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Scenario" sheetId="2" state="visible" r:id="rId4"/>
    <sheet name="Metrics" sheetId="3" state="visible" r:id="rId5"/>
    <sheet name="Domain reference" sheetId="4" state="visible" r:id="rId6"/>
    <sheet name="Hour of week" sheetId="5" state="visible" r:id="rId7"/>
    <sheet name="Queue by priority" sheetId="6" state="visible" r:id="rId8"/>
    <sheet name="Golden case" sheetId="7" state="visible" r:id="rId9"/>
    <sheet name="Assumptions" sheetId="8" state="visible" r:id="rId10"/>
    <sheet name="Tickets" sheetId="9" state="visible" r:id="rId11"/>
    <sheet name="Intervals" sheetId="10" state="visible" r:id="rId12"/>
    <sheet name="Shifts" sheetId="11" state="visible" r:id="rId13"/>
    <sheet name="Surveys" sheetId="12" state="visible" r:id="rId14"/>
    <sheet name="SQL results (pasted)" sheetId="13" state="visible" r:id="rId15"/>
  </sheet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<sst xmlns="http://schemas.openxmlformats.org/spreadsheetml/2006/main" count="35945" uniqueCount="11198">
  <si>
    <t xml:space="preserve">ServiceFlow analyst workbook (P04-ART-05)</t>
  </si>
  <si>
    <t xml:space="preserve">SYNTHETIC DATA: every ticket, agent and figure is generated (seed 20261026); nothing describes a real support team.</t>
  </si>
  <si>
    <t xml:space="preserve">What it is</t>
  </si>
  <si>
    <t xml:space="preserve">A formula-driven workbook over the published synthetic snapshot of ServiceFlow (3,817 accepted tickets, 12 weeks from 2026-07-06). It recomputes the headline metrics of the contract with live formulas so an analyst can follow a number cell by cell, and it can be switched between the whole twelve weeks, the training weeks (1-8) and the holdout weeks (9-12).</t>
  </si>
  <si>
    <t xml:space="preserve">How to read it without installing anything</t>
  </si>
  <si>
    <t xml:space="preserve">Open the .xlsx in any spreadsheet application, or read docs/workbook.md (it lists every sheet and the checked values). The delivered file already carries values calculated by LibreOffice.</t>
  </si>
  <si>
    <t xml:space="preserve">How to use the switch</t>
  </si>
  <si>
    <t xml:space="preserve">Scenario!B3 takes full, training or holdout. Every figure on Metrics, Hour of week and Queue by priority follows it; the check column of Metrics compares each figure with the Python domain's value for the same window (pasted on 'Domain reference').</t>
  </si>
  <si>
    <t xml:space="preserve">Observed, simulated, hypothetical</t>
  </si>
  <si>
    <t xml:space="preserve">Everything on the data sheets and on Metrics is OBSERVED in a synthetic history. Nothing here is a simulation result: the three simulated scenarios and their replications are in docs/executive-memo.md and artifacts/bi/. No staffing benefit is claimed.</t>
  </si>
  <si>
    <t xml:space="preserve">Inputs (blue) and formulas (black)</t>
  </si>
  <si>
    <t xml:space="preserve">Blue cells are typed inputs: the per-ticket instants (epoch seconds, UTC), shifts, intervals, surveys, SLA targets, the window table and the expected values of the check columns. Black cells are formulas.</t>
  </si>
  <si>
    <t xml:space="preserve">Where the per-ticket instants come from</t>
  </si>
  <si>
    <t xml:space="preserve">The event log (21,893 accepted events) was replayed ONCE in Python (the domain's replay) to the first human reply, first service start, final resolution, abandonment and the service intervals; the workbook starts from those instants. The replay itself is not a spreadsheet formula (limit W-02).</t>
  </si>
  <si>
    <t xml:space="preserve">Dataset and code</t>
  </si>
  <si>
    <t xml:space="preserve">Dataset hash 944ef91b3dc17c04c6bb601e0faac94f956d121877de2b9864988cf7c5d5cba4 (web/public/data/manifest.json, dataset_version sf-20261026-20261026); code revision 43de7f8; contract v1 (docs/contracts.md D-01..D-09).</t>
  </si>
  <si>
    <t xml:space="preserve">Recalculation status</t>
  </si>
  <si>
    <t xml:space="preserve">openpyxl wrote formulas only; LibreOffice (headless) recalculated the delivered file. Microsoft Excel was NOT run: nothing here was opened or recalculated by Excel (docs/workbook.md).</t>
  </si>
  <si>
    <t xml:space="preserve">Sheets</t>
  </si>
  <si>
    <t xml:space="preserve">Scenario, Metrics, Domain reference, Hour of week, Queue by priority, Golden case, Assumptions, Tickets, Intervals, Shifts, Surveys, SQL results (pasted).</t>
  </si>
  <si>
    <t xml:space="preserve">Scenario switch, windows and SLA targets</t>
  </si>
  <si>
    <t xml:space="preserve">Change B3 to full, training or holdout. All windows are half-open [start, end) in UTC epoch seconds (D-08).</t>
  </si>
  <si>
    <t xml:space="preserve">scenario</t>
  </si>
  <si>
    <t xml:space="preserve">full</t>
  </si>
  <si>
    <t xml:space="preserve">window</t>
  </si>
  <si>
    <t xml:space="preserve">start (epoch s)</t>
  </si>
  <si>
    <t xml:space="preserve">end (epoch s)</t>
  </si>
  <si>
    <t xml:space="preserve">start UTC</t>
  </si>
  <si>
    <t xml:space="preserve">end UTC</t>
  </si>
  <si>
    <t xml:space="preserve">2026-07-06T00:00:00Z</t>
  </si>
  <si>
    <t xml:space="preserve">2026-09-28T00:00:00Z</t>
  </si>
  <si>
    <t xml:space="preserve">training</t>
  </si>
  <si>
    <t xml:space="preserve">2026-08-31T00:00:00Z</t>
  </si>
  <si>
    <t xml:space="preserve">holdout</t>
  </si>
  <si>
    <t xml:space="preserve">window start (epoch s)</t>
  </si>
  <si>
    <t xml:space="preserve">window end (epoch s)</t>
  </si>
  <si>
    <t xml:space="preserve">window length (hours)</t>
  </si>
  <si>
    <t xml:space="preserve">backlog / open-overdue cutoff (epoch s)</t>
  </si>
  <si>
    <t xml:space="preserve">the window end (the domain's default cutoff)</t>
  </si>
  <si>
    <t xml:space="preserve">priority</t>
  </si>
  <si>
    <t xml:space="preserve">first response target (min)</t>
  </si>
  <si>
    <t xml:space="preserve">resolution target (min)</t>
  </si>
  <si>
    <t xml:space="preserve">P1</t>
  </si>
  <si>
    <t xml:space="preserve">P2</t>
  </si>
  <si>
    <t xml:space="preserve">P3</t>
  </si>
  <si>
    <t xml:space="preserve">channels that can abandon</t>
  </si>
  <si>
    <t xml:space="preserve">chat</t>
  </si>
  <si>
    <t xml:space="preserve">phone</t>
  </si>
  <si>
    <t xml:space="preserve">positive CSAT score &gt;=</t>
  </si>
  <si>
    <t xml:space="preserve">Headline metrics for the selected window (live formulas)</t>
  </si>
  <si>
    <t xml:space="preserve">Window: Scenario!B3. 'check' is TRUE when the formula equals the Python domain's figure for the same window within the tolerance (half a unit in the last place).</t>
  </si>
  <si>
    <t xml:space="preserve">selected scenario</t>
  </si>
  <si>
    <t xml:space="preserve">all checks TRUE</t>
  </si>
  <si>
    <t xml:space="preserve">metric</t>
  </si>
  <si>
    <t xml:space="preserve">value (formula)</t>
  </si>
  <si>
    <t xml:space="preserve">unit</t>
  </si>
  <si>
    <t xml:space="preserve">definition</t>
  </si>
  <si>
    <t xml:space="preserve">Python domain (pasted)</t>
  </si>
  <si>
    <t xml:space="preserve">tolerance</t>
  </si>
  <si>
    <t xml:space="preserve">check</t>
  </si>
  <si>
    <t xml:space="preserve">Arrivals</t>
  </si>
  <si>
    <t xml:space="preserve">tickets</t>
  </si>
  <si>
    <t xml:space="preserve">tickets created in the window [start, end)</t>
  </si>
  <si>
    <t xml:space="preserve">Completions</t>
  </si>
  <si>
    <t xml:space="preserve">tickets whose FINAL resolution is in the window (a reopened ticket is one completion)</t>
  </si>
  <si>
    <t xml:space="preserve">Arrival rate</t>
  </si>
  <si>
    <t xml:space="preserve">tickets / hour</t>
  </si>
  <si>
    <t xml:space="preserve">arrivals / window hours</t>
  </si>
  <si>
    <t xml:space="preserve">Completion rate</t>
  </si>
  <si>
    <t xml:space="preserve">completions / window hours</t>
  </si>
  <si>
    <t xml:space="preserve">Mean first response</t>
  </si>
  <si>
    <t xml:space="preserve">minutes</t>
  </si>
  <si>
    <t xml:space="preserve">first human reply minus arrival, tickets with a human reply (a bot never counts)</t>
  </si>
  <si>
    <t xml:space="preserve">P90 first response</t>
  </si>
  <si>
    <t xml:space="preserve">nearest rank: the value at index ceil(0.9 n)</t>
  </si>
  <si>
    <t xml:space="preserve">Mean wait to first service</t>
  </si>
  <si>
    <t xml:space="preserve">first service_started minus the original arrival, tickets that were served</t>
  </si>
  <si>
    <t xml:space="preserve">P90 wait to first service</t>
  </si>
  <si>
    <t xml:space="preserve">an addition beyond the 28 published keys; nearest rank</t>
  </si>
  <si>
    <t xml:space="preserve">Mean resolution</t>
  </si>
  <si>
    <t xml:space="preserve">final resolution minus the ORIGINAL arrival (a reopened ticket is charged its dormant gap)</t>
  </si>
  <si>
    <t xml:space="preserve">P90 resolution</t>
  </si>
  <si>
    <t xml:space="preserve">Handling</t>
  </si>
  <si>
    <t xml:space="preserve">service intervals clipped to the window; waiting_customer and idle time excluded</t>
  </si>
  <si>
    <t xml:space="preserve">First response within target</t>
  </si>
  <si>
    <t xml:space="preserve">first response &lt;= the priority's target</t>
  </si>
  <si>
    <t xml:space="preserve">First response eligible</t>
  </si>
  <si>
    <t xml:space="preserve">arrivals with a human reply (open overdue tickets are never in a denominator)</t>
  </si>
  <si>
    <t xml:space="preserve">SLA first response compliance</t>
  </si>
  <si>
    <t xml:space="preserve">ratio</t>
  </si>
  <si>
    <t xml:space="preserve">within / eligible</t>
  </si>
  <si>
    <t xml:space="preserve">Resolution within target</t>
  </si>
  <si>
    <t xml:space="preserve">resolution &lt;= the priority's target</t>
  </si>
  <si>
    <t xml:space="preserve">Resolution eligible</t>
  </si>
  <si>
    <t xml:space="preserve">completions in the window</t>
  </si>
  <si>
    <t xml:space="preserve">SLA resolution compliance</t>
  </si>
  <si>
    <t xml:space="preserve">Backlog at the window end</t>
  </si>
  <si>
    <t xml:space="preserve">arrived by the end and not resolved or abandoned by it (a reopened ticket is read by its final resolution: exact for these three windows, W-03)</t>
  </si>
  <si>
    <t xml:space="preserve">Open overdue at the window end</t>
  </si>
  <si>
    <t xml:space="preserve">open and older than its resolution target; kept apart, never dropped (P04-TEST-06)</t>
  </si>
  <si>
    <t xml:space="preserve">Staffed available time</t>
  </si>
  <si>
    <t xml:space="preserve">shift overlap with the window; the declared break is deducted only for a shift the window covers whole (D-05)</t>
  </si>
  <si>
    <t xml:space="preserve">Staffed time, whole shifts</t>
  </si>
  <si>
    <t xml:space="preserve">every shift net of its declared break, clipped by nothing</t>
  </si>
  <si>
    <t xml:space="preserve">Agent occupancy</t>
  </si>
  <si>
    <t xml:space="preserve">handling / staffed available time</t>
  </si>
  <si>
    <t xml:space="preserve">Abandonment rate</t>
  </si>
  <si>
    <t xml:space="preserve">abandoned / arrivals, only on channels that can abandon (chat, phone)</t>
  </si>
  <si>
    <t xml:space="preserve">Survey invitation rate</t>
  </si>
  <si>
    <t xml:space="preserve">invited / completions</t>
  </si>
  <si>
    <t xml:space="preserve">Survey response rate</t>
  </si>
  <si>
    <t xml:space="preserve">valid responses / invited</t>
  </si>
  <si>
    <t xml:space="preserve">CSAT</t>
  </si>
  <si>
    <t xml:space="preserve">positive (score &gt;= 4) / valid responses; nonresponse is not random (docs/sql-analysis.md section 07)</t>
  </si>
  <si>
    <t xml:space="preserve">PASTED VALUES from the Python domain (compute_metrics), not formulas</t>
  </si>
  <si>
    <t xml:space="preserve">One column per window: the domain's figure computed over web/public/data with exact rationals. Metrics reads these only for its check column.</t>
  </si>
  <si>
    <t xml:space="preserve">arrival_count</t>
  </si>
  <si>
    <t xml:space="preserve">completion_count</t>
  </si>
  <si>
    <t xml:space="preserve">arrival_rate_per_hour</t>
  </si>
  <si>
    <t xml:space="preserve">completion_rate_per_hour</t>
  </si>
  <si>
    <t xml:space="preserve">mean_first_response_minutes</t>
  </si>
  <si>
    <t xml:space="preserve">p90_first_response_minutes</t>
  </si>
  <si>
    <t xml:space="preserve">mean_wait_minutes</t>
  </si>
  <si>
    <t xml:space="preserve">mean_resolution_minutes</t>
  </si>
  <si>
    <t xml:space="preserve">handling_minutes_total</t>
  </si>
  <si>
    <t xml:space="preserve">sla_first_response_compliance</t>
  </si>
  <si>
    <t xml:space="preserve">sla_first_response_within</t>
  </si>
  <si>
    <t xml:space="preserve">sla_first_response_eligible</t>
  </si>
  <si>
    <t xml:space="preserve">sla_resolution_compliance</t>
  </si>
  <si>
    <t xml:space="preserve">sla_resolution_within</t>
  </si>
  <si>
    <t xml:space="preserve">sla_resolution_eligible</t>
  </si>
  <si>
    <t xml:space="preserve">open_overdue_at_cutoff</t>
  </si>
  <si>
    <t xml:space="preserve">staffed_available_minutes</t>
  </si>
  <si>
    <t xml:space="preserve">staffed_shift_minutes_whole</t>
  </si>
  <si>
    <t xml:space="preserve">agent_occupancy</t>
  </si>
  <si>
    <t xml:space="preserve">abandonment_rate</t>
  </si>
  <si>
    <t xml:space="preserve">csat</t>
  </si>
  <si>
    <t xml:space="preserve">survey_invitation_rate</t>
  </si>
  <si>
    <t xml:space="preserve">survey_response_rate</t>
  </si>
  <si>
    <t xml:space="preserve">backlog_at_window_end</t>
  </si>
  <si>
    <t xml:space="preserve">p90_wait_minutes</t>
  </si>
  <si>
    <t xml:space="preserve">p90_resolution_minutes</t>
  </si>
  <si>
    <t xml:space="preserve">Arrivals by weekday and UTC hour for the selected window (COUNTIFS over Tickets)</t>
  </si>
  <si>
    <t xml:space="preserve">Weekday 0 = Monday. The Monday 09-11 UTC block is the capacity bind of the generator's design (docs/sql-analysis.md section 01).</t>
  </si>
  <si>
    <t xml:space="preserve">weekday \ hour (UTC)</t>
  </si>
  <si>
    <t xml:space="preserve">total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</si>
  <si>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</si>
  <si>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</si>
  <si>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</si>
  <si>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</si>
  <si>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</si>
  <si>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</si>
  <si>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</si>
  <si>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all</t>
  </si>
  <si>
    <t xml:space="preserve">Monday 09:00-11:00 UTC arrivals</t>
  </si>
  <si>
    <t xml:space="preserve">grid total equals Metrics arrivals</t>
  </si>
  <si>
    <t xml:space="preserve">expected Monday 09-11 arrivals (query 01, typed)</t>
  </si>
  <si>
    <t xml:space="preserve">full / training / holdout</t>
  </si>
  <si>
    <t xml:space="preserve">check (matches the selected window)</t>
  </si>
  <si>
    <t xml:space="preserve">Queue x priority for the selected window (final queue; COUNTIFS / AVERAGEIFS over Tickets)</t>
  </si>
  <si>
    <t xml:space="preserve">Expected columns are typed from query 02 and apply to the FULL window only; the check reads n/a for another scenario.</t>
  </si>
  <si>
    <t xml:space="preserve">queue</t>
  </si>
  <si>
    <t xml:space="preserve">arrivals</t>
  </si>
  <si>
    <t xml:space="preserve">mean first response (min)</t>
  </si>
  <si>
    <t xml:space="preserve">mean wait to first service (min)</t>
  </si>
  <si>
    <t xml:space="preserve">first response compliance</t>
  </si>
  <si>
    <t xml:space="preserve">query 02 arrivals (full)</t>
  </si>
  <si>
    <t xml:space="preserve">query 02 mean first response (full)</t>
  </si>
  <si>
    <t xml:space="preserve">query 02 mean wait (full)</t>
  </si>
  <si>
    <t xml:space="preserve">check (full only)</t>
  </si>
  <si>
    <t xml:space="preserve">q-001</t>
  </si>
  <si>
    <t xml:space="preserve">q-002</t>
  </si>
  <si>
    <t xml:space="preserve">q-003</t>
  </si>
  <si>
    <t xml:space="preserve">The known answer (P04-GOLD-01) as spreadsheet formulas</t>
  </si>
  <si>
    <t xml:space="preserve">One agent, three tickets at minute 0, deterministic 10-minute service, FIFO. Independent of every other sheet.</t>
  </si>
  <si>
    <t xml:space="preserve">ticket</t>
  </si>
  <si>
    <t xml:space="preserve">arrival (min)</t>
  </si>
  <si>
    <t xml:space="preserve">service (min)</t>
  </si>
  <si>
    <t xml:space="preserve">service start (min)</t>
  </si>
  <si>
    <t xml:space="preserve">wait (min)</t>
  </si>
  <si>
    <t xml:space="preserve">completion (min)</t>
  </si>
  <si>
    <t xml:space="preserve">first response (min)</t>
  </si>
  <si>
    <t xml:space="preserve">service minutes</t>
  </si>
  <si>
    <t xml:space="preserve">t-001</t>
  </si>
  <si>
    <t xml:space="preserve">t-002</t>
  </si>
  <si>
    <t xml:space="preserve">t-003</t>
  </si>
  <si>
    <t xml:space="preserve">mean wait (min)</t>
  </si>
  <si>
    <t xml:space="preserve">expected (expected.json)</t>
  </si>
  <si>
    <t xml:space="preserve">last completion (min)</t>
  </si>
  <si>
    <t xml:space="preserve">expected</t>
  </si>
  <si>
    <t xml:space="preserve">handling total (min)</t>
  </si>
  <si>
    <t xml:space="preserve">starts 0 / 10 / 20 and waits 0 / 10 / 20</t>
  </si>
  <si>
    <t xml:space="preserve">all golden checks TRUE</t>
  </si>
  <si>
    <t xml:space="preserve">Assumptions and limits</t>
  </si>
  <si>
    <t xml:space="preserve">D-nn are contract decisions (docs/contracts.md); W-nn are this workbook's own limits.</t>
  </si>
  <si>
    <t xml:space="preserve">id</t>
  </si>
  <si>
    <t xml:space="preserve">statement</t>
  </si>
  <si>
    <t xml:space="preserve">D-01</t>
  </si>
  <si>
    <t xml:space="preserve">Events are an ordered log (occurred_at, event_id); FIFO within priority; a transfer keeps the arrival instant; a reopen is one customer contact.</t>
  </si>
  <si>
    <t xml:space="preserve">D-02</t>
  </si>
  <si>
    <t xml:space="preserve">UTC instants; first response = first HUMAN reply (a bot never counts); resolution = final resolution minus the ORIGINAL arrival; P90 is nearest rank (index ceil(0.9 n)); handling = service intervals only.</t>
  </si>
  <si>
    <t xml:space="preserve">D-03</t>
  </si>
  <si>
    <t xml:space="preserve">Staffed available time = shift minutes minus the declared break; occupancy = handling / staffed; abandonment only on channels that can abandon; CSAT = positive / valid responses.</t>
  </si>
  <si>
    <t xml:space="preserve">D-05</t>
  </si>
  <si>
    <t xml:space="preserve">The break is deducted only when the window covers the whole shift; the backlog counts arrived tickets not resolved or abandoned; the survey invitation rate is over resolved tickets.</t>
  </si>
  <si>
    <t xml:space="preserve">D-08</t>
  </si>
  <si>
    <t xml:space="preserve">The site window is [2026-07-06, as_of + 1 s); training = weeks 1-8, holdout = weeks 9-12; timestamps are integer epoch seconds.</t>
  </si>
  <si>
    <t xml:space="preserve">D-09</t>
  </si>
  <si>
    <t xml:space="preserve">Wait means wait to first service; a reopened ticket is charged its dormant gap; calendars are ignored (every SLA policy uses the 24x7 cal-001).</t>
  </si>
  <si>
    <t xml:space="preserve">W-01</t>
  </si>
  <si>
    <t xml:space="preserve">Synthetic data only. The holdout's +20 % arrival intensity is a chosen realisation of a seeded series (docs/contracts.md D-09 R4-13).</t>
  </si>
  <si>
    <t xml:space="preserve">W-02</t>
  </si>
  <si>
    <t xml:space="preserve">The per-ticket instants and the service intervals were derived from the event log ONCE in Python (the domain's replay); the replay is not a spreadsheet formula. Everything after those instants is.</t>
  </si>
  <si>
    <t xml:space="preserve">W-03</t>
  </si>
  <si>
    <t xml:space="preserve">Backlog and open overdue at the window end read a reopened ticket by its final resolution; checked equal to the domain for all three windows (1 open ticket at the end of the training window, none otherwise). It is not a general as-of reconstruction.</t>
  </si>
  <si>
    <t xml:space="preserve">W-04</t>
  </si>
  <si>
    <t xml:space="preserve">Recalculation: openpyxl writes formulas only. The delivered file was recalculated by LibreOffice headless and carries its cached values; Excel was NOT run (docs/workbook.md). fullCalcOnLoad is set so Excel recalculates on open.</t>
  </si>
  <si>
    <t xml:space="preserve">W-05</t>
  </si>
  <si>
    <t xml:space="preserve">Instants are integer epoch seconds (UTC), so a minute is exact to the second; the check tolerance is half a unit in the last place of the stated precision.</t>
  </si>
  <si>
    <t xml:space="preserve">W-06</t>
  </si>
  <si>
    <t xml:space="preserve">Queue is the ticket's FINAL queue (D-09 R4-10). Per-group P90, the occupancy by agent and the hazard tables are in the SQL investigations, not in this workbook.</t>
  </si>
  <si>
    <t xml:space="preserve">W-07</t>
  </si>
  <si>
    <t xml:space="preserve">Simulation results (docs/executive-memo.md) are estimates and are not part of this workbook.</t>
  </si>
  <si>
    <t xml:space="preserve">ticket_id</t>
  </si>
  <si>
    <t xml:space="preserve">channel</t>
  </si>
  <si>
    <t xml:space="preserve">final queue</t>
  </si>
  <si>
    <t xml:space="preserve">created (epoch s)</t>
  </si>
  <si>
    <t xml:space="preserve">first human reply (epoch s)</t>
  </si>
  <si>
    <t xml:space="preserve">first service (epoch s)</t>
  </si>
  <si>
    <t xml:space="preserve">final resolution (epoch s)</t>
  </si>
  <si>
    <t xml:space="preserve">abandoned (epoch s)</t>
  </si>
  <si>
    <t xml:space="preserve">reopens</t>
  </si>
  <si>
    <t xml:space="preserve">transfers</t>
  </si>
  <si>
    <t xml:space="preserve">in arrivals</t>
  </si>
  <si>
    <t xml:space="preserve">wait to first service (min)</t>
  </si>
  <si>
    <t xml:space="preserve">in completions</t>
  </si>
  <si>
    <t xml:space="preserve">resolution (min)</t>
  </si>
  <si>
    <t xml:space="preserve">first response within</t>
  </si>
  <si>
    <t xml:space="preserve">resolution within</t>
  </si>
  <si>
    <t xml:space="preserve">open at window end</t>
  </si>
  <si>
    <t xml:space="preserve">overdue at window end</t>
  </si>
  <si>
    <t xml:space="preserve">can abandon</t>
  </si>
  <si>
    <t xml:space="preserve">abandoned</t>
  </si>
  <si>
    <t xml:space="preserve">weekday (0=Mon)</t>
  </si>
  <si>
    <t xml:space="preserve">hour (UTC)</t>
  </si>
  <si>
    <t xml:space="preserve">created (UTC text)</t>
  </si>
  <si>
    <t xml:space="preserve">t-0001</t>
  </si>
  <si>
    <t xml:space="preserve">2026-07-06T01:51:06Z</t>
  </si>
  <si>
    <t xml:space="preserve">t-0002</t>
  </si>
  <si>
    <t xml:space="preserve">email</t>
  </si>
  <si>
    <t xml:space="preserve">2026-07-06T03:06:13Z</t>
  </si>
  <si>
    <t xml:space="preserve">t-0003</t>
  </si>
  <si>
    <t xml:space="preserve">2026-07-06T03:58:08Z</t>
  </si>
  <si>
    <t xml:space="preserve">t-0004</t>
  </si>
  <si>
    <t xml:space="preserve">2026-07-06T04:23:41Z</t>
  </si>
  <si>
    <t xml:space="preserve">t-0005</t>
  </si>
  <si>
    <t xml:space="preserve">2026-07-06T04:41:00Z</t>
  </si>
  <si>
    <t xml:space="preserve">t-0006</t>
  </si>
  <si>
    <t xml:space="preserve">2026-07-06T05:03:24Z</t>
  </si>
  <si>
    <t xml:space="preserve">t-0007</t>
  </si>
  <si>
    <t xml:space="preserve">2026-07-06T06:03:47Z</t>
  </si>
  <si>
    <t xml:space="preserve">t-0008</t>
  </si>
  <si>
    <t xml:space="preserve">2026-07-06T06:44:55Z</t>
  </si>
  <si>
    <t xml:space="preserve">t-0009</t>
  </si>
  <si>
    <t xml:space="preserve">2026-07-06T07:30:34Z</t>
  </si>
  <si>
    <t xml:space="preserve">t-0010</t>
  </si>
  <si>
    <t xml:space="preserve">2026-07-06T08:04:38Z</t>
  </si>
  <si>
    <t xml:space="preserve">t-0011</t>
  </si>
  <si>
    <t xml:space="preserve">2026-07-06T08:11:24Z</t>
  </si>
  <si>
    <t xml:space="preserve">t-0012</t>
  </si>
  <si>
    <t xml:space="preserve">2026-07-06T08:46:36Z</t>
  </si>
  <si>
    <t xml:space="preserve">t-0013</t>
  </si>
  <si>
    <t xml:space="preserve">2026-07-06T09:04:10Z</t>
  </si>
  <si>
    <t xml:space="preserve">t-0014</t>
  </si>
  <si>
    <t xml:space="preserve">2026-07-06T09:08:01Z</t>
  </si>
  <si>
    <t xml:space="preserve">t-0015</t>
  </si>
  <si>
    <t xml:space="preserve">2026-07-06T09:08:12Z</t>
  </si>
  <si>
    <t xml:space="preserve">t-0016</t>
  </si>
  <si>
    <t xml:space="preserve">2026-07-06T09:11:04Z</t>
  </si>
  <si>
    <t xml:space="preserve">t-0017</t>
  </si>
  <si>
    <t xml:space="preserve">2026-07-06T09:13:08Z</t>
  </si>
  <si>
    <t xml:space="preserve">t-0018</t>
  </si>
  <si>
    <t xml:space="preserve">2026-07-06T09:18:54Z</t>
  </si>
  <si>
    <t xml:space="preserve">t-0019</t>
  </si>
  <si>
    <t xml:space="preserve">2026-07-06T09:25:12Z</t>
  </si>
  <si>
    <t xml:space="preserve">t-0020</t>
  </si>
  <si>
    <t xml:space="preserve">2026-07-06T09:28:10Z</t>
  </si>
  <si>
    <t xml:space="preserve">t-0021</t>
  </si>
  <si>
    <t xml:space="preserve">web_form</t>
  </si>
  <si>
    <t xml:space="preserve">2026-07-06T09:28:54Z</t>
  </si>
  <si>
    <t xml:space="preserve">t-0022</t>
  </si>
  <si>
    <t xml:space="preserve">2026-07-06T09:34:02Z</t>
  </si>
  <si>
    <t xml:space="preserve">t-0023</t>
  </si>
  <si>
    <t xml:space="preserve">2026-07-06T09:40:43Z</t>
  </si>
  <si>
    <t xml:space="preserve">t-0024</t>
  </si>
  <si>
    <t xml:space="preserve">2026-07-06T09:47:59Z</t>
  </si>
  <si>
    <t xml:space="preserve">t-0025</t>
  </si>
  <si>
    <t xml:space="preserve">2026-07-06T09:53:29Z</t>
  </si>
  <si>
    <t xml:space="preserve">t-0026</t>
  </si>
  <si>
    <t xml:space="preserve">2026-07-06T09:53:34Z</t>
  </si>
  <si>
    <t xml:space="preserve">t-0027</t>
  </si>
  <si>
    <t xml:space="preserve">2026-07-06T09:56:45Z</t>
  </si>
  <si>
    <t xml:space="preserve">t-0028</t>
  </si>
  <si>
    <t xml:space="preserve">2026-07-06T10:00:28Z</t>
  </si>
  <si>
    <t xml:space="preserve">t-0029</t>
  </si>
  <si>
    <t xml:space="preserve">2026-07-06T10:02:11Z</t>
  </si>
  <si>
    <t xml:space="preserve">t-0030</t>
  </si>
  <si>
    <t xml:space="preserve">2026-07-06T10:03:49Z</t>
  </si>
  <si>
    <t xml:space="preserve">t-0031</t>
  </si>
  <si>
    <t xml:space="preserve">2026-07-06T10:03:58Z</t>
  </si>
  <si>
    <t xml:space="preserve">t-0032</t>
  </si>
  <si>
    <t xml:space="preserve">2026-07-06T10:05:11Z</t>
  </si>
  <si>
    <t xml:space="preserve">t-0033</t>
  </si>
  <si>
    <t xml:space="preserve">2026-07-06T10:05:32Z</t>
  </si>
  <si>
    <t xml:space="preserve">t-0034</t>
  </si>
  <si>
    <t xml:space="preserve">2026-07-06T10:13:10Z</t>
  </si>
  <si>
    <t xml:space="preserve">t-0035</t>
  </si>
  <si>
    <t xml:space="preserve">2026-07-06T10:15:38Z</t>
  </si>
  <si>
    <t xml:space="preserve">t-0036</t>
  </si>
  <si>
    <t xml:space="preserve">2026-07-06T10:25:07Z</t>
  </si>
  <si>
    <t xml:space="preserve">t-0037</t>
  </si>
  <si>
    <t xml:space="preserve">2026-07-06T10:30:31Z</t>
  </si>
  <si>
    <t xml:space="preserve">t-0038</t>
  </si>
  <si>
    <t xml:space="preserve">2026-07-06T10:38:16Z</t>
  </si>
  <si>
    <t xml:space="preserve">t-0039</t>
  </si>
  <si>
    <t xml:space="preserve">2026-07-06T10:40:09Z</t>
  </si>
  <si>
    <t xml:space="preserve">t-0040</t>
  </si>
  <si>
    <t xml:space="preserve">2026-07-06T10:47:10Z</t>
  </si>
  <si>
    <t xml:space="preserve">t-0041</t>
  </si>
  <si>
    <t xml:space="preserve">2026-07-06T10:51:00Z</t>
  </si>
  <si>
    <t xml:space="preserve">t-0042</t>
  </si>
  <si>
    <t xml:space="preserve">2026-07-06T10:59:40Z</t>
  </si>
  <si>
    <t xml:space="preserve">t-0043</t>
  </si>
  <si>
    <t xml:space="preserve">2026-07-06T11:03:57Z</t>
  </si>
  <si>
    <t xml:space="preserve">t-0044</t>
  </si>
  <si>
    <t xml:space="preserve">2026-07-06T11:26:45Z</t>
  </si>
  <si>
    <t xml:space="preserve">t-0045</t>
  </si>
  <si>
    <t xml:space="preserve">2026-07-06T11:35:40Z</t>
  </si>
  <si>
    <t xml:space="preserve">t-0046</t>
  </si>
  <si>
    <t xml:space="preserve">2026-07-06T11:43:25Z</t>
  </si>
  <si>
    <t xml:space="preserve">t-0047</t>
  </si>
  <si>
    <t xml:space="preserve">2026-07-06T11:45:49Z</t>
  </si>
  <si>
    <t xml:space="preserve">t-0048</t>
  </si>
  <si>
    <t xml:space="preserve">2026-07-06T11:59:21Z</t>
  </si>
  <si>
    <t xml:space="preserve">t-0049</t>
  </si>
  <si>
    <t xml:space="preserve">2026-07-06T12:01:46Z</t>
  </si>
  <si>
    <t xml:space="preserve">t-0050</t>
  </si>
  <si>
    <t xml:space="preserve">2026-07-06T12:08:00Z</t>
  </si>
  <si>
    <t xml:space="preserve">t-0051</t>
  </si>
  <si>
    <t xml:space="preserve">2026-07-06T12:13:10Z</t>
  </si>
  <si>
    <t xml:space="preserve">t-0052</t>
  </si>
  <si>
    <t xml:space="preserve">2026-07-06T12:23:47Z</t>
  </si>
  <si>
    <t xml:space="preserve">t-0053</t>
  </si>
  <si>
    <t xml:space="preserve">2026-07-06T13:06:22Z</t>
  </si>
  <si>
    <t xml:space="preserve">t-0054</t>
  </si>
  <si>
    <t xml:space="preserve">2026-07-06T13:11:16Z</t>
  </si>
  <si>
    <t xml:space="preserve">t-0055</t>
  </si>
  <si>
    <t xml:space="preserve">2026-07-06T13:14:49Z</t>
  </si>
  <si>
    <t xml:space="preserve">t-0056</t>
  </si>
  <si>
    <t xml:space="preserve">2026-07-06T13:47:29Z</t>
  </si>
  <si>
    <t xml:space="preserve">t-0057</t>
  </si>
  <si>
    <t xml:space="preserve">2026-07-06T13:54:30Z</t>
  </si>
  <si>
    <t xml:space="preserve">t-0058</t>
  </si>
  <si>
    <t xml:space="preserve">2026-07-06T14:05:41Z</t>
  </si>
  <si>
    <t xml:space="preserve">t-0059</t>
  </si>
  <si>
    <t xml:space="preserve">2026-07-06T15:13:45Z</t>
  </si>
  <si>
    <t xml:space="preserve">t-0060</t>
  </si>
  <si>
    <t xml:space="preserve">2026-07-06T15:37:04Z</t>
  </si>
  <si>
    <t xml:space="preserve">t-0061</t>
  </si>
  <si>
    <t xml:space="preserve">2026-07-06T15:41:28Z</t>
  </si>
  <si>
    <t xml:space="preserve">t-0062</t>
  </si>
  <si>
    <t xml:space="preserve">2026-07-06T16:30:43Z</t>
  </si>
  <si>
    <t xml:space="preserve">t-0063</t>
  </si>
  <si>
    <t xml:space="preserve">2026-07-06T16:44:09Z</t>
  </si>
  <si>
    <t xml:space="preserve">t-0064</t>
  </si>
  <si>
    <t xml:space="preserve">2026-07-06T16:45:27Z</t>
  </si>
  <si>
    <t xml:space="preserve">t-0065</t>
  </si>
  <si>
    <t xml:space="preserve">2026-07-06T16:59:42Z</t>
  </si>
  <si>
    <t xml:space="preserve">t-0066</t>
  </si>
  <si>
    <t xml:space="preserve">2026-07-06T17:19:07Z</t>
  </si>
  <si>
    <t xml:space="preserve">t-0067</t>
  </si>
  <si>
    <t xml:space="preserve">2026-07-06T17:59:48Z</t>
  </si>
  <si>
    <t xml:space="preserve">t-0068</t>
  </si>
  <si>
    <t xml:space="preserve">2026-07-06T18:09:31Z</t>
  </si>
  <si>
    <t xml:space="preserve">t-0069</t>
  </si>
  <si>
    <t xml:space="preserve">2026-07-06T18:27:26Z</t>
  </si>
  <si>
    <t xml:space="preserve">t-0070</t>
  </si>
  <si>
    <t xml:space="preserve">2026-07-06T18:31:55Z</t>
  </si>
  <si>
    <t xml:space="preserve">t-0071</t>
  </si>
  <si>
    <t xml:space="preserve">2026-07-06T19:58:55Z</t>
  </si>
  <si>
    <t xml:space="preserve">t-0072</t>
  </si>
  <si>
    <t xml:space="preserve">2026-07-06T21:10:46Z</t>
  </si>
  <si>
    <t xml:space="preserve">t-0073</t>
  </si>
  <si>
    <t xml:space="preserve">2026-07-06T21:24:41Z</t>
  </si>
  <si>
    <t xml:space="preserve">t-0074</t>
  </si>
  <si>
    <t xml:space="preserve">2026-07-06T21:57:53Z</t>
  </si>
  <si>
    <t xml:space="preserve">t-0075</t>
  </si>
  <si>
    <t xml:space="preserve">2026-07-06T22:24:14Z</t>
  </si>
  <si>
    <t xml:space="preserve">t-0076</t>
  </si>
  <si>
    <t xml:space="preserve">2026-07-07T06:02:46Z</t>
  </si>
  <si>
    <t xml:space="preserve">t-0077</t>
  </si>
  <si>
    <t xml:space="preserve">2026-07-07T06:11:11Z</t>
  </si>
  <si>
    <t xml:space="preserve">t-0078</t>
  </si>
  <si>
    <t xml:space="preserve">2026-07-07T06:13:02Z</t>
  </si>
  <si>
    <t xml:space="preserve">t-0079</t>
  </si>
  <si>
    <t xml:space="preserve">2026-07-07T07:09:02Z</t>
  </si>
  <si>
    <t xml:space="preserve">t-0080</t>
  </si>
  <si>
    <t xml:space="preserve">2026-07-07T07:11:48Z</t>
  </si>
  <si>
    <t xml:space="preserve">t-0081</t>
  </si>
  <si>
    <t xml:space="preserve">2026-07-07T07:18:19Z</t>
  </si>
  <si>
    <t xml:space="preserve">t-0082</t>
  </si>
  <si>
    <t xml:space="preserve">2026-07-07T07:26:36Z</t>
  </si>
  <si>
    <t xml:space="preserve">t-0083</t>
  </si>
  <si>
    <t xml:space="preserve">2026-07-07T07:31:01Z</t>
  </si>
  <si>
    <t xml:space="preserve">t-0084</t>
  </si>
  <si>
    <t xml:space="preserve">2026-07-07T08:08:35Z</t>
  </si>
  <si>
    <t xml:space="preserve">t-0085</t>
  </si>
  <si>
    <t xml:space="preserve">2026-07-07T08:57:33Z</t>
  </si>
  <si>
    <t xml:space="preserve">t-0086</t>
  </si>
  <si>
    <t xml:space="preserve">2026-07-07T09:45:48Z</t>
  </si>
  <si>
    <t xml:space="preserve">t-0087</t>
  </si>
  <si>
    <t xml:space="preserve">2026-07-07T09:55:04Z</t>
  </si>
  <si>
    <t xml:space="preserve">t-0088</t>
  </si>
  <si>
    <t xml:space="preserve">2026-07-07T09:55:18Z</t>
  </si>
  <si>
    <t xml:space="preserve">t-0089</t>
  </si>
  <si>
    <t xml:space="preserve">2026-07-07T10:37:23Z</t>
  </si>
  <si>
    <t xml:space="preserve">t-0090</t>
  </si>
  <si>
    <t xml:space="preserve">2026-07-07T10:42:26Z</t>
  </si>
  <si>
    <t xml:space="preserve">t-0091</t>
  </si>
  <si>
    <t xml:space="preserve">2026-07-07T10:44:19Z</t>
  </si>
  <si>
    <t xml:space="preserve">t-0092</t>
  </si>
  <si>
    <t xml:space="preserve">2026-07-07T10:58:08Z</t>
  </si>
  <si>
    <t xml:space="preserve">t-0093</t>
  </si>
  <si>
    <t xml:space="preserve">2026-07-07T11:17:41Z</t>
  </si>
  <si>
    <t xml:space="preserve">t-0094</t>
  </si>
  <si>
    <t xml:space="preserve">2026-07-07T11:44:03Z</t>
  </si>
  <si>
    <t xml:space="preserve">t-0095</t>
  </si>
  <si>
    <t xml:space="preserve">2026-07-07T11:47:18Z</t>
  </si>
  <si>
    <t xml:space="preserve">t-0096</t>
  </si>
  <si>
    <t xml:space="preserve">2026-07-07T11:58:05Z</t>
  </si>
  <si>
    <t xml:space="preserve">t-0097</t>
  </si>
  <si>
    <t xml:space="preserve">2026-07-07T12:04:15Z</t>
  </si>
  <si>
    <t xml:space="preserve">t-0098</t>
  </si>
  <si>
    <t xml:space="preserve">2026-07-07T12:47:31Z</t>
  </si>
  <si>
    <t xml:space="preserve">t-0099</t>
  </si>
  <si>
    <t xml:space="preserve">2026-07-07T14:02:09Z</t>
  </si>
  <si>
    <t xml:space="preserve">t-0100</t>
  </si>
  <si>
    <t xml:space="preserve">2026-07-07T14:08:45Z</t>
  </si>
  <si>
    <t xml:space="preserve">t-0101</t>
  </si>
  <si>
    <t xml:space="preserve">2026-07-07T14:23:44Z</t>
  </si>
  <si>
    <t xml:space="preserve">t-0102</t>
  </si>
  <si>
    <t xml:space="preserve">2026-07-07T14:31:03Z</t>
  </si>
  <si>
    <t xml:space="preserve">t-0103</t>
  </si>
  <si>
    <t xml:space="preserve">2026-07-07T14:33:25Z</t>
  </si>
  <si>
    <t xml:space="preserve">t-0104</t>
  </si>
  <si>
    <t xml:space="preserve">2026-07-07T14:33:45Z</t>
  </si>
  <si>
    <t xml:space="preserve">t-0105</t>
  </si>
  <si>
    <t xml:space="preserve">2026-07-07T14:35:11Z</t>
  </si>
  <si>
    <t xml:space="preserve">t-0106</t>
  </si>
  <si>
    <t xml:space="preserve">2026-07-07T14:46:44Z</t>
  </si>
  <si>
    <t xml:space="preserve">t-0107</t>
  </si>
  <si>
    <t xml:space="preserve">2026-07-07T14:59:45Z</t>
  </si>
  <si>
    <t xml:space="preserve">t-0108</t>
  </si>
  <si>
    <t xml:space="preserve">2026-07-07T15:09:20Z</t>
  </si>
  <si>
    <t xml:space="preserve">t-0109</t>
  </si>
  <si>
    <t xml:space="preserve">2026-07-07T15:12:59Z</t>
  </si>
  <si>
    <t xml:space="preserve">t-0110</t>
  </si>
  <si>
    <t xml:space="preserve">2026-07-07T15:18:30Z</t>
  </si>
  <si>
    <t xml:space="preserve">t-0111</t>
  </si>
  <si>
    <t xml:space="preserve">2026-07-07T15:18:49Z</t>
  </si>
  <si>
    <t xml:space="preserve">t-0112</t>
  </si>
  <si>
    <t xml:space="preserve">2026-07-07T15:28:12Z</t>
  </si>
  <si>
    <t xml:space="preserve">t-0113</t>
  </si>
  <si>
    <t xml:space="preserve">2026-07-07T15:50:05Z</t>
  </si>
  <si>
    <t xml:space="preserve">t-0114</t>
  </si>
  <si>
    <t xml:space="preserve">2026-07-07T15:52:10Z</t>
  </si>
  <si>
    <t xml:space="preserve">t-0115</t>
  </si>
  <si>
    <t xml:space="preserve">2026-07-07T16:03:57Z</t>
  </si>
  <si>
    <t xml:space="preserve">t-0116</t>
  </si>
  <si>
    <t xml:space="preserve">2026-07-07T16:43:31Z</t>
  </si>
  <si>
    <t xml:space="preserve">t-0117</t>
  </si>
  <si>
    <t xml:space="preserve">2026-07-07T16:49:43Z</t>
  </si>
  <si>
    <t xml:space="preserve">t-0118</t>
  </si>
  <si>
    <t xml:space="preserve">2026-07-07T16:58:50Z</t>
  </si>
  <si>
    <t xml:space="preserve">t-0119</t>
  </si>
  <si>
    <t xml:space="preserve">2026-07-07T17:36:16Z</t>
  </si>
  <si>
    <t xml:space="preserve">t-0120</t>
  </si>
  <si>
    <t xml:space="preserve">2026-07-07T17:52:05Z</t>
  </si>
  <si>
    <t xml:space="preserve">t-0121</t>
  </si>
  <si>
    <t xml:space="preserve">2026-07-07T18:08:56Z</t>
  </si>
  <si>
    <t xml:space="preserve">t-0122</t>
  </si>
  <si>
    <t xml:space="preserve">2026-07-07T18:12:09Z</t>
  </si>
  <si>
    <t xml:space="preserve">t-0123</t>
  </si>
  <si>
    <t xml:space="preserve">2026-07-07T18:20:00Z</t>
  </si>
  <si>
    <t xml:space="preserve">t-0124</t>
  </si>
  <si>
    <t xml:space="preserve">2026-07-07T18:21:05Z</t>
  </si>
  <si>
    <t xml:space="preserve">t-0125</t>
  </si>
  <si>
    <t xml:space="preserve">2026-07-07T18:49:37Z</t>
  </si>
  <si>
    <t xml:space="preserve">t-0126</t>
  </si>
  <si>
    <t xml:space="preserve">2026-07-07T19:11:40Z</t>
  </si>
  <si>
    <t xml:space="preserve">t-0127</t>
  </si>
  <si>
    <t xml:space="preserve">2026-07-07T20:20:28Z</t>
  </si>
  <si>
    <t xml:space="preserve">t-0128</t>
  </si>
  <si>
    <t xml:space="preserve">2026-07-07T21:23:09Z</t>
  </si>
  <si>
    <t xml:space="preserve">t-0129</t>
  </si>
  <si>
    <t xml:space="preserve">2026-07-07T23:15:00Z</t>
  </si>
  <si>
    <t xml:space="preserve">t-0130</t>
  </si>
  <si>
    <t xml:space="preserve">2026-07-08T00:05:12Z</t>
  </si>
  <si>
    <t xml:space="preserve">t-0131</t>
  </si>
  <si>
    <t xml:space="preserve">2026-07-08T03:41:00Z</t>
  </si>
  <si>
    <t xml:space="preserve">t-0132</t>
  </si>
  <si>
    <t xml:space="preserve">2026-07-08T03:53:54Z</t>
  </si>
  <si>
    <t xml:space="preserve">t-0133</t>
  </si>
  <si>
    <t xml:space="preserve">2026-07-08T06:28:38Z</t>
  </si>
  <si>
    <t xml:space="preserve">t-0134</t>
  </si>
  <si>
    <t xml:space="preserve">2026-07-08T07:19:17Z</t>
  </si>
  <si>
    <t xml:space="preserve">t-0135</t>
  </si>
  <si>
    <t xml:space="preserve">2026-07-08T07:31:33Z</t>
  </si>
  <si>
    <t xml:space="preserve">t-0136</t>
  </si>
  <si>
    <t xml:space="preserve">2026-07-08T07:52:09Z</t>
  </si>
  <si>
    <t xml:space="preserve">t-0137</t>
  </si>
  <si>
    <t xml:space="preserve">2026-07-08T08:08:30Z</t>
  </si>
  <si>
    <t xml:space="preserve">t-0138</t>
  </si>
  <si>
    <t xml:space="preserve">2026-07-08T08:23:07Z</t>
  </si>
  <si>
    <t xml:space="preserve">t-0139</t>
  </si>
  <si>
    <t xml:space="preserve">2026-07-08T08:32:57Z</t>
  </si>
  <si>
    <t xml:space="preserve">t-0140</t>
  </si>
  <si>
    <t xml:space="preserve">2026-07-08T08:58:05Z</t>
  </si>
  <si>
    <t xml:space="preserve">t-0141</t>
  </si>
  <si>
    <t xml:space="preserve">2026-07-08T09:01:25Z</t>
  </si>
  <si>
    <t xml:space="preserve">t-0142</t>
  </si>
  <si>
    <t xml:space="preserve">2026-07-08T09:33:27Z</t>
  </si>
  <si>
    <t xml:space="preserve">t-0143</t>
  </si>
  <si>
    <t xml:space="preserve">2026-07-08T09:48:12Z</t>
  </si>
  <si>
    <t xml:space="preserve">t-0144</t>
  </si>
  <si>
    <t xml:space="preserve">2026-07-08T09:58:53Z</t>
  </si>
  <si>
    <t xml:space="preserve">t-0145</t>
  </si>
  <si>
    <t xml:space="preserve">2026-07-08T10:00:38Z</t>
  </si>
  <si>
    <t xml:space="preserve">t-0146</t>
  </si>
  <si>
    <t xml:space="preserve">2026-07-08T10:23:11Z</t>
  </si>
  <si>
    <t xml:space="preserve">t-0147</t>
  </si>
  <si>
    <t xml:space="preserve">2026-07-08T10:50:27Z</t>
  </si>
  <si>
    <t xml:space="preserve">t-0148</t>
  </si>
  <si>
    <t xml:space="preserve">2026-07-08T10:58:00Z</t>
  </si>
  <si>
    <t xml:space="preserve">t-0149</t>
  </si>
  <si>
    <t xml:space="preserve">2026-07-08T11:03:57Z</t>
  </si>
  <si>
    <t xml:space="preserve">t-0150</t>
  </si>
  <si>
    <t xml:space="preserve">2026-07-08T11:04:03Z</t>
  </si>
  <si>
    <t xml:space="preserve">t-0151</t>
  </si>
  <si>
    <t xml:space="preserve">2026-07-08T11:10:36Z</t>
  </si>
  <si>
    <t xml:space="preserve">t-0152</t>
  </si>
  <si>
    <t xml:space="preserve">2026-07-08T11:25:09Z</t>
  </si>
  <si>
    <t xml:space="preserve">t-0153</t>
  </si>
  <si>
    <t xml:space="preserve">2026-07-08T11:57:42Z</t>
  </si>
  <si>
    <t xml:space="preserve">t-0154</t>
  </si>
  <si>
    <t xml:space="preserve">2026-07-08T12:24:03Z</t>
  </si>
  <si>
    <t xml:space="preserve">t-0155</t>
  </si>
  <si>
    <t xml:space="preserve">2026-07-08T12:40:20Z</t>
  </si>
  <si>
    <t xml:space="preserve">t-0156</t>
  </si>
  <si>
    <t xml:space="preserve">2026-07-08T12:55:29Z</t>
  </si>
  <si>
    <t xml:space="preserve">t-0157</t>
  </si>
  <si>
    <t xml:space="preserve">2026-07-08T12:55:48Z</t>
  </si>
  <si>
    <t xml:space="preserve">t-0158</t>
  </si>
  <si>
    <t xml:space="preserve">2026-07-08T13:08:28Z</t>
  </si>
  <si>
    <t xml:space="preserve">t-0159</t>
  </si>
  <si>
    <t xml:space="preserve">2026-07-08T13:18:35Z</t>
  </si>
  <si>
    <t xml:space="preserve">t-0160</t>
  </si>
  <si>
    <t xml:space="preserve">2026-07-08T13:40:43Z</t>
  </si>
  <si>
    <t xml:space="preserve">t-0161</t>
  </si>
  <si>
    <t xml:space="preserve">2026-07-08T14:57:55Z</t>
  </si>
  <si>
    <t xml:space="preserve">t-0162</t>
  </si>
  <si>
    <t xml:space="preserve">2026-07-08T15:01:35Z</t>
  </si>
  <si>
    <t xml:space="preserve">t-0163</t>
  </si>
  <si>
    <t xml:space="preserve">2026-07-08T15:23:19Z</t>
  </si>
  <si>
    <t xml:space="preserve">t-0164</t>
  </si>
  <si>
    <t xml:space="preserve">2026-07-08T15:24:46Z</t>
  </si>
  <si>
    <t xml:space="preserve">t-0165</t>
  </si>
  <si>
    <t xml:space="preserve">2026-07-08T15:35:13Z</t>
  </si>
  <si>
    <t xml:space="preserve">t-0166</t>
  </si>
  <si>
    <t xml:space="preserve">2026-07-08T15:48:32Z</t>
  </si>
  <si>
    <t xml:space="preserve">t-0167</t>
  </si>
  <si>
    <t xml:space="preserve">2026-07-08T15:49:52Z</t>
  </si>
  <si>
    <t xml:space="preserve">t-0168</t>
  </si>
  <si>
    <t xml:space="preserve">2026-07-08T16:44:00Z</t>
  </si>
  <si>
    <t xml:space="preserve">t-0169</t>
  </si>
  <si>
    <t xml:space="preserve">2026-07-08T16:55:28Z</t>
  </si>
  <si>
    <t xml:space="preserve">t-0170</t>
  </si>
  <si>
    <t xml:space="preserve">2026-07-08T16:55:55Z</t>
  </si>
  <si>
    <t xml:space="preserve">t-0171</t>
  </si>
  <si>
    <t xml:space="preserve">2026-07-08T17:06:59Z</t>
  </si>
  <si>
    <t xml:space="preserve">t-0172</t>
  </si>
  <si>
    <t xml:space="preserve">2026-07-08T17:27:07Z</t>
  </si>
  <si>
    <t xml:space="preserve">t-0173</t>
  </si>
  <si>
    <t xml:space="preserve">2026-07-08T17:58:04Z</t>
  </si>
  <si>
    <t xml:space="preserve">t-0174</t>
  </si>
  <si>
    <t xml:space="preserve">2026-07-08T18:32:27Z</t>
  </si>
  <si>
    <t xml:space="preserve">t-0175</t>
  </si>
  <si>
    <t xml:space="preserve">2026-07-08T18:43:24Z</t>
  </si>
  <si>
    <t xml:space="preserve">t-0176</t>
  </si>
  <si>
    <t xml:space="preserve">2026-07-08T18:46:22Z</t>
  </si>
  <si>
    <t xml:space="preserve">t-0177</t>
  </si>
  <si>
    <t xml:space="preserve">2026-07-08T18:47:54Z</t>
  </si>
  <si>
    <t xml:space="preserve">t-0178</t>
  </si>
  <si>
    <t xml:space="preserve">2026-07-08T18:53:44Z</t>
  </si>
  <si>
    <t xml:space="preserve">t-0179</t>
  </si>
  <si>
    <t xml:space="preserve">2026-07-08T19:14:31Z</t>
  </si>
  <si>
    <t xml:space="preserve">t-0180</t>
  </si>
  <si>
    <t xml:space="preserve">2026-07-08T19:30:59Z</t>
  </si>
  <si>
    <t xml:space="preserve">t-0181</t>
  </si>
  <si>
    <t xml:space="preserve">2026-07-08T19:43:17Z</t>
  </si>
  <si>
    <t xml:space="preserve">t-0182</t>
  </si>
  <si>
    <t xml:space="preserve">2026-07-08T20:03:17Z</t>
  </si>
  <si>
    <t xml:space="preserve">t-0183</t>
  </si>
  <si>
    <t xml:space="preserve">2026-07-08T20:06:07Z</t>
  </si>
  <si>
    <t xml:space="preserve">t-0184</t>
  </si>
  <si>
    <t xml:space="preserve">2026-07-08T20:15:38Z</t>
  </si>
  <si>
    <t xml:space="preserve">t-0185</t>
  </si>
  <si>
    <t xml:space="preserve">2026-07-08T20:24:41Z</t>
  </si>
  <si>
    <t xml:space="preserve">t-0186</t>
  </si>
  <si>
    <t xml:space="preserve">2026-07-08T21:26:02Z</t>
  </si>
  <si>
    <t xml:space="preserve">t-0187</t>
  </si>
  <si>
    <t xml:space="preserve">2026-07-08T22:26:45Z</t>
  </si>
  <si>
    <t xml:space="preserve">t-0188</t>
  </si>
  <si>
    <t xml:space="preserve">2026-07-09T04:31:23Z</t>
  </si>
  <si>
    <t xml:space="preserve">t-0189</t>
  </si>
  <si>
    <t xml:space="preserve">2026-07-09T04:37:12Z</t>
  </si>
  <si>
    <t xml:space="preserve">t-0190</t>
  </si>
  <si>
    <t xml:space="preserve">2026-07-09T08:14:52Z</t>
  </si>
  <si>
    <t xml:space="preserve">t-0191</t>
  </si>
  <si>
    <t xml:space="preserve">2026-07-09T09:00:25Z</t>
  </si>
  <si>
    <t xml:space="preserve">t-0192</t>
  </si>
  <si>
    <t xml:space="preserve">2026-07-09T09:06:28Z</t>
  </si>
  <si>
    <t xml:space="preserve">t-0193</t>
  </si>
  <si>
    <t xml:space="preserve">2026-07-09T09:09:33Z</t>
  </si>
  <si>
    <t xml:space="preserve">t-0194</t>
  </si>
  <si>
    <t xml:space="preserve">2026-07-09T09:15:35Z</t>
  </si>
  <si>
    <t xml:space="preserve">t-0195</t>
  </si>
  <si>
    <t xml:space="preserve">2026-07-09T09:17:44Z</t>
  </si>
  <si>
    <t xml:space="preserve">t-0196</t>
  </si>
  <si>
    <t xml:space="preserve">2026-07-09T09:22:27Z</t>
  </si>
  <si>
    <t xml:space="preserve">t-0197</t>
  </si>
  <si>
    <t xml:space="preserve">2026-07-09T09:32:11Z</t>
  </si>
  <si>
    <t xml:space="preserve">t-0198</t>
  </si>
  <si>
    <t xml:space="preserve">2026-07-09T09:35:51Z</t>
  </si>
  <si>
    <t xml:space="preserve">t-0199</t>
  </si>
  <si>
    <t xml:space="preserve">2026-07-09T09:50:34Z</t>
  </si>
  <si>
    <t xml:space="preserve">t-0200</t>
  </si>
  <si>
    <t xml:space="preserve">2026-07-09T09:57:32Z</t>
  </si>
  <si>
    <t xml:space="preserve">t-0201</t>
  </si>
  <si>
    <t xml:space="preserve">2026-07-09T10:19:43Z</t>
  </si>
  <si>
    <t xml:space="preserve">t-0202</t>
  </si>
  <si>
    <t xml:space="preserve">2026-07-09T10:28:01Z</t>
  </si>
  <si>
    <t xml:space="preserve">t-0203</t>
  </si>
  <si>
    <t xml:space="preserve">2026-07-09T10:31:59Z</t>
  </si>
  <si>
    <t xml:space="preserve">t-0204</t>
  </si>
  <si>
    <t xml:space="preserve">2026-07-09T10:35:07Z</t>
  </si>
  <si>
    <t xml:space="preserve">t-0205</t>
  </si>
  <si>
    <t xml:space="preserve">2026-07-09T10:44:59Z</t>
  </si>
  <si>
    <t xml:space="preserve">t-0206</t>
  </si>
  <si>
    <t xml:space="preserve">2026-07-09T10:56:00Z</t>
  </si>
  <si>
    <t xml:space="preserve">t-0207</t>
  </si>
  <si>
    <t xml:space="preserve">2026-07-09T11:00:41Z</t>
  </si>
  <si>
    <t xml:space="preserve">t-0208</t>
  </si>
  <si>
    <t xml:space="preserve">2026-07-09T11:09:43Z</t>
  </si>
  <si>
    <t xml:space="preserve">t-0209</t>
  </si>
  <si>
    <t xml:space="preserve">2026-07-09T11:14:23Z</t>
  </si>
  <si>
    <t xml:space="preserve">t-0210</t>
  </si>
  <si>
    <t xml:space="preserve">2026-07-09T11:16:02Z</t>
  </si>
  <si>
    <t xml:space="preserve">t-0211</t>
  </si>
  <si>
    <t xml:space="preserve">2026-07-09T11:27:03Z</t>
  </si>
  <si>
    <t xml:space="preserve">t-0212</t>
  </si>
  <si>
    <t xml:space="preserve">2026-07-09T11:43:36Z</t>
  </si>
  <si>
    <t xml:space="preserve">t-0213</t>
  </si>
  <si>
    <t xml:space="preserve">2026-07-09T12:20:58Z</t>
  </si>
  <si>
    <t xml:space="preserve">t-0214</t>
  </si>
  <si>
    <t xml:space="preserve">2026-07-09T12:40:30Z</t>
  </si>
  <si>
    <t xml:space="preserve">t-0215</t>
  </si>
  <si>
    <t xml:space="preserve">2026-07-09T13:26:27Z</t>
  </si>
  <si>
    <t xml:space="preserve">t-0216</t>
  </si>
  <si>
    <t xml:space="preserve">2026-07-09T13:33:21Z</t>
  </si>
  <si>
    <t xml:space="preserve">t-0217</t>
  </si>
  <si>
    <t xml:space="preserve">2026-07-09T13:51:00Z</t>
  </si>
  <si>
    <t xml:space="preserve">t-0218</t>
  </si>
  <si>
    <t xml:space="preserve">2026-07-09T14:40:56Z</t>
  </si>
  <si>
    <t xml:space="preserve">t-0219</t>
  </si>
  <si>
    <t xml:space="preserve">2026-07-09T14:50:25Z</t>
  </si>
  <si>
    <t xml:space="preserve">t-0220</t>
  </si>
  <si>
    <t xml:space="preserve">2026-07-09T15:33:39Z</t>
  </si>
  <si>
    <t xml:space="preserve">t-0221</t>
  </si>
  <si>
    <t xml:space="preserve">2026-07-09T15:43:29Z</t>
  </si>
  <si>
    <t xml:space="preserve">t-0222</t>
  </si>
  <si>
    <t xml:space="preserve">2026-07-09T15:45:17Z</t>
  </si>
  <si>
    <t xml:space="preserve">t-0223</t>
  </si>
  <si>
    <t xml:space="preserve">2026-07-09T15:54:52Z</t>
  </si>
  <si>
    <t xml:space="preserve">t-0224</t>
  </si>
  <si>
    <t xml:space="preserve">2026-07-09T15:56:25Z</t>
  </si>
  <si>
    <t xml:space="preserve">t-0225</t>
  </si>
  <si>
    <t xml:space="preserve">2026-07-09T16:04:51Z</t>
  </si>
  <si>
    <t xml:space="preserve">t-0226</t>
  </si>
  <si>
    <t xml:space="preserve">2026-07-09T16:59:04Z</t>
  </si>
  <si>
    <t xml:space="preserve">t-0227</t>
  </si>
  <si>
    <t xml:space="preserve">2026-07-09T17:33:15Z</t>
  </si>
  <si>
    <t xml:space="preserve">t-0228</t>
  </si>
  <si>
    <t xml:space="preserve">2026-07-09T17:33:30Z</t>
  </si>
  <si>
    <t xml:space="preserve">t-0229</t>
  </si>
  <si>
    <t xml:space="preserve">2026-07-09T17:34:56Z</t>
  </si>
  <si>
    <t xml:space="preserve">t-0230</t>
  </si>
  <si>
    <t xml:space="preserve">2026-07-09T17:40:40Z</t>
  </si>
  <si>
    <t xml:space="preserve">t-0231</t>
  </si>
  <si>
    <t xml:space="preserve">2026-07-09T18:10:59Z</t>
  </si>
  <si>
    <t xml:space="preserve">t-0232</t>
  </si>
  <si>
    <t xml:space="preserve">2026-07-09T19:25:43Z</t>
  </si>
  <si>
    <t xml:space="preserve">t-0233</t>
  </si>
  <si>
    <t xml:space="preserve">2026-07-09T19:31:33Z</t>
  </si>
  <si>
    <t xml:space="preserve">t-0234</t>
  </si>
  <si>
    <t xml:space="preserve">2026-07-09T19:40:41Z</t>
  </si>
  <si>
    <t xml:space="preserve">t-0235</t>
  </si>
  <si>
    <t xml:space="preserve">2026-07-09T20:55:12Z</t>
  </si>
  <si>
    <t xml:space="preserve">t-0236</t>
  </si>
  <si>
    <t xml:space="preserve">2026-07-09T20:58:22Z</t>
  </si>
  <si>
    <t xml:space="preserve">t-0237</t>
  </si>
  <si>
    <t xml:space="preserve">2026-07-09T22:35:13Z</t>
  </si>
  <si>
    <t xml:space="preserve">t-0238</t>
  </si>
  <si>
    <t xml:space="preserve">2026-07-10T07:02:37Z</t>
  </si>
  <si>
    <t xml:space="preserve">t-0239</t>
  </si>
  <si>
    <t xml:space="preserve">2026-07-10T07:18:31Z</t>
  </si>
  <si>
    <t xml:space="preserve">t-0240</t>
  </si>
  <si>
    <t xml:space="preserve">2026-07-10T07:42:35Z</t>
  </si>
  <si>
    <t xml:space="preserve">t-0241</t>
  </si>
  <si>
    <t xml:space="preserve">2026-07-10T07:47:04Z</t>
  </si>
  <si>
    <t xml:space="preserve">t-0242</t>
  </si>
  <si>
    <t xml:space="preserve">2026-07-10T08:07:02Z</t>
  </si>
  <si>
    <t xml:space="preserve">t-0243</t>
  </si>
  <si>
    <t xml:space="preserve">2026-07-10T08:14:52Z</t>
  </si>
  <si>
    <t xml:space="preserve">t-0244</t>
  </si>
  <si>
    <t xml:space="preserve">2026-07-10T08:43:31Z</t>
  </si>
  <si>
    <t xml:space="preserve">t-0245</t>
  </si>
  <si>
    <t xml:space="preserve">2026-07-10T08:49:50Z</t>
  </si>
  <si>
    <t xml:space="preserve">t-0246</t>
  </si>
  <si>
    <t xml:space="preserve">2026-07-10T09:17:57Z</t>
  </si>
  <si>
    <t xml:space="preserve">t-0247</t>
  </si>
  <si>
    <t xml:space="preserve">2026-07-10T09:25:50Z</t>
  </si>
  <si>
    <t xml:space="preserve">t-0248</t>
  </si>
  <si>
    <t xml:space="preserve">2026-07-10T09:40:26Z</t>
  </si>
  <si>
    <t xml:space="preserve">t-0249</t>
  </si>
  <si>
    <t xml:space="preserve">2026-07-10T09:58:41Z</t>
  </si>
  <si>
    <t xml:space="preserve">t-0250</t>
  </si>
  <si>
    <t xml:space="preserve">2026-07-10T10:35:02Z</t>
  </si>
  <si>
    <t xml:space="preserve">t-0251</t>
  </si>
  <si>
    <t xml:space="preserve">2026-07-10T11:09:39Z</t>
  </si>
  <si>
    <t xml:space="preserve">t-0252</t>
  </si>
  <si>
    <t xml:space="preserve">2026-07-10T11:50:58Z</t>
  </si>
  <si>
    <t xml:space="preserve">t-0253</t>
  </si>
  <si>
    <t xml:space="preserve">2026-07-10T12:03:35Z</t>
  </si>
  <si>
    <t xml:space="preserve">t-0254</t>
  </si>
  <si>
    <t xml:space="preserve">2026-07-10T12:08:50Z</t>
  </si>
  <si>
    <t xml:space="preserve">t-0255</t>
  </si>
  <si>
    <t xml:space="preserve">2026-07-10T12:12:27Z</t>
  </si>
  <si>
    <t xml:space="preserve">t-0256</t>
  </si>
  <si>
    <t xml:space="preserve">2026-07-10T12:27:44Z</t>
  </si>
  <si>
    <t xml:space="preserve">t-0257</t>
  </si>
  <si>
    <t xml:space="preserve">2026-07-10T12:41:38Z</t>
  </si>
  <si>
    <t xml:space="preserve">t-0258</t>
  </si>
  <si>
    <t xml:space="preserve">2026-07-10T12:55:28Z</t>
  </si>
  <si>
    <t xml:space="preserve">t-0259</t>
  </si>
  <si>
    <t xml:space="preserve">2026-07-10T12:58:58Z</t>
  </si>
  <si>
    <t xml:space="preserve">t-0260</t>
  </si>
  <si>
    <t xml:space="preserve">2026-07-10T13:07:09Z</t>
  </si>
  <si>
    <t xml:space="preserve">t-0261</t>
  </si>
  <si>
    <t xml:space="preserve">2026-07-10T13:12:03Z</t>
  </si>
  <si>
    <t xml:space="preserve">t-0262</t>
  </si>
  <si>
    <t xml:space="preserve">2026-07-10T13:32:19Z</t>
  </si>
  <si>
    <t xml:space="preserve">t-0263</t>
  </si>
  <si>
    <t xml:space="preserve">2026-07-10T13:34:52Z</t>
  </si>
  <si>
    <t xml:space="preserve">t-0264</t>
  </si>
  <si>
    <t xml:space="preserve">2026-07-10T13:36:56Z</t>
  </si>
  <si>
    <t xml:space="preserve">t-0265</t>
  </si>
  <si>
    <t xml:space="preserve">2026-07-10T13:50:25Z</t>
  </si>
  <si>
    <t xml:space="preserve">t-0266</t>
  </si>
  <si>
    <t xml:space="preserve">2026-07-10T14:44:22Z</t>
  </si>
  <si>
    <t xml:space="preserve">t-0267</t>
  </si>
  <si>
    <t xml:space="preserve">2026-07-10T14:47:37Z</t>
  </si>
  <si>
    <t xml:space="preserve">t-0268</t>
  </si>
  <si>
    <t xml:space="preserve">2026-07-10T14:50:29Z</t>
  </si>
  <si>
    <t xml:space="preserve">t-0269</t>
  </si>
  <si>
    <t xml:space="preserve">2026-07-10T14:55:08Z</t>
  </si>
  <si>
    <t xml:space="preserve">t-0270</t>
  </si>
  <si>
    <t xml:space="preserve">2026-07-10T15:14:41Z</t>
  </si>
  <si>
    <t xml:space="preserve">t-0271</t>
  </si>
  <si>
    <t xml:space="preserve">2026-07-10T15:17:50Z</t>
  </si>
  <si>
    <t xml:space="preserve">t-0272</t>
  </si>
  <si>
    <t xml:space="preserve">2026-07-10T15:33:21Z</t>
  </si>
  <si>
    <t xml:space="preserve">t-0273</t>
  </si>
  <si>
    <t xml:space="preserve">2026-07-10T15:45:05Z</t>
  </si>
  <si>
    <t xml:space="preserve">t-0274</t>
  </si>
  <si>
    <t xml:space="preserve">2026-07-10T15:59:59Z</t>
  </si>
  <si>
    <t xml:space="preserve">t-0275</t>
  </si>
  <si>
    <t xml:space="preserve">2026-07-10T16:06:26Z</t>
  </si>
  <si>
    <t xml:space="preserve">t-0276</t>
  </si>
  <si>
    <t xml:space="preserve">2026-07-10T16:11:44Z</t>
  </si>
  <si>
    <t xml:space="preserve">t-0277</t>
  </si>
  <si>
    <t xml:space="preserve">2026-07-10T16:39:36Z</t>
  </si>
  <si>
    <t xml:space="preserve">t-0278</t>
  </si>
  <si>
    <t xml:space="preserve">2026-07-10T16:51:30Z</t>
  </si>
  <si>
    <t xml:space="preserve">t-0279</t>
  </si>
  <si>
    <t xml:space="preserve">2026-07-10T17:22:03Z</t>
  </si>
  <si>
    <t xml:space="preserve">t-0280</t>
  </si>
  <si>
    <t xml:space="preserve">2026-07-10T17:41:37Z</t>
  </si>
  <si>
    <t xml:space="preserve">t-0281</t>
  </si>
  <si>
    <t xml:space="preserve">2026-07-10T19:50:24Z</t>
  </si>
  <si>
    <t xml:space="preserve">t-0282</t>
  </si>
  <si>
    <t xml:space="preserve">2026-07-10T20:07:47Z</t>
  </si>
  <si>
    <t xml:space="preserve">t-0283</t>
  </si>
  <si>
    <t xml:space="preserve">2026-07-10T20:19:16Z</t>
  </si>
  <si>
    <t xml:space="preserve">t-0284</t>
  </si>
  <si>
    <t xml:space="preserve">2026-07-10T20:28:31Z</t>
  </si>
  <si>
    <t xml:space="preserve">t-0285</t>
  </si>
  <si>
    <t xml:space="preserve">2026-07-10T22:34:43Z</t>
  </si>
  <si>
    <t xml:space="preserve">t-0286</t>
  </si>
  <si>
    <t xml:space="preserve">2026-07-11T09:48:20Z</t>
  </si>
  <si>
    <t xml:space="preserve">t-0287</t>
  </si>
  <si>
    <t xml:space="preserve">2026-07-11T13:05:57Z</t>
  </si>
  <si>
    <t xml:space="preserve">t-0288</t>
  </si>
  <si>
    <t xml:space="preserve">2026-07-11T14:38:28Z</t>
  </si>
  <si>
    <t xml:space="preserve">t-0289</t>
  </si>
  <si>
    <t xml:space="preserve">2026-07-11T16:59:58Z</t>
  </si>
  <si>
    <t xml:space="preserve">t-0290</t>
  </si>
  <si>
    <t xml:space="preserve">2026-07-11T20:53:52Z</t>
  </si>
  <si>
    <t xml:space="preserve">t-0291</t>
  </si>
  <si>
    <t xml:space="preserve">2026-07-12T08:51:42Z</t>
  </si>
  <si>
    <t xml:space="preserve">t-0292</t>
  </si>
  <si>
    <t xml:space="preserve">2026-07-12T10:25:39Z</t>
  </si>
  <si>
    <t xml:space="preserve">t-0293</t>
  </si>
  <si>
    <t xml:space="preserve">2026-07-12T16:00:00Z</t>
  </si>
  <si>
    <t xml:space="preserve">t-0294</t>
  </si>
  <si>
    <t xml:space="preserve">2026-07-13T06:16:57Z</t>
  </si>
  <si>
    <t xml:space="preserve">t-0295</t>
  </si>
  <si>
    <t xml:space="preserve">2026-07-13T06:42:10Z</t>
  </si>
  <si>
    <t xml:space="preserve">t-0296</t>
  </si>
  <si>
    <t xml:space="preserve">2026-07-13T07:05:23Z</t>
  </si>
  <si>
    <t xml:space="preserve">t-0297</t>
  </si>
  <si>
    <t xml:space="preserve">2026-07-13T07:48:09Z</t>
  </si>
  <si>
    <t xml:space="preserve">t-0298</t>
  </si>
  <si>
    <t xml:space="preserve">2026-07-13T08:21:42Z</t>
  </si>
  <si>
    <t xml:space="preserve">t-0299</t>
  </si>
  <si>
    <t xml:space="preserve">2026-07-13T08:31:46Z</t>
  </si>
  <si>
    <t xml:space="preserve">t-0300</t>
  </si>
  <si>
    <t xml:space="preserve">2026-07-13T08:35:14Z</t>
  </si>
  <si>
    <t xml:space="preserve">t-0301</t>
  </si>
  <si>
    <t xml:space="preserve">2026-07-13T08:50:42Z</t>
  </si>
  <si>
    <t xml:space="preserve">t-0302</t>
  </si>
  <si>
    <t xml:space="preserve">2026-07-13T09:10:04Z</t>
  </si>
  <si>
    <t xml:space="preserve">t-0303</t>
  </si>
  <si>
    <t xml:space="preserve">2026-07-13T09:22:00Z</t>
  </si>
  <si>
    <t xml:space="preserve">t-0304</t>
  </si>
  <si>
    <t xml:space="preserve">2026-07-13T09:23:05Z</t>
  </si>
  <si>
    <t xml:space="preserve">t-0305</t>
  </si>
  <si>
    <t xml:space="preserve">2026-07-13T09:33:27Z</t>
  </si>
  <si>
    <t xml:space="preserve">t-0306</t>
  </si>
  <si>
    <t xml:space="preserve">2026-07-13T09:38:01Z</t>
  </si>
  <si>
    <t xml:space="preserve">t-0307</t>
  </si>
  <si>
    <t xml:space="preserve">2026-07-13T09:42:37Z</t>
  </si>
  <si>
    <t xml:space="preserve">t-0308</t>
  </si>
  <si>
    <t xml:space="preserve">2026-07-13T09:44:36Z</t>
  </si>
  <si>
    <t xml:space="preserve">t-0309</t>
  </si>
  <si>
    <t xml:space="preserve">2026-07-13T10:13:21Z</t>
  </si>
  <si>
    <t xml:space="preserve">t-0310</t>
  </si>
  <si>
    <t xml:space="preserve">2026-07-13T10:14:21Z</t>
  </si>
  <si>
    <t xml:space="preserve">t-0311</t>
  </si>
  <si>
    <t xml:space="preserve">2026-07-13T10:24:14Z</t>
  </si>
  <si>
    <t xml:space="preserve">t-0312</t>
  </si>
  <si>
    <t xml:space="preserve">2026-07-13T10:25:24Z</t>
  </si>
  <si>
    <t xml:space="preserve">t-0313</t>
  </si>
  <si>
    <t xml:space="preserve">2026-07-13T10:31:31Z</t>
  </si>
  <si>
    <t xml:space="preserve">t-0314</t>
  </si>
  <si>
    <t xml:space="preserve">2026-07-13T10:38:06Z</t>
  </si>
  <si>
    <t xml:space="preserve">t-0315</t>
  </si>
  <si>
    <t xml:space="preserve">2026-07-13T10:50:35Z</t>
  </si>
  <si>
    <t xml:space="preserve">t-0316</t>
  </si>
  <si>
    <t xml:space="preserve">2026-07-13T10:56:54Z</t>
  </si>
  <si>
    <t xml:space="preserve">t-0317</t>
  </si>
  <si>
    <t xml:space="preserve">2026-07-13T11:59:42Z</t>
  </si>
  <si>
    <t xml:space="preserve">t-0318</t>
  </si>
  <si>
    <t xml:space="preserve">2026-07-13T12:27:20Z</t>
  </si>
  <si>
    <t xml:space="preserve">t-0319</t>
  </si>
  <si>
    <t xml:space="preserve">2026-07-13T12:49:49Z</t>
  </si>
  <si>
    <t xml:space="preserve">t-0320</t>
  </si>
  <si>
    <t xml:space="preserve">2026-07-13T12:59:49Z</t>
  </si>
  <si>
    <t xml:space="preserve">t-0321</t>
  </si>
  <si>
    <t xml:space="preserve">2026-07-13T13:04:14Z</t>
  </si>
  <si>
    <t xml:space="preserve">t-0322</t>
  </si>
  <si>
    <t xml:space="preserve">2026-07-13T13:10:23Z</t>
  </si>
  <si>
    <t xml:space="preserve">t-0323</t>
  </si>
  <si>
    <t xml:space="preserve">2026-07-13T13:16:45Z</t>
  </si>
  <si>
    <t xml:space="preserve">t-0324</t>
  </si>
  <si>
    <t xml:space="preserve">2026-07-13T14:14:44Z</t>
  </si>
  <si>
    <t xml:space="preserve">t-0325</t>
  </si>
  <si>
    <t xml:space="preserve">2026-07-13T14:19:44Z</t>
  </si>
  <si>
    <t xml:space="preserve">t-0326</t>
  </si>
  <si>
    <t xml:space="preserve">2026-07-13T14:31:04Z</t>
  </si>
  <si>
    <t xml:space="preserve">t-0327</t>
  </si>
  <si>
    <t xml:space="preserve">2026-07-13T14:38:13Z</t>
  </si>
  <si>
    <t xml:space="preserve">t-0328</t>
  </si>
  <si>
    <t xml:space="preserve">2026-07-13T14:40:25Z</t>
  </si>
  <si>
    <t xml:space="preserve">t-0329</t>
  </si>
  <si>
    <t xml:space="preserve">2026-07-13T14:48:10Z</t>
  </si>
  <si>
    <t xml:space="preserve">t-0330</t>
  </si>
  <si>
    <t xml:space="preserve">2026-07-13T15:15:25Z</t>
  </si>
  <si>
    <t xml:space="preserve">t-0331</t>
  </si>
  <si>
    <t xml:space="preserve">2026-07-13T15:20:03Z</t>
  </si>
  <si>
    <t xml:space="preserve">t-0332</t>
  </si>
  <si>
    <t xml:space="preserve">2026-07-13T15:24:16Z</t>
  </si>
  <si>
    <t xml:space="preserve">t-0333</t>
  </si>
  <si>
    <t xml:space="preserve">2026-07-13T15:33:19Z</t>
  </si>
  <si>
    <t xml:space="preserve">t-0334</t>
  </si>
  <si>
    <t xml:space="preserve">2026-07-13T16:16:10Z</t>
  </si>
  <si>
    <t xml:space="preserve">t-0335</t>
  </si>
  <si>
    <t xml:space="preserve">2026-07-13T16:17:34Z</t>
  </si>
  <si>
    <t xml:space="preserve">t-0336</t>
  </si>
  <si>
    <t xml:space="preserve">2026-07-13T16:21:32Z</t>
  </si>
  <si>
    <t xml:space="preserve">t-0337</t>
  </si>
  <si>
    <t xml:space="preserve">2026-07-13T16:37:28Z</t>
  </si>
  <si>
    <t xml:space="preserve">t-0338</t>
  </si>
  <si>
    <t xml:space="preserve">2026-07-13T16:53:49Z</t>
  </si>
  <si>
    <t xml:space="preserve">t-0339</t>
  </si>
  <si>
    <t xml:space="preserve">2026-07-13T17:03:20Z</t>
  </si>
  <si>
    <t xml:space="preserve">t-0340</t>
  </si>
  <si>
    <t xml:space="preserve">2026-07-13T17:10:52Z</t>
  </si>
  <si>
    <t xml:space="preserve">t-0341</t>
  </si>
  <si>
    <t xml:space="preserve">2026-07-13T17:12:42Z</t>
  </si>
  <si>
    <t xml:space="preserve">t-0342</t>
  </si>
  <si>
    <t xml:space="preserve">2026-07-13T17:18:11Z</t>
  </si>
  <si>
    <t xml:space="preserve">t-0343</t>
  </si>
  <si>
    <t xml:space="preserve">2026-07-13T17:28:48Z</t>
  </si>
  <si>
    <t xml:space="preserve">t-0344</t>
  </si>
  <si>
    <t xml:space="preserve">2026-07-13T17:38:48Z</t>
  </si>
  <si>
    <t xml:space="preserve">t-0345</t>
  </si>
  <si>
    <t xml:space="preserve">2026-07-13T18:17:54Z</t>
  </si>
  <si>
    <t xml:space="preserve">t-0346</t>
  </si>
  <si>
    <t xml:space="preserve">2026-07-13T18:38:44Z</t>
  </si>
  <si>
    <t xml:space="preserve">t-0347</t>
  </si>
  <si>
    <t xml:space="preserve">2026-07-13T19:31:09Z</t>
  </si>
  <si>
    <t xml:space="preserve">t-0348</t>
  </si>
  <si>
    <t xml:space="preserve">2026-07-13T19:33:24Z</t>
  </si>
  <si>
    <t xml:space="preserve">t-0349</t>
  </si>
  <si>
    <t xml:space="preserve">2026-07-13T20:21:40Z</t>
  </si>
  <si>
    <t xml:space="preserve">t-0350</t>
  </si>
  <si>
    <t xml:space="preserve">2026-07-13T20:26:18Z</t>
  </si>
  <si>
    <t xml:space="preserve">t-0351</t>
  </si>
  <si>
    <t xml:space="preserve">2026-07-13T20:47:07Z</t>
  </si>
  <si>
    <t xml:space="preserve">t-0352</t>
  </si>
  <si>
    <t xml:space="preserve">2026-07-14T07:02:18Z</t>
  </si>
  <si>
    <t xml:space="preserve">t-0353</t>
  </si>
  <si>
    <t xml:space="preserve">2026-07-14T07:08:03Z</t>
  </si>
  <si>
    <t xml:space="preserve">t-0354</t>
  </si>
  <si>
    <t xml:space="preserve">2026-07-14T07:08:33Z</t>
  </si>
  <si>
    <t xml:space="preserve">t-0355</t>
  </si>
  <si>
    <t xml:space="preserve">2026-07-14T07:45:37Z</t>
  </si>
  <si>
    <t xml:space="preserve">t-0356</t>
  </si>
  <si>
    <t xml:space="preserve">2026-07-14T08:02:41Z</t>
  </si>
  <si>
    <t xml:space="preserve">t-0357</t>
  </si>
  <si>
    <t xml:space="preserve">2026-07-14T08:08:19Z</t>
  </si>
  <si>
    <t xml:space="preserve">t-0358</t>
  </si>
  <si>
    <t xml:space="preserve">2026-07-14T08:32:53Z</t>
  </si>
  <si>
    <t xml:space="preserve">t-0359</t>
  </si>
  <si>
    <t xml:space="preserve">2026-07-14T08:42:30Z</t>
  </si>
  <si>
    <t xml:space="preserve">t-0360</t>
  </si>
  <si>
    <t xml:space="preserve">2026-07-14T09:35:25Z</t>
  </si>
  <si>
    <t xml:space="preserve">t-0361</t>
  </si>
  <si>
    <t xml:space="preserve">2026-07-14T09:36:23Z</t>
  </si>
  <si>
    <t xml:space="preserve">t-0362</t>
  </si>
  <si>
    <t xml:space="preserve">2026-07-14T09:44:56Z</t>
  </si>
  <si>
    <t xml:space="preserve">t-0363</t>
  </si>
  <si>
    <t xml:space="preserve">2026-07-14T09:46:33Z</t>
  </si>
  <si>
    <t xml:space="preserve">t-0364</t>
  </si>
  <si>
    <t xml:space="preserve">2026-07-14T10:12:00Z</t>
  </si>
  <si>
    <t xml:space="preserve">t-0365</t>
  </si>
  <si>
    <t xml:space="preserve">2026-07-14T10:27:07Z</t>
  </si>
  <si>
    <t xml:space="preserve">t-0366</t>
  </si>
  <si>
    <t xml:space="preserve">2026-07-14T10:33:26Z</t>
  </si>
  <si>
    <t xml:space="preserve">t-0367</t>
  </si>
  <si>
    <t xml:space="preserve">2026-07-14T10:51:24Z</t>
  </si>
  <si>
    <t xml:space="preserve">t-0368</t>
  </si>
  <si>
    <t xml:space="preserve">2026-07-14T10:53:59Z</t>
  </si>
  <si>
    <t xml:space="preserve">t-0369</t>
  </si>
  <si>
    <t xml:space="preserve">2026-07-14T11:05:40Z</t>
  </si>
  <si>
    <t xml:space="preserve">t-0370</t>
  </si>
  <si>
    <t xml:space="preserve">2026-07-14T11:18:08Z</t>
  </si>
  <si>
    <t xml:space="preserve">t-0371</t>
  </si>
  <si>
    <t xml:space="preserve">2026-07-14T11:46:25Z</t>
  </si>
  <si>
    <t xml:space="preserve">t-0372</t>
  </si>
  <si>
    <t xml:space="preserve">2026-07-14T12:11:36Z</t>
  </si>
  <si>
    <t xml:space="preserve">t-0373</t>
  </si>
  <si>
    <t xml:space="preserve">2026-07-14T12:13:50Z</t>
  </si>
  <si>
    <t xml:space="preserve">t-0374</t>
  </si>
  <si>
    <t xml:space="preserve">2026-07-14T12:37:42Z</t>
  </si>
  <si>
    <t xml:space="preserve">t-0375</t>
  </si>
  <si>
    <t xml:space="preserve">2026-07-14T12:56:48Z</t>
  </si>
  <si>
    <t xml:space="preserve">t-0376</t>
  </si>
  <si>
    <t xml:space="preserve">2026-07-14T13:34:17Z</t>
  </si>
  <si>
    <t xml:space="preserve">t-0377</t>
  </si>
  <si>
    <t xml:space="preserve">2026-07-14T13:55:11Z</t>
  </si>
  <si>
    <t xml:space="preserve">t-0378</t>
  </si>
  <si>
    <t xml:space="preserve">2026-07-14T14:05:42Z</t>
  </si>
  <si>
    <t xml:space="preserve">t-0379</t>
  </si>
  <si>
    <t xml:space="preserve">2026-07-14T14:21:55Z</t>
  </si>
  <si>
    <t xml:space="preserve">t-0380</t>
  </si>
  <si>
    <t xml:space="preserve">2026-07-14T15:10:39Z</t>
  </si>
  <si>
    <t xml:space="preserve">t-0381</t>
  </si>
  <si>
    <t xml:space="preserve">2026-07-14T15:32:09Z</t>
  </si>
  <si>
    <t xml:space="preserve">t-0382</t>
  </si>
  <si>
    <t xml:space="preserve">2026-07-14T15:38:04Z</t>
  </si>
  <si>
    <t xml:space="preserve">t-0383</t>
  </si>
  <si>
    <t xml:space="preserve">2026-07-14T15:41:12Z</t>
  </si>
  <si>
    <t xml:space="preserve">t-0384</t>
  </si>
  <si>
    <t xml:space="preserve">2026-07-14T15:59:37Z</t>
  </si>
  <si>
    <t xml:space="preserve">t-0385</t>
  </si>
  <si>
    <t xml:space="preserve">2026-07-14T16:01:38Z</t>
  </si>
  <si>
    <t xml:space="preserve">t-0386</t>
  </si>
  <si>
    <t xml:space="preserve">2026-07-14T16:19:52Z</t>
  </si>
  <si>
    <t xml:space="preserve">t-0387</t>
  </si>
  <si>
    <t xml:space="preserve">2026-07-14T16:20:19Z</t>
  </si>
  <si>
    <t xml:space="preserve">t-0388</t>
  </si>
  <si>
    <t xml:space="preserve">2026-07-14T16:23:43Z</t>
  </si>
  <si>
    <t xml:space="preserve">t-0389</t>
  </si>
  <si>
    <t xml:space="preserve">2026-07-14T16:37:36Z</t>
  </si>
  <si>
    <t xml:space="preserve">t-0390</t>
  </si>
  <si>
    <t xml:space="preserve">2026-07-14T16:37:56Z</t>
  </si>
  <si>
    <t xml:space="preserve">t-0391</t>
  </si>
  <si>
    <t xml:space="preserve">2026-07-14T16:46:45Z</t>
  </si>
  <si>
    <t xml:space="preserve">t-0392</t>
  </si>
  <si>
    <t xml:space="preserve">2026-07-14T16:56:40Z</t>
  </si>
  <si>
    <t xml:space="preserve">t-0393</t>
  </si>
  <si>
    <t xml:space="preserve">2026-07-14T16:57:02Z</t>
  </si>
  <si>
    <t xml:space="preserve">t-0394</t>
  </si>
  <si>
    <t xml:space="preserve">2026-07-14T16:59:17Z</t>
  </si>
  <si>
    <t xml:space="preserve">t-0395</t>
  </si>
  <si>
    <t xml:space="preserve">2026-07-14T17:13:53Z</t>
  </si>
  <si>
    <t xml:space="preserve">t-0396</t>
  </si>
  <si>
    <t xml:space="preserve">2026-07-14T18:26:04Z</t>
  </si>
  <si>
    <t xml:space="preserve">t-0397</t>
  </si>
  <si>
    <t xml:space="preserve">2026-07-14T19:26:28Z</t>
  </si>
  <si>
    <t xml:space="preserve">t-0398</t>
  </si>
  <si>
    <t xml:space="preserve">2026-07-14T19:50:58Z</t>
  </si>
  <si>
    <t xml:space="preserve">t-0399</t>
  </si>
  <si>
    <t xml:space="preserve">2026-07-14T22:38:12Z</t>
  </si>
  <si>
    <t xml:space="preserve">t-0400</t>
  </si>
  <si>
    <t xml:space="preserve">2026-07-14T23:40:46Z</t>
  </si>
  <si>
    <t xml:space="preserve">t-0401</t>
  </si>
  <si>
    <t xml:space="preserve">2026-07-15T02:45:00Z</t>
  </si>
  <si>
    <t xml:space="preserve">t-0402</t>
  </si>
  <si>
    <t xml:space="preserve">2026-07-15T07:03:03Z</t>
  </si>
  <si>
    <t xml:space="preserve">t-0403</t>
  </si>
  <si>
    <t xml:space="preserve">2026-07-15T07:46:25Z</t>
  </si>
  <si>
    <t xml:space="preserve">t-0404</t>
  </si>
  <si>
    <t xml:space="preserve">2026-07-15T08:00:32Z</t>
  </si>
  <si>
    <t xml:space="preserve">t-0405</t>
  </si>
  <si>
    <t xml:space="preserve">2026-07-15T08:10:55Z</t>
  </si>
  <si>
    <t xml:space="preserve">t-0406</t>
  </si>
  <si>
    <t xml:space="preserve">2026-07-15T08:22:19Z</t>
  </si>
  <si>
    <t xml:space="preserve">t-0407</t>
  </si>
  <si>
    <t xml:space="preserve">2026-07-15T09:01:32Z</t>
  </si>
  <si>
    <t xml:space="preserve">t-0408</t>
  </si>
  <si>
    <t xml:space="preserve">2026-07-15T09:31:07Z</t>
  </si>
  <si>
    <t xml:space="preserve">t-0409</t>
  </si>
  <si>
    <t xml:space="preserve">2026-07-15T09:33:40Z</t>
  </si>
  <si>
    <t xml:space="preserve">t-0410</t>
  </si>
  <si>
    <t xml:space="preserve">2026-07-15T10:01:57Z</t>
  </si>
  <si>
    <t xml:space="preserve">t-0411</t>
  </si>
  <si>
    <t xml:space="preserve">2026-07-15T10:45:16Z</t>
  </si>
  <si>
    <t xml:space="preserve">t-0412</t>
  </si>
  <si>
    <t xml:space="preserve">2026-07-15T11:26:58Z</t>
  </si>
  <si>
    <t xml:space="preserve">t-0413</t>
  </si>
  <si>
    <t xml:space="preserve">2026-07-15T11:27:33Z</t>
  </si>
  <si>
    <t xml:space="preserve">t-0414</t>
  </si>
  <si>
    <t xml:space="preserve">2026-07-15T11:46:10Z</t>
  </si>
  <si>
    <t xml:space="preserve">t-0415</t>
  </si>
  <si>
    <t xml:space="preserve">2026-07-15T11:51:14Z</t>
  </si>
  <si>
    <t xml:space="preserve">t-0416</t>
  </si>
  <si>
    <t xml:space="preserve">2026-07-15T12:11:37Z</t>
  </si>
  <si>
    <t xml:space="preserve">t-0417</t>
  </si>
  <si>
    <t xml:space="preserve">2026-07-15T12:15:14Z</t>
  </si>
  <si>
    <t xml:space="preserve">t-0418</t>
  </si>
  <si>
    <t xml:space="preserve">2026-07-15T12:27:11Z</t>
  </si>
  <si>
    <t xml:space="preserve">t-0419</t>
  </si>
  <si>
    <t xml:space="preserve">2026-07-15T12:53:10Z</t>
  </si>
  <si>
    <t xml:space="preserve">t-0420</t>
  </si>
  <si>
    <t xml:space="preserve">2026-07-15T13:01:57Z</t>
  </si>
  <si>
    <t xml:space="preserve">t-0421</t>
  </si>
  <si>
    <t xml:space="preserve">2026-07-15T13:04:11Z</t>
  </si>
  <si>
    <t xml:space="preserve">t-0422</t>
  </si>
  <si>
    <t xml:space="preserve">2026-07-15T13:12:10Z</t>
  </si>
  <si>
    <t xml:space="preserve">t-0423</t>
  </si>
  <si>
    <t xml:space="preserve">2026-07-15T13:13:30Z</t>
  </si>
  <si>
    <t xml:space="preserve">t-0424</t>
  </si>
  <si>
    <t xml:space="preserve">2026-07-15T13:28:53Z</t>
  </si>
  <si>
    <t xml:space="preserve">t-0425</t>
  </si>
  <si>
    <t xml:space="preserve">2026-07-15T13:31:06Z</t>
  </si>
  <si>
    <t xml:space="preserve">t-0426</t>
  </si>
  <si>
    <t xml:space="preserve">2026-07-15T13:35:03Z</t>
  </si>
  <si>
    <t xml:space="preserve">t-0427</t>
  </si>
  <si>
    <t xml:space="preserve">2026-07-15T13:50:22Z</t>
  </si>
  <si>
    <t xml:space="preserve">t-0428</t>
  </si>
  <si>
    <t xml:space="preserve">2026-07-15T13:55:08Z</t>
  </si>
  <si>
    <t xml:space="preserve">t-0429</t>
  </si>
  <si>
    <t xml:space="preserve">2026-07-15T14:13:53Z</t>
  </si>
  <si>
    <t xml:space="preserve">t-0430</t>
  </si>
  <si>
    <t xml:space="preserve">2026-07-15T14:30:38Z</t>
  </si>
  <si>
    <t xml:space="preserve">t-0431</t>
  </si>
  <si>
    <t xml:space="preserve">2026-07-15T14:32:17Z</t>
  </si>
  <si>
    <t xml:space="preserve">t-0432</t>
  </si>
  <si>
    <t xml:space="preserve">2026-07-15T14:33:35Z</t>
  </si>
  <si>
    <t xml:space="preserve">t-0433</t>
  </si>
  <si>
    <t xml:space="preserve">2026-07-15T14:34:49Z</t>
  </si>
  <si>
    <t xml:space="preserve">t-0434</t>
  </si>
  <si>
    <t xml:space="preserve">2026-07-15T14:38:20Z</t>
  </si>
  <si>
    <t xml:space="preserve">t-0435</t>
  </si>
  <si>
    <t xml:space="preserve">2026-07-15T14:43:28Z</t>
  </si>
  <si>
    <t xml:space="preserve">t-0436</t>
  </si>
  <si>
    <t xml:space="preserve">2026-07-15T15:02:21Z</t>
  </si>
  <si>
    <t xml:space="preserve">t-0437</t>
  </si>
  <si>
    <t xml:space="preserve">2026-07-15T15:12:23Z</t>
  </si>
  <si>
    <t xml:space="preserve">t-0438</t>
  </si>
  <si>
    <t xml:space="preserve">2026-07-15T15:12:30Z</t>
  </si>
  <si>
    <t xml:space="preserve">t-0439</t>
  </si>
  <si>
    <t xml:space="preserve">2026-07-15T15:16:18Z</t>
  </si>
  <si>
    <t xml:space="preserve">t-0440</t>
  </si>
  <si>
    <t xml:space="preserve">2026-07-15T15:35:45Z</t>
  </si>
  <si>
    <t xml:space="preserve">t-0441</t>
  </si>
  <si>
    <t xml:space="preserve">2026-07-15T15:45:22Z</t>
  </si>
  <si>
    <t xml:space="preserve">t-0442</t>
  </si>
  <si>
    <t xml:space="preserve">2026-07-15T15:53:22Z</t>
  </si>
  <si>
    <t xml:space="preserve">t-0443</t>
  </si>
  <si>
    <t xml:space="preserve">2026-07-15T16:05:30Z</t>
  </si>
  <si>
    <t xml:space="preserve">t-0444</t>
  </si>
  <si>
    <t xml:space="preserve">2026-07-15T16:15:26Z</t>
  </si>
  <si>
    <t xml:space="preserve">t-0445</t>
  </si>
  <si>
    <t xml:space="preserve">2026-07-15T16:17:37Z</t>
  </si>
  <si>
    <t xml:space="preserve">t-0446</t>
  </si>
  <si>
    <t xml:space="preserve">2026-07-15T16:30:50Z</t>
  </si>
  <si>
    <t xml:space="preserve">t-0447</t>
  </si>
  <si>
    <t xml:space="preserve">2026-07-15T16:33:37Z</t>
  </si>
  <si>
    <t xml:space="preserve">t-0448</t>
  </si>
  <si>
    <t xml:space="preserve">2026-07-15T16:35:14Z</t>
  </si>
  <si>
    <t xml:space="preserve">t-0449</t>
  </si>
  <si>
    <t xml:space="preserve">2026-07-15T16:49:57Z</t>
  </si>
  <si>
    <t xml:space="preserve">t-0450</t>
  </si>
  <si>
    <t xml:space="preserve">2026-07-15T16:51:30Z</t>
  </si>
  <si>
    <t xml:space="preserve">t-0451</t>
  </si>
  <si>
    <t xml:space="preserve">2026-07-15T17:04:33Z</t>
  </si>
  <si>
    <t xml:space="preserve">t-0452</t>
  </si>
  <si>
    <t xml:space="preserve">2026-07-15T17:46:55Z</t>
  </si>
  <si>
    <t xml:space="preserve">t-0453</t>
  </si>
  <si>
    <t xml:space="preserve">2026-07-15T18:17:08Z</t>
  </si>
  <si>
    <t xml:space="preserve">t-0454</t>
  </si>
  <si>
    <t xml:space="preserve">2026-07-15T18:51:36Z</t>
  </si>
  <si>
    <t xml:space="preserve">t-0455</t>
  </si>
  <si>
    <t xml:space="preserve">2026-07-15T20:07:05Z</t>
  </si>
  <si>
    <t xml:space="preserve">t-0456</t>
  </si>
  <si>
    <t xml:space="preserve">2026-07-15T20:39:21Z</t>
  </si>
  <si>
    <t xml:space="preserve">t-0457</t>
  </si>
  <si>
    <t xml:space="preserve">2026-07-15T20:48:46Z</t>
  </si>
  <si>
    <t xml:space="preserve">t-0458</t>
  </si>
  <si>
    <t xml:space="preserve">2026-07-15T21:01:11Z</t>
  </si>
  <si>
    <t xml:space="preserve">t-0459</t>
  </si>
  <si>
    <t xml:space="preserve">2026-07-16T03:46:14Z</t>
  </si>
  <si>
    <t xml:space="preserve">t-0460</t>
  </si>
  <si>
    <t xml:space="preserve">2026-07-16T04:51:55Z</t>
  </si>
  <si>
    <t xml:space="preserve">t-0461</t>
  </si>
  <si>
    <t xml:space="preserve">2026-07-16T06:05:42Z</t>
  </si>
  <si>
    <t xml:space="preserve">t-0462</t>
  </si>
  <si>
    <t xml:space="preserve">2026-07-16T06:40:56Z</t>
  </si>
  <si>
    <t xml:space="preserve">t-0463</t>
  </si>
  <si>
    <t xml:space="preserve">2026-07-16T07:09:37Z</t>
  </si>
  <si>
    <t xml:space="preserve">t-0464</t>
  </si>
  <si>
    <t xml:space="preserve">2026-07-16T07:52:37Z</t>
  </si>
  <si>
    <t xml:space="preserve">t-0465</t>
  </si>
  <si>
    <t xml:space="preserve">2026-07-16T08:03:37Z</t>
  </si>
  <si>
    <t xml:space="preserve">t-0466</t>
  </si>
  <si>
    <t xml:space="preserve">2026-07-16T08:06:23Z</t>
  </si>
  <si>
    <t xml:space="preserve">t-0467</t>
  </si>
  <si>
    <t xml:space="preserve">2026-07-16T08:32:25Z</t>
  </si>
  <si>
    <t xml:space="preserve">t-0468</t>
  </si>
  <si>
    <t xml:space="preserve">2026-07-16T08:38:40Z</t>
  </si>
  <si>
    <t xml:space="preserve">t-0469</t>
  </si>
  <si>
    <t xml:space="preserve">2026-07-16T08:42:38Z</t>
  </si>
  <si>
    <t xml:space="preserve">t-0470</t>
  </si>
  <si>
    <t xml:space="preserve">2026-07-16T09:10:53Z</t>
  </si>
  <si>
    <t xml:space="preserve">t-0471</t>
  </si>
  <si>
    <t xml:space="preserve">2026-07-16T09:28:50Z</t>
  </si>
  <si>
    <t xml:space="preserve">t-0472</t>
  </si>
  <si>
    <t xml:space="preserve">2026-07-16T09:38:08Z</t>
  </si>
  <si>
    <t xml:space="preserve">t-0473</t>
  </si>
  <si>
    <t xml:space="preserve">2026-07-16T09:40:55Z</t>
  </si>
  <si>
    <t xml:space="preserve">t-0474</t>
  </si>
  <si>
    <t xml:space="preserve">2026-07-16T10:09:00Z</t>
  </si>
  <si>
    <t xml:space="preserve">t-0475</t>
  </si>
  <si>
    <t xml:space="preserve">2026-07-16T10:11:11Z</t>
  </si>
  <si>
    <t xml:space="preserve">t-0476</t>
  </si>
  <si>
    <t xml:space="preserve">2026-07-16T10:16:08Z</t>
  </si>
  <si>
    <t xml:space="preserve">t-0477</t>
  </si>
  <si>
    <t xml:space="preserve">2026-07-16T10:30:46Z</t>
  </si>
  <si>
    <t xml:space="preserve">t-0478</t>
  </si>
  <si>
    <t xml:space="preserve">2026-07-16T10:44:19Z</t>
  </si>
  <si>
    <t xml:space="preserve">t-0479</t>
  </si>
  <si>
    <t xml:space="preserve">2026-07-16T11:14:10Z</t>
  </si>
  <si>
    <t xml:space="preserve">t-0480</t>
  </si>
  <si>
    <t xml:space="preserve">2026-07-16T11:18:10Z</t>
  </si>
  <si>
    <t xml:space="preserve">t-0481</t>
  </si>
  <si>
    <t xml:space="preserve">2026-07-16T11:28:20Z</t>
  </si>
  <si>
    <t xml:space="preserve">t-0482</t>
  </si>
  <si>
    <t xml:space="preserve">2026-07-16T11:31:54Z</t>
  </si>
  <si>
    <t xml:space="preserve">t-0483</t>
  </si>
  <si>
    <t xml:space="preserve">2026-07-16T11:46:43Z</t>
  </si>
  <si>
    <t xml:space="preserve">t-0484</t>
  </si>
  <si>
    <t xml:space="preserve">2026-07-16T11:54:45Z</t>
  </si>
  <si>
    <t xml:space="preserve">t-0485</t>
  </si>
  <si>
    <t xml:space="preserve">2026-07-16T12:03:38Z</t>
  </si>
  <si>
    <t xml:space="preserve">t-0486</t>
  </si>
  <si>
    <t xml:space="preserve">2026-07-16T12:07:22Z</t>
  </si>
  <si>
    <t xml:space="preserve">t-0487</t>
  </si>
  <si>
    <t xml:space="preserve">2026-07-16T12:09:03Z</t>
  </si>
  <si>
    <t xml:space="preserve">t-0488</t>
  </si>
  <si>
    <t xml:space="preserve">2026-07-16T12:34:46Z</t>
  </si>
  <si>
    <t xml:space="preserve">t-0489</t>
  </si>
  <si>
    <t xml:space="preserve">2026-07-16T12:49:23Z</t>
  </si>
  <si>
    <t xml:space="preserve">t-0490</t>
  </si>
  <si>
    <t xml:space="preserve">2026-07-16T12:59:12Z</t>
  </si>
  <si>
    <t xml:space="preserve">t-0491</t>
  </si>
  <si>
    <t xml:space="preserve">2026-07-16T13:09:43Z</t>
  </si>
  <si>
    <t xml:space="preserve">t-0492</t>
  </si>
  <si>
    <t xml:space="preserve">2026-07-16T13:13:57Z</t>
  </si>
  <si>
    <t xml:space="preserve">t-0493</t>
  </si>
  <si>
    <t xml:space="preserve">2026-07-16T13:18:02Z</t>
  </si>
  <si>
    <t xml:space="preserve">t-0494</t>
  </si>
  <si>
    <t xml:space="preserve">2026-07-16T13:30:53Z</t>
  </si>
  <si>
    <t xml:space="preserve">t-0495</t>
  </si>
  <si>
    <t xml:space="preserve">2026-07-16T13:34:20Z</t>
  </si>
  <si>
    <t xml:space="preserve">t-0496</t>
  </si>
  <si>
    <t xml:space="preserve">2026-07-16T13:39:59Z</t>
  </si>
  <si>
    <t xml:space="preserve">t-0497</t>
  </si>
  <si>
    <t xml:space="preserve">2026-07-16T13:48:22Z</t>
  </si>
  <si>
    <t xml:space="preserve">t-0498</t>
  </si>
  <si>
    <t xml:space="preserve">2026-07-16T14:04:07Z</t>
  </si>
  <si>
    <t xml:space="preserve">t-0499</t>
  </si>
  <si>
    <t xml:space="preserve">2026-07-16T14:07:58Z</t>
  </si>
  <si>
    <t xml:space="preserve">t-0500</t>
  </si>
  <si>
    <t xml:space="preserve">2026-07-16T14:53:36Z</t>
  </si>
  <si>
    <t xml:space="preserve">t-0501</t>
  </si>
  <si>
    <t xml:space="preserve">2026-07-16T14:54:29Z</t>
  </si>
  <si>
    <t xml:space="preserve">t-0502</t>
  </si>
  <si>
    <t xml:space="preserve">2026-07-16T15:00:39Z</t>
  </si>
  <si>
    <t xml:space="preserve">t-0503</t>
  </si>
  <si>
    <t xml:space="preserve">2026-07-16T15:20:04Z</t>
  </si>
  <si>
    <t xml:space="preserve">t-0504</t>
  </si>
  <si>
    <t xml:space="preserve">2026-07-16T15:26:19Z</t>
  </si>
  <si>
    <t xml:space="preserve">t-0505</t>
  </si>
  <si>
    <t xml:space="preserve">2026-07-16T15:51:36Z</t>
  </si>
  <si>
    <t xml:space="preserve">t-0506</t>
  </si>
  <si>
    <t xml:space="preserve">2026-07-16T16:32:57Z</t>
  </si>
  <si>
    <t xml:space="preserve">t-0507</t>
  </si>
  <si>
    <t xml:space="preserve">2026-07-16T16:35:17Z</t>
  </si>
  <si>
    <t xml:space="preserve">t-0508</t>
  </si>
  <si>
    <t xml:space="preserve">2026-07-16T17:09:08Z</t>
  </si>
  <si>
    <t xml:space="preserve">t-0509</t>
  </si>
  <si>
    <t xml:space="preserve">2026-07-16T17:30:17Z</t>
  </si>
  <si>
    <t xml:space="preserve">t-0510</t>
  </si>
  <si>
    <t xml:space="preserve">2026-07-16T17:47:26Z</t>
  </si>
  <si>
    <t xml:space="preserve">t-0511</t>
  </si>
  <si>
    <t xml:space="preserve">2026-07-16T18:13:58Z</t>
  </si>
  <si>
    <t xml:space="preserve">t-0512</t>
  </si>
  <si>
    <t xml:space="preserve">2026-07-16T18:15:57Z</t>
  </si>
  <si>
    <t xml:space="preserve">t-0513</t>
  </si>
  <si>
    <t xml:space="preserve">2026-07-16T18:43:59Z</t>
  </si>
  <si>
    <t xml:space="preserve">t-0514</t>
  </si>
  <si>
    <t xml:space="preserve">2026-07-16T18:54:09Z</t>
  </si>
  <si>
    <t xml:space="preserve">t-0515</t>
  </si>
  <si>
    <t xml:space="preserve">2026-07-16T20:40:29Z</t>
  </si>
  <si>
    <t xml:space="preserve">t-0516</t>
  </si>
  <si>
    <t xml:space="preserve">2026-07-16T22:12:11Z</t>
  </si>
  <si>
    <t xml:space="preserve">t-0517</t>
  </si>
  <si>
    <t xml:space="preserve">2026-07-17T06:39:49Z</t>
  </si>
  <si>
    <t xml:space="preserve">t-0518</t>
  </si>
  <si>
    <t xml:space="preserve">2026-07-17T07:52:31Z</t>
  </si>
  <si>
    <t xml:space="preserve">t-0519</t>
  </si>
  <si>
    <t xml:space="preserve">2026-07-17T08:25:55Z</t>
  </si>
  <si>
    <t xml:space="preserve">t-0520</t>
  </si>
  <si>
    <t xml:space="preserve">2026-07-17T08:47:24Z</t>
  </si>
  <si>
    <t xml:space="preserve">t-0521</t>
  </si>
  <si>
    <t xml:space="preserve">2026-07-17T09:04:42Z</t>
  </si>
  <si>
    <t xml:space="preserve">t-0522</t>
  </si>
  <si>
    <t xml:space="preserve">2026-07-17T09:08:50Z</t>
  </si>
  <si>
    <t xml:space="preserve">t-0523</t>
  </si>
  <si>
    <t xml:space="preserve">2026-07-17T09:09:50Z</t>
  </si>
  <si>
    <t xml:space="preserve">t-0524</t>
  </si>
  <si>
    <t xml:space="preserve">2026-07-17T09:14:20Z</t>
  </si>
  <si>
    <t xml:space="preserve">t-0525</t>
  </si>
  <si>
    <t xml:space="preserve">2026-07-17T09:21:14Z</t>
  </si>
  <si>
    <t xml:space="preserve">t-0526</t>
  </si>
  <si>
    <t xml:space="preserve">2026-07-17T09:41:22Z</t>
  </si>
  <si>
    <t xml:space="preserve">t-0527</t>
  </si>
  <si>
    <t xml:space="preserve">2026-07-17T09:46:44Z</t>
  </si>
  <si>
    <t xml:space="preserve">t-0528</t>
  </si>
  <si>
    <t xml:space="preserve">2026-07-17T09:52:20Z</t>
  </si>
  <si>
    <t xml:space="preserve">t-0529</t>
  </si>
  <si>
    <t xml:space="preserve">2026-07-17T10:03:36Z</t>
  </si>
  <si>
    <t xml:space="preserve">t-0530</t>
  </si>
  <si>
    <t xml:space="preserve">2026-07-17T10:09:48Z</t>
  </si>
  <si>
    <t xml:space="preserve">t-0531</t>
  </si>
  <si>
    <t xml:space="preserve">2026-07-17T10:19:14Z</t>
  </si>
  <si>
    <t xml:space="preserve">t-0532</t>
  </si>
  <si>
    <t xml:space="preserve">2026-07-17T10:35:37Z</t>
  </si>
  <si>
    <t xml:space="preserve">t-0533</t>
  </si>
  <si>
    <t xml:space="preserve">2026-07-17T10:38:37Z</t>
  </si>
  <si>
    <t xml:space="preserve">t-0534</t>
  </si>
  <si>
    <t xml:space="preserve">2026-07-17T10:39:40Z</t>
  </si>
  <si>
    <t xml:space="preserve">t-0535</t>
  </si>
  <si>
    <t xml:space="preserve">2026-07-17T10:47:37Z</t>
  </si>
  <si>
    <t xml:space="preserve">t-0536</t>
  </si>
  <si>
    <t xml:space="preserve">2026-07-17T11:14:58Z</t>
  </si>
  <si>
    <t xml:space="preserve">t-0537</t>
  </si>
  <si>
    <t xml:space="preserve">2026-07-17T11:39:40Z</t>
  </si>
  <si>
    <t xml:space="preserve">t-0538</t>
  </si>
  <si>
    <t xml:space="preserve">2026-07-17T12:06:54Z</t>
  </si>
  <si>
    <t xml:space="preserve">t-0539</t>
  </si>
  <si>
    <t xml:space="preserve">2026-07-17T12:31:14Z</t>
  </si>
  <si>
    <t xml:space="preserve">t-0540</t>
  </si>
  <si>
    <t xml:space="preserve">2026-07-17T12:45:07Z</t>
  </si>
  <si>
    <t xml:space="preserve">t-0541</t>
  </si>
  <si>
    <t xml:space="preserve">2026-07-17T12:51:58Z</t>
  </si>
  <si>
    <t xml:space="preserve">t-0542</t>
  </si>
  <si>
    <t xml:space="preserve">2026-07-17T14:05:24Z</t>
  </si>
  <si>
    <t xml:space="preserve">t-0543</t>
  </si>
  <si>
    <t xml:space="preserve">2026-07-17T14:23:57Z</t>
  </si>
  <si>
    <t xml:space="preserve">t-0544</t>
  </si>
  <si>
    <t xml:space="preserve">2026-07-17T14:50:05Z</t>
  </si>
  <si>
    <t xml:space="preserve">t-0545</t>
  </si>
  <si>
    <t xml:space="preserve">2026-07-17T15:11:40Z</t>
  </si>
  <si>
    <t xml:space="preserve">t-0546</t>
  </si>
  <si>
    <t xml:space="preserve">2026-07-17T16:12:02Z</t>
  </si>
  <si>
    <t xml:space="preserve">t-0547</t>
  </si>
  <si>
    <t xml:space="preserve">2026-07-17T16:14:44Z</t>
  </si>
  <si>
    <t xml:space="preserve">t-0548</t>
  </si>
  <si>
    <t xml:space="preserve">2026-07-17T16:17:16Z</t>
  </si>
  <si>
    <t xml:space="preserve">t-0549</t>
  </si>
  <si>
    <t xml:space="preserve">2026-07-17T16:46:22Z</t>
  </si>
  <si>
    <t xml:space="preserve">t-0550</t>
  </si>
  <si>
    <t xml:space="preserve">2026-07-17T17:26:52Z</t>
  </si>
  <si>
    <t xml:space="preserve">t-0551</t>
  </si>
  <si>
    <t xml:space="preserve">2026-07-17T17:31:13Z</t>
  </si>
  <si>
    <t xml:space="preserve">t-0552</t>
  </si>
  <si>
    <t xml:space="preserve">2026-07-17T17:55:13Z</t>
  </si>
  <si>
    <t xml:space="preserve">t-0553</t>
  </si>
  <si>
    <t xml:space="preserve">2026-07-17T18:13:57Z</t>
  </si>
  <si>
    <t xml:space="preserve">t-0554</t>
  </si>
  <si>
    <t xml:space="preserve">2026-07-17T18:28:49Z</t>
  </si>
  <si>
    <t xml:space="preserve">t-0555</t>
  </si>
  <si>
    <t xml:space="preserve">2026-07-17T19:53:16Z</t>
  </si>
  <si>
    <t xml:space="preserve">t-0556</t>
  </si>
  <si>
    <t xml:space="preserve">2026-07-17T20:18:18Z</t>
  </si>
  <si>
    <t xml:space="preserve">t-0557</t>
  </si>
  <si>
    <t xml:space="preserve">2026-07-17T20:36:07Z</t>
  </si>
  <si>
    <t xml:space="preserve">t-0558</t>
  </si>
  <si>
    <t xml:space="preserve">2026-07-17T21:18:24Z</t>
  </si>
  <si>
    <t xml:space="preserve">t-0559</t>
  </si>
  <si>
    <t xml:space="preserve">2026-07-17T22:32:36Z</t>
  </si>
  <si>
    <t xml:space="preserve">t-0560</t>
  </si>
  <si>
    <t xml:space="preserve">2026-07-18T09:41:55Z</t>
  </si>
  <si>
    <t xml:space="preserve">t-0561</t>
  </si>
  <si>
    <t xml:space="preserve">2026-07-18T12:39:31Z</t>
  </si>
  <si>
    <t xml:space="preserve">t-0562</t>
  </si>
  <si>
    <t xml:space="preserve">2026-07-18T18:23:44Z</t>
  </si>
  <si>
    <t xml:space="preserve">t-0563</t>
  </si>
  <si>
    <t xml:space="preserve">2026-07-18T20:42:54Z</t>
  </si>
  <si>
    <t xml:space="preserve">t-0564</t>
  </si>
  <si>
    <t xml:space="preserve">2026-07-19T12:42:37Z</t>
  </si>
  <si>
    <t xml:space="preserve">t-0565</t>
  </si>
  <si>
    <t xml:space="preserve">2026-07-19T13:33:09Z</t>
  </si>
  <si>
    <t xml:space="preserve">t-0566</t>
  </si>
  <si>
    <t xml:space="preserve">2026-07-19T13:33:47Z</t>
  </si>
  <si>
    <t xml:space="preserve">t-0567</t>
  </si>
  <si>
    <t xml:space="preserve">2026-07-20T01:33:34Z</t>
  </si>
  <si>
    <t xml:space="preserve">t-0568</t>
  </si>
  <si>
    <t xml:space="preserve">2026-07-20T06:06:28Z</t>
  </si>
  <si>
    <t xml:space="preserve">t-0569</t>
  </si>
  <si>
    <t xml:space="preserve">2026-07-20T06:39:31Z</t>
  </si>
  <si>
    <t xml:space="preserve">t-0570</t>
  </si>
  <si>
    <t xml:space="preserve">2026-07-20T07:22:22Z</t>
  </si>
  <si>
    <t xml:space="preserve">t-0571</t>
  </si>
  <si>
    <t xml:space="preserve">2026-07-20T07:47:35Z</t>
  </si>
  <si>
    <t xml:space="preserve">t-0572</t>
  </si>
  <si>
    <t xml:space="preserve">2026-07-20T08:02:35Z</t>
  </si>
  <si>
    <t xml:space="preserve">t-0573</t>
  </si>
  <si>
    <t xml:space="preserve">2026-07-20T08:03:03Z</t>
  </si>
  <si>
    <t xml:space="preserve">t-0574</t>
  </si>
  <si>
    <t xml:space="preserve">2026-07-20T08:03:17Z</t>
  </si>
  <si>
    <t xml:space="preserve">t-0575</t>
  </si>
  <si>
    <t xml:space="preserve">2026-07-20T09:06:53Z</t>
  </si>
  <si>
    <t xml:space="preserve">t-0576</t>
  </si>
  <si>
    <t xml:space="preserve">2026-07-20T09:29:29Z</t>
  </si>
  <si>
    <t xml:space="preserve">t-0577</t>
  </si>
  <si>
    <t xml:space="preserve">2026-07-20T09:32:47Z</t>
  </si>
  <si>
    <t xml:space="preserve">t-0578</t>
  </si>
  <si>
    <t xml:space="preserve">2026-07-20T09:35:44Z</t>
  </si>
  <si>
    <t xml:space="preserve">t-0579</t>
  </si>
  <si>
    <t xml:space="preserve">2026-07-20T10:04:42Z</t>
  </si>
  <si>
    <t xml:space="preserve">t-0580</t>
  </si>
  <si>
    <t xml:space="preserve">2026-07-20T10:19:50Z</t>
  </si>
  <si>
    <t xml:space="preserve">t-0581</t>
  </si>
  <si>
    <t xml:space="preserve">2026-07-20T10:31:23Z</t>
  </si>
  <si>
    <t xml:space="preserve">t-0582</t>
  </si>
  <si>
    <t xml:space="preserve">2026-07-20T11:07:08Z</t>
  </si>
  <si>
    <t xml:space="preserve">t-0583</t>
  </si>
  <si>
    <t xml:space="preserve">2026-07-20T11:16:49Z</t>
  </si>
  <si>
    <t xml:space="preserve">t-0584</t>
  </si>
  <si>
    <t xml:space="preserve">2026-07-20T11:25:39Z</t>
  </si>
  <si>
    <t xml:space="preserve">t-0585</t>
  </si>
  <si>
    <t xml:space="preserve">2026-07-20T11:26:37Z</t>
  </si>
  <si>
    <t xml:space="preserve">t-0586</t>
  </si>
  <si>
    <t xml:space="preserve">2026-07-20T12:10:45Z</t>
  </si>
  <si>
    <t xml:space="preserve">t-0587</t>
  </si>
  <si>
    <t xml:space="preserve">2026-07-20T12:34:07Z</t>
  </si>
  <si>
    <t xml:space="preserve">t-0588</t>
  </si>
  <si>
    <t xml:space="preserve">2026-07-20T12:52:51Z</t>
  </si>
  <si>
    <t xml:space="preserve">t-0589</t>
  </si>
  <si>
    <t xml:space="preserve">2026-07-20T13:07:22Z</t>
  </si>
  <si>
    <t xml:space="preserve">t-0590</t>
  </si>
  <si>
    <t xml:space="preserve">2026-07-20T13:19:08Z</t>
  </si>
  <si>
    <t xml:space="preserve">t-0591</t>
  </si>
  <si>
    <t xml:space="preserve">2026-07-20T13:22:59Z</t>
  </si>
  <si>
    <t xml:space="preserve">t-0592</t>
  </si>
  <si>
    <t xml:space="preserve">2026-07-20T13:26:11Z</t>
  </si>
  <si>
    <t xml:space="preserve">t-0593</t>
  </si>
  <si>
    <t xml:space="preserve">2026-07-20T13:29:42Z</t>
  </si>
  <si>
    <t xml:space="preserve">t-0594</t>
  </si>
  <si>
    <t xml:space="preserve">2026-07-20T13:32:32Z</t>
  </si>
  <si>
    <t xml:space="preserve">t-0595</t>
  </si>
  <si>
    <t xml:space="preserve">2026-07-20T13:33:53Z</t>
  </si>
  <si>
    <t xml:space="preserve">t-0596</t>
  </si>
  <si>
    <t xml:space="preserve">2026-07-20T13:35:20Z</t>
  </si>
  <si>
    <t xml:space="preserve">t-0597</t>
  </si>
  <si>
    <t xml:space="preserve">2026-07-20T14:03:01Z</t>
  </si>
  <si>
    <t xml:space="preserve">t-0598</t>
  </si>
  <si>
    <t xml:space="preserve">2026-07-20T14:07:05Z</t>
  </si>
  <si>
    <t xml:space="preserve">t-0599</t>
  </si>
  <si>
    <t xml:space="preserve">2026-07-20T14:12:29Z</t>
  </si>
  <si>
    <t xml:space="preserve">t-0600</t>
  </si>
  <si>
    <t xml:space="preserve">2026-07-20T14:40:30Z</t>
  </si>
  <si>
    <t xml:space="preserve">t-0601</t>
  </si>
  <si>
    <t xml:space="preserve">2026-07-20T14:45:20Z</t>
  </si>
  <si>
    <t xml:space="preserve">t-0602</t>
  </si>
  <si>
    <t xml:space="preserve">2026-07-20T14:57:25Z</t>
  </si>
  <si>
    <t xml:space="preserve">t-0603</t>
  </si>
  <si>
    <t xml:space="preserve">2026-07-20T15:02:26Z</t>
  </si>
  <si>
    <t xml:space="preserve">t-0604</t>
  </si>
  <si>
    <t xml:space="preserve">2026-07-20T15:09:43Z</t>
  </si>
  <si>
    <t xml:space="preserve">t-0605</t>
  </si>
  <si>
    <t xml:space="preserve">2026-07-20T15:52:20Z</t>
  </si>
  <si>
    <t xml:space="preserve">t-0606</t>
  </si>
  <si>
    <t xml:space="preserve">2026-07-20T16:11:10Z</t>
  </si>
  <si>
    <t xml:space="preserve">t-0607</t>
  </si>
  <si>
    <t xml:space="preserve">2026-07-20T16:18:27Z</t>
  </si>
  <si>
    <t xml:space="preserve">t-0608</t>
  </si>
  <si>
    <t xml:space="preserve">2026-07-20T16:42:21Z</t>
  </si>
  <si>
    <t xml:space="preserve">t-0609</t>
  </si>
  <si>
    <t xml:space="preserve">2026-07-20T16:42:43Z</t>
  </si>
  <si>
    <t xml:space="preserve">t-0610</t>
  </si>
  <si>
    <t xml:space="preserve">2026-07-20T16:49:22Z</t>
  </si>
  <si>
    <t xml:space="preserve">t-0611</t>
  </si>
  <si>
    <t xml:space="preserve">2026-07-20T17:05:30Z</t>
  </si>
  <si>
    <t xml:space="preserve">t-0612</t>
  </si>
  <si>
    <t xml:space="preserve">2026-07-20T17:39:02Z</t>
  </si>
  <si>
    <t xml:space="preserve">t-0613</t>
  </si>
  <si>
    <t xml:space="preserve">2026-07-20T17:44:05Z</t>
  </si>
  <si>
    <t xml:space="preserve">t-0614</t>
  </si>
  <si>
    <t xml:space="preserve">2026-07-20T17:46:08Z</t>
  </si>
  <si>
    <t xml:space="preserve">t-0615</t>
  </si>
  <si>
    <t xml:space="preserve">2026-07-20T18:05:40Z</t>
  </si>
  <si>
    <t xml:space="preserve">t-0616</t>
  </si>
  <si>
    <t xml:space="preserve">2026-07-20T18:41:00Z</t>
  </si>
  <si>
    <t xml:space="preserve">t-0617</t>
  </si>
  <si>
    <t xml:space="preserve">2026-07-20T18:53:41Z</t>
  </si>
  <si>
    <t xml:space="preserve">t-0618</t>
  </si>
  <si>
    <t xml:space="preserve">2026-07-20T20:02:09Z</t>
  </si>
  <si>
    <t xml:space="preserve">t-0619</t>
  </si>
  <si>
    <t xml:space="preserve">2026-07-20T20:07:37Z</t>
  </si>
  <si>
    <t xml:space="preserve">t-0620</t>
  </si>
  <si>
    <t xml:space="preserve">2026-07-20T20:25:35Z</t>
  </si>
  <si>
    <t xml:space="preserve">t-0621</t>
  </si>
  <si>
    <t xml:space="preserve">2026-07-20T20:45:27Z</t>
  </si>
  <si>
    <t xml:space="preserve">t-0622</t>
  </si>
  <si>
    <t xml:space="preserve">2026-07-20T21:01:39Z</t>
  </si>
  <si>
    <t xml:space="preserve">t-0623</t>
  </si>
  <si>
    <t xml:space="preserve">2026-07-20T21:56:17Z</t>
  </si>
  <si>
    <t xml:space="preserve">t-0624</t>
  </si>
  <si>
    <t xml:space="preserve">2026-07-20T22:06:58Z</t>
  </si>
  <si>
    <t xml:space="preserve">t-0625</t>
  </si>
  <si>
    <t xml:space="preserve">2026-07-21T03:30:52Z</t>
  </si>
  <si>
    <t xml:space="preserve">t-0626</t>
  </si>
  <si>
    <t xml:space="preserve">2026-07-21T05:40:03Z</t>
  </si>
  <si>
    <t xml:space="preserve">t-0627</t>
  </si>
  <si>
    <t xml:space="preserve">2026-07-21T06:08:35Z</t>
  </si>
  <si>
    <t xml:space="preserve">t-0628</t>
  </si>
  <si>
    <t xml:space="preserve">2026-07-21T06:21:06Z</t>
  </si>
  <si>
    <t xml:space="preserve">t-0629</t>
  </si>
  <si>
    <t xml:space="preserve">2026-07-21T07:01:21Z</t>
  </si>
  <si>
    <t xml:space="preserve">t-0631</t>
  </si>
  <si>
    <t xml:space="preserve">2026-07-21T07:06:23Z</t>
  </si>
  <si>
    <t xml:space="preserve">t-0632</t>
  </si>
  <si>
    <t xml:space="preserve">2026-07-21T07:06:57Z</t>
  </si>
  <si>
    <t xml:space="preserve">t-0633</t>
  </si>
  <si>
    <t xml:space="preserve">2026-07-21T07:10:26Z</t>
  </si>
  <si>
    <t xml:space="preserve">t-0634</t>
  </si>
  <si>
    <t xml:space="preserve">2026-07-21T07:59:13Z</t>
  </si>
  <si>
    <t xml:space="preserve">t-0635</t>
  </si>
  <si>
    <t xml:space="preserve">2026-07-21T08:19:48Z</t>
  </si>
  <si>
    <t xml:space="preserve">t-0636</t>
  </si>
  <si>
    <t xml:space="preserve">2026-07-21T08:24:21Z</t>
  </si>
  <si>
    <t xml:space="preserve">t-0637</t>
  </si>
  <si>
    <t xml:space="preserve">2026-07-21T08:28:15Z</t>
  </si>
  <si>
    <t xml:space="preserve">t-0638</t>
  </si>
  <si>
    <t xml:space="preserve">2026-07-21T08:38:19Z</t>
  </si>
  <si>
    <t xml:space="preserve">t-0639</t>
  </si>
  <si>
    <t xml:space="preserve">2026-07-21T08:55:31Z</t>
  </si>
  <si>
    <t xml:space="preserve">t-0640</t>
  </si>
  <si>
    <t xml:space="preserve">2026-07-21T09:16:04Z</t>
  </si>
  <si>
    <t xml:space="preserve">t-0641</t>
  </si>
  <si>
    <t xml:space="preserve">2026-07-21T09:34:04Z</t>
  </si>
  <si>
    <t xml:space="preserve">t-0642</t>
  </si>
  <si>
    <t xml:space="preserve">2026-07-21T09:35:40Z</t>
  </si>
  <si>
    <t xml:space="preserve">t-0643</t>
  </si>
  <si>
    <t xml:space="preserve">2026-07-21T10:05:15Z</t>
  </si>
  <si>
    <t xml:space="preserve">t-0644</t>
  </si>
  <si>
    <t xml:space="preserve">2026-07-21T10:16:19Z</t>
  </si>
  <si>
    <t xml:space="preserve">t-0645</t>
  </si>
  <si>
    <t xml:space="preserve">2026-07-21T10:26:02Z</t>
  </si>
  <si>
    <t xml:space="preserve">t-0646</t>
  </si>
  <si>
    <t xml:space="preserve">2026-07-21T10:26:35Z</t>
  </si>
  <si>
    <t xml:space="preserve">t-0647</t>
  </si>
  <si>
    <t xml:space="preserve">2026-07-21T10:26:38Z</t>
  </si>
  <si>
    <t xml:space="preserve">t-0648</t>
  </si>
  <si>
    <t xml:space="preserve">2026-07-21T10:36:17Z</t>
  </si>
  <si>
    <t xml:space="preserve">t-0649</t>
  </si>
  <si>
    <t xml:space="preserve">2026-07-21T10:39:20Z</t>
  </si>
  <si>
    <t xml:space="preserve">t-0650</t>
  </si>
  <si>
    <t xml:space="preserve">2026-07-21T10:59:29Z</t>
  </si>
  <si>
    <t xml:space="preserve">t-0651</t>
  </si>
  <si>
    <t xml:space="preserve">2026-07-21T11:23:00Z</t>
  </si>
  <si>
    <t xml:space="preserve">t-0652</t>
  </si>
  <si>
    <t xml:space="preserve">2026-07-21T11:30:55Z</t>
  </si>
  <si>
    <t xml:space="preserve">t-0653</t>
  </si>
  <si>
    <t xml:space="preserve">2026-07-21T11:33:39Z</t>
  </si>
  <si>
    <t xml:space="preserve">t-0654</t>
  </si>
  <si>
    <t xml:space="preserve">2026-07-21T11:38:48Z</t>
  </si>
  <si>
    <t xml:space="preserve">t-0655</t>
  </si>
  <si>
    <t xml:space="preserve">2026-07-21T11:45:25Z</t>
  </si>
  <si>
    <t xml:space="preserve">t-0656</t>
  </si>
  <si>
    <t xml:space="preserve">2026-07-21T11:49:31Z</t>
  </si>
  <si>
    <t xml:space="preserve">t-0657</t>
  </si>
  <si>
    <t xml:space="preserve">2026-07-21T11:50:18Z</t>
  </si>
  <si>
    <t xml:space="preserve">t-0658</t>
  </si>
  <si>
    <t xml:space="preserve">2026-07-21T11:55:12Z</t>
  </si>
  <si>
    <t xml:space="preserve">t-0659</t>
  </si>
  <si>
    <t xml:space="preserve">2026-07-21T11:57:14Z</t>
  </si>
  <si>
    <t xml:space="preserve">t-0660</t>
  </si>
  <si>
    <t xml:space="preserve">2026-07-21T11:58:58Z</t>
  </si>
  <si>
    <t xml:space="preserve">t-0661</t>
  </si>
  <si>
    <t xml:space="preserve">2026-07-21T11:59:46Z</t>
  </si>
  <si>
    <t xml:space="preserve">t-0662</t>
  </si>
  <si>
    <t xml:space="preserve">2026-07-21T12:17:31Z</t>
  </si>
  <si>
    <t xml:space="preserve">t-0663</t>
  </si>
  <si>
    <t xml:space="preserve">2026-07-21T12:23:13Z</t>
  </si>
  <si>
    <t xml:space="preserve">t-0664</t>
  </si>
  <si>
    <t xml:space="preserve">2026-07-21T12:25:54Z</t>
  </si>
  <si>
    <t xml:space="preserve">t-0665</t>
  </si>
  <si>
    <t xml:space="preserve">2026-07-21T12:37:30Z</t>
  </si>
  <si>
    <t xml:space="preserve">t-0666</t>
  </si>
  <si>
    <t xml:space="preserve">2026-07-21T12:57:19Z</t>
  </si>
  <si>
    <t xml:space="preserve">t-0667</t>
  </si>
  <si>
    <t xml:space="preserve">2026-07-21T12:57:46Z</t>
  </si>
  <si>
    <t xml:space="preserve">t-0668</t>
  </si>
  <si>
    <t xml:space="preserve">2026-07-21T13:05:47Z</t>
  </si>
  <si>
    <t xml:space="preserve">t-0669</t>
  </si>
  <si>
    <t xml:space="preserve">2026-07-21T13:05:49Z</t>
  </si>
  <si>
    <t xml:space="preserve">t-0670</t>
  </si>
  <si>
    <t xml:space="preserve">2026-07-21T13:32:04Z</t>
  </si>
  <si>
    <t xml:space="preserve">t-0671</t>
  </si>
  <si>
    <t xml:space="preserve">2026-07-21T13:38:23Z</t>
  </si>
  <si>
    <t xml:space="preserve">t-0672</t>
  </si>
  <si>
    <t xml:space="preserve">2026-07-21T13:43:16Z</t>
  </si>
  <si>
    <t xml:space="preserve">t-0673</t>
  </si>
  <si>
    <t xml:space="preserve">2026-07-21T13:58:29Z</t>
  </si>
  <si>
    <t xml:space="preserve">t-0674</t>
  </si>
  <si>
    <t xml:space="preserve">2026-07-21T14:00:39Z</t>
  </si>
  <si>
    <t xml:space="preserve">t-0675</t>
  </si>
  <si>
    <t xml:space="preserve">2026-07-21T14:03:44Z</t>
  </si>
  <si>
    <t xml:space="preserve">t-0676</t>
  </si>
  <si>
    <t xml:space="preserve">2026-07-21T14:15:39Z</t>
  </si>
  <si>
    <t xml:space="preserve">t-0677</t>
  </si>
  <si>
    <t xml:space="preserve">2026-07-21T14:31:51Z</t>
  </si>
  <si>
    <t xml:space="preserve">t-0678</t>
  </si>
  <si>
    <t xml:space="preserve">2026-07-21T14:43:47Z</t>
  </si>
  <si>
    <t xml:space="preserve">t-0679</t>
  </si>
  <si>
    <t xml:space="preserve">2026-07-21T14:44:11Z</t>
  </si>
  <si>
    <t xml:space="preserve">t-0680</t>
  </si>
  <si>
    <t xml:space="preserve">2026-07-21T14:50:22Z</t>
  </si>
  <si>
    <t xml:space="preserve">t-0681</t>
  </si>
  <si>
    <t xml:space="preserve">2026-07-21T14:51:43Z</t>
  </si>
  <si>
    <t xml:space="preserve">t-0682</t>
  </si>
  <si>
    <t xml:space="preserve">2026-07-21T15:07:59Z</t>
  </si>
  <si>
    <t xml:space="preserve">t-0683</t>
  </si>
  <si>
    <t xml:space="preserve">2026-07-21T15:14:39Z</t>
  </si>
  <si>
    <t xml:space="preserve">t-0684</t>
  </si>
  <si>
    <t xml:space="preserve">2026-07-21T15:24:24Z</t>
  </si>
  <si>
    <t xml:space="preserve">t-0685</t>
  </si>
  <si>
    <t xml:space="preserve">2026-07-21T15:42:11Z</t>
  </si>
  <si>
    <t xml:space="preserve">t-0686</t>
  </si>
  <si>
    <t xml:space="preserve">2026-07-21T15:52:18Z</t>
  </si>
  <si>
    <t xml:space="preserve">t-0687</t>
  </si>
  <si>
    <t xml:space="preserve">2026-07-21T15:54:19Z</t>
  </si>
  <si>
    <t xml:space="preserve">t-0688</t>
  </si>
  <si>
    <t xml:space="preserve">2026-07-21T16:08:15Z</t>
  </si>
  <si>
    <t xml:space="preserve">t-0689</t>
  </si>
  <si>
    <t xml:space="preserve">2026-07-21T16:45:11Z</t>
  </si>
  <si>
    <t xml:space="preserve">t-0690</t>
  </si>
  <si>
    <t xml:space="preserve">2026-07-21T17:06:10Z</t>
  </si>
  <si>
    <t xml:space="preserve">t-0691</t>
  </si>
  <si>
    <t xml:space="preserve">2026-07-21T17:09:44Z</t>
  </si>
  <si>
    <t xml:space="preserve">t-0692</t>
  </si>
  <si>
    <t xml:space="preserve">2026-07-21T17:10:40Z</t>
  </si>
  <si>
    <t xml:space="preserve">t-0693</t>
  </si>
  <si>
    <t xml:space="preserve">2026-07-21T17:20:46Z</t>
  </si>
  <si>
    <t xml:space="preserve">t-0694</t>
  </si>
  <si>
    <t xml:space="preserve">2026-07-21T17:47:37Z</t>
  </si>
  <si>
    <t xml:space="preserve">t-0695</t>
  </si>
  <si>
    <t xml:space="preserve">2026-07-21T18:08:34Z</t>
  </si>
  <si>
    <t xml:space="preserve">t-0696</t>
  </si>
  <si>
    <t xml:space="preserve">2026-07-21T18:09:59Z</t>
  </si>
  <si>
    <t xml:space="preserve">t-0697</t>
  </si>
  <si>
    <t xml:space="preserve">2026-07-21T18:38:31Z</t>
  </si>
  <si>
    <t xml:space="preserve">t-0698</t>
  </si>
  <si>
    <t xml:space="preserve">2026-07-21T18:50:18Z</t>
  </si>
  <si>
    <t xml:space="preserve">t-0699</t>
  </si>
  <si>
    <t xml:space="preserve">2026-07-21T19:07:21Z</t>
  </si>
  <si>
    <t xml:space="preserve">t-0700</t>
  </si>
  <si>
    <t xml:space="preserve">2026-07-21T19:17:20Z</t>
  </si>
  <si>
    <t xml:space="preserve">t-0701</t>
  </si>
  <si>
    <t xml:space="preserve">2026-07-21T20:43:31Z</t>
  </si>
  <si>
    <t xml:space="preserve">t-0702</t>
  </si>
  <si>
    <t xml:space="preserve">2026-07-21T21:11:33Z</t>
  </si>
  <si>
    <t xml:space="preserve">t-0703</t>
  </si>
  <si>
    <t xml:space="preserve">2026-07-21T23:33:23Z</t>
  </si>
  <si>
    <t xml:space="preserve">t-0704</t>
  </si>
  <si>
    <t xml:space="preserve">2026-07-22T06:33:44Z</t>
  </si>
  <si>
    <t xml:space="preserve">t-0705</t>
  </si>
  <si>
    <t xml:space="preserve">2026-07-22T07:27:59Z</t>
  </si>
  <si>
    <t xml:space="preserve">t-0706</t>
  </si>
  <si>
    <t xml:space="preserve">2026-07-22T08:25:19Z</t>
  </si>
  <si>
    <t xml:space="preserve">t-0707</t>
  </si>
  <si>
    <t xml:space="preserve">2026-07-22T08:28:21Z</t>
  </si>
  <si>
    <t xml:space="preserve">t-0708</t>
  </si>
  <si>
    <t xml:space="preserve">2026-07-22T08:34:37Z</t>
  </si>
  <si>
    <t xml:space="preserve">t-0709</t>
  </si>
  <si>
    <t xml:space="preserve">2026-07-22T08:43:42Z</t>
  </si>
  <si>
    <t xml:space="preserve">t-0710</t>
  </si>
  <si>
    <t xml:space="preserve">2026-07-22T09:32:53Z</t>
  </si>
  <si>
    <t xml:space="preserve">t-0711</t>
  </si>
  <si>
    <t xml:space="preserve">2026-07-22T09:33:35Z</t>
  </si>
  <si>
    <t xml:space="preserve">t-0712</t>
  </si>
  <si>
    <t xml:space="preserve">2026-07-22T09:33:41Z</t>
  </si>
  <si>
    <t xml:space="preserve">t-0713</t>
  </si>
  <si>
    <t xml:space="preserve">2026-07-22T09:58:39Z</t>
  </si>
  <si>
    <t xml:space="preserve">t-0714</t>
  </si>
  <si>
    <t xml:space="preserve">2026-07-22T10:11:06Z</t>
  </si>
  <si>
    <t xml:space="preserve">t-0715</t>
  </si>
  <si>
    <t xml:space="preserve">2026-07-22T10:14:56Z</t>
  </si>
  <si>
    <t xml:space="preserve">t-0716</t>
  </si>
  <si>
    <t xml:space="preserve">2026-07-22T10:18:12Z</t>
  </si>
  <si>
    <t xml:space="preserve">t-0717</t>
  </si>
  <si>
    <t xml:space="preserve">2026-07-22T10:19:36Z</t>
  </si>
  <si>
    <t xml:space="preserve">t-0718</t>
  </si>
  <si>
    <t xml:space="preserve">2026-07-22T10:40:13Z</t>
  </si>
  <si>
    <t xml:space="preserve">t-0719</t>
  </si>
  <si>
    <t xml:space="preserve">2026-07-22T10:46:01Z</t>
  </si>
  <si>
    <t xml:space="preserve">t-0720</t>
  </si>
  <si>
    <t xml:space="preserve">2026-07-22T10:49:57Z</t>
  </si>
  <si>
    <t xml:space="preserve">t-0721</t>
  </si>
  <si>
    <t xml:space="preserve">2026-07-22T11:27:39Z</t>
  </si>
  <si>
    <t xml:space="preserve">t-0722</t>
  </si>
  <si>
    <t xml:space="preserve">2026-07-22T11:46:32Z</t>
  </si>
  <si>
    <t xml:space="preserve">t-0723</t>
  </si>
  <si>
    <t xml:space="preserve">2026-07-22T12:26:18Z</t>
  </si>
  <si>
    <t xml:space="preserve">t-0724</t>
  </si>
  <si>
    <t xml:space="preserve">2026-07-22T12:38:10Z</t>
  </si>
  <si>
    <t xml:space="preserve">t-0725</t>
  </si>
  <si>
    <t xml:space="preserve">2026-07-22T12:45:41Z</t>
  </si>
  <si>
    <t xml:space="preserve">t-0726</t>
  </si>
  <si>
    <t xml:space="preserve">2026-07-22T12:55:28Z</t>
  </si>
  <si>
    <t xml:space="preserve">t-0727</t>
  </si>
  <si>
    <t xml:space="preserve">2026-07-22T12:57:00Z</t>
  </si>
  <si>
    <t xml:space="preserve">t-0728</t>
  </si>
  <si>
    <t xml:space="preserve">2026-07-22T12:57:27Z</t>
  </si>
  <si>
    <t xml:space="preserve">t-0729</t>
  </si>
  <si>
    <t xml:space="preserve">2026-07-22T13:03:44Z</t>
  </si>
  <si>
    <t xml:space="preserve">t-0730</t>
  </si>
  <si>
    <t xml:space="preserve">2026-07-22T13:10:38Z</t>
  </si>
  <si>
    <t xml:space="preserve">t-0731</t>
  </si>
  <si>
    <t xml:space="preserve">2026-07-22T13:19:56Z</t>
  </si>
  <si>
    <t xml:space="preserve">t-0732</t>
  </si>
  <si>
    <t xml:space="preserve">2026-07-22T13:42:31Z</t>
  </si>
  <si>
    <t xml:space="preserve">t-0733</t>
  </si>
  <si>
    <t xml:space="preserve">2026-07-22T13:48:25Z</t>
  </si>
  <si>
    <t xml:space="preserve">t-0734</t>
  </si>
  <si>
    <t xml:space="preserve">2026-07-22T13:52:20Z</t>
  </si>
  <si>
    <t xml:space="preserve">t-0735</t>
  </si>
  <si>
    <t xml:space="preserve">2026-07-22T14:24:41Z</t>
  </si>
  <si>
    <t xml:space="preserve">t-0736</t>
  </si>
  <si>
    <t xml:space="preserve">2026-07-22T14:28:02Z</t>
  </si>
  <si>
    <t xml:space="preserve">t-0737</t>
  </si>
  <si>
    <t xml:space="preserve">2026-07-22T14:28:19Z</t>
  </si>
  <si>
    <t xml:space="preserve">t-0738</t>
  </si>
  <si>
    <t xml:space="preserve">2026-07-22T14:43:00Z</t>
  </si>
  <si>
    <t xml:space="preserve">t-0739</t>
  </si>
  <si>
    <t xml:space="preserve">2026-07-22T14:44:45Z</t>
  </si>
  <si>
    <t xml:space="preserve">t-0740</t>
  </si>
  <si>
    <t xml:space="preserve">2026-07-22T15:01:15Z</t>
  </si>
  <si>
    <t xml:space="preserve">t-0741</t>
  </si>
  <si>
    <t xml:space="preserve">2026-07-22T15:04:37Z</t>
  </si>
  <si>
    <t xml:space="preserve">t-0742</t>
  </si>
  <si>
    <t xml:space="preserve">2026-07-22T15:20:18Z</t>
  </si>
  <si>
    <t xml:space="preserve">t-0743</t>
  </si>
  <si>
    <t xml:space="preserve">2026-07-22T15:58:41Z</t>
  </si>
  <si>
    <t xml:space="preserve">t-0744</t>
  </si>
  <si>
    <t xml:space="preserve">2026-07-22T16:15:22Z</t>
  </si>
  <si>
    <t xml:space="preserve">t-0745</t>
  </si>
  <si>
    <t xml:space="preserve">2026-07-22T16:18:43Z</t>
  </si>
  <si>
    <t xml:space="preserve">t-0746</t>
  </si>
  <si>
    <t xml:space="preserve">2026-07-22T16:28:32Z</t>
  </si>
  <si>
    <t xml:space="preserve">t-0747</t>
  </si>
  <si>
    <t xml:space="preserve">2026-07-22T16:32:11Z</t>
  </si>
  <si>
    <t xml:space="preserve">t-0748</t>
  </si>
  <si>
    <t xml:space="preserve">2026-07-22T16:32:54Z</t>
  </si>
  <si>
    <t xml:space="preserve">t-0749</t>
  </si>
  <si>
    <t xml:space="preserve">2026-07-22T16:36:34Z</t>
  </si>
  <si>
    <t xml:space="preserve">t-0750</t>
  </si>
  <si>
    <t xml:space="preserve">2026-07-22T16:46:38Z</t>
  </si>
  <si>
    <t xml:space="preserve">t-0751</t>
  </si>
  <si>
    <t xml:space="preserve">2026-07-22T17:42:43Z</t>
  </si>
  <si>
    <t xml:space="preserve">t-0752</t>
  </si>
  <si>
    <t xml:space="preserve">2026-07-22T17:51:38Z</t>
  </si>
  <si>
    <t xml:space="preserve">t-0753</t>
  </si>
  <si>
    <t xml:space="preserve">2026-07-22T17:54:50Z</t>
  </si>
  <si>
    <t xml:space="preserve">t-0754</t>
  </si>
  <si>
    <t xml:space="preserve">2026-07-22T18:02:49Z</t>
  </si>
  <si>
    <t xml:space="preserve">t-0755</t>
  </si>
  <si>
    <t xml:space="preserve">2026-07-22T18:32:37Z</t>
  </si>
  <si>
    <t xml:space="preserve">t-0756</t>
  </si>
  <si>
    <t xml:space="preserve">2026-07-22T18:34:59Z</t>
  </si>
  <si>
    <t xml:space="preserve">t-0757</t>
  </si>
  <si>
    <t xml:space="preserve">2026-07-22T19:00:39Z</t>
  </si>
  <si>
    <t xml:space="preserve">t-0758</t>
  </si>
  <si>
    <t xml:space="preserve">2026-07-22T19:04:22Z</t>
  </si>
  <si>
    <t xml:space="preserve">t-0759</t>
  </si>
  <si>
    <t xml:space="preserve">2026-07-22T21:00:43Z</t>
  </si>
  <si>
    <t xml:space="preserve">t-0760</t>
  </si>
  <si>
    <t xml:space="preserve">2026-07-23T00:39:21Z</t>
  </si>
  <si>
    <t xml:space="preserve">t-0761</t>
  </si>
  <si>
    <t xml:space="preserve">2026-07-23T03:33:36Z</t>
  </si>
  <si>
    <t xml:space="preserve">t-0762</t>
  </si>
  <si>
    <t xml:space="preserve">2026-07-23T03:40:50Z</t>
  </si>
  <si>
    <t xml:space="preserve">t-0763</t>
  </si>
  <si>
    <t xml:space="preserve">2026-07-23T05:03:38Z</t>
  </si>
  <si>
    <t xml:space="preserve">t-0764</t>
  </si>
  <si>
    <t xml:space="preserve">2026-07-23T06:26:48Z</t>
  </si>
  <si>
    <t xml:space="preserve">t-0765</t>
  </si>
  <si>
    <t xml:space="preserve">2026-07-23T06:43:31Z</t>
  </si>
  <si>
    <t xml:space="preserve">t-0766</t>
  </si>
  <si>
    <t xml:space="preserve">2026-07-23T07:19:58Z</t>
  </si>
  <si>
    <t xml:space="preserve">t-0767</t>
  </si>
  <si>
    <t xml:space="preserve">2026-07-23T07:28:54Z</t>
  </si>
  <si>
    <t xml:space="preserve">t-0768</t>
  </si>
  <si>
    <t xml:space="preserve">2026-07-23T08:18:35Z</t>
  </si>
  <si>
    <t xml:space="preserve">t-0769</t>
  </si>
  <si>
    <t xml:space="preserve">2026-07-23T08:38:14Z</t>
  </si>
  <si>
    <t xml:space="preserve">t-0770</t>
  </si>
  <si>
    <t xml:space="preserve">2026-07-23T09:05:12Z</t>
  </si>
  <si>
    <t xml:space="preserve">t-0771</t>
  </si>
  <si>
    <t xml:space="preserve">2026-07-23T09:11:05Z</t>
  </si>
  <si>
    <t xml:space="preserve">t-0772</t>
  </si>
  <si>
    <t xml:space="preserve">2026-07-23T09:18:47Z</t>
  </si>
  <si>
    <t xml:space="preserve">t-0773</t>
  </si>
  <si>
    <t xml:space="preserve">2026-07-23T09:40:14Z</t>
  </si>
  <si>
    <t xml:space="preserve">t-0774</t>
  </si>
  <si>
    <t xml:space="preserve">2026-07-23T10:00:21Z</t>
  </si>
  <si>
    <t xml:space="preserve">t-0775</t>
  </si>
  <si>
    <t xml:space="preserve">2026-07-23T10:02:05Z</t>
  </si>
  <si>
    <t xml:space="preserve">t-0776</t>
  </si>
  <si>
    <t xml:space="preserve">2026-07-23T10:22:15Z</t>
  </si>
  <si>
    <t xml:space="preserve">t-0777</t>
  </si>
  <si>
    <t xml:space="preserve">2026-07-23T10:22:32Z</t>
  </si>
  <si>
    <t xml:space="preserve">t-0778</t>
  </si>
  <si>
    <t xml:space="preserve">2026-07-23T10:24:08Z</t>
  </si>
  <si>
    <t xml:space="preserve">t-0779</t>
  </si>
  <si>
    <t xml:space="preserve">2026-07-23T10:36:34Z</t>
  </si>
  <si>
    <t xml:space="preserve">t-0780</t>
  </si>
  <si>
    <t xml:space="preserve">2026-07-23T10:43:26Z</t>
  </si>
  <si>
    <t xml:space="preserve">t-0781</t>
  </si>
  <si>
    <t xml:space="preserve">2026-07-23T10:53:10Z</t>
  </si>
  <si>
    <t xml:space="preserve">t-0782</t>
  </si>
  <si>
    <t xml:space="preserve">2026-07-23T11:02:45Z</t>
  </si>
  <si>
    <t xml:space="preserve">t-0783</t>
  </si>
  <si>
    <t xml:space="preserve">2026-07-23T11:15:40Z</t>
  </si>
  <si>
    <t xml:space="preserve">t-0784</t>
  </si>
  <si>
    <t xml:space="preserve">2026-07-23T11:16:33Z</t>
  </si>
  <si>
    <t xml:space="preserve">t-0785</t>
  </si>
  <si>
    <t xml:space="preserve">2026-07-23T11:27:32Z</t>
  </si>
  <si>
    <t xml:space="preserve">t-0786</t>
  </si>
  <si>
    <t xml:space="preserve">2026-07-23T11:29:14Z</t>
  </si>
  <si>
    <t xml:space="preserve">t-0787</t>
  </si>
  <si>
    <t xml:space="preserve">2026-07-23T12:12:08Z</t>
  </si>
  <si>
    <t xml:space="preserve">t-0788</t>
  </si>
  <si>
    <t xml:space="preserve">2026-07-23T12:21:22Z</t>
  </si>
  <si>
    <t xml:space="preserve">t-0789</t>
  </si>
  <si>
    <t xml:space="preserve">2026-07-23T12:22:25Z</t>
  </si>
  <si>
    <t xml:space="preserve">t-0790</t>
  </si>
  <si>
    <t xml:space="preserve">2026-07-23T12:43:49Z</t>
  </si>
  <si>
    <t xml:space="preserve">t-0791</t>
  </si>
  <si>
    <t xml:space="preserve">2026-07-23T12:44:53Z</t>
  </si>
  <si>
    <t xml:space="preserve">t-0792</t>
  </si>
  <si>
    <t xml:space="preserve">2026-07-23T13:38:07Z</t>
  </si>
  <si>
    <t xml:space="preserve">t-0793</t>
  </si>
  <si>
    <t xml:space="preserve">2026-07-23T14:51:19Z</t>
  </si>
  <si>
    <t xml:space="preserve">t-0794</t>
  </si>
  <si>
    <t xml:space="preserve">2026-07-23T15:13:47Z</t>
  </si>
  <si>
    <t xml:space="preserve">t-0795</t>
  </si>
  <si>
    <t xml:space="preserve">2026-07-23T15:21:32Z</t>
  </si>
  <si>
    <t xml:space="preserve">t-0796</t>
  </si>
  <si>
    <t xml:space="preserve">2026-07-23T15:28:30Z</t>
  </si>
  <si>
    <t xml:space="preserve">t-0797</t>
  </si>
  <si>
    <t xml:space="preserve">2026-07-23T15:32:23Z</t>
  </si>
  <si>
    <t xml:space="preserve">t-0798</t>
  </si>
  <si>
    <t xml:space="preserve">2026-07-23T15:54:58Z</t>
  </si>
  <si>
    <t xml:space="preserve">t-0799</t>
  </si>
  <si>
    <t xml:space="preserve">2026-07-23T16:30:59Z</t>
  </si>
  <si>
    <t xml:space="preserve">t-0800</t>
  </si>
  <si>
    <t xml:space="preserve">2026-07-23T16:39:26Z</t>
  </si>
  <si>
    <t xml:space="preserve">t-0801</t>
  </si>
  <si>
    <t xml:space="preserve">2026-07-23T16:43:04Z</t>
  </si>
  <si>
    <t xml:space="preserve">t-0802</t>
  </si>
  <si>
    <t xml:space="preserve">2026-07-23T16:46:52Z</t>
  </si>
  <si>
    <t xml:space="preserve">t-0803</t>
  </si>
  <si>
    <t xml:space="preserve">2026-07-23T17:04:47Z</t>
  </si>
  <si>
    <t xml:space="preserve">t-0804</t>
  </si>
  <si>
    <t xml:space="preserve">2026-07-23T17:27:07Z</t>
  </si>
  <si>
    <t xml:space="preserve">t-0805</t>
  </si>
  <si>
    <t xml:space="preserve">2026-07-23T17:32:11Z</t>
  </si>
  <si>
    <t xml:space="preserve">t-0806</t>
  </si>
  <si>
    <t xml:space="preserve">2026-07-23T17:57:13Z</t>
  </si>
  <si>
    <t xml:space="preserve">t-0807</t>
  </si>
  <si>
    <t xml:space="preserve">2026-07-23T17:58:01Z</t>
  </si>
  <si>
    <t xml:space="preserve">t-0808</t>
  </si>
  <si>
    <t xml:space="preserve">2026-07-23T18:13:53Z</t>
  </si>
  <si>
    <t xml:space="preserve">t-0809</t>
  </si>
  <si>
    <t xml:space="preserve">2026-07-23T18:24:09Z</t>
  </si>
  <si>
    <t xml:space="preserve">t-0810</t>
  </si>
  <si>
    <t xml:space="preserve">2026-07-23T19:07:54Z</t>
  </si>
  <si>
    <t xml:space="preserve">t-0811</t>
  </si>
  <si>
    <t xml:space="preserve">2026-07-23T19:44:54Z</t>
  </si>
  <si>
    <t xml:space="preserve">t-0812</t>
  </si>
  <si>
    <t xml:space="preserve">2026-07-23T20:01:38Z</t>
  </si>
  <si>
    <t xml:space="preserve">t-0813</t>
  </si>
  <si>
    <t xml:space="preserve">2026-07-23T20:03:12Z</t>
  </si>
  <si>
    <t xml:space="preserve">t-0814</t>
  </si>
  <si>
    <t xml:space="preserve">2026-07-23T20:08:39Z</t>
  </si>
  <si>
    <t xml:space="preserve">t-0815</t>
  </si>
  <si>
    <t xml:space="preserve">2026-07-23T20:26:01Z</t>
  </si>
  <si>
    <t xml:space="preserve">t-0816</t>
  </si>
  <si>
    <t xml:space="preserve">2026-07-23T21:19:18Z</t>
  </si>
  <si>
    <t xml:space="preserve">t-0817</t>
  </si>
  <si>
    <t xml:space="preserve">2026-07-24T04:52:48Z</t>
  </si>
  <si>
    <t xml:space="preserve">t-0818</t>
  </si>
  <si>
    <t xml:space="preserve">2026-07-24T05:40:14Z</t>
  </si>
  <si>
    <t xml:space="preserve">t-0819</t>
  </si>
  <si>
    <t xml:space="preserve">2026-07-24T07:12:30Z</t>
  </si>
  <si>
    <t xml:space="preserve">t-0820</t>
  </si>
  <si>
    <t xml:space="preserve">2026-07-24T07:30:43Z</t>
  </si>
  <si>
    <t xml:space="preserve">t-0821</t>
  </si>
  <si>
    <t xml:space="preserve">2026-07-24T08:00:47Z</t>
  </si>
  <si>
    <t xml:space="preserve">t-0822</t>
  </si>
  <si>
    <t xml:space="preserve">2026-07-24T08:18:34Z</t>
  </si>
  <si>
    <t xml:space="preserve">t-0823</t>
  </si>
  <si>
    <t xml:space="preserve">2026-07-24T08:37:06Z</t>
  </si>
  <si>
    <t xml:space="preserve">t-0824</t>
  </si>
  <si>
    <t xml:space="preserve">2026-07-24T08:41:21Z</t>
  </si>
  <si>
    <t xml:space="preserve">t-0825</t>
  </si>
  <si>
    <t xml:space="preserve">2026-07-24T08:55:16Z</t>
  </si>
  <si>
    <t xml:space="preserve">t-0826</t>
  </si>
  <si>
    <t xml:space="preserve">2026-07-24T09:04:59Z</t>
  </si>
  <si>
    <t xml:space="preserve">t-0827</t>
  </si>
  <si>
    <t xml:space="preserve">2026-07-24T09:16:19Z</t>
  </si>
  <si>
    <t xml:space="preserve">t-0828</t>
  </si>
  <si>
    <t xml:space="preserve">2026-07-24T09:28:36Z</t>
  </si>
  <si>
    <t xml:space="preserve">t-0829</t>
  </si>
  <si>
    <t xml:space="preserve">2026-07-24T09:46:21Z</t>
  </si>
  <si>
    <t xml:space="preserve">t-0830</t>
  </si>
  <si>
    <t xml:space="preserve">2026-07-24T09:48:37Z</t>
  </si>
  <si>
    <t xml:space="preserve">t-0831</t>
  </si>
  <si>
    <t xml:space="preserve">2026-07-24T09:57:08Z</t>
  </si>
  <si>
    <t xml:space="preserve">t-0832</t>
  </si>
  <si>
    <t xml:space="preserve">2026-07-24T09:58:50Z</t>
  </si>
  <si>
    <t xml:space="preserve">t-0833</t>
  </si>
  <si>
    <t xml:space="preserve">2026-07-24T10:01:49Z</t>
  </si>
  <si>
    <t xml:space="preserve">t-0834</t>
  </si>
  <si>
    <t xml:space="preserve">2026-07-24T10:46:30Z</t>
  </si>
  <si>
    <t xml:space="preserve">t-0835</t>
  </si>
  <si>
    <t xml:space="preserve">2026-07-24T10:48:35Z</t>
  </si>
  <si>
    <t xml:space="preserve">t-0836</t>
  </si>
  <si>
    <t xml:space="preserve">2026-07-24T11:01:44Z</t>
  </si>
  <si>
    <t xml:space="preserve">t-0837</t>
  </si>
  <si>
    <t xml:space="preserve">2026-07-24T11:01:49Z</t>
  </si>
  <si>
    <t xml:space="preserve">t-0838</t>
  </si>
  <si>
    <t xml:space="preserve">2026-07-24T11:39:51Z</t>
  </si>
  <si>
    <t xml:space="preserve">t-0839</t>
  </si>
  <si>
    <t xml:space="preserve">2026-07-24T11:50:09Z</t>
  </si>
  <si>
    <t xml:space="preserve">t-0840</t>
  </si>
  <si>
    <t xml:space="preserve">2026-07-24T11:53:55Z</t>
  </si>
  <si>
    <t xml:space="preserve">t-0841</t>
  </si>
  <si>
    <t xml:space="preserve">2026-07-24T12:01:10Z</t>
  </si>
  <si>
    <t xml:space="preserve">t-0842</t>
  </si>
  <si>
    <t xml:space="preserve">2026-07-24T12:29:49Z</t>
  </si>
  <si>
    <t xml:space="preserve">t-0843</t>
  </si>
  <si>
    <t xml:space="preserve">2026-07-24T12:32:25Z</t>
  </si>
  <si>
    <t xml:space="preserve">t-0844</t>
  </si>
  <si>
    <t xml:space="preserve">2026-07-24T12:35:45Z</t>
  </si>
  <si>
    <t xml:space="preserve">t-0845</t>
  </si>
  <si>
    <t xml:space="preserve">2026-07-24T13:04:59Z</t>
  </si>
  <si>
    <t xml:space="preserve">t-0846</t>
  </si>
  <si>
    <t xml:space="preserve">2026-07-24T13:07:35Z</t>
  </si>
  <si>
    <t xml:space="preserve">t-0847</t>
  </si>
  <si>
    <t xml:space="preserve">2026-07-24T13:07:49Z</t>
  </si>
  <si>
    <t xml:space="preserve">t-0848</t>
  </si>
  <si>
    <t xml:space="preserve">2026-07-24T13:08:04Z</t>
  </si>
  <si>
    <t xml:space="preserve">t-0849</t>
  </si>
  <si>
    <t xml:space="preserve">2026-07-24T13:14:21Z</t>
  </si>
  <si>
    <t xml:space="preserve">t-0850</t>
  </si>
  <si>
    <t xml:space="preserve">2026-07-24T13:21:07Z</t>
  </si>
  <si>
    <t xml:space="preserve">t-0851</t>
  </si>
  <si>
    <t xml:space="preserve">2026-07-24T13:33:25Z</t>
  </si>
  <si>
    <t xml:space="preserve">t-0852</t>
  </si>
  <si>
    <t xml:space="preserve">2026-07-24T13:51:50Z</t>
  </si>
  <si>
    <t xml:space="preserve">t-0853</t>
  </si>
  <si>
    <t xml:space="preserve">2026-07-24T13:58:04Z</t>
  </si>
  <si>
    <t xml:space="preserve">t-0854</t>
  </si>
  <si>
    <t xml:space="preserve">2026-07-24T14:02:53Z</t>
  </si>
  <si>
    <t xml:space="preserve">t-0855</t>
  </si>
  <si>
    <t xml:space="preserve">2026-07-24T14:09:48Z</t>
  </si>
  <si>
    <t xml:space="preserve">t-0856</t>
  </si>
  <si>
    <t xml:space="preserve">2026-07-24T14:50:03Z</t>
  </si>
  <si>
    <t xml:space="preserve">t-0857</t>
  </si>
  <si>
    <t xml:space="preserve">2026-07-24T14:56:58Z</t>
  </si>
  <si>
    <t xml:space="preserve">t-0858</t>
  </si>
  <si>
    <t xml:space="preserve">2026-07-24T15:10:24Z</t>
  </si>
  <si>
    <t xml:space="preserve">t-0859</t>
  </si>
  <si>
    <t xml:space="preserve">2026-07-24T15:12:33Z</t>
  </si>
  <si>
    <t xml:space="preserve">t-0860</t>
  </si>
  <si>
    <t xml:space="preserve">2026-07-24T15:14:26Z</t>
  </si>
  <si>
    <t xml:space="preserve">t-0861</t>
  </si>
  <si>
    <t xml:space="preserve">2026-07-24T15:22:26Z</t>
  </si>
  <si>
    <t xml:space="preserve">t-0862</t>
  </si>
  <si>
    <t xml:space="preserve">2026-07-24T15:52:23Z</t>
  </si>
  <si>
    <t xml:space="preserve">t-0863</t>
  </si>
  <si>
    <t xml:space="preserve">2026-07-24T16:09:34Z</t>
  </si>
  <si>
    <t xml:space="preserve">t-0864</t>
  </si>
  <si>
    <t xml:space="preserve">2026-07-24T16:42:03Z</t>
  </si>
  <si>
    <t xml:space="preserve">t-0865</t>
  </si>
  <si>
    <t xml:space="preserve">2026-07-24T17:28:53Z</t>
  </si>
  <si>
    <t xml:space="preserve">t-0866</t>
  </si>
  <si>
    <t xml:space="preserve">2026-07-24T17:39:17Z</t>
  </si>
  <si>
    <t xml:space="preserve">t-0867</t>
  </si>
  <si>
    <t xml:space="preserve">2026-07-24T17:47:49Z</t>
  </si>
  <si>
    <t xml:space="preserve">t-0868</t>
  </si>
  <si>
    <t xml:space="preserve">2026-07-24T17:53:13Z</t>
  </si>
  <si>
    <t xml:space="preserve">t-0869</t>
  </si>
  <si>
    <t xml:space="preserve">2026-07-24T18:13:37Z</t>
  </si>
  <si>
    <t xml:space="preserve">t-0870</t>
  </si>
  <si>
    <t xml:space="preserve">2026-07-24T18:46:30Z</t>
  </si>
  <si>
    <t xml:space="preserve">t-0871</t>
  </si>
  <si>
    <t xml:space="preserve">2026-07-24T20:59:26Z</t>
  </si>
  <si>
    <t xml:space="preserve">t-0872</t>
  </si>
  <si>
    <t xml:space="preserve">2026-07-24T21:01:28Z</t>
  </si>
  <si>
    <t xml:space="preserve">t-0873</t>
  </si>
  <si>
    <t xml:space="preserve">2026-07-24T21:07:44Z</t>
  </si>
  <si>
    <t xml:space="preserve">t-0874</t>
  </si>
  <si>
    <t xml:space="preserve">2026-07-24T22:55:49Z</t>
  </si>
  <si>
    <t xml:space="preserve">t-0875</t>
  </si>
  <si>
    <t xml:space="preserve">2026-07-25T08:35:53Z</t>
  </si>
  <si>
    <t xml:space="preserve">t-0876</t>
  </si>
  <si>
    <t xml:space="preserve">2026-07-25T10:25:18Z</t>
  </si>
  <si>
    <t xml:space="preserve">t-0877</t>
  </si>
  <si>
    <t xml:space="preserve">2026-07-25T10:30:45Z</t>
  </si>
  <si>
    <t xml:space="preserve">t-0878</t>
  </si>
  <si>
    <t xml:space="preserve">2026-07-25T11:36:26Z</t>
  </si>
  <si>
    <t xml:space="preserve">t-0879</t>
  </si>
  <si>
    <t xml:space="preserve">2026-07-25T12:30:53Z</t>
  </si>
  <si>
    <t xml:space="preserve">t-0880</t>
  </si>
  <si>
    <t xml:space="preserve">2026-07-25T14:49:36Z</t>
  </si>
  <si>
    <t xml:space="preserve">t-0881</t>
  </si>
  <si>
    <t xml:space="preserve">2026-07-25T16:24:56Z</t>
  </si>
  <si>
    <t xml:space="preserve">t-0882</t>
  </si>
  <si>
    <t xml:space="preserve">2026-07-25T23:33:06Z</t>
  </si>
  <si>
    <t xml:space="preserve">t-0883</t>
  </si>
  <si>
    <t xml:space="preserve">2026-07-26T10:31:04Z</t>
  </si>
  <si>
    <t xml:space="preserve">t-0884</t>
  </si>
  <si>
    <t xml:space="preserve">2026-07-26T11:04:50Z</t>
  </si>
  <si>
    <t xml:space="preserve">t-0885</t>
  </si>
  <si>
    <t xml:space="preserve">2026-07-26T14:40:40Z</t>
  </si>
  <si>
    <t xml:space="preserve">t-0886</t>
  </si>
  <si>
    <t xml:space="preserve">2026-07-26T14:46:26Z</t>
  </si>
  <si>
    <t xml:space="preserve">t-0887</t>
  </si>
  <si>
    <t xml:space="preserve">2026-07-27T05:30:05Z</t>
  </si>
  <si>
    <t xml:space="preserve">t-0888</t>
  </si>
  <si>
    <t xml:space="preserve">2026-07-27T06:01:41Z</t>
  </si>
  <si>
    <t xml:space="preserve">t-0889</t>
  </si>
  <si>
    <t xml:space="preserve">2026-07-27T06:37:39Z</t>
  </si>
  <si>
    <t xml:space="preserve">t-0890</t>
  </si>
  <si>
    <t xml:space="preserve">2026-07-27T06:46:13Z</t>
  </si>
  <si>
    <t xml:space="preserve">t-0891</t>
  </si>
  <si>
    <t xml:space="preserve">2026-07-27T07:14:44Z</t>
  </si>
  <si>
    <t xml:space="preserve">t-0892</t>
  </si>
  <si>
    <t xml:space="preserve">2026-07-27T07:59:58Z</t>
  </si>
  <si>
    <t xml:space="preserve">t-0893</t>
  </si>
  <si>
    <t xml:space="preserve">2026-07-27T08:03:33Z</t>
  </si>
  <si>
    <t xml:space="preserve">t-0894</t>
  </si>
  <si>
    <t xml:space="preserve">2026-07-27T08:11:34Z</t>
  </si>
  <si>
    <t xml:space="preserve">t-0895</t>
  </si>
  <si>
    <t xml:space="preserve">2026-07-27T08:30:37Z</t>
  </si>
  <si>
    <t xml:space="preserve">t-0896</t>
  </si>
  <si>
    <t xml:space="preserve">2026-07-27T08:44:47Z</t>
  </si>
  <si>
    <t xml:space="preserve">t-0897</t>
  </si>
  <si>
    <t xml:space="preserve">2026-07-27T08:57:40Z</t>
  </si>
  <si>
    <t xml:space="preserve">t-0898</t>
  </si>
  <si>
    <t xml:space="preserve">2026-07-27T09:00:41Z</t>
  </si>
  <si>
    <t xml:space="preserve">t-0899</t>
  </si>
  <si>
    <t xml:space="preserve">2026-07-27T09:18:03Z</t>
  </si>
  <si>
    <t xml:space="preserve">t-0900</t>
  </si>
  <si>
    <t xml:space="preserve">2026-07-27T09:19:37Z</t>
  </si>
  <si>
    <t xml:space="preserve">t-0901</t>
  </si>
  <si>
    <t xml:space="preserve">2026-07-27T09:26:06Z</t>
  </si>
  <si>
    <t xml:space="preserve">t-0902</t>
  </si>
  <si>
    <t xml:space="preserve">2026-07-27T09:29:55Z</t>
  </si>
  <si>
    <t xml:space="preserve">t-0903</t>
  </si>
  <si>
    <t xml:space="preserve">2026-07-27T09:34:11Z</t>
  </si>
  <si>
    <t xml:space="preserve">t-0904</t>
  </si>
  <si>
    <t xml:space="preserve">2026-07-27T09:38:55Z</t>
  </si>
  <si>
    <t xml:space="preserve">t-0905</t>
  </si>
  <si>
    <t xml:space="preserve">2026-07-27T09:43:07Z</t>
  </si>
  <si>
    <t xml:space="preserve">t-0906</t>
  </si>
  <si>
    <t xml:space="preserve">2026-07-27T09:44:04Z</t>
  </si>
  <si>
    <t xml:space="preserve">t-0907</t>
  </si>
  <si>
    <t xml:space="preserve">2026-07-27T09:46:50Z</t>
  </si>
  <si>
    <t xml:space="preserve">t-0908</t>
  </si>
  <si>
    <t xml:space="preserve">2026-07-27T10:05:26Z</t>
  </si>
  <si>
    <t xml:space="preserve">t-0909</t>
  </si>
  <si>
    <t xml:space="preserve">2026-07-27T10:08:55Z</t>
  </si>
  <si>
    <t xml:space="preserve">t-0910</t>
  </si>
  <si>
    <t xml:space="preserve">2026-07-27T10:14:58Z</t>
  </si>
  <si>
    <t xml:space="preserve">t-0911</t>
  </si>
  <si>
    <t xml:space="preserve">2026-07-27T10:15:04Z</t>
  </si>
  <si>
    <t xml:space="preserve">t-0912</t>
  </si>
  <si>
    <t xml:space="preserve">2026-07-27T10:15:52Z</t>
  </si>
  <si>
    <t xml:space="preserve">t-0913</t>
  </si>
  <si>
    <t xml:space="preserve">2026-07-27T10:40:51Z</t>
  </si>
  <si>
    <t xml:space="preserve">t-0914</t>
  </si>
  <si>
    <t xml:space="preserve">2026-07-27T10:44:33Z</t>
  </si>
  <si>
    <t xml:space="preserve">t-0915</t>
  </si>
  <si>
    <t xml:space="preserve">2026-07-27T10:45:27Z</t>
  </si>
  <si>
    <t xml:space="preserve">t-0916</t>
  </si>
  <si>
    <t xml:space="preserve">2026-07-27T10:50:53Z</t>
  </si>
  <si>
    <t xml:space="preserve">t-0917</t>
  </si>
  <si>
    <t xml:space="preserve">2026-07-27T10:54:50Z</t>
  </si>
  <si>
    <t xml:space="preserve">t-0918</t>
  </si>
  <si>
    <t xml:space="preserve">2026-07-27T10:57:40Z</t>
  </si>
  <si>
    <t xml:space="preserve">t-0919</t>
  </si>
  <si>
    <t xml:space="preserve">2026-07-27T10:59:24Z</t>
  </si>
  <si>
    <t xml:space="preserve">t-0920</t>
  </si>
  <si>
    <t xml:space="preserve">2026-07-27T11:07:51Z</t>
  </si>
  <si>
    <t xml:space="preserve">t-0921</t>
  </si>
  <si>
    <t xml:space="preserve">2026-07-27T11:33:38Z</t>
  </si>
  <si>
    <t xml:space="preserve">t-0922</t>
  </si>
  <si>
    <t xml:space="preserve">2026-07-27T11:34:02Z</t>
  </si>
  <si>
    <t xml:space="preserve">t-0923</t>
  </si>
  <si>
    <t xml:space="preserve">2026-07-27T11:37:36Z</t>
  </si>
  <si>
    <t xml:space="preserve">t-0924</t>
  </si>
  <si>
    <t xml:space="preserve">2026-07-27T12:21:33Z</t>
  </si>
  <si>
    <t xml:space="preserve">t-0925</t>
  </si>
  <si>
    <t xml:space="preserve">2026-07-27T12:22:49Z</t>
  </si>
  <si>
    <t xml:space="preserve">t-0926</t>
  </si>
  <si>
    <t xml:space="preserve">2026-07-27T12:44:10Z</t>
  </si>
  <si>
    <t xml:space="preserve">t-0927</t>
  </si>
  <si>
    <t xml:space="preserve">2026-07-27T12:47:05Z</t>
  </si>
  <si>
    <t xml:space="preserve">t-0928</t>
  </si>
  <si>
    <t xml:space="preserve">2026-07-27T13:00:09Z</t>
  </si>
  <si>
    <t xml:space="preserve">t-0929</t>
  </si>
  <si>
    <t xml:space="preserve">2026-07-27T13:05:41Z</t>
  </si>
  <si>
    <t xml:space="preserve">t-0930</t>
  </si>
  <si>
    <t xml:space="preserve">2026-07-27T13:08:51Z</t>
  </si>
  <si>
    <t xml:space="preserve">t-0931</t>
  </si>
  <si>
    <t xml:space="preserve">2026-07-27T13:10:13Z</t>
  </si>
  <si>
    <t xml:space="preserve">t-0932</t>
  </si>
  <si>
    <t xml:space="preserve">2026-07-27T13:16:18Z</t>
  </si>
  <si>
    <t xml:space="preserve">t-0933</t>
  </si>
  <si>
    <t xml:space="preserve">2026-07-27T13:26:46Z</t>
  </si>
  <si>
    <t xml:space="preserve">t-0934</t>
  </si>
  <si>
    <t xml:space="preserve">2026-07-27T13:39:02Z</t>
  </si>
  <si>
    <t xml:space="preserve">t-0935</t>
  </si>
  <si>
    <t xml:space="preserve">2026-07-27T13:39:17Z</t>
  </si>
  <si>
    <t xml:space="preserve">t-0936</t>
  </si>
  <si>
    <t xml:space="preserve">2026-07-27T13:41:43Z</t>
  </si>
  <si>
    <t xml:space="preserve">t-0937</t>
  </si>
  <si>
    <t xml:space="preserve">2026-07-27T13:59:27Z</t>
  </si>
  <si>
    <t xml:space="preserve">t-0938</t>
  </si>
  <si>
    <t xml:space="preserve">2026-07-27T14:05:18Z</t>
  </si>
  <si>
    <t xml:space="preserve">t-0939</t>
  </si>
  <si>
    <t xml:space="preserve">2026-07-27T14:18:30Z</t>
  </si>
  <si>
    <t xml:space="preserve">t-0940</t>
  </si>
  <si>
    <t xml:space="preserve">2026-07-27T14:18:56Z</t>
  </si>
  <si>
    <t xml:space="preserve">t-0941</t>
  </si>
  <si>
    <t xml:space="preserve">2026-07-27T14:28:20Z</t>
  </si>
  <si>
    <t xml:space="preserve">t-0942</t>
  </si>
  <si>
    <t xml:space="preserve">2026-07-27T14:30:34Z</t>
  </si>
  <si>
    <t xml:space="preserve">t-0943</t>
  </si>
  <si>
    <t xml:space="preserve">2026-07-27T14:33:38Z</t>
  </si>
  <si>
    <t xml:space="preserve">t-0944</t>
  </si>
  <si>
    <t xml:space="preserve">2026-07-27T14:35:41Z</t>
  </si>
  <si>
    <t xml:space="preserve">t-0945</t>
  </si>
  <si>
    <t xml:space="preserve">2026-07-27T15:01:17Z</t>
  </si>
  <si>
    <t xml:space="preserve">t-0946</t>
  </si>
  <si>
    <t xml:space="preserve">2026-07-27T15:01:34Z</t>
  </si>
  <si>
    <t xml:space="preserve">t-0947</t>
  </si>
  <si>
    <t xml:space="preserve">2026-07-27T15:10:09Z</t>
  </si>
  <si>
    <t xml:space="preserve">t-0948</t>
  </si>
  <si>
    <t xml:space="preserve">2026-07-27T15:10:55Z</t>
  </si>
  <si>
    <t xml:space="preserve">t-0949</t>
  </si>
  <si>
    <t xml:space="preserve">2026-07-27T15:22:54Z</t>
  </si>
  <si>
    <t xml:space="preserve">t-0950</t>
  </si>
  <si>
    <t xml:space="preserve">2026-07-27T15:23:43Z</t>
  </si>
  <si>
    <t xml:space="preserve">t-0951</t>
  </si>
  <si>
    <t xml:space="preserve">2026-07-27T15:29:48Z</t>
  </si>
  <si>
    <t xml:space="preserve">t-0952</t>
  </si>
  <si>
    <t xml:space="preserve">2026-07-27T15:41:49Z</t>
  </si>
  <si>
    <t xml:space="preserve">t-0953</t>
  </si>
  <si>
    <t xml:space="preserve">2026-07-27T15:47:09Z</t>
  </si>
  <si>
    <t xml:space="preserve">t-0954</t>
  </si>
  <si>
    <t xml:space="preserve">2026-07-27T16:52:57Z</t>
  </si>
  <si>
    <t xml:space="preserve">t-0955</t>
  </si>
  <si>
    <t xml:space="preserve">2026-07-27T17:12:12Z</t>
  </si>
  <si>
    <t xml:space="preserve">t-0956</t>
  </si>
  <si>
    <t xml:space="preserve">2026-07-27T17:35:12Z</t>
  </si>
  <si>
    <t xml:space="preserve">t-0957</t>
  </si>
  <si>
    <t xml:space="preserve">2026-07-27T17:37:04Z</t>
  </si>
  <si>
    <t xml:space="preserve">t-0958</t>
  </si>
  <si>
    <t xml:space="preserve">2026-07-27T17:40:32Z</t>
  </si>
  <si>
    <t xml:space="preserve">t-0959</t>
  </si>
  <si>
    <t xml:space="preserve">2026-07-27T17:43:25Z</t>
  </si>
  <si>
    <t xml:space="preserve">t-0960</t>
  </si>
  <si>
    <t xml:space="preserve">2026-07-27T17:53:40Z</t>
  </si>
  <si>
    <t xml:space="preserve">t-0961</t>
  </si>
  <si>
    <t xml:space="preserve">2026-07-27T18:02:37Z</t>
  </si>
  <si>
    <t xml:space="preserve">t-0962</t>
  </si>
  <si>
    <t xml:space="preserve">2026-07-27T18:25:57Z</t>
  </si>
  <si>
    <t xml:space="preserve">t-0963</t>
  </si>
  <si>
    <t xml:space="preserve">2026-07-27T18:42:09Z</t>
  </si>
  <si>
    <t xml:space="preserve">t-0964</t>
  </si>
  <si>
    <t xml:space="preserve">2026-07-27T19:52:27Z</t>
  </si>
  <si>
    <t xml:space="preserve">t-0965</t>
  </si>
  <si>
    <t xml:space="preserve">2026-07-27T20:18:25Z</t>
  </si>
  <si>
    <t xml:space="preserve">t-0966</t>
  </si>
  <si>
    <t xml:space="preserve">2026-07-27T20:43:40Z</t>
  </si>
  <si>
    <t xml:space="preserve">t-0967</t>
  </si>
  <si>
    <t xml:space="preserve">2026-07-27T20:44:23Z</t>
  </si>
  <si>
    <t xml:space="preserve">t-0968</t>
  </si>
  <si>
    <t xml:space="preserve">2026-07-27T20:46:06Z</t>
  </si>
  <si>
    <t xml:space="preserve">t-0969</t>
  </si>
  <si>
    <t xml:space="preserve">2026-07-27T21:39:26Z</t>
  </si>
  <si>
    <t xml:space="preserve">t-0970</t>
  </si>
  <si>
    <t xml:space="preserve">2026-07-27T21:48:25Z</t>
  </si>
  <si>
    <t xml:space="preserve">t-0971</t>
  </si>
  <si>
    <t xml:space="preserve">2026-07-27T23:38:03Z</t>
  </si>
  <si>
    <t xml:space="preserve">t-0972</t>
  </si>
  <si>
    <t xml:space="preserve">2026-07-28T06:22:11Z</t>
  </si>
  <si>
    <t xml:space="preserve">t-0973</t>
  </si>
  <si>
    <t xml:space="preserve">2026-07-28T07:07:08Z</t>
  </si>
  <si>
    <t xml:space="preserve">t-0974</t>
  </si>
  <si>
    <t xml:space="preserve">2026-07-28T07:33:16Z</t>
  </si>
  <si>
    <t xml:space="preserve">t-0975</t>
  </si>
  <si>
    <t xml:space="preserve">2026-07-28T08:06:51Z</t>
  </si>
  <si>
    <t xml:space="preserve">t-0976</t>
  </si>
  <si>
    <t xml:space="preserve">2026-07-28T09:07:07Z</t>
  </si>
  <si>
    <t xml:space="preserve">t-0977</t>
  </si>
  <si>
    <t xml:space="preserve">2026-07-28T09:20:07Z</t>
  </si>
  <si>
    <t xml:space="preserve">t-0978</t>
  </si>
  <si>
    <t xml:space="preserve">2026-07-28T10:05:17Z</t>
  </si>
  <si>
    <t xml:space="preserve">t-0979</t>
  </si>
  <si>
    <t xml:space="preserve">2026-07-28T10:12:10Z</t>
  </si>
  <si>
    <t xml:space="preserve">t-0980</t>
  </si>
  <si>
    <t xml:space="preserve">2026-07-28T10:26:19Z</t>
  </si>
  <si>
    <t xml:space="preserve">t-0981</t>
  </si>
  <si>
    <t xml:space="preserve">2026-07-28T10:38:43Z</t>
  </si>
  <si>
    <t xml:space="preserve">t-0982</t>
  </si>
  <si>
    <t xml:space="preserve">2026-07-28T10:42:08Z</t>
  </si>
  <si>
    <t xml:space="preserve">t-0983</t>
  </si>
  <si>
    <t xml:space="preserve">2026-07-28T10:54:40Z</t>
  </si>
  <si>
    <t xml:space="preserve">t-0984</t>
  </si>
  <si>
    <t xml:space="preserve">2026-07-28T10:57:53Z</t>
  </si>
  <si>
    <t xml:space="preserve">t-0985</t>
  </si>
  <si>
    <t xml:space="preserve">2026-07-28T11:03:15Z</t>
  </si>
  <si>
    <t xml:space="preserve">t-0986</t>
  </si>
  <si>
    <t xml:space="preserve">2026-07-28T11:09:09Z</t>
  </si>
  <si>
    <t xml:space="preserve">t-0987</t>
  </si>
  <si>
    <t xml:space="preserve">2026-07-28T11:17:26Z</t>
  </si>
  <si>
    <t xml:space="preserve">t-0988</t>
  </si>
  <si>
    <t xml:space="preserve">2026-07-28T11:22:38Z</t>
  </si>
  <si>
    <t xml:space="preserve">t-0989</t>
  </si>
  <si>
    <t xml:space="preserve">2026-07-28T11:43:04Z</t>
  </si>
  <si>
    <t xml:space="preserve">t-0990</t>
  </si>
  <si>
    <t xml:space="preserve">2026-07-28T12:01:22Z</t>
  </si>
  <si>
    <t xml:space="preserve">t-0991</t>
  </si>
  <si>
    <t xml:space="preserve">2026-07-28T12:18:54Z</t>
  </si>
  <si>
    <t xml:space="preserve">t-0992</t>
  </si>
  <si>
    <t xml:space="preserve">2026-07-28T12:21:38Z</t>
  </si>
  <si>
    <t xml:space="preserve">t-0993</t>
  </si>
  <si>
    <t xml:space="preserve">2026-07-28T12:44:59Z</t>
  </si>
  <si>
    <t xml:space="preserve">t-0994</t>
  </si>
  <si>
    <t xml:space="preserve">2026-07-28T12:48:28Z</t>
  </si>
  <si>
    <t xml:space="preserve">t-0995</t>
  </si>
  <si>
    <t xml:space="preserve">2026-07-28T12:48:35Z</t>
  </si>
  <si>
    <t xml:space="preserve">t-0996</t>
  </si>
  <si>
    <t xml:space="preserve">2026-07-28T12:54:03Z</t>
  </si>
  <si>
    <t xml:space="preserve">t-0997</t>
  </si>
  <si>
    <t xml:space="preserve">2026-07-28T12:59:02Z</t>
  </si>
  <si>
    <t xml:space="preserve">t-0998</t>
  </si>
  <si>
    <t xml:space="preserve">2026-07-28T13:05:00Z</t>
  </si>
  <si>
    <t xml:space="preserve">t-0999</t>
  </si>
  <si>
    <t xml:space="preserve">2026-07-28T13:18:59Z</t>
  </si>
  <si>
    <t xml:space="preserve">t-1000</t>
  </si>
  <si>
    <t xml:space="preserve">2026-07-28T13:25:31Z</t>
  </si>
  <si>
    <t xml:space="preserve">t-1001</t>
  </si>
  <si>
    <t xml:space="preserve">2026-07-28T13:33:25Z</t>
  </si>
  <si>
    <t xml:space="preserve">t-1002</t>
  </si>
  <si>
    <t xml:space="preserve">2026-07-28T13:38:58Z</t>
  </si>
  <si>
    <t xml:space="preserve">t-1003</t>
  </si>
  <si>
    <t xml:space="preserve">2026-07-28T13:40:44Z</t>
  </si>
  <si>
    <t xml:space="preserve">t-1004</t>
  </si>
  <si>
    <t xml:space="preserve">2026-07-28T13:41:32Z</t>
  </si>
  <si>
    <t xml:space="preserve">t-1005</t>
  </si>
  <si>
    <t xml:space="preserve">2026-07-28T14:23:38Z</t>
  </si>
  <si>
    <t xml:space="preserve">t-1006</t>
  </si>
  <si>
    <t xml:space="preserve">2026-07-28T14:36:08Z</t>
  </si>
  <si>
    <t xml:space="preserve">t-1007</t>
  </si>
  <si>
    <t xml:space="preserve">2026-07-28T14:45:24Z</t>
  </si>
  <si>
    <t xml:space="preserve">t-1008</t>
  </si>
  <si>
    <t xml:space="preserve">2026-07-28T15:02:58Z</t>
  </si>
  <si>
    <t xml:space="preserve">t-1009</t>
  </si>
  <si>
    <t xml:space="preserve">2026-07-28T15:14:49Z</t>
  </si>
  <si>
    <t xml:space="preserve">t-1010</t>
  </si>
  <si>
    <t xml:space="preserve">2026-07-28T15:25:54Z</t>
  </si>
  <si>
    <t xml:space="preserve">t-1011</t>
  </si>
  <si>
    <t xml:space="preserve">2026-07-28T15:26:38Z</t>
  </si>
  <si>
    <t xml:space="preserve">t-1012</t>
  </si>
  <si>
    <t xml:space="preserve">2026-07-28T15:35:27Z</t>
  </si>
  <si>
    <t xml:space="preserve">t-1013</t>
  </si>
  <si>
    <t xml:space="preserve">2026-07-28T15:38:43Z</t>
  </si>
  <si>
    <t xml:space="preserve">t-1014</t>
  </si>
  <si>
    <t xml:space="preserve">2026-07-28T15:40:30Z</t>
  </si>
  <si>
    <t xml:space="preserve">t-1015</t>
  </si>
  <si>
    <t xml:space="preserve">2026-07-28T15:40:57Z</t>
  </si>
  <si>
    <t xml:space="preserve">t-1016</t>
  </si>
  <si>
    <t xml:space="preserve">2026-07-28T16:17:35Z</t>
  </si>
  <si>
    <t xml:space="preserve">t-1017</t>
  </si>
  <si>
    <t xml:space="preserve">2026-07-28T16:41:14Z</t>
  </si>
  <si>
    <t xml:space="preserve">t-1018</t>
  </si>
  <si>
    <t xml:space="preserve">2026-07-28T16:57:43Z</t>
  </si>
  <si>
    <t xml:space="preserve">t-1019</t>
  </si>
  <si>
    <t xml:space="preserve">2026-07-28T17:10:02Z</t>
  </si>
  <si>
    <t xml:space="preserve">t-1020</t>
  </si>
  <si>
    <t xml:space="preserve">2026-07-28T17:33:12Z</t>
  </si>
  <si>
    <t xml:space="preserve">t-1021</t>
  </si>
  <si>
    <t xml:space="preserve">2026-07-28T18:34:55Z</t>
  </si>
  <si>
    <t xml:space="preserve">t-1022</t>
  </si>
  <si>
    <t xml:space="preserve">2026-07-28T19:16:10Z</t>
  </si>
  <si>
    <t xml:space="preserve">t-1023</t>
  </si>
  <si>
    <t xml:space="preserve">2026-07-28T20:58:42Z</t>
  </si>
  <si>
    <t xml:space="preserve">t-1024</t>
  </si>
  <si>
    <t xml:space="preserve">2026-07-28T21:28:01Z</t>
  </si>
  <si>
    <t xml:space="preserve">t-1025</t>
  </si>
  <si>
    <t xml:space="preserve">2026-07-28T21:38:04Z</t>
  </si>
  <si>
    <t xml:space="preserve">t-1026</t>
  </si>
  <si>
    <t xml:space="preserve">2026-07-28T22:29:01Z</t>
  </si>
  <si>
    <t xml:space="preserve">t-1027</t>
  </si>
  <si>
    <t xml:space="preserve">2026-07-28T22:38:42Z</t>
  </si>
  <si>
    <t xml:space="preserve">t-1028</t>
  </si>
  <si>
    <t xml:space="preserve">2026-07-29T05:31:54Z</t>
  </si>
  <si>
    <t xml:space="preserve">t-1029</t>
  </si>
  <si>
    <t xml:space="preserve">2026-07-29T06:09:52Z</t>
  </si>
  <si>
    <t xml:space="preserve">t-1030</t>
  </si>
  <si>
    <t xml:space="preserve">2026-07-29T06:15:22Z</t>
  </si>
  <si>
    <t xml:space="preserve">t-1031</t>
  </si>
  <si>
    <t xml:space="preserve">2026-07-29T06:49:03Z</t>
  </si>
  <si>
    <t xml:space="preserve">t-1032</t>
  </si>
  <si>
    <t xml:space="preserve">2026-07-29T08:12:15Z</t>
  </si>
  <si>
    <t xml:space="preserve">t-1033</t>
  </si>
  <si>
    <t xml:space="preserve">2026-07-29T08:39:41Z</t>
  </si>
  <si>
    <t xml:space="preserve">t-1034</t>
  </si>
  <si>
    <t xml:space="preserve">2026-07-29T10:10:59Z</t>
  </si>
  <si>
    <t xml:space="preserve">t-1035</t>
  </si>
  <si>
    <t xml:space="preserve">2026-07-29T10:11:52Z</t>
  </si>
  <si>
    <t xml:space="preserve">t-1036</t>
  </si>
  <si>
    <t xml:space="preserve">2026-07-29T10:20:37Z</t>
  </si>
  <si>
    <t xml:space="preserve">t-1037</t>
  </si>
  <si>
    <t xml:space="preserve">2026-07-29T10:29:13Z</t>
  </si>
  <si>
    <t xml:space="preserve">t-1038</t>
  </si>
  <si>
    <t xml:space="preserve">2026-07-29T10:30:02Z</t>
  </si>
  <si>
    <t xml:space="preserve">t-1039</t>
  </si>
  <si>
    <t xml:space="preserve">2026-07-29T10:31:12Z</t>
  </si>
  <si>
    <t xml:space="preserve">t-1040</t>
  </si>
  <si>
    <t xml:space="preserve">2026-07-29T10:56:00Z</t>
  </si>
  <si>
    <t xml:space="preserve">t-1041</t>
  </si>
  <si>
    <t xml:space="preserve">2026-07-29T11:11:57Z</t>
  </si>
  <si>
    <t xml:space="preserve">t-1042</t>
  </si>
  <si>
    <t xml:space="preserve">2026-07-29T11:28:53Z</t>
  </si>
  <si>
    <t xml:space="preserve">t-1043</t>
  </si>
  <si>
    <t xml:space="preserve">2026-07-29T11:41:45Z</t>
  </si>
  <si>
    <t xml:space="preserve">t-1044</t>
  </si>
  <si>
    <t xml:space="preserve">2026-07-29T11:50:12Z</t>
  </si>
  <si>
    <t xml:space="preserve">t-1045</t>
  </si>
  <si>
    <t xml:space="preserve">2026-07-29T12:03:03Z</t>
  </si>
  <si>
    <t xml:space="preserve">t-1046</t>
  </si>
  <si>
    <t xml:space="preserve">2026-07-29T12:18:48Z</t>
  </si>
  <si>
    <t xml:space="preserve">t-1047</t>
  </si>
  <si>
    <t xml:space="preserve">2026-07-29T12:24:05Z</t>
  </si>
  <si>
    <t xml:space="preserve">t-1048</t>
  </si>
  <si>
    <t xml:space="preserve">2026-07-29T12:27:15Z</t>
  </si>
  <si>
    <t xml:space="preserve">t-1049</t>
  </si>
  <si>
    <t xml:space="preserve">2026-07-29T12:38:06Z</t>
  </si>
  <si>
    <t xml:space="preserve">t-1050</t>
  </si>
  <si>
    <t xml:space="preserve">2026-07-29T12:44:14Z</t>
  </si>
  <si>
    <t xml:space="preserve">t-1051</t>
  </si>
  <si>
    <t xml:space="preserve">2026-07-29T13:00:54Z</t>
  </si>
  <si>
    <t xml:space="preserve">t-1052</t>
  </si>
  <si>
    <t xml:space="preserve">2026-07-29T13:08:11Z</t>
  </si>
  <si>
    <t xml:space="preserve">t-1053</t>
  </si>
  <si>
    <t xml:space="preserve">2026-07-29T13:10:38Z</t>
  </si>
  <si>
    <t xml:space="preserve">t-1054</t>
  </si>
  <si>
    <t xml:space="preserve">2026-07-29T13:21:12Z</t>
  </si>
  <si>
    <t xml:space="preserve">t-1055</t>
  </si>
  <si>
    <t xml:space="preserve">2026-07-29T13:40:31Z</t>
  </si>
  <si>
    <t xml:space="preserve">t-1056</t>
  </si>
  <si>
    <t xml:space="preserve">2026-07-29T13:53:43Z</t>
  </si>
  <si>
    <t xml:space="preserve">t-1057</t>
  </si>
  <si>
    <t xml:space="preserve">2026-07-29T14:12:06Z</t>
  </si>
  <si>
    <t xml:space="preserve">t-1058</t>
  </si>
  <si>
    <t xml:space="preserve">2026-07-29T14:19:09Z</t>
  </si>
  <si>
    <t xml:space="preserve">t-1059</t>
  </si>
  <si>
    <t xml:space="preserve">2026-07-29T14:24:33Z</t>
  </si>
  <si>
    <t xml:space="preserve">t-1060</t>
  </si>
  <si>
    <t xml:space="preserve">2026-07-29T14:35:35Z</t>
  </si>
  <si>
    <t xml:space="preserve">t-1061</t>
  </si>
  <si>
    <t xml:space="preserve">2026-07-29T14:49:34Z</t>
  </si>
  <si>
    <t xml:space="preserve">t-1062</t>
  </si>
  <si>
    <t xml:space="preserve">2026-07-29T14:54:54Z</t>
  </si>
  <si>
    <t xml:space="preserve">t-1063</t>
  </si>
  <si>
    <t xml:space="preserve">2026-07-29T15:24:52Z</t>
  </si>
  <si>
    <t xml:space="preserve">t-1064</t>
  </si>
  <si>
    <t xml:space="preserve">2026-07-29T15:31:45Z</t>
  </si>
  <si>
    <t xml:space="preserve">t-1065</t>
  </si>
  <si>
    <t xml:space="preserve">2026-07-29T15:46:01Z</t>
  </si>
  <si>
    <t xml:space="preserve">t-1067</t>
  </si>
  <si>
    <t xml:space="preserve">2026-07-29T15:48:33Z</t>
  </si>
  <si>
    <t xml:space="preserve">t-1068</t>
  </si>
  <si>
    <t xml:space="preserve">2026-07-29T15:53:43Z</t>
  </si>
  <si>
    <t xml:space="preserve">t-1069</t>
  </si>
  <si>
    <t xml:space="preserve">2026-07-29T15:55:27Z</t>
  </si>
  <si>
    <t xml:space="preserve">t-1070</t>
  </si>
  <si>
    <t xml:space="preserve">2026-07-29T16:04:29Z</t>
  </si>
  <si>
    <t xml:space="preserve">t-1071</t>
  </si>
  <si>
    <t xml:space="preserve">2026-07-29T16:29:31Z</t>
  </si>
  <si>
    <t xml:space="preserve">t-1072</t>
  </si>
  <si>
    <t xml:space="preserve">2026-07-29T16:32:40Z</t>
  </si>
  <si>
    <t xml:space="preserve">t-1073</t>
  </si>
  <si>
    <t xml:space="preserve">2026-07-29T17:24:21Z</t>
  </si>
  <si>
    <t xml:space="preserve">t-1074</t>
  </si>
  <si>
    <t xml:space="preserve">2026-07-29T17:48:44Z</t>
  </si>
  <si>
    <t xml:space="preserve">t-1075</t>
  </si>
  <si>
    <t xml:space="preserve">2026-07-29T17:50:34Z</t>
  </si>
  <si>
    <t xml:space="preserve">t-1076</t>
  </si>
  <si>
    <t xml:space="preserve">2026-07-29T18:00:29Z</t>
  </si>
  <si>
    <t xml:space="preserve">t-1077</t>
  </si>
  <si>
    <t xml:space="preserve">2026-07-29T18:33:23Z</t>
  </si>
  <si>
    <t xml:space="preserve">t-1078</t>
  </si>
  <si>
    <t xml:space="preserve">2026-07-29T18:34:09Z</t>
  </si>
  <si>
    <t xml:space="preserve">t-1079</t>
  </si>
  <si>
    <t xml:space="preserve">2026-07-29T19:08:54Z</t>
  </si>
  <si>
    <t xml:space="preserve">t-1080</t>
  </si>
  <si>
    <t xml:space="preserve">2026-07-29T20:18:08Z</t>
  </si>
  <si>
    <t xml:space="preserve">t-1081</t>
  </si>
  <si>
    <t xml:space="preserve">2026-07-29T20:18:12Z</t>
  </si>
  <si>
    <t xml:space="preserve">t-1082</t>
  </si>
  <si>
    <t xml:space="preserve">2026-07-29T21:29:40Z</t>
  </si>
  <si>
    <t xml:space="preserve">t-1083</t>
  </si>
  <si>
    <t xml:space="preserve">2026-07-29T21:41:04Z</t>
  </si>
  <si>
    <t xml:space="preserve">t-1084</t>
  </si>
  <si>
    <t xml:space="preserve">2026-07-29T22:07:14Z</t>
  </si>
  <si>
    <t xml:space="preserve">t-1085</t>
  </si>
  <si>
    <t xml:space="preserve">2026-07-29T23:24:11Z</t>
  </si>
  <si>
    <t xml:space="preserve">t-1086</t>
  </si>
  <si>
    <t xml:space="preserve">2026-07-30T04:26:59Z</t>
  </si>
  <si>
    <t xml:space="preserve">t-1087</t>
  </si>
  <si>
    <t xml:space="preserve">2026-07-30T05:31:12Z</t>
  </si>
  <si>
    <t xml:space="preserve">t-1088</t>
  </si>
  <si>
    <t xml:space="preserve">2026-07-30T07:17:05Z</t>
  </si>
  <si>
    <t xml:space="preserve">t-1089</t>
  </si>
  <si>
    <t xml:space="preserve">2026-07-30T07:22:06Z</t>
  </si>
  <si>
    <t xml:space="preserve">t-1090</t>
  </si>
  <si>
    <t xml:space="preserve">2026-07-30T08:09:16Z</t>
  </si>
  <si>
    <t xml:space="preserve">t-1091</t>
  </si>
  <si>
    <t xml:space="preserve">2026-07-30T08:31:47Z</t>
  </si>
  <si>
    <t xml:space="preserve">t-1092</t>
  </si>
  <si>
    <t xml:space="preserve">2026-07-30T08:41:42Z</t>
  </si>
  <si>
    <t xml:space="preserve">t-1093</t>
  </si>
  <si>
    <t xml:space="preserve">2026-07-30T09:05:07Z</t>
  </si>
  <si>
    <t xml:space="preserve">t-1094</t>
  </si>
  <si>
    <t xml:space="preserve">2026-07-30T09:17:41Z</t>
  </si>
  <si>
    <t xml:space="preserve">t-1095</t>
  </si>
  <si>
    <t xml:space="preserve">2026-07-30T09:33:54Z</t>
  </si>
  <si>
    <t xml:space="preserve">t-1096</t>
  </si>
  <si>
    <t xml:space="preserve">2026-07-30T09:35:38Z</t>
  </si>
  <si>
    <t xml:space="preserve">t-1097</t>
  </si>
  <si>
    <t xml:space="preserve">2026-07-30T09:41:19Z</t>
  </si>
  <si>
    <t xml:space="preserve">t-1098</t>
  </si>
  <si>
    <t xml:space="preserve">2026-07-30T09:46:58Z</t>
  </si>
  <si>
    <t xml:space="preserve">t-1099</t>
  </si>
  <si>
    <t xml:space="preserve">2026-07-30T09:49:49Z</t>
  </si>
  <si>
    <t xml:space="preserve">t-1100</t>
  </si>
  <si>
    <t xml:space="preserve">2026-07-30T10:25:36Z</t>
  </si>
  <si>
    <t xml:space="preserve">t-1101</t>
  </si>
  <si>
    <t xml:space="preserve">2026-07-30T10:45:33Z</t>
  </si>
  <si>
    <t xml:space="preserve">t-1102</t>
  </si>
  <si>
    <t xml:space="preserve">2026-07-30T10:45:53Z</t>
  </si>
  <si>
    <t xml:space="preserve">t-1103</t>
  </si>
  <si>
    <t xml:space="preserve">2026-07-30T11:03:14Z</t>
  </si>
  <si>
    <t xml:space="preserve">t-1104</t>
  </si>
  <si>
    <t xml:space="preserve">2026-07-30T11:07:34Z</t>
  </si>
  <si>
    <t xml:space="preserve">t-1105</t>
  </si>
  <si>
    <t xml:space="preserve">2026-07-30T12:02:10Z</t>
  </si>
  <si>
    <t xml:space="preserve">t-1106</t>
  </si>
  <si>
    <t xml:space="preserve">2026-07-30T12:13:37Z</t>
  </si>
  <si>
    <t xml:space="preserve">t-1107</t>
  </si>
  <si>
    <t xml:space="preserve">2026-07-30T12:18:16Z</t>
  </si>
  <si>
    <t xml:space="preserve">t-1108</t>
  </si>
  <si>
    <t xml:space="preserve">2026-07-30T12:36:25Z</t>
  </si>
  <si>
    <t xml:space="preserve">t-1109</t>
  </si>
  <si>
    <t xml:space="preserve">2026-07-30T12:57:44Z</t>
  </si>
  <si>
    <t xml:space="preserve">t-1110</t>
  </si>
  <si>
    <t xml:space="preserve">2026-07-30T13:01:58Z</t>
  </si>
  <si>
    <t xml:space="preserve">t-1111</t>
  </si>
  <si>
    <t xml:space="preserve">2026-07-30T13:17:23Z</t>
  </si>
  <si>
    <t xml:space="preserve">t-1112</t>
  </si>
  <si>
    <t xml:space="preserve">2026-07-30T13:24:10Z</t>
  </si>
  <si>
    <t xml:space="preserve">t-1113</t>
  </si>
  <si>
    <t xml:space="preserve">2026-07-30T13:33:34Z</t>
  </si>
  <si>
    <t xml:space="preserve">t-1114</t>
  </si>
  <si>
    <t xml:space="preserve">2026-07-30T13:45:45Z</t>
  </si>
  <si>
    <t xml:space="preserve">t-1115</t>
  </si>
  <si>
    <t xml:space="preserve">2026-07-30T14:03:24Z</t>
  </si>
  <si>
    <t xml:space="preserve">t-1116</t>
  </si>
  <si>
    <t xml:space="preserve">2026-07-30T14:06:27Z</t>
  </si>
  <si>
    <t xml:space="preserve">t-1117</t>
  </si>
  <si>
    <t xml:space="preserve">2026-07-30T14:10:23Z</t>
  </si>
  <si>
    <t xml:space="preserve">t-1118</t>
  </si>
  <si>
    <t xml:space="preserve">2026-07-30T14:23:13Z</t>
  </si>
  <si>
    <t xml:space="preserve">t-1119</t>
  </si>
  <si>
    <t xml:space="preserve">2026-07-30T14:45:34Z</t>
  </si>
  <si>
    <t xml:space="preserve">t-1120</t>
  </si>
  <si>
    <t xml:space="preserve">2026-07-30T14:54:33Z</t>
  </si>
  <si>
    <t xml:space="preserve">t-1121</t>
  </si>
  <si>
    <t xml:space="preserve">2026-07-30T15:34:23Z</t>
  </si>
  <si>
    <t xml:space="preserve">t-1122</t>
  </si>
  <si>
    <t xml:space="preserve">2026-07-30T15:44:30Z</t>
  </si>
  <si>
    <t xml:space="preserve">t-1123</t>
  </si>
  <si>
    <t xml:space="preserve">2026-07-30T15:51:29Z</t>
  </si>
  <si>
    <t xml:space="preserve">t-1124</t>
  </si>
  <si>
    <t xml:space="preserve">2026-07-30T16:17:21Z</t>
  </si>
  <si>
    <t xml:space="preserve">t-1125</t>
  </si>
  <si>
    <t xml:space="preserve">2026-07-30T17:25:19Z</t>
  </si>
  <si>
    <t xml:space="preserve">t-1126</t>
  </si>
  <si>
    <t xml:space="preserve">2026-07-30T17:35:19Z</t>
  </si>
  <si>
    <t xml:space="preserve">t-1127</t>
  </si>
  <si>
    <t xml:space="preserve">2026-07-30T18:16:53Z</t>
  </si>
  <si>
    <t xml:space="preserve">t-1128</t>
  </si>
  <si>
    <t xml:space="preserve">2026-07-30T18:38:56Z</t>
  </si>
  <si>
    <t xml:space="preserve">t-1129</t>
  </si>
  <si>
    <t xml:space="preserve">2026-07-30T18:51:18Z</t>
  </si>
  <si>
    <t xml:space="preserve">t-1130</t>
  </si>
  <si>
    <t xml:space="preserve">2026-07-30T19:54:07Z</t>
  </si>
  <si>
    <t xml:space="preserve">t-1131</t>
  </si>
  <si>
    <t xml:space="preserve">2026-07-30T19:54:57Z</t>
  </si>
  <si>
    <t xml:space="preserve">t-1132</t>
  </si>
  <si>
    <t xml:space="preserve">2026-07-30T20:35:30Z</t>
  </si>
  <si>
    <t xml:space="preserve">t-1133</t>
  </si>
  <si>
    <t xml:space="preserve">2026-07-30T20:36:11Z</t>
  </si>
  <si>
    <t xml:space="preserve">t-1134</t>
  </si>
  <si>
    <t xml:space="preserve">2026-07-30T21:11:46Z</t>
  </si>
  <si>
    <t xml:space="preserve">t-1135</t>
  </si>
  <si>
    <t xml:space="preserve">2026-07-30T21:15:59Z</t>
  </si>
  <si>
    <t xml:space="preserve">t-1136</t>
  </si>
  <si>
    <t xml:space="preserve">2026-07-30T22:48:53Z</t>
  </si>
  <si>
    <t xml:space="preserve">t-1137</t>
  </si>
  <si>
    <t xml:space="preserve">2026-07-30T23:59:48Z</t>
  </si>
  <si>
    <t xml:space="preserve">t-1138</t>
  </si>
  <si>
    <t xml:space="preserve">2026-07-31T00:23:43Z</t>
  </si>
  <si>
    <t xml:space="preserve">t-1139</t>
  </si>
  <si>
    <t xml:space="preserve">2026-07-31T06:13:25Z</t>
  </si>
  <si>
    <t xml:space="preserve">t-1140</t>
  </si>
  <si>
    <t xml:space="preserve">2026-07-31T07:59:37Z</t>
  </si>
  <si>
    <t xml:space="preserve">t-1141</t>
  </si>
  <si>
    <t xml:space="preserve">2026-07-31T08:05:05Z</t>
  </si>
  <si>
    <t xml:space="preserve">t-1142</t>
  </si>
  <si>
    <t xml:space="preserve">2026-07-31T08:13:01Z</t>
  </si>
  <si>
    <t xml:space="preserve">t-1143</t>
  </si>
  <si>
    <t xml:space="preserve">2026-07-31T08:32:25Z</t>
  </si>
  <si>
    <t xml:space="preserve">t-1144</t>
  </si>
  <si>
    <t xml:space="preserve">2026-07-31T08:58:17Z</t>
  </si>
  <si>
    <t xml:space="preserve">t-1145</t>
  </si>
  <si>
    <t xml:space="preserve">2026-07-31T08:59:24Z</t>
  </si>
  <si>
    <t xml:space="preserve">t-1146</t>
  </si>
  <si>
    <t xml:space="preserve">2026-07-31T09:33:47Z</t>
  </si>
  <si>
    <t xml:space="preserve">t-1147</t>
  </si>
  <si>
    <t xml:space="preserve">2026-07-31T09:44:48Z</t>
  </si>
  <si>
    <t xml:space="preserve">t-1148</t>
  </si>
  <si>
    <t xml:space="preserve">2026-07-31T09:56:19Z</t>
  </si>
  <si>
    <t xml:space="preserve">t-1149</t>
  </si>
  <si>
    <t xml:space="preserve">2026-07-31T10:08:15Z</t>
  </si>
  <si>
    <t xml:space="preserve">t-1150</t>
  </si>
  <si>
    <t xml:space="preserve">2026-07-31T10:25:25Z</t>
  </si>
  <si>
    <t xml:space="preserve">t-1151</t>
  </si>
  <si>
    <t xml:space="preserve">2026-07-31T10:36:25Z</t>
  </si>
  <si>
    <t xml:space="preserve">t-1152</t>
  </si>
  <si>
    <t xml:space="preserve">2026-07-31T10:56:41Z</t>
  </si>
  <si>
    <t xml:space="preserve">t-1153</t>
  </si>
  <si>
    <t xml:space="preserve">2026-07-31T11:05:40Z</t>
  </si>
  <si>
    <t xml:space="preserve">t-1154</t>
  </si>
  <si>
    <t xml:space="preserve">2026-07-31T11:27:17Z</t>
  </si>
  <si>
    <t xml:space="preserve">t-1155</t>
  </si>
  <si>
    <t xml:space="preserve">2026-07-31T11:40:59Z</t>
  </si>
  <si>
    <t xml:space="preserve">t-1156</t>
  </si>
  <si>
    <t xml:space="preserve">2026-07-31T11:45:48Z</t>
  </si>
  <si>
    <t xml:space="preserve">t-1157</t>
  </si>
  <si>
    <t xml:space="preserve">2026-07-31T12:01:25Z</t>
  </si>
  <si>
    <t xml:space="preserve">t-1158</t>
  </si>
  <si>
    <t xml:space="preserve">2026-07-31T12:24:32Z</t>
  </si>
  <si>
    <t xml:space="preserve">t-1159</t>
  </si>
  <si>
    <t xml:space="preserve">2026-07-31T13:05:34Z</t>
  </si>
  <si>
    <t xml:space="preserve">t-1160</t>
  </si>
  <si>
    <t xml:space="preserve">2026-07-31T13:07:25Z</t>
  </si>
  <si>
    <t xml:space="preserve">t-1161</t>
  </si>
  <si>
    <t xml:space="preserve">2026-07-31T13:17:22Z</t>
  </si>
  <si>
    <t xml:space="preserve">t-1162</t>
  </si>
  <si>
    <t xml:space="preserve">2026-07-31T13:19:00Z</t>
  </si>
  <si>
    <t xml:space="preserve">t-1163</t>
  </si>
  <si>
    <t xml:space="preserve">2026-07-31T13:23:55Z</t>
  </si>
  <si>
    <t xml:space="preserve">t-1164</t>
  </si>
  <si>
    <t xml:space="preserve">2026-07-31T13:38:57Z</t>
  </si>
  <si>
    <t xml:space="preserve">t-1165</t>
  </si>
  <si>
    <t xml:space="preserve">2026-07-31T14:22:10Z</t>
  </si>
  <si>
    <t xml:space="preserve">t-1166</t>
  </si>
  <si>
    <t xml:space="preserve">2026-07-31T14:56:56Z</t>
  </si>
  <si>
    <t xml:space="preserve">t-1167</t>
  </si>
  <si>
    <t xml:space="preserve">2026-07-31T15:01:46Z</t>
  </si>
  <si>
    <t xml:space="preserve">t-1168</t>
  </si>
  <si>
    <t xml:space="preserve">2026-07-31T16:33:12Z</t>
  </si>
  <si>
    <t xml:space="preserve">t-1169</t>
  </si>
  <si>
    <t xml:space="preserve">2026-07-31T16:41:00Z</t>
  </si>
  <si>
    <t xml:space="preserve">t-1170</t>
  </si>
  <si>
    <t xml:space="preserve">2026-07-31T16:52:27Z</t>
  </si>
  <si>
    <t xml:space="preserve">t-1171</t>
  </si>
  <si>
    <t xml:space="preserve">2026-07-31T17:28:32Z</t>
  </si>
  <si>
    <t xml:space="preserve">t-1172</t>
  </si>
  <si>
    <t xml:space="preserve">2026-07-31T17:44:28Z</t>
  </si>
  <si>
    <t xml:space="preserve">t-1173</t>
  </si>
  <si>
    <t xml:space="preserve">2026-07-31T17:45:23Z</t>
  </si>
  <si>
    <t xml:space="preserve">t-1174</t>
  </si>
  <si>
    <t xml:space="preserve">2026-07-31T17:55:20Z</t>
  </si>
  <si>
    <t xml:space="preserve">t-1175</t>
  </si>
  <si>
    <t xml:space="preserve">2026-07-31T18:03:59Z</t>
  </si>
  <si>
    <t xml:space="preserve">t-1176</t>
  </si>
  <si>
    <t xml:space="preserve">2026-07-31T18:09:56Z</t>
  </si>
  <si>
    <t xml:space="preserve">t-1177</t>
  </si>
  <si>
    <t xml:space="preserve">2026-07-31T19:24:47Z</t>
  </si>
  <si>
    <t xml:space="preserve">t-1178</t>
  </si>
  <si>
    <t xml:space="preserve">2026-07-31T19:52:19Z</t>
  </si>
  <si>
    <t xml:space="preserve">t-1179</t>
  </si>
  <si>
    <t xml:space="preserve">2026-07-31T19:59:48Z</t>
  </si>
  <si>
    <t xml:space="preserve">t-1180</t>
  </si>
  <si>
    <t xml:space="preserve">2026-07-31T20:19:41Z</t>
  </si>
  <si>
    <t xml:space="preserve">t-1181</t>
  </si>
  <si>
    <t xml:space="preserve">2026-07-31T21:29:38Z</t>
  </si>
  <si>
    <t xml:space="preserve">t-1182</t>
  </si>
  <si>
    <t xml:space="preserve">2026-07-31T23:23:34Z</t>
  </si>
  <si>
    <t xml:space="preserve">t-1183</t>
  </si>
  <si>
    <t xml:space="preserve">2026-07-31T23:53:25Z</t>
  </si>
  <si>
    <t xml:space="preserve">t-1184</t>
  </si>
  <si>
    <t xml:space="preserve">2026-08-01T11:34:16Z</t>
  </si>
  <si>
    <t xml:space="preserve">t-1185</t>
  </si>
  <si>
    <t xml:space="preserve">2026-08-01T18:24:58Z</t>
  </si>
  <si>
    <t xml:space="preserve">t-1186</t>
  </si>
  <si>
    <t xml:space="preserve">2026-08-01T18:53:10Z</t>
  </si>
  <si>
    <t xml:space="preserve">t-1187</t>
  </si>
  <si>
    <t xml:space="preserve">2026-08-01T19:17:53Z</t>
  </si>
  <si>
    <t xml:space="preserve">t-1188</t>
  </si>
  <si>
    <t xml:space="preserve">2026-08-01T20:56:24Z</t>
  </si>
  <si>
    <t xml:space="preserve">t-1189</t>
  </si>
  <si>
    <t xml:space="preserve">2026-08-02T09:27:18Z</t>
  </si>
  <si>
    <t xml:space="preserve">t-1190</t>
  </si>
  <si>
    <t xml:space="preserve">2026-08-02T12:30:01Z</t>
  </si>
  <si>
    <t xml:space="preserve">t-1191</t>
  </si>
  <si>
    <t xml:space="preserve">2026-08-02T13:13:40Z</t>
  </si>
  <si>
    <t xml:space="preserve">t-1192</t>
  </si>
  <si>
    <t xml:space="preserve">2026-08-02T14:14:07Z</t>
  </si>
  <si>
    <t xml:space="preserve">t-1193</t>
  </si>
  <si>
    <t xml:space="preserve">2026-08-02T14:32:03Z</t>
  </si>
  <si>
    <t xml:space="preserve">t-1194</t>
  </si>
  <si>
    <t xml:space="preserve">2026-08-02T14:46:02Z</t>
  </si>
  <si>
    <t xml:space="preserve">t-1195</t>
  </si>
  <si>
    <t xml:space="preserve">2026-08-02T17:27:17Z</t>
  </si>
  <si>
    <t xml:space="preserve">t-1196</t>
  </si>
  <si>
    <t xml:space="preserve">2026-08-03T06:31:00Z</t>
  </si>
  <si>
    <t xml:space="preserve">t-1197</t>
  </si>
  <si>
    <t xml:space="preserve">2026-08-03T07:13:31Z</t>
  </si>
  <si>
    <t xml:space="preserve">t-1198</t>
  </si>
  <si>
    <t xml:space="preserve">2026-08-03T07:23:03Z</t>
  </si>
  <si>
    <t xml:space="preserve">t-1199</t>
  </si>
  <si>
    <t xml:space="preserve">2026-08-03T08:01:17Z</t>
  </si>
  <si>
    <t xml:space="preserve">t-1200</t>
  </si>
  <si>
    <t xml:space="preserve">2026-08-03T08:07:36Z</t>
  </si>
  <si>
    <t xml:space="preserve">t-1201</t>
  </si>
  <si>
    <t xml:space="preserve">2026-08-03T08:20:14Z</t>
  </si>
  <si>
    <t xml:space="preserve">t-1202</t>
  </si>
  <si>
    <t xml:space="preserve">2026-08-03T08:28:15Z</t>
  </si>
  <si>
    <t xml:space="preserve">t-1203</t>
  </si>
  <si>
    <t xml:space="preserve">2026-08-03T08:50:37Z</t>
  </si>
  <si>
    <t xml:space="preserve">t-1204</t>
  </si>
  <si>
    <t xml:space="preserve">2026-08-03T08:51:01Z</t>
  </si>
  <si>
    <t xml:space="preserve">t-1205</t>
  </si>
  <si>
    <t xml:space="preserve">2026-08-03T09:13:48Z</t>
  </si>
  <si>
    <t xml:space="preserve">t-1206</t>
  </si>
  <si>
    <t xml:space="preserve">2026-08-03T09:19:03Z</t>
  </si>
  <si>
    <t xml:space="preserve">t-1207</t>
  </si>
  <si>
    <t xml:space="preserve">2026-08-03T09:23:41Z</t>
  </si>
  <si>
    <t xml:space="preserve">t-1208</t>
  </si>
  <si>
    <t xml:space="preserve">2026-08-03T09:25:29Z</t>
  </si>
  <si>
    <t xml:space="preserve">t-1209</t>
  </si>
  <si>
    <t xml:space="preserve">2026-08-03T09:57:59Z</t>
  </si>
  <si>
    <t xml:space="preserve">t-1210</t>
  </si>
  <si>
    <t xml:space="preserve">2026-08-03T09:58:03Z</t>
  </si>
  <si>
    <t xml:space="preserve">t-1211</t>
  </si>
  <si>
    <t xml:space="preserve">2026-08-03T10:06:00Z</t>
  </si>
  <si>
    <t xml:space="preserve">t-1212</t>
  </si>
  <si>
    <t xml:space="preserve">2026-08-03T10:11:26Z</t>
  </si>
  <si>
    <t xml:space="preserve">t-1213</t>
  </si>
  <si>
    <t xml:space="preserve">2026-08-03T10:13:36Z</t>
  </si>
  <si>
    <t xml:space="preserve">t-1214</t>
  </si>
  <si>
    <t xml:space="preserve">2026-08-03T10:17:37Z</t>
  </si>
  <si>
    <t xml:space="preserve">t-1215</t>
  </si>
  <si>
    <t xml:space="preserve">2026-08-03T10:37:37Z</t>
  </si>
  <si>
    <t xml:space="preserve">t-1216</t>
  </si>
  <si>
    <t xml:space="preserve">2026-08-03T10:40:54Z</t>
  </si>
  <si>
    <t xml:space="preserve">t-1217</t>
  </si>
  <si>
    <t xml:space="preserve">2026-08-03T10:51:52Z</t>
  </si>
  <si>
    <t xml:space="preserve">t-1218</t>
  </si>
  <si>
    <t xml:space="preserve">2026-08-03T11:29:59Z</t>
  </si>
  <si>
    <t xml:space="preserve">t-1219</t>
  </si>
  <si>
    <t xml:space="preserve">2026-08-03T11:33:17Z</t>
  </si>
  <si>
    <t xml:space="preserve">t-1220</t>
  </si>
  <si>
    <t xml:space="preserve">2026-08-03T11:39:51Z</t>
  </si>
  <si>
    <t xml:space="preserve">t-1221</t>
  </si>
  <si>
    <t xml:space="preserve">2026-08-03T11:42:32Z</t>
  </si>
  <si>
    <t xml:space="preserve">t-1222</t>
  </si>
  <si>
    <t xml:space="preserve">2026-08-03T11:48:57Z</t>
  </si>
  <si>
    <t xml:space="preserve">t-1223</t>
  </si>
  <si>
    <t xml:space="preserve">2026-08-03T11:54:49Z</t>
  </si>
  <si>
    <t xml:space="preserve">t-1224</t>
  </si>
  <si>
    <t xml:space="preserve">2026-08-03T12:08:28Z</t>
  </si>
  <si>
    <t xml:space="preserve">t-1225</t>
  </si>
  <si>
    <t xml:space="preserve">2026-08-03T12:19:23Z</t>
  </si>
  <si>
    <t xml:space="preserve">t-1226</t>
  </si>
  <si>
    <t xml:space="preserve">2026-08-03T12:25:12Z</t>
  </si>
  <si>
    <t xml:space="preserve">t-1227</t>
  </si>
  <si>
    <t xml:space="preserve">2026-08-03T12:43:21Z</t>
  </si>
  <si>
    <t xml:space="preserve">t-1228</t>
  </si>
  <si>
    <t xml:space="preserve">2026-08-03T12:45:47Z</t>
  </si>
  <si>
    <t xml:space="preserve">t-1229</t>
  </si>
  <si>
    <t xml:space="preserve">2026-08-03T12:59:23Z</t>
  </si>
  <si>
    <t xml:space="preserve">t-1230</t>
  </si>
  <si>
    <t xml:space="preserve">2026-08-03T13:00:27Z</t>
  </si>
  <si>
    <t xml:space="preserve">t-1231</t>
  </si>
  <si>
    <t xml:space="preserve">2026-08-03T13:54:33Z</t>
  </si>
  <si>
    <t xml:space="preserve">t-1232</t>
  </si>
  <si>
    <t xml:space="preserve">2026-08-03T14:07:08Z</t>
  </si>
  <si>
    <t xml:space="preserve">t-1233</t>
  </si>
  <si>
    <t xml:space="preserve">2026-08-03T14:15:36Z</t>
  </si>
  <si>
    <t xml:space="preserve">t-1234</t>
  </si>
  <si>
    <t xml:space="preserve">2026-08-03T14:23:37Z</t>
  </si>
  <si>
    <t xml:space="preserve">t-1235</t>
  </si>
  <si>
    <t xml:space="preserve">2026-08-03T14:27:05Z</t>
  </si>
  <si>
    <t xml:space="preserve">t-1236</t>
  </si>
  <si>
    <t xml:space="preserve">2026-08-03T14:43:56Z</t>
  </si>
  <si>
    <t xml:space="preserve">t-1237</t>
  </si>
  <si>
    <t xml:space="preserve">2026-08-03T14:47:41Z</t>
  </si>
  <si>
    <t xml:space="preserve">t-1238</t>
  </si>
  <si>
    <t xml:space="preserve">2026-08-03T14:57:49Z</t>
  </si>
  <si>
    <t xml:space="preserve">t-1239</t>
  </si>
  <si>
    <t xml:space="preserve">2026-08-03T15:17:27Z</t>
  </si>
  <si>
    <t xml:space="preserve">t-1240</t>
  </si>
  <si>
    <t xml:space="preserve">2026-08-03T15:27:24Z</t>
  </si>
  <si>
    <t xml:space="preserve">t-1241</t>
  </si>
  <si>
    <t xml:space="preserve">2026-08-03T15:47:08Z</t>
  </si>
  <si>
    <t xml:space="preserve">t-1242</t>
  </si>
  <si>
    <t xml:space="preserve">2026-08-03T15:53:06Z</t>
  </si>
  <si>
    <t xml:space="preserve">t-1243</t>
  </si>
  <si>
    <t xml:space="preserve">2026-08-03T16:30:17Z</t>
  </si>
  <si>
    <t xml:space="preserve">t-1244</t>
  </si>
  <si>
    <t xml:space="preserve">2026-08-03T16:35:11Z</t>
  </si>
  <si>
    <t xml:space="preserve">t-1245</t>
  </si>
  <si>
    <t xml:space="preserve">2026-08-03T16:53:46Z</t>
  </si>
  <si>
    <t xml:space="preserve">t-1246</t>
  </si>
  <si>
    <t xml:space="preserve">2026-08-03T17:33:33Z</t>
  </si>
  <si>
    <t xml:space="preserve">t-1247</t>
  </si>
  <si>
    <t xml:space="preserve">2026-08-03T18:07:31Z</t>
  </si>
  <si>
    <t xml:space="preserve">t-1248</t>
  </si>
  <si>
    <t xml:space="preserve">2026-08-03T18:17:43Z</t>
  </si>
  <si>
    <t xml:space="preserve">t-1249</t>
  </si>
  <si>
    <t xml:space="preserve">2026-08-03T18:28:04Z</t>
  </si>
  <si>
    <t xml:space="preserve">t-1250</t>
  </si>
  <si>
    <t xml:space="preserve">2026-08-03T19:59:28Z</t>
  </si>
  <si>
    <t xml:space="preserve">t-1251</t>
  </si>
  <si>
    <t xml:space="preserve">2026-08-03T20:39:15Z</t>
  </si>
  <si>
    <t xml:space="preserve">t-1252</t>
  </si>
  <si>
    <t xml:space="preserve">2026-08-03T20:41:29Z</t>
  </si>
  <si>
    <t xml:space="preserve">t-1253</t>
  </si>
  <si>
    <t xml:space="preserve">2026-08-03T20:52:56Z</t>
  </si>
  <si>
    <t xml:space="preserve">t-1254</t>
  </si>
  <si>
    <t xml:space="preserve">2026-08-03T21:02:48Z</t>
  </si>
  <si>
    <t xml:space="preserve">t-1255</t>
  </si>
  <si>
    <t xml:space="preserve">2026-08-03T21:10:54Z</t>
  </si>
  <si>
    <t xml:space="preserve">t-1256</t>
  </si>
  <si>
    <t xml:space="preserve">2026-08-03T22:23:33Z</t>
  </si>
  <si>
    <t xml:space="preserve">t-1257</t>
  </si>
  <si>
    <t xml:space="preserve">2026-08-04T05:19:43Z</t>
  </si>
  <si>
    <t xml:space="preserve">t-1258</t>
  </si>
  <si>
    <t xml:space="preserve">2026-08-04T06:34:31Z</t>
  </si>
  <si>
    <t xml:space="preserve">t-1259</t>
  </si>
  <si>
    <t xml:space="preserve">2026-08-04T06:46:57Z</t>
  </si>
  <si>
    <t xml:space="preserve">t-1260</t>
  </si>
  <si>
    <t xml:space="preserve">2026-08-04T07:29:39Z</t>
  </si>
  <si>
    <t xml:space="preserve">t-1261</t>
  </si>
  <si>
    <t xml:space="preserve">2026-08-04T08:30:10Z</t>
  </si>
  <si>
    <t xml:space="preserve">t-1262</t>
  </si>
  <si>
    <t xml:space="preserve">2026-08-04T08:36:22Z</t>
  </si>
  <si>
    <t xml:space="preserve">t-1263</t>
  </si>
  <si>
    <t xml:space="preserve">2026-08-04T08:57:11Z</t>
  </si>
  <si>
    <t xml:space="preserve">t-1264</t>
  </si>
  <si>
    <t xml:space="preserve">2026-08-04T09:32:50Z</t>
  </si>
  <si>
    <t xml:space="preserve">t-1265</t>
  </si>
  <si>
    <t xml:space="preserve">2026-08-04T09:50:37Z</t>
  </si>
  <si>
    <t xml:space="preserve">t-1266</t>
  </si>
  <si>
    <t xml:space="preserve">2026-08-04T09:59:32Z</t>
  </si>
  <si>
    <t xml:space="preserve">t-1267</t>
  </si>
  <si>
    <t xml:space="preserve">2026-08-04T10:16:52Z</t>
  </si>
  <si>
    <t xml:space="preserve">t-1268</t>
  </si>
  <si>
    <t xml:space="preserve">2026-08-04T10:32:34Z</t>
  </si>
  <si>
    <t xml:space="preserve">t-1269</t>
  </si>
  <si>
    <t xml:space="preserve">2026-08-04T11:00:16Z</t>
  </si>
  <si>
    <t xml:space="preserve">t-1270</t>
  </si>
  <si>
    <t xml:space="preserve">2026-08-04T11:03:17Z</t>
  </si>
  <si>
    <t xml:space="preserve">t-1271</t>
  </si>
  <si>
    <t xml:space="preserve">2026-08-04T11:06:20Z</t>
  </si>
  <si>
    <t xml:space="preserve">t-1272</t>
  </si>
  <si>
    <t xml:space="preserve">2026-08-04T11:34:15Z</t>
  </si>
  <si>
    <t xml:space="preserve">t-1273</t>
  </si>
  <si>
    <t xml:space="preserve">2026-08-04T12:01:10Z</t>
  </si>
  <si>
    <t xml:space="preserve">t-1274</t>
  </si>
  <si>
    <t xml:space="preserve">2026-08-04T12:02:40Z</t>
  </si>
  <si>
    <t xml:space="preserve">t-1275</t>
  </si>
  <si>
    <t xml:space="preserve">2026-08-04T12:30:31Z</t>
  </si>
  <si>
    <t xml:space="preserve">t-1276</t>
  </si>
  <si>
    <t xml:space="preserve">2026-08-04T12:32:14Z</t>
  </si>
  <si>
    <t xml:space="preserve">t-1277</t>
  </si>
  <si>
    <t xml:space="preserve">2026-08-04T12:36:25Z</t>
  </si>
  <si>
    <t xml:space="preserve">t-1278</t>
  </si>
  <si>
    <t xml:space="preserve">2026-08-04T13:04:07Z</t>
  </si>
  <si>
    <t xml:space="preserve">t-1279</t>
  </si>
  <si>
    <t xml:space="preserve">2026-08-04T13:04:40Z</t>
  </si>
  <si>
    <t xml:space="preserve">t-1280</t>
  </si>
  <si>
    <t xml:space="preserve">2026-08-04T13:13:43Z</t>
  </si>
  <si>
    <t xml:space="preserve">t-1281</t>
  </si>
  <si>
    <t xml:space="preserve">2026-08-04T13:27:47Z</t>
  </si>
  <si>
    <t xml:space="preserve">t-1282</t>
  </si>
  <si>
    <t xml:space="preserve">2026-08-04T13:31:23Z</t>
  </si>
  <si>
    <t xml:space="preserve">t-1283</t>
  </si>
  <si>
    <t xml:space="preserve">2026-08-04T14:12:37Z</t>
  </si>
  <si>
    <t xml:space="preserve">t-1284</t>
  </si>
  <si>
    <t xml:space="preserve">2026-08-04T14:50:16Z</t>
  </si>
  <si>
    <t xml:space="preserve">t-1285</t>
  </si>
  <si>
    <t xml:space="preserve">2026-08-04T15:06:38Z</t>
  </si>
  <si>
    <t xml:space="preserve">t-1286</t>
  </si>
  <si>
    <t xml:space="preserve">2026-08-04T15:07:57Z</t>
  </si>
  <si>
    <t xml:space="preserve">t-1287</t>
  </si>
  <si>
    <t xml:space="preserve">2026-08-04T15:09:24Z</t>
  </si>
  <si>
    <t xml:space="preserve">t-1288</t>
  </si>
  <si>
    <t xml:space="preserve">2026-08-04T15:11:25Z</t>
  </si>
  <si>
    <t xml:space="preserve">t-1289</t>
  </si>
  <si>
    <t xml:space="preserve">2026-08-04T15:13:47Z</t>
  </si>
  <si>
    <t xml:space="preserve">t-1290</t>
  </si>
  <si>
    <t xml:space="preserve">2026-08-04T15:14:45Z</t>
  </si>
  <si>
    <t xml:space="preserve">t-1291</t>
  </si>
  <si>
    <t xml:space="preserve">2026-08-04T15:18:09Z</t>
  </si>
  <si>
    <t xml:space="preserve">t-1292</t>
  </si>
  <si>
    <t xml:space="preserve">2026-08-04T15:20:27Z</t>
  </si>
  <si>
    <t xml:space="preserve">t-1293</t>
  </si>
  <si>
    <t xml:space="preserve">2026-08-04T15:35:37Z</t>
  </si>
  <si>
    <t xml:space="preserve">t-1294</t>
  </si>
  <si>
    <t xml:space="preserve">2026-08-04T15:47:53Z</t>
  </si>
  <si>
    <t xml:space="preserve">t-1296</t>
  </si>
  <si>
    <t xml:space="preserve">2026-08-04T16:22:00Z</t>
  </si>
  <si>
    <t xml:space="preserve">t-1297</t>
  </si>
  <si>
    <t xml:space="preserve">2026-08-04T16:27:22Z</t>
  </si>
  <si>
    <t xml:space="preserve">t-1298</t>
  </si>
  <si>
    <t xml:space="preserve">2026-08-04T16:30:16Z</t>
  </si>
  <si>
    <t xml:space="preserve">t-1299</t>
  </si>
  <si>
    <t xml:space="preserve">2026-08-04T16:41:00Z</t>
  </si>
  <si>
    <t xml:space="preserve">t-1300</t>
  </si>
  <si>
    <t xml:space="preserve">2026-08-04T16:41:20Z</t>
  </si>
  <si>
    <t xml:space="preserve">t-1301</t>
  </si>
  <si>
    <t xml:space="preserve">2026-08-04T16:59:53Z</t>
  </si>
  <si>
    <t xml:space="preserve">t-1302</t>
  </si>
  <si>
    <t xml:space="preserve">2026-08-04T17:11:08Z</t>
  </si>
  <si>
    <t xml:space="preserve">t-1303</t>
  </si>
  <si>
    <t xml:space="preserve">2026-08-04T17:15:05Z</t>
  </si>
  <si>
    <t xml:space="preserve">t-1304</t>
  </si>
  <si>
    <t xml:space="preserve">2026-08-04T17:27:34Z</t>
  </si>
  <si>
    <t xml:space="preserve">t-1305</t>
  </si>
  <si>
    <t xml:space="preserve">2026-08-04T17:57:27Z</t>
  </si>
  <si>
    <t xml:space="preserve">t-1306</t>
  </si>
  <si>
    <t xml:space="preserve">2026-08-04T18:20:19Z</t>
  </si>
  <si>
    <t xml:space="preserve">t-1307</t>
  </si>
  <si>
    <t xml:space="preserve">2026-08-04T18:28:11Z</t>
  </si>
  <si>
    <t xml:space="preserve">t-1308</t>
  </si>
  <si>
    <t xml:space="preserve">2026-08-04T18:48:08Z</t>
  </si>
  <si>
    <t xml:space="preserve">t-1309</t>
  </si>
  <si>
    <t xml:space="preserve">2026-08-04T18:51:03Z</t>
  </si>
  <si>
    <t xml:space="preserve">t-1310</t>
  </si>
  <si>
    <t xml:space="preserve">2026-08-04T18:57:55Z</t>
  </si>
  <si>
    <t xml:space="preserve">t-1311</t>
  </si>
  <si>
    <t xml:space="preserve">2026-08-04T19:37:40Z</t>
  </si>
  <si>
    <t xml:space="preserve">t-1312</t>
  </si>
  <si>
    <t xml:space="preserve">2026-08-04T19:43:27Z</t>
  </si>
  <si>
    <t xml:space="preserve">t-1313</t>
  </si>
  <si>
    <t xml:space="preserve">2026-08-04T20:26:34Z</t>
  </si>
  <si>
    <t xml:space="preserve">t-1314</t>
  </si>
  <si>
    <t xml:space="preserve">2026-08-04T21:39:48Z</t>
  </si>
  <si>
    <t xml:space="preserve">t-1315</t>
  </si>
  <si>
    <t xml:space="preserve">2026-08-04T21:43:39Z</t>
  </si>
  <si>
    <t xml:space="preserve">t-1316</t>
  </si>
  <si>
    <t xml:space="preserve">2026-08-04T21:54:00Z</t>
  </si>
  <si>
    <t xml:space="preserve">t-1317</t>
  </si>
  <si>
    <t xml:space="preserve">2026-08-05T06:10:05Z</t>
  </si>
  <si>
    <t xml:space="preserve">t-1318</t>
  </si>
  <si>
    <t xml:space="preserve">2026-08-05T06:53:12Z</t>
  </si>
  <si>
    <t xml:space="preserve">t-1319</t>
  </si>
  <si>
    <t xml:space="preserve">2026-08-05T07:06:30Z</t>
  </si>
  <si>
    <t xml:space="preserve">t-1320</t>
  </si>
  <si>
    <t xml:space="preserve">2026-08-05T07:10:56Z</t>
  </si>
  <si>
    <t xml:space="preserve">t-1321</t>
  </si>
  <si>
    <t xml:space="preserve">2026-08-05T07:28:38Z</t>
  </si>
  <si>
    <t xml:space="preserve">t-1322</t>
  </si>
  <si>
    <t xml:space="preserve">2026-08-05T07:50:00Z</t>
  </si>
  <si>
    <t xml:space="preserve">t-1323</t>
  </si>
  <si>
    <t xml:space="preserve">2026-08-05T07:56:28Z</t>
  </si>
  <si>
    <t xml:space="preserve">t-1324</t>
  </si>
  <si>
    <t xml:space="preserve">2026-08-05T08:03:55Z</t>
  </si>
  <si>
    <t xml:space="preserve">t-1325</t>
  </si>
  <si>
    <t xml:space="preserve">2026-08-05T08:45:55Z</t>
  </si>
  <si>
    <t xml:space="preserve">t-1326</t>
  </si>
  <si>
    <t xml:space="preserve">2026-08-05T09:14:35Z</t>
  </si>
  <si>
    <t xml:space="preserve">t-1327</t>
  </si>
  <si>
    <t xml:space="preserve">2026-08-05T09:35:34Z</t>
  </si>
  <si>
    <t xml:space="preserve">t-1328</t>
  </si>
  <si>
    <t xml:space="preserve">2026-08-05T10:09:26Z</t>
  </si>
  <si>
    <t xml:space="preserve">t-1329</t>
  </si>
  <si>
    <t xml:space="preserve">2026-08-05T10:12:42Z</t>
  </si>
  <si>
    <t xml:space="preserve">t-1330</t>
  </si>
  <si>
    <t xml:space="preserve">2026-08-05T10:13:54Z</t>
  </si>
  <si>
    <t xml:space="preserve">t-1331</t>
  </si>
  <si>
    <t xml:space="preserve">2026-08-05T10:41:24Z</t>
  </si>
  <si>
    <t xml:space="preserve">t-1332</t>
  </si>
  <si>
    <t xml:space="preserve">2026-08-05T10:46:02Z</t>
  </si>
  <si>
    <t xml:space="preserve">t-1333</t>
  </si>
  <si>
    <t xml:space="preserve">2026-08-05T11:06:24Z</t>
  </si>
  <si>
    <t xml:space="preserve">t-1334</t>
  </si>
  <si>
    <t xml:space="preserve">2026-08-05T11:09:00Z</t>
  </si>
  <si>
    <t xml:space="preserve">t-1335</t>
  </si>
  <si>
    <t xml:space="preserve">2026-08-05T11:11:01Z</t>
  </si>
  <si>
    <t xml:space="preserve">t-1336</t>
  </si>
  <si>
    <t xml:space="preserve">2026-08-05T11:19:48Z</t>
  </si>
  <si>
    <t xml:space="preserve">t-1337</t>
  </si>
  <si>
    <t xml:space="preserve">2026-08-05T11:25:14Z</t>
  </si>
  <si>
    <t xml:space="preserve">t-1338</t>
  </si>
  <si>
    <t xml:space="preserve">2026-08-05T11:28:46Z</t>
  </si>
  <si>
    <t xml:space="preserve">t-1339</t>
  </si>
  <si>
    <t xml:space="preserve">2026-08-05T11:32:06Z</t>
  </si>
  <si>
    <t xml:space="preserve">t-1340</t>
  </si>
  <si>
    <t xml:space="preserve">2026-08-05T11:47:55Z</t>
  </si>
  <si>
    <t xml:space="preserve">t-1341</t>
  </si>
  <si>
    <t xml:space="preserve">2026-08-05T12:08:01Z</t>
  </si>
  <si>
    <t xml:space="preserve">t-1342</t>
  </si>
  <si>
    <t xml:space="preserve">2026-08-05T12:17:46Z</t>
  </si>
  <si>
    <t xml:space="preserve">t-1343</t>
  </si>
  <si>
    <t xml:space="preserve">2026-08-05T13:06:04Z</t>
  </si>
  <si>
    <t xml:space="preserve">t-1344</t>
  </si>
  <si>
    <t xml:space="preserve">2026-08-05T13:26:32Z</t>
  </si>
  <si>
    <t xml:space="preserve">t-1345</t>
  </si>
  <si>
    <t xml:space="preserve">2026-08-05T14:06:26Z</t>
  </si>
  <si>
    <t xml:space="preserve">t-1346</t>
  </si>
  <si>
    <t xml:space="preserve">2026-08-05T14:09:12Z</t>
  </si>
  <si>
    <t xml:space="preserve">t-1347</t>
  </si>
  <si>
    <t xml:space="preserve">2026-08-05T14:18:37Z</t>
  </si>
  <si>
    <t xml:space="preserve">t-1348</t>
  </si>
  <si>
    <t xml:space="preserve">2026-08-05T14:40:25Z</t>
  </si>
  <si>
    <t xml:space="preserve">t-1349</t>
  </si>
  <si>
    <t xml:space="preserve">2026-08-05T14:52:50Z</t>
  </si>
  <si>
    <t xml:space="preserve">t-1350</t>
  </si>
  <si>
    <t xml:space="preserve">2026-08-05T15:04:18Z</t>
  </si>
  <si>
    <t xml:space="preserve">t-1351</t>
  </si>
  <si>
    <t xml:space="preserve">2026-08-05T15:45:46Z</t>
  </si>
  <si>
    <t xml:space="preserve">t-1352</t>
  </si>
  <si>
    <t xml:space="preserve">2026-08-05T16:45:26Z</t>
  </si>
  <si>
    <t xml:space="preserve">t-1353</t>
  </si>
  <si>
    <t xml:space="preserve">2026-08-05T16:48:33Z</t>
  </si>
  <si>
    <t xml:space="preserve">t-1354</t>
  </si>
  <si>
    <t xml:space="preserve">2026-08-05T16:49:12Z</t>
  </si>
  <si>
    <t xml:space="preserve">t-1355</t>
  </si>
  <si>
    <t xml:space="preserve">2026-08-05T17:11:23Z</t>
  </si>
  <si>
    <t xml:space="preserve">t-1356</t>
  </si>
  <si>
    <t xml:space="preserve">2026-08-05T17:42:06Z</t>
  </si>
  <si>
    <t xml:space="preserve">t-1357</t>
  </si>
  <si>
    <t xml:space="preserve">2026-08-05T17:49:04Z</t>
  </si>
  <si>
    <t xml:space="preserve">t-1358</t>
  </si>
  <si>
    <t xml:space="preserve">2026-08-05T17:54:04Z</t>
  </si>
  <si>
    <t xml:space="preserve">t-1359</t>
  </si>
  <si>
    <t xml:space="preserve">2026-08-05T17:58:54Z</t>
  </si>
  <si>
    <t xml:space="preserve">t-1360</t>
  </si>
  <si>
    <t xml:space="preserve">2026-08-05T17:59:20Z</t>
  </si>
  <si>
    <t xml:space="preserve">t-1361</t>
  </si>
  <si>
    <t xml:space="preserve">2026-08-05T18:25:17Z</t>
  </si>
  <si>
    <t xml:space="preserve">t-1362</t>
  </si>
  <si>
    <t xml:space="preserve">2026-08-05T18:28:37Z</t>
  </si>
  <si>
    <t xml:space="preserve">t-1363</t>
  </si>
  <si>
    <t xml:space="preserve">2026-08-05T18:34:01Z</t>
  </si>
  <si>
    <t xml:space="preserve">t-1364</t>
  </si>
  <si>
    <t xml:space="preserve">2026-08-05T18:34:43Z</t>
  </si>
  <si>
    <t xml:space="preserve">t-1365</t>
  </si>
  <si>
    <t xml:space="preserve">2026-08-05T19:51:52Z</t>
  </si>
  <si>
    <t xml:space="preserve">t-1366</t>
  </si>
  <si>
    <t xml:space="preserve">2026-08-05T20:11:39Z</t>
  </si>
  <si>
    <t xml:space="preserve">t-1367</t>
  </si>
  <si>
    <t xml:space="preserve">2026-08-05T21:04:37Z</t>
  </si>
  <si>
    <t xml:space="preserve">t-1368</t>
  </si>
  <si>
    <t xml:space="preserve">2026-08-06T06:10:56Z</t>
  </si>
  <si>
    <t xml:space="preserve">t-1369</t>
  </si>
  <si>
    <t xml:space="preserve">2026-08-06T06:38:14Z</t>
  </si>
  <si>
    <t xml:space="preserve">t-1370</t>
  </si>
  <si>
    <t xml:space="preserve">2026-08-06T06:38:42Z</t>
  </si>
  <si>
    <t xml:space="preserve">t-1371</t>
  </si>
  <si>
    <t xml:space="preserve">2026-08-06T06:39:19Z</t>
  </si>
  <si>
    <t xml:space="preserve">t-1372</t>
  </si>
  <si>
    <t xml:space="preserve">2026-08-06T07:26:38Z</t>
  </si>
  <si>
    <t xml:space="preserve">t-1373</t>
  </si>
  <si>
    <t xml:space="preserve">2026-08-06T08:11:42Z</t>
  </si>
  <si>
    <t xml:space="preserve">t-1374</t>
  </si>
  <si>
    <t xml:space="preserve">2026-08-06T08:15:05Z</t>
  </si>
  <si>
    <t xml:space="preserve">t-1375</t>
  </si>
  <si>
    <t xml:space="preserve">2026-08-06T08:26:21Z</t>
  </si>
  <si>
    <t xml:space="preserve">t-1376</t>
  </si>
  <si>
    <t xml:space="preserve">2026-08-06T08:28:14Z</t>
  </si>
  <si>
    <t xml:space="preserve">t-1377</t>
  </si>
  <si>
    <t xml:space="preserve">2026-08-06T09:02:34Z</t>
  </si>
  <si>
    <t xml:space="preserve">t-1378</t>
  </si>
  <si>
    <t xml:space="preserve">2026-08-06T09:49:10Z</t>
  </si>
  <si>
    <t xml:space="preserve">t-1379</t>
  </si>
  <si>
    <t xml:space="preserve">2026-08-06T09:58:50Z</t>
  </si>
  <si>
    <t xml:space="preserve">t-1380</t>
  </si>
  <si>
    <t xml:space="preserve">2026-08-06T10:06:20Z</t>
  </si>
  <si>
    <t xml:space="preserve">t-1381</t>
  </si>
  <si>
    <t xml:space="preserve">2026-08-06T10:33:55Z</t>
  </si>
  <si>
    <t xml:space="preserve">t-1382</t>
  </si>
  <si>
    <t xml:space="preserve">2026-08-06T11:39:04Z</t>
  </si>
  <si>
    <t xml:space="preserve">t-1383</t>
  </si>
  <si>
    <t xml:space="preserve">2026-08-06T11:42:10Z</t>
  </si>
  <si>
    <t xml:space="preserve">t-1384</t>
  </si>
  <si>
    <t xml:space="preserve">2026-08-06T11:56:47Z</t>
  </si>
  <si>
    <t xml:space="preserve">t-1385</t>
  </si>
  <si>
    <t xml:space="preserve">2026-08-06T12:08:52Z</t>
  </si>
  <si>
    <t xml:space="preserve">t-1386</t>
  </si>
  <si>
    <t xml:space="preserve">2026-08-06T12:12:13Z</t>
  </si>
  <si>
    <t xml:space="preserve">t-1387</t>
  </si>
  <si>
    <t xml:space="preserve">2026-08-06T12:15:41Z</t>
  </si>
  <si>
    <t xml:space="preserve">t-1388</t>
  </si>
  <si>
    <t xml:space="preserve">2026-08-06T12:34:01Z</t>
  </si>
  <si>
    <t xml:space="preserve">t-1389</t>
  </si>
  <si>
    <t xml:space="preserve">2026-08-06T12:51:09Z</t>
  </si>
  <si>
    <t xml:space="preserve">t-1390</t>
  </si>
  <si>
    <t xml:space="preserve">2026-08-06T12:56:09Z</t>
  </si>
  <si>
    <t xml:space="preserve">t-1391</t>
  </si>
  <si>
    <t xml:space="preserve">2026-08-06T12:57:44Z</t>
  </si>
  <si>
    <t xml:space="preserve">t-1392</t>
  </si>
  <si>
    <t xml:space="preserve">2026-08-06T13:00:04Z</t>
  </si>
  <si>
    <t xml:space="preserve">t-1393</t>
  </si>
  <si>
    <t xml:space="preserve">2026-08-06T13:34:02Z</t>
  </si>
  <si>
    <t xml:space="preserve">t-1394</t>
  </si>
  <si>
    <t xml:space="preserve">2026-08-06T13:34:33Z</t>
  </si>
  <si>
    <t xml:space="preserve">t-1395</t>
  </si>
  <si>
    <t xml:space="preserve">2026-08-06T14:02:54Z</t>
  </si>
  <si>
    <t xml:space="preserve">t-1396</t>
  </si>
  <si>
    <t xml:space="preserve">2026-08-06T14:06:23Z</t>
  </si>
  <si>
    <t xml:space="preserve">t-1397</t>
  </si>
  <si>
    <t xml:space="preserve">2026-08-06T14:08:23Z</t>
  </si>
  <si>
    <t xml:space="preserve">t-1398</t>
  </si>
  <si>
    <t xml:space="preserve">2026-08-06T14:13:30Z</t>
  </si>
  <si>
    <t xml:space="preserve">t-1399</t>
  </si>
  <si>
    <t xml:space="preserve">2026-08-06T14:16:02Z</t>
  </si>
  <si>
    <t xml:space="preserve">t-1400</t>
  </si>
  <si>
    <t xml:space="preserve">2026-08-06T14:23:21Z</t>
  </si>
  <si>
    <t xml:space="preserve">t-1401</t>
  </si>
  <si>
    <t xml:space="preserve">2026-08-06T15:25:58Z</t>
  </si>
  <si>
    <t xml:space="preserve">t-1402</t>
  </si>
  <si>
    <t xml:space="preserve">2026-08-06T15:41:57Z</t>
  </si>
  <si>
    <t xml:space="preserve">t-1403</t>
  </si>
  <si>
    <t xml:space="preserve">2026-08-06T15:44:55Z</t>
  </si>
  <si>
    <t xml:space="preserve">t-1404</t>
  </si>
  <si>
    <t xml:space="preserve">2026-08-06T15:57:57Z</t>
  </si>
  <si>
    <t xml:space="preserve">t-1405</t>
  </si>
  <si>
    <t xml:space="preserve">2026-08-06T16:01:50Z</t>
  </si>
  <si>
    <t xml:space="preserve">t-1406</t>
  </si>
  <si>
    <t xml:space="preserve">2026-08-06T16:02:20Z</t>
  </si>
  <si>
    <t xml:space="preserve">t-1407</t>
  </si>
  <si>
    <t xml:space="preserve">2026-08-06T16:26:43Z</t>
  </si>
  <si>
    <t xml:space="preserve">t-1408</t>
  </si>
  <si>
    <t xml:space="preserve">2026-08-06T16:43:32Z</t>
  </si>
  <si>
    <t xml:space="preserve">t-1409</t>
  </si>
  <si>
    <t xml:space="preserve">2026-08-06T16:48:50Z</t>
  </si>
  <si>
    <t xml:space="preserve">t-1410</t>
  </si>
  <si>
    <t xml:space="preserve">2026-08-06T16:53:27Z</t>
  </si>
  <si>
    <t xml:space="preserve">t-1411</t>
  </si>
  <si>
    <t xml:space="preserve">2026-08-06T16:54:53Z</t>
  </si>
  <si>
    <t xml:space="preserve">t-1412</t>
  </si>
  <si>
    <t xml:space="preserve">2026-08-06T16:59:34Z</t>
  </si>
  <si>
    <t xml:space="preserve">t-1413</t>
  </si>
  <si>
    <t xml:space="preserve">2026-08-06T17:13:16Z</t>
  </si>
  <si>
    <t xml:space="preserve">t-1414</t>
  </si>
  <si>
    <t xml:space="preserve">2026-08-06T17:22:08Z</t>
  </si>
  <si>
    <t xml:space="preserve">t-1415</t>
  </si>
  <si>
    <t xml:space="preserve">2026-08-06T17:27:49Z</t>
  </si>
  <si>
    <t xml:space="preserve">t-1416</t>
  </si>
  <si>
    <t xml:space="preserve">2026-08-06T17:33:35Z</t>
  </si>
  <si>
    <t xml:space="preserve">t-1417</t>
  </si>
  <si>
    <t xml:space="preserve">2026-08-06T17:37:29Z</t>
  </si>
  <si>
    <t xml:space="preserve">t-1418</t>
  </si>
  <si>
    <t xml:space="preserve">2026-08-06T18:06:50Z</t>
  </si>
  <si>
    <t xml:space="preserve">t-1419</t>
  </si>
  <si>
    <t xml:space="preserve">2026-08-06T18:47:14Z</t>
  </si>
  <si>
    <t xml:space="preserve">t-1420</t>
  </si>
  <si>
    <t xml:space="preserve">2026-08-06T18:51:53Z</t>
  </si>
  <si>
    <t xml:space="preserve">t-1421</t>
  </si>
  <si>
    <t xml:space="preserve">2026-08-06T19:05:31Z</t>
  </si>
  <si>
    <t xml:space="preserve">t-1422</t>
  </si>
  <si>
    <t xml:space="preserve">2026-08-06T19:43:15Z</t>
  </si>
  <si>
    <t xml:space="preserve">t-1423</t>
  </si>
  <si>
    <t xml:space="preserve">2026-08-06T20:08:27Z</t>
  </si>
  <si>
    <t xml:space="preserve">t-1424</t>
  </si>
  <si>
    <t xml:space="preserve">2026-08-06T20:36:50Z</t>
  </si>
  <si>
    <t xml:space="preserve">t-1425</t>
  </si>
  <si>
    <t xml:space="preserve">2026-08-06T20:38:32Z</t>
  </si>
  <si>
    <t xml:space="preserve">t-1426</t>
  </si>
  <si>
    <t xml:space="preserve">2026-08-06T21:12:18Z</t>
  </si>
  <si>
    <t xml:space="preserve">t-1427</t>
  </si>
  <si>
    <t xml:space="preserve">2026-08-06T22:25:31Z</t>
  </si>
  <si>
    <t xml:space="preserve">t-1428</t>
  </si>
  <si>
    <t xml:space="preserve">2026-08-06T22:30:28Z</t>
  </si>
  <si>
    <t xml:space="preserve">t-1429</t>
  </si>
  <si>
    <t xml:space="preserve">2026-08-06T23:53:52Z</t>
  </si>
  <si>
    <t xml:space="preserve">t-1430</t>
  </si>
  <si>
    <t xml:space="preserve">2026-08-07T02:54:45Z</t>
  </si>
  <si>
    <t xml:space="preserve">t-1431</t>
  </si>
  <si>
    <t xml:space="preserve">2026-08-07T06:52:20Z</t>
  </si>
  <si>
    <t xml:space="preserve">t-1432</t>
  </si>
  <si>
    <t xml:space="preserve">2026-08-07T07:34:20Z</t>
  </si>
  <si>
    <t xml:space="preserve">t-1433</t>
  </si>
  <si>
    <t xml:space="preserve">2026-08-07T07:36:44Z</t>
  </si>
  <si>
    <t xml:space="preserve">t-1434</t>
  </si>
  <si>
    <t xml:space="preserve">2026-08-07T07:39:49Z</t>
  </si>
  <si>
    <t xml:space="preserve">t-1435</t>
  </si>
  <si>
    <t xml:space="preserve">2026-08-07T07:44:31Z</t>
  </si>
  <si>
    <t xml:space="preserve">t-1436</t>
  </si>
  <si>
    <t xml:space="preserve">2026-08-07T08:25:01Z</t>
  </si>
  <si>
    <t xml:space="preserve">t-1437</t>
  </si>
  <si>
    <t xml:space="preserve">2026-08-07T08:48:47Z</t>
  </si>
  <si>
    <t xml:space="preserve">t-1438</t>
  </si>
  <si>
    <t xml:space="preserve">2026-08-07T08:51:33Z</t>
  </si>
  <si>
    <t xml:space="preserve">t-1439</t>
  </si>
  <si>
    <t xml:space="preserve">2026-08-07T09:02:46Z</t>
  </si>
  <si>
    <t xml:space="preserve">t-1440</t>
  </si>
  <si>
    <t xml:space="preserve">2026-08-07T09:24:50Z</t>
  </si>
  <si>
    <t xml:space="preserve">t-1441</t>
  </si>
  <si>
    <t xml:space="preserve">2026-08-07T09:33:59Z</t>
  </si>
  <si>
    <t xml:space="preserve">t-1442</t>
  </si>
  <si>
    <t xml:space="preserve">2026-08-07T09:40:25Z</t>
  </si>
  <si>
    <t xml:space="preserve">t-1443</t>
  </si>
  <si>
    <t xml:space="preserve">2026-08-07T09:42:53Z</t>
  </si>
  <si>
    <t xml:space="preserve">t-1444</t>
  </si>
  <si>
    <t xml:space="preserve">2026-08-07T10:32:28Z</t>
  </si>
  <si>
    <t xml:space="preserve">t-1445</t>
  </si>
  <si>
    <t xml:space="preserve">2026-08-07T10:39:25Z</t>
  </si>
  <si>
    <t xml:space="preserve">t-1446</t>
  </si>
  <si>
    <t xml:space="preserve">2026-08-07T11:00:55Z</t>
  </si>
  <si>
    <t xml:space="preserve">t-1447</t>
  </si>
  <si>
    <t xml:space="preserve">2026-08-07T11:27:34Z</t>
  </si>
  <si>
    <t xml:space="preserve">t-1448</t>
  </si>
  <si>
    <t xml:space="preserve">2026-08-07T11:28:39Z</t>
  </si>
  <si>
    <t xml:space="preserve">t-1449</t>
  </si>
  <si>
    <t xml:space="preserve">2026-08-07T11:32:11Z</t>
  </si>
  <si>
    <t xml:space="preserve">t-1450</t>
  </si>
  <si>
    <t xml:space="preserve">2026-08-07T12:05:54Z</t>
  </si>
  <si>
    <t xml:space="preserve">t-1451</t>
  </si>
  <si>
    <t xml:space="preserve">2026-08-07T12:35:54Z</t>
  </si>
  <si>
    <t xml:space="preserve">t-1452</t>
  </si>
  <si>
    <t xml:space="preserve">2026-08-07T12:37:16Z</t>
  </si>
  <si>
    <t xml:space="preserve">t-1453</t>
  </si>
  <si>
    <t xml:space="preserve">2026-08-07T12:44:14Z</t>
  </si>
  <si>
    <t xml:space="preserve">t-1454</t>
  </si>
  <si>
    <t xml:space="preserve">2026-08-07T12:53:39Z</t>
  </si>
  <si>
    <t xml:space="preserve">t-1455</t>
  </si>
  <si>
    <t xml:space="preserve">2026-08-07T12:56:03Z</t>
  </si>
  <si>
    <t xml:space="preserve">t-1456</t>
  </si>
  <si>
    <t xml:space="preserve">2026-08-07T13:02:34Z</t>
  </si>
  <si>
    <t xml:space="preserve">t-1457</t>
  </si>
  <si>
    <t xml:space="preserve">2026-08-07T13:04:12Z</t>
  </si>
  <si>
    <t xml:space="preserve">t-1458</t>
  </si>
  <si>
    <t xml:space="preserve">2026-08-07T13:06:37Z</t>
  </si>
  <si>
    <t xml:space="preserve">t-1459</t>
  </si>
  <si>
    <t xml:space="preserve">2026-08-07T13:21:42Z</t>
  </si>
  <si>
    <t xml:space="preserve">t-1460</t>
  </si>
  <si>
    <t xml:space="preserve">2026-08-07T13:26:34Z</t>
  </si>
  <si>
    <t xml:space="preserve">t-1461</t>
  </si>
  <si>
    <t xml:space="preserve">2026-08-07T13:30:08Z</t>
  </si>
  <si>
    <t xml:space="preserve">t-1462</t>
  </si>
  <si>
    <t xml:space="preserve">2026-08-07T14:01:05Z</t>
  </si>
  <si>
    <t xml:space="preserve">t-1463</t>
  </si>
  <si>
    <t xml:space="preserve">2026-08-07T14:05:21Z</t>
  </si>
  <si>
    <t xml:space="preserve">t-1464</t>
  </si>
  <si>
    <t xml:space="preserve">2026-08-07T14:17:30Z</t>
  </si>
  <si>
    <t xml:space="preserve">t-1465</t>
  </si>
  <si>
    <t xml:space="preserve">2026-08-07T14:19:10Z</t>
  </si>
  <si>
    <t xml:space="preserve">t-1466</t>
  </si>
  <si>
    <t xml:space="preserve">2026-08-07T14:26:45Z</t>
  </si>
  <si>
    <t xml:space="preserve">t-1467</t>
  </si>
  <si>
    <t xml:space="preserve">2026-08-07T14:51:48Z</t>
  </si>
  <si>
    <t xml:space="preserve">t-1468</t>
  </si>
  <si>
    <t xml:space="preserve">2026-08-07T15:18:52Z</t>
  </si>
  <si>
    <t xml:space="preserve">t-1469</t>
  </si>
  <si>
    <t xml:space="preserve">2026-08-07T15:32:01Z</t>
  </si>
  <si>
    <t xml:space="preserve">t-1470</t>
  </si>
  <si>
    <t xml:space="preserve">2026-08-07T15:42:25Z</t>
  </si>
  <si>
    <t xml:space="preserve">t-1471</t>
  </si>
  <si>
    <t xml:space="preserve">2026-08-07T16:23:21Z</t>
  </si>
  <si>
    <t xml:space="preserve">t-1472</t>
  </si>
  <si>
    <t xml:space="preserve">2026-08-07T16:42:55Z</t>
  </si>
  <si>
    <t xml:space="preserve">t-1473</t>
  </si>
  <si>
    <t xml:space="preserve">2026-08-07T17:13:37Z</t>
  </si>
  <si>
    <t xml:space="preserve">t-1474</t>
  </si>
  <si>
    <t xml:space="preserve">2026-08-07T17:14:03Z</t>
  </si>
  <si>
    <t xml:space="preserve">t-1475</t>
  </si>
  <si>
    <t xml:space="preserve">2026-08-07T17:19:59Z</t>
  </si>
  <si>
    <t xml:space="preserve">t-1476</t>
  </si>
  <si>
    <t xml:space="preserve">2026-08-07T17:22:02Z</t>
  </si>
  <si>
    <t xml:space="preserve">t-1477</t>
  </si>
  <si>
    <t xml:space="preserve">2026-08-07T18:02:38Z</t>
  </si>
  <si>
    <t xml:space="preserve">t-1478</t>
  </si>
  <si>
    <t xml:space="preserve">2026-08-07T18:33:47Z</t>
  </si>
  <si>
    <t xml:space="preserve">t-1479</t>
  </si>
  <si>
    <t xml:space="preserve">2026-08-07T19:19:25Z</t>
  </si>
  <si>
    <t xml:space="preserve">t-1480</t>
  </si>
  <si>
    <t xml:space="preserve">2026-08-07T19:25:27Z</t>
  </si>
  <si>
    <t xml:space="preserve">t-1481</t>
  </si>
  <si>
    <t xml:space="preserve">2026-08-07T19:49:31Z</t>
  </si>
  <si>
    <t xml:space="preserve">t-1482</t>
  </si>
  <si>
    <t xml:space="preserve">2026-08-07T19:49:59Z</t>
  </si>
  <si>
    <t xml:space="preserve">t-1483</t>
  </si>
  <si>
    <t xml:space="preserve">2026-08-07T20:41:42Z</t>
  </si>
  <si>
    <t xml:space="preserve">t-1484</t>
  </si>
  <si>
    <t xml:space="preserve">2026-08-07T21:49:43Z</t>
  </si>
  <si>
    <t xml:space="preserve">t-1485</t>
  </si>
  <si>
    <t xml:space="preserve">2026-08-07T22:13:42Z</t>
  </si>
  <si>
    <t xml:space="preserve">t-1486</t>
  </si>
  <si>
    <t xml:space="preserve">2026-08-08T09:50:45Z</t>
  </si>
  <si>
    <t xml:space="preserve">t-1487</t>
  </si>
  <si>
    <t xml:space="preserve">2026-08-08T09:54:37Z</t>
  </si>
  <si>
    <t xml:space="preserve">t-1488</t>
  </si>
  <si>
    <t xml:space="preserve">2026-08-08T10:45:43Z</t>
  </si>
  <si>
    <t xml:space="preserve">t-1489</t>
  </si>
  <si>
    <t xml:space="preserve">2026-08-08T12:46:04Z</t>
  </si>
  <si>
    <t xml:space="preserve">t-1490</t>
  </si>
  <si>
    <t xml:space="preserve">2026-08-08T13:10:17Z</t>
  </si>
  <si>
    <t xml:space="preserve">t-1491</t>
  </si>
  <si>
    <t xml:space="preserve">2026-08-08T14:56:49Z</t>
  </si>
  <si>
    <t xml:space="preserve">t-1492</t>
  </si>
  <si>
    <t xml:space="preserve">2026-08-08T16:41:12Z</t>
  </si>
  <si>
    <t xml:space="preserve">t-1493</t>
  </si>
  <si>
    <t xml:space="preserve">2026-08-08T18:03:52Z</t>
  </si>
  <si>
    <t xml:space="preserve">t-1494</t>
  </si>
  <si>
    <t xml:space="preserve">2026-08-09T04:56:30Z</t>
  </si>
  <si>
    <t xml:space="preserve">t-1495</t>
  </si>
  <si>
    <t xml:space="preserve">2026-08-09T11:22:22Z</t>
  </si>
  <si>
    <t xml:space="preserve">t-1496</t>
  </si>
  <si>
    <t xml:space="preserve">2026-08-09T12:06:34Z</t>
  </si>
  <si>
    <t xml:space="preserve">t-1497</t>
  </si>
  <si>
    <t xml:space="preserve">2026-08-09T12:53:22Z</t>
  </si>
  <si>
    <t xml:space="preserve">t-1498</t>
  </si>
  <si>
    <t xml:space="preserve">2026-08-09T20:04:12Z</t>
  </si>
  <si>
    <t xml:space="preserve">t-1499</t>
  </si>
  <si>
    <t xml:space="preserve">2026-08-10T02:33:34Z</t>
  </si>
  <si>
    <t xml:space="preserve">t-1500</t>
  </si>
  <si>
    <t xml:space="preserve">2026-08-10T07:44:07Z</t>
  </si>
  <si>
    <t xml:space="preserve">t-1501</t>
  </si>
  <si>
    <t xml:space="preserve">2026-08-10T07:47:19Z</t>
  </si>
  <si>
    <t xml:space="preserve">t-1502</t>
  </si>
  <si>
    <t xml:space="preserve">2026-08-10T08:38:09Z</t>
  </si>
  <si>
    <t xml:space="preserve">t-1503</t>
  </si>
  <si>
    <t xml:space="preserve">2026-08-10T09:06:26Z</t>
  </si>
  <si>
    <t xml:space="preserve">t-1504</t>
  </si>
  <si>
    <t xml:space="preserve">2026-08-10T09:13:12Z</t>
  </si>
  <si>
    <t xml:space="preserve">t-1505</t>
  </si>
  <si>
    <t xml:space="preserve">2026-08-10T09:13:41Z</t>
  </si>
  <si>
    <t xml:space="preserve">t-1506</t>
  </si>
  <si>
    <t xml:space="preserve">2026-08-10T09:16:43Z</t>
  </si>
  <si>
    <t xml:space="preserve">t-1507</t>
  </si>
  <si>
    <t xml:space="preserve">2026-08-10T09:18:28Z</t>
  </si>
  <si>
    <t xml:space="preserve">t-1508</t>
  </si>
  <si>
    <t xml:space="preserve">2026-08-10T09:28:12Z</t>
  </si>
  <si>
    <t xml:space="preserve">t-1509</t>
  </si>
  <si>
    <t xml:space="preserve">2026-08-10T09:37:19Z</t>
  </si>
  <si>
    <t xml:space="preserve">t-1510</t>
  </si>
  <si>
    <t xml:space="preserve">2026-08-10T09:47:10Z</t>
  </si>
  <si>
    <t xml:space="preserve">t-1511</t>
  </si>
  <si>
    <t xml:space="preserve">2026-08-10T09:47:13Z</t>
  </si>
  <si>
    <t xml:space="preserve">t-1512</t>
  </si>
  <si>
    <t xml:space="preserve">2026-08-10T09:53:39Z</t>
  </si>
  <si>
    <t xml:space="preserve">t-1513</t>
  </si>
  <si>
    <t xml:space="preserve">2026-08-10T09:58:59Z</t>
  </si>
  <si>
    <t xml:space="preserve">t-1514</t>
  </si>
  <si>
    <t xml:space="preserve">2026-08-10T10:00:39Z</t>
  </si>
  <si>
    <t xml:space="preserve">t-1515</t>
  </si>
  <si>
    <t xml:space="preserve">2026-08-10T10:01:16Z</t>
  </si>
  <si>
    <t xml:space="preserve">t-1516</t>
  </si>
  <si>
    <t xml:space="preserve">2026-08-10T10:07:01Z</t>
  </si>
  <si>
    <t xml:space="preserve">t-1517</t>
  </si>
  <si>
    <t xml:space="preserve">2026-08-10T10:26:40Z</t>
  </si>
  <si>
    <t xml:space="preserve">t-1518</t>
  </si>
  <si>
    <t xml:space="preserve">2026-08-10T10:27:36Z</t>
  </si>
  <si>
    <t xml:space="preserve">t-1519</t>
  </si>
  <si>
    <t xml:space="preserve">2026-08-10T10:31:34Z</t>
  </si>
  <si>
    <t xml:space="preserve">t-1520</t>
  </si>
  <si>
    <t xml:space="preserve">2026-08-10T10:39:42Z</t>
  </si>
  <si>
    <t xml:space="preserve">t-1521</t>
  </si>
  <si>
    <t xml:space="preserve">2026-08-10T10:43:32Z</t>
  </si>
  <si>
    <t xml:space="preserve">t-1522</t>
  </si>
  <si>
    <t xml:space="preserve">2026-08-10T10:49:37Z</t>
  </si>
  <si>
    <t xml:space="preserve">t-1523</t>
  </si>
  <si>
    <t xml:space="preserve">2026-08-10T10:58:31Z</t>
  </si>
  <si>
    <t xml:space="preserve">t-1524</t>
  </si>
  <si>
    <t xml:space="preserve">2026-08-10T11:02:05Z</t>
  </si>
  <si>
    <t xml:space="preserve">t-1525</t>
  </si>
  <si>
    <t xml:space="preserve">2026-08-10T11:04:18Z</t>
  </si>
  <si>
    <t xml:space="preserve">t-1526</t>
  </si>
  <si>
    <t xml:space="preserve">2026-08-10T11:28:30Z</t>
  </si>
  <si>
    <t xml:space="preserve">t-1527</t>
  </si>
  <si>
    <t xml:space="preserve">2026-08-10T11:54:44Z</t>
  </si>
  <si>
    <t xml:space="preserve">t-1528</t>
  </si>
  <si>
    <t xml:space="preserve">2026-08-10T11:55:52Z</t>
  </si>
  <si>
    <t xml:space="preserve">t-1529</t>
  </si>
  <si>
    <t xml:space="preserve">2026-08-10T11:57:48Z</t>
  </si>
  <si>
    <t xml:space="preserve">t-1530</t>
  </si>
  <si>
    <t xml:space="preserve">2026-08-10T12:16:16Z</t>
  </si>
  <si>
    <t xml:space="preserve">t-1531</t>
  </si>
  <si>
    <t xml:space="preserve">2026-08-10T12:20:24Z</t>
  </si>
  <si>
    <t xml:space="preserve">t-1532</t>
  </si>
  <si>
    <t xml:space="preserve">2026-08-10T12:21:22Z</t>
  </si>
  <si>
    <t xml:space="preserve">t-1533</t>
  </si>
  <si>
    <t xml:space="preserve">2026-08-10T12:39:55Z</t>
  </si>
  <si>
    <t xml:space="preserve">t-1534</t>
  </si>
  <si>
    <t xml:space="preserve">2026-08-10T12:49:41Z</t>
  </si>
  <si>
    <t xml:space="preserve">t-1535</t>
  </si>
  <si>
    <t xml:space="preserve">2026-08-10T13:11:56Z</t>
  </si>
  <si>
    <t xml:space="preserve">t-1536</t>
  </si>
  <si>
    <t xml:space="preserve">2026-08-10T13:12:25Z</t>
  </si>
  <si>
    <t xml:space="preserve">t-1537</t>
  </si>
  <si>
    <t xml:space="preserve">2026-08-10T13:19:37Z</t>
  </si>
  <si>
    <t xml:space="preserve">t-1538</t>
  </si>
  <si>
    <t xml:space="preserve">2026-08-10T13:34:59Z</t>
  </si>
  <si>
    <t xml:space="preserve">t-1539</t>
  </si>
  <si>
    <t xml:space="preserve">2026-08-10T13:49:40Z</t>
  </si>
  <si>
    <t xml:space="preserve">t-1540</t>
  </si>
  <si>
    <t xml:space="preserve">2026-08-10T13:55:20Z</t>
  </si>
  <si>
    <t xml:space="preserve">t-1541</t>
  </si>
  <si>
    <t xml:space="preserve">2026-08-10T14:01:31Z</t>
  </si>
  <si>
    <t xml:space="preserve">t-1542</t>
  </si>
  <si>
    <t xml:space="preserve">2026-08-10T14:32:31Z</t>
  </si>
  <si>
    <t xml:space="preserve">t-1543</t>
  </si>
  <si>
    <t xml:space="preserve">2026-08-10T14:40:37Z</t>
  </si>
  <si>
    <t xml:space="preserve">t-1544</t>
  </si>
  <si>
    <t xml:space="preserve">2026-08-10T14:51:54Z</t>
  </si>
  <si>
    <t xml:space="preserve">t-1545</t>
  </si>
  <si>
    <t xml:space="preserve">2026-08-10T15:19:13Z</t>
  </si>
  <si>
    <t xml:space="preserve">t-1546</t>
  </si>
  <si>
    <t xml:space="preserve">2026-08-10T15:21:41Z</t>
  </si>
  <si>
    <t xml:space="preserve">t-1547</t>
  </si>
  <si>
    <t xml:space="preserve">2026-08-10T15:35:37Z</t>
  </si>
  <si>
    <t xml:space="preserve">t-1548</t>
  </si>
  <si>
    <t xml:space="preserve">2026-08-10T15:48:50Z</t>
  </si>
  <si>
    <t xml:space="preserve">t-1549</t>
  </si>
  <si>
    <t xml:space="preserve">2026-08-10T16:25:04Z</t>
  </si>
  <si>
    <t xml:space="preserve">t-1550</t>
  </si>
  <si>
    <t xml:space="preserve">2026-08-10T16:41:06Z</t>
  </si>
  <si>
    <t xml:space="preserve">t-1551</t>
  </si>
  <si>
    <t xml:space="preserve">2026-08-10T16:49:36Z</t>
  </si>
  <si>
    <t xml:space="preserve">t-1552</t>
  </si>
  <si>
    <t xml:space="preserve">2026-08-10T16:52:34Z</t>
  </si>
  <si>
    <t xml:space="preserve">t-1553</t>
  </si>
  <si>
    <t xml:space="preserve">2026-08-10T17:19:43Z</t>
  </si>
  <si>
    <t xml:space="preserve">t-1554</t>
  </si>
  <si>
    <t xml:space="preserve">2026-08-10T17:43:22Z</t>
  </si>
  <si>
    <t xml:space="preserve">t-1555</t>
  </si>
  <si>
    <t xml:space="preserve">2026-08-10T17:51:05Z</t>
  </si>
  <si>
    <t xml:space="preserve">t-1556</t>
  </si>
  <si>
    <t xml:space="preserve">2026-08-10T18:05:00Z</t>
  </si>
  <si>
    <t xml:space="preserve">t-1557</t>
  </si>
  <si>
    <t xml:space="preserve">2026-08-10T18:05:36Z</t>
  </si>
  <si>
    <t xml:space="preserve">t-1558</t>
  </si>
  <si>
    <t xml:space="preserve">2026-08-10T18:20:50Z</t>
  </si>
  <si>
    <t xml:space="preserve">t-1559</t>
  </si>
  <si>
    <t xml:space="preserve">2026-08-10T18:32:01Z</t>
  </si>
  <si>
    <t xml:space="preserve">t-1560</t>
  </si>
  <si>
    <t xml:space="preserve">2026-08-10T18:34:20Z</t>
  </si>
  <si>
    <t xml:space="preserve">t-1561</t>
  </si>
  <si>
    <t xml:space="preserve">2026-08-10T19:04:06Z</t>
  </si>
  <si>
    <t xml:space="preserve">t-1562</t>
  </si>
  <si>
    <t xml:space="preserve">2026-08-10T19:24:52Z</t>
  </si>
  <si>
    <t xml:space="preserve">t-1563</t>
  </si>
  <si>
    <t xml:space="preserve">2026-08-10T20:17:27Z</t>
  </si>
  <si>
    <t xml:space="preserve">t-1564</t>
  </si>
  <si>
    <t xml:space="preserve">2026-08-10T20:54:46Z</t>
  </si>
  <si>
    <t xml:space="preserve">t-1565</t>
  </si>
  <si>
    <t xml:space="preserve">2026-08-10T21:01:13Z</t>
  </si>
  <si>
    <t xml:space="preserve">t-1566</t>
  </si>
  <si>
    <t xml:space="preserve">2026-08-11T01:23:34Z</t>
  </si>
  <si>
    <t xml:space="preserve">t-1567</t>
  </si>
  <si>
    <t xml:space="preserve">2026-08-11T05:51:31Z</t>
  </si>
  <si>
    <t xml:space="preserve">t-1568</t>
  </si>
  <si>
    <t xml:space="preserve">2026-08-11T06:37:58Z</t>
  </si>
  <si>
    <t xml:space="preserve">t-1569</t>
  </si>
  <si>
    <t xml:space="preserve">2026-08-11T07:09:58Z</t>
  </si>
  <si>
    <t xml:space="preserve">t-1570</t>
  </si>
  <si>
    <t xml:space="preserve">2026-08-11T07:43:33Z</t>
  </si>
  <si>
    <t xml:space="preserve">t-1571</t>
  </si>
  <si>
    <t xml:space="preserve">2026-08-11T09:19:00Z</t>
  </si>
  <si>
    <t xml:space="preserve">t-1572</t>
  </si>
  <si>
    <t xml:space="preserve">2026-08-11T09:21:31Z</t>
  </si>
  <si>
    <t xml:space="preserve">t-1573</t>
  </si>
  <si>
    <t xml:space="preserve">2026-08-11T09:25:00Z</t>
  </si>
  <si>
    <t xml:space="preserve">t-1574</t>
  </si>
  <si>
    <t xml:space="preserve">2026-08-11T09:31:41Z</t>
  </si>
  <si>
    <t xml:space="preserve">t-1575</t>
  </si>
  <si>
    <t xml:space="preserve">2026-08-11T09:37:19Z</t>
  </si>
  <si>
    <t xml:space="preserve">t-1576</t>
  </si>
  <si>
    <t xml:space="preserve">2026-08-11T09:38:47Z</t>
  </si>
  <si>
    <t xml:space="preserve">t-1577</t>
  </si>
  <si>
    <t xml:space="preserve">2026-08-11T09:57:52Z</t>
  </si>
  <si>
    <t xml:space="preserve">t-1578</t>
  </si>
  <si>
    <t xml:space="preserve">2026-08-11T10:12:19Z</t>
  </si>
  <si>
    <t xml:space="preserve">t-1579</t>
  </si>
  <si>
    <t xml:space="preserve">2026-08-11T10:21:08Z</t>
  </si>
  <si>
    <t xml:space="preserve">t-1580</t>
  </si>
  <si>
    <t xml:space="preserve">2026-08-11T10:23:53Z</t>
  </si>
  <si>
    <t xml:space="preserve">t-1581</t>
  </si>
  <si>
    <t xml:space="preserve">2026-08-11T10:27:42Z</t>
  </si>
  <si>
    <t xml:space="preserve">t-1582</t>
  </si>
  <si>
    <t xml:space="preserve">2026-08-11T11:06:20Z</t>
  </si>
  <si>
    <t xml:space="preserve">t-1583</t>
  </si>
  <si>
    <t xml:space="preserve">2026-08-11T11:27:24Z</t>
  </si>
  <si>
    <t xml:space="preserve">t-1584</t>
  </si>
  <si>
    <t xml:space="preserve">2026-08-11T11:36:39Z</t>
  </si>
  <si>
    <t xml:space="preserve">t-1585</t>
  </si>
  <si>
    <t xml:space="preserve">2026-08-11T12:08:49Z</t>
  </si>
  <si>
    <t xml:space="preserve">t-1586</t>
  </si>
  <si>
    <t xml:space="preserve">2026-08-11T12:09:55Z</t>
  </si>
  <si>
    <t xml:space="preserve">t-1587</t>
  </si>
  <si>
    <t xml:space="preserve">2026-08-11T12:19:17Z</t>
  </si>
  <si>
    <t xml:space="preserve">t-1588</t>
  </si>
  <si>
    <t xml:space="preserve">2026-08-11T12:23:22Z</t>
  </si>
  <si>
    <t xml:space="preserve">t-1589</t>
  </si>
  <si>
    <t xml:space="preserve">2026-08-11T12:37:05Z</t>
  </si>
  <si>
    <t xml:space="preserve">t-1590</t>
  </si>
  <si>
    <t xml:space="preserve">2026-08-11T13:03:50Z</t>
  </si>
  <si>
    <t xml:space="preserve">t-1591</t>
  </si>
  <si>
    <t xml:space="preserve">2026-08-11T13:06:57Z</t>
  </si>
  <si>
    <t xml:space="preserve">t-1592</t>
  </si>
  <si>
    <t xml:space="preserve">2026-08-11T13:13:51Z</t>
  </si>
  <si>
    <t xml:space="preserve">t-1593</t>
  </si>
  <si>
    <t xml:space="preserve">2026-08-11T13:16:28Z</t>
  </si>
  <si>
    <t xml:space="preserve">t-1594</t>
  </si>
  <si>
    <t xml:space="preserve">2026-08-11T13:28:22Z</t>
  </si>
  <si>
    <t xml:space="preserve">t-1595</t>
  </si>
  <si>
    <t xml:space="preserve">2026-08-11T13:34:23Z</t>
  </si>
  <si>
    <t xml:space="preserve">t-1596</t>
  </si>
  <si>
    <t xml:space="preserve">2026-08-11T13:39:41Z</t>
  </si>
  <si>
    <t xml:space="preserve">t-1597</t>
  </si>
  <si>
    <t xml:space="preserve">2026-08-11T13:40:26Z</t>
  </si>
  <si>
    <t xml:space="preserve">t-1598</t>
  </si>
  <si>
    <t xml:space="preserve">2026-08-11T13:41:02Z</t>
  </si>
  <si>
    <t xml:space="preserve">t-1599</t>
  </si>
  <si>
    <t xml:space="preserve">2026-08-11T13:47:22Z</t>
  </si>
  <si>
    <t xml:space="preserve">t-1600</t>
  </si>
  <si>
    <t xml:space="preserve">2026-08-11T13:53:17Z</t>
  </si>
  <si>
    <t xml:space="preserve">t-1601</t>
  </si>
  <si>
    <t xml:space="preserve">2026-08-11T13:58:51Z</t>
  </si>
  <si>
    <t xml:space="preserve">t-1602</t>
  </si>
  <si>
    <t xml:space="preserve">2026-08-11T14:02:24Z</t>
  </si>
  <si>
    <t xml:space="preserve">t-1603</t>
  </si>
  <si>
    <t xml:space="preserve">2026-08-11T14:11:49Z</t>
  </si>
  <si>
    <t xml:space="preserve">t-1604</t>
  </si>
  <si>
    <t xml:space="preserve">2026-08-11T14:24:04Z</t>
  </si>
  <si>
    <t xml:space="preserve">t-1605</t>
  </si>
  <si>
    <t xml:space="preserve">2026-08-11T14:33:17Z</t>
  </si>
  <si>
    <t xml:space="preserve">t-1606</t>
  </si>
  <si>
    <t xml:space="preserve">2026-08-11T14:37:54Z</t>
  </si>
  <si>
    <t xml:space="preserve">t-1607</t>
  </si>
  <si>
    <t xml:space="preserve">2026-08-11T14:43:27Z</t>
  </si>
  <si>
    <t xml:space="preserve">t-1608</t>
  </si>
  <si>
    <t xml:space="preserve">2026-08-11T14:44:55Z</t>
  </si>
  <si>
    <t xml:space="preserve">t-1609</t>
  </si>
  <si>
    <t xml:space="preserve">2026-08-11T14:47:44Z</t>
  </si>
  <si>
    <t xml:space="preserve">t-1610</t>
  </si>
  <si>
    <t xml:space="preserve">2026-08-11T15:05:02Z</t>
  </si>
  <si>
    <t xml:space="preserve">t-1611</t>
  </si>
  <si>
    <t xml:space="preserve">2026-08-11T15:10:09Z</t>
  </si>
  <si>
    <t xml:space="preserve">t-1612</t>
  </si>
  <si>
    <t xml:space="preserve">2026-08-11T15:44:45Z</t>
  </si>
  <si>
    <t xml:space="preserve">t-1613</t>
  </si>
  <si>
    <t xml:space="preserve">2026-08-11T15:47:20Z</t>
  </si>
  <si>
    <t xml:space="preserve">t-1614</t>
  </si>
  <si>
    <t xml:space="preserve">2026-08-11T16:01:41Z</t>
  </si>
  <si>
    <t xml:space="preserve">t-1615</t>
  </si>
  <si>
    <t xml:space="preserve">2026-08-11T16:06:12Z</t>
  </si>
  <si>
    <t xml:space="preserve">t-1616</t>
  </si>
  <si>
    <t xml:space="preserve">2026-08-11T16:40:49Z</t>
  </si>
  <si>
    <t xml:space="preserve">t-1617</t>
  </si>
  <si>
    <t xml:space="preserve">2026-08-11T16:41:21Z</t>
  </si>
  <si>
    <t xml:space="preserve">t-1618</t>
  </si>
  <si>
    <t xml:space="preserve">2026-08-11T16:42:42Z</t>
  </si>
  <si>
    <t xml:space="preserve">t-1619</t>
  </si>
  <si>
    <t xml:space="preserve">2026-08-11T16:53:34Z</t>
  </si>
  <si>
    <t xml:space="preserve">t-1620</t>
  </si>
  <si>
    <t xml:space="preserve">2026-08-11T16:59:38Z</t>
  </si>
  <si>
    <t xml:space="preserve">t-1621</t>
  </si>
  <si>
    <t xml:space="preserve">2026-08-11T17:21:47Z</t>
  </si>
  <si>
    <t xml:space="preserve">t-1622</t>
  </si>
  <si>
    <t xml:space="preserve">2026-08-11T17:48:29Z</t>
  </si>
  <si>
    <t xml:space="preserve">t-1623</t>
  </si>
  <si>
    <t xml:space="preserve">2026-08-11T18:07:14Z</t>
  </si>
  <si>
    <t xml:space="preserve">t-1624</t>
  </si>
  <si>
    <t xml:space="preserve">2026-08-11T18:38:46Z</t>
  </si>
  <si>
    <t xml:space="preserve">t-1625</t>
  </si>
  <si>
    <t xml:space="preserve">2026-08-11T19:00:27Z</t>
  </si>
  <si>
    <t xml:space="preserve">t-1626</t>
  </si>
  <si>
    <t xml:space="preserve">2026-08-11T19:09:03Z</t>
  </si>
  <si>
    <t xml:space="preserve">t-1627</t>
  </si>
  <si>
    <t xml:space="preserve">2026-08-11T19:52:22Z</t>
  </si>
  <si>
    <t xml:space="preserve">t-1628</t>
  </si>
  <si>
    <t xml:space="preserve">2026-08-11T20:16:26Z</t>
  </si>
  <si>
    <t xml:space="preserve">t-1629</t>
  </si>
  <si>
    <t xml:space="preserve">2026-08-11T21:21:18Z</t>
  </si>
  <si>
    <t xml:space="preserve">t-1630</t>
  </si>
  <si>
    <t xml:space="preserve">2026-08-11T21:25:55Z</t>
  </si>
  <si>
    <t xml:space="preserve">t-1631</t>
  </si>
  <si>
    <t xml:space="preserve">2026-08-12T03:20:33Z</t>
  </si>
  <si>
    <t xml:space="preserve">t-1632</t>
  </si>
  <si>
    <t xml:space="preserve">2026-08-12T04:14:59Z</t>
  </si>
  <si>
    <t xml:space="preserve">t-1633</t>
  </si>
  <si>
    <t xml:space="preserve">2026-08-12T04:55:22Z</t>
  </si>
  <si>
    <t xml:space="preserve">t-1634</t>
  </si>
  <si>
    <t xml:space="preserve">2026-08-12T05:48:22Z</t>
  </si>
  <si>
    <t xml:space="preserve">t-1635</t>
  </si>
  <si>
    <t xml:space="preserve">2026-08-12T06:43:17Z</t>
  </si>
  <si>
    <t xml:space="preserve">t-1636</t>
  </si>
  <si>
    <t xml:space="preserve">2026-08-12T06:45:34Z</t>
  </si>
  <si>
    <t xml:space="preserve">t-1637</t>
  </si>
  <si>
    <t xml:space="preserve">2026-08-12T07:11:12Z</t>
  </si>
  <si>
    <t xml:space="preserve">t-1638</t>
  </si>
  <si>
    <t xml:space="preserve">2026-08-12T07:12:11Z</t>
  </si>
  <si>
    <t xml:space="preserve">t-1639</t>
  </si>
  <si>
    <t xml:space="preserve">2026-08-12T07:21:09Z</t>
  </si>
  <si>
    <t xml:space="preserve">t-1640</t>
  </si>
  <si>
    <t xml:space="preserve">2026-08-12T07:41:26Z</t>
  </si>
  <si>
    <t xml:space="preserve">t-1641</t>
  </si>
  <si>
    <t xml:space="preserve">2026-08-12T08:35:43Z</t>
  </si>
  <si>
    <t xml:space="preserve">t-1642</t>
  </si>
  <si>
    <t xml:space="preserve">2026-08-12T08:36:10Z</t>
  </si>
  <si>
    <t xml:space="preserve">t-1643</t>
  </si>
  <si>
    <t xml:space="preserve">2026-08-12T08:55:41Z</t>
  </si>
  <si>
    <t xml:space="preserve">t-1644</t>
  </si>
  <si>
    <t xml:space="preserve">2026-08-12T09:35:21Z</t>
  </si>
  <si>
    <t xml:space="preserve">t-1645</t>
  </si>
  <si>
    <t xml:space="preserve">2026-08-12T10:48:18Z</t>
  </si>
  <si>
    <t xml:space="preserve">t-1646</t>
  </si>
  <si>
    <t xml:space="preserve">2026-08-12T11:39:48Z</t>
  </si>
  <si>
    <t xml:space="preserve">t-1647</t>
  </si>
  <si>
    <t xml:space="preserve">2026-08-12T11:43:10Z</t>
  </si>
  <si>
    <t xml:space="preserve">t-1648</t>
  </si>
  <si>
    <t xml:space="preserve">2026-08-12T11:44:33Z</t>
  </si>
  <si>
    <t xml:space="preserve">t-1649</t>
  </si>
  <si>
    <t xml:space="preserve">2026-08-12T11:49:00Z</t>
  </si>
  <si>
    <t xml:space="preserve">t-1650</t>
  </si>
  <si>
    <t xml:space="preserve">2026-08-12T12:10:06Z</t>
  </si>
  <si>
    <t xml:space="preserve">t-1651</t>
  </si>
  <si>
    <t xml:space="preserve">2026-08-12T12:28:57Z</t>
  </si>
  <si>
    <t xml:space="preserve">t-1652</t>
  </si>
  <si>
    <t xml:space="preserve">2026-08-12T13:12:17Z</t>
  </si>
  <si>
    <t xml:space="preserve">t-1653</t>
  </si>
  <si>
    <t xml:space="preserve">2026-08-12T13:23:05Z</t>
  </si>
  <si>
    <t xml:space="preserve">t-1654</t>
  </si>
  <si>
    <t xml:space="preserve">2026-08-12T13:26:25Z</t>
  </si>
  <si>
    <t xml:space="preserve">t-1655</t>
  </si>
  <si>
    <t xml:space="preserve">2026-08-12T13:36:28Z</t>
  </si>
  <si>
    <t xml:space="preserve">t-1656</t>
  </si>
  <si>
    <t xml:space="preserve">2026-08-12T13:42:01Z</t>
  </si>
  <si>
    <t xml:space="preserve">t-1657</t>
  </si>
  <si>
    <t xml:space="preserve">2026-08-12T13:58:34Z</t>
  </si>
  <si>
    <t xml:space="preserve">t-1658</t>
  </si>
  <si>
    <t xml:space="preserve">2026-08-12T13:59:58Z</t>
  </si>
  <si>
    <t xml:space="preserve">t-1659</t>
  </si>
  <si>
    <t xml:space="preserve">2026-08-12T14:03:10Z</t>
  </si>
  <si>
    <t xml:space="preserve">t-1660</t>
  </si>
  <si>
    <t xml:space="preserve">2026-08-12T14:44:25Z</t>
  </si>
  <si>
    <t xml:space="preserve">t-1661</t>
  </si>
  <si>
    <t xml:space="preserve">2026-08-12T14:45:18Z</t>
  </si>
  <si>
    <t xml:space="preserve">t-1662</t>
  </si>
  <si>
    <t xml:space="preserve">2026-08-12T15:01:05Z</t>
  </si>
  <si>
    <t xml:space="preserve">t-1663</t>
  </si>
  <si>
    <t xml:space="preserve">2026-08-12T15:03:47Z</t>
  </si>
  <si>
    <t xml:space="preserve">t-1664</t>
  </si>
  <si>
    <t xml:space="preserve">2026-08-12T15:09:45Z</t>
  </si>
  <si>
    <t xml:space="preserve">t-1665</t>
  </si>
  <si>
    <t xml:space="preserve">2026-08-12T16:42:44Z</t>
  </si>
  <si>
    <t xml:space="preserve">t-1666</t>
  </si>
  <si>
    <t xml:space="preserve">2026-08-12T17:04:18Z</t>
  </si>
  <si>
    <t xml:space="preserve">t-1667</t>
  </si>
  <si>
    <t xml:space="preserve">2026-08-12T17:35:26Z</t>
  </si>
  <si>
    <t xml:space="preserve">t-1668</t>
  </si>
  <si>
    <t xml:space="preserve">2026-08-12T18:29:09Z</t>
  </si>
  <si>
    <t xml:space="preserve">t-1669</t>
  </si>
  <si>
    <t xml:space="preserve">2026-08-12T18:37:15Z</t>
  </si>
  <si>
    <t xml:space="preserve">t-1670</t>
  </si>
  <si>
    <t xml:space="preserve">2026-08-12T18:43:57Z</t>
  </si>
  <si>
    <t xml:space="preserve">t-1671</t>
  </si>
  <si>
    <t xml:space="preserve">2026-08-12T18:46:00Z</t>
  </si>
  <si>
    <t xml:space="preserve">t-1672</t>
  </si>
  <si>
    <t xml:space="preserve">2026-08-12T18:49:44Z</t>
  </si>
  <si>
    <t xml:space="preserve">t-1673</t>
  </si>
  <si>
    <t xml:space="preserve">2026-08-12T18:57:54Z</t>
  </si>
  <si>
    <t xml:space="preserve">t-1674</t>
  </si>
  <si>
    <t xml:space="preserve">2026-08-12T18:59:13Z</t>
  </si>
  <si>
    <t xml:space="preserve">t-1675</t>
  </si>
  <si>
    <t xml:space="preserve">2026-08-12T19:00:28Z</t>
  </si>
  <si>
    <t xml:space="preserve">t-1676</t>
  </si>
  <si>
    <t xml:space="preserve">2026-08-12T19:11:36Z</t>
  </si>
  <si>
    <t xml:space="preserve">t-1677</t>
  </si>
  <si>
    <t xml:space="preserve">2026-08-12T20:37:27Z</t>
  </si>
  <si>
    <t xml:space="preserve">t-1678</t>
  </si>
  <si>
    <t xml:space="preserve">2026-08-12T21:37:06Z</t>
  </si>
  <si>
    <t xml:space="preserve">t-1679</t>
  </si>
  <si>
    <t xml:space="preserve">2026-08-13T00:18:35Z</t>
  </si>
  <si>
    <t xml:space="preserve">t-1680</t>
  </si>
  <si>
    <t xml:space="preserve">2026-08-13T05:01:59Z</t>
  </si>
  <si>
    <t xml:space="preserve">t-1681</t>
  </si>
  <si>
    <t xml:space="preserve">2026-08-13T06:27:53Z</t>
  </si>
  <si>
    <t xml:space="preserve">t-1682</t>
  </si>
  <si>
    <t xml:space="preserve">2026-08-13T07:03:45Z</t>
  </si>
  <si>
    <t xml:space="preserve">t-1683</t>
  </si>
  <si>
    <t xml:space="preserve">2026-08-13T08:43:12Z</t>
  </si>
  <si>
    <t xml:space="preserve">t-1684</t>
  </si>
  <si>
    <t xml:space="preserve">2026-08-13T08:48:52Z</t>
  </si>
  <si>
    <t xml:space="preserve">t-1685</t>
  </si>
  <si>
    <t xml:space="preserve">2026-08-13T09:18:34Z</t>
  </si>
  <si>
    <t xml:space="preserve">t-1686</t>
  </si>
  <si>
    <t xml:space="preserve">2026-08-13T09:30:46Z</t>
  </si>
  <si>
    <t xml:space="preserve">t-1687</t>
  </si>
  <si>
    <t xml:space="preserve">2026-08-13T09:40:50Z</t>
  </si>
  <si>
    <t xml:space="preserve">t-1688</t>
  </si>
  <si>
    <t xml:space="preserve">2026-08-13T10:08:45Z</t>
  </si>
  <si>
    <t xml:space="preserve">t-1689</t>
  </si>
  <si>
    <t xml:space="preserve">2026-08-13T10:36:49Z</t>
  </si>
  <si>
    <t xml:space="preserve">t-1690</t>
  </si>
  <si>
    <t xml:space="preserve">2026-08-13T11:19:46Z</t>
  </si>
  <si>
    <t xml:space="preserve">t-1691</t>
  </si>
  <si>
    <t xml:space="preserve">2026-08-13T11:31:26Z</t>
  </si>
  <si>
    <t xml:space="preserve">t-1692</t>
  </si>
  <si>
    <t xml:space="preserve">2026-08-13T11:59:21Z</t>
  </si>
  <si>
    <t xml:space="preserve">t-1693</t>
  </si>
  <si>
    <t xml:space="preserve">2026-08-13T12:03:21Z</t>
  </si>
  <si>
    <t xml:space="preserve">t-1694</t>
  </si>
  <si>
    <t xml:space="preserve">2026-08-13T12:15:56Z</t>
  </si>
  <si>
    <t xml:space="preserve">t-1695</t>
  </si>
  <si>
    <t xml:space="preserve">2026-08-13T12:24:22Z</t>
  </si>
  <si>
    <t xml:space="preserve">t-1696</t>
  </si>
  <si>
    <t xml:space="preserve">2026-08-13T12:58:06Z</t>
  </si>
  <si>
    <t xml:space="preserve">t-1697</t>
  </si>
  <si>
    <t xml:space="preserve">2026-08-13T13:16:29Z</t>
  </si>
  <si>
    <t xml:space="preserve">t-1698</t>
  </si>
  <si>
    <t xml:space="preserve">2026-08-13T14:12:51Z</t>
  </si>
  <si>
    <t xml:space="preserve">t-1699</t>
  </si>
  <si>
    <t xml:space="preserve">2026-08-13T14:16:24Z</t>
  </si>
  <si>
    <t xml:space="preserve">t-1700</t>
  </si>
  <si>
    <t xml:space="preserve">2026-08-13T14:29:23Z</t>
  </si>
  <si>
    <t xml:space="preserve">t-1701</t>
  </si>
  <si>
    <t xml:space="preserve">2026-08-13T14:34:38Z</t>
  </si>
  <si>
    <t xml:space="preserve">t-1702</t>
  </si>
  <si>
    <t xml:space="preserve">2026-08-13T14:38:29Z</t>
  </si>
  <si>
    <t xml:space="preserve">t-1703</t>
  </si>
  <si>
    <t xml:space="preserve">2026-08-13T14:44:11Z</t>
  </si>
  <si>
    <t xml:space="preserve">t-1704</t>
  </si>
  <si>
    <t xml:space="preserve">2026-08-13T14:55:20Z</t>
  </si>
  <si>
    <t xml:space="preserve">t-1705</t>
  </si>
  <si>
    <t xml:space="preserve">2026-08-13T15:17:22Z</t>
  </si>
  <si>
    <t xml:space="preserve">t-1706</t>
  </si>
  <si>
    <t xml:space="preserve">2026-08-13T15:19:07Z</t>
  </si>
  <si>
    <t xml:space="preserve">t-1707</t>
  </si>
  <si>
    <t xml:space="preserve">2026-08-13T15:21:45Z</t>
  </si>
  <si>
    <t xml:space="preserve">t-1708</t>
  </si>
  <si>
    <t xml:space="preserve">2026-08-13T15:35:10Z</t>
  </si>
  <si>
    <t xml:space="preserve">t-1709</t>
  </si>
  <si>
    <t xml:space="preserve">2026-08-13T15:36:20Z</t>
  </si>
  <si>
    <t xml:space="preserve">t-1710</t>
  </si>
  <si>
    <t xml:space="preserve">2026-08-13T15:51:31Z</t>
  </si>
  <si>
    <t xml:space="preserve">t-1711</t>
  </si>
  <si>
    <t xml:space="preserve">2026-08-13T15:57:41Z</t>
  </si>
  <si>
    <t xml:space="preserve">t-1712</t>
  </si>
  <si>
    <t xml:space="preserve">2026-08-13T16:00:51Z</t>
  </si>
  <si>
    <t xml:space="preserve">t-1713</t>
  </si>
  <si>
    <t xml:space="preserve">2026-08-13T16:07:31Z</t>
  </si>
  <si>
    <t xml:space="preserve">t-1714</t>
  </si>
  <si>
    <t xml:space="preserve">2026-08-13T16:14:24Z</t>
  </si>
  <si>
    <t xml:space="preserve">t-1715</t>
  </si>
  <si>
    <t xml:space="preserve">2026-08-13T16:32:30Z</t>
  </si>
  <si>
    <t xml:space="preserve">t-1716</t>
  </si>
  <si>
    <t xml:space="preserve">2026-08-13T16:46:12Z</t>
  </si>
  <si>
    <t xml:space="preserve">t-1717</t>
  </si>
  <si>
    <t xml:space="preserve">2026-08-13T17:13:04Z</t>
  </si>
  <si>
    <t xml:space="preserve">t-1718</t>
  </si>
  <si>
    <t xml:space="preserve">2026-08-13T17:44:00Z</t>
  </si>
  <si>
    <t xml:space="preserve">t-1719</t>
  </si>
  <si>
    <t xml:space="preserve">2026-08-13T18:44:10Z</t>
  </si>
  <si>
    <t xml:space="preserve">t-1720</t>
  </si>
  <si>
    <t xml:space="preserve">2026-08-13T18:54:19Z</t>
  </si>
  <si>
    <t xml:space="preserve">t-1721</t>
  </si>
  <si>
    <t xml:space="preserve">2026-08-13T20:02:38Z</t>
  </si>
  <si>
    <t xml:space="preserve">t-1722</t>
  </si>
  <si>
    <t xml:space="preserve">2026-08-13T20:18:54Z</t>
  </si>
  <si>
    <t xml:space="preserve">t-1723</t>
  </si>
  <si>
    <t xml:space="preserve">2026-08-13T21:50:52Z</t>
  </si>
  <si>
    <t xml:space="preserve">t-1724</t>
  </si>
  <si>
    <t xml:space="preserve">2026-08-13T21:52:28Z</t>
  </si>
  <si>
    <t xml:space="preserve">t-1725</t>
  </si>
  <si>
    <t xml:space="preserve">2026-08-14T00:47:01Z</t>
  </si>
  <si>
    <t xml:space="preserve">t-1726</t>
  </si>
  <si>
    <t xml:space="preserve">2026-08-14T05:34:21Z</t>
  </si>
  <si>
    <t xml:space="preserve">t-1727</t>
  </si>
  <si>
    <t xml:space="preserve">2026-08-14T07:08:58Z</t>
  </si>
  <si>
    <t xml:space="preserve">t-1728</t>
  </si>
  <si>
    <t xml:space="preserve">2026-08-14T08:03:22Z</t>
  </si>
  <si>
    <t xml:space="preserve">t-1729</t>
  </si>
  <si>
    <t xml:space="preserve">2026-08-14T08:06:20Z</t>
  </si>
  <si>
    <t xml:space="preserve">t-1730</t>
  </si>
  <si>
    <t xml:space="preserve">2026-08-14T08:07:34Z</t>
  </si>
  <si>
    <t xml:space="preserve">t-1731</t>
  </si>
  <si>
    <t xml:space="preserve">2026-08-14T08:44:42Z</t>
  </si>
  <si>
    <t xml:space="preserve">t-1732</t>
  </si>
  <si>
    <t xml:space="preserve">2026-08-14T09:01:26Z</t>
  </si>
  <si>
    <t xml:space="preserve">t-1733</t>
  </si>
  <si>
    <t xml:space="preserve">2026-08-14T09:18:53Z</t>
  </si>
  <si>
    <t xml:space="preserve">t-1734</t>
  </si>
  <si>
    <t xml:space="preserve">2026-08-14T09:30:28Z</t>
  </si>
  <si>
    <t xml:space="preserve">t-1735</t>
  </si>
  <si>
    <t xml:space="preserve">2026-08-14T09:51:02Z</t>
  </si>
  <si>
    <t xml:space="preserve">t-1736</t>
  </si>
  <si>
    <t xml:space="preserve">2026-08-14T09:54:41Z</t>
  </si>
  <si>
    <t xml:space="preserve">t-1737</t>
  </si>
  <si>
    <t xml:space="preserve">2026-08-14T10:17:16Z</t>
  </si>
  <si>
    <t xml:space="preserve">t-1738</t>
  </si>
  <si>
    <t xml:space="preserve">2026-08-14T10:28:25Z</t>
  </si>
  <si>
    <t xml:space="preserve">t-1739</t>
  </si>
  <si>
    <t xml:space="preserve">2026-08-14T10:36:20Z</t>
  </si>
  <si>
    <t xml:space="preserve">t-1740</t>
  </si>
  <si>
    <t xml:space="preserve">2026-08-14T10:39:27Z</t>
  </si>
  <si>
    <t xml:space="preserve">t-1741</t>
  </si>
  <si>
    <t xml:space="preserve">2026-08-14T11:20:02Z</t>
  </si>
  <si>
    <t xml:space="preserve">t-1742</t>
  </si>
  <si>
    <t xml:space="preserve">2026-08-14T11:31:21Z</t>
  </si>
  <si>
    <t xml:space="preserve">t-1743</t>
  </si>
  <si>
    <t xml:space="preserve">2026-08-14T11:34:51Z</t>
  </si>
  <si>
    <t xml:space="preserve">t-1744</t>
  </si>
  <si>
    <t xml:space="preserve">2026-08-14T11:44:11Z</t>
  </si>
  <si>
    <t xml:space="preserve">t-1745</t>
  </si>
  <si>
    <t xml:space="preserve">2026-08-14T12:00:14Z</t>
  </si>
  <si>
    <t xml:space="preserve">t-1746</t>
  </si>
  <si>
    <t xml:space="preserve">2026-08-14T12:01:48Z</t>
  </si>
  <si>
    <t xml:space="preserve">t-1747</t>
  </si>
  <si>
    <t xml:space="preserve">2026-08-14T12:31:12Z</t>
  </si>
  <si>
    <t xml:space="preserve">t-1748</t>
  </si>
  <si>
    <t xml:space="preserve">2026-08-14T12:31:48Z</t>
  </si>
  <si>
    <t xml:space="preserve">t-1749</t>
  </si>
  <si>
    <t xml:space="preserve">2026-08-14T12:32:26Z</t>
  </si>
  <si>
    <t xml:space="preserve">t-1750</t>
  </si>
  <si>
    <t xml:space="preserve">2026-08-14T12:58:49Z</t>
  </si>
  <si>
    <t xml:space="preserve">t-1751</t>
  </si>
  <si>
    <t xml:space="preserve">2026-08-14T13:04:23Z</t>
  </si>
  <si>
    <t xml:space="preserve">t-1752</t>
  </si>
  <si>
    <t xml:space="preserve">2026-08-14T13:20:58Z</t>
  </si>
  <si>
    <t xml:space="preserve">t-1753</t>
  </si>
  <si>
    <t xml:space="preserve">2026-08-14T13:34:13Z</t>
  </si>
  <si>
    <t xml:space="preserve">t-1754</t>
  </si>
  <si>
    <t xml:space="preserve">2026-08-14T13:37:51Z</t>
  </si>
  <si>
    <t xml:space="preserve">t-1755</t>
  </si>
  <si>
    <t xml:space="preserve">2026-08-14T13:42:11Z</t>
  </si>
  <si>
    <t xml:space="preserve">t-1756</t>
  </si>
  <si>
    <t xml:space="preserve">2026-08-14T13:52:00Z</t>
  </si>
  <si>
    <t xml:space="preserve">t-1757</t>
  </si>
  <si>
    <t xml:space="preserve">2026-08-14T14:00:01Z</t>
  </si>
  <si>
    <t xml:space="preserve">t-1758</t>
  </si>
  <si>
    <t xml:space="preserve">2026-08-14T14:16:50Z</t>
  </si>
  <si>
    <t xml:space="preserve">t-1759</t>
  </si>
  <si>
    <t xml:space="preserve">2026-08-14T14:25:55Z</t>
  </si>
  <si>
    <t xml:space="preserve">t-1760</t>
  </si>
  <si>
    <t xml:space="preserve">2026-08-14T14:28:04Z</t>
  </si>
  <si>
    <t xml:space="preserve">t-1761</t>
  </si>
  <si>
    <t xml:space="preserve">2026-08-14T14:28:54Z</t>
  </si>
  <si>
    <t xml:space="preserve">t-1762</t>
  </si>
  <si>
    <t xml:space="preserve">2026-08-14T14:31:51Z</t>
  </si>
  <si>
    <t xml:space="preserve">t-1763</t>
  </si>
  <si>
    <t xml:space="preserve">2026-08-14T14:36:26Z</t>
  </si>
  <si>
    <t xml:space="preserve">t-1764</t>
  </si>
  <si>
    <t xml:space="preserve">2026-08-14T14:38:17Z</t>
  </si>
  <si>
    <t xml:space="preserve">t-1765</t>
  </si>
  <si>
    <t xml:space="preserve">2026-08-14T14:45:04Z</t>
  </si>
  <si>
    <t xml:space="preserve">t-1766</t>
  </si>
  <si>
    <t xml:space="preserve">2026-08-14T14:47:52Z</t>
  </si>
  <si>
    <t xml:space="preserve">t-1767</t>
  </si>
  <si>
    <t xml:space="preserve">2026-08-14T15:04:40Z</t>
  </si>
  <si>
    <t xml:space="preserve">t-1768</t>
  </si>
  <si>
    <t xml:space="preserve">2026-08-14T15:18:31Z</t>
  </si>
  <si>
    <t xml:space="preserve">t-1769</t>
  </si>
  <si>
    <t xml:space="preserve">2026-08-14T15:26:06Z</t>
  </si>
  <si>
    <t xml:space="preserve">t-1770</t>
  </si>
  <si>
    <t xml:space="preserve">2026-08-14T15:39:45Z</t>
  </si>
  <si>
    <t xml:space="preserve">t-1771</t>
  </si>
  <si>
    <t xml:space="preserve">t-1772</t>
  </si>
  <si>
    <t xml:space="preserve">2026-08-14T16:06:48Z</t>
  </si>
  <si>
    <t xml:space="preserve">t-1773</t>
  </si>
  <si>
    <t xml:space="preserve">2026-08-14T16:08:26Z</t>
  </si>
  <si>
    <t xml:space="preserve">t-1774</t>
  </si>
  <si>
    <t xml:space="preserve">2026-08-14T16:28:54Z</t>
  </si>
  <si>
    <t xml:space="preserve">t-1775</t>
  </si>
  <si>
    <t xml:space="preserve">2026-08-14T16:53:12Z</t>
  </si>
  <si>
    <t xml:space="preserve">t-1776</t>
  </si>
  <si>
    <t xml:space="preserve">2026-08-14T17:01:58Z</t>
  </si>
  <si>
    <t xml:space="preserve">t-1777</t>
  </si>
  <si>
    <t xml:space="preserve">2026-08-14T17:06:32Z</t>
  </si>
  <si>
    <t xml:space="preserve">t-1778</t>
  </si>
  <si>
    <t xml:space="preserve">2026-08-14T17:49:50Z</t>
  </si>
  <si>
    <t xml:space="preserve">t-1779</t>
  </si>
  <si>
    <t xml:space="preserve">2026-08-14T18:20:19Z</t>
  </si>
  <si>
    <t xml:space="preserve">t-1780</t>
  </si>
  <si>
    <t xml:space="preserve">2026-08-14T18:26:13Z</t>
  </si>
  <si>
    <t xml:space="preserve">t-1781</t>
  </si>
  <si>
    <t xml:space="preserve">2026-08-14T18:56:16Z</t>
  </si>
  <si>
    <t xml:space="preserve">t-1782</t>
  </si>
  <si>
    <t xml:space="preserve">2026-08-14T19:11:15Z</t>
  </si>
  <si>
    <t xml:space="preserve">t-1783</t>
  </si>
  <si>
    <t xml:space="preserve">2026-08-14T19:27:08Z</t>
  </si>
  <si>
    <t xml:space="preserve">t-1784</t>
  </si>
  <si>
    <t xml:space="preserve">2026-08-14T20:16:51Z</t>
  </si>
  <si>
    <t xml:space="preserve">t-1785</t>
  </si>
  <si>
    <t xml:space="preserve">2026-08-14T20:53:07Z</t>
  </si>
  <si>
    <t xml:space="preserve">t-1786</t>
  </si>
  <si>
    <t xml:space="preserve">2026-08-14T21:40:44Z</t>
  </si>
  <si>
    <t xml:space="preserve">t-1787</t>
  </si>
  <si>
    <t xml:space="preserve">2026-08-15T09:07:35Z</t>
  </si>
  <si>
    <t xml:space="preserve">t-1788</t>
  </si>
  <si>
    <t xml:space="preserve">2026-08-15T09:12:04Z</t>
  </si>
  <si>
    <t xml:space="preserve">t-1789</t>
  </si>
  <si>
    <t xml:space="preserve">2026-08-15T10:46:56Z</t>
  </si>
  <si>
    <t xml:space="preserve">t-1790</t>
  </si>
  <si>
    <t xml:space="preserve">2026-08-15T10:58:01Z</t>
  </si>
  <si>
    <t xml:space="preserve">t-1791</t>
  </si>
  <si>
    <t xml:space="preserve">2026-08-15T12:52:52Z</t>
  </si>
  <si>
    <t xml:space="preserve">t-1792</t>
  </si>
  <si>
    <t xml:space="preserve">2026-08-15T17:23:49Z</t>
  </si>
  <si>
    <t xml:space="preserve">t-1793</t>
  </si>
  <si>
    <t xml:space="preserve">2026-08-15T17:45:23Z</t>
  </si>
  <si>
    <t xml:space="preserve">t-1794</t>
  </si>
  <si>
    <t xml:space="preserve">2026-08-16T09:16:38Z</t>
  </si>
  <si>
    <t xml:space="preserve">t-1795</t>
  </si>
  <si>
    <t xml:space="preserve">2026-08-16T10:50:18Z</t>
  </si>
  <si>
    <t xml:space="preserve">t-1796</t>
  </si>
  <si>
    <t xml:space="preserve">2026-08-16T11:01:46Z</t>
  </si>
  <si>
    <t xml:space="preserve">t-1797</t>
  </si>
  <si>
    <t xml:space="preserve">2026-08-16T12:26:12Z</t>
  </si>
  <si>
    <t xml:space="preserve">t-1798</t>
  </si>
  <si>
    <t xml:space="preserve">2026-08-16T12:37:59Z</t>
  </si>
  <si>
    <t xml:space="preserve">t-1799</t>
  </si>
  <si>
    <t xml:space="preserve">2026-08-16T14:12:35Z</t>
  </si>
  <si>
    <t xml:space="preserve">t-1800</t>
  </si>
  <si>
    <t xml:space="preserve">2026-08-16T15:35:20Z</t>
  </si>
  <si>
    <t xml:space="preserve">t-1801</t>
  </si>
  <si>
    <t xml:space="preserve">2026-08-16T18:26:28Z</t>
  </si>
  <si>
    <t xml:space="preserve">t-1802</t>
  </si>
  <si>
    <t xml:space="preserve">2026-08-17T07:15:26Z</t>
  </si>
  <si>
    <t xml:space="preserve">t-1803</t>
  </si>
  <si>
    <t xml:space="preserve">2026-08-17T07:39:35Z</t>
  </si>
  <si>
    <t xml:space="preserve">t-1804</t>
  </si>
  <si>
    <t xml:space="preserve">2026-08-17T08:12:35Z</t>
  </si>
  <si>
    <t xml:space="preserve">t-1805</t>
  </si>
  <si>
    <t xml:space="preserve">2026-08-17T08:21:35Z</t>
  </si>
  <si>
    <t xml:space="preserve">t-1806</t>
  </si>
  <si>
    <t xml:space="preserve">2026-08-17T08:24:54Z</t>
  </si>
  <si>
    <t xml:space="preserve">t-1807</t>
  </si>
  <si>
    <t xml:space="preserve">2026-08-17T08:52:39Z</t>
  </si>
  <si>
    <t xml:space="preserve">t-1808</t>
  </si>
  <si>
    <t xml:space="preserve">2026-08-17T09:02:50Z</t>
  </si>
  <si>
    <t xml:space="preserve">t-1809</t>
  </si>
  <si>
    <t xml:space="preserve">2026-08-17T09:25:39Z</t>
  </si>
  <si>
    <t xml:space="preserve">t-1810</t>
  </si>
  <si>
    <t xml:space="preserve">2026-08-17T09:33:19Z</t>
  </si>
  <si>
    <t xml:space="preserve">t-1811</t>
  </si>
  <si>
    <t xml:space="preserve">2026-08-17T09:37:59Z</t>
  </si>
  <si>
    <t xml:space="preserve">t-1812</t>
  </si>
  <si>
    <t xml:space="preserve">2026-08-17T09:42:01Z</t>
  </si>
  <si>
    <t xml:space="preserve">t-1813</t>
  </si>
  <si>
    <t xml:space="preserve">2026-08-17T09:51:02Z</t>
  </si>
  <si>
    <t xml:space="preserve">t-1814</t>
  </si>
  <si>
    <t xml:space="preserve">2026-08-17T09:51:30Z</t>
  </si>
  <si>
    <t xml:space="preserve">t-1815</t>
  </si>
  <si>
    <t xml:space="preserve">2026-08-17T09:58:49Z</t>
  </si>
  <si>
    <t xml:space="preserve">t-1816</t>
  </si>
  <si>
    <t xml:space="preserve">2026-08-17T10:06:03Z</t>
  </si>
  <si>
    <t xml:space="preserve">t-1817</t>
  </si>
  <si>
    <t xml:space="preserve">2026-08-17T10:07:40Z</t>
  </si>
  <si>
    <t xml:space="preserve">t-1818</t>
  </si>
  <si>
    <t xml:space="preserve">2026-08-17T10:09:40Z</t>
  </si>
  <si>
    <t xml:space="preserve">t-1819</t>
  </si>
  <si>
    <t xml:space="preserve">2026-08-17T10:16:10Z</t>
  </si>
  <si>
    <t xml:space="preserve">t-1820</t>
  </si>
  <si>
    <t xml:space="preserve">2026-08-17T10:23:32Z</t>
  </si>
  <si>
    <t xml:space="preserve">t-1821</t>
  </si>
  <si>
    <t xml:space="preserve">2026-08-17T10:34:12Z</t>
  </si>
  <si>
    <t xml:space="preserve">t-1822</t>
  </si>
  <si>
    <t xml:space="preserve">2026-08-17T10:39:37Z</t>
  </si>
  <si>
    <t xml:space="preserve">t-1823</t>
  </si>
  <si>
    <t xml:space="preserve">2026-08-17T10:45:29Z</t>
  </si>
  <si>
    <t xml:space="preserve">t-1824</t>
  </si>
  <si>
    <t xml:space="preserve">2026-08-17T10:51:50Z</t>
  </si>
  <si>
    <t xml:space="preserve">t-1825</t>
  </si>
  <si>
    <t xml:space="preserve">2026-08-17T10:52:26Z</t>
  </si>
  <si>
    <t xml:space="preserve">t-1826</t>
  </si>
  <si>
    <t xml:space="preserve">2026-08-17T10:54:27Z</t>
  </si>
  <si>
    <t xml:space="preserve">t-1827</t>
  </si>
  <si>
    <t xml:space="preserve">2026-08-17T11:16:40Z</t>
  </si>
  <si>
    <t xml:space="preserve">t-1828</t>
  </si>
  <si>
    <t xml:space="preserve">2026-08-17T11:18:03Z</t>
  </si>
  <si>
    <t xml:space="preserve">t-1829</t>
  </si>
  <si>
    <t xml:space="preserve">2026-08-17T11:40:39Z</t>
  </si>
  <si>
    <t xml:space="preserve">t-1830</t>
  </si>
  <si>
    <t xml:space="preserve">2026-08-17T12:11:30Z</t>
  </si>
  <si>
    <t xml:space="preserve">t-1831</t>
  </si>
  <si>
    <t xml:space="preserve">2026-08-17T12:19:44Z</t>
  </si>
  <si>
    <t xml:space="preserve">t-1832</t>
  </si>
  <si>
    <t xml:space="preserve">2026-08-17T12:26:10Z</t>
  </si>
  <si>
    <t xml:space="preserve">t-1833</t>
  </si>
  <si>
    <t xml:space="preserve">2026-08-17T13:06:07Z</t>
  </si>
  <si>
    <t xml:space="preserve">t-1834</t>
  </si>
  <si>
    <t xml:space="preserve">2026-08-17T13:09:28Z</t>
  </si>
  <si>
    <t xml:space="preserve">t-1835</t>
  </si>
  <si>
    <t xml:space="preserve">2026-08-17T13:11:20Z</t>
  </si>
  <si>
    <t xml:space="preserve">t-1836</t>
  </si>
  <si>
    <t xml:space="preserve">2026-08-17T13:16:57Z</t>
  </si>
  <si>
    <t xml:space="preserve">t-1837</t>
  </si>
  <si>
    <t xml:space="preserve">2026-08-17T13:25:35Z</t>
  </si>
  <si>
    <t xml:space="preserve">t-1838</t>
  </si>
  <si>
    <t xml:space="preserve">2026-08-17T13:29:07Z</t>
  </si>
  <si>
    <t xml:space="preserve">t-1839</t>
  </si>
  <si>
    <t xml:space="preserve">2026-08-17T13:30:58Z</t>
  </si>
  <si>
    <t xml:space="preserve">t-1840</t>
  </si>
  <si>
    <t xml:space="preserve">2026-08-17T13:37:45Z</t>
  </si>
  <si>
    <t xml:space="preserve">t-1841</t>
  </si>
  <si>
    <t xml:space="preserve">2026-08-17T13:58:19Z</t>
  </si>
  <si>
    <t xml:space="preserve">t-1842</t>
  </si>
  <si>
    <t xml:space="preserve">2026-08-17T14:28:43Z</t>
  </si>
  <si>
    <t xml:space="preserve">t-1843</t>
  </si>
  <si>
    <t xml:space="preserve">2026-08-17T14:40:37Z</t>
  </si>
  <si>
    <t xml:space="preserve">t-1844</t>
  </si>
  <si>
    <t xml:space="preserve">2026-08-17T15:08:53Z</t>
  </si>
  <si>
    <t xml:space="preserve">t-1845</t>
  </si>
  <si>
    <t xml:space="preserve">2026-08-17T15:09:59Z</t>
  </si>
  <si>
    <t xml:space="preserve">t-1846</t>
  </si>
  <si>
    <t xml:space="preserve">2026-08-17T15:17:16Z</t>
  </si>
  <si>
    <t xml:space="preserve">t-1847</t>
  </si>
  <si>
    <t xml:space="preserve">2026-08-17T15:17:46Z</t>
  </si>
  <si>
    <t xml:space="preserve">t-1848</t>
  </si>
  <si>
    <t xml:space="preserve">2026-08-17T15:45:43Z</t>
  </si>
  <si>
    <t xml:space="preserve">t-1849</t>
  </si>
  <si>
    <t xml:space="preserve">2026-08-17T15:55:46Z</t>
  </si>
  <si>
    <t xml:space="preserve">t-1850</t>
  </si>
  <si>
    <t xml:space="preserve">2026-08-17T16:05:48Z</t>
  </si>
  <si>
    <t xml:space="preserve">t-1851</t>
  </si>
  <si>
    <t xml:space="preserve">2026-08-17T16:08:03Z</t>
  </si>
  <si>
    <t xml:space="preserve">t-1853</t>
  </si>
  <si>
    <t xml:space="preserve">2026-08-17T16:33:11Z</t>
  </si>
  <si>
    <t xml:space="preserve">t-1854</t>
  </si>
  <si>
    <t xml:space="preserve">2026-08-17T16:34:23Z</t>
  </si>
  <si>
    <t xml:space="preserve">t-1855</t>
  </si>
  <si>
    <t xml:space="preserve">2026-08-17T17:16:36Z</t>
  </si>
  <si>
    <t xml:space="preserve">t-1856</t>
  </si>
  <si>
    <t xml:space="preserve">2026-08-17T17:28:23Z</t>
  </si>
  <si>
    <t xml:space="preserve">t-1857</t>
  </si>
  <si>
    <t xml:space="preserve">2026-08-17T17:42:29Z</t>
  </si>
  <si>
    <t xml:space="preserve">t-1858</t>
  </si>
  <si>
    <t xml:space="preserve">2026-08-17T18:21:36Z</t>
  </si>
  <si>
    <t xml:space="preserve">t-1859</t>
  </si>
  <si>
    <t xml:space="preserve">2026-08-17T18:25:50Z</t>
  </si>
  <si>
    <t xml:space="preserve">t-1860</t>
  </si>
  <si>
    <t xml:space="preserve">2026-08-17T18:29:09Z</t>
  </si>
  <si>
    <t xml:space="preserve">t-1861</t>
  </si>
  <si>
    <t xml:space="preserve">2026-08-17T18:37:44Z</t>
  </si>
  <si>
    <t xml:space="preserve">t-1862</t>
  </si>
  <si>
    <t xml:space="preserve">2026-08-17T18:47:12Z</t>
  </si>
  <si>
    <t xml:space="preserve">t-1863</t>
  </si>
  <si>
    <t xml:space="preserve">2026-08-17T19:19:14Z</t>
  </si>
  <si>
    <t xml:space="preserve">t-1864</t>
  </si>
  <si>
    <t xml:space="preserve">2026-08-17T19:28:33Z</t>
  </si>
  <si>
    <t xml:space="preserve">t-1865</t>
  </si>
  <si>
    <t xml:space="preserve">2026-08-17T19:54:54Z</t>
  </si>
  <si>
    <t xml:space="preserve">t-1866</t>
  </si>
  <si>
    <t xml:space="preserve">2026-08-17T19:55:49Z</t>
  </si>
  <si>
    <t xml:space="preserve">t-1867</t>
  </si>
  <si>
    <t xml:space="preserve">2026-08-17T21:04:32Z</t>
  </si>
  <si>
    <t xml:space="preserve">t-1868</t>
  </si>
  <si>
    <t xml:space="preserve">2026-08-17T21:17:41Z</t>
  </si>
  <si>
    <t xml:space="preserve">t-1869</t>
  </si>
  <si>
    <t xml:space="preserve">2026-08-17T21:45:38Z</t>
  </si>
  <si>
    <t xml:space="preserve">t-1870</t>
  </si>
  <si>
    <t xml:space="preserve">2026-08-17T22:03:31Z</t>
  </si>
  <si>
    <t xml:space="preserve">t-1871</t>
  </si>
  <si>
    <t xml:space="preserve">2026-08-18T04:03:23Z</t>
  </si>
  <si>
    <t xml:space="preserve">t-1872</t>
  </si>
  <si>
    <t xml:space="preserve">2026-08-18T04:56:09Z</t>
  </si>
  <si>
    <t xml:space="preserve">t-1873</t>
  </si>
  <si>
    <t xml:space="preserve">2026-08-18T06:23:58Z</t>
  </si>
  <si>
    <t xml:space="preserve">t-1874</t>
  </si>
  <si>
    <t xml:space="preserve">2026-08-18T06:37:17Z</t>
  </si>
  <si>
    <t xml:space="preserve">t-1875</t>
  </si>
  <si>
    <t xml:space="preserve">2026-08-18T07:03:07Z</t>
  </si>
  <si>
    <t xml:space="preserve">t-1876</t>
  </si>
  <si>
    <t xml:space="preserve">2026-08-18T07:11:56Z</t>
  </si>
  <si>
    <t xml:space="preserve">t-1877</t>
  </si>
  <si>
    <t xml:space="preserve">2026-08-18T07:25:20Z</t>
  </si>
  <si>
    <t xml:space="preserve">t-1878</t>
  </si>
  <si>
    <t xml:space="preserve">2026-08-18T07:27:37Z</t>
  </si>
  <si>
    <t xml:space="preserve">t-1879</t>
  </si>
  <si>
    <t xml:space="preserve">2026-08-18T07:28:21Z</t>
  </si>
  <si>
    <t xml:space="preserve">t-1880</t>
  </si>
  <si>
    <t xml:space="preserve">2026-08-18T07:34:56Z</t>
  </si>
  <si>
    <t xml:space="preserve">t-1881</t>
  </si>
  <si>
    <t xml:space="preserve">2026-08-18T07:43:22Z</t>
  </si>
  <si>
    <t xml:space="preserve">t-1882</t>
  </si>
  <si>
    <t xml:space="preserve">2026-08-18T07:49:39Z</t>
  </si>
  <si>
    <t xml:space="preserve">t-1883</t>
  </si>
  <si>
    <t xml:space="preserve">2026-08-18T08:11:19Z</t>
  </si>
  <si>
    <t xml:space="preserve">t-1884</t>
  </si>
  <si>
    <t xml:space="preserve">2026-08-18T08:16:22Z</t>
  </si>
  <si>
    <t xml:space="preserve">t-1885</t>
  </si>
  <si>
    <t xml:space="preserve">2026-08-18T08:36:24Z</t>
  </si>
  <si>
    <t xml:space="preserve">t-1886</t>
  </si>
  <si>
    <t xml:space="preserve">2026-08-18T08:48:51Z</t>
  </si>
  <si>
    <t xml:space="preserve">t-1887</t>
  </si>
  <si>
    <t xml:space="preserve">2026-08-18T08:48:52Z</t>
  </si>
  <si>
    <t xml:space="preserve">t-1888</t>
  </si>
  <si>
    <t xml:space="preserve">2026-08-18T08:49:57Z</t>
  </si>
  <si>
    <t xml:space="preserve">t-1889</t>
  </si>
  <si>
    <t xml:space="preserve">2026-08-18T08:56:15Z</t>
  </si>
  <si>
    <t xml:space="preserve">t-1890</t>
  </si>
  <si>
    <t xml:space="preserve">2026-08-18T09:19:48Z</t>
  </si>
  <si>
    <t xml:space="preserve">t-1891</t>
  </si>
  <si>
    <t xml:space="preserve">2026-08-18T09:20:45Z</t>
  </si>
  <si>
    <t xml:space="preserve">t-1892</t>
  </si>
  <si>
    <t xml:space="preserve">2026-08-18T09:54:30Z</t>
  </si>
  <si>
    <t xml:space="preserve">t-1893</t>
  </si>
  <si>
    <t xml:space="preserve">2026-08-18T10:10:54Z</t>
  </si>
  <si>
    <t xml:space="preserve">t-1894</t>
  </si>
  <si>
    <t xml:space="preserve">2026-08-18T10:14:54Z</t>
  </si>
  <si>
    <t xml:space="preserve">t-1895</t>
  </si>
  <si>
    <t xml:space="preserve">2026-08-18T10:20:21Z</t>
  </si>
  <si>
    <t xml:space="preserve">t-1896</t>
  </si>
  <si>
    <t xml:space="preserve">2026-08-18T10:20:37Z</t>
  </si>
  <si>
    <t xml:space="preserve">t-1897</t>
  </si>
  <si>
    <t xml:space="preserve">2026-08-18T10:30:52Z</t>
  </si>
  <si>
    <t xml:space="preserve">t-1898</t>
  </si>
  <si>
    <t xml:space="preserve">2026-08-18T10:36:32Z</t>
  </si>
  <si>
    <t xml:space="preserve">t-1899</t>
  </si>
  <si>
    <t xml:space="preserve">2026-08-18T10:58:51Z</t>
  </si>
  <si>
    <t xml:space="preserve">t-1900</t>
  </si>
  <si>
    <t xml:space="preserve">2026-08-18T11:18:41Z</t>
  </si>
  <si>
    <t xml:space="preserve">t-1901</t>
  </si>
  <si>
    <t xml:space="preserve">2026-08-18T11:23:20Z</t>
  </si>
  <si>
    <t xml:space="preserve">t-1902</t>
  </si>
  <si>
    <t xml:space="preserve">2026-08-18T11:35:49Z</t>
  </si>
  <si>
    <t xml:space="preserve">t-1903</t>
  </si>
  <si>
    <t xml:space="preserve">2026-08-18T11:53:55Z</t>
  </si>
  <si>
    <t xml:space="preserve">t-1904</t>
  </si>
  <si>
    <t xml:space="preserve">2026-08-18T12:20:44Z</t>
  </si>
  <si>
    <t xml:space="preserve">t-1905</t>
  </si>
  <si>
    <t xml:space="preserve">2026-08-18T12:36:24Z</t>
  </si>
  <si>
    <t xml:space="preserve">t-1906</t>
  </si>
  <si>
    <t xml:space="preserve">2026-08-18T12:45:33Z</t>
  </si>
  <si>
    <t xml:space="preserve">t-1907</t>
  </si>
  <si>
    <t xml:space="preserve">2026-08-18T13:12:16Z</t>
  </si>
  <si>
    <t xml:space="preserve">t-1908</t>
  </si>
  <si>
    <t xml:space="preserve">2026-08-18T13:24:42Z</t>
  </si>
  <si>
    <t xml:space="preserve">t-1909</t>
  </si>
  <si>
    <t xml:space="preserve">2026-08-18T13:30:13Z</t>
  </si>
  <si>
    <t xml:space="preserve">t-1910</t>
  </si>
  <si>
    <t xml:space="preserve">2026-08-18T13:49:35Z</t>
  </si>
  <si>
    <t xml:space="preserve">t-1911</t>
  </si>
  <si>
    <t xml:space="preserve">2026-08-18T14:20:13Z</t>
  </si>
  <si>
    <t xml:space="preserve">t-1912</t>
  </si>
  <si>
    <t xml:space="preserve">2026-08-18T14:44:36Z</t>
  </si>
  <si>
    <t xml:space="preserve">t-1913</t>
  </si>
  <si>
    <t xml:space="preserve">2026-08-18T14:48:01Z</t>
  </si>
  <si>
    <t xml:space="preserve">t-1914</t>
  </si>
  <si>
    <t xml:space="preserve">2026-08-18T14:49:03Z</t>
  </si>
  <si>
    <t xml:space="preserve">t-1915</t>
  </si>
  <si>
    <t xml:space="preserve">2026-08-18T14:49:34Z</t>
  </si>
  <si>
    <t xml:space="preserve">t-1916</t>
  </si>
  <si>
    <t xml:space="preserve">2026-08-18T14:51:54Z</t>
  </si>
  <si>
    <t xml:space="preserve">t-1917</t>
  </si>
  <si>
    <t xml:space="preserve">2026-08-18T14:58:16Z</t>
  </si>
  <si>
    <t xml:space="preserve">t-1918</t>
  </si>
  <si>
    <t xml:space="preserve">2026-08-18T15:07:34Z</t>
  </si>
  <si>
    <t xml:space="preserve">t-1919</t>
  </si>
  <si>
    <t xml:space="preserve">2026-08-18T15:17:01Z</t>
  </si>
  <si>
    <t xml:space="preserve">t-1920</t>
  </si>
  <si>
    <t xml:space="preserve">2026-08-18T15:22:44Z</t>
  </si>
  <si>
    <t xml:space="preserve">t-1921</t>
  </si>
  <si>
    <t xml:space="preserve">2026-08-18T16:16:25Z</t>
  </si>
  <si>
    <t xml:space="preserve">t-1922</t>
  </si>
  <si>
    <t xml:space="preserve">2026-08-18T16:40:04Z</t>
  </si>
  <si>
    <t xml:space="preserve">t-1923</t>
  </si>
  <si>
    <t xml:space="preserve">2026-08-18T16:48:51Z</t>
  </si>
  <si>
    <t xml:space="preserve">t-1924</t>
  </si>
  <si>
    <t xml:space="preserve">2026-08-18T17:11:09Z</t>
  </si>
  <si>
    <t xml:space="preserve">t-1925</t>
  </si>
  <si>
    <t xml:space="preserve">2026-08-18T17:11:24Z</t>
  </si>
  <si>
    <t xml:space="preserve">t-1926</t>
  </si>
  <si>
    <t xml:space="preserve">2026-08-18T17:29:34Z</t>
  </si>
  <si>
    <t xml:space="preserve">t-1927</t>
  </si>
  <si>
    <t xml:space="preserve">2026-08-18T17:53:00Z</t>
  </si>
  <si>
    <t xml:space="preserve">t-1928</t>
  </si>
  <si>
    <t xml:space="preserve">2026-08-18T18:06:40Z</t>
  </si>
  <si>
    <t xml:space="preserve">t-1929</t>
  </si>
  <si>
    <t xml:space="preserve">2026-08-18T18:18:07Z</t>
  </si>
  <si>
    <t xml:space="preserve">t-1930</t>
  </si>
  <si>
    <t xml:space="preserve">2026-08-18T19:22:44Z</t>
  </si>
  <si>
    <t xml:space="preserve">t-1931</t>
  </si>
  <si>
    <t xml:space="preserve">2026-08-18T19:55:18Z</t>
  </si>
  <si>
    <t xml:space="preserve">t-1932</t>
  </si>
  <si>
    <t xml:space="preserve">2026-08-18T20:21:54Z</t>
  </si>
  <si>
    <t xml:space="preserve">t-1933</t>
  </si>
  <si>
    <t xml:space="preserve">2026-08-18T20:37:23Z</t>
  </si>
  <si>
    <t xml:space="preserve">t-1934</t>
  </si>
  <si>
    <t xml:space="preserve">2026-08-19T01:05:26Z</t>
  </si>
  <si>
    <t xml:space="preserve">t-1935</t>
  </si>
  <si>
    <t xml:space="preserve">2026-08-19T06:35:37Z</t>
  </si>
  <si>
    <t xml:space="preserve">t-1936</t>
  </si>
  <si>
    <t xml:space="preserve">2026-08-19T07:02:42Z</t>
  </si>
  <si>
    <t xml:space="preserve">t-1937</t>
  </si>
  <si>
    <t xml:space="preserve">2026-08-19T07:21:27Z</t>
  </si>
  <si>
    <t xml:space="preserve">t-1938</t>
  </si>
  <si>
    <t xml:space="preserve">2026-08-19T07:30:25Z</t>
  </si>
  <si>
    <t xml:space="preserve">t-1939</t>
  </si>
  <si>
    <t xml:space="preserve">2026-08-19T07:53:44Z</t>
  </si>
  <si>
    <t xml:space="preserve">t-1940</t>
  </si>
  <si>
    <t xml:space="preserve">2026-08-19T07:54:46Z</t>
  </si>
  <si>
    <t xml:space="preserve">t-1941</t>
  </si>
  <si>
    <t xml:space="preserve">2026-08-19T08:33:40Z</t>
  </si>
  <si>
    <t xml:space="preserve">t-1942</t>
  </si>
  <si>
    <t xml:space="preserve">2026-08-19T08:46:21Z</t>
  </si>
  <si>
    <t xml:space="preserve">t-1943</t>
  </si>
  <si>
    <t xml:space="preserve">2026-08-19T08:47:15Z</t>
  </si>
  <si>
    <t xml:space="preserve">t-1944</t>
  </si>
  <si>
    <t xml:space="preserve">2026-08-19T08:54:45Z</t>
  </si>
  <si>
    <t xml:space="preserve">t-1945</t>
  </si>
  <si>
    <t xml:space="preserve">2026-08-19T09:05:44Z</t>
  </si>
  <si>
    <t xml:space="preserve">t-1946</t>
  </si>
  <si>
    <t xml:space="preserve">2026-08-19T09:18:42Z</t>
  </si>
  <si>
    <t xml:space="preserve">t-1947</t>
  </si>
  <si>
    <t xml:space="preserve">2026-08-19T09:26:10Z</t>
  </si>
  <si>
    <t xml:space="preserve">t-1948</t>
  </si>
  <si>
    <t xml:space="preserve">2026-08-19T09:29:42Z</t>
  </si>
  <si>
    <t xml:space="preserve">t-1949</t>
  </si>
  <si>
    <t xml:space="preserve">2026-08-19T10:02:40Z</t>
  </si>
  <si>
    <t xml:space="preserve">t-1950</t>
  </si>
  <si>
    <t xml:space="preserve">2026-08-19T10:02:57Z</t>
  </si>
  <si>
    <t xml:space="preserve">t-1951</t>
  </si>
  <si>
    <t xml:space="preserve">2026-08-19T10:13:52Z</t>
  </si>
  <si>
    <t xml:space="preserve">t-1952</t>
  </si>
  <si>
    <t xml:space="preserve">2026-08-19T10:21:49Z</t>
  </si>
  <si>
    <t xml:space="preserve">t-1953</t>
  </si>
  <si>
    <t xml:space="preserve">2026-08-19T10:30:14Z</t>
  </si>
  <si>
    <t xml:space="preserve">t-1954</t>
  </si>
  <si>
    <t xml:space="preserve">2026-08-19T10:45:22Z</t>
  </si>
  <si>
    <t xml:space="preserve">t-1955</t>
  </si>
  <si>
    <t xml:space="preserve">2026-08-19T11:02:19Z</t>
  </si>
  <si>
    <t xml:space="preserve">t-1956</t>
  </si>
  <si>
    <t xml:space="preserve">2026-08-19T11:43:15Z</t>
  </si>
  <si>
    <t xml:space="preserve">t-1957</t>
  </si>
  <si>
    <t xml:space="preserve">2026-08-19T13:09:03Z</t>
  </si>
  <si>
    <t xml:space="preserve">t-1958</t>
  </si>
  <si>
    <t xml:space="preserve">2026-08-19T13:40:32Z</t>
  </si>
  <si>
    <t xml:space="preserve">t-1959</t>
  </si>
  <si>
    <t xml:space="preserve">2026-08-19T14:00:02Z</t>
  </si>
  <si>
    <t xml:space="preserve">t-1960</t>
  </si>
  <si>
    <t xml:space="preserve">2026-08-19T14:08:20Z</t>
  </si>
  <si>
    <t xml:space="preserve">t-1961</t>
  </si>
  <si>
    <t xml:space="preserve">2026-08-19T14:08:36Z</t>
  </si>
  <si>
    <t xml:space="preserve">t-1962</t>
  </si>
  <si>
    <t xml:space="preserve">2026-08-19T14:08:53Z</t>
  </si>
  <si>
    <t xml:space="preserve">t-1963</t>
  </si>
  <si>
    <t xml:space="preserve">2026-08-19T14:30:45Z</t>
  </si>
  <si>
    <t xml:space="preserve">t-1964</t>
  </si>
  <si>
    <t xml:space="preserve">2026-08-19T15:02:16Z</t>
  </si>
  <si>
    <t xml:space="preserve">t-1965</t>
  </si>
  <si>
    <t xml:space="preserve">2026-08-19T15:06:19Z</t>
  </si>
  <si>
    <t xml:space="preserve">t-1966</t>
  </si>
  <si>
    <t xml:space="preserve">2026-08-19T15:17:59Z</t>
  </si>
  <si>
    <t xml:space="preserve">t-1967</t>
  </si>
  <si>
    <t xml:space="preserve">2026-08-19T15:19:26Z</t>
  </si>
  <si>
    <t xml:space="preserve">t-1968</t>
  </si>
  <si>
    <t xml:space="preserve">2026-08-19T15:20:06Z</t>
  </si>
  <si>
    <t xml:space="preserve">t-1969</t>
  </si>
  <si>
    <t xml:space="preserve">2026-08-19T15:29:12Z</t>
  </si>
  <si>
    <t xml:space="preserve">t-1970</t>
  </si>
  <si>
    <t xml:space="preserve">2026-08-19T15:38:37Z</t>
  </si>
  <si>
    <t xml:space="preserve">t-1971</t>
  </si>
  <si>
    <t xml:space="preserve">2026-08-19T15:58:45Z</t>
  </si>
  <si>
    <t xml:space="preserve">t-1972</t>
  </si>
  <si>
    <t xml:space="preserve">2026-08-19T15:58:46Z</t>
  </si>
  <si>
    <t xml:space="preserve">t-1973</t>
  </si>
  <si>
    <t xml:space="preserve">2026-08-19T16:10:52Z</t>
  </si>
  <si>
    <t xml:space="preserve">t-1974</t>
  </si>
  <si>
    <t xml:space="preserve">2026-08-19T16:13:45Z</t>
  </si>
  <si>
    <t xml:space="preserve">t-1975</t>
  </si>
  <si>
    <t xml:space="preserve">2026-08-19T16:26:16Z</t>
  </si>
  <si>
    <t xml:space="preserve">t-1976</t>
  </si>
  <si>
    <t xml:space="preserve">2026-08-19T16:34:26Z</t>
  </si>
  <si>
    <t xml:space="preserve">t-1977</t>
  </si>
  <si>
    <t xml:space="preserve">2026-08-19T16:36:07Z</t>
  </si>
  <si>
    <t xml:space="preserve">t-1978</t>
  </si>
  <si>
    <t xml:space="preserve">2026-08-19T16:54:39Z</t>
  </si>
  <si>
    <t xml:space="preserve">t-1979</t>
  </si>
  <si>
    <t xml:space="preserve">2026-08-19T17:13:52Z</t>
  </si>
  <si>
    <t xml:space="preserve">t-1980</t>
  </si>
  <si>
    <t xml:space="preserve">2026-08-19T17:26:03Z</t>
  </si>
  <si>
    <t xml:space="preserve">t-1981</t>
  </si>
  <si>
    <t xml:space="preserve">2026-08-19T17:41:58Z</t>
  </si>
  <si>
    <t xml:space="preserve">t-1982</t>
  </si>
  <si>
    <t xml:space="preserve">2026-08-19T18:19:36Z</t>
  </si>
  <si>
    <t xml:space="preserve">t-1983</t>
  </si>
  <si>
    <t xml:space="preserve">2026-08-19T18:44:45Z</t>
  </si>
  <si>
    <t xml:space="preserve">t-1984</t>
  </si>
  <si>
    <t xml:space="preserve">2026-08-19T18:50:26Z</t>
  </si>
  <si>
    <t xml:space="preserve">t-1985</t>
  </si>
  <si>
    <t xml:space="preserve">2026-08-19T19:13:54Z</t>
  </si>
  <si>
    <t xml:space="preserve">t-1986</t>
  </si>
  <si>
    <t xml:space="preserve">2026-08-19T19:16:41Z</t>
  </si>
  <si>
    <t xml:space="preserve">t-1987</t>
  </si>
  <si>
    <t xml:space="preserve">2026-08-19T19:38:15Z</t>
  </si>
  <si>
    <t xml:space="preserve">t-1988</t>
  </si>
  <si>
    <t xml:space="preserve">2026-08-19T20:01:13Z</t>
  </si>
  <si>
    <t xml:space="preserve">t-1989</t>
  </si>
  <si>
    <t xml:space="preserve">2026-08-19T20:13:08Z</t>
  </si>
  <si>
    <t xml:space="preserve">t-1990</t>
  </si>
  <si>
    <t xml:space="preserve">2026-08-19T20:57:51Z</t>
  </si>
  <si>
    <t xml:space="preserve">t-1991</t>
  </si>
  <si>
    <t xml:space="preserve">2026-08-19T21:36:19Z</t>
  </si>
  <si>
    <t xml:space="preserve">t-1992</t>
  </si>
  <si>
    <t xml:space="preserve">2026-08-20T04:48:34Z</t>
  </si>
  <si>
    <t xml:space="preserve">t-1993</t>
  </si>
  <si>
    <t xml:space="preserve">2026-08-20T04:58:29Z</t>
  </si>
  <si>
    <t xml:space="preserve">t-1994</t>
  </si>
  <si>
    <t xml:space="preserve">2026-08-20T06:20:26Z</t>
  </si>
  <si>
    <t xml:space="preserve">t-1995</t>
  </si>
  <si>
    <t xml:space="preserve">2026-08-20T06:22:35Z</t>
  </si>
  <si>
    <t xml:space="preserve">t-1996</t>
  </si>
  <si>
    <t xml:space="preserve">2026-08-20T06:57:06Z</t>
  </si>
  <si>
    <t xml:space="preserve">t-1997</t>
  </si>
  <si>
    <t xml:space="preserve">2026-08-20T07:05:03Z</t>
  </si>
  <si>
    <t xml:space="preserve">t-1998</t>
  </si>
  <si>
    <t xml:space="preserve">2026-08-20T08:08:20Z</t>
  </si>
  <si>
    <t xml:space="preserve">t-1999</t>
  </si>
  <si>
    <t xml:space="preserve">2026-08-20T08:31:29Z</t>
  </si>
  <si>
    <t xml:space="preserve">t-2000</t>
  </si>
  <si>
    <t xml:space="preserve">2026-08-20T08:32:17Z</t>
  </si>
  <si>
    <t xml:space="preserve">t-2001</t>
  </si>
  <si>
    <t xml:space="preserve">2026-08-20T08:44:48Z</t>
  </si>
  <si>
    <t xml:space="preserve">t-2002</t>
  </si>
  <si>
    <t xml:space="preserve">2026-08-20T08:48:00Z</t>
  </si>
  <si>
    <t xml:space="preserve">t-2003</t>
  </si>
  <si>
    <t xml:space="preserve">2026-08-20T08:52:46Z</t>
  </si>
  <si>
    <t xml:space="preserve">t-2004</t>
  </si>
  <si>
    <t xml:space="preserve">2026-08-20T08:53:36Z</t>
  </si>
  <si>
    <t xml:space="preserve">t-2005</t>
  </si>
  <si>
    <t xml:space="preserve">2026-08-20T09:07:07Z</t>
  </si>
  <si>
    <t xml:space="preserve">t-2006</t>
  </si>
  <si>
    <t xml:space="preserve">2026-08-20T09:51:35Z</t>
  </si>
  <si>
    <t xml:space="preserve">t-2007</t>
  </si>
  <si>
    <t xml:space="preserve">2026-08-20T09:51:45Z</t>
  </si>
  <si>
    <t xml:space="preserve">t-2008</t>
  </si>
  <si>
    <t xml:space="preserve">2026-08-20T09:54:23Z</t>
  </si>
  <si>
    <t xml:space="preserve">t-2009</t>
  </si>
  <si>
    <t xml:space="preserve">2026-08-20T10:08:20Z</t>
  </si>
  <si>
    <t xml:space="preserve">t-2010</t>
  </si>
  <si>
    <t xml:space="preserve">2026-08-20T10:20:03Z</t>
  </si>
  <si>
    <t xml:space="preserve">t-2011</t>
  </si>
  <si>
    <t xml:space="preserve">2026-08-20T10:27:35Z</t>
  </si>
  <si>
    <t xml:space="preserve">t-2012</t>
  </si>
  <si>
    <t xml:space="preserve">2026-08-20T10:30:20Z</t>
  </si>
  <si>
    <t xml:space="preserve">t-2013</t>
  </si>
  <si>
    <t xml:space="preserve">2026-08-20T10:36:04Z</t>
  </si>
  <si>
    <t xml:space="preserve">t-2014</t>
  </si>
  <si>
    <t xml:space="preserve">2026-08-20T10:42:35Z</t>
  </si>
  <si>
    <t xml:space="preserve">t-2015</t>
  </si>
  <si>
    <t xml:space="preserve">2026-08-20T10:47:58Z</t>
  </si>
  <si>
    <t xml:space="preserve">t-2016</t>
  </si>
  <si>
    <t xml:space="preserve">2026-08-20T11:15:33Z</t>
  </si>
  <si>
    <t xml:space="preserve">t-2017</t>
  </si>
  <si>
    <t xml:space="preserve">2026-08-20T11:35:54Z</t>
  </si>
  <si>
    <t xml:space="preserve">t-2018</t>
  </si>
  <si>
    <t xml:space="preserve">2026-08-20T11:43:49Z</t>
  </si>
  <si>
    <t xml:space="preserve">t-2019</t>
  </si>
  <si>
    <t xml:space="preserve">2026-08-20T11:56:12Z</t>
  </si>
  <si>
    <t xml:space="preserve">t-2020</t>
  </si>
  <si>
    <t xml:space="preserve">2026-08-20T11:58:26Z</t>
  </si>
  <si>
    <t xml:space="preserve">t-2021</t>
  </si>
  <si>
    <t xml:space="preserve">2026-08-20T12:30:13Z</t>
  </si>
  <si>
    <t xml:space="preserve">t-2022</t>
  </si>
  <si>
    <t xml:space="preserve">2026-08-20T12:50:32Z</t>
  </si>
  <si>
    <t xml:space="preserve">t-2023</t>
  </si>
  <si>
    <t xml:space="preserve">2026-08-20T12:51:56Z</t>
  </si>
  <si>
    <t xml:space="preserve">t-2024</t>
  </si>
  <si>
    <t xml:space="preserve">2026-08-20T12:54:48Z</t>
  </si>
  <si>
    <t xml:space="preserve">t-2025</t>
  </si>
  <si>
    <t xml:space="preserve">2026-08-20T13:08:02Z</t>
  </si>
  <si>
    <t xml:space="preserve">t-2026</t>
  </si>
  <si>
    <t xml:space="preserve">2026-08-20T13:40:39Z</t>
  </si>
  <si>
    <t xml:space="preserve">t-2027</t>
  </si>
  <si>
    <t xml:space="preserve">2026-08-20T13:46:52Z</t>
  </si>
  <si>
    <t xml:space="preserve">t-2028</t>
  </si>
  <si>
    <t xml:space="preserve">2026-08-20T13:51:41Z</t>
  </si>
  <si>
    <t xml:space="preserve">t-2029</t>
  </si>
  <si>
    <t xml:space="preserve">2026-08-20T14:00:01Z</t>
  </si>
  <si>
    <t xml:space="preserve">t-2030</t>
  </si>
  <si>
    <t xml:space="preserve">2026-08-20T14:09:04Z</t>
  </si>
  <si>
    <t xml:space="preserve">t-2031</t>
  </si>
  <si>
    <t xml:space="preserve">2026-08-20T14:14:21Z</t>
  </si>
  <si>
    <t xml:space="preserve">t-2032</t>
  </si>
  <si>
    <t xml:space="preserve">2026-08-20T14:39:50Z</t>
  </si>
  <si>
    <t xml:space="preserve">t-2033</t>
  </si>
  <si>
    <t xml:space="preserve">2026-08-20T14:47:02Z</t>
  </si>
  <si>
    <t xml:space="preserve">t-2034</t>
  </si>
  <si>
    <t xml:space="preserve">2026-08-20T14:57:31Z</t>
  </si>
  <si>
    <t xml:space="preserve">t-2035</t>
  </si>
  <si>
    <t xml:space="preserve">2026-08-20T15:07:38Z</t>
  </si>
  <si>
    <t xml:space="preserve">t-2036</t>
  </si>
  <si>
    <t xml:space="preserve">2026-08-20T15:11:35Z</t>
  </si>
  <si>
    <t xml:space="preserve">t-2037</t>
  </si>
  <si>
    <t xml:space="preserve">2026-08-20T15:22:47Z</t>
  </si>
  <si>
    <t xml:space="preserve">t-2038</t>
  </si>
  <si>
    <t xml:space="preserve">2026-08-20T15:30:53Z</t>
  </si>
  <si>
    <t xml:space="preserve">t-2039</t>
  </si>
  <si>
    <t xml:space="preserve">2026-08-20T16:26:54Z</t>
  </si>
  <si>
    <t xml:space="preserve">t-2040</t>
  </si>
  <si>
    <t xml:space="preserve">2026-08-20T16:37:26Z</t>
  </si>
  <si>
    <t xml:space="preserve">t-2041</t>
  </si>
  <si>
    <t xml:space="preserve">2026-08-20T16:50:17Z</t>
  </si>
  <si>
    <t xml:space="preserve">t-2042</t>
  </si>
  <si>
    <t xml:space="preserve">2026-08-20T16:56:17Z</t>
  </si>
  <si>
    <t xml:space="preserve">t-2043</t>
  </si>
  <si>
    <t xml:space="preserve">2026-08-20T17:17:04Z</t>
  </si>
  <si>
    <t xml:space="preserve">t-2044</t>
  </si>
  <si>
    <t xml:space="preserve">2026-08-20T17:23:18Z</t>
  </si>
  <si>
    <t xml:space="preserve">t-2045</t>
  </si>
  <si>
    <t xml:space="preserve">2026-08-20T17:40:28Z</t>
  </si>
  <si>
    <t xml:space="preserve">t-2046</t>
  </si>
  <si>
    <t xml:space="preserve">2026-08-20T18:03:51Z</t>
  </si>
  <si>
    <t xml:space="preserve">t-2047</t>
  </si>
  <si>
    <t xml:space="preserve">2026-08-20T18:05:52Z</t>
  </si>
  <si>
    <t xml:space="preserve">t-2048</t>
  </si>
  <si>
    <t xml:space="preserve">2026-08-20T18:21:03Z</t>
  </si>
  <si>
    <t xml:space="preserve">t-2049</t>
  </si>
  <si>
    <t xml:space="preserve">2026-08-20T18:25:53Z</t>
  </si>
  <si>
    <t xml:space="preserve">t-2050</t>
  </si>
  <si>
    <t xml:space="preserve">2026-08-20T18:44:58Z</t>
  </si>
  <si>
    <t xml:space="preserve">t-2051</t>
  </si>
  <si>
    <t xml:space="preserve">2026-08-20T18:46:52Z</t>
  </si>
  <si>
    <t xml:space="preserve">t-2052</t>
  </si>
  <si>
    <t xml:space="preserve">2026-08-20T18:48:11Z</t>
  </si>
  <si>
    <t xml:space="preserve">t-2053</t>
  </si>
  <si>
    <t xml:space="preserve">2026-08-20T19:06:39Z</t>
  </si>
  <si>
    <t xml:space="preserve">t-2054</t>
  </si>
  <si>
    <t xml:space="preserve">2026-08-20T20:52:49Z</t>
  </si>
  <si>
    <t xml:space="preserve">t-2055</t>
  </si>
  <si>
    <t xml:space="preserve">2026-08-20T20:57:46Z</t>
  </si>
  <si>
    <t xml:space="preserve">t-2056</t>
  </si>
  <si>
    <t xml:space="preserve">2026-08-21T01:07:14Z</t>
  </si>
  <si>
    <t xml:space="preserve">t-2057</t>
  </si>
  <si>
    <t xml:space="preserve">2026-08-21T04:35:51Z</t>
  </si>
  <si>
    <t xml:space="preserve">t-2058</t>
  </si>
  <si>
    <t xml:space="preserve">2026-08-21T07:25:53Z</t>
  </si>
  <si>
    <t xml:space="preserve">t-2059</t>
  </si>
  <si>
    <t xml:space="preserve">2026-08-21T07:31:43Z</t>
  </si>
  <si>
    <t xml:space="preserve">t-2060</t>
  </si>
  <si>
    <t xml:space="preserve">2026-08-21T07:49:16Z</t>
  </si>
  <si>
    <t xml:space="preserve">t-2061</t>
  </si>
  <si>
    <t xml:space="preserve">2026-08-21T07:49:33Z</t>
  </si>
  <si>
    <t xml:space="preserve">t-2062</t>
  </si>
  <si>
    <t xml:space="preserve">2026-08-21T08:10:18Z</t>
  </si>
  <si>
    <t xml:space="preserve">t-2063</t>
  </si>
  <si>
    <t xml:space="preserve">2026-08-21T08:19:35Z</t>
  </si>
  <si>
    <t xml:space="preserve">t-2064</t>
  </si>
  <si>
    <t xml:space="preserve">2026-08-21T08:40:52Z</t>
  </si>
  <si>
    <t xml:space="preserve">t-2065</t>
  </si>
  <si>
    <t xml:space="preserve">2026-08-21T08:41:17Z</t>
  </si>
  <si>
    <t xml:space="preserve">t-2066</t>
  </si>
  <si>
    <t xml:space="preserve">2026-08-21T08:43:32Z</t>
  </si>
  <si>
    <t xml:space="preserve">t-2067</t>
  </si>
  <si>
    <t xml:space="preserve">2026-08-21T08:50:22Z</t>
  </si>
  <si>
    <t xml:space="preserve">t-2068</t>
  </si>
  <si>
    <t xml:space="preserve">2026-08-21T09:37:25Z</t>
  </si>
  <si>
    <t xml:space="preserve">t-2069</t>
  </si>
  <si>
    <t xml:space="preserve">2026-08-21T09:41:22Z</t>
  </si>
  <si>
    <t xml:space="preserve">t-2070</t>
  </si>
  <si>
    <t xml:space="preserve">2026-08-21T09:44:13Z</t>
  </si>
  <si>
    <t xml:space="preserve">t-2071</t>
  </si>
  <si>
    <t xml:space="preserve">2026-08-21T09:51:33Z</t>
  </si>
  <si>
    <t xml:space="preserve">t-2072</t>
  </si>
  <si>
    <t xml:space="preserve">2026-08-21T10:21:08Z</t>
  </si>
  <si>
    <t xml:space="preserve">t-2073</t>
  </si>
  <si>
    <t xml:space="preserve">2026-08-21T10:30:04Z</t>
  </si>
  <si>
    <t xml:space="preserve">t-2074</t>
  </si>
  <si>
    <t xml:space="preserve">2026-08-21T10:41:24Z</t>
  </si>
  <si>
    <t xml:space="preserve">t-2075</t>
  </si>
  <si>
    <t xml:space="preserve">2026-08-21T11:26:27Z</t>
  </si>
  <si>
    <t xml:space="preserve">t-2076</t>
  </si>
  <si>
    <t xml:space="preserve">2026-08-21T11:33:43Z</t>
  </si>
  <si>
    <t xml:space="preserve">t-2077</t>
  </si>
  <si>
    <t xml:space="preserve">2026-08-21T11:36:34Z</t>
  </si>
  <si>
    <t xml:space="preserve">t-2078</t>
  </si>
  <si>
    <t xml:space="preserve">2026-08-21T11:43:13Z</t>
  </si>
  <si>
    <t xml:space="preserve">t-2079</t>
  </si>
  <si>
    <t xml:space="preserve">2026-08-21T11:44:08Z</t>
  </si>
  <si>
    <t xml:space="preserve">t-2080</t>
  </si>
  <si>
    <t xml:space="preserve">2026-08-21T11:51:32Z</t>
  </si>
  <si>
    <t xml:space="preserve">t-2081</t>
  </si>
  <si>
    <t xml:space="preserve">2026-08-21T11:53:55Z</t>
  </si>
  <si>
    <t xml:space="preserve">t-2082</t>
  </si>
  <si>
    <t xml:space="preserve">2026-08-21T11:56:15Z</t>
  </si>
  <si>
    <t xml:space="preserve">t-2083</t>
  </si>
  <si>
    <t xml:space="preserve">2026-08-21T12:11:12Z</t>
  </si>
  <si>
    <t xml:space="preserve">t-2084</t>
  </si>
  <si>
    <t xml:space="preserve">2026-08-21T12:12:15Z</t>
  </si>
  <si>
    <t xml:space="preserve">t-2085</t>
  </si>
  <si>
    <t xml:space="preserve">2026-08-21T12:30:38Z</t>
  </si>
  <si>
    <t xml:space="preserve">t-2086</t>
  </si>
  <si>
    <t xml:space="preserve">2026-08-21T13:09:19Z</t>
  </si>
  <si>
    <t xml:space="preserve">t-2087</t>
  </si>
  <si>
    <t xml:space="preserve">2026-08-21T13:15:32Z</t>
  </si>
  <si>
    <t xml:space="preserve">t-2088</t>
  </si>
  <si>
    <t xml:space="preserve">2026-08-21T13:32:39Z</t>
  </si>
  <si>
    <t xml:space="preserve">t-2089</t>
  </si>
  <si>
    <t xml:space="preserve">2026-08-21T13:33:09Z</t>
  </si>
  <si>
    <t xml:space="preserve">t-2090</t>
  </si>
  <si>
    <t xml:space="preserve">2026-08-21T13:50:06Z</t>
  </si>
  <si>
    <t xml:space="preserve">t-2091</t>
  </si>
  <si>
    <t xml:space="preserve">2026-08-21T14:36:04Z</t>
  </si>
  <si>
    <t xml:space="preserve">t-2092</t>
  </si>
  <si>
    <t xml:space="preserve">2026-08-21T14:41:20Z</t>
  </si>
  <si>
    <t xml:space="preserve">t-2093</t>
  </si>
  <si>
    <t xml:space="preserve">2026-08-21T14:54:30Z</t>
  </si>
  <si>
    <t xml:space="preserve">t-2094</t>
  </si>
  <si>
    <t xml:space="preserve">2026-08-21T15:17:43Z</t>
  </si>
  <si>
    <t xml:space="preserve">t-2095</t>
  </si>
  <si>
    <t xml:space="preserve">2026-08-21T15:39:07Z</t>
  </si>
  <si>
    <t xml:space="preserve">t-2096</t>
  </si>
  <si>
    <t xml:space="preserve">2026-08-21T15:39:27Z</t>
  </si>
  <si>
    <t xml:space="preserve">t-2097</t>
  </si>
  <si>
    <t xml:space="preserve">2026-08-21T15:47:08Z</t>
  </si>
  <si>
    <t xml:space="preserve">t-2098</t>
  </si>
  <si>
    <t xml:space="preserve">2026-08-21T15:58:36Z</t>
  </si>
  <si>
    <t xml:space="preserve">t-2099</t>
  </si>
  <si>
    <t xml:space="preserve">2026-08-21T16:22:05Z</t>
  </si>
  <si>
    <t xml:space="preserve">t-2100</t>
  </si>
  <si>
    <t xml:space="preserve">2026-08-21T16:29:53Z</t>
  </si>
  <si>
    <t xml:space="preserve">t-2101</t>
  </si>
  <si>
    <t xml:space="preserve">2026-08-21T16:45:11Z</t>
  </si>
  <si>
    <t xml:space="preserve">t-2102</t>
  </si>
  <si>
    <t xml:space="preserve">2026-08-21T19:19:03Z</t>
  </si>
  <si>
    <t xml:space="preserve">t-2103</t>
  </si>
  <si>
    <t xml:space="preserve">2026-08-21T19:45:17Z</t>
  </si>
  <si>
    <t xml:space="preserve">t-2104</t>
  </si>
  <si>
    <t xml:space="preserve">2026-08-21T19:47:21Z</t>
  </si>
  <si>
    <t xml:space="preserve">t-2105</t>
  </si>
  <si>
    <t xml:space="preserve">2026-08-21T21:31:41Z</t>
  </si>
  <si>
    <t xml:space="preserve">t-2106</t>
  </si>
  <si>
    <t xml:space="preserve">2026-08-22T05:42:20Z</t>
  </si>
  <si>
    <t xml:space="preserve">t-2107</t>
  </si>
  <si>
    <t xml:space="preserve">2026-08-22T09:14:19Z</t>
  </si>
  <si>
    <t xml:space="preserve">t-2108</t>
  </si>
  <si>
    <t xml:space="preserve">2026-08-22T10:04:32Z</t>
  </si>
  <si>
    <t xml:space="preserve">t-2109</t>
  </si>
  <si>
    <t xml:space="preserve">2026-08-22T11:26:14Z</t>
  </si>
  <si>
    <t xml:space="preserve">t-2110</t>
  </si>
  <si>
    <t xml:space="preserve">2026-08-22T13:51:31Z</t>
  </si>
  <si>
    <t xml:space="preserve">t-2111</t>
  </si>
  <si>
    <t xml:space="preserve">2026-08-22T14:09:32Z</t>
  </si>
  <si>
    <t xml:space="preserve">t-2112</t>
  </si>
  <si>
    <t xml:space="preserve">2026-08-22T14:19:42Z</t>
  </si>
  <si>
    <t xml:space="preserve">t-2113</t>
  </si>
  <si>
    <t xml:space="preserve">2026-08-22T17:30:10Z</t>
  </si>
  <si>
    <t xml:space="preserve">t-2114</t>
  </si>
  <si>
    <t xml:space="preserve">2026-08-23T11:46:08Z</t>
  </si>
  <si>
    <t xml:space="preserve">t-2115</t>
  </si>
  <si>
    <t xml:space="preserve">2026-08-23T17:21:01Z</t>
  </si>
  <si>
    <t xml:space="preserve">t-2116</t>
  </si>
  <si>
    <t xml:space="preserve">2026-08-24T00:44:43Z</t>
  </si>
  <si>
    <t xml:space="preserve">t-2117</t>
  </si>
  <si>
    <t xml:space="preserve">2026-08-24T01:35:41Z</t>
  </si>
  <si>
    <t xml:space="preserve">t-2118</t>
  </si>
  <si>
    <t xml:space="preserve">2026-08-24T03:27:26Z</t>
  </si>
  <si>
    <t xml:space="preserve">t-2119</t>
  </si>
  <si>
    <t xml:space="preserve">2026-08-24T06:11:38Z</t>
  </si>
  <si>
    <t xml:space="preserve">t-2120</t>
  </si>
  <si>
    <t xml:space="preserve">2026-08-24T06:30:10Z</t>
  </si>
  <si>
    <t xml:space="preserve">t-2121</t>
  </si>
  <si>
    <t xml:space="preserve">2026-08-24T07:03:32Z</t>
  </si>
  <si>
    <t xml:space="preserve">t-2122</t>
  </si>
  <si>
    <t xml:space="preserve">2026-08-24T07:57:43Z</t>
  </si>
  <si>
    <t xml:space="preserve">t-2123</t>
  </si>
  <si>
    <t xml:space="preserve">2026-08-24T08:22:32Z</t>
  </si>
  <si>
    <t xml:space="preserve">t-2124</t>
  </si>
  <si>
    <t xml:space="preserve">2026-08-24T08:31:35Z</t>
  </si>
  <si>
    <t xml:space="preserve">t-2125</t>
  </si>
  <si>
    <t xml:space="preserve">2026-08-24T08:49:55Z</t>
  </si>
  <si>
    <t xml:space="preserve">t-2126</t>
  </si>
  <si>
    <t xml:space="preserve">2026-08-24T09:02:26Z</t>
  </si>
  <si>
    <t xml:space="preserve">t-2127</t>
  </si>
  <si>
    <t xml:space="preserve">2026-08-24T09:08:20Z</t>
  </si>
  <si>
    <t xml:space="preserve">t-2128</t>
  </si>
  <si>
    <t xml:space="preserve">2026-08-24T09:11:36Z</t>
  </si>
  <si>
    <t xml:space="preserve">t-2129</t>
  </si>
  <si>
    <t xml:space="preserve">2026-08-24T09:37:14Z</t>
  </si>
  <si>
    <t xml:space="preserve">t-2130</t>
  </si>
  <si>
    <t xml:space="preserve">2026-08-24T09:37:21Z</t>
  </si>
  <si>
    <t xml:space="preserve">t-2131</t>
  </si>
  <si>
    <t xml:space="preserve">2026-08-24T09:42:41Z</t>
  </si>
  <si>
    <t xml:space="preserve">t-2132</t>
  </si>
  <si>
    <t xml:space="preserve">2026-08-24T09:47:43Z</t>
  </si>
  <si>
    <t xml:space="preserve">t-2133</t>
  </si>
  <si>
    <t xml:space="preserve">2026-08-24T09:56:57Z</t>
  </si>
  <si>
    <t xml:space="preserve">t-2134</t>
  </si>
  <si>
    <t xml:space="preserve">2026-08-24T10:01:12Z</t>
  </si>
  <si>
    <t xml:space="preserve">t-2135</t>
  </si>
  <si>
    <t xml:space="preserve">2026-08-24T10:06:05Z</t>
  </si>
  <si>
    <t xml:space="preserve">t-2136</t>
  </si>
  <si>
    <t xml:space="preserve">2026-08-24T10:06:50Z</t>
  </si>
  <si>
    <t xml:space="preserve">t-2137</t>
  </si>
  <si>
    <t xml:space="preserve">2026-08-24T10:12:11Z</t>
  </si>
  <si>
    <t xml:space="preserve">t-2138</t>
  </si>
  <si>
    <t xml:space="preserve">2026-08-24T10:15:17Z</t>
  </si>
  <si>
    <t xml:space="preserve">t-2139</t>
  </si>
  <si>
    <t xml:space="preserve">2026-08-24T10:30:32Z</t>
  </si>
  <si>
    <t xml:space="preserve">t-2140</t>
  </si>
  <si>
    <t xml:space="preserve">2026-08-24T10:36:02Z</t>
  </si>
  <si>
    <t xml:space="preserve">t-2141</t>
  </si>
  <si>
    <t xml:space="preserve">2026-08-24T10:37:19Z</t>
  </si>
  <si>
    <t xml:space="preserve">t-2142</t>
  </si>
  <si>
    <t xml:space="preserve">2026-08-24T10:46:21Z</t>
  </si>
  <si>
    <t xml:space="preserve">t-2143</t>
  </si>
  <si>
    <t xml:space="preserve">2026-08-24T11:12:34Z</t>
  </si>
  <si>
    <t xml:space="preserve">t-2144</t>
  </si>
  <si>
    <t xml:space="preserve">2026-08-24T11:39:11Z</t>
  </si>
  <si>
    <t xml:space="preserve">t-2145</t>
  </si>
  <si>
    <t xml:space="preserve">2026-08-24T11:39:32Z</t>
  </si>
  <si>
    <t xml:space="preserve">t-2146</t>
  </si>
  <si>
    <t xml:space="preserve">2026-08-24T12:03:33Z</t>
  </si>
  <si>
    <t xml:space="preserve">t-2147</t>
  </si>
  <si>
    <t xml:space="preserve">2026-08-24T12:12:35Z</t>
  </si>
  <si>
    <t xml:space="preserve">t-2148</t>
  </si>
  <si>
    <t xml:space="preserve">2026-08-24T12:28:26Z</t>
  </si>
  <si>
    <t xml:space="preserve">t-2149</t>
  </si>
  <si>
    <t xml:space="preserve">2026-08-24T12:35:40Z</t>
  </si>
  <si>
    <t xml:space="preserve">t-2150</t>
  </si>
  <si>
    <t xml:space="preserve">2026-08-24T12:40:51Z</t>
  </si>
  <si>
    <t xml:space="preserve">t-2151</t>
  </si>
  <si>
    <t xml:space="preserve">2026-08-24T12:46:47Z</t>
  </si>
  <si>
    <t xml:space="preserve">t-2152</t>
  </si>
  <si>
    <t xml:space="preserve">2026-08-24T13:00:38Z</t>
  </si>
  <si>
    <t xml:space="preserve">t-2153</t>
  </si>
  <si>
    <t xml:space="preserve">2026-08-24T13:17:54Z</t>
  </si>
  <si>
    <t xml:space="preserve">t-2154</t>
  </si>
  <si>
    <t xml:space="preserve">2026-08-24T13:20:19Z</t>
  </si>
  <si>
    <t xml:space="preserve">t-2155</t>
  </si>
  <si>
    <t xml:space="preserve">2026-08-24T13:20:56Z</t>
  </si>
  <si>
    <t xml:space="preserve">t-2156</t>
  </si>
  <si>
    <t xml:space="preserve">2026-08-24T13:43:57Z</t>
  </si>
  <si>
    <t xml:space="preserve">t-2157</t>
  </si>
  <si>
    <t xml:space="preserve">2026-08-24T13:45:13Z</t>
  </si>
  <si>
    <t xml:space="preserve">t-2158</t>
  </si>
  <si>
    <t xml:space="preserve">2026-08-24T13:49:31Z</t>
  </si>
  <si>
    <t xml:space="preserve">t-2159</t>
  </si>
  <si>
    <t xml:space="preserve">2026-08-24T13:50:22Z</t>
  </si>
  <si>
    <t xml:space="preserve">t-2160</t>
  </si>
  <si>
    <t xml:space="preserve">2026-08-24T14:12:43Z</t>
  </si>
  <si>
    <t xml:space="preserve">t-2161</t>
  </si>
  <si>
    <t xml:space="preserve">2026-08-24T14:14:43Z</t>
  </si>
  <si>
    <t xml:space="preserve">t-2163</t>
  </si>
  <si>
    <t xml:space="preserve">2026-08-24T14:37:12Z</t>
  </si>
  <si>
    <t xml:space="preserve">t-2164</t>
  </si>
  <si>
    <t xml:space="preserve">2026-08-24T14:51:47Z</t>
  </si>
  <si>
    <t xml:space="preserve">t-2165</t>
  </si>
  <si>
    <t xml:space="preserve">2026-08-24T15:19:40Z</t>
  </si>
  <si>
    <t xml:space="preserve">t-2166</t>
  </si>
  <si>
    <t xml:space="preserve">2026-08-24T15:20:34Z</t>
  </si>
  <si>
    <t xml:space="preserve">t-2167</t>
  </si>
  <si>
    <t xml:space="preserve">2026-08-24T15:24:41Z</t>
  </si>
  <si>
    <t xml:space="preserve">t-2168</t>
  </si>
  <si>
    <t xml:space="preserve">2026-08-24T15:33:24Z</t>
  </si>
  <si>
    <t xml:space="preserve">t-2169</t>
  </si>
  <si>
    <t xml:space="preserve">2026-08-24T15:46:34Z</t>
  </si>
  <si>
    <t xml:space="preserve">t-2170</t>
  </si>
  <si>
    <t xml:space="preserve">2026-08-24T15:50:02Z</t>
  </si>
  <si>
    <t xml:space="preserve">t-2171</t>
  </si>
  <si>
    <t xml:space="preserve">2026-08-24T15:56:58Z</t>
  </si>
  <si>
    <t xml:space="preserve">t-2172</t>
  </si>
  <si>
    <t xml:space="preserve">2026-08-24T16:23:29Z</t>
  </si>
  <si>
    <t xml:space="preserve">t-2173</t>
  </si>
  <si>
    <t xml:space="preserve">2026-08-24T16:35:12Z</t>
  </si>
  <si>
    <t xml:space="preserve">t-2174</t>
  </si>
  <si>
    <t xml:space="preserve">2026-08-24T16:55:58Z</t>
  </si>
  <si>
    <t xml:space="preserve">t-2175</t>
  </si>
  <si>
    <t xml:space="preserve">2026-08-24T17:05:40Z</t>
  </si>
  <si>
    <t xml:space="preserve">t-2176</t>
  </si>
  <si>
    <t xml:space="preserve">2026-08-24T17:34:26Z</t>
  </si>
  <si>
    <t xml:space="preserve">t-2177</t>
  </si>
  <si>
    <t xml:space="preserve">2026-08-24T18:06:59Z</t>
  </si>
  <si>
    <t xml:space="preserve">t-2178</t>
  </si>
  <si>
    <t xml:space="preserve">2026-08-24T18:38:56Z</t>
  </si>
  <si>
    <t xml:space="preserve">t-2179</t>
  </si>
  <si>
    <t xml:space="preserve">2026-08-24T19:11:25Z</t>
  </si>
  <si>
    <t xml:space="preserve">t-2180</t>
  </si>
  <si>
    <t xml:space="preserve">2026-08-24T19:44:22Z</t>
  </si>
  <si>
    <t xml:space="preserve">t-2181</t>
  </si>
  <si>
    <t xml:space="preserve">2026-08-24T19:45:21Z</t>
  </si>
  <si>
    <t xml:space="preserve">t-2182</t>
  </si>
  <si>
    <t xml:space="preserve">2026-08-24T20:33:37Z</t>
  </si>
  <si>
    <t xml:space="preserve">t-2183</t>
  </si>
  <si>
    <t xml:space="preserve">2026-08-24T20:37:16Z</t>
  </si>
  <si>
    <t xml:space="preserve">t-2184</t>
  </si>
  <si>
    <t xml:space="preserve">2026-08-24T20:41:42Z</t>
  </si>
  <si>
    <t xml:space="preserve">t-2185</t>
  </si>
  <si>
    <t xml:space="preserve">2026-08-24T21:08:35Z</t>
  </si>
  <si>
    <t xml:space="preserve">t-2186</t>
  </si>
  <si>
    <t xml:space="preserve">2026-08-24T22:50:55Z</t>
  </si>
  <si>
    <t xml:space="preserve">t-2187</t>
  </si>
  <si>
    <t xml:space="preserve">2026-08-25T06:25:13Z</t>
  </si>
  <si>
    <t xml:space="preserve">t-2188</t>
  </si>
  <si>
    <t xml:space="preserve">2026-08-25T07:13:51Z</t>
  </si>
  <si>
    <t xml:space="preserve">t-2189</t>
  </si>
  <si>
    <t xml:space="preserve">2026-08-25T08:19:18Z</t>
  </si>
  <si>
    <t xml:space="preserve">t-2190</t>
  </si>
  <si>
    <t xml:space="preserve">2026-08-25T09:05:33Z</t>
  </si>
  <si>
    <t xml:space="preserve">t-2191</t>
  </si>
  <si>
    <t xml:space="preserve">2026-08-25T09:36:09Z</t>
  </si>
  <si>
    <t xml:space="preserve">t-2192</t>
  </si>
  <si>
    <t xml:space="preserve">2026-08-25T09:36:19Z</t>
  </si>
  <si>
    <t xml:space="preserve">t-2193</t>
  </si>
  <si>
    <t xml:space="preserve">2026-08-25T09:37:33Z</t>
  </si>
  <si>
    <t xml:space="preserve">t-2194</t>
  </si>
  <si>
    <t xml:space="preserve">2026-08-25T10:04:13Z</t>
  </si>
  <si>
    <t xml:space="preserve">t-2195</t>
  </si>
  <si>
    <t xml:space="preserve">2026-08-25T10:15:15Z</t>
  </si>
  <si>
    <t xml:space="preserve">t-2196</t>
  </si>
  <si>
    <t xml:space="preserve">2026-08-25T10:37:15Z</t>
  </si>
  <si>
    <t xml:space="preserve">t-2197</t>
  </si>
  <si>
    <t xml:space="preserve">2026-08-25T10:48:55Z</t>
  </si>
  <si>
    <t xml:space="preserve">t-2198</t>
  </si>
  <si>
    <t xml:space="preserve">2026-08-25T10:58:25Z</t>
  </si>
  <si>
    <t xml:space="preserve">t-2199</t>
  </si>
  <si>
    <t xml:space="preserve">2026-08-25T11:19:11Z</t>
  </si>
  <si>
    <t xml:space="preserve">t-2200</t>
  </si>
  <si>
    <t xml:space="preserve">2026-08-25T11:21:25Z</t>
  </si>
  <si>
    <t xml:space="preserve">t-2201</t>
  </si>
  <si>
    <t xml:space="preserve">2026-08-25T11:24:35Z</t>
  </si>
  <si>
    <t xml:space="preserve">t-2202</t>
  </si>
  <si>
    <t xml:space="preserve">2026-08-25T11:38:32Z</t>
  </si>
  <si>
    <t xml:space="preserve">t-2203</t>
  </si>
  <si>
    <t xml:space="preserve">2026-08-25T11:41:41Z</t>
  </si>
  <si>
    <t xml:space="preserve">t-2204</t>
  </si>
  <si>
    <t xml:space="preserve">2026-08-25T12:02:00Z</t>
  </si>
  <si>
    <t xml:space="preserve">t-2205</t>
  </si>
  <si>
    <t xml:space="preserve">2026-08-25T12:02:42Z</t>
  </si>
  <si>
    <t xml:space="preserve">t-2206</t>
  </si>
  <si>
    <t xml:space="preserve">2026-08-25T12:31:21Z</t>
  </si>
  <si>
    <t xml:space="preserve">t-2207</t>
  </si>
  <si>
    <t xml:space="preserve">2026-08-25T13:13:42Z</t>
  </si>
  <si>
    <t xml:space="preserve">t-2208</t>
  </si>
  <si>
    <t xml:space="preserve">2026-08-25T14:03:04Z</t>
  </si>
  <si>
    <t xml:space="preserve">t-2209</t>
  </si>
  <si>
    <t xml:space="preserve">2026-08-25T14:30:26Z</t>
  </si>
  <si>
    <t xml:space="preserve">t-2210</t>
  </si>
  <si>
    <t xml:space="preserve">2026-08-25T14:38:40Z</t>
  </si>
  <si>
    <t xml:space="preserve">t-2211</t>
  </si>
  <si>
    <t xml:space="preserve">2026-08-25T14:39:14Z</t>
  </si>
  <si>
    <t xml:space="preserve">t-2212</t>
  </si>
  <si>
    <t xml:space="preserve">2026-08-25T14:49:53Z</t>
  </si>
  <si>
    <t xml:space="preserve">t-2213</t>
  </si>
  <si>
    <t xml:space="preserve">2026-08-25T15:10:17Z</t>
  </si>
  <si>
    <t xml:space="preserve">t-2214</t>
  </si>
  <si>
    <t xml:space="preserve">2026-08-25T15:25:22Z</t>
  </si>
  <si>
    <t xml:space="preserve">t-2215</t>
  </si>
  <si>
    <t xml:space="preserve">2026-08-25T15:30:17Z</t>
  </si>
  <si>
    <t xml:space="preserve">t-2216</t>
  </si>
  <si>
    <t xml:space="preserve">2026-08-25T15:47:05Z</t>
  </si>
  <si>
    <t xml:space="preserve">t-2217</t>
  </si>
  <si>
    <t xml:space="preserve">2026-08-25T15:47:31Z</t>
  </si>
  <si>
    <t xml:space="preserve">t-2218</t>
  </si>
  <si>
    <t xml:space="preserve">2026-08-25T15:51:26Z</t>
  </si>
  <si>
    <t xml:space="preserve">t-2219</t>
  </si>
  <si>
    <t xml:space="preserve">2026-08-25T16:17:04Z</t>
  </si>
  <si>
    <t xml:space="preserve">t-2220</t>
  </si>
  <si>
    <t xml:space="preserve">2026-08-25T16:17:25Z</t>
  </si>
  <si>
    <t xml:space="preserve">t-2221</t>
  </si>
  <si>
    <t xml:space="preserve">2026-08-25T16:57:11Z</t>
  </si>
  <si>
    <t xml:space="preserve">t-2222</t>
  </si>
  <si>
    <t xml:space="preserve">2026-08-25T17:30:38Z</t>
  </si>
  <si>
    <t xml:space="preserve">t-2223</t>
  </si>
  <si>
    <t xml:space="preserve">2026-08-25T17:37:30Z</t>
  </si>
  <si>
    <t xml:space="preserve">t-2224</t>
  </si>
  <si>
    <t xml:space="preserve">2026-08-25T18:33:29Z</t>
  </si>
  <si>
    <t xml:space="preserve">t-2225</t>
  </si>
  <si>
    <t xml:space="preserve">2026-08-25T18:49:41Z</t>
  </si>
  <si>
    <t xml:space="preserve">t-2226</t>
  </si>
  <si>
    <t xml:space="preserve">2026-08-25T18:57:21Z</t>
  </si>
  <si>
    <t xml:space="preserve">t-2227</t>
  </si>
  <si>
    <t xml:space="preserve">2026-08-25T20:25:12Z</t>
  </si>
  <si>
    <t xml:space="preserve">t-2228</t>
  </si>
  <si>
    <t xml:space="preserve">2026-08-25T20:26:07Z</t>
  </si>
  <si>
    <t xml:space="preserve">t-2229</t>
  </si>
  <si>
    <t xml:space="preserve">2026-08-25T22:19:49Z</t>
  </si>
  <si>
    <t xml:space="preserve">t-2230</t>
  </si>
  <si>
    <t xml:space="preserve">2026-08-25T23:53:31Z</t>
  </si>
  <si>
    <t xml:space="preserve">t-2231</t>
  </si>
  <si>
    <t xml:space="preserve">2026-08-26T06:29:44Z</t>
  </si>
  <si>
    <t xml:space="preserve">t-2232</t>
  </si>
  <si>
    <t xml:space="preserve">2026-08-26T07:34:35Z</t>
  </si>
  <si>
    <t xml:space="preserve">t-2233</t>
  </si>
  <si>
    <t xml:space="preserve">2026-08-26T08:03:33Z</t>
  </si>
  <si>
    <t xml:space="preserve">t-2234</t>
  </si>
  <si>
    <t xml:space="preserve">2026-08-26T08:10:24Z</t>
  </si>
  <si>
    <t xml:space="preserve">t-2235</t>
  </si>
  <si>
    <t xml:space="preserve">2026-08-26T08:40:47Z</t>
  </si>
  <si>
    <t xml:space="preserve">t-2236</t>
  </si>
  <si>
    <t xml:space="preserve">2026-08-26T08:52:40Z</t>
  </si>
  <si>
    <t xml:space="preserve">t-2237</t>
  </si>
  <si>
    <t xml:space="preserve">2026-08-26T09:06:50Z</t>
  </si>
  <si>
    <t xml:space="preserve">t-2238</t>
  </si>
  <si>
    <t xml:space="preserve">2026-08-26T09:37:34Z</t>
  </si>
  <si>
    <t xml:space="preserve">t-2239</t>
  </si>
  <si>
    <t xml:space="preserve">2026-08-26T10:04:49Z</t>
  </si>
  <si>
    <t xml:space="preserve">t-2240</t>
  </si>
  <si>
    <t xml:space="preserve">2026-08-26T10:11:54Z</t>
  </si>
  <si>
    <t xml:space="preserve">t-2241</t>
  </si>
  <si>
    <t xml:space="preserve">2026-08-26T10:14:42Z</t>
  </si>
  <si>
    <t xml:space="preserve">t-2242</t>
  </si>
  <si>
    <t xml:space="preserve">2026-08-26T10:28:37Z</t>
  </si>
  <si>
    <t xml:space="preserve">t-2243</t>
  </si>
  <si>
    <t xml:space="preserve">2026-08-26T10:57:36Z</t>
  </si>
  <si>
    <t xml:space="preserve">t-2244</t>
  </si>
  <si>
    <t xml:space="preserve">2026-08-26T11:04:02Z</t>
  </si>
  <si>
    <t xml:space="preserve">t-2245</t>
  </si>
  <si>
    <t xml:space="preserve">2026-08-26T11:07:35Z</t>
  </si>
  <si>
    <t xml:space="preserve">t-2246</t>
  </si>
  <si>
    <t xml:space="preserve">2026-08-26T11:31:56Z</t>
  </si>
  <si>
    <t xml:space="preserve">t-2247</t>
  </si>
  <si>
    <t xml:space="preserve">2026-08-26T11:35:45Z</t>
  </si>
  <si>
    <t xml:space="preserve">t-2248</t>
  </si>
  <si>
    <t xml:space="preserve">2026-08-26T11:48:30Z</t>
  </si>
  <si>
    <t xml:space="preserve">t-2249</t>
  </si>
  <si>
    <t xml:space="preserve">2026-08-26T12:17:42Z</t>
  </si>
  <si>
    <t xml:space="preserve">t-2250</t>
  </si>
  <si>
    <t xml:space="preserve">2026-08-26T12:27:47Z</t>
  </si>
  <si>
    <t xml:space="preserve">t-2251</t>
  </si>
  <si>
    <t xml:space="preserve">2026-08-26T13:23:57Z</t>
  </si>
  <si>
    <t xml:space="preserve">t-2252</t>
  </si>
  <si>
    <t xml:space="preserve">2026-08-26T13:38:34Z</t>
  </si>
  <si>
    <t xml:space="preserve">t-2253</t>
  </si>
  <si>
    <t xml:space="preserve">2026-08-26T13:41:26Z</t>
  </si>
  <si>
    <t xml:space="preserve">t-2254</t>
  </si>
  <si>
    <t xml:space="preserve">2026-08-26T13:42:29Z</t>
  </si>
  <si>
    <t xml:space="preserve">t-2255</t>
  </si>
  <si>
    <t xml:space="preserve">2026-08-26T14:15:34Z</t>
  </si>
  <si>
    <t xml:space="preserve">t-2256</t>
  </si>
  <si>
    <t xml:space="preserve">2026-08-26T15:05:40Z</t>
  </si>
  <si>
    <t xml:space="preserve">t-2257</t>
  </si>
  <si>
    <t xml:space="preserve">2026-08-26T15:22:13Z</t>
  </si>
  <si>
    <t xml:space="preserve">t-2258</t>
  </si>
  <si>
    <t xml:space="preserve">2026-08-26T15:26:03Z</t>
  </si>
  <si>
    <t xml:space="preserve">t-2259</t>
  </si>
  <si>
    <t xml:space="preserve">2026-08-26T15:31:10Z</t>
  </si>
  <si>
    <t xml:space="preserve">t-2260</t>
  </si>
  <si>
    <t xml:space="preserve">2026-08-26T15:50:08Z</t>
  </si>
  <si>
    <t xml:space="preserve">t-2261</t>
  </si>
  <si>
    <t xml:space="preserve">2026-08-26T15:55:31Z</t>
  </si>
  <si>
    <t xml:space="preserve">t-2262</t>
  </si>
  <si>
    <t xml:space="preserve">2026-08-26T15:59:44Z</t>
  </si>
  <si>
    <t xml:space="preserve">t-2263</t>
  </si>
  <si>
    <t xml:space="preserve">2026-08-26T16:02:06Z</t>
  </si>
  <si>
    <t xml:space="preserve">t-2264</t>
  </si>
  <si>
    <t xml:space="preserve">2026-08-26T16:03:29Z</t>
  </si>
  <si>
    <t xml:space="preserve">t-2265</t>
  </si>
  <si>
    <t xml:space="preserve">2026-08-26T16:06:10Z</t>
  </si>
  <si>
    <t xml:space="preserve">t-2266</t>
  </si>
  <si>
    <t xml:space="preserve">2026-08-26T16:23:53Z</t>
  </si>
  <si>
    <t xml:space="preserve">t-2267</t>
  </si>
  <si>
    <t xml:space="preserve">2026-08-26T16:49:08Z</t>
  </si>
  <si>
    <t xml:space="preserve">t-2268</t>
  </si>
  <si>
    <t xml:space="preserve">2026-08-26T16:52:59Z</t>
  </si>
  <si>
    <t xml:space="preserve">t-2269</t>
  </si>
  <si>
    <t xml:space="preserve">2026-08-26T17:27:10Z</t>
  </si>
  <si>
    <t xml:space="preserve">t-2270</t>
  </si>
  <si>
    <t xml:space="preserve">2026-08-26T17:36:24Z</t>
  </si>
  <si>
    <t xml:space="preserve">t-2271</t>
  </si>
  <si>
    <t xml:space="preserve">2026-08-26T17:50:58Z</t>
  </si>
  <si>
    <t xml:space="preserve">t-2272</t>
  </si>
  <si>
    <t xml:space="preserve">2026-08-26T18:36:57Z</t>
  </si>
  <si>
    <t xml:space="preserve">t-2273</t>
  </si>
  <si>
    <t xml:space="preserve">2026-08-26T18:39:13Z</t>
  </si>
  <si>
    <t xml:space="preserve">t-2274</t>
  </si>
  <si>
    <t xml:space="preserve">2026-08-26T18:52:13Z</t>
  </si>
  <si>
    <t xml:space="preserve">t-2275</t>
  </si>
  <si>
    <t xml:space="preserve">2026-08-26T19:31:38Z</t>
  </si>
  <si>
    <t xml:space="preserve">t-2276</t>
  </si>
  <si>
    <t xml:space="preserve">2026-08-26T19:36:17Z</t>
  </si>
  <si>
    <t xml:space="preserve">t-2277</t>
  </si>
  <si>
    <t xml:space="preserve">2026-08-26T21:03:16Z</t>
  </si>
  <si>
    <t xml:space="preserve">t-2278</t>
  </si>
  <si>
    <t xml:space="preserve">2026-08-26T21:18:04Z</t>
  </si>
  <si>
    <t xml:space="preserve">t-2279</t>
  </si>
  <si>
    <t xml:space="preserve">2026-08-26T21:19:51Z</t>
  </si>
  <si>
    <t xml:space="preserve">t-2280</t>
  </si>
  <si>
    <t xml:space="preserve">2026-08-26T21:33:48Z</t>
  </si>
  <si>
    <t xml:space="preserve">t-2281</t>
  </si>
  <si>
    <t xml:space="preserve">2026-08-26T21:55:28Z</t>
  </si>
  <si>
    <t xml:space="preserve">t-2282</t>
  </si>
  <si>
    <t xml:space="preserve">2026-08-27T06:21:37Z</t>
  </si>
  <si>
    <t xml:space="preserve">t-2283</t>
  </si>
  <si>
    <t xml:space="preserve">2026-08-27T07:19:06Z</t>
  </si>
  <si>
    <t xml:space="preserve">t-2284</t>
  </si>
  <si>
    <t xml:space="preserve">2026-08-27T07:41:58Z</t>
  </si>
  <si>
    <t xml:space="preserve">t-2285</t>
  </si>
  <si>
    <t xml:space="preserve">2026-08-27T07:51:17Z</t>
  </si>
  <si>
    <t xml:space="preserve">t-2286</t>
  </si>
  <si>
    <t xml:space="preserve">2026-08-27T07:54:14Z</t>
  </si>
  <si>
    <t xml:space="preserve">t-2287</t>
  </si>
  <si>
    <t xml:space="preserve">2026-08-27T08:03:33Z</t>
  </si>
  <si>
    <t xml:space="preserve">t-2288</t>
  </si>
  <si>
    <t xml:space="preserve">2026-08-27T08:06:28Z</t>
  </si>
  <si>
    <t xml:space="preserve">t-2289</t>
  </si>
  <si>
    <t xml:space="preserve">2026-08-27T08:47:48Z</t>
  </si>
  <si>
    <t xml:space="preserve">t-2290</t>
  </si>
  <si>
    <t xml:space="preserve">2026-08-27T09:14:04Z</t>
  </si>
  <si>
    <t xml:space="preserve">t-2291</t>
  </si>
  <si>
    <t xml:space="preserve">2026-08-27T09:22:43Z</t>
  </si>
  <si>
    <t xml:space="preserve">t-2292</t>
  </si>
  <si>
    <t xml:space="preserve">2026-08-27T09:53:27Z</t>
  </si>
  <si>
    <t xml:space="preserve">t-2293</t>
  </si>
  <si>
    <t xml:space="preserve">2026-08-27T09:56:17Z</t>
  </si>
  <si>
    <t xml:space="preserve">t-2294</t>
  </si>
  <si>
    <t xml:space="preserve">2026-08-27T10:05:20Z</t>
  </si>
  <si>
    <t xml:space="preserve">t-2295</t>
  </si>
  <si>
    <t xml:space="preserve">2026-08-27T10:06:58Z</t>
  </si>
  <si>
    <t xml:space="preserve">t-2296</t>
  </si>
  <si>
    <t xml:space="preserve">2026-08-27T11:10:18Z</t>
  </si>
  <si>
    <t xml:space="preserve">t-2297</t>
  </si>
  <si>
    <t xml:space="preserve">2026-08-27T11:17:35Z</t>
  </si>
  <si>
    <t xml:space="preserve">t-2298</t>
  </si>
  <si>
    <t xml:space="preserve">2026-08-27T11:22:02Z</t>
  </si>
  <si>
    <t xml:space="preserve">t-2299</t>
  </si>
  <si>
    <t xml:space="preserve">2026-08-27T12:06:17Z</t>
  </si>
  <si>
    <t xml:space="preserve">t-2300</t>
  </si>
  <si>
    <t xml:space="preserve">2026-08-27T12:07:39Z</t>
  </si>
  <si>
    <t xml:space="preserve">t-2301</t>
  </si>
  <si>
    <t xml:space="preserve">2026-08-27T12:17:39Z</t>
  </si>
  <si>
    <t xml:space="preserve">t-2302</t>
  </si>
  <si>
    <t xml:space="preserve">2026-08-27T12:18:39Z</t>
  </si>
  <si>
    <t xml:space="preserve">t-2303</t>
  </si>
  <si>
    <t xml:space="preserve">2026-08-27T12:34:55Z</t>
  </si>
  <si>
    <t xml:space="preserve">t-2304</t>
  </si>
  <si>
    <t xml:space="preserve">2026-08-27T12:40:26Z</t>
  </si>
  <si>
    <t xml:space="preserve">t-2305</t>
  </si>
  <si>
    <t xml:space="preserve">2026-08-27T12:53:49Z</t>
  </si>
  <si>
    <t xml:space="preserve">t-2306</t>
  </si>
  <si>
    <t xml:space="preserve">2026-08-27T13:02:39Z</t>
  </si>
  <si>
    <t xml:space="preserve">t-2307</t>
  </si>
  <si>
    <t xml:space="preserve">2026-08-27T13:03:32Z</t>
  </si>
  <si>
    <t xml:space="preserve">t-2308</t>
  </si>
  <si>
    <t xml:space="preserve">2026-08-27T13:15:53Z</t>
  </si>
  <si>
    <t xml:space="preserve">t-2309</t>
  </si>
  <si>
    <t xml:space="preserve">2026-08-27T13:22:28Z</t>
  </si>
  <si>
    <t xml:space="preserve">t-2310</t>
  </si>
  <si>
    <t xml:space="preserve">2026-08-27T13:24:37Z</t>
  </si>
  <si>
    <t xml:space="preserve">t-2311</t>
  </si>
  <si>
    <t xml:space="preserve">2026-08-27T13:31:27Z</t>
  </si>
  <si>
    <t xml:space="preserve">t-2312</t>
  </si>
  <si>
    <t xml:space="preserve">2026-08-27T13:37:25Z</t>
  </si>
  <si>
    <t xml:space="preserve">t-2313</t>
  </si>
  <si>
    <t xml:space="preserve">2026-08-27T13:57:13Z</t>
  </si>
  <si>
    <t xml:space="preserve">t-2314</t>
  </si>
  <si>
    <t xml:space="preserve">2026-08-27T13:57:54Z</t>
  </si>
  <si>
    <t xml:space="preserve">t-2315</t>
  </si>
  <si>
    <t xml:space="preserve">2026-08-27T14:15:17Z</t>
  </si>
  <si>
    <t xml:space="preserve">t-2316</t>
  </si>
  <si>
    <t xml:space="preserve">2026-08-27T14:15:58Z</t>
  </si>
  <si>
    <t xml:space="preserve">t-2317</t>
  </si>
  <si>
    <t xml:space="preserve">2026-08-27T14:24:56Z</t>
  </si>
  <si>
    <t xml:space="preserve">t-2318</t>
  </si>
  <si>
    <t xml:space="preserve">2026-08-27T14:31:15Z</t>
  </si>
  <si>
    <t xml:space="preserve">t-2319</t>
  </si>
  <si>
    <t xml:space="preserve">2026-08-27T14:52:38Z</t>
  </si>
  <si>
    <t xml:space="preserve">t-2320</t>
  </si>
  <si>
    <t xml:space="preserve">2026-08-27T14:59:34Z</t>
  </si>
  <si>
    <t xml:space="preserve">t-2321</t>
  </si>
  <si>
    <t xml:space="preserve">2026-08-27T14:59:48Z</t>
  </si>
  <si>
    <t xml:space="preserve">t-2322</t>
  </si>
  <si>
    <t xml:space="preserve">2026-08-27T15:02:29Z</t>
  </si>
  <si>
    <t xml:space="preserve">t-2323</t>
  </si>
  <si>
    <t xml:space="preserve">2026-08-27T15:05:14Z</t>
  </si>
  <si>
    <t xml:space="preserve">t-2324</t>
  </si>
  <si>
    <t xml:space="preserve">2026-08-27T15:05:21Z</t>
  </si>
  <si>
    <t xml:space="preserve">t-2325</t>
  </si>
  <si>
    <t xml:space="preserve">2026-08-27T15:25:52Z</t>
  </si>
  <si>
    <t xml:space="preserve">t-2326</t>
  </si>
  <si>
    <t xml:space="preserve">2026-08-27T15:34:25Z</t>
  </si>
  <si>
    <t xml:space="preserve">t-2327</t>
  </si>
  <si>
    <t xml:space="preserve">2026-08-27T15:48:47Z</t>
  </si>
  <si>
    <t xml:space="preserve">t-2328</t>
  </si>
  <si>
    <t xml:space="preserve">2026-08-27T16:20:30Z</t>
  </si>
  <si>
    <t xml:space="preserve">t-2329</t>
  </si>
  <si>
    <t xml:space="preserve">2026-08-27T16:28:33Z</t>
  </si>
  <si>
    <t xml:space="preserve">t-2330</t>
  </si>
  <si>
    <t xml:space="preserve">2026-08-27T16:38:51Z</t>
  </si>
  <si>
    <t xml:space="preserve">t-2331</t>
  </si>
  <si>
    <t xml:space="preserve">2026-08-27T17:38:25Z</t>
  </si>
  <si>
    <t xml:space="preserve">t-2332</t>
  </si>
  <si>
    <t xml:space="preserve">2026-08-27T17:44:14Z</t>
  </si>
  <si>
    <t xml:space="preserve">t-2333</t>
  </si>
  <si>
    <t xml:space="preserve">2026-08-27T18:17:22Z</t>
  </si>
  <si>
    <t xml:space="preserve">t-2334</t>
  </si>
  <si>
    <t xml:space="preserve">2026-08-27T18:29:22Z</t>
  </si>
  <si>
    <t xml:space="preserve">t-2335</t>
  </si>
  <si>
    <t xml:space="preserve">2026-08-27T18:45:40Z</t>
  </si>
  <si>
    <t xml:space="preserve">t-2336</t>
  </si>
  <si>
    <t xml:space="preserve">2026-08-27T18:54:20Z</t>
  </si>
  <si>
    <t xml:space="preserve">t-2337</t>
  </si>
  <si>
    <t xml:space="preserve">2026-08-27T18:58:08Z</t>
  </si>
  <si>
    <t xml:space="preserve">t-2338</t>
  </si>
  <si>
    <t xml:space="preserve">2026-08-27T19:00:37Z</t>
  </si>
  <si>
    <t xml:space="preserve">t-2339</t>
  </si>
  <si>
    <t xml:space="preserve">2026-08-27T19:01:31Z</t>
  </si>
  <si>
    <t xml:space="preserve">t-2340</t>
  </si>
  <si>
    <t xml:space="preserve">2026-08-27T19:44:58Z</t>
  </si>
  <si>
    <t xml:space="preserve">t-2341</t>
  </si>
  <si>
    <t xml:space="preserve">2026-08-27T20:12:11Z</t>
  </si>
  <si>
    <t xml:space="preserve">t-2342</t>
  </si>
  <si>
    <t xml:space="preserve">2026-08-27T20:14:49Z</t>
  </si>
  <si>
    <t xml:space="preserve">t-2343</t>
  </si>
  <si>
    <t xml:space="preserve">2026-08-27T20:38:22Z</t>
  </si>
  <si>
    <t xml:space="preserve">t-2344</t>
  </si>
  <si>
    <t xml:space="preserve">2026-08-27T23:38:02Z</t>
  </si>
  <si>
    <t xml:space="preserve">t-2345</t>
  </si>
  <si>
    <t xml:space="preserve">2026-08-28T04:12:40Z</t>
  </si>
  <si>
    <t xml:space="preserve">t-2346</t>
  </si>
  <si>
    <t xml:space="preserve">2026-08-28T06:14:20Z</t>
  </si>
  <si>
    <t xml:space="preserve">t-2347</t>
  </si>
  <si>
    <t xml:space="preserve">2026-08-28T06:36:24Z</t>
  </si>
  <si>
    <t xml:space="preserve">t-2348</t>
  </si>
  <si>
    <t xml:space="preserve">2026-08-28T07:34:37Z</t>
  </si>
  <si>
    <t xml:space="preserve">t-2349</t>
  </si>
  <si>
    <t xml:space="preserve">2026-08-28T07:45:03Z</t>
  </si>
  <si>
    <t xml:space="preserve">t-2350</t>
  </si>
  <si>
    <t xml:space="preserve">2026-08-28T09:02:37Z</t>
  </si>
  <si>
    <t xml:space="preserve">t-2351</t>
  </si>
  <si>
    <t xml:space="preserve">2026-08-28T09:27:06Z</t>
  </si>
  <si>
    <t xml:space="preserve">t-2352</t>
  </si>
  <si>
    <t xml:space="preserve">2026-08-28T10:35:02Z</t>
  </si>
  <si>
    <t xml:space="preserve">t-2353</t>
  </si>
  <si>
    <t xml:space="preserve">2026-08-28T10:36:29Z</t>
  </si>
  <si>
    <t xml:space="preserve">t-2354</t>
  </si>
  <si>
    <t xml:space="preserve">2026-08-28T10:38:53Z</t>
  </si>
  <si>
    <t xml:space="preserve">t-2355</t>
  </si>
  <si>
    <t xml:space="preserve">2026-08-28T10:40:26Z</t>
  </si>
  <si>
    <t xml:space="preserve">t-2356</t>
  </si>
  <si>
    <t xml:space="preserve">2026-08-28T10:44:42Z</t>
  </si>
  <si>
    <t xml:space="preserve">t-2357</t>
  </si>
  <si>
    <t xml:space="preserve">2026-08-28T11:05:31Z</t>
  </si>
  <si>
    <t xml:space="preserve">t-2358</t>
  </si>
  <si>
    <t xml:space="preserve">2026-08-28T11:10:05Z</t>
  </si>
  <si>
    <t xml:space="preserve">t-2359</t>
  </si>
  <si>
    <t xml:space="preserve">2026-08-28T11:41:01Z</t>
  </si>
  <si>
    <t xml:space="preserve">t-2360</t>
  </si>
  <si>
    <t xml:space="preserve">2026-08-28T11:44:35Z</t>
  </si>
  <si>
    <t xml:space="preserve">t-2361</t>
  </si>
  <si>
    <t xml:space="preserve">2026-08-28T11:50:13Z</t>
  </si>
  <si>
    <t xml:space="preserve">t-2362</t>
  </si>
  <si>
    <t xml:space="preserve">2026-08-28T11:52:56Z</t>
  </si>
  <si>
    <t xml:space="preserve">t-2363</t>
  </si>
  <si>
    <t xml:space="preserve">2026-08-28T11:56:27Z</t>
  </si>
  <si>
    <t xml:space="preserve">t-2364</t>
  </si>
  <si>
    <t xml:space="preserve">2026-08-28T11:58:03Z</t>
  </si>
  <si>
    <t xml:space="preserve">t-2365</t>
  </si>
  <si>
    <t xml:space="preserve">2026-08-28T12:02:57Z</t>
  </si>
  <si>
    <t xml:space="preserve">t-2366</t>
  </si>
  <si>
    <t xml:space="preserve">2026-08-28T12:10:43Z</t>
  </si>
  <si>
    <t xml:space="preserve">t-2367</t>
  </si>
  <si>
    <t xml:space="preserve">2026-08-28T12:58:48Z</t>
  </si>
  <si>
    <t xml:space="preserve">t-2368</t>
  </si>
  <si>
    <t xml:space="preserve">2026-08-28T13:19:07Z</t>
  </si>
  <si>
    <t xml:space="preserve">t-2369</t>
  </si>
  <si>
    <t xml:space="preserve">2026-08-28T13:24:58Z</t>
  </si>
  <si>
    <t xml:space="preserve">t-2370</t>
  </si>
  <si>
    <t xml:space="preserve">2026-08-28T13:45:30Z</t>
  </si>
  <si>
    <t xml:space="preserve">t-2371</t>
  </si>
  <si>
    <t xml:space="preserve">2026-08-28T14:35:09Z</t>
  </si>
  <si>
    <t xml:space="preserve">t-2372</t>
  </si>
  <si>
    <t xml:space="preserve">2026-08-28T14:43:07Z</t>
  </si>
  <si>
    <t xml:space="preserve">t-2373</t>
  </si>
  <si>
    <t xml:space="preserve">2026-08-28T14:54:20Z</t>
  </si>
  <si>
    <t xml:space="preserve">t-2374</t>
  </si>
  <si>
    <t xml:space="preserve">2026-08-28T15:02:59Z</t>
  </si>
  <si>
    <t xml:space="preserve">t-2375</t>
  </si>
  <si>
    <t xml:space="preserve">2026-08-28T15:54:34Z</t>
  </si>
  <si>
    <t xml:space="preserve">t-2376</t>
  </si>
  <si>
    <t xml:space="preserve">2026-08-28T15:59:54Z</t>
  </si>
  <si>
    <t xml:space="preserve">t-2377</t>
  </si>
  <si>
    <t xml:space="preserve">2026-08-28T16:01:20Z</t>
  </si>
  <si>
    <t xml:space="preserve">t-2378</t>
  </si>
  <si>
    <t xml:space="preserve">2026-08-28T16:03:32Z</t>
  </si>
  <si>
    <t xml:space="preserve">t-2379</t>
  </si>
  <si>
    <t xml:space="preserve">2026-08-28T16:35:41Z</t>
  </si>
  <si>
    <t xml:space="preserve">t-2380</t>
  </si>
  <si>
    <t xml:space="preserve">2026-08-28T16:35:44Z</t>
  </si>
  <si>
    <t xml:space="preserve">t-2381</t>
  </si>
  <si>
    <t xml:space="preserve">2026-08-28T16:51:07Z</t>
  </si>
  <si>
    <t xml:space="preserve">t-2382</t>
  </si>
  <si>
    <t xml:space="preserve">2026-08-28T17:05:02Z</t>
  </si>
  <si>
    <t xml:space="preserve">t-2383</t>
  </si>
  <si>
    <t xml:space="preserve">2026-08-28T17:34:13Z</t>
  </si>
  <si>
    <t xml:space="preserve">t-2384</t>
  </si>
  <si>
    <t xml:space="preserve">2026-08-28T18:13:11Z</t>
  </si>
  <si>
    <t xml:space="preserve">t-2385</t>
  </si>
  <si>
    <t xml:space="preserve">2026-08-28T21:29:38Z</t>
  </si>
  <si>
    <t xml:space="preserve">t-2386</t>
  </si>
  <si>
    <t xml:space="preserve">2026-08-29T09:11:06Z</t>
  </si>
  <si>
    <t xml:space="preserve">t-2387</t>
  </si>
  <si>
    <t xml:space="preserve">2026-08-29T11:14:38Z</t>
  </si>
  <si>
    <t xml:space="preserve">t-2388</t>
  </si>
  <si>
    <t xml:space="preserve">2026-08-29T12:59:27Z</t>
  </si>
  <si>
    <t xml:space="preserve">t-2389</t>
  </si>
  <si>
    <t xml:space="preserve">2026-08-29T15:04:51Z</t>
  </si>
  <si>
    <t xml:space="preserve">t-2390</t>
  </si>
  <si>
    <t xml:space="preserve">2026-08-30T10:57:34Z</t>
  </si>
  <si>
    <t xml:space="preserve">t-2391</t>
  </si>
  <si>
    <t xml:space="preserve">2026-08-30T16:32:53Z</t>
  </si>
  <si>
    <t xml:space="preserve">t-2392</t>
  </si>
  <si>
    <t xml:space="preserve">2026-08-31T05:30:45Z</t>
  </si>
  <si>
    <t xml:space="preserve">t-2393</t>
  </si>
  <si>
    <t xml:space="preserve">2026-08-31T06:49:28Z</t>
  </si>
  <si>
    <t xml:space="preserve">t-2394</t>
  </si>
  <si>
    <t xml:space="preserve">2026-08-31T06:53:42Z</t>
  </si>
  <si>
    <t xml:space="preserve">t-2395</t>
  </si>
  <si>
    <t xml:space="preserve">2026-08-31T07:23:34Z</t>
  </si>
  <si>
    <t xml:space="preserve">t-2396</t>
  </si>
  <si>
    <t xml:space="preserve">2026-08-31T07:47:05Z</t>
  </si>
  <si>
    <t xml:space="preserve">t-2397</t>
  </si>
  <si>
    <t xml:space="preserve">2026-08-31T08:30:00Z</t>
  </si>
  <si>
    <t xml:space="preserve">t-2398</t>
  </si>
  <si>
    <t xml:space="preserve">2026-08-31T08:38:13Z</t>
  </si>
  <si>
    <t xml:space="preserve">t-2399</t>
  </si>
  <si>
    <t xml:space="preserve">2026-08-31T09:00:16Z</t>
  </si>
  <si>
    <t xml:space="preserve">t-2400</t>
  </si>
  <si>
    <t xml:space="preserve">2026-08-31T09:04:34Z</t>
  </si>
  <si>
    <t xml:space="preserve">t-2401</t>
  </si>
  <si>
    <t xml:space="preserve">2026-08-31T09:07:45Z</t>
  </si>
  <si>
    <t xml:space="preserve">t-2402</t>
  </si>
  <si>
    <t xml:space="preserve">2026-08-31T09:11:02Z</t>
  </si>
  <si>
    <t xml:space="preserve">t-2403</t>
  </si>
  <si>
    <t xml:space="preserve">2026-08-31T09:19:23Z</t>
  </si>
  <si>
    <t xml:space="preserve">t-2404</t>
  </si>
  <si>
    <t xml:space="preserve">2026-08-31T09:24:27Z</t>
  </si>
  <si>
    <t xml:space="preserve">t-2405</t>
  </si>
  <si>
    <t xml:space="preserve">2026-08-31T09:39:19Z</t>
  </si>
  <si>
    <t xml:space="preserve">t-2406</t>
  </si>
  <si>
    <t xml:space="preserve">2026-08-31T09:46:53Z</t>
  </si>
  <si>
    <t xml:space="preserve">t-2407</t>
  </si>
  <si>
    <t xml:space="preserve">2026-08-31T09:54:38Z</t>
  </si>
  <si>
    <t xml:space="preserve">t-2408</t>
  </si>
  <si>
    <t xml:space="preserve">2026-08-31T09:58:57Z</t>
  </si>
  <si>
    <t xml:space="preserve">t-2409</t>
  </si>
  <si>
    <t xml:space="preserve">2026-08-31T10:02:24Z</t>
  </si>
  <si>
    <t xml:space="preserve">t-2410</t>
  </si>
  <si>
    <t xml:space="preserve">2026-08-31T10:06:51Z</t>
  </si>
  <si>
    <t xml:space="preserve">t-2411</t>
  </si>
  <si>
    <t xml:space="preserve">2026-08-31T10:07:03Z</t>
  </si>
  <si>
    <t xml:space="preserve">t-2412</t>
  </si>
  <si>
    <t xml:space="preserve">2026-08-31T10:08:46Z</t>
  </si>
  <si>
    <t xml:space="preserve">t-2413</t>
  </si>
  <si>
    <t xml:space="preserve">2026-08-31T10:33:42Z</t>
  </si>
  <si>
    <t xml:space="preserve">t-2414</t>
  </si>
  <si>
    <t xml:space="preserve">2026-08-31T10:34:01Z</t>
  </si>
  <si>
    <t xml:space="preserve">t-2415</t>
  </si>
  <si>
    <t xml:space="preserve">2026-08-31T10:43:27Z</t>
  </si>
  <si>
    <t xml:space="preserve">t-2416</t>
  </si>
  <si>
    <t xml:space="preserve">2026-08-31T10:45:00Z</t>
  </si>
  <si>
    <t xml:space="preserve">t-2417</t>
  </si>
  <si>
    <t xml:space="preserve">2026-08-31T10:52:49Z</t>
  </si>
  <si>
    <t xml:space="preserve">t-2418</t>
  </si>
  <si>
    <t xml:space="preserve">2026-08-31T11:02:08Z</t>
  </si>
  <si>
    <t xml:space="preserve">t-2419</t>
  </si>
  <si>
    <t xml:space="preserve">2026-08-31T11:06:09Z</t>
  </si>
  <si>
    <t xml:space="preserve">t-2420</t>
  </si>
  <si>
    <t xml:space="preserve">2026-08-31T11:23:15Z</t>
  </si>
  <si>
    <t xml:space="preserve">t-2423</t>
  </si>
  <si>
    <t xml:space="preserve">2026-08-31T12:21:23Z</t>
  </si>
  <si>
    <t xml:space="preserve">t-2424</t>
  </si>
  <si>
    <t xml:space="preserve">2026-08-31T12:25:23Z</t>
  </si>
  <si>
    <t xml:space="preserve">t-2425</t>
  </si>
  <si>
    <t xml:space="preserve">2026-08-31T12:32:47Z</t>
  </si>
  <si>
    <t xml:space="preserve">t-2426</t>
  </si>
  <si>
    <t xml:space="preserve">2026-08-31T12:39:27Z</t>
  </si>
  <si>
    <t xml:space="preserve">t-2427</t>
  </si>
  <si>
    <t xml:space="preserve">2026-08-31T12:47:45Z</t>
  </si>
  <si>
    <t xml:space="preserve">t-2428</t>
  </si>
  <si>
    <t xml:space="preserve">2026-08-31T12:49:29Z</t>
  </si>
  <si>
    <t xml:space="preserve">t-2429</t>
  </si>
  <si>
    <t xml:space="preserve">2026-08-31T12:52:51Z</t>
  </si>
  <si>
    <t xml:space="preserve">t-2430</t>
  </si>
  <si>
    <t xml:space="preserve">2026-08-31T13:06:07Z</t>
  </si>
  <si>
    <t xml:space="preserve">t-2431</t>
  </si>
  <si>
    <t xml:space="preserve">2026-08-31T13:16:04Z</t>
  </si>
  <si>
    <t xml:space="preserve">t-2432</t>
  </si>
  <si>
    <t xml:space="preserve">2026-08-31T13:34:09Z</t>
  </si>
  <si>
    <t xml:space="preserve">t-2433</t>
  </si>
  <si>
    <t xml:space="preserve">2026-08-31T13:43:02Z</t>
  </si>
  <si>
    <t xml:space="preserve">t-2434</t>
  </si>
  <si>
    <t xml:space="preserve">2026-08-31T13:58:57Z</t>
  </si>
  <si>
    <t xml:space="preserve">t-2435</t>
  </si>
  <si>
    <t xml:space="preserve">2026-08-31T14:01:34Z</t>
  </si>
  <si>
    <t xml:space="preserve">t-2436</t>
  </si>
  <si>
    <t xml:space="preserve">2026-08-31T14:12:15Z</t>
  </si>
  <si>
    <t xml:space="preserve">t-2437</t>
  </si>
  <si>
    <t xml:space="preserve">2026-08-31T14:20:37Z</t>
  </si>
  <si>
    <t xml:space="preserve">t-2438</t>
  </si>
  <si>
    <t xml:space="preserve">2026-08-31T14:25:45Z</t>
  </si>
  <si>
    <t xml:space="preserve">t-2439</t>
  </si>
  <si>
    <t xml:space="preserve">2026-08-31T14:31:28Z</t>
  </si>
  <si>
    <t xml:space="preserve">t-2440</t>
  </si>
  <si>
    <t xml:space="preserve">2026-08-31T14:45:11Z</t>
  </si>
  <si>
    <t xml:space="preserve">t-2441</t>
  </si>
  <si>
    <t xml:space="preserve">2026-08-31T14:52:34Z</t>
  </si>
  <si>
    <t xml:space="preserve">t-2442</t>
  </si>
  <si>
    <t xml:space="preserve">2026-08-31T15:01:46Z</t>
  </si>
  <si>
    <t xml:space="preserve">t-2443</t>
  </si>
  <si>
    <t xml:space="preserve">2026-08-31T15:11:46Z</t>
  </si>
  <si>
    <t xml:space="preserve">t-2444</t>
  </si>
  <si>
    <t xml:space="preserve">2026-08-31T15:21:18Z</t>
  </si>
  <si>
    <t xml:space="preserve">t-2445</t>
  </si>
  <si>
    <t xml:space="preserve">2026-08-31T15:31:59Z</t>
  </si>
  <si>
    <t xml:space="preserve">t-2446</t>
  </si>
  <si>
    <t xml:space="preserve">2026-08-31T15:46:41Z</t>
  </si>
  <si>
    <t xml:space="preserve">t-2447</t>
  </si>
  <si>
    <t xml:space="preserve">2026-08-31T16:02:23Z</t>
  </si>
  <si>
    <t xml:space="preserve">t-2448</t>
  </si>
  <si>
    <t xml:space="preserve">2026-08-31T16:05:50Z</t>
  </si>
  <si>
    <t xml:space="preserve">t-2449</t>
  </si>
  <si>
    <t xml:space="preserve">2026-08-31T16:16:09Z</t>
  </si>
  <si>
    <t xml:space="preserve">t-2450</t>
  </si>
  <si>
    <t xml:space="preserve">2026-08-31T16:17:43Z</t>
  </si>
  <si>
    <t xml:space="preserve">t-2451</t>
  </si>
  <si>
    <t xml:space="preserve">2026-08-31T16:19:43Z</t>
  </si>
  <si>
    <t xml:space="preserve">t-2452</t>
  </si>
  <si>
    <t xml:space="preserve">2026-08-31T16:46:21Z</t>
  </si>
  <si>
    <t xml:space="preserve">t-2453</t>
  </si>
  <si>
    <t xml:space="preserve">2026-08-31T16:47:02Z</t>
  </si>
  <si>
    <t xml:space="preserve">t-2454</t>
  </si>
  <si>
    <t xml:space="preserve">2026-08-31T17:06:38Z</t>
  </si>
  <si>
    <t xml:space="preserve">t-2455</t>
  </si>
  <si>
    <t xml:space="preserve">2026-08-31T17:09:07Z</t>
  </si>
  <si>
    <t xml:space="preserve">t-2456</t>
  </si>
  <si>
    <t xml:space="preserve">2026-08-31T18:17:20Z</t>
  </si>
  <si>
    <t xml:space="preserve">t-2457</t>
  </si>
  <si>
    <t xml:space="preserve">2026-08-31T18:36:42Z</t>
  </si>
  <si>
    <t xml:space="preserve">t-2458</t>
  </si>
  <si>
    <t xml:space="preserve">2026-08-31T19:35:42Z</t>
  </si>
  <si>
    <t xml:space="preserve">t-2459</t>
  </si>
  <si>
    <t xml:space="preserve">2026-08-31T19:50:16Z</t>
  </si>
  <si>
    <t xml:space="preserve">t-2460</t>
  </si>
  <si>
    <t xml:space="preserve">2026-08-31T19:56:07Z</t>
  </si>
  <si>
    <t xml:space="preserve">t-2461</t>
  </si>
  <si>
    <t xml:space="preserve">2026-08-31T22:22:00Z</t>
  </si>
  <si>
    <t xml:space="preserve">t-2462</t>
  </si>
  <si>
    <t xml:space="preserve">2026-08-31T23:02:38Z</t>
  </si>
  <si>
    <t xml:space="preserve">t-2463</t>
  </si>
  <si>
    <t xml:space="preserve">2026-09-01T00:06:06Z</t>
  </si>
  <si>
    <t xml:space="preserve">t-2464</t>
  </si>
  <si>
    <t xml:space="preserve">2026-09-01T03:41:21Z</t>
  </si>
  <si>
    <t xml:space="preserve">t-2465</t>
  </si>
  <si>
    <t xml:space="preserve">2026-09-01T05:25:31Z</t>
  </si>
  <si>
    <t xml:space="preserve">t-2466</t>
  </si>
  <si>
    <t xml:space="preserve">2026-09-01T06:29:46Z</t>
  </si>
  <si>
    <t xml:space="preserve">t-2467</t>
  </si>
  <si>
    <t xml:space="preserve">2026-09-01T07:13:39Z</t>
  </si>
  <si>
    <t xml:space="preserve">t-2468</t>
  </si>
  <si>
    <t xml:space="preserve">2026-09-01T07:26:12Z</t>
  </si>
  <si>
    <t xml:space="preserve">t-2469</t>
  </si>
  <si>
    <t xml:space="preserve">2026-09-01T07:31:09Z</t>
  </si>
  <si>
    <t xml:space="preserve">t-2470</t>
  </si>
  <si>
    <t xml:space="preserve">2026-09-01T07:37:32Z</t>
  </si>
  <si>
    <t xml:space="preserve">t-2471</t>
  </si>
  <si>
    <t xml:space="preserve">2026-09-01T07:39:24Z</t>
  </si>
  <si>
    <t xml:space="preserve">t-2472</t>
  </si>
  <si>
    <t xml:space="preserve">2026-09-01T07:41:37Z</t>
  </si>
  <si>
    <t xml:space="preserve">t-2473</t>
  </si>
  <si>
    <t xml:space="preserve">2026-09-01T08:09:14Z</t>
  </si>
  <si>
    <t xml:space="preserve">t-2474</t>
  </si>
  <si>
    <t xml:space="preserve">2026-09-01T08:26:25Z</t>
  </si>
  <si>
    <t xml:space="preserve">t-2475</t>
  </si>
  <si>
    <t xml:space="preserve">2026-09-01T08:38:15Z</t>
  </si>
  <si>
    <t xml:space="preserve">t-2476</t>
  </si>
  <si>
    <t xml:space="preserve">2026-09-01T08:41:56Z</t>
  </si>
  <si>
    <t xml:space="preserve">t-2477</t>
  </si>
  <si>
    <t xml:space="preserve">2026-09-01T08:55:27Z</t>
  </si>
  <si>
    <t xml:space="preserve">t-2478</t>
  </si>
  <si>
    <t xml:space="preserve">2026-09-01T08:57:02Z</t>
  </si>
  <si>
    <t xml:space="preserve">t-2479</t>
  </si>
  <si>
    <t xml:space="preserve">2026-09-01T09:15:59Z</t>
  </si>
  <si>
    <t xml:space="preserve">t-2480</t>
  </si>
  <si>
    <t xml:space="preserve">2026-09-01T09:42:46Z</t>
  </si>
  <si>
    <t xml:space="preserve">t-2481</t>
  </si>
  <si>
    <t xml:space="preserve">2026-09-01T09:44:53Z</t>
  </si>
  <si>
    <t xml:space="preserve">t-2482</t>
  </si>
  <si>
    <t xml:space="preserve">2026-09-01T09:46:47Z</t>
  </si>
  <si>
    <t xml:space="preserve">t-2483</t>
  </si>
  <si>
    <t xml:space="preserve">2026-09-01T10:04:23Z</t>
  </si>
  <si>
    <t xml:space="preserve">t-2484</t>
  </si>
  <si>
    <t xml:space="preserve">2026-09-01T10:28:02Z</t>
  </si>
  <si>
    <t xml:space="preserve">t-2485</t>
  </si>
  <si>
    <t xml:space="preserve">2026-09-01T10:30:43Z</t>
  </si>
  <si>
    <t xml:space="preserve">t-2486</t>
  </si>
  <si>
    <t xml:space="preserve">2026-09-01T10:33:03Z</t>
  </si>
  <si>
    <t xml:space="preserve">t-2487</t>
  </si>
  <si>
    <t xml:space="preserve">2026-09-01T10:39:32Z</t>
  </si>
  <si>
    <t xml:space="preserve">t-2488</t>
  </si>
  <si>
    <t xml:space="preserve">2026-09-01T10:40:28Z</t>
  </si>
  <si>
    <t xml:space="preserve">t-2489</t>
  </si>
  <si>
    <t xml:space="preserve">2026-09-01T10:53:30Z</t>
  </si>
  <si>
    <t xml:space="preserve">t-2490</t>
  </si>
  <si>
    <t xml:space="preserve">2026-09-01T11:03:27Z</t>
  </si>
  <si>
    <t xml:space="preserve">t-2491</t>
  </si>
  <si>
    <t xml:space="preserve">2026-09-01T11:27:20Z</t>
  </si>
  <si>
    <t xml:space="preserve">t-2492</t>
  </si>
  <si>
    <t xml:space="preserve">2026-09-01T11:28:12Z</t>
  </si>
  <si>
    <t xml:space="preserve">t-2493</t>
  </si>
  <si>
    <t xml:space="preserve">2026-09-01T11:31:18Z</t>
  </si>
  <si>
    <t xml:space="preserve">t-2494</t>
  </si>
  <si>
    <t xml:space="preserve">2026-09-01T11:39:58Z</t>
  </si>
  <si>
    <t xml:space="preserve">t-2495</t>
  </si>
  <si>
    <t xml:space="preserve">2026-09-01T11:41:25Z</t>
  </si>
  <si>
    <t xml:space="preserve">t-2496</t>
  </si>
  <si>
    <t xml:space="preserve">2026-09-01T11:42:49Z</t>
  </si>
  <si>
    <t xml:space="preserve">t-2497</t>
  </si>
  <si>
    <t xml:space="preserve">2026-09-01T11:47:45Z</t>
  </si>
  <si>
    <t xml:space="preserve">t-2498</t>
  </si>
  <si>
    <t xml:space="preserve">2026-09-01T11:51:34Z</t>
  </si>
  <si>
    <t xml:space="preserve">t-2499</t>
  </si>
  <si>
    <t xml:space="preserve">2026-09-01T11:53:13Z</t>
  </si>
  <si>
    <t xml:space="preserve">t-2500</t>
  </si>
  <si>
    <t xml:space="preserve">2026-09-01T11:55:08Z</t>
  </si>
  <si>
    <t xml:space="preserve">t-2501</t>
  </si>
  <si>
    <t xml:space="preserve">2026-09-01T12:06:37Z</t>
  </si>
  <si>
    <t xml:space="preserve">t-2502</t>
  </si>
  <si>
    <t xml:space="preserve">2026-09-01T12:26:49Z</t>
  </si>
  <si>
    <t xml:space="preserve">t-2503</t>
  </si>
  <si>
    <t xml:space="preserve">2026-09-01T12:40:04Z</t>
  </si>
  <si>
    <t xml:space="preserve">t-2504</t>
  </si>
  <si>
    <t xml:space="preserve">2026-09-01T12:54:13Z</t>
  </si>
  <si>
    <t xml:space="preserve">t-2505</t>
  </si>
  <si>
    <t xml:space="preserve">2026-09-01T13:21:36Z</t>
  </si>
  <si>
    <t xml:space="preserve">t-2506</t>
  </si>
  <si>
    <t xml:space="preserve">2026-09-01T13:22:56Z</t>
  </si>
  <si>
    <t xml:space="preserve">t-2507</t>
  </si>
  <si>
    <t xml:space="preserve">2026-09-01T13:39:43Z</t>
  </si>
  <si>
    <t xml:space="preserve">t-2508</t>
  </si>
  <si>
    <t xml:space="preserve">2026-09-01T13:48:02Z</t>
  </si>
  <si>
    <t xml:space="preserve">t-2509</t>
  </si>
  <si>
    <t xml:space="preserve">2026-09-01T13:55:25Z</t>
  </si>
  <si>
    <t xml:space="preserve">t-2510</t>
  </si>
  <si>
    <t xml:space="preserve">2026-09-01T14:08:24Z</t>
  </si>
  <si>
    <t xml:space="preserve">t-2511</t>
  </si>
  <si>
    <t xml:space="preserve">2026-09-01T14:09:32Z</t>
  </si>
  <si>
    <t xml:space="preserve">t-2512</t>
  </si>
  <si>
    <t xml:space="preserve">2026-09-01T14:13:20Z</t>
  </si>
  <si>
    <t xml:space="preserve">t-2513</t>
  </si>
  <si>
    <t xml:space="preserve">2026-09-01T14:27:10Z</t>
  </si>
  <si>
    <t xml:space="preserve">t-2514</t>
  </si>
  <si>
    <t xml:space="preserve">2026-09-01T14:31:09Z</t>
  </si>
  <si>
    <t xml:space="preserve">t-2515</t>
  </si>
  <si>
    <t xml:space="preserve">2026-09-01T14:36:35Z</t>
  </si>
  <si>
    <t xml:space="preserve">t-2516</t>
  </si>
  <si>
    <t xml:space="preserve">2026-09-01T14:42:42Z</t>
  </si>
  <si>
    <t xml:space="preserve">t-2517</t>
  </si>
  <si>
    <t xml:space="preserve">2026-09-01T15:03:55Z</t>
  </si>
  <si>
    <t xml:space="preserve">t-2518</t>
  </si>
  <si>
    <t xml:space="preserve">2026-09-01T15:05:36Z</t>
  </si>
  <si>
    <t xml:space="preserve">t-2519</t>
  </si>
  <si>
    <t xml:space="preserve">2026-09-01T15:06:50Z</t>
  </si>
  <si>
    <t xml:space="preserve">t-2520</t>
  </si>
  <si>
    <t xml:space="preserve">2026-09-01T15:29:53Z</t>
  </si>
  <si>
    <t xml:space="preserve">t-2521</t>
  </si>
  <si>
    <t xml:space="preserve">2026-09-01T15:35:16Z</t>
  </si>
  <si>
    <t xml:space="preserve">t-2522</t>
  </si>
  <si>
    <t xml:space="preserve">2026-09-01T15:40:03Z</t>
  </si>
  <si>
    <t xml:space="preserve">t-2523</t>
  </si>
  <si>
    <t xml:space="preserve">2026-09-01T15:44:02Z</t>
  </si>
  <si>
    <t xml:space="preserve">t-2524</t>
  </si>
  <si>
    <t xml:space="preserve">2026-09-01T15:47:06Z</t>
  </si>
  <si>
    <t xml:space="preserve">t-2525</t>
  </si>
  <si>
    <t xml:space="preserve">2026-09-01T15:51:16Z</t>
  </si>
  <si>
    <t xml:space="preserve">t-2526</t>
  </si>
  <si>
    <t xml:space="preserve">2026-09-01T15:54:03Z</t>
  </si>
  <si>
    <t xml:space="preserve">t-2527</t>
  </si>
  <si>
    <t xml:space="preserve">2026-09-01T16:05:53Z</t>
  </si>
  <si>
    <t xml:space="preserve">t-2528</t>
  </si>
  <si>
    <t xml:space="preserve">2026-09-01T16:25:07Z</t>
  </si>
  <si>
    <t xml:space="preserve">t-2529</t>
  </si>
  <si>
    <t xml:space="preserve">2026-09-01T16:27:04Z</t>
  </si>
  <si>
    <t xml:space="preserve">t-2530</t>
  </si>
  <si>
    <t xml:space="preserve">2026-09-01T16:30:33Z</t>
  </si>
  <si>
    <t xml:space="preserve">t-2531</t>
  </si>
  <si>
    <t xml:space="preserve">2026-09-01T16:31:12Z</t>
  </si>
  <si>
    <t xml:space="preserve">t-2532</t>
  </si>
  <si>
    <t xml:space="preserve">2026-09-01T16:45:12Z</t>
  </si>
  <si>
    <t xml:space="preserve">t-2533</t>
  </si>
  <si>
    <t xml:space="preserve">2026-09-01T17:01:44Z</t>
  </si>
  <si>
    <t xml:space="preserve">t-2534</t>
  </si>
  <si>
    <t xml:space="preserve">2026-09-01T17:06:53Z</t>
  </si>
  <si>
    <t xml:space="preserve">t-2535</t>
  </si>
  <si>
    <t xml:space="preserve">2026-09-01T17:08:27Z</t>
  </si>
  <si>
    <t xml:space="preserve">t-2536</t>
  </si>
  <si>
    <t xml:space="preserve">2026-09-01T17:19:08Z</t>
  </si>
  <si>
    <t xml:space="preserve">t-2537</t>
  </si>
  <si>
    <t xml:space="preserve">2026-09-01T17:43:18Z</t>
  </si>
  <si>
    <t xml:space="preserve">t-2538</t>
  </si>
  <si>
    <t xml:space="preserve">2026-09-01T17:45:59Z</t>
  </si>
  <si>
    <t xml:space="preserve">t-2539</t>
  </si>
  <si>
    <t xml:space="preserve">2026-09-01T18:33:34Z</t>
  </si>
  <si>
    <t xml:space="preserve">t-2540</t>
  </si>
  <si>
    <t xml:space="preserve">2026-09-01T18:47:41Z</t>
  </si>
  <si>
    <t xml:space="preserve">t-2541</t>
  </si>
  <si>
    <t xml:space="preserve">2026-09-01T19:09:30Z</t>
  </si>
  <si>
    <t xml:space="preserve">t-2542</t>
  </si>
  <si>
    <t xml:space="preserve">2026-09-01T19:20:34Z</t>
  </si>
  <si>
    <t xml:space="preserve">t-2543</t>
  </si>
  <si>
    <t xml:space="preserve">2026-09-01T19:57:00Z</t>
  </si>
  <si>
    <t xml:space="preserve">t-2544</t>
  </si>
  <si>
    <t xml:space="preserve">2026-09-01T20:14:00Z</t>
  </si>
  <si>
    <t xml:space="preserve">t-2545</t>
  </si>
  <si>
    <t xml:space="preserve">2026-09-01T20:26:21Z</t>
  </si>
  <si>
    <t xml:space="preserve">t-2546</t>
  </si>
  <si>
    <t xml:space="preserve">2026-09-01T20:47:39Z</t>
  </si>
  <si>
    <t xml:space="preserve">t-2547</t>
  </si>
  <si>
    <t xml:space="preserve">2026-09-01T21:28:06Z</t>
  </si>
  <si>
    <t xml:space="preserve">t-2548</t>
  </si>
  <si>
    <t xml:space="preserve">2026-09-01T22:32:27Z</t>
  </si>
  <si>
    <t xml:space="preserve">t-2549</t>
  </si>
  <si>
    <t xml:space="preserve">2026-09-01T23:48:27Z</t>
  </si>
  <si>
    <t xml:space="preserve">t-2550</t>
  </si>
  <si>
    <t xml:space="preserve">2026-09-02T02:30:59Z</t>
  </si>
  <si>
    <t xml:space="preserve">t-2551</t>
  </si>
  <si>
    <t xml:space="preserve">2026-09-02T03:28:53Z</t>
  </si>
  <si>
    <t xml:space="preserve">t-2552</t>
  </si>
  <si>
    <t xml:space="preserve">2026-09-02T06:01:56Z</t>
  </si>
  <si>
    <t xml:space="preserve">t-2553</t>
  </si>
  <si>
    <t xml:space="preserve">2026-09-02T06:20:25Z</t>
  </si>
  <si>
    <t xml:space="preserve">t-2554</t>
  </si>
  <si>
    <t xml:space="preserve">2026-09-02T06:47:19Z</t>
  </si>
  <si>
    <t xml:space="preserve">t-2555</t>
  </si>
  <si>
    <t xml:space="preserve">2026-09-02T07:17:46Z</t>
  </si>
  <si>
    <t xml:space="preserve">t-2556</t>
  </si>
  <si>
    <t xml:space="preserve">2026-09-02T07:24:36Z</t>
  </si>
  <si>
    <t xml:space="preserve">t-2557</t>
  </si>
  <si>
    <t xml:space="preserve">2026-09-02T07:30:49Z</t>
  </si>
  <si>
    <t xml:space="preserve">t-2558</t>
  </si>
  <si>
    <t xml:space="preserve">2026-09-02T07:48:58Z</t>
  </si>
  <si>
    <t xml:space="preserve">t-2559</t>
  </si>
  <si>
    <t xml:space="preserve">2026-09-02T08:21:33Z</t>
  </si>
  <si>
    <t xml:space="preserve">t-2560</t>
  </si>
  <si>
    <t xml:space="preserve">2026-09-02T08:40:28Z</t>
  </si>
  <si>
    <t xml:space="preserve">t-2561</t>
  </si>
  <si>
    <t xml:space="preserve">2026-09-02T08:53:41Z</t>
  </si>
  <si>
    <t xml:space="preserve">t-2562</t>
  </si>
  <si>
    <t xml:space="preserve">2026-09-02T09:01:35Z</t>
  </si>
  <si>
    <t xml:space="preserve">t-2563</t>
  </si>
  <si>
    <t xml:space="preserve">2026-09-02T10:01:35Z</t>
  </si>
  <si>
    <t xml:space="preserve">t-2564</t>
  </si>
  <si>
    <t xml:space="preserve">2026-09-02T10:06:58Z</t>
  </si>
  <si>
    <t xml:space="preserve">t-2565</t>
  </si>
  <si>
    <t xml:space="preserve">2026-09-02T10:09:52Z</t>
  </si>
  <si>
    <t xml:space="preserve">t-2566</t>
  </si>
  <si>
    <t xml:space="preserve">2026-09-02T10:40:01Z</t>
  </si>
  <si>
    <t xml:space="preserve">t-2567</t>
  </si>
  <si>
    <t xml:space="preserve">2026-09-02T10:53:00Z</t>
  </si>
  <si>
    <t xml:space="preserve">t-2568</t>
  </si>
  <si>
    <t xml:space="preserve">2026-09-02T11:01:49Z</t>
  </si>
  <si>
    <t xml:space="preserve">t-2569</t>
  </si>
  <si>
    <t xml:space="preserve">2026-09-02T11:03:07Z</t>
  </si>
  <si>
    <t xml:space="preserve">t-2570</t>
  </si>
  <si>
    <t xml:space="preserve">2026-09-02T11:38:56Z</t>
  </si>
  <si>
    <t xml:space="preserve">t-2571</t>
  </si>
  <si>
    <t xml:space="preserve">2026-09-02T11:41:56Z</t>
  </si>
  <si>
    <t xml:space="preserve">t-2572</t>
  </si>
  <si>
    <t xml:space="preserve">2026-09-02T11:57:45Z</t>
  </si>
  <si>
    <t xml:space="preserve">t-2573</t>
  </si>
  <si>
    <t xml:space="preserve">2026-09-02T12:00:35Z</t>
  </si>
  <si>
    <t xml:space="preserve">t-2574</t>
  </si>
  <si>
    <t xml:space="preserve">2026-09-02T12:00:50Z</t>
  </si>
  <si>
    <t xml:space="preserve">t-2575</t>
  </si>
  <si>
    <t xml:space="preserve">2026-09-02T12:18:07Z</t>
  </si>
  <si>
    <t xml:space="preserve">t-2576</t>
  </si>
  <si>
    <t xml:space="preserve">2026-09-02T13:18:24Z</t>
  </si>
  <si>
    <t xml:space="preserve">t-2577</t>
  </si>
  <si>
    <t xml:space="preserve">2026-09-02T13:24:38Z</t>
  </si>
  <si>
    <t xml:space="preserve">t-2578</t>
  </si>
  <si>
    <t xml:space="preserve">2026-09-02T13:28:51Z</t>
  </si>
  <si>
    <t xml:space="preserve">t-2579</t>
  </si>
  <si>
    <t xml:space="preserve">2026-09-02T13:34:05Z</t>
  </si>
  <si>
    <t xml:space="preserve">t-2580</t>
  </si>
  <si>
    <t xml:space="preserve">2026-09-02T13:35:20Z</t>
  </si>
  <si>
    <t xml:space="preserve">t-2581</t>
  </si>
  <si>
    <t xml:space="preserve">2026-09-02T13:38:02Z</t>
  </si>
  <si>
    <t xml:space="preserve">t-2582</t>
  </si>
  <si>
    <t xml:space="preserve">2026-09-02T13:59:27Z</t>
  </si>
  <si>
    <t xml:space="preserve">t-2583</t>
  </si>
  <si>
    <t xml:space="preserve">2026-09-02T14:12:19Z</t>
  </si>
  <si>
    <t xml:space="preserve">t-2584</t>
  </si>
  <si>
    <t xml:space="preserve">2026-09-02T14:26:10Z</t>
  </si>
  <si>
    <t xml:space="preserve">t-2585</t>
  </si>
  <si>
    <t xml:space="preserve">2026-09-02T14:29:26Z</t>
  </si>
  <si>
    <t xml:space="preserve">t-2586</t>
  </si>
  <si>
    <t xml:space="preserve">2026-09-02T14:38:42Z</t>
  </si>
  <si>
    <t xml:space="preserve">t-2587</t>
  </si>
  <si>
    <t xml:space="preserve">2026-09-02T14:40:53Z</t>
  </si>
  <si>
    <t xml:space="preserve">t-2588</t>
  </si>
  <si>
    <t xml:space="preserve">2026-09-02T14:58:40Z</t>
  </si>
  <si>
    <t xml:space="preserve">t-2589</t>
  </si>
  <si>
    <t xml:space="preserve">2026-09-02T15:01:32Z</t>
  </si>
  <si>
    <t xml:space="preserve">t-2590</t>
  </si>
  <si>
    <t xml:space="preserve">2026-09-02T15:11:30Z</t>
  </si>
  <si>
    <t xml:space="preserve">t-2591</t>
  </si>
  <si>
    <t xml:space="preserve">2026-09-02T15:22:08Z</t>
  </si>
  <si>
    <t xml:space="preserve">t-2592</t>
  </si>
  <si>
    <t xml:space="preserve">2026-09-02T15:30:18Z</t>
  </si>
  <si>
    <t xml:space="preserve">t-2593</t>
  </si>
  <si>
    <t xml:space="preserve">2026-09-02T15:53:54Z</t>
  </si>
  <si>
    <t xml:space="preserve">t-2594</t>
  </si>
  <si>
    <t xml:space="preserve">2026-09-02T16:09:51Z</t>
  </si>
  <si>
    <t xml:space="preserve">t-2595</t>
  </si>
  <si>
    <t xml:space="preserve">2026-09-02T16:10:29Z</t>
  </si>
  <si>
    <t xml:space="preserve">t-2596</t>
  </si>
  <si>
    <t xml:space="preserve">2026-09-02T16:24:37Z</t>
  </si>
  <si>
    <t xml:space="preserve">t-2597</t>
  </si>
  <si>
    <t xml:space="preserve">2026-09-02T16:26:15Z</t>
  </si>
  <si>
    <t xml:space="preserve">t-2598</t>
  </si>
  <si>
    <t xml:space="preserve">2026-09-02T16:30:12Z</t>
  </si>
  <si>
    <t xml:space="preserve">t-2599</t>
  </si>
  <si>
    <t xml:space="preserve">2026-09-02T16:37:48Z</t>
  </si>
  <si>
    <t xml:space="preserve">t-2600</t>
  </si>
  <si>
    <t xml:space="preserve">2026-09-02T16:59:16Z</t>
  </si>
  <si>
    <t xml:space="preserve">t-2601</t>
  </si>
  <si>
    <t xml:space="preserve">2026-09-02T17:05:45Z</t>
  </si>
  <si>
    <t xml:space="preserve">t-2602</t>
  </si>
  <si>
    <t xml:space="preserve">2026-09-02T17:07:55Z</t>
  </si>
  <si>
    <t xml:space="preserve">t-2603</t>
  </si>
  <si>
    <t xml:space="preserve">2026-09-02T17:29:37Z</t>
  </si>
  <si>
    <t xml:space="preserve">t-2604</t>
  </si>
  <si>
    <t xml:space="preserve">2026-09-02T17:32:11Z</t>
  </si>
  <si>
    <t xml:space="preserve">t-2605</t>
  </si>
  <si>
    <t xml:space="preserve">2026-09-02T17:35:27Z</t>
  </si>
  <si>
    <t xml:space="preserve">t-2606</t>
  </si>
  <si>
    <t xml:space="preserve">2026-09-02T17:43:41Z</t>
  </si>
  <si>
    <t xml:space="preserve">t-2607</t>
  </si>
  <si>
    <t xml:space="preserve">2026-09-02T17:47:41Z</t>
  </si>
  <si>
    <t xml:space="preserve">t-2608</t>
  </si>
  <si>
    <t xml:space="preserve">2026-09-02T17:51:20Z</t>
  </si>
  <si>
    <t xml:space="preserve">t-2609</t>
  </si>
  <si>
    <t xml:space="preserve">2026-09-02T17:55:21Z</t>
  </si>
  <si>
    <t xml:space="preserve">t-2610</t>
  </si>
  <si>
    <t xml:space="preserve">2026-09-02T17:55:51Z</t>
  </si>
  <si>
    <t xml:space="preserve">t-2611</t>
  </si>
  <si>
    <t xml:space="preserve">2026-09-02T18:01:06Z</t>
  </si>
  <si>
    <t xml:space="preserve">t-2612</t>
  </si>
  <si>
    <t xml:space="preserve">2026-09-02T18:14:54Z</t>
  </si>
  <si>
    <t xml:space="preserve">t-2613</t>
  </si>
  <si>
    <t xml:space="preserve">2026-09-02T18:28:33Z</t>
  </si>
  <si>
    <t xml:space="preserve">t-2614</t>
  </si>
  <si>
    <t xml:space="preserve">2026-09-02T18:36:10Z</t>
  </si>
  <si>
    <t xml:space="preserve">t-2615</t>
  </si>
  <si>
    <t xml:space="preserve">2026-09-02T19:29:26Z</t>
  </si>
  <si>
    <t xml:space="preserve">t-2616</t>
  </si>
  <si>
    <t xml:space="preserve">2026-09-02T19:36:30Z</t>
  </si>
  <si>
    <t xml:space="preserve">t-2617</t>
  </si>
  <si>
    <t xml:space="preserve">2026-09-02T19:42:11Z</t>
  </si>
  <si>
    <t xml:space="preserve">t-2618</t>
  </si>
  <si>
    <t xml:space="preserve">2026-09-02T19:44:22Z</t>
  </si>
  <si>
    <t xml:space="preserve">t-2619</t>
  </si>
  <si>
    <t xml:space="preserve">2026-09-02T20:54:20Z</t>
  </si>
  <si>
    <t xml:space="preserve">t-2620</t>
  </si>
  <si>
    <t xml:space="preserve">2026-09-02T20:58:17Z</t>
  </si>
  <si>
    <t xml:space="preserve">t-2621</t>
  </si>
  <si>
    <t xml:space="preserve">2026-09-02T21:14:17Z</t>
  </si>
  <si>
    <t xml:space="preserve">t-2622</t>
  </si>
  <si>
    <t xml:space="preserve">2026-09-02T21:18:32Z</t>
  </si>
  <si>
    <t xml:space="preserve">t-2623</t>
  </si>
  <si>
    <t xml:space="preserve">2026-09-02T21:21:43Z</t>
  </si>
  <si>
    <t xml:space="preserve">t-2624</t>
  </si>
  <si>
    <t xml:space="preserve">2026-09-02T21:35:36Z</t>
  </si>
  <si>
    <t xml:space="preserve">t-2625</t>
  </si>
  <si>
    <t xml:space="preserve">2026-09-03T04:13:32Z</t>
  </si>
  <si>
    <t xml:space="preserve">t-2626</t>
  </si>
  <si>
    <t xml:space="preserve">2026-09-03T06:48:46Z</t>
  </si>
  <si>
    <t xml:space="preserve">t-2627</t>
  </si>
  <si>
    <t xml:space="preserve">2026-09-03T07:27:17Z</t>
  </si>
  <si>
    <t xml:space="preserve">t-2628</t>
  </si>
  <si>
    <t xml:space="preserve">2026-09-03T09:08:06Z</t>
  </si>
  <si>
    <t xml:space="preserve">t-2629</t>
  </si>
  <si>
    <t xml:space="preserve">2026-09-03T09:08:16Z</t>
  </si>
  <si>
    <t xml:space="preserve">t-2630</t>
  </si>
  <si>
    <t xml:space="preserve">2026-09-03T09:11:02Z</t>
  </si>
  <si>
    <t xml:space="preserve">t-2631</t>
  </si>
  <si>
    <t xml:space="preserve">2026-09-03T09:26:23Z</t>
  </si>
  <si>
    <t xml:space="preserve">t-2632</t>
  </si>
  <si>
    <t xml:space="preserve">2026-09-03T09:46:15Z</t>
  </si>
  <si>
    <t xml:space="preserve">t-2633</t>
  </si>
  <si>
    <t xml:space="preserve">2026-09-03T10:09:22Z</t>
  </si>
  <si>
    <t xml:space="preserve">t-2634</t>
  </si>
  <si>
    <t xml:space="preserve">2026-09-03T10:25:00Z</t>
  </si>
  <si>
    <t xml:space="preserve">t-2635</t>
  </si>
  <si>
    <t xml:space="preserve">2026-09-03T10:37:28Z</t>
  </si>
  <si>
    <t xml:space="preserve">t-2636</t>
  </si>
  <si>
    <t xml:space="preserve">2026-09-03T10:41:12Z</t>
  </si>
  <si>
    <t xml:space="preserve">t-2637</t>
  </si>
  <si>
    <t xml:space="preserve">2026-09-03T11:13:30Z</t>
  </si>
  <si>
    <t xml:space="preserve">t-2638</t>
  </si>
  <si>
    <t xml:space="preserve">2026-09-03T11:21:01Z</t>
  </si>
  <si>
    <t xml:space="preserve">t-2639</t>
  </si>
  <si>
    <t xml:space="preserve">2026-09-03T11:21:41Z</t>
  </si>
  <si>
    <t xml:space="preserve">t-2640</t>
  </si>
  <si>
    <t xml:space="preserve">2026-09-03T11:50:29Z</t>
  </si>
  <si>
    <t xml:space="preserve">t-2641</t>
  </si>
  <si>
    <t xml:space="preserve">2026-09-03T11:53:39Z</t>
  </si>
  <si>
    <t xml:space="preserve">t-2642</t>
  </si>
  <si>
    <t xml:space="preserve">2026-09-03T12:07:34Z</t>
  </si>
  <si>
    <t xml:space="preserve">t-2643</t>
  </si>
  <si>
    <t xml:space="preserve">2026-09-03T12:19:22Z</t>
  </si>
  <si>
    <t xml:space="preserve">t-2644</t>
  </si>
  <si>
    <t xml:space="preserve">2026-09-03T12:21:02Z</t>
  </si>
  <si>
    <t xml:space="preserve">t-2645</t>
  </si>
  <si>
    <t xml:space="preserve">2026-09-03T12:37:06Z</t>
  </si>
  <si>
    <t xml:space="preserve">t-2646</t>
  </si>
  <si>
    <t xml:space="preserve">2026-09-03T13:13:19Z</t>
  </si>
  <si>
    <t xml:space="preserve">t-2647</t>
  </si>
  <si>
    <t xml:space="preserve">2026-09-03T13:26:50Z</t>
  </si>
  <si>
    <t xml:space="preserve">t-2648</t>
  </si>
  <si>
    <t xml:space="preserve">2026-09-03T13:42:39Z</t>
  </si>
  <si>
    <t xml:space="preserve">t-2649</t>
  </si>
  <si>
    <t xml:space="preserve">2026-09-03T13:56:20Z</t>
  </si>
  <si>
    <t xml:space="preserve">t-2650</t>
  </si>
  <si>
    <t xml:space="preserve">2026-09-03T13:57:18Z</t>
  </si>
  <si>
    <t xml:space="preserve">t-2651</t>
  </si>
  <si>
    <t xml:space="preserve">2026-09-03T14:00:16Z</t>
  </si>
  <si>
    <t xml:space="preserve">t-2652</t>
  </si>
  <si>
    <t xml:space="preserve">2026-09-03T14:01:07Z</t>
  </si>
  <si>
    <t xml:space="preserve">t-2653</t>
  </si>
  <si>
    <t xml:space="preserve">2026-09-03T14:04:43Z</t>
  </si>
  <si>
    <t xml:space="preserve">t-2654</t>
  </si>
  <si>
    <t xml:space="preserve">2026-09-03T14:10:33Z</t>
  </si>
  <si>
    <t xml:space="preserve">t-2655</t>
  </si>
  <si>
    <t xml:space="preserve">2026-09-03T14:22:55Z</t>
  </si>
  <si>
    <t xml:space="preserve">t-2656</t>
  </si>
  <si>
    <t xml:space="preserve">2026-09-03T14:29:15Z</t>
  </si>
  <si>
    <t xml:space="preserve">t-2657</t>
  </si>
  <si>
    <t xml:space="preserve">2026-09-03T14:33:11Z</t>
  </si>
  <si>
    <t xml:space="preserve">t-2658</t>
  </si>
  <si>
    <t xml:space="preserve">2026-09-03T14:46:10Z</t>
  </si>
  <si>
    <t xml:space="preserve">t-2659</t>
  </si>
  <si>
    <t xml:space="preserve">2026-09-03T14:46:18Z</t>
  </si>
  <si>
    <t xml:space="preserve">t-2660</t>
  </si>
  <si>
    <t xml:space="preserve">2026-09-03T14:48:49Z</t>
  </si>
  <si>
    <t xml:space="preserve">t-2661</t>
  </si>
  <si>
    <t xml:space="preserve">2026-09-03T15:03:27Z</t>
  </si>
  <si>
    <t xml:space="preserve">t-2662</t>
  </si>
  <si>
    <t xml:space="preserve">2026-09-03T15:14:36Z</t>
  </si>
  <si>
    <t xml:space="preserve">t-2663</t>
  </si>
  <si>
    <t xml:space="preserve">2026-09-03T15:20:24Z</t>
  </si>
  <si>
    <t xml:space="preserve">t-2664</t>
  </si>
  <si>
    <t xml:space="preserve">2026-09-03T15:20:56Z</t>
  </si>
  <si>
    <t xml:space="preserve">t-2665</t>
  </si>
  <si>
    <t xml:space="preserve">2026-09-03T15:38:47Z</t>
  </si>
  <si>
    <t xml:space="preserve">t-2666</t>
  </si>
  <si>
    <t xml:space="preserve">2026-09-03T15:44:02Z</t>
  </si>
  <si>
    <t xml:space="preserve">t-2667</t>
  </si>
  <si>
    <t xml:space="preserve">2026-09-03T16:14:34Z</t>
  </si>
  <si>
    <t xml:space="preserve">t-2668</t>
  </si>
  <si>
    <t xml:space="preserve">2026-09-03T16:45:24Z</t>
  </si>
  <si>
    <t xml:space="preserve">t-2669</t>
  </si>
  <si>
    <t xml:space="preserve">2026-09-03T16:45:27Z</t>
  </si>
  <si>
    <t xml:space="preserve">t-2670</t>
  </si>
  <si>
    <t xml:space="preserve">2026-09-03T16:46:01Z</t>
  </si>
  <si>
    <t xml:space="preserve">t-2671</t>
  </si>
  <si>
    <t xml:space="preserve">2026-09-03T16:51:08Z</t>
  </si>
  <si>
    <t xml:space="preserve">t-2672</t>
  </si>
  <si>
    <t xml:space="preserve">2026-09-03T17:16:21Z</t>
  </si>
  <si>
    <t xml:space="preserve">t-2673</t>
  </si>
  <si>
    <t xml:space="preserve">2026-09-03T17:23:46Z</t>
  </si>
  <si>
    <t xml:space="preserve">t-2674</t>
  </si>
  <si>
    <t xml:space="preserve">2026-09-03T17:33:18Z</t>
  </si>
  <si>
    <t xml:space="preserve">t-2675</t>
  </si>
  <si>
    <t xml:space="preserve">2026-09-03T17:33:37Z</t>
  </si>
  <si>
    <t xml:space="preserve">t-2676</t>
  </si>
  <si>
    <t xml:space="preserve">2026-09-03T17:48:59Z</t>
  </si>
  <si>
    <t xml:space="preserve">t-2677</t>
  </si>
  <si>
    <t xml:space="preserve">2026-09-03T18:05:52Z</t>
  </si>
  <si>
    <t xml:space="preserve">t-2678</t>
  </si>
  <si>
    <t xml:space="preserve">2026-09-03T18:23:09Z</t>
  </si>
  <si>
    <t xml:space="preserve">t-2679</t>
  </si>
  <si>
    <t xml:space="preserve">2026-09-03T18:52:21Z</t>
  </si>
  <si>
    <t xml:space="preserve">t-2680</t>
  </si>
  <si>
    <t xml:space="preserve">2026-09-03T18:53:46Z</t>
  </si>
  <si>
    <t xml:space="preserve">t-2681</t>
  </si>
  <si>
    <t xml:space="preserve">2026-09-03T19:24:12Z</t>
  </si>
  <si>
    <t xml:space="preserve">t-2682</t>
  </si>
  <si>
    <t xml:space="preserve">2026-09-03T20:21:01Z</t>
  </si>
  <si>
    <t xml:space="preserve">t-2683</t>
  </si>
  <si>
    <t xml:space="preserve">2026-09-03T20:56:24Z</t>
  </si>
  <si>
    <t xml:space="preserve">t-2684</t>
  </si>
  <si>
    <t xml:space="preserve">2026-09-03T22:03:14Z</t>
  </si>
  <si>
    <t xml:space="preserve">t-2685</t>
  </si>
  <si>
    <t xml:space="preserve">2026-09-03T22:59:45Z</t>
  </si>
  <si>
    <t xml:space="preserve">t-2686</t>
  </si>
  <si>
    <t xml:space="preserve">2026-09-04T01:54:35Z</t>
  </si>
  <si>
    <t xml:space="preserve">t-2687</t>
  </si>
  <si>
    <t xml:space="preserve">2026-09-04T02:44:26Z</t>
  </si>
  <si>
    <t xml:space="preserve">t-2688</t>
  </si>
  <si>
    <t xml:space="preserve">2026-09-04T04:44:27Z</t>
  </si>
  <si>
    <t xml:space="preserve">t-2689</t>
  </si>
  <si>
    <t xml:space="preserve">2026-09-04T06:11:29Z</t>
  </si>
  <si>
    <t xml:space="preserve">t-2690</t>
  </si>
  <si>
    <t xml:space="preserve">2026-09-04T06:14:57Z</t>
  </si>
  <si>
    <t xml:space="preserve">t-2691</t>
  </si>
  <si>
    <t xml:space="preserve">2026-09-04T06:26:29Z</t>
  </si>
  <si>
    <t xml:space="preserve">t-2692</t>
  </si>
  <si>
    <t xml:space="preserve">2026-09-04T08:02:23Z</t>
  </si>
  <si>
    <t xml:space="preserve">t-2693</t>
  </si>
  <si>
    <t xml:space="preserve">2026-09-04T08:06:00Z</t>
  </si>
  <si>
    <t xml:space="preserve">t-2694</t>
  </si>
  <si>
    <t xml:space="preserve">2026-09-04T08:21:24Z</t>
  </si>
  <si>
    <t xml:space="preserve">t-2695</t>
  </si>
  <si>
    <t xml:space="preserve">2026-09-04T08:30:20Z</t>
  </si>
  <si>
    <t xml:space="preserve">t-2696</t>
  </si>
  <si>
    <t xml:space="preserve">2026-09-04T08:30:29Z</t>
  </si>
  <si>
    <t xml:space="preserve">t-2697</t>
  </si>
  <si>
    <t xml:space="preserve">2026-09-04T09:27:42Z</t>
  </si>
  <si>
    <t xml:space="preserve">t-2698</t>
  </si>
  <si>
    <t xml:space="preserve">2026-09-04T09:33:52Z</t>
  </si>
  <si>
    <t xml:space="preserve">t-2699</t>
  </si>
  <si>
    <t xml:space="preserve">2026-09-04T09:35:59Z</t>
  </si>
  <si>
    <t xml:space="preserve">t-2700</t>
  </si>
  <si>
    <t xml:space="preserve">2026-09-04T09:44:10Z</t>
  </si>
  <si>
    <t xml:space="preserve">t-2701</t>
  </si>
  <si>
    <t xml:space="preserve">2026-09-04T09:51:06Z</t>
  </si>
  <si>
    <t xml:space="preserve">t-2702</t>
  </si>
  <si>
    <t xml:space="preserve">2026-09-04T09:53:33Z</t>
  </si>
  <si>
    <t xml:space="preserve">t-2703</t>
  </si>
  <si>
    <t xml:space="preserve">2026-09-04T09:56:49Z</t>
  </si>
  <si>
    <t xml:space="preserve">t-2704</t>
  </si>
  <si>
    <t xml:space="preserve">2026-09-04T10:26:07Z</t>
  </si>
  <si>
    <t xml:space="preserve">t-2705</t>
  </si>
  <si>
    <t xml:space="preserve">2026-09-04T10:32:54Z</t>
  </si>
  <si>
    <t xml:space="preserve">t-2706</t>
  </si>
  <si>
    <t xml:space="preserve">2026-09-04T10:44:34Z</t>
  </si>
  <si>
    <t xml:space="preserve">t-2707</t>
  </si>
  <si>
    <t xml:space="preserve">2026-09-04T11:06:02Z</t>
  </si>
  <si>
    <t xml:space="preserve">t-2708</t>
  </si>
  <si>
    <t xml:space="preserve">2026-09-04T11:16:00Z</t>
  </si>
  <si>
    <t xml:space="preserve">t-2709</t>
  </si>
  <si>
    <t xml:space="preserve">2026-09-04T11:16:02Z</t>
  </si>
  <si>
    <t xml:space="preserve">t-2710</t>
  </si>
  <si>
    <t xml:space="preserve">2026-09-04T11:31:15Z</t>
  </si>
  <si>
    <t xml:space="preserve">t-2711</t>
  </si>
  <si>
    <t xml:space="preserve">2026-09-04T11:47:21Z</t>
  </si>
  <si>
    <t xml:space="preserve">t-2712</t>
  </si>
  <si>
    <t xml:space="preserve">2026-09-04T11:47:41Z</t>
  </si>
  <si>
    <t xml:space="preserve">t-2713</t>
  </si>
  <si>
    <t xml:space="preserve">2026-09-04T12:38:52Z</t>
  </si>
  <si>
    <t xml:space="preserve">t-2714</t>
  </si>
  <si>
    <t xml:space="preserve">2026-09-04T12:47:00Z</t>
  </si>
  <si>
    <t xml:space="preserve">t-2715</t>
  </si>
  <si>
    <t xml:space="preserve">2026-09-04T12:50:35Z</t>
  </si>
  <si>
    <t xml:space="preserve">t-2716</t>
  </si>
  <si>
    <t xml:space="preserve">2026-09-04T12:51:47Z</t>
  </si>
  <si>
    <t xml:space="preserve">t-2717</t>
  </si>
  <si>
    <t xml:space="preserve">2026-09-04T13:13:48Z</t>
  </si>
  <si>
    <t xml:space="preserve">t-2718</t>
  </si>
  <si>
    <t xml:space="preserve">2026-09-04T13:22:10Z</t>
  </si>
  <si>
    <t xml:space="preserve">t-2719</t>
  </si>
  <si>
    <t xml:space="preserve">2026-09-04T13:22:44Z</t>
  </si>
  <si>
    <t xml:space="preserve">t-2720</t>
  </si>
  <si>
    <t xml:space="preserve">2026-09-04T13:33:50Z</t>
  </si>
  <si>
    <t xml:space="preserve">t-2721</t>
  </si>
  <si>
    <t xml:space="preserve">2026-09-04T13:36:57Z</t>
  </si>
  <si>
    <t xml:space="preserve">t-2722</t>
  </si>
  <si>
    <t xml:space="preserve">2026-09-04T13:42:15Z</t>
  </si>
  <si>
    <t xml:space="preserve">t-2723</t>
  </si>
  <si>
    <t xml:space="preserve">2026-09-04T13:57:16Z</t>
  </si>
  <si>
    <t xml:space="preserve">t-2724</t>
  </si>
  <si>
    <t xml:space="preserve">2026-09-04T13:58:48Z</t>
  </si>
  <si>
    <t xml:space="preserve">t-2725</t>
  </si>
  <si>
    <t xml:space="preserve">2026-09-04T14:00:57Z</t>
  </si>
  <si>
    <t xml:space="preserve">t-2726</t>
  </si>
  <si>
    <t xml:space="preserve">2026-09-04T14:26:11Z</t>
  </si>
  <si>
    <t xml:space="preserve">t-2727</t>
  </si>
  <si>
    <t xml:space="preserve">2026-09-04T14:31:14Z</t>
  </si>
  <si>
    <t xml:space="preserve">t-2728</t>
  </si>
  <si>
    <t xml:space="preserve">2026-09-04T14:32:36Z</t>
  </si>
  <si>
    <t xml:space="preserve">t-2729</t>
  </si>
  <si>
    <t xml:space="preserve">2026-09-04T15:57:39Z</t>
  </si>
  <si>
    <t xml:space="preserve">t-2730</t>
  </si>
  <si>
    <t xml:space="preserve">2026-09-04T16:23:25Z</t>
  </si>
  <si>
    <t xml:space="preserve">t-2731</t>
  </si>
  <si>
    <t xml:space="preserve">2026-09-04T16:33:33Z</t>
  </si>
  <si>
    <t xml:space="preserve">t-2732</t>
  </si>
  <si>
    <t xml:space="preserve">2026-09-04T16:45:19Z</t>
  </si>
  <si>
    <t xml:space="preserve">t-2733</t>
  </si>
  <si>
    <t xml:space="preserve">2026-09-04T17:05:05Z</t>
  </si>
  <si>
    <t xml:space="preserve">t-2734</t>
  </si>
  <si>
    <t xml:space="preserve">2026-09-04T17:08:40Z</t>
  </si>
  <si>
    <t xml:space="preserve">t-2735</t>
  </si>
  <si>
    <t xml:space="preserve">2026-09-04T17:13:51Z</t>
  </si>
  <si>
    <t xml:space="preserve">t-2736</t>
  </si>
  <si>
    <t xml:space="preserve">2026-09-04T17:25:29Z</t>
  </si>
  <si>
    <t xml:space="preserve">t-2737</t>
  </si>
  <si>
    <t xml:space="preserve">2026-09-04T17:33:05Z</t>
  </si>
  <si>
    <t xml:space="preserve">t-2738</t>
  </si>
  <si>
    <t xml:space="preserve">2026-09-04T18:03:56Z</t>
  </si>
  <si>
    <t xml:space="preserve">t-2739</t>
  </si>
  <si>
    <t xml:space="preserve">2026-09-04T18:17:59Z</t>
  </si>
  <si>
    <t xml:space="preserve">t-2740</t>
  </si>
  <si>
    <t xml:space="preserve">2026-09-04T18:36:27Z</t>
  </si>
  <si>
    <t xml:space="preserve">t-2741</t>
  </si>
  <si>
    <t xml:space="preserve">2026-09-04T19:07:53Z</t>
  </si>
  <si>
    <t xml:space="preserve">t-2742</t>
  </si>
  <si>
    <t xml:space="preserve">2026-09-04T19:50:45Z</t>
  </si>
  <si>
    <t xml:space="preserve">t-2743</t>
  </si>
  <si>
    <t xml:space="preserve">2026-09-04T20:26:42Z</t>
  </si>
  <si>
    <t xml:space="preserve">t-2744</t>
  </si>
  <si>
    <t xml:space="preserve">2026-09-04T20:56:14Z</t>
  </si>
  <si>
    <t xml:space="preserve">t-2745</t>
  </si>
  <si>
    <t xml:space="preserve">2026-09-04T21:01:22Z</t>
  </si>
  <si>
    <t xml:space="preserve">t-2746</t>
  </si>
  <si>
    <t xml:space="preserve">2026-09-04T22:29:27Z</t>
  </si>
  <si>
    <t xml:space="preserve">t-2747</t>
  </si>
  <si>
    <t xml:space="preserve">2026-09-05T12:02:18Z</t>
  </si>
  <si>
    <t xml:space="preserve">t-2748</t>
  </si>
  <si>
    <t xml:space="preserve">2026-09-05T13:53:55Z</t>
  </si>
  <si>
    <t xml:space="preserve">t-2749</t>
  </si>
  <si>
    <t xml:space="preserve">2026-09-05T14:11:14Z</t>
  </si>
  <si>
    <t xml:space="preserve">t-2750</t>
  </si>
  <si>
    <t xml:space="preserve">2026-09-05T14:17:16Z</t>
  </si>
  <si>
    <t xml:space="preserve">t-2751</t>
  </si>
  <si>
    <t xml:space="preserve">2026-09-05T18:02:58Z</t>
  </si>
  <si>
    <t xml:space="preserve">t-2752</t>
  </si>
  <si>
    <t xml:space="preserve">2026-09-05T18:39:59Z</t>
  </si>
  <si>
    <t xml:space="preserve">t-2753</t>
  </si>
  <si>
    <t xml:space="preserve">2026-09-06T05:03:54Z</t>
  </si>
  <si>
    <t xml:space="preserve">t-2754</t>
  </si>
  <si>
    <t xml:space="preserve">2026-09-06T08:10:26Z</t>
  </si>
  <si>
    <t xml:space="preserve">t-2755</t>
  </si>
  <si>
    <t xml:space="preserve">2026-09-06T09:24:23Z</t>
  </si>
  <si>
    <t xml:space="preserve">t-2756</t>
  </si>
  <si>
    <t xml:space="preserve">2026-09-06T10:49:23Z</t>
  </si>
  <si>
    <t xml:space="preserve">t-2757</t>
  </si>
  <si>
    <t xml:space="preserve">2026-09-06T10:52:07Z</t>
  </si>
  <si>
    <t xml:space="preserve">t-2758</t>
  </si>
  <si>
    <t xml:space="preserve">2026-09-06T11:05:01Z</t>
  </si>
  <si>
    <t xml:space="preserve">t-2759</t>
  </si>
  <si>
    <t xml:space="preserve">2026-09-06T12:49:31Z</t>
  </si>
  <si>
    <t xml:space="preserve">t-2760</t>
  </si>
  <si>
    <t xml:space="preserve">2026-09-06T14:34:33Z</t>
  </si>
  <si>
    <t xml:space="preserve">t-2761</t>
  </si>
  <si>
    <t xml:space="preserve">2026-09-06T18:39:43Z</t>
  </si>
  <si>
    <t xml:space="preserve">t-2762</t>
  </si>
  <si>
    <t xml:space="preserve">2026-09-07T07:24:43Z</t>
  </si>
  <si>
    <t xml:space="preserve">t-2763</t>
  </si>
  <si>
    <t xml:space="preserve">2026-09-07T07:34:53Z</t>
  </si>
  <si>
    <t xml:space="preserve">t-2764</t>
  </si>
  <si>
    <t xml:space="preserve">2026-09-07T08:09:11Z</t>
  </si>
  <si>
    <t xml:space="preserve">t-2765</t>
  </si>
  <si>
    <t xml:space="preserve">2026-09-07T08:14:44Z</t>
  </si>
  <si>
    <t xml:space="preserve">t-2766</t>
  </si>
  <si>
    <t xml:space="preserve">2026-09-07T08:21:53Z</t>
  </si>
  <si>
    <t xml:space="preserve">t-2767</t>
  </si>
  <si>
    <t xml:space="preserve">2026-09-07T08:23:12Z</t>
  </si>
  <si>
    <t xml:space="preserve">t-2768</t>
  </si>
  <si>
    <t xml:space="preserve">2026-09-07T08:49:01Z</t>
  </si>
  <si>
    <t xml:space="preserve">t-2769</t>
  </si>
  <si>
    <t xml:space="preserve">2026-09-07T09:00:43Z</t>
  </si>
  <si>
    <t xml:space="preserve">t-2770</t>
  </si>
  <si>
    <t xml:space="preserve">2026-09-07T09:11:16Z</t>
  </si>
  <si>
    <t xml:space="preserve">t-2771</t>
  </si>
  <si>
    <t xml:space="preserve">2026-09-07T09:22:03Z</t>
  </si>
  <si>
    <t xml:space="preserve">t-2772</t>
  </si>
  <si>
    <t xml:space="preserve">2026-09-07T09:36:51Z</t>
  </si>
  <si>
    <t xml:space="preserve">t-2773</t>
  </si>
  <si>
    <t xml:space="preserve">2026-09-07T09:39:39Z</t>
  </si>
  <si>
    <t xml:space="preserve">t-2774</t>
  </si>
  <si>
    <t xml:space="preserve">2026-09-07T09:45:24Z</t>
  </si>
  <si>
    <t xml:space="preserve">t-2775</t>
  </si>
  <si>
    <t xml:space="preserve">2026-09-07T09:45:34Z</t>
  </si>
  <si>
    <t xml:space="preserve">t-2776</t>
  </si>
  <si>
    <t xml:space="preserve">2026-09-07T09:59:39Z</t>
  </si>
  <si>
    <t xml:space="preserve">t-2777</t>
  </si>
  <si>
    <t xml:space="preserve">2026-09-07T10:02:54Z</t>
  </si>
  <si>
    <t xml:space="preserve">t-2778</t>
  </si>
  <si>
    <t xml:space="preserve">2026-09-07T10:06:19Z</t>
  </si>
  <si>
    <t xml:space="preserve">t-2779</t>
  </si>
  <si>
    <t xml:space="preserve">2026-09-07T10:13:40Z</t>
  </si>
  <si>
    <t xml:space="preserve">t-2780</t>
  </si>
  <si>
    <t xml:space="preserve">2026-09-07T10:23:01Z</t>
  </si>
  <si>
    <t xml:space="preserve">t-2781</t>
  </si>
  <si>
    <t xml:space="preserve">2026-09-07T10:28:08Z</t>
  </si>
  <si>
    <t xml:space="preserve">t-2782</t>
  </si>
  <si>
    <t xml:space="preserve">2026-09-07T10:29:00Z</t>
  </si>
  <si>
    <t xml:space="preserve">t-2783</t>
  </si>
  <si>
    <t xml:space="preserve">2026-09-07T10:43:27Z</t>
  </si>
  <si>
    <t xml:space="preserve">t-2784</t>
  </si>
  <si>
    <t xml:space="preserve">2026-09-07T10:45:04Z</t>
  </si>
  <si>
    <t xml:space="preserve">t-2785</t>
  </si>
  <si>
    <t xml:space="preserve">2026-09-07T10:47:10Z</t>
  </si>
  <si>
    <t xml:space="preserve">t-2786</t>
  </si>
  <si>
    <t xml:space="preserve">2026-09-07T10:53:30Z</t>
  </si>
  <si>
    <t xml:space="preserve">t-2787</t>
  </si>
  <si>
    <t xml:space="preserve">2026-09-07T11:00:26Z</t>
  </si>
  <si>
    <t xml:space="preserve">t-2788</t>
  </si>
  <si>
    <t xml:space="preserve">2026-09-07T11:04:14Z</t>
  </si>
  <si>
    <t xml:space="preserve">t-2789</t>
  </si>
  <si>
    <t xml:space="preserve">2026-09-07T11:12:05Z</t>
  </si>
  <si>
    <t xml:space="preserve">t-2790</t>
  </si>
  <si>
    <t xml:space="preserve">2026-09-07T11:20:55Z</t>
  </si>
  <si>
    <t xml:space="preserve">t-2791</t>
  </si>
  <si>
    <t xml:space="preserve">2026-09-07T11:21:10Z</t>
  </si>
  <si>
    <t xml:space="preserve">t-2792</t>
  </si>
  <si>
    <t xml:space="preserve">2026-09-07T11:31:32Z</t>
  </si>
  <si>
    <t xml:space="preserve">t-2793</t>
  </si>
  <si>
    <t xml:space="preserve">2026-09-07T11:42:02Z</t>
  </si>
  <si>
    <t xml:space="preserve">t-2794</t>
  </si>
  <si>
    <t xml:space="preserve">2026-09-07T11:49:54Z</t>
  </si>
  <si>
    <t xml:space="preserve">t-2795</t>
  </si>
  <si>
    <t xml:space="preserve">2026-09-07T12:04:34Z</t>
  </si>
  <si>
    <t xml:space="preserve">t-2796</t>
  </si>
  <si>
    <t xml:space="preserve">2026-09-07T12:35:20Z</t>
  </si>
  <si>
    <t xml:space="preserve">t-2797</t>
  </si>
  <si>
    <t xml:space="preserve">2026-09-07T12:38:21Z</t>
  </si>
  <si>
    <t xml:space="preserve">t-2798</t>
  </si>
  <si>
    <t xml:space="preserve">2026-09-07T12:43:07Z</t>
  </si>
  <si>
    <t xml:space="preserve">t-2800</t>
  </si>
  <si>
    <t xml:space="preserve">2026-09-07T12:51:47Z</t>
  </si>
  <si>
    <t xml:space="preserve">t-2801</t>
  </si>
  <si>
    <t xml:space="preserve">2026-09-07T12:56:55Z</t>
  </si>
  <si>
    <t xml:space="preserve">t-2802</t>
  </si>
  <si>
    <t xml:space="preserve">2026-09-07T13:17:13Z</t>
  </si>
  <si>
    <t xml:space="preserve">t-2803</t>
  </si>
  <si>
    <t xml:space="preserve">2026-09-07T13:22:36Z</t>
  </si>
  <si>
    <t xml:space="preserve">t-2804</t>
  </si>
  <si>
    <t xml:space="preserve">2026-09-07T13:23:25Z</t>
  </si>
  <si>
    <t xml:space="preserve">t-2805</t>
  </si>
  <si>
    <t xml:space="preserve">2026-09-07T13:27:03Z</t>
  </si>
  <si>
    <t xml:space="preserve">t-2806</t>
  </si>
  <si>
    <t xml:space="preserve">2026-09-07T13:27:35Z</t>
  </si>
  <si>
    <t xml:space="preserve">t-2807</t>
  </si>
  <si>
    <t xml:space="preserve">2026-09-07T13:35:25Z</t>
  </si>
  <si>
    <t xml:space="preserve">t-2808</t>
  </si>
  <si>
    <t xml:space="preserve">2026-09-07T13:42:18Z</t>
  </si>
  <si>
    <t xml:space="preserve">t-2809</t>
  </si>
  <si>
    <t xml:space="preserve">2026-09-07T14:02:20Z</t>
  </si>
  <si>
    <t xml:space="preserve">t-2810</t>
  </si>
  <si>
    <t xml:space="preserve">2026-09-07T14:05:56Z</t>
  </si>
  <si>
    <t xml:space="preserve">t-2811</t>
  </si>
  <si>
    <t xml:space="preserve">2026-09-07T14:32:31Z</t>
  </si>
  <si>
    <t xml:space="preserve">t-2812</t>
  </si>
  <si>
    <t xml:space="preserve">2026-09-07T14:37:23Z</t>
  </si>
  <si>
    <t xml:space="preserve">t-2813</t>
  </si>
  <si>
    <t xml:space="preserve">2026-09-07T14:43:39Z</t>
  </si>
  <si>
    <t xml:space="preserve">t-2814</t>
  </si>
  <si>
    <t xml:space="preserve">2026-09-07T14:51:39Z</t>
  </si>
  <si>
    <t xml:space="preserve">t-2815</t>
  </si>
  <si>
    <t xml:space="preserve">2026-09-07T14:53:19Z</t>
  </si>
  <si>
    <t xml:space="preserve">t-2816</t>
  </si>
  <si>
    <t xml:space="preserve">2026-09-07T14:58:28Z</t>
  </si>
  <si>
    <t xml:space="preserve">t-2817</t>
  </si>
  <si>
    <t xml:space="preserve">2026-09-07T15:29:10Z</t>
  </si>
  <si>
    <t xml:space="preserve">t-2818</t>
  </si>
  <si>
    <t xml:space="preserve">2026-09-07T15:49:37Z</t>
  </si>
  <si>
    <t xml:space="preserve">t-2819</t>
  </si>
  <si>
    <t xml:space="preserve">2026-09-07T15:50:57Z</t>
  </si>
  <si>
    <t xml:space="preserve">t-2820</t>
  </si>
  <si>
    <t xml:space="preserve">2026-09-07T15:58:49Z</t>
  </si>
  <si>
    <t xml:space="preserve">t-2821</t>
  </si>
  <si>
    <t xml:space="preserve">2026-09-07T16:24:45Z</t>
  </si>
  <si>
    <t xml:space="preserve">t-2822</t>
  </si>
  <si>
    <t xml:space="preserve">2026-09-07T17:05:12Z</t>
  </si>
  <si>
    <t xml:space="preserve">t-2823</t>
  </si>
  <si>
    <t xml:space="preserve">2026-09-07T17:15:19Z</t>
  </si>
  <si>
    <t xml:space="preserve">t-2824</t>
  </si>
  <si>
    <t xml:space="preserve">2026-09-07T17:16:42Z</t>
  </si>
  <si>
    <t xml:space="preserve">t-2825</t>
  </si>
  <si>
    <t xml:space="preserve">2026-09-07T18:08:18Z</t>
  </si>
  <si>
    <t xml:space="preserve">t-2826</t>
  </si>
  <si>
    <t xml:space="preserve">2026-09-07T18:08:19Z</t>
  </si>
  <si>
    <t xml:space="preserve">t-2827</t>
  </si>
  <si>
    <t xml:space="preserve">2026-09-07T18:33:12Z</t>
  </si>
  <si>
    <t xml:space="preserve">t-2828</t>
  </si>
  <si>
    <t xml:space="preserve">2026-09-07T18:41:36Z</t>
  </si>
  <si>
    <t xml:space="preserve">t-2829</t>
  </si>
  <si>
    <t xml:space="preserve">2026-09-07T18:50:57Z</t>
  </si>
  <si>
    <t xml:space="preserve">t-2830</t>
  </si>
  <si>
    <t xml:space="preserve">2026-09-07T18:56:25Z</t>
  </si>
  <si>
    <t xml:space="preserve">t-2831</t>
  </si>
  <si>
    <t xml:space="preserve">2026-09-07T19:38:56Z</t>
  </si>
  <si>
    <t xml:space="preserve">t-2832</t>
  </si>
  <si>
    <t xml:space="preserve">2026-09-07T20:06:01Z</t>
  </si>
  <si>
    <t xml:space="preserve">t-2833</t>
  </si>
  <si>
    <t xml:space="preserve">2026-09-07T20:08:31Z</t>
  </si>
  <si>
    <t xml:space="preserve">t-2834</t>
  </si>
  <si>
    <t xml:space="preserve">2026-09-07T20:27:29Z</t>
  </si>
  <si>
    <t xml:space="preserve">t-2835</t>
  </si>
  <si>
    <t xml:space="preserve">2026-09-07T20:28:12Z</t>
  </si>
  <si>
    <t xml:space="preserve">t-2836</t>
  </si>
  <si>
    <t xml:space="preserve">2026-09-07T20:52:58Z</t>
  </si>
  <si>
    <t xml:space="preserve">t-2837</t>
  </si>
  <si>
    <t xml:space="preserve">2026-09-07T21:13:38Z</t>
  </si>
  <si>
    <t xml:space="preserve">t-2838</t>
  </si>
  <si>
    <t xml:space="preserve">2026-09-07T21:52:47Z</t>
  </si>
  <si>
    <t xml:space="preserve">t-2839</t>
  </si>
  <si>
    <t xml:space="preserve">2026-09-07T22:33:59Z</t>
  </si>
  <si>
    <t xml:space="preserve">t-2840</t>
  </si>
  <si>
    <t xml:space="preserve">2026-09-08T04:08:18Z</t>
  </si>
  <si>
    <t xml:space="preserve">t-2841</t>
  </si>
  <si>
    <t xml:space="preserve">2026-09-08T05:48:37Z</t>
  </si>
  <si>
    <t xml:space="preserve">t-2842</t>
  </si>
  <si>
    <t xml:space="preserve">2026-09-08T06:36:22Z</t>
  </si>
  <si>
    <t xml:space="preserve">t-2843</t>
  </si>
  <si>
    <t xml:space="preserve">2026-09-08T06:39:32Z</t>
  </si>
  <si>
    <t xml:space="preserve">t-2844</t>
  </si>
  <si>
    <t xml:space="preserve">2026-09-08T08:18:09Z</t>
  </si>
  <si>
    <t xml:space="preserve">t-2845</t>
  </si>
  <si>
    <t xml:space="preserve">2026-09-08T08:52:58Z</t>
  </si>
  <si>
    <t xml:space="preserve">t-2846</t>
  </si>
  <si>
    <t xml:space="preserve">2026-09-08T09:11:33Z</t>
  </si>
  <si>
    <t xml:space="preserve">t-2847</t>
  </si>
  <si>
    <t xml:space="preserve">2026-09-08T09:29:03Z</t>
  </si>
  <si>
    <t xml:space="preserve">t-2848</t>
  </si>
  <si>
    <t xml:space="preserve">2026-09-08T10:19:41Z</t>
  </si>
  <si>
    <t xml:space="preserve">t-2849</t>
  </si>
  <si>
    <t xml:space="preserve">2026-09-08T10:34:36Z</t>
  </si>
  <si>
    <t xml:space="preserve">t-2850</t>
  </si>
  <si>
    <t xml:space="preserve">2026-09-08T10:45:44Z</t>
  </si>
  <si>
    <t xml:space="preserve">t-2851</t>
  </si>
  <si>
    <t xml:space="preserve">2026-09-08T10:55:07Z</t>
  </si>
  <si>
    <t xml:space="preserve">t-2852</t>
  </si>
  <si>
    <t xml:space="preserve">2026-09-08T11:00:06Z</t>
  </si>
  <si>
    <t xml:space="preserve">t-2853</t>
  </si>
  <si>
    <t xml:space="preserve">2026-09-08T11:18:27Z</t>
  </si>
  <si>
    <t xml:space="preserve">t-2854</t>
  </si>
  <si>
    <t xml:space="preserve">2026-09-08T11:26:27Z</t>
  </si>
  <si>
    <t xml:space="preserve">t-2855</t>
  </si>
  <si>
    <t xml:space="preserve">2026-09-08T11:29:41Z</t>
  </si>
  <si>
    <t xml:space="preserve">t-2856</t>
  </si>
  <si>
    <t xml:space="preserve">2026-09-08T11:41:40Z</t>
  </si>
  <si>
    <t xml:space="preserve">t-2857</t>
  </si>
  <si>
    <t xml:space="preserve">2026-09-08T11:51:59Z</t>
  </si>
  <si>
    <t xml:space="preserve">t-2858</t>
  </si>
  <si>
    <t xml:space="preserve">2026-09-08T11:52:35Z</t>
  </si>
  <si>
    <t xml:space="preserve">t-2859</t>
  </si>
  <si>
    <t xml:space="preserve">2026-09-08T11:58:46Z</t>
  </si>
  <si>
    <t xml:space="preserve">t-2860</t>
  </si>
  <si>
    <t xml:space="preserve">2026-09-08T12:09:57Z</t>
  </si>
  <si>
    <t xml:space="preserve">t-2861</t>
  </si>
  <si>
    <t xml:space="preserve">2026-09-08T12:15:09Z</t>
  </si>
  <si>
    <t xml:space="preserve">t-2862</t>
  </si>
  <si>
    <t xml:space="preserve">2026-09-08T12:24:45Z</t>
  </si>
  <si>
    <t xml:space="preserve">t-2863</t>
  </si>
  <si>
    <t xml:space="preserve">2026-09-08T12:39:54Z</t>
  </si>
  <si>
    <t xml:space="preserve">t-2864</t>
  </si>
  <si>
    <t xml:space="preserve">2026-09-08T12:43:15Z</t>
  </si>
  <si>
    <t xml:space="preserve">t-2865</t>
  </si>
  <si>
    <t xml:space="preserve">2026-09-08T12:45:51Z</t>
  </si>
  <si>
    <t xml:space="preserve">t-2866</t>
  </si>
  <si>
    <t xml:space="preserve">2026-09-08T12:53:47Z</t>
  </si>
  <si>
    <t xml:space="preserve">t-2867</t>
  </si>
  <si>
    <t xml:space="preserve">2026-09-08T12:54:12Z</t>
  </si>
  <si>
    <t xml:space="preserve">t-2868</t>
  </si>
  <si>
    <t xml:space="preserve">2026-09-08T13:36:00Z</t>
  </si>
  <si>
    <t xml:space="preserve">t-2869</t>
  </si>
  <si>
    <t xml:space="preserve">2026-09-08T13:37:08Z</t>
  </si>
  <si>
    <t xml:space="preserve">t-2870</t>
  </si>
  <si>
    <t xml:space="preserve">2026-09-08T14:05:41Z</t>
  </si>
  <si>
    <t xml:space="preserve">t-2871</t>
  </si>
  <si>
    <t xml:space="preserve">2026-09-08T14:10:39Z</t>
  </si>
  <si>
    <t xml:space="preserve">t-2872</t>
  </si>
  <si>
    <t xml:space="preserve">2026-09-08T14:12:53Z</t>
  </si>
  <si>
    <t xml:space="preserve">t-2873</t>
  </si>
  <si>
    <t xml:space="preserve">2026-09-08T14:34:49Z</t>
  </si>
  <si>
    <t xml:space="preserve">t-2874</t>
  </si>
  <si>
    <t xml:space="preserve">2026-09-08T14:36:09Z</t>
  </si>
  <si>
    <t xml:space="preserve">t-2875</t>
  </si>
  <si>
    <t xml:space="preserve">2026-09-08T14:43:00Z</t>
  </si>
  <si>
    <t xml:space="preserve">t-2876</t>
  </si>
  <si>
    <t xml:space="preserve">2026-09-08T14:50:00Z</t>
  </si>
  <si>
    <t xml:space="preserve">t-2877</t>
  </si>
  <si>
    <t xml:space="preserve">2026-09-08T14:58:50Z</t>
  </si>
  <si>
    <t xml:space="preserve">t-2878</t>
  </si>
  <si>
    <t xml:space="preserve">2026-09-08T15:23:50Z</t>
  </si>
  <si>
    <t xml:space="preserve">t-2879</t>
  </si>
  <si>
    <t xml:space="preserve">2026-09-08T15:34:53Z</t>
  </si>
  <si>
    <t xml:space="preserve">t-2880</t>
  </si>
  <si>
    <t xml:space="preserve">2026-09-08T15:35:28Z</t>
  </si>
  <si>
    <t xml:space="preserve">t-2881</t>
  </si>
  <si>
    <t xml:space="preserve">2026-09-08T15:41:42Z</t>
  </si>
  <si>
    <t xml:space="preserve">t-2882</t>
  </si>
  <si>
    <t xml:space="preserve">2026-09-08T16:14:57Z</t>
  </si>
  <si>
    <t xml:space="preserve">t-2883</t>
  </si>
  <si>
    <t xml:space="preserve">2026-09-08T16:26:10Z</t>
  </si>
  <si>
    <t xml:space="preserve">t-2884</t>
  </si>
  <si>
    <t xml:space="preserve">2026-09-08T16:40:08Z</t>
  </si>
  <si>
    <t xml:space="preserve">t-2885</t>
  </si>
  <si>
    <t xml:space="preserve">2026-09-08T16:42:37Z</t>
  </si>
  <si>
    <t xml:space="preserve">t-2886</t>
  </si>
  <si>
    <t xml:space="preserve">2026-09-08T17:02:20Z</t>
  </si>
  <si>
    <t xml:space="preserve">t-2887</t>
  </si>
  <si>
    <t xml:space="preserve">2026-09-08T17:02:55Z</t>
  </si>
  <si>
    <t xml:space="preserve">t-2888</t>
  </si>
  <si>
    <t xml:space="preserve">2026-09-08T17:18:31Z</t>
  </si>
  <si>
    <t xml:space="preserve">t-2889</t>
  </si>
  <si>
    <t xml:space="preserve">2026-09-08T18:00:15Z</t>
  </si>
  <si>
    <t xml:space="preserve">t-2890</t>
  </si>
  <si>
    <t xml:space="preserve">2026-09-08T18:24:21Z</t>
  </si>
  <si>
    <t xml:space="preserve">t-2891</t>
  </si>
  <si>
    <t xml:space="preserve">2026-09-08T18:28:38Z</t>
  </si>
  <si>
    <t xml:space="preserve">t-2892</t>
  </si>
  <si>
    <t xml:space="preserve">2026-09-08T18:42:04Z</t>
  </si>
  <si>
    <t xml:space="preserve">t-2893</t>
  </si>
  <si>
    <t xml:space="preserve">2026-09-08T18:54:05Z</t>
  </si>
  <si>
    <t xml:space="preserve">t-2894</t>
  </si>
  <si>
    <t xml:space="preserve">2026-09-08T19:23:53Z</t>
  </si>
  <si>
    <t xml:space="preserve">t-2895</t>
  </si>
  <si>
    <t xml:space="preserve">2026-09-08T21:14:19Z</t>
  </si>
  <si>
    <t xml:space="preserve">t-2896</t>
  </si>
  <si>
    <t xml:space="preserve">2026-09-08T22:54:02Z</t>
  </si>
  <si>
    <t xml:space="preserve">t-2897</t>
  </si>
  <si>
    <t xml:space="preserve">2026-09-09T03:44:40Z</t>
  </si>
  <si>
    <t xml:space="preserve">t-2898</t>
  </si>
  <si>
    <t xml:space="preserve">2026-09-09T03:52:36Z</t>
  </si>
  <si>
    <t xml:space="preserve">t-2899</t>
  </si>
  <si>
    <t xml:space="preserve">2026-09-09T07:00:50Z</t>
  </si>
  <si>
    <t xml:space="preserve">t-2900</t>
  </si>
  <si>
    <t xml:space="preserve">2026-09-09T07:08:05Z</t>
  </si>
  <si>
    <t xml:space="preserve">t-2901</t>
  </si>
  <si>
    <t xml:space="preserve">2026-09-09T07:36:45Z</t>
  </si>
  <si>
    <t xml:space="preserve">t-2902</t>
  </si>
  <si>
    <t xml:space="preserve">2026-09-09T07:46:13Z</t>
  </si>
  <si>
    <t xml:space="preserve">t-2903</t>
  </si>
  <si>
    <t xml:space="preserve">2026-09-09T08:06:42Z</t>
  </si>
  <si>
    <t xml:space="preserve">t-2904</t>
  </si>
  <si>
    <t xml:space="preserve">2026-09-09T08:39:15Z</t>
  </si>
  <si>
    <t xml:space="preserve">t-2905</t>
  </si>
  <si>
    <t xml:space="preserve">2026-09-09T08:40:07Z</t>
  </si>
  <si>
    <t xml:space="preserve">t-2906</t>
  </si>
  <si>
    <t xml:space="preserve">2026-09-09T08:46:25Z</t>
  </si>
  <si>
    <t xml:space="preserve">t-2907</t>
  </si>
  <si>
    <t xml:space="preserve">2026-09-09T08:50:15Z</t>
  </si>
  <si>
    <t xml:space="preserve">t-2908</t>
  </si>
  <si>
    <t xml:space="preserve">2026-09-09T08:51:05Z</t>
  </si>
  <si>
    <t xml:space="preserve">t-2909</t>
  </si>
  <si>
    <t xml:space="preserve">2026-09-09T09:02:53Z</t>
  </si>
  <si>
    <t xml:space="preserve">t-2910</t>
  </si>
  <si>
    <t xml:space="preserve">2026-09-09T09:11:20Z</t>
  </si>
  <si>
    <t xml:space="preserve">t-2911</t>
  </si>
  <si>
    <t xml:space="preserve">2026-09-09T09:32:16Z</t>
  </si>
  <si>
    <t xml:space="preserve">t-2912</t>
  </si>
  <si>
    <t xml:space="preserve">2026-09-09T09:35:44Z</t>
  </si>
  <si>
    <t xml:space="preserve">t-2913</t>
  </si>
  <si>
    <t xml:space="preserve">2026-09-09T09:38:20Z</t>
  </si>
  <si>
    <t xml:space="preserve">t-2914</t>
  </si>
  <si>
    <t xml:space="preserve">2026-09-09T10:03:58Z</t>
  </si>
  <si>
    <t xml:space="preserve">t-2915</t>
  </si>
  <si>
    <t xml:space="preserve">2026-09-09T10:16:31Z</t>
  </si>
  <si>
    <t xml:space="preserve">t-2916</t>
  </si>
  <si>
    <t xml:space="preserve">2026-09-09T10:23:55Z</t>
  </si>
  <si>
    <t xml:space="preserve">t-2917</t>
  </si>
  <si>
    <t xml:space="preserve">2026-09-09T10:26:32Z</t>
  </si>
  <si>
    <t xml:space="preserve">t-2918</t>
  </si>
  <si>
    <t xml:space="preserve">2026-09-09T10:36:28Z</t>
  </si>
  <si>
    <t xml:space="preserve">t-2919</t>
  </si>
  <si>
    <t xml:space="preserve">2026-09-09T10:44:57Z</t>
  </si>
  <si>
    <t xml:space="preserve">t-2920</t>
  </si>
  <si>
    <t xml:space="preserve">2026-09-09T10:48:50Z</t>
  </si>
  <si>
    <t xml:space="preserve">t-2921</t>
  </si>
  <si>
    <t xml:space="preserve">2026-09-09T10:57:13Z</t>
  </si>
  <si>
    <t xml:space="preserve">t-2922</t>
  </si>
  <si>
    <t xml:space="preserve">2026-09-09T11:03:31Z</t>
  </si>
  <si>
    <t xml:space="preserve">t-2923</t>
  </si>
  <si>
    <t xml:space="preserve">2026-09-09T11:10:29Z</t>
  </si>
  <si>
    <t xml:space="preserve">t-2924</t>
  </si>
  <si>
    <t xml:space="preserve">2026-09-09T11:11:08Z</t>
  </si>
  <si>
    <t xml:space="preserve">t-2925</t>
  </si>
  <si>
    <t xml:space="preserve">2026-09-09T11:28:07Z</t>
  </si>
  <si>
    <t xml:space="preserve">t-2926</t>
  </si>
  <si>
    <t xml:space="preserve">2026-09-09T11:28:32Z</t>
  </si>
  <si>
    <t xml:space="preserve">t-2927</t>
  </si>
  <si>
    <t xml:space="preserve">2026-09-09T11:43:59Z</t>
  </si>
  <si>
    <t xml:space="preserve">t-2928</t>
  </si>
  <si>
    <t xml:space="preserve">2026-09-09T11:50:07Z</t>
  </si>
  <si>
    <t xml:space="preserve">t-2929</t>
  </si>
  <si>
    <t xml:space="preserve">2026-09-09T12:42:25Z</t>
  </si>
  <si>
    <t xml:space="preserve">t-2930</t>
  </si>
  <si>
    <t xml:space="preserve">2026-09-09T12:46:16Z</t>
  </si>
  <si>
    <t xml:space="preserve">t-2931</t>
  </si>
  <si>
    <t xml:space="preserve">2026-09-09T13:12:18Z</t>
  </si>
  <si>
    <t xml:space="preserve">t-2932</t>
  </si>
  <si>
    <t xml:space="preserve">2026-09-09T13:30:26Z</t>
  </si>
  <si>
    <t xml:space="preserve">t-2933</t>
  </si>
  <si>
    <t xml:space="preserve">2026-09-09T13:50:38Z</t>
  </si>
  <si>
    <t xml:space="preserve">t-2934</t>
  </si>
  <si>
    <t xml:space="preserve">2026-09-09T14:04:16Z</t>
  </si>
  <si>
    <t xml:space="preserve">t-2935</t>
  </si>
  <si>
    <t xml:space="preserve">2026-09-09T14:05:09Z</t>
  </si>
  <si>
    <t xml:space="preserve">t-2936</t>
  </si>
  <si>
    <t xml:space="preserve">2026-09-09T14:06:47Z</t>
  </si>
  <si>
    <t xml:space="preserve">t-2937</t>
  </si>
  <si>
    <t xml:space="preserve">2026-09-09T14:11:40Z</t>
  </si>
  <si>
    <t xml:space="preserve">t-2938</t>
  </si>
  <si>
    <t xml:space="preserve">2026-09-09T14:18:04Z</t>
  </si>
  <si>
    <t xml:space="preserve">t-2939</t>
  </si>
  <si>
    <t xml:space="preserve">2026-09-09T14:54:28Z</t>
  </si>
  <si>
    <t xml:space="preserve">t-2940</t>
  </si>
  <si>
    <t xml:space="preserve">2026-09-09T15:10:13Z</t>
  </si>
  <si>
    <t xml:space="preserve">t-2941</t>
  </si>
  <si>
    <t xml:space="preserve">2026-09-09T15:37:37Z</t>
  </si>
  <si>
    <t xml:space="preserve">t-2942</t>
  </si>
  <si>
    <t xml:space="preserve">2026-09-09T15:44:36Z</t>
  </si>
  <si>
    <t xml:space="preserve">t-2943</t>
  </si>
  <si>
    <t xml:space="preserve">2026-09-09T15:54:15Z</t>
  </si>
  <si>
    <t xml:space="preserve">t-2944</t>
  </si>
  <si>
    <t xml:space="preserve">2026-09-09T15:59:44Z</t>
  </si>
  <si>
    <t xml:space="preserve">t-2945</t>
  </si>
  <si>
    <t xml:space="preserve">2026-09-09T16:01:36Z</t>
  </si>
  <si>
    <t xml:space="preserve">t-2946</t>
  </si>
  <si>
    <t xml:space="preserve">2026-09-09T16:30:50Z</t>
  </si>
  <si>
    <t xml:space="preserve">t-2947</t>
  </si>
  <si>
    <t xml:space="preserve">2026-09-09T16:31:27Z</t>
  </si>
  <si>
    <t xml:space="preserve">t-2948</t>
  </si>
  <si>
    <t xml:space="preserve">2026-09-09T16:41:54Z</t>
  </si>
  <si>
    <t xml:space="preserve">t-2949</t>
  </si>
  <si>
    <t xml:space="preserve">2026-09-09T16:50:39Z</t>
  </si>
  <si>
    <t xml:space="preserve">t-2950</t>
  </si>
  <si>
    <t xml:space="preserve">2026-09-09T16:53:44Z</t>
  </si>
  <si>
    <t xml:space="preserve">t-2951</t>
  </si>
  <si>
    <t xml:space="preserve">2026-09-09T16:54:31Z</t>
  </si>
  <si>
    <t xml:space="preserve">t-2952</t>
  </si>
  <si>
    <t xml:space="preserve">2026-09-09T17:12:54Z</t>
  </si>
  <si>
    <t xml:space="preserve">t-2953</t>
  </si>
  <si>
    <t xml:space="preserve">2026-09-09T17:23:28Z</t>
  </si>
  <si>
    <t xml:space="preserve">t-2954</t>
  </si>
  <si>
    <t xml:space="preserve">2026-09-09T18:10:20Z</t>
  </si>
  <si>
    <t xml:space="preserve">t-2955</t>
  </si>
  <si>
    <t xml:space="preserve">2026-09-09T18:25:24Z</t>
  </si>
  <si>
    <t xml:space="preserve">t-2956</t>
  </si>
  <si>
    <t xml:space="preserve">2026-09-09T18:32:18Z</t>
  </si>
  <si>
    <t xml:space="preserve">t-2957</t>
  </si>
  <si>
    <t xml:space="preserve">2026-09-09T18:37:23Z</t>
  </si>
  <si>
    <t xml:space="preserve">t-2958</t>
  </si>
  <si>
    <t xml:space="preserve">2026-09-09T18:39:19Z</t>
  </si>
  <si>
    <t xml:space="preserve">t-2959</t>
  </si>
  <si>
    <t xml:space="preserve">2026-09-09T18:41:36Z</t>
  </si>
  <si>
    <t xml:space="preserve">t-2960</t>
  </si>
  <si>
    <t xml:space="preserve">2026-09-09T18:49:09Z</t>
  </si>
  <si>
    <t xml:space="preserve">t-2961</t>
  </si>
  <si>
    <t xml:space="preserve">2026-09-09T18:57:37Z</t>
  </si>
  <si>
    <t xml:space="preserve">t-2962</t>
  </si>
  <si>
    <t xml:space="preserve">2026-09-09T19:09:08Z</t>
  </si>
  <si>
    <t xml:space="preserve">t-2963</t>
  </si>
  <si>
    <t xml:space="preserve">2026-09-09T19:29:31Z</t>
  </si>
  <si>
    <t xml:space="preserve">t-2964</t>
  </si>
  <si>
    <t xml:space="preserve">2026-09-09T19:34:40Z</t>
  </si>
  <si>
    <t xml:space="preserve">t-2965</t>
  </si>
  <si>
    <t xml:space="preserve">2026-09-09T19:35:09Z</t>
  </si>
  <si>
    <t xml:space="preserve">t-2966</t>
  </si>
  <si>
    <t xml:space="preserve">2026-09-09T19:38:25Z</t>
  </si>
  <si>
    <t xml:space="preserve">t-2967</t>
  </si>
  <si>
    <t xml:space="preserve">2026-09-09T19:52:15Z</t>
  </si>
  <si>
    <t xml:space="preserve">t-2968</t>
  </si>
  <si>
    <t xml:space="preserve">2026-09-09T21:22:47Z</t>
  </si>
  <si>
    <t xml:space="preserve">t-2969</t>
  </si>
  <si>
    <t xml:space="preserve">2026-09-09T22:57:43Z</t>
  </si>
  <si>
    <t xml:space="preserve">t-2970</t>
  </si>
  <si>
    <t xml:space="preserve">2026-09-10T06:41:06Z</t>
  </si>
  <si>
    <t xml:space="preserve">t-2971</t>
  </si>
  <si>
    <t xml:space="preserve">2026-09-10T08:11:06Z</t>
  </si>
  <si>
    <t xml:space="preserve">t-2972</t>
  </si>
  <si>
    <t xml:space="preserve">2026-09-10T08:11:55Z</t>
  </si>
  <si>
    <t xml:space="preserve">t-2973</t>
  </si>
  <si>
    <t xml:space="preserve">2026-09-10T09:39:12Z</t>
  </si>
  <si>
    <t xml:space="preserve">t-2974</t>
  </si>
  <si>
    <t xml:space="preserve">2026-09-10T09:43:56Z</t>
  </si>
  <si>
    <t xml:space="preserve">t-2975</t>
  </si>
  <si>
    <t xml:space="preserve">2026-09-10T09:45:52Z</t>
  </si>
  <si>
    <t xml:space="preserve">t-2976</t>
  </si>
  <si>
    <t xml:space="preserve">2026-09-10T09:55:16Z</t>
  </si>
  <si>
    <t xml:space="preserve">t-2977</t>
  </si>
  <si>
    <t xml:space="preserve">2026-09-10T10:13:38Z</t>
  </si>
  <si>
    <t xml:space="preserve">t-2978</t>
  </si>
  <si>
    <t xml:space="preserve">2026-09-10T10:25:52Z</t>
  </si>
  <si>
    <t xml:space="preserve">t-2979</t>
  </si>
  <si>
    <t xml:space="preserve">2026-09-10T10:28:29Z</t>
  </si>
  <si>
    <t xml:space="preserve">t-2980</t>
  </si>
  <si>
    <t xml:space="preserve">2026-09-10T10:35:28Z</t>
  </si>
  <si>
    <t xml:space="preserve">t-2981</t>
  </si>
  <si>
    <t xml:space="preserve">2026-09-10T10:36:16Z</t>
  </si>
  <si>
    <t xml:space="preserve">t-2982</t>
  </si>
  <si>
    <t xml:space="preserve">2026-09-10T10:44:06Z</t>
  </si>
  <si>
    <t xml:space="preserve">t-2983</t>
  </si>
  <si>
    <t xml:space="preserve">2026-09-10T10:54:00Z</t>
  </si>
  <si>
    <t xml:space="preserve">t-2984</t>
  </si>
  <si>
    <t xml:space="preserve">2026-09-10T11:11:57Z</t>
  </si>
  <si>
    <t xml:space="preserve">t-2985</t>
  </si>
  <si>
    <t xml:space="preserve">2026-09-10T11:13:14Z</t>
  </si>
  <si>
    <t xml:space="preserve">t-2986</t>
  </si>
  <si>
    <t xml:space="preserve">2026-09-10T11:16:56Z</t>
  </si>
  <si>
    <t xml:space="preserve">t-2987</t>
  </si>
  <si>
    <t xml:space="preserve">2026-09-10T11:35:46Z</t>
  </si>
  <si>
    <t xml:space="preserve">t-2988</t>
  </si>
  <si>
    <t xml:space="preserve">2026-09-10T11:45:04Z</t>
  </si>
  <si>
    <t xml:space="preserve">t-2989</t>
  </si>
  <si>
    <t xml:space="preserve">2026-09-10T12:00:33Z</t>
  </si>
  <si>
    <t xml:space="preserve">t-2990</t>
  </si>
  <si>
    <t xml:space="preserve">2026-09-10T12:26:31Z</t>
  </si>
  <si>
    <t xml:space="preserve">t-2991</t>
  </si>
  <si>
    <t xml:space="preserve">2026-09-10T12:47:21Z</t>
  </si>
  <si>
    <t xml:space="preserve">t-2992</t>
  </si>
  <si>
    <t xml:space="preserve">2026-09-10T12:54:00Z</t>
  </si>
  <si>
    <t xml:space="preserve">t-2993</t>
  </si>
  <si>
    <t xml:space="preserve">2026-09-10T13:07:48Z</t>
  </si>
  <si>
    <t xml:space="preserve">t-2994</t>
  </si>
  <si>
    <t xml:space="preserve">2026-09-10T13:28:46Z</t>
  </si>
  <si>
    <t xml:space="preserve">t-2995</t>
  </si>
  <si>
    <t xml:space="preserve">2026-09-10T13:41:57Z</t>
  </si>
  <si>
    <t xml:space="preserve">t-2996</t>
  </si>
  <si>
    <t xml:space="preserve">2026-09-10T13:56:48Z</t>
  </si>
  <si>
    <t xml:space="preserve">t-2997</t>
  </si>
  <si>
    <t xml:space="preserve">2026-09-10T13:57:40Z</t>
  </si>
  <si>
    <t xml:space="preserve">t-2998</t>
  </si>
  <si>
    <t xml:space="preserve">2026-09-10T14:14:52Z</t>
  </si>
  <si>
    <t xml:space="preserve">t-2999</t>
  </si>
  <si>
    <t xml:space="preserve">2026-09-10T14:15:18Z</t>
  </si>
  <si>
    <t xml:space="preserve">t-3000</t>
  </si>
  <si>
    <t xml:space="preserve">2026-09-10T14:21:20Z</t>
  </si>
  <si>
    <t xml:space="preserve">t-3001</t>
  </si>
  <si>
    <t xml:space="preserve">2026-09-10T14:32:44Z</t>
  </si>
  <si>
    <t xml:space="preserve">t-3002</t>
  </si>
  <si>
    <t xml:space="preserve">2026-09-10T14:34:25Z</t>
  </si>
  <si>
    <t xml:space="preserve">t-3003</t>
  </si>
  <si>
    <t xml:space="preserve">2026-09-10T14:36:13Z</t>
  </si>
  <si>
    <t xml:space="preserve">t-3004</t>
  </si>
  <si>
    <t xml:space="preserve">2026-09-10T14:47:05Z</t>
  </si>
  <si>
    <t xml:space="preserve">t-3005</t>
  </si>
  <si>
    <t xml:space="preserve">2026-09-10T15:22:22Z</t>
  </si>
  <si>
    <t xml:space="preserve">t-3006</t>
  </si>
  <si>
    <t xml:space="preserve">2026-09-10T15:24:10Z</t>
  </si>
  <si>
    <t xml:space="preserve">t-3007</t>
  </si>
  <si>
    <t xml:space="preserve">2026-09-10T15:24:16Z</t>
  </si>
  <si>
    <t xml:space="preserve">t-3008</t>
  </si>
  <si>
    <t xml:space="preserve">2026-09-10T15:29:49Z</t>
  </si>
  <si>
    <t xml:space="preserve">t-3009</t>
  </si>
  <si>
    <t xml:space="preserve">2026-09-10T15:35:45Z</t>
  </si>
  <si>
    <t xml:space="preserve">t-3010</t>
  </si>
  <si>
    <t xml:space="preserve">2026-09-10T15:44:08Z</t>
  </si>
  <si>
    <t xml:space="preserve">t-3011</t>
  </si>
  <si>
    <t xml:space="preserve">2026-09-10T15:44:20Z</t>
  </si>
  <si>
    <t xml:space="preserve">t-3012</t>
  </si>
  <si>
    <t xml:space="preserve">2026-09-10T15:55:45Z</t>
  </si>
  <si>
    <t xml:space="preserve">t-3013</t>
  </si>
  <si>
    <t xml:space="preserve">2026-09-10T16:00:06Z</t>
  </si>
  <si>
    <t xml:space="preserve">t-3014</t>
  </si>
  <si>
    <t xml:space="preserve">2026-09-10T16:06:25Z</t>
  </si>
  <si>
    <t xml:space="preserve">t-3015</t>
  </si>
  <si>
    <t xml:space="preserve">2026-09-10T16:07:29Z</t>
  </si>
  <si>
    <t xml:space="preserve">t-3016</t>
  </si>
  <si>
    <t xml:space="preserve">2026-09-10T16:08:13Z</t>
  </si>
  <si>
    <t xml:space="preserve">t-3017</t>
  </si>
  <si>
    <t xml:space="preserve">2026-09-10T16:32:37Z</t>
  </si>
  <si>
    <t xml:space="preserve">t-3018</t>
  </si>
  <si>
    <t xml:space="preserve">2026-09-10T16:43:29Z</t>
  </si>
  <si>
    <t xml:space="preserve">t-3019</t>
  </si>
  <si>
    <t xml:space="preserve">2026-09-10T16:47:10Z</t>
  </si>
  <si>
    <t xml:space="preserve">t-3020</t>
  </si>
  <si>
    <t xml:space="preserve">2026-09-10T17:09:39Z</t>
  </si>
  <si>
    <t xml:space="preserve">t-3021</t>
  </si>
  <si>
    <t xml:space="preserve">2026-09-10T17:15:01Z</t>
  </si>
  <si>
    <t xml:space="preserve">t-3022</t>
  </si>
  <si>
    <t xml:space="preserve">2026-09-10T17:44:33Z</t>
  </si>
  <si>
    <t xml:space="preserve">t-3023</t>
  </si>
  <si>
    <t xml:space="preserve">2026-09-10T17:49:02Z</t>
  </si>
  <si>
    <t xml:space="preserve">t-3024</t>
  </si>
  <si>
    <t xml:space="preserve">2026-09-10T17:52:28Z</t>
  </si>
  <si>
    <t xml:space="preserve">t-3025</t>
  </si>
  <si>
    <t xml:space="preserve">2026-09-10T18:01:21Z</t>
  </si>
  <si>
    <t xml:space="preserve">t-3026</t>
  </si>
  <si>
    <t xml:space="preserve">2026-09-10T18:04:00Z</t>
  </si>
  <si>
    <t xml:space="preserve">t-3027</t>
  </si>
  <si>
    <t xml:space="preserve">2026-09-10T18:06:02Z</t>
  </si>
  <si>
    <t xml:space="preserve">t-3028</t>
  </si>
  <si>
    <t xml:space="preserve">2026-09-10T18:15:18Z</t>
  </si>
  <si>
    <t xml:space="preserve">t-3029</t>
  </si>
  <si>
    <t xml:space="preserve">2026-09-10T18:25:44Z</t>
  </si>
  <si>
    <t xml:space="preserve">t-3030</t>
  </si>
  <si>
    <t xml:space="preserve">2026-09-10T18:37:41Z</t>
  </si>
  <si>
    <t xml:space="preserve">t-3031</t>
  </si>
  <si>
    <t xml:space="preserve">2026-09-10T18:57:44Z</t>
  </si>
  <si>
    <t xml:space="preserve">t-3032</t>
  </si>
  <si>
    <t xml:space="preserve">2026-09-10T19:05:21Z</t>
  </si>
  <si>
    <t xml:space="preserve">t-3033</t>
  </si>
  <si>
    <t xml:space="preserve">2026-09-10T19:12:03Z</t>
  </si>
  <si>
    <t xml:space="preserve">t-3034</t>
  </si>
  <si>
    <t xml:space="preserve">2026-09-10T19:25:53Z</t>
  </si>
  <si>
    <t xml:space="preserve">t-3035</t>
  </si>
  <si>
    <t xml:space="preserve">2026-09-10T19:43:19Z</t>
  </si>
  <si>
    <t xml:space="preserve">t-3036</t>
  </si>
  <si>
    <t xml:space="preserve">2026-09-10T19:43:32Z</t>
  </si>
  <si>
    <t xml:space="preserve">t-3037</t>
  </si>
  <si>
    <t xml:space="preserve">2026-09-10T20:08:28Z</t>
  </si>
  <si>
    <t xml:space="preserve">t-3038</t>
  </si>
  <si>
    <t xml:space="preserve">2026-09-10T21:28:01Z</t>
  </si>
  <si>
    <t xml:space="preserve">t-3039</t>
  </si>
  <si>
    <t xml:space="preserve">2026-09-10T22:24:32Z</t>
  </si>
  <si>
    <t xml:space="preserve">t-3040</t>
  </si>
  <si>
    <t xml:space="preserve">2026-09-11T05:50:48Z</t>
  </si>
  <si>
    <t xml:space="preserve">t-3041</t>
  </si>
  <si>
    <t xml:space="preserve">2026-09-11T09:07:00Z</t>
  </si>
  <si>
    <t xml:space="preserve">t-3042</t>
  </si>
  <si>
    <t xml:space="preserve">2026-09-11T09:12:44Z</t>
  </si>
  <si>
    <t xml:space="preserve">t-3043</t>
  </si>
  <si>
    <t xml:space="preserve">2026-09-11T09:30:28Z</t>
  </si>
  <si>
    <t xml:space="preserve">t-3044</t>
  </si>
  <si>
    <t xml:space="preserve">2026-09-11T09:38:07Z</t>
  </si>
  <si>
    <t xml:space="preserve">t-3045</t>
  </si>
  <si>
    <t xml:space="preserve">2026-09-11T09:48:05Z</t>
  </si>
  <si>
    <t xml:space="preserve">t-3046</t>
  </si>
  <si>
    <t xml:space="preserve">2026-09-11T10:02:29Z</t>
  </si>
  <si>
    <t xml:space="preserve">t-3047</t>
  </si>
  <si>
    <t xml:space="preserve">2026-09-11T10:25:31Z</t>
  </si>
  <si>
    <t xml:space="preserve">t-3048</t>
  </si>
  <si>
    <t xml:space="preserve">2026-09-11T10:26:42Z</t>
  </si>
  <si>
    <t xml:space="preserve">t-3049</t>
  </si>
  <si>
    <t xml:space="preserve">2026-09-11T10:27:50Z</t>
  </si>
  <si>
    <t xml:space="preserve">t-3050</t>
  </si>
  <si>
    <t xml:space="preserve">2026-09-11T10:34:18Z</t>
  </si>
  <si>
    <t xml:space="preserve">t-3051</t>
  </si>
  <si>
    <t xml:space="preserve">2026-09-11T10:58:08Z</t>
  </si>
  <si>
    <t xml:space="preserve">t-3052</t>
  </si>
  <si>
    <t xml:space="preserve">2026-09-11T11:10:55Z</t>
  </si>
  <si>
    <t xml:space="preserve">t-3053</t>
  </si>
  <si>
    <t xml:space="preserve">2026-09-11T11:17:13Z</t>
  </si>
  <si>
    <t xml:space="preserve">t-3054</t>
  </si>
  <si>
    <t xml:space="preserve">2026-09-11T11:24:35Z</t>
  </si>
  <si>
    <t xml:space="preserve">t-3055</t>
  </si>
  <si>
    <t xml:space="preserve">2026-09-11T11:53:26Z</t>
  </si>
  <si>
    <t xml:space="preserve">t-3056</t>
  </si>
  <si>
    <t xml:space="preserve">2026-09-11T12:22:26Z</t>
  </si>
  <si>
    <t xml:space="preserve">t-3057</t>
  </si>
  <si>
    <t xml:space="preserve">2026-09-11T12:30:32Z</t>
  </si>
  <si>
    <t xml:space="preserve">t-3058</t>
  </si>
  <si>
    <t xml:space="preserve">2026-09-11T12:31:27Z</t>
  </si>
  <si>
    <t xml:space="preserve">t-3059</t>
  </si>
  <si>
    <t xml:space="preserve">2026-09-11T12:33:06Z</t>
  </si>
  <si>
    <t xml:space="preserve">t-3060</t>
  </si>
  <si>
    <t xml:space="preserve">2026-09-11T12:33:31Z</t>
  </si>
  <si>
    <t xml:space="preserve">t-3061</t>
  </si>
  <si>
    <t xml:space="preserve">2026-09-11T12:39:31Z</t>
  </si>
  <si>
    <t xml:space="preserve">t-3062</t>
  </si>
  <si>
    <t xml:space="preserve">2026-09-11T12:47:47Z</t>
  </si>
  <si>
    <t xml:space="preserve">t-3063</t>
  </si>
  <si>
    <t xml:space="preserve">2026-09-11T13:11:20Z</t>
  </si>
  <si>
    <t xml:space="preserve">t-3064</t>
  </si>
  <si>
    <t xml:space="preserve">2026-09-11T13:15:33Z</t>
  </si>
  <si>
    <t xml:space="preserve">t-3065</t>
  </si>
  <si>
    <t xml:space="preserve">2026-09-11T13:21:25Z</t>
  </si>
  <si>
    <t xml:space="preserve">t-3066</t>
  </si>
  <si>
    <t xml:space="preserve">2026-09-11T13:33:24Z</t>
  </si>
  <si>
    <t xml:space="preserve">t-3067</t>
  </si>
  <si>
    <t xml:space="preserve">2026-09-11T13:35:52Z</t>
  </si>
  <si>
    <t xml:space="preserve">t-3068</t>
  </si>
  <si>
    <t xml:space="preserve">2026-09-11T13:48:33Z</t>
  </si>
  <si>
    <t xml:space="preserve">t-3069</t>
  </si>
  <si>
    <t xml:space="preserve">2026-09-11T13:51:50Z</t>
  </si>
  <si>
    <t xml:space="preserve">t-3070</t>
  </si>
  <si>
    <t xml:space="preserve">2026-09-11T13:57:27Z</t>
  </si>
  <si>
    <t xml:space="preserve">t-3071</t>
  </si>
  <si>
    <t xml:space="preserve">2026-09-11T14:03:03Z</t>
  </si>
  <si>
    <t xml:space="preserve">t-3072</t>
  </si>
  <si>
    <t xml:space="preserve">2026-09-11T14:11:31Z</t>
  </si>
  <si>
    <t xml:space="preserve">t-3073</t>
  </si>
  <si>
    <t xml:space="preserve">2026-09-11T14:24:22Z</t>
  </si>
  <si>
    <t xml:space="preserve">t-3074</t>
  </si>
  <si>
    <t xml:space="preserve">2026-09-11T15:28:37Z</t>
  </si>
  <si>
    <t xml:space="preserve">t-3075</t>
  </si>
  <si>
    <t xml:space="preserve">2026-09-11T15:45:40Z</t>
  </si>
  <si>
    <t xml:space="preserve">t-3076</t>
  </si>
  <si>
    <t xml:space="preserve">2026-09-11T16:08:25Z</t>
  </si>
  <si>
    <t xml:space="preserve">t-3077</t>
  </si>
  <si>
    <t xml:space="preserve">2026-09-11T16:12:22Z</t>
  </si>
  <si>
    <t xml:space="preserve">t-3078</t>
  </si>
  <si>
    <t xml:space="preserve">2026-09-11T16:37:03Z</t>
  </si>
  <si>
    <t xml:space="preserve">t-3079</t>
  </si>
  <si>
    <t xml:space="preserve">2026-09-11T17:26:02Z</t>
  </si>
  <si>
    <t xml:space="preserve">t-3080</t>
  </si>
  <si>
    <t xml:space="preserve">2026-09-11T17:27:25Z</t>
  </si>
  <si>
    <t xml:space="preserve">t-3081</t>
  </si>
  <si>
    <t xml:space="preserve">2026-09-11T17:30:41Z</t>
  </si>
  <si>
    <t xml:space="preserve">t-3082</t>
  </si>
  <si>
    <t xml:space="preserve">2026-09-11T18:01:26Z</t>
  </si>
  <si>
    <t xml:space="preserve">t-3083</t>
  </si>
  <si>
    <t xml:space="preserve">2026-09-11T18:09:35Z</t>
  </si>
  <si>
    <t xml:space="preserve">t-3084</t>
  </si>
  <si>
    <t xml:space="preserve">2026-09-11T18:41:06Z</t>
  </si>
  <si>
    <t xml:space="preserve">t-3085</t>
  </si>
  <si>
    <t xml:space="preserve">2026-09-11T18:58:03Z</t>
  </si>
  <si>
    <t xml:space="preserve">t-3086</t>
  </si>
  <si>
    <t xml:space="preserve">2026-09-11T19:49:05Z</t>
  </si>
  <si>
    <t xml:space="preserve">t-3087</t>
  </si>
  <si>
    <t xml:space="preserve">2026-09-11T21:16:16Z</t>
  </si>
  <si>
    <t xml:space="preserve">t-3088</t>
  </si>
  <si>
    <t xml:space="preserve">2026-09-12T00:27:37Z</t>
  </si>
  <si>
    <t xml:space="preserve">t-3089</t>
  </si>
  <si>
    <t xml:space="preserve">2026-09-12T02:50:51Z</t>
  </si>
  <si>
    <t xml:space="preserve">t-3090</t>
  </si>
  <si>
    <t xml:space="preserve">2026-09-12T08:24:45Z</t>
  </si>
  <si>
    <t xml:space="preserve">t-3091</t>
  </si>
  <si>
    <t xml:space="preserve">2026-09-12T09:34:02Z</t>
  </si>
  <si>
    <t xml:space="preserve">t-3092</t>
  </si>
  <si>
    <t xml:space="preserve">2026-09-12T09:39:26Z</t>
  </si>
  <si>
    <t xml:space="preserve">t-3093</t>
  </si>
  <si>
    <t xml:space="preserve">2026-09-12T15:17:49Z</t>
  </si>
  <si>
    <t xml:space="preserve">t-3094</t>
  </si>
  <si>
    <t xml:space="preserve">2026-09-12T16:29:53Z</t>
  </si>
  <si>
    <t xml:space="preserve">t-3095</t>
  </si>
  <si>
    <t xml:space="preserve">2026-09-12T18:07:32Z</t>
  </si>
  <si>
    <t xml:space="preserve">t-3096</t>
  </si>
  <si>
    <t xml:space="preserve">2026-09-12T20:28:03Z</t>
  </si>
  <si>
    <t xml:space="preserve">t-3097</t>
  </si>
  <si>
    <t xml:space="preserve">2026-09-12T21:20:46Z</t>
  </si>
  <si>
    <t xml:space="preserve">t-3098</t>
  </si>
  <si>
    <t xml:space="preserve">2026-09-13T09:22:35Z</t>
  </si>
  <si>
    <t xml:space="preserve">t-3099</t>
  </si>
  <si>
    <t xml:space="preserve">2026-09-13T09:43:39Z</t>
  </si>
  <si>
    <t xml:space="preserve">t-3100</t>
  </si>
  <si>
    <t xml:space="preserve">2026-09-13T10:36:17Z</t>
  </si>
  <si>
    <t xml:space="preserve">t-3101</t>
  </si>
  <si>
    <t xml:space="preserve">2026-09-13T10:50:49Z</t>
  </si>
  <si>
    <t xml:space="preserve">t-3102</t>
  </si>
  <si>
    <t xml:space="preserve">2026-09-13T14:34:20Z</t>
  </si>
  <si>
    <t xml:space="preserve">t-3103</t>
  </si>
  <si>
    <t xml:space="preserve">2026-09-13T16:26:23Z</t>
  </si>
  <si>
    <t xml:space="preserve">t-3104</t>
  </si>
  <si>
    <t xml:space="preserve">2026-09-13T19:56:00Z</t>
  </si>
  <si>
    <t xml:space="preserve">t-3105</t>
  </si>
  <si>
    <t xml:space="preserve">2026-09-13T22:55:46Z</t>
  </si>
  <si>
    <t xml:space="preserve">t-3106</t>
  </si>
  <si>
    <t xml:space="preserve">2026-09-14T02:36:41Z</t>
  </si>
  <si>
    <t xml:space="preserve">t-3107</t>
  </si>
  <si>
    <t xml:space="preserve">2026-09-14T03:22:18Z</t>
  </si>
  <si>
    <t xml:space="preserve">t-3108</t>
  </si>
  <si>
    <t xml:space="preserve">2026-09-14T05:13:32Z</t>
  </si>
  <si>
    <t xml:space="preserve">t-3109</t>
  </si>
  <si>
    <t xml:space="preserve">2026-09-14T06:15:36Z</t>
  </si>
  <si>
    <t xml:space="preserve">t-3110</t>
  </si>
  <si>
    <t xml:space="preserve">2026-09-14T06:48:25Z</t>
  </si>
  <si>
    <t xml:space="preserve">t-3111</t>
  </si>
  <si>
    <t xml:space="preserve">2026-09-14T07:04:02Z</t>
  </si>
  <si>
    <t xml:space="preserve">t-3112</t>
  </si>
  <si>
    <t xml:space="preserve">2026-09-14T07:17:08Z</t>
  </si>
  <si>
    <t xml:space="preserve">t-3113</t>
  </si>
  <si>
    <t xml:space="preserve">2026-09-14T07:57:19Z</t>
  </si>
  <si>
    <t xml:space="preserve">t-3114</t>
  </si>
  <si>
    <t xml:space="preserve">2026-09-14T08:01:32Z</t>
  </si>
  <si>
    <t xml:space="preserve">t-3115</t>
  </si>
  <si>
    <t xml:space="preserve">2026-09-14T08:18:39Z</t>
  </si>
  <si>
    <t xml:space="preserve">t-3116</t>
  </si>
  <si>
    <t xml:space="preserve">2026-09-14T08:31:17Z</t>
  </si>
  <si>
    <t xml:space="preserve">t-3117</t>
  </si>
  <si>
    <t xml:space="preserve">2026-09-14T08:33:15Z</t>
  </si>
  <si>
    <t xml:space="preserve">t-3118</t>
  </si>
  <si>
    <t xml:space="preserve">2026-09-14T08:41:46Z</t>
  </si>
  <si>
    <t xml:space="preserve">t-3119</t>
  </si>
  <si>
    <t xml:space="preserve">2026-09-14T09:04:52Z</t>
  </si>
  <si>
    <t xml:space="preserve">t-3120</t>
  </si>
  <si>
    <t xml:space="preserve">2026-09-14T09:09:01Z</t>
  </si>
  <si>
    <t xml:space="preserve">t-3121</t>
  </si>
  <si>
    <t xml:space="preserve">2026-09-14T09:22:00Z</t>
  </si>
  <si>
    <t xml:space="preserve">t-3122</t>
  </si>
  <si>
    <t xml:space="preserve">2026-09-14T09:23:06Z</t>
  </si>
  <si>
    <t xml:space="preserve">t-3123</t>
  </si>
  <si>
    <t xml:space="preserve">2026-09-14T09:25:03Z</t>
  </si>
  <si>
    <t xml:space="preserve">t-3124</t>
  </si>
  <si>
    <t xml:space="preserve">2026-09-14T09:29:05Z</t>
  </si>
  <si>
    <t xml:space="preserve">t-3125</t>
  </si>
  <si>
    <t xml:space="preserve">2026-09-14T09:30:26Z</t>
  </si>
  <si>
    <t xml:space="preserve">t-3126</t>
  </si>
  <si>
    <t xml:space="preserve">2026-09-14T09:30:54Z</t>
  </si>
  <si>
    <t xml:space="preserve">t-3127</t>
  </si>
  <si>
    <t xml:space="preserve">2026-09-14T09:34:38Z</t>
  </si>
  <si>
    <t xml:space="preserve">t-3128</t>
  </si>
  <si>
    <t xml:space="preserve">2026-09-14T09:45:46Z</t>
  </si>
  <si>
    <t xml:space="preserve">t-3129</t>
  </si>
  <si>
    <t xml:space="preserve">2026-09-14T09:47:30Z</t>
  </si>
  <si>
    <t xml:space="preserve">t-3130</t>
  </si>
  <si>
    <t xml:space="preserve">2026-09-14T09:48:41Z</t>
  </si>
  <si>
    <t xml:space="preserve">t-3131</t>
  </si>
  <si>
    <t xml:space="preserve">2026-09-14T09:51:14Z</t>
  </si>
  <si>
    <t xml:space="preserve">t-3132</t>
  </si>
  <si>
    <t xml:space="preserve">2026-09-14T09:53:32Z</t>
  </si>
  <si>
    <t xml:space="preserve">t-3133</t>
  </si>
  <si>
    <t xml:space="preserve">2026-09-14T10:01:08Z</t>
  </si>
  <si>
    <t xml:space="preserve">t-3134</t>
  </si>
  <si>
    <t xml:space="preserve">2026-09-14T10:03:04Z</t>
  </si>
  <si>
    <t xml:space="preserve">t-3135</t>
  </si>
  <si>
    <t xml:space="preserve">2026-09-14T10:03:29Z</t>
  </si>
  <si>
    <t xml:space="preserve">t-3136</t>
  </si>
  <si>
    <t xml:space="preserve">2026-09-14T10:04:20Z</t>
  </si>
  <si>
    <t xml:space="preserve">t-3137</t>
  </si>
  <si>
    <t xml:space="preserve">2026-09-14T10:07:40Z</t>
  </si>
  <si>
    <t xml:space="preserve">t-3138</t>
  </si>
  <si>
    <t xml:space="preserve">2026-09-14T10:11:21Z</t>
  </si>
  <si>
    <t xml:space="preserve">t-3139</t>
  </si>
  <si>
    <t xml:space="preserve">2026-09-14T10:11:46Z</t>
  </si>
  <si>
    <t xml:space="preserve">t-3140</t>
  </si>
  <si>
    <t xml:space="preserve">2026-09-14T10:18:27Z</t>
  </si>
  <si>
    <t xml:space="preserve">t-3141</t>
  </si>
  <si>
    <t xml:space="preserve">2026-09-14T10:24:23Z</t>
  </si>
  <si>
    <t xml:space="preserve">t-3142</t>
  </si>
  <si>
    <t xml:space="preserve">2026-09-14T10:27:48Z</t>
  </si>
  <si>
    <t xml:space="preserve">t-3143</t>
  </si>
  <si>
    <t xml:space="preserve">2026-09-14T10:35:52Z</t>
  </si>
  <si>
    <t xml:space="preserve">t-3144</t>
  </si>
  <si>
    <t xml:space="preserve">2026-09-14T10:38:31Z</t>
  </si>
  <si>
    <t xml:space="preserve">t-3145</t>
  </si>
  <si>
    <t xml:space="preserve">2026-09-14T10:39:13Z</t>
  </si>
  <si>
    <t xml:space="preserve">t-3146</t>
  </si>
  <si>
    <t xml:space="preserve">2026-09-14T10:39:34Z</t>
  </si>
  <si>
    <t xml:space="preserve">t-3147</t>
  </si>
  <si>
    <t xml:space="preserve">2026-09-14T10:42:54Z</t>
  </si>
  <si>
    <t xml:space="preserve">t-3148</t>
  </si>
  <si>
    <t xml:space="preserve">2026-09-14T10:44:03Z</t>
  </si>
  <si>
    <t xml:space="preserve">t-3149</t>
  </si>
  <si>
    <t xml:space="preserve">2026-09-14T10:45:06Z</t>
  </si>
  <si>
    <t xml:space="preserve">t-3150</t>
  </si>
  <si>
    <t xml:space="preserve">2026-09-14T10:45:20Z</t>
  </si>
  <si>
    <t xml:space="preserve">t-3151</t>
  </si>
  <si>
    <t xml:space="preserve">2026-09-14T10:52:59Z</t>
  </si>
  <si>
    <t xml:space="preserve">t-3152</t>
  </si>
  <si>
    <t xml:space="preserve">2026-09-14T10:53:48Z</t>
  </si>
  <si>
    <t xml:space="preserve">t-3153</t>
  </si>
  <si>
    <t xml:space="preserve">2026-09-14T10:55:29Z</t>
  </si>
  <si>
    <t xml:space="preserve">t-3154</t>
  </si>
  <si>
    <t xml:space="preserve">2026-09-14T10:58:10Z</t>
  </si>
  <si>
    <t xml:space="preserve">t-3155</t>
  </si>
  <si>
    <t xml:space="preserve">2026-09-14T10:59:36Z</t>
  </si>
  <si>
    <t xml:space="preserve">t-3156</t>
  </si>
  <si>
    <t xml:space="preserve">2026-09-14T11:03:28Z</t>
  </si>
  <si>
    <t xml:space="preserve">t-3157</t>
  </si>
  <si>
    <t xml:space="preserve">2026-09-14T11:04:08Z</t>
  </si>
  <si>
    <t xml:space="preserve">t-3158</t>
  </si>
  <si>
    <t xml:space="preserve">2026-09-14T11:07:37Z</t>
  </si>
  <si>
    <t xml:space="preserve">t-3159</t>
  </si>
  <si>
    <t xml:space="preserve">2026-09-14T11:43:03Z</t>
  </si>
  <si>
    <t xml:space="preserve">t-3160</t>
  </si>
  <si>
    <t xml:space="preserve">2026-09-14T12:12:49Z</t>
  </si>
  <si>
    <t xml:space="preserve">t-3161</t>
  </si>
  <si>
    <t xml:space="preserve">2026-09-14T12:15:57Z</t>
  </si>
  <si>
    <t xml:space="preserve">t-3162</t>
  </si>
  <si>
    <t xml:space="preserve">2026-09-14T12:32:17Z</t>
  </si>
  <si>
    <t xml:space="preserve">t-3163</t>
  </si>
  <si>
    <t xml:space="preserve">2026-09-14T12:33:05Z</t>
  </si>
  <si>
    <t xml:space="preserve">t-3164</t>
  </si>
  <si>
    <t xml:space="preserve">2026-09-14T12:35:19Z</t>
  </si>
  <si>
    <t xml:space="preserve">t-3165</t>
  </si>
  <si>
    <t xml:space="preserve">2026-09-14T12:40:02Z</t>
  </si>
  <si>
    <t xml:space="preserve">t-3166</t>
  </si>
  <si>
    <t xml:space="preserve">2026-09-14T12:49:23Z</t>
  </si>
  <si>
    <t xml:space="preserve">t-3167</t>
  </si>
  <si>
    <t xml:space="preserve">2026-09-14T12:50:46Z</t>
  </si>
  <si>
    <t xml:space="preserve">t-3168</t>
  </si>
  <si>
    <t xml:space="preserve">2026-09-14T13:04:13Z</t>
  </si>
  <si>
    <t xml:space="preserve">t-3169</t>
  </si>
  <si>
    <t xml:space="preserve">2026-09-14T13:18:36Z</t>
  </si>
  <si>
    <t xml:space="preserve">t-3170</t>
  </si>
  <si>
    <t xml:space="preserve">2026-09-14T13:32:21Z</t>
  </si>
  <si>
    <t xml:space="preserve">t-3171</t>
  </si>
  <si>
    <t xml:space="preserve">2026-09-14T13:47:19Z</t>
  </si>
  <si>
    <t xml:space="preserve">t-3172</t>
  </si>
  <si>
    <t xml:space="preserve">2026-09-14T14:06:40Z</t>
  </si>
  <si>
    <t xml:space="preserve">t-3173</t>
  </si>
  <si>
    <t xml:space="preserve">2026-09-14T14:18:58Z</t>
  </si>
  <si>
    <t xml:space="preserve">t-3174</t>
  </si>
  <si>
    <t xml:space="preserve">2026-09-14T14:28:30Z</t>
  </si>
  <si>
    <t xml:space="preserve">t-3175</t>
  </si>
  <si>
    <t xml:space="preserve">2026-09-14T14:30:27Z</t>
  </si>
  <si>
    <t xml:space="preserve">t-3176</t>
  </si>
  <si>
    <t xml:space="preserve">2026-09-14T14:32:21Z</t>
  </si>
  <si>
    <t xml:space="preserve">t-3177</t>
  </si>
  <si>
    <t xml:space="preserve">2026-09-14T14:33:09Z</t>
  </si>
  <si>
    <t xml:space="preserve">t-3178</t>
  </si>
  <si>
    <t xml:space="preserve">2026-09-14T14:36:32Z</t>
  </si>
  <si>
    <t xml:space="preserve">t-3179</t>
  </si>
  <si>
    <t xml:space="preserve">2026-09-14T14:48:21Z</t>
  </si>
  <si>
    <t xml:space="preserve">t-3180</t>
  </si>
  <si>
    <t xml:space="preserve">2026-09-14T15:02:17Z</t>
  </si>
  <si>
    <t xml:space="preserve">t-3181</t>
  </si>
  <si>
    <t xml:space="preserve">2026-09-14T15:46:54Z</t>
  </si>
  <si>
    <t xml:space="preserve">t-3182</t>
  </si>
  <si>
    <t xml:space="preserve">2026-09-14T16:04:23Z</t>
  </si>
  <si>
    <t xml:space="preserve">t-3183</t>
  </si>
  <si>
    <t xml:space="preserve">2026-09-14T16:11:50Z</t>
  </si>
  <si>
    <t xml:space="preserve">t-3184</t>
  </si>
  <si>
    <t xml:space="preserve">2026-09-14T16:28:48Z</t>
  </si>
  <si>
    <t xml:space="preserve">t-3185</t>
  </si>
  <si>
    <t xml:space="preserve">2026-09-14T16:57:20Z</t>
  </si>
  <si>
    <t xml:space="preserve">t-3186</t>
  </si>
  <si>
    <t xml:space="preserve">2026-09-14T17:09:28Z</t>
  </si>
  <si>
    <t xml:space="preserve">t-3187</t>
  </si>
  <si>
    <t xml:space="preserve">2026-09-14T17:47:52Z</t>
  </si>
  <si>
    <t xml:space="preserve">t-3188</t>
  </si>
  <si>
    <t xml:space="preserve">2026-09-14T17:53:17Z</t>
  </si>
  <si>
    <t xml:space="preserve">t-3189</t>
  </si>
  <si>
    <t xml:space="preserve">2026-09-14T18:16:32Z</t>
  </si>
  <si>
    <t xml:space="preserve">t-3190</t>
  </si>
  <si>
    <t xml:space="preserve">2026-09-14T18:54:42Z</t>
  </si>
  <si>
    <t xml:space="preserve">t-3191</t>
  </si>
  <si>
    <t xml:space="preserve">2026-09-14T19:15:03Z</t>
  </si>
  <si>
    <t xml:space="preserve">t-3192</t>
  </si>
  <si>
    <t xml:space="preserve">2026-09-14T19:40:49Z</t>
  </si>
  <si>
    <t xml:space="preserve">t-3193</t>
  </si>
  <si>
    <t xml:space="preserve">2026-09-14T20:16:47Z</t>
  </si>
  <si>
    <t xml:space="preserve">t-3194</t>
  </si>
  <si>
    <t xml:space="preserve">2026-09-14T21:07:36Z</t>
  </si>
  <si>
    <t xml:space="preserve">t-3195</t>
  </si>
  <si>
    <t xml:space="preserve">2026-09-15T05:42:00Z</t>
  </si>
  <si>
    <t xml:space="preserve">t-3196</t>
  </si>
  <si>
    <t xml:space="preserve">2026-09-15T06:55:41Z</t>
  </si>
  <si>
    <t xml:space="preserve">t-3197</t>
  </si>
  <si>
    <t xml:space="preserve">2026-09-15T07:35:54Z</t>
  </si>
  <si>
    <t xml:space="preserve">t-3198</t>
  </si>
  <si>
    <t xml:space="preserve">2026-09-15T07:37:42Z</t>
  </si>
  <si>
    <t xml:space="preserve">t-3199</t>
  </si>
  <si>
    <t xml:space="preserve">2026-09-15T07:54:42Z</t>
  </si>
  <si>
    <t xml:space="preserve">t-3200</t>
  </si>
  <si>
    <t xml:space="preserve">2026-09-15T08:08:38Z</t>
  </si>
  <si>
    <t xml:space="preserve">t-3201</t>
  </si>
  <si>
    <t xml:space="preserve">2026-09-15T08:25:24Z</t>
  </si>
  <si>
    <t xml:space="preserve">t-3202</t>
  </si>
  <si>
    <t xml:space="preserve">2026-09-15T08:28:04Z</t>
  </si>
  <si>
    <t xml:space="preserve">t-3203</t>
  </si>
  <si>
    <t xml:space="preserve">2026-09-15T08:43:46Z</t>
  </si>
  <si>
    <t xml:space="preserve">t-3204</t>
  </si>
  <si>
    <t xml:space="preserve">2026-09-15T09:00:34Z</t>
  </si>
  <si>
    <t xml:space="preserve">t-3205</t>
  </si>
  <si>
    <t xml:space="preserve">2026-09-15T09:13:18Z</t>
  </si>
  <si>
    <t xml:space="preserve">t-3207</t>
  </si>
  <si>
    <t xml:space="preserve">2026-09-15T09:29:54Z</t>
  </si>
  <si>
    <t xml:space="preserve">t-3208</t>
  </si>
  <si>
    <t xml:space="preserve">2026-09-15T09:31:05Z</t>
  </si>
  <si>
    <t xml:space="preserve">t-3209</t>
  </si>
  <si>
    <t xml:space="preserve">2026-09-15T09:47:54Z</t>
  </si>
  <si>
    <t xml:space="preserve">t-3210</t>
  </si>
  <si>
    <t xml:space="preserve">2026-09-15T09:55:50Z</t>
  </si>
  <si>
    <t xml:space="preserve">t-3211</t>
  </si>
  <si>
    <t xml:space="preserve">2026-09-15T09:56:33Z</t>
  </si>
  <si>
    <t xml:space="preserve">t-3212</t>
  </si>
  <si>
    <t xml:space="preserve">2026-09-15T09:59:18Z</t>
  </si>
  <si>
    <t xml:space="preserve">t-3213</t>
  </si>
  <si>
    <t xml:space="preserve">2026-09-15T10:10:06Z</t>
  </si>
  <si>
    <t xml:space="preserve">t-3214</t>
  </si>
  <si>
    <t xml:space="preserve">2026-09-15T10:16:19Z</t>
  </si>
  <si>
    <t xml:space="preserve">t-3215</t>
  </si>
  <si>
    <t xml:space="preserve">2026-09-15T10:29:34Z</t>
  </si>
  <si>
    <t xml:space="preserve">t-3216</t>
  </si>
  <si>
    <t xml:space="preserve">2026-09-15T10:32:05Z</t>
  </si>
  <si>
    <t xml:space="preserve">t-3217</t>
  </si>
  <si>
    <t xml:space="preserve">2026-09-15T10:33:35Z</t>
  </si>
  <si>
    <t xml:space="preserve">t-3218</t>
  </si>
  <si>
    <t xml:space="preserve">2026-09-15T10:33:52Z</t>
  </si>
  <si>
    <t xml:space="preserve">t-3219</t>
  </si>
  <si>
    <t xml:space="preserve">2026-09-15T10:42:42Z</t>
  </si>
  <si>
    <t xml:space="preserve">t-3220</t>
  </si>
  <si>
    <t xml:space="preserve">2026-09-15T11:13:06Z</t>
  </si>
  <si>
    <t xml:space="preserve">t-3221</t>
  </si>
  <si>
    <t xml:space="preserve">2026-09-15T11:29:57Z</t>
  </si>
  <si>
    <t xml:space="preserve">t-3222</t>
  </si>
  <si>
    <t xml:space="preserve">2026-09-15T11:37:05Z</t>
  </si>
  <si>
    <t xml:space="preserve">t-3223</t>
  </si>
  <si>
    <t xml:space="preserve">2026-09-15T11:53:24Z</t>
  </si>
  <si>
    <t xml:space="preserve">t-3224</t>
  </si>
  <si>
    <t xml:space="preserve">2026-09-15T11:54:13Z</t>
  </si>
  <si>
    <t xml:space="preserve">t-3225</t>
  </si>
  <si>
    <t xml:space="preserve">2026-09-15T12:03:07Z</t>
  </si>
  <si>
    <t xml:space="preserve">t-3226</t>
  </si>
  <si>
    <t xml:space="preserve">2026-09-15T12:06:30Z</t>
  </si>
  <si>
    <t xml:space="preserve">t-3227</t>
  </si>
  <si>
    <t xml:space="preserve">2026-09-15T12:42:01Z</t>
  </si>
  <si>
    <t xml:space="preserve">t-3228</t>
  </si>
  <si>
    <t xml:space="preserve">2026-09-15T12:49:05Z</t>
  </si>
  <si>
    <t xml:space="preserve">t-3229</t>
  </si>
  <si>
    <t xml:space="preserve">2026-09-15T12:54:52Z</t>
  </si>
  <si>
    <t xml:space="preserve">t-3230</t>
  </si>
  <si>
    <t xml:space="preserve">2026-09-15T12:59:07Z</t>
  </si>
  <si>
    <t xml:space="preserve">t-3231</t>
  </si>
  <si>
    <t xml:space="preserve">2026-09-15T13:03:59Z</t>
  </si>
  <si>
    <t xml:space="preserve">t-3232</t>
  </si>
  <si>
    <t xml:space="preserve">2026-09-15T13:09:13Z</t>
  </si>
  <si>
    <t xml:space="preserve">t-3233</t>
  </si>
  <si>
    <t xml:space="preserve">2026-09-15T13:09:29Z</t>
  </si>
  <si>
    <t xml:space="preserve">t-3234</t>
  </si>
  <si>
    <t xml:space="preserve">2026-09-15T13:15:22Z</t>
  </si>
  <si>
    <t xml:space="preserve">t-3235</t>
  </si>
  <si>
    <t xml:space="preserve">2026-09-15T13:20:46Z</t>
  </si>
  <si>
    <t xml:space="preserve">t-3236</t>
  </si>
  <si>
    <t xml:space="preserve">2026-09-15T13:30:33Z</t>
  </si>
  <si>
    <t xml:space="preserve">t-3237</t>
  </si>
  <si>
    <t xml:space="preserve">2026-09-15T13:40:09Z</t>
  </si>
  <si>
    <t xml:space="preserve">t-3238</t>
  </si>
  <si>
    <t xml:space="preserve">2026-09-15T13:51:24Z</t>
  </si>
  <si>
    <t xml:space="preserve">t-3239</t>
  </si>
  <si>
    <t xml:space="preserve">2026-09-15T13:56:18Z</t>
  </si>
  <si>
    <t xml:space="preserve">t-3240</t>
  </si>
  <si>
    <t xml:space="preserve">2026-09-15T14:04:21Z</t>
  </si>
  <si>
    <t xml:space="preserve">t-3241</t>
  </si>
  <si>
    <t xml:space="preserve">2026-09-15T14:13:23Z</t>
  </si>
  <si>
    <t xml:space="preserve">t-3242</t>
  </si>
  <si>
    <t xml:space="preserve">2026-09-15T14:41:23Z</t>
  </si>
  <si>
    <t xml:space="preserve">t-3243</t>
  </si>
  <si>
    <t xml:space="preserve">2026-09-15T14:42:38Z</t>
  </si>
  <si>
    <t xml:space="preserve">t-3244</t>
  </si>
  <si>
    <t xml:space="preserve">2026-09-15T14:56:21Z</t>
  </si>
  <si>
    <t xml:space="preserve">t-3245</t>
  </si>
  <si>
    <t xml:space="preserve">2026-09-15T15:12:41Z</t>
  </si>
  <si>
    <t xml:space="preserve">t-3246</t>
  </si>
  <si>
    <t xml:space="preserve">2026-09-15T15:16:26Z</t>
  </si>
  <si>
    <t xml:space="preserve">t-3247</t>
  </si>
  <si>
    <t xml:space="preserve">2026-09-15T15:31:19Z</t>
  </si>
  <si>
    <t xml:space="preserve">t-3248</t>
  </si>
  <si>
    <t xml:space="preserve">2026-09-15T16:18:48Z</t>
  </si>
  <si>
    <t xml:space="preserve">t-3249</t>
  </si>
  <si>
    <t xml:space="preserve">2026-09-15T16:27:33Z</t>
  </si>
  <si>
    <t xml:space="preserve">t-3250</t>
  </si>
  <si>
    <t xml:space="preserve">2026-09-15T16:55:57Z</t>
  </si>
  <si>
    <t xml:space="preserve">t-3251</t>
  </si>
  <si>
    <t xml:space="preserve">2026-09-15T17:35:27Z</t>
  </si>
  <si>
    <t xml:space="preserve">t-3252</t>
  </si>
  <si>
    <t xml:space="preserve">2026-09-15T17:37:31Z</t>
  </si>
  <si>
    <t xml:space="preserve">t-3253</t>
  </si>
  <si>
    <t xml:space="preserve">2026-09-15T17:47:00Z</t>
  </si>
  <si>
    <t xml:space="preserve">t-3254</t>
  </si>
  <si>
    <t xml:space="preserve">2026-09-15T17:59:37Z</t>
  </si>
  <si>
    <t xml:space="preserve">t-3255</t>
  </si>
  <si>
    <t xml:space="preserve">2026-09-15T18:19:02Z</t>
  </si>
  <si>
    <t xml:space="preserve">t-3256</t>
  </si>
  <si>
    <t xml:space="preserve">2026-09-15T18:20:55Z</t>
  </si>
  <si>
    <t xml:space="preserve">t-3257</t>
  </si>
  <si>
    <t xml:space="preserve">2026-09-15T18:31:07Z</t>
  </si>
  <si>
    <t xml:space="preserve">t-3258</t>
  </si>
  <si>
    <t xml:space="preserve">2026-09-15T18:46:24Z</t>
  </si>
  <si>
    <t xml:space="preserve">t-3259</t>
  </si>
  <si>
    <t xml:space="preserve">2026-09-15T19:18:13Z</t>
  </si>
  <si>
    <t xml:space="preserve">t-3260</t>
  </si>
  <si>
    <t xml:space="preserve">2026-09-15T19:23:21Z</t>
  </si>
  <si>
    <t xml:space="preserve">t-3261</t>
  </si>
  <si>
    <t xml:space="preserve">2026-09-15T19:23:47Z</t>
  </si>
  <si>
    <t xml:space="preserve">t-3262</t>
  </si>
  <si>
    <t xml:space="preserve">2026-09-15T19:42:14Z</t>
  </si>
  <si>
    <t xml:space="preserve">t-3263</t>
  </si>
  <si>
    <t xml:space="preserve">2026-09-15T19:50:19Z</t>
  </si>
  <si>
    <t xml:space="preserve">t-3264</t>
  </si>
  <si>
    <t xml:space="preserve">2026-09-15T20:46:40Z</t>
  </si>
  <si>
    <t xml:space="preserve">t-3265</t>
  </si>
  <si>
    <t xml:space="preserve">2026-09-15T21:23:03Z</t>
  </si>
  <si>
    <t xml:space="preserve">t-3266</t>
  </si>
  <si>
    <t xml:space="preserve">2026-09-15T21:56:16Z</t>
  </si>
  <si>
    <t xml:space="preserve">t-3267</t>
  </si>
  <si>
    <t xml:space="preserve">2026-09-15T23:11:03Z</t>
  </si>
  <si>
    <t xml:space="preserve">t-3268</t>
  </si>
  <si>
    <t xml:space="preserve">2026-09-15T23:59:59Z</t>
  </si>
  <si>
    <t xml:space="preserve">t-3269</t>
  </si>
  <si>
    <t xml:space="preserve">2026-09-16T03:57:10Z</t>
  </si>
  <si>
    <t xml:space="preserve">t-3270</t>
  </si>
  <si>
    <t xml:space="preserve">2026-09-16T05:22:44Z</t>
  </si>
  <si>
    <t xml:space="preserve">t-3271</t>
  </si>
  <si>
    <t xml:space="preserve">2026-09-16T05:57:09Z</t>
  </si>
  <si>
    <t xml:space="preserve">t-3272</t>
  </si>
  <si>
    <t xml:space="preserve">2026-09-16T06:15:57Z</t>
  </si>
  <si>
    <t xml:space="preserve">t-3273</t>
  </si>
  <si>
    <t xml:space="preserve">2026-09-16T07:04:02Z</t>
  </si>
  <si>
    <t xml:space="preserve">t-3274</t>
  </si>
  <si>
    <t xml:space="preserve">2026-09-16T07:15:06Z</t>
  </si>
  <si>
    <t xml:space="preserve">t-3275</t>
  </si>
  <si>
    <t xml:space="preserve">2026-09-16T07:44:59Z</t>
  </si>
  <si>
    <t xml:space="preserve">t-3276</t>
  </si>
  <si>
    <t xml:space="preserve">2026-09-16T08:01:44Z</t>
  </si>
  <si>
    <t xml:space="preserve">t-3277</t>
  </si>
  <si>
    <t xml:space="preserve">2026-09-16T08:04:20Z</t>
  </si>
  <si>
    <t xml:space="preserve">t-3278</t>
  </si>
  <si>
    <t xml:space="preserve">2026-09-16T08:16:52Z</t>
  </si>
  <si>
    <t xml:space="preserve">t-3279</t>
  </si>
  <si>
    <t xml:space="preserve">2026-09-16T08:29:23Z</t>
  </si>
  <si>
    <t xml:space="preserve">t-3280</t>
  </si>
  <si>
    <t xml:space="preserve">2026-09-16T09:04:06Z</t>
  </si>
  <si>
    <t xml:space="preserve">t-3281</t>
  </si>
  <si>
    <t xml:space="preserve">2026-09-16T09:11:40Z</t>
  </si>
  <si>
    <t xml:space="preserve">t-3282</t>
  </si>
  <si>
    <t xml:space="preserve">2026-09-16T09:12:51Z</t>
  </si>
  <si>
    <t xml:space="preserve">t-3283</t>
  </si>
  <si>
    <t xml:space="preserve">2026-09-16T09:13:26Z</t>
  </si>
  <si>
    <t xml:space="preserve">t-3284</t>
  </si>
  <si>
    <t xml:space="preserve">2026-09-16T09:19:07Z</t>
  </si>
  <si>
    <t xml:space="preserve">t-3285</t>
  </si>
  <si>
    <t xml:space="preserve">2026-09-16T09:36:10Z</t>
  </si>
  <si>
    <t xml:space="preserve">t-3286</t>
  </si>
  <si>
    <t xml:space="preserve">2026-09-16T09:40:27Z</t>
  </si>
  <si>
    <t xml:space="preserve">t-3287</t>
  </si>
  <si>
    <t xml:space="preserve">2026-09-16T09:41:12Z</t>
  </si>
  <si>
    <t xml:space="preserve">t-3288</t>
  </si>
  <si>
    <t xml:space="preserve">2026-09-16T09:45:01Z</t>
  </si>
  <si>
    <t xml:space="preserve">t-3289</t>
  </si>
  <si>
    <t xml:space="preserve">2026-09-16T09:45:50Z</t>
  </si>
  <si>
    <t xml:space="preserve">t-3290</t>
  </si>
  <si>
    <t xml:space="preserve">2026-09-16T09:46:22Z</t>
  </si>
  <si>
    <t xml:space="preserve">t-3291</t>
  </si>
  <si>
    <t xml:space="preserve">2026-09-16T09:52:19Z</t>
  </si>
  <si>
    <t xml:space="preserve">t-3292</t>
  </si>
  <si>
    <t xml:space="preserve">2026-09-16T10:00:20Z</t>
  </si>
  <si>
    <t xml:space="preserve">t-3293</t>
  </si>
  <si>
    <t xml:space="preserve">2026-09-16T10:02:25Z</t>
  </si>
  <si>
    <t xml:space="preserve">t-3294</t>
  </si>
  <si>
    <t xml:space="preserve">2026-09-16T10:14:48Z</t>
  </si>
  <si>
    <t xml:space="preserve">t-3295</t>
  </si>
  <si>
    <t xml:space="preserve">2026-09-16T10:50:53Z</t>
  </si>
  <si>
    <t xml:space="preserve">t-3296</t>
  </si>
  <si>
    <t xml:space="preserve">2026-09-16T11:34:01Z</t>
  </si>
  <si>
    <t xml:space="preserve">t-3297</t>
  </si>
  <si>
    <t xml:space="preserve">2026-09-16T11:35:40Z</t>
  </si>
  <si>
    <t xml:space="preserve">t-3298</t>
  </si>
  <si>
    <t xml:space="preserve">2026-09-16T11:38:08Z</t>
  </si>
  <si>
    <t xml:space="preserve">t-3299</t>
  </si>
  <si>
    <t xml:space="preserve">2026-09-16T11:43:16Z</t>
  </si>
  <si>
    <t xml:space="preserve">t-3300</t>
  </si>
  <si>
    <t xml:space="preserve">2026-09-16T11:44:28Z</t>
  </si>
  <si>
    <t xml:space="preserve">t-3301</t>
  </si>
  <si>
    <t xml:space="preserve">2026-09-16T11:54:45Z</t>
  </si>
  <si>
    <t xml:space="preserve">t-3302</t>
  </si>
  <si>
    <t xml:space="preserve">2026-09-16T11:59:22Z</t>
  </si>
  <si>
    <t xml:space="preserve">t-3303</t>
  </si>
  <si>
    <t xml:space="preserve">2026-09-16T12:02:53Z</t>
  </si>
  <si>
    <t xml:space="preserve">t-3304</t>
  </si>
  <si>
    <t xml:space="preserve">2026-09-16T12:10:35Z</t>
  </si>
  <si>
    <t xml:space="preserve">t-3305</t>
  </si>
  <si>
    <t xml:space="preserve">2026-09-16T12:21:01Z</t>
  </si>
  <si>
    <t xml:space="preserve">t-3306</t>
  </si>
  <si>
    <t xml:space="preserve">2026-09-16T12:43:31Z</t>
  </si>
  <si>
    <t xml:space="preserve">t-3307</t>
  </si>
  <si>
    <t xml:space="preserve">2026-09-16T13:28:35Z</t>
  </si>
  <si>
    <t xml:space="preserve">t-3308</t>
  </si>
  <si>
    <t xml:space="preserve">2026-09-16T14:35:50Z</t>
  </si>
  <si>
    <t xml:space="preserve">t-3309</t>
  </si>
  <si>
    <t xml:space="preserve">2026-09-16T14:41:22Z</t>
  </si>
  <si>
    <t xml:space="preserve">t-3310</t>
  </si>
  <si>
    <t xml:space="preserve">2026-09-16T14:42:29Z</t>
  </si>
  <si>
    <t xml:space="preserve">t-3311</t>
  </si>
  <si>
    <t xml:space="preserve">t-3312</t>
  </si>
  <si>
    <t xml:space="preserve">2026-09-16T14:47:11Z</t>
  </si>
  <si>
    <t xml:space="preserve">t-3313</t>
  </si>
  <si>
    <t xml:space="preserve">2026-09-16T14:58:44Z</t>
  </si>
  <si>
    <t xml:space="preserve">t-3314</t>
  </si>
  <si>
    <t xml:space="preserve">2026-09-16T15:07:01Z</t>
  </si>
  <si>
    <t xml:space="preserve">t-3315</t>
  </si>
  <si>
    <t xml:space="preserve">2026-09-16T15:11:33Z</t>
  </si>
  <si>
    <t xml:space="preserve">t-3316</t>
  </si>
  <si>
    <t xml:space="preserve">2026-09-16T15:13:26Z</t>
  </si>
  <si>
    <t xml:space="preserve">t-3317</t>
  </si>
  <si>
    <t xml:space="preserve">2026-09-16T15:18:50Z</t>
  </si>
  <si>
    <t xml:space="preserve">t-3318</t>
  </si>
  <si>
    <t xml:space="preserve">2026-09-16T15:21:09Z</t>
  </si>
  <si>
    <t xml:space="preserve">t-3319</t>
  </si>
  <si>
    <t xml:space="preserve">2026-09-16T15:25:05Z</t>
  </si>
  <si>
    <t xml:space="preserve">t-3320</t>
  </si>
  <si>
    <t xml:space="preserve">2026-09-16T15:41:47Z</t>
  </si>
  <si>
    <t xml:space="preserve">t-3321</t>
  </si>
  <si>
    <t xml:space="preserve">2026-09-16T15:48:38Z</t>
  </si>
  <si>
    <t xml:space="preserve">t-3322</t>
  </si>
  <si>
    <t xml:space="preserve">2026-09-16T15:51:11Z</t>
  </si>
  <si>
    <t xml:space="preserve">t-3323</t>
  </si>
  <si>
    <t xml:space="preserve">2026-09-16T16:24:38Z</t>
  </si>
  <si>
    <t xml:space="preserve">t-3324</t>
  </si>
  <si>
    <t xml:space="preserve">2026-09-16T16:25:14Z</t>
  </si>
  <si>
    <t xml:space="preserve">t-3325</t>
  </si>
  <si>
    <t xml:space="preserve">2026-09-16T16:30:50Z</t>
  </si>
  <si>
    <t xml:space="preserve">t-3326</t>
  </si>
  <si>
    <t xml:space="preserve">2026-09-16T16:31:20Z</t>
  </si>
  <si>
    <t xml:space="preserve">t-3327</t>
  </si>
  <si>
    <t xml:space="preserve">2026-09-16T16:43:47Z</t>
  </si>
  <si>
    <t xml:space="preserve">t-3328</t>
  </si>
  <si>
    <t xml:space="preserve">2026-09-16T16:45:35Z</t>
  </si>
  <si>
    <t xml:space="preserve">t-3329</t>
  </si>
  <si>
    <t xml:space="preserve">2026-09-16T17:04:22Z</t>
  </si>
  <si>
    <t xml:space="preserve">t-3330</t>
  </si>
  <si>
    <t xml:space="preserve">2026-09-16T17:07:21Z</t>
  </si>
  <si>
    <t xml:space="preserve">t-3331</t>
  </si>
  <si>
    <t xml:space="preserve">2026-09-16T17:09:12Z</t>
  </si>
  <si>
    <t xml:space="preserve">t-3332</t>
  </si>
  <si>
    <t xml:space="preserve">2026-09-16T17:18:09Z</t>
  </si>
  <si>
    <t xml:space="preserve">t-3333</t>
  </si>
  <si>
    <t xml:space="preserve">2026-09-16T17:23:04Z</t>
  </si>
  <si>
    <t xml:space="preserve">t-3334</t>
  </si>
  <si>
    <t xml:space="preserve">2026-09-16T17:50:56Z</t>
  </si>
  <si>
    <t xml:space="preserve">t-3335</t>
  </si>
  <si>
    <t xml:space="preserve">2026-09-16T17:53:13Z</t>
  </si>
  <si>
    <t xml:space="preserve">t-3336</t>
  </si>
  <si>
    <t xml:space="preserve">2026-09-16T19:54:20Z</t>
  </si>
  <si>
    <t xml:space="preserve">t-3337</t>
  </si>
  <si>
    <t xml:space="preserve">2026-09-16T19:58:51Z</t>
  </si>
  <si>
    <t xml:space="preserve">t-3338</t>
  </si>
  <si>
    <t xml:space="preserve">2026-09-16T20:14:15Z</t>
  </si>
  <si>
    <t xml:space="preserve">t-3339</t>
  </si>
  <si>
    <t xml:space="preserve">2026-09-16T21:14:30Z</t>
  </si>
  <si>
    <t xml:space="preserve">t-3340</t>
  </si>
  <si>
    <t xml:space="preserve">2026-09-16T21:34:34Z</t>
  </si>
  <si>
    <t xml:space="preserve">t-3341</t>
  </si>
  <si>
    <t xml:space="preserve">2026-09-16T23:44:09Z</t>
  </si>
  <si>
    <t xml:space="preserve">t-3342</t>
  </si>
  <si>
    <t xml:space="preserve">2026-09-17T02:30:24Z</t>
  </si>
  <si>
    <t xml:space="preserve">t-3343</t>
  </si>
  <si>
    <t xml:space="preserve">2026-09-17T03:05:58Z</t>
  </si>
  <si>
    <t xml:space="preserve">t-3344</t>
  </si>
  <si>
    <t xml:space="preserve">2026-09-17T04:14:57Z</t>
  </si>
  <si>
    <t xml:space="preserve">t-3345</t>
  </si>
  <si>
    <t xml:space="preserve">2026-09-17T05:50:57Z</t>
  </si>
  <si>
    <t xml:space="preserve">t-3346</t>
  </si>
  <si>
    <t xml:space="preserve">2026-09-17T06:56:09Z</t>
  </si>
  <si>
    <t xml:space="preserve">t-3347</t>
  </si>
  <si>
    <t xml:space="preserve">2026-09-17T07:18:54Z</t>
  </si>
  <si>
    <t xml:space="preserve">t-3348</t>
  </si>
  <si>
    <t xml:space="preserve">2026-09-17T07:56:09Z</t>
  </si>
  <si>
    <t xml:space="preserve">t-3349</t>
  </si>
  <si>
    <t xml:space="preserve">2026-09-17T08:33:46Z</t>
  </si>
  <si>
    <t xml:space="preserve">t-3350</t>
  </si>
  <si>
    <t xml:space="preserve">2026-09-17T08:35:54Z</t>
  </si>
  <si>
    <t xml:space="preserve">t-3351</t>
  </si>
  <si>
    <t xml:space="preserve">2026-09-17T08:42:03Z</t>
  </si>
  <si>
    <t xml:space="preserve">t-3352</t>
  </si>
  <si>
    <t xml:space="preserve">2026-09-17T09:19:12Z</t>
  </si>
  <si>
    <t xml:space="preserve">t-3353</t>
  </si>
  <si>
    <t xml:space="preserve">2026-09-17T09:44:33Z</t>
  </si>
  <si>
    <t xml:space="preserve">t-3354</t>
  </si>
  <si>
    <t xml:space="preserve">2026-09-17T09:59:34Z</t>
  </si>
  <si>
    <t xml:space="preserve">t-3355</t>
  </si>
  <si>
    <t xml:space="preserve">2026-09-17T10:00:51Z</t>
  </si>
  <si>
    <t xml:space="preserve">t-3356</t>
  </si>
  <si>
    <t xml:space="preserve">2026-09-17T10:01:04Z</t>
  </si>
  <si>
    <t xml:space="preserve">t-3357</t>
  </si>
  <si>
    <t xml:space="preserve">2026-09-17T10:18:46Z</t>
  </si>
  <si>
    <t xml:space="preserve">t-3358</t>
  </si>
  <si>
    <t xml:space="preserve">2026-09-17T10:29:07Z</t>
  </si>
  <si>
    <t xml:space="preserve">t-3359</t>
  </si>
  <si>
    <t xml:space="preserve">2026-09-17T10:42:31Z</t>
  </si>
  <si>
    <t xml:space="preserve">t-3360</t>
  </si>
  <si>
    <t xml:space="preserve">2026-09-17T11:02:33Z</t>
  </si>
  <si>
    <t xml:space="preserve">t-3361</t>
  </si>
  <si>
    <t xml:space="preserve">2026-09-17T11:27:35Z</t>
  </si>
  <si>
    <t xml:space="preserve">t-3362</t>
  </si>
  <si>
    <t xml:space="preserve">2026-09-17T11:57:04Z</t>
  </si>
  <si>
    <t xml:space="preserve">t-3363</t>
  </si>
  <si>
    <t xml:space="preserve">2026-09-17T11:58:05Z</t>
  </si>
  <si>
    <t xml:space="preserve">t-3364</t>
  </si>
  <si>
    <t xml:space="preserve">2026-09-17T12:12:07Z</t>
  </si>
  <si>
    <t xml:space="preserve">t-3365</t>
  </si>
  <si>
    <t xml:space="preserve">2026-09-17T12:15:34Z</t>
  </si>
  <si>
    <t xml:space="preserve">t-3366</t>
  </si>
  <si>
    <t xml:space="preserve">2026-09-17T12:19:02Z</t>
  </si>
  <si>
    <t xml:space="preserve">t-3367</t>
  </si>
  <si>
    <t xml:space="preserve">2026-09-17T13:00:04Z</t>
  </si>
  <si>
    <t xml:space="preserve">t-3368</t>
  </si>
  <si>
    <t xml:space="preserve">2026-09-17T13:27:54Z</t>
  </si>
  <si>
    <t xml:space="preserve">t-3369</t>
  </si>
  <si>
    <t xml:space="preserve">2026-09-17T13:30:19Z</t>
  </si>
  <si>
    <t xml:space="preserve">t-3370</t>
  </si>
  <si>
    <t xml:space="preserve">2026-09-17T13:32:50Z</t>
  </si>
  <si>
    <t xml:space="preserve">t-3371</t>
  </si>
  <si>
    <t xml:space="preserve">2026-09-17T14:13:46Z</t>
  </si>
  <si>
    <t xml:space="preserve">t-3372</t>
  </si>
  <si>
    <t xml:space="preserve">2026-09-17T14:16:44Z</t>
  </si>
  <si>
    <t xml:space="preserve">t-3373</t>
  </si>
  <si>
    <t xml:space="preserve">2026-09-17T14:51:14Z</t>
  </si>
  <si>
    <t xml:space="preserve">t-3374</t>
  </si>
  <si>
    <t xml:space="preserve">2026-09-17T14:51:16Z</t>
  </si>
  <si>
    <t xml:space="preserve">t-3375</t>
  </si>
  <si>
    <t xml:space="preserve">2026-09-17T15:02:55Z</t>
  </si>
  <si>
    <t xml:space="preserve">t-3376</t>
  </si>
  <si>
    <t xml:space="preserve">2026-09-17T15:17:19Z</t>
  </si>
  <si>
    <t xml:space="preserve">t-3377</t>
  </si>
  <si>
    <t xml:space="preserve">2026-09-17T15:36:46Z</t>
  </si>
  <si>
    <t xml:space="preserve">t-3378</t>
  </si>
  <si>
    <t xml:space="preserve">2026-09-17T15:44:17Z</t>
  </si>
  <si>
    <t xml:space="preserve">t-3379</t>
  </si>
  <si>
    <t xml:space="preserve">2026-09-17T15:58:32Z</t>
  </si>
  <si>
    <t xml:space="preserve">t-3380</t>
  </si>
  <si>
    <t xml:space="preserve">2026-09-17T16:20:12Z</t>
  </si>
  <si>
    <t xml:space="preserve">t-3381</t>
  </si>
  <si>
    <t xml:space="preserve">2026-09-17T16:30:18Z</t>
  </si>
  <si>
    <t xml:space="preserve">t-3382</t>
  </si>
  <si>
    <t xml:space="preserve">2026-09-17T16:32:22Z</t>
  </si>
  <si>
    <t xml:space="preserve">t-3383</t>
  </si>
  <si>
    <t xml:space="preserve">2026-09-17T16:45:29Z</t>
  </si>
  <si>
    <t xml:space="preserve">t-3384</t>
  </si>
  <si>
    <t xml:space="preserve">2026-09-17T16:56:01Z</t>
  </si>
  <si>
    <t xml:space="preserve">t-3385</t>
  </si>
  <si>
    <t xml:space="preserve">2026-09-17T17:03:56Z</t>
  </si>
  <si>
    <t xml:space="preserve">t-3386</t>
  </si>
  <si>
    <t xml:space="preserve">2026-09-17T17:07:57Z</t>
  </si>
  <si>
    <t xml:space="preserve">t-3387</t>
  </si>
  <si>
    <t xml:space="preserve">2026-09-17T17:08:04Z</t>
  </si>
  <si>
    <t xml:space="preserve">t-3388</t>
  </si>
  <si>
    <t xml:space="preserve">2026-09-17T17:25:26Z</t>
  </si>
  <si>
    <t xml:space="preserve">t-3389</t>
  </si>
  <si>
    <t xml:space="preserve">2026-09-17T17:28:48Z</t>
  </si>
  <si>
    <t xml:space="preserve">t-3390</t>
  </si>
  <si>
    <t xml:space="preserve">2026-09-17T17:33:58Z</t>
  </si>
  <si>
    <t xml:space="preserve">t-3391</t>
  </si>
  <si>
    <t xml:space="preserve">2026-09-17T17:39:34Z</t>
  </si>
  <si>
    <t xml:space="preserve">t-3392</t>
  </si>
  <si>
    <t xml:space="preserve">2026-09-17T17:43:10Z</t>
  </si>
  <si>
    <t xml:space="preserve">t-3393</t>
  </si>
  <si>
    <t xml:space="preserve">2026-09-17T17:56:34Z</t>
  </si>
  <si>
    <t xml:space="preserve">t-3394</t>
  </si>
  <si>
    <t xml:space="preserve">2026-09-17T18:10:00Z</t>
  </si>
  <si>
    <t xml:space="preserve">t-3395</t>
  </si>
  <si>
    <t xml:space="preserve">2026-09-17T18:11:52Z</t>
  </si>
  <si>
    <t xml:space="preserve">t-3396</t>
  </si>
  <si>
    <t xml:space="preserve">2026-09-17T18:43:46Z</t>
  </si>
  <si>
    <t xml:space="preserve">t-3397</t>
  </si>
  <si>
    <t xml:space="preserve">2026-09-17T19:01:50Z</t>
  </si>
  <si>
    <t xml:space="preserve">t-3398</t>
  </si>
  <si>
    <t xml:space="preserve">2026-09-17T19:21:57Z</t>
  </si>
  <si>
    <t xml:space="preserve">t-3399</t>
  </si>
  <si>
    <t xml:space="preserve">2026-09-17T19:30:17Z</t>
  </si>
  <si>
    <t xml:space="preserve">t-3400</t>
  </si>
  <si>
    <t xml:space="preserve">2026-09-17T19:41:53Z</t>
  </si>
  <si>
    <t xml:space="preserve">t-3401</t>
  </si>
  <si>
    <t xml:space="preserve">2026-09-17T19:47:00Z</t>
  </si>
  <si>
    <t xml:space="preserve">t-3402</t>
  </si>
  <si>
    <t xml:space="preserve">2026-09-17T20:15:05Z</t>
  </si>
  <si>
    <t xml:space="preserve">t-3403</t>
  </si>
  <si>
    <t xml:space="preserve">2026-09-17T20:28:41Z</t>
  </si>
  <si>
    <t xml:space="preserve">t-3404</t>
  </si>
  <si>
    <t xml:space="preserve">2026-09-17T20:50:24Z</t>
  </si>
  <si>
    <t xml:space="preserve">t-3405</t>
  </si>
  <si>
    <t xml:space="preserve">2026-09-17T20:56:11Z</t>
  </si>
  <si>
    <t xml:space="preserve">t-3406</t>
  </si>
  <si>
    <t xml:space="preserve">2026-09-17T21:02:22Z</t>
  </si>
  <si>
    <t xml:space="preserve">t-3407</t>
  </si>
  <si>
    <t xml:space="preserve">2026-09-17T21:22:17Z</t>
  </si>
  <si>
    <t xml:space="preserve">t-3408</t>
  </si>
  <si>
    <t xml:space="preserve">2026-09-17T23:06:47Z</t>
  </si>
  <si>
    <t xml:space="preserve">t-3409</t>
  </si>
  <si>
    <t xml:space="preserve">2026-09-18T05:49:01Z</t>
  </si>
  <si>
    <t xml:space="preserve">t-3410</t>
  </si>
  <si>
    <t xml:space="preserve">2026-09-18T06:35:40Z</t>
  </si>
  <si>
    <t xml:space="preserve">t-3411</t>
  </si>
  <si>
    <t xml:space="preserve">2026-09-18T07:05:09Z</t>
  </si>
  <si>
    <t xml:space="preserve">t-3412</t>
  </si>
  <si>
    <t xml:space="preserve">2026-09-18T07:13:35Z</t>
  </si>
  <si>
    <t xml:space="preserve">t-3413</t>
  </si>
  <si>
    <t xml:space="preserve">2026-09-18T07:16:37Z</t>
  </si>
  <si>
    <t xml:space="preserve">t-3414</t>
  </si>
  <si>
    <t xml:space="preserve">2026-09-18T08:18:43Z</t>
  </si>
  <si>
    <t xml:space="preserve">t-3415</t>
  </si>
  <si>
    <t xml:space="preserve">2026-09-18T08:46:14Z</t>
  </si>
  <si>
    <t xml:space="preserve">t-3416</t>
  </si>
  <si>
    <t xml:space="preserve">2026-09-18T08:48:12Z</t>
  </si>
  <si>
    <t xml:space="preserve">t-3417</t>
  </si>
  <si>
    <t xml:space="preserve">2026-09-18T08:52:08Z</t>
  </si>
  <si>
    <t xml:space="preserve">t-3418</t>
  </si>
  <si>
    <t xml:space="preserve">2026-09-18T08:57:56Z</t>
  </si>
  <si>
    <t xml:space="preserve">t-3419</t>
  </si>
  <si>
    <t xml:space="preserve">2026-09-18T09:07:10Z</t>
  </si>
  <si>
    <t xml:space="preserve">t-3420</t>
  </si>
  <si>
    <t xml:space="preserve">2026-09-18T09:14:59Z</t>
  </si>
  <si>
    <t xml:space="preserve">t-3421</t>
  </si>
  <si>
    <t xml:space="preserve">2026-09-18T09:24:12Z</t>
  </si>
  <si>
    <t xml:space="preserve">t-3422</t>
  </si>
  <si>
    <t xml:space="preserve">2026-09-18T09:30:02Z</t>
  </si>
  <si>
    <t xml:space="preserve">t-3423</t>
  </si>
  <si>
    <t xml:space="preserve">2026-09-18T09:56:27Z</t>
  </si>
  <si>
    <t xml:space="preserve">t-3424</t>
  </si>
  <si>
    <t xml:space="preserve">2026-09-18T10:44:08Z</t>
  </si>
  <si>
    <t xml:space="preserve">t-3425</t>
  </si>
  <si>
    <t xml:space="preserve">2026-09-18T10:57:12Z</t>
  </si>
  <si>
    <t xml:space="preserve">t-3426</t>
  </si>
  <si>
    <t xml:space="preserve">2026-09-18T11:15:11Z</t>
  </si>
  <si>
    <t xml:space="preserve">t-3427</t>
  </si>
  <si>
    <t xml:space="preserve">2026-09-18T11:36:35Z</t>
  </si>
  <si>
    <t xml:space="preserve">t-3428</t>
  </si>
  <si>
    <t xml:space="preserve">2026-09-18T11:55:55Z</t>
  </si>
  <si>
    <t xml:space="preserve">t-3429</t>
  </si>
  <si>
    <t xml:space="preserve">2026-09-18T11:57:03Z</t>
  </si>
  <si>
    <t xml:space="preserve">t-3430</t>
  </si>
  <si>
    <t xml:space="preserve">2026-09-18T12:02:46Z</t>
  </si>
  <si>
    <t xml:space="preserve">t-3431</t>
  </si>
  <si>
    <t xml:space="preserve">2026-09-18T12:07:11Z</t>
  </si>
  <si>
    <t xml:space="preserve">t-3432</t>
  </si>
  <si>
    <t xml:space="preserve">2026-09-18T12:17:32Z</t>
  </si>
  <si>
    <t xml:space="preserve">t-3433</t>
  </si>
  <si>
    <t xml:space="preserve">2026-09-18T12:22:05Z</t>
  </si>
  <si>
    <t xml:space="preserve">t-3434</t>
  </si>
  <si>
    <t xml:space="preserve">2026-09-18T12:30:39Z</t>
  </si>
  <si>
    <t xml:space="preserve">t-3435</t>
  </si>
  <si>
    <t xml:space="preserve">2026-09-18T12:44:51Z</t>
  </si>
  <si>
    <t xml:space="preserve">t-3436</t>
  </si>
  <si>
    <t xml:space="preserve">2026-09-18T12:49:31Z</t>
  </si>
  <si>
    <t xml:space="preserve">t-3437</t>
  </si>
  <si>
    <t xml:space="preserve">2026-09-18T12:52:18Z</t>
  </si>
  <si>
    <t xml:space="preserve">t-3438</t>
  </si>
  <si>
    <t xml:space="preserve">2026-09-18T12:53:57Z</t>
  </si>
  <si>
    <t xml:space="preserve">t-3439</t>
  </si>
  <si>
    <t xml:space="preserve">2026-09-18T12:59:54Z</t>
  </si>
  <si>
    <t xml:space="preserve">t-3440</t>
  </si>
  <si>
    <t xml:space="preserve">2026-09-18T13:03:01Z</t>
  </si>
  <si>
    <t xml:space="preserve">t-3441</t>
  </si>
  <si>
    <t xml:space="preserve">2026-09-18T13:13:22Z</t>
  </si>
  <si>
    <t xml:space="preserve">t-3442</t>
  </si>
  <si>
    <t xml:space="preserve">2026-09-18T13:15:05Z</t>
  </si>
  <si>
    <t xml:space="preserve">t-3443</t>
  </si>
  <si>
    <t xml:space="preserve">2026-09-18T13:34:55Z</t>
  </si>
  <si>
    <t xml:space="preserve">t-3444</t>
  </si>
  <si>
    <t xml:space="preserve">2026-09-18T14:00:49Z</t>
  </si>
  <si>
    <t xml:space="preserve">t-3445</t>
  </si>
  <si>
    <t xml:space="preserve">2026-09-18T14:05:17Z</t>
  </si>
  <si>
    <t xml:space="preserve">t-3446</t>
  </si>
  <si>
    <t xml:space="preserve">2026-09-18T14:19:53Z</t>
  </si>
  <si>
    <t xml:space="preserve">t-3447</t>
  </si>
  <si>
    <t xml:space="preserve">2026-09-18T14:29:56Z</t>
  </si>
  <si>
    <t xml:space="preserve">t-3448</t>
  </si>
  <si>
    <t xml:space="preserve">2026-09-18T14:46:17Z</t>
  </si>
  <si>
    <t xml:space="preserve">t-3449</t>
  </si>
  <si>
    <t xml:space="preserve">2026-09-18T15:08:54Z</t>
  </si>
  <si>
    <t xml:space="preserve">t-3450</t>
  </si>
  <si>
    <t xml:space="preserve">2026-09-18T15:09:06Z</t>
  </si>
  <si>
    <t xml:space="preserve">t-3451</t>
  </si>
  <si>
    <t xml:space="preserve">2026-09-18T15:14:09Z</t>
  </si>
  <si>
    <t xml:space="preserve">t-3452</t>
  </si>
  <si>
    <t xml:space="preserve">2026-09-18T15:17:14Z</t>
  </si>
  <si>
    <t xml:space="preserve">t-3453</t>
  </si>
  <si>
    <t xml:space="preserve">2026-09-18T15:19:37Z</t>
  </si>
  <si>
    <t xml:space="preserve">t-3454</t>
  </si>
  <si>
    <t xml:space="preserve">2026-09-18T15:20:37Z</t>
  </si>
  <si>
    <t xml:space="preserve">t-3455</t>
  </si>
  <si>
    <t xml:space="preserve">2026-09-18T15:32:42Z</t>
  </si>
  <si>
    <t xml:space="preserve">t-3456</t>
  </si>
  <si>
    <t xml:space="preserve">2026-09-18T15:36:08Z</t>
  </si>
  <si>
    <t xml:space="preserve">t-3457</t>
  </si>
  <si>
    <t xml:space="preserve">2026-09-18T15:47:52Z</t>
  </si>
  <si>
    <t xml:space="preserve">t-3458</t>
  </si>
  <si>
    <t xml:space="preserve">2026-09-18T15:50:11Z</t>
  </si>
  <si>
    <t xml:space="preserve">t-3459</t>
  </si>
  <si>
    <t xml:space="preserve">2026-09-18T15:57:47Z</t>
  </si>
  <si>
    <t xml:space="preserve">t-3460</t>
  </si>
  <si>
    <t xml:space="preserve">2026-09-18T16:03:22Z</t>
  </si>
  <si>
    <t xml:space="preserve">t-3461</t>
  </si>
  <si>
    <t xml:space="preserve">2026-09-18T16:03:55Z</t>
  </si>
  <si>
    <t xml:space="preserve">t-3462</t>
  </si>
  <si>
    <t xml:space="preserve">2026-09-18T16:07:08Z</t>
  </si>
  <si>
    <t xml:space="preserve">t-3463</t>
  </si>
  <si>
    <t xml:space="preserve">2026-09-18T16:45:43Z</t>
  </si>
  <si>
    <t xml:space="preserve">t-3464</t>
  </si>
  <si>
    <t xml:space="preserve">2026-09-18T16:48:54Z</t>
  </si>
  <si>
    <t xml:space="preserve">t-3465</t>
  </si>
  <si>
    <t xml:space="preserve">2026-09-18T16:54:04Z</t>
  </si>
  <si>
    <t xml:space="preserve">t-3466</t>
  </si>
  <si>
    <t xml:space="preserve">2026-09-18T17:19:15Z</t>
  </si>
  <si>
    <t xml:space="preserve">t-3467</t>
  </si>
  <si>
    <t xml:space="preserve">2026-09-18T17:45:51Z</t>
  </si>
  <si>
    <t xml:space="preserve">t-3468</t>
  </si>
  <si>
    <t xml:space="preserve">2026-09-18T18:16:32Z</t>
  </si>
  <si>
    <t xml:space="preserve">t-3469</t>
  </si>
  <si>
    <t xml:space="preserve">2026-09-18T18:29:53Z</t>
  </si>
  <si>
    <t xml:space="preserve">t-3470</t>
  </si>
  <si>
    <t xml:space="preserve">2026-09-18T18:46:01Z</t>
  </si>
  <si>
    <t xml:space="preserve">t-3471</t>
  </si>
  <si>
    <t xml:space="preserve">2026-09-18T19:24:46Z</t>
  </si>
  <si>
    <t xml:space="preserve">t-3472</t>
  </si>
  <si>
    <t xml:space="preserve">2026-09-18T20:03:02Z</t>
  </si>
  <si>
    <t xml:space="preserve">t-3473</t>
  </si>
  <si>
    <t xml:space="preserve">2026-09-18T21:20:47Z</t>
  </si>
  <si>
    <t xml:space="preserve">t-3474</t>
  </si>
  <si>
    <t xml:space="preserve">2026-09-18T22:29:24Z</t>
  </si>
  <si>
    <t xml:space="preserve">t-3475</t>
  </si>
  <si>
    <t xml:space="preserve">2026-09-18T23:22:32Z</t>
  </si>
  <si>
    <t xml:space="preserve">t-3476</t>
  </si>
  <si>
    <t xml:space="preserve">2026-09-19T10:25:28Z</t>
  </si>
  <si>
    <t xml:space="preserve">t-3477</t>
  </si>
  <si>
    <t xml:space="preserve">2026-09-19T11:21:48Z</t>
  </si>
  <si>
    <t xml:space="preserve">t-3478</t>
  </si>
  <si>
    <t xml:space="preserve">2026-09-19T14:01:59Z</t>
  </si>
  <si>
    <t xml:space="preserve">t-3479</t>
  </si>
  <si>
    <t xml:space="preserve">2026-09-19T15:19:22Z</t>
  </si>
  <si>
    <t xml:space="preserve">t-3480</t>
  </si>
  <si>
    <t xml:space="preserve">2026-09-19T15:38:17Z</t>
  </si>
  <si>
    <t xml:space="preserve">t-3481</t>
  </si>
  <si>
    <t xml:space="preserve">2026-09-19T15:47:50Z</t>
  </si>
  <si>
    <t xml:space="preserve">t-3482</t>
  </si>
  <si>
    <t xml:space="preserve">2026-09-19T17:55:44Z</t>
  </si>
  <si>
    <t xml:space="preserve">t-3483</t>
  </si>
  <si>
    <t xml:space="preserve">2026-09-20T07:26:19Z</t>
  </si>
  <si>
    <t xml:space="preserve">t-3484</t>
  </si>
  <si>
    <t xml:space="preserve">2026-09-20T11:42:19Z</t>
  </si>
  <si>
    <t xml:space="preserve">t-3485</t>
  </si>
  <si>
    <t xml:space="preserve">2026-09-20T12:18:27Z</t>
  </si>
  <si>
    <t xml:space="preserve">t-3486</t>
  </si>
  <si>
    <t xml:space="preserve">2026-09-20T12:24:35Z</t>
  </si>
  <si>
    <t xml:space="preserve">t-3487</t>
  </si>
  <si>
    <t xml:space="preserve">2026-09-20T12:54:02Z</t>
  </si>
  <si>
    <t xml:space="preserve">t-3488</t>
  </si>
  <si>
    <t xml:space="preserve">2026-09-20T12:55:33Z</t>
  </si>
  <si>
    <t xml:space="preserve">t-3489</t>
  </si>
  <si>
    <t xml:space="preserve">2026-09-20T13:32:02Z</t>
  </si>
  <si>
    <t xml:space="preserve">t-3490</t>
  </si>
  <si>
    <t xml:space="preserve">2026-09-20T13:40:47Z</t>
  </si>
  <si>
    <t xml:space="preserve">t-3491</t>
  </si>
  <si>
    <t xml:space="preserve">2026-09-20T15:35:25Z</t>
  </si>
  <si>
    <t xml:space="preserve">t-3492</t>
  </si>
  <si>
    <t xml:space="preserve">2026-09-21T06:07:08Z</t>
  </si>
  <si>
    <t xml:space="preserve">t-3493</t>
  </si>
  <si>
    <t xml:space="preserve">2026-09-21T06:42:31Z</t>
  </si>
  <si>
    <t xml:space="preserve">t-3494</t>
  </si>
  <si>
    <t xml:space="preserve">2026-09-21T07:46:30Z</t>
  </si>
  <si>
    <t xml:space="preserve">t-3495</t>
  </si>
  <si>
    <t xml:space="preserve">2026-09-21T08:07:11Z</t>
  </si>
  <si>
    <t xml:space="preserve">t-3496</t>
  </si>
  <si>
    <t xml:space="preserve">2026-09-21T09:09:41Z</t>
  </si>
  <si>
    <t xml:space="preserve">t-3497</t>
  </si>
  <si>
    <t xml:space="preserve">2026-09-21T09:09:59Z</t>
  </si>
  <si>
    <t xml:space="preserve">t-3498</t>
  </si>
  <si>
    <t xml:space="preserve">2026-09-21T09:13:34Z</t>
  </si>
  <si>
    <t xml:space="preserve">t-3499</t>
  </si>
  <si>
    <t xml:space="preserve">2026-09-21T09:36:09Z</t>
  </si>
  <si>
    <t xml:space="preserve">t-3500</t>
  </si>
  <si>
    <t xml:space="preserve">2026-09-21T09:46:48Z</t>
  </si>
  <si>
    <t xml:space="preserve">t-3501</t>
  </si>
  <si>
    <t xml:space="preserve">2026-09-21T09:49:38Z</t>
  </si>
  <si>
    <t xml:space="preserve">t-3502</t>
  </si>
  <si>
    <t xml:space="preserve">2026-09-21T09:51:40Z</t>
  </si>
  <si>
    <t xml:space="preserve">t-3503</t>
  </si>
  <si>
    <t xml:space="preserve">2026-09-21T09:54:58Z</t>
  </si>
  <si>
    <t xml:space="preserve">t-3504</t>
  </si>
  <si>
    <t xml:space="preserve">2026-09-21T10:06:11Z</t>
  </si>
  <si>
    <t xml:space="preserve">t-3505</t>
  </si>
  <si>
    <t xml:space="preserve">2026-09-21T10:14:06Z</t>
  </si>
  <si>
    <t xml:space="preserve">t-3506</t>
  </si>
  <si>
    <t xml:space="preserve">2026-09-21T10:26:37Z</t>
  </si>
  <si>
    <t xml:space="preserve">t-3507</t>
  </si>
  <si>
    <t xml:space="preserve">2026-09-21T10:31:46Z</t>
  </si>
  <si>
    <t xml:space="preserve">t-3508</t>
  </si>
  <si>
    <t xml:space="preserve">2026-09-21T10:34:10Z</t>
  </si>
  <si>
    <t xml:space="preserve">t-3509</t>
  </si>
  <si>
    <t xml:space="preserve">2026-09-21T10:46:49Z</t>
  </si>
  <si>
    <t xml:space="preserve">t-3510</t>
  </si>
  <si>
    <t xml:space="preserve">2026-09-21T10:47:59Z</t>
  </si>
  <si>
    <t xml:space="preserve">t-3511</t>
  </si>
  <si>
    <t xml:space="preserve">2026-09-21T10:49:21Z</t>
  </si>
  <si>
    <t xml:space="preserve">t-3512</t>
  </si>
  <si>
    <t xml:space="preserve">2026-09-21T10:49:42Z</t>
  </si>
  <si>
    <t xml:space="preserve">t-3513</t>
  </si>
  <si>
    <t xml:space="preserve">2026-09-21T10:54:55Z</t>
  </si>
  <si>
    <t xml:space="preserve">t-3514</t>
  </si>
  <si>
    <t xml:space="preserve">2026-09-21T10:55:16Z</t>
  </si>
  <si>
    <t xml:space="preserve">t-3515</t>
  </si>
  <si>
    <t xml:space="preserve">2026-09-21T10:57:10Z</t>
  </si>
  <si>
    <t xml:space="preserve">t-3516</t>
  </si>
  <si>
    <t xml:space="preserve">2026-09-21T11:00:00Z</t>
  </si>
  <si>
    <t xml:space="preserve">t-3517</t>
  </si>
  <si>
    <t xml:space="preserve">2026-09-21T11:00:49Z</t>
  </si>
  <si>
    <t xml:space="preserve">t-3518</t>
  </si>
  <si>
    <t xml:space="preserve">2026-09-21T11:06:24Z</t>
  </si>
  <si>
    <t xml:space="preserve">t-3519</t>
  </si>
  <si>
    <t xml:space="preserve">2026-09-21T11:13:31Z</t>
  </si>
  <si>
    <t xml:space="preserve">t-3520</t>
  </si>
  <si>
    <t xml:space="preserve">2026-09-21T11:33:23Z</t>
  </si>
  <si>
    <t xml:space="preserve">t-3521</t>
  </si>
  <si>
    <t xml:space="preserve">2026-09-21T11:52:12Z</t>
  </si>
  <si>
    <t xml:space="preserve">t-3522</t>
  </si>
  <si>
    <t xml:space="preserve">2026-09-21T12:05:20Z</t>
  </si>
  <si>
    <t xml:space="preserve">t-3523</t>
  </si>
  <si>
    <t xml:space="preserve">2026-09-21T12:39:27Z</t>
  </si>
  <si>
    <t xml:space="preserve">t-3524</t>
  </si>
  <si>
    <t xml:space="preserve">2026-09-21T12:55:05Z</t>
  </si>
  <si>
    <t xml:space="preserve">t-3525</t>
  </si>
  <si>
    <t xml:space="preserve">2026-09-21T12:59:14Z</t>
  </si>
  <si>
    <t xml:space="preserve">t-3526</t>
  </si>
  <si>
    <t xml:space="preserve">2026-09-21T13:03:12Z</t>
  </si>
  <si>
    <t xml:space="preserve">t-3527</t>
  </si>
  <si>
    <t xml:space="preserve">2026-09-21T13:07:22Z</t>
  </si>
  <si>
    <t xml:space="preserve">t-3528</t>
  </si>
  <si>
    <t xml:space="preserve">2026-09-21T13:15:38Z</t>
  </si>
  <si>
    <t xml:space="preserve">t-3529</t>
  </si>
  <si>
    <t xml:space="preserve">2026-09-21T13:16:10Z</t>
  </si>
  <si>
    <t xml:space="preserve">t-3530</t>
  </si>
  <si>
    <t xml:space="preserve">2026-09-21T13:17:12Z</t>
  </si>
  <si>
    <t xml:space="preserve">t-3531</t>
  </si>
  <si>
    <t xml:space="preserve">2026-09-21T13:49:53Z</t>
  </si>
  <si>
    <t xml:space="preserve">t-3532</t>
  </si>
  <si>
    <t xml:space="preserve">2026-09-21T13:58:47Z</t>
  </si>
  <si>
    <t xml:space="preserve">t-3533</t>
  </si>
  <si>
    <t xml:space="preserve">2026-09-21T13:59:03Z</t>
  </si>
  <si>
    <t xml:space="preserve">t-3534</t>
  </si>
  <si>
    <t xml:space="preserve">2026-09-21T14:05:12Z</t>
  </si>
  <si>
    <t xml:space="preserve">t-3535</t>
  </si>
  <si>
    <t xml:space="preserve">2026-09-21T14:13:33Z</t>
  </si>
  <si>
    <t xml:space="preserve">t-3536</t>
  </si>
  <si>
    <t xml:space="preserve">2026-09-21T14:13:35Z</t>
  </si>
  <si>
    <t xml:space="preserve">t-3537</t>
  </si>
  <si>
    <t xml:space="preserve">2026-09-21T14:25:18Z</t>
  </si>
  <si>
    <t xml:space="preserve">t-3538</t>
  </si>
  <si>
    <t xml:space="preserve">2026-09-21T14:27:49Z</t>
  </si>
  <si>
    <t xml:space="preserve">t-3539</t>
  </si>
  <si>
    <t xml:space="preserve">2026-09-21T14:46:37Z</t>
  </si>
  <si>
    <t xml:space="preserve">t-3540</t>
  </si>
  <si>
    <t xml:space="preserve">2026-09-21T14:54:38Z</t>
  </si>
  <si>
    <t xml:space="preserve">t-3541</t>
  </si>
  <si>
    <t xml:space="preserve">2026-09-21T15:20:51Z</t>
  </si>
  <si>
    <t xml:space="preserve">t-3542</t>
  </si>
  <si>
    <t xml:space="preserve">2026-09-21T15:45:23Z</t>
  </si>
  <si>
    <t xml:space="preserve">t-3543</t>
  </si>
  <si>
    <t xml:space="preserve">2026-09-21T15:53:56Z</t>
  </si>
  <si>
    <t xml:space="preserve">t-3544</t>
  </si>
  <si>
    <t xml:space="preserve">2026-09-21T16:02:02Z</t>
  </si>
  <si>
    <t xml:space="preserve">t-3545</t>
  </si>
  <si>
    <t xml:space="preserve">2026-09-21T16:07:22Z</t>
  </si>
  <si>
    <t xml:space="preserve">t-3546</t>
  </si>
  <si>
    <t xml:space="preserve">2026-09-21T16:15:59Z</t>
  </si>
  <si>
    <t xml:space="preserve">t-3547</t>
  </si>
  <si>
    <t xml:space="preserve">2026-09-21T16:22:44Z</t>
  </si>
  <si>
    <t xml:space="preserve">t-3548</t>
  </si>
  <si>
    <t xml:space="preserve">2026-09-21T16:22:54Z</t>
  </si>
  <si>
    <t xml:space="preserve">t-3549</t>
  </si>
  <si>
    <t xml:space="preserve">2026-09-21T16:33:40Z</t>
  </si>
  <si>
    <t xml:space="preserve">t-3550</t>
  </si>
  <si>
    <t xml:space="preserve">2026-09-21T16:44:33Z</t>
  </si>
  <si>
    <t xml:space="preserve">t-3551</t>
  </si>
  <si>
    <t xml:space="preserve">2026-09-21T16:53:05Z</t>
  </si>
  <si>
    <t xml:space="preserve">t-3552</t>
  </si>
  <si>
    <t xml:space="preserve">2026-09-21T17:02:33Z</t>
  </si>
  <si>
    <t xml:space="preserve">t-3553</t>
  </si>
  <si>
    <t xml:space="preserve">2026-09-21T17:04:57Z</t>
  </si>
  <si>
    <t xml:space="preserve">t-3554</t>
  </si>
  <si>
    <t xml:space="preserve">2026-09-21T17:30:05Z</t>
  </si>
  <si>
    <t xml:space="preserve">t-3555</t>
  </si>
  <si>
    <t xml:space="preserve">2026-09-21T17:30:48Z</t>
  </si>
  <si>
    <t xml:space="preserve">t-3556</t>
  </si>
  <si>
    <t xml:space="preserve">2026-09-21T17:36:08Z</t>
  </si>
  <si>
    <t xml:space="preserve">t-3557</t>
  </si>
  <si>
    <t xml:space="preserve">2026-09-21T17:47:26Z</t>
  </si>
  <si>
    <t xml:space="preserve">t-3558</t>
  </si>
  <si>
    <t xml:space="preserve">2026-09-21T18:06:19Z</t>
  </si>
  <si>
    <t xml:space="preserve">t-3559</t>
  </si>
  <si>
    <t xml:space="preserve">2026-09-21T19:08:24Z</t>
  </si>
  <si>
    <t xml:space="preserve">t-3560</t>
  </si>
  <si>
    <t xml:space="preserve">2026-09-21T19:52:24Z</t>
  </si>
  <si>
    <t xml:space="preserve">t-3561</t>
  </si>
  <si>
    <t xml:space="preserve">2026-09-21T20:00:09Z</t>
  </si>
  <si>
    <t xml:space="preserve">t-3562</t>
  </si>
  <si>
    <t xml:space="preserve">2026-09-21T20:24:51Z</t>
  </si>
  <si>
    <t xml:space="preserve">t-3563</t>
  </si>
  <si>
    <t xml:space="preserve">2026-09-21T21:28:07Z</t>
  </si>
  <si>
    <t xml:space="preserve">t-3564</t>
  </si>
  <si>
    <t xml:space="preserve">2026-09-21T21:36:24Z</t>
  </si>
  <si>
    <t xml:space="preserve">t-3565</t>
  </si>
  <si>
    <t xml:space="preserve">2026-09-22T06:12:07Z</t>
  </si>
  <si>
    <t xml:space="preserve">t-3566</t>
  </si>
  <si>
    <t xml:space="preserve">2026-09-22T07:34:41Z</t>
  </si>
  <si>
    <t xml:space="preserve">t-3567</t>
  </si>
  <si>
    <t xml:space="preserve">2026-09-22T08:04:04Z</t>
  </si>
  <si>
    <t xml:space="preserve">t-3568</t>
  </si>
  <si>
    <t xml:space="preserve">2026-09-22T08:16:17Z</t>
  </si>
  <si>
    <t xml:space="preserve">t-3569</t>
  </si>
  <si>
    <t xml:space="preserve">2026-09-22T09:37:13Z</t>
  </si>
  <si>
    <t xml:space="preserve">t-3570</t>
  </si>
  <si>
    <t xml:space="preserve">2026-09-22T10:01:12Z</t>
  </si>
  <si>
    <t xml:space="preserve">t-3571</t>
  </si>
  <si>
    <t xml:space="preserve">2026-09-22T10:02:22Z</t>
  </si>
  <si>
    <t xml:space="preserve">t-3572</t>
  </si>
  <si>
    <t xml:space="preserve">2026-09-22T10:09:59Z</t>
  </si>
  <si>
    <t xml:space="preserve">t-3573</t>
  </si>
  <si>
    <t xml:space="preserve">2026-09-22T10:17:34Z</t>
  </si>
  <si>
    <t xml:space="preserve">t-3574</t>
  </si>
  <si>
    <t xml:space="preserve">2026-09-22T10:18:46Z</t>
  </si>
  <si>
    <t xml:space="preserve">t-3575</t>
  </si>
  <si>
    <t xml:space="preserve">2026-09-22T10:27:41Z</t>
  </si>
  <si>
    <t xml:space="preserve">t-3576</t>
  </si>
  <si>
    <t xml:space="preserve">2026-09-22T10:28:32Z</t>
  </si>
  <si>
    <t xml:space="preserve">t-3577</t>
  </si>
  <si>
    <t xml:space="preserve">2026-09-22T10:39:09Z</t>
  </si>
  <si>
    <t xml:space="preserve">t-3578</t>
  </si>
  <si>
    <t xml:space="preserve">2026-09-22T10:43:51Z</t>
  </si>
  <si>
    <t xml:space="preserve">t-3579</t>
  </si>
  <si>
    <t xml:space="preserve">2026-09-22T10:59:50Z</t>
  </si>
  <si>
    <t xml:space="preserve">t-3580</t>
  </si>
  <si>
    <t xml:space="preserve">2026-09-22T11:05:59Z</t>
  </si>
  <si>
    <t xml:space="preserve">t-3581</t>
  </si>
  <si>
    <t xml:space="preserve">2026-09-22T11:29:21Z</t>
  </si>
  <si>
    <t xml:space="preserve">t-3582</t>
  </si>
  <si>
    <t xml:space="preserve">2026-09-22T11:46:45Z</t>
  </si>
  <si>
    <t xml:space="preserve">t-3583</t>
  </si>
  <si>
    <t xml:space="preserve">2026-09-22T12:14:55Z</t>
  </si>
  <si>
    <t xml:space="preserve">t-3584</t>
  </si>
  <si>
    <t xml:space="preserve">2026-09-22T12:17:26Z</t>
  </si>
  <si>
    <t xml:space="preserve">t-3585</t>
  </si>
  <si>
    <t xml:space="preserve">2026-09-22T12:18:17Z</t>
  </si>
  <si>
    <t xml:space="preserve">t-3586</t>
  </si>
  <si>
    <t xml:space="preserve">2026-09-22T12:23:24Z</t>
  </si>
  <si>
    <t xml:space="preserve">t-3587</t>
  </si>
  <si>
    <t xml:space="preserve">2026-09-22T12:23:47Z</t>
  </si>
  <si>
    <t xml:space="preserve">t-3588</t>
  </si>
  <si>
    <t xml:space="preserve">2026-09-22T12:32:34Z</t>
  </si>
  <si>
    <t xml:space="preserve">t-3589</t>
  </si>
  <si>
    <t xml:space="preserve">2026-09-22T12:35:30Z</t>
  </si>
  <si>
    <t xml:space="preserve">t-3590</t>
  </si>
  <si>
    <t xml:space="preserve">2026-09-22T12:52:49Z</t>
  </si>
  <si>
    <t xml:space="preserve">t-3591</t>
  </si>
  <si>
    <t xml:space="preserve">2026-09-22T13:24:55Z</t>
  </si>
  <si>
    <t xml:space="preserve">t-3592</t>
  </si>
  <si>
    <t xml:space="preserve">2026-09-22T13:26:27Z</t>
  </si>
  <si>
    <t xml:space="preserve">t-3593</t>
  </si>
  <si>
    <t xml:space="preserve">2026-09-22T13:29:41Z</t>
  </si>
  <si>
    <t xml:space="preserve">t-3594</t>
  </si>
  <si>
    <t xml:space="preserve">2026-09-22T13:39:26Z</t>
  </si>
  <si>
    <t xml:space="preserve">t-3595</t>
  </si>
  <si>
    <t xml:space="preserve">2026-09-22T13:39:30Z</t>
  </si>
  <si>
    <t xml:space="preserve">t-3596</t>
  </si>
  <si>
    <t xml:space="preserve">2026-09-22T13:45:29Z</t>
  </si>
  <si>
    <t xml:space="preserve">t-3597</t>
  </si>
  <si>
    <t xml:space="preserve">2026-09-22T13:49:51Z</t>
  </si>
  <si>
    <t xml:space="preserve">t-3598</t>
  </si>
  <si>
    <t xml:space="preserve">2026-09-22T13:52:33Z</t>
  </si>
  <si>
    <t xml:space="preserve">t-3599</t>
  </si>
  <si>
    <t xml:space="preserve">2026-09-22T13:57:49Z</t>
  </si>
  <si>
    <t xml:space="preserve">t-3600</t>
  </si>
  <si>
    <t xml:space="preserve">2026-09-22T14:27:20Z</t>
  </si>
  <si>
    <t xml:space="preserve">t-3601</t>
  </si>
  <si>
    <t xml:space="preserve">2026-09-22T14:35:23Z</t>
  </si>
  <si>
    <t xml:space="preserve">t-3602</t>
  </si>
  <si>
    <t xml:space="preserve">2026-09-22T14:40:51Z</t>
  </si>
  <si>
    <t xml:space="preserve">t-3603</t>
  </si>
  <si>
    <t xml:space="preserve">2026-09-22T14:50:27Z</t>
  </si>
  <si>
    <t xml:space="preserve">t-3604</t>
  </si>
  <si>
    <t xml:space="preserve">2026-09-22T15:17:04Z</t>
  </si>
  <si>
    <t xml:space="preserve">t-3605</t>
  </si>
  <si>
    <t xml:space="preserve">2026-09-22T15:20:52Z</t>
  </si>
  <si>
    <t xml:space="preserve">t-3606</t>
  </si>
  <si>
    <t xml:space="preserve">2026-09-22T15:23:10Z</t>
  </si>
  <si>
    <t xml:space="preserve">t-3607</t>
  </si>
  <si>
    <t xml:space="preserve">2026-09-22T15:32:40Z</t>
  </si>
  <si>
    <t xml:space="preserve">t-3608</t>
  </si>
  <si>
    <t xml:space="preserve">2026-09-22T15:36:44Z</t>
  </si>
  <si>
    <t xml:space="preserve">t-3609</t>
  </si>
  <si>
    <t xml:space="preserve">2026-09-22T16:03:11Z</t>
  </si>
  <si>
    <t xml:space="preserve">t-3610</t>
  </si>
  <si>
    <t xml:space="preserve">2026-09-22T16:45:36Z</t>
  </si>
  <si>
    <t xml:space="preserve">t-3611</t>
  </si>
  <si>
    <t xml:space="preserve">2026-09-22T17:10:57Z</t>
  </si>
  <si>
    <t xml:space="preserve">t-3612</t>
  </si>
  <si>
    <t xml:space="preserve">2026-09-22T17:23:40Z</t>
  </si>
  <si>
    <t xml:space="preserve">t-3613</t>
  </si>
  <si>
    <t xml:space="preserve">2026-09-22T17:36:09Z</t>
  </si>
  <si>
    <t xml:space="preserve">t-3614</t>
  </si>
  <si>
    <t xml:space="preserve">2026-09-22T17:40:16Z</t>
  </si>
  <si>
    <t xml:space="preserve">t-3615</t>
  </si>
  <si>
    <t xml:space="preserve">2026-09-22T17:44:51Z</t>
  </si>
  <si>
    <t xml:space="preserve">t-3616</t>
  </si>
  <si>
    <t xml:space="preserve">2026-09-22T17:50:39Z</t>
  </si>
  <si>
    <t xml:space="preserve">t-3617</t>
  </si>
  <si>
    <t xml:space="preserve">2026-09-22T17:53:49Z</t>
  </si>
  <si>
    <t xml:space="preserve">t-3618</t>
  </si>
  <si>
    <t xml:space="preserve">2026-09-22T17:59:26Z</t>
  </si>
  <si>
    <t xml:space="preserve">t-3619</t>
  </si>
  <si>
    <t xml:space="preserve">2026-09-22T18:34:21Z</t>
  </si>
  <si>
    <t xml:space="preserve">t-3620</t>
  </si>
  <si>
    <t xml:space="preserve">2026-09-22T19:31:25Z</t>
  </si>
  <si>
    <t xml:space="preserve">t-3621</t>
  </si>
  <si>
    <t xml:space="preserve">2026-09-22T19:51:04Z</t>
  </si>
  <si>
    <t xml:space="preserve">t-3622</t>
  </si>
  <si>
    <t xml:space="preserve">2026-09-22T20:23:50Z</t>
  </si>
  <si>
    <t xml:space="preserve">t-3623</t>
  </si>
  <si>
    <t xml:space="preserve">2026-09-22T21:39:07Z</t>
  </si>
  <si>
    <t xml:space="preserve">t-3624</t>
  </si>
  <si>
    <t xml:space="preserve">2026-09-23T03:13:32Z</t>
  </si>
  <si>
    <t xml:space="preserve">t-3625</t>
  </si>
  <si>
    <t xml:space="preserve">2026-09-23T06:17:35Z</t>
  </si>
  <si>
    <t xml:space="preserve">t-3626</t>
  </si>
  <si>
    <t xml:space="preserve">2026-09-23T06:30:04Z</t>
  </si>
  <si>
    <t xml:space="preserve">t-3627</t>
  </si>
  <si>
    <t xml:space="preserve">2026-09-23T06:44:07Z</t>
  </si>
  <si>
    <t xml:space="preserve">t-3628</t>
  </si>
  <si>
    <t xml:space="preserve">2026-09-23T07:17:38Z</t>
  </si>
  <si>
    <t xml:space="preserve">t-3629</t>
  </si>
  <si>
    <t xml:space="preserve">2026-09-23T07:53:20Z</t>
  </si>
  <si>
    <t xml:space="preserve">t-3630</t>
  </si>
  <si>
    <t xml:space="preserve">2026-09-23T07:58:49Z</t>
  </si>
  <si>
    <t xml:space="preserve">t-3631</t>
  </si>
  <si>
    <t xml:space="preserve">2026-09-23T08:14:34Z</t>
  </si>
  <si>
    <t xml:space="preserve">t-3632</t>
  </si>
  <si>
    <t xml:space="preserve">2026-09-23T08:22:24Z</t>
  </si>
  <si>
    <t xml:space="preserve">t-3633</t>
  </si>
  <si>
    <t xml:space="preserve">2026-09-23T08:35:13Z</t>
  </si>
  <si>
    <t xml:space="preserve">t-3634</t>
  </si>
  <si>
    <t xml:space="preserve">2026-09-23T08:42:12Z</t>
  </si>
  <si>
    <t xml:space="preserve">t-3635</t>
  </si>
  <si>
    <t xml:space="preserve">2026-09-23T08:44:37Z</t>
  </si>
  <si>
    <t xml:space="preserve">t-3636</t>
  </si>
  <si>
    <t xml:space="preserve">2026-09-23T09:07:25Z</t>
  </si>
  <si>
    <t xml:space="preserve">t-3637</t>
  </si>
  <si>
    <t xml:space="preserve">2026-09-23T09:28:24Z</t>
  </si>
  <si>
    <t xml:space="preserve">t-3638</t>
  </si>
  <si>
    <t xml:space="preserve">2026-09-23T09:40:09Z</t>
  </si>
  <si>
    <t xml:space="preserve">t-3639</t>
  </si>
  <si>
    <t xml:space="preserve">2026-09-23T09:48:15Z</t>
  </si>
  <si>
    <t xml:space="preserve">t-3640</t>
  </si>
  <si>
    <t xml:space="preserve">2026-09-23T09:59:46Z</t>
  </si>
  <si>
    <t xml:space="preserve">t-3641</t>
  </si>
  <si>
    <t xml:space="preserve">2026-09-23T10:02:52Z</t>
  </si>
  <si>
    <t xml:space="preserve">t-3642</t>
  </si>
  <si>
    <t xml:space="preserve">2026-09-23T10:04:04Z</t>
  </si>
  <si>
    <t xml:space="preserve">t-3643</t>
  </si>
  <si>
    <t xml:space="preserve">2026-09-23T10:08:57Z</t>
  </si>
  <si>
    <t xml:space="preserve">t-3644</t>
  </si>
  <si>
    <t xml:space="preserve">2026-09-23T10:26:32Z</t>
  </si>
  <si>
    <t xml:space="preserve">t-3645</t>
  </si>
  <si>
    <t xml:space="preserve">2026-09-23T10:44:10Z</t>
  </si>
  <si>
    <t xml:space="preserve">t-3646</t>
  </si>
  <si>
    <t xml:space="preserve">2026-09-23T11:30:42Z</t>
  </si>
  <si>
    <t xml:space="preserve">t-3647</t>
  </si>
  <si>
    <t xml:space="preserve">2026-09-23T11:34:32Z</t>
  </si>
  <si>
    <t xml:space="preserve">t-3648</t>
  </si>
  <si>
    <t xml:space="preserve">2026-09-23T11:34:48Z</t>
  </si>
  <si>
    <t xml:space="preserve">t-3649</t>
  </si>
  <si>
    <t xml:space="preserve">2026-09-23T11:35:54Z</t>
  </si>
  <si>
    <t xml:space="preserve">t-3650</t>
  </si>
  <si>
    <t xml:space="preserve">2026-09-23T11:37:25Z</t>
  </si>
  <si>
    <t xml:space="preserve">t-3651</t>
  </si>
  <si>
    <t xml:space="preserve">2026-09-23T11:48:52Z</t>
  </si>
  <si>
    <t xml:space="preserve">t-3652</t>
  </si>
  <si>
    <t xml:space="preserve">2026-09-23T11:58:59Z</t>
  </si>
  <si>
    <t xml:space="preserve">t-3653</t>
  </si>
  <si>
    <t xml:space="preserve">2026-09-23T12:00:07Z</t>
  </si>
  <si>
    <t xml:space="preserve">t-3654</t>
  </si>
  <si>
    <t xml:space="preserve">2026-09-23T12:07:03Z</t>
  </si>
  <si>
    <t xml:space="preserve">t-3655</t>
  </si>
  <si>
    <t xml:space="preserve">2026-09-23T12:08:09Z</t>
  </si>
  <si>
    <t xml:space="preserve">t-3656</t>
  </si>
  <si>
    <t xml:space="preserve">2026-09-23T12:16:32Z</t>
  </si>
  <si>
    <t xml:space="preserve">t-3657</t>
  </si>
  <si>
    <t xml:space="preserve">2026-09-23T12:23:04Z</t>
  </si>
  <si>
    <t xml:space="preserve">t-3658</t>
  </si>
  <si>
    <t xml:space="preserve">2026-09-23T12:29:36Z</t>
  </si>
  <si>
    <t xml:space="preserve">t-3659</t>
  </si>
  <si>
    <t xml:space="preserve">2026-09-23T13:09:49Z</t>
  </si>
  <si>
    <t xml:space="preserve">t-3660</t>
  </si>
  <si>
    <t xml:space="preserve">2026-09-23T13:13:44Z</t>
  </si>
  <si>
    <t xml:space="preserve">t-3661</t>
  </si>
  <si>
    <t xml:space="preserve">2026-09-23T13:16:35Z</t>
  </si>
  <si>
    <t xml:space="preserve">t-3662</t>
  </si>
  <si>
    <t xml:space="preserve">2026-09-23T13:19:48Z</t>
  </si>
  <si>
    <t xml:space="preserve">t-3663</t>
  </si>
  <si>
    <t xml:space="preserve">2026-09-23T13:26:36Z</t>
  </si>
  <si>
    <t xml:space="preserve">t-3664</t>
  </si>
  <si>
    <t xml:space="preserve">2026-09-23T13:27:38Z</t>
  </si>
  <si>
    <t xml:space="preserve">t-3665</t>
  </si>
  <si>
    <t xml:space="preserve">2026-09-23T13:44:49Z</t>
  </si>
  <si>
    <t xml:space="preserve">t-3666</t>
  </si>
  <si>
    <t xml:space="preserve">2026-09-23T14:14:12Z</t>
  </si>
  <si>
    <t xml:space="preserve">t-3667</t>
  </si>
  <si>
    <t xml:space="preserve">2026-09-23T14:17:53Z</t>
  </si>
  <si>
    <t xml:space="preserve">t-3668</t>
  </si>
  <si>
    <t xml:space="preserve">2026-09-23T14:30:29Z</t>
  </si>
  <si>
    <t xml:space="preserve">t-3669</t>
  </si>
  <si>
    <t xml:space="preserve">2026-09-23T14:51:08Z</t>
  </si>
  <si>
    <t xml:space="preserve">t-3670</t>
  </si>
  <si>
    <t xml:space="preserve">2026-09-23T14:57:32Z</t>
  </si>
  <si>
    <t xml:space="preserve">t-3671</t>
  </si>
  <si>
    <t xml:space="preserve">2026-09-23T15:09:38Z</t>
  </si>
  <si>
    <t xml:space="preserve">t-3672</t>
  </si>
  <si>
    <t xml:space="preserve">2026-09-23T15:34:14Z</t>
  </si>
  <si>
    <t xml:space="preserve">t-3673</t>
  </si>
  <si>
    <t xml:space="preserve">2026-09-23T15:45:51Z</t>
  </si>
  <si>
    <t xml:space="preserve">t-3674</t>
  </si>
  <si>
    <t xml:space="preserve">2026-09-23T15:57:41Z</t>
  </si>
  <si>
    <t xml:space="preserve">t-3675</t>
  </si>
  <si>
    <t xml:space="preserve">2026-09-23T16:04:28Z</t>
  </si>
  <si>
    <t xml:space="preserve">t-3676</t>
  </si>
  <si>
    <t xml:space="preserve">2026-09-23T16:05:03Z</t>
  </si>
  <si>
    <t xml:space="preserve">t-3677</t>
  </si>
  <si>
    <t xml:space="preserve">2026-09-23T16:11:30Z</t>
  </si>
  <si>
    <t xml:space="preserve">t-3678</t>
  </si>
  <si>
    <t xml:space="preserve">2026-09-23T16:17:19Z</t>
  </si>
  <si>
    <t xml:space="preserve">t-3679</t>
  </si>
  <si>
    <t xml:space="preserve">2026-09-23T16:23:31Z</t>
  </si>
  <si>
    <t xml:space="preserve">t-3680</t>
  </si>
  <si>
    <t xml:space="preserve">2026-09-23T16:29:57Z</t>
  </si>
  <si>
    <t xml:space="preserve">t-3681</t>
  </si>
  <si>
    <t xml:space="preserve">2026-09-23T16:45:36Z</t>
  </si>
  <si>
    <t xml:space="preserve">t-3682</t>
  </si>
  <si>
    <t xml:space="preserve">2026-09-23T16:59:46Z</t>
  </si>
  <si>
    <t xml:space="preserve">t-3683</t>
  </si>
  <si>
    <t xml:space="preserve">2026-09-23T17:05:38Z</t>
  </si>
  <si>
    <t xml:space="preserve">t-3684</t>
  </si>
  <si>
    <t xml:space="preserve">2026-09-23T17:11:29Z</t>
  </si>
  <si>
    <t xml:space="preserve">t-3685</t>
  </si>
  <si>
    <t xml:space="preserve">2026-09-23T17:22:15Z</t>
  </si>
  <si>
    <t xml:space="preserve">t-3686</t>
  </si>
  <si>
    <t xml:space="preserve">2026-09-23T17:55:37Z</t>
  </si>
  <si>
    <t xml:space="preserve">t-3687</t>
  </si>
  <si>
    <t xml:space="preserve">2026-09-23T18:39:34Z</t>
  </si>
  <si>
    <t xml:space="preserve">t-3688</t>
  </si>
  <si>
    <t xml:space="preserve">2026-09-23T18:42:39Z</t>
  </si>
  <si>
    <t xml:space="preserve">t-3689</t>
  </si>
  <si>
    <t xml:space="preserve">2026-09-23T18:45:48Z</t>
  </si>
  <si>
    <t xml:space="preserve">t-3690</t>
  </si>
  <si>
    <t xml:space="preserve">2026-09-23T19:43:06Z</t>
  </si>
  <si>
    <t xml:space="preserve">t-3691</t>
  </si>
  <si>
    <t xml:space="preserve">2026-09-23T19:46:22Z</t>
  </si>
  <si>
    <t xml:space="preserve">t-3692</t>
  </si>
  <si>
    <t xml:space="preserve">2026-09-23T20:21:22Z</t>
  </si>
  <si>
    <t xml:space="preserve">t-3693</t>
  </si>
  <si>
    <t xml:space="preserve">2026-09-23T21:27:39Z</t>
  </si>
  <si>
    <t xml:space="preserve">t-3694</t>
  </si>
  <si>
    <t xml:space="preserve">2026-09-24T05:47:56Z</t>
  </si>
  <si>
    <t xml:space="preserve">t-3695</t>
  </si>
  <si>
    <t xml:space="preserve">2026-09-24T06:51:59Z</t>
  </si>
  <si>
    <t xml:space="preserve">t-3696</t>
  </si>
  <si>
    <t xml:space="preserve">2026-09-24T07:28:57Z</t>
  </si>
  <si>
    <t xml:space="preserve">t-3697</t>
  </si>
  <si>
    <t xml:space="preserve">2026-09-24T07:43:22Z</t>
  </si>
  <si>
    <t xml:space="preserve">t-3698</t>
  </si>
  <si>
    <t xml:space="preserve">2026-09-24T08:08:34Z</t>
  </si>
  <si>
    <t xml:space="preserve">t-3699</t>
  </si>
  <si>
    <t xml:space="preserve">2026-09-24T08:13:29Z</t>
  </si>
  <si>
    <t xml:space="preserve">t-3700</t>
  </si>
  <si>
    <t xml:space="preserve">2026-09-24T08:15:18Z</t>
  </si>
  <si>
    <t xml:space="preserve">t-3701</t>
  </si>
  <si>
    <t xml:space="preserve">2026-09-24T09:06:23Z</t>
  </si>
  <si>
    <t xml:space="preserve">t-3702</t>
  </si>
  <si>
    <t xml:space="preserve">2026-09-24T09:22:06Z</t>
  </si>
  <si>
    <t xml:space="preserve">t-3703</t>
  </si>
  <si>
    <t xml:space="preserve">2026-09-24T09:39:12Z</t>
  </si>
  <si>
    <t xml:space="preserve">t-3704</t>
  </si>
  <si>
    <t xml:space="preserve">2026-09-24T09:41:54Z</t>
  </si>
  <si>
    <t xml:space="preserve">t-3705</t>
  </si>
  <si>
    <t xml:space="preserve">2026-09-24T10:12:08Z</t>
  </si>
  <si>
    <t xml:space="preserve">t-3706</t>
  </si>
  <si>
    <t xml:space="preserve">2026-09-24T10:12:49Z</t>
  </si>
  <si>
    <t xml:space="preserve">t-3707</t>
  </si>
  <si>
    <t xml:space="preserve">2026-09-24T10:22:06Z</t>
  </si>
  <si>
    <t xml:space="preserve">t-3708</t>
  </si>
  <si>
    <t xml:space="preserve">2026-09-24T10:30:49Z</t>
  </si>
  <si>
    <t xml:space="preserve">t-3709</t>
  </si>
  <si>
    <t xml:space="preserve">2026-09-24T10:31:55Z</t>
  </si>
  <si>
    <t xml:space="preserve">t-3710</t>
  </si>
  <si>
    <t xml:space="preserve">2026-09-24T10:37:17Z</t>
  </si>
  <si>
    <t xml:space="preserve">t-3711</t>
  </si>
  <si>
    <t xml:space="preserve">2026-09-24T10:50:51Z</t>
  </si>
  <si>
    <t xml:space="preserve">t-3712</t>
  </si>
  <si>
    <t xml:space="preserve">2026-09-24T10:55:20Z</t>
  </si>
  <si>
    <t xml:space="preserve">t-3713</t>
  </si>
  <si>
    <t xml:space="preserve">2026-09-24T11:16:46Z</t>
  </si>
  <si>
    <t xml:space="preserve">t-3714</t>
  </si>
  <si>
    <t xml:space="preserve">2026-09-24T11:21:26Z</t>
  </si>
  <si>
    <t xml:space="preserve">t-3715</t>
  </si>
  <si>
    <t xml:space="preserve">2026-09-24T11:25:10Z</t>
  </si>
  <si>
    <t xml:space="preserve">t-3716</t>
  </si>
  <si>
    <t xml:space="preserve">2026-09-24T11:26:55Z</t>
  </si>
  <si>
    <t xml:space="preserve">t-3717</t>
  </si>
  <si>
    <t xml:space="preserve">2026-09-24T11:30:25Z</t>
  </si>
  <si>
    <t xml:space="preserve">t-3718</t>
  </si>
  <si>
    <t xml:space="preserve">2026-09-24T11:32:25Z</t>
  </si>
  <si>
    <t xml:space="preserve">t-3719</t>
  </si>
  <si>
    <t xml:space="preserve">2026-09-24T11:40:55Z</t>
  </si>
  <si>
    <t xml:space="preserve">t-3720</t>
  </si>
  <si>
    <t xml:space="preserve">2026-09-24T12:08:08Z</t>
  </si>
  <si>
    <t xml:space="preserve">t-3721</t>
  </si>
  <si>
    <t xml:space="preserve">2026-09-24T12:09:44Z</t>
  </si>
  <si>
    <t xml:space="preserve">t-3722</t>
  </si>
  <si>
    <t xml:space="preserve">2026-09-24T12:25:01Z</t>
  </si>
  <si>
    <t xml:space="preserve">t-3723</t>
  </si>
  <si>
    <t xml:space="preserve">2026-09-24T12:25:11Z</t>
  </si>
  <si>
    <t xml:space="preserve">t-3724</t>
  </si>
  <si>
    <t xml:space="preserve">2026-09-24T12:25:26Z</t>
  </si>
  <si>
    <t xml:space="preserve">t-3725</t>
  </si>
  <si>
    <t xml:space="preserve">2026-09-24T12:32:28Z</t>
  </si>
  <si>
    <t xml:space="preserve">t-3726</t>
  </si>
  <si>
    <t xml:space="preserve">2026-09-24T12:39:59Z</t>
  </si>
  <si>
    <t xml:space="preserve">t-3727</t>
  </si>
  <si>
    <t xml:space="preserve">2026-09-24T12:42:12Z</t>
  </si>
  <si>
    <t xml:space="preserve">t-3728</t>
  </si>
  <si>
    <t xml:space="preserve">2026-09-24T12:51:48Z</t>
  </si>
  <si>
    <t xml:space="preserve">t-3729</t>
  </si>
  <si>
    <t xml:space="preserve">2026-09-24T13:05:40Z</t>
  </si>
  <si>
    <t xml:space="preserve">t-3730</t>
  </si>
  <si>
    <t xml:space="preserve">2026-09-24T13:15:19Z</t>
  </si>
  <si>
    <t xml:space="preserve">t-3731</t>
  </si>
  <si>
    <t xml:space="preserve">2026-09-24T13:33:51Z</t>
  </si>
  <si>
    <t xml:space="preserve">t-3732</t>
  </si>
  <si>
    <t xml:space="preserve">2026-09-24T13:41:15Z</t>
  </si>
  <si>
    <t xml:space="preserve">t-3733</t>
  </si>
  <si>
    <t xml:space="preserve">2026-09-24T13:42:08Z</t>
  </si>
  <si>
    <t xml:space="preserve">t-3734</t>
  </si>
  <si>
    <t xml:space="preserve">2026-09-24T13:44:27Z</t>
  </si>
  <si>
    <t xml:space="preserve">t-3735</t>
  </si>
  <si>
    <t xml:space="preserve">2026-09-24T13:48:11Z</t>
  </si>
  <si>
    <t xml:space="preserve">t-3736</t>
  </si>
  <si>
    <t xml:space="preserve">2026-09-24T13:51:20Z</t>
  </si>
  <si>
    <t xml:space="preserve">t-3737</t>
  </si>
  <si>
    <t xml:space="preserve">2026-09-24T13:57:53Z</t>
  </si>
  <si>
    <t xml:space="preserve">t-3738</t>
  </si>
  <si>
    <t xml:space="preserve">2026-09-24T14:01:34Z</t>
  </si>
  <si>
    <t xml:space="preserve">t-3739</t>
  </si>
  <si>
    <t xml:space="preserve">2026-09-24T14:18:05Z</t>
  </si>
  <si>
    <t xml:space="preserve">t-3740</t>
  </si>
  <si>
    <t xml:space="preserve">2026-09-24T14:23:01Z</t>
  </si>
  <si>
    <t xml:space="preserve">t-3741</t>
  </si>
  <si>
    <t xml:space="preserve">2026-09-24T14:37:52Z</t>
  </si>
  <si>
    <t xml:space="preserve">t-3742</t>
  </si>
  <si>
    <t xml:space="preserve">2026-09-24T14:57:18Z</t>
  </si>
  <si>
    <t xml:space="preserve">t-3743</t>
  </si>
  <si>
    <t xml:space="preserve">2026-09-24T15:03:13Z</t>
  </si>
  <si>
    <t xml:space="preserve">t-3744</t>
  </si>
  <si>
    <t xml:space="preserve">2026-09-24T15:13:33Z</t>
  </si>
  <si>
    <t xml:space="preserve">t-3745</t>
  </si>
  <si>
    <t xml:space="preserve">2026-09-24T15:26:37Z</t>
  </si>
  <si>
    <t xml:space="preserve">t-3746</t>
  </si>
  <si>
    <t xml:space="preserve">2026-09-24T15:37:59Z</t>
  </si>
  <si>
    <t xml:space="preserve">t-3747</t>
  </si>
  <si>
    <t xml:space="preserve">2026-09-24T15:40:07Z</t>
  </si>
  <si>
    <t xml:space="preserve">t-3748</t>
  </si>
  <si>
    <t xml:space="preserve">2026-09-24T15:51:14Z</t>
  </si>
  <si>
    <t xml:space="preserve">t-3749</t>
  </si>
  <si>
    <t xml:space="preserve">2026-09-24T15:53:00Z</t>
  </si>
  <si>
    <t xml:space="preserve">t-3750</t>
  </si>
  <si>
    <t xml:space="preserve">2026-09-24T16:03:09Z</t>
  </si>
  <si>
    <t xml:space="preserve">t-3751</t>
  </si>
  <si>
    <t xml:space="preserve">2026-09-24T16:46:57Z</t>
  </si>
  <si>
    <t xml:space="preserve">t-3752</t>
  </si>
  <si>
    <t xml:space="preserve">2026-09-24T16:53:12Z</t>
  </si>
  <si>
    <t xml:space="preserve">t-3753</t>
  </si>
  <si>
    <t xml:space="preserve">2026-09-24T17:24:49Z</t>
  </si>
  <si>
    <t xml:space="preserve">t-3754</t>
  </si>
  <si>
    <t xml:space="preserve">2026-09-24T17:44:32Z</t>
  </si>
  <si>
    <t xml:space="preserve">t-3755</t>
  </si>
  <si>
    <t xml:space="preserve">2026-09-24T17:56:17Z</t>
  </si>
  <si>
    <t xml:space="preserve">t-3756</t>
  </si>
  <si>
    <t xml:space="preserve">2026-09-24T17:59:04Z</t>
  </si>
  <si>
    <t xml:space="preserve">t-3757</t>
  </si>
  <si>
    <t xml:space="preserve">2026-09-24T18:40:34Z</t>
  </si>
  <si>
    <t xml:space="preserve">t-3758</t>
  </si>
  <si>
    <t xml:space="preserve">2026-09-24T18:48:20Z</t>
  </si>
  <si>
    <t xml:space="preserve">t-3759</t>
  </si>
  <si>
    <t xml:space="preserve">2026-09-24T19:28:22Z</t>
  </si>
  <si>
    <t xml:space="preserve">t-3760</t>
  </si>
  <si>
    <t xml:space="preserve">2026-09-24T21:07:35Z</t>
  </si>
  <si>
    <t xml:space="preserve">t-3761</t>
  </si>
  <si>
    <t xml:space="preserve">2026-09-24T22:20:10Z</t>
  </si>
  <si>
    <t xml:space="preserve">t-3762</t>
  </si>
  <si>
    <t xml:space="preserve">2026-09-25T03:08:56Z</t>
  </si>
  <si>
    <t xml:space="preserve">t-3763</t>
  </si>
  <si>
    <t xml:space="preserve">2026-09-25T04:43:16Z</t>
  </si>
  <si>
    <t xml:space="preserve">t-3764</t>
  </si>
  <si>
    <t xml:space="preserve">2026-09-25T05:33:20Z</t>
  </si>
  <si>
    <t xml:space="preserve">t-3765</t>
  </si>
  <si>
    <t xml:space="preserve">2026-09-25T08:53:09Z</t>
  </si>
  <si>
    <t xml:space="preserve">t-3766</t>
  </si>
  <si>
    <t xml:space="preserve">2026-09-25T09:05:50Z</t>
  </si>
  <si>
    <t xml:space="preserve">t-3767</t>
  </si>
  <si>
    <t xml:space="preserve">2026-09-25T09:05:59Z</t>
  </si>
  <si>
    <t xml:space="preserve">t-3768</t>
  </si>
  <si>
    <t xml:space="preserve">2026-09-25T09:07:05Z</t>
  </si>
  <si>
    <t xml:space="preserve">t-3769</t>
  </si>
  <si>
    <t xml:space="preserve">2026-09-25T10:00:05Z</t>
  </si>
  <si>
    <t xml:space="preserve">t-3770</t>
  </si>
  <si>
    <t xml:space="preserve">2026-09-25T10:20:00Z</t>
  </si>
  <si>
    <t xml:space="preserve">t-3771</t>
  </si>
  <si>
    <t xml:space="preserve">2026-09-25T10:30:23Z</t>
  </si>
  <si>
    <t xml:space="preserve">t-3772</t>
  </si>
  <si>
    <t xml:space="preserve">2026-09-25T10:43:43Z</t>
  </si>
  <si>
    <t xml:space="preserve">t-3773</t>
  </si>
  <si>
    <t xml:space="preserve">2026-09-25T10:57:43Z</t>
  </si>
  <si>
    <t xml:space="preserve">t-3774</t>
  </si>
  <si>
    <t xml:space="preserve">2026-09-25T11:38:08Z</t>
  </si>
  <si>
    <t xml:space="preserve">t-3775</t>
  </si>
  <si>
    <t xml:space="preserve">2026-09-25T12:27:05Z</t>
  </si>
  <si>
    <t xml:space="preserve">t-3776</t>
  </si>
  <si>
    <t xml:space="preserve">2026-09-25T13:01:52Z</t>
  </si>
  <si>
    <t xml:space="preserve">t-3777</t>
  </si>
  <si>
    <t xml:space="preserve">2026-09-25T13:35:02Z</t>
  </si>
  <si>
    <t xml:space="preserve">t-3778</t>
  </si>
  <si>
    <t xml:space="preserve">2026-09-25T13:44:02Z</t>
  </si>
  <si>
    <t xml:space="preserve">t-3779</t>
  </si>
  <si>
    <t xml:space="preserve">2026-09-25T13:58:49Z</t>
  </si>
  <si>
    <t xml:space="preserve">t-3780</t>
  </si>
  <si>
    <t xml:space="preserve">2026-09-25T14:17:06Z</t>
  </si>
  <si>
    <t xml:space="preserve">t-3781</t>
  </si>
  <si>
    <t xml:space="preserve">2026-09-25T14:18:00Z</t>
  </si>
  <si>
    <t xml:space="preserve">t-3782</t>
  </si>
  <si>
    <t xml:space="preserve">2026-09-25T14:34:51Z</t>
  </si>
  <si>
    <t xml:space="preserve">t-3783</t>
  </si>
  <si>
    <t xml:space="preserve">2026-09-25T14:40:10Z</t>
  </si>
  <si>
    <t xml:space="preserve">t-3784</t>
  </si>
  <si>
    <t xml:space="preserve">2026-09-25T14:44:02Z</t>
  </si>
  <si>
    <t xml:space="preserve">t-3785</t>
  </si>
  <si>
    <t xml:space="preserve">2026-09-25T15:11:28Z</t>
  </si>
  <si>
    <t xml:space="preserve">t-3786</t>
  </si>
  <si>
    <t xml:space="preserve">2026-09-25T15:35:51Z</t>
  </si>
  <si>
    <t xml:space="preserve">t-3787</t>
  </si>
  <si>
    <t xml:space="preserve">2026-09-25T15:56:53Z</t>
  </si>
  <si>
    <t xml:space="preserve">t-3788</t>
  </si>
  <si>
    <t xml:space="preserve">2026-09-25T16:12:40Z</t>
  </si>
  <si>
    <t xml:space="preserve">t-3789</t>
  </si>
  <si>
    <t xml:space="preserve">2026-09-25T16:25:20Z</t>
  </si>
  <si>
    <t xml:space="preserve">t-3790</t>
  </si>
  <si>
    <t xml:space="preserve">2026-09-25T16:41:00Z</t>
  </si>
  <si>
    <t xml:space="preserve">t-3791</t>
  </si>
  <si>
    <t xml:space="preserve">2026-09-25T16:41:57Z</t>
  </si>
  <si>
    <t xml:space="preserve">t-3792</t>
  </si>
  <si>
    <t xml:space="preserve">2026-09-25T16:47:52Z</t>
  </si>
  <si>
    <t xml:space="preserve">t-3793</t>
  </si>
  <si>
    <t xml:space="preserve">2026-09-25T17:11:04Z</t>
  </si>
  <si>
    <t xml:space="preserve">t-3794</t>
  </si>
  <si>
    <t xml:space="preserve">2026-09-25T17:22:05Z</t>
  </si>
  <si>
    <t xml:space="preserve">t-3795</t>
  </si>
  <si>
    <t xml:space="preserve">2026-09-25T17:22:27Z</t>
  </si>
  <si>
    <t xml:space="preserve">t-3796</t>
  </si>
  <si>
    <t xml:space="preserve">2026-09-25T17:36:49Z</t>
  </si>
  <si>
    <t xml:space="preserve">t-3797</t>
  </si>
  <si>
    <t xml:space="preserve">2026-09-25T17:57:42Z</t>
  </si>
  <si>
    <t xml:space="preserve">t-3798</t>
  </si>
  <si>
    <t xml:space="preserve">2026-09-25T17:59:29Z</t>
  </si>
  <si>
    <t xml:space="preserve">t-3799</t>
  </si>
  <si>
    <t xml:space="preserve">2026-09-25T18:14:15Z</t>
  </si>
  <si>
    <t xml:space="preserve">t-3800</t>
  </si>
  <si>
    <t xml:space="preserve">2026-09-25T18:18:23Z</t>
  </si>
  <si>
    <t xml:space="preserve">t-3801</t>
  </si>
  <si>
    <t xml:space="preserve">2026-09-25T19:19:49Z</t>
  </si>
  <si>
    <t xml:space="preserve">t-3802</t>
  </si>
  <si>
    <t xml:space="preserve">2026-09-25T19:56:57Z</t>
  </si>
  <si>
    <t xml:space="preserve">t-3803</t>
  </si>
  <si>
    <t xml:space="preserve">2026-09-25T20:11:47Z</t>
  </si>
  <si>
    <t xml:space="preserve">t-3804</t>
  </si>
  <si>
    <t xml:space="preserve">2026-09-25T20:24:07Z</t>
  </si>
  <si>
    <t xml:space="preserve">t-3805</t>
  </si>
  <si>
    <t xml:space="preserve">2026-09-25T20:34:58Z</t>
  </si>
  <si>
    <t xml:space="preserve">t-3806</t>
  </si>
  <si>
    <t xml:space="preserve">2026-09-25T21:36:19Z</t>
  </si>
  <si>
    <t xml:space="preserve">t-3807</t>
  </si>
  <si>
    <t xml:space="preserve">2026-09-25T23:49:13Z</t>
  </si>
  <si>
    <t xml:space="preserve">t-3808</t>
  </si>
  <si>
    <t xml:space="preserve">2026-09-26T06:06:40Z</t>
  </si>
  <si>
    <t xml:space="preserve">t-3809</t>
  </si>
  <si>
    <t xml:space="preserve">2026-09-26T06:59:07Z</t>
  </si>
  <si>
    <t xml:space="preserve">t-3810</t>
  </si>
  <si>
    <t xml:space="preserve">2026-09-26T07:19:00Z</t>
  </si>
  <si>
    <t xml:space="preserve">t-3811</t>
  </si>
  <si>
    <t xml:space="preserve">2026-09-26T10:15:29Z</t>
  </si>
  <si>
    <t xml:space="preserve">t-3812</t>
  </si>
  <si>
    <t xml:space="preserve">2026-09-26T10:57:39Z</t>
  </si>
  <si>
    <t xml:space="preserve">t-3813</t>
  </si>
  <si>
    <t xml:space="preserve">2026-09-26T11:05:50Z</t>
  </si>
  <si>
    <t xml:space="preserve">t-3814</t>
  </si>
  <si>
    <t xml:space="preserve">2026-09-26T15:31:00Z</t>
  </si>
  <si>
    <t xml:space="preserve">t-3815</t>
  </si>
  <si>
    <t xml:space="preserve">2026-09-26T15:58:02Z</t>
  </si>
  <si>
    <t xml:space="preserve">t-3816</t>
  </si>
  <si>
    <t xml:space="preserve">2026-09-26T18:11:50Z</t>
  </si>
  <si>
    <t xml:space="preserve">t-3817</t>
  </si>
  <si>
    <t xml:space="preserve">2026-09-26T19:46:47Z</t>
  </si>
  <si>
    <t xml:space="preserve">t-3818</t>
  </si>
  <si>
    <t xml:space="preserve">2026-09-26T21:13:50Z</t>
  </si>
  <si>
    <t xml:space="preserve">t-3819</t>
  </si>
  <si>
    <t xml:space="preserve">2026-09-27T05:00:14Z</t>
  </si>
  <si>
    <t xml:space="preserve">t-3820</t>
  </si>
  <si>
    <t xml:space="preserve">2026-09-27T07:50:34Z</t>
  </si>
  <si>
    <t xml:space="preserve">t-3821</t>
  </si>
  <si>
    <t xml:space="preserve">2026-09-27T14:10:41Z</t>
  </si>
  <si>
    <t xml:space="preserve">t-3822</t>
  </si>
  <si>
    <t xml:space="preserve">2026-09-27T15:24:41Z</t>
  </si>
  <si>
    <t xml:space="preserve">t-3823</t>
  </si>
  <si>
    <t xml:space="preserve">2026-09-27T15:56:37Z</t>
  </si>
  <si>
    <t xml:space="preserve">t-3824</t>
  </si>
  <si>
    <t xml:space="preserve">2026-09-27T16:40:11Z</t>
  </si>
  <si>
    <t xml:space="preserve">t-3825</t>
  </si>
  <si>
    <t xml:space="preserve">2026-09-27T16:52:52Z</t>
  </si>
  <si>
    <t xml:space="preserve">t-3826</t>
  </si>
  <si>
    <t xml:space="preserve">2026-09-27T20:10:58Z</t>
  </si>
  <si>
    <t xml:space="preserve">agent_id</t>
  </si>
  <si>
    <t xml:space="preserve">handling in window (min)</t>
  </si>
  <si>
    <t xml:space="preserve">agt-003</t>
  </si>
  <si>
    <t xml:space="preserve">agt-001</t>
  </si>
  <si>
    <t xml:space="preserve">agt-002</t>
  </si>
  <si>
    <t xml:space="preserve">agt-005</t>
  </si>
  <si>
    <t xml:space="preserve">agt-006</t>
  </si>
  <si>
    <t xml:space="preserve">agt-008</t>
  </si>
  <si>
    <t xml:space="preserve">agt-007</t>
  </si>
  <si>
    <t xml:space="preserve">agt-009</t>
  </si>
  <si>
    <t xml:space="preserve">agt-011</t>
  </si>
  <si>
    <t xml:space="preserve">agt-010</t>
  </si>
  <si>
    <t xml:space="preserve">agt-012</t>
  </si>
  <si>
    <t xml:space="preserve">agt-014</t>
  </si>
  <si>
    <t xml:space="preserve">agt-016</t>
  </si>
  <si>
    <t xml:space="preserve">agt-015</t>
  </si>
  <si>
    <t xml:space="preserve">agt-017</t>
  </si>
  <si>
    <t xml:space="preserve">agt-018</t>
  </si>
  <si>
    <t xml:space="preserve">agt-004</t>
  </si>
  <si>
    <t xml:space="preserve">agt-013</t>
  </si>
  <si>
    <t xml:space="preserve">shift_id</t>
  </si>
  <si>
    <t xml:space="preserve">declared break (min)</t>
  </si>
  <si>
    <t xml:space="preserve">recorded break (min)</t>
  </si>
  <si>
    <t xml:space="preserve">staffed available in window (min)</t>
  </si>
  <si>
    <t xml:space="preserve">whole shift net of declared break (min)</t>
  </si>
  <si>
    <t xml:space="preserve">sh-0001</t>
  </si>
  <si>
    <t xml:space="preserve">sh-0002</t>
  </si>
  <si>
    <t xml:space="preserve">sh-0003</t>
  </si>
  <si>
    <t xml:space="preserve">sh-0004</t>
  </si>
  <si>
    <t xml:space="preserve">sh-0005</t>
  </si>
  <si>
    <t xml:space="preserve">sh-0006</t>
  </si>
  <si>
    <t xml:space="preserve">sh-0007</t>
  </si>
  <si>
    <t xml:space="preserve">sh-0008</t>
  </si>
  <si>
    <t xml:space="preserve">sh-0009</t>
  </si>
  <si>
    <t xml:space="preserve">sh-0010</t>
  </si>
  <si>
    <t xml:space="preserve">sh-0011</t>
  </si>
  <si>
    <t xml:space="preserve">sh-0012</t>
  </si>
  <si>
    <t xml:space="preserve">sh-0013</t>
  </si>
  <si>
    <t xml:space="preserve">sh-0014</t>
  </si>
  <si>
    <t xml:space="preserve">sh-0015</t>
  </si>
  <si>
    <t xml:space="preserve">sh-0016</t>
  </si>
  <si>
    <t xml:space="preserve">sh-0017</t>
  </si>
  <si>
    <t xml:space="preserve">sh-0018</t>
  </si>
  <si>
    <t xml:space="preserve">sh-0019</t>
  </si>
  <si>
    <t xml:space="preserve">sh-0020</t>
  </si>
  <si>
    <t xml:space="preserve">sh-0021</t>
  </si>
  <si>
    <t xml:space="preserve">sh-0022</t>
  </si>
  <si>
    <t xml:space="preserve">sh-0023</t>
  </si>
  <si>
    <t xml:space="preserve">sh-0024</t>
  </si>
  <si>
    <t xml:space="preserve">sh-0025</t>
  </si>
  <si>
    <t xml:space="preserve">sh-0026</t>
  </si>
  <si>
    <t xml:space="preserve">sh-0027</t>
  </si>
  <si>
    <t xml:space="preserve">sh-0028</t>
  </si>
  <si>
    <t xml:space="preserve">sh-0029</t>
  </si>
  <si>
    <t xml:space="preserve">sh-0030</t>
  </si>
  <si>
    <t xml:space="preserve">sh-0031</t>
  </si>
  <si>
    <t xml:space="preserve">sh-0032</t>
  </si>
  <si>
    <t xml:space="preserve">sh-0033</t>
  </si>
  <si>
    <t xml:space="preserve">sh-0034</t>
  </si>
  <si>
    <t xml:space="preserve">sh-0035</t>
  </si>
  <si>
    <t xml:space="preserve">sh-0036</t>
  </si>
  <si>
    <t xml:space="preserve">sh-0037</t>
  </si>
  <si>
    <t xml:space="preserve">sh-0038</t>
  </si>
  <si>
    <t xml:space="preserve">sh-0039</t>
  </si>
  <si>
    <t xml:space="preserve">sh-0040</t>
  </si>
  <si>
    <t xml:space="preserve">sh-0041</t>
  </si>
  <si>
    <t xml:space="preserve">sh-0042</t>
  </si>
  <si>
    <t xml:space="preserve">sh-0043</t>
  </si>
  <si>
    <t xml:space="preserve">sh-0044</t>
  </si>
  <si>
    <t xml:space="preserve">sh-0045</t>
  </si>
  <si>
    <t xml:space="preserve">sh-0046</t>
  </si>
  <si>
    <t xml:space="preserve">sh-0047</t>
  </si>
  <si>
    <t xml:space="preserve">sh-0048</t>
  </si>
  <si>
    <t xml:space="preserve">sh-0049</t>
  </si>
  <si>
    <t xml:space="preserve">sh-0050</t>
  </si>
  <si>
    <t xml:space="preserve">sh-0051</t>
  </si>
  <si>
    <t xml:space="preserve">sh-0052</t>
  </si>
  <si>
    <t xml:space="preserve">sh-0053</t>
  </si>
  <si>
    <t xml:space="preserve">sh-0054</t>
  </si>
  <si>
    <t xml:space="preserve">sh-0055</t>
  </si>
  <si>
    <t xml:space="preserve">sh-0056</t>
  </si>
  <si>
    <t xml:space="preserve">sh-0057</t>
  </si>
  <si>
    <t xml:space="preserve">sh-0058</t>
  </si>
  <si>
    <t xml:space="preserve">sh-0059</t>
  </si>
  <si>
    <t xml:space="preserve">sh-0060</t>
  </si>
  <si>
    <t xml:space="preserve">sh-0061</t>
  </si>
  <si>
    <t xml:space="preserve">sh-0062</t>
  </si>
  <si>
    <t xml:space="preserve">sh-0063</t>
  </si>
  <si>
    <t xml:space="preserve">sh-0064</t>
  </si>
  <si>
    <t xml:space="preserve">sh-0065</t>
  </si>
  <si>
    <t xml:space="preserve">sh-0066</t>
  </si>
  <si>
    <t xml:space="preserve">sh-0067</t>
  </si>
  <si>
    <t xml:space="preserve">sh-0068</t>
  </si>
  <si>
    <t xml:space="preserve">sh-0069</t>
  </si>
  <si>
    <t xml:space="preserve">sh-0070</t>
  </si>
  <si>
    <t xml:space="preserve">sh-0071</t>
  </si>
  <si>
    <t xml:space="preserve">sh-0072</t>
  </si>
  <si>
    <t xml:space="preserve">sh-0073</t>
  </si>
  <si>
    <t xml:space="preserve">sh-0074</t>
  </si>
  <si>
    <t xml:space="preserve">sh-0075</t>
  </si>
  <si>
    <t xml:space="preserve">sh-0076</t>
  </si>
  <si>
    <t xml:space="preserve">sh-0077</t>
  </si>
  <si>
    <t xml:space="preserve">sh-0078</t>
  </si>
  <si>
    <t xml:space="preserve">sh-0079</t>
  </si>
  <si>
    <t xml:space="preserve">sh-0080</t>
  </si>
  <si>
    <t xml:space="preserve">sh-0081</t>
  </si>
  <si>
    <t xml:space="preserve">sh-0082</t>
  </si>
  <si>
    <t xml:space="preserve">sh-0083</t>
  </si>
  <si>
    <t xml:space="preserve">sh-0084</t>
  </si>
  <si>
    <t xml:space="preserve">sh-0085</t>
  </si>
  <si>
    <t xml:space="preserve">sh-0086</t>
  </si>
  <si>
    <t xml:space="preserve">sh-0087</t>
  </si>
  <si>
    <t xml:space="preserve">sh-0088</t>
  </si>
  <si>
    <t xml:space="preserve">sh-0089</t>
  </si>
  <si>
    <t xml:space="preserve">sh-0090</t>
  </si>
  <si>
    <t xml:space="preserve">sh-0091</t>
  </si>
  <si>
    <t xml:space="preserve">sh-0092</t>
  </si>
  <si>
    <t xml:space="preserve">sh-0093</t>
  </si>
  <si>
    <t xml:space="preserve">sh-0094</t>
  </si>
  <si>
    <t xml:space="preserve">sh-0095</t>
  </si>
  <si>
    <t xml:space="preserve">sh-0096</t>
  </si>
  <si>
    <t xml:space="preserve">sh-0097</t>
  </si>
  <si>
    <t xml:space="preserve">sh-0098</t>
  </si>
  <si>
    <t xml:space="preserve">sh-0099</t>
  </si>
  <si>
    <t xml:space="preserve">sh-0100</t>
  </si>
  <si>
    <t xml:space="preserve">sh-0101</t>
  </si>
  <si>
    <t xml:space="preserve">sh-0102</t>
  </si>
  <si>
    <t xml:space="preserve">sh-0103</t>
  </si>
  <si>
    <t xml:space="preserve">sh-0104</t>
  </si>
  <si>
    <t xml:space="preserve">sh-0105</t>
  </si>
  <si>
    <t xml:space="preserve">sh-0106</t>
  </si>
  <si>
    <t xml:space="preserve">sh-0107</t>
  </si>
  <si>
    <t xml:space="preserve">sh-0108</t>
  </si>
  <si>
    <t xml:space="preserve">sh-0109</t>
  </si>
  <si>
    <t xml:space="preserve">sh-0110</t>
  </si>
  <si>
    <t xml:space="preserve">sh-0111</t>
  </si>
  <si>
    <t xml:space="preserve">sh-0112</t>
  </si>
  <si>
    <t xml:space="preserve">sh-0113</t>
  </si>
  <si>
    <t xml:space="preserve">sh-0114</t>
  </si>
  <si>
    <t xml:space="preserve">sh-0115</t>
  </si>
  <si>
    <t xml:space="preserve">sh-0116</t>
  </si>
  <si>
    <t xml:space="preserve">sh-0117</t>
  </si>
  <si>
    <t xml:space="preserve">sh-0118</t>
  </si>
  <si>
    <t xml:space="preserve">sh-0119</t>
  </si>
  <si>
    <t xml:space="preserve">sh-0120</t>
  </si>
  <si>
    <t xml:space="preserve">sh-0121</t>
  </si>
  <si>
    <t xml:space="preserve">sh-0122</t>
  </si>
  <si>
    <t xml:space="preserve">sh-0123</t>
  </si>
  <si>
    <t xml:space="preserve">sh-0124</t>
  </si>
  <si>
    <t xml:space="preserve">sh-0125</t>
  </si>
  <si>
    <t xml:space="preserve">sh-0126</t>
  </si>
  <si>
    <t xml:space="preserve">sh-0127</t>
  </si>
  <si>
    <t xml:space="preserve">sh-0128</t>
  </si>
  <si>
    <t xml:space="preserve">sh-0129</t>
  </si>
  <si>
    <t xml:space="preserve">sh-0130</t>
  </si>
  <si>
    <t xml:space="preserve">sh-0131</t>
  </si>
  <si>
    <t xml:space="preserve">sh-0132</t>
  </si>
  <si>
    <t xml:space="preserve">sh-0133</t>
  </si>
  <si>
    <t xml:space="preserve">sh-0134</t>
  </si>
  <si>
    <t xml:space="preserve">sh-0135</t>
  </si>
  <si>
    <t xml:space="preserve">sh-0136</t>
  </si>
  <si>
    <t xml:space="preserve">sh-0137</t>
  </si>
  <si>
    <t xml:space="preserve">sh-0138</t>
  </si>
  <si>
    <t xml:space="preserve">sh-0139</t>
  </si>
  <si>
    <t xml:space="preserve">sh-0140</t>
  </si>
  <si>
    <t xml:space="preserve">sh-0141</t>
  </si>
  <si>
    <t xml:space="preserve">sh-0142</t>
  </si>
  <si>
    <t xml:space="preserve">sh-0143</t>
  </si>
  <si>
    <t xml:space="preserve">sh-0144</t>
  </si>
  <si>
    <t xml:space="preserve">sh-0145</t>
  </si>
  <si>
    <t xml:space="preserve">sh-0146</t>
  </si>
  <si>
    <t xml:space="preserve">sh-0147</t>
  </si>
  <si>
    <t xml:space="preserve">sh-0148</t>
  </si>
  <si>
    <t xml:space="preserve">sh-0149</t>
  </si>
  <si>
    <t xml:space="preserve">sh-0150</t>
  </si>
  <si>
    <t xml:space="preserve">sh-0151</t>
  </si>
  <si>
    <t xml:space="preserve">sh-0152</t>
  </si>
  <si>
    <t xml:space="preserve">sh-0153</t>
  </si>
  <si>
    <t xml:space="preserve">sh-0154</t>
  </si>
  <si>
    <t xml:space="preserve">sh-0155</t>
  </si>
  <si>
    <t xml:space="preserve">sh-0156</t>
  </si>
  <si>
    <t xml:space="preserve">sh-0157</t>
  </si>
  <si>
    <t xml:space="preserve">sh-0158</t>
  </si>
  <si>
    <t xml:space="preserve">sh-0159</t>
  </si>
  <si>
    <t xml:space="preserve">sh-0160</t>
  </si>
  <si>
    <t xml:space="preserve">sh-0161</t>
  </si>
  <si>
    <t xml:space="preserve">sh-0162</t>
  </si>
  <si>
    <t xml:space="preserve">sh-0163</t>
  </si>
  <si>
    <t xml:space="preserve">sh-0164</t>
  </si>
  <si>
    <t xml:space="preserve">sh-0165</t>
  </si>
  <si>
    <t xml:space="preserve">sh-0166</t>
  </si>
  <si>
    <t xml:space="preserve">sh-0167</t>
  </si>
  <si>
    <t xml:space="preserve">sh-0168</t>
  </si>
  <si>
    <t xml:space="preserve">sh-0169</t>
  </si>
  <si>
    <t xml:space="preserve">sh-0170</t>
  </si>
  <si>
    <t xml:space="preserve">sh-0171</t>
  </si>
  <si>
    <t xml:space="preserve">sh-0172</t>
  </si>
  <si>
    <t xml:space="preserve">sh-0173</t>
  </si>
  <si>
    <t xml:space="preserve">sh-0174</t>
  </si>
  <si>
    <t xml:space="preserve">sh-0175</t>
  </si>
  <si>
    <t xml:space="preserve">sh-0176</t>
  </si>
  <si>
    <t xml:space="preserve">sh-0177</t>
  </si>
  <si>
    <t xml:space="preserve">sh-0178</t>
  </si>
  <si>
    <t xml:space="preserve">sh-0179</t>
  </si>
  <si>
    <t xml:space="preserve">sh-0180</t>
  </si>
  <si>
    <t xml:space="preserve">sh-0181</t>
  </si>
  <si>
    <t xml:space="preserve">sh-0182</t>
  </si>
  <si>
    <t xml:space="preserve">sh-0183</t>
  </si>
  <si>
    <t xml:space="preserve">sh-0184</t>
  </si>
  <si>
    <t xml:space="preserve">sh-0185</t>
  </si>
  <si>
    <t xml:space="preserve">sh-0186</t>
  </si>
  <si>
    <t xml:space="preserve">sh-0187</t>
  </si>
  <si>
    <t xml:space="preserve">sh-0188</t>
  </si>
  <si>
    <t xml:space="preserve">sh-0189</t>
  </si>
  <si>
    <t xml:space="preserve">sh-0190</t>
  </si>
  <si>
    <t xml:space="preserve">sh-0191</t>
  </si>
  <si>
    <t xml:space="preserve">sh-0192</t>
  </si>
  <si>
    <t xml:space="preserve">sh-0193</t>
  </si>
  <si>
    <t xml:space="preserve">sh-0194</t>
  </si>
  <si>
    <t xml:space="preserve">sh-0195</t>
  </si>
  <si>
    <t xml:space="preserve">sh-0196</t>
  </si>
  <si>
    <t xml:space="preserve">sh-0197</t>
  </si>
  <si>
    <t xml:space="preserve">sh-0198</t>
  </si>
  <si>
    <t xml:space="preserve">sh-0199</t>
  </si>
  <si>
    <t xml:space="preserve">sh-0200</t>
  </si>
  <si>
    <t xml:space="preserve">sh-0201</t>
  </si>
  <si>
    <t xml:space="preserve">sh-0202</t>
  </si>
  <si>
    <t xml:space="preserve">sh-0203</t>
  </si>
  <si>
    <t xml:space="preserve">sh-0204</t>
  </si>
  <si>
    <t xml:space="preserve">sh-0205</t>
  </si>
  <si>
    <t xml:space="preserve">sh-0206</t>
  </si>
  <si>
    <t xml:space="preserve">sh-0207</t>
  </si>
  <si>
    <t xml:space="preserve">sh-0208</t>
  </si>
  <si>
    <t xml:space="preserve">sh-0209</t>
  </si>
  <si>
    <t xml:space="preserve">sh-0210</t>
  </si>
  <si>
    <t xml:space="preserve">sh-0211</t>
  </si>
  <si>
    <t xml:space="preserve">sh-0212</t>
  </si>
  <si>
    <t xml:space="preserve">sh-0213</t>
  </si>
  <si>
    <t xml:space="preserve">sh-0214</t>
  </si>
  <si>
    <t xml:space="preserve">sh-0215</t>
  </si>
  <si>
    <t xml:space="preserve">sh-0216</t>
  </si>
  <si>
    <t xml:space="preserve">sh-0217</t>
  </si>
  <si>
    <t xml:space="preserve">sh-0218</t>
  </si>
  <si>
    <t xml:space="preserve">sh-0219</t>
  </si>
  <si>
    <t xml:space="preserve">sh-0220</t>
  </si>
  <si>
    <t xml:space="preserve">sh-0221</t>
  </si>
  <si>
    <t xml:space="preserve">sh-0222</t>
  </si>
  <si>
    <t xml:space="preserve">sh-0223</t>
  </si>
  <si>
    <t xml:space="preserve">sh-0224</t>
  </si>
  <si>
    <t xml:space="preserve">sh-0225</t>
  </si>
  <si>
    <t xml:space="preserve">sh-0226</t>
  </si>
  <si>
    <t xml:space="preserve">sh-0227</t>
  </si>
  <si>
    <t xml:space="preserve">sh-0228</t>
  </si>
  <si>
    <t xml:space="preserve">sh-0229</t>
  </si>
  <si>
    <t xml:space="preserve">sh-0230</t>
  </si>
  <si>
    <t xml:space="preserve">sh-0231</t>
  </si>
  <si>
    <t xml:space="preserve">sh-0232</t>
  </si>
  <si>
    <t xml:space="preserve">sh-0233</t>
  </si>
  <si>
    <t xml:space="preserve">sh-0234</t>
  </si>
  <si>
    <t xml:space="preserve">sh-0235</t>
  </si>
  <si>
    <t xml:space="preserve">sh-0236</t>
  </si>
  <si>
    <t xml:space="preserve">sh-0237</t>
  </si>
  <si>
    <t xml:space="preserve">sh-0238</t>
  </si>
  <si>
    <t xml:space="preserve">sh-0239</t>
  </si>
  <si>
    <t xml:space="preserve">sh-0240</t>
  </si>
  <si>
    <t xml:space="preserve">sh-0241</t>
  </si>
  <si>
    <t xml:space="preserve">sh-0242</t>
  </si>
  <si>
    <t xml:space="preserve">sh-0243</t>
  </si>
  <si>
    <t xml:space="preserve">sh-0244</t>
  </si>
  <si>
    <t xml:space="preserve">sh-0245</t>
  </si>
  <si>
    <t xml:space="preserve">sh-0246</t>
  </si>
  <si>
    <t xml:space="preserve">sh-0247</t>
  </si>
  <si>
    <t xml:space="preserve">sh-0248</t>
  </si>
  <si>
    <t xml:space="preserve">sh-0249</t>
  </si>
  <si>
    <t xml:space="preserve">sh-0250</t>
  </si>
  <si>
    <t xml:space="preserve">sh-0251</t>
  </si>
  <si>
    <t xml:space="preserve">sh-0252</t>
  </si>
  <si>
    <t xml:space="preserve">sh-0253</t>
  </si>
  <si>
    <t xml:space="preserve">sh-0254</t>
  </si>
  <si>
    <t xml:space="preserve">sh-0255</t>
  </si>
  <si>
    <t xml:space="preserve">sh-0256</t>
  </si>
  <si>
    <t xml:space="preserve">sh-0257</t>
  </si>
  <si>
    <t xml:space="preserve">sh-0258</t>
  </si>
  <si>
    <t xml:space="preserve">sh-0259</t>
  </si>
  <si>
    <t xml:space="preserve">sh-0260</t>
  </si>
  <si>
    <t xml:space="preserve">sh-0261</t>
  </si>
  <si>
    <t xml:space="preserve">sh-0262</t>
  </si>
  <si>
    <t xml:space="preserve">sh-0263</t>
  </si>
  <si>
    <t xml:space="preserve">sh-0264</t>
  </si>
  <si>
    <t xml:space="preserve">sh-0265</t>
  </si>
  <si>
    <t xml:space="preserve">sh-0266</t>
  </si>
  <si>
    <t xml:space="preserve">sh-0267</t>
  </si>
  <si>
    <t xml:space="preserve">sh-0268</t>
  </si>
  <si>
    <t xml:space="preserve">sh-0269</t>
  </si>
  <si>
    <t xml:space="preserve">sh-0270</t>
  </si>
  <si>
    <t xml:space="preserve">sh-0271</t>
  </si>
  <si>
    <t xml:space="preserve">sh-0272</t>
  </si>
  <si>
    <t xml:space="preserve">sh-0273</t>
  </si>
  <si>
    <t xml:space="preserve">sh-0274</t>
  </si>
  <si>
    <t xml:space="preserve">sh-0275</t>
  </si>
  <si>
    <t xml:space="preserve">sh-0276</t>
  </si>
  <si>
    <t xml:space="preserve">sh-0277</t>
  </si>
  <si>
    <t xml:space="preserve">sh-0278</t>
  </si>
  <si>
    <t xml:space="preserve">sh-0279</t>
  </si>
  <si>
    <t xml:space="preserve">sh-0280</t>
  </si>
  <si>
    <t xml:space="preserve">sh-0281</t>
  </si>
  <si>
    <t xml:space="preserve">sh-0282</t>
  </si>
  <si>
    <t xml:space="preserve">sh-0283</t>
  </si>
  <si>
    <t xml:space="preserve">sh-0284</t>
  </si>
  <si>
    <t xml:space="preserve">sh-0285</t>
  </si>
  <si>
    <t xml:space="preserve">sh-0286</t>
  </si>
  <si>
    <t xml:space="preserve">sh-0287</t>
  </si>
  <si>
    <t xml:space="preserve">sh-0288</t>
  </si>
  <si>
    <t xml:space="preserve">sh-0289</t>
  </si>
  <si>
    <t xml:space="preserve">sh-0290</t>
  </si>
  <si>
    <t xml:space="preserve">sh-0291</t>
  </si>
  <si>
    <t xml:space="preserve">sh-0292</t>
  </si>
  <si>
    <t xml:space="preserve">sh-0293</t>
  </si>
  <si>
    <t xml:space="preserve">sh-0294</t>
  </si>
  <si>
    <t xml:space="preserve">sh-0295</t>
  </si>
  <si>
    <t xml:space="preserve">sh-0296</t>
  </si>
  <si>
    <t xml:space="preserve">sh-0297</t>
  </si>
  <si>
    <t xml:space="preserve">sh-0298</t>
  </si>
  <si>
    <t xml:space="preserve">sh-0299</t>
  </si>
  <si>
    <t xml:space="preserve">sh-0300</t>
  </si>
  <si>
    <t xml:space="preserve">sh-0301</t>
  </si>
  <si>
    <t xml:space="preserve">sh-0302</t>
  </si>
  <si>
    <t xml:space="preserve">sh-0303</t>
  </si>
  <si>
    <t xml:space="preserve">sh-0304</t>
  </si>
  <si>
    <t xml:space="preserve">sh-0305</t>
  </si>
  <si>
    <t xml:space="preserve">sh-0306</t>
  </si>
  <si>
    <t xml:space="preserve">sh-0307</t>
  </si>
  <si>
    <t xml:space="preserve">sh-0308</t>
  </si>
  <si>
    <t xml:space="preserve">sh-0309</t>
  </si>
  <si>
    <t xml:space="preserve">sh-0310</t>
  </si>
  <si>
    <t xml:space="preserve">sh-0311</t>
  </si>
  <si>
    <t xml:space="preserve">sh-0312</t>
  </si>
  <si>
    <t xml:space="preserve">sh-0313</t>
  </si>
  <si>
    <t xml:space="preserve">sh-0314</t>
  </si>
  <si>
    <t xml:space="preserve">sh-0315</t>
  </si>
  <si>
    <t xml:space="preserve">sh-0316</t>
  </si>
  <si>
    <t xml:space="preserve">sh-0317</t>
  </si>
  <si>
    <t xml:space="preserve">sh-0318</t>
  </si>
  <si>
    <t xml:space="preserve">sh-0319</t>
  </si>
  <si>
    <t xml:space="preserve">sh-0320</t>
  </si>
  <si>
    <t xml:space="preserve">sh-0321</t>
  </si>
  <si>
    <t xml:space="preserve">sh-0322</t>
  </si>
  <si>
    <t xml:space="preserve">sh-0323</t>
  </si>
  <si>
    <t xml:space="preserve">sh-0324</t>
  </si>
  <si>
    <t xml:space="preserve">sh-0325</t>
  </si>
  <si>
    <t xml:space="preserve">sh-0326</t>
  </si>
  <si>
    <t xml:space="preserve">sh-0327</t>
  </si>
  <si>
    <t xml:space="preserve">sh-0328</t>
  </si>
  <si>
    <t xml:space="preserve">sh-0329</t>
  </si>
  <si>
    <t xml:space="preserve">sh-0330</t>
  </si>
  <si>
    <t xml:space="preserve">sh-0331</t>
  </si>
  <si>
    <t xml:space="preserve">sh-0332</t>
  </si>
  <si>
    <t xml:space="preserve">sh-0333</t>
  </si>
  <si>
    <t xml:space="preserve">sh-0334</t>
  </si>
  <si>
    <t xml:space="preserve">sh-0335</t>
  </si>
  <si>
    <t xml:space="preserve">sh-0336</t>
  </si>
  <si>
    <t xml:space="preserve">sh-0337</t>
  </si>
  <si>
    <t xml:space="preserve">sh-0338</t>
  </si>
  <si>
    <t xml:space="preserve">sh-0339</t>
  </si>
  <si>
    <t xml:space="preserve">sh-0340</t>
  </si>
  <si>
    <t xml:space="preserve">sh-0341</t>
  </si>
  <si>
    <t xml:space="preserve">sh-0342</t>
  </si>
  <si>
    <t xml:space="preserve">sh-0343</t>
  </si>
  <si>
    <t xml:space="preserve">sh-0344</t>
  </si>
  <si>
    <t xml:space="preserve">sh-0345</t>
  </si>
  <si>
    <t xml:space="preserve">sh-0346</t>
  </si>
  <si>
    <t xml:space="preserve">sh-0347</t>
  </si>
  <si>
    <t xml:space="preserve">sh-0348</t>
  </si>
  <si>
    <t xml:space="preserve">sh-0349</t>
  </si>
  <si>
    <t xml:space="preserve">sh-0350</t>
  </si>
  <si>
    <t xml:space="preserve">sh-0351</t>
  </si>
  <si>
    <t xml:space="preserve">sh-0352</t>
  </si>
  <si>
    <t xml:space="preserve">sh-0353</t>
  </si>
  <si>
    <t xml:space="preserve">sh-0354</t>
  </si>
  <si>
    <t xml:space="preserve">sh-0355</t>
  </si>
  <si>
    <t xml:space="preserve">sh-0356</t>
  </si>
  <si>
    <t xml:space="preserve">sh-0357</t>
  </si>
  <si>
    <t xml:space="preserve">sh-0358</t>
  </si>
  <si>
    <t xml:space="preserve">sh-0359</t>
  </si>
  <si>
    <t xml:space="preserve">sh-0360</t>
  </si>
  <si>
    <t xml:space="preserve">sh-0361</t>
  </si>
  <si>
    <t xml:space="preserve">sh-0362</t>
  </si>
  <si>
    <t xml:space="preserve">sh-0363</t>
  </si>
  <si>
    <t xml:space="preserve">sh-0364</t>
  </si>
  <si>
    <t xml:space="preserve">sh-0365</t>
  </si>
  <si>
    <t xml:space="preserve">sh-0366</t>
  </si>
  <si>
    <t xml:space="preserve">sh-0367</t>
  </si>
  <si>
    <t xml:space="preserve">sh-0368</t>
  </si>
  <si>
    <t xml:space="preserve">sh-0369</t>
  </si>
  <si>
    <t xml:space="preserve">sh-0370</t>
  </si>
  <si>
    <t xml:space="preserve">sh-0371</t>
  </si>
  <si>
    <t xml:space="preserve">sh-0372</t>
  </si>
  <si>
    <t xml:space="preserve">sh-0373</t>
  </si>
  <si>
    <t xml:space="preserve">sh-0374</t>
  </si>
  <si>
    <t xml:space="preserve">sh-0375</t>
  </si>
  <si>
    <t xml:space="preserve">sh-0376</t>
  </si>
  <si>
    <t xml:space="preserve">sh-0377</t>
  </si>
  <si>
    <t xml:space="preserve">sh-0378</t>
  </si>
  <si>
    <t xml:space="preserve">sh-0379</t>
  </si>
  <si>
    <t xml:space="preserve">sh-0380</t>
  </si>
  <si>
    <t xml:space="preserve">sh-0381</t>
  </si>
  <si>
    <t xml:space="preserve">sh-0382</t>
  </si>
  <si>
    <t xml:space="preserve">sh-0383</t>
  </si>
  <si>
    <t xml:space="preserve">sh-0384</t>
  </si>
  <si>
    <t xml:space="preserve">sh-0385</t>
  </si>
  <si>
    <t xml:space="preserve">sh-0386</t>
  </si>
  <si>
    <t xml:space="preserve">sh-0387</t>
  </si>
  <si>
    <t xml:space="preserve">sh-0388</t>
  </si>
  <si>
    <t xml:space="preserve">sh-0389</t>
  </si>
  <si>
    <t xml:space="preserve">sh-0390</t>
  </si>
  <si>
    <t xml:space="preserve">sh-0391</t>
  </si>
  <si>
    <t xml:space="preserve">sh-0392</t>
  </si>
  <si>
    <t xml:space="preserve">sh-0393</t>
  </si>
  <si>
    <t xml:space="preserve">sh-0394</t>
  </si>
  <si>
    <t xml:space="preserve">sh-0395</t>
  </si>
  <si>
    <t xml:space="preserve">sh-0396</t>
  </si>
  <si>
    <t xml:space="preserve">sh-0397</t>
  </si>
  <si>
    <t xml:space="preserve">sh-0398</t>
  </si>
  <si>
    <t xml:space="preserve">sh-0399</t>
  </si>
  <si>
    <t xml:space="preserve">sh-0400</t>
  </si>
  <si>
    <t xml:space="preserve">sh-0401</t>
  </si>
  <si>
    <t xml:space="preserve">sh-0402</t>
  </si>
  <si>
    <t xml:space="preserve">sh-0403</t>
  </si>
  <si>
    <t xml:space="preserve">sh-0404</t>
  </si>
  <si>
    <t xml:space="preserve">sh-0405</t>
  </si>
  <si>
    <t xml:space="preserve">sh-0406</t>
  </si>
  <si>
    <t xml:space="preserve">sh-0407</t>
  </si>
  <si>
    <t xml:space="preserve">sh-0408</t>
  </si>
  <si>
    <t xml:space="preserve">sh-0409</t>
  </si>
  <si>
    <t xml:space="preserve">sh-0410</t>
  </si>
  <si>
    <t xml:space="preserve">sh-0411</t>
  </si>
  <si>
    <t xml:space="preserve">sh-0412</t>
  </si>
  <si>
    <t xml:space="preserve">sh-0413</t>
  </si>
  <si>
    <t xml:space="preserve">sh-0414</t>
  </si>
  <si>
    <t xml:space="preserve">sh-0415</t>
  </si>
  <si>
    <t xml:space="preserve">sh-0416</t>
  </si>
  <si>
    <t xml:space="preserve">sh-0417</t>
  </si>
  <si>
    <t xml:space="preserve">sh-0418</t>
  </si>
  <si>
    <t xml:space="preserve">sh-0419</t>
  </si>
  <si>
    <t xml:space="preserve">sh-0420</t>
  </si>
  <si>
    <t xml:space="preserve">sh-0421</t>
  </si>
  <si>
    <t xml:space="preserve">sh-0422</t>
  </si>
  <si>
    <t xml:space="preserve">sh-0423</t>
  </si>
  <si>
    <t xml:space="preserve">sh-0424</t>
  </si>
  <si>
    <t xml:space="preserve">sh-0425</t>
  </si>
  <si>
    <t xml:space="preserve">sh-0426</t>
  </si>
  <si>
    <t xml:space="preserve">sh-0427</t>
  </si>
  <si>
    <t xml:space="preserve">sh-0428</t>
  </si>
  <si>
    <t xml:space="preserve">sh-0429</t>
  </si>
  <si>
    <t xml:space="preserve">sh-0430</t>
  </si>
  <si>
    <t xml:space="preserve">sh-0431</t>
  </si>
  <si>
    <t xml:space="preserve">sh-0432</t>
  </si>
  <si>
    <t xml:space="preserve">sh-0433</t>
  </si>
  <si>
    <t xml:space="preserve">sh-0434</t>
  </si>
  <si>
    <t xml:space="preserve">sh-0435</t>
  </si>
  <si>
    <t xml:space="preserve">sh-0436</t>
  </si>
  <si>
    <t xml:space="preserve">sh-0437</t>
  </si>
  <si>
    <t xml:space="preserve">sh-0438</t>
  </si>
  <si>
    <t xml:space="preserve">sh-0439</t>
  </si>
  <si>
    <t xml:space="preserve">sh-0440</t>
  </si>
  <si>
    <t xml:space="preserve">sh-0441</t>
  </si>
  <si>
    <t xml:space="preserve">sh-0442</t>
  </si>
  <si>
    <t xml:space="preserve">sh-0443</t>
  </si>
  <si>
    <t xml:space="preserve">sh-0444</t>
  </si>
  <si>
    <t xml:space="preserve">sh-0445</t>
  </si>
  <si>
    <t xml:space="preserve">sh-0446</t>
  </si>
  <si>
    <t xml:space="preserve">sh-0447</t>
  </si>
  <si>
    <t xml:space="preserve">sh-0448</t>
  </si>
  <si>
    <t xml:space="preserve">sh-0449</t>
  </si>
  <si>
    <t xml:space="preserve">sh-0450</t>
  </si>
  <si>
    <t xml:space="preserve">sh-0451</t>
  </si>
  <si>
    <t xml:space="preserve">sh-0452</t>
  </si>
  <si>
    <t xml:space="preserve">sh-0453</t>
  </si>
  <si>
    <t xml:space="preserve">sh-0454</t>
  </si>
  <si>
    <t xml:space="preserve">sh-0455</t>
  </si>
  <si>
    <t xml:space="preserve">sh-0456</t>
  </si>
  <si>
    <t xml:space="preserve">sh-0457</t>
  </si>
  <si>
    <t xml:space="preserve">sh-0458</t>
  </si>
  <si>
    <t xml:space="preserve">sh-0459</t>
  </si>
  <si>
    <t xml:space="preserve">sh-0460</t>
  </si>
  <si>
    <t xml:space="preserve">sh-0461</t>
  </si>
  <si>
    <t xml:space="preserve">sh-0462</t>
  </si>
  <si>
    <t xml:space="preserve">sh-0463</t>
  </si>
  <si>
    <t xml:space="preserve">sh-0464</t>
  </si>
  <si>
    <t xml:space="preserve">sh-0465</t>
  </si>
  <si>
    <t xml:space="preserve">sh-0466</t>
  </si>
  <si>
    <t xml:space="preserve">sh-0467</t>
  </si>
  <si>
    <t xml:space="preserve">sh-0468</t>
  </si>
  <si>
    <t xml:space="preserve">sh-0469</t>
  </si>
  <si>
    <t xml:space="preserve">sh-0470</t>
  </si>
  <si>
    <t xml:space="preserve">sh-0471</t>
  </si>
  <si>
    <t xml:space="preserve">sh-0472</t>
  </si>
  <si>
    <t xml:space="preserve">sh-0473</t>
  </si>
  <si>
    <t xml:space="preserve">sh-0474</t>
  </si>
  <si>
    <t xml:space="preserve">sh-0475</t>
  </si>
  <si>
    <t xml:space="preserve">sh-0476</t>
  </si>
  <si>
    <t xml:space="preserve">sh-0477</t>
  </si>
  <si>
    <t xml:space="preserve">sh-0478</t>
  </si>
  <si>
    <t xml:space="preserve">sh-0479</t>
  </si>
  <si>
    <t xml:space="preserve">sh-0480</t>
  </si>
  <si>
    <t xml:space="preserve">sh-0481</t>
  </si>
  <si>
    <t xml:space="preserve">sh-0482</t>
  </si>
  <si>
    <t xml:space="preserve">sh-0483</t>
  </si>
  <si>
    <t xml:space="preserve">sh-0484</t>
  </si>
  <si>
    <t xml:space="preserve">sh-0485</t>
  </si>
  <si>
    <t xml:space="preserve">sh-0486</t>
  </si>
  <si>
    <t xml:space="preserve">sh-0487</t>
  </si>
  <si>
    <t xml:space="preserve">sh-0488</t>
  </si>
  <si>
    <t xml:space="preserve">sh-0489</t>
  </si>
  <si>
    <t xml:space="preserve">sh-0490</t>
  </si>
  <si>
    <t xml:space="preserve">sh-0491</t>
  </si>
  <si>
    <t xml:space="preserve">sh-0492</t>
  </si>
  <si>
    <t xml:space="preserve">sh-0493</t>
  </si>
  <si>
    <t xml:space="preserve">sh-0494</t>
  </si>
  <si>
    <t xml:space="preserve">sh-0495</t>
  </si>
  <si>
    <t xml:space="preserve">sh-0496</t>
  </si>
  <si>
    <t xml:space="preserve">sh-0497</t>
  </si>
  <si>
    <t xml:space="preserve">sh-0498</t>
  </si>
  <si>
    <t xml:space="preserve">sh-0499</t>
  </si>
  <si>
    <t xml:space="preserve">sh-0500</t>
  </si>
  <si>
    <t xml:space="preserve">sh-0501</t>
  </si>
  <si>
    <t xml:space="preserve">sh-0502</t>
  </si>
  <si>
    <t xml:space="preserve">sh-0503</t>
  </si>
  <si>
    <t xml:space="preserve">sh-0504</t>
  </si>
  <si>
    <t xml:space="preserve">sh-0505</t>
  </si>
  <si>
    <t xml:space="preserve">sh-0506</t>
  </si>
  <si>
    <t xml:space="preserve">sh-0507</t>
  </si>
  <si>
    <t xml:space="preserve">sh-0508</t>
  </si>
  <si>
    <t xml:space="preserve">sh-0509</t>
  </si>
  <si>
    <t xml:space="preserve">sh-0510</t>
  </si>
  <si>
    <t xml:space="preserve">sh-0511</t>
  </si>
  <si>
    <t xml:space="preserve">sh-0512</t>
  </si>
  <si>
    <t xml:space="preserve">sh-0513</t>
  </si>
  <si>
    <t xml:space="preserve">sh-0514</t>
  </si>
  <si>
    <t xml:space="preserve">sh-0515</t>
  </si>
  <si>
    <t xml:space="preserve">sh-0516</t>
  </si>
  <si>
    <t xml:space="preserve">sh-0517</t>
  </si>
  <si>
    <t xml:space="preserve">sh-0518</t>
  </si>
  <si>
    <t xml:space="preserve">sh-0519</t>
  </si>
  <si>
    <t xml:space="preserve">sh-0520</t>
  </si>
  <si>
    <t xml:space="preserve">sh-0521</t>
  </si>
  <si>
    <t xml:space="preserve">sh-0522</t>
  </si>
  <si>
    <t xml:space="preserve">sh-0523</t>
  </si>
  <si>
    <t xml:space="preserve">sh-0524</t>
  </si>
  <si>
    <t xml:space="preserve">sh-0525</t>
  </si>
  <si>
    <t xml:space="preserve">sh-0526</t>
  </si>
  <si>
    <t xml:space="preserve">sh-0527</t>
  </si>
  <si>
    <t xml:space="preserve">sh-0528</t>
  </si>
  <si>
    <t xml:space="preserve">sh-0529</t>
  </si>
  <si>
    <t xml:space="preserve">sh-0530</t>
  </si>
  <si>
    <t xml:space="preserve">sh-0531</t>
  </si>
  <si>
    <t xml:space="preserve">sh-0532</t>
  </si>
  <si>
    <t xml:space="preserve">sh-0533</t>
  </si>
  <si>
    <t xml:space="preserve">sh-0534</t>
  </si>
  <si>
    <t xml:space="preserve">sh-0535</t>
  </si>
  <si>
    <t xml:space="preserve">sh-0536</t>
  </si>
  <si>
    <t xml:space="preserve">sh-0537</t>
  </si>
  <si>
    <t xml:space="preserve">sh-0538</t>
  </si>
  <si>
    <t xml:space="preserve">sh-0539</t>
  </si>
  <si>
    <t xml:space="preserve">sh-0540</t>
  </si>
  <si>
    <t xml:space="preserve">sh-0541</t>
  </si>
  <si>
    <t xml:space="preserve">sh-0542</t>
  </si>
  <si>
    <t xml:space="preserve">sh-0543</t>
  </si>
  <si>
    <t xml:space="preserve">sh-0544</t>
  </si>
  <si>
    <t xml:space="preserve">sh-0545</t>
  </si>
  <si>
    <t xml:space="preserve">sh-0546</t>
  </si>
  <si>
    <t xml:space="preserve">sh-0547</t>
  </si>
  <si>
    <t xml:space="preserve">sh-0548</t>
  </si>
  <si>
    <t xml:space="preserve">sh-0549</t>
  </si>
  <si>
    <t xml:space="preserve">sh-0550</t>
  </si>
  <si>
    <t xml:space="preserve">sh-0551</t>
  </si>
  <si>
    <t xml:space="preserve">sh-0552</t>
  </si>
  <si>
    <t xml:space="preserve">sh-0553</t>
  </si>
  <si>
    <t xml:space="preserve">sh-0554</t>
  </si>
  <si>
    <t xml:space="preserve">sh-0555</t>
  </si>
  <si>
    <t xml:space="preserve">sh-0556</t>
  </si>
  <si>
    <t xml:space="preserve">sh-0557</t>
  </si>
  <si>
    <t xml:space="preserve">sh-0558</t>
  </si>
  <si>
    <t xml:space="preserve">sh-0559</t>
  </si>
  <si>
    <t xml:space="preserve">sh-0560</t>
  </si>
  <si>
    <t xml:space="preserve">sh-0561</t>
  </si>
  <si>
    <t xml:space="preserve">sh-0562</t>
  </si>
  <si>
    <t xml:space="preserve">sh-0563</t>
  </si>
  <si>
    <t xml:space="preserve">sh-0564</t>
  </si>
  <si>
    <t xml:space="preserve">sh-0565</t>
  </si>
  <si>
    <t xml:space="preserve">sh-0566</t>
  </si>
  <si>
    <t xml:space="preserve">sh-0567</t>
  </si>
  <si>
    <t xml:space="preserve">sh-0568</t>
  </si>
  <si>
    <t xml:space="preserve">sh-0569</t>
  </si>
  <si>
    <t xml:space="preserve">sh-0570</t>
  </si>
  <si>
    <t xml:space="preserve">sh-0571</t>
  </si>
  <si>
    <t xml:space="preserve">sh-0572</t>
  </si>
  <si>
    <t xml:space="preserve">sh-0573</t>
  </si>
  <si>
    <t xml:space="preserve">sh-0574</t>
  </si>
  <si>
    <t xml:space="preserve">sh-0575</t>
  </si>
  <si>
    <t xml:space="preserve">sh-0576</t>
  </si>
  <si>
    <t xml:space="preserve">sh-0577</t>
  </si>
  <si>
    <t xml:space="preserve">sh-0578</t>
  </si>
  <si>
    <t xml:space="preserve">sh-0579</t>
  </si>
  <si>
    <t xml:space="preserve">sh-0580</t>
  </si>
  <si>
    <t xml:space="preserve">sh-0581</t>
  </si>
  <si>
    <t xml:space="preserve">sh-0582</t>
  </si>
  <si>
    <t xml:space="preserve">sh-0583</t>
  </si>
  <si>
    <t xml:space="preserve">sh-0584</t>
  </si>
  <si>
    <t xml:space="preserve">sh-0585</t>
  </si>
  <si>
    <t xml:space="preserve">sh-0586</t>
  </si>
  <si>
    <t xml:space="preserve">sh-0587</t>
  </si>
  <si>
    <t xml:space="preserve">sh-0588</t>
  </si>
  <si>
    <t xml:space="preserve">sh-0589</t>
  </si>
  <si>
    <t xml:space="preserve">sh-0590</t>
  </si>
  <si>
    <t xml:space="preserve">sh-0591</t>
  </si>
  <si>
    <t xml:space="preserve">sh-0592</t>
  </si>
  <si>
    <t xml:space="preserve">sh-0593</t>
  </si>
  <si>
    <t xml:space="preserve">sh-0594</t>
  </si>
  <si>
    <t xml:space="preserve">sh-0595</t>
  </si>
  <si>
    <t xml:space="preserve">sh-0596</t>
  </si>
  <si>
    <t xml:space="preserve">sh-0597</t>
  </si>
  <si>
    <t xml:space="preserve">sh-0598</t>
  </si>
  <si>
    <t xml:space="preserve">sh-0599</t>
  </si>
  <si>
    <t xml:space="preserve">sh-0600</t>
  </si>
  <si>
    <t xml:space="preserve">sh-0601</t>
  </si>
  <si>
    <t xml:space="preserve">sh-0602</t>
  </si>
  <si>
    <t xml:space="preserve">sh-0603</t>
  </si>
  <si>
    <t xml:space="preserve">sh-0604</t>
  </si>
  <si>
    <t xml:space="preserve">sh-0605</t>
  </si>
  <si>
    <t xml:space="preserve">sh-0606</t>
  </si>
  <si>
    <t xml:space="preserve">sh-0607</t>
  </si>
  <si>
    <t xml:space="preserve">sh-0608</t>
  </si>
  <si>
    <t xml:space="preserve">sh-0609</t>
  </si>
  <si>
    <t xml:space="preserve">sh-0610</t>
  </si>
  <si>
    <t xml:space="preserve">sh-0611</t>
  </si>
  <si>
    <t xml:space="preserve">sh-0612</t>
  </si>
  <si>
    <t xml:space="preserve">sh-0613</t>
  </si>
  <si>
    <t xml:space="preserve">sh-0614</t>
  </si>
  <si>
    <t xml:space="preserve">sh-0615</t>
  </si>
  <si>
    <t xml:space="preserve">sh-0616</t>
  </si>
  <si>
    <t xml:space="preserve">sh-0617</t>
  </si>
  <si>
    <t xml:space="preserve">sh-0618</t>
  </si>
  <si>
    <t xml:space="preserve">sh-0619</t>
  </si>
  <si>
    <t xml:space="preserve">sh-0620</t>
  </si>
  <si>
    <t xml:space="preserve">sh-0621</t>
  </si>
  <si>
    <t xml:space="preserve">sh-0622</t>
  </si>
  <si>
    <t xml:space="preserve">sh-0623</t>
  </si>
  <si>
    <t xml:space="preserve">sh-0624</t>
  </si>
  <si>
    <t xml:space="preserve">sh-0625</t>
  </si>
  <si>
    <t xml:space="preserve">sh-0626</t>
  </si>
  <si>
    <t xml:space="preserve">sh-0627</t>
  </si>
  <si>
    <t xml:space="preserve">sh-0628</t>
  </si>
  <si>
    <t xml:space="preserve">sh-0629</t>
  </si>
  <si>
    <t xml:space="preserve">sh-0630</t>
  </si>
  <si>
    <t xml:space="preserve">sh-0631</t>
  </si>
  <si>
    <t xml:space="preserve">sh-0632</t>
  </si>
  <si>
    <t xml:space="preserve">sh-0633</t>
  </si>
  <si>
    <t xml:space="preserve">sh-0634</t>
  </si>
  <si>
    <t xml:space="preserve">sh-0635</t>
  </si>
  <si>
    <t xml:space="preserve">sh-0636</t>
  </si>
  <si>
    <t xml:space="preserve">sh-0637</t>
  </si>
  <si>
    <t xml:space="preserve">sh-0638</t>
  </si>
  <si>
    <t xml:space="preserve">sh-0639</t>
  </si>
  <si>
    <t xml:space="preserve">sh-0640</t>
  </si>
  <si>
    <t xml:space="preserve">sh-0641</t>
  </si>
  <si>
    <t xml:space="preserve">sh-0642</t>
  </si>
  <si>
    <t xml:space="preserve">sh-0643</t>
  </si>
  <si>
    <t xml:space="preserve">sh-0644</t>
  </si>
  <si>
    <t xml:space="preserve">sh-0645</t>
  </si>
  <si>
    <t xml:space="preserve">sh-0646</t>
  </si>
  <si>
    <t xml:space="preserve">sh-0647</t>
  </si>
  <si>
    <t xml:space="preserve">sh-0648</t>
  </si>
  <si>
    <t xml:space="preserve">sh-0649</t>
  </si>
  <si>
    <t xml:space="preserve">sh-0650</t>
  </si>
  <si>
    <t xml:space="preserve">sh-0651</t>
  </si>
  <si>
    <t xml:space="preserve">sh-0652</t>
  </si>
  <si>
    <t xml:space="preserve">sh-0653</t>
  </si>
  <si>
    <t xml:space="preserve">sh-0654</t>
  </si>
  <si>
    <t xml:space="preserve">sh-0655</t>
  </si>
  <si>
    <t xml:space="preserve">sh-0656</t>
  </si>
  <si>
    <t xml:space="preserve">sh-0657</t>
  </si>
  <si>
    <t xml:space="preserve">sh-0658</t>
  </si>
  <si>
    <t xml:space="preserve">sh-0659</t>
  </si>
  <si>
    <t xml:space="preserve">sh-0660</t>
  </si>
  <si>
    <t xml:space="preserve">sh-0661</t>
  </si>
  <si>
    <t xml:space="preserve">sh-0662</t>
  </si>
  <si>
    <t xml:space="preserve">sh-0663</t>
  </si>
  <si>
    <t xml:space="preserve">sh-0664</t>
  </si>
  <si>
    <t xml:space="preserve">sh-0665</t>
  </si>
  <si>
    <t xml:space="preserve">sh-0666</t>
  </si>
  <si>
    <t xml:space="preserve">sh-0667</t>
  </si>
  <si>
    <t xml:space="preserve">sh-0668</t>
  </si>
  <si>
    <t xml:space="preserve">sh-0669</t>
  </si>
  <si>
    <t xml:space="preserve">sh-0670</t>
  </si>
  <si>
    <t xml:space="preserve">sh-0671</t>
  </si>
  <si>
    <t xml:space="preserve">sh-0672</t>
  </si>
  <si>
    <t xml:space="preserve">sh-0673</t>
  </si>
  <si>
    <t xml:space="preserve">sh-0674</t>
  </si>
  <si>
    <t xml:space="preserve">sh-0675</t>
  </si>
  <si>
    <t xml:space="preserve">sh-0676</t>
  </si>
  <si>
    <t xml:space="preserve">sh-0677</t>
  </si>
  <si>
    <t xml:space="preserve">sh-0678</t>
  </si>
  <si>
    <t xml:space="preserve">sh-0679</t>
  </si>
  <si>
    <t xml:space="preserve">sh-0680</t>
  </si>
  <si>
    <t xml:space="preserve">sh-0681</t>
  </si>
  <si>
    <t xml:space="preserve">sh-0682</t>
  </si>
  <si>
    <t xml:space="preserve">sh-0683</t>
  </si>
  <si>
    <t xml:space="preserve">sh-0684</t>
  </si>
  <si>
    <t xml:space="preserve">sh-0685</t>
  </si>
  <si>
    <t xml:space="preserve">sh-0686</t>
  </si>
  <si>
    <t xml:space="preserve">sh-0687</t>
  </si>
  <si>
    <t xml:space="preserve">sh-0688</t>
  </si>
  <si>
    <t xml:space="preserve">sh-0689</t>
  </si>
  <si>
    <t xml:space="preserve">sh-0690</t>
  </si>
  <si>
    <t xml:space="preserve">sh-0691</t>
  </si>
  <si>
    <t xml:space="preserve">sh-0692</t>
  </si>
  <si>
    <t xml:space="preserve">sh-0693</t>
  </si>
  <si>
    <t xml:space="preserve">sh-0694</t>
  </si>
  <si>
    <t xml:space="preserve">sh-0695</t>
  </si>
  <si>
    <t xml:space="preserve">sh-0696</t>
  </si>
  <si>
    <t xml:space="preserve">sh-0697</t>
  </si>
  <si>
    <t xml:space="preserve">sh-0698</t>
  </si>
  <si>
    <t xml:space="preserve">sh-0699</t>
  </si>
  <si>
    <t xml:space="preserve">sh-0700</t>
  </si>
  <si>
    <t xml:space="preserve">sh-0701</t>
  </si>
  <si>
    <t xml:space="preserve">sh-0702</t>
  </si>
  <si>
    <t xml:space="preserve">sh-0703</t>
  </si>
  <si>
    <t xml:space="preserve">sh-0704</t>
  </si>
  <si>
    <t xml:space="preserve">sh-0705</t>
  </si>
  <si>
    <t xml:space="preserve">sh-0706</t>
  </si>
  <si>
    <t xml:space="preserve">sh-0707</t>
  </si>
  <si>
    <t xml:space="preserve">sh-0708</t>
  </si>
  <si>
    <t xml:space="preserve">sh-0709</t>
  </si>
  <si>
    <t xml:space="preserve">sh-0710</t>
  </si>
  <si>
    <t xml:space="preserve">sh-0711</t>
  </si>
  <si>
    <t xml:space="preserve">sh-0712</t>
  </si>
  <si>
    <t xml:space="preserve">sh-0713</t>
  </si>
  <si>
    <t xml:space="preserve">sh-0714</t>
  </si>
  <si>
    <t xml:space="preserve">sh-0715</t>
  </si>
  <si>
    <t xml:space="preserve">sh-0716</t>
  </si>
  <si>
    <t xml:space="preserve">sh-0717</t>
  </si>
  <si>
    <t xml:space="preserve">sh-0718</t>
  </si>
  <si>
    <t xml:space="preserve">sh-0719</t>
  </si>
  <si>
    <t xml:space="preserve">sh-0720</t>
  </si>
  <si>
    <t xml:space="preserve">sh-0721</t>
  </si>
  <si>
    <t xml:space="preserve">sh-0722</t>
  </si>
  <si>
    <t xml:space="preserve">sh-0723</t>
  </si>
  <si>
    <t xml:space="preserve">sh-0724</t>
  </si>
  <si>
    <t xml:space="preserve">sh-0725</t>
  </si>
  <si>
    <t xml:space="preserve">sh-0726</t>
  </si>
  <si>
    <t xml:space="preserve">sh-0727</t>
  </si>
  <si>
    <t xml:space="preserve">sh-0728</t>
  </si>
  <si>
    <t xml:space="preserve">sh-0729</t>
  </si>
  <si>
    <t xml:space="preserve">sh-0730</t>
  </si>
  <si>
    <t xml:space="preserve">sh-0731</t>
  </si>
  <si>
    <t xml:space="preserve">sh-0732</t>
  </si>
  <si>
    <t xml:space="preserve">sh-0733</t>
  </si>
  <si>
    <t xml:space="preserve">sh-0734</t>
  </si>
  <si>
    <t xml:space="preserve">sh-0735</t>
  </si>
  <si>
    <t xml:space="preserve">sh-0736</t>
  </si>
  <si>
    <t xml:space="preserve">sh-0737</t>
  </si>
  <si>
    <t xml:space="preserve">sh-0738</t>
  </si>
  <si>
    <t xml:space="preserve">sh-0739</t>
  </si>
  <si>
    <t xml:space="preserve">sh-0740</t>
  </si>
  <si>
    <t xml:space="preserve">sh-0741</t>
  </si>
  <si>
    <t xml:space="preserve">sh-0742</t>
  </si>
  <si>
    <t xml:space="preserve">sh-0743</t>
  </si>
  <si>
    <t xml:space="preserve">sh-0744</t>
  </si>
  <si>
    <t xml:space="preserve">sh-0745</t>
  </si>
  <si>
    <t xml:space="preserve">sh-0746</t>
  </si>
  <si>
    <t xml:space="preserve">sh-0747</t>
  </si>
  <si>
    <t xml:space="preserve">sh-0748</t>
  </si>
  <si>
    <t xml:space="preserve">sh-0749</t>
  </si>
  <si>
    <t xml:space="preserve">sh-0750</t>
  </si>
  <si>
    <t xml:space="preserve">sh-0751</t>
  </si>
  <si>
    <t xml:space="preserve">sh-0752</t>
  </si>
  <si>
    <t xml:space="preserve">sh-0753</t>
  </si>
  <si>
    <t xml:space="preserve">sh-0754</t>
  </si>
  <si>
    <t xml:space="preserve">sh-0755</t>
  </si>
  <si>
    <t xml:space="preserve">sh-0756</t>
  </si>
  <si>
    <t xml:space="preserve">sh-0757</t>
  </si>
  <si>
    <t xml:space="preserve">sh-0758</t>
  </si>
  <si>
    <t xml:space="preserve">sh-0759</t>
  </si>
  <si>
    <t xml:space="preserve">sh-0760</t>
  </si>
  <si>
    <t xml:space="preserve">sh-0761</t>
  </si>
  <si>
    <t xml:space="preserve">sh-0762</t>
  </si>
  <si>
    <t xml:space="preserve">sh-0763</t>
  </si>
  <si>
    <t xml:space="preserve">sh-0764</t>
  </si>
  <si>
    <t xml:space="preserve">sh-0765</t>
  </si>
  <si>
    <t xml:space="preserve">sh-0766</t>
  </si>
  <si>
    <t xml:space="preserve">sh-0767</t>
  </si>
  <si>
    <t xml:space="preserve">sh-0768</t>
  </si>
  <si>
    <t xml:space="preserve">sh-0769</t>
  </si>
  <si>
    <t xml:space="preserve">sh-0770</t>
  </si>
  <si>
    <t xml:space="preserve">sh-0771</t>
  </si>
  <si>
    <t xml:space="preserve">sh-0772</t>
  </si>
  <si>
    <t xml:space="preserve">sh-0773</t>
  </si>
  <si>
    <t xml:space="preserve">sh-0774</t>
  </si>
  <si>
    <t xml:space="preserve">sh-0775</t>
  </si>
  <si>
    <t xml:space="preserve">sh-0776</t>
  </si>
  <si>
    <t xml:space="preserve">sh-0777</t>
  </si>
  <si>
    <t xml:space="preserve">sh-0778</t>
  </si>
  <si>
    <t xml:space="preserve">sh-0779</t>
  </si>
  <si>
    <t xml:space="preserve">sh-0780</t>
  </si>
  <si>
    <t xml:space="preserve">sh-0781</t>
  </si>
  <si>
    <t xml:space="preserve">sh-0782</t>
  </si>
  <si>
    <t xml:space="preserve">sh-0783</t>
  </si>
  <si>
    <t xml:space="preserve">sh-0784</t>
  </si>
  <si>
    <t xml:space="preserve">sh-0785</t>
  </si>
  <si>
    <t xml:space="preserve">sh-0786</t>
  </si>
  <si>
    <t xml:space="preserve">sh-0787</t>
  </si>
  <si>
    <t xml:space="preserve">sh-0788</t>
  </si>
  <si>
    <t xml:space="preserve">sh-0789</t>
  </si>
  <si>
    <t xml:space="preserve">sh-0790</t>
  </si>
  <si>
    <t xml:space="preserve">sh-0791</t>
  </si>
  <si>
    <t xml:space="preserve">sh-0792</t>
  </si>
  <si>
    <t xml:space="preserve">sh-0793</t>
  </si>
  <si>
    <t xml:space="preserve">sh-0794</t>
  </si>
  <si>
    <t xml:space="preserve">sh-0795</t>
  </si>
  <si>
    <t xml:space="preserve">sh-0796</t>
  </si>
  <si>
    <t xml:space="preserve">sh-0797</t>
  </si>
  <si>
    <t xml:space="preserve">sh-0798</t>
  </si>
  <si>
    <t xml:space="preserve">sh-0799</t>
  </si>
  <si>
    <t xml:space="preserve">sh-0800</t>
  </si>
  <si>
    <t xml:space="preserve">sh-0801</t>
  </si>
  <si>
    <t xml:space="preserve">sh-0802</t>
  </si>
  <si>
    <t xml:space="preserve">sh-0803</t>
  </si>
  <si>
    <t xml:space="preserve">sh-0804</t>
  </si>
  <si>
    <t xml:space="preserve">sh-0805</t>
  </si>
  <si>
    <t xml:space="preserve">sh-0806</t>
  </si>
  <si>
    <t xml:space="preserve">sh-0807</t>
  </si>
  <si>
    <t xml:space="preserve">sh-0808</t>
  </si>
  <si>
    <t xml:space="preserve">sh-0809</t>
  </si>
  <si>
    <t xml:space="preserve">sh-0810</t>
  </si>
  <si>
    <t xml:space="preserve">sh-0811</t>
  </si>
  <si>
    <t xml:space="preserve">sh-0812</t>
  </si>
  <si>
    <t xml:space="preserve">sh-0813</t>
  </si>
  <si>
    <t xml:space="preserve">sh-0814</t>
  </si>
  <si>
    <t xml:space="preserve">sh-0815</t>
  </si>
  <si>
    <t xml:space="preserve">sh-0816</t>
  </si>
  <si>
    <t xml:space="preserve">sh-0817</t>
  </si>
  <si>
    <t xml:space="preserve">sh-0818</t>
  </si>
  <si>
    <t xml:space="preserve">sh-0819</t>
  </si>
  <si>
    <t xml:space="preserve">sh-0820</t>
  </si>
  <si>
    <t xml:space="preserve">sh-0821</t>
  </si>
  <si>
    <t xml:space="preserve">sh-0822</t>
  </si>
  <si>
    <t xml:space="preserve">sh-0823</t>
  </si>
  <si>
    <t xml:space="preserve">sh-0824</t>
  </si>
  <si>
    <t xml:space="preserve">sh-0825</t>
  </si>
  <si>
    <t xml:space="preserve">sh-0826</t>
  </si>
  <si>
    <t xml:space="preserve">sh-0827</t>
  </si>
  <si>
    <t xml:space="preserve">sh-0828</t>
  </si>
  <si>
    <t xml:space="preserve">sh-0829</t>
  </si>
  <si>
    <t xml:space="preserve">sh-0830</t>
  </si>
  <si>
    <t xml:space="preserve">sh-0831</t>
  </si>
  <si>
    <t xml:space="preserve">sh-0832</t>
  </si>
  <si>
    <t xml:space="preserve">sh-0833</t>
  </si>
  <si>
    <t xml:space="preserve">sh-0834</t>
  </si>
  <si>
    <t xml:space="preserve">sh-0835</t>
  </si>
  <si>
    <t xml:space="preserve">sh-0836</t>
  </si>
  <si>
    <t xml:space="preserve">sh-0837</t>
  </si>
  <si>
    <t xml:space="preserve">sh-0838</t>
  </si>
  <si>
    <t xml:space="preserve">sh-0839</t>
  </si>
  <si>
    <t xml:space="preserve">sh-0840</t>
  </si>
  <si>
    <t xml:space="preserve">sh-0841</t>
  </si>
  <si>
    <t xml:space="preserve">sh-0842</t>
  </si>
  <si>
    <t xml:space="preserve">sh-0843</t>
  </si>
  <si>
    <t xml:space="preserve">sh-0844</t>
  </si>
  <si>
    <t xml:space="preserve">sh-0845</t>
  </si>
  <si>
    <t xml:space="preserve">sh-0846</t>
  </si>
  <si>
    <t xml:space="preserve">sh-0847</t>
  </si>
  <si>
    <t xml:space="preserve">sh-0848</t>
  </si>
  <si>
    <t xml:space="preserve">sh-0849</t>
  </si>
  <si>
    <t xml:space="preserve">sh-0850</t>
  </si>
  <si>
    <t xml:space="preserve">sh-0851</t>
  </si>
  <si>
    <t xml:space="preserve">sh-0852</t>
  </si>
  <si>
    <t xml:space="preserve">sh-0853</t>
  </si>
  <si>
    <t xml:space="preserve">sh-0854</t>
  </si>
  <si>
    <t xml:space="preserve">sh-0855</t>
  </si>
  <si>
    <t xml:space="preserve">sh-0856</t>
  </si>
  <si>
    <t xml:space="preserve">sh-0857</t>
  </si>
  <si>
    <t xml:space="preserve">sh-0858</t>
  </si>
  <si>
    <t xml:space="preserve">sh-0859</t>
  </si>
  <si>
    <t xml:space="preserve">sh-0860</t>
  </si>
  <si>
    <t xml:space="preserve">sh-0861</t>
  </si>
  <si>
    <t xml:space="preserve">sh-0862</t>
  </si>
  <si>
    <t xml:space="preserve">sh-0863</t>
  </si>
  <si>
    <t xml:space="preserve">sh-0864</t>
  </si>
  <si>
    <t xml:space="preserve">sh-0865</t>
  </si>
  <si>
    <t xml:space="preserve">sh-0866</t>
  </si>
  <si>
    <t xml:space="preserve">sh-0867</t>
  </si>
  <si>
    <t xml:space="preserve">sh-0868</t>
  </si>
  <si>
    <t xml:space="preserve">sh-0869</t>
  </si>
  <si>
    <t xml:space="preserve">sh-0870</t>
  </si>
  <si>
    <t xml:space="preserve">sh-0871</t>
  </si>
  <si>
    <t xml:space="preserve">sh-0872</t>
  </si>
  <si>
    <t xml:space="preserve">sh-0873</t>
  </si>
  <si>
    <t xml:space="preserve">sh-0874</t>
  </si>
  <si>
    <t xml:space="preserve">sh-0875</t>
  </si>
  <si>
    <t xml:space="preserve">sh-0876</t>
  </si>
  <si>
    <t xml:space="preserve">sh-0877</t>
  </si>
  <si>
    <t xml:space="preserve">sh-0878</t>
  </si>
  <si>
    <t xml:space="preserve">sh-0879</t>
  </si>
  <si>
    <t xml:space="preserve">sh-0880</t>
  </si>
  <si>
    <t xml:space="preserve">sh-0881</t>
  </si>
  <si>
    <t xml:space="preserve">sh-0882</t>
  </si>
  <si>
    <t xml:space="preserve">sh-0883</t>
  </si>
  <si>
    <t xml:space="preserve">sh-0884</t>
  </si>
  <si>
    <t xml:space="preserve">sh-0885</t>
  </si>
  <si>
    <t xml:space="preserve">sh-0886</t>
  </si>
  <si>
    <t xml:space="preserve">sh-0887</t>
  </si>
  <si>
    <t xml:space="preserve">sh-0888</t>
  </si>
  <si>
    <t xml:space="preserve">sh-0889</t>
  </si>
  <si>
    <t xml:space="preserve">sh-0890</t>
  </si>
  <si>
    <t xml:space="preserve">sh-0891</t>
  </si>
  <si>
    <t xml:space="preserve">sh-0892</t>
  </si>
  <si>
    <t xml:space="preserve">sh-0893</t>
  </si>
  <si>
    <t xml:space="preserve">sh-0894</t>
  </si>
  <si>
    <t xml:space="preserve">sh-0895</t>
  </si>
  <si>
    <t xml:space="preserve">sh-0896</t>
  </si>
  <si>
    <t xml:space="preserve">sh-0897</t>
  </si>
  <si>
    <t xml:space="preserve">sh-0898</t>
  </si>
  <si>
    <t xml:space="preserve">sh-0899</t>
  </si>
  <si>
    <t xml:space="preserve">sh-0900</t>
  </si>
  <si>
    <t xml:space="preserve">sh-0901</t>
  </si>
  <si>
    <t xml:space="preserve">sh-0902</t>
  </si>
  <si>
    <t xml:space="preserve">sh-0903</t>
  </si>
  <si>
    <t xml:space="preserve">sh-0904</t>
  </si>
  <si>
    <t xml:space="preserve">sh-0905</t>
  </si>
  <si>
    <t xml:space="preserve">sh-0906</t>
  </si>
  <si>
    <t xml:space="preserve">sh-0907</t>
  </si>
  <si>
    <t xml:space="preserve">sh-0908</t>
  </si>
  <si>
    <t xml:space="preserve">sh-0909</t>
  </si>
  <si>
    <t xml:space="preserve">sh-0910</t>
  </si>
  <si>
    <t xml:space="preserve">sh-0911</t>
  </si>
  <si>
    <t xml:space="preserve">sh-0912</t>
  </si>
  <si>
    <t xml:space="preserve">sh-0913</t>
  </si>
  <si>
    <t xml:space="preserve">sh-0914</t>
  </si>
  <si>
    <t xml:space="preserve">sh-0915</t>
  </si>
  <si>
    <t xml:space="preserve">sh-0916</t>
  </si>
  <si>
    <t xml:space="preserve">sh-0917</t>
  </si>
  <si>
    <t xml:space="preserve">sh-0918</t>
  </si>
  <si>
    <t xml:space="preserve">sh-0919</t>
  </si>
  <si>
    <t xml:space="preserve">sh-0920</t>
  </si>
  <si>
    <t xml:space="preserve">sh-0921</t>
  </si>
  <si>
    <t xml:space="preserve">sh-0922</t>
  </si>
  <si>
    <t xml:space="preserve">sh-0923</t>
  </si>
  <si>
    <t xml:space="preserve">sh-0924</t>
  </si>
  <si>
    <t xml:space="preserve">sh-0925</t>
  </si>
  <si>
    <t xml:space="preserve">sh-0926</t>
  </si>
  <si>
    <t xml:space="preserve">sh-0927</t>
  </si>
  <si>
    <t xml:space="preserve">sh-0928</t>
  </si>
  <si>
    <t xml:space="preserve">sh-0929</t>
  </si>
  <si>
    <t xml:space="preserve">sh-0930</t>
  </si>
  <si>
    <t xml:space="preserve">sh-0931</t>
  </si>
  <si>
    <t xml:space="preserve">sh-0932</t>
  </si>
  <si>
    <t xml:space="preserve">sh-0933</t>
  </si>
  <si>
    <t xml:space="preserve">sh-0934</t>
  </si>
  <si>
    <t xml:space="preserve">sh-0935</t>
  </si>
  <si>
    <t xml:space="preserve">sh-0936</t>
  </si>
  <si>
    <t xml:space="preserve">sh-0937</t>
  </si>
  <si>
    <t xml:space="preserve">sh-0938</t>
  </si>
  <si>
    <t xml:space="preserve">sh-0939</t>
  </si>
  <si>
    <t xml:space="preserve">sh-0940</t>
  </si>
  <si>
    <t xml:space="preserve">sh-0941</t>
  </si>
  <si>
    <t xml:space="preserve">sh-0942</t>
  </si>
  <si>
    <t xml:space="preserve">sh-0943</t>
  </si>
  <si>
    <t xml:space="preserve">sh-0944</t>
  </si>
  <si>
    <t xml:space="preserve">sh-0945</t>
  </si>
  <si>
    <t xml:space="preserve">sh-0946</t>
  </si>
  <si>
    <t xml:space="preserve">sh-0947</t>
  </si>
  <si>
    <t xml:space="preserve">sh-0948</t>
  </si>
  <si>
    <t xml:space="preserve">sh-0949</t>
  </si>
  <si>
    <t xml:space="preserve">sh-0950</t>
  </si>
  <si>
    <t xml:space="preserve">sh-0951</t>
  </si>
  <si>
    <t xml:space="preserve">sh-0952</t>
  </si>
  <si>
    <t xml:space="preserve">sh-0953</t>
  </si>
  <si>
    <t xml:space="preserve">sh-0954</t>
  </si>
  <si>
    <t xml:space="preserve">sh-0955</t>
  </si>
  <si>
    <t xml:space="preserve">sh-0956</t>
  </si>
  <si>
    <t xml:space="preserve">sh-0957</t>
  </si>
  <si>
    <t xml:space="preserve">sh-0958</t>
  </si>
  <si>
    <t xml:space="preserve">sh-0959</t>
  </si>
  <si>
    <t xml:space="preserve">sh-0960</t>
  </si>
  <si>
    <t xml:space="preserve">sh-0961</t>
  </si>
  <si>
    <t xml:space="preserve">sh-0962</t>
  </si>
  <si>
    <t xml:space="preserve">sh-0963</t>
  </si>
  <si>
    <t xml:space="preserve">sh-0964</t>
  </si>
  <si>
    <t xml:space="preserve">sh-0965</t>
  </si>
  <si>
    <t xml:space="preserve">sh-0966</t>
  </si>
  <si>
    <t xml:space="preserve">sh-0967</t>
  </si>
  <si>
    <t xml:space="preserve">sh-0968</t>
  </si>
  <si>
    <t xml:space="preserve">sh-0969</t>
  </si>
  <si>
    <t xml:space="preserve">sh-0970</t>
  </si>
  <si>
    <t xml:space="preserve">sh-0971</t>
  </si>
  <si>
    <t xml:space="preserve">sh-0972</t>
  </si>
  <si>
    <t xml:space="preserve">sh-0973</t>
  </si>
  <si>
    <t xml:space="preserve">sh-0974</t>
  </si>
  <si>
    <t xml:space="preserve">sh-0975</t>
  </si>
  <si>
    <t xml:space="preserve">sh-0976</t>
  </si>
  <si>
    <t xml:space="preserve">sh-0977</t>
  </si>
  <si>
    <t xml:space="preserve">sh-0978</t>
  </si>
  <si>
    <t xml:space="preserve">sh-0979</t>
  </si>
  <si>
    <t xml:space="preserve">sh-0980</t>
  </si>
  <si>
    <t xml:space="preserve">sh-0981</t>
  </si>
  <si>
    <t xml:space="preserve">sh-0982</t>
  </si>
  <si>
    <t xml:space="preserve">sh-0983</t>
  </si>
  <si>
    <t xml:space="preserve">sh-0984</t>
  </si>
  <si>
    <t xml:space="preserve">sh-0985</t>
  </si>
  <si>
    <t xml:space="preserve">sh-0986</t>
  </si>
  <si>
    <t xml:space="preserve">sh-0987</t>
  </si>
  <si>
    <t xml:space="preserve">sh-0988</t>
  </si>
  <si>
    <t xml:space="preserve">sh-0989</t>
  </si>
  <si>
    <t xml:space="preserve">sh-0990</t>
  </si>
  <si>
    <t xml:space="preserve">sh-0991</t>
  </si>
  <si>
    <t xml:space="preserve">sh-0992</t>
  </si>
  <si>
    <t xml:space="preserve">sh-0993</t>
  </si>
  <si>
    <t xml:space="preserve">sh-0994</t>
  </si>
  <si>
    <t xml:space="preserve">sh-0995</t>
  </si>
  <si>
    <t xml:space="preserve">sh-0996</t>
  </si>
  <si>
    <t xml:space="preserve">sh-0997</t>
  </si>
  <si>
    <t xml:space="preserve">sh-0998</t>
  </si>
  <si>
    <t xml:space="preserve">sh-0999</t>
  </si>
  <si>
    <t xml:space="preserve">sh-1000</t>
  </si>
  <si>
    <t xml:space="preserve">sh-1001</t>
  </si>
  <si>
    <t xml:space="preserve">sh-1002</t>
  </si>
  <si>
    <t xml:space="preserve">sh-1003</t>
  </si>
  <si>
    <t xml:space="preserve">sh-1004</t>
  </si>
  <si>
    <t xml:space="preserve">sh-1005</t>
  </si>
  <si>
    <t xml:space="preserve">sh-1006</t>
  </si>
  <si>
    <t xml:space="preserve">sh-1007</t>
  </si>
  <si>
    <t xml:space="preserve">sh-1008</t>
  </si>
  <si>
    <t xml:space="preserve">sh-1009</t>
  </si>
  <si>
    <t xml:space="preserve">sh-1010</t>
  </si>
  <si>
    <t xml:space="preserve">sh-1011</t>
  </si>
  <si>
    <t xml:space="preserve">sh-1012</t>
  </si>
  <si>
    <t xml:space="preserve">sh-1013</t>
  </si>
  <si>
    <t xml:space="preserve">sh-1014</t>
  </si>
  <si>
    <t xml:space="preserve">sh-1015</t>
  </si>
  <si>
    <t xml:space="preserve">sh-1016</t>
  </si>
  <si>
    <t xml:space="preserve">sh-1017</t>
  </si>
  <si>
    <t xml:space="preserve">sh-1018</t>
  </si>
  <si>
    <t xml:space="preserve">sh-1019</t>
  </si>
  <si>
    <t xml:space="preserve">sh-1020</t>
  </si>
  <si>
    <t xml:space="preserve">survey_id</t>
  </si>
  <si>
    <t xml:space="preserve">invited</t>
  </si>
  <si>
    <t xml:space="preserve">score (blank: no valid response)</t>
  </si>
  <si>
    <t xml:space="preserve">ticket completed in window</t>
  </si>
  <si>
    <t xml:space="preserve">invited in window</t>
  </si>
  <si>
    <t xml:space="preserve">valid response in window</t>
  </si>
  <si>
    <t xml:space="preserve">positive in window</t>
  </si>
  <si>
    <t xml:space="preserve">sv-0001</t>
  </si>
  <si>
    <t xml:space="preserve">sv-0002</t>
  </si>
  <si>
    <t xml:space="preserve">sv-0003</t>
  </si>
  <si>
    <t xml:space="preserve">sv-0004</t>
  </si>
  <si>
    <t xml:space="preserve">sv-0005</t>
  </si>
  <si>
    <t xml:space="preserve">sv-0006</t>
  </si>
  <si>
    <t xml:space="preserve">sv-0007</t>
  </si>
  <si>
    <t xml:space="preserve">sv-0008</t>
  </si>
  <si>
    <t xml:space="preserve">sv-0009</t>
  </si>
  <si>
    <t xml:space="preserve">sv-0010</t>
  </si>
  <si>
    <t xml:space="preserve">sv-0011</t>
  </si>
  <si>
    <t xml:space="preserve">sv-0012</t>
  </si>
  <si>
    <t xml:space="preserve">sv-0013</t>
  </si>
  <si>
    <t xml:space="preserve">sv-0014</t>
  </si>
  <si>
    <t xml:space="preserve">sv-0015</t>
  </si>
  <si>
    <t xml:space="preserve">sv-0016</t>
  </si>
  <si>
    <t xml:space="preserve">sv-0017</t>
  </si>
  <si>
    <t xml:space="preserve">sv-0018</t>
  </si>
  <si>
    <t xml:space="preserve">sv-0019</t>
  </si>
  <si>
    <t xml:space="preserve">sv-0020</t>
  </si>
  <si>
    <t xml:space="preserve">sv-0021</t>
  </si>
  <si>
    <t xml:space="preserve">sv-0022</t>
  </si>
  <si>
    <t xml:space="preserve">sv-0023</t>
  </si>
  <si>
    <t xml:space="preserve">sv-0024</t>
  </si>
  <si>
    <t xml:space="preserve">sv-0025</t>
  </si>
  <si>
    <t xml:space="preserve">sv-0026</t>
  </si>
  <si>
    <t xml:space="preserve">sv-0027</t>
  </si>
  <si>
    <t xml:space="preserve">sv-0028</t>
  </si>
  <si>
    <t xml:space="preserve">sv-0029</t>
  </si>
  <si>
    <t xml:space="preserve">sv-0030</t>
  </si>
  <si>
    <t xml:space="preserve">sv-0031</t>
  </si>
  <si>
    <t xml:space="preserve">sv-0032</t>
  </si>
  <si>
    <t xml:space="preserve">sv-0033</t>
  </si>
  <si>
    <t xml:space="preserve">sv-0034</t>
  </si>
  <si>
    <t xml:space="preserve">sv-0035</t>
  </si>
  <si>
    <t xml:space="preserve">sv-0036</t>
  </si>
  <si>
    <t xml:space="preserve">sv-0037</t>
  </si>
  <si>
    <t xml:space="preserve">sv-0038</t>
  </si>
  <si>
    <t xml:space="preserve">sv-0039</t>
  </si>
  <si>
    <t xml:space="preserve">sv-0040</t>
  </si>
  <si>
    <t xml:space="preserve">sv-0041</t>
  </si>
  <si>
    <t xml:space="preserve">sv-0042</t>
  </si>
  <si>
    <t xml:space="preserve">sv-0043</t>
  </si>
  <si>
    <t xml:space="preserve">sv-0044</t>
  </si>
  <si>
    <t xml:space="preserve">sv-0045</t>
  </si>
  <si>
    <t xml:space="preserve">sv-0046</t>
  </si>
  <si>
    <t xml:space="preserve">sv-0047</t>
  </si>
  <si>
    <t xml:space="preserve">sv-0048</t>
  </si>
  <si>
    <t xml:space="preserve">sv-0049</t>
  </si>
  <si>
    <t xml:space="preserve">sv-0050</t>
  </si>
  <si>
    <t xml:space="preserve">sv-0051</t>
  </si>
  <si>
    <t xml:space="preserve">sv-0052</t>
  </si>
  <si>
    <t xml:space="preserve">sv-0053</t>
  </si>
  <si>
    <t xml:space="preserve">sv-0054</t>
  </si>
  <si>
    <t xml:space="preserve">sv-0055</t>
  </si>
  <si>
    <t xml:space="preserve">sv-0056</t>
  </si>
  <si>
    <t xml:space="preserve">sv-0057</t>
  </si>
  <si>
    <t xml:space="preserve">sv-0058</t>
  </si>
  <si>
    <t xml:space="preserve">sv-0059</t>
  </si>
  <si>
    <t xml:space="preserve">sv-0060</t>
  </si>
  <si>
    <t xml:space="preserve">sv-0061</t>
  </si>
  <si>
    <t xml:space="preserve">sv-0062</t>
  </si>
  <si>
    <t xml:space="preserve">sv-0063</t>
  </si>
  <si>
    <t xml:space="preserve">sv-0064</t>
  </si>
  <si>
    <t xml:space="preserve">sv-0065</t>
  </si>
  <si>
    <t xml:space="preserve">sv-0066</t>
  </si>
  <si>
    <t xml:space="preserve">sv-0067</t>
  </si>
  <si>
    <t xml:space="preserve">sv-0068</t>
  </si>
  <si>
    <t xml:space="preserve">sv-0069</t>
  </si>
  <si>
    <t xml:space="preserve">sv-0070</t>
  </si>
  <si>
    <t xml:space="preserve">sv-0071</t>
  </si>
  <si>
    <t xml:space="preserve">sv-0072</t>
  </si>
  <si>
    <t xml:space="preserve">sv-0073</t>
  </si>
  <si>
    <t xml:space="preserve">sv-0074</t>
  </si>
  <si>
    <t xml:space="preserve">sv-0075</t>
  </si>
  <si>
    <t xml:space="preserve">sv-0076</t>
  </si>
  <si>
    <t xml:space="preserve">sv-0077</t>
  </si>
  <si>
    <t xml:space="preserve">sv-0078</t>
  </si>
  <si>
    <t xml:space="preserve">sv-0079</t>
  </si>
  <si>
    <t xml:space="preserve">sv-0080</t>
  </si>
  <si>
    <t xml:space="preserve">sv-0081</t>
  </si>
  <si>
    <t xml:space="preserve">sv-0082</t>
  </si>
  <si>
    <t xml:space="preserve">sv-0083</t>
  </si>
  <si>
    <t xml:space="preserve">sv-0084</t>
  </si>
  <si>
    <t xml:space="preserve">sv-0085</t>
  </si>
  <si>
    <t xml:space="preserve">sv-0086</t>
  </si>
  <si>
    <t xml:space="preserve">sv-0087</t>
  </si>
  <si>
    <t xml:space="preserve">sv-0088</t>
  </si>
  <si>
    <t xml:space="preserve">sv-0089</t>
  </si>
  <si>
    <t xml:space="preserve">sv-0090</t>
  </si>
  <si>
    <t xml:space="preserve">sv-0091</t>
  </si>
  <si>
    <t xml:space="preserve">sv-0092</t>
  </si>
  <si>
    <t xml:space="preserve">sv-0093</t>
  </si>
  <si>
    <t xml:space="preserve">sv-0094</t>
  </si>
  <si>
    <t xml:space="preserve">sv-0095</t>
  </si>
  <si>
    <t xml:space="preserve">sv-0096</t>
  </si>
  <si>
    <t xml:space="preserve">sv-0097</t>
  </si>
  <si>
    <t xml:space="preserve">sv-0098</t>
  </si>
  <si>
    <t xml:space="preserve">sv-0099</t>
  </si>
  <si>
    <t xml:space="preserve">sv-0100</t>
  </si>
  <si>
    <t xml:space="preserve">sv-0101</t>
  </si>
  <si>
    <t xml:space="preserve">sv-0102</t>
  </si>
  <si>
    <t xml:space="preserve">sv-0103</t>
  </si>
  <si>
    <t xml:space="preserve">sv-0104</t>
  </si>
  <si>
    <t xml:space="preserve">sv-0105</t>
  </si>
  <si>
    <t xml:space="preserve">sv-0106</t>
  </si>
  <si>
    <t xml:space="preserve">sv-0107</t>
  </si>
  <si>
    <t xml:space="preserve">sv-0108</t>
  </si>
  <si>
    <t xml:space="preserve">sv-0109</t>
  </si>
  <si>
    <t xml:space="preserve">sv-0110</t>
  </si>
  <si>
    <t xml:space="preserve">sv-0111</t>
  </si>
  <si>
    <t xml:space="preserve">sv-0112</t>
  </si>
  <si>
    <t xml:space="preserve">sv-0113</t>
  </si>
  <si>
    <t xml:space="preserve">sv-0114</t>
  </si>
  <si>
    <t xml:space="preserve">sv-0115</t>
  </si>
  <si>
    <t xml:space="preserve">sv-0116</t>
  </si>
  <si>
    <t xml:space="preserve">sv-0117</t>
  </si>
  <si>
    <t xml:space="preserve">sv-0118</t>
  </si>
  <si>
    <t xml:space="preserve">sv-0119</t>
  </si>
  <si>
    <t xml:space="preserve">sv-0120</t>
  </si>
  <si>
    <t xml:space="preserve">sv-0121</t>
  </si>
  <si>
    <t xml:space="preserve">sv-0122</t>
  </si>
  <si>
    <t xml:space="preserve">sv-0123</t>
  </si>
  <si>
    <t xml:space="preserve">sv-0124</t>
  </si>
  <si>
    <t xml:space="preserve">sv-0125</t>
  </si>
  <si>
    <t xml:space="preserve">sv-0126</t>
  </si>
  <si>
    <t xml:space="preserve">sv-0127</t>
  </si>
  <si>
    <t xml:space="preserve">sv-0128</t>
  </si>
  <si>
    <t xml:space="preserve">sv-0129</t>
  </si>
  <si>
    <t xml:space="preserve">sv-0130</t>
  </si>
  <si>
    <t xml:space="preserve">sv-0131</t>
  </si>
  <si>
    <t xml:space="preserve">sv-0132</t>
  </si>
  <si>
    <t xml:space="preserve">sv-0133</t>
  </si>
  <si>
    <t xml:space="preserve">sv-0134</t>
  </si>
  <si>
    <t xml:space="preserve">sv-0135</t>
  </si>
  <si>
    <t xml:space="preserve">sv-0136</t>
  </si>
  <si>
    <t xml:space="preserve">sv-0137</t>
  </si>
  <si>
    <t xml:space="preserve">sv-0138</t>
  </si>
  <si>
    <t xml:space="preserve">sv-0139</t>
  </si>
  <si>
    <t xml:space="preserve">sv-0140</t>
  </si>
  <si>
    <t xml:space="preserve">sv-0141</t>
  </si>
  <si>
    <t xml:space="preserve">sv-0142</t>
  </si>
  <si>
    <t xml:space="preserve">sv-0143</t>
  </si>
  <si>
    <t xml:space="preserve">sv-0144</t>
  </si>
  <si>
    <t xml:space="preserve">sv-0145</t>
  </si>
  <si>
    <t xml:space="preserve">sv-0146</t>
  </si>
  <si>
    <t xml:space="preserve">sv-0147</t>
  </si>
  <si>
    <t xml:space="preserve">sv-0148</t>
  </si>
  <si>
    <t xml:space="preserve">sv-0149</t>
  </si>
  <si>
    <t xml:space="preserve">sv-0150</t>
  </si>
  <si>
    <t xml:space="preserve">sv-0151</t>
  </si>
  <si>
    <t xml:space="preserve">sv-0152</t>
  </si>
  <si>
    <t xml:space="preserve">sv-0153</t>
  </si>
  <si>
    <t xml:space="preserve">sv-0154</t>
  </si>
  <si>
    <t xml:space="preserve">sv-0155</t>
  </si>
  <si>
    <t xml:space="preserve">sv-0156</t>
  </si>
  <si>
    <t xml:space="preserve">sv-0157</t>
  </si>
  <si>
    <t xml:space="preserve">sv-0158</t>
  </si>
  <si>
    <t xml:space="preserve">sv-0159</t>
  </si>
  <si>
    <t xml:space="preserve">sv-0160</t>
  </si>
  <si>
    <t xml:space="preserve">sv-0161</t>
  </si>
  <si>
    <t xml:space="preserve">sv-0162</t>
  </si>
  <si>
    <t xml:space="preserve">sv-0163</t>
  </si>
  <si>
    <t xml:space="preserve">sv-0164</t>
  </si>
  <si>
    <t xml:space="preserve">sv-0165</t>
  </si>
  <si>
    <t xml:space="preserve">sv-0166</t>
  </si>
  <si>
    <t xml:space="preserve">sv-0167</t>
  </si>
  <si>
    <t xml:space="preserve">sv-0168</t>
  </si>
  <si>
    <t xml:space="preserve">sv-0169</t>
  </si>
  <si>
    <t xml:space="preserve">sv-0170</t>
  </si>
  <si>
    <t xml:space="preserve">sv-0171</t>
  </si>
  <si>
    <t xml:space="preserve">sv-0172</t>
  </si>
  <si>
    <t xml:space="preserve">sv-0173</t>
  </si>
  <si>
    <t xml:space="preserve">sv-0174</t>
  </si>
  <si>
    <t xml:space="preserve">sv-0175</t>
  </si>
  <si>
    <t xml:space="preserve">sv-0176</t>
  </si>
  <si>
    <t xml:space="preserve">sv-0177</t>
  </si>
  <si>
    <t xml:space="preserve">sv-0178</t>
  </si>
  <si>
    <t xml:space="preserve">sv-0179</t>
  </si>
  <si>
    <t xml:space="preserve">sv-0180</t>
  </si>
  <si>
    <t xml:space="preserve">sv-0181</t>
  </si>
  <si>
    <t xml:space="preserve">sv-0182</t>
  </si>
  <si>
    <t xml:space="preserve">sv-0183</t>
  </si>
  <si>
    <t xml:space="preserve">sv-0184</t>
  </si>
  <si>
    <t xml:space="preserve">sv-0185</t>
  </si>
  <si>
    <t xml:space="preserve">sv-0186</t>
  </si>
  <si>
    <t xml:space="preserve">sv-0187</t>
  </si>
  <si>
    <t xml:space="preserve">sv-0188</t>
  </si>
  <si>
    <t xml:space="preserve">sv-0189</t>
  </si>
  <si>
    <t xml:space="preserve">sv-0190</t>
  </si>
  <si>
    <t xml:space="preserve">sv-0191</t>
  </si>
  <si>
    <t xml:space="preserve">sv-0192</t>
  </si>
  <si>
    <t xml:space="preserve">sv-0193</t>
  </si>
  <si>
    <t xml:space="preserve">sv-0194</t>
  </si>
  <si>
    <t xml:space="preserve">sv-0195</t>
  </si>
  <si>
    <t xml:space="preserve">sv-0196</t>
  </si>
  <si>
    <t xml:space="preserve">sv-0197</t>
  </si>
  <si>
    <t xml:space="preserve">sv-0198</t>
  </si>
  <si>
    <t xml:space="preserve">sv-0199</t>
  </si>
  <si>
    <t xml:space="preserve">sv-0200</t>
  </si>
  <si>
    <t xml:space="preserve">sv-0201</t>
  </si>
  <si>
    <t xml:space="preserve">sv-0202</t>
  </si>
  <si>
    <t xml:space="preserve">sv-0203</t>
  </si>
  <si>
    <t xml:space="preserve">sv-0204</t>
  </si>
  <si>
    <t xml:space="preserve">sv-0205</t>
  </si>
  <si>
    <t xml:space="preserve">sv-0206</t>
  </si>
  <si>
    <t xml:space="preserve">sv-0207</t>
  </si>
  <si>
    <t xml:space="preserve">sv-0208</t>
  </si>
  <si>
    <t xml:space="preserve">sv-0209</t>
  </si>
  <si>
    <t xml:space="preserve">sv-0210</t>
  </si>
  <si>
    <t xml:space="preserve">sv-0211</t>
  </si>
  <si>
    <t xml:space="preserve">sv-0212</t>
  </si>
  <si>
    <t xml:space="preserve">sv-0213</t>
  </si>
  <si>
    <t xml:space="preserve">sv-0214</t>
  </si>
  <si>
    <t xml:space="preserve">sv-0215</t>
  </si>
  <si>
    <t xml:space="preserve">sv-0216</t>
  </si>
  <si>
    <t xml:space="preserve">sv-0217</t>
  </si>
  <si>
    <t xml:space="preserve">sv-0218</t>
  </si>
  <si>
    <t xml:space="preserve">sv-0219</t>
  </si>
  <si>
    <t xml:space="preserve">sv-0220</t>
  </si>
  <si>
    <t xml:space="preserve">sv-0221</t>
  </si>
  <si>
    <t xml:space="preserve">sv-0222</t>
  </si>
  <si>
    <t xml:space="preserve">sv-0223</t>
  </si>
  <si>
    <t xml:space="preserve">sv-0224</t>
  </si>
  <si>
    <t xml:space="preserve">sv-0225</t>
  </si>
  <si>
    <t xml:space="preserve">sv-0226</t>
  </si>
  <si>
    <t xml:space="preserve">sv-0227</t>
  </si>
  <si>
    <t xml:space="preserve">sv-0228</t>
  </si>
  <si>
    <t xml:space="preserve">sv-0229</t>
  </si>
  <si>
    <t xml:space="preserve">sv-0230</t>
  </si>
  <si>
    <t xml:space="preserve">sv-0231</t>
  </si>
  <si>
    <t xml:space="preserve">sv-0232</t>
  </si>
  <si>
    <t xml:space="preserve">sv-0233</t>
  </si>
  <si>
    <t xml:space="preserve">sv-0234</t>
  </si>
  <si>
    <t xml:space="preserve">sv-0235</t>
  </si>
  <si>
    <t xml:space="preserve">sv-0236</t>
  </si>
  <si>
    <t xml:space="preserve">sv-0237</t>
  </si>
  <si>
    <t xml:space="preserve">sv-0238</t>
  </si>
  <si>
    <t xml:space="preserve">sv-0239</t>
  </si>
  <si>
    <t xml:space="preserve">sv-0240</t>
  </si>
  <si>
    <t xml:space="preserve">sv-0241</t>
  </si>
  <si>
    <t xml:space="preserve">sv-0242</t>
  </si>
  <si>
    <t xml:space="preserve">sv-0243</t>
  </si>
  <si>
    <t xml:space="preserve">sv-0244</t>
  </si>
  <si>
    <t xml:space="preserve">sv-0245</t>
  </si>
  <si>
    <t xml:space="preserve">sv-0246</t>
  </si>
  <si>
    <t xml:space="preserve">sv-0247</t>
  </si>
  <si>
    <t xml:space="preserve">sv-0248</t>
  </si>
  <si>
    <t xml:space="preserve">sv-0249</t>
  </si>
  <si>
    <t xml:space="preserve">sv-0250</t>
  </si>
  <si>
    <t xml:space="preserve">sv-0251</t>
  </si>
  <si>
    <t xml:space="preserve">sv-0252</t>
  </si>
  <si>
    <t xml:space="preserve">sv-0253</t>
  </si>
  <si>
    <t xml:space="preserve">sv-0254</t>
  </si>
  <si>
    <t xml:space="preserve">sv-0255</t>
  </si>
  <si>
    <t xml:space="preserve">sv-0256</t>
  </si>
  <si>
    <t xml:space="preserve">sv-0257</t>
  </si>
  <si>
    <t xml:space="preserve">sv-0258</t>
  </si>
  <si>
    <t xml:space="preserve">sv-0259</t>
  </si>
  <si>
    <t xml:space="preserve">sv-0260</t>
  </si>
  <si>
    <t xml:space="preserve">sv-0261</t>
  </si>
  <si>
    <t xml:space="preserve">sv-0262</t>
  </si>
  <si>
    <t xml:space="preserve">sv-0263</t>
  </si>
  <si>
    <t xml:space="preserve">sv-0264</t>
  </si>
  <si>
    <t xml:space="preserve">sv-0265</t>
  </si>
  <si>
    <t xml:space="preserve">sv-0266</t>
  </si>
  <si>
    <t xml:space="preserve">sv-0267</t>
  </si>
  <si>
    <t xml:space="preserve">sv-0268</t>
  </si>
  <si>
    <t xml:space="preserve">sv-0269</t>
  </si>
  <si>
    <t xml:space="preserve">sv-0270</t>
  </si>
  <si>
    <t xml:space="preserve">sv-0271</t>
  </si>
  <si>
    <t xml:space="preserve">sv-0272</t>
  </si>
  <si>
    <t xml:space="preserve">sv-0273</t>
  </si>
  <si>
    <t xml:space="preserve">sv-0274</t>
  </si>
  <si>
    <t xml:space="preserve">sv-0275</t>
  </si>
  <si>
    <t xml:space="preserve">sv-0276</t>
  </si>
  <si>
    <t xml:space="preserve">sv-0277</t>
  </si>
  <si>
    <t xml:space="preserve">sv-0278</t>
  </si>
  <si>
    <t xml:space="preserve">sv-0279</t>
  </si>
  <si>
    <t xml:space="preserve">sv-0280</t>
  </si>
  <si>
    <t xml:space="preserve">sv-0281</t>
  </si>
  <si>
    <t xml:space="preserve">sv-0282</t>
  </si>
  <si>
    <t xml:space="preserve">sv-0283</t>
  </si>
  <si>
    <t xml:space="preserve">sv-0284</t>
  </si>
  <si>
    <t xml:space="preserve">sv-0285</t>
  </si>
  <si>
    <t xml:space="preserve">sv-0286</t>
  </si>
  <si>
    <t xml:space="preserve">sv-0287</t>
  </si>
  <si>
    <t xml:space="preserve">sv-0288</t>
  </si>
  <si>
    <t xml:space="preserve">sv-0289</t>
  </si>
  <si>
    <t xml:space="preserve">sv-0290</t>
  </si>
  <si>
    <t xml:space="preserve">sv-0291</t>
  </si>
  <si>
    <t xml:space="preserve">sv-0292</t>
  </si>
  <si>
    <t xml:space="preserve">sv-0293</t>
  </si>
  <si>
    <t xml:space="preserve">sv-0294</t>
  </si>
  <si>
    <t xml:space="preserve">sv-0295</t>
  </si>
  <si>
    <t xml:space="preserve">sv-0296</t>
  </si>
  <si>
    <t xml:space="preserve">sv-0297</t>
  </si>
  <si>
    <t xml:space="preserve">sv-0298</t>
  </si>
  <si>
    <t xml:space="preserve">sv-0299</t>
  </si>
  <si>
    <t xml:space="preserve">sv-0300</t>
  </si>
  <si>
    <t xml:space="preserve">sv-0301</t>
  </si>
  <si>
    <t xml:space="preserve">sv-0302</t>
  </si>
  <si>
    <t xml:space="preserve">sv-0303</t>
  </si>
  <si>
    <t xml:space="preserve">sv-0304</t>
  </si>
  <si>
    <t xml:space="preserve">sv-0305</t>
  </si>
  <si>
    <t xml:space="preserve">sv-0306</t>
  </si>
  <si>
    <t xml:space="preserve">sv-0307</t>
  </si>
  <si>
    <t xml:space="preserve">sv-0308</t>
  </si>
  <si>
    <t xml:space="preserve">sv-0309</t>
  </si>
  <si>
    <t xml:space="preserve">sv-0310</t>
  </si>
  <si>
    <t xml:space="preserve">sv-0311</t>
  </si>
  <si>
    <t xml:space="preserve">sv-0312</t>
  </si>
  <si>
    <t xml:space="preserve">sv-0313</t>
  </si>
  <si>
    <t xml:space="preserve">sv-0314</t>
  </si>
  <si>
    <t xml:space="preserve">sv-0315</t>
  </si>
  <si>
    <t xml:space="preserve">sv-0316</t>
  </si>
  <si>
    <t xml:space="preserve">sv-0317</t>
  </si>
  <si>
    <t xml:space="preserve">sv-0318</t>
  </si>
  <si>
    <t xml:space="preserve">sv-0319</t>
  </si>
  <si>
    <t xml:space="preserve">sv-0320</t>
  </si>
  <si>
    <t xml:space="preserve">sv-0321</t>
  </si>
  <si>
    <t xml:space="preserve">sv-0322</t>
  </si>
  <si>
    <t xml:space="preserve">sv-0323</t>
  </si>
  <si>
    <t xml:space="preserve">sv-0324</t>
  </si>
  <si>
    <t xml:space="preserve">sv-0325</t>
  </si>
  <si>
    <t xml:space="preserve">sv-0326</t>
  </si>
  <si>
    <t xml:space="preserve">sv-0327</t>
  </si>
  <si>
    <t xml:space="preserve">sv-0328</t>
  </si>
  <si>
    <t xml:space="preserve">sv-0329</t>
  </si>
  <si>
    <t xml:space="preserve">sv-0330</t>
  </si>
  <si>
    <t xml:space="preserve">sv-0331</t>
  </si>
  <si>
    <t xml:space="preserve">sv-0332</t>
  </si>
  <si>
    <t xml:space="preserve">sv-0333</t>
  </si>
  <si>
    <t xml:space="preserve">sv-0334</t>
  </si>
  <si>
    <t xml:space="preserve">sv-0335</t>
  </si>
  <si>
    <t xml:space="preserve">sv-0336</t>
  </si>
  <si>
    <t xml:space="preserve">sv-0337</t>
  </si>
  <si>
    <t xml:space="preserve">sv-0338</t>
  </si>
  <si>
    <t xml:space="preserve">sv-0339</t>
  </si>
  <si>
    <t xml:space="preserve">sv-0340</t>
  </si>
  <si>
    <t xml:space="preserve">sv-0341</t>
  </si>
  <si>
    <t xml:space="preserve">sv-0342</t>
  </si>
  <si>
    <t xml:space="preserve">sv-0343</t>
  </si>
  <si>
    <t xml:space="preserve">sv-0344</t>
  </si>
  <si>
    <t xml:space="preserve">sv-0345</t>
  </si>
  <si>
    <t xml:space="preserve">sv-0346</t>
  </si>
  <si>
    <t xml:space="preserve">sv-0347</t>
  </si>
  <si>
    <t xml:space="preserve">sv-0348</t>
  </si>
  <si>
    <t xml:space="preserve">sv-0349</t>
  </si>
  <si>
    <t xml:space="preserve">sv-0350</t>
  </si>
  <si>
    <t xml:space="preserve">sv-0351</t>
  </si>
  <si>
    <t xml:space="preserve">sv-0352</t>
  </si>
  <si>
    <t xml:space="preserve">sv-0353</t>
  </si>
  <si>
    <t xml:space="preserve">sv-0354</t>
  </si>
  <si>
    <t xml:space="preserve">sv-0355</t>
  </si>
  <si>
    <t xml:space="preserve">sv-0356</t>
  </si>
  <si>
    <t xml:space="preserve">sv-0357</t>
  </si>
  <si>
    <t xml:space="preserve">sv-0358</t>
  </si>
  <si>
    <t xml:space="preserve">sv-0359</t>
  </si>
  <si>
    <t xml:space="preserve">sv-0360</t>
  </si>
  <si>
    <t xml:space="preserve">sv-0361</t>
  </si>
  <si>
    <t xml:space="preserve">sv-0362</t>
  </si>
  <si>
    <t xml:space="preserve">sv-0363</t>
  </si>
  <si>
    <t xml:space="preserve">sv-0364</t>
  </si>
  <si>
    <t xml:space="preserve">sv-0365</t>
  </si>
  <si>
    <t xml:space="preserve">sv-0366</t>
  </si>
  <si>
    <t xml:space="preserve">sv-0367</t>
  </si>
  <si>
    <t xml:space="preserve">sv-0368</t>
  </si>
  <si>
    <t xml:space="preserve">sv-0369</t>
  </si>
  <si>
    <t xml:space="preserve">sv-0370</t>
  </si>
  <si>
    <t xml:space="preserve">sv-0371</t>
  </si>
  <si>
    <t xml:space="preserve">sv-0372</t>
  </si>
  <si>
    <t xml:space="preserve">sv-0373</t>
  </si>
  <si>
    <t xml:space="preserve">sv-0374</t>
  </si>
  <si>
    <t xml:space="preserve">sv-0375</t>
  </si>
  <si>
    <t xml:space="preserve">sv-0376</t>
  </si>
  <si>
    <t xml:space="preserve">sv-0377</t>
  </si>
  <si>
    <t xml:space="preserve">sv-0378</t>
  </si>
  <si>
    <t xml:space="preserve">sv-0379</t>
  </si>
  <si>
    <t xml:space="preserve">sv-0380</t>
  </si>
  <si>
    <t xml:space="preserve">sv-0381</t>
  </si>
  <si>
    <t xml:space="preserve">sv-0382</t>
  </si>
  <si>
    <t xml:space="preserve">sv-0383</t>
  </si>
  <si>
    <t xml:space="preserve">sv-0384</t>
  </si>
  <si>
    <t xml:space="preserve">sv-0385</t>
  </si>
  <si>
    <t xml:space="preserve">sv-0386</t>
  </si>
  <si>
    <t xml:space="preserve">sv-0387</t>
  </si>
  <si>
    <t xml:space="preserve">sv-0388</t>
  </si>
  <si>
    <t xml:space="preserve">sv-0389</t>
  </si>
  <si>
    <t xml:space="preserve">sv-0390</t>
  </si>
  <si>
    <t xml:space="preserve">sv-0391</t>
  </si>
  <si>
    <t xml:space="preserve">sv-0392</t>
  </si>
  <si>
    <t xml:space="preserve">sv-0393</t>
  </si>
  <si>
    <t xml:space="preserve">sv-0394</t>
  </si>
  <si>
    <t xml:space="preserve">sv-0395</t>
  </si>
  <si>
    <t xml:space="preserve">sv-0396</t>
  </si>
  <si>
    <t xml:space="preserve">sv-0397</t>
  </si>
  <si>
    <t xml:space="preserve">sv-0398</t>
  </si>
  <si>
    <t xml:space="preserve">sv-0399</t>
  </si>
  <si>
    <t xml:space="preserve">sv-0400</t>
  </si>
  <si>
    <t xml:space="preserve">sv-0401</t>
  </si>
  <si>
    <t xml:space="preserve">sv-0402</t>
  </si>
  <si>
    <t xml:space="preserve">sv-0403</t>
  </si>
  <si>
    <t xml:space="preserve">sv-0404</t>
  </si>
  <si>
    <t xml:space="preserve">sv-0405</t>
  </si>
  <si>
    <t xml:space="preserve">sv-0406</t>
  </si>
  <si>
    <t xml:space="preserve">sv-0407</t>
  </si>
  <si>
    <t xml:space="preserve">sv-0408</t>
  </si>
  <si>
    <t xml:space="preserve">sv-0409</t>
  </si>
  <si>
    <t xml:space="preserve">sv-0410</t>
  </si>
  <si>
    <t xml:space="preserve">sv-0411</t>
  </si>
  <si>
    <t xml:space="preserve">sv-0412</t>
  </si>
  <si>
    <t xml:space="preserve">sv-0413</t>
  </si>
  <si>
    <t xml:space="preserve">sv-0414</t>
  </si>
  <si>
    <t xml:space="preserve">sv-0415</t>
  </si>
  <si>
    <t xml:space="preserve">sv-0416</t>
  </si>
  <si>
    <t xml:space="preserve">sv-0417</t>
  </si>
  <si>
    <t xml:space="preserve">sv-0418</t>
  </si>
  <si>
    <t xml:space="preserve">sv-0419</t>
  </si>
  <si>
    <t xml:space="preserve">sv-0420</t>
  </si>
  <si>
    <t xml:space="preserve">sv-0421</t>
  </si>
  <si>
    <t xml:space="preserve">sv-0422</t>
  </si>
  <si>
    <t xml:space="preserve">sv-0423</t>
  </si>
  <si>
    <t xml:space="preserve">sv-0424</t>
  </si>
  <si>
    <t xml:space="preserve">sv-0425</t>
  </si>
  <si>
    <t xml:space="preserve">sv-0426</t>
  </si>
  <si>
    <t xml:space="preserve">sv-0427</t>
  </si>
  <si>
    <t xml:space="preserve">sv-0428</t>
  </si>
  <si>
    <t xml:space="preserve">sv-0429</t>
  </si>
  <si>
    <t xml:space="preserve">sv-0430</t>
  </si>
  <si>
    <t xml:space="preserve">sv-0431</t>
  </si>
  <si>
    <t xml:space="preserve">sv-0432</t>
  </si>
  <si>
    <t xml:space="preserve">sv-0433</t>
  </si>
  <si>
    <t xml:space="preserve">sv-0434</t>
  </si>
  <si>
    <t xml:space="preserve">sv-0435</t>
  </si>
  <si>
    <t xml:space="preserve">sv-0436</t>
  </si>
  <si>
    <t xml:space="preserve">sv-0437</t>
  </si>
  <si>
    <t xml:space="preserve">sv-0438</t>
  </si>
  <si>
    <t xml:space="preserve">sv-0439</t>
  </si>
  <si>
    <t xml:space="preserve">sv-0440</t>
  </si>
  <si>
    <t xml:space="preserve">sv-0441</t>
  </si>
  <si>
    <t xml:space="preserve">sv-0442</t>
  </si>
  <si>
    <t xml:space="preserve">sv-0443</t>
  </si>
  <si>
    <t xml:space="preserve">sv-0444</t>
  </si>
  <si>
    <t xml:space="preserve">sv-0445</t>
  </si>
  <si>
    <t xml:space="preserve">sv-0446</t>
  </si>
  <si>
    <t xml:space="preserve">sv-0447</t>
  </si>
  <si>
    <t xml:space="preserve">sv-0448</t>
  </si>
  <si>
    <t xml:space="preserve">sv-0449</t>
  </si>
  <si>
    <t xml:space="preserve">sv-0450</t>
  </si>
  <si>
    <t xml:space="preserve">sv-0451</t>
  </si>
  <si>
    <t xml:space="preserve">sv-0452</t>
  </si>
  <si>
    <t xml:space="preserve">sv-0453</t>
  </si>
  <si>
    <t xml:space="preserve">sv-0454</t>
  </si>
  <si>
    <t xml:space="preserve">sv-0455</t>
  </si>
  <si>
    <t xml:space="preserve">sv-0456</t>
  </si>
  <si>
    <t xml:space="preserve">sv-0457</t>
  </si>
  <si>
    <t xml:space="preserve">sv-0458</t>
  </si>
  <si>
    <t xml:space="preserve">sv-0459</t>
  </si>
  <si>
    <t xml:space="preserve">sv-0460</t>
  </si>
  <si>
    <t xml:space="preserve">sv-0461</t>
  </si>
  <si>
    <t xml:space="preserve">sv-0462</t>
  </si>
  <si>
    <t xml:space="preserve">sv-0463</t>
  </si>
  <si>
    <t xml:space="preserve">sv-0464</t>
  </si>
  <si>
    <t xml:space="preserve">sv-0465</t>
  </si>
  <si>
    <t xml:space="preserve">sv-0466</t>
  </si>
  <si>
    <t xml:space="preserve">sv-0467</t>
  </si>
  <si>
    <t xml:space="preserve">sv-0468</t>
  </si>
  <si>
    <t xml:space="preserve">sv-0469</t>
  </si>
  <si>
    <t xml:space="preserve">sv-0470</t>
  </si>
  <si>
    <t xml:space="preserve">sv-0471</t>
  </si>
  <si>
    <t xml:space="preserve">sv-0472</t>
  </si>
  <si>
    <t xml:space="preserve">sv-0473</t>
  </si>
  <si>
    <t xml:space="preserve">sv-0474</t>
  </si>
  <si>
    <t xml:space="preserve">sv-0475</t>
  </si>
  <si>
    <t xml:space="preserve">sv-0476</t>
  </si>
  <si>
    <t xml:space="preserve">sv-0477</t>
  </si>
  <si>
    <t xml:space="preserve">sv-0478</t>
  </si>
  <si>
    <t xml:space="preserve">sv-0479</t>
  </si>
  <si>
    <t xml:space="preserve">sv-0480</t>
  </si>
  <si>
    <t xml:space="preserve">sv-0481</t>
  </si>
  <si>
    <t xml:space="preserve">sv-0482</t>
  </si>
  <si>
    <t xml:space="preserve">sv-0483</t>
  </si>
  <si>
    <t xml:space="preserve">sv-0484</t>
  </si>
  <si>
    <t xml:space="preserve">sv-0485</t>
  </si>
  <si>
    <t xml:space="preserve">sv-0486</t>
  </si>
  <si>
    <t xml:space="preserve">sv-0487</t>
  </si>
  <si>
    <t xml:space="preserve">sv-0488</t>
  </si>
  <si>
    <t xml:space="preserve">sv-0489</t>
  </si>
  <si>
    <t xml:space="preserve">sv-0490</t>
  </si>
  <si>
    <t xml:space="preserve">sv-0491</t>
  </si>
  <si>
    <t xml:space="preserve">sv-0492</t>
  </si>
  <si>
    <t xml:space="preserve">sv-0493</t>
  </si>
  <si>
    <t xml:space="preserve">sv-0494</t>
  </si>
  <si>
    <t xml:space="preserve">sv-0495</t>
  </si>
  <si>
    <t xml:space="preserve">sv-0496</t>
  </si>
  <si>
    <t xml:space="preserve">sv-0497</t>
  </si>
  <si>
    <t xml:space="preserve">sv-0498</t>
  </si>
  <si>
    <t xml:space="preserve">sv-0499</t>
  </si>
  <si>
    <t xml:space="preserve">sv-0500</t>
  </si>
  <si>
    <t xml:space="preserve">sv-0501</t>
  </si>
  <si>
    <t xml:space="preserve">sv-0502</t>
  </si>
  <si>
    <t xml:space="preserve">sv-0503</t>
  </si>
  <si>
    <t xml:space="preserve">sv-0504</t>
  </si>
  <si>
    <t xml:space="preserve">sv-0505</t>
  </si>
  <si>
    <t xml:space="preserve">sv-0506</t>
  </si>
  <si>
    <t xml:space="preserve">sv-0507</t>
  </si>
  <si>
    <t xml:space="preserve">sv-0508</t>
  </si>
  <si>
    <t xml:space="preserve">sv-0509</t>
  </si>
  <si>
    <t xml:space="preserve">sv-0510</t>
  </si>
  <si>
    <t xml:space="preserve">sv-0511</t>
  </si>
  <si>
    <t xml:space="preserve">sv-0512</t>
  </si>
  <si>
    <t xml:space="preserve">sv-0513</t>
  </si>
  <si>
    <t xml:space="preserve">sv-0514</t>
  </si>
  <si>
    <t xml:space="preserve">sv-0515</t>
  </si>
  <si>
    <t xml:space="preserve">sv-0516</t>
  </si>
  <si>
    <t xml:space="preserve">sv-0517</t>
  </si>
  <si>
    <t xml:space="preserve">sv-0518</t>
  </si>
  <si>
    <t xml:space="preserve">sv-0519</t>
  </si>
  <si>
    <t xml:space="preserve">sv-0520</t>
  </si>
  <si>
    <t xml:space="preserve">sv-0521</t>
  </si>
  <si>
    <t xml:space="preserve">sv-0522</t>
  </si>
  <si>
    <t xml:space="preserve">sv-0523</t>
  </si>
  <si>
    <t xml:space="preserve">sv-0524</t>
  </si>
  <si>
    <t xml:space="preserve">sv-0525</t>
  </si>
  <si>
    <t xml:space="preserve">sv-0526</t>
  </si>
  <si>
    <t xml:space="preserve">sv-0527</t>
  </si>
  <si>
    <t xml:space="preserve">sv-0528</t>
  </si>
  <si>
    <t xml:space="preserve">sv-0529</t>
  </si>
  <si>
    <t xml:space="preserve">sv-0530</t>
  </si>
  <si>
    <t xml:space="preserve">sv-0531</t>
  </si>
  <si>
    <t xml:space="preserve">sv-0532</t>
  </si>
  <si>
    <t xml:space="preserve">sv-0533</t>
  </si>
  <si>
    <t xml:space="preserve">sv-0534</t>
  </si>
  <si>
    <t xml:space="preserve">sv-0535</t>
  </si>
  <si>
    <t xml:space="preserve">sv-0536</t>
  </si>
  <si>
    <t xml:space="preserve">sv-0537</t>
  </si>
  <si>
    <t xml:space="preserve">sv-0538</t>
  </si>
  <si>
    <t xml:space="preserve">sv-0539</t>
  </si>
  <si>
    <t xml:space="preserve">sv-0540</t>
  </si>
  <si>
    <t xml:space="preserve">sv-0541</t>
  </si>
  <si>
    <t xml:space="preserve">sv-0542</t>
  </si>
  <si>
    <t xml:space="preserve">sv-0543</t>
  </si>
  <si>
    <t xml:space="preserve">sv-0544</t>
  </si>
  <si>
    <t xml:space="preserve">sv-0545</t>
  </si>
  <si>
    <t xml:space="preserve">sv-0546</t>
  </si>
  <si>
    <t xml:space="preserve">sv-0547</t>
  </si>
  <si>
    <t xml:space="preserve">sv-0548</t>
  </si>
  <si>
    <t xml:space="preserve">sv-0549</t>
  </si>
  <si>
    <t xml:space="preserve">sv-0550</t>
  </si>
  <si>
    <t xml:space="preserve">sv-0551</t>
  </si>
  <si>
    <t xml:space="preserve">sv-0552</t>
  </si>
  <si>
    <t xml:space="preserve">sv-0553</t>
  </si>
  <si>
    <t xml:space="preserve">sv-0554</t>
  </si>
  <si>
    <t xml:space="preserve">sv-0555</t>
  </si>
  <si>
    <t xml:space="preserve">sv-0556</t>
  </si>
  <si>
    <t xml:space="preserve">sv-0557</t>
  </si>
  <si>
    <t xml:space="preserve">sv-0558</t>
  </si>
  <si>
    <t xml:space="preserve">sv-0559</t>
  </si>
  <si>
    <t xml:space="preserve">sv-0560</t>
  </si>
  <si>
    <t xml:space="preserve">sv-0561</t>
  </si>
  <si>
    <t xml:space="preserve">sv-0562</t>
  </si>
  <si>
    <t xml:space="preserve">sv-0563</t>
  </si>
  <si>
    <t xml:space="preserve">sv-0564</t>
  </si>
  <si>
    <t xml:space="preserve">sv-0565</t>
  </si>
  <si>
    <t xml:space="preserve">sv-0566</t>
  </si>
  <si>
    <t xml:space="preserve">sv-0567</t>
  </si>
  <si>
    <t xml:space="preserve">sv-0568</t>
  </si>
  <si>
    <t xml:space="preserve">sv-0569</t>
  </si>
  <si>
    <t xml:space="preserve">sv-0570</t>
  </si>
  <si>
    <t xml:space="preserve">sv-0571</t>
  </si>
  <si>
    <t xml:space="preserve">sv-0572</t>
  </si>
  <si>
    <t xml:space="preserve">sv-0573</t>
  </si>
  <si>
    <t xml:space="preserve">sv-0574</t>
  </si>
  <si>
    <t xml:space="preserve">sv-0575</t>
  </si>
  <si>
    <t xml:space="preserve">sv-0577</t>
  </si>
  <si>
    <t xml:space="preserve">sv-0578</t>
  </si>
  <si>
    <t xml:space="preserve">sv-0579</t>
  </si>
  <si>
    <t xml:space="preserve">sv-0580</t>
  </si>
  <si>
    <t xml:space="preserve">sv-0581</t>
  </si>
  <si>
    <t xml:space="preserve">sv-0582</t>
  </si>
  <si>
    <t xml:space="preserve">sv-0583</t>
  </si>
  <si>
    <t xml:space="preserve">sv-0584</t>
  </si>
  <si>
    <t xml:space="preserve">sv-0585</t>
  </si>
  <si>
    <t xml:space="preserve">sv-0586</t>
  </si>
  <si>
    <t xml:space="preserve">sv-0587</t>
  </si>
  <si>
    <t xml:space="preserve">sv-0588</t>
  </si>
  <si>
    <t xml:space="preserve">sv-0589</t>
  </si>
  <si>
    <t xml:space="preserve">sv-0590</t>
  </si>
  <si>
    <t xml:space="preserve">sv-0591</t>
  </si>
  <si>
    <t xml:space="preserve">sv-0592</t>
  </si>
  <si>
    <t xml:space="preserve">sv-0593</t>
  </si>
  <si>
    <t xml:space="preserve">sv-0594</t>
  </si>
  <si>
    <t xml:space="preserve">sv-0595</t>
  </si>
  <si>
    <t xml:space="preserve">sv-0596</t>
  </si>
  <si>
    <t xml:space="preserve">sv-0597</t>
  </si>
  <si>
    <t xml:space="preserve">sv-0598</t>
  </si>
  <si>
    <t xml:space="preserve">sv-0599</t>
  </si>
  <si>
    <t xml:space="preserve">sv-0600</t>
  </si>
  <si>
    <t xml:space="preserve">sv-0601</t>
  </si>
  <si>
    <t xml:space="preserve">sv-0602</t>
  </si>
  <si>
    <t xml:space="preserve">sv-0603</t>
  </si>
  <si>
    <t xml:space="preserve">sv-0604</t>
  </si>
  <si>
    <t xml:space="preserve">sv-0605</t>
  </si>
  <si>
    <t xml:space="preserve">sv-0606</t>
  </si>
  <si>
    <t xml:space="preserve">sv-0607</t>
  </si>
  <si>
    <t xml:space="preserve">sv-0608</t>
  </si>
  <si>
    <t xml:space="preserve">sv-0609</t>
  </si>
  <si>
    <t xml:space="preserve">sv-0610</t>
  </si>
  <si>
    <t xml:space="preserve">sv-0611</t>
  </si>
  <si>
    <t xml:space="preserve">sv-0612</t>
  </si>
  <si>
    <t xml:space="preserve">sv-0613</t>
  </si>
  <si>
    <t xml:space="preserve">sv-0614</t>
  </si>
  <si>
    <t xml:space="preserve">sv-0615</t>
  </si>
  <si>
    <t xml:space="preserve">sv-0616</t>
  </si>
  <si>
    <t xml:space="preserve">sv-0617</t>
  </si>
  <si>
    <t xml:space="preserve">sv-0618</t>
  </si>
  <si>
    <t xml:space="preserve">sv-0619</t>
  </si>
  <si>
    <t xml:space="preserve">sv-0620</t>
  </si>
  <si>
    <t xml:space="preserve">sv-0621</t>
  </si>
  <si>
    <t xml:space="preserve">sv-0622</t>
  </si>
  <si>
    <t xml:space="preserve">sv-0623</t>
  </si>
  <si>
    <t xml:space="preserve">sv-0624</t>
  </si>
  <si>
    <t xml:space="preserve">sv-0625</t>
  </si>
  <si>
    <t xml:space="preserve">sv-0626</t>
  </si>
  <si>
    <t xml:space="preserve">sv-0627</t>
  </si>
  <si>
    <t xml:space="preserve">sv-0628</t>
  </si>
  <si>
    <t xml:space="preserve">sv-0629</t>
  </si>
  <si>
    <t xml:space="preserve">sv-0630</t>
  </si>
  <si>
    <t xml:space="preserve">sv-0631</t>
  </si>
  <si>
    <t xml:space="preserve">sv-0632</t>
  </si>
  <si>
    <t xml:space="preserve">sv-0633</t>
  </si>
  <si>
    <t xml:space="preserve">sv-0634</t>
  </si>
  <si>
    <t xml:space="preserve">sv-0635</t>
  </si>
  <si>
    <t xml:space="preserve">sv-0636</t>
  </si>
  <si>
    <t xml:space="preserve">sv-0637</t>
  </si>
  <si>
    <t xml:space="preserve">sv-0638</t>
  </si>
  <si>
    <t xml:space="preserve">sv-0639</t>
  </si>
  <si>
    <t xml:space="preserve">sv-0640</t>
  </si>
  <si>
    <t xml:space="preserve">sv-0641</t>
  </si>
  <si>
    <t xml:space="preserve">sv-0642</t>
  </si>
  <si>
    <t xml:space="preserve">sv-0643</t>
  </si>
  <si>
    <t xml:space="preserve">sv-0644</t>
  </si>
  <si>
    <t xml:space="preserve">sv-0645</t>
  </si>
  <si>
    <t xml:space="preserve">sv-0646</t>
  </si>
  <si>
    <t xml:space="preserve">sv-0647</t>
  </si>
  <si>
    <t xml:space="preserve">sv-0648</t>
  </si>
  <si>
    <t xml:space="preserve">sv-0649</t>
  </si>
  <si>
    <t xml:space="preserve">sv-0650</t>
  </si>
  <si>
    <t xml:space="preserve">sv-0651</t>
  </si>
  <si>
    <t xml:space="preserve">sv-0652</t>
  </si>
  <si>
    <t xml:space="preserve">sv-0653</t>
  </si>
  <si>
    <t xml:space="preserve">sv-0654</t>
  </si>
  <si>
    <t xml:space="preserve">sv-0655</t>
  </si>
  <si>
    <t xml:space="preserve">sv-0656</t>
  </si>
  <si>
    <t xml:space="preserve">sv-0657</t>
  </si>
  <si>
    <t xml:space="preserve">sv-0658</t>
  </si>
  <si>
    <t xml:space="preserve">sv-0659</t>
  </si>
  <si>
    <t xml:space="preserve">sv-0660</t>
  </si>
  <si>
    <t xml:space="preserve">sv-0661</t>
  </si>
  <si>
    <t xml:space="preserve">sv-0662</t>
  </si>
  <si>
    <t xml:space="preserve">sv-0663</t>
  </si>
  <si>
    <t xml:space="preserve">sv-0664</t>
  </si>
  <si>
    <t xml:space="preserve">sv-0665</t>
  </si>
  <si>
    <t xml:space="preserve">sv-0666</t>
  </si>
  <si>
    <t xml:space="preserve">sv-0667</t>
  </si>
  <si>
    <t xml:space="preserve">sv-0668</t>
  </si>
  <si>
    <t xml:space="preserve">sv-0669</t>
  </si>
  <si>
    <t xml:space="preserve">sv-0670</t>
  </si>
  <si>
    <t xml:space="preserve">sv-0671</t>
  </si>
  <si>
    <t xml:space="preserve">sv-0672</t>
  </si>
  <si>
    <t xml:space="preserve">sv-0673</t>
  </si>
  <si>
    <t xml:space="preserve">sv-0674</t>
  </si>
  <si>
    <t xml:space="preserve">sv-0675</t>
  </si>
  <si>
    <t xml:space="preserve">sv-0676</t>
  </si>
  <si>
    <t xml:space="preserve">sv-0677</t>
  </si>
  <si>
    <t xml:space="preserve">sv-0678</t>
  </si>
  <si>
    <t xml:space="preserve">sv-0679</t>
  </si>
  <si>
    <t xml:space="preserve">sv-0680</t>
  </si>
  <si>
    <t xml:space="preserve">sv-0681</t>
  </si>
  <si>
    <t xml:space="preserve">sv-0682</t>
  </si>
  <si>
    <t xml:space="preserve">sv-0683</t>
  </si>
  <si>
    <t xml:space="preserve">sv-0684</t>
  </si>
  <si>
    <t xml:space="preserve">sv-0685</t>
  </si>
  <si>
    <t xml:space="preserve">sv-0686</t>
  </si>
  <si>
    <t xml:space="preserve">sv-0687</t>
  </si>
  <si>
    <t xml:space="preserve">sv-0688</t>
  </si>
  <si>
    <t xml:space="preserve">sv-0689</t>
  </si>
  <si>
    <t xml:space="preserve">sv-0690</t>
  </si>
  <si>
    <t xml:space="preserve">sv-0691</t>
  </si>
  <si>
    <t xml:space="preserve">sv-0692</t>
  </si>
  <si>
    <t xml:space="preserve">sv-0693</t>
  </si>
  <si>
    <t xml:space="preserve">sv-0694</t>
  </si>
  <si>
    <t xml:space="preserve">sv-0695</t>
  </si>
  <si>
    <t xml:space="preserve">sv-0696</t>
  </si>
  <si>
    <t xml:space="preserve">sv-0697</t>
  </si>
  <si>
    <t xml:space="preserve">sv-0698</t>
  </si>
  <si>
    <t xml:space="preserve">sv-0699</t>
  </si>
  <si>
    <t xml:space="preserve">sv-0700</t>
  </si>
  <si>
    <t xml:space="preserve">sv-0701</t>
  </si>
  <si>
    <t xml:space="preserve">sv-0702</t>
  </si>
  <si>
    <t xml:space="preserve">sv-0703</t>
  </si>
  <si>
    <t xml:space="preserve">sv-0704</t>
  </si>
  <si>
    <t xml:space="preserve">sv-0705</t>
  </si>
  <si>
    <t xml:space="preserve">sv-0706</t>
  </si>
  <si>
    <t xml:space="preserve">sv-0707</t>
  </si>
  <si>
    <t xml:space="preserve">sv-0708</t>
  </si>
  <si>
    <t xml:space="preserve">sv-0709</t>
  </si>
  <si>
    <t xml:space="preserve">sv-0710</t>
  </si>
  <si>
    <t xml:space="preserve">sv-0711</t>
  </si>
  <si>
    <t xml:space="preserve">sv-0712</t>
  </si>
  <si>
    <t xml:space="preserve">sv-0713</t>
  </si>
  <si>
    <t xml:space="preserve">sv-0714</t>
  </si>
  <si>
    <t xml:space="preserve">sv-0715</t>
  </si>
  <si>
    <t xml:space="preserve">sv-0716</t>
  </si>
  <si>
    <t xml:space="preserve">sv-0717</t>
  </si>
  <si>
    <t xml:space="preserve">sv-0718</t>
  </si>
  <si>
    <t xml:space="preserve">sv-0719</t>
  </si>
  <si>
    <t xml:space="preserve">sv-0720</t>
  </si>
  <si>
    <t xml:space="preserve">sv-0721</t>
  </si>
  <si>
    <t xml:space="preserve">sv-0722</t>
  </si>
  <si>
    <t xml:space="preserve">sv-0723</t>
  </si>
  <si>
    <t xml:space="preserve">sv-0724</t>
  </si>
  <si>
    <t xml:space="preserve">sv-0725</t>
  </si>
  <si>
    <t xml:space="preserve">sv-0726</t>
  </si>
  <si>
    <t xml:space="preserve">sv-0727</t>
  </si>
  <si>
    <t xml:space="preserve">sv-0728</t>
  </si>
  <si>
    <t xml:space="preserve">sv-0729</t>
  </si>
  <si>
    <t xml:space="preserve">sv-0730</t>
  </si>
  <si>
    <t xml:space="preserve">sv-0731</t>
  </si>
  <si>
    <t xml:space="preserve">sv-0732</t>
  </si>
  <si>
    <t xml:space="preserve">sv-0733</t>
  </si>
  <si>
    <t xml:space="preserve">sv-0734</t>
  </si>
  <si>
    <t xml:space="preserve">sv-0735</t>
  </si>
  <si>
    <t xml:space="preserve">sv-0736</t>
  </si>
  <si>
    <t xml:space="preserve">sv-0737</t>
  </si>
  <si>
    <t xml:space="preserve">sv-0738</t>
  </si>
  <si>
    <t xml:space="preserve">sv-0739</t>
  </si>
  <si>
    <t xml:space="preserve">sv-0740</t>
  </si>
  <si>
    <t xml:space="preserve">sv-0741</t>
  </si>
  <si>
    <t xml:space="preserve">sv-0742</t>
  </si>
  <si>
    <t xml:space="preserve">sv-0743</t>
  </si>
  <si>
    <t xml:space="preserve">sv-0744</t>
  </si>
  <si>
    <t xml:space="preserve">sv-0745</t>
  </si>
  <si>
    <t xml:space="preserve">sv-0746</t>
  </si>
  <si>
    <t xml:space="preserve">sv-0747</t>
  </si>
  <si>
    <t xml:space="preserve">sv-0748</t>
  </si>
  <si>
    <t xml:space="preserve">sv-0749</t>
  </si>
  <si>
    <t xml:space="preserve">sv-0750</t>
  </si>
  <si>
    <t xml:space="preserve">sv-0751</t>
  </si>
  <si>
    <t xml:space="preserve">sv-0752</t>
  </si>
  <si>
    <t xml:space="preserve">sv-0753</t>
  </si>
  <si>
    <t xml:space="preserve">sv-0754</t>
  </si>
  <si>
    <t xml:space="preserve">sv-0755</t>
  </si>
  <si>
    <t xml:space="preserve">sv-0756</t>
  </si>
  <si>
    <t xml:space="preserve">sv-0757</t>
  </si>
  <si>
    <t xml:space="preserve">sv-0758</t>
  </si>
  <si>
    <t xml:space="preserve">sv-0759</t>
  </si>
  <si>
    <t xml:space="preserve">sv-0760</t>
  </si>
  <si>
    <t xml:space="preserve">sv-0761</t>
  </si>
  <si>
    <t xml:space="preserve">sv-0762</t>
  </si>
  <si>
    <t xml:space="preserve">sv-0763</t>
  </si>
  <si>
    <t xml:space="preserve">sv-0764</t>
  </si>
  <si>
    <t xml:space="preserve">sv-0765</t>
  </si>
  <si>
    <t xml:space="preserve">sv-0766</t>
  </si>
  <si>
    <t xml:space="preserve">sv-0767</t>
  </si>
  <si>
    <t xml:space="preserve">sv-0768</t>
  </si>
  <si>
    <t xml:space="preserve">sv-0769</t>
  </si>
  <si>
    <t xml:space="preserve">sv-0770</t>
  </si>
  <si>
    <t xml:space="preserve">sv-0771</t>
  </si>
  <si>
    <t xml:space="preserve">sv-0772</t>
  </si>
  <si>
    <t xml:space="preserve">sv-0773</t>
  </si>
  <si>
    <t xml:space="preserve">sv-0774</t>
  </si>
  <si>
    <t xml:space="preserve">sv-0775</t>
  </si>
  <si>
    <t xml:space="preserve">sv-0776</t>
  </si>
  <si>
    <t xml:space="preserve">sv-0777</t>
  </si>
  <si>
    <t xml:space="preserve">sv-0778</t>
  </si>
  <si>
    <t xml:space="preserve">sv-0779</t>
  </si>
  <si>
    <t xml:space="preserve">sv-0780</t>
  </si>
  <si>
    <t xml:space="preserve">sv-0781</t>
  </si>
  <si>
    <t xml:space="preserve">sv-0782</t>
  </si>
  <si>
    <t xml:space="preserve">sv-0783</t>
  </si>
  <si>
    <t xml:space="preserve">sv-0784</t>
  </si>
  <si>
    <t xml:space="preserve">sv-0785</t>
  </si>
  <si>
    <t xml:space="preserve">sv-0786</t>
  </si>
  <si>
    <t xml:space="preserve">sv-0787</t>
  </si>
  <si>
    <t xml:space="preserve">sv-0788</t>
  </si>
  <si>
    <t xml:space="preserve">sv-0789</t>
  </si>
  <si>
    <t xml:space="preserve">sv-0790</t>
  </si>
  <si>
    <t xml:space="preserve">sv-0791</t>
  </si>
  <si>
    <t xml:space="preserve">sv-0792</t>
  </si>
  <si>
    <t xml:space="preserve">sv-0793</t>
  </si>
  <si>
    <t xml:space="preserve">sv-0794</t>
  </si>
  <si>
    <t xml:space="preserve">sv-0795</t>
  </si>
  <si>
    <t xml:space="preserve">sv-0796</t>
  </si>
  <si>
    <t xml:space="preserve">sv-0797</t>
  </si>
  <si>
    <t xml:space="preserve">sv-0798</t>
  </si>
  <si>
    <t xml:space="preserve">sv-0799</t>
  </si>
  <si>
    <t xml:space="preserve">sv-0800</t>
  </si>
  <si>
    <t xml:space="preserve">sv-0801</t>
  </si>
  <si>
    <t xml:space="preserve">sv-0802</t>
  </si>
  <si>
    <t xml:space="preserve">sv-0803</t>
  </si>
  <si>
    <t xml:space="preserve">sv-0804</t>
  </si>
  <si>
    <t xml:space="preserve">sv-0805</t>
  </si>
  <si>
    <t xml:space="preserve">sv-0806</t>
  </si>
  <si>
    <t xml:space="preserve">sv-0807</t>
  </si>
  <si>
    <t xml:space="preserve">sv-0808</t>
  </si>
  <si>
    <t xml:space="preserve">sv-0809</t>
  </si>
  <si>
    <t xml:space="preserve">sv-0810</t>
  </si>
  <si>
    <t xml:space="preserve">sv-0811</t>
  </si>
  <si>
    <t xml:space="preserve">sv-0812</t>
  </si>
  <si>
    <t xml:space="preserve">sv-0813</t>
  </si>
  <si>
    <t xml:space="preserve">sv-0814</t>
  </si>
  <si>
    <t xml:space="preserve">sv-0815</t>
  </si>
  <si>
    <t xml:space="preserve">sv-0816</t>
  </si>
  <si>
    <t xml:space="preserve">sv-0817</t>
  </si>
  <si>
    <t xml:space="preserve">sv-0818</t>
  </si>
  <si>
    <t xml:space="preserve">sv-0819</t>
  </si>
  <si>
    <t xml:space="preserve">sv-0820</t>
  </si>
  <si>
    <t xml:space="preserve">sv-0821</t>
  </si>
  <si>
    <t xml:space="preserve">sv-0822</t>
  </si>
  <si>
    <t xml:space="preserve">sv-0823</t>
  </si>
  <si>
    <t xml:space="preserve">sv-0824</t>
  </si>
  <si>
    <t xml:space="preserve">sv-0825</t>
  </si>
  <si>
    <t xml:space="preserve">sv-0826</t>
  </si>
  <si>
    <t xml:space="preserve">sv-0827</t>
  </si>
  <si>
    <t xml:space="preserve">sv-0828</t>
  </si>
  <si>
    <t xml:space="preserve">sv-0829</t>
  </si>
  <si>
    <t xml:space="preserve">sv-0830</t>
  </si>
  <si>
    <t xml:space="preserve">sv-0831</t>
  </si>
  <si>
    <t xml:space="preserve">sv-0832</t>
  </si>
  <si>
    <t xml:space="preserve">sv-0833</t>
  </si>
  <si>
    <t xml:space="preserve">sv-0834</t>
  </si>
  <si>
    <t xml:space="preserve">sv-0835</t>
  </si>
  <si>
    <t xml:space="preserve">sv-0836</t>
  </si>
  <si>
    <t xml:space="preserve">sv-0837</t>
  </si>
  <si>
    <t xml:space="preserve">sv-0838</t>
  </si>
  <si>
    <t xml:space="preserve">sv-0839</t>
  </si>
  <si>
    <t xml:space="preserve">sv-0840</t>
  </si>
  <si>
    <t xml:space="preserve">sv-0841</t>
  </si>
  <si>
    <t xml:space="preserve">sv-0842</t>
  </si>
  <si>
    <t xml:space="preserve">sv-0843</t>
  </si>
  <si>
    <t xml:space="preserve">sv-0844</t>
  </si>
  <si>
    <t xml:space="preserve">sv-0845</t>
  </si>
  <si>
    <t xml:space="preserve">sv-0846</t>
  </si>
  <si>
    <t xml:space="preserve">sv-0847</t>
  </si>
  <si>
    <t xml:space="preserve">sv-0848</t>
  </si>
  <si>
    <t xml:space="preserve">sv-0849</t>
  </si>
  <si>
    <t xml:space="preserve">sv-0850</t>
  </si>
  <si>
    <t xml:space="preserve">sv-0851</t>
  </si>
  <si>
    <t xml:space="preserve">sv-0852</t>
  </si>
  <si>
    <t xml:space="preserve">sv-0853</t>
  </si>
  <si>
    <t xml:space="preserve">sv-0854</t>
  </si>
  <si>
    <t xml:space="preserve">sv-0855</t>
  </si>
  <si>
    <t xml:space="preserve">sv-0856</t>
  </si>
  <si>
    <t xml:space="preserve">sv-0857</t>
  </si>
  <si>
    <t xml:space="preserve">sv-0858</t>
  </si>
  <si>
    <t xml:space="preserve">sv-0859</t>
  </si>
  <si>
    <t xml:space="preserve">sv-0860</t>
  </si>
  <si>
    <t xml:space="preserve">sv-0861</t>
  </si>
  <si>
    <t xml:space="preserve">sv-0862</t>
  </si>
  <si>
    <t xml:space="preserve">sv-0863</t>
  </si>
  <si>
    <t xml:space="preserve">sv-0864</t>
  </si>
  <si>
    <t xml:space="preserve">sv-0865</t>
  </si>
  <si>
    <t xml:space="preserve">sv-0866</t>
  </si>
  <si>
    <t xml:space="preserve">sv-0867</t>
  </si>
  <si>
    <t xml:space="preserve">sv-0868</t>
  </si>
  <si>
    <t xml:space="preserve">sv-0869</t>
  </si>
  <si>
    <t xml:space="preserve">sv-0870</t>
  </si>
  <si>
    <t xml:space="preserve">sv-0871</t>
  </si>
  <si>
    <t xml:space="preserve">sv-0872</t>
  </si>
  <si>
    <t xml:space="preserve">sv-0873</t>
  </si>
  <si>
    <t xml:space="preserve">sv-0874</t>
  </si>
  <si>
    <t xml:space="preserve">sv-0875</t>
  </si>
  <si>
    <t xml:space="preserve">sv-0876</t>
  </si>
  <si>
    <t xml:space="preserve">sv-0877</t>
  </si>
  <si>
    <t xml:space="preserve">sv-0878</t>
  </si>
  <si>
    <t xml:space="preserve">sv-0879</t>
  </si>
  <si>
    <t xml:space="preserve">sv-0880</t>
  </si>
  <si>
    <t xml:space="preserve">sv-0881</t>
  </si>
  <si>
    <t xml:space="preserve">sv-0882</t>
  </si>
  <si>
    <t xml:space="preserve">sv-0883</t>
  </si>
  <si>
    <t xml:space="preserve">sv-0884</t>
  </si>
  <si>
    <t xml:space="preserve">sv-0885</t>
  </si>
  <si>
    <t xml:space="preserve">sv-0886</t>
  </si>
  <si>
    <t xml:space="preserve">sv-0887</t>
  </si>
  <si>
    <t xml:space="preserve">sv-0888</t>
  </si>
  <si>
    <t xml:space="preserve">sv-0889</t>
  </si>
  <si>
    <t xml:space="preserve">sv-0890</t>
  </si>
  <si>
    <t xml:space="preserve">sv-0891</t>
  </si>
  <si>
    <t xml:space="preserve">sv-0892</t>
  </si>
  <si>
    <t xml:space="preserve">sv-0893</t>
  </si>
  <si>
    <t xml:space="preserve">sv-0894</t>
  </si>
  <si>
    <t xml:space="preserve">sv-0895</t>
  </si>
  <si>
    <t xml:space="preserve">sv-0896</t>
  </si>
  <si>
    <t xml:space="preserve">sv-0897</t>
  </si>
  <si>
    <t xml:space="preserve">sv-0898</t>
  </si>
  <si>
    <t xml:space="preserve">sv-0899</t>
  </si>
  <si>
    <t xml:space="preserve">sv-0900</t>
  </si>
  <si>
    <t xml:space="preserve">sv-0901</t>
  </si>
  <si>
    <t xml:space="preserve">sv-0902</t>
  </si>
  <si>
    <t xml:space="preserve">sv-0903</t>
  </si>
  <si>
    <t xml:space="preserve">sv-0904</t>
  </si>
  <si>
    <t xml:space="preserve">sv-0905</t>
  </si>
  <si>
    <t xml:space="preserve">sv-0906</t>
  </si>
  <si>
    <t xml:space="preserve">sv-0907</t>
  </si>
  <si>
    <t xml:space="preserve">sv-0908</t>
  </si>
  <si>
    <t xml:space="preserve">sv-0909</t>
  </si>
  <si>
    <t xml:space="preserve">sv-0910</t>
  </si>
  <si>
    <t xml:space="preserve">sv-0911</t>
  </si>
  <si>
    <t xml:space="preserve">sv-0912</t>
  </si>
  <si>
    <t xml:space="preserve">sv-0913</t>
  </si>
  <si>
    <t xml:space="preserve">sv-0914</t>
  </si>
  <si>
    <t xml:space="preserve">sv-0915</t>
  </si>
  <si>
    <t xml:space="preserve">sv-0916</t>
  </si>
  <si>
    <t xml:space="preserve">sv-0917</t>
  </si>
  <si>
    <t xml:space="preserve">sv-0918</t>
  </si>
  <si>
    <t xml:space="preserve">sv-0919</t>
  </si>
  <si>
    <t xml:space="preserve">sv-0920</t>
  </si>
  <si>
    <t xml:space="preserve">sv-0921</t>
  </si>
  <si>
    <t xml:space="preserve">sv-0922</t>
  </si>
  <si>
    <t xml:space="preserve">sv-0923</t>
  </si>
  <si>
    <t xml:space="preserve">sv-0924</t>
  </si>
  <si>
    <t xml:space="preserve">sv-0925</t>
  </si>
  <si>
    <t xml:space="preserve">sv-0926</t>
  </si>
  <si>
    <t xml:space="preserve">sv-0927</t>
  </si>
  <si>
    <t xml:space="preserve">sv-0928</t>
  </si>
  <si>
    <t xml:space="preserve">sv-0929</t>
  </si>
  <si>
    <t xml:space="preserve">sv-0930</t>
  </si>
  <si>
    <t xml:space="preserve">sv-0931</t>
  </si>
  <si>
    <t xml:space="preserve">sv-0932</t>
  </si>
  <si>
    <t xml:space="preserve">sv-0933</t>
  </si>
  <si>
    <t xml:space="preserve">sv-0934</t>
  </si>
  <si>
    <t xml:space="preserve">sv-0935</t>
  </si>
  <si>
    <t xml:space="preserve">sv-0936</t>
  </si>
  <si>
    <t xml:space="preserve">sv-0937</t>
  </si>
  <si>
    <t xml:space="preserve">sv-0938</t>
  </si>
  <si>
    <t xml:space="preserve">sv-0939</t>
  </si>
  <si>
    <t xml:space="preserve">sv-0940</t>
  </si>
  <si>
    <t xml:space="preserve">sv-0941</t>
  </si>
  <si>
    <t xml:space="preserve">sv-0942</t>
  </si>
  <si>
    <t xml:space="preserve">sv-0943</t>
  </si>
  <si>
    <t xml:space="preserve">sv-0944</t>
  </si>
  <si>
    <t xml:space="preserve">sv-0945</t>
  </si>
  <si>
    <t xml:space="preserve">sv-0946</t>
  </si>
  <si>
    <t xml:space="preserve">sv-0947</t>
  </si>
  <si>
    <t xml:space="preserve">sv-0948</t>
  </si>
  <si>
    <t xml:space="preserve">sv-0949</t>
  </si>
  <si>
    <t xml:space="preserve">sv-0950</t>
  </si>
  <si>
    <t xml:space="preserve">sv-0951</t>
  </si>
  <si>
    <t xml:space="preserve">sv-0952</t>
  </si>
  <si>
    <t xml:space="preserve">sv-0953</t>
  </si>
  <si>
    <t xml:space="preserve">sv-0954</t>
  </si>
  <si>
    <t xml:space="preserve">sv-0955</t>
  </si>
  <si>
    <t xml:space="preserve">sv-0956</t>
  </si>
  <si>
    <t xml:space="preserve">sv-0957</t>
  </si>
  <si>
    <t xml:space="preserve">sv-0958</t>
  </si>
  <si>
    <t xml:space="preserve">sv-0959</t>
  </si>
  <si>
    <t xml:space="preserve">sv-0960</t>
  </si>
  <si>
    <t xml:space="preserve">sv-0961</t>
  </si>
  <si>
    <t xml:space="preserve">sv-0962</t>
  </si>
  <si>
    <t xml:space="preserve">sv-0963</t>
  </si>
  <si>
    <t xml:space="preserve">sv-0964</t>
  </si>
  <si>
    <t xml:space="preserve">sv-0965</t>
  </si>
  <si>
    <t xml:space="preserve">sv-0966</t>
  </si>
  <si>
    <t xml:space="preserve">sv-0967</t>
  </si>
  <si>
    <t xml:space="preserve">sv-0968</t>
  </si>
  <si>
    <t xml:space="preserve">sv-0969</t>
  </si>
  <si>
    <t xml:space="preserve">sv-0970</t>
  </si>
  <si>
    <t xml:space="preserve">sv-0971</t>
  </si>
  <si>
    <t xml:space="preserve">sv-0972</t>
  </si>
  <si>
    <t xml:space="preserve">sv-0973</t>
  </si>
  <si>
    <t xml:space="preserve">sv-0974</t>
  </si>
  <si>
    <t xml:space="preserve">sv-0975</t>
  </si>
  <si>
    <t xml:space="preserve">sv-0976</t>
  </si>
  <si>
    <t xml:space="preserve">sv-0977</t>
  </si>
  <si>
    <t xml:space="preserve">sv-0978</t>
  </si>
  <si>
    <t xml:space="preserve">sv-0979</t>
  </si>
  <si>
    <t xml:space="preserve">sv-0980</t>
  </si>
  <si>
    <t xml:space="preserve">sv-0981</t>
  </si>
  <si>
    <t xml:space="preserve">sv-0982</t>
  </si>
  <si>
    <t xml:space="preserve">sv-0983</t>
  </si>
  <si>
    <t xml:space="preserve">sv-0984</t>
  </si>
  <si>
    <t xml:space="preserve">sv-0985</t>
  </si>
  <si>
    <t xml:space="preserve">sv-0986</t>
  </si>
  <si>
    <t xml:space="preserve">sv-0987</t>
  </si>
  <si>
    <t xml:space="preserve">sv-0988</t>
  </si>
  <si>
    <t xml:space="preserve">sv-0989</t>
  </si>
  <si>
    <t xml:space="preserve">sv-0990</t>
  </si>
  <si>
    <t xml:space="preserve">sv-0991</t>
  </si>
  <si>
    <t xml:space="preserve">sv-0992</t>
  </si>
  <si>
    <t xml:space="preserve">sv-0993</t>
  </si>
  <si>
    <t xml:space="preserve">sv-0994</t>
  </si>
  <si>
    <t xml:space="preserve">sv-0995</t>
  </si>
  <si>
    <t xml:space="preserve">sv-0996</t>
  </si>
  <si>
    <t xml:space="preserve">sv-0997</t>
  </si>
  <si>
    <t xml:space="preserve">sv-0998</t>
  </si>
  <si>
    <t xml:space="preserve">sv-0999</t>
  </si>
  <si>
    <t xml:space="preserve">sv-1000</t>
  </si>
  <si>
    <t xml:space="preserve">sv-1001</t>
  </si>
  <si>
    <t xml:space="preserve">sv-1002</t>
  </si>
  <si>
    <t xml:space="preserve">sv-1003</t>
  </si>
  <si>
    <t xml:space="preserve">sv-1004</t>
  </si>
  <si>
    <t xml:space="preserve">sv-1005</t>
  </si>
  <si>
    <t xml:space="preserve">sv-1006</t>
  </si>
  <si>
    <t xml:space="preserve">sv-1007</t>
  </si>
  <si>
    <t xml:space="preserve">sv-1008</t>
  </si>
  <si>
    <t xml:space="preserve">sv-1009</t>
  </si>
  <si>
    <t xml:space="preserve">sv-1010</t>
  </si>
  <si>
    <t xml:space="preserve">sv-1011</t>
  </si>
  <si>
    <t xml:space="preserve">sv-1012</t>
  </si>
  <si>
    <t xml:space="preserve">sv-1014</t>
  </si>
  <si>
    <t xml:space="preserve">sv-1015</t>
  </si>
  <si>
    <t xml:space="preserve">sv-1016</t>
  </si>
  <si>
    <t xml:space="preserve">sv-1017</t>
  </si>
  <si>
    <t xml:space="preserve">sv-1018</t>
  </si>
  <si>
    <t xml:space="preserve">sv-1019</t>
  </si>
  <si>
    <t xml:space="preserve">sv-1020</t>
  </si>
  <si>
    <t xml:space="preserve">sv-1021</t>
  </si>
  <si>
    <t xml:space="preserve">sv-1022</t>
  </si>
  <si>
    <t xml:space="preserve">sv-1023</t>
  </si>
  <si>
    <t xml:space="preserve">sv-1024</t>
  </si>
  <si>
    <t xml:space="preserve">sv-1025</t>
  </si>
  <si>
    <t xml:space="preserve">sv-1026</t>
  </si>
  <si>
    <t xml:space="preserve">sv-1027</t>
  </si>
  <si>
    <t xml:space="preserve">sv-1028</t>
  </si>
  <si>
    <t xml:space="preserve">sv-1029</t>
  </si>
  <si>
    <t xml:space="preserve">sv-1030</t>
  </si>
  <si>
    <t xml:space="preserve">sv-1031</t>
  </si>
  <si>
    <t xml:space="preserve">sv-1032</t>
  </si>
  <si>
    <t xml:space="preserve">sv-1033</t>
  </si>
  <si>
    <t xml:space="preserve">sv-1034</t>
  </si>
  <si>
    <t xml:space="preserve">sv-1035</t>
  </si>
  <si>
    <t xml:space="preserve">sv-1036</t>
  </si>
  <si>
    <t xml:space="preserve">sv-1037</t>
  </si>
  <si>
    <t xml:space="preserve">sv-1038</t>
  </si>
  <si>
    <t xml:space="preserve">sv-1039</t>
  </si>
  <si>
    <t xml:space="preserve">sv-1040</t>
  </si>
  <si>
    <t xml:space="preserve">sv-1041</t>
  </si>
  <si>
    <t xml:space="preserve">sv-1042</t>
  </si>
  <si>
    <t xml:space="preserve">sv-1043</t>
  </si>
  <si>
    <t xml:space="preserve">sv-1044</t>
  </si>
  <si>
    <t xml:space="preserve">sv-1045</t>
  </si>
  <si>
    <t xml:space="preserve">sv-1046</t>
  </si>
  <si>
    <t xml:space="preserve">sv-1047</t>
  </si>
  <si>
    <t xml:space="preserve">sv-1048</t>
  </si>
  <si>
    <t xml:space="preserve">sv-1049</t>
  </si>
  <si>
    <t xml:space="preserve">sv-1050</t>
  </si>
  <si>
    <t xml:space="preserve">sv-1051</t>
  </si>
  <si>
    <t xml:space="preserve">sv-1052</t>
  </si>
  <si>
    <t xml:space="preserve">sv-1053</t>
  </si>
  <si>
    <t xml:space="preserve">sv-1054</t>
  </si>
  <si>
    <t xml:space="preserve">sv-1055</t>
  </si>
  <si>
    <t xml:space="preserve">sv-1056</t>
  </si>
  <si>
    <t xml:space="preserve">sv-1057</t>
  </si>
  <si>
    <t xml:space="preserve">sv-1058</t>
  </si>
  <si>
    <t xml:space="preserve">sv-1059</t>
  </si>
  <si>
    <t xml:space="preserve">sv-1060</t>
  </si>
  <si>
    <t xml:space="preserve">sv-1061</t>
  </si>
  <si>
    <t xml:space="preserve">sv-1062</t>
  </si>
  <si>
    <t xml:space="preserve">sv-1063</t>
  </si>
  <si>
    <t xml:space="preserve">sv-1064</t>
  </si>
  <si>
    <t xml:space="preserve">sv-1065</t>
  </si>
  <si>
    <t xml:space="preserve">sv-1066</t>
  </si>
  <si>
    <t xml:space="preserve">sv-1067</t>
  </si>
  <si>
    <t xml:space="preserve">sv-1068</t>
  </si>
  <si>
    <t xml:space="preserve">sv-1069</t>
  </si>
  <si>
    <t xml:space="preserve">sv-1070</t>
  </si>
  <si>
    <t xml:space="preserve">sv-1071</t>
  </si>
  <si>
    <t xml:space="preserve">sv-1072</t>
  </si>
  <si>
    <t xml:space="preserve">sv-1073</t>
  </si>
  <si>
    <t xml:space="preserve">sv-1074</t>
  </si>
  <si>
    <t xml:space="preserve">sv-1075</t>
  </si>
  <si>
    <t xml:space="preserve">sv-1076</t>
  </si>
  <si>
    <t xml:space="preserve">sv-1077</t>
  </si>
  <si>
    <t xml:space="preserve">sv-1078</t>
  </si>
  <si>
    <t xml:space="preserve">sv-1079</t>
  </si>
  <si>
    <t xml:space="preserve">sv-1080</t>
  </si>
  <si>
    <t xml:space="preserve">sv-1081</t>
  </si>
  <si>
    <t xml:space="preserve">sv-1082</t>
  </si>
  <si>
    <t xml:space="preserve">sv-1083</t>
  </si>
  <si>
    <t xml:space="preserve">sv-1084</t>
  </si>
  <si>
    <t xml:space="preserve">sv-1085</t>
  </si>
  <si>
    <t xml:space="preserve">sv-1086</t>
  </si>
  <si>
    <t xml:space="preserve">sv-1087</t>
  </si>
  <si>
    <t xml:space="preserve">sv-1088</t>
  </si>
  <si>
    <t xml:space="preserve">sv-1089</t>
  </si>
  <si>
    <t xml:space="preserve">sv-1090</t>
  </si>
  <si>
    <t xml:space="preserve">sv-1091</t>
  </si>
  <si>
    <t xml:space="preserve">sv-1092</t>
  </si>
  <si>
    <t xml:space="preserve">sv-1093</t>
  </si>
  <si>
    <t xml:space="preserve">sv-1094</t>
  </si>
  <si>
    <t xml:space="preserve">sv-1095</t>
  </si>
  <si>
    <t xml:space="preserve">sv-1096</t>
  </si>
  <si>
    <t xml:space="preserve">sv-1097</t>
  </si>
  <si>
    <t xml:space="preserve">sv-1098</t>
  </si>
  <si>
    <t xml:space="preserve">sv-1099</t>
  </si>
  <si>
    <t xml:space="preserve">sv-1100</t>
  </si>
  <si>
    <t xml:space="preserve">sv-1101</t>
  </si>
  <si>
    <t xml:space="preserve">sv-1102</t>
  </si>
  <si>
    <t xml:space="preserve">sv-1103</t>
  </si>
  <si>
    <t xml:space="preserve">sv-1104</t>
  </si>
  <si>
    <t xml:space="preserve">sv-1105</t>
  </si>
  <si>
    <t xml:space="preserve">sv-1106</t>
  </si>
  <si>
    <t xml:space="preserve">sv-1107</t>
  </si>
  <si>
    <t xml:space="preserve">sv-1108</t>
  </si>
  <si>
    <t xml:space="preserve">sv-1109</t>
  </si>
  <si>
    <t xml:space="preserve">sv-1110</t>
  </si>
  <si>
    <t xml:space="preserve">sv-1111</t>
  </si>
  <si>
    <t xml:space="preserve">sv-1112</t>
  </si>
  <si>
    <t xml:space="preserve">sv-1113</t>
  </si>
  <si>
    <t xml:space="preserve">sv-1114</t>
  </si>
  <si>
    <t xml:space="preserve">sv-1115</t>
  </si>
  <si>
    <t xml:space="preserve">sv-1116</t>
  </si>
  <si>
    <t xml:space="preserve">sv-1117</t>
  </si>
  <si>
    <t xml:space="preserve">sv-1118</t>
  </si>
  <si>
    <t xml:space="preserve">sv-1119</t>
  </si>
  <si>
    <t xml:space="preserve">sv-1120</t>
  </si>
  <si>
    <t xml:space="preserve">sv-1121</t>
  </si>
  <si>
    <t xml:space="preserve">sv-1122</t>
  </si>
  <si>
    <t xml:space="preserve">sv-1123</t>
  </si>
  <si>
    <t xml:space="preserve">sv-1124</t>
  </si>
  <si>
    <t xml:space="preserve">sv-1125</t>
  </si>
  <si>
    <t xml:space="preserve">sv-1126</t>
  </si>
  <si>
    <t xml:space="preserve">sv-1127</t>
  </si>
  <si>
    <t xml:space="preserve">sv-1128</t>
  </si>
  <si>
    <t xml:space="preserve">sv-1129</t>
  </si>
  <si>
    <t xml:space="preserve">sv-1130</t>
  </si>
  <si>
    <t xml:space="preserve">sv-1131</t>
  </si>
  <si>
    <t xml:space="preserve">sv-1132</t>
  </si>
  <si>
    <t xml:space="preserve">sv-1133</t>
  </si>
  <si>
    <t xml:space="preserve">sv-1134</t>
  </si>
  <si>
    <t xml:space="preserve">sv-1135</t>
  </si>
  <si>
    <t xml:space="preserve">sv-1136</t>
  </si>
  <si>
    <t xml:space="preserve">sv-1137</t>
  </si>
  <si>
    <t xml:space="preserve">sv-1138</t>
  </si>
  <si>
    <t xml:space="preserve">sv-1139</t>
  </si>
  <si>
    <t xml:space="preserve">sv-1140</t>
  </si>
  <si>
    <t xml:space="preserve">sv-1141</t>
  </si>
  <si>
    <t xml:space="preserve">sv-1142</t>
  </si>
  <si>
    <t xml:space="preserve">sv-1143</t>
  </si>
  <si>
    <t xml:space="preserve">sv-1144</t>
  </si>
  <si>
    <t xml:space="preserve">sv-1145</t>
  </si>
  <si>
    <t xml:space="preserve">sv-1146</t>
  </si>
  <si>
    <t xml:space="preserve">sv-1147</t>
  </si>
  <si>
    <t xml:space="preserve">sv-1148</t>
  </si>
  <si>
    <t xml:space="preserve">sv-1149</t>
  </si>
  <si>
    <t xml:space="preserve">sv-1150</t>
  </si>
  <si>
    <t xml:space="preserve">sv-1151</t>
  </si>
  <si>
    <t xml:space="preserve">sv-1152</t>
  </si>
  <si>
    <t xml:space="preserve">sv-1153</t>
  </si>
  <si>
    <t xml:space="preserve">sv-1154</t>
  </si>
  <si>
    <t xml:space="preserve">sv-1155</t>
  </si>
  <si>
    <t xml:space="preserve">sv-1156</t>
  </si>
  <si>
    <t xml:space="preserve">sv-1157</t>
  </si>
  <si>
    <t xml:space="preserve">sv-1158</t>
  </si>
  <si>
    <t xml:space="preserve">sv-1159</t>
  </si>
  <si>
    <t xml:space="preserve">sv-1160</t>
  </si>
  <si>
    <t xml:space="preserve">sv-1161</t>
  </si>
  <si>
    <t xml:space="preserve">sv-1162</t>
  </si>
  <si>
    <t xml:space="preserve">sv-1163</t>
  </si>
  <si>
    <t xml:space="preserve">sv-1164</t>
  </si>
  <si>
    <t xml:space="preserve">sv-1165</t>
  </si>
  <si>
    <t xml:space="preserve">sv-1166</t>
  </si>
  <si>
    <t xml:space="preserve">sv-1167</t>
  </si>
  <si>
    <t xml:space="preserve">sv-1168</t>
  </si>
  <si>
    <t xml:space="preserve">sv-1169</t>
  </si>
  <si>
    <t xml:space="preserve">sv-1170</t>
  </si>
  <si>
    <t xml:space="preserve">sv-1171</t>
  </si>
  <si>
    <t xml:space="preserve">sv-1172</t>
  </si>
  <si>
    <t xml:space="preserve">sv-1173</t>
  </si>
  <si>
    <t xml:space="preserve">sv-1174</t>
  </si>
  <si>
    <t xml:space="preserve">sv-1175</t>
  </si>
  <si>
    <t xml:space="preserve">sv-1176</t>
  </si>
  <si>
    <t xml:space="preserve">sv-1177</t>
  </si>
  <si>
    <t xml:space="preserve">sv-1178</t>
  </si>
  <si>
    <t xml:space="preserve">sv-1179</t>
  </si>
  <si>
    <t xml:space="preserve">sv-1180</t>
  </si>
  <si>
    <t xml:space="preserve">sv-1181</t>
  </si>
  <si>
    <t xml:space="preserve">sv-1182</t>
  </si>
  <si>
    <t xml:space="preserve">sv-1183</t>
  </si>
  <si>
    <t xml:space="preserve">sv-1184</t>
  </si>
  <si>
    <t xml:space="preserve">sv-1185</t>
  </si>
  <si>
    <t xml:space="preserve">sv-1186</t>
  </si>
  <si>
    <t xml:space="preserve">sv-1187</t>
  </si>
  <si>
    <t xml:space="preserve">sv-1188</t>
  </si>
  <si>
    <t xml:space="preserve">sv-1189</t>
  </si>
  <si>
    <t xml:space="preserve">sv-1190</t>
  </si>
  <si>
    <t xml:space="preserve">sv-1191</t>
  </si>
  <si>
    <t xml:space="preserve">sv-1192</t>
  </si>
  <si>
    <t xml:space="preserve">sv-1193</t>
  </si>
  <si>
    <t xml:space="preserve">sv-1194</t>
  </si>
  <si>
    <t xml:space="preserve">sv-1195</t>
  </si>
  <si>
    <t xml:space="preserve">sv-1196</t>
  </si>
  <si>
    <t xml:space="preserve">sv-1197</t>
  </si>
  <si>
    <t xml:space="preserve">sv-1198</t>
  </si>
  <si>
    <t xml:space="preserve">sv-1199</t>
  </si>
  <si>
    <t xml:space="preserve">sv-1200</t>
  </si>
  <si>
    <t xml:space="preserve">sv-1202</t>
  </si>
  <si>
    <t xml:space="preserve">sv-1203</t>
  </si>
  <si>
    <t xml:space="preserve">sv-1204</t>
  </si>
  <si>
    <t xml:space="preserve">sv-1205</t>
  </si>
  <si>
    <t xml:space="preserve">sv-1206</t>
  </si>
  <si>
    <t xml:space="preserve">sv-1207</t>
  </si>
  <si>
    <t xml:space="preserve">sv-1208</t>
  </si>
  <si>
    <t xml:space="preserve">sv-1209</t>
  </si>
  <si>
    <t xml:space="preserve">sv-1210</t>
  </si>
  <si>
    <t xml:space="preserve">sv-1211</t>
  </si>
  <si>
    <t xml:space="preserve">sv-1212</t>
  </si>
  <si>
    <t xml:space="preserve">sv-1213</t>
  </si>
  <si>
    <t xml:space="preserve">sv-1214</t>
  </si>
  <si>
    <t xml:space="preserve">sv-1215</t>
  </si>
  <si>
    <t xml:space="preserve">sv-1216</t>
  </si>
  <si>
    <t xml:space="preserve">sv-1217</t>
  </si>
  <si>
    <t xml:space="preserve">sv-1218</t>
  </si>
  <si>
    <t xml:space="preserve">sv-1219</t>
  </si>
  <si>
    <t xml:space="preserve">sv-1220</t>
  </si>
  <si>
    <t xml:space="preserve">sv-1221</t>
  </si>
  <si>
    <t xml:space="preserve">sv-1222</t>
  </si>
  <si>
    <t xml:space="preserve">sv-1223</t>
  </si>
  <si>
    <t xml:space="preserve">sv-1224</t>
  </si>
  <si>
    <t xml:space="preserve">sv-1225</t>
  </si>
  <si>
    <t xml:space="preserve">sv-1226</t>
  </si>
  <si>
    <t xml:space="preserve">sv-1227</t>
  </si>
  <si>
    <t xml:space="preserve">sv-1228</t>
  </si>
  <si>
    <t xml:space="preserve">sv-1229</t>
  </si>
  <si>
    <t xml:space="preserve">sv-1230</t>
  </si>
  <si>
    <t xml:space="preserve">sv-1231</t>
  </si>
  <si>
    <t xml:space="preserve">sv-1232</t>
  </si>
  <si>
    <t xml:space="preserve">sv-1233</t>
  </si>
  <si>
    <t xml:space="preserve">sv-1234</t>
  </si>
  <si>
    <t xml:space="preserve">sv-1235</t>
  </si>
  <si>
    <t xml:space="preserve">sv-1236</t>
  </si>
  <si>
    <t xml:space="preserve">sv-1237</t>
  </si>
  <si>
    <t xml:space="preserve">sv-1238</t>
  </si>
  <si>
    <t xml:space="preserve">sv-1239</t>
  </si>
  <si>
    <t xml:space="preserve">sv-1240</t>
  </si>
  <si>
    <t xml:space="preserve">sv-1241</t>
  </si>
  <si>
    <t xml:space="preserve">sv-1242</t>
  </si>
  <si>
    <t xml:space="preserve">sv-1243</t>
  </si>
  <si>
    <t xml:space="preserve">sv-1244</t>
  </si>
  <si>
    <t xml:space="preserve">sv-1245</t>
  </si>
  <si>
    <t xml:space="preserve">sv-1246</t>
  </si>
  <si>
    <t xml:space="preserve">sv-1247</t>
  </si>
  <si>
    <t xml:space="preserve">sv-1248</t>
  </si>
  <si>
    <t xml:space="preserve">sv-1249</t>
  </si>
  <si>
    <t xml:space="preserve">sv-1250</t>
  </si>
  <si>
    <t xml:space="preserve">sv-1251</t>
  </si>
  <si>
    <t xml:space="preserve">sv-1252</t>
  </si>
  <si>
    <t xml:space="preserve">sv-1253</t>
  </si>
  <si>
    <t xml:space="preserve">sv-1254</t>
  </si>
  <si>
    <t xml:space="preserve">sv-1255</t>
  </si>
  <si>
    <t xml:space="preserve">sv-1256</t>
  </si>
  <si>
    <t xml:space="preserve">sv-1257</t>
  </si>
  <si>
    <t xml:space="preserve">sv-1258</t>
  </si>
  <si>
    <t xml:space="preserve">sv-1259</t>
  </si>
  <si>
    <t xml:space="preserve">sv-1260</t>
  </si>
  <si>
    <t xml:space="preserve">sv-1261</t>
  </si>
  <si>
    <t xml:space="preserve">sv-1262</t>
  </si>
  <si>
    <t xml:space="preserve">sv-1263</t>
  </si>
  <si>
    <t xml:space="preserve">sv-1264</t>
  </si>
  <si>
    <t xml:space="preserve">sv-1265</t>
  </si>
  <si>
    <t xml:space="preserve">sv-1266</t>
  </si>
  <si>
    <t xml:space="preserve">sv-1267</t>
  </si>
  <si>
    <t xml:space="preserve">sv-1268</t>
  </si>
  <si>
    <t xml:space="preserve">sv-1269</t>
  </si>
  <si>
    <t xml:space="preserve">sv-1270</t>
  </si>
  <si>
    <t xml:space="preserve">sv-1271</t>
  </si>
  <si>
    <t xml:space="preserve">sv-1272</t>
  </si>
  <si>
    <t xml:space="preserve">sv-1273</t>
  </si>
  <si>
    <t xml:space="preserve">sv-1274</t>
  </si>
  <si>
    <t xml:space="preserve">sv-1275</t>
  </si>
  <si>
    <t xml:space="preserve">sv-1276</t>
  </si>
  <si>
    <t xml:space="preserve">sv-1277</t>
  </si>
  <si>
    <t xml:space="preserve">sv-1278</t>
  </si>
  <si>
    <t xml:space="preserve">sv-1279</t>
  </si>
  <si>
    <t xml:space="preserve">sv-1280</t>
  </si>
  <si>
    <t xml:space="preserve">sv-1281</t>
  </si>
  <si>
    <t xml:space="preserve">sv-1282</t>
  </si>
  <si>
    <t xml:space="preserve">sv-1283</t>
  </si>
  <si>
    <t xml:space="preserve">sv-1284</t>
  </si>
  <si>
    <t xml:space="preserve">sv-1285</t>
  </si>
  <si>
    <t xml:space="preserve">sv-1286</t>
  </si>
  <si>
    <t xml:space="preserve">sv-1287</t>
  </si>
  <si>
    <t xml:space="preserve">sv-1288</t>
  </si>
  <si>
    <t xml:space="preserve">sv-1289</t>
  </si>
  <si>
    <t xml:space="preserve">sv-1290</t>
  </si>
  <si>
    <t xml:space="preserve">sv-1291</t>
  </si>
  <si>
    <t xml:space="preserve">sv-1292</t>
  </si>
  <si>
    <t xml:space="preserve">sv-1293</t>
  </si>
  <si>
    <t xml:space="preserve">sv-1294</t>
  </si>
  <si>
    <t xml:space="preserve">sv-1295</t>
  </si>
  <si>
    <t xml:space="preserve">sv-1296</t>
  </si>
  <si>
    <t xml:space="preserve">sv-1297</t>
  </si>
  <si>
    <t xml:space="preserve">sv-1298</t>
  </si>
  <si>
    <t xml:space="preserve">sv-1299</t>
  </si>
  <si>
    <t xml:space="preserve">sv-1300</t>
  </si>
  <si>
    <t xml:space="preserve">sv-1301</t>
  </si>
  <si>
    <t xml:space="preserve">sv-1302</t>
  </si>
  <si>
    <t xml:space="preserve">sv-1303</t>
  </si>
  <si>
    <t xml:space="preserve">sv-1304</t>
  </si>
  <si>
    <t xml:space="preserve">sv-1305</t>
  </si>
  <si>
    <t xml:space="preserve">sv-1306</t>
  </si>
  <si>
    <t xml:space="preserve">sv-1307</t>
  </si>
  <si>
    <t xml:space="preserve">sv-1308</t>
  </si>
  <si>
    <t xml:space="preserve">sv-1309</t>
  </si>
  <si>
    <t xml:space="preserve">sv-1310</t>
  </si>
  <si>
    <t xml:space="preserve">sv-1311</t>
  </si>
  <si>
    <t xml:space="preserve">sv-1312</t>
  </si>
  <si>
    <t xml:space="preserve">sv-1313</t>
  </si>
  <si>
    <t xml:space="preserve">sv-1314</t>
  </si>
  <si>
    <t xml:space="preserve">sv-1315</t>
  </si>
  <si>
    <t xml:space="preserve">sv-1316</t>
  </si>
  <si>
    <t xml:space="preserve">sv-1317</t>
  </si>
  <si>
    <t xml:space="preserve">sv-1318</t>
  </si>
  <si>
    <t xml:space="preserve">sv-1319</t>
  </si>
  <si>
    <t xml:space="preserve">sv-1320</t>
  </si>
  <si>
    <t xml:space="preserve">sv-1321</t>
  </si>
  <si>
    <t xml:space="preserve">sv-1322</t>
  </si>
  <si>
    <t xml:space="preserve">sv-1323</t>
  </si>
  <si>
    <t xml:space="preserve">sv-1324</t>
  </si>
  <si>
    <t xml:space="preserve">sv-1325</t>
  </si>
  <si>
    <t xml:space="preserve">sv-1326</t>
  </si>
  <si>
    <t xml:space="preserve">sv-1327</t>
  </si>
  <si>
    <t xml:space="preserve">sv-1328</t>
  </si>
  <si>
    <t xml:space="preserve">sv-1329</t>
  </si>
  <si>
    <t xml:space="preserve">sv-1330</t>
  </si>
  <si>
    <t xml:space="preserve">sv-1331</t>
  </si>
  <si>
    <t xml:space="preserve">sv-1332</t>
  </si>
  <si>
    <t xml:space="preserve">sv-1333</t>
  </si>
  <si>
    <t xml:space="preserve">sv-1334</t>
  </si>
  <si>
    <t xml:space="preserve">sv-1335</t>
  </si>
  <si>
    <t xml:space="preserve">sv-1336</t>
  </si>
  <si>
    <t xml:space="preserve">sv-1337</t>
  </si>
  <si>
    <t xml:space="preserve">sv-1338</t>
  </si>
  <si>
    <t xml:space="preserve">sv-1339</t>
  </si>
  <si>
    <t xml:space="preserve">sv-1340</t>
  </si>
  <si>
    <t xml:space="preserve">sv-1341</t>
  </si>
  <si>
    <t xml:space="preserve">sv-1342</t>
  </si>
  <si>
    <t xml:space="preserve">sv-1343</t>
  </si>
  <si>
    <t xml:space="preserve">sv-1344</t>
  </si>
  <si>
    <t xml:space="preserve">sv-1345</t>
  </si>
  <si>
    <t xml:space="preserve">sv-1346</t>
  </si>
  <si>
    <t xml:space="preserve">sv-1347</t>
  </si>
  <si>
    <t xml:space="preserve">sv-1348</t>
  </si>
  <si>
    <t xml:space="preserve">sv-1349</t>
  </si>
  <si>
    <t xml:space="preserve">sv-1350</t>
  </si>
  <si>
    <t xml:space="preserve">sv-1351</t>
  </si>
  <si>
    <t xml:space="preserve">sv-1352</t>
  </si>
  <si>
    <t xml:space="preserve">sv-1353</t>
  </si>
  <si>
    <t xml:space="preserve">sv-1354</t>
  </si>
  <si>
    <t xml:space="preserve">sv-1355</t>
  </si>
  <si>
    <t xml:space="preserve">sv-1356</t>
  </si>
  <si>
    <t xml:space="preserve">sv-1357</t>
  </si>
  <si>
    <t xml:space="preserve">sv-1358</t>
  </si>
  <si>
    <t xml:space="preserve">sv-1359</t>
  </si>
  <si>
    <t xml:space="preserve">sv-1361</t>
  </si>
  <si>
    <t xml:space="preserve">sv-1362</t>
  </si>
  <si>
    <t xml:space="preserve">sv-1363</t>
  </si>
  <si>
    <t xml:space="preserve">sv-1364</t>
  </si>
  <si>
    <t xml:space="preserve">sv-1365</t>
  </si>
  <si>
    <t xml:space="preserve">sv-1366</t>
  </si>
  <si>
    <t xml:space="preserve">sv-1367</t>
  </si>
  <si>
    <t xml:space="preserve">sv-1368</t>
  </si>
  <si>
    <t xml:space="preserve">sv-1369</t>
  </si>
  <si>
    <t xml:space="preserve">sv-1370</t>
  </si>
  <si>
    <t xml:space="preserve">sv-1371</t>
  </si>
  <si>
    <t xml:space="preserve">sv-1372</t>
  </si>
  <si>
    <t xml:space="preserve">sv-1373</t>
  </si>
  <si>
    <t xml:space="preserve">sv-1374</t>
  </si>
  <si>
    <t xml:space="preserve">sv-1375</t>
  </si>
  <si>
    <t xml:space="preserve">sv-1376</t>
  </si>
  <si>
    <t xml:space="preserve">sv-1377</t>
  </si>
  <si>
    <t xml:space="preserve">sv-1378</t>
  </si>
  <si>
    <t xml:space="preserve">sv-1379</t>
  </si>
  <si>
    <t xml:space="preserve">sv-1380</t>
  </si>
  <si>
    <t xml:space="preserve">sv-1381</t>
  </si>
  <si>
    <t xml:space="preserve">sv-1382</t>
  </si>
  <si>
    <t xml:space="preserve">sv-1383</t>
  </si>
  <si>
    <t xml:space="preserve">sv-1384</t>
  </si>
  <si>
    <t xml:space="preserve">sv-1385</t>
  </si>
  <si>
    <t xml:space="preserve">sv-1386</t>
  </si>
  <si>
    <t xml:space="preserve">sv-1387</t>
  </si>
  <si>
    <t xml:space="preserve">sv-1388</t>
  </si>
  <si>
    <t xml:space="preserve">sv-1389</t>
  </si>
  <si>
    <t xml:space="preserve">sv-1390</t>
  </si>
  <si>
    <t xml:space="preserve">sv-1391</t>
  </si>
  <si>
    <t xml:space="preserve">sv-1392</t>
  </si>
  <si>
    <t xml:space="preserve">sv-1393</t>
  </si>
  <si>
    <t xml:space="preserve">sv-1394</t>
  </si>
  <si>
    <t xml:space="preserve">sv-1395</t>
  </si>
  <si>
    <t xml:space="preserve">sv-1396</t>
  </si>
  <si>
    <t xml:space="preserve">sv-1397</t>
  </si>
  <si>
    <t xml:space="preserve">sv-1398</t>
  </si>
  <si>
    <t xml:space="preserve">sv-1399</t>
  </si>
  <si>
    <t xml:space="preserve">sv-1400</t>
  </si>
  <si>
    <t xml:space="preserve">sv-1401</t>
  </si>
  <si>
    <t xml:space="preserve">sv-1402</t>
  </si>
  <si>
    <t xml:space="preserve">sv-1403</t>
  </si>
  <si>
    <t xml:space="preserve">sv-1404</t>
  </si>
  <si>
    <t xml:space="preserve">sv-1405</t>
  </si>
  <si>
    <t xml:space="preserve">sv-1406</t>
  </si>
  <si>
    <t xml:space="preserve">sv-1407</t>
  </si>
  <si>
    <t xml:space="preserve">sv-1408</t>
  </si>
  <si>
    <t xml:space="preserve">sv-1409</t>
  </si>
  <si>
    <t xml:space="preserve">sv-1410</t>
  </si>
  <si>
    <t xml:space="preserve">sv-1411</t>
  </si>
  <si>
    <t xml:space="preserve">sv-1412</t>
  </si>
  <si>
    <t xml:space="preserve">sv-1413</t>
  </si>
  <si>
    <t xml:space="preserve">sv-1414</t>
  </si>
  <si>
    <t xml:space="preserve">sv-1415</t>
  </si>
  <si>
    <t xml:space="preserve">sv-1416</t>
  </si>
  <si>
    <t xml:space="preserve">sv-1417</t>
  </si>
  <si>
    <t xml:space="preserve">sv-1418</t>
  </si>
  <si>
    <t xml:space="preserve">sv-1419</t>
  </si>
  <si>
    <t xml:space="preserve">sv-1420</t>
  </si>
  <si>
    <t xml:space="preserve">sv-1421</t>
  </si>
  <si>
    <t xml:space="preserve">sv-1422</t>
  </si>
  <si>
    <t xml:space="preserve">sv-1423</t>
  </si>
  <si>
    <t xml:space="preserve">sv-1424</t>
  </si>
  <si>
    <t xml:space="preserve">sv-1425</t>
  </si>
  <si>
    <t xml:space="preserve">sv-1426</t>
  </si>
  <si>
    <t xml:space="preserve">sv-1427</t>
  </si>
  <si>
    <t xml:space="preserve">sv-1428</t>
  </si>
  <si>
    <t xml:space="preserve">sv-1429</t>
  </si>
  <si>
    <t xml:space="preserve">sv-1430</t>
  </si>
  <si>
    <t xml:space="preserve">sv-1431</t>
  </si>
  <si>
    <t xml:space="preserve">sv-1432</t>
  </si>
  <si>
    <t xml:space="preserve">sv-1433</t>
  </si>
  <si>
    <t xml:space="preserve">sv-1434</t>
  </si>
  <si>
    <t xml:space="preserve">sv-1435</t>
  </si>
  <si>
    <t xml:space="preserve">sv-1436</t>
  </si>
  <si>
    <t xml:space="preserve">sv-1437</t>
  </si>
  <si>
    <t xml:space="preserve">sv-1438</t>
  </si>
  <si>
    <t xml:space="preserve">sv-1439</t>
  </si>
  <si>
    <t xml:space="preserve">sv-1440</t>
  </si>
  <si>
    <t xml:space="preserve">sv-1441</t>
  </si>
  <si>
    <t xml:space="preserve">sv-1442</t>
  </si>
  <si>
    <t xml:space="preserve">sv-1443</t>
  </si>
  <si>
    <t xml:space="preserve">sv-1444</t>
  </si>
  <si>
    <t xml:space="preserve">sv-1445</t>
  </si>
  <si>
    <t xml:space="preserve">sv-1446</t>
  </si>
  <si>
    <t xml:space="preserve">sv-1447</t>
  </si>
  <si>
    <t xml:space="preserve">sv-1448</t>
  </si>
  <si>
    <t xml:space="preserve">sv-1449</t>
  </si>
  <si>
    <t xml:space="preserve">sv-1450</t>
  </si>
  <si>
    <t xml:space="preserve">sv-1451</t>
  </si>
  <si>
    <t xml:space="preserve">sv-1452</t>
  </si>
  <si>
    <t xml:space="preserve">sv-1453</t>
  </si>
  <si>
    <t xml:space="preserve">sv-1454</t>
  </si>
  <si>
    <t xml:space="preserve">sv-1455</t>
  </si>
  <si>
    <t xml:space="preserve">sv-1456</t>
  </si>
  <si>
    <t xml:space="preserve">sv-1457</t>
  </si>
  <si>
    <t xml:space="preserve">sv-1458</t>
  </si>
  <si>
    <t xml:space="preserve">sv-1459</t>
  </si>
  <si>
    <t xml:space="preserve">sv-1460</t>
  </si>
  <si>
    <t xml:space="preserve">sv-1461</t>
  </si>
  <si>
    <t xml:space="preserve">sv-1462</t>
  </si>
  <si>
    <t xml:space="preserve">sv-1463</t>
  </si>
  <si>
    <t xml:space="preserve">sv-1464</t>
  </si>
  <si>
    <t xml:space="preserve">sv-1465</t>
  </si>
  <si>
    <t xml:space="preserve">sv-1466</t>
  </si>
  <si>
    <t xml:space="preserve">sv-1467</t>
  </si>
  <si>
    <t xml:space="preserve">sv-1468</t>
  </si>
  <si>
    <t xml:space="preserve">sv-1469</t>
  </si>
  <si>
    <t xml:space="preserve">sv-1470</t>
  </si>
  <si>
    <t xml:space="preserve">sv-1471</t>
  </si>
  <si>
    <t xml:space="preserve">sv-1472</t>
  </si>
  <si>
    <t xml:space="preserve">sv-1473</t>
  </si>
  <si>
    <t xml:space="preserve">sv-1474</t>
  </si>
  <si>
    <t xml:space="preserve">sv-1475</t>
  </si>
  <si>
    <t xml:space="preserve">sv-1476</t>
  </si>
  <si>
    <t xml:space="preserve">sv-1477</t>
  </si>
  <si>
    <t xml:space="preserve">sv-1478</t>
  </si>
  <si>
    <t xml:space="preserve">sv-1479</t>
  </si>
  <si>
    <t xml:space="preserve">sv-1480</t>
  </si>
  <si>
    <t xml:space="preserve">sv-1481</t>
  </si>
  <si>
    <t xml:space="preserve">sv-1482</t>
  </si>
  <si>
    <t xml:space="preserve">sv-1483</t>
  </si>
  <si>
    <t xml:space="preserve">sv-1484</t>
  </si>
  <si>
    <t xml:space="preserve">sv-1485</t>
  </si>
  <si>
    <t xml:space="preserve">sv-1486</t>
  </si>
  <si>
    <t xml:space="preserve">sv-1487</t>
  </si>
  <si>
    <t xml:space="preserve">sv-1488</t>
  </si>
  <si>
    <t xml:space="preserve">sv-1489</t>
  </si>
  <si>
    <t xml:space="preserve">sv-1490</t>
  </si>
  <si>
    <t xml:space="preserve">sv-1491</t>
  </si>
  <si>
    <t xml:space="preserve">sv-1492</t>
  </si>
  <si>
    <t xml:space="preserve">sv-1493</t>
  </si>
  <si>
    <t xml:space="preserve">sv-1494</t>
  </si>
  <si>
    <t xml:space="preserve">sv-1495</t>
  </si>
  <si>
    <t xml:space="preserve">sv-1496</t>
  </si>
  <si>
    <t xml:space="preserve">sv-1497</t>
  </si>
  <si>
    <t xml:space="preserve">sv-1498</t>
  </si>
  <si>
    <t xml:space="preserve">sv-1499</t>
  </si>
  <si>
    <t xml:space="preserve">sv-1500</t>
  </si>
  <si>
    <t xml:space="preserve">sv-1501</t>
  </si>
  <si>
    <t xml:space="preserve">sv-1502</t>
  </si>
  <si>
    <t xml:space="preserve">sv-1503</t>
  </si>
  <si>
    <t xml:space="preserve">sv-1504</t>
  </si>
  <si>
    <t xml:space="preserve">sv-1505</t>
  </si>
  <si>
    <t xml:space="preserve">sv-1506</t>
  </si>
  <si>
    <t xml:space="preserve">sv-1507</t>
  </si>
  <si>
    <t xml:space="preserve">sv-1508</t>
  </si>
  <si>
    <t xml:space="preserve">sv-1509</t>
  </si>
  <si>
    <t xml:space="preserve">sv-1510</t>
  </si>
  <si>
    <t xml:space="preserve">sv-1511</t>
  </si>
  <si>
    <t xml:space="preserve">sv-1512</t>
  </si>
  <si>
    <t xml:space="preserve">sv-1513</t>
  </si>
  <si>
    <t xml:space="preserve">sv-1514</t>
  </si>
  <si>
    <t xml:space="preserve">sv-1515</t>
  </si>
  <si>
    <t xml:space="preserve">sv-1516</t>
  </si>
  <si>
    <t xml:space="preserve">sv-1517</t>
  </si>
  <si>
    <t xml:space="preserve">sv-1518</t>
  </si>
  <si>
    <t xml:space="preserve">sv-1519</t>
  </si>
  <si>
    <t xml:space="preserve">sv-1520</t>
  </si>
  <si>
    <t xml:space="preserve">sv-1521</t>
  </si>
  <si>
    <t xml:space="preserve">sv-1522</t>
  </si>
  <si>
    <t xml:space="preserve">sv-1523</t>
  </si>
  <si>
    <t xml:space="preserve">sv-1524</t>
  </si>
  <si>
    <t xml:space="preserve">sv-1525</t>
  </si>
  <si>
    <t xml:space="preserve">sv-1526</t>
  </si>
  <si>
    <t xml:space="preserve">sv-1527</t>
  </si>
  <si>
    <t xml:space="preserve">sv-1528</t>
  </si>
  <si>
    <t xml:space="preserve">sv-1529</t>
  </si>
  <si>
    <t xml:space="preserve">sv-1530</t>
  </si>
  <si>
    <t xml:space="preserve">sv-1531</t>
  </si>
  <si>
    <t xml:space="preserve">sv-1532</t>
  </si>
  <si>
    <t xml:space="preserve">sv-1533</t>
  </si>
  <si>
    <t xml:space="preserve">sv-1534</t>
  </si>
  <si>
    <t xml:space="preserve">sv-1535</t>
  </si>
  <si>
    <t xml:space="preserve">sv-1536</t>
  </si>
  <si>
    <t xml:space="preserve">sv-1537</t>
  </si>
  <si>
    <t xml:space="preserve">sv-1538</t>
  </si>
  <si>
    <t xml:space="preserve">sv-1539</t>
  </si>
  <si>
    <t xml:space="preserve">sv-1540</t>
  </si>
  <si>
    <t xml:space="preserve">sv-1541</t>
  </si>
  <si>
    <t xml:space="preserve">sv-1542</t>
  </si>
  <si>
    <t xml:space="preserve">sv-1543</t>
  </si>
  <si>
    <t xml:space="preserve">sv-1544</t>
  </si>
  <si>
    <t xml:space="preserve">sv-1545</t>
  </si>
  <si>
    <t xml:space="preserve">sv-1546</t>
  </si>
  <si>
    <t xml:space="preserve">sv-1547</t>
  </si>
  <si>
    <t xml:space="preserve">sv-1548</t>
  </si>
  <si>
    <t xml:space="preserve">sv-1549</t>
  </si>
  <si>
    <t xml:space="preserve">sv-1550</t>
  </si>
  <si>
    <t xml:space="preserve">sv-1551</t>
  </si>
  <si>
    <t xml:space="preserve">sv-1552</t>
  </si>
  <si>
    <t xml:space="preserve">sv-1553</t>
  </si>
  <si>
    <t xml:space="preserve">sv-1554</t>
  </si>
  <si>
    <t xml:space="preserve">sv-1555</t>
  </si>
  <si>
    <t xml:space="preserve">sv-1556</t>
  </si>
  <si>
    <t xml:space="preserve">sv-1557</t>
  </si>
  <si>
    <t xml:space="preserve">sv-1558</t>
  </si>
  <si>
    <t xml:space="preserve">sv-1559</t>
  </si>
  <si>
    <t xml:space="preserve">sv-1560</t>
  </si>
  <si>
    <t xml:space="preserve">sv-1561</t>
  </si>
  <si>
    <t xml:space="preserve">sv-1562</t>
  </si>
  <si>
    <t xml:space="preserve">sv-1563</t>
  </si>
  <si>
    <t xml:space="preserve">sv-1564</t>
  </si>
  <si>
    <t xml:space="preserve">sv-1565</t>
  </si>
  <si>
    <t xml:space="preserve">sv-1566</t>
  </si>
  <si>
    <t xml:space="preserve">sv-1568</t>
  </si>
  <si>
    <t xml:space="preserve">sv-1569</t>
  </si>
  <si>
    <t xml:space="preserve">sv-1570</t>
  </si>
  <si>
    <t xml:space="preserve">sv-1571</t>
  </si>
  <si>
    <t xml:space="preserve">sv-1572</t>
  </si>
  <si>
    <t xml:space="preserve">sv-1573</t>
  </si>
  <si>
    <t xml:space="preserve">sv-1574</t>
  </si>
  <si>
    <t xml:space="preserve">sv-1575</t>
  </si>
  <si>
    <t xml:space="preserve">sv-1576</t>
  </si>
  <si>
    <t xml:space="preserve">sv-1577</t>
  </si>
  <si>
    <t xml:space="preserve">sv-1578</t>
  </si>
  <si>
    <t xml:space="preserve">sv-1579</t>
  </si>
  <si>
    <t xml:space="preserve">sv-1580</t>
  </si>
  <si>
    <t xml:space="preserve">sv-1581</t>
  </si>
  <si>
    <t xml:space="preserve">sv-1582</t>
  </si>
  <si>
    <t xml:space="preserve">sv-1583</t>
  </si>
  <si>
    <t xml:space="preserve">sv-1584</t>
  </si>
  <si>
    <t xml:space="preserve">sv-1585</t>
  </si>
  <si>
    <t xml:space="preserve">sv-1586</t>
  </si>
  <si>
    <t xml:space="preserve">sv-1587</t>
  </si>
  <si>
    <t xml:space="preserve">sv-1588</t>
  </si>
  <si>
    <t xml:space="preserve">sv-1589</t>
  </si>
  <si>
    <t xml:space="preserve">sv-1590</t>
  </si>
  <si>
    <t xml:space="preserve">sv-1591</t>
  </si>
  <si>
    <t xml:space="preserve">sv-1592</t>
  </si>
  <si>
    <t xml:space="preserve">sv-1593</t>
  </si>
  <si>
    <t xml:space="preserve">sv-1594</t>
  </si>
  <si>
    <t xml:space="preserve">sv-1595</t>
  </si>
  <si>
    <t xml:space="preserve">sv-1596</t>
  </si>
  <si>
    <t xml:space="preserve">sv-1597</t>
  </si>
  <si>
    <t xml:space="preserve">sv-1598</t>
  </si>
  <si>
    <t xml:space="preserve">sv-1599</t>
  </si>
  <si>
    <t xml:space="preserve">sv-1600</t>
  </si>
  <si>
    <t xml:space="preserve">sv-1601</t>
  </si>
  <si>
    <t xml:space="preserve">sv-1602</t>
  </si>
  <si>
    <t xml:space="preserve">sv-1603</t>
  </si>
  <si>
    <t xml:space="preserve">sv-1604</t>
  </si>
  <si>
    <t xml:space="preserve">sv-1605</t>
  </si>
  <si>
    <t xml:space="preserve">sv-1606</t>
  </si>
  <si>
    <t xml:space="preserve">sv-1607</t>
  </si>
  <si>
    <t xml:space="preserve">sv-1608</t>
  </si>
  <si>
    <t xml:space="preserve">sv-1609</t>
  </si>
  <si>
    <t xml:space="preserve">sv-1610</t>
  </si>
  <si>
    <t xml:space="preserve">sv-1611</t>
  </si>
  <si>
    <t xml:space="preserve">sv-1612</t>
  </si>
  <si>
    <t xml:space="preserve">sv-1613</t>
  </si>
  <si>
    <t xml:space="preserve">sv-1614</t>
  </si>
  <si>
    <t xml:space="preserve">sv-1615</t>
  </si>
  <si>
    <t xml:space="preserve">sv-1616</t>
  </si>
  <si>
    <t xml:space="preserve">sv-1617</t>
  </si>
  <si>
    <t xml:space="preserve">sv-1618</t>
  </si>
  <si>
    <t xml:space="preserve">sv-1619</t>
  </si>
  <si>
    <t xml:space="preserve">sv-1620</t>
  </si>
  <si>
    <t xml:space="preserve">sv-1621</t>
  </si>
  <si>
    <t xml:space="preserve">sv-1622</t>
  </si>
  <si>
    <t xml:space="preserve">sv-1623</t>
  </si>
  <si>
    <t xml:space="preserve">sv-1624</t>
  </si>
  <si>
    <t xml:space="preserve">sv-1625</t>
  </si>
  <si>
    <t xml:space="preserve">sv-1626</t>
  </si>
  <si>
    <t xml:space="preserve">sv-1627</t>
  </si>
  <si>
    <t xml:space="preserve">sv-1628</t>
  </si>
  <si>
    <t xml:space="preserve">sv-1629</t>
  </si>
  <si>
    <t xml:space="preserve">sv-1630</t>
  </si>
  <si>
    <t xml:space="preserve">sv-1631</t>
  </si>
  <si>
    <t xml:space="preserve">sv-1632</t>
  </si>
  <si>
    <t xml:space="preserve">sv-1633</t>
  </si>
  <si>
    <t xml:space="preserve">sv-1634</t>
  </si>
  <si>
    <t xml:space="preserve">sv-1635</t>
  </si>
  <si>
    <t xml:space="preserve">sv-1636</t>
  </si>
  <si>
    <t xml:space="preserve">sv-1637</t>
  </si>
  <si>
    <t xml:space="preserve">sv-1638</t>
  </si>
  <si>
    <t xml:space="preserve">sv-1639</t>
  </si>
  <si>
    <t xml:space="preserve">sv-1640</t>
  </si>
  <si>
    <t xml:space="preserve">sv-1641</t>
  </si>
  <si>
    <t xml:space="preserve">sv-1642</t>
  </si>
  <si>
    <t xml:space="preserve">sv-1643</t>
  </si>
  <si>
    <t xml:space="preserve">sv-1644</t>
  </si>
  <si>
    <t xml:space="preserve">sv-1645</t>
  </si>
  <si>
    <t xml:space="preserve">sv-1646</t>
  </si>
  <si>
    <t xml:space="preserve">sv-1647</t>
  </si>
  <si>
    <t xml:space="preserve">sv-1648</t>
  </si>
  <si>
    <t xml:space="preserve">sv-1649</t>
  </si>
  <si>
    <t xml:space="preserve">sv-1650</t>
  </si>
  <si>
    <t xml:space="preserve">sv-1651</t>
  </si>
  <si>
    <t xml:space="preserve">sv-1652</t>
  </si>
  <si>
    <t xml:space="preserve">sv-1653</t>
  </si>
  <si>
    <t xml:space="preserve">sv-1654</t>
  </si>
  <si>
    <t xml:space="preserve">sv-1655</t>
  </si>
  <si>
    <t xml:space="preserve">sv-1656</t>
  </si>
  <si>
    <t xml:space="preserve">sv-1657</t>
  </si>
  <si>
    <t xml:space="preserve">sv-1658</t>
  </si>
  <si>
    <t xml:space="preserve">sv-1659</t>
  </si>
  <si>
    <t xml:space="preserve">sv-1660</t>
  </si>
  <si>
    <t xml:space="preserve">sv-1661</t>
  </si>
  <si>
    <t xml:space="preserve">sv-1662</t>
  </si>
  <si>
    <t xml:space="preserve">sv-1663</t>
  </si>
  <si>
    <t xml:space="preserve">sv-1664</t>
  </si>
  <si>
    <t xml:space="preserve">sv-1665</t>
  </si>
  <si>
    <t xml:space="preserve">sv-1666</t>
  </si>
  <si>
    <t xml:space="preserve">sv-1667</t>
  </si>
  <si>
    <t xml:space="preserve">sv-1668</t>
  </si>
  <si>
    <t xml:space="preserve">sv-1669</t>
  </si>
  <si>
    <t xml:space="preserve">sv-1670</t>
  </si>
  <si>
    <t xml:space="preserve">sv-1671</t>
  </si>
  <si>
    <t xml:space="preserve">sv-1672</t>
  </si>
  <si>
    <t xml:space="preserve">sv-1673</t>
  </si>
  <si>
    <t xml:space="preserve">sv-1674</t>
  </si>
  <si>
    <t xml:space="preserve">sv-1675</t>
  </si>
  <si>
    <t xml:space="preserve">sv-1676</t>
  </si>
  <si>
    <t xml:space="preserve">sv-1677</t>
  </si>
  <si>
    <t xml:space="preserve">sv-1678</t>
  </si>
  <si>
    <t xml:space="preserve">sv-1679</t>
  </si>
  <si>
    <t xml:space="preserve">sv-1680</t>
  </si>
  <si>
    <t xml:space="preserve">sv-1681</t>
  </si>
  <si>
    <t xml:space="preserve">sv-1682</t>
  </si>
  <si>
    <t xml:space="preserve">sv-1683</t>
  </si>
  <si>
    <t xml:space="preserve">sv-1684</t>
  </si>
  <si>
    <t xml:space="preserve">sv-1685</t>
  </si>
  <si>
    <t xml:space="preserve">sv-1686</t>
  </si>
  <si>
    <t xml:space="preserve">sv-1687</t>
  </si>
  <si>
    <t xml:space="preserve">sv-1688</t>
  </si>
  <si>
    <t xml:space="preserve">sv-1689</t>
  </si>
  <si>
    <t xml:space="preserve">sv-1690</t>
  </si>
  <si>
    <t xml:space="preserve">sv-1691</t>
  </si>
  <si>
    <t xml:space="preserve">sv-1692</t>
  </si>
  <si>
    <t xml:space="preserve">sv-1693</t>
  </si>
  <si>
    <t xml:space="preserve">sv-1694</t>
  </si>
  <si>
    <t xml:space="preserve">sv-1695</t>
  </si>
  <si>
    <t xml:space="preserve">sv-1696</t>
  </si>
  <si>
    <t xml:space="preserve">sv-1697</t>
  </si>
  <si>
    <t xml:space="preserve">sv-1698</t>
  </si>
  <si>
    <t xml:space="preserve">sv-1699</t>
  </si>
  <si>
    <t xml:space="preserve">sv-1700</t>
  </si>
  <si>
    <t xml:space="preserve">sv-1701</t>
  </si>
  <si>
    <t xml:space="preserve">sv-1702</t>
  </si>
  <si>
    <t xml:space="preserve">sv-1703</t>
  </si>
  <si>
    <t xml:space="preserve">sv-1704</t>
  </si>
  <si>
    <t xml:space="preserve">sv-1705</t>
  </si>
  <si>
    <t xml:space="preserve">sv-1706</t>
  </si>
  <si>
    <t xml:space="preserve">sv-1707</t>
  </si>
  <si>
    <t xml:space="preserve">sv-1708</t>
  </si>
  <si>
    <t xml:space="preserve">sv-1709</t>
  </si>
  <si>
    <t xml:space="preserve">sv-1710</t>
  </si>
  <si>
    <t xml:space="preserve">sv-1711</t>
  </si>
  <si>
    <t xml:space="preserve">sv-1712</t>
  </si>
  <si>
    <t xml:space="preserve">sv-1713</t>
  </si>
  <si>
    <t xml:space="preserve">sv-1714</t>
  </si>
  <si>
    <t xml:space="preserve">sv-1715</t>
  </si>
  <si>
    <t xml:space="preserve">sv-1716</t>
  </si>
  <si>
    <t xml:space="preserve">sv-1717</t>
  </si>
  <si>
    <t xml:space="preserve">sv-1718</t>
  </si>
  <si>
    <t xml:space="preserve">sv-1719</t>
  </si>
  <si>
    <t xml:space="preserve">sv-1720</t>
  </si>
  <si>
    <t xml:space="preserve">sv-1721</t>
  </si>
  <si>
    <t xml:space="preserve">sv-1722</t>
  </si>
  <si>
    <t xml:space="preserve">sv-1723</t>
  </si>
  <si>
    <t xml:space="preserve">sv-1724</t>
  </si>
  <si>
    <t xml:space="preserve">sv-1725</t>
  </si>
  <si>
    <t xml:space="preserve">sv-1726</t>
  </si>
  <si>
    <t xml:space="preserve">sv-1727</t>
  </si>
  <si>
    <t xml:space="preserve">sv-1728</t>
  </si>
  <si>
    <t xml:space="preserve">sv-1729</t>
  </si>
  <si>
    <t xml:space="preserve">sv-1730</t>
  </si>
  <si>
    <t xml:space="preserve">sv-1731</t>
  </si>
  <si>
    <t xml:space="preserve">sv-1732</t>
  </si>
  <si>
    <t xml:space="preserve">sv-1733</t>
  </si>
  <si>
    <t xml:space="preserve">sv-1734</t>
  </si>
  <si>
    <t xml:space="preserve">sv-1735</t>
  </si>
  <si>
    <t xml:space="preserve">sv-1736</t>
  </si>
  <si>
    <t xml:space="preserve">sv-1737</t>
  </si>
  <si>
    <t xml:space="preserve">sv-1738</t>
  </si>
  <si>
    <t xml:space="preserve">sv-1739</t>
  </si>
  <si>
    <t xml:space="preserve">sv-1740</t>
  </si>
  <si>
    <t xml:space="preserve">sv-1741</t>
  </si>
  <si>
    <t xml:space="preserve">sv-1742</t>
  </si>
  <si>
    <t xml:space="preserve">sv-1743</t>
  </si>
  <si>
    <t xml:space="preserve">sv-1744</t>
  </si>
  <si>
    <t xml:space="preserve">sv-1745</t>
  </si>
  <si>
    <t xml:space="preserve">sv-1746</t>
  </si>
  <si>
    <t xml:space="preserve">sv-1747</t>
  </si>
  <si>
    <t xml:space="preserve">sv-1748</t>
  </si>
  <si>
    <t xml:space="preserve">sv-1749</t>
  </si>
  <si>
    <t xml:space="preserve">sv-1750</t>
  </si>
  <si>
    <t xml:space="preserve">sv-1751</t>
  </si>
  <si>
    <t xml:space="preserve">sv-1752</t>
  </si>
  <si>
    <t xml:space="preserve">sv-1753</t>
  </si>
  <si>
    <t xml:space="preserve">sv-1754</t>
  </si>
  <si>
    <t xml:space="preserve">sv-1755</t>
  </si>
  <si>
    <t xml:space="preserve">sv-1756</t>
  </si>
  <si>
    <t xml:space="preserve">sv-1757</t>
  </si>
  <si>
    <t xml:space="preserve">sv-1758</t>
  </si>
  <si>
    <t xml:space="preserve">sv-1759</t>
  </si>
  <si>
    <t xml:space="preserve">sv-1760</t>
  </si>
  <si>
    <t xml:space="preserve">sv-1761</t>
  </si>
  <si>
    <t xml:space="preserve">sv-1762</t>
  </si>
  <si>
    <t xml:space="preserve">sv-1763</t>
  </si>
  <si>
    <t xml:space="preserve">sv-1764</t>
  </si>
  <si>
    <t xml:space="preserve">sv-1765</t>
  </si>
  <si>
    <t xml:space="preserve">sv-1766</t>
  </si>
  <si>
    <t xml:space="preserve">sv-1767</t>
  </si>
  <si>
    <t xml:space="preserve">sv-1768</t>
  </si>
  <si>
    <t xml:space="preserve">sv-1769</t>
  </si>
  <si>
    <t xml:space="preserve">sv-1770</t>
  </si>
  <si>
    <t xml:space="preserve">sv-1771</t>
  </si>
  <si>
    <t xml:space="preserve">sv-1772</t>
  </si>
  <si>
    <t xml:space="preserve">sv-1773</t>
  </si>
  <si>
    <t xml:space="preserve">sv-1774</t>
  </si>
  <si>
    <t xml:space="preserve">sv-1775</t>
  </si>
  <si>
    <t xml:space="preserve">sv-1776</t>
  </si>
  <si>
    <t xml:space="preserve">sv-1777</t>
  </si>
  <si>
    <t xml:space="preserve">sv-1778</t>
  </si>
  <si>
    <t xml:space="preserve">sv-1779</t>
  </si>
  <si>
    <t xml:space="preserve">sv-1780</t>
  </si>
  <si>
    <t xml:space="preserve">sv-1781</t>
  </si>
  <si>
    <t xml:space="preserve">sv-1782</t>
  </si>
  <si>
    <t xml:space="preserve">sv-1783</t>
  </si>
  <si>
    <t xml:space="preserve">sv-1784</t>
  </si>
  <si>
    <t xml:space="preserve">sv-1785</t>
  </si>
  <si>
    <t xml:space="preserve">sv-1786</t>
  </si>
  <si>
    <t xml:space="preserve">sv-1787</t>
  </si>
  <si>
    <t xml:space="preserve">sv-1788</t>
  </si>
  <si>
    <t xml:space="preserve">sv-1789</t>
  </si>
  <si>
    <t xml:space="preserve">sv-1790</t>
  </si>
  <si>
    <t xml:space="preserve">sv-1791</t>
  </si>
  <si>
    <t xml:space="preserve">sv-1792</t>
  </si>
  <si>
    <t xml:space="preserve">sv-1794</t>
  </si>
  <si>
    <t xml:space="preserve">sv-1795</t>
  </si>
  <si>
    <t xml:space="preserve">sv-1796</t>
  </si>
  <si>
    <t xml:space="preserve">sv-1797</t>
  </si>
  <si>
    <t xml:space="preserve">sv-1798</t>
  </si>
  <si>
    <t xml:space="preserve">sv-1799</t>
  </si>
  <si>
    <t xml:space="preserve">sv-1800</t>
  </si>
  <si>
    <t xml:space="preserve">sv-1801</t>
  </si>
  <si>
    <t xml:space="preserve">sv-1802</t>
  </si>
  <si>
    <t xml:space="preserve">sv-1803</t>
  </si>
  <si>
    <t xml:space="preserve">sv-1804</t>
  </si>
  <si>
    <t xml:space="preserve">sv-1805</t>
  </si>
  <si>
    <t xml:space="preserve">sv-1806</t>
  </si>
  <si>
    <t xml:space="preserve">sv-1807</t>
  </si>
  <si>
    <t xml:space="preserve">sv-1808</t>
  </si>
  <si>
    <t xml:space="preserve">sv-1809</t>
  </si>
  <si>
    <t xml:space="preserve">sv-1810</t>
  </si>
  <si>
    <t xml:space="preserve">sv-1811</t>
  </si>
  <si>
    <t xml:space="preserve">sv-1812</t>
  </si>
  <si>
    <t xml:space="preserve">sv-1813</t>
  </si>
  <si>
    <t xml:space="preserve">sv-1814</t>
  </si>
  <si>
    <t xml:space="preserve">sv-1815</t>
  </si>
  <si>
    <t xml:space="preserve">sv-1816</t>
  </si>
  <si>
    <t xml:space="preserve">sv-1817</t>
  </si>
  <si>
    <t xml:space="preserve">sv-1818</t>
  </si>
  <si>
    <t xml:space="preserve">sv-1819</t>
  </si>
  <si>
    <t xml:space="preserve">sv-1820</t>
  </si>
  <si>
    <t xml:space="preserve">sv-1821</t>
  </si>
  <si>
    <t xml:space="preserve">sv-1822</t>
  </si>
  <si>
    <t xml:space="preserve">sv-1823</t>
  </si>
  <si>
    <t xml:space="preserve">sv-1824</t>
  </si>
  <si>
    <t xml:space="preserve">sv-1825</t>
  </si>
  <si>
    <t xml:space="preserve">sv-1826</t>
  </si>
  <si>
    <t xml:space="preserve">sv-1827</t>
  </si>
  <si>
    <t xml:space="preserve">sv-1828</t>
  </si>
  <si>
    <t xml:space="preserve">sv-1829</t>
  </si>
  <si>
    <t xml:space="preserve">sv-1830</t>
  </si>
  <si>
    <t xml:space="preserve">sv-1831</t>
  </si>
  <si>
    <t xml:space="preserve">sv-1832</t>
  </si>
  <si>
    <t xml:space="preserve">sv-1833</t>
  </si>
  <si>
    <t xml:space="preserve">sv-1834</t>
  </si>
  <si>
    <t xml:space="preserve">sv-1835</t>
  </si>
  <si>
    <t xml:space="preserve">sv-1836</t>
  </si>
  <si>
    <t xml:space="preserve">sv-1837</t>
  </si>
  <si>
    <t xml:space="preserve">sv-1838</t>
  </si>
  <si>
    <t xml:space="preserve">sv-1839</t>
  </si>
  <si>
    <t xml:space="preserve">sv-1840</t>
  </si>
  <si>
    <t xml:space="preserve">sv-1841</t>
  </si>
  <si>
    <t xml:space="preserve">sv-1842</t>
  </si>
  <si>
    <t xml:space="preserve">sv-1843</t>
  </si>
  <si>
    <t xml:space="preserve">sv-1844</t>
  </si>
  <si>
    <t xml:space="preserve">sv-1845</t>
  </si>
  <si>
    <t xml:space="preserve">sv-1846</t>
  </si>
  <si>
    <t xml:space="preserve">sv-1847</t>
  </si>
  <si>
    <t xml:space="preserve">sv-1848</t>
  </si>
  <si>
    <t xml:space="preserve">sv-1849</t>
  </si>
  <si>
    <t xml:space="preserve">sv-1850</t>
  </si>
  <si>
    <t xml:space="preserve">sv-1851</t>
  </si>
  <si>
    <t xml:space="preserve">sv-1852</t>
  </si>
  <si>
    <t xml:space="preserve">sv-1853</t>
  </si>
  <si>
    <t xml:space="preserve">sv-1854</t>
  </si>
  <si>
    <t xml:space="preserve">sv-1855</t>
  </si>
  <si>
    <t xml:space="preserve">sv-1856</t>
  </si>
  <si>
    <t xml:space="preserve">sv-1857</t>
  </si>
  <si>
    <t xml:space="preserve">sv-1858</t>
  </si>
  <si>
    <t xml:space="preserve">sv-1859</t>
  </si>
  <si>
    <t xml:space="preserve">sv-1860</t>
  </si>
  <si>
    <t xml:space="preserve">sv-1861</t>
  </si>
  <si>
    <t xml:space="preserve">sv-1862</t>
  </si>
  <si>
    <t xml:space="preserve">sv-1863</t>
  </si>
  <si>
    <t xml:space="preserve">sv-1864</t>
  </si>
  <si>
    <t xml:space="preserve">sv-1865</t>
  </si>
  <si>
    <t xml:space="preserve">sv-1866</t>
  </si>
  <si>
    <t xml:space="preserve">sv-1867</t>
  </si>
  <si>
    <t xml:space="preserve">sv-1868</t>
  </si>
  <si>
    <t xml:space="preserve">sv-1869</t>
  </si>
  <si>
    <t xml:space="preserve">sv-1870</t>
  </si>
  <si>
    <t xml:space="preserve">sv-1871</t>
  </si>
  <si>
    <t xml:space="preserve">sv-1872</t>
  </si>
  <si>
    <t xml:space="preserve">sv-1873</t>
  </si>
  <si>
    <t xml:space="preserve">sv-1874</t>
  </si>
  <si>
    <t xml:space="preserve">sv-1875</t>
  </si>
  <si>
    <t xml:space="preserve">sv-1876</t>
  </si>
  <si>
    <t xml:space="preserve">sv-1877</t>
  </si>
  <si>
    <t xml:space="preserve">sv-1878</t>
  </si>
  <si>
    <t xml:space="preserve">sv-1879</t>
  </si>
  <si>
    <t xml:space="preserve">sv-1880</t>
  </si>
  <si>
    <t xml:space="preserve">sv-1881</t>
  </si>
  <si>
    <t xml:space="preserve">sv-1882</t>
  </si>
  <si>
    <t xml:space="preserve">sv-1883</t>
  </si>
  <si>
    <t xml:space="preserve">sv-1884</t>
  </si>
  <si>
    <t xml:space="preserve">sv-1885</t>
  </si>
  <si>
    <t xml:space="preserve">sv-1886</t>
  </si>
  <si>
    <t xml:space="preserve">sv-1887</t>
  </si>
  <si>
    <t xml:space="preserve">sv-1888</t>
  </si>
  <si>
    <t xml:space="preserve">sv-1889</t>
  </si>
  <si>
    <t xml:space="preserve">sv-1890</t>
  </si>
  <si>
    <t xml:space="preserve">sv-1891</t>
  </si>
  <si>
    <t xml:space="preserve">sv-1892</t>
  </si>
  <si>
    <t xml:space="preserve">sv-1893</t>
  </si>
  <si>
    <t xml:space="preserve">sv-1894</t>
  </si>
  <si>
    <t xml:space="preserve">sv-1895</t>
  </si>
  <si>
    <t xml:space="preserve">sv-1896</t>
  </si>
  <si>
    <t xml:space="preserve">sv-1897</t>
  </si>
  <si>
    <t xml:space="preserve">sv-1898</t>
  </si>
  <si>
    <t xml:space="preserve">sv-1899</t>
  </si>
  <si>
    <t xml:space="preserve">sv-1900</t>
  </si>
  <si>
    <t xml:space="preserve">sv-1901</t>
  </si>
  <si>
    <t xml:space="preserve">sv-1902</t>
  </si>
  <si>
    <t xml:space="preserve">sv-1903</t>
  </si>
  <si>
    <t xml:space="preserve">sv-1904</t>
  </si>
  <si>
    <t xml:space="preserve">sv-1905</t>
  </si>
  <si>
    <t xml:space="preserve">sv-1906</t>
  </si>
  <si>
    <t xml:space="preserve">sv-1907</t>
  </si>
  <si>
    <t xml:space="preserve">sv-1908</t>
  </si>
  <si>
    <t xml:space="preserve">sv-1909</t>
  </si>
  <si>
    <t xml:space="preserve">sv-1910</t>
  </si>
  <si>
    <t xml:space="preserve">sv-1911</t>
  </si>
  <si>
    <t xml:space="preserve">sv-1912</t>
  </si>
  <si>
    <t xml:space="preserve">sv-1913</t>
  </si>
  <si>
    <t xml:space="preserve">sv-1914</t>
  </si>
  <si>
    <t xml:space="preserve">sv-1915</t>
  </si>
  <si>
    <t xml:space="preserve">sv-1916</t>
  </si>
  <si>
    <t xml:space="preserve">sv-1917</t>
  </si>
  <si>
    <t xml:space="preserve">sv-1918</t>
  </si>
  <si>
    <t xml:space="preserve">sv-1919</t>
  </si>
  <si>
    <t xml:space="preserve">sv-1920</t>
  </si>
  <si>
    <t xml:space="preserve">sv-1921</t>
  </si>
  <si>
    <t xml:space="preserve">sv-1922</t>
  </si>
  <si>
    <t xml:space="preserve">sv-1923</t>
  </si>
  <si>
    <t xml:space="preserve">sv-1924</t>
  </si>
  <si>
    <t xml:space="preserve">sv-1925</t>
  </si>
  <si>
    <t xml:space="preserve">sv-1926</t>
  </si>
  <si>
    <t xml:space="preserve">sv-1927</t>
  </si>
  <si>
    <t xml:space="preserve">sv-1928</t>
  </si>
  <si>
    <t xml:space="preserve">sv-1929</t>
  </si>
  <si>
    <t xml:space="preserve">sv-1930</t>
  </si>
  <si>
    <t xml:space="preserve">sv-1931</t>
  </si>
  <si>
    <t xml:space="preserve">sv-1932</t>
  </si>
  <si>
    <t xml:space="preserve">sv-1933</t>
  </si>
  <si>
    <t xml:space="preserve">sv-1934</t>
  </si>
  <si>
    <t xml:space="preserve">sv-1935</t>
  </si>
  <si>
    <t xml:space="preserve">sv-1936</t>
  </si>
  <si>
    <t xml:space="preserve">sv-1937</t>
  </si>
  <si>
    <t xml:space="preserve">sv-1938</t>
  </si>
  <si>
    <t xml:space="preserve">sv-1939</t>
  </si>
  <si>
    <t xml:space="preserve">sv-1940</t>
  </si>
  <si>
    <t xml:space="preserve">sv-1941</t>
  </si>
  <si>
    <t xml:space="preserve">sv-1942</t>
  </si>
  <si>
    <t xml:space="preserve">sv-1943</t>
  </si>
  <si>
    <t xml:space="preserve">sv-1944</t>
  </si>
  <si>
    <t xml:space="preserve">sv-1945</t>
  </si>
  <si>
    <t xml:space="preserve">sv-1946</t>
  </si>
  <si>
    <t xml:space="preserve">sv-1947</t>
  </si>
  <si>
    <t xml:space="preserve">sv-1948</t>
  </si>
  <si>
    <t xml:space="preserve">sv-1949</t>
  </si>
  <si>
    <t xml:space="preserve">sv-1950</t>
  </si>
  <si>
    <t xml:space="preserve">sv-1951</t>
  </si>
  <si>
    <t xml:space="preserve">sv-1952</t>
  </si>
  <si>
    <t xml:space="preserve">sv-1953</t>
  </si>
  <si>
    <t xml:space="preserve">sv-1954</t>
  </si>
  <si>
    <t xml:space="preserve">sv-1955</t>
  </si>
  <si>
    <t xml:space="preserve">sv-1956</t>
  </si>
  <si>
    <t xml:space="preserve">sv-1957</t>
  </si>
  <si>
    <t xml:space="preserve">sv-1958</t>
  </si>
  <si>
    <t xml:space="preserve">sv-1959</t>
  </si>
  <si>
    <t xml:space="preserve">sv-1960</t>
  </si>
  <si>
    <t xml:space="preserve">sv-1961</t>
  </si>
  <si>
    <t xml:space="preserve">sv-1962</t>
  </si>
  <si>
    <t xml:space="preserve">sv-1963</t>
  </si>
  <si>
    <t xml:space="preserve">sv-1964</t>
  </si>
  <si>
    <t xml:space="preserve">sv-1965</t>
  </si>
  <si>
    <t xml:space="preserve">sv-1966</t>
  </si>
  <si>
    <t xml:space="preserve">sv-1967</t>
  </si>
  <si>
    <t xml:space="preserve">sv-1968</t>
  </si>
  <si>
    <t xml:space="preserve">sv-1969</t>
  </si>
  <si>
    <t xml:space="preserve">sv-1970</t>
  </si>
  <si>
    <t xml:space="preserve">sv-1971</t>
  </si>
  <si>
    <t xml:space="preserve">sv-1972</t>
  </si>
  <si>
    <t xml:space="preserve">sv-1973</t>
  </si>
  <si>
    <t xml:space="preserve">sv-1974</t>
  </si>
  <si>
    <t xml:space="preserve">sv-1975</t>
  </si>
  <si>
    <t xml:space="preserve">sv-1976</t>
  </si>
  <si>
    <t xml:space="preserve">sv-1977</t>
  </si>
  <si>
    <t xml:space="preserve">sv-1978</t>
  </si>
  <si>
    <t xml:space="preserve">sv-1979</t>
  </si>
  <si>
    <t xml:space="preserve">sv-1980</t>
  </si>
  <si>
    <t xml:space="preserve">sv-1981</t>
  </si>
  <si>
    <t xml:space="preserve">sv-1982</t>
  </si>
  <si>
    <t xml:space="preserve">sv-1983</t>
  </si>
  <si>
    <t xml:space="preserve">sv-1984</t>
  </si>
  <si>
    <t xml:space="preserve">sv-1985</t>
  </si>
  <si>
    <t xml:space="preserve">sv-1986</t>
  </si>
  <si>
    <t xml:space="preserve">sv-1987</t>
  </si>
  <si>
    <t xml:space="preserve">sv-1988</t>
  </si>
  <si>
    <t xml:space="preserve">sv-1989</t>
  </si>
  <si>
    <t xml:space="preserve">sv-1990</t>
  </si>
  <si>
    <t xml:space="preserve">sv-1991</t>
  </si>
  <si>
    <t xml:space="preserve">sv-1992</t>
  </si>
  <si>
    <t xml:space="preserve">sv-1993</t>
  </si>
  <si>
    <t xml:space="preserve">sv-1994</t>
  </si>
  <si>
    <t xml:space="preserve">sv-1995</t>
  </si>
  <si>
    <t xml:space="preserve">sv-1996</t>
  </si>
  <si>
    <t xml:space="preserve">sv-1997</t>
  </si>
  <si>
    <t xml:space="preserve">sv-1998</t>
  </si>
  <si>
    <t xml:space="preserve">sv-1999</t>
  </si>
  <si>
    <t xml:space="preserve">sv-2000</t>
  </si>
  <si>
    <t xml:space="preserve">sv-2001</t>
  </si>
  <si>
    <t xml:space="preserve">sv-2002</t>
  </si>
  <si>
    <t xml:space="preserve">sv-2003</t>
  </si>
  <si>
    <t xml:space="preserve">sv-2004</t>
  </si>
  <si>
    <t xml:space="preserve">sv-2005</t>
  </si>
  <si>
    <t xml:space="preserve">sv-2006</t>
  </si>
  <si>
    <t xml:space="preserve">sv-2007</t>
  </si>
  <si>
    <t xml:space="preserve">sv-2008</t>
  </si>
  <si>
    <t xml:space="preserve">sv-2009</t>
  </si>
  <si>
    <t xml:space="preserve">sv-2010</t>
  </si>
  <si>
    <t xml:space="preserve">sv-2011</t>
  </si>
  <si>
    <t xml:space="preserve">sv-2012</t>
  </si>
  <si>
    <t xml:space="preserve">sv-2013</t>
  </si>
  <si>
    <t xml:space="preserve">sv-2014</t>
  </si>
  <si>
    <t xml:space="preserve">sv-2015</t>
  </si>
  <si>
    <t xml:space="preserve">sv-2016</t>
  </si>
  <si>
    <t xml:space="preserve">sv-2017</t>
  </si>
  <si>
    <t xml:space="preserve">sv-2018</t>
  </si>
  <si>
    <t xml:space="preserve">sv-2019</t>
  </si>
  <si>
    <t xml:space="preserve">sv-2020</t>
  </si>
  <si>
    <t xml:space="preserve">sv-2021</t>
  </si>
  <si>
    <t xml:space="preserve">sv-2022</t>
  </si>
  <si>
    <t xml:space="preserve">sv-2023</t>
  </si>
  <si>
    <t xml:space="preserve">sv-2024</t>
  </si>
  <si>
    <t xml:space="preserve">sv-2025</t>
  </si>
  <si>
    <t xml:space="preserve">sv-2026</t>
  </si>
  <si>
    <t xml:space="preserve">sv-2027</t>
  </si>
  <si>
    <t xml:space="preserve">sv-2028</t>
  </si>
  <si>
    <t xml:space="preserve">sv-2029</t>
  </si>
  <si>
    <t xml:space="preserve">sv-2030</t>
  </si>
  <si>
    <t xml:space="preserve">sv-2031</t>
  </si>
  <si>
    <t xml:space="preserve">sv-2032</t>
  </si>
  <si>
    <t xml:space="preserve">sv-2033</t>
  </si>
  <si>
    <t xml:space="preserve">sv-2034</t>
  </si>
  <si>
    <t xml:space="preserve">sv-2035</t>
  </si>
  <si>
    <t xml:space="preserve">sv-2036</t>
  </si>
  <si>
    <t xml:space="preserve">sv-2037</t>
  </si>
  <si>
    <t xml:space="preserve">sv-2038</t>
  </si>
  <si>
    <t xml:space="preserve">sv-2039</t>
  </si>
  <si>
    <t xml:space="preserve">sv-2040</t>
  </si>
  <si>
    <t xml:space="preserve">sv-2041</t>
  </si>
  <si>
    <t xml:space="preserve">sv-2042</t>
  </si>
  <si>
    <t xml:space="preserve">sv-2043</t>
  </si>
  <si>
    <t xml:space="preserve">sv-2044</t>
  </si>
  <si>
    <t xml:space="preserve">sv-2045</t>
  </si>
  <si>
    <t xml:space="preserve">sv-2046</t>
  </si>
  <si>
    <t xml:space="preserve">sv-2047</t>
  </si>
  <si>
    <t xml:space="preserve">sv-2048</t>
  </si>
  <si>
    <t xml:space="preserve">sv-2049</t>
  </si>
  <si>
    <t xml:space="preserve">sv-2050</t>
  </si>
  <si>
    <t xml:space="preserve">sv-2051</t>
  </si>
  <si>
    <t xml:space="preserve">sv-2052</t>
  </si>
  <si>
    <t xml:space="preserve">sv-2053</t>
  </si>
  <si>
    <t xml:space="preserve">sv-2054</t>
  </si>
  <si>
    <t xml:space="preserve">sv-2055</t>
  </si>
  <si>
    <t xml:space="preserve">sv-2056</t>
  </si>
  <si>
    <t xml:space="preserve">sv-2057</t>
  </si>
  <si>
    <t xml:space="preserve">sv-2058</t>
  </si>
  <si>
    <t xml:space="preserve">sv-2059</t>
  </si>
  <si>
    <t xml:space="preserve">sv-2060</t>
  </si>
  <si>
    <t xml:space="preserve">sv-2061</t>
  </si>
  <si>
    <t xml:space="preserve">sv-2062</t>
  </si>
  <si>
    <t xml:space="preserve">sv-2063</t>
  </si>
  <si>
    <t xml:space="preserve">sv-2064</t>
  </si>
  <si>
    <t xml:space="preserve">sv-2065</t>
  </si>
  <si>
    <t xml:space="preserve">sv-2066</t>
  </si>
  <si>
    <t xml:space="preserve">sv-2067</t>
  </si>
  <si>
    <t xml:space="preserve">sv-2068</t>
  </si>
  <si>
    <t xml:space="preserve">sv-2069</t>
  </si>
  <si>
    <t xml:space="preserve">sv-2070</t>
  </si>
  <si>
    <t xml:space="preserve">sv-2071</t>
  </si>
  <si>
    <t xml:space="preserve">sv-2072</t>
  </si>
  <si>
    <t xml:space="preserve">sv-2073</t>
  </si>
  <si>
    <t xml:space="preserve">sv-2074</t>
  </si>
  <si>
    <t xml:space="preserve">sv-2075</t>
  </si>
  <si>
    <t xml:space="preserve">sv-2076</t>
  </si>
  <si>
    <t xml:space="preserve">sv-2077</t>
  </si>
  <si>
    <t xml:space="preserve">sv-2078</t>
  </si>
  <si>
    <t xml:space="preserve">sv-2079</t>
  </si>
  <si>
    <t xml:space="preserve">sv-2080</t>
  </si>
  <si>
    <t xml:space="preserve">sv-2081</t>
  </si>
  <si>
    <t xml:space="preserve">sv-2082</t>
  </si>
  <si>
    <t xml:space="preserve">sv-2083</t>
  </si>
  <si>
    <t xml:space="preserve">sv-2084</t>
  </si>
  <si>
    <t xml:space="preserve">sv-2085</t>
  </si>
  <si>
    <t xml:space="preserve">sv-2086</t>
  </si>
  <si>
    <t xml:space="preserve">sv-2087</t>
  </si>
  <si>
    <t xml:space="preserve">sv-2088</t>
  </si>
  <si>
    <t xml:space="preserve">sv-2089</t>
  </si>
  <si>
    <t xml:space="preserve">sv-2090</t>
  </si>
  <si>
    <t xml:space="preserve">sv-2091</t>
  </si>
  <si>
    <t xml:space="preserve">sv-2092</t>
  </si>
  <si>
    <t xml:space="preserve">sv-2093</t>
  </si>
  <si>
    <t xml:space="preserve">sv-2094</t>
  </si>
  <si>
    <t xml:space="preserve">sv-2095</t>
  </si>
  <si>
    <t xml:space="preserve">sv-2096</t>
  </si>
  <si>
    <t xml:space="preserve">sv-2097</t>
  </si>
  <si>
    <t xml:space="preserve">sv-2098</t>
  </si>
  <si>
    <t xml:space="preserve">sv-2099</t>
  </si>
  <si>
    <t xml:space="preserve">sv-2100</t>
  </si>
  <si>
    <t xml:space="preserve">sv-2101</t>
  </si>
  <si>
    <t xml:space="preserve">sv-2102</t>
  </si>
  <si>
    <t xml:space="preserve">sv-2103</t>
  </si>
  <si>
    <t xml:space="preserve">sv-2104</t>
  </si>
  <si>
    <t xml:space="preserve">sv-2105</t>
  </si>
  <si>
    <t xml:space="preserve">sv-2106</t>
  </si>
  <si>
    <t xml:space="preserve">sv-2107</t>
  </si>
  <si>
    <t xml:space="preserve">sv-2108</t>
  </si>
  <si>
    <t xml:space="preserve">sv-2109</t>
  </si>
  <si>
    <t xml:space="preserve">sv-2110</t>
  </si>
  <si>
    <t xml:space="preserve">sv-2111</t>
  </si>
  <si>
    <t xml:space="preserve">sv-2112</t>
  </si>
  <si>
    <t xml:space="preserve">sv-2113</t>
  </si>
  <si>
    <t xml:space="preserve">sv-2114</t>
  </si>
  <si>
    <t xml:space="preserve">sv-2115</t>
  </si>
  <si>
    <t xml:space="preserve">sv-2116</t>
  </si>
  <si>
    <t xml:space="preserve">sv-2117</t>
  </si>
  <si>
    <t xml:space="preserve">sv-2118</t>
  </si>
  <si>
    <t xml:space="preserve">sv-2119</t>
  </si>
  <si>
    <t xml:space="preserve">sv-2120</t>
  </si>
  <si>
    <t xml:space="preserve">sv-2121</t>
  </si>
  <si>
    <t xml:space="preserve">sv-2122</t>
  </si>
  <si>
    <t xml:space="preserve">sv-2123</t>
  </si>
  <si>
    <t xml:space="preserve">sv-2124</t>
  </si>
  <si>
    <t xml:space="preserve">sv-2125</t>
  </si>
  <si>
    <t xml:space="preserve">sv-2126</t>
  </si>
  <si>
    <t xml:space="preserve">sv-2127</t>
  </si>
  <si>
    <t xml:space="preserve">sv-2128</t>
  </si>
  <si>
    <t xml:space="preserve">sv-2129</t>
  </si>
  <si>
    <t xml:space="preserve">sv-2130</t>
  </si>
  <si>
    <t xml:space="preserve">sv-2131</t>
  </si>
  <si>
    <t xml:space="preserve">sv-2132</t>
  </si>
  <si>
    <t xml:space="preserve">sv-2133</t>
  </si>
  <si>
    <t xml:space="preserve">sv-2134</t>
  </si>
  <si>
    <t xml:space="preserve">sv-2135</t>
  </si>
  <si>
    <t xml:space="preserve">sv-2136</t>
  </si>
  <si>
    <t xml:space="preserve">sv-2137</t>
  </si>
  <si>
    <t xml:space="preserve">sv-2138</t>
  </si>
  <si>
    <t xml:space="preserve">sv-2139</t>
  </si>
  <si>
    <t xml:space="preserve">sv-2140</t>
  </si>
  <si>
    <t xml:space="preserve">sv-2141</t>
  </si>
  <si>
    <t xml:space="preserve">sv-2142</t>
  </si>
  <si>
    <t xml:space="preserve">sv-2143</t>
  </si>
  <si>
    <t xml:space="preserve">sv-2144</t>
  </si>
  <si>
    <t xml:space="preserve">sv-2145</t>
  </si>
  <si>
    <t xml:space="preserve">sv-2146</t>
  </si>
  <si>
    <t xml:space="preserve">sv-2147</t>
  </si>
  <si>
    <t xml:space="preserve">sv-2148</t>
  </si>
  <si>
    <t xml:space="preserve">sv-2149</t>
  </si>
  <si>
    <t xml:space="preserve">sv-2150</t>
  </si>
  <si>
    <t xml:space="preserve">sv-2151</t>
  </si>
  <si>
    <t xml:space="preserve">sv-2152</t>
  </si>
  <si>
    <t xml:space="preserve">sv-2153</t>
  </si>
  <si>
    <t xml:space="preserve">PASTED VALUES from data/sql/analysis/run_all.py (artifacts/analysis-results.json); not formulas. They go stale if the data or the queries change.</t>
  </si>
  <si>
    <t xml:space="preserve">dataset_hash 944ef91b3dc17c04c6bb601e0faac94f956d121877de2b9864988cf7c5d5cba4; code revision 43de7f8; window [2026-07-06T00:00:00Z, 2026-09-28T00:00:00Z) UTC</t>
  </si>
  <si>
    <t xml:space="preserve">reconciliation (run_all.py): rows, rows equal</t>
  </si>
  <si>
    <t xml:space="preserve">01_arrivals_by_hour_of_week.sql</t>
  </si>
  <si>
    <t xml:space="preserve">note</t>
  </si>
  <si>
    <t xml:space="preserve">block_utc</t>
  </si>
  <si>
    <t xml:space="preserve">arrivals_training</t>
  </si>
  <si>
    <t xml:space="preserve">arrivals_holdout</t>
  </si>
  <si>
    <t xml:space="preserve">staffed_hours</t>
  </si>
  <si>
    <t xml:space="preserve">arrivals_per_staffed_hour</t>
  </si>
  <si>
    <t xml:space="preserve">blocks_ranked</t>
  </si>
  <si>
    <t xml:space="preserve">top 1</t>
  </si>
  <si>
    <t xml:space="preserve">Mon 09-11</t>
  </si>
  <si>
    <t xml:space="preserve">top 2</t>
  </si>
  <si>
    <t xml:space="preserve">Mon 10-12</t>
  </si>
  <si>
    <t xml:space="preserve">top 3</t>
  </si>
  <si>
    <t xml:space="preserve">Mon 08-10</t>
  </si>
  <si>
    <t xml:space="preserve">top 4</t>
  </si>
  <si>
    <t xml:space="preserve">Tue 14-16</t>
  </si>
  <si>
    <t xml:space="preserve">top 5</t>
  </si>
  <si>
    <t xml:space="preserve">Mon 13-15</t>
  </si>
  <si>
    <t xml:space="preserve">top 6</t>
  </si>
  <si>
    <t xml:space="preserve">Thu 14-16</t>
  </si>
  <si>
    <t xml:space="preserve">median of the blocks</t>
  </si>
  <si>
    <t xml:space="preserve">(mean of the two middle blocks)</t>
  </si>
  <si>
    <t xml:space="preserve">lowest block</t>
  </si>
  <si>
    <t xml:space="preserve">Sun 00-02</t>
  </si>
  <si>
    <t xml:space="preserve">02_wait_and_response_distributions.sql (first_response_and_wait)</t>
  </si>
  <si>
    <t xml:space="preserve">queue_id</t>
  </si>
  <si>
    <t xml:space="preserve">with_human_reply</t>
  </si>
  <si>
    <t xml:space="preserve">mean_first_response_min</t>
  </si>
  <si>
    <t xml:space="preserve">p90_first_response_min</t>
  </si>
  <si>
    <t xml:space="preserve">served</t>
  </si>
  <si>
    <t xml:space="preserve">mean_wait_min</t>
  </si>
  <si>
    <t xml:space="preserve">p90_wait_min</t>
  </si>
  <si>
    <t xml:space="preserve">ALL</t>
  </si>
  <si>
    <t xml:space="preserve">03_sla_compliance_and_open_overdue.sql (compliance)</t>
  </si>
  <si>
    <t xml:space="preserve">window_name</t>
  </si>
  <si>
    <t xml:space="preserve">first_response_within</t>
  </si>
  <si>
    <t xml:space="preserve">first_response_eligible</t>
  </si>
  <si>
    <t xml:space="preserve">first_response_compliance</t>
  </si>
  <si>
    <t xml:space="preserve">arrivals_without_human_reply</t>
  </si>
  <si>
    <t xml:space="preserve">if_no_reply_counted_as_miss</t>
  </si>
  <si>
    <t xml:space="preserve">resolution_within</t>
  </si>
  <si>
    <t xml:space="preserve">resolution_eligible</t>
  </si>
  <si>
    <t xml:space="preserve">resolution_compliance</t>
  </si>
  <si>
    <t xml:space="preserve">resolution_misses</t>
  </si>
  <si>
    <t xml:space="preserve">misses_that_were_reopened</t>
  </si>
  <si>
    <t xml:space="preserve">04_occupancy_by_agent_and_shift.sql (by agent)</t>
  </si>
  <si>
    <t xml:space="preserve">timezone</t>
  </si>
  <si>
    <t xml:space="preserve">employment_type</t>
  </si>
  <si>
    <t xml:space="preserve">shifts</t>
  </si>
  <si>
    <t xml:space="preserve">staffed_available_min</t>
  </si>
  <si>
    <t xml:space="preserve">declared_break_min</t>
  </si>
  <si>
    <t xml:space="preserve">recorded_break_min</t>
  </si>
  <si>
    <t xml:space="preserve">service_intervals</t>
  </si>
  <si>
    <t xml:space="preserve">handling_min</t>
  </si>
  <si>
    <t xml:space="preserve">occupancy</t>
  </si>
  <si>
    <t xml:space="preserve">Europe/Berlin</t>
  </si>
  <si>
    <t xml:space="preserve">full_time</t>
  </si>
  <si>
    <t xml:space="preserve">part_time</t>
  </si>
  <si>
    <t xml:space="preserve">America/Santiago</t>
  </si>
  <si>
    <t xml:space="preserve">contractor</t>
  </si>
  <si>
    <t xml:space="preserve">05_transfer_and_reopen_effects.sql (groups)</t>
  </si>
  <si>
    <t xml:space="preserve">ticket_group</t>
  </si>
  <si>
    <t xml:space="preserve">completions</t>
  </si>
  <si>
    <t xml:space="preserve">share_of_completions_pct</t>
  </si>
  <si>
    <t xml:space="preserve">mean_resolution_min</t>
  </si>
  <si>
    <t xml:space="preserve">p90_resolution_min</t>
  </si>
  <si>
    <t xml:space="preserve">mean_wait_to_first_service_min</t>
  </si>
  <si>
    <t xml:space="preserve">mean_handling_min</t>
  </si>
  <si>
    <t xml:space="preserve">mean_dormant_gap_min</t>
  </si>
  <si>
    <t xml:space="preserve">neither</t>
  </si>
  <si>
    <t xml:space="preserve">transferred only</t>
  </si>
  <si>
    <t xml:space="preserve">reopened only</t>
  </si>
  <si>
    <t xml:space="preserve">transferred and reopened</t>
  </si>
  <si>
    <t xml:space="preserve">06_abandonment_by_channel_and_patience.sql (by channel)</t>
  </si>
  <si>
    <t xml:space="preserve">can_abandon</t>
  </si>
  <si>
    <t xml:space="preserve">abandoned_before_first_service</t>
  </si>
  <si>
    <t xml:space="preserve">abandoned_after_service_began</t>
  </si>
  <si>
    <t xml:space="preserve">of_which_transferred</t>
  </si>
  <si>
    <t xml:space="preserve">mean_patience_min</t>
  </si>
  <si>
    <t xml:space="preserve">p90_patience_min</t>
  </si>
  <si>
    <t xml:space="preserve">true</t>
  </si>
  <si>
    <t xml:space="preserve">false</t>
  </si>
  <si>
    <t xml:space="preserve">ALL abandonable</t>
  </si>
  <si>
    <t xml:space="preserve">07_survey_response_skew.sql (by experience)</t>
  </si>
  <si>
    <t xml:space="preserve">experience</t>
  </si>
  <si>
    <t xml:space="preserve">invitation_rate</t>
  </si>
  <si>
    <t xml:space="preserve">valid_responses</t>
  </si>
  <si>
    <t xml:space="preserve">response_rate</t>
  </si>
  <si>
    <t xml:space="preserve">positive</t>
  </si>
  <si>
    <t xml:space="preserve">good experience</t>
  </si>
  <si>
    <t xml:space="preserve">poor experience</t>
  </si>
  <si>
    <t xml:space="preserve">08_rejections_and_defects_by_reason.sql (rejections)</t>
  </si>
  <si>
    <t xml:space="preserve">entity</t>
  </si>
  <si>
    <t xml:space="preserve">reason_code</t>
  </si>
  <si>
    <t xml:space="preserve">injected_defect</t>
  </si>
  <si>
    <t xml:space="preserve">rejected_rows</t>
  </si>
  <si>
    <t xml:space="preserve">distinct_ids</t>
  </si>
  <si>
    <t xml:space="preserve">first_and_last_id</t>
  </si>
  <si>
    <t xml:space="preserve">AGENT_NOT_QUALIFIED</t>
  </si>
  <si>
    <t xml:space="preserve">INJ-03</t>
  </si>
  <si>
    <t xml:space="preserve">t-0630 .. t-2422</t>
  </si>
  <si>
    <t xml:space="preserve">CONCURRENCY_EXCEEDED</t>
  </si>
  <si>
    <t xml:space="preserve">INJ-04</t>
  </si>
  <si>
    <t xml:space="preserve">t-1295 .. t-2799</t>
  </si>
  <si>
    <t xml:space="preserve">TRANSFER_RESETS_ARRIVAL</t>
  </si>
  <si>
    <t xml:space="preserve">INJ-06</t>
  </si>
  <si>
    <t xml:space="preserve">t-1066 .. t-3206</t>
  </si>
  <si>
    <t xml:space="preserve">ticket_events</t>
  </si>
  <si>
    <t xml:space="preserve">BOT_AS_HUMAN_REPLY</t>
  </si>
  <si>
    <t xml:space="preserve">INJ-01</t>
  </si>
  <si>
    <t xml:space="preserve">e-00006 .. e-10283</t>
  </si>
  <si>
    <t xml:space="preserve">TICKET_REJECTED</t>
  </si>
  <si>
    <t xml:space="preserve">dependants of INJ-03 / INJ-04 / INJ-06</t>
  </si>
  <si>
    <t xml:space="preserve">e-03624 .. e-18340</t>
  </si>
  <si>
    <t xml:space="preserve">surveys</t>
  </si>
  <si>
    <t xml:space="preserve">sv-0576 .. sv-1793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</si>
</sst>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0.000000"/>
    <numFmt numFmtId="168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B33"/>
        <bgColor rgb="FF003300"/>
      </patternFill>
    </fill>
    <fill>
      <patternFill patternType="solid">
        <fgColor rgb="FFE8E1CC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1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41.75" hidden="false" customHeight="false" outlineLevel="0" collapsed="false">
      <c r="A4" s="2" t="s">
        <v>2</v>
      </c>
      <c r="B4" s="3" t="s">
        <v>3</v>
      </c>
    </row>
    <row r="5" customFormat="false" ht="28.35" hidden="false" customHeight="false" outlineLevel="0" collapsed="false">
      <c r="A5" s="2" t="s">
        <v>4</v>
      </c>
      <c r="B5" s="3" t="s">
        <v>5</v>
      </c>
    </row>
    <row r="6" customFormat="false" ht="28.35" hidden="false" customHeight="false" outlineLevel="0" collapsed="false">
      <c r="A6" s="2" t="s">
        <v>6</v>
      </c>
      <c r="B6" s="3" t="s">
        <v>7</v>
      </c>
    </row>
    <row r="7" customFormat="false" ht="28.35" hidden="false" customHeight="false" outlineLevel="0" collapsed="false">
      <c r="A7" s="2" t="s">
        <v>8</v>
      </c>
      <c r="B7" s="3" t="s">
        <v>9</v>
      </c>
    </row>
    <row r="8" customFormat="false" ht="28.35" hidden="false" customHeight="false" outlineLevel="0" collapsed="false">
      <c r="A8" s="2" t="s">
        <v>10</v>
      </c>
      <c r="B8" s="3" t="s">
        <v>11</v>
      </c>
    </row>
    <row r="9" customFormat="false" ht="28.35" hidden="false" customHeight="false" outlineLevel="0" collapsed="false">
      <c r="A9" s="2" t="s">
        <v>12</v>
      </c>
      <c r="B9" s="3" t="s">
        <v>13</v>
      </c>
    </row>
    <row r="10" customFormat="false" ht="28.35" hidden="false" customHeight="false" outlineLevel="0" collapsed="false">
      <c r="A10" s="2" t="s">
        <v>14</v>
      </c>
      <c r="B10" s="3" t="s">
        <v>15</v>
      </c>
    </row>
    <row r="11" customFormat="false" ht="28.35" hidden="false" customHeight="false" outlineLevel="0" collapsed="false">
      <c r="A11" s="2" t="s">
        <v>16</v>
      </c>
      <c r="B11" s="3" t="s">
        <v>17</v>
      </c>
    </row>
    <row r="12" customFormat="false" ht="15" hidden="false" customHeight="false" outlineLevel="0" collapsed="false">
      <c r="A12" s="2" t="s">
        <v>18</v>
      </c>
      <c r="B12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5" min="4" style="0" width="24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0" t="s">
        <v>21</v>
      </c>
    </row>
    <row r="3" customFormat="false" ht="15" hidden="false" customHeight="false" outlineLevel="0" collapsed="false">
      <c r="A3" s="2" t="s">
        <v>22</v>
      </c>
      <c r="B3" s="4" t="s">
        <v>23</v>
      </c>
    </row>
    <row r="6" customFormat="false" ht="15" hidden="false" customHeight="false" outlineLevel="0" collapsed="false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</row>
    <row r="7" customFormat="false" ht="15" hidden="false" customHeight="false" outlineLevel="0" collapsed="false">
      <c r="A7" s="6" t="s">
        <v>23</v>
      </c>
      <c r="B7" s="6" t="n">
        <v>1783296000</v>
      </c>
      <c r="C7" s="6" t="n">
        <v>1790553600</v>
      </c>
      <c r="D7" s="6" t="s">
        <v>29</v>
      </c>
      <c r="E7" s="6" t="s">
        <v>30</v>
      </c>
    </row>
    <row r="8" customFormat="false" ht="15" hidden="false" customHeight="false" outlineLevel="0" collapsed="false">
      <c r="A8" s="6" t="s">
        <v>31</v>
      </c>
      <c r="B8" s="6" t="n">
        <v>1783296000</v>
      </c>
      <c r="C8" s="6" t="n">
        <v>1788134400</v>
      </c>
      <c r="D8" s="6" t="s">
        <v>29</v>
      </c>
      <c r="E8" s="6" t="s">
        <v>32</v>
      </c>
    </row>
    <row r="9" customFormat="false" ht="15" hidden="false" customHeight="false" outlineLevel="0" collapsed="false">
      <c r="A9" s="6" t="s">
        <v>33</v>
      </c>
      <c r="B9" s="6" t="n">
        <v>1788134400</v>
      </c>
      <c r="C9" s="6" t="n">
        <v>1790553600</v>
      </c>
      <c r="D9" s="6" t="s">
        <v>32</v>
      </c>
      <c r="E9" s="6" t="s">
        <v>30</v>
      </c>
    </row>
    <row r="11" customFormat="false" ht="15" hidden="false" customHeight="false" outlineLevel="0" collapsed="false">
      <c r="A11" s="0" t="s">
        <v>34</v>
      </c>
      <c r="B11" s="0" t="n">
        <f aca="false">INDEX($B$7:$B$9,MATCH($B$3,$A$7:$A$9,0))</f>
        <v>1783296000</v>
      </c>
    </row>
    <row r="12" customFormat="false" ht="15" hidden="false" customHeight="false" outlineLevel="0" collapsed="false">
      <c r="A12" s="0" t="s">
        <v>35</v>
      </c>
      <c r="B12" s="0" t="n">
        <f aca="false">INDEX($C$7:$C$9,MATCH($B$3,$A$7:$A$9,0))</f>
        <v>1790553600</v>
      </c>
    </row>
    <row r="13" customFormat="false" ht="15" hidden="false" customHeight="false" outlineLevel="0" collapsed="false">
      <c r="A13" s="0" t="s">
        <v>36</v>
      </c>
      <c r="B13" s="0" t="n">
        <f aca="false">(B12-B11)/3600</f>
        <v>2016</v>
      </c>
    </row>
    <row r="14" customFormat="false" ht="15" hidden="false" customHeight="false" outlineLevel="0" collapsed="false">
      <c r="A14" s="0" t="s">
        <v>37</v>
      </c>
      <c r="B14" s="0" t="n">
        <f aca="false">B12</f>
        <v>1790553600</v>
      </c>
      <c r="C14" s="0" t="s">
        <v>38</v>
      </c>
    </row>
    <row r="17" customFormat="false" ht="15" hidden="false" customHeight="false" outlineLevel="0" collapsed="false">
      <c r="A17" s="5" t="s">
        <v>39</v>
      </c>
      <c r="B17" s="5" t="s">
        <v>40</v>
      </c>
      <c r="C17" s="5" t="s">
        <v>41</v>
      </c>
    </row>
    <row r="18" customFormat="false" ht="15" hidden="false" customHeight="false" outlineLevel="0" collapsed="false">
      <c r="A18" s="6" t="s">
        <v>42</v>
      </c>
      <c r="B18" s="6" t="n">
        <v>15</v>
      </c>
      <c r="C18" s="6" t="n">
        <v>240</v>
      </c>
    </row>
    <row r="19" customFormat="false" ht="15" hidden="false" customHeight="false" outlineLevel="0" collapsed="false">
      <c r="A19" s="6" t="s">
        <v>43</v>
      </c>
      <c r="B19" s="6" t="n">
        <v>60</v>
      </c>
      <c r="C19" s="6" t="n">
        <v>1440</v>
      </c>
    </row>
    <row r="20" customFormat="false" ht="15" hidden="false" customHeight="false" outlineLevel="0" collapsed="false">
      <c r="A20" s="6" t="s">
        <v>44</v>
      </c>
      <c r="B20" s="6" t="n">
        <v>240</v>
      </c>
      <c r="C20" s="6" t="n">
        <v>4320</v>
      </c>
    </row>
    <row r="22" customFormat="false" ht="15" hidden="false" customHeight="false" outlineLevel="0" collapsed="false">
      <c r="A22" s="0" t="s">
        <v>45</v>
      </c>
      <c r="B22" s="6" t="s">
        <v>46</v>
      </c>
      <c r="C22" s="6" t="s">
        <v>47</v>
      </c>
    </row>
    <row r="24" customFormat="false" ht="15" hidden="false" customHeight="false" outlineLevel="0" collapsed="false">
      <c r="A24" s="0" t="s">
        <v>48</v>
      </c>
      <c r="B24" s="6" t="n">
        <v>4</v>
      </c>
    </row>
  </sheetData>
  <dataValidations count="1">
    <dataValidation allowBlank="false" errorStyle="stop" operator="between" showDropDown="false" showErrorMessage="false" showInputMessage="false" sqref="B3" type="list">
      <formula1>"full,training,holdout"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90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9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0" t="s">
        <v>50</v>
      </c>
    </row>
    <row r="3" customFormat="false" ht="15" hidden="false" customHeight="false" outlineLevel="0" collapsed="false">
      <c r="A3" s="0" t="s">
        <v>51</v>
      </c>
      <c r="B3" s="0" t="str">
        <f aca="false">Scenario!B3</f>
        <v>full</v>
      </c>
      <c r="D3" s="0" t="s">
        <v>52</v>
      </c>
      <c r="E3" s="7" t="b">
        <f aca="false">AND(G6:G31)</f>
        <v>1</v>
      </c>
    </row>
    <row r="5" customFormat="false" ht="28.35" hidden="false" customHeight="false" outlineLevel="0" collapsed="false">
      <c r="A5" s="5" t="s">
        <v>53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  <c r="G5" s="5" t="s">
        <v>59</v>
      </c>
    </row>
    <row r="6" customFormat="false" ht="15" hidden="false" customHeight="false" outlineLevel="0" collapsed="false">
      <c r="A6" s="0" t="s">
        <v>60</v>
      </c>
      <c r="B6" s="8" t="n">
        <f aca="false">SUM(Tickets!$L$2:$L$3818)</f>
        <v>3817</v>
      </c>
      <c r="C6" s="9" t="s">
        <v>61</v>
      </c>
      <c r="D6" s="3" t="s">
        <v>62</v>
      </c>
      <c r="E6" s="9" t="n">
        <f aca="false">INDEX('Domain reference'!$B$5:$D$5,MATCH(Scenario!$B$3,'Domain reference'!$B$4:$D$4,0))</f>
        <v>3817</v>
      </c>
      <c r="F6" s="6" t="n">
        <v>0</v>
      </c>
      <c r="G6" s="10" t="b">
        <f aca="false">ABS(B6-E6)&lt;=F6+0.0000000001</f>
        <v>1</v>
      </c>
    </row>
    <row r="7" customFormat="false" ht="15" hidden="false" customHeight="false" outlineLevel="0" collapsed="false">
      <c r="A7" s="0" t="s">
        <v>63</v>
      </c>
      <c r="B7" s="8" t="n">
        <f aca="false">SUM(Tickets!$O$2:$O$3818)</f>
        <v>3608</v>
      </c>
      <c r="C7" s="9" t="s">
        <v>61</v>
      </c>
      <c r="D7" s="3" t="s">
        <v>64</v>
      </c>
      <c r="E7" s="9" t="n">
        <f aca="false">INDEX('Domain reference'!$B$6:$D$6,MATCH(Scenario!$B$3,'Domain reference'!$B$4:$D$4,0))</f>
        <v>3608</v>
      </c>
      <c r="F7" s="6" t="n">
        <v>0</v>
      </c>
      <c r="G7" s="10" t="b">
        <f aca="false">ABS(B7-E7)&lt;=F7+0.0000000001</f>
        <v>1</v>
      </c>
    </row>
    <row r="8" customFormat="false" ht="15" hidden="false" customHeight="false" outlineLevel="0" collapsed="false">
      <c r="A8" s="0" t="s">
        <v>65</v>
      </c>
      <c r="B8" s="11" t="n">
        <f aca="false">ROUND(B6/Scenario!$B$13,6)</f>
        <v>1.893353</v>
      </c>
      <c r="C8" s="9" t="s">
        <v>66</v>
      </c>
      <c r="D8" s="3" t="s">
        <v>67</v>
      </c>
      <c r="E8" s="9" t="n">
        <f aca="false">INDEX('Domain reference'!$B$7:$D$7,MATCH(Scenario!$B$3,'Domain reference'!$B$4:$D$4,0))</f>
        <v>1.893353</v>
      </c>
      <c r="F8" s="6" t="n">
        <v>5E-007</v>
      </c>
      <c r="G8" s="10" t="b">
        <f aca="false">ABS(B8-E8)&lt;=F8+0.0000000001</f>
        <v>1</v>
      </c>
    </row>
    <row r="9" customFormat="false" ht="15" hidden="false" customHeight="false" outlineLevel="0" collapsed="false">
      <c r="A9" s="0" t="s">
        <v>68</v>
      </c>
      <c r="B9" s="11" t="n">
        <f aca="false">ROUND(B7/Scenario!$B$13,6)</f>
        <v>1.789683</v>
      </c>
      <c r="C9" s="9" t="s">
        <v>66</v>
      </c>
      <c r="D9" s="3" t="s">
        <v>69</v>
      </c>
      <c r="E9" s="9" t="n">
        <f aca="false">INDEX('Domain reference'!$B$8:$D$8,MATCH(Scenario!$B$3,'Domain reference'!$B$4:$D$4,0))</f>
        <v>1.789683</v>
      </c>
      <c r="F9" s="6" t="n">
        <v>5E-007</v>
      </c>
      <c r="G9" s="10" t="b">
        <f aca="false">ABS(B9-E9)&lt;=F9+0.0000000001</f>
        <v>1</v>
      </c>
    </row>
    <row r="10" customFormat="false" ht="15" hidden="false" customHeight="false" outlineLevel="0" collapsed="false">
      <c r="A10" s="0" t="s">
        <v>70</v>
      </c>
      <c r="B10" s="12" t="n">
        <f aca="false">ROUND(AVERAGE(Tickets!$M$2:$M$3818),4)</f>
        <v>28.0046</v>
      </c>
      <c r="C10" s="9" t="s">
        <v>71</v>
      </c>
      <c r="D10" s="3" t="s">
        <v>72</v>
      </c>
      <c r="E10" s="9" t="n">
        <f aca="false">INDEX('Domain reference'!$B$9:$D$9,MATCH(Scenario!$B$3,'Domain reference'!$B$4:$D$4,0))</f>
        <v>28.0046</v>
      </c>
      <c r="F10" s="6" t="n">
        <v>5E-005</v>
      </c>
      <c r="G10" s="10" t="b">
        <f aca="false">ABS(B10-E10)&lt;=F10+0.0000000001</f>
        <v>1</v>
      </c>
    </row>
    <row r="11" customFormat="false" ht="15" hidden="false" customHeight="false" outlineLevel="0" collapsed="false">
      <c r="A11" s="0" t="s">
        <v>73</v>
      </c>
      <c r="B11" s="12" t="n">
        <f aca="false">ROUND(SMALL(Tickets!$M$2:$M$3818,INT((9*COUNT(Tickets!$M$2:$M$3818)+9)/10)),4)</f>
        <v>44.15</v>
      </c>
      <c r="C11" s="9" t="s">
        <v>71</v>
      </c>
      <c r="D11" s="3" t="s">
        <v>74</v>
      </c>
      <c r="E11" s="9" t="n">
        <f aca="false">INDEX('Domain reference'!$B$10:$D$10,MATCH(Scenario!$B$3,'Domain reference'!$B$4:$D$4,0))</f>
        <v>44.15</v>
      </c>
      <c r="F11" s="6" t="n">
        <v>5E-005</v>
      </c>
      <c r="G11" s="10" t="b">
        <f aca="false">ABS(B11-E11)&lt;=F11+0.0000000001</f>
        <v>1</v>
      </c>
    </row>
    <row r="12" customFormat="false" ht="15" hidden="false" customHeight="false" outlineLevel="0" collapsed="false">
      <c r="A12" s="0" t="s">
        <v>75</v>
      </c>
      <c r="B12" s="12" t="n">
        <f aca="false">ROUND(AVERAGE(Tickets!$N$2:$N$3818),4)</f>
        <v>25.5073</v>
      </c>
      <c r="C12" s="9" t="s">
        <v>71</v>
      </c>
      <c r="D12" s="3" t="s">
        <v>76</v>
      </c>
      <c r="E12" s="9" t="n">
        <f aca="false">INDEX('Domain reference'!$B$11:$D$11,MATCH(Scenario!$B$3,'Domain reference'!$B$4:$D$4,0))</f>
        <v>25.5073</v>
      </c>
      <c r="F12" s="6" t="n">
        <v>5E-005</v>
      </c>
      <c r="G12" s="10" t="b">
        <f aca="false">ABS(B12-E12)&lt;=F12+0.0000000001</f>
        <v>1</v>
      </c>
    </row>
    <row r="13" customFormat="false" ht="15" hidden="false" customHeight="false" outlineLevel="0" collapsed="false">
      <c r="A13" s="0" t="s">
        <v>77</v>
      </c>
      <c r="B13" s="12" t="n">
        <f aca="false">ROUND(SMALL(Tickets!$N$2:$N$3818,INT((9*COUNT(Tickets!$N$2:$N$3818)+9)/10)),4)</f>
        <v>41.5167</v>
      </c>
      <c r="C13" s="9" t="s">
        <v>71</v>
      </c>
      <c r="D13" s="3" t="s">
        <v>78</v>
      </c>
      <c r="E13" s="9" t="n">
        <f aca="false">INDEX('Domain reference'!$B$29:$D$29,MATCH(Scenario!$B$3,'Domain reference'!$B$4:$D$4,0))</f>
        <v>41.5167</v>
      </c>
      <c r="F13" s="6" t="n">
        <v>5E-005</v>
      </c>
      <c r="G13" s="10" t="b">
        <f aca="false">ABS(B13-E13)&lt;=F13+0.0000000001</f>
        <v>1</v>
      </c>
    </row>
    <row r="14" customFormat="false" ht="15" hidden="false" customHeight="false" outlineLevel="0" collapsed="false">
      <c r="A14" s="0" t="s">
        <v>79</v>
      </c>
      <c r="B14" s="12" t="n">
        <f aca="false">ROUND(AVERAGE(Tickets!$P$2:$P$3818),4)</f>
        <v>164.5909</v>
      </c>
      <c r="C14" s="9" t="s">
        <v>71</v>
      </c>
      <c r="D14" s="3" t="s">
        <v>80</v>
      </c>
      <c r="E14" s="9" t="n">
        <f aca="false">INDEX('Domain reference'!$B$12:$D$12,MATCH(Scenario!$B$3,'Domain reference'!$B$4:$D$4,0))</f>
        <v>164.5909</v>
      </c>
      <c r="F14" s="6" t="n">
        <v>5E-005</v>
      </c>
      <c r="G14" s="10" t="b">
        <f aca="false">ABS(B14-E14)&lt;=F14+0.0000000001</f>
        <v>1</v>
      </c>
    </row>
    <row r="15" customFormat="false" ht="15" hidden="false" customHeight="false" outlineLevel="0" collapsed="false">
      <c r="A15" s="0" t="s">
        <v>81</v>
      </c>
      <c r="B15" s="12" t="n">
        <f aca="false">ROUND(SMALL(Tickets!$P$2:$P$3818,INT((9*COUNT(Tickets!$P$2:$P$3818)+9)/10)),4)</f>
        <v>294.5833</v>
      </c>
      <c r="C15" s="9" t="s">
        <v>71</v>
      </c>
      <c r="D15" s="3" t="s">
        <v>78</v>
      </c>
      <c r="E15" s="9" t="n">
        <f aca="false">INDEX('Domain reference'!$B$30:$D$30,MATCH(Scenario!$B$3,'Domain reference'!$B$4:$D$4,0))</f>
        <v>294.5833</v>
      </c>
      <c r="F15" s="6" t="n">
        <v>5E-005</v>
      </c>
      <c r="G15" s="10" t="b">
        <f aca="false">ABS(B15-E15)&lt;=F15+0.0000000001</f>
        <v>1</v>
      </c>
    </row>
    <row r="16" customFormat="false" ht="15" hidden="false" customHeight="false" outlineLevel="0" collapsed="false">
      <c r="A16" s="0" t="s">
        <v>82</v>
      </c>
      <c r="B16" s="12" t="n">
        <f aca="false">ROUND(SUM(Intervals!$E$2:$E$4977),4)</f>
        <v>189836.2667</v>
      </c>
      <c r="C16" s="9" t="s">
        <v>71</v>
      </c>
      <c r="D16" s="3" t="s">
        <v>83</v>
      </c>
      <c r="E16" s="9" t="n">
        <f aca="false">INDEX('Domain reference'!$B$13:$D$13,MATCH(Scenario!$B$3,'Domain reference'!$B$4:$D$4,0))</f>
        <v>189836.2667</v>
      </c>
      <c r="F16" s="6" t="n">
        <v>5E-005</v>
      </c>
      <c r="G16" s="10" t="b">
        <f aca="false">ABS(B16-E16)&lt;=F16+0.0000000001</f>
        <v>1</v>
      </c>
    </row>
    <row r="17" customFormat="false" ht="15" hidden="false" customHeight="false" outlineLevel="0" collapsed="false">
      <c r="A17" s="0" t="s">
        <v>84</v>
      </c>
      <c r="B17" s="8" t="n">
        <f aca="false">SUM(Tickets!$S$2:$S$3818)</f>
        <v>3437</v>
      </c>
      <c r="C17" s="9" t="s">
        <v>61</v>
      </c>
      <c r="D17" s="3" t="s">
        <v>85</v>
      </c>
      <c r="E17" s="9" t="n">
        <f aca="false">INDEX('Domain reference'!$B$15:$D$15,MATCH(Scenario!$B$3,'Domain reference'!$B$4:$D$4,0))</f>
        <v>3437</v>
      </c>
      <c r="F17" s="6" t="n">
        <v>0</v>
      </c>
      <c r="G17" s="10" t="b">
        <f aca="false">ABS(B17-E17)&lt;=F17+0.0000000001</f>
        <v>1</v>
      </c>
    </row>
    <row r="18" customFormat="false" ht="15" hidden="false" customHeight="false" outlineLevel="0" collapsed="false">
      <c r="A18" s="0" t="s">
        <v>86</v>
      </c>
      <c r="B18" s="8" t="n">
        <f aca="false">COUNT(Tickets!$S$2:$S$3818)</f>
        <v>3616</v>
      </c>
      <c r="C18" s="9" t="s">
        <v>61</v>
      </c>
      <c r="D18" s="3" t="s">
        <v>87</v>
      </c>
      <c r="E18" s="9" t="n">
        <f aca="false">INDEX('Domain reference'!$B$16:$D$16,MATCH(Scenario!$B$3,'Domain reference'!$B$4:$D$4,0))</f>
        <v>3616</v>
      </c>
      <c r="F18" s="6" t="n">
        <v>0</v>
      </c>
      <c r="G18" s="10" t="b">
        <f aca="false">ABS(B18-E18)&lt;=F18+0.0000000001</f>
        <v>1</v>
      </c>
    </row>
    <row r="19" customFormat="false" ht="15" hidden="false" customHeight="false" outlineLevel="0" collapsed="false">
      <c r="A19" s="0" t="s">
        <v>88</v>
      </c>
      <c r="B19" s="11" t="n">
        <f aca="false">ROUND(B17/B18,6)</f>
        <v>0.950498</v>
      </c>
      <c r="C19" s="9" t="s">
        <v>89</v>
      </c>
      <c r="D19" s="3" t="s">
        <v>90</v>
      </c>
      <c r="E19" s="9" t="n">
        <f aca="false">INDEX('Domain reference'!$B$14:$D$14,MATCH(Scenario!$B$3,'Domain reference'!$B$4:$D$4,0))</f>
        <v>0.950498</v>
      </c>
      <c r="F19" s="6" t="n">
        <v>5E-007</v>
      </c>
      <c r="G19" s="10" t="b">
        <f aca="false">ABS(B19-E19)&lt;=F19+0.0000000001</f>
        <v>1</v>
      </c>
    </row>
    <row r="20" customFormat="false" ht="15" hidden="false" customHeight="false" outlineLevel="0" collapsed="false">
      <c r="A20" s="0" t="s">
        <v>91</v>
      </c>
      <c r="B20" s="8" t="n">
        <f aca="false">SUM(Tickets!$T$2:$T$3818)</f>
        <v>3529</v>
      </c>
      <c r="C20" s="9" t="s">
        <v>61</v>
      </c>
      <c r="D20" s="3" t="s">
        <v>92</v>
      </c>
      <c r="E20" s="9" t="n">
        <f aca="false">INDEX('Domain reference'!$B$18:$D$18,MATCH(Scenario!$B$3,'Domain reference'!$B$4:$D$4,0))</f>
        <v>3529</v>
      </c>
      <c r="F20" s="6" t="n">
        <v>0</v>
      </c>
      <c r="G20" s="10" t="b">
        <f aca="false">ABS(B20-E20)&lt;=F20+0.0000000001</f>
        <v>1</v>
      </c>
    </row>
    <row r="21" customFormat="false" ht="15" hidden="false" customHeight="false" outlineLevel="0" collapsed="false">
      <c r="A21" s="0" t="s">
        <v>93</v>
      </c>
      <c r="B21" s="8" t="n">
        <f aca="false">COUNT(Tickets!$T$2:$T$3818)</f>
        <v>3608</v>
      </c>
      <c r="C21" s="9" t="s">
        <v>61</v>
      </c>
      <c r="D21" s="3" t="s">
        <v>94</v>
      </c>
      <c r="E21" s="9" t="n">
        <f aca="false">INDEX('Domain reference'!$B$19:$D$19,MATCH(Scenario!$B$3,'Domain reference'!$B$4:$D$4,0))</f>
        <v>3608</v>
      </c>
      <c r="F21" s="6" t="n">
        <v>0</v>
      </c>
      <c r="G21" s="10" t="b">
        <f aca="false">ABS(B21-E21)&lt;=F21+0.0000000001</f>
        <v>1</v>
      </c>
    </row>
    <row r="22" customFormat="false" ht="15" hidden="false" customHeight="false" outlineLevel="0" collapsed="false">
      <c r="A22" s="0" t="s">
        <v>95</v>
      </c>
      <c r="B22" s="11" t="n">
        <f aca="false">ROUND(B20/B21,6)</f>
        <v>0.978104</v>
      </c>
      <c r="C22" s="9" t="s">
        <v>89</v>
      </c>
      <c r="D22" s="3" t="s">
        <v>90</v>
      </c>
      <c r="E22" s="9" t="n">
        <f aca="false">INDEX('Domain reference'!$B$17:$D$17,MATCH(Scenario!$B$3,'Domain reference'!$B$4:$D$4,0))</f>
        <v>0.978104</v>
      </c>
      <c r="F22" s="6" t="n">
        <v>5E-007</v>
      </c>
      <c r="G22" s="10" t="b">
        <f aca="false">ABS(B22-E22)&lt;=F22+0.0000000001</f>
        <v>1</v>
      </c>
    </row>
    <row r="23" customFormat="false" ht="28.35" hidden="false" customHeight="false" outlineLevel="0" collapsed="false">
      <c r="A23" s="0" t="s">
        <v>96</v>
      </c>
      <c r="B23" s="8" t="n">
        <f aca="false">SUM(Tickets!$U$2:$U$3818)</f>
        <v>0</v>
      </c>
      <c r="C23" s="9" t="s">
        <v>61</v>
      </c>
      <c r="D23" s="3" t="s">
        <v>97</v>
      </c>
      <c r="E23" s="9" t="n">
        <f aca="false">INDEX('Domain reference'!$B$28:$D$28,MATCH(Scenario!$B$3,'Domain reference'!$B$4:$D$4,0))</f>
        <v>0</v>
      </c>
      <c r="F23" s="6" t="n">
        <v>0</v>
      </c>
      <c r="G23" s="10" t="b">
        <f aca="false">ABS(B23-E23)&lt;=F23+0.0000000001</f>
        <v>1</v>
      </c>
    </row>
    <row r="24" customFormat="false" ht="15" hidden="false" customHeight="false" outlineLevel="0" collapsed="false">
      <c r="A24" s="0" t="s">
        <v>98</v>
      </c>
      <c r="B24" s="8" t="n">
        <f aca="false">SUM(Tickets!$V$2:$V$3818)</f>
        <v>0</v>
      </c>
      <c r="C24" s="9" t="s">
        <v>61</v>
      </c>
      <c r="D24" s="3" t="s">
        <v>99</v>
      </c>
      <c r="E24" s="9" t="n">
        <f aca="false">INDEX('Domain reference'!$B$20:$D$20,MATCH(Scenario!$B$3,'Domain reference'!$B$4:$D$4,0))</f>
        <v>0</v>
      </c>
      <c r="F24" s="6" t="n">
        <v>0</v>
      </c>
      <c r="G24" s="10" t="b">
        <f aca="false">ABS(B24-E24)&lt;=F24+0.0000000001</f>
        <v>1</v>
      </c>
    </row>
    <row r="25" customFormat="false" ht="28.35" hidden="false" customHeight="false" outlineLevel="0" collapsed="false">
      <c r="A25" s="0" t="s">
        <v>100</v>
      </c>
      <c r="B25" s="12" t="n">
        <f aca="false">ROUND(SUM(Shifts!$G$2:$G$1021),4)</f>
        <v>447450</v>
      </c>
      <c r="C25" s="9" t="s">
        <v>71</v>
      </c>
      <c r="D25" s="3" t="s">
        <v>101</v>
      </c>
      <c r="E25" s="9" t="n">
        <f aca="false">INDEX('Domain reference'!$B$21:$D$21,MATCH(Scenario!$B$3,'Domain reference'!$B$4:$D$4,0))</f>
        <v>447450</v>
      </c>
      <c r="F25" s="6" t="n">
        <v>5E-005</v>
      </c>
      <c r="G25" s="10" t="b">
        <f aca="false">ABS(B25-E25)&lt;=F25+0.0000000001</f>
        <v>1</v>
      </c>
    </row>
    <row r="26" customFormat="false" ht="15" hidden="false" customHeight="false" outlineLevel="0" collapsed="false">
      <c r="A26" s="0" t="s">
        <v>102</v>
      </c>
      <c r="B26" s="12" t="n">
        <f aca="false">ROUND(SUM(Shifts!$H$2:$H$1021),4)</f>
        <v>447990</v>
      </c>
      <c r="C26" s="9" t="s">
        <v>71</v>
      </c>
      <c r="D26" s="3" t="s">
        <v>103</v>
      </c>
      <c r="E26" s="9" t="n">
        <f aca="false">INDEX('Domain reference'!$B$22:$D$22,MATCH(Scenario!$B$3,'Domain reference'!$B$4:$D$4,0))</f>
        <v>447990</v>
      </c>
      <c r="F26" s="6" t="n">
        <v>5E-005</v>
      </c>
      <c r="G26" s="10" t="b">
        <f aca="false">ABS(B26-E26)&lt;=F26+0.0000000001</f>
        <v>1</v>
      </c>
    </row>
    <row r="27" customFormat="false" ht="15" hidden="false" customHeight="false" outlineLevel="0" collapsed="false">
      <c r="A27" s="0" t="s">
        <v>104</v>
      </c>
      <c r="B27" s="11" t="n">
        <f aca="false">ROUND(B16/B25,6)</f>
        <v>0.424263</v>
      </c>
      <c r="C27" s="9" t="s">
        <v>89</v>
      </c>
      <c r="D27" s="3" t="s">
        <v>105</v>
      </c>
      <c r="E27" s="9" t="n">
        <f aca="false">INDEX('Domain reference'!$B$23:$D$23,MATCH(Scenario!$B$3,'Domain reference'!$B$4:$D$4,0))</f>
        <v>0.424263</v>
      </c>
      <c r="F27" s="6" t="n">
        <v>5E-007</v>
      </c>
      <c r="G27" s="10" t="b">
        <f aca="false">ABS(B27-E27)&lt;=F27+0.0000000001</f>
        <v>1</v>
      </c>
    </row>
    <row r="28" customFormat="false" ht="15" hidden="false" customHeight="false" outlineLevel="0" collapsed="false">
      <c r="A28" s="0" t="s">
        <v>106</v>
      </c>
      <c r="B28" s="11" t="n">
        <f aca="false">ROUND(COUNTIFS(Tickets!$L$2:$L$3818,1,Tickets!$W$2:$W$3818,1,Tickets!$X$2:$X$3818,1)/COUNTIFS(Tickets!$L$2:$L$3818,1,Tickets!$W$2:$W$3818,1),6)</f>
        <v>0.118213</v>
      </c>
      <c r="C28" s="9" t="s">
        <v>89</v>
      </c>
      <c r="D28" s="3" t="s">
        <v>107</v>
      </c>
      <c r="E28" s="9" t="n">
        <f aca="false">INDEX('Domain reference'!$B$24:$D$24,MATCH(Scenario!$B$3,'Domain reference'!$B$4:$D$4,0))</f>
        <v>0.118213</v>
      </c>
      <c r="F28" s="6" t="n">
        <v>5E-007</v>
      </c>
      <c r="G28" s="10" t="b">
        <f aca="false">ABS(B28-E28)&lt;=F28+0.0000000001</f>
        <v>1</v>
      </c>
    </row>
    <row r="29" customFormat="false" ht="15" hidden="false" customHeight="false" outlineLevel="0" collapsed="false">
      <c r="A29" s="0" t="s">
        <v>108</v>
      </c>
      <c r="B29" s="11" t="n">
        <f aca="false">ROUND(SUM(Surveys!$F$2:$F$2148)/B7,6)</f>
        <v>0.595067</v>
      </c>
      <c r="C29" s="9" t="s">
        <v>89</v>
      </c>
      <c r="D29" s="3" t="s">
        <v>109</v>
      </c>
      <c r="E29" s="9" t="n">
        <f aca="false">INDEX('Domain reference'!$B$26:$D$26,MATCH(Scenario!$B$3,'Domain reference'!$B$4:$D$4,0))</f>
        <v>0.595067</v>
      </c>
      <c r="F29" s="6" t="n">
        <v>5E-007</v>
      </c>
      <c r="G29" s="10" t="b">
        <f aca="false">ABS(B29-E29)&lt;=F29+0.0000000001</f>
        <v>1</v>
      </c>
    </row>
    <row r="30" customFormat="false" ht="15" hidden="false" customHeight="false" outlineLevel="0" collapsed="false">
      <c r="A30" s="0" t="s">
        <v>110</v>
      </c>
      <c r="B30" s="11" t="n">
        <f aca="false">ROUND(SUM(Surveys!$G$2:$G$2148)/SUM(Surveys!$F$2:$F$2148),6)</f>
        <v>0.349325</v>
      </c>
      <c r="C30" s="9" t="s">
        <v>89</v>
      </c>
      <c r="D30" s="3" t="s">
        <v>111</v>
      </c>
      <c r="E30" s="9" t="n">
        <f aca="false">INDEX('Domain reference'!$B$27:$D$27,MATCH(Scenario!$B$3,'Domain reference'!$B$4:$D$4,0))</f>
        <v>0.349325</v>
      </c>
      <c r="F30" s="6" t="n">
        <v>5E-007</v>
      </c>
      <c r="G30" s="10" t="b">
        <f aca="false">ABS(B30-E30)&lt;=F30+0.0000000001</f>
        <v>1</v>
      </c>
    </row>
    <row r="31" customFormat="false" ht="15" hidden="false" customHeight="false" outlineLevel="0" collapsed="false">
      <c r="A31" s="0" t="s">
        <v>112</v>
      </c>
      <c r="B31" s="11" t="n">
        <f aca="false">ROUND(SUM(Surveys!$H$2:$H$2148)/SUM(Surveys!$G$2:$G$2148),6)</f>
        <v>0.864</v>
      </c>
      <c r="C31" s="9" t="s">
        <v>89</v>
      </c>
      <c r="D31" s="3" t="s">
        <v>113</v>
      </c>
      <c r="E31" s="9" t="n">
        <f aca="false">INDEX('Domain reference'!$B$25:$D$25,MATCH(Scenario!$B$3,'Domain reference'!$B$4:$D$4,0))</f>
        <v>0.864</v>
      </c>
      <c r="F31" s="6" t="n">
        <v>5E-007</v>
      </c>
      <c r="G31" s="10" t="b">
        <f aca="false">ABS(B31-E31)&lt;=F31+0.0000000001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0" t="s">
        <v>115</v>
      </c>
    </row>
    <row r="4" customFormat="false" ht="15" hidden="false" customHeight="false" outlineLevel="0" collapsed="false">
      <c r="A4" s="5" t="s">
        <v>53</v>
      </c>
      <c r="B4" s="5" t="s">
        <v>23</v>
      </c>
      <c r="C4" s="5" t="s">
        <v>31</v>
      </c>
      <c r="D4" s="5" t="s">
        <v>33</v>
      </c>
    </row>
    <row r="5" customFormat="false" ht="15" hidden="false" customHeight="false" outlineLevel="0" collapsed="false">
      <c r="A5" s="0" t="s">
        <v>116</v>
      </c>
      <c r="B5" s="0" t="n">
        <v>3817</v>
      </c>
      <c r="C5" s="0" t="n">
        <v>2386</v>
      </c>
      <c r="D5" s="0" t="n">
        <v>1431</v>
      </c>
    </row>
    <row r="6" customFormat="false" ht="15" hidden="false" customHeight="false" outlineLevel="0" collapsed="false">
      <c r="A6" s="0" t="s">
        <v>117</v>
      </c>
      <c r="B6" s="0" t="n">
        <v>3608</v>
      </c>
      <c r="C6" s="0" t="n">
        <v>2260</v>
      </c>
      <c r="D6" s="0" t="n">
        <v>1348</v>
      </c>
    </row>
    <row r="7" customFormat="false" ht="15" hidden="false" customHeight="false" outlineLevel="0" collapsed="false">
      <c r="A7" s="0" t="s">
        <v>118</v>
      </c>
      <c r="B7" s="0" t="n">
        <v>1.893353</v>
      </c>
      <c r="C7" s="0" t="n">
        <v>1.775298</v>
      </c>
      <c r="D7" s="0" t="n">
        <v>2.129464</v>
      </c>
    </row>
    <row r="8" customFormat="false" ht="15" hidden="false" customHeight="false" outlineLevel="0" collapsed="false">
      <c r="A8" s="0" t="s">
        <v>119</v>
      </c>
      <c r="B8" s="0" t="n">
        <v>1.789683</v>
      </c>
      <c r="C8" s="0" t="n">
        <v>1.681548</v>
      </c>
      <c r="D8" s="0" t="n">
        <v>2.005952</v>
      </c>
    </row>
    <row r="9" customFormat="false" ht="15" hidden="false" customHeight="false" outlineLevel="0" collapsed="false">
      <c r="A9" s="0" t="s">
        <v>120</v>
      </c>
      <c r="B9" s="0" t="n">
        <v>28.0046</v>
      </c>
      <c r="C9" s="0" t="n">
        <v>23.4036</v>
      </c>
      <c r="D9" s="0" t="n">
        <v>35.7365</v>
      </c>
    </row>
    <row r="10" customFormat="false" ht="15" hidden="false" customHeight="false" outlineLevel="0" collapsed="false">
      <c r="A10" s="0" t="s">
        <v>121</v>
      </c>
      <c r="B10" s="0" t="n">
        <v>44.15</v>
      </c>
      <c r="C10" s="0" t="n">
        <v>37.55</v>
      </c>
      <c r="D10" s="0" t="n">
        <v>59.3833</v>
      </c>
    </row>
    <row r="11" customFormat="false" ht="15" hidden="false" customHeight="false" outlineLevel="0" collapsed="false">
      <c r="A11" s="0" t="s">
        <v>122</v>
      </c>
      <c r="B11" s="0" t="n">
        <v>25.5073</v>
      </c>
      <c r="C11" s="0" t="n">
        <v>20.8904</v>
      </c>
      <c r="D11" s="0" t="n">
        <v>33.2661</v>
      </c>
    </row>
    <row r="12" customFormat="false" ht="15" hidden="false" customHeight="false" outlineLevel="0" collapsed="false">
      <c r="A12" s="0" t="s">
        <v>123</v>
      </c>
      <c r="B12" s="0" t="n">
        <v>164.5909</v>
      </c>
      <c r="C12" s="0" t="n">
        <v>155.2115</v>
      </c>
      <c r="D12" s="0" t="n">
        <v>180.3161</v>
      </c>
    </row>
    <row r="13" customFormat="false" ht="15" hidden="false" customHeight="false" outlineLevel="0" collapsed="false">
      <c r="A13" s="0" t="s">
        <v>124</v>
      </c>
      <c r="B13" s="0" t="n">
        <v>189836.2667</v>
      </c>
      <c r="C13" s="0" t="n">
        <v>118965.3833</v>
      </c>
      <c r="D13" s="0" t="n">
        <v>70870.8833</v>
      </c>
    </row>
    <row r="14" customFormat="false" ht="15" hidden="false" customHeight="false" outlineLevel="0" collapsed="false">
      <c r="A14" s="0" t="s">
        <v>125</v>
      </c>
      <c r="B14" s="0" t="n">
        <v>0.950498</v>
      </c>
      <c r="C14" s="0" t="n">
        <v>0.95633</v>
      </c>
      <c r="D14" s="0" t="n">
        <v>0.940697</v>
      </c>
    </row>
    <row r="15" customFormat="false" ht="15" hidden="false" customHeight="false" outlineLevel="0" collapsed="false">
      <c r="A15" s="0" t="s">
        <v>126</v>
      </c>
      <c r="B15" s="0" t="n">
        <v>3437</v>
      </c>
      <c r="C15" s="0" t="n">
        <v>2168</v>
      </c>
      <c r="D15" s="0" t="n">
        <v>1269</v>
      </c>
    </row>
    <row r="16" customFormat="false" ht="15" hidden="false" customHeight="false" outlineLevel="0" collapsed="false">
      <c r="A16" s="0" t="s">
        <v>127</v>
      </c>
      <c r="B16" s="0" t="n">
        <v>3616</v>
      </c>
      <c r="C16" s="0" t="n">
        <v>2267</v>
      </c>
      <c r="D16" s="0" t="n">
        <v>1349</v>
      </c>
    </row>
    <row r="17" customFormat="false" ht="15" hidden="false" customHeight="false" outlineLevel="0" collapsed="false">
      <c r="A17" s="0" t="s">
        <v>128</v>
      </c>
      <c r="B17" s="0" t="n">
        <v>0.978104</v>
      </c>
      <c r="C17" s="0" t="n">
        <v>0.981416</v>
      </c>
      <c r="D17" s="0" t="n">
        <v>0.972552</v>
      </c>
    </row>
    <row r="18" customFormat="false" ht="15" hidden="false" customHeight="false" outlineLevel="0" collapsed="false">
      <c r="A18" s="0" t="s">
        <v>129</v>
      </c>
      <c r="B18" s="0" t="n">
        <v>3529</v>
      </c>
      <c r="C18" s="0" t="n">
        <v>2218</v>
      </c>
      <c r="D18" s="0" t="n">
        <v>1311</v>
      </c>
    </row>
    <row r="19" customFormat="false" ht="15" hidden="false" customHeight="false" outlineLevel="0" collapsed="false">
      <c r="A19" s="0" t="s">
        <v>130</v>
      </c>
      <c r="B19" s="0" t="n">
        <v>3608</v>
      </c>
      <c r="C19" s="0" t="n">
        <v>2260</v>
      </c>
      <c r="D19" s="0" t="n">
        <v>1348</v>
      </c>
    </row>
    <row r="20" customFormat="false" ht="15" hidden="false" customHeight="false" outlineLevel="0" collapsed="false">
      <c r="A20" s="0" t="s">
        <v>131</v>
      </c>
      <c r="B20" s="0" t="n">
        <v>0</v>
      </c>
      <c r="C20" s="0" t="n">
        <v>0</v>
      </c>
      <c r="D20" s="0" t="n">
        <v>0</v>
      </c>
    </row>
    <row r="21" customFormat="false" ht="15" hidden="false" customHeight="false" outlineLevel="0" collapsed="false">
      <c r="A21" s="0" t="s">
        <v>132</v>
      </c>
      <c r="B21" s="0" t="n">
        <v>447450</v>
      </c>
      <c r="C21" s="0" t="n">
        <v>297870</v>
      </c>
      <c r="D21" s="0" t="n">
        <v>149640</v>
      </c>
    </row>
    <row r="22" customFormat="false" ht="15" hidden="false" customHeight="false" outlineLevel="0" collapsed="false">
      <c r="A22" s="0" t="s">
        <v>133</v>
      </c>
      <c r="B22" s="0" t="n">
        <v>447990</v>
      </c>
      <c r="C22" s="0" t="n">
        <v>447990</v>
      </c>
      <c r="D22" s="0" t="n">
        <v>447990</v>
      </c>
    </row>
    <row r="23" customFormat="false" ht="15" hidden="false" customHeight="false" outlineLevel="0" collapsed="false">
      <c r="A23" s="0" t="s">
        <v>134</v>
      </c>
      <c r="B23" s="0" t="n">
        <v>0.424263</v>
      </c>
      <c r="C23" s="0" t="n">
        <v>0.399387</v>
      </c>
      <c r="D23" s="0" t="n">
        <v>0.473609</v>
      </c>
    </row>
    <row r="24" customFormat="false" ht="15" hidden="false" customHeight="false" outlineLevel="0" collapsed="false">
      <c r="A24" s="0" t="s">
        <v>135</v>
      </c>
      <c r="B24" s="0" t="n">
        <v>0.118213</v>
      </c>
      <c r="C24" s="0" t="n">
        <v>0.112108</v>
      </c>
      <c r="D24" s="0" t="n">
        <v>0.128637</v>
      </c>
    </row>
    <row r="25" customFormat="false" ht="15" hidden="false" customHeight="false" outlineLevel="0" collapsed="false">
      <c r="A25" s="0" t="s">
        <v>136</v>
      </c>
      <c r="B25" s="0" t="n">
        <v>0.864</v>
      </c>
      <c r="C25" s="0" t="n">
        <v>0.872611</v>
      </c>
      <c r="D25" s="0" t="n">
        <v>0.849462</v>
      </c>
    </row>
    <row r="26" customFormat="false" ht="15" hidden="false" customHeight="false" outlineLevel="0" collapsed="false">
      <c r="A26" s="0" t="s">
        <v>137</v>
      </c>
      <c r="B26" s="0" t="n">
        <v>0.595067</v>
      </c>
      <c r="C26" s="0" t="n">
        <v>0.59115</v>
      </c>
      <c r="D26" s="0" t="n">
        <v>0.601632</v>
      </c>
    </row>
    <row r="27" customFormat="false" ht="15" hidden="false" customHeight="false" outlineLevel="0" collapsed="false">
      <c r="A27" s="0" t="s">
        <v>138</v>
      </c>
      <c r="B27" s="0" t="n">
        <v>0.349325</v>
      </c>
      <c r="C27" s="0" t="n">
        <v>0.352545</v>
      </c>
      <c r="D27" s="0" t="n">
        <v>0.34402</v>
      </c>
    </row>
    <row r="28" customFormat="false" ht="15" hidden="false" customHeight="false" outlineLevel="0" collapsed="false">
      <c r="A28" s="0" t="s">
        <v>139</v>
      </c>
      <c r="B28" s="0" t="n">
        <v>0</v>
      </c>
      <c r="C28" s="0" t="n">
        <v>1</v>
      </c>
      <c r="D28" s="0" t="n">
        <v>0</v>
      </c>
    </row>
    <row r="29" customFormat="false" ht="15" hidden="false" customHeight="false" outlineLevel="0" collapsed="false">
      <c r="A29" s="0" t="s">
        <v>140</v>
      </c>
      <c r="B29" s="0" t="n">
        <v>41.5167</v>
      </c>
      <c r="C29" s="0" t="n">
        <v>34.5833</v>
      </c>
      <c r="D29" s="0" t="n">
        <v>56.3833</v>
      </c>
    </row>
    <row r="30" customFormat="false" ht="15" hidden="false" customHeight="false" outlineLevel="0" collapsed="false">
      <c r="A30" s="0" t="s">
        <v>141</v>
      </c>
      <c r="B30" s="0" t="n">
        <v>294.5833</v>
      </c>
      <c r="C30" s="0" t="n">
        <v>242.35</v>
      </c>
      <c r="D30" s="0" t="n">
        <v>385.8333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0" t="s">
        <v>143</v>
      </c>
    </row>
    <row r="4" customFormat="false" ht="15" hidden="false" customHeight="false" outlineLevel="0" collapsed="false">
      <c r="A4" s="5" t="s">
        <v>144</v>
      </c>
      <c r="B4" s="5" t="n">
        <v>0</v>
      </c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5" t="n">
        <v>11</v>
      </c>
      <c r="N4" s="5" t="n">
        <v>12</v>
      </c>
      <c r="O4" s="5" t="n">
        <v>13</v>
      </c>
      <c r="P4" s="5" t="n">
        <v>14</v>
      </c>
      <c r="Q4" s="5" t="n">
        <v>15</v>
      </c>
      <c r="R4" s="5" t="n">
        <v>16</v>
      </c>
      <c r="S4" s="5" t="n">
        <v>17</v>
      </c>
      <c r="T4" s="5" t="n">
        <v>18</v>
      </c>
      <c r="U4" s="5" t="n">
        <v>19</v>
      </c>
      <c r="V4" s="5" t="n">
        <v>20</v>
      </c>
      <c r="W4" s="5" t="n">
        <v>21</v>
      </c>
      <c r="X4" s="5" t="n">
        <v>22</v>
      </c>
      <c r="Y4" s="5" t="n">
        <v>23</v>
      </c>
      <c r="Z4" s="5" t="s">
        <v>145</v>
      </c>
    </row>
    <row r="5" customFormat="false" ht="15" hidden="false" customHeight="false" outlineLevel="0" collapsed="false">
      <c r="A5" s="0" t="n">
        <v>0</v>
      </c>
      <c r="B5" s="0" t="n">
        <f aca="false">COUNTIFS(Tickets!$L$2:$L$3818,1,Tickets!$Y$2:$Y$3818,$A5,Tickets!$Z$2:$Z$3818,0)</f>
        <v>1</v>
      </c>
      <c r="C5" s="0" t="n">
        <f aca="false">COUNTIFS(Tickets!$L$2:$L$3818,1,Tickets!$Y$2:$Y$3818,$A5,Tickets!$Z$2:$Z$3818,1)</f>
        <v>3</v>
      </c>
      <c r="D5" s="0" t="n">
        <f aca="false">COUNTIFS(Tickets!$L$2:$L$3818,1,Tickets!$Y$2:$Y$3818,$A5,Tickets!$Z$2:$Z$3818,2)</f>
        <v>2</v>
      </c>
      <c r="E5" s="0" t="n">
        <f aca="false">COUNTIFS(Tickets!$L$2:$L$3818,1,Tickets!$Y$2:$Y$3818,$A5,Tickets!$Z$2:$Z$3818,3)</f>
        <v>4</v>
      </c>
      <c r="F5" s="0" t="n">
        <f aca="false">COUNTIFS(Tickets!$L$2:$L$3818,1,Tickets!$Y$2:$Y$3818,$A5,Tickets!$Z$2:$Z$3818,4)</f>
        <v>2</v>
      </c>
      <c r="G5" s="0" t="n">
        <f aca="false">COUNTIFS(Tickets!$L$2:$L$3818,1,Tickets!$Y$2:$Y$3818,$A5,Tickets!$Z$2:$Z$3818,5)</f>
        <v>4</v>
      </c>
      <c r="H5" s="0" t="n">
        <f aca="false">COUNTIFS(Tickets!$L$2:$L$3818,1,Tickets!$Y$2:$Y$3818,$A5,Tickets!$Z$2:$Z$3818,6)</f>
        <v>18</v>
      </c>
      <c r="I5" s="0" t="n">
        <f aca="false">COUNTIFS(Tickets!$L$2:$L$3818,1,Tickets!$Y$2:$Y$3818,$A5,Tickets!$Z$2:$Z$3818,7)</f>
        <v>23</v>
      </c>
      <c r="J5" s="0" t="n">
        <f aca="false">COUNTIFS(Tickets!$L$2:$L$3818,1,Tickets!$Y$2:$Y$3818,$A5,Tickets!$Z$2:$Z$3818,8)</f>
        <v>42</v>
      </c>
      <c r="K5" s="0" t="n">
        <f aca="false">COUNTIFS(Tickets!$L$2:$L$3818,1,Tickets!$Y$2:$Y$3818,$A5,Tickets!$Z$2:$Z$3818,9)</f>
        <v>109</v>
      </c>
      <c r="L5" s="0" t="n">
        <f aca="false">COUNTIFS(Tickets!$L$2:$L$3818,1,Tickets!$Y$2:$Y$3818,$A5,Tickets!$Z$2:$Z$3818,10)</f>
        <v>129</v>
      </c>
      <c r="M5" s="0" t="n">
        <f aca="false">COUNTIFS(Tickets!$L$2:$L$3818,1,Tickets!$Y$2:$Y$3818,$A5,Tickets!$Z$2:$Z$3818,11)</f>
        <v>54</v>
      </c>
      <c r="N5" s="0" t="n">
        <f aca="false">COUNTIFS(Tickets!$L$2:$L$3818,1,Tickets!$Y$2:$Y$3818,$A5,Tickets!$Z$2:$Z$3818,12)</f>
        <v>59</v>
      </c>
      <c r="O5" s="0" t="n">
        <f aca="false">COUNTIFS(Tickets!$L$2:$L$3818,1,Tickets!$Y$2:$Y$3818,$A5,Tickets!$Z$2:$Z$3818,13)</f>
        <v>75</v>
      </c>
      <c r="P5" s="0" t="n">
        <f aca="false">COUNTIFS(Tickets!$L$2:$L$3818,1,Tickets!$Y$2:$Y$3818,$A5,Tickets!$Z$2:$Z$3818,14)</f>
        <v>67</v>
      </c>
      <c r="Q5" s="0" t="n">
        <f aca="false">COUNTIFS(Tickets!$L$2:$L$3818,1,Tickets!$Y$2:$Y$3818,$A5,Tickets!$Z$2:$Z$3818,15)</f>
        <v>54</v>
      </c>
      <c r="R5" s="0" t="n">
        <f aca="false">COUNTIFS(Tickets!$L$2:$L$3818,1,Tickets!$Y$2:$Y$3818,$A5,Tickets!$Z$2:$Z$3818,16)</f>
        <v>49</v>
      </c>
      <c r="S5" s="0" t="n">
        <f aca="false">COUNTIFS(Tickets!$L$2:$L$3818,1,Tickets!$Y$2:$Y$3818,$A5,Tickets!$Z$2:$Z$3818,17)</f>
        <v>41</v>
      </c>
      <c r="T5" s="0" t="n">
        <f aca="false">COUNTIFS(Tickets!$L$2:$L$3818,1,Tickets!$Y$2:$Y$3818,$A5,Tickets!$Z$2:$Z$3818,18)</f>
        <v>37</v>
      </c>
      <c r="U5" s="0" t="n">
        <f aca="false">COUNTIFS(Tickets!$L$2:$L$3818,1,Tickets!$Y$2:$Y$3818,$A5,Tickets!$Z$2:$Z$3818,19)</f>
        <v>22</v>
      </c>
      <c r="V5" s="0" t="n">
        <f aca="false">COUNTIFS(Tickets!$L$2:$L$3818,1,Tickets!$Y$2:$Y$3818,$A5,Tickets!$Z$2:$Z$3818,20)</f>
        <v>27</v>
      </c>
      <c r="W5" s="0" t="n">
        <f aca="false">COUNTIFS(Tickets!$L$2:$L$3818,1,Tickets!$Y$2:$Y$3818,$A5,Tickets!$Z$2:$Z$3818,21)</f>
        <v>19</v>
      </c>
      <c r="X5" s="0" t="n">
        <f aca="false">COUNTIFS(Tickets!$L$2:$L$3818,1,Tickets!$Y$2:$Y$3818,$A5,Tickets!$Z$2:$Z$3818,22)</f>
        <v>7</v>
      </c>
      <c r="Y5" s="0" t="n">
        <f aca="false">COUNTIFS(Tickets!$L$2:$L$3818,1,Tickets!$Y$2:$Y$3818,$A5,Tickets!$Z$2:$Z$3818,23)</f>
        <v>2</v>
      </c>
      <c r="Z5" s="0" t="n">
        <f aca="false">SUM(B5:Y5)</f>
        <v>850</v>
      </c>
      <c r="AA5" s="0" t="s">
        <v>146</v>
      </c>
    </row>
    <row r="6" customFormat="false" ht="15" hidden="false" customHeight="false" outlineLevel="0" collapsed="false">
      <c r="A6" s="0" t="n">
        <v>1</v>
      </c>
      <c r="B6" s="0" t="n">
        <f aca="false">COUNTIFS(Tickets!$L$2:$L$3818,1,Tickets!$Y$2:$Y$3818,$A6,Tickets!$Z$2:$Z$3818,0)</f>
        <v>1</v>
      </c>
      <c r="C6" s="0" t="n">
        <f aca="false">COUNTIFS(Tickets!$L$2:$L$3818,1,Tickets!$Y$2:$Y$3818,$A6,Tickets!$Z$2:$Z$3818,1)</f>
        <v>1</v>
      </c>
      <c r="D6" s="0" t="n">
        <f aca="false">COUNTIFS(Tickets!$L$2:$L$3818,1,Tickets!$Y$2:$Y$3818,$A6,Tickets!$Z$2:$Z$3818,2)</f>
        <v>0</v>
      </c>
      <c r="E6" s="0" t="n">
        <f aca="false">COUNTIFS(Tickets!$L$2:$L$3818,1,Tickets!$Y$2:$Y$3818,$A6,Tickets!$Z$2:$Z$3818,3)</f>
        <v>2</v>
      </c>
      <c r="F6" s="0" t="n">
        <f aca="false">COUNTIFS(Tickets!$L$2:$L$3818,1,Tickets!$Y$2:$Y$3818,$A6,Tickets!$Z$2:$Z$3818,4)</f>
        <v>3</v>
      </c>
      <c r="G6" s="0" t="n">
        <f aca="false">COUNTIFS(Tickets!$L$2:$L$3818,1,Tickets!$Y$2:$Y$3818,$A6,Tickets!$Z$2:$Z$3818,5)</f>
        <v>6</v>
      </c>
      <c r="H6" s="0" t="n">
        <f aca="false">COUNTIFS(Tickets!$L$2:$L$3818,1,Tickets!$Y$2:$Y$3818,$A6,Tickets!$Z$2:$Z$3818,6)</f>
        <v>17</v>
      </c>
      <c r="I6" s="0" t="n">
        <f aca="false">COUNTIFS(Tickets!$L$2:$L$3818,1,Tickets!$Y$2:$Y$3818,$A6,Tickets!$Z$2:$Z$3818,7)</f>
        <v>38</v>
      </c>
      <c r="J6" s="0" t="n">
        <f aca="false">COUNTIFS(Tickets!$L$2:$L$3818,1,Tickets!$Y$2:$Y$3818,$A6,Tickets!$Z$2:$Z$3818,8)</f>
        <v>37</v>
      </c>
      <c r="K6" s="0" t="n">
        <f aca="false">COUNTIFS(Tickets!$L$2:$L$3818,1,Tickets!$Y$2:$Y$3818,$A6,Tickets!$Z$2:$Z$3818,9)</f>
        <v>44</v>
      </c>
      <c r="L6" s="0" t="n">
        <f aca="false">COUNTIFS(Tickets!$L$2:$L$3818,1,Tickets!$Y$2:$Y$3818,$A6,Tickets!$Z$2:$Z$3818,10)</f>
        <v>70</v>
      </c>
      <c r="M6" s="0" t="n">
        <f aca="false">COUNTIFS(Tickets!$L$2:$L$3818,1,Tickets!$Y$2:$Y$3818,$A6,Tickets!$Z$2:$Z$3818,11)</f>
        <v>66</v>
      </c>
      <c r="N6" s="0" t="n">
        <f aca="false">COUNTIFS(Tickets!$L$2:$L$3818,1,Tickets!$Y$2:$Y$3818,$A6,Tickets!$Z$2:$Z$3818,12)</f>
        <v>62</v>
      </c>
      <c r="O6" s="0" t="n">
        <f aca="false">COUNTIFS(Tickets!$L$2:$L$3818,1,Tickets!$Y$2:$Y$3818,$A6,Tickets!$Z$2:$Z$3818,13)</f>
        <v>62</v>
      </c>
      <c r="P6" s="0" t="n">
        <f aca="false">COUNTIFS(Tickets!$L$2:$L$3818,1,Tickets!$Y$2:$Y$3818,$A6,Tickets!$Z$2:$Z$3818,14)</f>
        <v>68</v>
      </c>
      <c r="Q6" s="0" t="n">
        <f aca="false">COUNTIFS(Tickets!$L$2:$L$3818,1,Tickets!$Y$2:$Y$3818,$A6,Tickets!$Z$2:$Z$3818,15)</f>
        <v>71</v>
      </c>
      <c r="R6" s="0" t="n">
        <f aca="false">COUNTIFS(Tickets!$L$2:$L$3818,1,Tickets!$Y$2:$Y$3818,$A6,Tickets!$Z$2:$Z$3818,16)</f>
        <v>53</v>
      </c>
      <c r="S6" s="0" t="n">
        <f aca="false">COUNTIFS(Tickets!$L$2:$L$3818,1,Tickets!$Y$2:$Y$3818,$A6,Tickets!$Z$2:$Z$3818,17)</f>
        <v>43</v>
      </c>
      <c r="T6" s="0" t="n">
        <f aca="false">COUNTIFS(Tickets!$L$2:$L$3818,1,Tickets!$Y$2:$Y$3818,$A6,Tickets!$Z$2:$Z$3818,18)</f>
        <v>35</v>
      </c>
      <c r="U6" s="0" t="n">
        <f aca="false">COUNTIFS(Tickets!$L$2:$L$3818,1,Tickets!$Y$2:$Y$3818,$A6,Tickets!$Z$2:$Z$3818,19)</f>
        <v>24</v>
      </c>
      <c r="V6" s="0" t="n">
        <f aca="false">COUNTIFS(Tickets!$L$2:$L$3818,1,Tickets!$Y$2:$Y$3818,$A6,Tickets!$Z$2:$Z$3818,20)</f>
        <v>14</v>
      </c>
      <c r="W6" s="0" t="n">
        <f aca="false">COUNTIFS(Tickets!$L$2:$L$3818,1,Tickets!$Y$2:$Y$3818,$A6,Tickets!$Z$2:$Z$3818,21)</f>
        <v>14</v>
      </c>
      <c r="X6" s="0" t="n">
        <f aca="false">COUNTIFS(Tickets!$L$2:$L$3818,1,Tickets!$Y$2:$Y$3818,$A6,Tickets!$Z$2:$Z$3818,22)</f>
        <v>6</v>
      </c>
      <c r="Y6" s="0" t="n">
        <f aca="false">COUNTIFS(Tickets!$L$2:$L$3818,1,Tickets!$Y$2:$Y$3818,$A6,Tickets!$Z$2:$Z$3818,23)</f>
        <v>7</v>
      </c>
      <c r="Z6" s="0" t="n">
        <f aca="false">SUM(B6:Y6)</f>
        <v>744</v>
      </c>
      <c r="AA6" s="0" t="s">
        <v>147</v>
      </c>
    </row>
    <row r="7" customFormat="false" ht="15" hidden="false" customHeight="false" outlineLevel="0" collapsed="false">
      <c r="A7" s="0" t="n">
        <v>2</v>
      </c>
      <c r="B7" s="0" t="n">
        <f aca="false">COUNTIFS(Tickets!$L$2:$L$3818,1,Tickets!$Y$2:$Y$3818,$A7,Tickets!$Z$2:$Z$3818,0)</f>
        <v>1</v>
      </c>
      <c r="C7" s="0" t="n">
        <f aca="false">COUNTIFS(Tickets!$L$2:$L$3818,1,Tickets!$Y$2:$Y$3818,$A7,Tickets!$Z$2:$Z$3818,1)</f>
        <v>1</v>
      </c>
      <c r="D7" s="0" t="n">
        <f aca="false">COUNTIFS(Tickets!$L$2:$L$3818,1,Tickets!$Y$2:$Y$3818,$A7,Tickets!$Z$2:$Z$3818,2)</f>
        <v>2</v>
      </c>
      <c r="E7" s="0" t="n">
        <f aca="false">COUNTIFS(Tickets!$L$2:$L$3818,1,Tickets!$Y$2:$Y$3818,$A7,Tickets!$Z$2:$Z$3818,3)</f>
        <v>8</v>
      </c>
      <c r="F7" s="0" t="n">
        <f aca="false">COUNTIFS(Tickets!$L$2:$L$3818,1,Tickets!$Y$2:$Y$3818,$A7,Tickets!$Z$2:$Z$3818,4)</f>
        <v>2</v>
      </c>
      <c r="G7" s="0" t="n">
        <f aca="false">COUNTIFS(Tickets!$L$2:$L$3818,1,Tickets!$Y$2:$Y$3818,$A7,Tickets!$Z$2:$Z$3818,5)</f>
        <v>4</v>
      </c>
      <c r="H7" s="0" t="n">
        <f aca="false">COUNTIFS(Tickets!$L$2:$L$3818,1,Tickets!$Y$2:$Y$3818,$A7,Tickets!$Z$2:$Z$3818,6)</f>
        <v>18</v>
      </c>
      <c r="I7" s="0" t="n">
        <f aca="false">COUNTIFS(Tickets!$L$2:$L$3818,1,Tickets!$Y$2:$Y$3818,$A7,Tickets!$Z$2:$Z$3818,7)</f>
        <v>35</v>
      </c>
      <c r="J7" s="0" t="n">
        <f aca="false">COUNTIFS(Tickets!$L$2:$L$3818,1,Tickets!$Y$2:$Y$3818,$A7,Tickets!$Z$2:$Z$3818,8)</f>
        <v>44</v>
      </c>
      <c r="K7" s="0" t="n">
        <f aca="false">COUNTIFS(Tickets!$L$2:$L$3818,1,Tickets!$Y$2:$Y$3818,$A7,Tickets!$Z$2:$Z$3818,9)</f>
        <v>43</v>
      </c>
      <c r="L7" s="0" t="n">
        <f aca="false">COUNTIFS(Tickets!$L$2:$L$3818,1,Tickets!$Y$2:$Y$3818,$A7,Tickets!$Z$2:$Z$3818,10)</f>
        <v>59</v>
      </c>
      <c r="M7" s="0" t="n">
        <f aca="false">COUNTIFS(Tickets!$L$2:$L$3818,1,Tickets!$Y$2:$Y$3818,$A7,Tickets!$Z$2:$Z$3818,11)</f>
        <v>60</v>
      </c>
      <c r="N7" s="0" t="n">
        <f aca="false">COUNTIFS(Tickets!$L$2:$L$3818,1,Tickets!$Y$2:$Y$3818,$A7,Tickets!$Z$2:$Z$3818,12)</f>
        <v>41</v>
      </c>
      <c r="O7" s="0" t="n">
        <f aca="false">COUNTIFS(Tickets!$L$2:$L$3818,1,Tickets!$Y$2:$Y$3818,$A7,Tickets!$Z$2:$Z$3818,13)</f>
        <v>57</v>
      </c>
      <c r="P7" s="0" t="n">
        <f aca="false">COUNTIFS(Tickets!$L$2:$L$3818,1,Tickets!$Y$2:$Y$3818,$A7,Tickets!$Z$2:$Z$3818,14)</f>
        <v>56</v>
      </c>
      <c r="Q7" s="0" t="n">
        <f aca="false">COUNTIFS(Tickets!$L$2:$L$3818,1,Tickets!$Y$2:$Y$3818,$A7,Tickets!$Z$2:$Z$3818,15)</f>
        <v>67</v>
      </c>
      <c r="R7" s="0" t="n">
        <f aca="false">COUNTIFS(Tickets!$L$2:$L$3818,1,Tickets!$Y$2:$Y$3818,$A7,Tickets!$Z$2:$Z$3818,16)</f>
        <v>65</v>
      </c>
      <c r="S7" s="0" t="n">
        <f aca="false">COUNTIFS(Tickets!$L$2:$L$3818,1,Tickets!$Y$2:$Y$3818,$A7,Tickets!$Z$2:$Z$3818,17)</f>
        <v>48</v>
      </c>
      <c r="T7" s="0" t="n">
        <f aca="false">COUNTIFS(Tickets!$L$2:$L$3818,1,Tickets!$Y$2:$Y$3818,$A7,Tickets!$Z$2:$Z$3818,18)</f>
        <v>45</v>
      </c>
      <c r="U7" s="0" t="n">
        <f aca="false">COUNTIFS(Tickets!$L$2:$L$3818,1,Tickets!$Y$2:$Y$3818,$A7,Tickets!$Z$2:$Z$3818,19)</f>
        <v>28</v>
      </c>
      <c r="V7" s="0" t="n">
        <f aca="false">COUNTIFS(Tickets!$L$2:$L$3818,1,Tickets!$Y$2:$Y$3818,$A7,Tickets!$Z$2:$Z$3818,20)</f>
        <v>18</v>
      </c>
      <c r="W7" s="0" t="n">
        <f aca="false">COUNTIFS(Tickets!$L$2:$L$3818,1,Tickets!$Y$2:$Y$3818,$A7,Tickets!$Z$2:$Z$3818,21)</f>
        <v>21</v>
      </c>
      <c r="X7" s="0" t="n">
        <f aca="false">COUNTIFS(Tickets!$L$2:$L$3818,1,Tickets!$Y$2:$Y$3818,$A7,Tickets!$Z$2:$Z$3818,22)</f>
        <v>3</v>
      </c>
      <c r="Y7" s="0" t="n">
        <f aca="false">COUNTIFS(Tickets!$L$2:$L$3818,1,Tickets!$Y$2:$Y$3818,$A7,Tickets!$Z$2:$Z$3818,23)</f>
        <v>2</v>
      </c>
      <c r="Z7" s="0" t="n">
        <f aca="false">SUM(B7:Y7)</f>
        <v>728</v>
      </c>
      <c r="AA7" s="0" t="s">
        <v>148</v>
      </c>
    </row>
    <row r="8" customFormat="false" ht="15" hidden="false" customHeight="false" outlineLevel="0" collapsed="false">
      <c r="A8" s="0" t="n">
        <v>3</v>
      </c>
      <c r="B8" s="0" t="n">
        <f aca="false">COUNTIFS(Tickets!$L$2:$L$3818,1,Tickets!$Y$2:$Y$3818,$A8,Tickets!$Z$2:$Z$3818,0)</f>
        <v>2</v>
      </c>
      <c r="C8" s="0" t="n">
        <f aca="false">COUNTIFS(Tickets!$L$2:$L$3818,1,Tickets!$Y$2:$Y$3818,$A8,Tickets!$Z$2:$Z$3818,1)</f>
        <v>0</v>
      </c>
      <c r="D8" s="0" t="n">
        <f aca="false">COUNTIFS(Tickets!$L$2:$L$3818,1,Tickets!$Y$2:$Y$3818,$A8,Tickets!$Z$2:$Z$3818,2)</f>
        <v>1</v>
      </c>
      <c r="E8" s="0" t="n">
        <f aca="false">COUNTIFS(Tickets!$L$2:$L$3818,1,Tickets!$Y$2:$Y$3818,$A8,Tickets!$Z$2:$Z$3818,3)</f>
        <v>4</v>
      </c>
      <c r="F8" s="0" t="n">
        <f aca="false">COUNTIFS(Tickets!$L$2:$L$3818,1,Tickets!$Y$2:$Y$3818,$A8,Tickets!$Z$2:$Z$3818,4)</f>
        <v>8</v>
      </c>
      <c r="G8" s="0" t="n">
        <f aca="false">COUNTIFS(Tickets!$L$2:$L$3818,1,Tickets!$Y$2:$Y$3818,$A8,Tickets!$Z$2:$Z$3818,5)</f>
        <v>5</v>
      </c>
      <c r="H8" s="0" t="n">
        <f aca="false">COUNTIFS(Tickets!$L$2:$L$3818,1,Tickets!$Y$2:$Y$3818,$A8,Tickets!$Z$2:$Z$3818,6)</f>
        <v>17</v>
      </c>
      <c r="I8" s="0" t="n">
        <f aca="false">COUNTIFS(Tickets!$L$2:$L$3818,1,Tickets!$Y$2:$Y$3818,$A8,Tickets!$Z$2:$Z$3818,7)</f>
        <v>18</v>
      </c>
      <c r="J8" s="0" t="n">
        <f aca="false">COUNTIFS(Tickets!$L$2:$L$3818,1,Tickets!$Y$2:$Y$3818,$A8,Tickets!$Z$2:$Z$3818,8)</f>
        <v>35</v>
      </c>
      <c r="K8" s="0" t="n">
        <f aca="false">COUNTIFS(Tickets!$L$2:$L$3818,1,Tickets!$Y$2:$Y$3818,$A8,Tickets!$Z$2:$Z$3818,9)</f>
        <v>55</v>
      </c>
      <c r="L8" s="0" t="n">
        <f aca="false">COUNTIFS(Tickets!$L$2:$L$3818,1,Tickets!$Y$2:$Y$3818,$A8,Tickets!$Z$2:$Z$3818,10)</f>
        <v>59</v>
      </c>
      <c r="M8" s="0" t="n">
        <f aca="false">COUNTIFS(Tickets!$L$2:$L$3818,1,Tickets!$Y$2:$Y$3818,$A8,Tickets!$Z$2:$Z$3818,11)</f>
        <v>54</v>
      </c>
      <c r="N8" s="0" t="n">
        <f aca="false">COUNTIFS(Tickets!$L$2:$L$3818,1,Tickets!$Y$2:$Y$3818,$A8,Tickets!$Z$2:$Z$3818,12)</f>
        <v>60</v>
      </c>
      <c r="O8" s="0" t="n">
        <f aca="false">COUNTIFS(Tickets!$L$2:$L$3818,1,Tickets!$Y$2:$Y$3818,$A8,Tickets!$Z$2:$Z$3818,13)</f>
        <v>56</v>
      </c>
      <c r="P8" s="0" t="n">
        <f aca="false">COUNTIFS(Tickets!$L$2:$L$3818,1,Tickets!$Y$2:$Y$3818,$A8,Tickets!$Z$2:$Z$3818,14)</f>
        <v>65</v>
      </c>
      <c r="Q8" s="0" t="n">
        <f aca="false">COUNTIFS(Tickets!$L$2:$L$3818,1,Tickets!$Y$2:$Y$3818,$A8,Tickets!$Z$2:$Z$3818,15)</f>
        <v>64</v>
      </c>
      <c r="R8" s="0" t="n">
        <f aca="false">COUNTIFS(Tickets!$L$2:$L$3818,1,Tickets!$Y$2:$Y$3818,$A8,Tickets!$Z$2:$Z$3818,16)</f>
        <v>49</v>
      </c>
      <c r="S8" s="0" t="n">
        <f aca="false">COUNTIFS(Tickets!$L$2:$L$3818,1,Tickets!$Y$2:$Y$3818,$A8,Tickets!$Z$2:$Z$3818,17)</f>
        <v>49</v>
      </c>
      <c r="T8" s="0" t="n">
        <f aca="false">COUNTIFS(Tickets!$L$2:$L$3818,1,Tickets!$Y$2:$Y$3818,$A8,Tickets!$Z$2:$Z$3818,18)</f>
        <v>43</v>
      </c>
      <c r="U8" s="0" t="n">
        <f aca="false">COUNTIFS(Tickets!$L$2:$L$3818,1,Tickets!$Y$2:$Y$3818,$A8,Tickets!$Z$2:$Z$3818,19)</f>
        <v>25</v>
      </c>
      <c r="V8" s="0" t="n">
        <f aca="false">COUNTIFS(Tickets!$L$2:$L$3818,1,Tickets!$Y$2:$Y$3818,$A8,Tickets!$Z$2:$Z$3818,20)</f>
        <v>26</v>
      </c>
      <c r="W8" s="0" t="n">
        <f aca="false">COUNTIFS(Tickets!$L$2:$L$3818,1,Tickets!$Y$2:$Y$3818,$A8,Tickets!$Z$2:$Z$3818,21)</f>
        <v>10</v>
      </c>
      <c r="X8" s="0" t="n">
        <f aca="false">COUNTIFS(Tickets!$L$2:$L$3818,1,Tickets!$Y$2:$Y$3818,$A8,Tickets!$Z$2:$Z$3818,22)</f>
        <v>9</v>
      </c>
      <c r="Y8" s="0" t="n">
        <f aca="false">COUNTIFS(Tickets!$L$2:$L$3818,1,Tickets!$Y$2:$Y$3818,$A8,Tickets!$Z$2:$Z$3818,23)</f>
        <v>4</v>
      </c>
      <c r="Z8" s="0" t="n">
        <f aca="false">SUM(B8:Y8)</f>
        <v>718</v>
      </c>
      <c r="AA8" s="0" t="s">
        <v>149</v>
      </c>
    </row>
    <row r="9" customFormat="false" ht="15" hidden="false" customHeight="false" outlineLevel="0" collapsed="false">
      <c r="A9" s="0" t="n">
        <v>4</v>
      </c>
      <c r="B9" s="0" t="n">
        <f aca="false">COUNTIFS(Tickets!$L$2:$L$3818,1,Tickets!$Y$2:$Y$3818,$A9,Tickets!$Z$2:$Z$3818,0)</f>
        <v>2</v>
      </c>
      <c r="C9" s="0" t="n">
        <f aca="false">COUNTIFS(Tickets!$L$2:$L$3818,1,Tickets!$Y$2:$Y$3818,$A9,Tickets!$Z$2:$Z$3818,1)</f>
        <v>2</v>
      </c>
      <c r="D9" s="0" t="n">
        <f aca="false">COUNTIFS(Tickets!$L$2:$L$3818,1,Tickets!$Y$2:$Y$3818,$A9,Tickets!$Z$2:$Z$3818,2)</f>
        <v>2</v>
      </c>
      <c r="E9" s="0" t="n">
        <f aca="false">COUNTIFS(Tickets!$L$2:$L$3818,1,Tickets!$Y$2:$Y$3818,$A9,Tickets!$Z$2:$Z$3818,3)</f>
        <v>1</v>
      </c>
      <c r="F9" s="0" t="n">
        <f aca="false">COUNTIFS(Tickets!$L$2:$L$3818,1,Tickets!$Y$2:$Y$3818,$A9,Tickets!$Z$2:$Z$3818,4)</f>
        <v>5</v>
      </c>
      <c r="G9" s="0" t="n">
        <f aca="false">COUNTIFS(Tickets!$L$2:$L$3818,1,Tickets!$Y$2:$Y$3818,$A9,Tickets!$Z$2:$Z$3818,5)</f>
        <v>5</v>
      </c>
      <c r="H9" s="0" t="n">
        <f aca="false">COUNTIFS(Tickets!$L$2:$L$3818,1,Tickets!$Y$2:$Y$3818,$A9,Tickets!$Z$2:$Z$3818,6)</f>
        <v>9</v>
      </c>
      <c r="I9" s="0" t="n">
        <f aca="false">COUNTIFS(Tickets!$L$2:$L$3818,1,Tickets!$Y$2:$Y$3818,$A9,Tickets!$Z$2:$Z$3818,7)</f>
        <v>22</v>
      </c>
      <c r="J9" s="0" t="n">
        <f aca="false">COUNTIFS(Tickets!$L$2:$L$3818,1,Tickets!$Y$2:$Y$3818,$A9,Tickets!$Z$2:$Z$3818,8)</f>
        <v>40</v>
      </c>
      <c r="K9" s="0" t="n">
        <f aca="false">COUNTIFS(Tickets!$L$2:$L$3818,1,Tickets!$Y$2:$Y$3818,$A9,Tickets!$Z$2:$Z$3818,9)</f>
        <v>58</v>
      </c>
      <c r="L9" s="0" t="n">
        <f aca="false">COUNTIFS(Tickets!$L$2:$L$3818,1,Tickets!$Y$2:$Y$3818,$A9,Tickets!$Z$2:$Z$3818,10)</f>
        <v>45</v>
      </c>
      <c r="M9" s="0" t="n">
        <f aca="false">COUNTIFS(Tickets!$L$2:$L$3818,1,Tickets!$Y$2:$Y$3818,$A9,Tickets!$Z$2:$Z$3818,11)</f>
        <v>52</v>
      </c>
      <c r="N9" s="0" t="n">
        <f aca="false">COUNTIFS(Tickets!$L$2:$L$3818,1,Tickets!$Y$2:$Y$3818,$A9,Tickets!$Z$2:$Z$3818,12)</f>
        <v>57</v>
      </c>
      <c r="O9" s="0" t="n">
        <f aca="false">COUNTIFS(Tickets!$L$2:$L$3818,1,Tickets!$Y$2:$Y$3818,$A9,Tickets!$Z$2:$Z$3818,13)</f>
        <v>65</v>
      </c>
      <c r="P9" s="0" t="n">
        <f aca="false">COUNTIFS(Tickets!$L$2:$L$3818,1,Tickets!$Y$2:$Y$3818,$A9,Tickets!$Z$2:$Z$3818,14)</f>
        <v>52</v>
      </c>
      <c r="Q9" s="0" t="n">
        <f aca="false">COUNTIFS(Tickets!$L$2:$L$3818,1,Tickets!$Y$2:$Y$3818,$A9,Tickets!$Z$2:$Z$3818,15)</f>
        <v>45</v>
      </c>
      <c r="R9" s="0" t="n">
        <f aca="false">COUNTIFS(Tickets!$L$2:$L$3818,1,Tickets!$Y$2:$Y$3818,$A9,Tickets!$Z$2:$Z$3818,16)</f>
        <v>44</v>
      </c>
      <c r="S9" s="0" t="n">
        <f aca="false">COUNTIFS(Tickets!$L$2:$L$3818,1,Tickets!$Y$2:$Y$3818,$A9,Tickets!$Z$2:$Z$3818,17)</f>
        <v>38</v>
      </c>
      <c r="T9" s="0" t="n">
        <f aca="false">COUNTIFS(Tickets!$L$2:$L$3818,1,Tickets!$Y$2:$Y$3818,$A9,Tickets!$Z$2:$Z$3818,18)</f>
        <v>24</v>
      </c>
      <c r="U9" s="0" t="n">
        <f aca="false">COUNTIFS(Tickets!$L$2:$L$3818,1,Tickets!$Y$2:$Y$3818,$A9,Tickets!$Z$2:$Z$3818,19)</f>
        <v>20</v>
      </c>
      <c r="V9" s="0" t="n">
        <f aca="false">COUNTIFS(Tickets!$L$2:$L$3818,1,Tickets!$Y$2:$Y$3818,$A9,Tickets!$Z$2:$Z$3818,20)</f>
        <v>16</v>
      </c>
      <c r="W9" s="0" t="n">
        <f aca="false">COUNTIFS(Tickets!$L$2:$L$3818,1,Tickets!$Y$2:$Y$3818,$A9,Tickets!$Z$2:$Z$3818,21)</f>
        <v>12</v>
      </c>
      <c r="X9" s="0" t="n">
        <f aca="false">COUNTIFS(Tickets!$L$2:$L$3818,1,Tickets!$Y$2:$Y$3818,$A9,Tickets!$Z$2:$Z$3818,22)</f>
        <v>6</v>
      </c>
      <c r="Y9" s="0" t="n">
        <f aca="false">COUNTIFS(Tickets!$L$2:$L$3818,1,Tickets!$Y$2:$Y$3818,$A9,Tickets!$Z$2:$Z$3818,23)</f>
        <v>4</v>
      </c>
      <c r="Z9" s="0" t="n">
        <f aca="false">SUM(B9:Y9)</f>
        <v>626</v>
      </c>
      <c r="AA9" s="0" t="s">
        <v>150</v>
      </c>
    </row>
    <row r="10" customFormat="false" ht="15" hidden="false" customHeight="false" outlineLevel="0" collapsed="false">
      <c r="A10" s="0" t="n">
        <v>5</v>
      </c>
      <c r="B10" s="0" t="n">
        <f aca="false">COUNTIFS(Tickets!$L$2:$L$3818,1,Tickets!$Y$2:$Y$3818,$A10,Tickets!$Z$2:$Z$3818,0)</f>
        <v>1</v>
      </c>
      <c r="C10" s="0" t="n">
        <f aca="false">COUNTIFS(Tickets!$L$2:$L$3818,1,Tickets!$Y$2:$Y$3818,$A10,Tickets!$Z$2:$Z$3818,1)</f>
        <v>0</v>
      </c>
      <c r="D10" s="0" t="n">
        <f aca="false">COUNTIFS(Tickets!$L$2:$L$3818,1,Tickets!$Y$2:$Y$3818,$A10,Tickets!$Z$2:$Z$3818,2)</f>
        <v>1</v>
      </c>
      <c r="E10" s="0" t="n">
        <f aca="false">COUNTIFS(Tickets!$L$2:$L$3818,1,Tickets!$Y$2:$Y$3818,$A10,Tickets!$Z$2:$Z$3818,3)</f>
        <v>0</v>
      </c>
      <c r="F10" s="0" t="n">
        <f aca="false">COUNTIFS(Tickets!$L$2:$L$3818,1,Tickets!$Y$2:$Y$3818,$A10,Tickets!$Z$2:$Z$3818,4)</f>
        <v>0</v>
      </c>
      <c r="G10" s="0" t="n">
        <f aca="false">COUNTIFS(Tickets!$L$2:$L$3818,1,Tickets!$Y$2:$Y$3818,$A10,Tickets!$Z$2:$Z$3818,5)</f>
        <v>1</v>
      </c>
      <c r="H10" s="0" t="n">
        <f aca="false">COUNTIFS(Tickets!$L$2:$L$3818,1,Tickets!$Y$2:$Y$3818,$A10,Tickets!$Z$2:$Z$3818,6)</f>
        <v>2</v>
      </c>
      <c r="I10" s="0" t="n">
        <f aca="false">COUNTIFS(Tickets!$L$2:$L$3818,1,Tickets!$Y$2:$Y$3818,$A10,Tickets!$Z$2:$Z$3818,7)</f>
        <v>1</v>
      </c>
      <c r="J10" s="0" t="n">
        <f aca="false">COUNTIFS(Tickets!$L$2:$L$3818,1,Tickets!$Y$2:$Y$3818,$A10,Tickets!$Z$2:$Z$3818,8)</f>
        <v>2</v>
      </c>
      <c r="K10" s="0" t="n">
        <f aca="false">COUNTIFS(Tickets!$L$2:$L$3818,1,Tickets!$Y$2:$Y$3818,$A10,Tickets!$Z$2:$Z$3818,9)</f>
        <v>10</v>
      </c>
      <c r="L10" s="0" t="n">
        <f aca="false">COUNTIFS(Tickets!$L$2:$L$3818,1,Tickets!$Y$2:$Y$3818,$A10,Tickets!$Z$2:$Z$3818,10)</f>
        <v>9</v>
      </c>
      <c r="M10" s="0" t="n">
        <f aca="false">COUNTIFS(Tickets!$L$2:$L$3818,1,Tickets!$Y$2:$Y$3818,$A10,Tickets!$Z$2:$Z$3818,11)</f>
        <v>6</v>
      </c>
      <c r="N10" s="0" t="n">
        <f aca="false">COUNTIFS(Tickets!$L$2:$L$3818,1,Tickets!$Y$2:$Y$3818,$A10,Tickets!$Z$2:$Z$3818,12)</f>
        <v>6</v>
      </c>
      <c r="O10" s="0" t="n">
        <f aca="false">COUNTIFS(Tickets!$L$2:$L$3818,1,Tickets!$Y$2:$Y$3818,$A10,Tickets!$Z$2:$Z$3818,13)</f>
        <v>4</v>
      </c>
      <c r="P10" s="0" t="n">
        <f aca="false">COUNTIFS(Tickets!$L$2:$L$3818,1,Tickets!$Y$2:$Y$3818,$A10,Tickets!$Z$2:$Z$3818,14)</f>
        <v>8</v>
      </c>
      <c r="Q10" s="0" t="n">
        <f aca="false">COUNTIFS(Tickets!$L$2:$L$3818,1,Tickets!$Y$2:$Y$3818,$A10,Tickets!$Z$2:$Z$3818,15)</f>
        <v>7</v>
      </c>
      <c r="R10" s="0" t="n">
        <f aca="false">COUNTIFS(Tickets!$L$2:$L$3818,1,Tickets!$Y$2:$Y$3818,$A10,Tickets!$Z$2:$Z$3818,16)</f>
        <v>4</v>
      </c>
      <c r="S10" s="0" t="n">
        <f aca="false">COUNTIFS(Tickets!$L$2:$L$3818,1,Tickets!$Y$2:$Y$3818,$A10,Tickets!$Z$2:$Z$3818,17)</f>
        <v>4</v>
      </c>
      <c r="T10" s="0" t="n">
        <f aca="false">COUNTIFS(Tickets!$L$2:$L$3818,1,Tickets!$Y$2:$Y$3818,$A10,Tickets!$Z$2:$Z$3818,18)</f>
        <v>8</v>
      </c>
      <c r="U10" s="0" t="n">
        <f aca="false">COUNTIFS(Tickets!$L$2:$L$3818,1,Tickets!$Y$2:$Y$3818,$A10,Tickets!$Z$2:$Z$3818,19)</f>
        <v>2</v>
      </c>
      <c r="V10" s="0" t="n">
        <f aca="false">COUNTIFS(Tickets!$L$2:$L$3818,1,Tickets!$Y$2:$Y$3818,$A10,Tickets!$Z$2:$Z$3818,20)</f>
        <v>4</v>
      </c>
      <c r="W10" s="0" t="n">
        <f aca="false">COUNTIFS(Tickets!$L$2:$L$3818,1,Tickets!$Y$2:$Y$3818,$A10,Tickets!$Z$2:$Z$3818,21)</f>
        <v>2</v>
      </c>
      <c r="X10" s="0" t="n">
        <f aca="false">COUNTIFS(Tickets!$L$2:$L$3818,1,Tickets!$Y$2:$Y$3818,$A10,Tickets!$Z$2:$Z$3818,22)</f>
        <v>0</v>
      </c>
      <c r="Y10" s="0" t="n">
        <f aca="false">COUNTIFS(Tickets!$L$2:$L$3818,1,Tickets!$Y$2:$Y$3818,$A10,Tickets!$Z$2:$Z$3818,23)</f>
        <v>1</v>
      </c>
      <c r="Z10" s="0" t="n">
        <f aca="false">SUM(B10:Y10)</f>
        <v>83</v>
      </c>
      <c r="AA10" s="0" t="s">
        <v>151</v>
      </c>
    </row>
    <row r="11" customFormat="false" ht="15" hidden="false" customHeight="false" outlineLevel="0" collapsed="false">
      <c r="A11" s="0" t="n">
        <v>6</v>
      </c>
      <c r="B11" s="0" t="n">
        <f aca="false">COUNTIFS(Tickets!$L$2:$L$3818,1,Tickets!$Y$2:$Y$3818,$A11,Tickets!$Z$2:$Z$3818,0)</f>
        <v>0</v>
      </c>
      <c r="C11" s="0" t="n">
        <f aca="false">COUNTIFS(Tickets!$L$2:$L$3818,1,Tickets!$Y$2:$Y$3818,$A11,Tickets!$Z$2:$Z$3818,1)</f>
        <v>0</v>
      </c>
      <c r="D11" s="0" t="n">
        <f aca="false">COUNTIFS(Tickets!$L$2:$L$3818,1,Tickets!$Y$2:$Y$3818,$A11,Tickets!$Z$2:$Z$3818,2)</f>
        <v>0</v>
      </c>
      <c r="E11" s="0" t="n">
        <f aca="false">COUNTIFS(Tickets!$L$2:$L$3818,1,Tickets!$Y$2:$Y$3818,$A11,Tickets!$Z$2:$Z$3818,3)</f>
        <v>0</v>
      </c>
      <c r="F11" s="0" t="n">
        <f aca="false">COUNTIFS(Tickets!$L$2:$L$3818,1,Tickets!$Y$2:$Y$3818,$A11,Tickets!$Z$2:$Z$3818,4)</f>
        <v>1</v>
      </c>
      <c r="G11" s="0" t="n">
        <f aca="false">COUNTIFS(Tickets!$L$2:$L$3818,1,Tickets!$Y$2:$Y$3818,$A11,Tickets!$Z$2:$Z$3818,5)</f>
        <v>2</v>
      </c>
      <c r="H11" s="0" t="n">
        <f aca="false">COUNTIFS(Tickets!$L$2:$L$3818,1,Tickets!$Y$2:$Y$3818,$A11,Tickets!$Z$2:$Z$3818,6)</f>
        <v>0</v>
      </c>
      <c r="I11" s="0" t="n">
        <f aca="false">COUNTIFS(Tickets!$L$2:$L$3818,1,Tickets!$Y$2:$Y$3818,$A11,Tickets!$Z$2:$Z$3818,7)</f>
        <v>2</v>
      </c>
      <c r="J11" s="0" t="n">
        <f aca="false">COUNTIFS(Tickets!$L$2:$L$3818,1,Tickets!$Y$2:$Y$3818,$A11,Tickets!$Z$2:$Z$3818,8)</f>
        <v>2</v>
      </c>
      <c r="K11" s="0" t="n">
        <f aca="false">COUNTIFS(Tickets!$L$2:$L$3818,1,Tickets!$Y$2:$Y$3818,$A11,Tickets!$Z$2:$Z$3818,9)</f>
        <v>5</v>
      </c>
      <c r="L11" s="0" t="n">
        <f aca="false">COUNTIFS(Tickets!$L$2:$L$3818,1,Tickets!$Y$2:$Y$3818,$A11,Tickets!$Z$2:$Z$3818,10)</f>
        <v>8</v>
      </c>
      <c r="M11" s="0" t="n">
        <f aca="false">COUNTIFS(Tickets!$L$2:$L$3818,1,Tickets!$Y$2:$Y$3818,$A11,Tickets!$Z$2:$Z$3818,11)</f>
        <v>6</v>
      </c>
      <c r="N11" s="0" t="n">
        <f aca="false">COUNTIFS(Tickets!$L$2:$L$3818,1,Tickets!$Y$2:$Y$3818,$A11,Tickets!$Z$2:$Z$3818,12)</f>
        <v>11</v>
      </c>
      <c r="O11" s="0" t="n">
        <f aca="false">COUNTIFS(Tickets!$L$2:$L$3818,1,Tickets!$Y$2:$Y$3818,$A11,Tickets!$Z$2:$Z$3818,13)</f>
        <v>5</v>
      </c>
      <c r="P11" s="0" t="n">
        <f aca="false">COUNTIFS(Tickets!$L$2:$L$3818,1,Tickets!$Y$2:$Y$3818,$A11,Tickets!$Z$2:$Z$3818,14)</f>
        <v>9</v>
      </c>
      <c r="Q11" s="0" t="n">
        <f aca="false">COUNTIFS(Tickets!$L$2:$L$3818,1,Tickets!$Y$2:$Y$3818,$A11,Tickets!$Z$2:$Z$3818,15)</f>
        <v>4</v>
      </c>
      <c r="R11" s="0" t="n">
        <f aca="false">COUNTIFS(Tickets!$L$2:$L$3818,1,Tickets!$Y$2:$Y$3818,$A11,Tickets!$Z$2:$Z$3818,16)</f>
        <v>5</v>
      </c>
      <c r="S11" s="0" t="n">
        <f aca="false">COUNTIFS(Tickets!$L$2:$L$3818,1,Tickets!$Y$2:$Y$3818,$A11,Tickets!$Z$2:$Z$3818,17)</f>
        <v>2</v>
      </c>
      <c r="T11" s="0" t="n">
        <f aca="false">COUNTIFS(Tickets!$L$2:$L$3818,1,Tickets!$Y$2:$Y$3818,$A11,Tickets!$Z$2:$Z$3818,18)</f>
        <v>2</v>
      </c>
      <c r="U11" s="0" t="n">
        <f aca="false">COUNTIFS(Tickets!$L$2:$L$3818,1,Tickets!$Y$2:$Y$3818,$A11,Tickets!$Z$2:$Z$3818,19)</f>
        <v>1</v>
      </c>
      <c r="V11" s="0" t="n">
        <f aca="false">COUNTIFS(Tickets!$L$2:$L$3818,1,Tickets!$Y$2:$Y$3818,$A11,Tickets!$Z$2:$Z$3818,20)</f>
        <v>2</v>
      </c>
      <c r="W11" s="0" t="n">
        <f aca="false">COUNTIFS(Tickets!$L$2:$L$3818,1,Tickets!$Y$2:$Y$3818,$A11,Tickets!$Z$2:$Z$3818,21)</f>
        <v>0</v>
      </c>
      <c r="X11" s="0" t="n">
        <f aca="false">COUNTIFS(Tickets!$L$2:$L$3818,1,Tickets!$Y$2:$Y$3818,$A11,Tickets!$Z$2:$Z$3818,22)</f>
        <v>1</v>
      </c>
      <c r="Y11" s="0" t="n">
        <f aca="false">COUNTIFS(Tickets!$L$2:$L$3818,1,Tickets!$Y$2:$Y$3818,$A11,Tickets!$Z$2:$Z$3818,23)</f>
        <v>0</v>
      </c>
      <c r="Z11" s="0" t="n">
        <f aca="false">SUM(B11:Y11)</f>
        <v>68</v>
      </c>
      <c r="AA11" s="0" t="s">
        <v>152</v>
      </c>
    </row>
    <row r="13" customFormat="false" ht="15" hidden="false" customHeight="false" outlineLevel="0" collapsed="false">
      <c r="A13" s="0" t="s">
        <v>153</v>
      </c>
      <c r="B13" s="0" t="n">
        <f aca="false">SUM(B5:B11)</f>
        <v>8</v>
      </c>
      <c r="C13" s="0" t="n">
        <f aca="false">SUM(C5:C11)</f>
        <v>7</v>
      </c>
      <c r="D13" s="0" t="n">
        <f aca="false">SUM(D5:D11)</f>
        <v>8</v>
      </c>
      <c r="E13" s="0" t="n">
        <f aca="false">SUM(E5:E11)</f>
        <v>19</v>
      </c>
      <c r="F13" s="0" t="n">
        <f aca="false">SUM(F5:F11)</f>
        <v>21</v>
      </c>
      <c r="G13" s="0" t="n">
        <f aca="false">SUM(G5:G11)</f>
        <v>27</v>
      </c>
      <c r="H13" s="0" t="n">
        <f aca="false">SUM(H5:H11)</f>
        <v>81</v>
      </c>
      <c r="I13" s="0" t="n">
        <f aca="false">SUM(I5:I11)</f>
        <v>139</v>
      </c>
      <c r="J13" s="0" t="n">
        <f aca="false">SUM(J5:J11)</f>
        <v>202</v>
      </c>
      <c r="K13" s="0" t="n">
        <f aca="false">SUM(K5:K11)</f>
        <v>324</v>
      </c>
      <c r="L13" s="0" t="n">
        <f aca="false">SUM(L5:L11)</f>
        <v>379</v>
      </c>
      <c r="M13" s="0" t="n">
        <f aca="false">SUM(M5:M11)</f>
        <v>298</v>
      </c>
      <c r="N13" s="0" t="n">
        <f aca="false">SUM(N5:N11)</f>
        <v>296</v>
      </c>
      <c r="O13" s="0" t="n">
        <f aca="false">SUM(O5:O11)</f>
        <v>324</v>
      </c>
      <c r="P13" s="0" t="n">
        <f aca="false">SUM(P5:P11)</f>
        <v>325</v>
      </c>
      <c r="Q13" s="0" t="n">
        <f aca="false">SUM(Q5:Q11)</f>
        <v>312</v>
      </c>
      <c r="R13" s="0" t="n">
        <f aca="false">SUM(R5:R11)</f>
        <v>269</v>
      </c>
      <c r="S13" s="0" t="n">
        <f aca="false">SUM(S5:S11)</f>
        <v>225</v>
      </c>
      <c r="T13" s="0" t="n">
        <f aca="false">SUM(T5:T11)</f>
        <v>194</v>
      </c>
      <c r="U13" s="0" t="n">
        <f aca="false">SUM(U5:U11)</f>
        <v>122</v>
      </c>
      <c r="V13" s="0" t="n">
        <f aca="false">SUM(V5:V11)</f>
        <v>107</v>
      </c>
      <c r="W13" s="0" t="n">
        <f aca="false">SUM(W5:W11)</f>
        <v>78</v>
      </c>
      <c r="X13" s="0" t="n">
        <f aca="false">SUM(X5:X11)</f>
        <v>32</v>
      </c>
      <c r="Y13" s="0" t="n">
        <f aca="false">SUM(Y5:Y11)</f>
        <v>20</v>
      </c>
      <c r="Z13" s="0" t="n">
        <f aca="false">SUM(Z5:Z11)</f>
        <v>3817</v>
      </c>
    </row>
    <row r="15" customFormat="false" ht="15" hidden="false" customHeight="false" outlineLevel="0" collapsed="false">
      <c r="A15" s="0" t="s">
        <v>154</v>
      </c>
      <c r="B15" s="0" t="n">
        <f aca="false">K5+L5</f>
        <v>238</v>
      </c>
    </row>
    <row r="16" customFormat="false" ht="15" hidden="false" customHeight="false" outlineLevel="0" collapsed="false">
      <c r="A16" s="0" t="s">
        <v>155</v>
      </c>
      <c r="B16" s="10" t="b">
        <f aca="false">Z13=Metrics!B6</f>
        <v>1</v>
      </c>
    </row>
    <row r="17" customFormat="false" ht="15" hidden="false" customHeight="false" outlineLevel="0" collapsed="false">
      <c r="A17" s="0" t="s">
        <v>156</v>
      </c>
      <c r="C17" s="6" t="n">
        <v>238</v>
      </c>
      <c r="D17" s="6" t="n">
        <v>144</v>
      </c>
      <c r="E17" s="6" t="n">
        <v>94</v>
      </c>
      <c r="F17" s="9" t="s">
        <v>157</v>
      </c>
    </row>
    <row r="18" customFormat="false" ht="15" hidden="false" customHeight="false" outlineLevel="0" collapsed="false">
      <c r="A18" s="0" t="s">
        <v>158</v>
      </c>
      <c r="B18" s="10" t="b">
        <f aca="false">B15=INDEX(C17:E17,MATCH(Scenario!B3,{"full","training","holdout"},0))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0" t="s">
        <v>160</v>
      </c>
    </row>
    <row r="4" customFormat="false" ht="28.35" hidden="false" customHeight="false" outlineLevel="0" collapsed="false">
      <c r="A4" s="5" t="s">
        <v>161</v>
      </c>
      <c r="B4" s="5" t="s">
        <v>39</v>
      </c>
      <c r="C4" s="5" t="s">
        <v>162</v>
      </c>
      <c r="D4" s="5" t="s">
        <v>163</v>
      </c>
      <c r="E4" s="5" t="s">
        <v>164</v>
      </c>
      <c r="F4" s="5" t="s">
        <v>165</v>
      </c>
      <c r="G4" s="5" t="s">
        <v>166</v>
      </c>
      <c r="H4" s="5" t="s">
        <v>167</v>
      </c>
      <c r="I4" s="5" t="s">
        <v>168</v>
      </c>
      <c r="J4" s="5" t="s">
        <v>169</v>
      </c>
    </row>
    <row r="5" customFormat="false" ht="15" hidden="false" customHeight="false" outlineLevel="0" collapsed="false">
      <c r="A5" s="0" t="s">
        <v>170</v>
      </c>
      <c r="B5" s="0" t="s">
        <v>42</v>
      </c>
      <c r="C5" s="0" t="n">
        <f aca="false">COUNTIFS(Tickets!$L$2:$L$3818,1,Tickets!$D$2:$D$3818,$A5,Tickets!$B$2:$B$3818,$B5)</f>
        <v>45</v>
      </c>
      <c r="D5" s="0" t="n">
        <f aca="false">IFERROR(ROUND(AVERAGEIFS(Tickets!$M$2:$M$3818,Tickets!$D$2:$D$3818,$A5,Tickets!$B$2:$B$3818,$B5),4),"")</f>
        <v>9.1602</v>
      </c>
      <c r="E5" s="0" t="n">
        <f aca="false">IFERROR(ROUND(AVERAGEIFS(Tickets!$N$2:$N$3818,Tickets!$D$2:$D$3818,$A5,Tickets!$B$2:$B$3818,$B5),4),"")</f>
        <v>6.8803</v>
      </c>
      <c r="F5" s="0" t="n">
        <f aca="false">IFERROR(ROUND(SUMIFS(Tickets!$S$2:$S$3818,Tickets!$D$2:$D$3818,$A5,Tickets!$B$2:$B$3818,$B5)/COUNTIFS(Tickets!$D$2:$D$3818,$A5,Tickets!$B$2:$B$3818,$B5,Tickets!$S$2:$S$3818,"&gt;=0"),6),"")</f>
        <v>0.840909</v>
      </c>
      <c r="G5" s="6" t="n">
        <v>45</v>
      </c>
      <c r="H5" s="6" t="n">
        <v>9.1602</v>
      </c>
      <c r="I5" s="6" t="n">
        <v>6.8803</v>
      </c>
      <c r="J5" s="10" t="b">
        <f aca="false">IF(Scenario!$B$3="full",AND(C5=G5,ABS(D5-H5)&lt;0.00005001,ABS(E5-I5)&lt;0.00005001),"n/a")</f>
        <v>1</v>
      </c>
    </row>
    <row r="6" customFormat="false" ht="15" hidden="false" customHeight="false" outlineLevel="0" collapsed="false">
      <c r="A6" s="0" t="s">
        <v>170</v>
      </c>
      <c r="B6" s="0" t="s">
        <v>43</v>
      </c>
      <c r="C6" s="0" t="n">
        <f aca="false">COUNTIFS(Tickets!$L$2:$L$3818,1,Tickets!$D$2:$D$3818,$A6,Tickets!$B$2:$B$3818,$B6)</f>
        <v>431</v>
      </c>
      <c r="D6" s="0" t="n">
        <f aca="false">IFERROR(ROUND(AVERAGEIFS(Tickets!$M$2:$M$3818,Tickets!$D$2:$D$3818,$A6,Tickets!$B$2:$B$3818,$B6),4),"")</f>
        <v>21.724</v>
      </c>
      <c r="E6" s="0" t="n">
        <f aca="false">IFERROR(ROUND(AVERAGEIFS(Tickets!$N$2:$N$3818,Tickets!$D$2:$D$3818,$A6,Tickets!$B$2:$B$3818,$B6),4),"")</f>
        <v>19.2497</v>
      </c>
      <c r="F6" s="0" t="n">
        <f aca="false">IFERROR(ROUND(SUMIFS(Tickets!$S$2:$S$3818,Tickets!$D$2:$D$3818,$A6,Tickets!$B$2:$B$3818,$B6)/COUNTIFS(Tickets!$D$2:$D$3818,$A6,Tickets!$B$2:$B$3818,$B6,Tickets!$S$2:$S$3818,"&gt;=0"),6),"")</f>
        <v>0.947494</v>
      </c>
      <c r="G6" s="6" t="n">
        <v>431</v>
      </c>
      <c r="H6" s="6" t="n">
        <v>21.724</v>
      </c>
      <c r="I6" s="6" t="n">
        <v>19.2497</v>
      </c>
      <c r="J6" s="10" t="b">
        <f aca="false">IF(Scenario!$B$3="full",AND(C6=G6,ABS(D6-H6)&lt;0.00005001,ABS(E6-I6)&lt;0.00005001),"n/a")</f>
        <v>1</v>
      </c>
    </row>
    <row r="7" customFormat="false" ht="15" hidden="false" customHeight="false" outlineLevel="0" collapsed="false">
      <c r="A7" s="0" t="s">
        <v>170</v>
      </c>
      <c r="B7" s="0" t="s">
        <v>44</v>
      </c>
      <c r="C7" s="0" t="n">
        <f aca="false">COUNTIFS(Tickets!$L$2:$L$3818,1,Tickets!$D$2:$D$3818,$A7,Tickets!$B$2:$B$3818,$B7)</f>
        <v>846</v>
      </c>
      <c r="D7" s="0" t="n">
        <f aca="false">IFERROR(ROUND(AVERAGEIFS(Tickets!$M$2:$M$3818,Tickets!$D$2:$D$3818,$A7,Tickets!$B$2:$B$3818,$B7),4),"")</f>
        <v>18.0483</v>
      </c>
      <c r="E7" s="0" t="n">
        <f aca="false">IFERROR(ROUND(AVERAGEIFS(Tickets!$N$2:$N$3818,Tickets!$D$2:$D$3818,$A7,Tickets!$B$2:$B$3818,$B7),4),"")</f>
        <v>15.5235</v>
      </c>
      <c r="F7" s="0" t="n">
        <f aca="false">IFERROR(ROUND(SUMIFS(Tickets!$S$2:$S$3818,Tickets!$D$2:$D$3818,$A7,Tickets!$B$2:$B$3818,$B7)/COUNTIFS(Tickets!$D$2:$D$3818,$A7,Tickets!$B$2:$B$3818,$B7,Tickets!$S$2:$S$3818,"&gt;=0"),6),"")</f>
        <v>0.991261</v>
      </c>
      <c r="G7" s="6" t="n">
        <v>846</v>
      </c>
      <c r="H7" s="6" t="n">
        <v>18.0483</v>
      </c>
      <c r="I7" s="6" t="n">
        <v>15.5235</v>
      </c>
      <c r="J7" s="10" t="b">
        <f aca="false">IF(Scenario!$B$3="full",AND(C7=G7,ABS(D7-H7)&lt;0.00005001,ABS(E7-I7)&lt;0.00005001),"n/a")</f>
        <v>1</v>
      </c>
    </row>
    <row r="8" customFormat="false" ht="15" hidden="false" customHeight="false" outlineLevel="0" collapsed="false">
      <c r="A8" s="0" t="s">
        <v>171</v>
      </c>
      <c r="B8" s="0" t="s">
        <v>42</v>
      </c>
      <c r="C8" s="0" t="n">
        <f aca="false">COUNTIFS(Tickets!$L$2:$L$3818,1,Tickets!$D$2:$D$3818,$A8,Tickets!$B$2:$B$3818,$B8)</f>
        <v>148</v>
      </c>
      <c r="D8" s="0" t="n">
        <f aca="false">IFERROR(ROUND(AVERAGEIFS(Tickets!$M$2:$M$3818,Tickets!$D$2:$D$3818,$A8,Tickets!$B$2:$B$3818,$B8),4),"")</f>
        <v>22.8731</v>
      </c>
      <c r="E8" s="0" t="n">
        <f aca="false">IFERROR(ROUND(AVERAGEIFS(Tickets!$N$2:$N$3818,Tickets!$D$2:$D$3818,$A8,Tickets!$B$2:$B$3818,$B8),4),"")</f>
        <v>20.4291</v>
      </c>
      <c r="F8" s="0" t="n">
        <f aca="false">IFERROR(ROUND(SUMIFS(Tickets!$S$2:$S$3818,Tickets!$D$2:$D$3818,$A8,Tickets!$B$2:$B$3818,$B8)/COUNTIFS(Tickets!$D$2:$D$3818,$A8,Tickets!$B$2:$B$3818,$B8,Tickets!$S$2:$S$3818,"&gt;=0"),6),"")</f>
        <v>0.823944</v>
      </c>
      <c r="G8" s="6" t="n">
        <v>148</v>
      </c>
      <c r="H8" s="6" t="n">
        <v>22.8731</v>
      </c>
      <c r="I8" s="6" t="n">
        <v>20.4291</v>
      </c>
      <c r="J8" s="10" t="b">
        <f aca="false">IF(Scenario!$B$3="full",AND(C8=G8,ABS(D8-H8)&lt;0.00005001,ABS(E8-I8)&lt;0.00005001),"n/a")</f>
        <v>1</v>
      </c>
    </row>
    <row r="9" customFormat="false" ht="15" hidden="false" customHeight="false" outlineLevel="0" collapsed="false">
      <c r="A9" s="0" t="s">
        <v>171</v>
      </c>
      <c r="B9" s="0" t="s">
        <v>43</v>
      </c>
      <c r="C9" s="0" t="n">
        <f aca="false">COUNTIFS(Tickets!$L$2:$L$3818,1,Tickets!$D$2:$D$3818,$A9,Tickets!$B$2:$B$3818,$B9)</f>
        <v>586</v>
      </c>
      <c r="D9" s="0" t="n">
        <f aca="false">IFERROR(ROUND(AVERAGEIFS(Tickets!$M$2:$M$3818,Tickets!$D$2:$D$3818,$A9,Tickets!$B$2:$B$3818,$B9),4),"")</f>
        <v>38.2414</v>
      </c>
      <c r="E9" s="0" t="n">
        <f aca="false">IFERROR(ROUND(AVERAGEIFS(Tickets!$N$2:$N$3818,Tickets!$D$2:$D$3818,$A9,Tickets!$B$2:$B$3818,$B9),4),"")</f>
        <v>35.7298</v>
      </c>
      <c r="F9" s="0" t="n">
        <f aca="false">IFERROR(ROUND(SUMIFS(Tickets!$S$2:$S$3818,Tickets!$D$2:$D$3818,$A9,Tickets!$B$2:$B$3818,$B9)/COUNTIFS(Tickets!$D$2:$D$3818,$A9,Tickets!$B$2:$B$3818,$B9,Tickets!$S$2:$S$3818,"&gt;=0"),6),"")</f>
        <v>0.906422</v>
      </c>
      <c r="G9" s="6" t="n">
        <v>586</v>
      </c>
      <c r="H9" s="6" t="n">
        <v>38.2414</v>
      </c>
      <c r="I9" s="6" t="n">
        <v>35.7298</v>
      </c>
      <c r="J9" s="10" t="b">
        <f aca="false">IF(Scenario!$B$3="full",AND(C9=G9,ABS(D9-H9)&lt;0.00005001,ABS(E9-I9)&lt;0.00005001),"n/a")</f>
        <v>1</v>
      </c>
    </row>
    <row r="10" customFormat="false" ht="15" hidden="false" customHeight="false" outlineLevel="0" collapsed="false">
      <c r="A10" s="0" t="s">
        <v>171</v>
      </c>
      <c r="B10" s="0" t="s">
        <v>44</v>
      </c>
      <c r="C10" s="0" t="n">
        <f aca="false">COUNTIFS(Tickets!$L$2:$L$3818,1,Tickets!$D$2:$D$3818,$A10,Tickets!$B$2:$B$3818,$B10)</f>
        <v>809</v>
      </c>
      <c r="D10" s="0" t="n">
        <f aca="false">IFERROR(ROUND(AVERAGEIFS(Tickets!$M$2:$M$3818,Tickets!$D$2:$D$3818,$A10,Tickets!$B$2:$B$3818,$B10),4),"")</f>
        <v>51.9017</v>
      </c>
      <c r="E10" s="0" t="n">
        <f aca="false">IFERROR(ROUND(AVERAGEIFS(Tickets!$N$2:$N$3818,Tickets!$D$2:$D$3818,$A10,Tickets!$B$2:$B$3818,$B10),4),"")</f>
        <v>49.4389</v>
      </c>
      <c r="F10" s="0" t="n">
        <f aca="false">IFERROR(ROUND(SUMIFS(Tickets!$S$2:$S$3818,Tickets!$D$2:$D$3818,$A10,Tickets!$B$2:$B$3818,$B10)/COUNTIFS(Tickets!$D$2:$D$3818,$A10,Tickets!$B$2:$B$3818,$B10,Tickets!$S$2:$S$3818,"&gt;=0"),6),"")</f>
        <v>0.954485</v>
      </c>
      <c r="G10" s="6" t="n">
        <v>809</v>
      </c>
      <c r="H10" s="6" t="n">
        <v>51.9017</v>
      </c>
      <c r="I10" s="6" t="n">
        <v>49.4389</v>
      </c>
      <c r="J10" s="10" t="b">
        <f aca="false">IF(Scenario!$B$3="full",AND(C10=G10,ABS(D10-H10)&lt;0.00005001,ABS(E10-I10)&lt;0.00005001),"n/a")</f>
        <v>1</v>
      </c>
    </row>
    <row r="11" customFormat="false" ht="15" hidden="false" customHeight="false" outlineLevel="0" collapsed="false">
      <c r="A11" s="0" t="s">
        <v>172</v>
      </c>
      <c r="B11" s="0" t="s">
        <v>42</v>
      </c>
      <c r="C11" s="0" t="n">
        <f aca="false">COUNTIFS(Tickets!$L$2:$L$3818,1,Tickets!$D$2:$D$3818,$A11,Tickets!$B$2:$B$3818,$B11)</f>
        <v>43</v>
      </c>
      <c r="D11" s="0" t="n">
        <f aca="false">IFERROR(ROUND(AVERAGEIFS(Tickets!$M$2:$M$3818,Tickets!$D$2:$D$3818,$A11,Tickets!$B$2:$B$3818,$B11),4),"")</f>
        <v>12.426</v>
      </c>
      <c r="E11" s="0" t="n">
        <f aca="false">IFERROR(ROUND(AVERAGEIFS(Tickets!$N$2:$N$3818,Tickets!$D$2:$D$3818,$A11,Tickets!$B$2:$B$3818,$B11),4),"")</f>
        <v>9.9244</v>
      </c>
      <c r="F11" s="0" t="n">
        <f aca="false">IFERROR(ROUND(SUMIFS(Tickets!$S$2:$S$3818,Tickets!$D$2:$D$3818,$A11,Tickets!$B$2:$B$3818,$B11)/COUNTIFS(Tickets!$D$2:$D$3818,$A11,Tickets!$B$2:$B$3818,$B11,Tickets!$S$2:$S$3818,"&gt;=0"),6),"")</f>
        <v>0.804878</v>
      </c>
      <c r="G11" s="6" t="n">
        <v>43</v>
      </c>
      <c r="H11" s="6" t="n">
        <v>12.426</v>
      </c>
      <c r="I11" s="6" t="n">
        <v>9.9244</v>
      </c>
      <c r="J11" s="10" t="b">
        <f aca="false">IF(Scenario!$B$3="full",AND(C11=G11,ABS(D11-H11)&lt;0.00005001,ABS(E11-I11)&lt;0.00005001),"n/a")</f>
        <v>1</v>
      </c>
    </row>
    <row r="12" customFormat="false" ht="15" hidden="false" customHeight="false" outlineLevel="0" collapsed="false">
      <c r="A12" s="0" t="s">
        <v>172</v>
      </c>
      <c r="B12" s="0" t="s">
        <v>43</v>
      </c>
      <c r="C12" s="0" t="n">
        <f aca="false">COUNTIFS(Tickets!$L$2:$L$3818,1,Tickets!$D$2:$D$3818,$A12,Tickets!$B$2:$B$3818,$B12)</f>
        <v>370</v>
      </c>
      <c r="D12" s="0" t="n">
        <f aca="false">IFERROR(ROUND(AVERAGEIFS(Tickets!$M$2:$M$3818,Tickets!$D$2:$D$3818,$A12,Tickets!$B$2:$B$3818,$B12),4),"")</f>
        <v>14.6941</v>
      </c>
      <c r="E12" s="0" t="n">
        <f aca="false">IFERROR(ROUND(AVERAGEIFS(Tickets!$N$2:$N$3818,Tickets!$D$2:$D$3818,$A12,Tickets!$B$2:$B$3818,$B12),4),"")</f>
        <v>12.1977</v>
      </c>
      <c r="F12" s="0" t="n">
        <f aca="false">IFERROR(ROUND(SUMIFS(Tickets!$S$2:$S$3818,Tickets!$D$2:$D$3818,$A12,Tickets!$B$2:$B$3818,$B12)/COUNTIFS(Tickets!$D$2:$D$3818,$A12,Tickets!$B$2:$B$3818,$B12,Tickets!$S$2:$S$3818,"&gt;=0"),6),"")</f>
        <v>0.955056</v>
      </c>
      <c r="G12" s="6" t="n">
        <v>370</v>
      </c>
      <c r="H12" s="6" t="n">
        <v>14.6941</v>
      </c>
      <c r="I12" s="6" t="n">
        <v>12.1977</v>
      </c>
      <c r="J12" s="10" t="b">
        <f aca="false">IF(Scenario!$B$3="full",AND(C12=G12,ABS(D12-H12)&lt;0.00005001,ABS(E12-I12)&lt;0.00005001),"n/a")</f>
        <v>1</v>
      </c>
    </row>
    <row r="13" customFormat="false" ht="15" hidden="false" customHeight="false" outlineLevel="0" collapsed="false">
      <c r="A13" s="0" t="s">
        <v>172</v>
      </c>
      <c r="B13" s="0" t="s">
        <v>44</v>
      </c>
      <c r="C13" s="0" t="n">
        <f aca="false">COUNTIFS(Tickets!$L$2:$L$3818,1,Tickets!$D$2:$D$3818,$A13,Tickets!$B$2:$B$3818,$B13)</f>
        <v>539</v>
      </c>
      <c r="D13" s="0" t="n">
        <f aca="false">IFERROR(ROUND(AVERAGEIFS(Tickets!$M$2:$M$3818,Tickets!$D$2:$D$3818,$A13,Tickets!$B$2:$B$3818,$B13),4),"")</f>
        <v>16.7022</v>
      </c>
      <c r="E13" s="0" t="n">
        <f aca="false">IFERROR(ROUND(AVERAGEIFS(Tickets!$N$2:$N$3818,Tickets!$D$2:$D$3818,$A13,Tickets!$B$2:$B$3818,$B13),4),"")</f>
        <v>14.1611</v>
      </c>
      <c r="F13" s="0" t="n">
        <f aca="false">IFERROR(ROUND(SUMIFS(Tickets!$S$2:$S$3818,Tickets!$D$2:$D$3818,$A13,Tickets!$B$2:$B$3818,$B13)/COUNTIFS(Tickets!$D$2:$D$3818,$A13,Tickets!$B$2:$B$3818,$B13,Tickets!$S$2:$S$3818,"&gt;=0"),6),"")</f>
        <v>0.982726</v>
      </c>
      <c r="G13" s="6" t="n">
        <v>539</v>
      </c>
      <c r="H13" s="6" t="n">
        <v>16.7022</v>
      </c>
      <c r="I13" s="6" t="n">
        <v>14.1611</v>
      </c>
      <c r="J13" s="10" t="b">
        <f aca="false">IF(Scenario!$B$3="full",AND(C13=G13,ABS(D13-H13)&lt;0.00005001,ABS(E13-I13)&lt;0.00005001),"n/a")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173</v>
      </c>
    </row>
    <row r="2" customFormat="false" ht="15" hidden="false" customHeight="false" outlineLevel="0" collapsed="false">
      <c r="A2" s="0" t="s">
        <v>174</v>
      </c>
    </row>
    <row r="4" customFormat="false" ht="28.35" hidden="false" customHeight="false" outlineLevel="0" collapsed="false">
      <c r="A4" s="5" t="s">
        <v>175</v>
      </c>
      <c r="B4" s="5" t="s">
        <v>176</v>
      </c>
      <c r="C4" s="5" t="s">
        <v>177</v>
      </c>
      <c r="D4" s="5" t="s">
        <v>178</v>
      </c>
      <c r="E4" s="5" t="s">
        <v>179</v>
      </c>
      <c r="F4" s="5" t="s">
        <v>180</v>
      </c>
      <c r="G4" s="5" t="s">
        <v>181</v>
      </c>
      <c r="I4" s="9" t="s">
        <v>182</v>
      </c>
      <c r="J4" s="6" t="n">
        <v>10</v>
      </c>
    </row>
    <row r="5" customFormat="false" ht="15" hidden="false" customHeight="false" outlineLevel="0" collapsed="false">
      <c r="A5" s="0" t="s">
        <v>183</v>
      </c>
      <c r="B5" s="6" t="n">
        <v>0</v>
      </c>
      <c r="C5" s="9" t="n">
        <f aca="false">$J$4</f>
        <v>10</v>
      </c>
      <c r="D5" s="9" t="n">
        <f aca="false">MAX(B5,0)</f>
        <v>0</v>
      </c>
      <c r="E5" s="9" t="n">
        <f aca="false">D5-B5</f>
        <v>0</v>
      </c>
      <c r="F5" s="9" t="n">
        <f aca="false">D5+C5</f>
        <v>10</v>
      </c>
      <c r="G5" s="9" t="n">
        <f aca="false">D5-B5</f>
        <v>0</v>
      </c>
    </row>
    <row r="6" customFormat="false" ht="15" hidden="false" customHeight="false" outlineLevel="0" collapsed="false">
      <c r="A6" s="0" t="s">
        <v>184</v>
      </c>
      <c r="B6" s="6" t="n">
        <v>0</v>
      </c>
      <c r="C6" s="9" t="n">
        <f aca="false">$J$4</f>
        <v>10</v>
      </c>
      <c r="D6" s="9" t="n">
        <f aca="false">MAX(B6,F5)</f>
        <v>10</v>
      </c>
      <c r="E6" s="9" t="n">
        <f aca="false">D6-B6</f>
        <v>10</v>
      </c>
      <c r="F6" s="9" t="n">
        <f aca="false">D6+C6</f>
        <v>20</v>
      </c>
      <c r="G6" s="9" t="n">
        <f aca="false">D6-B6</f>
        <v>10</v>
      </c>
    </row>
    <row r="7" customFormat="false" ht="15" hidden="false" customHeight="false" outlineLevel="0" collapsed="false">
      <c r="A7" s="0" t="s">
        <v>185</v>
      </c>
      <c r="B7" s="6" t="n">
        <v>0</v>
      </c>
      <c r="C7" s="9" t="n">
        <f aca="false">$J$4</f>
        <v>10</v>
      </c>
      <c r="D7" s="9" t="n">
        <f aca="false">MAX(B7,F6)</f>
        <v>20</v>
      </c>
      <c r="E7" s="9" t="n">
        <f aca="false">D7-B7</f>
        <v>20</v>
      </c>
      <c r="F7" s="9" t="n">
        <f aca="false">D7+C7</f>
        <v>30</v>
      </c>
      <c r="G7" s="9" t="n">
        <f aca="false">D7-B7</f>
        <v>20</v>
      </c>
    </row>
    <row r="9" customFormat="false" ht="15" hidden="false" customHeight="false" outlineLevel="0" collapsed="false">
      <c r="A9" s="0" t="s">
        <v>186</v>
      </c>
      <c r="B9" s="0" t="n">
        <f aca="false">AVERAGE(E5:E7)</f>
        <v>10</v>
      </c>
      <c r="D9" s="0" t="s">
        <v>187</v>
      </c>
      <c r="E9" s="6" t="n">
        <v>10</v>
      </c>
      <c r="F9" s="10" t="b">
        <f aca="false">ABS(B9-E9)&lt;0.00005</f>
        <v>1</v>
      </c>
    </row>
    <row r="10" customFormat="false" ht="15" hidden="false" customHeight="false" outlineLevel="0" collapsed="false">
      <c r="A10" s="0" t="s">
        <v>188</v>
      </c>
      <c r="B10" s="0" t="n">
        <f aca="false">MAX(F5:F7)</f>
        <v>30</v>
      </c>
      <c r="D10" s="0" t="s">
        <v>189</v>
      </c>
      <c r="E10" s="6" t="n">
        <v>30</v>
      </c>
      <c r="F10" s="10" t="b">
        <f aca="false">ABS(B10-E10)&lt;0.00005</f>
        <v>1</v>
      </c>
    </row>
    <row r="11" customFormat="false" ht="15" hidden="false" customHeight="false" outlineLevel="0" collapsed="false">
      <c r="A11" s="0" t="s">
        <v>190</v>
      </c>
      <c r="B11" s="0" t="n">
        <f aca="false">SUM(C5:C7)</f>
        <v>30</v>
      </c>
      <c r="D11" s="0" t="s">
        <v>189</v>
      </c>
      <c r="E11" s="6" t="n">
        <v>30</v>
      </c>
      <c r="F11" s="10" t="b">
        <f aca="false">ABS(B11-E11)&lt;0.00005</f>
        <v>1</v>
      </c>
    </row>
    <row r="12" customFormat="false" ht="15" hidden="false" customHeight="false" outlineLevel="0" collapsed="false">
      <c r="A12" s="0" t="s">
        <v>163</v>
      </c>
      <c r="B12" s="0" t="n">
        <f aca="false">AVERAGE(G5:G7)</f>
        <v>10</v>
      </c>
      <c r="D12" s="0" t="s">
        <v>189</v>
      </c>
      <c r="E12" s="6" t="n">
        <v>10</v>
      </c>
      <c r="F12" s="10" t="b">
        <f aca="false">ABS(B12-E12)&lt;0.00005</f>
        <v>1</v>
      </c>
    </row>
    <row r="14" customFormat="false" ht="15" hidden="false" customHeight="false" outlineLevel="0" collapsed="false">
      <c r="A14" s="0" t="s">
        <v>191</v>
      </c>
      <c r="B14" s="10" t="b">
        <f aca="false">AND(D5=0,D6=10,D7=20,E5=0,E6=10,E7=20)</f>
        <v>1</v>
      </c>
    </row>
    <row r="15" customFormat="false" ht="15" hidden="false" customHeight="false" outlineLevel="0" collapsed="false">
      <c r="A15" s="0" t="s">
        <v>192</v>
      </c>
      <c r="B15" s="10" t="b">
        <f aca="false">AND(F9:F12,B14)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0"/>
  </cols>
  <sheetData>
    <row r="1" customFormat="false" ht="17.3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0" t="s">
        <v>194</v>
      </c>
    </row>
    <row r="4" customFormat="false" ht="15" hidden="false" customHeight="false" outlineLevel="0" collapsed="false">
      <c r="A4" s="5" t="s">
        <v>195</v>
      </c>
      <c r="B4" s="5" t="s">
        <v>196</v>
      </c>
    </row>
    <row r="5" customFormat="false" ht="15" hidden="false" customHeight="false" outlineLevel="0" collapsed="false">
      <c r="A5" s="2" t="s">
        <v>197</v>
      </c>
      <c r="B5" s="3" t="s">
        <v>198</v>
      </c>
    </row>
    <row r="6" customFormat="false" ht="28.35" hidden="false" customHeight="false" outlineLevel="0" collapsed="false">
      <c r="A6" s="2" t="s">
        <v>199</v>
      </c>
      <c r="B6" s="3" t="s">
        <v>200</v>
      </c>
    </row>
    <row r="7" customFormat="false" ht="28.35" hidden="false" customHeight="false" outlineLevel="0" collapsed="false">
      <c r="A7" s="2" t="s">
        <v>201</v>
      </c>
      <c r="B7" s="3" t="s">
        <v>202</v>
      </c>
    </row>
    <row r="8" customFormat="false" ht="28.35" hidden="false" customHeight="false" outlineLevel="0" collapsed="false">
      <c r="A8" s="2" t="s">
        <v>203</v>
      </c>
      <c r="B8" s="3" t="s">
        <v>204</v>
      </c>
    </row>
    <row r="9" customFormat="false" ht="15" hidden="false" customHeight="false" outlineLevel="0" collapsed="false">
      <c r="A9" s="2" t="s">
        <v>205</v>
      </c>
      <c r="B9" s="3" t="s">
        <v>206</v>
      </c>
    </row>
    <row r="10" customFormat="false" ht="15" hidden="false" customHeight="false" outlineLevel="0" collapsed="false">
      <c r="A10" s="2" t="s">
        <v>207</v>
      </c>
      <c r="B10" s="3" t="s">
        <v>208</v>
      </c>
    </row>
    <row r="11" customFormat="false" ht="15" hidden="false" customHeight="false" outlineLevel="0" collapsed="false">
      <c r="A11" s="2" t="s">
        <v>209</v>
      </c>
      <c r="B11" s="3" t="s">
        <v>210</v>
      </c>
    </row>
    <row r="12" customFormat="false" ht="28.35" hidden="false" customHeight="false" outlineLevel="0" collapsed="false">
      <c r="A12" s="2" t="s">
        <v>211</v>
      </c>
      <c r="B12" s="3" t="s">
        <v>212</v>
      </c>
    </row>
    <row r="13" customFormat="false" ht="28.35" hidden="false" customHeight="false" outlineLevel="0" collapsed="false">
      <c r="A13" s="2" t="s">
        <v>213</v>
      </c>
      <c r="B13" s="3" t="s">
        <v>214</v>
      </c>
    </row>
    <row r="14" customFormat="false" ht="28.35" hidden="false" customHeight="false" outlineLevel="0" collapsed="false">
      <c r="A14" s="2" t="s">
        <v>215</v>
      </c>
      <c r="B14" s="3" t="s">
        <v>216</v>
      </c>
    </row>
    <row r="15" customFormat="false" ht="15" hidden="false" customHeight="false" outlineLevel="0" collapsed="false">
      <c r="A15" s="2" t="s">
        <v>217</v>
      </c>
      <c r="B15" s="3" t="s">
        <v>218</v>
      </c>
    </row>
    <row r="16" customFormat="false" ht="15" hidden="false" customHeight="false" outlineLevel="0" collapsed="false">
      <c r="A16" s="2" t="s">
        <v>219</v>
      </c>
      <c r="B16" s="3" t="s">
        <v>220</v>
      </c>
    </row>
    <row r="17" customFormat="false" ht="15" hidden="false" customHeight="false" outlineLevel="0" collapsed="false">
      <c r="A17" s="2" t="s">
        <v>221</v>
      </c>
      <c r="B17" s="3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8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8" min="5" style="0" width="16"/>
    <col collapsed="false" customWidth="true" hidden="false" outlineLevel="0" max="9" min="9" style="0" width="14"/>
    <col collapsed="false" customWidth="true" hidden="false" outlineLevel="0" max="27" min="27" style="0" width="22"/>
  </cols>
  <sheetData>
    <row r="1" customFormat="false" ht="55.2" hidden="false" customHeight="false" outlineLevel="0" collapsed="false">
      <c r="A1" s="5" t="s">
        <v>223</v>
      </c>
      <c r="B1" s="5" t="s">
        <v>39</v>
      </c>
      <c r="C1" s="5" t="s">
        <v>224</v>
      </c>
      <c r="D1" s="5" t="s">
        <v>225</v>
      </c>
      <c r="E1" s="5" t="s">
        <v>226</v>
      </c>
      <c r="F1" s="5" t="s">
        <v>227</v>
      </c>
      <c r="G1" s="5" t="s">
        <v>228</v>
      </c>
      <c r="H1" s="5" t="s">
        <v>229</v>
      </c>
      <c r="I1" s="5" t="s">
        <v>230</v>
      </c>
      <c r="J1" s="5" t="s">
        <v>231</v>
      </c>
      <c r="K1" s="5" t="s">
        <v>232</v>
      </c>
      <c r="L1" s="5" t="s">
        <v>233</v>
      </c>
      <c r="M1" s="5" t="s">
        <v>181</v>
      </c>
      <c r="N1" s="5" t="s">
        <v>234</v>
      </c>
      <c r="O1" s="5" t="s">
        <v>235</v>
      </c>
      <c r="P1" s="5" t="s">
        <v>236</v>
      </c>
      <c r="Q1" s="5" t="s">
        <v>40</v>
      </c>
      <c r="R1" s="5" t="s">
        <v>41</v>
      </c>
      <c r="S1" s="5" t="s">
        <v>237</v>
      </c>
      <c r="T1" s="5" t="s">
        <v>238</v>
      </c>
      <c r="U1" s="5" t="s">
        <v>239</v>
      </c>
      <c r="V1" s="5" t="s">
        <v>240</v>
      </c>
      <c r="W1" s="5" t="s">
        <v>241</v>
      </c>
      <c r="X1" s="5" t="s">
        <v>242</v>
      </c>
      <c r="Y1" s="5" t="s">
        <v>243</v>
      </c>
      <c r="Z1" s="5" t="s">
        <v>244</v>
      </c>
      <c r="AA1" s="5" t="s">
        <v>245</v>
      </c>
    </row>
    <row r="2" customFormat="false" ht="15" hidden="false" customHeight="false" outlineLevel="0" collapsed="false">
      <c r="A2" s="6" t="s">
        <v>246</v>
      </c>
      <c r="B2" s="6" t="s">
        <v>43</v>
      </c>
      <c r="C2" s="6" t="s">
        <v>46</v>
      </c>
      <c r="D2" s="6" t="s">
        <v>172</v>
      </c>
      <c r="E2" s="6" t="n">
        <v>1783302666</v>
      </c>
      <c r="I2" s="6" t="n">
        <v>1783304164</v>
      </c>
      <c r="J2" s="6" t="n">
        <v>0</v>
      </c>
      <c r="K2" s="6" t="n">
        <v>0</v>
      </c>
      <c r="L2" s="9" t="n">
        <f aca="false">IF(AND(E2&gt;=Scenario!$B$11,E2&lt;Scenario!$B$12),1,0)</f>
        <v>1</v>
      </c>
      <c r="M2" s="0" t="str">
        <f aca="false">IF(AND(L2=1,ISNUMBER(F2)),MAX(0,F2-E2)/60,"")</f>
        <v/>
      </c>
      <c r="N2" s="0" t="str">
        <f aca="false">IF(AND(L2=1,ISNUMBER(G2)),MAX(0,G2-E2)/60,"")</f>
        <v/>
      </c>
      <c r="O2" s="9" t="n">
        <f aca="false">IF(ISNUMBER(H2),IF(AND(H2&gt;=Scenario!$B$11,H2&lt;Scenario!$B$12),1,0),0)</f>
        <v>0</v>
      </c>
      <c r="P2" s="0" t="str">
        <f aca="false">IF(O2=1,MAX(0,H2-E2)/60,"")</f>
        <v/>
      </c>
      <c r="Q2" s="9" t="n">
        <f aca="false">INDEX(Scenario!$B$18:$B$20,MATCH(B2,Scenario!$A$18:$A$20,0))</f>
        <v>60</v>
      </c>
      <c r="R2" s="9" t="n">
        <f aca="false">INDEX(Scenario!$C$18:$C$20,MATCH(B2,Scenario!$A$18:$A$20,0))</f>
        <v>1440</v>
      </c>
      <c r="S2" s="0" t="str">
        <f aca="false">IF(ISNUMBER(M2),IF(M2&lt;=Q2,1,0),"")</f>
        <v/>
      </c>
      <c r="T2" s="0" t="str">
        <f aca="false">IF(ISNUMBER(P2),IF(P2&lt;=R2,1,0),"")</f>
        <v/>
      </c>
      <c r="U2" s="9" t="n">
        <f aca="false">IF(E2&gt;Scenario!$B$14,0,IF(OR(AND(ISNUMBER(H2),H2&lt;=Scenario!$B$14),AND(ISNUMBER(I2),I2&lt;=Scenario!$B$14)),0,1))</f>
        <v>0</v>
      </c>
      <c r="V2" s="9" t="n">
        <f aca="false">IF(AND(U2=1,(Scenario!$B$14-E2)/60&gt;R2),1,0)</f>
        <v>0</v>
      </c>
      <c r="W2" s="9" t="n">
        <f aca="false">IF(OR(C2=Scenario!$B$22,C2=Scenario!$C$22),1,0)</f>
        <v>1</v>
      </c>
      <c r="X2" s="9" t="n">
        <f aca="false">IF(ISNUMBER(I2),1,0)</f>
        <v>1</v>
      </c>
      <c r="Y2" s="9" t="n">
        <f aca="false">MOD(INT(E2/86400)+3,7)</f>
        <v>0</v>
      </c>
      <c r="Z2" s="9" t="n">
        <f aca="false">MOD(INT(E2/3600),24)</f>
        <v>1</v>
      </c>
      <c r="AA2" s="6" t="s">
        <v>247</v>
      </c>
    </row>
    <row r="3" customFormat="false" ht="15" hidden="false" customHeight="false" outlineLevel="0" collapsed="false">
      <c r="A3" s="6" t="s">
        <v>248</v>
      </c>
      <c r="B3" s="6" t="s">
        <v>44</v>
      </c>
      <c r="C3" s="6" t="s">
        <v>249</v>
      </c>
      <c r="D3" s="6" t="s">
        <v>170</v>
      </c>
      <c r="E3" s="6" t="n">
        <v>1783307173</v>
      </c>
      <c r="F3" s="6" t="n">
        <v>1783314209</v>
      </c>
      <c r="G3" s="6" t="n">
        <v>1783314047</v>
      </c>
      <c r="H3" s="6" t="n">
        <v>1783315005</v>
      </c>
      <c r="J3" s="6" t="n">
        <v>0</v>
      </c>
      <c r="K3" s="6" t="n">
        <v>0</v>
      </c>
      <c r="L3" s="9" t="n">
        <f aca="false">IF(AND(E3&gt;=Scenario!$B$11,E3&lt;Scenario!$B$12),1,0)</f>
        <v>1</v>
      </c>
      <c r="M3" s="9" t="n">
        <f aca="false">IF(AND(L3=1,ISNUMBER(F3)),MAX(0,F3-E3)/60,"")</f>
        <v>117.266666666667</v>
      </c>
      <c r="N3" s="9" t="n">
        <f aca="false">IF(AND(L3=1,ISNUMBER(G3)),MAX(0,G3-E3)/60,"")</f>
        <v>114.566666666667</v>
      </c>
      <c r="O3" s="9" t="n">
        <f aca="false">IF(ISNUMBER(H3),IF(AND(H3&gt;=Scenario!$B$11,H3&lt;Scenario!$B$12),1,0),0)</f>
        <v>1</v>
      </c>
      <c r="P3" s="9" t="n">
        <f aca="false">IF(O3=1,MAX(0,H3-E3)/60,"")</f>
        <v>130.533333333333</v>
      </c>
      <c r="Q3" s="9" t="n">
        <f aca="false">INDEX(Scenario!$B$18:$B$20,MATCH(B3,Scenario!$A$18:$A$20,0))</f>
        <v>240</v>
      </c>
      <c r="R3" s="9" t="n">
        <f aca="false">INDEX(Scenario!$C$18:$C$20,MATCH(B3,Scenario!$A$18:$A$20,0))</f>
        <v>4320</v>
      </c>
      <c r="S3" s="9" t="n">
        <f aca="false">IF(ISNUMBER(M3),IF(M3&lt;=Q3,1,0),"")</f>
        <v>1</v>
      </c>
      <c r="T3" s="9" t="n">
        <f aca="false">IF(ISNUMBER(P3),IF(P3&lt;=R3,1,0),"")</f>
        <v>1</v>
      </c>
      <c r="U3" s="9" t="n">
        <f aca="false">IF(E3&gt;Scenario!$B$14,0,IF(OR(AND(ISNUMBER(H3),H3&lt;=Scenario!$B$14),AND(ISNUMBER(I3),I3&lt;=Scenario!$B$14)),0,1))</f>
        <v>0</v>
      </c>
      <c r="V3" s="9" t="n">
        <f aca="false">IF(AND(U3=1,(Scenario!$B$14-E3)/60&gt;R3),1,0)</f>
        <v>0</v>
      </c>
      <c r="W3" s="9" t="n">
        <f aca="false">IF(OR(C3=Scenario!$B$22,C3=Scenario!$C$22),1,0)</f>
        <v>0</v>
      </c>
      <c r="X3" s="9" t="n">
        <f aca="false">IF(ISNUMBER(I3),1,0)</f>
        <v>0</v>
      </c>
      <c r="Y3" s="9" t="n">
        <f aca="false">MOD(INT(E3/86400)+3,7)</f>
        <v>0</v>
      </c>
      <c r="Z3" s="9" t="n">
        <f aca="false">MOD(INT(E3/3600),24)</f>
        <v>3</v>
      </c>
      <c r="AA3" s="6" t="s">
        <v>250</v>
      </c>
    </row>
    <row r="4" customFormat="false" ht="15" hidden="false" customHeight="false" outlineLevel="0" collapsed="false">
      <c r="A4" s="6" t="s">
        <v>251</v>
      </c>
      <c r="B4" s="6" t="s">
        <v>44</v>
      </c>
      <c r="C4" s="6" t="s">
        <v>249</v>
      </c>
      <c r="D4" s="6" t="s">
        <v>170</v>
      </c>
      <c r="E4" s="6" t="n">
        <v>1783310288</v>
      </c>
      <c r="F4" s="6" t="n">
        <v>1783314188</v>
      </c>
      <c r="G4" s="6" t="n">
        <v>1783314016</v>
      </c>
      <c r="H4" s="6" t="n">
        <v>1783315952</v>
      </c>
      <c r="J4" s="6" t="n">
        <v>0</v>
      </c>
      <c r="K4" s="6" t="n">
        <v>1</v>
      </c>
      <c r="L4" s="9" t="n">
        <f aca="false">IF(AND(E4&gt;=Scenario!$B$11,E4&lt;Scenario!$B$12),1,0)</f>
        <v>1</v>
      </c>
      <c r="M4" s="9" t="n">
        <f aca="false">IF(AND(L4=1,ISNUMBER(F4)),MAX(0,F4-E4)/60,"")</f>
        <v>65</v>
      </c>
      <c r="N4" s="9" t="n">
        <f aca="false">IF(AND(L4=1,ISNUMBER(G4)),MAX(0,G4-E4)/60,"")</f>
        <v>62.1333333333333</v>
      </c>
      <c r="O4" s="9" t="n">
        <f aca="false">IF(ISNUMBER(H4),IF(AND(H4&gt;=Scenario!$B$11,H4&lt;Scenario!$B$12),1,0),0)</f>
        <v>1</v>
      </c>
      <c r="P4" s="9" t="n">
        <f aca="false">IF(O4=1,MAX(0,H4-E4)/60,"")</f>
        <v>94.4</v>
      </c>
      <c r="Q4" s="9" t="n">
        <f aca="false">INDEX(Scenario!$B$18:$B$20,MATCH(B4,Scenario!$A$18:$A$20,0))</f>
        <v>240</v>
      </c>
      <c r="R4" s="9" t="n">
        <f aca="false">INDEX(Scenario!$C$18:$C$20,MATCH(B4,Scenario!$A$18:$A$20,0))</f>
        <v>4320</v>
      </c>
      <c r="S4" s="9" t="n">
        <f aca="false">IF(ISNUMBER(M4),IF(M4&lt;=Q4,1,0),"")</f>
        <v>1</v>
      </c>
      <c r="T4" s="9" t="n">
        <f aca="false">IF(ISNUMBER(P4),IF(P4&lt;=R4,1,0),"")</f>
        <v>1</v>
      </c>
      <c r="U4" s="9" t="n">
        <f aca="false">IF(E4&gt;Scenario!$B$14,0,IF(OR(AND(ISNUMBER(H4),H4&lt;=Scenario!$B$14),AND(ISNUMBER(I4),I4&lt;=Scenario!$B$14)),0,1))</f>
        <v>0</v>
      </c>
      <c r="V4" s="9" t="n">
        <f aca="false">IF(AND(U4=1,(Scenario!$B$14-E4)/60&gt;R4),1,0)</f>
        <v>0</v>
      </c>
      <c r="W4" s="9" t="n">
        <f aca="false">IF(OR(C4=Scenario!$B$22,C4=Scenario!$C$22),1,0)</f>
        <v>0</v>
      </c>
      <c r="X4" s="9" t="n">
        <f aca="false">IF(ISNUMBER(I4),1,0)</f>
        <v>0</v>
      </c>
      <c r="Y4" s="9" t="n">
        <f aca="false">MOD(INT(E4/86400)+3,7)</f>
        <v>0</v>
      </c>
      <c r="Z4" s="9" t="n">
        <f aca="false">MOD(INT(E4/3600),24)</f>
        <v>3</v>
      </c>
      <c r="AA4" s="6" t="s">
        <v>252</v>
      </c>
    </row>
    <row r="5" customFormat="false" ht="15" hidden="false" customHeight="false" outlineLevel="0" collapsed="false">
      <c r="A5" s="6" t="s">
        <v>253</v>
      </c>
      <c r="B5" s="6" t="s">
        <v>44</v>
      </c>
      <c r="C5" s="6" t="s">
        <v>46</v>
      </c>
      <c r="D5" s="6" t="s">
        <v>171</v>
      </c>
      <c r="E5" s="6" t="n">
        <v>1783311821</v>
      </c>
      <c r="F5" s="6" t="n">
        <v>1783314270</v>
      </c>
      <c r="G5" s="6" t="n">
        <v>1783314053</v>
      </c>
      <c r="H5" s="6" t="n">
        <v>1783315477</v>
      </c>
      <c r="J5" s="6" t="n">
        <v>0</v>
      </c>
      <c r="K5" s="6" t="n">
        <v>0</v>
      </c>
      <c r="L5" s="9" t="n">
        <f aca="false">IF(AND(E5&gt;=Scenario!$B$11,E5&lt;Scenario!$B$12),1,0)</f>
        <v>1</v>
      </c>
      <c r="M5" s="9" t="n">
        <f aca="false">IF(AND(L5=1,ISNUMBER(F5)),MAX(0,F5-E5)/60,"")</f>
        <v>40.8166666666667</v>
      </c>
      <c r="N5" s="9" t="n">
        <f aca="false">IF(AND(L5=1,ISNUMBER(G5)),MAX(0,G5-E5)/60,"")</f>
        <v>37.2</v>
      </c>
      <c r="O5" s="9" t="n">
        <f aca="false">IF(ISNUMBER(H5),IF(AND(H5&gt;=Scenario!$B$11,H5&lt;Scenario!$B$12),1,0),0)</f>
        <v>1</v>
      </c>
      <c r="P5" s="9" t="n">
        <f aca="false">IF(O5=1,MAX(0,H5-E5)/60,"")</f>
        <v>60.9333333333333</v>
      </c>
      <c r="Q5" s="9" t="n">
        <f aca="false">INDEX(Scenario!$B$18:$B$20,MATCH(B5,Scenario!$A$18:$A$20,0))</f>
        <v>240</v>
      </c>
      <c r="R5" s="9" t="n">
        <f aca="false">INDEX(Scenario!$C$18:$C$20,MATCH(B5,Scenario!$A$18:$A$20,0))</f>
        <v>4320</v>
      </c>
      <c r="S5" s="9" t="n">
        <f aca="false">IF(ISNUMBER(M5),IF(M5&lt;=Q5,1,0),"")</f>
        <v>1</v>
      </c>
      <c r="T5" s="9" t="n">
        <f aca="false">IF(ISNUMBER(P5),IF(P5&lt;=R5,1,0),"")</f>
        <v>1</v>
      </c>
      <c r="U5" s="9" t="n">
        <f aca="false">IF(E5&gt;Scenario!$B$14,0,IF(OR(AND(ISNUMBER(H5),H5&lt;=Scenario!$B$14),AND(ISNUMBER(I5),I5&lt;=Scenario!$B$14)),0,1))</f>
        <v>0</v>
      </c>
      <c r="V5" s="9" t="n">
        <f aca="false">IF(AND(U5=1,(Scenario!$B$14-E5)/60&gt;R5),1,0)</f>
        <v>0</v>
      </c>
      <c r="W5" s="9" t="n">
        <f aca="false">IF(OR(C5=Scenario!$B$22,C5=Scenario!$C$22),1,0)</f>
        <v>1</v>
      </c>
      <c r="X5" s="9" t="n">
        <f aca="false">IF(ISNUMBER(I5),1,0)</f>
        <v>0</v>
      </c>
      <c r="Y5" s="9" t="n">
        <f aca="false">MOD(INT(E5/86400)+3,7)</f>
        <v>0</v>
      </c>
      <c r="Z5" s="9" t="n">
        <f aca="false">MOD(INT(E5/3600),24)</f>
        <v>4</v>
      </c>
      <c r="AA5" s="6" t="s">
        <v>254</v>
      </c>
    </row>
    <row r="6" customFormat="false" ht="15" hidden="false" customHeight="false" outlineLevel="0" collapsed="false">
      <c r="A6" s="6" t="s">
        <v>255</v>
      </c>
      <c r="B6" s="6" t="s">
        <v>44</v>
      </c>
      <c r="C6" s="6" t="s">
        <v>46</v>
      </c>
      <c r="D6" s="6" t="s">
        <v>171</v>
      </c>
      <c r="E6" s="6" t="n">
        <v>1783312860</v>
      </c>
      <c r="I6" s="6" t="n">
        <v>1783314516</v>
      </c>
      <c r="J6" s="6" t="n">
        <v>0</v>
      </c>
      <c r="K6" s="6" t="n">
        <v>0</v>
      </c>
      <c r="L6" s="9" t="n">
        <f aca="false">IF(AND(E6&gt;=Scenario!$B$11,E6&lt;Scenario!$B$12),1,0)</f>
        <v>1</v>
      </c>
      <c r="M6" s="0" t="str">
        <f aca="false">IF(AND(L6=1,ISNUMBER(F6)),MAX(0,F6-E6)/60,"")</f>
        <v/>
      </c>
      <c r="N6" s="0" t="str">
        <f aca="false">IF(AND(L6=1,ISNUMBER(G6)),MAX(0,G6-E6)/60,"")</f>
        <v/>
      </c>
      <c r="O6" s="9" t="n">
        <f aca="false">IF(ISNUMBER(H6),IF(AND(H6&gt;=Scenario!$B$11,H6&lt;Scenario!$B$12),1,0),0)</f>
        <v>0</v>
      </c>
      <c r="P6" s="0" t="str">
        <f aca="false">IF(O6=1,MAX(0,H6-E6)/60,"")</f>
        <v/>
      </c>
      <c r="Q6" s="9" t="n">
        <f aca="false">INDEX(Scenario!$B$18:$B$20,MATCH(B6,Scenario!$A$18:$A$20,0))</f>
        <v>240</v>
      </c>
      <c r="R6" s="9" t="n">
        <f aca="false">INDEX(Scenario!$C$18:$C$20,MATCH(B6,Scenario!$A$18:$A$20,0))</f>
        <v>4320</v>
      </c>
      <c r="S6" s="0" t="str">
        <f aca="false">IF(ISNUMBER(M6),IF(M6&lt;=Q6,1,0),"")</f>
        <v/>
      </c>
      <c r="T6" s="0" t="str">
        <f aca="false">IF(ISNUMBER(P6),IF(P6&lt;=R6,1,0),"")</f>
        <v/>
      </c>
      <c r="U6" s="9" t="n">
        <f aca="false">IF(E6&gt;Scenario!$B$14,0,IF(OR(AND(ISNUMBER(H6),H6&lt;=Scenario!$B$14),AND(ISNUMBER(I6),I6&lt;=Scenario!$B$14)),0,1))</f>
        <v>0</v>
      </c>
      <c r="V6" s="9" t="n">
        <f aca="false">IF(AND(U6=1,(Scenario!$B$14-E6)/60&gt;R6),1,0)</f>
        <v>0</v>
      </c>
      <c r="W6" s="9" t="n">
        <f aca="false">IF(OR(C6=Scenario!$B$22,C6=Scenario!$C$22),1,0)</f>
        <v>1</v>
      </c>
      <c r="X6" s="9" t="n">
        <f aca="false">IF(ISNUMBER(I6),1,0)</f>
        <v>1</v>
      </c>
      <c r="Y6" s="9" t="n">
        <f aca="false">MOD(INT(E6/86400)+3,7)</f>
        <v>0</v>
      </c>
      <c r="Z6" s="9" t="n">
        <f aca="false">MOD(INT(E6/3600),24)</f>
        <v>4</v>
      </c>
      <c r="AA6" s="6" t="s">
        <v>256</v>
      </c>
    </row>
    <row r="7" customFormat="false" ht="15" hidden="false" customHeight="false" outlineLevel="0" collapsed="false">
      <c r="A7" s="6" t="s">
        <v>257</v>
      </c>
      <c r="B7" s="6" t="s">
        <v>44</v>
      </c>
      <c r="C7" s="6" t="s">
        <v>47</v>
      </c>
      <c r="D7" s="6" t="s">
        <v>172</v>
      </c>
      <c r="E7" s="6" t="n">
        <v>1783314204</v>
      </c>
      <c r="I7" s="6" t="n">
        <v>1783314324</v>
      </c>
      <c r="J7" s="6" t="n">
        <v>0</v>
      </c>
      <c r="K7" s="6" t="n">
        <v>0</v>
      </c>
      <c r="L7" s="9" t="n">
        <f aca="false">IF(AND(E7&gt;=Scenario!$B$11,E7&lt;Scenario!$B$12),1,0)</f>
        <v>1</v>
      </c>
      <c r="M7" s="0" t="str">
        <f aca="false">IF(AND(L7=1,ISNUMBER(F7)),MAX(0,F7-E7)/60,"")</f>
        <v/>
      </c>
      <c r="N7" s="0" t="str">
        <f aca="false">IF(AND(L7=1,ISNUMBER(G7)),MAX(0,G7-E7)/60,"")</f>
        <v/>
      </c>
      <c r="O7" s="9" t="n">
        <f aca="false">IF(ISNUMBER(H7),IF(AND(H7&gt;=Scenario!$B$11,H7&lt;Scenario!$B$12),1,0),0)</f>
        <v>0</v>
      </c>
      <c r="P7" s="0" t="str">
        <f aca="false">IF(O7=1,MAX(0,H7-E7)/60,"")</f>
        <v/>
      </c>
      <c r="Q7" s="9" t="n">
        <f aca="false">INDEX(Scenario!$B$18:$B$20,MATCH(B7,Scenario!$A$18:$A$20,0))</f>
        <v>240</v>
      </c>
      <c r="R7" s="9" t="n">
        <f aca="false">INDEX(Scenario!$C$18:$C$20,MATCH(B7,Scenario!$A$18:$A$20,0))</f>
        <v>4320</v>
      </c>
      <c r="S7" s="0" t="str">
        <f aca="false">IF(ISNUMBER(M7),IF(M7&lt;=Q7,1,0),"")</f>
        <v/>
      </c>
      <c r="T7" s="0" t="str">
        <f aca="false">IF(ISNUMBER(P7),IF(P7&lt;=R7,1,0),"")</f>
        <v/>
      </c>
      <c r="U7" s="9" t="n">
        <f aca="false">IF(E7&gt;Scenario!$B$14,0,IF(OR(AND(ISNUMBER(H7),H7&lt;=Scenario!$B$14),AND(ISNUMBER(I7),I7&lt;=Scenario!$B$14)),0,1))</f>
        <v>0</v>
      </c>
      <c r="V7" s="9" t="n">
        <f aca="false">IF(AND(U7=1,(Scenario!$B$14-E7)/60&gt;R7),1,0)</f>
        <v>0</v>
      </c>
      <c r="W7" s="9" t="n">
        <f aca="false">IF(OR(C7=Scenario!$B$22,C7=Scenario!$C$22),1,0)</f>
        <v>1</v>
      </c>
      <c r="X7" s="9" t="n">
        <f aca="false">IF(ISNUMBER(I7),1,0)</f>
        <v>1</v>
      </c>
      <c r="Y7" s="9" t="n">
        <f aca="false">MOD(INT(E7/86400)+3,7)</f>
        <v>0</v>
      </c>
      <c r="Z7" s="9" t="n">
        <f aca="false">MOD(INT(E7/3600),24)</f>
        <v>5</v>
      </c>
      <c r="AA7" s="6" t="s">
        <v>258</v>
      </c>
    </row>
    <row r="8" customFormat="false" ht="15" hidden="false" customHeight="false" outlineLevel="0" collapsed="false">
      <c r="A8" s="6" t="s">
        <v>259</v>
      </c>
      <c r="B8" s="6" t="s">
        <v>44</v>
      </c>
      <c r="C8" s="6" t="s">
        <v>47</v>
      </c>
      <c r="D8" s="6" t="s">
        <v>172</v>
      </c>
      <c r="E8" s="6" t="n">
        <v>1783317827</v>
      </c>
      <c r="F8" s="6" t="n">
        <v>1783317936</v>
      </c>
      <c r="G8" s="6" t="n">
        <v>1783317848</v>
      </c>
      <c r="H8" s="6" t="n">
        <v>1783321141</v>
      </c>
      <c r="J8" s="6" t="n">
        <v>0</v>
      </c>
      <c r="K8" s="6" t="n">
        <v>0</v>
      </c>
      <c r="L8" s="9" t="n">
        <f aca="false">IF(AND(E8&gt;=Scenario!$B$11,E8&lt;Scenario!$B$12),1,0)</f>
        <v>1</v>
      </c>
      <c r="M8" s="9" t="n">
        <f aca="false">IF(AND(L8=1,ISNUMBER(F8)),MAX(0,F8-E8)/60,"")</f>
        <v>1.81666666666667</v>
      </c>
      <c r="N8" s="9" t="n">
        <f aca="false">IF(AND(L8=1,ISNUMBER(G8)),MAX(0,G8-E8)/60,"")</f>
        <v>0.35</v>
      </c>
      <c r="O8" s="9" t="n">
        <f aca="false">IF(ISNUMBER(H8),IF(AND(H8&gt;=Scenario!$B$11,H8&lt;Scenario!$B$12),1,0),0)</f>
        <v>1</v>
      </c>
      <c r="P8" s="9" t="n">
        <f aca="false">IF(O8=1,MAX(0,H8-E8)/60,"")</f>
        <v>55.2333333333333</v>
      </c>
      <c r="Q8" s="9" t="n">
        <f aca="false">INDEX(Scenario!$B$18:$B$20,MATCH(B8,Scenario!$A$18:$A$20,0))</f>
        <v>240</v>
      </c>
      <c r="R8" s="9" t="n">
        <f aca="false">INDEX(Scenario!$C$18:$C$20,MATCH(B8,Scenario!$A$18:$A$20,0))</f>
        <v>4320</v>
      </c>
      <c r="S8" s="9" t="n">
        <f aca="false">IF(ISNUMBER(M8),IF(M8&lt;=Q8,1,0),"")</f>
        <v>1</v>
      </c>
      <c r="T8" s="9" t="n">
        <f aca="false">IF(ISNUMBER(P8),IF(P8&lt;=R8,1,0),"")</f>
        <v>1</v>
      </c>
      <c r="U8" s="9" t="n">
        <f aca="false">IF(E8&gt;Scenario!$B$14,0,IF(OR(AND(ISNUMBER(H8),H8&lt;=Scenario!$B$14),AND(ISNUMBER(I8),I8&lt;=Scenario!$B$14)),0,1))</f>
        <v>0</v>
      </c>
      <c r="V8" s="9" t="n">
        <f aca="false">IF(AND(U8=1,(Scenario!$B$14-E8)/60&gt;R8),1,0)</f>
        <v>0</v>
      </c>
      <c r="W8" s="9" t="n">
        <f aca="false">IF(OR(C8=Scenario!$B$22,C8=Scenario!$C$22),1,0)</f>
        <v>1</v>
      </c>
      <c r="X8" s="9" t="n">
        <f aca="false">IF(ISNUMBER(I8),1,0)</f>
        <v>0</v>
      </c>
      <c r="Y8" s="9" t="n">
        <f aca="false">MOD(INT(E8/86400)+3,7)</f>
        <v>0</v>
      </c>
      <c r="Z8" s="9" t="n">
        <f aca="false">MOD(INT(E8/3600),24)</f>
        <v>6</v>
      </c>
      <c r="AA8" s="6" t="s">
        <v>260</v>
      </c>
    </row>
    <row r="9" customFormat="false" ht="15" hidden="false" customHeight="false" outlineLevel="0" collapsed="false">
      <c r="A9" s="6" t="s">
        <v>261</v>
      </c>
      <c r="B9" s="6" t="s">
        <v>44</v>
      </c>
      <c r="C9" s="6" t="s">
        <v>47</v>
      </c>
      <c r="D9" s="6" t="s">
        <v>172</v>
      </c>
      <c r="E9" s="6" t="n">
        <v>1783320295</v>
      </c>
      <c r="F9" s="6" t="n">
        <v>1783321366</v>
      </c>
      <c r="G9" s="6" t="n">
        <v>1783321183</v>
      </c>
      <c r="H9" s="6" t="n">
        <v>1783325212</v>
      </c>
      <c r="J9" s="6" t="n">
        <v>0</v>
      </c>
      <c r="K9" s="6" t="n">
        <v>0</v>
      </c>
      <c r="L9" s="9" t="n">
        <f aca="false">IF(AND(E9&gt;=Scenario!$B$11,E9&lt;Scenario!$B$12),1,0)</f>
        <v>1</v>
      </c>
      <c r="M9" s="9" t="n">
        <f aca="false">IF(AND(L9=1,ISNUMBER(F9)),MAX(0,F9-E9)/60,"")</f>
        <v>17.85</v>
      </c>
      <c r="N9" s="9" t="n">
        <f aca="false">IF(AND(L9=1,ISNUMBER(G9)),MAX(0,G9-E9)/60,"")</f>
        <v>14.8</v>
      </c>
      <c r="O9" s="9" t="n">
        <f aca="false">IF(ISNUMBER(H9),IF(AND(H9&gt;=Scenario!$B$11,H9&lt;Scenario!$B$12),1,0),0)</f>
        <v>1</v>
      </c>
      <c r="P9" s="9" t="n">
        <f aca="false">IF(O9=1,MAX(0,H9-E9)/60,"")</f>
        <v>81.95</v>
      </c>
      <c r="Q9" s="9" t="n">
        <f aca="false">INDEX(Scenario!$B$18:$B$20,MATCH(B9,Scenario!$A$18:$A$20,0))</f>
        <v>240</v>
      </c>
      <c r="R9" s="9" t="n">
        <f aca="false">INDEX(Scenario!$C$18:$C$20,MATCH(B9,Scenario!$A$18:$A$20,0))</f>
        <v>4320</v>
      </c>
      <c r="S9" s="9" t="n">
        <f aca="false">IF(ISNUMBER(M9),IF(M9&lt;=Q9,1,0),"")</f>
        <v>1</v>
      </c>
      <c r="T9" s="9" t="n">
        <f aca="false">IF(ISNUMBER(P9),IF(P9&lt;=R9,1,0),"")</f>
        <v>1</v>
      </c>
      <c r="U9" s="9" t="n">
        <f aca="false">IF(E9&gt;Scenario!$B$14,0,IF(OR(AND(ISNUMBER(H9),H9&lt;=Scenario!$B$14),AND(ISNUMBER(I9),I9&lt;=Scenario!$B$14)),0,1))</f>
        <v>0</v>
      </c>
      <c r="V9" s="9" t="n">
        <f aca="false">IF(AND(U9=1,(Scenario!$B$14-E9)/60&gt;R9),1,0)</f>
        <v>0</v>
      </c>
      <c r="W9" s="9" t="n">
        <f aca="false">IF(OR(C9=Scenario!$B$22,C9=Scenario!$C$22),1,0)</f>
        <v>1</v>
      </c>
      <c r="X9" s="9" t="n">
        <f aca="false">IF(ISNUMBER(I9),1,0)</f>
        <v>0</v>
      </c>
      <c r="Y9" s="9" t="n">
        <f aca="false">MOD(INT(E9/86400)+3,7)</f>
        <v>0</v>
      </c>
      <c r="Z9" s="9" t="n">
        <f aca="false">MOD(INT(E9/3600),24)</f>
        <v>6</v>
      </c>
      <c r="AA9" s="6" t="s">
        <v>262</v>
      </c>
    </row>
    <row r="10" customFormat="false" ht="15" hidden="false" customHeight="false" outlineLevel="0" collapsed="false">
      <c r="A10" s="6" t="s">
        <v>263</v>
      </c>
      <c r="B10" s="6" t="s">
        <v>44</v>
      </c>
      <c r="C10" s="6" t="s">
        <v>249</v>
      </c>
      <c r="D10" s="6" t="s">
        <v>171</v>
      </c>
      <c r="E10" s="6" t="n">
        <v>1783323034</v>
      </c>
      <c r="F10" s="6" t="n">
        <v>1783323249</v>
      </c>
      <c r="G10" s="6" t="n">
        <v>1783323077</v>
      </c>
      <c r="H10" s="6" t="n">
        <v>1783328005</v>
      </c>
      <c r="J10" s="6" t="n">
        <v>0</v>
      </c>
      <c r="K10" s="6" t="n">
        <v>0</v>
      </c>
      <c r="L10" s="9" t="n">
        <f aca="false">IF(AND(E10&gt;=Scenario!$B$11,E10&lt;Scenario!$B$12),1,0)</f>
        <v>1</v>
      </c>
      <c r="M10" s="9" t="n">
        <f aca="false">IF(AND(L10=1,ISNUMBER(F10)),MAX(0,F10-E10)/60,"")</f>
        <v>3.58333333333333</v>
      </c>
      <c r="N10" s="9" t="n">
        <f aca="false">IF(AND(L10=1,ISNUMBER(G10)),MAX(0,G10-E10)/60,"")</f>
        <v>0.716666666666667</v>
      </c>
      <c r="O10" s="9" t="n">
        <f aca="false">IF(ISNUMBER(H10),IF(AND(H10&gt;=Scenario!$B$11,H10&lt;Scenario!$B$12),1,0),0)</f>
        <v>1</v>
      </c>
      <c r="P10" s="9" t="n">
        <f aca="false">IF(O10=1,MAX(0,H10-E10)/60,"")</f>
        <v>82.85</v>
      </c>
      <c r="Q10" s="9" t="n">
        <f aca="false">INDEX(Scenario!$B$18:$B$20,MATCH(B10,Scenario!$A$18:$A$20,0))</f>
        <v>240</v>
      </c>
      <c r="R10" s="9" t="n">
        <f aca="false">INDEX(Scenario!$C$18:$C$20,MATCH(B10,Scenario!$A$18:$A$20,0))</f>
        <v>4320</v>
      </c>
      <c r="S10" s="9" t="n">
        <f aca="false">IF(ISNUMBER(M10),IF(M10&lt;=Q10,1,0),"")</f>
        <v>1</v>
      </c>
      <c r="T10" s="9" t="n">
        <f aca="false">IF(ISNUMBER(P10),IF(P10&lt;=R10,1,0),"")</f>
        <v>1</v>
      </c>
      <c r="U10" s="9" t="n">
        <f aca="false">IF(E10&gt;Scenario!$B$14,0,IF(OR(AND(ISNUMBER(H10),H10&lt;=Scenario!$B$14),AND(ISNUMBER(I10),I10&lt;=Scenario!$B$14)),0,1))</f>
        <v>0</v>
      </c>
      <c r="V10" s="9" t="n">
        <f aca="false">IF(AND(U10=1,(Scenario!$B$14-E10)/60&gt;R10),1,0)</f>
        <v>0</v>
      </c>
      <c r="W10" s="9" t="n">
        <f aca="false">IF(OR(C10=Scenario!$B$22,C10=Scenario!$C$22),1,0)</f>
        <v>0</v>
      </c>
      <c r="X10" s="9" t="n">
        <f aca="false">IF(ISNUMBER(I10),1,0)</f>
        <v>0</v>
      </c>
      <c r="Y10" s="9" t="n">
        <f aca="false">MOD(INT(E10/86400)+3,7)</f>
        <v>0</v>
      </c>
      <c r="Z10" s="9" t="n">
        <f aca="false">MOD(INT(E10/3600),24)</f>
        <v>7</v>
      </c>
      <c r="AA10" s="6" t="s">
        <v>264</v>
      </c>
    </row>
    <row r="11" customFormat="false" ht="15" hidden="false" customHeight="false" outlineLevel="0" collapsed="false">
      <c r="A11" s="6" t="s">
        <v>265</v>
      </c>
      <c r="B11" s="6" t="s">
        <v>44</v>
      </c>
      <c r="C11" s="6" t="s">
        <v>46</v>
      </c>
      <c r="D11" s="6" t="s">
        <v>171</v>
      </c>
      <c r="E11" s="6" t="n">
        <v>1783325078</v>
      </c>
      <c r="F11" s="6" t="n">
        <v>1783325239</v>
      </c>
      <c r="G11" s="6" t="n">
        <v>1783325088</v>
      </c>
      <c r="H11" s="6" t="n">
        <v>1783326596</v>
      </c>
      <c r="J11" s="6" t="n">
        <v>0</v>
      </c>
      <c r="K11" s="6" t="n">
        <v>0</v>
      </c>
      <c r="L11" s="9" t="n">
        <f aca="false">IF(AND(E11&gt;=Scenario!$B$11,E11&lt;Scenario!$B$12),1,0)</f>
        <v>1</v>
      </c>
      <c r="M11" s="9" t="n">
        <f aca="false">IF(AND(L11=1,ISNUMBER(F11)),MAX(0,F11-E11)/60,"")</f>
        <v>2.68333333333333</v>
      </c>
      <c r="N11" s="9" t="n">
        <f aca="false">IF(AND(L11=1,ISNUMBER(G11)),MAX(0,G11-E11)/60,"")</f>
        <v>0.166666666666667</v>
      </c>
      <c r="O11" s="9" t="n">
        <f aca="false">IF(ISNUMBER(H11),IF(AND(H11&gt;=Scenario!$B$11,H11&lt;Scenario!$B$12),1,0),0)</f>
        <v>1</v>
      </c>
      <c r="P11" s="9" t="n">
        <f aca="false">IF(O11=1,MAX(0,H11-E11)/60,"")</f>
        <v>25.3</v>
      </c>
      <c r="Q11" s="9" t="n">
        <f aca="false">INDEX(Scenario!$B$18:$B$20,MATCH(B11,Scenario!$A$18:$A$20,0))</f>
        <v>240</v>
      </c>
      <c r="R11" s="9" t="n">
        <f aca="false">INDEX(Scenario!$C$18:$C$20,MATCH(B11,Scenario!$A$18:$A$20,0))</f>
        <v>4320</v>
      </c>
      <c r="S11" s="9" t="n">
        <f aca="false">IF(ISNUMBER(M11),IF(M11&lt;=Q11,1,0),"")</f>
        <v>1</v>
      </c>
      <c r="T11" s="9" t="n">
        <f aca="false">IF(ISNUMBER(P11),IF(P11&lt;=R11,1,0),"")</f>
        <v>1</v>
      </c>
      <c r="U11" s="9" t="n">
        <f aca="false">IF(E11&gt;Scenario!$B$14,0,IF(OR(AND(ISNUMBER(H11),H11&lt;=Scenario!$B$14),AND(ISNUMBER(I11),I11&lt;=Scenario!$B$14)),0,1))</f>
        <v>0</v>
      </c>
      <c r="V11" s="9" t="n">
        <f aca="false">IF(AND(U11=1,(Scenario!$B$14-E11)/60&gt;R11),1,0)</f>
        <v>0</v>
      </c>
      <c r="W11" s="9" t="n">
        <f aca="false">IF(OR(C11=Scenario!$B$22,C11=Scenario!$C$22),1,0)</f>
        <v>1</v>
      </c>
      <c r="X11" s="9" t="n">
        <f aca="false">IF(ISNUMBER(I11),1,0)</f>
        <v>0</v>
      </c>
      <c r="Y11" s="9" t="n">
        <f aca="false">MOD(INT(E11/86400)+3,7)</f>
        <v>0</v>
      </c>
      <c r="Z11" s="9" t="n">
        <f aca="false">MOD(INT(E11/3600),24)</f>
        <v>8</v>
      </c>
      <c r="AA11" s="6" t="s">
        <v>266</v>
      </c>
    </row>
    <row r="12" customFormat="false" ht="15" hidden="false" customHeight="false" outlineLevel="0" collapsed="false">
      <c r="A12" s="6" t="s">
        <v>267</v>
      </c>
      <c r="B12" s="6" t="s">
        <v>44</v>
      </c>
      <c r="C12" s="6" t="s">
        <v>249</v>
      </c>
      <c r="D12" s="6" t="s">
        <v>171</v>
      </c>
      <c r="E12" s="6" t="n">
        <v>1783325484</v>
      </c>
      <c r="F12" s="6" t="n">
        <v>1783325605</v>
      </c>
      <c r="G12" s="6" t="n">
        <v>1783325540</v>
      </c>
      <c r="H12" s="6" t="n">
        <v>1783329989</v>
      </c>
      <c r="J12" s="6" t="n">
        <v>0</v>
      </c>
      <c r="K12" s="6" t="n">
        <v>0</v>
      </c>
      <c r="L12" s="9" t="n">
        <f aca="false">IF(AND(E12&gt;=Scenario!$B$11,E12&lt;Scenario!$B$12),1,0)</f>
        <v>1</v>
      </c>
      <c r="M12" s="9" t="n">
        <f aca="false">IF(AND(L12=1,ISNUMBER(F12)),MAX(0,F12-E12)/60,"")</f>
        <v>2.01666666666667</v>
      </c>
      <c r="N12" s="9" t="n">
        <f aca="false">IF(AND(L12=1,ISNUMBER(G12)),MAX(0,G12-E12)/60,"")</f>
        <v>0.933333333333333</v>
      </c>
      <c r="O12" s="9" t="n">
        <f aca="false">IF(ISNUMBER(H12),IF(AND(H12&gt;=Scenario!$B$11,H12&lt;Scenario!$B$12),1,0),0)</f>
        <v>1</v>
      </c>
      <c r="P12" s="9" t="n">
        <f aca="false">IF(O12=1,MAX(0,H12-E12)/60,"")</f>
        <v>75.0833333333333</v>
      </c>
      <c r="Q12" s="9" t="n">
        <f aca="false">INDEX(Scenario!$B$18:$B$20,MATCH(B12,Scenario!$A$18:$A$20,0))</f>
        <v>240</v>
      </c>
      <c r="R12" s="9" t="n">
        <f aca="false">INDEX(Scenario!$C$18:$C$20,MATCH(B12,Scenario!$A$18:$A$20,0))</f>
        <v>4320</v>
      </c>
      <c r="S12" s="9" t="n">
        <f aca="false">IF(ISNUMBER(M12),IF(M12&lt;=Q12,1,0),"")</f>
        <v>1</v>
      </c>
      <c r="T12" s="9" t="n">
        <f aca="false">IF(ISNUMBER(P12),IF(P12&lt;=R12,1,0),"")</f>
        <v>1</v>
      </c>
      <c r="U12" s="9" t="n">
        <f aca="false">IF(E12&gt;Scenario!$B$14,0,IF(OR(AND(ISNUMBER(H12),H12&lt;=Scenario!$B$14),AND(ISNUMBER(I12),I12&lt;=Scenario!$B$14)),0,1))</f>
        <v>0</v>
      </c>
      <c r="V12" s="9" t="n">
        <f aca="false">IF(AND(U12=1,(Scenario!$B$14-E12)/60&gt;R12),1,0)</f>
        <v>0</v>
      </c>
      <c r="W12" s="9" t="n">
        <f aca="false">IF(OR(C12=Scenario!$B$22,C12=Scenario!$C$22),1,0)</f>
        <v>0</v>
      </c>
      <c r="X12" s="9" t="n">
        <f aca="false">IF(ISNUMBER(I12),1,0)</f>
        <v>0</v>
      </c>
      <c r="Y12" s="9" t="n">
        <f aca="false">MOD(INT(E12/86400)+3,7)</f>
        <v>0</v>
      </c>
      <c r="Z12" s="9" t="n">
        <f aca="false">MOD(INT(E12/3600),24)</f>
        <v>8</v>
      </c>
      <c r="AA12" s="6" t="s">
        <v>268</v>
      </c>
    </row>
    <row r="13" customFormat="false" ht="15" hidden="false" customHeight="false" outlineLevel="0" collapsed="false">
      <c r="A13" s="6" t="s">
        <v>269</v>
      </c>
      <c r="B13" s="6" t="s">
        <v>44</v>
      </c>
      <c r="C13" s="6" t="s">
        <v>249</v>
      </c>
      <c r="D13" s="6" t="s">
        <v>171</v>
      </c>
      <c r="E13" s="6" t="n">
        <v>1783327596</v>
      </c>
      <c r="F13" s="6" t="n">
        <v>1783327717</v>
      </c>
      <c r="G13" s="6" t="n">
        <v>1783327613</v>
      </c>
      <c r="H13" s="6" t="n">
        <v>1783329512</v>
      </c>
      <c r="J13" s="6" t="n">
        <v>0</v>
      </c>
      <c r="K13" s="6" t="n">
        <v>0</v>
      </c>
      <c r="L13" s="9" t="n">
        <f aca="false">IF(AND(E13&gt;=Scenario!$B$11,E13&lt;Scenario!$B$12),1,0)</f>
        <v>1</v>
      </c>
      <c r="M13" s="9" t="n">
        <f aca="false">IF(AND(L13=1,ISNUMBER(F13)),MAX(0,F13-E13)/60,"")</f>
        <v>2.01666666666667</v>
      </c>
      <c r="N13" s="9" t="n">
        <f aca="false">IF(AND(L13=1,ISNUMBER(G13)),MAX(0,G13-E13)/60,"")</f>
        <v>0.283333333333333</v>
      </c>
      <c r="O13" s="9" t="n">
        <f aca="false">IF(ISNUMBER(H13),IF(AND(H13&gt;=Scenario!$B$11,H13&lt;Scenario!$B$12),1,0),0)</f>
        <v>1</v>
      </c>
      <c r="P13" s="9" t="n">
        <f aca="false">IF(O13=1,MAX(0,H13-E13)/60,"")</f>
        <v>31.9333333333333</v>
      </c>
      <c r="Q13" s="9" t="n">
        <f aca="false">INDEX(Scenario!$B$18:$B$20,MATCH(B13,Scenario!$A$18:$A$20,0))</f>
        <v>240</v>
      </c>
      <c r="R13" s="9" t="n">
        <f aca="false">INDEX(Scenario!$C$18:$C$20,MATCH(B13,Scenario!$A$18:$A$20,0))</f>
        <v>4320</v>
      </c>
      <c r="S13" s="9" t="n">
        <f aca="false">IF(ISNUMBER(M13),IF(M13&lt;=Q13,1,0),"")</f>
        <v>1</v>
      </c>
      <c r="T13" s="9" t="n">
        <f aca="false">IF(ISNUMBER(P13),IF(P13&lt;=R13,1,0),"")</f>
        <v>1</v>
      </c>
      <c r="U13" s="9" t="n">
        <f aca="false">IF(E13&gt;Scenario!$B$14,0,IF(OR(AND(ISNUMBER(H13),H13&lt;=Scenario!$B$14),AND(ISNUMBER(I13),I13&lt;=Scenario!$B$14)),0,1))</f>
        <v>0</v>
      </c>
      <c r="V13" s="9" t="n">
        <f aca="false">IF(AND(U13=1,(Scenario!$B$14-E13)/60&gt;R13),1,0)</f>
        <v>0</v>
      </c>
      <c r="W13" s="9" t="n">
        <f aca="false">IF(OR(C13=Scenario!$B$22,C13=Scenario!$C$22),1,0)</f>
        <v>0</v>
      </c>
      <c r="X13" s="9" t="n">
        <f aca="false">IF(ISNUMBER(I13),1,0)</f>
        <v>0</v>
      </c>
      <c r="Y13" s="9" t="n">
        <f aca="false">MOD(INT(E13/86400)+3,7)</f>
        <v>0</v>
      </c>
      <c r="Z13" s="9" t="n">
        <f aca="false">MOD(INT(E13/3600),24)</f>
        <v>8</v>
      </c>
      <c r="AA13" s="6" t="s">
        <v>270</v>
      </c>
    </row>
    <row r="14" customFormat="false" ht="15" hidden="false" customHeight="false" outlineLevel="0" collapsed="false">
      <c r="A14" s="6" t="s">
        <v>271</v>
      </c>
      <c r="B14" s="6" t="s">
        <v>42</v>
      </c>
      <c r="C14" s="6" t="s">
        <v>249</v>
      </c>
      <c r="D14" s="6" t="s">
        <v>171</v>
      </c>
      <c r="E14" s="6" t="n">
        <v>1783328650</v>
      </c>
      <c r="F14" s="6" t="n">
        <v>1783328755</v>
      </c>
      <c r="G14" s="6" t="n">
        <v>1783328666</v>
      </c>
      <c r="H14" s="6" t="n">
        <v>1783333443</v>
      </c>
      <c r="J14" s="6" t="n">
        <v>0</v>
      </c>
      <c r="K14" s="6" t="n">
        <v>0</v>
      </c>
      <c r="L14" s="9" t="n">
        <f aca="false">IF(AND(E14&gt;=Scenario!$B$11,E14&lt;Scenario!$B$12),1,0)</f>
        <v>1</v>
      </c>
      <c r="M14" s="9" t="n">
        <f aca="false">IF(AND(L14=1,ISNUMBER(F14)),MAX(0,F14-E14)/60,"")</f>
        <v>1.75</v>
      </c>
      <c r="N14" s="9" t="n">
        <f aca="false">IF(AND(L14=1,ISNUMBER(G14)),MAX(0,G14-E14)/60,"")</f>
        <v>0.266666666666667</v>
      </c>
      <c r="O14" s="9" t="n">
        <f aca="false">IF(ISNUMBER(H14),IF(AND(H14&gt;=Scenario!$B$11,H14&lt;Scenario!$B$12),1,0),0)</f>
        <v>1</v>
      </c>
      <c r="P14" s="9" t="n">
        <f aca="false">IF(O14=1,MAX(0,H14-E14)/60,"")</f>
        <v>79.8833333333333</v>
      </c>
      <c r="Q14" s="9" t="n">
        <f aca="false">INDEX(Scenario!$B$18:$B$20,MATCH(B14,Scenario!$A$18:$A$20,0))</f>
        <v>15</v>
      </c>
      <c r="R14" s="9" t="n">
        <f aca="false">INDEX(Scenario!$C$18:$C$20,MATCH(B14,Scenario!$A$18:$A$20,0))</f>
        <v>240</v>
      </c>
      <c r="S14" s="9" t="n">
        <f aca="false">IF(ISNUMBER(M14),IF(M14&lt;=Q14,1,0),"")</f>
        <v>1</v>
      </c>
      <c r="T14" s="9" t="n">
        <f aca="false">IF(ISNUMBER(P14),IF(P14&lt;=R14,1,0),"")</f>
        <v>1</v>
      </c>
      <c r="U14" s="9" t="n">
        <f aca="false">IF(E14&gt;Scenario!$B$14,0,IF(OR(AND(ISNUMBER(H14),H14&lt;=Scenario!$B$14),AND(ISNUMBER(I14),I14&lt;=Scenario!$B$14)),0,1))</f>
        <v>0</v>
      </c>
      <c r="V14" s="9" t="n">
        <f aca="false">IF(AND(U14=1,(Scenario!$B$14-E14)/60&gt;R14),1,0)</f>
        <v>0</v>
      </c>
      <c r="W14" s="9" t="n">
        <f aca="false">IF(OR(C14=Scenario!$B$22,C14=Scenario!$C$22),1,0)</f>
        <v>0</v>
      </c>
      <c r="X14" s="9" t="n">
        <f aca="false">IF(ISNUMBER(I14),1,0)</f>
        <v>0</v>
      </c>
      <c r="Y14" s="9" t="n">
        <f aca="false">MOD(INT(E14/86400)+3,7)</f>
        <v>0</v>
      </c>
      <c r="Z14" s="9" t="n">
        <f aca="false">MOD(INT(E14/3600),24)</f>
        <v>9</v>
      </c>
      <c r="AA14" s="6" t="s">
        <v>272</v>
      </c>
    </row>
    <row r="15" customFormat="false" ht="15" hidden="false" customHeight="false" outlineLevel="0" collapsed="false">
      <c r="A15" s="6" t="s">
        <v>273</v>
      </c>
      <c r="B15" s="6" t="s">
        <v>44</v>
      </c>
      <c r="C15" s="6" t="s">
        <v>249</v>
      </c>
      <c r="D15" s="6" t="s">
        <v>171</v>
      </c>
      <c r="E15" s="6" t="n">
        <v>1783328881</v>
      </c>
      <c r="F15" s="6" t="n">
        <v>1783329048</v>
      </c>
      <c r="G15" s="6" t="n">
        <v>1783328892</v>
      </c>
      <c r="H15" s="6" t="n">
        <v>1783333972</v>
      </c>
      <c r="J15" s="6" t="n">
        <v>0</v>
      </c>
      <c r="K15" s="6" t="n">
        <v>0</v>
      </c>
      <c r="L15" s="9" t="n">
        <f aca="false">IF(AND(E15&gt;=Scenario!$B$11,E15&lt;Scenario!$B$12),1,0)</f>
        <v>1</v>
      </c>
      <c r="M15" s="9" t="n">
        <f aca="false">IF(AND(L15=1,ISNUMBER(F15)),MAX(0,F15-E15)/60,"")</f>
        <v>2.78333333333333</v>
      </c>
      <c r="N15" s="9" t="n">
        <f aca="false">IF(AND(L15=1,ISNUMBER(G15)),MAX(0,G15-E15)/60,"")</f>
        <v>0.183333333333333</v>
      </c>
      <c r="O15" s="9" t="n">
        <f aca="false">IF(ISNUMBER(H15),IF(AND(H15&gt;=Scenario!$B$11,H15&lt;Scenario!$B$12),1,0),0)</f>
        <v>1</v>
      </c>
      <c r="P15" s="9" t="n">
        <f aca="false">IF(O15=1,MAX(0,H15-E15)/60,"")</f>
        <v>84.85</v>
      </c>
      <c r="Q15" s="9" t="n">
        <f aca="false">INDEX(Scenario!$B$18:$B$20,MATCH(B15,Scenario!$A$18:$A$20,0))</f>
        <v>240</v>
      </c>
      <c r="R15" s="9" t="n">
        <f aca="false">INDEX(Scenario!$C$18:$C$20,MATCH(B15,Scenario!$A$18:$A$20,0))</f>
        <v>4320</v>
      </c>
      <c r="S15" s="9" t="n">
        <f aca="false">IF(ISNUMBER(M15),IF(M15&lt;=Q15,1,0),"")</f>
        <v>1</v>
      </c>
      <c r="T15" s="9" t="n">
        <f aca="false">IF(ISNUMBER(P15),IF(P15&lt;=R15,1,0),"")</f>
        <v>1</v>
      </c>
      <c r="U15" s="9" t="n">
        <f aca="false">IF(E15&gt;Scenario!$B$14,0,IF(OR(AND(ISNUMBER(H15),H15&lt;=Scenario!$B$14),AND(ISNUMBER(I15),I15&lt;=Scenario!$B$14)),0,1))</f>
        <v>0</v>
      </c>
      <c r="V15" s="9" t="n">
        <f aca="false">IF(AND(U15=1,(Scenario!$B$14-E15)/60&gt;R15),1,0)</f>
        <v>0</v>
      </c>
      <c r="W15" s="9" t="n">
        <f aca="false">IF(OR(C15=Scenario!$B$22,C15=Scenario!$C$22),1,0)</f>
        <v>0</v>
      </c>
      <c r="X15" s="9" t="n">
        <f aca="false">IF(ISNUMBER(I15),1,0)</f>
        <v>0</v>
      </c>
      <c r="Y15" s="9" t="n">
        <f aca="false">MOD(INT(E15/86400)+3,7)</f>
        <v>0</v>
      </c>
      <c r="Z15" s="9" t="n">
        <f aca="false">MOD(INT(E15/3600),24)</f>
        <v>9</v>
      </c>
      <c r="AA15" s="6" t="s">
        <v>274</v>
      </c>
    </row>
    <row r="16" customFormat="false" ht="15" hidden="false" customHeight="false" outlineLevel="0" collapsed="false">
      <c r="A16" s="6" t="s">
        <v>275</v>
      </c>
      <c r="B16" s="6" t="s">
        <v>44</v>
      </c>
      <c r="C16" s="6" t="s">
        <v>249</v>
      </c>
      <c r="D16" s="6" t="s">
        <v>170</v>
      </c>
      <c r="E16" s="6" t="n">
        <v>1783328892</v>
      </c>
      <c r="F16" s="6" t="n">
        <v>1783329570</v>
      </c>
      <c r="G16" s="6" t="n">
        <v>1783329360</v>
      </c>
      <c r="H16" s="6" t="n">
        <v>1783402736</v>
      </c>
      <c r="J16" s="6" t="n">
        <v>1</v>
      </c>
      <c r="K16" s="6" t="n">
        <v>0</v>
      </c>
      <c r="L16" s="9" t="n">
        <f aca="false">IF(AND(E16&gt;=Scenario!$B$11,E16&lt;Scenario!$B$12),1,0)</f>
        <v>1</v>
      </c>
      <c r="M16" s="9" t="n">
        <f aca="false">IF(AND(L16=1,ISNUMBER(F16)),MAX(0,F16-E16)/60,"")</f>
        <v>11.3</v>
      </c>
      <c r="N16" s="9" t="n">
        <f aca="false">IF(AND(L16=1,ISNUMBER(G16)),MAX(0,G16-E16)/60,"")</f>
        <v>7.8</v>
      </c>
      <c r="O16" s="9" t="n">
        <f aca="false">IF(ISNUMBER(H16),IF(AND(H16&gt;=Scenario!$B$11,H16&lt;Scenario!$B$12),1,0),0)</f>
        <v>1</v>
      </c>
      <c r="P16" s="9" t="n">
        <f aca="false">IF(O16=1,MAX(0,H16-E16)/60,"")</f>
        <v>1230.73333333333</v>
      </c>
      <c r="Q16" s="9" t="n">
        <f aca="false">INDEX(Scenario!$B$18:$B$20,MATCH(B16,Scenario!$A$18:$A$20,0))</f>
        <v>240</v>
      </c>
      <c r="R16" s="9" t="n">
        <f aca="false">INDEX(Scenario!$C$18:$C$20,MATCH(B16,Scenario!$A$18:$A$20,0))</f>
        <v>4320</v>
      </c>
      <c r="S16" s="9" t="n">
        <f aca="false">IF(ISNUMBER(M16),IF(M16&lt;=Q16,1,0),"")</f>
        <v>1</v>
      </c>
      <c r="T16" s="9" t="n">
        <f aca="false">IF(ISNUMBER(P16),IF(P16&lt;=R16,1,0),"")</f>
        <v>1</v>
      </c>
      <c r="U16" s="9" t="n">
        <f aca="false">IF(E16&gt;Scenario!$B$14,0,IF(OR(AND(ISNUMBER(H16),H16&lt;=Scenario!$B$14),AND(ISNUMBER(I16),I16&lt;=Scenario!$B$14)),0,1))</f>
        <v>0</v>
      </c>
      <c r="V16" s="9" t="n">
        <f aca="false">IF(AND(U16=1,(Scenario!$B$14-E16)/60&gt;R16),1,0)</f>
        <v>0</v>
      </c>
      <c r="W16" s="9" t="n">
        <f aca="false">IF(OR(C16=Scenario!$B$22,C16=Scenario!$C$22),1,0)</f>
        <v>0</v>
      </c>
      <c r="X16" s="9" t="n">
        <f aca="false">IF(ISNUMBER(I16),1,0)</f>
        <v>0</v>
      </c>
      <c r="Y16" s="9" t="n">
        <f aca="false">MOD(INT(E16/86400)+3,7)</f>
        <v>0</v>
      </c>
      <c r="Z16" s="9" t="n">
        <f aca="false">MOD(INT(E16/3600),24)</f>
        <v>9</v>
      </c>
      <c r="AA16" s="6" t="s">
        <v>276</v>
      </c>
    </row>
    <row r="17" customFormat="false" ht="15" hidden="false" customHeight="false" outlineLevel="0" collapsed="false">
      <c r="A17" s="6" t="s">
        <v>277</v>
      </c>
      <c r="B17" s="6" t="s">
        <v>44</v>
      </c>
      <c r="C17" s="6" t="s">
        <v>47</v>
      </c>
      <c r="D17" s="6" t="s">
        <v>171</v>
      </c>
      <c r="E17" s="6" t="n">
        <v>1783329064</v>
      </c>
      <c r="I17" s="6" t="n">
        <v>1783329184</v>
      </c>
      <c r="J17" s="6" t="n">
        <v>0</v>
      </c>
      <c r="K17" s="6" t="n">
        <v>0</v>
      </c>
      <c r="L17" s="9" t="n">
        <f aca="false">IF(AND(E17&gt;=Scenario!$B$11,E17&lt;Scenario!$B$12),1,0)</f>
        <v>1</v>
      </c>
      <c r="M17" s="0" t="str">
        <f aca="false">IF(AND(L17=1,ISNUMBER(F17)),MAX(0,F17-E17)/60,"")</f>
        <v/>
      </c>
      <c r="N17" s="0" t="str">
        <f aca="false">IF(AND(L17=1,ISNUMBER(G17)),MAX(0,G17-E17)/60,"")</f>
        <v/>
      </c>
      <c r="O17" s="9" t="n">
        <f aca="false">IF(ISNUMBER(H17),IF(AND(H17&gt;=Scenario!$B$11,H17&lt;Scenario!$B$12),1,0),0)</f>
        <v>0</v>
      </c>
      <c r="P17" s="0" t="str">
        <f aca="false">IF(O17=1,MAX(0,H17-E17)/60,"")</f>
        <v/>
      </c>
      <c r="Q17" s="9" t="n">
        <f aca="false">INDEX(Scenario!$B$18:$B$20,MATCH(B17,Scenario!$A$18:$A$20,0))</f>
        <v>240</v>
      </c>
      <c r="R17" s="9" t="n">
        <f aca="false">INDEX(Scenario!$C$18:$C$20,MATCH(B17,Scenario!$A$18:$A$20,0))</f>
        <v>4320</v>
      </c>
      <c r="S17" s="0" t="str">
        <f aca="false">IF(ISNUMBER(M17),IF(M17&lt;=Q17,1,0),"")</f>
        <v/>
      </c>
      <c r="T17" s="0" t="str">
        <f aca="false">IF(ISNUMBER(P17),IF(P17&lt;=R17,1,0),"")</f>
        <v/>
      </c>
      <c r="U17" s="9" t="n">
        <f aca="false">IF(E17&gt;Scenario!$B$14,0,IF(OR(AND(ISNUMBER(H17),H17&lt;=Scenario!$B$14),AND(ISNUMBER(I17),I17&lt;=Scenario!$B$14)),0,1))</f>
        <v>0</v>
      </c>
      <c r="V17" s="9" t="n">
        <f aca="false">IF(AND(U17=1,(Scenario!$B$14-E17)/60&gt;R17),1,0)</f>
        <v>0</v>
      </c>
      <c r="W17" s="9" t="n">
        <f aca="false">IF(OR(C17=Scenario!$B$22,C17=Scenario!$C$22),1,0)</f>
        <v>1</v>
      </c>
      <c r="X17" s="9" t="n">
        <f aca="false">IF(ISNUMBER(I17),1,0)</f>
        <v>1</v>
      </c>
      <c r="Y17" s="9" t="n">
        <f aca="false">MOD(INT(E17/86400)+3,7)</f>
        <v>0</v>
      </c>
      <c r="Z17" s="9" t="n">
        <f aca="false">MOD(INT(E17/3600),24)</f>
        <v>9</v>
      </c>
      <c r="AA17" s="6" t="s">
        <v>278</v>
      </c>
    </row>
    <row r="18" customFormat="false" ht="15" hidden="false" customHeight="false" outlineLevel="0" collapsed="false">
      <c r="A18" s="6" t="s">
        <v>279</v>
      </c>
      <c r="B18" s="6" t="s">
        <v>44</v>
      </c>
      <c r="C18" s="6" t="s">
        <v>46</v>
      </c>
      <c r="D18" s="6" t="s">
        <v>171</v>
      </c>
      <c r="E18" s="6" t="n">
        <v>1783329188</v>
      </c>
      <c r="F18" s="6" t="n">
        <v>1783329777</v>
      </c>
      <c r="G18" s="6" t="n">
        <v>1783329570</v>
      </c>
      <c r="H18" s="6" t="n">
        <v>1783339368</v>
      </c>
      <c r="J18" s="6" t="n">
        <v>0</v>
      </c>
      <c r="K18" s="6" t="n">
        <v>0</v>
      </c>
      <c r="L18" s="9" t="n">
        <f aca="false">IF(AND(E18&gt;=Scenario!$B$11,E18&lt;Scenario!$B$12),1,0)</f>
        <v>1</v>
      </c>
      <c r="M18" s="9" t="n">
        <f aca="false">IF(AND(L18=1,ISNUMBER(F18)),MAX(0,F18-E18)/60,"")</f>
        <v>9.81666666666667</v>
      </c>
      <c r="N18" s="9" t="n">
        <f aca="false">IF(AND(L18=1,ISNUMBER(G18)),MAX(0,G18-E18)/60,"")</f>
        <v>6.36666666666667</v>
      </c>
      <c r="O18" s="9" t="n">
        <f aca="false">IF(ISNUMBER(H18),IF(AND(H18&gt;=Scenario!$B$11,H18&lt;Scenario!$B$12),1,0),0)</f>
        <v>1</v>
      </c>
      <c r="P18" s="9" t="n">
        <f aca="false">IF(O18=1,MAX(0,H18-E18)/60,"")</f>
        <v>169.666666666667</v>
      </c>
      <c r="Q18" s="9" t="n">
        <f aca="false">INDEX(Scenario!$B$18:$B$20,MATCH(B18,Scenario!$A$18:$A$20,0))</f>
        <v>240</v>
      </c>
      <c r="R18" s="9" t="n">
        <f aca="false">INDEX(Scenario!$C$18:$C$20,MATCH(B18,Scenario!$A$18:$A$20,0))</f>
        <v>4320</v>
      </c>
      <c r="S18" s="9" t="n">
        <f aca="false">IF(ISNUMBER(M18),IF(M18&lt;=Q18,1,0),"")</f>
        <v>1</v>
      </c>
      <c r="T18" s="9" t="n">
        <f aca="false">IF(ISNUMBER(P18),IF(P18&lt;=R18,1,0),"")</f>
        <v>1</v>
      </c>
      <c r="U18" s="9" t="n">
        <f aca="false">IF(E18&gt;Scenario!$B$14,0,IF(OR(AND(ISNUMBER(H18),H18&lt;=Scenario!$B$14),AND(ISNUMBER(I18),I18&lt;=Scenario!$B$14)),0,1))</f>
        <v>0</v>
      </c>
      <c r="V18" s="9" t="n">
        <f aca="false">IF(AND(U18=1,(Scenario!$B$14-E18)/60&gt;R18),1,0)</f>
        <v>0</v>
      </c>
      <c r="W18" s="9" t="n">
        <f aca="false">IF(OR(C18=Scenario!$B$22,C18=Scenario!$C$22),1,0)</f>
        <v>1</v>
      </c>
      <c r="X18" s="9" t="n">
        <f aca="false">IF(ISNUMBER(I18),1,0)</f>
        <v>0</v>
      </c>
      <c r="Y18" s="9" t="n">
        <f aca="false">MOD(INT(E18/86400)+3,7)</f>
        <v>0</v>
      </c>
      <c r="Z18" s="9" t="n">
        <f aca="false">MOD(INT(E18/3600),24)</f>
        <v>9</v>
      </c>
      <c r="AA18" s="6" t="s">
        <v>280</v>
      </c>
    </row>
    <row r="19" customFormat="false" ht="15" hidden="false" customHeight="false" outlineLevel="0" collapsed="false">
      <c r="A19" s="6" t="s">
        <v>281</v>
      </c>
      <c r="B19" s="6" t="s">
        <v>44</v>
      </c>
      <c r="C19" s="6" t="s">
        <v>249</v>
      </c>
      <c r="D19" s="6" t="s">
        <v>170</v>
      </c>
      <c r="E19" s="6" t="n">
        <v>1783329534</v>
      </c>
      <c r="F19" s="6" t="n">
        <v>1783329795</v>
      </c>
      <c r="G19" s="6" t="n">
        <v>1783329635</v>
      </c>
      <c r="H19" s="6" t="n">
        <v>1783334298</v>
      </c>
      <c r="J19" s="6" t="n">
        <v>0</v>
      </c>
      <c r="K19" s="6" t="n">
        <v>0</v>
      </c>
      <c r="L19" s="9" t="n">
        <f aca="false">IF(AND(E19&gt;=Scenario!$B$11,E19&lt;Scenario!$B$12),1,0)</f>
        <v>1</v>
      </c>
      <c r="M19" s="9" t="n">
        <f aca="false">IF(AND(L19=1,ISNUMBER(F19)),MAX(0,F19-E19)/60,"")</f>
        <v>4.35</v>
      </c>
      <c r="N19" s="9" t="n">
        <f aca="false">IF(AND(L19=1,ISNUMBER(G19)),MAX(0,G19-E19)/60,"")</f>
        <v>1.68333333333333</v>
      </c>
      <c r="O19" s="9" t="n">
        <f aca="false">IF(ISNUMBER(H19),IF(AND(H19&gt;=Scenario!$B$11,H19&lt;Scenario!$B$12),1,0),0)</f>
        <v>1</v>
      </c>
      <c r="P19" s="9" t="n">
        <f aca="false">IF(O19=1,MAX(0,H19-E19)/60,"")</f>
        <v>79.4</v>
      </c>
      <c r="Q19" s="9" t="n">
        <f aca="false">INDEX(Scenario!$B$18:$B$20,MATCH(B19,Scenario!$A$18:$A$20,0))</f>
        <v>240</v>
      </c>
      <c r="R19" s="9" t="n">
        <f aca="false">INDEX(Scenario!$C$18:$C$20,MATCH(B19,Scenario!$A$18:$A$20,0))</f>
        <v>4320</v>
      </c>
      <c r="S19" s="9" t="n">
        <f aca="false">IF(ISNUMBER(M19),IF(M19&lt;=Q19,1,0),"")</f>
        <v>1</v>
      </c>
      <c r="T19" s="9" t="n">
        <f aca="false">IF(ISNUMBER(P19),IF(P19&lt;=R19,1,0),"")</f>
        <v>1</v>
      </c>
      <c r="U19" s="9" t="n">
        <f aca="false">IF(E19&gt;Scenario!$B$14,0,IF(OR(AND(ISNUMBER(H19),H19&lt;=Scenario!$B$14),AND(ISNUMBER(I19),I19&lt;=Scenario!$B$14)),0,1))</f>
        <v>0</v>
      </c>
      <c r="V19" s="9" t="n">
        <f aca="false">IF(AND(U19=1,(Scenario!$B$14-E19)/60&gt;R19),1,0)</f>
        <v>0</v>
      </c>
      <c r="W19" s="9" t="n">
        <f aca="false">IF(OR(C19=Scenario!$B$22,C19=Scenario!$C$22),1,0)</f>
        <v>0</v>
      </c>
      <c r="X19" s="9" t="n">
        <f aca="false">IF(ISNUMBER(I19),1,0)</f>
        <v>0</v>
      </c>
      <c r="Y19" s="9" t="n">
        <f aca="false">MOD(INT(E19/86400)+3,7)</f>
        <v>0</v>
      </c>
      <c r="Z19" s="9" t="n">
        <f aca="false">MOD(INT(E19/3600),24)</f>
        <v>9</v>
      </c>
      <c r="AA19" s="6" t="s">
        <v>282</v>
      </c>
    </row>
    <row r="20" customFormat="false" ht="15" hidden="false" customHeight="false" outlineLevel="0" collapsed="false">
      <c r="A20" s="6" t="s">
        <v>283</v>
      </c>
      <c r="B20" s="6" t="s">
        <v>43</v>
      </c>
      <c r="C20" s="6" t="s">
        <v>46</v>
      </c>
      <c r="D20" s="6" t="s">
        <v>170</v>
      </c>
      <c r="E20" s="6" t="n">
        <v>1783329912</v>
      </c>
      <c r="F20" s="6" t="n">
        <v>1783330197</v>
      </c>
      <c r="G20" s="6" t="n">
        <v>1783329977</v>
      </c>
      <c r="H20" s="6" t="n">
        <v>1783332607</v>
      </c>
      <c r="J20" s="6" t="n">
        <v>0</v>
      </c>
      <c r="K20" s="6" t="n">
        <v>0</v>
      </c>
      <c r="L20" s="9" t="n">
        <f aca="false">IF(AND(E20&gt;=Scenario!$B$11,E20&lt;Scenario!$B$12),1,0)</f>
        <v>1</v>
      </c>
      <c r="M20" s="9" t="n">
        <f aca="false">IF(AND(L20=1,ISNUMBER(F20)),MAX(0,F20-E20)/60,"")</f>
        <v>4.75</v>
      </c>
      <c r="N20" s="9" t="n">
        <f aca="false">IF(AND(L20=1,ISNUMBER(G20)),MAX(0,G20-E20)/60,"")</f>
        <v>1.08333333333333</v>
      </c>
      <c r="O20" s="9" t="n">
        <f aca="false">IF(ISNUMBER(H20),IF(AND(H20&gt;=Scenario!$B$11,H20&lt;Scenario!$B$12),1,0),0)</f>
        <v>1</v>
      </c>
      <c r="P20" s="9" t="n">
        <f aca="false">IF(O20=1,MAX(0,H20-E20)/60,"")</f>
        <v>44.9166666666667</v>
      </c>
      <c r="Q20" s="9" t="n">
        <f aca="false">INDEX(Scenario!$B$18:$B$20,MATCH(B20,Scenario!$A$18:$A$20,0))</f>
        <v>60</v>
      </c>
      <c r="R20" s="9" t="n">
        <f aca="false">INDEX(Scenario!$C$18:$C$20,MATCH(B20,Scenario!$A$18:$A$20,0))</f>
        <v>1440</v>
      </c>
      <c r="S20" s="9" t="n">
        <f aca="false">IF(ISNUMBER(M20),IF(M20&lt;=Q20,1,0),"")</f>
        <v>1</v>
      </c>
      <c r="T20" s="9" t="n">
        <f aca="false">IF(ISNUMBER(P20),IF(P20&lt;=R20,1,0),"")</f>
        <v>1</v>
      </c>
      <c r="U20" s="9" t="n">
        <f aca="false">IF(E20&gt;Scenario!$B$14,0,IF(OR(AND(ISNUMBER(H20),H20&lt;=Scenario!$B$14),AND(ISNUMBER(I20),I20&lt;=Scenario!$B$14)),0,1))</f>
        <v>0</v>
      </c>
      <c r="V20" s="9" t="n">
        <f aca="false">IF(AND(U20=1,(Scenario!$B$14-E20)/60&gt;R20),1,0)</f>
        <v>0</v>
      </c>
      <c r="W20" s="9" t="n">
        <f aca="false">IF(OR(C20=Scenario!$B$22,C20=Scenario!$C$22),1,0)</f>
        <v>1</v>
      </c>
      <c r="X20" s="9" t="n">
        <f aca="false">IF(ISNUMBER(I20),1,0)</f>
        <v>0</v>
      </c>
      <c r="Y20" s="9" t="n">
        <f aca="false">MOD(INT(E20/86400)+3,7)</f>
        <v>0</v>
      </c>
      <c r="Z20" s="9" t="n">
        <f aca="false">MOD(INT(E20/3600),24)</f>
        <v>9</v>
      </c>
      <c r="AA20" s="6" t="s">
        <v>284</v>
      </c>
    </row>
    <row r="21" customFormat="false" ht="15" hidden="false" customHeight="false" outlineLevel="0" collapsed="false">
      <c r="A21" s="6" t="s">
        <v>285</v>
      </c>
      <c r="B21" s="6" t="s">
        <v>43</v>
      </c>
      <c r="C21" s="6" t="s">
        <v>46</v>
      </c>
      <c r="D21" s="6" t="s">
        <v>172</v>
      </c>
      <c r="E21" s="6" t="n">
        <v>1783330090</v>
      </c>
      <c r="F21" s="6" t="n">
        <v>1783330352</v>
      </c>
      <c r="G21" s="6" t="n">
        <v>1783330149</v>
      </c>
      <c r="H21" s="6" t="n">
        <v>1783332364</v>
      </c>
      <c r="J21" s="6" t="n">
        <v>0</v>
      </c>
      <c r="K21" s="6" t="n">
        <v>0</v>
      </c>
      <c r="L21" s="9" t="n">
        <f aca="false">IF(AND(E21&gt;=Scenario!$B$11,E21&lt;Scenario!$B$12),1,0)</f>
        <v>1</v>
      </c>
      <c r="M21" s="9" t="n">
        <f aca="false">IF(AND(L21=1,ISNUMBER(F21)),MAX(0,F21-E21)/60,"")</f>
        <v>4.36666666666667</v>
      </c>
      <c r="N21" s="9" t="n">
        <f aca="false">IF(AND(L21=1,ISNUMBER(G21)),MAX(0,G21-E21)/60,"")</f>
        <v>0.983333333333333</v>
      </c>
      <c r="O21" s="9" t="n">
        <f aca="false">IF(ISNUMBER(H21),IF(AND(H21&gt;=Scenario!$B$11,H21&lt;Scenario!$B$12),1,0),0)</f>
        <v>1</v>
      </c>
      <c r="P21" s="9" t="n">
        <f aca="false">IF(O21=1,MAX(0,H21-E21)/60,"")</f>
        <v>37.9</v>
      </c>
      <c r="Q21" s="9" t="n">
        <f aca="false">INDEX(Scenario!$B$18:$B$20,MATCH(B21,Scenario!$A$18:$A$20,0))</f>
        <v>60</v>
      </c>
      <c r="R21" s="9" t="n">
        <f aca="false">INDEX(Scenario!$C$18:$C$20,MATCH(B21,Scenario!$A$18:$A$20,0))</f>
        <v>1440</v>
      </c>
      <c r="S21" s="9" t="n">
        <f aca="false">IF(ISNUMBER(M21),IF(M21&lt;=Q21,1,0),"")</f>
        <v>1</v>
      </c>
      <c r="T21" s="9" t="n">
        <f aca="false">IF(ISNUMBER(P21),IF(P21&lt;=R21,1,0),"")</f>
        <v>1</v>
      </c>
      <c r="U21" s="9" t="n">
        <f aca="false">IF(E21&gt;Scenario!$B$14,0,IF(OR(AND(ISNUMBER(H21),H21&lt;=Scenario!$B$14),AND(ISNUMBER(I21),I21&lt;=Scenario!$B$14)),0,1))</f>
        <v>0</v>
      </c>
      <c r="V21" s="9" t="n">
        <f aca="false">IF(AND(U21=1,(Scenario!$B$14-E21)/60&gt;R21),1,0)</f>
        <v>0</v>
      </c>
      <c r="W21" s="9" t="n">
        <f aca="false">IF(OR(C21=Scenario!$B$22,C21=Scenario!$C$22),1,0)</f>
        <v>1</v>
      </c>
      <c r="X21" s="9" t="n">
        <f aca="false">IF(ISNUMBER(I21),1,0)</f>
        <v>0</v>
      </c>
      <c r="Y21" s="9" t="n">
        <f aca="false">MOD(INT(E21/86400)+3,7)</f>
        <v>0</v>
      </c>
      <c r="Z21" s="9" t="n">
        <f aca="false">MOD(INT(E21/3600),24)</f>
        <v>9</v>
      </c>
      <c r="AA21" s="6" t="s">
        <v>286</v>
      </c>
    </row>
    <row r="22" customFormat="false" ht="15" hidden="false" customHeight="false" outlineLevel="0" collapsed="false">
      <c r="A22" s="6" t="s">
        <v>287</v>
      </c>
      <c r="B22" s="6" t="s">
        <v>43</v>
      </c>
      <c r="C22" s="6" t="s">
        <v>288</v>
      </c>
      <c r="D22" s="6" t="s">
        <v>170</v>
      </c>
      <c r="E22" s="6" t="n">
        <v>1783330134</v>
      </c>
      <c r="F22" s="6" t="n">
        <v>1783330737</v>
      </c>
      <c r="G22" s="6" t="n">
        <v>1783330583</v>
      </c>
      <c r="H22" s="6" t="n">
        <v>1783331899</v>
      </c>
      <c r="J22" s="6" t="n">
        <v>0</v>
      </c>
      <c r="K22" s="6" t="n">
        <v>0</v>
      </c>
      <c r="L22" s="9" t="n">
        <f aca="false">IF(AND(E22&gt;=Scenario!$B$11,E22&lt;Scenario!$B$12),1,0)</f>
        <v>1</v>
      </c>
      <c r="M22" s="9" t="n">
        <f aca="false">IF(AND(L22=1,ISNUMBER(F22)),MAX(0,F22-E22)/60,"")</f>
        <v>10.05</v>
      </c>
      <c r="N22" s="9" t="n">
        <f aca="false">IF(AND(L22=1,ISNUMBER(G22)),MAX(0,G22-E22)/60,"")</f>
        <v>7.48333333333333</v>
      </c>
      <c r="O22" s="9" t="n">
        <f aca="false">IF(ISNUMBER(H22),IF(AND(H22&gt;=Scenario!$B$11,H22&lt;Scenario!$B$12),1,0),0)</f>
        <v>1</v>
      </c>
      <c r="P22" s="9" t="n">
        <f aca="false">IF(O22=1,MAX(0,H22-E22)/60,"")</f>
        <v>29.4166666666667</v>
      </c>
      <c r="Q22" s="9" t="n">
        <f aca="false">INDEX(Scenario!$B$18:$B$20,MATCH(B22,Scenario!$A$18:$A$20,0))</f>
        <v>60</v>
      </c>
      <c r="R22" s="9" t="n">
        <f aca="false">INDEX(Scenario!$C$18:$C$20,MATCH(B22,Scenario!$A$18:$A$20,0))</f>
        <v>1440</v>
      </c>
      <c r="S22" s="9" t="n">
        <f aca="false">IF(ISNUMBER(M22),IF(M22&lt;=Q22,1,0),"")</f>
        <v>1</v>
      </c>
      <c r="T22" s="9" t="n">
        <f aca="false">IF(ISNUMBER(P22),IF(P22&lt;=R22,1,0),"")</f>
        <v>1</v>
      </c>
      <c r="U22" s="9" t="n">
        <f aca="false">IF(E22&gt;Scenario!$B$14,0,IF(OR(AND(ISNUMBER(H22),H22&lt;=Scenario!$B$14),AND(ISNUMBER(I22),I22&lt;=Scenario!$B$14)),0,1))</f>
        <v>0</v>
      </c>
      <c r="V22" s="9" t="n">
        <f aca="false">IF(AND(U22=1,(Scenario!$B$14-E22)/60&gt;R22),1,0)</f>
        <v>0</v>
      </c>
      <c r="W22" s="9" t="n">
        <f aca="false">IF(OR(C22=Scenario!$B$22,C22=Scenario!$C$22),1,0)</f>
        <v>0</v>
      </c>
      <c r="X22" s="9" t="n">
        <f aca="false">IF(ISNUMBER(I22),1,0)</f>
        <v>0</v>
      </c>
      <c r="Y22" s="9" t="n">
        <f aca="false">MOD(INT(E22/86400)+3,7)</f>
        <v>0</v>
      </c>
      <c r="Z22" s="9" t="n">
        <f aca="false">MOD(INT(E22/3600),24)</f>
        <v>9</v>
      </c>
      <c r="AA22" s="6" t="s">
        <v>289</v>
      </c>
    </row>
    <row r="23" customFormat="false" ht="15" hidden="false" customHeight="false" outlineLevel="0" collapsed="false">
      <c r="A23" s="6" t="s">
        <v>290</v>
      </c>
      <c r="B23" s="6" t="s">
        <v>44</v>
      </c>
      <c r="C23" s="6" t="s">
        <v>249</v>
      </c>
      <c r="D23" s="6" t="s">
        <v>170</v>
      </c>
      <c r="E23" s="6" t="n">
        <v>1783330442</v>
      </c>
      <c r="F23" s="6" t="n">
        <v>1783334527</v>
      </c>
      <c r="G23" s="6" t="n">
        <v>1783334336</v>
      </c>
      <c r="H23" s="6" t="n">
        <v>1783337606</v>
      </c>
      <c r="J23" s="6" t="n">
        <v>0</v>
      </c>
      <c r="K23" s="6" t="n">
        <v>1</v>
      </c>
      <c r="L23" s="9" t="n">
        <f aca="false">IF(AND(E23&gt;=Scenario!$B$11,E23&lt;Scenario!$B$12),1,0)</f>
        <v>1</v>
      </c>
      <c r="M23" s="9" t="n">
        <f aca="false">IF(AND(L23=1,ISNUMBER(F23)),MAX(0,F23-E23)/60,"")</f>
        <v>68.0833333333333</v>
      </c>
      <c r="N23" s="9" t="n">
        <f aca="false">IF(AND(L23=1,ISNUMBER(G23)),MAX(0,G23-E23)/60,"")</f>
        <v>64.9</v>
      </c>
      <c r="O23" s="9" t="n">
        <f aca="false">IF(ISNUMBER(H23),IF(AND(H23&gt;=Scenario!$B$11,H23&lt;Scenario!$B$12),1,0),0)</f>
        <v>1</v>
      </c>
      <c r="P23" s="9" t="n">
        <f aca="false">IF(O23=1,MAX(0,H23-E23)/60,"")</f>
        <v>119.4</v>
      </c>
      <c r="Q23" s="9" t="n">
        <f aca="false">INDEX(Scenario!$B$18:$B$20,MATCH(B23,Scenario!$A$18:$A$20,0))</f>
        <v>240</v>
      </c>
      <c r="R23" s="9" t="n">
        <f aca="false">INDEX(Scenario!$C$18:$C$20,MATCH(B23,Scenario!$A$18:$A$20,0))</f>
        <v>4320</v>
      </c>
      <c r="S23" s="9" t="n">
        <f aca="false">IF(ISNUMBER(M23),IF(M23&lt;=Q23,1,0),"")</f>
        <v>1</v>
      </c>
      <c r="T23" s="9" t="n">
        <f aca="false">IF(ISNUMBER(P23),IF(P23&lt;=R23,1,0),"")</f>
        <v>1</v>
      </c>
      <c r="U23" s="9" t="n">
        <f aca="false">IF(E23&gt;Scenario!$B$14,0,IF(OR(AND(ISNUMBER(H23),H23&lt;=Scenario!$B$14),AND(ISNUMBER(I23),I23&lt;=Scenario!$B$14)),0,1))</f>
        <v>0</v>
      </c>
      <c r="V23" s="9" t="n">
        <f aca="false">IF(AND(U23=1,(Scenario!$B$14-E23)/60&gt;R23),1,0)</f>
        <v>0</v>
      </c>
      <c r="W23" s="9" t="n">
        <f aca="false">IF(OR(C23=Scenario!$B$22,C23=Scenario!$C$22),1,0)</f>
        <v>0</v>
      </c>
      <c r="X23" s="9" t="n">
        <f aca="false">IF(ISNUMBER(I23),1,0)</f>
        <v>0</v>
      </c>
      <c r="Y23" s="9" t="n">
        <f aca="false">MOD(INT(E23/86400)+3,7)</f>
        <v>0</v>
      </c>
      <c r="Z23" s="9" t="n">
        <f aca="false">MOD(INT(E23/3600),24)</f>
        <v>9</v>
      </c>
      <c r="AA23" s="6" t="s">
        <v>291</v>
      </c>
    </row>
    <row r="24" customFormat="false" ht="15" hidden="false" customHeight="false" outlineLevel="0" collapsed="false">
      <c r="A24" s="6" t="s">
        <v>292</v>
      </c>
      <c r="B24" s="6" t="s">
        <v>43</v>
      </c>
      <c r="C24" s="6" t="s">
        <v>47</v>
      </c>
      <c r="D24" s="6" t="s">
        <v>171</v>
      </c>
      <c r="E24" s="6" t="n">
        <v>1783330843</v>
      </c>
      <c r="F24" s="6" t="n">
        <v>1783331996</v>
      </c>
      <c r="G24" s="6" t="n">
        <v>1783331820</v>
      </c>
      <c r="H24" s="6" t="n">
        <v>1783363579</v>
      </c>
      <c r="J24" s="6" t="n">
        <v>1</v>
      </c>
      <c r="K24" s="6" t="n">
        <v>0</v>
      </c>
      <c r="L24" s="9" t="n">
        <f aca="false">IF(AND(E24&gt;=Scenario!$B$11,E24&lt;Scenario!$B$12),1,0)</f>
        <v>1</v>
      </c>
      <c r="M24" s="9" t="n">
        <f aca="false">IF(AND(L24=1,ISNUMBER(F24)),MAX(0,F24-E24)/60,"")</f>
        <v>19.2166666666667</v>
      </c>
      <c r="N24" s="9" t="n">
        <f aca="false">IF(AND(L24=1,ISNUMBER(G24)),MAX(0,G24-E24)/60,"")</f>
        <v>16.2833333333333</v>
      </c>
      <c r="O24" s="9" t="n">
        <f aca="false">IF(ISNUMBER(H24),IF(AND(H24&gt;=Scenario!$B$11,H24&lt;Scenario!$B$12),1,0),0)</f>
        <v>1</v>
      </c>
      <c r="P24" s="9" t="n">
        <f aca="false">IF(O24=1,MAX(0,H24-E24)/60,"")</f>
        <v>545.6</v>
      </c>
      <c r="Q24" s="9" t="n">
        <f aca="false">INDEX(Scenario!$B$18:$B$20,MATCH(B24,Scenario!$A$18:$A$20,0))</f>
        <v>60</v>
      </c>
      <c r="R24" s="9" t="n">
        <f aca="false">INDEX(Scenario!$C$18:$C$20,MATCH(B24,Scenario!$A$18:$A$20,0))</f>
        <v>1440</v>
      </c>
      <c r="S24" s="9" t="n">
        <f aca="false">IF(ISNUMBER(M24),IF(M24&lt;=Q24,1,0),"")</f>
        <v>1</v>
      </c>
      <c r="T24" s="9" t="n">
        <f aca="false">IF(ISNUMBER(P24),IF(P24&lt;=R24,1,0),"")</f>
        <v>1</v>
      </c>
      <c r="U24" s="9" t="n">
        <f aca="false">IF(E24&gt;Scenario!$B$14,0,IF(OR(AND(ISNUMBER(H24),H24&lt;=Scenario!$B$14),AND(ISNUMBER(I24),I24&lt;=Scenario!$B$14)),0,1))</f>
        <v>0</v>
      </c>
      <c r="V24" s="9" t="n">
        <f aca="false">IF(AND(U24=1,(Scenario!$B$14-E24)/60&gt;R24),1,0)</f>
        <v>0</v>
      </c>
      <c r="W24" s="9" t="n">
        <f aca="false">IF(OR(C24=Scenario!$B$22,C24=Scenario!$C$22),1,0)</f>
        <v>1</v>
      </c>
      <c r="X24" s="9" t="n">
        <f aca="false">IF(ISNUMBER(I24),1,0)</f>
        <v>0</v>
      </c>
      <c r="Y24" s="9" t="n">
        <f aca="false">MOD(INT(E24/86400)+3,7)</f>
        <v>0</v>
      </c>
      <c r="Z24" s="9" t="n">
        <f aca="false">MOD(INT(E24/3600),24)</f>
        <v>9</v>
      </c>
      <c r="AA24" s="6" t="s">
        <v>293</v>
      </c>
    </row>
    <row r="25" customFormat="false" ht="15" hidden="false" customHeight="false" outlineLevel="0" collapsed="false">
      <c r="A25" s="6" t="s">
        <v>294</v>
      </c>
      <c r="B25" s="6" t="s">
        <v>43</v>
      </c>
      <c r="C25" s="6" t="s">
        <v>249</v>
      </c>
      <c r="D25" s="6" t="s">
        <v>172</v>
      </c>
      <c r="E25" s="6" t="n">
        <v>1783331279</v>
      </c>
      <c r="F25" s="6" t="n">
        <v>1783332127</v>
      </c>
      <c r="G25" s="6" t="n">
        <v>1783331921</v>
      </c>
      <c r="H25" s="6" t="n">
        <v>1783335717</v>
      </c>
      <c r="J25" s="6" t="n">
        <v>0</v>
      </c>
      <c r="K25" s="6" t="n">
        <v>1</v>
      </c>
      <c r="L25" s="9" t="n">
        <f aca="false">IF(AND(E25&gt;=Scenario!$B$11,E25&lt;Scenario!$B$12),1,0)</f>
        <v>1</v>
      </c>
      <c r="M25" s="9" t="n">
        <f aca="false">IF(AND(L25=1,ISNUMBER(F25)),MAX(0,F25-E25)/60,"")</f>
        <v>14.1333333333333</v>
      </c>
      <c r="N25" s="9" t="n">
        <f aca="false">IF(AND(L25=1,ISNUMBER(G25)),MAX(0,G25-E25)/60,"")</f>
        <v>10.7</v>
      </c>
      <c r="O25" s="9" t="n">
        <f aca="false">IF(ISNUMBER(H25),IF(AND(H25&gt;=Scenario!$B$11,H25&lt;Scenario!$B$12),1,0),0)</f>
        <v>1</v>
      </c>
      <c r="P25" s="9" t="n">
        <f aca="false">IF(O25=1,MAX(0,H25-E25)/60,"")</f>
        <v>73.9666666666667</v>
      </c>
      <c r="Q25" s="9" t="n">
        <f aca="false">INDEX(Scenario!$B$18:$B$20,MATCH(B25,Scenario!$A$18:$A$20,0))</f>
        <v>60</v>
      </c>
      <c r="R25" s="9" t="n">
        <f aca="false">INDEX(Scenario!$C$18:$C$20,MATCH(B25,Scenario!$A$18:$A$20,0))</f>
        <v>1440</v>
      </c>
      <c r="S25" s="9" t="n">
        <f aca="false">IF(ISNUMBER(M25),IF(M25&lt;=Q25,1,0),"")</f>
        <v>1</v>
      </c>
      <c r="T25" s="9" t="n">
        <f aca="false">IF(ISNUMBER(P25),IF(P25&lt;=R25,1,0),"")</f>
        <v>1</v>
      </c>
      <c r="U25" s="9" t="n">
        <f aca="false">IF(E25&gt;Scenario!$B$14,0,IF(OR(AND(ISNUMBER(H25),H25&lt;=Scenario!$B$14),AND(ISNUMBER(I25),I25&lt;=Scenario!$B$14)),0,1))</f>
        <v>0</v>
      </c>
      <c r="V25" s="9" t="n">
        <f aca="false">IF(AND(U25=1,(Scenario!$B$14-E25)/60&gt;R25),1,0)</f>
        <v>0</v>
      </c>
      <c r="W25" s="9" t="n">
        <f aca="false">IF(OR(C25=Scenario!$B$22,C25=Scenario!$C$22),1,0)</f>
        <v>0</v>
      </c>
      <c r="X25" s="9" t="n">
        <f aca="false">IF(ISNUMBER(I25),1,0)</f>
        <v>0</v>
      </c>
      <c r="Y25" s="9" t="n">
        <f aca="false">MOD(INT(E25/86400)+3,7)</f>
        <v>0</v>
      </c>
      <c r="Z25" s="9" t="n">
        <f aca="false">MOD(INT(E25/3600),24)</f>
        <v>9</v>
      </c>
      <c r="AA25" s="6" t="s">
        <v>295</v>
      </c>
    </row>
    <row r="26" customFormat="false" ht="15" hidden="false" customHeight="false" outlineLevel="0" collapsed="false">
      <c r="A26" s="6" t="s">
        <v>296</v>
      </c>
      <c r="B26" s="6" t="s">
        <v>44</v>
      </c>
      <c r="C26" s="6" t="s">
        <v>46</v>
      </c>
      <c r="D26" s="6" t="s">
        <v>170</v>
      </c>
      <c r="E26" s="6" t="n">
        <v>1783331609</v>
      </c>
      <c r="F26" s="6" t="n">
        <v>1783335448</v>
      </c>
      <c r="G26" s="6" t="n">
        <v>1783335251</v>
      </c>
      <c r="H26" s="6" t="n">
        <v>1783335695</v>
      </c>
      <c r="J26" s="6" t="n">
        <v>0</v>
      </c>
      <c r="K26" s="6" t="n">
        <v>0</v>
      </c>
      <c r="L26" s="9" t="n">
        <f aca="false">IF(AND(E26&gt;=Scenario!$B$11,E26&lt;Scenario!$B$12),1,0)</f>
        <v>1</v>
      </c>
      <c r="M26" s="9" t="n">
        <f aca="false">IF(AND(L26=1,ISNUMBER(F26)),MAX(0,F26-E26)/60,"")</f>
        <v>63.9833333333333</v>
      </c>
      <c r="N26" s="9" t="n">
        <f aca="false">IF(AND(L26=1,ISNUMBER(G26)),MAX(0,G26-E26)/60,"")</f>
        <v>60.7</v>
      </c>
      <c r="O26" s="9" t="n">
        <f aca="false">IF(ISNUMBER(H26),IF(AND(H26&gt;=Scenario!$B$11,H26&lt;Scenario!$B$12),1,0),0)</f>
        <v>1</v>
      </c>
      <c r="P26" s="9" t="n">
        <f aca="false">IF(O26=1,MAX(0,H26-E26)/60,"")</f>
        <v>68.1</v>
      </c>
      <c r="Q26" s="9" t="n">
        <f aca="false">INDEX(Scenario!$B$18:$B$20,MATCH(B26,Scenario!$A$18:$A$20,0))</f>
        <v>240</v>
      </c>
      <c r="R26" s="9" t="n">
        <f aca="false">INDEX(Scenario!$C$18:$C$20,MATCH(B26,Scenario!$A$18:$A$20,0))</f>
        <v>4320</v>
      </c>
      <c r="S26" s="9" t="n">
        <f aca="false">IF(ISNUMBER(M26),IF(M26&lt;=Q26,1,0),"")</f>
        <v>1</v>
      </c>
      <c r="T26" s="9" t="n">
        <f aca="false">IF(ISNUMBER(P26),IF(P26&lt;=R26,1,0),"")</f>
        <v>1</v>
      </c>
      <c r="U26" s="9" t="n">
        <f aca="false">IF(E26&gt;Scenario!$B$14,0,IF(OR(AND(ISNUMBER(H26),H26&lt;=Scenario!$B$14),AND(ISNUMBER(I26),I26&lt;=Scenario!$B$14)),0,1))</f>
        <v>0</v>
      </c>
      <c r="V26" s="9" t="n">
        <f aca="false">IF(AND(U26=1,(Scenario!$B$14-E26)/60&gt;R26),1,0)</f>
        <v>0</v>
      </c>
      <c r="W26" s="9" t="n">
        <f aca="false">IF(OR(C26=Scenario!$B$22,C26=Scenario!$C$22),1,0)</f>
        <v>1</v>
      </c>
      <c r="X26" s="9" t="n">
        <f aca="false">IF(ISNUMBER(I26),1,0)</f>
        <v>0</v>
      </c>
      <c r="Y26" s="9" t="n">
        <f aca="false">MOD(INT(E26/86400)+3,7)</f>
        <v>0</v>
      </c>
      <c r="Z26" s="9" t="n">
        <f aca="false">MOD(INT(E26/3600),24)</f>
        <v>9</v>
      </c>
      <c r="AA26" s="6" t="s">
        <v>297</v>
      </c>
    </row>
    <row r="27" customFormat="false" ht="15" hidden="false" customHeight="false" outlineLevel="0" collapsed="false">
      <c r="A27" s="6" t="s">
        <v>298</v>
      </c>
      <c r="B27" s="6" t="s">
        <v>43</v>
      </c>
      <c r="C27" s="6" t="s">
        <v>47</v>
      </c>
      <c r="D27" s="6" t="s">
        <v>171</v>
      </c>
      <c r="E27" s="6" t="n">
        <v>1783331614</v>
      </c>
      <c r="I27" s="6" t="n">
        <v>1783332892</v>
      </c>
      <c r="J27" s="6" t="n">
        <v>0</v>
      </c>
      <c r="K27" s="6" t="n">
        <v>0</v>
      </c>
      <c r="L27" s="9" t="n">
        <f aca="false">IF(AND(E27&gt;=Scenario!$B$11,E27&lt;Scenario!$B$12),1,0)</f>
        <v>1</v>
      </c>
      <c r="M27" s="0" t="str">
        <f aca="false">IF(AND(L27=1,ISNUMBER(F27)),MAX(0,F27-E27)/60,"")</f>
        <v/>
      </c>
      <c r="N27" s="0" t="str">
        <f aca="false">IF(AND(L27=1,ISNUMBER(G27)),MAX(0,G27-E27)/60,"")</f>
        <v/>
      </c>
      <c r="O27" s="9" t="n">
        <f aca="false">IF(ISNUMBER(H27),IF(AND(H27&gt;=Scenario!$B$11,H27&lt;Scenario!$B$12),1,0),0)</f>
        <v>0</v>
      </c>
      <c r="P27" s="0" t="str">
        <f aca="false">IF(O27=1,MAX(0,H27-E27)/60,"")</f>
        <v/>
      </c>
      <c r="Q27" s="9" t="n">
        <f aca="false">INDEX(Scenario!$B$18:$B$20,MATCH(B27,Scenario!$A$18:$A$20,0))</f>
        <v>60</v>
      </c>
      <c r="R27" s="9" t="n">
        <f aca="false">INDEX(Scenario!$C$18:$C$20,MATCH(B27,Scenario!$A$18:$A$20,0))</f>
        <v>1440</v>
      </c>
      <c r="S27" s="0" t="str">
        <f aca="false">IF(ISNUMBER(M27),IF(M27&lt;=Q27,1,0),"")</f>
        <v/>
      </c>
      <c r="T27" s="0" t="str">
        <f aca="false">IF(ISNUMBER(P27),IF(P27&lt;=R27,1,0),"")</f>
        <v/>
      </c>
      <c r="U27" s="9" t="n">
        <f aca="false">IF(E27&gt;Scenario!$B$14,0,IF(OR(AND(ISNUMBER(H27),H27&lt;=Scenario!$B$14),AND(ISNUMBER(I27),I27&lt;=Scenario!$B$14)),0,1))</f>
        <v>0</v>
      </c>
      <c r="V27" s="9" t="n">
        <f aca="false">IF(AND(U27=1,(Scenario!$B$14-E27)/60&gt;R27),1,0)</f>
        <v>0</v>
      </c>
      <c r="W27" s="9" t="n">
        <f aca="false">IF(OR(C27=Scenario!$B$22,C27=Scenario!$C$22),1,0)</f>
        <v>1</v>
      </c>
      <c r="X27" s="9" t="n">
        <f aca="false">IF(ISNUMBER(I27),1,0)</f>
        <v>1</v>
      </c>
      <c r="Y27" s="9" t="n">
        <f aca="false">MOD(INT(E27/86400)+3,7)</f>
        <v>0</v>
      </c>
      <c r="Z27" s="9" t="n">
        <f aca="false">MOD(INT(E27/3600),24)</f>
        <v>9</v>
      </c>
      <c r="AA27" s="6" t="s">
        <v>299</v>
      </c>
    </row>
    <row r="28" customFormat="false" ht="15" hidden="false" customHeight="false" outlineLevel="0" collapsed="false">
      <c r="A28" s="6" t="s">
        <v>300</v>
      </c>
      <c r="B28" s="6" t="s">
        <v>43</v>
      </c>
      <c r="C28" s="6" t="s">
        <v>249</v>
      </c>
      <c r="D28" s="6" t="s">
        <v>172</v>
      </c>
      <c r="E28" s="6" t="n">
        <v>1783331805</v>
      </c>
      <c r="F28" s="6" t="n">
        <v>1783331974</v>
      </c>
      <c r="G28" s="6" t="n">
        <v>1783331835</v>
      </c>
      <c r="H28" s="6" t="n">
        <v>1783333941</v>
      </c>
      <c r="J28" s="6" t="n">
        <v>0</v>
      </c>
      <c r="K28" s="6" t="n">
        <v>0</v>
      </c>
      <c r="L28" s="9" t="n">
        <f aca="false">IF(AND(E28&gt;=Scenario!$B$11,E28&lt;Scenario!$B$12),1,0)</f>
        <v>1</v>
      </c>
      <c r="M28" s="9" t="n">
        <f aca="false">IF(AND(L28=1,ISNUMBER(F28)),MAX(0,F28-E28)/60,"")</f>
        <v>2.81666666666667</v>
      </c>
      <c r="N28" s="9" t="n">
        <f aca="false">IF(AND(L28=1,ISNUMBER(G28)),MAX(0,G28-E28)/60,"")</f>
        <v>0.5</v>
      </c>
      <c r="O28" s="9" t="n">
        <f aca="false">IF(ISNUMBER(H28),IF(AND(H28&gt;=Scenario!$B$11,H28&lt;Scenario!$B$12),1,0),0)</f>
        <v>1</v>
      </c>
      <c r="P28" s="9" t="n">
        <f aca="false">IF(O28=1,MAX(0,H28-E28)/60,"")</f>
        <v>35.6</v>
      </c>
      <c r="Q28" s="9" t="n">
        <f aca="false">INDEX(Scenario!$B$18:$B$20,MATCH(B28,Scenario!$A$18:$A$20,0))</f>
        <v>60</v>
      </c>
      <c r="R28" s="9" t="n">
        <f aca="false">INDEX(Scenario!$C$18:$C$20,MATCH(B28,Scenario!$A$18:$A$20,0))</f>
        <v>1440</v>
      </c>
      <c r="S28" s="9" t="n">
        <f aca="false">IF(ISNUMBER(M28),IF(M28&lt;=Q28,1,0),"")</f>
        <v>1</v>
      </c>
      <c r="T28" s="9" t="n">
        <f aca="false">IF(ISNUMBER(P28),IF(P28&lt;=R28,1,0),"")</f>
        <v>1</v>
      </c>
      <c r="U28" s="9" t="n">
        <f aca="false">IF(E28&gt;Scenario!$B$14,0,IF(OR(AND(ISNUMBER(H28),H28&lt;=Scenario!$B$14),AND(ISNUMBER(I28),I28&lt;=Scenario!$B$14)),0,1))</f>
        <v>0</v>
      </c>
      <c r="V28" s="9" t="n">
        <f aca="false">IF(AND(U28=1,(Scenario!$B$14-E28)/60&gt;R28),1,0)</f>
        <v>0</v>
      </c>
      <c r="W28" s="9" t="n">
        <f aca="false">IF(OR(C28=Scenario!$B$22,C28=Scenario!$C$22),1,0)</f>
        <v>0</v>
      </c>
      <c r="X28" s="9" t="n">
        <f aca="false">IF(ISNUMBER(I28),1,0)</f>
        <v>0</v>
      </c>
      <c r="Y28" s="9" t="n">
        <f aca="false">MOD(INT(E28/86400)+3,7)</f>
        <v>0</v>
      </c>
      <c r="Z28" s="9" t="n">
        <f aca="false">MOD(INT(E28/3600),24)</f>
        <v>9</v>
      </c>
      <c r="AA28" s="6" t="s">
        <v>301</v>
      </c>
    </row>
    <row r="29" customFormat="false" ht="15" hidden="false" customHeight="false" outlineLevel="0" collapsed="false">
      <c r="A29" s="6" t="s">
        <v>302</v>
      </c>
      <c r="B29" s="6" t="s">
        <v>43</v>
      </c>
      <c r="C29" s="6" t="s">
        <v>249</v>
      </c>
      <c r="D29" s="6" t="s">
        <v>171</v>
      </c>
      <c r="E29" s="6" t="n">
        <v>1783332028</v>
      </c>
      <c r="F29" s="6" t="n">
        <v>1783333560</v>
      </c>
      <c r="G29" s="6" t="n">
        <v>1783333357</v>
      </c>
      <c r="H29" s="6" t="n">
        <v>1783338401</v>
      </c>
      <c r="J29" s="6" t="n">
        <v>0</v>
      </c>
      <c r="K29" s="6" t="n">
        <v>1</v>
      </c>
      <c r="L29" s="9" t="n">
        <f aca="false">IF(AND(E29&gt;=Scenario!$B$11,E29&lt;Scenario!$B$12),1,0)</f>
        <v>1</v>
      </c>
      <c r="M29" s="9" t="n">
        <f aca="false">IF(AND(L29=1,ISNUMBER(F29)),MAX(0,F29-E29)/60,"")</f>
        <v>25.5333333333333</v>
      </c>
      <c r="N29" s="9" t="n">
        <f aca="false">IF(AND(L29=1,ISNUMBER(G29)),MAX(0,G29-E29)/60,"")</f>
        <v>22.15</v>
      </c>
      <c r="O29" s="9" t="n">
        <f aca="false">IF(ISNUMBER(H29),IF(AND(H29&gt;=Scenario!$B$11,H29&lt;Scenario!$B$12),1,0),0)</f>
        <v>1</v>
      </c>
      <c r="P29" s="9" t="n">
        <f aca="false">IF(O29=1,MAX(0,H29-E29)/60,"")</f>
        <v>106.216666666667</v>
      </c>
      <c r="Q29" s="9" t="n">
        <f aca="false">INDEX(Scenario!$B$18:$B$20,MATCH(B29,Scenario!$A$18:$A$20,0))</f>
        <v>60</v>
      </c>
      <c r="R29" s="9" t="n">
        <f aca="false">INDEX(Scenario!$C$18:$C$20,MATCH(B29,Scenario!$A$18:$A$20,0))</f>
        <v>1440</v>
      </c>
      <c r="S29" s="9" t="n">
        <f aca="false">IF(ISNUMBER(M29),IF(M29&lt;=Q29,1,0),"")</f>
        <v>1</v>
      </c>
      <c r="T29" s="9" t="n">
        <f aca="false">IF(ISNUMBER(P29),IF(P29&lt;=R29,1,0),"")</f>
        <v>1</v>
      </c>
      <c r="U29" s="9" t="n">
        <f aca="false">IF(E29&gt;Scenario!$B$14,0,IF(OR(AND(ISNUMBER(H29),H29&lt;=Scenario!$B$14),AND(ISNUMBER(I29),I29&lt;=Scenario!$B$14)),0,1))</f>
        <v>0</v>
      </c>
      <c r="V29" s="9" t="n">
        <f aca="false">IF(AND(U29=1,(Scenario!$B$14-E29)/60&gt;R29),1,0)</f>
        <v>0</v>
      </c>
      <c r="W29" s="9" t="n">
        <f aca="false">IF(OR(C29=Scenario!$B$22,C29=Scenario!$C$22),1,0)</f>
        <v>0</v>
      </c>
      <c r="X29" s="9" t="n">
        <f aca="false">IF(ISNUMBER(I29),1,0)</f>
        <v>0</v>
      </c>
      <c r="Y29" s="9" t="n">
        <f aca="false">MOD(INT(E29/86400)+3,7)</f>
        <v>0</v>
      </c>
      <c r="Z29" s="9" t="n">
        <f aca="false">MOD(INT(E29/3600),24)</f>
        <v>10</v>
      </c>
      <c r="AA29" s="6" t="s">
        <v>303</v>
      </c>
    </row>
    <row r="30" customFormat="false" ht="15" hidden="false" customHeight="false" outlineLevel="0" collapsed="false">
      <c r="A30" s="6" t="s">
        <v>304</v>
      </c>
      <c r="B30" s="6" t="s">
        <v>44</v>
      </c>
      <c r="C30" s="6" t="s">
        <v>249</v>
      </c>
      <c r="D30" s="6" t="s">
        <v>170</v>
      </c>
      <c r="E30" s="6" t="n">
        <v>1783332131</v>
      </c>
      <c r="F30" s="6" t="n">
        <v>1783335857</v>
      </c>
      <c r="G30" s="6" t="n">
        <v>1783335728</v>
      </c>
      <c r="H30" s="6" t="n">
        <v>1783335987</v>
      </c>
      <c r="J30" s="6" t="n">
        <v>0</v>
      </c>
      <c r="K30" s="6" t="n">
        <v>0</v>
      </c>
      <c r="L30" s="9" t="n">
        <f aca="false">IF(AND(E30&gt;=Scenario!$B$11,E30&lt;Scenario!$B$12),1,0)</f>
        <v>1</v>
      </c>
      <c r="M30" s="9" t="n">
        <f aca="false">IF(AND(L30=1,ISNUMBER(F30)),MAX(0,F30-E30)/60,"")</f>
        <v>62.1</v>
      </c>
      <c r="N30" s="9" t="n">
        <f aca="false">IF(AND(L30=1,ISNUMBER(G30)),MAX(0,G30-E30)/60,"")</f>
        <v>59.95</v>
      </c>
      <c r="O30" s="9" t="n">
        <f aca="false">IF(ISNUMBER(H30),IF(AND(H30&gt;=Scenario!$B$11,H30&lt;Scenario!$B$12),1,0),0)</f>
        <v>1</v>
      </c>
      <c r="P30" s="9" t="n">
        <f aca="false">IF(O30=1,MAX(0,H30-E30)/60,"")</f>
        <v>64.2666666666667</v>
      </c>
      <c r="Q30" s="9" t="n">
        <f aca="false">INDEX(Scenario!$B$18:$B$20,MATCH(B30,Scenario!$A$18:$A$20,0))</f>
        <v>240</v>
      </c>
      <c r="R30" s="9" t="n">
        <f aca="false">INDEX(Scenario!$C$18:$C$20,MATCH(B30,Scenario!$A$18:$A$20,0))</f>
        <v>4320</v>
      </c>
      <c r="S30" s="9" t="n">
        <f aca="false">IF(ISNUMBER(M30),IF(M30&lt;=Q30,1,0),"")</f>
        <v>1</v>
      </c>
      <c r="T30" s="9" t="n">
        <f aca="false">IF(ISNUMBER(P30),IF(P30&lt;=R30,1,0),"")</f>
        <v>1</v>
      </c>
      <c r="U30" s="9" t="n">
        <f aca="false">IF(E30&gt;Scenario!$B$14,0,IF(OR(AND(ISNUMBER(H30),H30&lt;=Scenario!$B$14),AND(ISNUMBER(I30),I30&lt;=Scenario!$B$14)),0,1))</f>
        <v>0</v>
      </c>
      <c r="V30" s="9" t="n">
        <f aca="false">IF(AND(U30=1,(Scenario!$B$14-E30)/60&gt;R30),1,0)</f>
        <v>0</v>
      </c>
      <c r="W30" s="9" t="n">
        <f aca="false">IF(OR(C30=Scenario!$B$22,C30=Scenario!$C$22),1,0)</f>
        <v>0</v>
      </c>
      <c r="X30" s="9" t="n">
        <f aca="false">IF(ISNUMBER(I30),1,0)</f>
        <v>0</v>
      </c>
      <c r="Y30" s="9" t="n">
        <f aca="false">MOD(INT(E30/86400)+3,7)</f>
        <v>0</v>
      </c>
      <c r="Z30" s="9" t="n">
        <f aca="false">MOD(INT(E30/3600),24)</f>
        <v>10</v>
      </c>
      <c r="AA30" s="6" t="s">
        <v>305</v>
      </c>
    </row>
    <row r="31" customFormat="false" ht="15" hidden="false" customHeight="false" outlineLevel="0" collapsed="false">
      <c r="A31" s="6" t="s">
        <v>306</v>
      </c>
      <c r="B31" s="6" t="s">
        <v>44</v>
      </c>
      <c r="C31" s="6" t="s">
        <v>249</v>
      </c>
      <c r="D31" s="6" t="s">
        <v>172</v>
      </c>
      <c r="E31" s="6" t="n">
        <v>1783332229</v>
      </c>
      <c r="F31" s="6" t="n">
        <v>1783332432</v>
      </c>
      <c r="G31" s="6" t="n">
        <v>1783332266</v>
      </c>
      <c r="H31" s="6" t="n">
        <v>1783419636</v>
      </c>
      <c r="J31" s="6" t="n">
        <v>1</v>
      </c>
      <c r="K31" s="6" t="n">
        <v>0</v>
      </c>
      <c r="L31" s="9" t="n">
        <f aca="false">IF(AND(E31&gt;=Scenario!$B$11,E31&lt;Scenario!$B$12),1,0)</f>
        <v>1</v>
      </c>
      <c r="M31" s="9" t="n">
        <f aca="false">IF(AND(L31=1,ISNUMBER(F31)),MAX(0,F31-E31)/60,"")</f>
        <v>3.38333333333333</v>
      </c>
      <c r="N31" s="9" t="n">
        <f aca="false">IF(AND(L31=1,ISNUMBER(G31)),MAX(0,G31-E31)/60,"")</f>
        <v>0.616666666666667</v>
      </c>
      <c r="O31" s="9" t="n">
        <f aca="false">IF(ISNUMBER(H31),IF(AND(H31&gt;=Scenario!$B$11,H31&lt;Scenario!$B$12),1,0),0)</f>
        <v>1</v>
      </c>
      <c r="P31" s="9" t="n">
        <f aca="false">IF(O31=1,MAX(0,H31-E31)/60,"")</f>
        <v>1456.78333333333</v>
      </c>
      <c r="Q31" s="9" t="n">
        <f aca="false">INDEX(Scenario!$B$18:$B$20,MATCH(B31,Scenario!$A$18:$A$20,0))</f>
        <v>240</v>
      </c>
      <c r="R31" s="9" t="n">
        <f aca="false">INDEX(Scenario!$C$18:$C$20,MATCH(B31,Scenario!$A$18:$A$20,0))</f>
        <v>4320</v>
      </c>
      <c r="S31" s="9" t="n">
        <f aca="false">IF(ISNUMBER(M31),IF(M31&lt;=Q31,1,0),"")</f>
        <v>1</v>
      </c>
      <c r="T31" s="9" t="n">
        <f aca="false">IF(ISNUMBER(P31),IF(P31&lt;=R31,1,0),"")</f>
        <v>1</v>
      </c>
      <c r="U31" s="9" t="n">
        <f aca="false">IF(E31&gt;Scenario!$B$14,0,IF(OR(AND(ISNUMBER(H31),H31&lt;=Scenario!$B$14),AND(ISNUMBER(I31),I31&lt;=Scenario!$B$14)),0,1))</f>
        <v>0</v>
      </c>
      <c r="V31" s="9" t="n">
        <f aca="false">IF(AND(U31=1,(Scenario!$B$14-E31)/60&gt;R31),1,0)</f>
        <v>0</v>
      </c>
      <c r="W31" s="9" t="n">
        <f aca="false">IF(OR(C31=Scenario!$B$22,C31=Scenario!$C$22),1,0)</f>
        <v>0</v>
      </c>
      <c r="X31" s="9" t="n">
        <f aca="false">IF(ISNUMBER(I31),1,0)</f>
        <v>0</v>
      </c>
      <c r="Y31" s="9" t="n">
        <f aca="false">MOD(INT(E31/86400)+3,7)</f>
        <v>0</v>
      </c>
      <c r="Z31" s="9" t="n">
        <f aca="false">MOD(INT(E31/3600),24)</f>
        <v>10</v>
      </c>
      <c r="AA31" s="6" t="s">
        <v>307</v>
      </c>
    </row>
    <row r="32" customFormat="false" ht="15" hidden="false" customHeight="false" outlineLevel="0" collapsed="false">
      <c r="A32" s="6" t="s">
        <v>308</v>
      </c>
      <c r="B32" s="6" t="s">
        <v>44</v>
      </c>
      <c r="C32" s="6" t="s">
        <v>249</v>
      </c>
      <c r="D32" s="6" t="s">
        <v>172</v>
      </c>
      <c r="E32" s="6" t="n">
        <v>1783332238</v>
      </c>
      <c r="F32" s="6" t="n">
        <v>1783332585</v>
      </c>
      <c r="G32" s="6" t="n">
        <v>1783332399</v>
      </c>
      <c r="H32" s="6" t="n">
        <v>1783338707</v>
      </c>
      <c r="J32" s="6" t="n">
        <v>0</v>
      </c>
      <c r="K32" s="6" t="n">
        <v>0</v>
      </c>
      <c r="L32" s="9" t="n">
        <f aca="false">IF(AND(E32&gt;=Scenario!$B$11,E32&lt;Scenario!$B$12),1,0)</f>
        <v>1</v>
      </c>
      <c r="M32" s="9" t="n">
        <f aca="false">IF(AND(L32=1,ISNUMBER(F32)),MAX(0,F32-E32)/60,"")</f>
        <v>5.78333333333333</v>
      </c>
      <c r="N32" s="9" t="n">
        <f aca="false">IF(AND(L32=1,ISNUMBER(G32)),MAX(0,G32-E32)/60,"")</f>
        <v>2.68333333333333</v>
      </c>
      <c r="O32" s="9" t="n">
        <f aca="false">IF(ISNUMBER(H32),IF(AND(H32&gt;=Scenario!$B$11,H32&lt;Scenario!$B$12),1,0),0)</f>
        <v>1</v>
      </c>
      <c r="P32" s="9" t="n">
        <f aca="false">IF(O32=1,MAX(0,H32-E32)/60,"")</f>
        <v>107.816666666667</v>
      </c>
      <c r="Q32" s="9" t="n">
        <f aca="false">INDEX(Scenario!$B$18:$B$20,MATCH(B32,Scenario!$A$18:$A$20,0))</f>
        <v>240</v>
      </c>
      <c r="R32" s="9" t="n">
        <f aca="false">INDEX(Scenario!$C$18:$C$20,MATCH(B32,Scenario!$A$18:$A$20,0))</f>
        <v>4320</v>
      </c>
      <c r="S32" s="9" t="n">
        <f aca="false">IF(ISNUMBER(M32),IF(M32&lt;=Q32,1,0),"")</f>
        <v>1</v>
      </c>
      <c r="T32" s="9" t="n">
        <f aca="false">IF(ISNUMBER(P32),IF(P32&lt;=R32,1,0),"")</f>
        <v>1</v>
      </c>
      <c r="U32" s="9" t="n">
        <f aca="false">IF(E32&gt;Scenario!$B$14,0,IF(OR(AND(ISNUMBER(H32),H32&lt;=Scenario!$B$14),AND(ISNUMBER(I32),I32&lt;=Scenario!$B$14)),0,1))</f>
        <v>0</v>
      </c>
      <c r="V32" s="9" t="n">
        <f aca="false">IF(AND(U32=1,(Scenario!$B$14-E32)/60&gt;R32),1,0)</f>
        <v>0</v>
      </c>
      <c r="W32" s="9" t="n">
        <f aca="false">IF(OR(C32=Scenario!$B$22,C32=Scenario!$C$22),1,0)</f>
        <v>0</v>
      </c>
      <c r="X32" s="9" t="n">
        <f aca="false">IF(ISNUMBER(I32),1,0)</f>
        <v>0</v>
      </c>
      <c r="Y32" s="9" t="n">
        <f aca="false">MOD(INT(E32/86400)+3,7)</f>
        <v>0</v>
      </c>
      <c r="Z32" s="9" t="n">
        <f aca="false">MOD(INT(E32/3600),24)</f>
        <v>10</v>
      </c>
      <c r="AA32" s="6" t="s">
        <v>309</v>
      </c>
    </row>
    <row r="33" customFormat="false" ht="15" hidden="false" customHeight="false" outlineLevel="0" collapsed="false">
      <c r="A33" s="6" t="s">
        <v>310</v>
      </c>
      <c r="B33" s="6" t="s">
        <v>44</v>
      </c>
      <c r="C33" s="6" t="s">
        <v>47</v>
      </c>
      <c r="D33" s="6" t="s">
        <v>170</v>
      </c>
      <c r="E33" s="6" t="n">
        <v>1783332311</v>
      </c>
      <c r="I33" s="6" t="n">
        <v>1783332431</v>
      </c>
      <c r="J33" s="6" t="n">
        <v>0</v>
      </c>
      <c r="K33" s="6" t="n">
        <v>0</v>
      </c>
      <c r="L33" s="9" t="n">
        <f aca="false">IF(AND(E33&gt;=Scenario!$B$11,E33&lt;Scenario!$B$12),1,0)</f>
        <v>1</v>
      </c>
      <c r="M33" s="0" t="str">
        <f aca="false">IF(AND(L33=1,ISNUMBER(F33)),MAX(0,F33-E33)/60,"")</f>
        <v/>
      </c>
      <c r="N33" s="0" t="str">
        <f aca="false">IF(AND(L33=1,ISNUMBER(G33)),MAX(0,G33-E33)/60,"")</f>
        <v/>
      </c>
      <c r="O33" s="9" t="n">
        <f aca="false">IF(ISNUMBER(H33),IF(AND(H33&gt;=Scenario!$B$11,H33&lt;Scenario!$B$12),1,0),0)</f>
        <v>0</v>
      </c>
      <c r="P33" s="0" t="str">
        <f aca="false">IF(O33=1,MAX(0,H33-E33)/60,"")</f>
        <v/>
      </c>
      <c r="Q33" s="9" t="n">
        <f aca="false">INDEX(Scenario!$B$18:$B$20,MATCH(B33,Scenario!$A$18:$A$20,0))</f>
        <v>240</v>
      </c>
      <c r="R33" s="9" t="n">
        <f aca="false">INDEX(Scenario!$C$18:$C$20,MATCH(B33,Scenario!$A$18:$A$20,0))</f>
        <v>4320</v>
      </c>
      <c r="S33" s="0" t="str">
        <f aca="false">IF(ISNUMBER(M33),IF(M33&lt;=Q33,1,0),"")</f>
        <v/>
      </c>
      <c r="T33" s="0" t="str">
        <f aca="false">IF(ISNUMBER(P33),IF(P33&lt;=R33,1,0),"")</f>
        <v/>
      </c>
      <c r="U33" s="9" t="n">
        <f aca="false">IF(E33&gt;Scenario!$B$14,0,IF(OR(AND(ISNUMBER(H33),H33&lt;=Scenario!$B$14),AND(ISNUMBER(I33),I33&lt;=Scenario!$B$14)),0,1))</f>
        <v>0</v>
      </c>
      <c r="V33" s="9" t="n">
        <f aca="false">IF(AND(U33=1,(Scenario!$B$14-E33)/60&gt;R33),1,0)</f>
        <v>0</v>
      </c>
      <c r="W33" s="9" t="n">
        <f aca="false">IF(OR(C33=Scenario!$B$22,C33=Scenario!$C$22),1,0)</f>
        <v>1</v>
      </c>
      <c r="X33" s="9" t="n">
        <f aca="false">IF(ISNUMBER(I33),1,0)</f>
        <v>1</v>
      </c>
      <c r="Y33" s="9" t="n">
        <f aca="false">MOD(INT(E33/86400)+3,7)</f>
        <v>0</v>
      </c>
      <c r="Z33" s="9" t="n">
        <f aca="false">MOD(INT(E33/3600),24)</f>
        <v>10</v>
      </c>
      <c r="AA33" s="6" t="s">
        <v>311</v>
      </c>
    </row>
    <row r="34" customFormat="false" ht="15" hidden="false" customHeight="false" outlineLevel="0" collapsed="false">
      <c r="A34" s="6" t="s">
        <v>312</v>
      </c>
      <c r="B34" s="6" t="s">
        <v>43</v>
      </c>
      <c r="C34" s="6" t="s">
        <v>249</v>
      </c>
      <c r="D34" s="6" t="s">
        <v>171</v>
      </c>
      <c r="E34" s="6" t="n">
        <v>1783332332</v>
      </c>
      <c r="F34" s="6" t="n">
        <v>1783333706</v>
      </c>
      <c r="G34" s="6" t="n">
        <v>1783333529</v>
      </c>
      <c r="H34" s="6" t="n">
        <v>1783336961</v>
      </c>
      <c r="J34" s="6" t="n">
        <v>0</v>
      </c>
      <c r="K34" s="6" t="n">
        <v>0</v>
      </c>
      <c r="L34" s="9" t="n">
        <f aca="false">IF(AND(E34&gt;=Scenario!$B$11,E34&lt;Scenario!$B$12),1,0)</f>
        <v>1</v>
      </c>
      <c r="M34" s="9" t="n">
        <f aca="false">IF(AND(L34=1,ISNUMBER(F34)),MAX(0,F34-E34)/60,"")</f>
        <v>22.9</v>
      </c>
      <c r="N34" s="9" t="n">
        <f aca="false">IF(AND(L34=1,ISNUMBER(G34)),MAX(0,G34-E34)/60,"")</f>
        <v>19.95</v>
      </c>
      <c r="O34" s="9" t="n">
        <f aca="false">IF(ISNUMBER(H34),IF(AND(H34&gt;=Scenario!$B$11,H34&lt;Scenario!$B$12),1,0),0)</f>
        <v>1</v>
      </c>
      <c r="P34" s="9" t="n">
        <f aca="false">IF(O34=1,MAX(0,H34-E34)/60,"")</f>
        <v>77.15</v>
      </c>
      <c r="Q34" s="9" t="n">
        <f aca="false">INDEX(Scenario!$B$18:$B$20,MATCH(B34,Scenario!$A$18:$A$20,0))</f>
        <v>60</v>
      </c>
      <c r="R34" s="9" t="n">
        <f aca="false">INDEX(Scenario!$C$18:$C$20,MATCH(B34,Scenario!$A$18:$A$20,0))</f>
        <v>1440</v>
      </c>
      <c r="S34" s="9" t="n">
        <f aca="false">IF(ISNUMBER(M34),IF(M34&lt;=Q34,1,0),"")</f>
        <v>1</v>
      </c>
      <c r="T34" s="9" t="n">
        <f aca="false">IF(ISNUMBER(P34),IF(P34&lt;=R34,1,0),"")</f>
        <v>1</v>
      </c>
      <c r="U34" s="9" t="n">
        <f aca="false">IF(E34&gt;Scenario!$B$14,0,IF(OR(AND(ISNUMBER(H34),H34&lt;=Scenario!$B$14),AND(ISNUMBER(I34),I34&lt;=Scenario!$B$14)),0,1))</f>
        <v>0</v>
      </c>
      <c r="V34" s="9" t="n">
        <f aca="false">IF(AND(U34=1,(Scenario!$B$14-E34)/60&gt;R34),1,0)</f>
        <v>0</v>
      </c>
      <c r="W34" s="9" t="n">
        <f aca="false">IF(OR(C34=Scenario!$B$22,C34=Scenario!$C$22),1,0)</f>
        <v>0</v>
      </c>
      <c r="X34" s="9" t="n">
        <f aca="false">IF(ISNUMBER(I34),1,0)</f>
        <v>0</v>
      </c>
      <c r="Y34" s="9" t="n">
        <f aca="false">MOD(INT(E34/86400)+3,7)</f>
        <v>0</v>
      </c>
      <c r="Z34" s="9" t="n">
        <f aca="false">MOD(INT(E34/3600),24)</f>
        <v>10</v>
      </c>
      <c r="AA34" s="6" t="s">
        <v>313</v>
      </c>
    </row>
    <row r="35" customFormat="false" ht="15" hidden="false" customHeight="false" outlineLevel="0" collapsed="false">
      <c r="A35" s="6" t="s">
        <v>314</v>
      </c>
      <c r="B35" s="6" t="s">
        <v>43</v>
      </c>
      <c r="C35" s="6" t="s">
        <v>249</v>
      </c>
      <c r="D35" s="6" t="s">
        <v>171</v>
      </c>
      <c r="E35" s="6" t="n">
        <v>1783332790</v>
      </c>
      <c r="F35" s="6" t="n">
        <v>1783333900</v>
      </c>
      <c r="G35" s="6" t="n">
        <v>1783333789</v>
      </c>
      <c r="H35" s="6" t="n">
        <v>1783339817</v>
      </c>
      <c r="J35" s="6" t="n">
        <v>0</v>
      </c>
      <c r="K35" s="6" t="n">
        <v>0</v>
      </c>
      <c r="L35" s="9" t="n">
        <f aca="false">IF(AND(E35&gt;=Scenario!$B$11,E35&lt;Scenario!$B$12),1,0)</f>
        <v>1</v>
      </c>
      <c r="M35" s="9" t="n">
        <f aca="false">IF(AND(L35=1,ISNUMBER(F35)),MAX(0,F35-E35)/60,"")</f>
        <v>18.5</v>
      </c>
      <c r="N35" s="9" t="n">
        <f aca="false">IF(AND(L35=1,ISNUMBER(G35)),MAX(0,G35-E35)/60,"")</f>
        <v>16.65</v>
      </c>
      <c r="O35" s="9" t="n">
        <f aca="false">IF(ISNUMBER(H35),IF(AND(H35&gt;=Scenario!$B$11,H35&lt;Scenario!$B$12),1,0),0)</f>
        <v>1</v>
      </c>
      <c r="P35" s="9" t="n">
        <f aca="false">IF(O35=1,MAX(0,H35-E35)/60,"")</f>
        <v>117.116666666667</v>
      </c>
      <c r="Q35" s="9" t="n">
        <f aca="false">INDEX(Scenario!$B$18:$B$20,MATCH(B35,Scenario!$A$18:$A$20,0))</f>
        <v>60</v>
      </c>
      <c r="R35" s="9" t="n">
        <f aca="false">INDEX(Scenario!$C$18:$C$20,MATCH(B35,Scenario!$A$18:$A$20,0))</f>
        <v>1440</v>
      </c>
      <c r="S35" s="9" t="n">
        <f aca="false">IF(ISNUMBER(M35),IF(M35&lt;=Q35,1,0),"")</f>
        <v>1</v>
      </c>
      <c r="T35" s="9" t="n">
        <f aca="false">IF(ISNUMBER(P35),IF(P35&lt;=R35,1,0),"")</f>
        <v>1</v>
      </c>
      <c r="U35" s="9" t="n">
        <f aca="false">IF(E35&gt;Scenario!$B$14,0,IF(OR(AND(ISNUMBER(H35),H35&lt;=Scenario!$B$14),AND(ISNUMBER(I35),I35&lt;=Scenario!$B$14)),0,1))</f>
        <v>0</v>
      </c>
      <c r="V35" s="9" t="n">
        <f aca="false">IF(AND(U35=1,(Scenario!$B$14-E35)/60&gt;R35),1,0)</f>
        <v>0</v>
      </c>
      <c r="W35" s="9" t="n">
        <f aca="false">IF(OR(C35=Scenario!$B$22,C35=Scenario!$C$22),1,0)</f>
        <v>0</v>
      </c>
      <c r="X35" s="9" t="n">
        <f aca="false">IF(ISNUMBER(I35),1,0)</f>
        <v>0</v>
      </c>
      <c r="Y35" s="9" t="n">
        <f aca="false">MOD(INT(E35/86400)+3,7)</f>
        <v>0</v>
      </c>
      <c r="Z35" s="9" t="n">
        <f aca="false">MOD(INT(E35/3600),24)</f>
        <v>10</v>
      </c>
      <c r="AA35" s="6" t="s">
        <v>315</v>
      </c>
    </row>
    <row r="36" customFormat="false" ht="15" hidden="false" customHeight="false" outlineLevel="0" collapsed="false">
      <c r="A36" s="6" t="s">
        <v>316</v>
      </c>
      <c r="B36" s="6" t="s">
        <v>44</v>
      </c>
      <c r="C36" s="6" t="s">
        <v>249</v>
      </c>
      <c r="D36" s="6" t="s">
        <v>172</v>
      </c>
      <c r="E36" s="6" t="n">
        <v>1783332938</v>
      </c>
      <c r="F36" s="6" t="n">
        <v>1783335955</v>
      </c>
      <c r="G36" s="6" t="n">
        <v>1783335735</v>
      </c>
      <c r="H36" s="6" t="n">
        <v>1783337628</v>
      </c>
      <c r="J36" s="6" t="n">
        <v>0</v>
      </c>
      <c r="K36" s="6" t="n">
        <v>0</v>
      </c>
      <c r="L36" s="9" t="n">
        <f aca="false">IF(AND(E36&gt;=Scenario!$B$11,E36&lt;Scenario!$B$12),1,0)</f>
        <v>1</v>
      </c>
      <c r="M36" s="9" t="n">
        <f aca="false">IF(AND(L36=1,ISNUMBER(F36)),MAX(0,F36-E36)/60,"")</f>
        <v>50.2833333333333</v>
      </c>
      <c r="N36" s="9" t="n">
        <f aca="false">IF(AND(L36=1,ISNUMBER(G36)),MAX(0,G36-E36)/60,"")</f>
        <v>46.6166666666667</v>
      </c>
      <c r="O36" s="9" t="n">
        <f aca="false">IF(ISNUMBER(H36),IF(AND(H36&gt;=Scenario!$B$11,H36&lt;Scenario!$B$12),1,0),0)</f>
        <v>1</v>
      </c>
      <c r="P36" s="9" t="n">
        <f aca="false">IF(O36=1,MAX(0,H36-E36)/60,"")</f>
        <v>78.1666666666667</v>
      </c>
      <c r="Q36" s="9" t="n">
        <f aca="false">INDEX(Scenario!$B$18:$B$20,MATCH(B36,Scenario!$A$18:$A$20,0))</f>
        <v>240</v>
      </c>
      <c r="R36" s="9" t="n">
        <f aca="false">INDEX(Scenario!$C$18:$C$20,MATCH(B36,Scenario!$A$18:$A$20,0))</f>
        <v>4320</v>
      </c>
      <c r="S36" s="9" t="n">
        <f aca="false">IF(ISNUMBER(M36),IF(M36&lt;=Q36,1,0),"")</f>
        <v>1</v>
      </c>
      <c r="T36" s="9" t="n">
        <f aca="false">IF(ISNUMBER(P36),IF(P36&lt;=R36,1,0),"")</f>
        <v>1</v>
      </c>
      <c r="U36" s="9" t="n">
        <f aca="false">IF(E36&gt;Scenario!$B$14,0,IF(OR(AND(ISNUMBER(H36),H36&lt;=Scenario!$B$14),AND(ISNUMBER(I36),I36&lt;=Scenario!$B$14)),0,1))</f>
        <v>0</v>
      </c>
      <c r="V36" s="9" t="n">
        <f aca="false">IF(AND(U36=1,(Scenario!$B$14-E36)/60&gt;R36),1,0)</f>
        <v>0</v>
      </c>
      <c r="W36" s="9" t="n">
        <f aca="false">IF(OR(C36=Scenario!$B$22,C36=Scenario!$C$22),1,0)</f>
        <v>0</v>
      </c>
      <c r="X36" s="9" t="n">
        <f aca="false">IF(ISNUMBER(I36),1,0)</f>
        <v>0</v>
      </c>
      <c r="Y36" s="9" t="n">
        <f aca="false">MOD(INT(E36/86400)+3,7)</f>
        <v>0</v>
      </c>
      <c r="Z36" s="9" t="n">
        <f aca="false">MOD(INT(E36/3600),24)</f>
        <v>10</v>
      </c>
      <c r="AA36" s="6" t="s">
        <v>317</v>
      </c>
    </row>
    <row r="37" customFormat="false" ht="15" hidden="false" customHeight="false" outlineLevel="0" collapsed="false">
      <c r="A37" s="6" t="s">
        <v>318</v>
      </c>
      <c r="B37" s="6" t="s">
        <v>44</v>
      </c>
      <c r="C37" s="6" t="s">
        <v>249</v>
      </c>
      <c r="D37" s="6" t="s">
        <v>170</v>
      </c>
      <c r="E37" s="6" t="n">
        <v>1783333507</v>
      </c>
      <c r="F37" s="6" t="n">
        <v>1783335852</v>
      </c>
      <c r="G37" s="6" t="n">
        <v>1783335708</v>
      </c>
      <c r="H37" s="6" t="n">
        <v>1783347866</v>
      </c>
      <c r="J37" s="6" t="n">
        <v>1</v>
      </c>
      <c r="K37" s="6" t="n">
        <v>0</v>
      </c>
      <c r="L37" s="9" t="n">
        <f aca="false">IF(AND(E37&gt;=Scenario!$B$11,E37&lt;Scenario!$B$12),1,0)</f>
        <v>1</v>
      </c>
      <c r="M37" s="9" t="n">
        <f aca="false">IF(AND(L37=1,ISNUMBER(F37)),MAX(0,F37-E37)/60,"")</f>
        <v>39.0833333333333</v>
      </c>
      <c r="N37" s="9" t="n">
        <f aca="false">IF(AND(L37=1,ISNUMBER(G37)),MAX(0,G37-E37)/60,"")</f>
        <v>36.6833333333333</v>
      </c>
      <c r="O37" s="9" t="n">
        <f aca="false">IF(ISNUMBER(H37),IF(AND(H37&gt;=Scenario!$B$11,H37&lt;Scenario!$B$12),1,0),0)</f>
        <v>1</v>
      </c>
      <c r="P37" s="9" t="n">
        <f aca="false">IF(O37=1,MAX(0,H37-E37)/60,"")</f>
        <v>239.316666666667</v>
      </c>
      <c r="Q37" s="9" t="n">
        <f aca="false">INDEX(Scenario!$B$18:$B$20,MATCH(B37,Scenario!$A$18:$A$20,0))</f>
        <v>240</v>
      </c>
      <c r="R37" s="9" t="n">
        <f aca="false">INDEX(Scenario!$C$18:$C$20,MATCH(B37,Scenario!$A$18:$A$20,0))</f>
        <v>4320</v>
      </c>
      <c r="S37" s="9" t="n">
        <f aca="false">IF(ISNUMBER(M37),IF(M37&lt;=Q37,1,0),"")</f>
        <v>1</v>
      </c>
      <c r="T37" s="9" t="n">
        <f aca="false">IF(ISNUMBER(P37),IF(P37&lt;=R37,1,0),"")</f>
        <v>1</v>
      </c>
      <c r="U37" s="9" t="n">
        <f aca="false">IF(E37&gt;Scenario!$B$14,0,IF(OR(AND(ISNUMBER(H37),H37&lt;=Scenario!$B$14),AND(ISNUMBER(I37),I37&lt;=Scenario!$B$14)),0,1))</f>
        <v>0</v>
      </c>
      <c r="V37" s="9" t="n">
        <f aca="false">IF(AND(U37=1,(Scenario!$B$14-E37)/60&gt;R37),1,0)</f>
        <v>0</v>
      </c>
      <c r="W37" s="9" t="n">
        <f aca="false">IF(OR(C37=Scenario!$B$22,C37=Scenario!$C$22),1,0)</f>
        <v>0</v>
      </c>
      <c r="X37" s="9" t="n">
        <f aca="false">IF(ISNUMBER(I37),1,0)</f>
        <v>0</v>
      </c>
      <c r="Y37" s="9" t="n">
        <f aca="false">MOD(INT(E37/86400)+3,7)</f>
        <v>0</v>
      </c>
      <c r="Z37" s="9" t="n">
        <f aca="false">MOD(INT(E37/3600),24)</f>
        <v>10</v>
      </c>
      <c r="AA37" s="6" t="s">
        <v>319</v>
      </c>
    </row>
    <row r="38" customFormat="false" ht="15" hidden="false" customHeight="false" outlineLevel="0" collapsed="false">
      <c r="A38" s="6" t="s">
        <v>320</v>
      </c>
      <c r="B38" s="6" t="s">
        <v>42</v>
      </c>
      <c r="C38" s="6" t="s">
        <v>249</v>
      </c>
      <c r="D38" s="6" t="s">
        <v>172</v>
      </c>
      <c r="E38" s="6" t="n">
        <v>1783333831</v>
      </c>
      <c r="F38" s="6" t="n">
        <v>1783336957</v>
      </c>
      <c r="G38" s="6" t="n">
        <v>1783336845</v>
      </c>
      <c r="H38" s="6" t="n">
        <v>1783341708</v>
      </c>
      <c r="J38" s="6" t="n">
        <v>0</v>
      </c>
      <c r="K38" s="6" t="n">
        <v>0</v>
      </c>
      <c r="L38" s="9" t="n">
        <f aca="false">IF(AND(E38&gt;=Scenario!$B$11,E38&lt;Scenario!$B$12),1,0)</f>
        <v>1</v>
      </c>
      <c r="M38" s="9" t="n">
        <f aca="false">IF(AND(L38=1,ISNUMBER(F38)),MAX(0,F38-E38)/60,"")</f>
        <v>52.1</v>
      </c>
      <c r="N38" s="9" t="n">
        <f aca="false">IF(AND(L38=1,ISNUMBER(G38)),MAX(0,G38-E38)/60,"")</f>
        <v>50.2333333333333</v>
      </c>
      <c r="O38" s="9" t="n">
        <f aca="false">IF(ISNUMBER(H38),IF(AND(H38&gt;=Scenario!$B$11,H38&lt;Scenario!$B$12),1,0),0)</f>
        <v>1</v>
      </c>
      <c r="P38" s="9" t="n">
        <f aca="false">IF(O38=1,MAX(0,H38-E38)/60,"")</f>
        <v>131.283333333333</v>
      </c>
      <c r="Q38" s="9" t="n">
        <f aca="false">INDEX(Scenario!$B$18:$B$20,MATCH(B38,Scenario!$A$18:$A$20,0))</f>
        <v>15</v>
      </c>
      <c r="R38" s="9" t="n">
        <f aca="false">INDEX(Scenario!$C$18:$C$20,MATCH(B38,Scenario!$A$18:$A$20,0))</f>
        <v>240</v>
      </c>
      <c r="S38" s="9" t="n">
        <f aca="false">IF(ISNUMBER(M38),IF(M38&lt;=Q38,1,0),"")</f>
        <v>0</v>
      </c>
      <c r="T38" s="9" t="n">
        <f aca="false">IF(ISNUMBER(P38),IF(P38&lt;=R38,1,0),"")</f>
        <v>1</v>
      </c>
      <c r="U38" s="9" t="n">
        <f aca="false">IF(E38&gt;Scenario!$B$14,0,IF(OR(AND(ISNUMBER(H38),H38&lt;=Scenario!$B$14),AND(ISNUMBER(I38),I38&lt;=Scenario!$B$14)),0,1))</f>
        <v>0</v>
      </c>
      <c r="V38" s="9" t="n">
        <f aca="false">IF(AND(U38=1,(Scenario!$B$14-E38)/60&gt;R38),1,0)</f>
        <v>0</v>
      </c>
      <c r="W38" s="9" t="n">
        <f aca="false">IF(OR(C38=Scenario!$B$22,C38=Scenario!$C$22),1,0)</f>
        <v>0</v>
      </c>
      <c r="X38" s="9" t="n">
        <f aca="false">IF(ISNUMBER(I38),1,0)</f>
        <v>0</v>
      </c>
      <c r="Y38" s="9" t="n">
        <f aca="false">MOD(INT(E38/86400)+3,7)</f>
        <v>0</v>
      </c>
      <c r="Z38" s="9" t="n">
        <f aca="false">MOD(INT(E38/3600),24)</f>
        <v>10</v>
      </c>
      <c r="AA38" s="6" t="s">
        <v>321</v>
      </c>
    </row>
    <row r="39" customFormat="false" ht="15" hidden="false" customHeight="false" outlineLevel="0" collapsed="false">
      <c r="A39" s="6" t="s">
        <v>322</v>
      </c>
      <c r="B39" s="6" t="s">
        <v>44</v>
      </c>
      <c r="C39" s="6" t="s">
        <v>288</v>
      </c>
      <c r="D39" s="6" t="s">
        <v>170</v>
      </c>
      <c r="E39" s="6" t="n">
        <v>1783334296</v>
      </c>
      <c r="F39" s="6" t="n">
        <v>1783336485</v>
      </c>
      <c r="G39" s="6" t="n">
        <v>1783336307</v>
      </c>
      <c r="H39" s="6" t="n">
        <v>1783337010</v>
      </c>
      <c r="J39" s="6" t="n">
        <v>0</v>
      </c>
      <c r="K39" s="6" t="n">
        <v>0</v>
      </c>
      <c r="L39" s="9" t="n">
        <f aca="false">IF(AND(E39&gt;=Scenario!$B$11,E39&lt;Scenario!$B$12),1,0)</f>
        <v>1</v>
      </c>
      <c r="M39" s="9" t="n">
        <f aca="false">IF(AND(L39=1,ISNUMBER(F39)),MAX(0,F39-E39)/60,"")</f>
        <v>36.4833333333333</v>
      </c>
      <c r="N39" s="9" t="n">
        <f aca="false">IF(AND(L39=1,ISNUMBER(G39)),MAX(0,G39-E39)/60,"")</f>
        <v>33.5166666666667</v>
      </c>
      <c r="O39" s="9" t="n">
        <f aca="false">IF(ISNUMBER(H39),IF(AND(H39&gt;=Scenario!$B$11,H39&lt;Scenario!$B$12),1,0),0)</f>
        <v>1</v>
      </c>
      <c r="P39" s="9" t="n">
        <f aca="false">IF(O39=1,MAX(0,H39-E39)/60,"")</f>
        <v>45.2333333333333</v>
      </c>
      <c r="Q39" s="9" t="n">
        <f aca="false">INDEX(Scenario!$B$18:$B$20,MATCH(B39,Scenario!$A$18:$A$20,0))</f>
        <v>240</v>
      </c>
      <c r="R39" s="9" t="n">
        <f aca="false">INDEX(Scenario!$C$18:$C$20,MATCH(B39,Scenario!$A$18:$A$20,0))</f>
        <v>4320</v>
      </c>
      <c r="S39" s="9" t="n">
        <f aca="false">IF(ISNUMBER(M39),IF(M39&lt;=Q39,1,0),"")</f>
        <v>1</v>
      </c>
      <c r="T39" s="9" t="n">
        <f aca="false">IF(ISNUMBER(P39),IF(P39&lt;=R39,1,0),"")</f>
        <v>1</v>
      </c>
      <c r="U39" s="9" t="n">
        <f aca="false">IF(E39&gt;Scenario!$B$14,0,IF(OR(AND(ISNUMBER(H39),H39&lt;=Scenario!$B$14),AND(ISNUMBER(I39),I39&lt;=Scenario!$B$14)),0,1))</f>
        <v>0</v>
      </c>
      <c r="V39" s="9" t="n">
        <f aca="false">IF(AND(U39=1,(Scenario!$B$14-E39)/60&gt;R39),1,0)</f>
        <v>0</v>
      </c>
      <c r="W39" s="9" t="n">
        <f aca="false">IF(OR(C39=Scenario!$B$22,C39=Scenario!$C$22),1,0)</f>
        <v>0</v>
      </c>
      <c r="X39" s="9" t="n">
        <f aca="false">IF(ISNUMBER(I39),1,0)</f>
        <v>0</v>
      </c>
      <c r="Y39" s="9" t="n">
        <f aca="false">MOD(INT(E39/86400)+3,7)</f>
        <v>0</v>
      </c>
      <c r="Z39" s="9" t="n">
        <f aca="false">MOD(INT(E39/3600),24)</f>
        <v>10</v>
      </c>
      <c r="AA39" s="6" t="s">
        <v>323</v>
      </c>
    </row>
    <row r="40" customFormat="false" ht="15" hidden="false" customHeight="false" outlineLevel="0" collapsed="false">
      <c r="A40" s="6" t="s">
        <v>324</v>
      </c>
      <c r="B40" s="6" t="s">
        <v>43</v>
      </c>
      <c r="C40" s="6" t="s">
        <v>47</v>
      </c>
      <c r="D40" s="6" t="s">
        <v>172</v>
      </c>
      <c r="E40" s="6" t="n">
        <v>1783334409</v>
      </c>
      <c r="F40" s="6" t="n">
        <v>1783334831</v>
      </c>
      <c r="G40" s="6" t="n">
        <v>1783334766</v>
      </c>
      <c r="I40" s="6" t="n">
        <v>1783337382</v>
      </c>
      <c r="J40" s="6" t="n">
        <v>0</v>
      </c>
      <c r="K40" s="6" t="n">
        <v>1</v>
      </c>
      <c r="L40" s="9" t="n">
        <f aca="false">IF(AND(E40&gt;=Scenario!$B$11,E40&lt;Scenario!$B$12),1,0)</f>
        <v>1</v>
      </c>
      <c r="M40" s="9" t="n">
        <f aca="false">IF(AND(L40=1,ISNUMBER(F40)),MAX(0,F40-E40)/60,"")</f>
        <v>7.03333333333333</v>
      </c>
      <c r="N40" s="9" t="n">
        <f aca="false">IF(AND(L40=1,ISNUMBER(G40)),MAX(0,G40-E40)/60,"")</f>
        <v>5.95</v>
      </c>
      <c r="O40" s="9" t="n">
        <f aca="false">IF(ISNUMBER(H40),IF(AND(H40&gt;=Scenario!$B$11,H40&lt;Scenario!$B$12),1,0),0)</f>
        <v>0</v>
      </c>
      <c r="P40" s="0" t="str">
        <f aca="false">IF(O40=1,MAX(0,H40-E40)/60,"")</f>
        <v/>
      </c>
      <c r="Q40" s="9" t="n">
        <f aca="false">INDEX(Scenario!$B$18:$B$20,MATCH(B40,Scenario!$A$18:$A$20,0))</f>
        <v>60</v>
      </c>
      <c r="R40" s="9" t="n">
        <f aca="false">INDEX(Scenario!$C$18:$C$20,MATCH(B40,Scenario!$A$18:$A$20,0))</f>
        <v>1440</v>
      </c>
      <c r="S40" s="9" t="n">
        <f aca="false">IF(ISNUMBER(M40),IF(M40&lt;=Q40,1,0),"")</f>
        <v>1</v>
      </c>
      <c r="T40" s="0" t="str">
        <f aca="false">IF(ISNUMBER(P40),IF(P40&lt;=R40,1,0),"")</f>
        <v/>
      </c>
      <c r="U40" s="9" t="n">
        <f aca="false">IF(E40&gt;Scenario!$B$14,0,IF(OR(AND(ISNUMBER(H40),H40&lt;=Scenario!$B$14),AND(ISNUMBER(I40),I40&lt;=Scenario!$B$14)),0,1))</f>
        <v>0</v>
      </c>
      <c r="V40" s="9" t="n">
        <f aca="false">IF(AND(U40=1,(Scenario!$B$14-E40)/60&gt;R40),1,0)</f>
        <v>0</v>
      </c>
      <c r="W40" s="9" t="n">
        <f aca="false">IF(OR(C40=Scenario!$B$22,C40=Scenario!$C$22),1,0)</f>
        <v>1</v>
      </c>
      <c r="X40" s="9" t="n">
        <f aca="false">IF(ISNUMBER(I40),1,0)</f>
        <v>1</v>
      </c>
      <c r="Y40" s="9" t="n">
        <f aca="false">MOD(INT(E40/86400)+3,7)</f>
        <v>0</v>
      </c>
      <c r="Z40" s="9" t="n">
        <f aca="false">MOD(INT(E40/3600),24)</f>
        <v>10</v>
      </c>
      <c r="AA40" s="6" t="s">
        <v>325</v>
      </c>
    </row>
    <row r="41" customFormat="false" ht="15" hidden="false" customHeight="false" outlineLevel="0" collapsed="false">
      <c r="A41" s="6" t="s">
        <v>326</v>
      </c>
      <c r="B41" s="6" t="s">
        <v>44</v>
      </c>
      <c r="C41" s="6" t="s">
        <v>46</v>
      </c>
      <c r="D41" s="6" t="s">
        <v>172</v>
      </c>
      <c r="E41" s="6" t="n">
        <v>1783334830</v>
      </c>
      <c r="I41" s="6" t="n">
        <v>1783337234</v>
      </c>
      <c r="J41" s="6" t="n">
        <v>0</v>
      </c>
      <c r="K41" s="6" t="n">
        <v>0</v>
      </c>
      <c r="L41" s="9" t="n">
        <f aca="false">IF(AND(E41&gt;=Scenario!$B$11,E41&lt;Scenario!$B$12),1,0)</f>
        <v>1</v>
      </c>
      <c r="M41" s="0" t="str">
        <f aca="false">IF(AND(L41=1,ISNUMBER(F41)),MAX(0,F41-E41)/60,"")</f>
        <v/>
      </c>
      <c r="N41" s="0" t="str">
        <f aca="false">IF(AND(L41=1,ISNUMBER(G41)),MAX(0,G41-E41)/60,"")</f>
        <v/>
      </c>
      <c r="O41" s="9" t="n">
        <f aca="false">IF(ISNUMBER(H41),IF(AND(H41&gt;=Scenario!$B$11,H41&lt;Scenario!$B$12),1,0),0)</f>
        <v>0</v>
      </c>
      <c r="P41" s="0" t="str">
        <f aca="false">IF(O41=1,MAX(0,H41-E41)/60,"")</f>
        <v/>
      </c>
      <c r="Q41" s="9" t="n">
        <f aca="false">INDEX(Scenario!$B$18:$B$20,MATCH(B41,Scenario!$A$18:$A$20,0))</f>
        <v>240</v>
      </c>
      <c r="R41" s="9" t="n">
        <f aca="false">INDEX(Scenario!$C$18:$C$20,MATCH(B41,Scenario!$A$18:$A$20,0))</f>
        <v>4320</v>
      </c>
      <c r="S41" s="0" t="str">
        <f aca="false">IF(ISNUMBER(M41),IF(M41&lt;=Q41,1,0),"")</f>
        <v/>
      </c>
      <c r="T41" s="0" t="str">
        <f aca="false">IF(ISNUMBER(P41),IF(P41&lt;=R41,1,0),"")</f>
        <v/>
      </c>
      <c r="U41" s="9" t="n">
        <f aca="false">IF(E41&gt;Scenario!$B$14,0,IF(OR(AND(ISNUMBER(H41),H41&lt;=Scenario!$B$14),AND(ISNUMBER(I41),I41&lt;=Scenario!$B$14)),0,1))</f>
        <v>0</v>
      </c>
      <c r="V41" s="9" t="n">
        <f aca="false">IF(AND(U41=1,(Scenario!$B$14-E41)/60&gt;R41),1,0)</f>
        <v>0</v>
      </c>
      <c r="W41" s="9" t="n">
        <f aca="false">IF(OR(C41=Scenario!$B$22,C41=Scenario!$C$22),1,0)</f>
        <v>1</v>
      </c>
      <c r="X41" s="9" t="n">
        <f aca="false">IF(ISNUMBER(I41),1,0)</f>
        <v>1</v>
      </c>
      <c r="Y41" s="9" t="n">
        <f aca="false">MOD(INT(E41/86400)+3,7)</f>
        <v>0</v>
      </c>
      <c r="Z41" s="9" t="n">
        <f aca="false">MOD(INT(E41/3600),24)</f>
        <v>10</v>
      </c>
      <c r="AA41" s="6" t="s">
        <v>327</v>
      </c>
    </row>
    <row r="42" customFormat="false" ht="15" hidden="false" customHeight="false" outlineLevel="0" collapsed="false">
      <c r="A42" s="6" t="s">
        <v>328</v>
      </c>
      <c r="B42" s="6" t="s">
        <v>44</v>
      </c>
      <c r="C42" s="6" t="s">
        <v>46</v>
      </c>
      <c r="D42" s="6" t="s">
        <v>171</v>
      </c>
      <c r="E42" s="6" t="n">
        <v>1783335060</v>
      </c>
      <c r="F42" s="6" t="n">
        <v>1783335258</v>
      </c>
      <c r="G42" s="6" t="n">
        <v>1783335096</v>
      </c>
      <c r="H42" s="6" t="n">
        <v>1783342141</v>
      </c>
      <c r="J42" s="6" t="n">
        <v>0</v>
      </c>
      <c r="K42" s="6" t="n">
        <v>0</v>
      </c>
      <c r="L42" s="9" t="n">
        <f aca="false">IF(AND(E42&gt;=Scenario!$B$11,E42&lt;Scenario!$B$12),1,0)</f>
        <v>1</v>
      </c>
      <c r="M42" s="9" t="n">
        <f aca="false">IF(AND(L42=1,ISNUMBER(F42)),MAX(0,F42-E42)/60,"")</f>
        <v>3.3</v>
      </c>
      <c r="N42" s="9" t="n">
        <f aca="false">IF(AND(L42=1,ISNUMBER(G42)),MAX(0,G42-E42)/60,"")</f>
        <v>0.6</v>
      </c>
      <c r="O42" s="9" t="n">
        <f aca="false">IF(ISNUMBER(H42),IF(AND(H42&gt;=Scenario!$B$11,H42&lt;Scenario!$B$12),1,0),0)</f>
        <v>1</v>
      </c>
      <c r="P42" s="9" t="n">
        <f aca="false">IF(O42=1,MAX(0,H42-E42)/60,"")</f>
        <v>118.016666666667</v>
      </c>
      <c r="Q42" s="9" t="n">
        <f aca="false">INDEX(Scenario!$B$18:$B$20,MATCH(B42,Scenario!$A$18:$A$20,0))</f>
        <v>240</v>
      </c>
      <c r="R42" s="9" t="n">
        <f aca="false">INDEX(Scenario!$C$18:$C$20,MATCH(B42,Scenario!$A$18:$A$20,0))</f>
        <v>4320</v>
      </c>
      <c r="S42" s="9" t="n">
        <f aca="false">IF(ISNUMBER(M42),IF(M42&lt;=Q42,1,0),"")</f>
        <v>1</v>
      </c>
      <c r="T42" s="9" t="n">
        <f aca="false">IF(ISNUMBER(P42),IF(P42&lt;=R42,1,0),"")</f>
        <v>1</v>
      </c>
      <c r="U42" s="9" t="n">
        <f aca="false">IF(E42&gt;Scenario!$B$14,0,IF(OR(AND(ISNUMBER(H42),H42&lt;=Scenario!$B$14),AND(ISNUMBER(I42),I42&lt;=Scenario!$B$14)),0,1))</f>
        <v>0</v>
      </c>
      <c r="V42" s="9" t="n">
        <f aca="false">IF(AND(U42=1,(Scenario!$B$14-E42)/60&gt;R42),1,0)</f>
        <v>0</v>
      </c>
      <c r="W42" s="9" t="n">
        <f aca="false">IF(OR(C42=Scenario!$B$22,C42=Scenario!$C$22),1,0)</f>
        <v>1</v>
      </c>
      <c r="X42" s="9" t="n">
        <f aca="false">IF(ISNUMBER(I42),1,0)</f>
        <v>0</v>
      </c>
      <c r="Y42" s="9" t="n">
        <f aca="false">MOD(INT(E42/86400)+3,7)</f>
        <v>0</v>
      </c>
      <c r="Z42" s="9" t="n">
        <f aca="false">MOD(INT(E42/3600),24)</f>
        <v>10</v>
      </c>
      <c r="AA42" s="6" t="s">
        <v>329</v>
      </c>
    </row>
    <row r="43" customFormat="false" ht="15" hidden="false" customHeight="false" outlineLevel="0" collapsed="false">
      <c r="A43" s="6" t="s">
        <v>330</v>
      </c>
      <c r="B43" s="6" t="s">
        <v>44</v>
      </c>
      <c r="C43" s="6" t="s">
        <v>46</v>
      </c>
      <c r="D43" s="6" t="s">
        <v>170</v>
      </c>
      <c r="E43" s="6" t="n">
        <v>1783335580</v>
      </c>
      <c r="F43" s="6" t="n">
        <v>1783337204</v>
      </c>
      <c r="G43" s="6" t="n">
        <v>1783337049</v>
      </c>
      <c r="H43" s="6" t="n">
        <v>1783337934</v>
      </c>
      <c r="J43" s="6" t="n">
        <v>0</v>
      </c>
      <c r="K43" s="6" t="n">
        <v>0</v>
      </c>
      <c r="L43" s="9" t="n">
        <f aca="false">IF(AND(E43&gt;=Scenario!$B$11,E43&lt;Scenario!$B$12),1,0)</f>
        <v>1</v>
      </c>
      <c r="M43" s="9" t="n">
        <f aca="false">IF(AND(L43=1,ISNUMBER(F43)),MAX(0,F43-E43)/60,"")</f>
        <v>27.0666666666667</v>
      </c>
      <c r="N43" s="9" t="n">
        <f aca="false">IF(AND(L43=1,ISNUMBER(G43)),MAX(0,G43-E43)/60,"")</f>
        <v>24.4833333333333</v>
      </c>
      <c r="O43" s="9" t="n">
        <f aca="false">IF(ISNUMBER(H43),IF(AND(H43&gt;=Scenario!$B$11,H43&lt;Scenario!$B$12),1,0),0)</f>
        <v>1</v>
      </c>
      <c r="P43" s="9" t="n">
        <f aca="false">IF(O43=1,MAX(0,H43-E43)/60,"")</f>
        <v>39.2333333333333</v>
      </c>
      <c r="Q43" s="9" t="n">
        <f aca="false">INDEX(Scenario!$B$18:$B$20,MATCH(B43,Scenario!$A$18:$A$20,0))</f>
        <v>240</v>
      </c>
      <c r="R43" s="9" t="n">
        <f aca="false">INDEX(Scenario!$C$18:$C$20,MATCH(B43,Scenario!$A$18:$A$20,0))</f>
        <v>4320</v>
      </c>
      <c r="S43" s="9" t="n">
        <f aca="false">IF(ISNUMBER(M43),IF(M43&lt;=Q43,1,0),"")</f>
        <v>1</v>
      </c>
      <c r="T43" s="9" t="n">
        <f aca="false">IF(ISNUMBER(P43),IF(P43&lt;=R43,1,0),"")</f>
        <v>1</v>
      </c>
      <c r="U43" s="9" t="n">
        <f aca="false">IF(E43&gt;Scenario!$B$14,0,IF(OR(AND(ISNUMBER(H43),H43&lt;=Scenario!$B$14),AND(ISNUMBER(I43),I43&lt;=Scenario!$B$14)),0,1))</f>
        <v>0</v>
      </c>
      <c r="V43" s="9" t="n">
        <f aca="false">IF(AND(U43=1,(Scenario!$B$14-E43)/60&gt;R43),1,0)</f>
        <v>0</v>
      </c>
      <c r="W43" s="9" t="n">
        <f aca="false">IF(OR(C43=Scenario!$B$22,C43=Scenario!$C$22),1,0)</f>
        <v>1</v>
      </c>
      <c r="X43" s="9" t="n">
        <f aca="false">IF(ISNUMBER(I43),1,0)</f>
        <v>0</v>
      </c>
      <c r="Y43" s="9" t="n">
        <f aca="false">MOD(INT(E43/86400)+3,7)</f>
        <v>0</v>
      </c>
      <c r="Z43" s="9" t="n">
        <f aca="false">MOD(INT(E43/3600),24)</f>
        <v>10</v>
      </c>
      <c r="AA43" s="6" t="s">
        <v>331</v>
      </c>
    </row>
    <row r="44" customFormat="false" ht="15" hidden="false" customHeight="false" outlineLevel="0" collapsed="false">
      <c r="A44" s="6" t="s">
        <v>332</v>
      </c>
      <c r="B44" s="6" t="s">
        <v>43</v>
      </c>
      <c r="C44" s="6" t="s">
        <v>46</v>
      </c>
      <c r="D44" s="6" t="s">
        <v>170</v>
      </c>
      <c r="E44" s="6" t="n">
        <v>1783335837</v>
      </c>
      <c r="F44" s="6" t="n">
        <v>1783336202</v>
      </c>
      <c r="G44" s="6" t="n">
        <v>1783336003</v>
      </c>
      <c r="H44" s="6" t="n">
        <v>1783337462</v>
      </c>
      <c r="J44" s="6" t="n">
        <v>0</v>
      </c>
      <c r="K44" s="6" t="n">
        <v>0</v>
      </c>
      <c r="L44" s="9" t="n">
        <f aca="false">IF(AND(E44&gt;=Scenario!$B$11,E44&lt;Scenario!$B$12),1,0)</f>
        <v>1</v>
      </c>
      <c r="M44" s="9" t="n">
        <f aca="false">IF(AND(L44=1,ISNUMBER(F44)),MAX(0,F44-E44)/60,"")</f>
        <v>6.08333333333333</v>
      </c>
      <c r="N44" s="9" t="n">
        <f aca="false">IF(AND(L44=1,ISNUMBER(G44)),MAX(0,G44-E44)/60,"")</f>
        <v>2.76666666666667</v>
      </c>
      <c r="O44" s="9" t="n">
        <f aca="false">IF(ISNUMBER(H44),IF(AND(H44&gt;=Scenario!$B$11,H44&lt;Scenario!$B$12),1,0),0)</f>
        <v>1</v>
      </c>
      <c r="P44" s="9" t="n">
        <f aca="false">IF(O44=1,MAX(0,H44-E44)/60,"")</f>
        <v>27.0833333333333</v>
      </c>
      <c r="Q44" s="9" t="n">
        <f aca="false">INDEX(Scenario!$B$18:$B$20,MATCH(B44,Scenario!$A$18:$A$20,0))</f>
        <v>60</v>
      </c>
      <c r="R44" s="9" t="n">
        <f aca="false">INDEX(Scenario!$C$18:$C$20,MATCH(B44,Scenario!$A$18:$A$20,0))</f>
        <v>1440</v>
      </c>
      <c r="S44" s="9" t="n">
        <f aca="false">IF(ISNUMBER(M44),IF(M44&lt;=Q44,1,0),"")</f>
        <v>1</v>
      </c>
      <c r="T44" s="9" t="n">
        <f aca="false">IF(ISNUMBER(P44),IF(P44&lt;=R44,1,0),"")</f>
        <v>1</v>
      </c>
      <c r="U44" s="9" t="n">
        <f aca="false">IF(E44&gt;Scenario!$B$14,0,IF(OR(AND(ISNUMBER(H44),H44&lt;=Scenario!$B$14),AND(ISNUMBER(I44),I44&lt;=Scenario!$B$14)),0,1))</f>
        <v>0</v>
      </c>
      <c r="V44" s="9" t="n">
        <f aca="false">IF(AND(U44=1,(Scenario!$B$14-E44)/60&gt;R44),1,0)</f>
        <v>0</v>
      </c>
      <c r="W44" s="9" t="n">
        <f aca="false">IF(OR(C44=Scenario!$B$22,C44=Scenario!$C$22),1,0)</f>
        <v>1</v>
      </c>
      <c r="X44" s="9" t="n">
        <f aca="false">IF(ISNUMBER(I44),1,0)</f>
        <v>0</v>
      </c>
      <c r="Y44" s="9" t="n">
        <f aca="false">MOD(INT(E44/86400)+3,7)</f>
        <v>0</v>
      </c>
      <c r="Z44" s="9" t="n">
        <f aca="false">MOD(INT(E44/3600),24)</f>
        <v>11</v>
      </c>
      <c r="AA44" s="6" t="s">
        <v>333</v>
      </c>
    </row>
    <row r="45" customFormat="false" ht="15" hidden="false" customHeight="false" outlineLevel="0" collapsed="false">
      <c r="A45" s="6" t="s">
        <v>334</v>
      </c>
      <c r="B45" s="6" t="s">
        <v>43</v>
      </c>
      <c r="C45" s="6" t="s">
        <v>288</v>
      </c>
      <c r="D45" s="6" t="s">
        <v>170</v>
      </c>
      <c r="E45" s="6" t="n">
        <v>1783337205</v>
      </c>
      <c r="F45" s="6" t="n">
        <v>1783337629</v>
      </c>
      <c r="G45" s="6" t="n">
        <v>1783337487</v>
      </c>
      <c r="H45" s="6" t="n">
        <v>1783339577</v>
      </c>
      <c r="J45" s="6" t="n">
        <v>0</v>
      </c>
      <c r="K45" s="6" t="n">
        <v>1</v>
      </c>
      <c r="L45" s="9" t="n">
        <f aca="false">IF(AND(E45&gt;=Scenario!$B$11,E45&lt;Scenario!$B$12),1,0)</f>
        <v>1</v>
      </c>
      <c r="M45" s="9" t="n">
        <f aca="false">IF(AND(L45=1,ISNUMBER(F45)),MAX(0,F45-E45)/60,"")</f>
        <v>7.06666666666667</v>
      </c>
      <c r="N45" s="9" t="n">
        <f aca="false">IF(AND(L45=1,ISNUMBER(G45)),MAX(0,G45-E45)/60,"")</f>
        <v>4.7</v>
      </c>
      <c r="O45" s="9" t="n">
        <f aca="false">IF(ISNUMBER(H45),IF(AND(H45&gt;=Scenario!$B$11,H45&lt;Scenario!$B$12),1,0),0)</f>
        <v>1</v>
      </c>
      <c r="P45" s="9" t="n">
        <f aca="false">IF(O45=1,MAX(0,H45-E45)/60,"")</f>
        <v>39.5333333333333</v>
      </c>
      <c r="Q45" s="9" t="n">
        <f aca="false">INDEX(Scenario!$B$18:$B$20,MATCH(B45,Scenario!$A$18:$A$20,0))</f>
        <v>60</v>
      </c>
      <c r="R45" s="9" t="n">
        <f aca="false">INDEX(Scenario!$C$18:$C$20,MATCH(B45,Scenario!$A$18:$A$20,0))</f>
        <v>1440</v>
      </c>
      <c r="S45" s="9" t="n">
        <f aca="false">IF(ISNUMBER(M45),IF(M45&lt;=Q45,1,0),"")</f>
        <v>1</v>
      </c>
      <c r="T45" s="9" t="n">
        <f aca="false">IF(ISNUMBER(P45),IF(P45&lt;=R45,1,0),"")</f>
        <v>1</v>
      </c>
      <c r="U45" s="9" t="n">
        <f aca="false">IF(E45&gt;Scenario!$B$14,0,IF(OR(AND(ISNUMBER(H45),H45&lt;=Scenario!$B$14),AND(ISNUMBER(I45),I45&lt;=Scenario!$B$14)),0,1))</f>
        <v>0</v>
      </c>
      <c r="V45" s="9" t="n">
        <f aca="false">IF(AND(U45=1,(Scenario!$B$14-E45)/60&gt;R45),1,0)</f>
        <v>0</v>
      </c>
      <c r="W45" s="9" t="n">
        <f aca="false">IF(OR(C45=Scenario!$B$22,C45=Scenario!$C$22),1,0)</f>
        <v>0</v>
      </c>
      <c r="X45" s="9" t="n">
        <f aca="false">IF(ISNUMBER(I45),1,0)</f>
        <v>0</v>
      </c>
      <c r="Y45" s="9" t="n">
        <f aca="false">MOD(INT(E45/86400)+3,7)</f>
        <v>0</v>
      </c>
      <c r="Z45" s="9" t="n">
        <f aca="false">MOD(INT(E45/3600),24)</f>
        <v>11</v>
      </c>
      <c r="AA45" s="6" t="s">
        <v>335</v>
      </c>
    </row>
    <row r="46" customFormat="false" ht="15" hidden="false" customHeight="false" outlineLevel="0" collapsed="false">
      <c r="A46" s="6" t="s">
        <v>336</v>
      </c>
      <c r="B46" s="6" t="s">
        <v>43</v>
      </c>
      <c r="C46" s="6" t="s">
        <v>46</v>
      </c>
      <c r="D46" s="6" t="s">
        <v>170</v>
      </c>
      <c r="E46" s="6" t="n">
        <v>1783337740</v>
      </c>
      <c r="F46" s="6" t="n">
        <v>1783337859</v>
      </c>
      <c r="G46" s="6" t="n">
        <v>1783337774</v>
      </c>
      <c r="I46" s="6" t="n">
        <v>1783339051</v>
      </c>
      <c r="J46" s="6" t="n">
        <v>0</v>
      </c>
      <c r="K46" s="6" t="n">
        <v>1</v>
      </c>
      <c r="L46" s="9" t="n">
        <f aca="false">IF(AND(E46&gt;=Scenario!$B$11,E46&lt;Scenario!$B$12),1,0)</f>
        <v>1</v>
      </c>
      <c r="M46" s="9" t="n">
        <f aca="false">IF(AND(L46=1,ISNUMBER(F46)),MAX(0,F46-E46)/60,"")</f>
        <v>1.98333333333333</v>
      </c>
      <c r="N46" s="9" t="n">
        <f aca="false">IF(AND(L46=1,ISNUMBER(G46)),MAX(0,G46-E46)/60,"")</f>
        <v>0.566666666666667</v>
      </c>
      <c r="O46" s="9" t="n">
        <f aca="false">IF(ISNUMBER(H46),IF(AND(H46&gt;=Scenario!$B$11,H46&lt;Scenario!$B$12),1,0),0)</f>
        <v>0</v>
      </c>
      <c r="P46" s="0" t="str">
        <f aca="false">IF(O46=1,MAX(0,H46-E46)/60,"")</f>
        <v/>
      </c>
      <c r="Q46" s="9" t="n">
        <f aca="false">INDEX(Scenario!$B$18:$B$20,MATCH(B46,Scenario!$A$18:$A$20,0))</f>
        <v>60</v>
      </c>
      <c r="R46" s="9" t="n">
        <f aca="false">INDEX(Scenario!$C$18:$C$20,MATCH(B46,Scenario!$A$18:$A$20,0))</f>
        <v>1440</v>
      </c>
      <c r="S46" s="9" t="n">
        <f aca="false">IF(ISNUMBER(M46),IF(M46&lt;=Q46,1,0),"")</f>
        <v>1</v>
      </c>
      <c r="T46" s="0" t="str">
        <f aca="false">IF(ISNUMBER(P46),IF(P46&lt;=R46,1,0),"")</f>
        <v/>
      </c>
      <c r="U46" s="9" t="n">
        <f aca="false">IF(E46&gt;Scenario!$B$14,0,IF(OR(AND(ISNUMBER(H46),H46&lt;=Scenario!$B$14),AND(ISNUMBER(I46),I46&lt;=Scenario!$B$14)),0,1))</f>
        <v>0</v>
      </c>
      <c r="V46" s="9" t="n">
        <f aca="false">IF(AND(U46=1,(Scenario!$B$14-E46)/60&gt;R46),1,0)</f>
        <v>0</v>
      </c>
      <c r="W46" s="9" t="n">
        <f aca="false">IF(OR(C46=Scenario!$B$22,C46=Scenario!$C$22),1,0)</f>
        <v>1</v>
      </c>
      <c r="X46" s="9" t="n">
        <f aca="false">IF(ISNUMBER(I46),1,0)</f>
        <v>1</v>
      </c>
      <c r="Y46" s="9" t="n">
        <f aca="false">MOD(INT(E46/86400)+3,7)</f>
        <v>0</v>
      </c>
      <c r="Z46" s="9" t="n">
        <f aca="false">MOD(INT(E46/3600),24)</f>
        <v>11</v>
      </c>
      <c r="AA46" s="6" t="s">
        <v>337</v>
      </c>
    </row>
    <row r="47" customFormat="false" ht="15" hidden="false" customHeight="false" outlineLevel="0" collapsed="false">
      <c r="A47" s="6" t="s">
        <v>338</v>
      </c>
      <c r="B47" s="6" t="s">
        <v>43</v>
      </c>
      <c r="C47" s="6" t="s">
        <v>249</v>
      </c>
      <c r="D47" s="6" t="s">
        <v>170</v>
      </c>
      <c r="E47" s="6" t="n">
        <v>1783338205</v>
      </c>
      <c r="F47" s="6" t="n">
        <v>1783338463</v>
      </c>
      <c r="G47" s="6" t="n">
        <v>1783338264</v>
      </c>
      <c r="H47" s="6" t="n">
        <v>1783340182</v>
      </c>
      <c r="J47" s="6" t="n">
        <v>0</v>
      </c>
      <c r="K47" s="6" t="n">
        <v>0</v>
      </c>
      <c r="L47" s="9" t="n">
        <f aca="false">IF(AND(E47&gt;=Scenario!$B$11,E47&lt;Scenario!$B$12),1,0)</f>
        <v>1</v>
      </c>
      <c r="M47" s="9" t="n">
        <f aca="false">IF(AND(L47=1,ISNUMBER(F47)),MAX(0,F47-E47)/60,"")</f>
        <v>4.3</v>
      </c>
      <c r="N47" s="9" t="n">
        <f aca="false">IF(AND(L47=1,ISNUMBER(G47)),MAX(0,G47-E47)/60,"")</f>
        <v>0.983333333333333</v>
      </c>
      <c r="O47" s="9" t="n">
        <f aca="false">IF(ISNUMBER(H47),IF(AND(H47&gt;=Scenario!$B$11,H47&lt;Scenario!$B$12),1,0),0)</f>
        <v>1</v>
      </c>
      <c r="P47" s="9" t="n">
        <f aca="false">IF(O47=1,MAX(0,H47-E47)/60,"")</f>
        <v>32.95</v>
      </c>
      <c r="Q47" s="9" t="n">
        <f aca="false">INDEX(Scenario!$B$18:$B$20,MATCH(B47,Scenario!$A$18:$A$20,0))</f>
        <v>60</v>
      </c>
      <c r="R47" s="9" t="n">
        <f aca="false">INDEX(Scenario!$C$18:$C$20,MATCH(B47,Scenario!$A$18:$A$20,0))</f>
        <v>1440</v>
      </c>
      <c r="S47" s="9" t="n">
        <f aca="false">IF(ISNUMBER(M47),IF(M47&lt;=Q47,1,0),"")</f>
        <v>1</v>
      </c>
      <c r="T47" s="9" t="n">
        <f aca="false">IF(ISNUMBER(P47),IF(P47&lt;=R47,1,0),"")</f>
        <v>1</v>
      </c>
      <c r="U47" s="9" t="n">
        <f aca="false">IF(E47&gt;Scenario!$B$14,0,IF(OR(AND(ISNUMBER(H47),H47&lt;=Scenario!$B$14),AND(ISNUMBER(I47),I47&lt;=Scenario!$B$14)),0,1))</f>
        <v>0</v>
      </c>
      <c r="V47" s="9" t="n">
        <f aca="false">IF(AND(U47=1,(Scenario!$B$14-E47)/60&gt;R47),1,0)</f>
        <v>0</v>
      </c>
      <c r="W47" s="9" t="n">
        <f aca="false">IF(OR(C47=Scenario!$B$22,C47=Scenario!$C$22),1,0)</f>
        <v>0</v>
      </c>
      <c r="X47" s="9" t="n">
        <f aca="false">IF(ISNUMBER(I47),1,0)</f>
        <v>0</v>
      </c>
      <c r="Y47" s="9" t="n">
        <f aca="false">MOD(INT(E47/86400)+3,7)</f>
        <v>0</v>
      </c>
      <c r="Z47" s="9" t="n">
        <f aca="false">MOD(INT(E47/3600),24)</f>
        <v>11</v>
      </c>
      <c r="AA47" s="6" t="s">
        <v>339</v>
      </c>
    </row>
    <row r="48" customFormat="false" ht="15" hidden="false" customHeight="false" outlineLevel="0" collapsed="false">
      <c r="A48" s="6" t="s">
        <v>340</v>
      </c>
      <c r="B48" s="6" t="s">
        <v>44</v>
      </c>
      <c r="C48" s="6" t="s">
        <v>46</v>
      </c>
      <c r="D48" s="6" t="s">
        <v>171</v>
      </c>
      <c r="E48" s="6" t="n">
        <v>1783338349</v>
      </c>
      <c r="F48" s="6" t="n">
        <v>1783339324</v>
      </c>
      <c r="G48" s="6" t="n">
        <v>1783339221</v>
      </c>
      <c r="H48" s="6" t="n">
        <v>1783343515</v>
      </c>
      <c r="J48" s="6" t="n">
        <v>0</v>
      </c>
      <c r="K48" s="6" t="n">
        <v>0</v>
      </c>
      <c r="L48" s="9" t="n">
        <f aca="false">IF(AND(E48&gt;=Scenario!$B$11,E48&lt;Scenario!$B$12),1,0)</f>
        <v>1</v>
      </c>
      <c r="M48" s="9" t="n">
        <f aca="false">IF(AND(L48=1,ISNUMBER(F48)),MAX(0,F48-E48)/60,"")</f>
        <v>16.25</v>
      </c>
      <c r="N48" s="9" t="n">
        <f aca="false">IF(AND(L48=1,ISNUMBER(G48)),MAX(0,G48-E48)/60,"")</f>
        <v>14.5333333333333</v>
      </c>
      <c r="O48" s="9" t="n">
        <f aca="false">IF(ISNUMBER(H48),IF(AND(H48&gt;=Scenario!$B$11,H48&lt;Scenario!$B$12),1,0),0)</f>
        <v>1</v>
      </c>
      <c r="P48" s="9" t="n">
        <f aca="false">IF(O48=1,MAX(0,H48-E48)/60,"")</f>
        <v>86.1</v>
      </c>
      <c r="Q48" s="9" t="n">
        <f aca="false">INDEX(Scenario!$B$18:$B$20,MATCH(B48,Scenario!$A$18:$A$20,0))</f>
        <v>240</v>
      </c>
      <c r="R48" s="9" t="n">
        <f aca="false">INDEX(Scenario!$C$18:$C$20,MATCH(B48,Scenario!$A$18:$A$20,0))</f>
        <v>4320</v>
      </c>
      <c r="S48" s="9" t="n">
        <f aca="false">IF(ISNUMBER(M48),IF(M48&lt;=Q48,1,0),"")</f>
        <v>1</v>
      </c>
      <c r="T48" s="9" t="n">
        <f aca="false">IF(ISNUMBER(P48),IF(P48&lt;=R48,1,0),"")</f>
        <v>1</v>
      </c>
      <c r="U48" s="9" t="n">
        <f aca="false">IF(E48&gt;Scenario!$B$14,0,IF(OR(AND(ISNUMBER(H48),H48&lt;=Scenario!$B$14),AND(ISNUMBER(I48),I48&lt;=Scenario!$B$14)),0,1))</f>
        <v>0</v>
      </c>
      <c r="V48" s="9" t="n">
        <f aca="false">IF(AND(U48=1,(Scenario!$B$14-E48)/60&gt;R48),1,0)</f>
        <v>0</v>
      </c>
      <c r="W48" s="9" t="n">
        <f aca="false">IF(OR(C48=Scenario!$B$22,C48=Scenario!$C$22),1,0)</f>
        <v>1</v>
      </c>
      <c r="X48" s="9" t="n">
        <f aca="false">IF(ISNUMBER(I48),1,0)</f>
        <v>0</v>
      </c>
      <c r="Y48" s="9" t="n">
        <f aca="false">MOD(INT(E48/86400)+3,7)</f>
        <v>0</v>
      </c>
      <c r="Z48" s="9" t="n">
        <f aca="false">MOD(INT(E48/3600),24)</f>
        <v>11</v>
      </c>
      <c r="AA48" s="6" t="s">
        <v>341</v>
      </c>
    </row>
    <row r="49" customFormat="false" ht="15" hidden="false" customHeight="false" outlineLevel="0" collapsed="false">
      <c r="A49" s="6" t="s">
        <v>342</v>
      </c>
      <c r="B49" s="6" t="s">
        <v>43</v>
      </c>
      <c r="C49" s="6" t="s">
        <v>46</v>
      </c>
      <c r="D49" s="6" t="s">
        <v>170</v>
      </c>
      <c r="E49" s="6" t="n">
        <v>1783339161</v>
      </c>
      <c r="F49" s="6" t="n">
        <v>1783339410</v>
      </c>
      <c r="G49" s="6" t="n">
        <v>1783339222</v>
      </c>
      <c r="H49" s="6" t="n">
        <v>1783340723</v>
      </c>
      <c r="J49" s="6" t="n">
        <v>0</v>
      </c>
      <c r="K49" s="6" t="n">
        <v>0</v>
      </c>
      <c r="L49" s="9" t="n">
        <f aca="false">IF(AND(E49&gt;=Scenario!$B$11,E49&lt;Scenario!$B$12),1,0)</f>
        <v>1</v>
      </c>
      <c r="M49" s="9" t="n">
        <f aca="false">IF(AND(L49=1,ISNUMBER(F49)),MAX(0,F49-E49)/60,"")</f>
        <v>4.15</v>
      </c>
      <c r="N49" s="9" t="n">
        <f aca="false">IF(AND(L49=1,ISNUMBER(G49)),MAX(0,G49-E49)/60,"")</f>
        <v>1.01666666666667</v>
      </c>
      <c r="O49" s="9" t="n">
        <f aca="false">IF(ISNUMBER(H49),IF(AND(H49&gt;=Scenario!$B$11,H49&lt;Scenario!$B$12),1,0),0)</f>
        <v>1</v>
      </c>
      <c r="P49" s="9" t="n">
        <f aca="false">IF(O49=1,MAX(0,H49-E49)/60,"")</f>
        <v>26.0333333333333</v>
      </c>
      <c r="Q49" s="9" t="n">
        <f aca="false">INDEX(Scenario!$B$18:$B$20,MATCH(B49,Scenario!$A$18:$A$20,0))</f>
        <v>60</v>
      </c>
      <c r="R49" s="9" t="n">
        <f aca="false">INDEX(Scenario!$C$18:$C$20,MATCH(B49,Scenario!$A$18:$A$20,0))</f>
        <v>1440</v>
      </c>
      <c r="S49" s="9" t="n">
        <f aca="false">IF(ISNUMBER(M49),IF(M49&lt;=Q49,1,0),"")</f>
        <v>1</v>
      </c>
      <c r="T49" s="9" t="n">
        <f aca="false">IF(ISNUMBER(P49),IF(P49&lt;=R49,1,0),"")</f>
        <v>1</v>
      </c>
      <c r="U49" s="9" t="n">
        <f aca="false">IF(E49&gt;Scenario!$B$14,0,IF(OR(AND(ISNUMBER(H49),H49&lt;=Scenario!$B$14),AND(ISNUMBER(I49),I49&lt;=Scenario!$B$14)),0,1))</f>
        <v>0</v>
      </c>
      <c r="V49" s="9" t="n">
        <f aca="false">IF(AND(U49=1,(Scenario!$B$14-E49)/60&gt;R49),1,0)</f>
        <v>0</v>
      </c>
      <c r="W49" s="9" t="n">
        <f aca="false">IF(OR(C49=Scenario!$B$22,C49=Scenario!$C$22),1,0)</f>
        <v>1</v>
      </c>
      <c r="X49" s="9" t="n">
        <f aca="false">IF(ISNUMBER(I49),1,0)</f>
        <v>0</v>
      </c>
      <c r="Y49" s="9" t="n">
        <f aca="false">MOD(INT(E49/86400)+3,7)</f>
        <v>0</v>
      </c>
      <c r="Z49" s="9" t="n">
        <f aca="false">MOD(INT(E49/3600),24)</f>
        <v>11</v>
      </c>
      <c r="AA49" s="6" t="s">
        <v>343</v>
      </c>
    </row>
    <row r="50" customFormat="false" ht="15" hidden="false" customHeight="false" outlineLevel="0" collapsed="false">
      <c r="A50" s="6" t="s">
        <v>344</v>
      </c>
      <c r="B50" s="6" t="s">
        <v>43</v>
      </c>
      <c r="C50" s="6" t="s">
        <v>249</v>
      </c>
      <c r="D50" s="6" t="s">
        <v>170</v>
      </c>
      <c r="E50" s="6" t="n">
        <v>1783339306</v>
      </c>
      <c r="F50" s="6" t="n">
        <v>1783339789</v>
      </c>
      <c r="G50" s="6" t="n">
        <v>1783339625</v>
      </c>
      <c r="H50" s="6" t="n">
        <v>1783341048</v>
      </c>
      <c r="J50" s="6" t="n">
        <v>0</v>
      </c>
      <c r="K50" s="6" t="n">
        <v>0</v>
      </c>
      <c r="L50" s="9" t="n">
        <f aca="false">IF(AND(E50&gt;=Scenario!$B$11,E50&lt;Scenario!$B$12),1,0)</f>
        <v>1</v>
      </c>
      <c r="M50" s="9" t="n">
        <f aca="false">IF(AND(L50=1,ISNUMBER(F50)),MAX(0,F50-E50)/60,"")</f>
        <v>8.05</v>
      </c>
      <c r="N50" s="9" t="n">
        <f aca="false">IF(AND(L50=1,ISNUMBER(G50)),MAX(0,G50-E50)/60,"")</f>
        <v>5.31666666666667</v>
      </c>
      <c r="O50" s="9" t="n">
        <f aca="false">IF(ISNUMBER(H50),IF(AND(H50&gt;=Scenario!$B$11,H50&lt;Scenario!$B$12),1,0),0)</f>
        <v>1</v>
      </c>
      <c r="P50" s="9" t="n">
        <f aca="false">IF(O50=1,MAX(0,H50-E50)/60,"")</f>
        <v>29.0333333333333</v>
      </c>
      <c r="Q50" s="9" t="n">
        <f aca="false">INDEX(Scenario!$B$18:$B$20,MATCH(B50,Scenario!$A$18:$A$20,0))</f>
        <v>60</v>
      </c>
      <c r="R50" s="9" t="n">
        <f aca="false">INDEX(Scenario!$C$18:$C$20,MATCH(B50,Scenario!$A$18:$A$20,0))</f>
        <v>1440</v>
      </c>
      <c r="S50" s="9" t="n">
        <f aca="false">IF(ISNUMBER(M50),IF(M50&lt;=Q50,1,0),"")</f>
        <v>1</v>
      </c>
      <c r="T50" s="9" t="n">
        <f aca="false">IF(ISNUMBER(P50),IF(P50&lt;=R50,1,0),"")</f>
        <v>1</v>
      </c>
      <c r="U50" s="9" t="n">
        <f aca="false">IF(E50&gt;Scenario!$B$14,0,IF(OR(AND(ISNUMBER(H50),H50&lt;=Scenario!$B$14),AND(ISNUMBER(I50),I50&lt;=Scenario!$B$14)),0,1))</f>
        <v>0</v>
      </c>
      <c r="V50" s="9" t="n">
        <f aca="false">IF(AND(U50=1,(Scenario!$B$14-E50)/60&gt;R50),1,0)</f>
        <v>0</v>
      </c>
      <c r="W50" s="9" t="n">
        <f aca="false">IF(OR(C50=Scenario!$B$22,C50=Scenario!$C$22),1,0)</f>
        <v>0</v>
      </c>
      <c r="X50" s="9" t="n">
        <f aca="false">IF(ISNUMBER(I50),1,0)</f>
        <v>0</v>
      </c>
      <c r="Y50" s="9" t="n">
        <f aca="false">MOD(INT(E50/86400)+3,7)</f>
        <v>0</v>
      </c>
      <c r="Z50" s="9" t="n">
        <f aca="false">MOD(INT(E50/3600),24)</f>
        <v>12</v>
      </c>
      <c r="AA50" s="6" t="s">
        <v>345</v>
      </c>
    </row>
    <row r="51" customFormat="false" ht="15" hidden="false" customHeight="false" outlineLevel="0" collapsed="false">
      <c r="A51" s="6" t="s">
        <v>346</v>
      </c>
      <c r="B51" s="6" t="s">
        <v>44</v>
      </c>
      <c r="C51" s="6" t="s">
        <v>46</v>
      </c>
      <c r="D51" s="6" t="s">
        <v>172</v>
      </c>
      <c r="E51" s="6" t="n">
        <v>1783339680</v>
      </c>
      <c r="F51" s="6" t="n">
        <v>1783339816</v>
      </c>
      <c r="G51" s="6" t="n">
        <v>1783339720</v>
      </c>
      <c r="H51" s="6" t="n">
        <v>1783344701</v>
      </c>
      <c r="J51" s="6" t="n">
        <v>0</v>
      </c>
      <c r="K51" s="6" t="n">
        <v>0</v>
      </c>
      <c r="L51" s="9" t="n">
        <f aca="false">IF(AND(E51&gt;=Scenario!$B$11,E51&lt;Scenario!$B$12),1,0)</f>
        <v>1</v>
      </c>
      <c r="M51" s="9" t="n">
        <f aca="false">IF(AND(L51=1,ISNUMBER(F51)),MAX(0,F51-E51)/60,"")</f>
        <v>2.26666666666667</v>
      </c>
      <c r="N51" s="9" t="n">
        <f aca="false">IF(AND(L51=1,ISNUMBER(G51)),MAX(0,G51-E51)/60,"")</f>
        <v>0.666666666666667</v>
      </c>
      <c r="O51" s="9" t="n">
        <f aca="false">IF(ISNUMBER(H51),IF(AND(H51&gt;=Scenario!$B$11,H51&lt;Scenario!$B$12),1,0),0)</f>
        <v>1</v>
      </c>
      <c r="P51" s="9" t="n">
        <f aca="false">IF(O51=1,MAX(0,H51-E51)/60,"")</f>
        <v>83.6833333333333</v>
      </c>
      <c r="Q51" s="9" t="n">
        <f aca="false">INDEX(Scenario!$B$18:$B$20,MATCH(B51,Scenario!$A$18:$A$20,0))</f>
        <v>240</v>
      </c>
      <c r="R51" s="9" t="n">
        <f aca="false">INDEX(Scenario!$C$18:$C$20,MATCH(B51,Scenario!$A$18:$A$20,0))</f>
        <v>4320</v>
      </c>
      <c r="S51" s="9" t="n">
        <f aca="false">IF(ISNUMBER(M51),IF(M51&lt;=Q51,1,0),"")</f>
        <v>1</v>
      </c>
      <c r="T51" s="9" t="n">
        <f aca="false">IF(ISNUMBER(P51),IF(P51&lt;=R51,1,0),"")</f>
        <v>1</v>
      </c>
      <c r="U51" s="9" t="n">
        <f aca="false">IF(E51&gt;Scenario!$B$14,0,IF(OR(AND(ISNUMBER(H51),H51&lt;=Scenario!$B$14),AND(ISNUMBER(I51),I51&lt;=Scenario!$B$14)),0,1))</f>
        <v>0</v>
      </c>
      <c r="V51" s="9" t="n">
        <f aca="false">IF(AND(U51=1,(Scenario!$B$14-E51)/60&gt;R51),1,0)</f>
        <v>0</v>
      </c>
      <c r="W51" s="9" t="n">
        <f aca="false">IF(OR(C51=Scenario!$B$22,C51=Scenario!$C$22),1,0)</f>
        <v>1</v>
      </c>
      <c r="X51" s="9" t="n">
        <f aca="false">IF(ISNUMBER(I51),1,0)</f>
        <v>0</v>
      </c>
      <c r="Y51" s="9" t="n">
        <f aca="false">MOD(INT(E51/86400)+3,7)</f>
        <v>0</v>
      </c>
      <c r="Z51" s="9" t="n">
        <f aca="false">MOD(INT(E51/3600),24)</f>
        <v>12</v>
      </c>
      <c r="AA51" s="6" t="s">
        <v>347</v>
      </c>
    </row>
    <row r="52" customFormat="false" ht="15" hidden="false" customHeight="false" outlineLevel="0" collapsed="false">
      <c r="A52" s="6" t="s">
        <v>348</v>
      </c>
      <c r="B52" s="6" t="s">
        <v>43</v>
      </c>
      <c r="C52" s="6" t="s">
        <v>288</v>
      </c>
      <c r="D52" s="6" t="s">
        <v>172</v>
      </c>
      <c r="E52" s="6" t="n">
        <v>1783339990</v>
      </c>
      <c r="F52" s="6" t="n">
        <v>1783340092</v>
      </c>
      <c r="G52" s="6" t="n">
        <v>1783340023</v>
      </c>
      <c r="H52" s="6" t="n">
        <v>1783342516</v>
      </c>
      <c r="J52" s="6" t="n">
        <v>0</v>
      </c>
      <c r="K52" s="6" t="n">
        <v>0</v>
      </c>
      <c r="L52" s="9" t="n">
        <f aca="false">IF(AND(E52&gt;=Scenario!$B$11,E52&lt;Scenario!$B$12),1,0)</f>
        <v>1</v>
      </c>
      <c r="M52" s="9" t="n">
        <f aca="false">IF(AND(L52=1,ISNUMBER(F52)),MAX(0,F52-E52)/60,"")</f>
        <v>1.7</v>
      </c>
      <c r="N52" s="9" t="n">
        <f aca="false">IF(AND(L52=1,ISNUMBER(G52)),MAX(0,G52-E52)/60,"")</f>
        <v>0.55</v>
      </c>
      <c r="O52" s="9" t="n">
        <f aca="false">IF(ISNUMBER(H52),IF(AND(H52&gt;=Scenario!$B$11,H52&lt;Scenario!$B$12),1,0),0)</f>
        <v>1</v>
      </c>
      <c r="P52" s="9" t="n">
        <f aca="false">IF(O52=1,MAX(0,H52-E52)/60,"")</f>
        <v>42.1</v>
      </c>
      <c r="Q52" s="9" t="n">
        <f aca="false">INDEX(Scenario!$B$18:$B$20,MATCH(B52,Scenario!$A$18:$A$20,0))</f>
        <v>60</v>
      </c>
      <c r="R52" s="9" t="n">
        <f aca="false">INDEX(Scenario!$C$18:$C$20,MATCH(B52,Scenario!$A$18:$A$20,0))</f>
        <v>1440</v>
      </c>
      <c r="S52" s="9" t="n">
        <f aca="false">IF(ISNUMBER(M52),IF(M52&lt;=Q52,1,0),"")</f>
        <v>1</v>
      </c>
      <c r="T52" s="9" t="n">
        <f aca="false">IF(ISNUMBER(P52),IF(P52&lt;=R52,1,0),"")</f>
        <v>1</v>
      </c>
      <c r="U52" s="9" t="n">
        <f aca="false">IF(E52&gt;Scenario!$B$14,0,IF(OR(AND(ISNUMBER(H52),H52&lt;=Scenario!$B$14),AND(ISNUMBER(I52),I52&lt;=Scenario!$B$14)),0,1))</f>
        <v>0</v>
      </c>
      <c r="V52" s="9" t="n">
        <f aca="false">IF(AND(U52=1,(Scenario!$B$14-E52)/60&gt;R52),1,0)</f>
        <v>0</v>
      </c>
      <c r="W52" s="9" t="n">
        <f aca="false">IF(OR(C52=Scenario!$B$22,C52=Scenario!$C$22),1,0)</f>
        <v>0</v>
      </c>
      <c r="X52" s="9" t="n">
        <f aca="false">IF(ISNUMBER(I52),1,0)</f>
        <v>0</v>
      </c>
      <c r="Y52" s="9" t="n">
        <f aca="false">MOD(INT(E52/86400)+3,7)</f>
        <v>0</v>
      </c>
      <c r="Z52" s="9" t="n">
        <f aca="false">MOD(INT(E52/3600),24)</f>
        <v>12</v>
      </c>
      <c r="AA52" s="6" t="s">
        <v>349</v>
      </c>
    </row>
    <row r="53" customFormat="false" ht="15" hidden="false" customHeight="false" outlineLevel="0" collapsed="false">
      <c r="A53" s="6" t="s">
        <v>350</v>
      </c>
      <c r="B53" s="6" t="s">
        <v>43</v>
      </c>
      <c r="C53" s="6" t="s">
        <v>249</v>
      </c>
      <c r="D53" s="6" t="s">
        <v>171</v>
      </c>
      <c r="E53" s="6" t="n">
        <v>1783340627</v>
      </c>
      <c r="F53" s="6" t="n">
        <v>1783340834</v>
      </c>
      <c r="G53" s="6" t="n">
        <v>1783340678</v>
      </c>
      <c r="H53" s="6" t="n">
        <v>1783343503</v>
      </c>
      <c r="J53" s="6" t="n">
        <v>0</v>
      </c>
      <c r="K53" s="6" t="n">
        <v>0</v>
      </c>
      <c r="L53" s="9" t="n">
        <f aca="false">IF(AND(E53&gt;=Scenario!$B$11,E53&lt;Scenario!$B$12),1,0)</f>
        <v>1</v>
      </c>
      <c r="M53" s="9" t="n">
        <f aca="false">IF(AND(L53=1,ISNUMBER(F53)),MAX(0,F53-E53)/60,"")</f>
        <v>3.45</v>
      </c>
      <c r="N53" s="9" t="n">
        <f aca="false">IF(AND(L53=1,ISNUMBER(G53)),MAX(0,G53-E53)/60,"")</f>
        <v>0.85</v>
      </c>
      <c r="O53" s="9" t="n">
        <f aca="false">IF(ISNUMBER(H53),IF(AND(H53&gt;=Scenario!$B$11,H53&lt;Scenario!$B$12),1,0),0)</f>
        <v>1</v>
      </c>
      <c r="P53" s="9" t="n">
        <f aca="false">IF(O53=1,MAX(0,H53-E53)/60,"")</f>
        <v>47.9333333333333</v>
      </c>
      <c r="Q53" s="9" t="n">
        <f aca="false">INDEX(Scenario!$B$18:$B$20,MATCH(B53,Scenario!$A$18:$A$20,0))</f>
        <v>60</v>
      </c>
      <c r="R53" s="9" t="n">
        <f aca="false">INDEX(Scenario!$C$18:$C$20,MATCH(B53,Scenario!$A$18:$A$20,0))</f>
        <v>1440</v>
      </c>
      <c r="S53" s="9" t="n">
        <f aca="false">IF(ISNUMBER(M53),IF(M53&lt;=Q53,1,0),"")</f>
        <v>1</v>
      </c>
      <c r="T53" s="9" t="n">
        <f aca="false">IF(ISNUMBER(P53),IF(P53&lt;=R53,1,0),"")</f>
        <v>1</v>
      </c>
      <c r="U53" s="9" t="n">
        <f aca="false">IF(E53&gt;Scenario!$B$14,0,IF(OR(AND(ISNUMBER(H53),H53&lt;=Scenario!$B$14),AND(ISNUMBER(I53),I53&lt;=Scenario!$B$14)),0,1))</f>
        <v>0</v>
      </c>
      <c r="V53" s="9" t="n">
        <f aca="false">IF(AND(U53=1,(Scenario!$B$14-E53)/60&gt;R53),1,0)</f>
        <v>0</v>
      </c>
      <c r="W53" s="9" t="n">
        <f aca="false">IF(OR(C53=Scenario!$B$22,C53=Scenario!$C$22),1,0)</f>
        <v>0</v>
      </c>
      <c r="X53" s="9" t="n">
        <f aca="false">IF(ISNUMBER(I53),1,0)</f>
        <v>0</v>
      </c>
      <c r="Y53" s="9" t="n">
        <f aca="false">MOD(INT(E53/86400)+3,7)</f>
        <v>0</v>
      </c>
      <c r="Z53" s="9" t="n">
        <f aca="false">MOD(INT(E53/3600),24)</f>
        <v>12</v>
      </c>
      <c r="AA53" s="6" t="s">
        <v>351</v>
      </c>
    </row>
    <row r="54" customFormat="false" ht="15" hidden="false" customHeight="false" outlineLevel="0" collapsed="false">
      <c r="A54" s="6" t="s">
        <v>352</v>
      </c>
      <c r="B54" s="6" t="s">
        <v>44</v>
      </c>
      <c r="C54" s="6" t="s">
        <v>47</v>
      </c>
      <c r="D54" s="6" t="s">
        <v>170</v>
      </c>
      <c r="E54" s="6" t="n">
        <v>1783343182</v>
      </c>
      <c r="F54" s="6" t="n">
        <v>1783343325</v>
      </c>
      <c r="G54" s="6" t="n">
        <v>1783343229</v>
      </c>
      <c r="H54" s="6" t="n">
        <v>1783345266</v>
      </c>
      <c r="J54" s="6" t="n">
        <v>0</v>
      </c>
      <c r="K54" s="6" t="n">
        <v>0</v>
      </c>
      <c r="L54" s="9" t="n">
        <f aca="false">IF(AND(E54&gt;=Scenario!$B$11,E54&lt;Scenario!$B$12),1,0)</f>
        <v>1</v>
      </c>
      <c r="M54" s="9" t="n">
        <f aca="false">IF(AND(L54=1,ISNUMBER(F54)),MAX(0,F54-E54)/60,"")</f>
        <v>2.38333333333333</v>
      </c>
      <c r="N54" s="9" t="n">
        <f aca="false">IF(AND(L54=1,ISNUMBER(G54)),MAX(0,G54-E54)/60,"")</f>
        <v>0.783333333333333</v>
      </c>
      <c r="O54" s="9" t="n">
        <f aca="false">IF(ISNUMBER(H54),IF(AND(H54&gt;=Scenario!$B$11,H54&lt;Scenario!$B$12),1,0),0)</f>
        <v>1</v>
      </c>
      <c r="P54" s="9" t="n">
        <f aca="false">IF(O54=1,MAX(0,H54-E54)/60,"")</f>
        <v>34.7333333333333</v>
      </c>
      <c r="Q54" s="9" t="n">
        <f aca="false">INDEX(Scenario!$B$18:$B$20,MATCH(B54,Scenario!$A$18:$A$20,0))</f>
        <v>240</v>
      </c>
      <c r="R54" s="9" t="n">
        <f aca="false">INDEX(Scenario!$C$18:$C$20,MATCH(B54,Scenario!$A$18:$A$20,0))</f>
        <v>4320</v>
      </c>
      <c r="S54" s="9" t="n">
        <f aca="false">IF(ISNUMBER(M54),IF(M54&lt;=Q54,1,0),"")</f>
        <v>1</v>
      </c>
      <c r="T54" s="9" t="n">
        <f aca="false">IF(ISNUMBER(P54),IF(P54&lt;=R54,1,0),"")</f>
        <v>1</v>
      </c>
      <c r="U54" s="9" t="n">
        <f aca="false">IF(E54&gt;Scenario!$B$14,0,IF(OR(AND(ISNUMBER(H54),H54&lt;=Scenario!$B$14),AND(ISNUMBER(I54),I54&lt;=Scenario!$B$14)),0,1))</f>
        <v>0</v>
      </c>
      <c r="V54" s="9" t="n">
        <f aca="false">IF(AND(U54=1,(Scenario!$B$14-E54)/60&gt;R54),1,0)</f>
        <v>0</v>
      </c>
      <c r="W54" s="9" t="n">
        <f aca="false">IF(OR(C54=Scenario!$B$22,C54=Scenario!$C$22),1,0)</f>
        <v>1</v>
      </c>
      <c r="X54" s="9" t="n">
        <f aca="false">IF(ISNUMBER(I54),1,0)</f>
        <v>0</v>
      </c>
      <c r="Y54" s="9" t="n">
        <f aca="false">MOD(INT(E54/86400)+3,7)</f>
        <v>0</v>
      </c>
      <c r="Z54" s="9" t="n">
        <f aca="false">MOD(INT(E54/3600),24)</f>
        <v>13</v>
      </c>
      <c r="AA54" s="6" t="s">
        <v>353</v>
      </c>
    </row>
    <row r="55" customFormat="false" ht="15" hidden="false" customHeight="false" outlineLevel="0" collapsed="false">
      <c r="A55" s="6" t="s">
        <v>354</v>
      </c>
      <c r="B55" s="6" t="s">
        <v>44</v>
      </c>
      <c r="C55" s="6" t="s">
        <v>249</v>
      </c>
      <c r="D55" s="6" t="s">
        <v>171</v>
      </c>
      <c r="E55" s="6" t="n">
        <v>1783343476</v>
      </c>
      <c r="F55" s="6" t="n">
        <v>1783343690</v>
      </c>
      <c r="G55" s="6" t="n">
        <v>1783343490</v>
      </c>
      <c r="H55" s="6" t="n">
        <v>1783344654</v>
      </c>
      <c r="J55" s="6" t="n">
        <v>0</v>
      </c>
      <c r="K55" s="6" t="n">
        <v>0</v>
      </c>
      <c r="L55" s="9" t="n">
        <f aca="false">IF(AND(E55&gt;=Scenario!$B$11,E55&lt;Scenario!$B$12),1,0)</f>
        <v>1</v>
      </c>
      <c r="M55" s="9" t="n">
        <f aca="false">IF(AND(L55=1,ISNUMBER(F55)),MAX(0,F55-E55)/60,"")</f>
        <v>3.56666666666667</v>
      </c>
      <c r="N55" s="9" t="n">
        <f aca="false">IF(AND(L55=1,ISNUMBER(G55)),MAX(0,G55-E55)/60,"")</f>
        <v>0.233333333333333</v>
      </c>
      <c r="O55" s="9" t="n">
        <f aca="false">IF(ISNUMBER(H55),IF(AND(H55&gt;=Scenario!$B$11,H55&lt;Scenario!$B$12),1,0),0)</f>
        <v>1</v>
      </c>
      <c r="P55" s="9" t="n">
        <f aca="false">IF(O55=1,MAX(0,H55-E55)/60,"")</f>
        <v>19.6333333333333</v>
      </c>
      <c r="Q55" s="9" t="n">
        <f aca="false">INDEX(Scenario!$B$18:$B$20,MATCH(B55,Scenario!$A$18:$A$20,0))</f>
        <v>240</v>
      </c>
      <c r="R55" s="9" t="n">
        <f aca="false">INDEX(Scenario!$C$18:$C$20,MATCH(B55,Scenario!$A$18:$A$20,0))</f>
        <v>4320</v>
      </c>
      <c r="S55" s="9" t="n">
        <f aca="false">IF(ISNUMBER(M55),IF(M55&lt;=Q55,1,0),"")</f>
        <v>1</v>
      </c>
      <c r="T55" s="9" t="n">
        <f aca="false">IF(ISNUMBER(P55),IF(P55&lt;=R55,1,0),"")</f>
        <v>1</v>
      </c>
      <c r="U55" s="9" t="n">
        <f aca="false">IF(E55&gt;Scenario!$B$14,0,IF(OR(AND(ISNUMBER(H55),H55&lt;=Scenario!$B$14),AND(ISNUMBER(I55),I55&lt;=Scenario!$B$14)),0,1))</f>
        <v>0</v>
      </c>
      <c r="V55" s="9" t="n">
        <f aca="false">IF(AND(U55=1,(Scenario!$B$14-E55)/60&gt;R55),1,0)</f>
        <v>0</v>
      </c>
      <c r="W55" s="9" t="n">
        <f aca="false">IF(OR(C55=Scenario!$B$22,C55=Scenario!$C$22),1,0)</f>
        <v>0</v>
      </c>
      <c r="X55" s="9" t="n">
        <f aca="false">IF(ISNUMBER(I55),1,0)</f>
        <v>0</v>
      </c>
      <c r="Y55" s="9" t="n">
        <f aca="false">MOD(INT(E55/86400)+3,7)</f>
        <v>0</v>
      </c>
      <c r="Z55" s="9" t="n">
        <f aca="false">MOD(INT(E55/3600),24)</f>
        <v>13</v>
      </c>
      <c r="AA55" s="6" t="s">
        <v>355</v>
      </c>
    </row>
    <row r="56" customFormat="false" ht="15" hidden="false" customHeight="false" outlineLevel="0" collapsed="false">
      <c r="A56" s="6" t="s">
        <v>356</v>
      </c>
      <c r="B56" s="6" t="s">
        <v>43</v>
      </c>
      <c r="C56" s="6" t="s">
        <v>249</v>
      </c>
      <c r="D56" s="6" t="s">
        <v>170</v>
      </c>
      <c r="E56" s="6" t="n">
        <v>1783343689</v>
      </c>
      <c r="F56" s="6" t="n">
        <v>1783343870</v>
      </c>
      <c r="G56" s="6" t="n">
        <v>1783343747</v>
      </c>
      <c r="H56" s="6" t="n">
        <v>1783344583</v>
      </c>
      <c r="J56" s="6" t="n">
        <v>0</v>
      </c>
      <c r="K56" s="6" t="n">
        <v>0</v>
      </c>
      <c r="L56" s="9" t="n">
        <f aca="false">IF(AND(E56&gt;=Scenario!$B$11,E56&lt;Scenario!$B$12),1,0)</f>
        <v>1</v>
      </c>
      <c r="M56" s="9" t="n">
        <f aca="false">IF(AND(L56=1,ISNUMBER(F56)),MAX(0,F56-E56)/60,"")</f>
        <v>3.01666666666667</v>
      </c>
      <c r="N56" s="9" t="n">
        <f aca="false">IF(AND(L56=1,ISNUMBER(G56)),MAX(0,G56-E56)/60,"")</f>
        <v>0.966666666666667</v>
      </c>
      <c r="O56" s="9" t="n">
        <f aca="false">IF(ISNUMBER(H56),IF(AND(H56&gt;=Scenario!$B$11,H56&lt;Scenario!$B$12),1,0),0)</f>
        <v>1</v>
      </c>
      <c r="P56" s="9" t="n">
        <f aca="false">IF(O56=1,MAX(0,H56-E56)/60,"")</f>
        <v>14.9</v>
      </c>
      <c r="Q56" s="9" t="n">
        <f aca="false">INDEX(Scenario!$B$18:$B$20,MATCH(B56,Scenario!$A$18:$A$20,0))</f>
        <v>60</v>
      </c>
      <c r="R56" s="9" t="n">
        <f aca="false">INDEX(Scenario!$C$18:$C$20,MATCH(B56,Scenario!$A$18:$A$20,0))</f>
        <v>1440</v>
      </c>
      <c r="S56" s="9" t="n">
        <f aca="false">IF(ISNUMBER(M56),IF(M56&lt;=Q56,1,0),"")</f>
        <v>1</v>
      </c>
      <c r="T56" s="9" t="n">
        <f aca="false">IF(ISNUMBER(P56),IF(P56&lt;=R56,1,0),"")</f>
        <v>1</v>
      </c>
      <c r="U56" s="9" t="n">
        <f aca="false">IF(E56&gt;Scenario!$B$14,0,IF(OR(AND(ISNUMBER(H56),H56&lt;=Scenario!$B$14),AND(ISNUMBER(I56),I56&lt;=Scenario!$B$14)),0,1))</f>
        <v>0</v>
      </c>
      <c r="V56" s="9" t="n">
        <f aca="false">IF(AND(U56=1,(Scenario!$B$14-E56)/60&gt;R56),1,0)</f>
        <v>0</v>
      </c>
      <c r="W56" s="9" t="n">
        <f aca="false">IF(OR(C56=Scenario!$B$22,C56=Scenario!$C$22),1,0)</f>
        <v>0</v>
      </c>
      <c r="X56" s="9" t="n">
        <f aca="false">IF(ISNUMBER(I56),1,0)</f>
        <v>0</v>
      </c>
      <c r="Y56" s="9" t="n">
        <f aca="false">MOD(INT(E56/86400)+3,7)</f>
        <v>0</v>
      </c>
      <c r="Z56" s="9" t="n">
        <f aca="false">MOD(INT(E56/3600),24)</f>
        <v>13</v>
      </c>
      <c r="AA56" s="6" t="s">
        <v>357</v>
      </c>
    </row>
    <row r="57" customFormat="false" ht="15" hidden="false" customHeight="false" outlineLevel="0" collapsed="false">
      <c r="A57" s="6" t="s">
        <v>358</v>
      </c>
      <c r="B57" s="6" t="s">
        <v>44</v>
      </c>
      <c r="C57" s="6" t="s">
        <v>249</v>
      </c>
      <c r="D57" s="6" t="s">
        <v>171</v>
      </c>
      <c r="E57" s="6" t="n">
        <v>1783345649</v>
      </c>
      <c r="F57" s="6" t="n">
        <v>1783345769</v>
      </c>
      <c r="G57" s="6" t="n">
        <v>1783345674</v>
      </c>
      <c r="H57" s="6" t="n">
        <v>1783348483</v>
      </c>
      <c r="J57" s="6" t="n">
        <v>0</v>
      </c>
      <c r="K57" s="6" t="n">
        <v>0</v>
      </c>
      <c r="L57" s="9" t="n">
        <f aca="false">IF(AND(E57&gt;=Scenario!$B$11,E57&lt;Scenario!$B$12),1,0)</f>
        <v>1</v>
      </c>
      <c r="M57" s="9" t="n">
        <f aca="false">IF(AND(L57=1,ISNUMBER(F57)),MAX(0,F57-E57)/60,"")</f>
        <v>2</v>
      </c>
      <c r="N57" s="9" t="n">
        <f aca="false">IF(AND(L57=1,ISNUMBER(G57)),MAX(0,G57-E57)/60,"")</f>
        <v>0.416666666666667</v>
      </c>
      <c r="O57" s="9" t="n">
        <f aca="false">IF(ISNUMBER(H57),IF(AND(H57&gt;=Scenario!$B$11,H57&lt;Scenario!$B$12),1,0),0)</f>
        <v>1</v>
      </c>
      <c r="P57" s="9" t="n">
        <f aca="false">IF(O57=1,MAX(0,H57-E57)/60,"")</f>
        <v>47.2333333333333</v>
      </c>
      <c r="Q57" s="9" t="n">
        <f aca="false">INDEX(Scenario!$B$18:$B$20,MATCH(B57,Scenario!$A$18:$A$20,0))</f>
        <v>240</v>
      </c>
      <c r="R57" s="9" t="n">
        <f aca="false">INDEX(Scenario!$C$18:$C$20,MATCH(B57,Scenario!$A$18:$A$20,0))</f>
        <v>4320</v>
      </c>
      <c r="S57" s="9" t="n">
        <f aca="false">IF(ISNUMBER(M57),IF(M57&lt;=Q57,1,0),"")</f>
        <v>1</v>
      </c>
      <c r="T57" s="9" t="n">
        <f aca="false">IF(ISNUMBER(P57),IF(P57&lt;=R57,1,0),"")</f>
        <v>1</v>
      </c>
      <c r="U57" s="9" t="n">
        <f aca="false">IF(E57&gt;Scenario!$B$14,0,IF(OR(AND(ISNUMBER(H57),H57&lt;=Scenario!$B$14),AND(ISNUMBER(I57),I57&lt;=Scenario!$B$14)),0,1))</f>
        <v>0</v>
      </c>
      <c r="V57" s="9" t="n">
        <f aca="false">IF(AND(U57=1,(Scenario!$B$14-E57)/60&gt;R57),1,0)</f>
        <v>0</v>
      </c>
      <c r="W57" s="9" t="n">
        <f aca="false">IF(OR(C57=Scenario!$B$22,C57=Scenario!$C$22),1,0)</f>
        <v>0</v>
      </c>
      <c r="X57" s="9" t="n">
        <f aca="false">IF(ISNUMBER(I57),1,0)</f>
        <v>0</v>
      </c>
      <c r="Y57" s="9" t="n">
        <f aca="false">MOD(INT(E57/86400)+3,7)</f>
        <v>0</v>
      </c>
      <c r="Z57" s="9" t="n">
        <f aca="false">MOD(INT(E57/3600),24)</f>
        <v>13</v>
      </c>
      <c r="AA57" s="6" t="s">
        <v>359</v>
      </c>
    </row>
    <row r="58" customFormat="false" ht="15" hidden="false" customHeight="false" outlineLevel="0" collapsed="false">
      <c r="A58" s="6" t="s">
        <v>360</v>
      </c>
      <c r="B58" s="6" t="s">
        <v>44</v>
      </c>
      <c r="C58" s="6" t="s">
        <v>288</v>
      </c>
      <c r="D58" s="6" t="s">
        <v>171</v>
      </c>
      <c r="E58" s="6" t="n">
        <v>1783346070</v>
      </c>
      <c r="F58" s="6" t="n">
        <v>1783346213</v>
      </c>
      <c r="G58" s="6" t="n">
        <v>1783346114</v>
      </c>
      <c r="H58" s="6" t="n">
        <v>1783348780</v>
      </c>
      <c r="J58" s="6" t="n">
        <v>0</v>
      </c>
      <c r="K58" s="6" t="n">
        <v>1</v>
      </c>
      <c r="L58" s="9" t="n">
        <f aca="false">IF(AND(E58&gt;=Scenario!$B$11,E58&lt;Scenario!$B$12),1,0)</f>
        <v>1</v>
      </c>
      <c r="M58" s="9" t="n">
        <f aca="false">IF(AND(L58=1,ISNUMBER(F58)),MAX(0,F58-E58)/60,"")</f>
        <v>2.38333333333333</v>
      </c>
      <c r="N58" s="9" t="n">
        <f aca="false">IF(AND(L58=1,ISNUMBER(G58)),MAX(0,G58-E58)/60,"")</f>
        <v>0.733333333333333</v>
      </c>
      <c r="O58" s="9" t="n">
        <f aca="false">IF(ISNUMBER(H58),IF(AND(H58&gt;=Scenario!$B$11,H58&lt;Scenario!$B$12),1,0),0)</f>
        <v>1</v>
      </c>
      <c r="P58" s="9" t="n">
        <f aca="false">IF(O58=1,MAX(0,H58-E58)/60,"")</f>
        <v>45.1666666666667</v>
      </c>
      <c r="Q58" s="9" t="n">
        <f aca="false">INDEX(Scenario!$B$18:$B$20,MATCH(B58,Scenario!$A$18:$A$20,0))</f>
        <v>240</v>
      </c>
      <c r="R58" s="9" t="n">
        <f aca="false">INDEX(Scenario!$C$18:$C$20,MATCH(B58,Scenario!$A$18:$A$20,0))</f>
        <v>4320</v>
      </c>
      <c r="S58" s="9" t="n">
        <f aca="false">IF(ISNUMBER(M58),IF(M58&lt;=Q58,1,0),"")</f>
        <v>1</v>
      </c>
      <c r="T58" s="9" t="n">
        <f aca="false">IF(ISNUMBER(P58),IF(P58&lt;=R58,1,0),"")</f>
        <v>1</v>
      </c>
      <c r="U58" s="9" t="n">
        <f aca="false">IF(E58&gt;Scenario!$B$14,0,IF(OR(AND(ISNUMBER(H58),H58&lt;=Scenario!$B$14),AND(ISNUMBER(I58),I58&lt;=Scenario!$B$14)),0,1))</f>
        <v>0</v>
      </c>
      <c r="V58" s="9" t="n">
        <f aca="false">IF(AND(U58=1,(Scenario!$B$14-E58)/60&gt;R58),1,0)</f>
        <v>0</v>
      </c>
      <c r="W58" s="9" t="n">
        <f aca="false">IF(OR(C58=Scenario!$B$22,C58=Scenario!$C$22),1,0)</f>
        <v>0</v>
      </c>
      <c r="X58" s="9" t="n">
        <f aca="false">IF(ISNUMBER(I58),1,0)</f>
        <v>0</v>
      </c>
      <c r="Y58" s="9" t="n">
        <f aca="false">MOD(INT(E58/86400)+3,7)</f>
        <v>0</v>
      </c>
      <c r="Z58" s="9" t="n">
        <f aca="false">MOD(INT(E58/3600),24)</f>
        <v>13</v>
      </c>
      <c r="AA58" s="6" t="s">
        <v>361</v>
      </c>
    </row>
    <row r="59" customFormat="false" ht="15" hidden="false" customHeight="false" outlineLevel="0" collapsed="false">
      <c r="A59" s="6" t="s">
        <v>362</v>
      </c>
      <c r="B59" s="6" t="s">
        <v>43</v>
      </c>
      <c r="C59" s="6" t="s">
        <v>288</v>
      </c>
      <c r="D59" s="6" t="s">
        <v>170</v>
      </c>
      <c r="E59" s="6" t="n">
        <v>1783346741</v>
      </c>
      <c r="F59" s="6" t="n">
        <v>1783346993</v>
      </c>
      <c r="G59" s="6" t="n">
        <v>1783346785</v>
      </c>
      <c r="H59" s="6" t="n">
        <v>1783347799</v>
      </c>
      <c r="J59" s="6" t="n">
        <v>0</v>
      </c>
      <c r="K59" s="6" t="n">
        <v>0</v>
      </c>
      <c r="L59" s="9" t="n">
        <f aca="false">IF(AND(E59&gt;=Scenario!$B$11,E59&lt;Scenario!$B$12),1,0)</f>
        <v>1</v>
      </c>
      <c r="M59" s="9" t="n">
        <f aca="false">IF(AND(L59=1,ISNUMBER(F59)),MAX(0,F59-E59)/60,"")</f>
        <v>4.2</v>
      </c>
      <c r="N59" s="9" t="n">
        <f aca="false">IF(AND(L59=1,ISNUMBER(G59)),MAX(0,G59-E59)/60,"")</f>
        <v>0.733333333333333</v>
      </c>
      <c r="O59" s="9" t="n">
        <f aca="false">IF(ISNUMBER(H59),IF(AND(H59&gt;=Scenario!$B$11,H59&lt;Scenario!$B$12),1,0),0)</f>
        <v>1</v>
      </c>
      <c r="P59" s="9" t="n">
        <f aca="false">IF(O59=1,MAX(0,H59-E59)/60,"")</f>
        <v>17.6333333333333</v>
      </c>
      <c r="Q59" s="9" t="n">
        <f aca="false">INDEX(Scenario!$B$18:$B$20,MATCH(B59,Scenario!$A$18:$A$20,0))</f>
        <v>60</v>
      </c>
      <c r="R59" s="9" t="n">
        <f aca="false">INDEX(Scenario!$C$18:$C$20,MATCH(B59,Scenario!$A$18:$A$20,0))</f>
        <v>1440</v>
      </c>
      <c r="S59" s="9" t="n">
        <f aca="false">IF(ISNUMBER(M59),IF(M59&lt;=Q59,1,0),"")</f>
        <v>1</v>
      </c>
      <c r="T59" s="9" t="n">
        <f aca="false">IF(ISNUMBER(P59),IF(P59&lt;=R59,1,0),"")</f>
        <v>1</v>
      </c>
      <c r="U59" s="9" t="n">
        <f aca="false">IF(E59&gt;Scenario!$B$14,0,IF(OR(AND(ISNUMBER(H59),H59&lt;=Scenario!$B$14),AND(ISNUMBER(I59),I59&lt;=Scenario!$B$14)),0,1))</f>
        <v>0</v>
      </c>
      <c r="V59" s="9" t="n">
        <f aca="false">IF(AND(U59=1,(Scenario!$B$14-E59)/60&gt;R59),1,0)</f>
        <v>0</v>
      </c>
      <c r="W59" s="9" t="n">
        <f aca="false">IF(OR(C59=Scenario!$B$22,C59=Scenario!$C$22),1,0)</f>
        <v>0</v>
      </c>
      <c r="X59" s="9" t="n">
        <f aca="false">IF(ISNUMBER(I59),1,0)</f>
        <v>0</v>
      </c>
      <c r="Y59" s="9" t="n">
        <f aca="false">MOD(INT(E59/86400)+3,7)</f>
        <v>0</v>
      </c>
      <c r="Z59" s="9" t="n">
        <f aca="false">MOD(INT(E59/3600),24)</f>
        <v>14</v>
      </c>
      <c r="AA59" s="6" t="s">
        <v>363</v>
      </c>
    </row>
    <row r="60" customFormat="false" ht="15" hidden="false" customHeight="false" outlineLevel="0" collapsed="false">
      <c r="A60" s="6" t="s">
        <v>364</v>
      </c>
      <c r="B60" s="6" t="s">
        <v>44</v>
      </c>
      <c r="C60" s="6" t="s">
        <v>46</v>
      </c>
      <c r="D60" s="6" t="s">
        <v>170</v>
      </c>
      <c r="E60" s="6" t="n">
        <v>1783350825</v>
      </c>
      <c r="F60" s="6" t="n">
        <v>1783350985</v>
      </c>
      <c r="G60" s="6" t="n">
        <v>1783350872</v>
      </c>
      <c r="H60" s="6" t="n">
        <v>1783352709</v>
      </c>
      <c r="J60" s="6" t="n">
        <v>0</v>
      </c>
      <c r="K60" s="6" t="n">
        <v>1</v>
      </c>
      <c r="L60" s="9" t="n">
        <f aca="false">IF(AND(E60&gt;=Scenario!$B$11,E60&lt;Scenario!$B$12),1,0)</f>
        <v>1</v>
      </c>
      <c r="M60" s="9" t="n">
        <f aca="false">IF(AND(L60=1,ISNUMBER(F60)),MAX(0,F60-E60)/60,"")</f>
        <v>2.66666666666667</v>
      </c>
      <c r="N60" s="9" t="n">
        <f aca="false">IF(AND(L60=1,ISNUMBER(G60)),MAX(0,G60-E60)/60,"")</f>
        <v>0.783333333333333</v>
      </c>
      <c r="O60" s="9" t="n">
        <f aca="false">IF(ISNUMBER(H60),IF(AND(H60&gt;=Scenario!$B$11,H60&lt;Scenario!$B$12),1,0),0)</f>
        <v>1</v>
      </c>
      <c r="P60" s="9" t="n">
        <f aca="false">IF(O60=1,MAX(0,H60-E60)/60,"")</f>
        <v>31.4</v>
      </c>
      <c r="Q60" s="9" t="n">
        <f aca="false">INDEX(Scenario!$B$18:$B$20,MATCH(B60,Scenario!$A$18:$A$20,0))</f>
        <v>240</v>
      </c>
      <c r="R60" s="9" t="n">
        <f aca="false">INDEX(Scenario!$C$18:$C$20,MATCH(B60,Scenario!$A$18:$A$20,0))</f>
        <v>4320</v>
      </c>
      <c r="S60" s="9" t="n">
        <f aca="false">IF(ISNUMBER(M60),IF(M60&lt;=Q60,1,0),"")</f>
        <v>1</v>
      </c>
      <c r="T60" s="9" t="n">
        <f aca="false">IF(ISNUMBER(P60),IF(P60&lt;=R60,1,0),"")</f>
        <v>1</v>
      </c>
      <c r="U60" s="9" t="n">
        <f aca="false">IF(E60&gt;Scenario!$B$14,0,IF(OR(AND(ISNUMBER(H60),H60&lt;=Scenario!$B$14),AND(ISNUMBER(I60),I60&lt;=Scenario!$B$14)),0,1))</f>
        <v>0</v>
      </c>
      <c r="V60" s="9" t="n">
        <f aca="false">IF(AND(U60=1,(Scenario!$B$14-E60)/60&gt;R60),1,0)</f>
        <v>0</v>
      </c>
      <c r="W60" s="9" t="n">
        <f aca="false">IF(OR(C60=Scenario!$B$22,C60=Scenario!$C$22),1,0)</f>
        <v>1</v>
      </c>
      <c r="X60" s="9" t="n">
        <f aca="false">IF(ISNUMBER(I60),1,0)</f>
        <v>0</v>
      </c>
      <c r="Y60" s="9" t="n">
        <f aca="false">MOD(INT(E60/86400)+3,7)</f>
        <v>0</v>
      </c>
      <c r="Z60" s="9" t="n">
        <f aca="false">MOD(INT(E60/3600),24)</f>
        <v>15</v>
      </c>
      <c r="AA60" s="6" t="s">
        <v>365</v>
      </c>
    </row>
    <row r="61" customFormat="false" ht="15" hidden="false" customHeight="false" outlineLevel="0" collapsed="false">
      <c r="A61" s="6" t="s">
        <v>366</v>
      </c>
      <c r="B61" s="6" t="s">
        <v>43</v>
      </c>
      <c r="C61" s="6" t="s">
        <v>46</v>
      </c>
      <c r="D61" s="6" t="s">
        <v>172</v>
      </c>
      <c r="E61" s="6" t="n">
        <v>1783352224</v>
      </c>
      <c r="F61" s="6" t="n">
        <v>1783352468</v>
      </c>
      <c r="G61" s="6" t="n">
        <v>1783352265</v>
      </c>
      <c r="H61" s="6" t="n">
        <v>1783356046</v>
      </c>
      <c r="J61" s="6" t="n">
        <v>0</v>
      </c>
      <c r="K61" s="6" t="n">
        <v>0</v>
      </c>
      <c r="L61" s="9" t="n">
        <f aca="false">IF(AND(E61&gt;=Scenario!$B$11,E61&lt;Scenario!$B$12),1,0)</f>
        <v>1</v>
      </c>
      <c r="M61" s="9" t="n">
        <f aca="false">IF(AND(L61=1,ISNUMBER(F61)),MAX(0,F61-E61)/60,"")</f>
        <v>4.06666666666667</v>
      </c>
      <c r="N61" s="9" t="n">
        <f aca="false">IF(AND(L61=1,ISNUMBER(G61)),MAX(0,G61-E61)/60,"")</f>
        <v>0.683333333333333</v>
      </c>
      <c r="O61" s="9" t="n">
        <f aca="false">IF(ISNUMBER(H61),IF(AND(H61&gt;=Scenario!$B$11,H61&lt;Scenario!$B$12),1,0),0)</f>
        <v>1</v>
      </c>
      <c r="P61" s="9" t="n">
        <f aca="false">IF(O61=1,MAX(0,H61-E61)/60,"")</f>
        <v>63.7</v>
      </c>
      <c r="Q61" s="9" t="n">
        <f aca="false">INDEX(Scenario!$B$18:$B$20,MATCH(B61,Scenario!$A$18:$A$20,0))</f>
        <v>60</v>
      </c>
      <c r="R61" s="9" t="n">
        <f aca="false">INDEX(Scenario!$C$18:$C$20,MATCH(B61,Scenario!$A$18:$A$20,0))</f>
        <v>1440</v>
      </c>
      <c r="S61" s="9" t="n">
        <f aca="false">IF(ISNUMBER(M61),IF(M61&lt;=Q61,1,0),"")</f>
        <v>1</v>
      </c>
      <c r="T61" s="9" t="n">
        <f aca="false">IF(ISNUMBER(P61),IF(P61&lt;=R61,1,0),"")</f>
        <v>1</v>
      </c>
      <c r="U61" s="9" t="n">
        <f aca="false">IF(E61&gt;Scenario!$B$14,0,IF(OR(AND(ISNUMBER(H61),H61&lt;=Scenario!$B$14),AND(ISNUMBER(I61),I61&lt;=Scenario!$B$14)),0,1))</f>
        <v>0</v>
      </c>
      <c r="V61" s="9" t="n">
        <f aca="false">IF(AND(U61=1,(Scenario!$B$14-E61)/60&gt;R61),1,0)</f>
        <v>0</v>
      </c>
      <c r="W61" s="9" t="n">
        <f aca="false">IF(OR(C61=Scenario!$B$22,C61=Scenario!$C$22),1,0)</f>
        <v>1</v>
      </c>
      <c r="X61" s="9" t="n">
        <f aca="false">IF(ISNUMBER(I61),1,0)</f>
        <v>0</v>
      </c>
      <c r="Y61" s="9" t="n">
        <f aca="false">MOD(INT(E61/86400)+3,7)</f>
        <v>0</v>
      </c>
      <c r="Z61" s="9" t="n">
        <f aca="false">MOD(INT(E61/3600),24)</f>
        <v>15</v>
      </c>
      <c r="AA61" s="6" t="s">
        <v>367</v>
      </c>
    </row>
    <row r="62" customFormat="false" ht="15" hidden="false" customHeight="false" outlineLevel="0" collapsed="false">
      <c r="A62" s="6" t="s">
        <v>368</v>
      </c>
      <c r="B62" s="6" t="s">
        <v>44</v>
      </c>
      <c r="C62" s="6" t="s">
        <v>249</v>
      </c>
      <c r="D62" s="6" t="s">
        <v>170</v>
      </c>
      <c r="E62" s="6" t="n">
        <v>1783352488</v>
      </c>
      <c r="F62" s="6" t="n">
        <v>1783352696</v>
      </c>
      <c r="G62" s="6" t="n">
        <v>1783352516</v>
      </c>
      <c r="H62" s="6" t="n">
        <v>1783353709</v>
      </c>
      <c r="J62" s="6" t="n">
        <v>0</v>
      </c>
      <c r="K62" s="6" t="n">
        <v>0</v>
      </c>
      <c r="L62" s="9" t="n">
        <f aca="false">IF(AND(E62&gt;=Scenario!$B$11,E62&lt;Scenario!$B$12),1,0)</f>
        <v>1</v>
      </c>
      <c r="M62" s="9" t="n">
        <f aca="false">IF(AND(L62=1,ISNUMBER(F62)),MAX(0,F62-E62)/60,"")</f>
        <v>3.46666666666667</v>
      </c>
      <c r="N62" s="9" t="n">
        <f aca="false">IF(AND(L62=1,ISNUMBER(G62)),MAX(0,G62-E62)/60,"")</f>
        <v>0.466666666666667</v>
      </c>
      <c r="O62" s="9" t="n">
        <f aca="false">IF(ISNUMBER(H62),IF(AND(H62&gt;=Scenario!$B$11,H62&lt;Scenario!$B$12),1,0),0)</f>
        <v>1</v>
      </c>
      <c r="P62" s="9" t="n">
        <f aca="false">IF(O62=1,MAX(0,H62-E62)/60,"")</f>
        <v>20.35</v>
      </c>
      <c r="Q62" s="9" t="n">
        <f aca="false">INDEX(Scenario!$B$18:$B$20,MATCH(B62,Scenario!$A$18:$A$20,0))</f>
        <v>240</v>
      </c>
      <c r="R62" s="9" t="n">
        <f aca="false">INDEX(Scenario!$C$18:$C$20,MATCH(B62,Scenario!$A$18:$A$20,0))</f>
        <v>4320</v>
      </c>
      <c r="S62" s="9" t="n">
        <f aca="false">IF(ISNUMBER(M62),IF(M62&lt;=Q62,1,0),"")</f>
        <v>1</v>
      </c>
      <c r="T62" s="9" t="n">
        <f aca="false">IF(ISNUMBER(P62),IF(P62&lt;=R62,1,0),"")</f>
        <v>1</v>
      </c>
      <c r="U62" s="9" t="n">
        <f aca="false">IF(E62&gt;Scenario!$B$14,0,IF(OR(AND(ISNUMBER(H62),H62&lt;=Scenario!$B$14),AND(ISNUMBER(I62),I62&lt;=Scenario!$B$14)),0,1))</f>
        <v>0</v>
      </c>
      <c r="V62" s="9" t="n">
        <f aca="false">IF(AND(U62=1,(Scenario!$B$14-E62)/60&gt;R62),1,0)</f>
        <v>0</v>
      </c>
      <c r="W62" s="9" t="n">
        <f aca="false">IF(OR(C62=Scenario!$B$22,C62=Scenario!$C$22),1,0)</f>
        <v>0</v>
      </c>
      <c r="X62" s="9" t="n">
        <f aca="false">IF(ISNUMBER(I62),1,0)</f>
        <v>0</v>
      </c>
      <c r="Y62" s="9" t="n">
        <f aca="false">MOD(INT(E62/86400)+3,7)</f>
        <v>0</v>
      </c>
      <c r="Z62" s="9" t="n">
        <f aca="false">MOD(INT(E62/3600),24)</f>
        <v>15</v>
      </c>
      <c r="AA62" s="6" t="s">
        <v>369</v>
      </c>
    </row>
    <row r="63" customFormat="false" ht="15" hidden="false" customHeight="false" outlineLevel="0" collapsed="false">
      <c r="A63" s="6" t="s">
        <v>370</v>
      </c>
      <c r="B63" s="6" t="s">
        <v>42</v>
      </c>
      <c r="C63" s="6" t="s">
        <v>249</v>
      </c>
      <c r="D63" s="6" t="s">
        <v>171</v>
      </c>
      <c r="E63" s="6" t="n">
        <v>1783355443</v>
      </c>
      <c r="F63" s="6" t="n">
        <v>1783355676</v>
      </c>
      <c r="G63" s="6" t="n">
        <v>1783355478</v>
      </c>
      <c r="H63" s="6" t="n">
        <v>1783366831</v>
      </c>
      <c r="J63" s="6" t="n">
        <v>0</v>
      </c>
      <c r="K63" s="6" t="n">
        <v>0</v>
      </c>
      <c r="L63" s="9" t="n">
        <f aca="false">IF(AND(E63&gt;=Scenario!$B$11,E63&lt;Scenario!$B$12),1,0)</f>
        <v>1</v>
      </c>
      <c r="M63" s="9" t="n">
        <f aca="false">IF(AND(L63=1,ISNUMBER(F63)),MAX(0,F63-E63)/60,"")</f>
        <v>3.88333333333333</v>
      </c>
      <c r="N63" s="9" t="n">
        <f aca="false">IF(AND(L63=1,ISNUMBER(G63)),MAX(0,G63-E63)/60,"")</f>
        <v>0.583333333333333</v>
      </c>
      <c r="O63" s="9" t="n">
        <f aca="false">IF(ISNUMBER(H63),IF(AND(H63&gt;=Scenario!$B$11,H63&lt;Scenario!$B$12),1,0),0)</f>
        <v>1</v>
      </c>
      <c r="P63" s="9" t="n">
        <f aca="false">IF(O63=1,MAX(0,H63-E63)/60,"")</f>
        <v>189.8</v>
      </c>
      <c r="Q63" s="9" t="n">
        <f aca="false">INDEX(Scenario!$B$18:$B$20,MATCH(B63,Scenario!$A$18:$A$20,0))</f>
        <v>15</v>
      </c>
      <c r="R63" s="9" t="n">
        <f aca="false">INDEX(Scenario!$C$18:$C$20,MATCH(B63,Scenario!$A$18:$A$20,0))</f>
        <v>240</v>
      </c>
      <c r="S63" s="9" t="n">
        <f aca="false">IF(ISNUMBER(M63),IF(M63&lt;=Q63,1,0),"")</f>
        <v>1</v>
      </c>
      <c r="T63" s="9" t="n">
        <f aca="false">IF(ISNUMBER(P63),IF(P63&lt;=R63,1,0),"")</f>
        <v>1</v>
      </c>
      <c r="U63" s="9" t="n">
        <f aca="false">IF(E63&gt;Scenario!$B$14,0,IF(OR(AND(ISNUMBER(H63),H63&lt;=Scenario!$B$14),AND(ISNUMBER(I63),I63&lt;=Scenario!$B$14)),0,1))</f>
        <v>0</v>
      </c>
      <c r="V63" s="9" t="n">
        <f aca="false">IF(AND(U63=1,(Scenario!$B$14-E63)/60&gt;R63),1,0)</f>
        <v>0</v>
      </c>
      <c r="W63" s="9" t="n">
        <f aca="false">IF(OR(C63=Scenario!$B$22,C63=Scenario!$C$22),1,0)</f>
        <v>0</v>
      </c>
      <c r="X63" s="9" t="n">
        <f aca="false">IF(ISNUMBER(I63),1,0)</f>
        <v>0</v>
      </c>
      <c r="Y63" s="9" t="n">
        <f aca="false">MOD(INT(E63/86400)+3,7)</f>
        <v>0</v>
      </c>
      <c r="Z63" s="9" t="n">
        <f aca="false">MOD(INT(E63/3600),24)</f>
        <v>16</v>
      </c>
      <c r="AA63" s="6" t="s">
        <v>371</v>
      </c>
    </row>
    <row r="64" customFormat="false" ht="15" hidden="false" customHeight="false" outlineLevel="0" collapsed="false">
      <c r="A64" s="6" t="s">
        <v>372</v>
      </c>
      <c r="B64" s="6" t="s">
        <v>44</v>
      </c>
      <c r="C64" s="6" t="s">
        <v>249</v>
      </c>
      <c r="D64" s="6" t="s">
        <v>170</v>
      </c>
      <c r="E64" s="6" t="n">
        <v>1783356249</v>
      </c>
      <c r="F64" s="6" t="n">
        <v>1783356448</v>
      </c>
      <c r="G64" s="6" t="n">
        <v>1783356273</v>
      </c>
      <c r="H64" s="6" t="n">
        <v>1783356889</v>
      </c>
      <c r="J64" s="6" t="n">
        <v>0</v>
      </c>
      <c r="K64" s="6" t="n">
        <v>0</v>
      </c>
      <c r="L64" s="9" t="n">
        <f aca="false">IF(AND(E64&gt;=Scenario!$B$11,E64&lt;Scenario!$B$12),1,0)</f>
        <v>1</v>
      </c>
      <c r="M64" s="9" t="n">
        <f aca="false">IF(AND(L64=1,ISNUMBER(F64)),MAX(0,F64-E64)/60,"")</f>
        <v>3.31666666666667</v>
      </c>
      <c r="N64" s="9" t="n">
        <f aca="false">IF(AND(L64=1,ISNUMBER(G64)),MAX(0,G64-E64)/60,"")</f>
        <v>0.4</v>
      </c>
      <c r="O64" s="9" t="n">
        <f aca="false">IF(ISNUMBER(H64),IF(AND(H64&gt;=Scenario!$B$11,H64&lt;Scenario!$B$12),1,0),0)</f>
        <v>1</v>
      </c>
      <c r="P64" s="9" t="n">
        <f aca="false">IF(O64=1,MAX(0,H64-E64)/60,"")</f>
        <v>10.6666666666667</v>
      </c>
      <c r="Q64" s="9" t="n">
        <f aca="false">INDEX(Scenario!$B$18:$B$20,MATCH(B64,Scenario!$A$18:$A$20,0))</f>
        <v>240</v>
      </c>
      <c r="R64" s="9" t="n">
        <f aca="false">INDEX(Scenario!$C$18:$C$20,MATCH(B64,Scenario!$A$18:$A$20,0))</f>
        <v>4320</v>
      </c>
      <c r="S64" s="9" t="n">
        <f aca="false">IF(ISNUMBER(M64),IF(M64&lt;=Q64,1,0),"")</f>
        <v>1</v>
      </c>
      <c r="T64" s="9" t="n">
        <f aca="false">IF(ISNUMBER(P64),IF(P64&lt;=R64,1,0),"")</f>
        <v>1</v>
      </c>
      <c r="U64" s="9" t="n">
        <f aca="false">IF(E64&gt;Scenario!$B$14,0,IF(OR(AND(ISNUMBER(H64),H64&lt;=Scenario!$B$14),AND(ISNUMBER(I64),I64&lt;=Scenario!$B$14)),0,1))</f>
        <v>0</v>
      </c>
      <c r="V64" s="9" t="n">
        <f aca="false">IF(AND(U64=1,(Scenario!$B$14-E64)/60&gt;R64),1,0)</f>
        <v>0</v>
      </c>
      <c r="W64" s="9" t="n">
        <f aca="false">IF(OR(C64=Scenario!$B$22,C64=Scenario!$C$22),1,0)</f>
        <v>0</v>
      </c>
      <c r="X64" s="9" t="n">
        <f aca="false">IF(ISNUMBER(I64),1,0)</f>
        <v>0</v>
      </c>
      <c r="Y64" s="9" t="n">
        <f aca="false">MOD(INT(E64/86400)+3,7)</f>
        <v>0</v>
      </c>
      <c r="Z64" s="9" t="n">
        <f aca="false">MOD(INT(E64/3600),24)</f>
        <v>16</v>
      </c>
      <c r="AA64" s="6" t="s">
        <v>373</v>
      </c>
    </row>
    <row r="65" customFormat="false" ht="15" hidden="false" customHeight="false" outlineLevel="0" collapsed="false">
      <c r="A65" s="6" t="s">
        <v>374</v>
      </c>
      <c r="B65" s="6" t="s">
        <v>44</v>
      </c>
      <c r="C65" s="6" t="s">
        <v>46</v>
      </c>
      <c r="D65" s="6" t="s">
        <v>171</v>
      </c>
      <c r="E65" s="6" t="n">
        <v>1783356327</v>
      </c>
      <c r="F65" s="6" t="n">
        <v>1783356534</v>
      </c>
      <c r="G65" s="6" t="n">
        <v>1783356359</v>
      </c>
      <c r="H65" s="6" t="n">
        <v>1783358852</v>
      </c>
      <c r="J65" s="6" t="n">
        <v>0</v>
      </c>
      <c r="K65" s="6" t="n">
        <v>0</v>
      </c>
      <c r="L65" s="9" t="n">
        <f aca="false">IF(AND(E65&gt;=Scenario!$B$11,E65&lt;Scenario!$B$12),1,0)</f>
        <v>1</v>
      </c>
      <c r="M65" s="9" t="n">
        <f aca="false">IF(AND(L65=1,ISNUMBER(F65)),MAX(0,F65-E65)/60,"")</f>
        <v>3.45</v>
      </c>
      <c r="N65" s="9" t="n">
        <f aca="false">IF(AND(L65=1,ISNUMBER(G65)),MAX(0,G65-E65)/60,"")</f>
        <v>0.533333333333333</v>
      </c>
      <c r="O65" s="9" t="n">
        <f aca="false">IF(ISNUMBER(H65),IF(AND(H65&gt;=Scenario!$B$11,H65&lt;Scenario!$B$12),1,0),0)</f>
        <v>1</v>
      </c>
      <c r="P65" s="9" t="n">
        <f aca="false">IF(O65=1,MAX(0,H65-E65)/60,"")</f>
        <v>42.0833333333333</v>
      </c>
      <c r="Q65" s="9" t="n">
        <f aca="false">INDEX(Scenario!$B$18:$B$20,MATCH(B65,Scenario!$A$18:$A$20,0))</f>
        <v>240</v>
      </c>
      <c r="R65" s="9" t="n">
        <f aca="false">INDEX(Scenario!$C$18:$C$20,MATCH(B65,Scenario!$A$18:$A$20,0))</f>
        <v>4320</v>
      </c>
      <c r="S65" s="9" t="n">
        <f aca="false">IF(ISNUMBER(M65),IF(M65&lt;=Q65,1,0),"")</f>
        <v>1</v>
      </c>
      <c r="T65" s="9" t="n">
        <f aca="false">IF(ISNUMBER(P65),IF(P65&lt;=R65,1,0),"")</f>
        <v>1</v>
      </c>
      <c r="U65" s="9" t="n">
        <f aca="false">IF(E65&gt;Scenario!$B$14,0,IF(OR(AND(ISNUMBER(H65),H65&lt;=Scenario!$B$14),AND(ISNUMBER(I65),I65&lt;=Scenario!$B$14)),0,1))</f>
        <v>0</v>
      </c>
      <c r="V65" s="9" t="n">
        <f aca="false">IF(AND(U65=1,(Scenario!$B$14-E65)/60&gt;R65),1,0)</f>
        <v>0</v>
      </c>
      <c r="W65" s="9" t="n">
        <f aca="false">IF(OR(C65=Scenario!$B$22,C65=Scenario!$C$22),1,0)</f>
        <v>1</v>
      </c>
      <c r="X65" s="9" t="n">
        <f aca="false">IF(ISNUMBER(I65),1,0)</f>
        <v>0</v>
      </c>
      <c r="Y65" s="9" t="n">
        <f aca="false">MOD(INT(E65/86400)+3,7)</f>
        <v>0</v>
      </c>
      <c r="Z65" s="9" t="n">
        <f aca="false">MOD(INT(E65/3600),24)</f>
        <v>16</v>
      </c>
      <c r="AA65" s="6" t="s">
        <v>375</v>
      </c>
    </row>
    <row r="66" customFormat="false" ht="15" hidden="false" customHeight="false" outlineLevel="0" collapsed="false">
      <c r="A66" s="6" t="s">
        <v>376</v>
      </c>
      <c r="B66" s="6" t="s">
        <v>44</v>
      </c>
      <c r="C66" s="6" t="s">
        <v>46</v>
      </c>
      <c r="D66" s="6" t="s">
        <v>170</v>
      </c>
      <c r="E66" s="6" t="n">
        <v>1783357182</v>
      </c>
      <c r="F66" s="6" t="n">
        <v>1783357410</v>
      </c>
      <c r="G66" s="6" t="n">
        <v>1783357234</v>
      </c>
      <c r="H66" s="6" t="n">
        <v>1783359934</v>
      </c>
      <c r="J66" s="6" t="n">
        <v>0</v>
      </c>
      <c r="K66" s="6" t="n">
        <v>0</v>
      </c>
      <c r="L66" s="9" t="n">
        <f aca="false">IF(AND(E66&gt;=Scenario!$B$11,E66&lt;Scenario!$B$12),1,0)</f>
        <v>1</v>
      </c>
      <c r="M66" s="9" t="n">
        <f aca="false">IF(AND(L66=1,ISNUMBER(F66)),MAX(0,F66-E66)/60,"")</f>
        <v>3.8</v>
      </c>
      <c r="N66" s="9" t="n">
        <f aca="false">IF(AND(L66=1,ISNUMBER(G66)),MAX(0,G66-E66)/60,"")</f>
        <v>0.866666666666667</v>
      </c>
      <c r="O66" s="9" t="n">
        <f aca="false">IF(ISNUMBER(H66),IF(AND(H66&gt;=Scenario!$B$11,H66&lt;Scenario!$B$12),1,0),0)</f>
        <v>1</v>
      </c>
      <c r="P66" s="9" t="n">
        <f aca="false">IF(O66=1,MAX(0,H66-E66)/60,"")</f>
        <v>45.8666666666667</v>
      </c>
      <c r="Q66" s="9" t="n">
        <f aca="false">INDEX(Scenario!$B$18:$B$20,MATCH(B66,Scenario!$A$18:$A$20,0))</f>
        <v>240</v>
      </c>
      <c r="R66" s="9" t="n">
        <f aca="false">INDEX(Scenario!$C$18:$C$20,MATCH(B66,Scenario!$A$18:$A$20,0))</f>
        <v>4320</v>
      </c>
      <c r="S66" s="9" t="n">
        <f aca="false">IF(ISNUMBER(M66),IF(M66&lt;=Q66,1,0),"")</f>
        <v>1</v>
      </c>
      <c r="T66" s="9" t="n">
        <f aca="false">IF(ISNUMBER(P66),IF(P66&lt;=R66,1,0),"")</f>
        <v>1</v>
      </c>
      <c r="U66" s="9" t="n">
        <f aca="false">IF(E66&gt;Scenario!$B$14,0,IF(OR(AND(ISNUMBER(H66),H66&lt;=Scenario!$B$14),AND(ISNUMBER(I66),I66&lt;=Scenario!$B$14)),0,1))</f>
        <v>0</v>
      </c>
      <c r="V66" s="9" t="n">
        <f aca="false">IF(AND(U66=1,(Scenario!$B$14-E66)/60&gt;R66),1,0)</f>
        <v>0</v>
      </c>
      <c r="W66" s="9" t="n">
        <f aca="false">IF(OR(C66=Scenario!$B$22,C66=Scenario!$C$22),1,0)</f>
        <v>1</v>
      </c>
      <c r="X66" s="9" t="n">
        <f aca="false">IF(ISNUMBER(I66),1,0)</f>
        <v>0</v>
      </c>
      <c r="Y66" s="9" t="n">
        <f aca="false">MOD(INT(E66/86400)+3,7)</f>
        <v>0</v>
      </c>
      <c r="Z66" s="9" t="n">
        <f aca="false">MOD(INT(E66/3600),24)</f>
        <v>16</v>
      </c>
      <c r="AA66" s="6" t="s">
        <v>377</v>
      </c>
    </row>
    <row r="67" customFormat="false" ht="15" hidden="false" customHeight="false" outlineLevel="0" collapsed="false">
      <c r="A67" s="6" t="s">
        <v>378</v>
      </c>
      <c r="B67" s="6" t="s">
        <v>44</v>
      </c>
      <c r="C67" s="6" t="s">
        <v>46</v>
      </c>
      <c r="D67" s="6" t="s">
        <v>172</v>
      </c>
      <c r="E67" s="6" t="n">
        <v>1783358347</v>
      </c>
      <c r="F67" s="6" t="n">
        <v>1783358487</v>
      </c>
      <c r="G67" s="6" t="n">
        <v>1783358367</v>
      </c>
      <c r="H67" s="6" t="n">
        <v>1783362565</v>
      </c>
      <c r="J67" s="6" t="n">
        <v>0</v>
      </c>
      <c r="K67" s="6" t="n">
        <v>0</v>
      </c>
      <c r="L67" s="9" t="n">
        <f aca="false">IF(AND(E67&gt;=Scenario!$B$11,E67&lt;Scenario!$B$12),1,0)</f>
        <v>1</v>
      </c>
      <c r="M67" s="9" t="n">
        <f aca="false">IF(AND(L67=1,ISNUMBER(F67)),MAX(0,F67-E67)/60,"")</f>
        <v>2.33333333333333</v>
      </c>
      <c r="N67" s="9" t="n">
        <f aca="false">IF(AND(L67=1,ISNUMBER(G67)),MAX(0,G67-E67)/60,"")</f>
        <v>0.333333333333333</v>
      </c>
      <c r="O67" s="9" t="n">
        <f aca="false">IF(ISNUMBER(H67),IF(AND(H67&gt;=Scenario!$B$11,H67&lt;Scenario!$B$12),1,0),0)</f>
        <v>1</v>
      </c>
      <c r="P67" s="9" t="n">
        <f aca="false">IF(O67=1,MAX(0,H67-E67)/60,"")</f>
        <v>70.3</v>
      </c>
      <c r="Q67" s="9" t="n">
        <f aca="false">INDEX(Scenario!$B$18:$B$20,MATCH(B67,Scenario!$A$18:$A$20,0))</f>
        <v>240</v>
      </c>
      <c r="R67" s="9" t="n">
        <f aca="false">INDEX(Scenario!$C$18:$C$20,MATCH(B67,Scenario!$A$18:$A$20,0))</f>
        <v>4320</v>
      </c>
      <c r="S67" s="9" t="n">
        <f aca="false">IF(ISNUMBER(M67),IF(M67&lt;=Q67,1,0),"")</f>
        <v>1</v>
      </c>
      <c r="T67" s="9" t="n">
        <f aca="false">IF(ISNUMBER(P67),IF(P67&lt;=R67,1,0),"")</f>
        <v>1</v>
      </c>
      <c r="U67" s="9" t="n">
        <f aca="false">IF(E67&gt;Scenario!$B$14,0,IF(OR(AND(ISNUMBER(H67),H67&lt;=Scenario!$B$14),AND(ISNUMBER(I67),I67&lt;=Scenario!$B$14)),0,1))</f>
        <v>0</v>
      </c>
      <c r="V67" s="9" t="n">
        <f aca="false">IF(AND(U67=1,(Scenario!$B$14-E67)/60&gt;R67),1,0)</f>
        <v>0</v>
      </c>
      <c r="W67" s="9" t="n">
        <f aca="false">IF(OR(C67=Scenario!$B$22,C67=Scenario!$C$22),1,0)</f>
        <v>1</v>
      </c>
      <c r="X67" s="9" t="n">
        <f aca="false">IF(ISNUMBER(I67),1,0)</f>
        <v>0</v>
      </c>
      <c r="Y67" s="9" t="n">
        <f aca="false">MOD(INT(E67/86400)+3,7)</f>
        <v>0</v>
      </c>
      <c r="Z67" s="9" t="n">
        <f aca="false">MOD(INT(E67/3600),24)</f>
        <v>17</v>
      </c>
      <c r="AA67" s="6" t="s">
        <v>379</v>
      </c>
    </row>
    <row r="68" customFormat="false" ht="15" hidden="false" customHeight="false" outlineLevel="0" collapsed="false">
      <c r="A68" s="6" t="s">
        <v>380</v>
      </c>
      <c r="B68" s="6" t="s">
        <v>44</v>
      </c>
      <c r="C68" s="6" t="s">
        <v>46</v>
      </c>
      <c r="D68" s="6" t="s">
        <v>171</v>
      </c>
      <c r="E68" s="6" t="n">
        <v>1783360788</v>
      </c>
      <c r="F68" s="6" t="n">
        <v>1783361033</v>
      </c>
      <c r="G68" s="6" t="n">
        <v>1783360826</v>
      </c>
      <c r="H68" s="6" t="n">
        <v>1783365574</v>
      </c>
      <c r="J68" s="6" t="n">
        <v>0</v>
      </c>
      <c r="K68" s="6" t="n">
        <v>0</v>
      </c>
      <c r="L68" s="9" t="n">
        <f aca="false">IF(AND(E68&gt;=Scenario!$B$11,E68&lt;Scenario!$B$12),1,0)</f>
        <v>1</v>
      </c>
      <c r="M68" s="9" t="n">
        <f aca="false">IF(AND(L68=1,ISNUMBER(F68)),MAX(0,F68-E68)/60,"")</f>
        <v>4.08333333333333</v>
      </c>
      <c r="N68" s="9" t="n">
        <f aca="false">IF(AND(L68=1,ISNUMBER(G68)),MAX(0,G68-E68)/60,"")</f>
        <v>0.633333333333333</v>
      </c>
      <c r="O68" s="9" t="n">
        <f aca="false">IF(ISNUMBER(H68),IF(AND(H68&gt;=Scenario!$B$11,H68&lt;Scenario!$B$12),1,0),0)</f>
        <v>1</v>
      </c>
      <c r="P68" s="9" t="n">
        <f aca="false">IF(O68=1,MAX(0,H68-E68)/60,"")</f>
        <v>79.7666666666667</v>
      </c>
      <c r="Q68" s="9" t="n">
        <f aca="false">INDEX(Scenario!$B$18:$B$20,MATCH(B68,Scenario!$A$18:$A$20,0))</f>
        <v>240</v>
      </c>
      <c r="R68" s="9" t="n">
        <f aca="false">INDEX(Scenario!$C$18:$C$20,MATCH(B68,Scenario!$A$18:$A$20,0))</f>
        <v>4320</v>
      </c>
      <c r="S68" s="9" t="n">
        <f aca="false">IF(ISNUMBER(M68),IF(M68&lt;=Q68,1,0),"")</f>
        <v>1</v>
      </c>
      <c r="T68" s="9" t="n">
        <f aca="false">IF(ISNUMBER(P68),IF(P68&lt;=R68,1,0),"")</f>
        <v>1</v>
      </c>
      <c r="U68" s="9" t="n">
        <f aca="false">IF(E68&gt;Scenario!$B$14,0,IF(OR(AND(ISNUMBER(H68),H68&lt;=Scenario!$B$14),AND(ISNUMBER(I68),I68&lt;=Scenario!$B$14)),0,1))</f>
        <v>0</v>
      </c>
      <c r="V68" s="9" t="n">
        <f aca="false">IF(AND(U68=1,(Scenario!$B$14-E68)/60&gt;R68),1,0)</f>
        <v>0</v>
      </c>
      <c r="W68" s="9" t="n">
        <f aca="false">IF(OR(C68=Scenario!$B$22,C68=Scenario!$C$22),1,0)</f>
        <v>1</v>
      </c>
      <c r="X68" s="9" t="n">
        <f aca="false">IF(ISNUMBER(I68),1,0)</f>
        <v>0</v>
      </c>
      <c r="Y68" s="9" t="n">
        <f aca="false">MOD(INT(E68/86400)+3,7)</f>
        <v>0</v>
      </c>
      <c r="Z68" s="9" t="n">
        <f aca="false">MOD(INT(E68/3600),24)</f>
        <v>17</v>
      </c>
      <c r="AA68" s="6" t="s">
        <v>381</v>
      </c>
    </row>
    <row r="69" customFormat="false" ht="15" hidden="false" customHeight="false" outlineLevel="0" collapsed="false">
      <c r="A69" s="6" t="s">
        <v>382</v>
      </c>
      <c r="B69" s="6" t="s">
        <v>44</v>
      </c>
      <c r="C69" s="6" t="s">
        <v>288</v>
      </c>
      <c r="D69" s="6" t="s">
        <v>171</v>
      </c>
      <c r="E69" s="6" t="n">
        <v>1783361371</v>
      </c>
      <c r="F69" s="6" t="n">
        <v>1783361494</v>
      </c>
      <c r="G69" s="6" t="n">
        <v>1783361412</v>
      </c>
      <c r="H69" s="6" t="n">
        <v>1783366967</v>
      </c>
      <c r="J69" s="6" t="n">
        <v>0</v>
      </c>
      <c r="K69" s="6" t="n">
        <v>1</v>
      </c>
      <c r="L69" s="9" t="n">
        <f aca="false">IF(AND(E69&gt;=Scenario!$B$11,E69&lt;Scenario!$B$12),1,0)</f>
        <v>1</v>
      </c>
      <c r="M69" s="9" t="n">
        <f aca="false">IF(AND(L69=1,ISNUMBER(F69)),MAX(0,F69-E69)/60,"")</f>
        <v>2.05</v>
      </c>
      <c r="N69" s="9" t="n">
        <f aca="false">IF(AND(L69=1,ISNUMBER(G69)),MAX(0,G69-E69)/60,"")</f>
        <v>0.683333333333333</v>
      </c>
      <c r="O69" s="9" t="n">
        <f aca="false">IF(ISNUMBER(H69),IF(AND(H69&gt;=Scenario!$B$11,H69&lt;Scenario!$B$12),1,0),0)</f>
        <v>1</v>
      </c>
      <c r="P69" s="9" t="n">
        <f aca="false">IF(O69=1,MAX(0,H69-E69)/60,"")</f>
        <v>93.2666666666667</v>
      </c>
      <c r="Q69" s="9" t="n">
        <f aca="false">INDEX(Scenario!$B$18:$B$20,MATCH(B69,Scenario!$A$18:$A$20,0))</f>
        <v>240</v>
      </c>
      <c r="R69" s="9" t="n">
        <f aca="false">INDEX(Scenario!$C$18:$C$20,MATCH(B69,Scenario!$A$18:$A$20,0))</f>
        <v>4320</v>
      </c>
      <c r="S69" s="9" t="n">
        <f aca="false">IF(ISNUMBER(M69),IF(M69&lt;=Q69,1,0),"")</f>
        <v>1</v>
      </c>
      <c r="T69" s="9" t="n">
        <f aca="false">IF(ISNUMBER(P69),IF(P69&lt;=R69,1,0),"")</f>
        <v>1</v>
      </c>
      <c r="U69" s="9" t="n">
        <f aca="false">IF(E69&gt;Scenario!$B$14,0,IF(OR(AND(ISNUMBER(H69),H69&lt;=Scenario!$B$14),AND(ISNUMBER(I69),I69&lt;=Scenario!$B$14)),0,1))</f>
        <v>0</v>
      </c>
      <c r="V69" s="9" t="n">
        <f aca="false">IF(AND(U69=1,(Scenario!$B$14-E69)/60&gt;R69),1,0)</f>
        <v>0</v>
      </c>
      <c r="W69" s="9" t="n">
        <f aca="false">IF(OR(C69=Scenario!$B$22,C69=Scenario!$C$22),1,0)</f>
        <v>0</v>
      </c>
      <c r="X69" s="9" t="n">
        <f aca="false">IF(ISNUMBER(I69),1,0)</f>
        <v>0</v>
      </c>
      <c r="Y69" s="9" t="n">
        <f aca="false">MOD(INT(E69/86400)+3,7)</f>
        <v>0</v>
      </c>
      <c r="Z69" s="9" t="n">
        <f aca="false">MOD(INT(E69/3600),24)</f>
        <v>18</v>
      </c>
      <c r="AA69" s="6" t="s">
        <v>383</v>
      </c>
    </row>
    <row r="70" customFormat="false" ht="15" hidden="false" customHeight="false" outlineLevel="0" collapsed="false">
      <c r="A70" s="6" t="s">
        <v>384</v>
      </c>
      <c r="B70" s="6" t="s">
        <v>44</v>
      </c>
      <c r="C70" s="6" t="s">
        <v>249</v>
      </c>
      <c r="D70" s="6" t="s">
        <v>170</v>
      </c>
      <c r="E70" s="6" t="n">
        <v>1783362446</v>
      </c>
      <c r="F70" s="6" t="n">
        <v>1783362641</v>
      </c>
      <c r="G70" s="6" t="n">
        <v>1783362477</v>
      </c>
      <c r="H70" s="6" t="n">
        <v>1783364238</v>
      </c>
      <c r="J70" s="6" t="n">
        <v>0</v>
      </c>
      <c r="K70" s="6" t="n">
        <v>0</v>
      </c>
      <c r="L70" s="9" t="n">
        <f aca="false">IF(AND(E70&gt;=Scenario!$B$11,E70&lt;Scenario!$B$12),1,0)</f>
        <v>1</v>
      </c>
      <c r="M70" s="9" t="n">
        <f aca="false">IF(AND(L70=1,ISNUMBER(F70)),MAX(0,F70-E70)/60,"")</f>
        <v>3.25</v>
      </c>
      <c r="N70" s="9" t="n">
        <f aca="false">IF(AND(L70=1,ISNUMBER(G70)),MAX(0,G70-E70)/60,"")</f>
        <v>0.516666666666667</v>
      </c>
      <c r="O70" s="9" t="n">
        <f aca="false">IF(ISNUMBER(H70),IF(AND(H70&gt;=Scenario!$B$11,H70&lt;Scenario!$B$12),1,0),0)</f>
        <v>1</v>
      </c>
      <c r="P70" s="9" t="n">
        <f aca="false">IF(O70=1,MAX(0,H70-E70)/60,"")</f>
        <v>29.8666666666667</v>
      </c>
      <c r="Q70" s="9" t="n">
        <f aca="false">INDEX(Scenario!$B$18:$B$20,MATCH(B70,Scenario!$A$18:$A$20,0))</f>
        <v>240</v>
      </c>
      <c r="R70" s="9" t="n">
        <f aca="false">INDEX(Scenario!$C$18:$C$20,MATCH(B70,Scenario!$A$18:$A$20,0))</f>
        <v>4320</v>
      </c>
      <c r="S70" s="9" t="n">
        <f aca="false">IF(ISNUMBER(M70),IF(M70&lt;=Q70,1,0),"")</f>
        <v>1</v>
      </c>
      <c r="T70" s="9" t="n">
        <f aca="false">IF(ISNUMBER(P70),IF(P70&lt;=R70,1,0),"")</f>
        <v>1</v>
      </c>
      <c r="U70" s="9" t="n">
        <f aca="false">IF(E70&gt;Scenario!$B$14,0,IF(OR(AND(ISNUMBER(H70),H70&lt;=Scenario!$B$14),AND(ISNUMBER(I70),I70&lt;=Scenario!$B$14)),0,1))</f>
        <v>0</v>
      </c>
      <c r="V70" s="9" t="n">
        <f aca="false">IF(AND(U70=1,(Scenario!$B$14-E70)/60&gt;R70),1,0)</f>
        <v>0</v>
      </c>
      <c r="W70" s="9" t="n">
        <f aca="false">IF(OR(C70=Scenario!$B$22,C70=Scenario!$C$22),1,0)</f>
        <v>0</v>
      </c>
      <c r="X70" s="9" t="n">
        <f aca="false">IF(ISNUMBER(I70),1,0)</f>
        <v>0</v>
      </c>
      <c r="Y70" s="9" t="n">
        <f aca="false">MOD(INT(E70/86400)+3,7)</f>
        <v>0</v>
      </c>
      <c r="Z70" s="9" t="n">
        <f aca="false">MOD(INT(E70/3600),24)</f>
        <v>18</v>
      </c>
      <c r="AA70" s="6" t="s">
        <v>385</v>
      </c>
    </row>
    <row r="71" customFormat="false" ht="15" hidden="false" customHeight="false" outlineLevel="0" collapsed="false">
      <c r="A71" s="6" t="s">
        <v>386</v>
      </c>
      <c r="B71" s="6" t="s">
        <v>44</v>
      </c>
      <c r="C71" s="6" t="s">
        <v>249</v>
      </c>
      <c r="D71" s="6" t="s">
        <v>172</v>
      </c>
      <c r="E71" s="6" t="n">
        <v>1783362715</v>
      </c>
      <c r="F71" s="6" t="n">
        <v>1783362831</v>
      </c>
      <c r="G71" s="6" t="n">
        <v>1783362758</v>
      </c>
      <c r="H71" s="6" t="n">
        <v>1783366144</v>
      </c>
      <c r="J71" s="6" t="n">
        <v>0</v>
      </c>
      <c r="K71" s="6" t="n">
        <v>0</v>
      </c>
      <c r="L71" s="9" t="n">
        <f aca="false">IF(AND(E71&gt;=Scenario!$B$11,E71&lt;Scenario!$B$12),1,0)</f>
        <v>1</v>
      </c>
      <c r="M71" s="9" t="n">
        <f aca="false">IF(AND(L71=1,ISNUMBER(F71)),MAX(0,F71-E71)/60,"")</f>
        <v>1.93333333333333</v>
      </c>
      <c r="N71" s="9" t="n">
        <f aca="false">IF(AND(L71=1,ISNUMBER(G71)),MAX(0,G71-E71)/60,"")</f>
        <v>0.716666666666667</v>
      </c>
      <c r="O71" s="9" t="n">
        <f aca="false">IF(ISNUMBER(H71),IF(AND(H71&gt;=Scenario!$B$11,H71&lt;Scenario!$B$12),1,0),0)</f>
        <v>1</v>
      </c>
      <c r="P71" s="9" t="n">
        <f aca="false">IF(O71=1,MAX(0,H71-E71)/60,"")</f>
        <v>57.15</v>
      </c>
      <c r="Q71" s="9" t="n">
        <f aca="false">INDEX(Scenario!$B$18:$B$20,MATCH(B71,Scenario!$A$18:$A$20,0))</f>
        <v>240</v>
      </c>
      <c r="R71" s="9" t="n">
        <f aca="false">INDEX(Scenario!$C$18:$C$20,MATCH(B71,Scenario!$A$18:$A$20,0))</f>
        <v>4320</v>
      </c>
      <c r="S71" s="9" t="n">
        <f aca="false">IF(ISNUMBER(M71),IF(M71&lt;=Q71,1,0),"")</f>
        <v>1</v>
      </c>
      <c r="T71" s="9" t="n">
        <f aca="false">IF(ISNUMBER(P71),IF(P71&lt;=R71,1,0),"")</f>
        <v>1</v>
      </c>
      <c r="U71" s="9" t="n">
        <f aca="false">IF(E71&gt;Scenario!$B$14,0,IF(OR(AND(ISNUMBER(H71),H71&lt;=Scenario!$B$14),AND(ISNUMBER(I71),I71&lt;=Scenario!$B$14)),0,1))</f>
        <v>0</v>
      </c>
      <c r="V71" s="9" t="n">
        <f aca="false">IF(AND(U71=1,(Scenario!$B$14-E71)/60&gt;R71),1,0)</f>
        <v>0</v>
      </c>
      <c r="W71" s="9" t="n">
        <f aca="false">IF(OR(C71=Scenario!$B$22,C71=Scenario!$C$22),1,0)</f>
        <v>0</v>
      </c>
      <c r="X71" s="9" t="n">
        <f aca="false">IF(ISNUMBER(I71),1,0)</f>
        <v>0</v>
      </c>
      <c r="Y71" s="9" t="n">
        <f aca="false">MOD(INT(E71/86400)+3,7)</f>
        <v>0</v>
      </c>
      <c r="Z71" s="9" t="n">
        <f aca="false">MOD(INT(E71/3600),24)</f>
        <v>18</v>
      </c>
      <c r="AA71" s="6" t="s">
        <v>387</v>
      </c>
    </row>
    <row r="72" customFormat="false" ht="15" hidden="false" customHeight="false" outlineLevel="0" collapsed="false">
      <c r="A72" s="6" t="s">
        <v>388</v>
      </c>
      <c r="B72" s="6" t="s">
        <v>43</v>
      </c>
      <c r="C72" s="6" t="s">
        <v>249</v>
      </c>
      <c r="D72" s="6" t="s">
        <v>170</v>
      </c>
      <c r="E72" s="6" t="n">
        <v>1783367935</v>
      </c>
      <c r="F72" s="6" t="n">
        <v>1783368276</v>
      </c>
      <c r="G72" s="6" t="n">
        <v>1783368040</v>
      </c>
      <c r="H72" s="6" t="n">
        <v>1783369690</v>
      </c>
      <c r="J72" s="6" t="n">
        <v>0</v>
      </c>
      <c r="K72" s="6" t="n">
        <v>0</v>
      </c>
      <c r="L72" s="9" t="n">
        <f aca="false">IF(AND(E72&gt;=Scenario!$B$11,E72&lt;Scenario!$B$12),1,0)</f>
        <v>1</v>
      </c>
      <c r="M72" s="9" t="n">
        <f aca="false">IF(AND(L72=1,ISNUMBER(F72)),MAX(0,F72-E72)/60,"")</f>
        <v>5.68333333333333</v>
      </c>
      <c r="N72" s="9" t="n">
        <f aca="false">IF(AND(L72=1,ISNUMBER(G72)),MAX(0,G72-E72)/60,"")</f>
        <v>1.75</v>
      </c>
      <c r="O72" s="9" t="n">
        <f aca="false">IF(ISNUMBER(H72),IF(AND(H72&gt;=Scenario!$B$11,H72&lt;Scenario!$B$12),1,0),0)</f>
        <v>1</v>
      </c>
      <c r="P72" s="9" t="n">
        <f aca="false">IF(O72=1,MAX(0,H72-E72)/60,"")</f>
        <v>29.25</v>
      </c>
      <c r="Q72" s="9" t="n">
        <f aca="false">INDEX(Scenario!$B$18:$B$20,MATCH(B72,Scenario!$A$18:$A$20,0))</f>
        <v>60</v>
      </c>
      <c r="R72" s="9" t="n">
        <f aca="false">INDEX(Scenario!$C$18:$C$20,MATCH(B72,Scenario!$A$18:$A$20,0))</f>
        <v>1440</v>
      </c>
      <c r="S72" s="9" t="n">
        <f aca="false">IF(ISNUMBER(M72),IF(M72&lt;=Q72,1,0),"")</f>
        <v>1</v>
      </c>
      <c r="T72" s="9" t="n">
        <f aca="false">IF(ISNUMBER(P72),IF(P72&lt;=R72,1,0),"")</f>
        <v>1</v>
      </c>
      <c r="U72" s="9" t="n">
        <f aca="false">IF(E72&gt;Scenario!$B$14,0,IF(OR(AND(ISNUMBER(H72),H72&lt;=Scenario!$B$14),AND(ISNUMBER(I72),I72&lt;=Scenario!$B$14)),0,1))</f>
        <v>0</v>
      </c>
      <c r="V72" s="9" t="n">
        <f aca="false">IF(AND(U72=1,(Scenario!$B$14-E72)/60&gt;R72),1,0)</f>
        <v>0</v>
      </c>
      <c r="W72" s="9" t="n">
        <f aca="false">IF(OR(C72=Scenario!$B$22,C72=Scenario!$C$22),1,0)</f>
        <v>0</v>
      </c>
      <c r="X72" s="9" t="n">
        <f aca="false">IF(ISNUMBER(I72),1,0)</f>
        <v>0</v>
      </c>
      <c r="Y72" s="9" t="n">
        <f aca="false">MOD(INT(E72/86400)+3,7)</f>
        <v>0</v>
      </c>
      <c r="Z72" s="9" t="n">
        <f aca="false">MOD(INT(E72/3600),24)</f>
        <v>19</v>
      </c>
      <c r="AA72" s="6" t="s">
        <v>389</v>
      </c>
    </row>
    <row r="73" customFormat="false" ht="15" hidden="false" customHeight="false" outlineLevel="0" collapsed="false">
      <c r="A73" s="6" t="s">
        <v>390</v>
      </c>
      <c r="B73" s="6" t="s">
        <v>44</v>
      </c>
      <c r="C73" s="6" t="s">
        <v>288</v>
      </c>
      <c r="D73" s="6" t="s">
        <v>170</v>
      </c>
      <c r="E73" s="6" t="n">
        <v>1783372246</v>
      </c>
      <c r="F73" s="6" t="n">
        <v>1783372445</v>
      </c>
      <c r="G73" s="6" t="n">
        <v>1783372286</v>
      </c>
      <c r="H73" s="6" t="n">
        <v>1783373442</v>
      </c>
      <c r="J73" s="6" t="n">
        <v>0</v>
      </c>
      <c r="K73" s="6" t="n">
        <v>0</v>
      </c>
      <c r="L73" s="9" t="n">
        <f aca="false">IF(AND(E73&gt;=Scenario!$B$11,E73&lt;Scenario!$B$12),1,0)</f>
        <v>1</v>
      </c>
      <c r="M73" s="9" t="n">
        <f aca="false">IF(AND(L73=1,ISNUMBER(F73)),MAX(0,F73-E73)/60,"")</f>
        <v>3.31666666666667</v>
      </c>
      <c r="N73" s="9" t="n">
        <f aca="false">IF(AND(L73=1,ISNUMBER(G73)),MAX(0,G73-E73)/60,"")</f>
        <v>0.666666666666667</v>
      </c>
      <c r="O73" s="9" t="n">
        <f aca="false">IF(ISNUMBER(H73),IF(AND(H73&gt;=Scenario!$B$11,H73&lt;Scenario!$B$12),1,0),0)</f>
        <v>1</v>
      </c>
      <c r="P73" s="9" t="n">
        <f aca="false">IF(O73=1,MAX(0,H73-E73)/60,"")</f>
        <v>19.9333333333333</v>
      </c>
      <c r="Q73" s="9" t="n">
        <f aca="false">INDEX(Scenario!$B$18:$B$20,MATCH(B73,Scenario!$A$18:$A$20,0))</f>
        <v>240</v>
      </c>
      <c r="R73" s="9" t="n">
        <f aca="false">INDEX(Scenario!$C$18:$C$20,MATCH(B73,Scenario!$A$18:$A$20,0))</f>
        <v>4320</v>
      </c>
      <c r="S73" s="9" t="n">
        <f aca="false">IF(ISNUMBER(M73),IF(M73&lt;=Q73,1,0),"")</f>
        <v>1</v>
      </c>
      <c r="T73" s="9" t="n">
        <f aca="false">IF(ISNUMBER(P73),IF(P73&lt;=R73,1,0),"")</f>
        <v>1</v>
      </c>
      <c r="U73" s="9" t="n">
        <f aca="false">IF(E73&gt;Scenario!$B$14,0,IF(OR(AND(ISNUMBER(H73),H73&lt;=Scenario!$B$14),AND(ISNUMBER(I73),I73&lt;=Scenario!$B$14)),0,1))</f>
        <v>0</v>
      </c>
      <c r="V73" s="9" t="n">
        <f aca="false">IF(AND(U73=1,(Scenario!$B$14-E73)/60&gt;R73),1,0)</f>
        <v>0</v>
      </c>
      <c r="W73" s="9" t="n">
        <f aca="false">IF(OR(C73=Scenario!$B$22,C73=Scenario!$C$22),1,0)</f>
        <v>0</v>
      </c>
      <c r="X73" s="9" t="n">
        <f aca="false">IF(ISNUMBER(I73),1,0)</f>
        <v>0</v>
      </c>
      <c r="Y73" s="9" t="n">
        <f aca="false">MOD(INT(E73/86400)+3,7)</f>
        <v>0</v>
      </c>
      <c r="Z73" s="9" t="n">
        <f aca="false">MOD(INT(E73/3600),24)</f>
        <v>21</v>
      </c>
      <c r="AA73" s="6" t="s">
        <v>391</v>
      </c>
    </row>
    <row r="74" customFormat="false" ht="15" hidden="false" customHeight="false" outlineLevel="0" collapsed="false">
      <c r="A74" s="6" t="s">
        <v>392</v>
      </c>
      <c r="B74" s="6" t="s">
        <v>44</v>
      </c>
      <c r="C74" s="6" t="s">
        <v>46</v>
      </c>
      <c r="D74" s="6" t="s">
        <v>171</v>
      </c>
      <c r="E74" s="6" t="n">
        <v>1783373081</v>
      </c>
      <c r="F74" s="6" t="n">
        <v>1783373313</v>
      </c>
      <c r="G74" s="6" t="n">
        <v>1783373119</v>
      </c>
      <c r="H74" s="6" t="n">
        <v>1783403783</v>
      </c>
      <c r="J74" s="6" t="n">
        <v>1</v>
      </c>
      <c r="K74" s="6" t="n">
        <v>0</v>
      </c>
      <c r="L74" s="9" t="n">
        <f aca="false">IF(AND(E74&gt;=Scenario!$B$11,E74&lt;Scenario!$B$12),1,0)</f>
        <v>1</v>
      </c>
      <c r="M74" s="9" t="n">
        <f aca="false">IF(AND(L74=1,ISNUMBER(F74)),MAX(0,F74-E74)/60,"")</f>
        <v>3.86666666666667</v>
      </c>
      <c r="N74" s="9" t="n">
        <f aca="false">IF(AND(L74=1,ISNUMBER(G74)),MAX(0,G74-E74)/60,"")</f>
        <v>0.633333333333333</v>
      </c>
      <c r="O74" s="9" t="n">
        <f aca="false">IF(ISNUMBER(H74),IF(AND(H74&gt;=Scenario!$B$11,H74&lt;Scenario!$B$12),1,0),0)</f>
        <v>1</v>
      </c>
      <c r="P74" s="9" t="n">
        <f aca="false">IF(O74=1,MAX(0,H74-E74)/60,"")</f>
        <v>511.7</v>
      </c>
      <c r="Q74" s="9" t="n">
        <f aca="false">INDEX(Scenario!$B$18:$B$20,MATCH(B74,Scenario!$A$18:$A$20,0))</f>
        <v>240</v>
      </c>
      <c r="R74" s="9" t="n">
        <f aca="false">INDEX(Scenario!$C$18:$C$20,MATCH(B74,Scenario!$A$18:$A$20,0))</f>
        <v>4320</v>
      </c>
      <c r="S74" s="9" t="n">
        <f aca="false">IF(ISNUMBER(M74),IF(M74&lt;=Q74,1,0),"")</f>
        <v>1</v>
      </c>
      <c r="T74" s="9" t="n">
        <f aca="false">IF(ISNUMBER(P74),IF(P74&lt;=R74,1,0),"")</f>
        <v>1</v>
      </c>
      <c r="U74" s="9" t="n">
        <f aca="false">IF(E74&gt;Scenario!$B$14,0,IF(OR(AND(ISNUMBER(H74),H74&lt;=Scenario!$B$14),AND(ISNUMBER(I74),I74&lt;=Scenario!$B$14)),0,1))</f>
        <v>0</v>
      </c>
      <c r="V74" s="9" t="n">
        <f aca="false">IF(AND(U74=1,(Scenario!$B$14-E74)/60&gt;R74),1,0)</f>
        <v>0</v>
      </c>
      <c r="W74" s="9" t="n">
        <f aca="false">IF(OR(C74=Scenario!$B$22,C74=Scenario!$C$22),1,0)</f>
        <v>1</v>
      </c>
      <c r="X74" s="9" t="n">
        <f aca="false">IF(ISNUMBER(I74),1,0)</f>
        <v>0</v>
      </c>
      <c r="Y74" s="9" t="n">
        <f aca="false">MOD(INT(E74/86400)+3,7)</f>
        <v>0</v>
      </c>
      <c r="Z74" s="9" t="n">
        <f aca="false">MOD(INT(E74/3600),24)</f>
        <v>21</v>
      </c>
      <c r="AA74" s="6" t="s">
        <v>393</v>
      </c>
    </row>
    <row r="75" customFormat="false" ht="15" hidden="false" customHeight="false" outlineLevel="0" collapsed="false">
      <c r="A75" s="6" t="s">
        <v>394</v>
      </c>
      <c r="B75" s="6" t="s">
        <v>43</v>
      </c>
      <c r="C75" s="6" t="s">
        <v>249</v>
      </c>
      <c r="D75" s="6" t="s">
        <v>171</v>
      </c>
      <c r="E75" s="6" t="n">
        <v>1783375073</v>
      </c>
      <c r="F75" s="6" t="n">
        <v>1783400637</v>
      </c>
      <c r="G75" s="6" t="n">
        <v>1783400424</v>
      </c>
      <c r="H75" s="6" t="n">
        <v>1783413450</v>
      </c>
      <c r="J75" s="6" t="n">
        <v>0</v>
      </c>
      <c r="K75" s="6" t="n">
        <v>0</v>
      </c>
      <c r="L75" s="9" t="n">
        <f aca="false">IF(AND(E75&gt;=Scenario!$B$11,E75&lt;Scenario!$B$12),1,0)</f>
        <v>1</v>
      </c>
      <c r="M75" s="9" t="n">
        <f aca="false">IF(AND(L75=1,ISNUMBER(F75)),MAX(0,F75-E75)/60,"")</f>
        <v>426.066666666667</v>
      </c>
      <c r="N75" s="9" t="n">
        <f aca="false">IF(AND(L75=1,ISNUMBER(G75)),MAX(0,G75-E75)/60,"")</f>
        <v>422.516666666667</v>
      </c>
      <c r="O75" s="9" t="n">
        <f aca="false">IF(ISNUMBER(H75),IF(AND(H75&gt;=Scenario!$B$11,H75&lt;Scenario!$B$12),1,0),0)</f>
        <v>1</v>
      </c>
      <c r="P75" s="9" t="n">
        <f aca="false">IF(O75=1,MAX(0,H75-E75)/60,"")</f>
        <v>639.616666666667</v>
      </c>
      <c r="Q75" s="9" t="n">
        <f aca="false">INDEX(Scenario!$B$18:$B$20,MATCH(B75,Scenario!$A$18:$A$20,0))</f>
        <v>60</v>
      </c>
      <c r="R75" s="9" t="n">
        <f aca="false">INDEX(Scenario!$C$18:$C$20,MATCH(B75,Scenario!$A$18:$A$20,0))</f>
        <v>1440</v>
      </c>
      <c r="S75" s="9" t="n">
        <f aca="false">IF(ISNUMBER(M75),IF(M75&lt;=Q75,1,0),"")</f>
        <v>0</v>
      </c>
      <c r="T75" s="9" t="n">
        <f aca="false">IF(ISNUMBER(P75),IF(P75&lt;=R75,1,0),"")</f>
        <v>1</v>
      </c>
      <c r="U75" s="9" t="n">
        <f aca="false">IF(E75&gt;Scenario!$B$14,0,IF(OR(AND(ISNUMBER(H75),H75&lt;=Scenario!$B$14),AND(ISNUMBER(I75),I75&lt;=Scenario!$B$14)),0,1))</f>
        <v>0</v>
      </c>
      <c r="V75" s="9" t="n">
        <f aca="false">IF(AND(U75=1,(Scenario!$B$14-E75)/60&gt;R75),1,0)</f>
        <v>0</v>
      </c>
      <c r="W75" s="9" t="n">
        <f aca="false">IF(OR(C75=Scenario!$B$22,C75=Scenario!$C$22),1,0)</f>
        <v>0</v>
      </c>
      <c r="X75" s="9" t="n">
        <f aca="false">IF(ISNUMBER(I75),1,0)</f>
        <v>0</v>
      </c>
      <c r="Y75" s="9" t="n">
        <f aca="false">MOD(INT(E75/86400)+3,7)</f>
        <v>0</v>
      </c>
      <c r="Z75" s="9" t="n">
        <f aca="false">MOD(INT(E75/3600),24)</f>
        <v>21</v>
      </c>
      <c r="AA75" s="6" t="s">
        <v>395</v>
      </c>
    </row>
    <row r="76" customFormat="false" ht="15" hidden="false" customHeight="false" outlineLevel="0" collapsed="false">
      <c r="A76" s="6" t="s">
        <v>396</v>
      </c>
      <c r="B76" s="6" t="s">
        <v>43</v>
      </c>
      <c r="C76" s="6" t="s">
        <v>288</v>
      </c>
      <c r="D76" s="6" t="s">
        <v>171</v>
      </c>
      <c r="E76" s="6" t="n">
        <v>1783376654</v>
      </c>
      <c r="F76" s="6" t="n">
        <v>1783400606</v>
      </c>
      <c r="G76" s="6" t="n">
        <v>1783400445</v>
      </c>
      <c r="H76" s="6" t="n">
        <v>1783408360</v>
      </c>
      <c r="J76" s="6" t="n">
        <v>0</v>
      </c>
      <c r="K76" s="6" t="n">
        <v>0</v>
      </c>
      <c r="L76" s="9" t="n">
        <f aca="false">IF(AND(E76&gt;=Scenario!$B$11,E76&lt;Scenario!$B$12),1,0)</f>
        <v>1</v>
      </c>
      <c r="M76" s="9" t="n">
        <f aca="false">IF(AND(L76=1,ISNUMBER(F76)),MAX(0,F76-E76)/60,"")</f>
        <v>399.2</v>
      </c>
      <c r="N76" s="9" t="n">
        <f aca="false">IF(AND(L76=1,ISNUMBER(G76)),MAX(0,G76-E76)/60,"")</f>
        <v>396.516666666667</v>
      </c>
      <c r="O76" s="9" t="n">
        <f aca="false">IF(ISNUMBER(H76),IF(AND(H76&gt;=Scenario!$B$11,H76&lt;Scenario!$B$12),1,0),0)</f>
        <v>1</v>
      </c>
      <c r="P76" s="9" t="n">
        <f aca="false">IF(O76=1,MAX(0,H76-E76)/60,"")</f>
        <v>528.433333333333</v>
      </c>
      <c r="Q76" s="9" t="n">
        <f aca="false">INDEX(Scenario!$B$18:$B$20,MATCH(B76,Scenario!$A$18:$A$20,0))</f>
        <v>60</v>
      </c>
      <c r="R76" s="9" t="n">
        <f aca="false">INDEX(Scenario!$C$18:$C$20,MATCH(B76,Scenario!$A$18:$A$20,0))</f>
        <v>1440</v>
      </c>
      <c r="S76" s="9" t="n">
        <f aca="false">IF(ISNUMBER(M76),IF(M76&lt;=Q76,1,0),"")</f>
        <v>0</v>
      </c>
      <c r="T76" s="9" t="n">
        <f aca="false">IF(ISNUMBER(P76),IF(P76&lt;=R76,1,0),"")</f>
        <v>1</v>
      </c>
      <c r="U76" s="9" t="n">
        <f aca="false">IF(E76&gt;Scenario!$B$14,0,IF(OR(AND(ISNUMBER(H76),H76&lt;=Scenario!$B$14),AND(ISNUMBER(I76),I76&lt;=Scenario!$B$14)),0,1))</f>
        <v>0</v>
      </c>
      <c r="V76" s="9" t="n">
        <f aca="false">IF(AND(U76=1,(Scenario!$B$14-E76)/60&gt;R76),1,0)</f>
        <v>0</v>
      </c>
      <c r="W76" s="9" t="n">
        <f aca="false">IF(OR(C76=Scenario!$B$22,C76=Scenario!$C$22),1,0)</f>
        <v>0</v>
      </c>
      <c r="X76" s="9" t="n">
        <f aca="false">IF(ISNUMBER(I76),1,0)</f>
        <v>0</v>
      </c>
      <c r="Y76" s="9" t="n">
        <f aca="false">MOD(INT(E76/86400)+3,7)</f>
        <v>0</v>
      </c>
      <c r="Z76" s="9" t="n">
        <f aca="false">MOD(INT(E76/3600),24)</f>
        <v>22</v>
      </c>
      <c r="AA76" s="6" t="s">
        <v>397</v>
      </c>
    </row>
    <row r="77" customFormat="false" ht="15" hidden="false" customHeight="false" outlineLevel="0" collapsed="false">
      <c r="A77" s="6" t="s">
        <v>398</v>
      </c>
      <c r="B77" s="6" t="s">
        <v>43</v>
      </c>
      <c r="C77" s="6" t="s">
        <v>46</v>
      </c>
      <c r="D77" s="6" t="s">
        <v>172</v>
      </c>
      <c r="E77" s="6" t="n">
        <v>1783404166</v>
      </c>
      <c r="F77" s="6" t="n">
        <v>1783404286</v>
      </c>
      <c r="G77" s="6" t="n">
        <v>1783404177</v>
      </c>
      <c r="H77" s="6" t="n">
        <v>1783408421</v>
      </c>
      <c r="J77" s="6" t="n">
        <v>0</v>
      </c>
      <c r="K77" s="6" t="n">
        <v>0</v>
      </c>
      <c r="L77" s="9" t="n">
        <f aca="false">IF(AND(E77&gt;=Scenario!$B$11,E77&lt;Scenario!$B$12),1,0)</f>
        <v>1</v>
      </c>
      <c r="M77" s="9" t="n">
        <f aca="false">IF(AND(L77=1,ISNUMBER(F77)),MAX(0,F77-E77)/60,"")</f>
        <v>2</v>
      </c>
      <c r="N77" s="9" t="n">
        <f aca="false">IF(AND(L77=1,ISNUMBER(G77)),MAX(0,G77-E77)/60,"")</f>
        <v>0.183333333333333</v>
      </c>
      <c r="O77" s="9" t="n">
        <f aca="false">IF(ISNUMBER(H77),IF(AND(H77&gt;=Scenario!$B$11,H77&lt;Scenario!$B$12),1,0),0)</f>
        <v>1</v>
      </c>
      <c r="P77" s="9" t="n">
        <f aca="false">IF(O77=1,MAX(0,H77-E77)/60,"")</f>
        <v>70.9166666666667</v>
      </c>
      <c r="Q77" s="9" t="n">
        <f aca="false">INDEX(Scenario!$B$18:$B$20,MATCH(B77,Scenario!$A$18:$A$20,0))</f>
        <v>60</v>
      </c>
      <c r="R77" s="9" t="n">
        <f aca="false">INDEX(Scenario!$C$18:$C$20,MATCH(B77,Scenario!$A$18:$A$20,0))</f>
        <v>1440</v>
      </c>
      <c r="S77" s="9" t="n">
        <f aca="false">IF(ISNUMBER(M77),IF(M77&lt;=Q77,1,0),"")</f>
        <v>1</v>
      </c>
      <c r="T77" s="9" t="n">
        <f aca="false">IF(ISNUMBER(P77),IF(P77&lt;=R77,1,0),"")</f>
        <v>1</v>
      </c>
      <c r="U77" s="9" t="n">
        <f aca="false">IF(E77&gt;Scenario!$B$14,0,IF(OR(AND(ISNUMBER(H77),H77&lt;=Scenario!$B$14),AND(ISNUMBER(I77),I77&lt;=Scenario!$B$14)),0,1))</f>
        <v>0</v>
      </c>
      <c r="V77" s="9" t="n">
        <f aca="false">IF(AND(U77=1,(Scenario!$B$14-E77)/60&gt;R77),1,0)</f>
        <v>0</v>
      </c>
      <c r="W77" s="9" t="n">
        <f aca="false">IF(OR(C77=Scenario!$B$22,C77=Scenario!$C$22),1,0)</f>
        <v>1</v>
      </c>
      <c r="X77" s="9" t="n">
        <f aca="false">IF(ISNUMBER(I77),1,0)</f>
        <v>0</v>
      </c>
      <c r="Y77" s="9" t="n">
        <f aca="false">MOD(INT(E77/86400)+3,7)</f>
        <v>1</v>
      </c>
      <c r="Z77" s="9" t="n">
        <f aca="false">MOD(INT(E77/3600),24)</f>
        <v>6</v>
      </c>
      <c r="AA77" s="6" t="s">
        <v>399</v>
      </c>
    </row>
    <row r="78" customFormat="false" ht="15" hidden="false" customHeight="false" outlineLevel="0" collapsed="false">
      <c r="A78" s="6" t="s">
        <v>400</v>
      </c>
      <c r="B78" s="6" t="s">
        <v>42</v>
      </c>
      <c r="C78" s="6" t="s">
        <v>46</v>
      </c>
      <c r="D78" s="6" t="s">
        <v>170</v>
      </c>
      <c r="E78" s="6" t="n">
        <v>1783404671</v>
      </c>
      <c r="F78" s="6" t="n">
        <v>1783406704</v>
      </c>
      <c r="G78" s="6" t="n">
        <v>1783406581</v>
      </c>
      <c r="H78" s="6" t="n">
        <v>1783408054</v>
      </c>
      <c r="J78" s="6" t="n">
        <v>0</v>
      </c>
      <c r="K78" s="6" t="n">
        <v>0</v>
      </c>
      <c r="L78" s="9" t="n">
        <f aca="false">IF(AND(E78&gt;=Scenario!$B$11,E78&lt;Scenario!$B$12),1,0)</f>
        <v>1</v>
      </c>
      <c r="M78" s="9" t="n">
        <f aca="false">IF(AND(L78=1,ISNUMBER(F78)),MAX(0,F78-E78)/60,"")</f>
        <v>33.8833333333333</v>
      </c>
      <c r="N78" s="9" t="n">
        <f aca="false">IF(AND(L78=1,ISNUMBER(G78)),MAX(0,G78-E78)/60,"")</f>
        <v>31.8333333333333</v>
      </c>
      <c r="O78" s="9" t="n">
        <f aca="false">IF(ISNUMBER(H78),IF(AND(H78&gt;=Scenario!$B$11,H78&lt;Scenario!$B$12),1,0),0)</f>
        <v>1</v>
      </c>
      <c r="P78" s="9" t="n">
        <f aca="false">IF(O78=1,MAX(0,H78-E78)/60,"")</f>
        <v>56.3833333333333</v>
      </c>
      <c r="Q78" s="9" t="n">
        <f aca="false">INDEX(Scenario!$B$18:$B$20,MATCH(B78,Scenario!$A$18:$A$20,0))</f>
        <v>15</v>
      </c>
      <c r="R78" s="9" t="n">
        <f aca="false">INDEX(Scenario!$C$18:$C$20,MATCH(B78,Scenario!$A$18:$A$20,0))</f>
        <v>240</v>
      </c>
      <c r="S78" s="9" t="n">
        <f aca="false">IF(ISNUMBER(M78),IF(M78&lt;=Q78,1,0),"")</f>
        <v>0</v>
      </c>
      <c r="T78" s="9" t="n">
        <f aca="false">IF(ISNUMBER(P78),IF(P78&lt;=R78,1,0),"")</f>
        <v>1</v>
      </c>
      <c r="U78" s="9" t="n">
        <f aca="false">IF(E78&gt;Scenario!$B$14,0,IF(OR(AND(ISNUMBER(H78),H78&lt;=Scenario!$B$14),AND(ISNUMBER(I78),I78&lt;=Scenario!$B$14)),0,1))</f>
        <v>0</v>
      </c>
      <c r="V78" s="9" t="n">
        <f aca="false">IF(AND(U78=1,(Scenario!$B$14-E78)/60&gt;R78),1,0)</f>
        <v>0</v>
      </c>
      <c r="W78" s="9" t="n">
        <f aca="false">IF(OR(C78=Scenario!$B$22,C78=Scenario!$C$22),1,0)</f>
        <v>1</v>
      </c>
      <c r="X78" s="9" t="n">
        <f aca="false">IF(ISNUMBER(I78),1,0)</f>
        <v>0</v>
      </c>
      <c r="Y78" s="9" t="n">
        <f aca="false">MOD(INT(E78/86400)+3,7)</f>
        <v>1</v>
      </c>
      <c r="Z78" s="9" t="n">
        <f aca="false">MOD(INT(E78/3600),24)</f>
        <v>6</v>
      </c>
      <c r="AA78" s="6" t="s">
        <v>401</v>
      </c>
    </row>
    <row r="79" customFormat="false" ht="15" hidden="false" customHeight="false" outlineLevel="0" collapsed="false">
      <c r="A79" s="6" t="s">
        <v>402</v>
      </c>
      <c r="B79" s="6" t="s">
        <v>43</v>
      </c>
      <c r="C79" s="6" t="s">
        <v>288</v>
      </c>
      <c r="D79" s="6" t="s">
        <v>172</v>
      </c>
      <c r="E79" s="6" t="n">
        <v>1783404782</v>
      </c>
      <c r="F79" s="6" t="n">
        <v>1783407720</v>
      </c>
      <c r="G79" s="6" t="n">
        <v>1783407633</v>
      </c>
      <c r="H79" s="6" t="n">
        <v>1783412205</v>
      </c>
      <c r="J79" s="6" t="n">
        <v>0</v>
      </c>
      <c r="K79" s="6" t="n">
        <v>0</v>
      </c>
      <c r="L79" s="9" t="n">
        <f aca="false">IF(AND(E79&gt;=Scenario!$B$11,E79&lt;Scenario!$B$12),1,0)</f>
        <v>1</v>
      </c>
      <c r="M79" s="9" t="n">
        <f aca="false">IF(AND(L79=1,ISNUMBER(F79)),MAX(0,F79-E79)/60,"")</f>
        <v>48.9666666666667</v>
      </c>
      <c r="N79" s="9" t="n">
        <f aca="false">IF(AND(L79=1,ISNUMBER(G79)),MAX(0,G79-E79)/60,"")</f>
        <v>47.5166666666667</v>
      </c>
      <c r="O79" s="9" t="n">
        <f aca="false">IF(ISNUMBER(H79),IF(AND(H79&gt;=Scenario!$B$11,H79&lt;Scenario!$B$12),1,0),0)</f>
        <v>1</v>
      </c>
      <c r="P79" s="9" t="n">
        <f aca="false">IF(O79=1,MAX(0,H79-E79)/60,"")</f>
        <v>123.716666666667</v>
      </c>
      <c r="Q79" s="9" t="n">
        <f aca="false">INDEX(Scenario!$B$18:$B$20,MATCH(B79,Scenario!$A$18:$A$20,0))</f>
        <v>60</v>
      </c>
      <c r="R79" s="9" t="n">
        <f aca="false">INDEX(Scenario!$C$18:$C$20,MATCH(B79,Scenario!$A$18:$A$20,0))</f>
        <v>1440</v>
      </c>
      <c r="S79" s="9" t="n">
        <f aca="false">IF(ISNUMBER(M79),IF(M79&lt;=Q79,1,0),"")</f>
        <v>1</v>
      </c>
      <c r="T79" s="9" t="n">
        <f aca="false">IF(ISNUMBER(P79),IF(P79&lt;=R79,1,0),"")</f>
        <v>1</v>
      </c>
      <c r="U79" s="9" t="n">
        <f aca="false">IF(E79&gt;Scenario!$B$14,0,IF(OR(AND(ISNUMBER(H79),H79&lt;=Scenario!$B$14),AND(ISNUMBER(I79),I79&lt;=Scenario!$B$14)),0,1))</f>
        <v>0</v>
      </c>
      <c r="V79" s="9" t="n">
        <f aca="false">IF(AND(U79=1,(Scenario!$B$14-E79)/60&gt;R79),1,0)</f>
        <v>0</v>
      </c>
      <c r="W79" s="9" t="n">
        <f aca="false">IF(OR(C79=Scenario!$B$22,C79=Scenario!$C$22),1,0)</f>
        <v>0</v>
      </c>
      <c r="X79" s="9" t="n">
        <f aca="false">IF(ISNUMBER(I79),1,0)</f>
        <v>0</v>
      </c>
      <c r="Y79" s="9" t="n">
        <f aca="false">MOD(INT(E79/86400)+3,7)</f>
        <v>1</v>
      </c>
      <c r="Z79" s="9" t="n">
        <f aca="false">MOD(INT(E79/3600),24)</f>
        <v>6</v>
      </c>
      <c r="AA79" s="6" t="s">
        <v>403</v>
      </c>
    </row>
    <row r="80" customFormat="false" ht="15" hidden="false" customHeight="false" outlineLevel="0" collapsed="false">
      <c r="A80" s="6" t="s">
        <v>404</v>
      </c>
      <c r="B80" s="6" t="s">
        <v>44</v>
      </c>
      <c r="C80" s="6" t="s">
        <v>288</v>
      </c>
      <c r="D80" s="6" t="s">
        <v>170</v>
      </c>
      <c r="E80" s="6" t="n">
        <v>1783408142</v>
      </c>
      <c r="F80" s="6" t="n">
        <v>1783408437</v>
      </c>
      <c r="G80" s="6" t="n">
        <v>1783408202</v>
      </c>
      <c r="H80" s="6" t="n">
        <v>1783409228</v>
      </c>
      <c r="J80" s="6" t="n">
        <v>0</v>
      </c>
      <c r="K80" s="6" t="n">
        <v>0</v>
      </c>
      <c r="L80" s="9" t="n">
        <f aca="false">IF(AND(E80&gt;=Scenario!$B$11,E80&lt;Scenario!$B$12),1,0)</f>
        <v>1</v>
      </c>
      <c r="M80" s="9" t="n">
        <f aca="false">IF(AND(L80=1,ISNUMBER(F80)),MAX(0,F80-E80)/60,"")</f>
        <v>4.91666666666667</v>
      </c>
      <c r="N80" s="9" t="n">
        <f aca="false">IF(AND(L80=1,ISNUMBER(G80)),MAX(0,G80-E80)/60,"")</f>
        <v>1</v>
      </c>
      <c r="O80" s="9" t="n">
        <f aca="false">IF(ISNUMBER(H80),IF(AND(H80&gt;=Scenario!$B$11,H80&lt;Scenario!$B$12),1,0),0)</f>
        <v>1</v>
      </c>
      <c r="P80" s="9" t="n">
        <f aca="false">IF(O80=1,MAX(0,H80-E80)/60,"")</f>
        <v>18.1</v>
      </c>
      <c r="Q80" s="9" t="n">
        <f aca="false">INDEX(Scenario!$B$18:$B$20,MATCH(B80,Scenario!$A$18:$A$20,0))</f>
        <v>240</v>
      </c>
      <c r="R80" s="9" t="n">
        <f aca="false">INDEX(Scenario!$C$18:$C$20,MATCH(B80,Scenario!$A$18:$A$20,0))</f>
        <v>4320</v>
      </c>
      <c r="S80" s="9" t="n">
        <f aca="false">IF(ISNUMBER(M80),IF(M80&lt;=Q80,1,0),"")</f>
        <v>1</v>
      </c>
      <c r="T80" s="9" t="n">
        <f aca="false">IF(ISNUMBER(P80),IF(P80&lt;=R80,1,0),"")</f>
        <v>1</v>
      </c>
      <c r="U80" s="9" t="n">
        <f aca="false">IF(E80&gt;Scenario!$B$14,0,IF(OR(AND(ISNUMBER(H80),H80&lt;=Scenario!$B$14),AND(ISNUMBER(I80),I80&lt;=Scenario!$B$14)),0,1))</f>
        <v>0</v>
      </c>
      <c r="V80" s="9" t="n">
        <f aca="false">IF(AND(U80=1,(Scenario!$B$14-E80)/60&gt;R80),1,0)</f>
        <v>0</v>
      </c>
      <c r="W80" s="9" t="n">
        <f aca="false">IF(OR(C80=Scenario!$B$22,C80=Scenario!$C$22),1,0)</f>
        <v>0</v>
      </c>
      <c r="X80" s="9" t="n">
        <f aca="false">IF(ISNUMBER(I80),1,0)</f>
        <v>0</v>
      </c>
      <c r="Y80" s="9" t="n">
        <f aca="false">MOD(INT(E80/86400)+3,7)</f>
        <v>1</v>
      </c>
      <c r="Z80" s="9" t="n">
        <f aca="false">MOD(INT(E80/3600),24)</f>
        <v>7</v>
      </c>
      <c r="AA80" s="6" t="s">
        <v>405</v>
      </c>
    </row>
    <row r="81" customFormat="false" ht="15" hidden="false" customHeight="false" outlineLevel="0" collapsed="false">
      <c r="A81" s="6" t="s">
        <v>406</v>
      </c>
      <c r="B81" s="6" t="s">
        <v>43</v>
      </c>
      <c r="C81" s="6" t="s">
        <v>249</v>
      </c>
      <c r="D81" s="6" t="s">
        <v>172</v>
      </c>
      <c r="E81" s="6" t="n">
        <v>1783408308</v>
      </c>
      <c r="F81" s="6" t="n">
        <v>1783408526</v>
      </c>
      <c r="G81" s="6" t="n">
        <v>1783408346</v>
      </c>
      <c r="H81" s="6" t="n">
        <v>1783410442</v>
      </c>
      <c r="J81" s="6" t="n">
        <v>0</v>
      </c>
      <c r="K81" s="6" t="n">
        <v>0</v>
      </c>
      <c r="L81" s="9" t="n">
        <f aca="false">IF(AND(E81&gt;=Scenario!$B$11,E81&lt;Scenario!$B$12),1,0)</f>
        <v>1</v>
      </c>
      <c r="M81" s="9" t="n">
        <f aca="false">IF(AND(L81=1,ISNUMBER(F81)),MAX(0,F81-E81)/60,"")</f>
        <v>3.63333333333333</v>
      </c>
      <c r="N81" s="9" t="n">
        <f aca="false">IF(AND(L81=1,ISNUMBER(G81)),MAX(0,G81-E81)/60,"")</f>
        <v>0.633333333333333</v>
      </c>
      <c r="O81" s="9" t="n">
        <f aca="false">IF(ISNUMBER(H81),IF(AND(H81&gt;=Scenario!$B$11,H81&lt;Scenario!$B$12),1,0),0)</f>
        <v>1</v>
      </c>
      <c r="P81" s="9" t="n">
        <f aca="false">IF(O81=1,MAX(0,H81-E81)/60,"")</f>
        <v>35.5666666666667</v>
      </c>
      <c r="Q81" s="9" t="n">
        <f aca="false">INDEX(Scenario!$B$18:$B$20,MATCH(B81,Scenario!$A$18:$A$20,0))</f>
        <v>60</v>
      </c>
      <c r="R81" s="9" t="n">
        <f aca="false">INDEX(Scenario!$C$18:$C$20,MATCH(B81,Scenario!$A$18:$A$20,0))</f>
        <v>1440</v>
      </c>
      <c r="S81" s="9" t="n">
        <f aca="false">IF(ISNUMBER(M81),IF(M81&lt;=Q81,1,0),"")</f>
        <v>1</v>
      </c>
      <c r="T81" s="9" t="n">
        <f aca="false">IF(ISNUMBER(P81),IF(P81&lt;=R81,1,0),"")</f>
        <v>1</v>
      </c>
      <c r="U81" s="9" t="n">
        <f aca="false">IF(E81&gt;Scenario!$B$14,0,IF(OR(AND(ISNUMBER(H81),H81&lt;=Scenario!$B$14),AND(ISNUMBER(I81),I81&lt;=Scenario!$B$14)),0,1))</f>
        <v>0</v>
      </c>
      <c r="V81" s="9" t="n">
        <f aca="false">IF(AND(U81=1,(Scenario!$B$14-E81)/60&gt;R81),1,0)</f>
        <v>0</v>
      </c>
      <c r="W81" s="9" t="n">
        <f aca="false">IF(OR(C81=Scenario!$B$22,C81=Scenario!$C$22),1,0)</f>
        <v>0</v>
      </c>
      <c r="X81" s="9" t="n">
        <f aca="false">IF(ISNUMBER(I81),1,0)</f>
        <v>0</v>
      </c>
      <c r="Y81" s="9" t="n">
        <f aca="false">MOD(INT(E81/86400)+3,7)</f>
        <v>1</v>
      </c>
      <c r="Z81" s="9" t="n">
        <f aca="false">MOD(INT(E81/3600),24)</f>
        <v>7</v>
      </c>
      <c r="AA81" s="6" t="s">
        <v>407</v>
      </c>
    </row>
    <row r="82" customFormat="false" ht="15" hidden="false" customHeight="false" outlineLevel="0" collapsed="false">
      <c r="A82" s="6" t="s">
        <v>408</v>
      </c>
      <c r="B82" s="6" t="s">
        <v>43</v>
      </c>
      <c r="C82" s="6" t="s">
        <v>249</v>
      </c>
      <c r="D82" s="6" t="s">
        <v>172</v>
      </c>
      <c r="E82" s="6" t="n">
        <v>1783408699</v>
      </c>
      <c r="F82" s="6" t="n">
        <v>1783408935</v>
      </c>
      <c r="G82" s="6" t="n">
        <v>1783408747</v>
      </c>
      <c r="H82" s="6" t="n">
        <v>1783413021</v>
      </c>
      <c r="J82" s="6" t="n">
        <v>0</v>
      </c>
      <c r="K82" s="6" t="n">
        <v>0</v>
      </c>
      <c r="L82" s="9" t="n">
        <f aca="false">IF(AND(E82&gt;=Scenario!$B$11,E82&lt;Scenario!$B$12),1,0)</f>
        <v>1</v>
      </c>
      <c r="M82" s="9" t="n">
        <f aca="false">IF(AND(L82=1,ISNUMBER(F82)),MAX(0,F82-E82)/60,"")</f>
        <v>3.93333333333333</v>
      </c>
      <c r="N82" s="9" t="n">
        <f aca="false">IF(AND(L82=1,ISNUMBER(G82)),MAX(0,G82-E82)/60,"")</f>
        <v>0.8</v>
      </c>
      <c r="O82" s="9" t="n">
        <f aca="false">IF(ISNUMBER(H82),IF(AND(H82&gt;=Scenario!$B$11,H82&lt;Scenario!$B$12),1,0),0)</f>
        <v>1</v>
      </c>
      <c r="P82" s="9" t="n">
        <f aca="false">IF(O82=1,MAX(0,H82-E82)/60,"")</f>
        <v>72.0333333333333</v>
      </c>
      <c r="Q82" s="9" t="n">
        <f aca="false">INDEX(Scenario!$B$18:$B$20,MATCH(B82,Scenario!$A$18:$A$20,0))</f>
        <v>60</v>
      </c>
      <c r="R82" s="9" t="n">
        <f aca="false">INDEX(Scenario!$C$18:$C$20,MATCH(B82,Scenario!$A$18:$A$20,0))</f>
        <v>1440</v>
      </c>
      <c r="S82" s="9" t="n">
        <f aca="false">IF(ISNUMBER(M82),IF(M82&lt;=Q82,1,0),"")</f>
        <v>1</v>
      </c>
      <c r="T82" s="9" t="n">
        <f aca="false">IF(ISNUMBER(P82),IF(P82&lt;=R82,1,0),"")</f>
        <v>1</v>
      </c>
      <c r="U82" s="9" t="n">
        <f aca="false">IF(E82&gt;Scenario!$B$14,0,IF(OR(AND(ISNUMBER(H82),H82&lt;=Scenario!$B$14),AND(ISNUMBER(I82),I82&lt;=Scenario!$B$14)),0,1))</f>
        <v>0</v>
      </c>
      <c r="V82" s="9" t="n">
        <f aca="false">IF(AND(U82=1,(Scenario!$B$14-E82)/60&gt;R82),1,0)</f>
        <v>0</v>
      </c>
      <c r="W82" s="9" t="n">
        <f aca="false">IF(OR(C82=Scenario!$B$22,C82=Scenario!$C$22),1,0)</f>
        <v>0</v>
      </c>
      <c r="X82" s="9" t="n">
        <f aca="false">IF(ISNUMBER(I82),1,0)</f>
        <v>0</v>
      </c>
      <c r="Y82" s="9" t="n">
        <f aca="false">MOD(INT(E82/86400)+3,7)</f>
        <v>1</v>
      </c>
      <c r="Z82" s="9" t="n">
        <f aca="false">MOD(INT(E82/3600),24)</f>
        <v>7</v>
      </c>
      <c r="AA82" s="6" t="s">
        <v>409</v>
      </c>
    </row>
    <row r="83" customFormat="false" ht="15" hidden="false" customHeight="false" outlineLevel="0" collapsed="false">
      <c r="A83" s="6" t="s">
        <v>410</v>
      </c>
      <c r="B83" s="6" t="s">
        <v>44</v>
      </c>
      <c r="C83" s="6" t="s">
        <v>249</v>
      </c>
      <c r="D83" s="6" t="s">
        <v>170</v>
      </c>
      <c r="E83" s="6" t="n">
        <v>1783409196</v>
      </c>
      <c r="F83" s="6" t="n">
        <v>1783409392</v>
      </c>
      <c r="G83" s="6" t="n">
        <v>1783409245</v>
      </c>
      <c r="H83" s="6" t="n">
        <v>1783410395</v>
      </c>
      <c r="J83" s="6" t="n">
        <v>0</v>
      </c>
      <c r="K83" s="6" t="n">
        <v>0</v>
      </c>
      <c r="L83" s="9" t="n">
        <f aca="false">IF(AND(E83&gt;=Scenario!$B$11,E83&lt;Scenario!$B$12),1,0)</f>
        <v>1</v>
      </c>
      <c r="M83" s="9" t="n">
        <f aca="false">IF(AND(L83=1,ISNUMBER(F83)),MAX(0,F83-E83)/60,"")</f>
        <v>3.26666666666667</v>
      </c>
      <c r="N83" s="9" t="n">
        <f aca="false">IF(AND(L83=1,ISNUMBER(G83)),MAX(0,G83-E83)/60,"")</f>
        <v>0.816666666666667</v>
      </c>
      <c r="O83" s="9" t="n">
        <f aca="false">IF(ISNUMBER(H83),IF(AND(H83&gt;=Scenario!$B$11,H83&lt;Scenario!$B$12),1,0),0)</f>
        <v>1</v>
      </c>
      <c r="P83" s="9" t="n">
        <f aca="false">IF(O83=1,MAX(0,H83-E83)/60,"")</f>
        <v>19.9833333333333</v>
      </c>
      <c r="Q83" s="9" t="n">
        <f aca="false">INDEX(Scenario!$B$18:$B$20,MATCH(B83,Scenario!$A$18:$A$20,0))</f>
        <v>240</v>
      </c>
      <c r="R83" s="9" t="n">
        <f aca="false">INDEX(Scenario!$C$18:$C$20,MATCH(B83,Scenario!$A$18:$A$20,0))</f>
        <v>4320</v>
      </c>
      <c r="S83" s="9" t="n">
        <f aca="false">IF(ISNUMBER(M83),IF(M83&lt;=Q83,1,0),"")</f>
        <v>1</v>
      </c>
      <c r="T83" s="9" t="n">
        <f aca="false">IF(ISNUMBER(P83),IF(P83&lt;=R83,1,0),"")</f>
        <v>1</v>
      </c>
      <c r="U83" s="9" t="n">
        <f aca="false">IF(E83&gt;Scenario!$B$14,0,IF(OR(AND(ISNUMBER(H83),H83&lt;=Scenario!$B$14),AND(ISNUMBER(I83),I83&lt;=Scenario!$B$14)),0,1))</f>
        <v>0</v>
      </c>
      <c r="V83" s="9" t="n">
        <f aca="false">IF(AND(U83=1,(Scenario!$B$14-E83)/60&gt;R83),1,0)</f>
        <v>0</v>
      </c>
      <c r="W83" s="9" t="n">
        <f aca="false">IF(OR(C83=Scenario!$B$22,C83=Scenario!$C$22),1,0)</f>
        <v>0</v>
      </c>
      <c r="X83" s="9" t="n">
        <f aca="false">IF(ISNUMBER(I83),1,0)</f>
        <v>0</v>
      </c>
      <c r="Y83" s="9" t="n">
        <f aca="false">MOD(INT(E83/86400)+3,7)</f>
        <v>1</v>
      </c>
      <c r="Z83" s="9" t="n">
        <f aca="false">MOD(INT(E83/3600),24)</f>
        <v>7</v>
      </c>
      <c r="AA83" s="6" t="s">
        <v>411</v>
      </c>
    </row>
    <row r="84" customFormat="false" ht="15" hidden="false" customHeight="false" outlineLevel="0" collapsed="false">
      <c r="A84" s="6" t="s">
        <v>412</v>
      </c>
      <c r="B84" s="6" t="s">
        <v>44</v>
      </c>
      <c r="C84" s="6" t="s">
        <v>46</v>
      </c>
      <c r="D84" s="6" t="s">
        <v>172</v>
      </c>
      <c r="E84" s="6" t="n">
        <v>1783409461</v>
      </c>
      <c r="F84" s="6" t="n">
        <v>1783410609</v>
      </c>
      <c r="G84" s="6" t="n">
        <v>1783410461</v>
      </c>
      <c r="H84" s="6" t="n">
        <v>1783411335</v>
      </c>
      <c r="J84" s="6" t="n">
        <v>0</v>
      </c>
      <c r="K84" s="6" t="n">
        <v>0</v>
      </c>
      <c r="L84" s="9" t="n">
        <f aca="false">IF(AND(E84&gt;=Scenario!$B$11,E84&lt;Scenario!$B$12),1,0)</f>
        <v>1</v>
      </c>
      <c r="M84" s="9" t="n">
        <f aca="false">IF(AND(L84=1,ISNUMBER(F84)),MAX(0,F84-E84)/60,"")</f>
        <v>19.1333333333333</v>
      </c>
      <c r="N84" s="9" t="n">
        <f aca="false">IF(AND(L84=1,ISNUMBER(G84)),MAX(0,G84-E84)/60,"")</f>
        <v>16.6666666666667</v>
      </c>
      <c r="O84" s="9" t="n">
        <f aca="false">IF(ISNUMBER(H84),IF(AND(H84&gt;=Scenario!$B$11,H84&lt;Scenario!$B$12),1,0),0)</f>
        <v>1</v>
      </c>
      <c r="P84" s="9" t="n">
        <f aca="false">IF(O84=1,MAX(0,H84-E84)/60,"")</f>
        <v>31.2333333333333</v>
      </c>
      <c r="Q84" s="9" t="n">
        <f aca="false">INDEX(Scenario!$B$18:$B$20,MATCH(B84,Scenario!$A$18:$A$20,0))</f>
        <v>240</v>
      </c>
      <c r="R84" s="9" t="n">
        <f aca="false">INDEX(Scenario!$C$18:$C$20,MATCH(B84,Scenario!$A$18:$A$20,0))</f>
        <v>4320</v>
      </c>
      <c r="S84" s="9" t="n">
        <f aca="false">IF(ISNUMBER(M84),IF(M84&lt;=Q84,1,0),"")</f>
        <v>1</v>
      </c>
      <c r="T84" s="9" t="n">
        <f aca="false">IF(ISNUMBER(P84),IF(P84&lt;=R84,1,0),"")</f>
        <v>1</v>
      </c>
      <c r="U84" s="9" t="n">
        <f aca="false">IF(E84&gt;Scenario!$B$14,0,IF(OR(AND(ISNUMBER(H84),H84&lt;=Scenario!$B$14),AND(ISNUMBER(I84),I84&lt;=Scenario!$B$14)),0,1))</f>
        <v>0</v>
      </c>
      <c r="V84" s="9" t="n">
        <f aca="false">IF(AND(U84=1,(Scenario!$B$14-E84)/60&gt;R84),1,0)</f>
        <v>0</v>
      </c>
      <c r="W84" s="9" t="n">
        <f aca="false">IF(OR(C84=Scenario!$B$22,C84=Scenario!$C$22),1,0)</f>
        <v>1</v>
      </c>
      <c r="X84" s="9" t="n">
        <f aca="false">IF(ISNUMBER(I84),1,0)</f>
        <v>0</v>
      </c>
      <c r="Y84" s="9" t="n">
        <f aca="false">MOD(INT(E84/86400)+3,7)</f>
        <v>1</v>
      </c>
      <c r="Z84" s="9" t="n">
        <f aca="false">MOD(INT(E84/3600),24)</f>
        <v>7</v>
      </c>
      <c r="AA84" s="6" t="s">
        <v>413</v>
      </c>
    </row>
    <row r="85" customFormat="false" ht="15" hidden="false" customHeight="false" outlineLevel="0" collapsed="false">
      <c r="A85" s="6" t="s">
        <v>414</v>
      </c>
      <c r="B85" s="6" t="s">
        <v>44</v>
      </c>
      <c r="C85" s="6" t="s">
        <v>47</v>
      </c>
      <c r="D85" s="6" t="s">
        <v>171</v>
      </c>
      <c r="E85" s="6" t="n">
        <v>1783411715</v>
      </c>
      <c r="F85" s="6" t="n">
        <v>1783411964</v>
      </c>
      <c r="G85" s="6" t="n">
        <v>1783411764</v>
      </c>
      <c r="H85" s="6" t="n">
        <v>1783420459</v>
      </c>
      <c r="J85" s="6" t="n">
        <v>0</v>
      </c>
      <c r="K85" s="6" t="n">
        <v>0</v>
      </c>
      <c r="L85" s="9" t="n">
        <f aca="false">IF(AND(E85&gt;=Scenario!$B$11,E85&lt;Scenario!$B$12),1,0)</f>
        <v>1</v>
      </c>
      <c r="M85" s="9" t="n">
        <f aca="false">IF(AND(L85=1,ISNUMBER(F85)),MAX(0,F85-E85)/60,"")</f>
        <v>4.15</v>
      </c>
      <c r="N85" s="9" t="n">
        <f aca="false">IF(AND(L85=1,ISNUMBER(G85)),MAX(0,G85-E85)/60,"")</f>
        <v>0.816666666666667</v>
      </c>
      <c r="O85" s="9" t="n">
        <f aca="false">IF(ISNUMBER(H85),IF(AND(H85&gt;=Scenario!$B$11,H85&lt;Scenario!$B$12),1,0),0)</f>
        <v>1</v>
      </c>
      <c r="P85" s="9" t="n">
        <f aca="false">IF(O85=1,MAX(0,H85-E85)/60,"")</f>
        <v>145.733333333333</v>
      </c>
      <c r="Q85" s="9" t="n">
        <f aca="false">INDEX(Scenario!$B$18:$B$20,MATCH(B85,Scenario!$A$18:$A$20,0))</f>
        <v>240</v>
      </c>
      <c r="R85" s="9" t="n">
        <f aca="false">INDEX(Scenario!$C$18:$C$20,MATCH(B85,Scenario!$A$18:$A$20,0))</f>
        <v>4320</v>
      </c>
      <c r="S85" s="9" t="n">
        <f aca="false">IF(ISNUMBER(M85),IF(M85&lt;=Q85,1,0),"")</f>
        <v>1</v>
      </c>
      <c r="T85" s="9" t="n">
        <f aca="false">IF(ISNUMBER(P85),IF(P85&lt;=R85,1,0),"")</f>
        <v>1</v>
      </c>
      <c r="U85" s="9" t="n">
        <f aca="false">IF(E85&gt;Scenario!$B$14,0,IF(OR(AND(ISNUMBER(H85),H85&lt;=Scenario!$B$14),AND(ISNUMBER(I85),I85&lt;=Scenario!$B$14)),0,1))</f>
        <v>0</v>
      </c>
      <c r="V85" s="9" t="n">
        <f aca="false">IF(AND(U85=1,(Scenario!$B$14-E85)/60&gt;R85),1,0)</f>
        <v>0</v>
      </c>
      <c r="W85" s="9" t="n">
        <f aca="false">IF(OR(C85=Scenario!$B$22,C85=Scenario!$C$22),1,0)</f>
        <v>1</v>
      </c>
      <c r="X85" s="9" t="n">
        <f aca="false">IF(ISNUMBER(I85),1,0)</f>
        <v>0</v>
      </c>
      <c r="Y85" s="9" t="n">
        <f aca="false">MOD(INT(E85/86400)+3,7)</f>
        <v>1</v>
      </c>
      <c r="Z85" s="9" t="n">
        <f aca="false">MOD(INT(E85/3600),24)</f>
        <v>8</v>
      </c>
      <c r="AA85" s="6" t="s">
        <v>415</v>
      </c>
    </row>
    <row r="86" customFormat="false" ht="15" hidden="false" customHeight="false" outlineLevel="0" collapsed="false">
      <c r="A86" s="6" t="s">
        <v>416</v>
      </c>
      <c r="B86" s="6" t="s">
        <v>44</v>
      </c>
      <c r="C86" s="6" t="s">
        <v>47</v>
      </c>
      <c r="D86" s="6" t="s">
        <v>172</v>
      </c>
      <c r="E86" s="6" t="n">
        <v>1783414653</v>
      </c>
      <c r="F86" s="6" t="n">
        <v>1783414768</v>
      </c>
      <c r="G86" s="6" t="n">
        <v>1783414697</v>
      </c>
      <c r="H86" s="6" t="n">
        <v>1783438091</v>
      </c>
      <c r="J86" s="6" t="n">
        <v>1</v>
      </c>
      <c r="K86" s="6" t="n">
        <v>0</v>
      </c>
      <c r="L86" s="9" t="n">
        <f aca="false">IF(AND(E86&gt;=Scenario!$B$11,E86&lt;Scenario!$B$12),1,0)</f>
        <v>1</v>
      </c>
      <c r="M86" s="9" t="n">
        <f aca="false">IF(AND(L86=1,ISNUMBER(F86)),MAX(0,F86-E86)/60,"")</f>
        <v>1.91666666666667</v>
      </c>
      <c r="N86" s="9" t="n">
        <f aca="false">IF(AND(L86=1,ISNUMBER(G86)),MAX(0,G86-E86)/60,"")</f>
        <v>0.733333333333333</v>
      </c>
      <c r="O86" s="9" t="n">
        <f aca="false">IF(ISNUMBER(H86),IF(AND(H86&gt;=Scenario!$B$11,H86&lt;Scenario!$B$12),1,0),0)</f>
        <v>1</v>
      </c>
      <c r="P86" s="9" t="n">
        <f aca="false">IF(O86=1,MAX(0,H86-E86)/60,"")</f>
        <v>390.633333333333</v>
      </c>
      <c r="Q86" s="9" t="n">
        <f aca="false">INDEX(Scenario!$B$18:$B$20,MATCH(B86,Scenario!$A$18:$A$20,0))</f>
        <v>240</v>
      </c>
      <c r="R86" s="9" t="n">
        <f aca="false">INDEX(Scenario!$C$18:$C$20,MATCH(B86,Scenario!$A$18:$A$20,0))</f>
        <v>4320</v>
      </c>
      <c r="S86" s="9" t="n">
        <f aca="false">IF(ISNUMBER(M86),IF(M86&lt;=Q86,1,0),"")</f>
        <v>1</v>
      </c>
      <c r="T86" s="9" t="n">
        <f aca="false">IF(ISNUMBER(P86),IF(P86&lt;=R86,1,0),"")</f>
        <v>1</v>
      </c>
      <c r="U86" s="9" t="n">
        <f aca="false">IF(E86&gt;Scenario!$B$14,0,IF(OR(AND(ISNUMBER(H86),H86&lt;=Scenario!$B$14),AND(ISNUMBER(I86),I86&lt;=Scenario!$B$14)),0,1))</f>
        <v>0</v>
      </c>
      <c r="V86" s="9" t="n">
        <f aca="false">IF(AND(U86=1,(Scenario!$B$14-E86)/60&gt;R86),1,0)</f>
        <v>0</v>
      </c>
      <c r="W86" s="9" t="n">
        <f aca="false">IF(OR(C86=Scenario!$B$22,C86=Scenario!$C$22),1,0)</f>
        <v>1</v>
      </c>
      <c r="X86" s="9" t="n">
        <f aca="false">IF(ISNUMBER(I86),1,0)</f>
        <v>0</v>
      </c>
      <c r="Y86" s="9" t="n">
        <f aca="false">MOD(INT(E86/86400)+3,7)</f>
        <v>1</v>
      </c>
      <c r="Z86" s="9" t="n">
        <f aca="false">MOD(INT(E86/3600),24)</f>
        <v>8</v>
      </c>
      <c r="AA86" s="6" t="s">
        <v>417</v>
      </c>
    </row>
    <row r="87" customFormat="false" ht="15" hidden="false" customHeight="false" outlineLevel="0" collapsed="false">
      <c r="A87" s="6" t="s">
        <v>418</v>
      </c>
      <c r="B87" s="6" t="s">
        <v>43</v>
      </c>
      <c r="C87" s="6" t="s">
        <v>249</v>
      </c>
      <c r="D87" s="6" t="s">
        <v>170</v>
      </c>
      <c r="E87" s="6" t="n">
        <v>1783417548</v>
      </c>
      <c r="F87" s="6" t="n">
        <v>1783417726</v>
      </c>
      <c r="G87" s="6" t="n">
        <v>1783417590</v>
      </c>
      <c r="H87" s="6" t="n">
        <v>1783420995</v>
      </c>
      <c r="J87" s="6" t="n">
        <v>0</v>
      </c>
      <c r="K87" s="6" t="n">
        <v>0</v>
      </c>
      <c r="L87" s="9" t="n">
        <f aca="false">IF(AND(E87&gt;=Scenario!$B$11,E87&lt;Scenario!$B$12),1,0)</f>
        <v>1</v>
      </c>
      <c r="M87" s="9" t="n">
        <f aca="false">IF(AND(L87=1,ISNUMBER(F87)),MAX(0,F87-E87)/60,"")</f>
        <v>2.96666666666667</v>
      </c>
      <c r="N87" s="9" t="n">
        <f aca="false">IF(AND(L87=1,ISNUMBER(G87)),MAX(0,G87-E87)/60,"")</f>
        <v>0.7</v>
      </c>
      <c r="O87" s="9" t="n">
        <f aca="false">IF(ISNUMBER(H87),IF(AND(H87&gt;=Scenario!$B$11,H87&lt;Scenario!$B$12),1,0),0)</f>
        <v>1</v>
      </c>
      <c r="P87" s="9" t="n">
        <f aca="false">IF(O87=1,MAX(0,H87-E87)/60,"")</f>
        <v>57.45</v>
      </c>
      <c r="Q87" s="9" t="n">
        <f aca="false">INDEX(Scenario!$B$18:$B$20,MATCH(B87,Scenario!$A$18:$A$20,0))</f>
        <v>60</v>
      </c>
      <c r="R87" s="9" t="n">
        <f aca="false">INDEX(Scenario!$C$18:$C$20,MATCH(B87,Scenario!$A$18:$A$20,0))</f>
        <v>1440</v>
      </c>
      <c r="S87" s="9" t="n">
        <f aca="false">IF(ISNUMBER(M87),IF(M87&lt;=Q87,1,0),"")</f>
        <v>1</v>
      </c>
      <c r="T87" s="9" t="n">
        <f aca="false">IF(ISNUMBER(P87),IF(P87&lt;=R87,1,0),"")</f>
        <v>1</v>
      </c>
      <c r="U87" s="9" t="n">
        <f aca="false">IF(E87&gt;Scenario!$B$14,0,IF(OR(AND(ISNUMBER(H87),H87&lt;=Scenario!$B$14),AND(ISNUMBER(I87),I87&lt;=Scenario!$B$14)),0,1))</f>
        <v>0</v>
      </c>
      <c r="V87" s="9" t="n">
        <f aca="false">IF(AND(U87=1,(Scenario!$B$14-E87)/60&gt;R87),1,0)</f>
        <v>0</v>
      </c>
      <c r="W87" s="9" t="n">
        <f aca="false">IF(OR(C87=Scenario!$B$22,C87=Scenario!$C$22),1,0)</f>
        <v>0</v>
      </c>
      <c r="X87" s="9" t="n">
        <f aca="false">IF(ISNUMBER(I87),1,0)</f>
        <v>0</v>
      </c>
      <c r="Y87" s="9" t="n">
        <f aca="false">MOD(INT(E87/86400)+3,7)</f>
        <v>1</v>
      </c>
      <c r="Z87" s="9" t="n">
        <f aca="false">MOD(INT(E87/3600),24)</f>
        <v>9</v>
      </c>
      <c r="AA87" s="6" t="s">
        <v>419</v>
      </c>
    </row>
    <row r="88" customFormat="false" ht="15" hidden="false" customHeight="false" outlineLevel="0" collapsed="false">
      <c r="A88" s="6" t="s">
        <v>420</v>
      </c>
      <c r="B88" s="6" t="s">
        <v>44</v>
      </c>
      <c r="C88" s="6" t="s">
        <v>249</v>
      </c>
      <c r="D88" s="6" t="s">
        <v>172</v>
      </c>
      <c r="E88" s="6" t="n">
        <v>1783418104</v>
      </c>
      <c r="F88" s="6" t="n">
        <v>1783418360</v>
      </c>
      <c r="G88" s="6" t="n">
        <v>1783418146</v>
      </c>
      <c r="H88" s="6" t="n">
        <v>1783419948</v>
      </c>
      <c r="J88" s="6" t="n">
        <v>0</v>
      </c>
      <c r="K88" s="6" t="n">
        <v>0</v>
      </c>
      <c r="L88" s="9" t="n">
        <f aca="false">IF(AND(E88&gt;=Scenario!$B$11,E88&lt;Scenario!$B$12),1,0)</f>
        <v>1</v>
      </c>
      <c r="M88" s="9" t="n">
        <f aca="false">IF(AND(L88=1,ISNUMBER(F88)),MAX(0,F88-E88)/60,"")</f>
        <v>4.26666666666667</v>
      </c>
      <c r="N88" s="9" t="n">
        <f aca="false">IF(AND(L88=1,ISNUMBER(G88)),MAX(0,G88-E88)/60,"")</f>
        <v>0.7</v>
      </c>
      <c r="O88" s="9" t="n">
        <f aca="false">IF(ISNUMBER(H88),IF(AND(H88&gt;=Scenario!$B$11,H88&lt;Scenario!$B$12),1,0),0)</f>
        <v>1</v>
      </c>
      <c r="P88" s="9" t="n">
        <f aca="false">IF(O88=1,MAX(0,H88-E88)/60,"")</f>
        <v>30.7333333333333</v>
      </c>
      <c r="Q88" s="9" t="n">
        <f aca="false">INDEX(Scenario!$B$18:$B$20,MATCH(B88,Scenario!$A$18:$A$20,0))</f>
        <v>240</v>
      </c>
      <c r="R88" s="9" t="n">
        <f aca="false">INDEX(Scenario!$C$18:$C$20,MATCH(B88,Scenario!$A$18:$A$20,0))</f>
        <v>4320</v>
      </c>
      <c r="S88" s="9" t="n">
        <f aca="false">IF(ISNUMBER(M88),IF(M88&lt;=Q88,1,0),"")</f>
        <v>1</v>
      </c>
      <c r="T88" s="9" t="n">
        <f aca="false">IF(ISNUMBER(P88),IF(P88&lt;=R88,1,0),"")</f>
        <v>1</v>
      </c>
      <c r="U88" s="9" t="n">
        <f aca="false">IF(E88&gt;Scenario!$B$14,0,IF(OR(AND(ISNUMBER(H88),H88&lt;=Scenario!$B$14),AND(ISNUMBER(I88),I88&lt;=Scenario!$B$14)),0,1))</f>
        <v>0</v>
      </c>
      <c r="V88" s="9" t="n">
        <f aca="false">IF(AND(U88=1,(Scenario!$B$14-E88)/60&gt;R88),1,0)</f>
        <v>0</v>
      </c>
      <c r="W88" s="9" t="n">
        <f aca="false">IF(OR(C88=Scenario!$B$22,C88=Scenario!$C$22),1,0)</f>
        <v>0</v>
      </c>
      <c r="X88" s="9" t="n">
        <f aca="false">IF(ISNUMBER(I88),1,0)</f>
        <v>0</v>
      </c>
      <c r="Y88" s="9" t="n">
        <f aca="false">MOD(INT(E88/86400)+3,7)</f>
        <v>1</v>
      </c>
      <c r="Z88" s="9" t="n">
        <f aca="false">MOD(INT(E88/3600),24)</f>
        <v>9</v>
      </c>
      <c r="AA88" s="6" t="s">
        <v>421</v>
      </c>
    </row>
    <row r="89" customFormat="false" ht="15" hidden="false" customHeight="false" outlineLevel="0" collapsed="false">
      <c r="A89" s="6" t="s">
        <v>422</v>
      </c>
      <c r="B89" s="6" t="s">
        <v>44</v>
      </c>
      <c r="C89" s="6" t="s">
        <v>46</v>
      </c>
      <c r="D89" s="6" t="s">
        <v>170</v>
      </c>
      <c r="E89" s="6" t="n">
        <v>1783418118</v>
      </c>
      <c r="F89" s="6" t="n">
        <v>1783418288</v>
      </c>
      <c r="G89" s="6" t="n">
        <v>1783418157</v>
      </c>
      <c r="H89" s="6" t="n">
        <v>1783419047</v>
      </c>
      <c r="J89" s="6" t="n">
        <v>0</v>
      </c>
      <c r="K89" s="6" t="n">
        <v>0</v>
      </c>
      <c r="L89" s="9" t="n">
        <f aca="false">IF(AND(E89&gt;=Scenario!$B$11,E89&lt;Scenario!$B$12),1,0)</f>
        <v>1</v>
      </c>
      <c r="M89" s="9" t="n">
        <f aca="false">IF(AND(L89=1,ISNUMBER(F89)),MAX(0,F89-E89)/60,"")</f>
        <v>2.83333333333333</v>
      </c>
      <c r="N89" s="9" t="n">
        <f aca="false">IF(AND(L89=1,ISNUMBER(G89)),MAX(0,G89-E89)/60,"")</f>
        <v>0.65</v>
      </c>
      <c r="O89" s="9" t="n">
        <f aca="false">IF(ISNUMBER(H89),IF(AND(H89&gt;=Scenario!$B$11,H89&lt;Scenario!$B$12),1,0),0)</f>
        <v>1</v>
      </c>
      <c r="P89" s="9" t="n">
        <f aca="false">IF(O89=1,MAX(0,H89-E89)/60,"")</f>
        <v>15.4833333333333</v>
      </c>
      <c r="Q89" s="9" t="n">
        <f aca="false">INDEX(Scenario!$B$18:$B$20,MATCH(B89,Scenario!$A$18:$A$20,0))</f>
        <v>240</v>
      </c>
      <c r="R89" s="9" t="n">
        <f aca="false">INDEX(Scenario!$C$18:$C$20,MATCH(B89,Scenario!$A$18:$A$20,0))</f>
        <v>4320</v>
      </c>
      <c r="S89" s="9" t="n">
        <f aca="false">IF(ISNUMBER(M89),IF(M89&lt;=Q89,1,0),"")</f>
        <v>1</v>
      </c>
      <c r="T89" s="9" t="n">
        <f aca="false">IF(ISNUMBER(P89),IF(P89&lt;=R89,1,0),"")</f>
        <v>1</v>
      </c>
      <c r="U89" s="9" t="n">
        <f aca="false">IF(E89&gt;Scenario!$B$14,0,IF(OR(AND(ISNUMBER(H89),H89&lt;=Scenario!$B$14),AND(ISNUMBER(I89),I89&lt;=Scenario!$B$14)),0,1))</f>
        <v>0</v>
      </c>
      <c r="V89" s="9" t="n">
        <f aca="false">IF(AND(U89=1,(Scenario!$B$14-E89)/60&gt;R89),1,0)</f>
        <v>0</v>
      </c>
      <c r="W89" s="9" t="n">
        <f aca="false">IF(OR(C89=Scenario!$B$22,C89=Scenario!$C$22),1,0)</f>
        <v>1</v>
      </c>
      <c r="X89" s="9" t="n">
        <f aca="false">IF(ISNUMBER(I89),1,0)</f>
        <v>0</v>
      </c>
      <c r="Y89" s="9" t="n">
        <f aca="false">MOD(INT(E89/86400)+3,7)</f>
        <v>1</v>
      </c>
      <c r="Z89" s="9" t="n">
        <f aca="false">MOD(INT(E89/3600),24)</f>
        <v>9</v>
      </c>
      <c r="AA89" s="6" t="s">
        <v>423</v>
      </c>
    </row>
    <row r="90" customFormat="false" ht="15" hidden="false" customHeight="false" outlineLevel="0" collapsed="false">
      <c r="A90" s="6" t="s">
        <v>424</v>
      </c>
      <c r="B90" s="6" t="s">
        <v>44</v>
      </c>
      <c r="C90" s="6" t="s">
        <v>249</v>
      </c>
      <c r="D90" s="6" t="s">
        <v>172</v>
      </c>
      <c r="E90" s="6" t="n">
        <v>1783420643</v>
      </c>
      <c r="F90" s="6" t="n">
        <v>1783420867</v>
      </c>
      <c r="G90" s="6" t="n">
        <v>1783420673</v>
      </c>
      <c r="H90" s="6" t="n">
        <v>1783424270</v>
      </c>
      <c r="J90" s="6" t="n">
        <v>0</v>
      </c>
      <c r="K90" s="6" t="n">
        <v>0</v>
      </c>
      <c r="L90" s="9" t="n">
        <f aca="false">IF(AND(E90&gt;=Scenario!$B$11,E90&lt;Scenario!$B$12),1,0)</f>
        <v>1</v>
      </c>
      <c r="M90" s="9" t="n">
        <f aca="false">IF(AND(L90=1,ISNUMBER(F90)),MAX(0,F90-E90)/60,"")</f>
        <v>3.73333333333333</v>
      </c>
      <c r="N90" s="9" t="n">
        <f aca="false">IF(AND(L90=1,ISNUMBER(G90)),MAX(0,G90-E90)/60,"")</f>
        <v>0.5</v>
      </c>
      <c r="O90" s="9" t="n">
        <f aca="false">IF(ISNUMBER(H90),IF(AND(H90&gt;=Scenario!$B$11,H90&lt;Scenario!$B$12),1,0),0)</f>
        <v>1</v>
      </c>
      <c r="P90" s="9" t="n">
        <f aca="false">IF(O90=1,MAX(0,H90-E90)/60,"")</f>
        <v>60.45</v>
      </c>
      <c r="Q90" s="9" t="n">
        <f aca="false">INDEX(Scenario!$B$18:$B$20,MATCH(B90,Scenario!$A$18:$A$20,0))</f>
        <v>240</v>
      </c>
      <c r="R90" s="9" t="n">
        <f aca="false">INDEX(Scenario!$C$18:$C$20,MATCH(B90,Scenario!$A$18:$A$20,0))</f>
        <v>4320</v>
      </c>
      <c r="S90" s="9" t="n">
        <f aca="false">IF(ISNUMBER(M90),IF(M90&lt;=Q90,1,0),"")</f>
        <v>1</v>
      </c>
      <c r="T90" s="9" t="n">
        <f aca="false">IF(ISNUMBER(P90),IF(P90&lt;=R90,1,0),"")</f>
        <v>1</v>
      </c>
      <c r="U90" s="9" t="n">
        <f aca="false">IF(E90&gt;Scenario!$B$14,0,IF(OR(AND(ISNUMBER(H90),H90&lt;=Scenario!$B$14),AND(ISNUMBER(I90),I90&lt;=Scenario!$B$14)),0,1))</f>
        <v>0</v>
      </c>
      <c r="V90" s="9" t="n">
        <f aca="false">IF(AND(U90=1,(Scenario!$B$14-E90)/60&gt;R90),1,0)</f>
        <v>0</v>
      </c>
      <c r="W90" s="9" t="n">
        <f aca="false">IF(OR(C90=Scenario!$B$22,C90=Scenario!$C$22),1,0)</f>
        <v>0</v>
      </c>
      <c r="X90" s="9" t="n">
        <f aca="false">IF(ISNUMBER(I90),1,0)</f>
        <v>0</v>
      </c>
      <c r="Y90" s="9" t="n">
        <f aca="false">MOD(INT(E90/86400)+3,7)</f>
        <v>1</v>
      </c>
      <c r="Z90" s="9" t="n">
        <f aca="false">MOD(INT(E90/3600),24)</f>
        <v>10</v>
      </c>
      <c r="AA90" s="6" t="s">
        <v>425</v>
      </c>
    </row>
    <row r="91" customFormat="false" ht="15" hidden="false" customHeight="false" outlineLevel="0" collapsed="false">
      <c r="A91" s="6" t="s">
        <v>426</v>
      </c>
      <c r="B91" s="6" t="s">
        <v>42</v>
      </c>
      <c r="C91" s="6" t="s">
        <v>46</v>
      </c>
      <c r="D91" s="6" t="s">
        <v>171</v>
      </c>
      <c r="E91" s="6" t="n">
        <v>1783420946</v>
      </c>
      <c r="F91" s="6" t="n">
        <v>1783421042</v>
      </c>
      <c r="G91" s="6" t="n">
        <v>1783420976</v>
      </c>
      <c r="H91" s="6" t="n">
        <v>1783422863</v>
      </c>
      <c r="J91" s="6" t="n">
        <v>0</v>
      </c>
      <c r="K91" s="6" t="n">
        <v>0</v>
      </c>
      <c r="L91" s="9" t="n">
        <f aca="false">IF(AND(E91&gt;=Scenario!$B$11,E91&lt;Scenario!$B$12),1,0)</f>
        <v>1</v>
      </c>
      <c r="M91" s="9" t="n">
        <f aca="false">IF(AND(L91=1,ISNUMBER(F91)),MAX(0,F91-E91)/60,"")</f>
        <v>1.6</v>
      </c>
      <c r="N91" s="9" t="n">
        <f aca="false">IF(AND(L91=1,ISNUMBER(G91)),MAX(0,G91-E91)/60,"")</f>
        <v>0.5</v>
      </c>
      <c r="O91" s="9" t="n">
        <f aca="false">IF(ISNUMBER(H91),IF(AND(H91&gt;=Scenario!$B$11,H91&lt;Scenario!$B$12),1,0),0)</f>
        <v>1</v>
      </c>
      <c r="P91" s="9" t="n">
        <f aca="false">IF(O91=1,MAX(0,H91-E91)/60,"")</f>
        <v>31.95</v>
      </c>
      <c r="Q91" s="9" t="n">
        <f aca="false">INDEX(Scenario!$B$18:$B$20,MATCH(B91,Scenario!$A$18:$A$20,0))</f>
        <v>15</v>
      </c>
      <c r="R91" s="9" t="n">
        <f aca="false">INDEX(Scenario!$C$18:$C$20,MATCH(B91,Scenario!$A$18:$A$20,0))</f>
        <v>240</v>
      </c>
      <c r="S91" s="9" t="n">
        <f aca="false">IF(ISNUMBER(M91),IF(M91&lt;=Q91,1,0),"")</f>
        <v>1</v>
      </c>
      <c r="T91" s="9" t="n">
        <f aca="false">IF(ISNUMBER(P91),IF(P91&lt;=R91,1,0),"")</f>
        <v>1</v>
      </c>
      <c r="U91" s="9" t="n">
        <f aca="false">IF(E91&gt;Scenario!$B$14,0,IF(OR(AND(ISNUMBER(H91),H91&lt;=Scenario!$B$14),AND(ISNUMBER(I91),I91&lt;=Scenario!$B$14)),0,1))</f>
        <v>0</v>
      </c>
      <c r="V91" s="9" t="n">
        <f aca="false">IF(AND(U91=1,(Scenario!$B$14-E91)/60&gt;R91),1,0)</f>
        <v>0</v>
      </c>
      <c r="W91" s="9" t="n">
        <f aca="false">IF(OR(C91=Scenario!$B$22,C91=Scenario!$C$22),1,0)</f>
        <v>1</v>
      </c>
      <c r="X91" s="9" t="n">
        <f aca="false">IF(ISNUMBER(I91),1,0)</f>
        <v>0</v>
      </c>
      <c r="Y91" s="9" t="n">
        <f aca="false">MOD(INT(E91/86400)+3,7)</f>
        <v>1</v>
      </c>
      <c r="Z91" s="9" t="n">
        <f aca="false">MOD(INT(E91/3600),24)</f>
        <v>10</v>
      </c>
      <c r="AA91" s="6" t="s">
        <v>427</v>
      </c>
    </row>
    <row r="92" customFormat="false" ht="15" hidden="false" customHeight="false" outlineLevel="0" collapsed="false">
      <c r="A92" s="6" t="s">
        <v>428</v>
      </c>
      <c r="B92" s="6" t="s">
        <v>44</v>
      </c>
      <c r="C92" s="6" t="s">
        <v>46</v>
      </c>
      <c r="D92" s="6" t="s">
        <v>171</v>
      </c>
      <c r="E92" s="6" t="n">
        <v>1783421059</v>
      </c>
      <c r="F92" s="6" t="n">
        <v>1783421310</v>
      </c>
      <c r="G92" s="6" t="n">
        <v>1783421114</v>
      </c>
      <c r="H92" s="6" t="n">
        <v>1783425251</v>
      </c>
      <c r="J92" s="6" t="n">
        <v>0</v>
      </c>
      <c r="K92" s="6" t="n">
        <v>0</v>
      </c>
      <c r="L92" s="9" t="n">
        <f aca="false">IF(AND(E92&gt;=Scenario!$B$11,E92&lt;Scenario!$B$12),1,0)</f>
        <v>1</v>
      </c>
      <c r="M92" s="9" t="n">
        <f aca="false">IF(AND(L92=1,ISNUMBER(F92)),MAX(0,F92-E92)/60,"")</f>
        <v>4.18333333333333</v>
      </c>
      <c r="N92" s="9" t="n">
        <f aca="false">IF(AND(L92=1,ISNUMBER(G92)),MAX(0,G92-E92)/60,"")</f>
        <v>0.916666666666667</v>
      </c>
      <c r="O92" s="9" t="n">
        <f aca="false">IF(ISNUMBER(H92),IF(AND(H92&gt;=Scenario!$B$11,H92&lt;Scenario!$B$12),1,0),0)</f>
        <v>1</v>
      </c>
      <c r="P92" s="9" t="n">
        <f aca="false">IF(O92=1,MAX(0,H92-E92)/60,"")</f>
        <v>69.8666666666667</v>
      </c>
      <c r="Q92" s="9" t="n">
        <f aca="false">INDEX(Scenario!$B$18:$B$20,MATCH(B92,Scenario!$A$18:$A$20,0))</f>
        <v>240</v>
      </c>
      <c r="R92" s="9" t="n">
        <f aca="false">INDEX(Scenario!$C$18:$C$20,MATCH(B92,Scenario!$A$18:$A$20,0))</f>
        <v>4320</v>
      </c>
      <c r="S92" s="9" t="n">
        <f aca="false">IF(ISNUMBER(M92),IF(M92&lt;=Q92,1,0),"")</f>
        <v>1</v>
      </c>
      <c r="T92" s="9" t="n">
        <f aca="false">IF(ISNUMBER(P92),IF(P92&lt;=R92,1,0),"")</f>
        <v>1</v>
      </c>
      <c r="U92" s="9" t="n">
        <f aca="false">IF(E92&gt;Scenario!$B$14,0,IF(OR(AND(ISNUMBER(H92),H92&lt;=Scenario!$B$14),AND(ISNUMBER(I92),I92&lt;=Scenario!$B$14)),0,1))</f>
        <v>0</v>
      </c>
      <c r="V92" s="9" t="n">
        <f aca="false">IF(AND(U92=1,(Scenario!$B$14-E92)/60&gt;R92),1,0)</f>
        <v>0</v>
      </c>
      <c r="W92" s="9" t="n">
        <f aca="false">IF(OR(C92=Scenario!$B$22,C92=Scenario!$C$22),1,0)</f>
        <v>1</v>
      </c>
      <c r="X92" s="9" t="n">
        <f aca="false">IF(ISNUMBER(I92),1,0)</f>
        <v>0</v>
      </c>
      <c r="Y92" s="9" t="n">
        <f aca="false">MOD(INT(E92/86400)+3,7)</f>
        <v>1</v>
      </c>
      <c r="Z92" s="9" t="n">
        <f aca="false">MOD(INT(E92/3600),24)</f>
        <v>10</v>
      </c>
      <c r="AA92" s="6" t="s">
        <v>429</v>
      </c>
    </row>
    <row r="93" customFormat="false" ht="15" hidden="false" customHeight="false" outlineLevel="0" collapsed="false">
      <c r="A93" s="6" t="s">
        <v>430</v>
      </c>
      <c r="B93" s="6" t="s">
        <v>43</v>
      </c>
      <c r="C93" s="6" t="s">
        <v>46</v>
      </c>
      <c r="D93" s="6" t="s">
        <v>172</v>
      </c>
      <c r="E93" s="6" t="n">
        <v>1783421888</v>
      </c>
      <c r="F93" s="6" t="n">
        <v>1783422033</v>
      </c>
      <c r="G93" s="6" t="n">
        <v>1783421939</v>
      </c>
      <c r="H93" s="6" t="n">
        <v>1783424780</v>
      </c>
      <c r="J93" s="6" t="n">
        <v>0</v>
      </c>
      <c r="K93" s="6" t="n">
        <v>0</v>
      </c>
      <c r="L93" s="9" t="n">
        <f aca="false">IF(AND(E93&gt;=Scenario!$B$11,E93&lt;Scenario!$B$12),1,0)</f>
        <v>1</v>
      </c>
      <c r="M93" s="9" t="n">
        <f aca="false">IF(AND(L93=1,ISNUMBER(F93)),MAX(0,F93-E93)/60,"")</f>
        <v>2.41666666666667</v>
      </c>
      <c r="N93" s="9" t="n">
        <f aca="false">IF(AND(L93=1,ISNUMBER(G93)),MAX(0,G93-E93)/60,"")</f>
        <v>0.85</v>
      </c>
      <c r="O93" s="9" t="n">
        <f aca="false">IF(ISNUMBER(H93),IF(AND(H93&gt;=Scenario!$B$11,H93&lt;Scenario!$B$12),1,0),0)</f>
        <v>1</v>
      </c>
      <c r="P93" s="9" t="n">
        <f aca="false">IF(O93=1,MAX(0,H93-E93)/60,"")</f>
        <v>48.2</v>
      </c>
      <c r="Q93" s="9" t="n">
        <f aca="false">INDEX(Scenario!$B$18:$B$20,MATCH(B93,Scenario!$A$18:$A$20,0))</f>
        <v>60</v>
      </c>
      <c r="R93" s="9" t="n">
        <f aca="false">INDEX(Scenario!$C$18:$C$20,MATCH(B93,Scenario!$A$18:$A$20,0))</f>
        <v>1440</v>
      </c>
      <c r="S93" s="9" t="n">
        <f aca="false">IF(ISNUMBER(M93),IF(M93&lt;=Q93,1,0),"")</f>
        <v>1</v>
      </c>
      <c r="T93" s="9" t="n">
        <f aca="false">IF(ISNUMBER(P93),IF(P93&lt;=R93,1,0),"")</f>
        <v>1</v>
      </c>
      <c r="U93" s="9" t="n">
        <f aca="false">IF(E93&gt;Scenario!$B$14,0,IF(OR(AND(ISNUMBER(H93),H93&lt;=Scenario!$B$14),AND(ISNUMBER(I93),I93&lt;=Scenario!$B$14)),0,1))</f>
        <v>0</v>
      </c>
      <c r="V93" s="9" t="n">
        <f aca="false">IF(AND(U93=1,(Scenario!$B$14-E93)/60&gt;R93),1,0)</f>
        <v>0</v>
      </c>
      <c r="W93" s="9" t="n">
        <f aca="false">IF(OR(C93=Scenario!$B$22,C93=Scenario!$C$22),1,0)</f>
        <v>1</v>
      </c>
      <c r="X93" s="9" t="n">
        <f aca="false">IF(ISNUMBER(I93),1,0)</f>
        <v>0</v>
      </c>
      <c r="Y93" s="9" t="n">
        <f aca="false">MOD(INT(E93/86400)+3,7)</f>
        <v>1</v>
      </c>
      <c r="Z93" s="9" t="n">
        <f aca="false">MOD(INT(E93/3600),24)</f>
        <v>10</v>
      </c>
      <c r="AA93" s="6" t="s">
        <v>431</v>
      </c>
    </row>
    <row r="94" customFormat="false" ht="15" hidden="false" customHeight="false" outlineLevel="0" collapsed="false">
      <c r="A94" s="6" t="s">
        <v>432</v>
      </c>
      <c r="B94" s="6" t="s">
        <v>44</v>
      </c>
      <c r="C94" s="6" t="s">
        <v>288</v>
      </c>
      <c r="D94" s="6" t="s">
        <v>172</v>
      </c>
      <c r="E94" s="6" t="n">
        <v>1783423061</v>
      </c>
      <c r="F94" s="6" t="n">
        <v>1783423185</v>
      </c>
      <c r="G94" s="6" t="n">
        <v>1783423102</v>
      </c>
      <c r="H94" s="6" t="n">
        <v>1783425391</v>
      </c>
      <c r="J94" s="6" t="n">
        <v>0</v>
      </c>
      <c r="K94" s="6" t="n">
        <v>0</v>
      </c>
      <c r="L94" s="9" t="n">
        <f aca="false">IF(AND(E94&gt;=Scenario!$B$11,E94&lt;Scenario!$B$12),1,0)</f>
        <v>1</v>
      </c>
      <c r="M94" s="9" t="n">
        <f aca="false">IF(AND(L94=1,ISNUMBER(F94)),MAX(0,F94-E94)/60,"")</f>
        <v>2.06666666666667</v>
      </c>
      <c r="N94" s="9" t="n">
        <f aca="false">IF(AND(L94=1,ISNUMBER(G94)),MAX(0,G94-E94)/60,"")</f>
        <v>0.683333333333333</v>
      </c>
      <c r="O94" s="9" t="n">
        <f aca="false">IF(ISNUMBER(H94),IF(AND(H94&gt;=Scenario!$B$11,H94&lt;Scenario!$B$12),1,0),0)</f>
        <v>1</v>
      </c>
      <c r="P94" s="9" t="n">
        <f aca="false">IF(O94=1,MAX(0,H94-E94)/60,"")</f>
        <v>38.8333333333333</v>
      </c>
      <c r="Q94" s="9" t="n">
        <f aca="false">INDEX(Scenario!$B$18:$B$20,MATCH(B94,Scenario!$A$18:$A$20,0))</f>
        <v>240</v>
      </c>
      <c r="R94" s="9" t="n">
        <f aca="false">INDEX(Scenario!$C$18:$C$20,MATCH(B94,Scenario!$A$18:$A$20,0))</f>
        <v>4320</v>
      </c>
      <c r="S94" s="9" t="n">
        <f aca="false">IF(ISNUMBER(M94),IF(M94&lt;=Q94,1,0),"")</f>
        <v>1</v>
      </c>
      <c r="T94" s="9" t="n">
        <f aca="false">IF(ISNUMBER(P94),IF(P94&lt;=R94,1,0),"")</f>
        <v>1</v>
      </c>
      <c r="U94" s="9" t="n">
        <f aca="false">IF(E94&gt;Scenario!$B$14,0,IF(OR(AND(ISNUMBER(H94),H94&lt;=Scenario!$B$14),AND(ISNUMBER(I94),I94&lt;=Scenario!$B$14)),0,1))</f>
        <v>0</v>
      </c>
      <c r="V94" s="9" t="n">
        <f aca="false">IF(AND(U94=1,(Scenario!$B$14-E94)/60&gt;R94),1,0)</f>
        <v>0</v>
      </c>
      <c r="W94" s="9" t="n">
        <f aca="false">IF(OR(C94=Scenario!$B$22,C94=Scenario!$C$22),1,0)</f>
        <v>0</v>
      </c>
      <c r="X94" s="9" t="n">
        <f aca="false">IF(ISNUMBER(I94),1,0)</f>
        <v>0</v>
      </c>
      <c r="Y94" s="9" t="n">
        <f aca="false">MOD(INT(E94/86400)+3,7)</f>
        <v>1</v>
      </c>
      <c r="Z94" s="9" t="n">
        <f aca="false">MOD(INT(E94/3600),24)</f>
        <v>11</v>
      </c>
      <c r="AA94" s="6" t="s">
        <v>433</v>
      </c>
    </row>
    <row r="95" customFormat="false" ht="15" hidden="false" customHeight="false" outlineLevel="0" collapsed="false">
      <c r="A95" s="6" t="s">
        <v>434</v>
      </c>
      <c r="B95" s="6" t="s">
        <v>44</v>
      </c>
      <c r="C95" s="6" t="s">
        <v>249</v>
      </c>
      <c r="D95" s="6" t="s">
        <v>172</v>
      </c>
      <c r="E95" s="6" t="n">
        <v>1783424643</v>
      </c>
      <c r="F95" s="6" t="n">
        <v>1783425611</v>
      </c>
      <c r="G95" s="6" t="n">
        <v>1783425442</v>
      </c>
      <c r="H95" s="6" t="n">
        <v>1783429748</v>
      </c>
      <c r="J95" s="6" t="n">
        <v>0</v>
      </c>
      <c r="K95" s="6" t="n">
        <v>0</v>
      </c>
      <c r="L95" s="9" t="n">
        <f aca="false">IF(AND(E95&gt;=Scenario!$B$11,E95&lt;Scenario!$B$12),1,0)</f>
        <v>1</v>
      </c>
      <c r="M95" s="9" t="n">
        <f aca="false">IF(AND(L95=1,ISNUMBER(F95)),MAX(0,F95-E95)/60,"")</f>
        <v>16.1333333333333</v>
      </c>
      <c r="N95" s="9" t="n">
        <f aca="false">IF(AND(L95=1,ISNUMBER(G95)),MAX(0,G95-E95)/60,"")</f>
        <v>13.3166666666667</v>
      </c>
      <c r="O95" s="9" t="n">
        <f aca="false">IF(ISNUMBER(H95),IF(AND(H95&gt;=Scenario!$B$11,H95&lt;Scenario!$B$12),1,0),0)</f>
        <v>1</v>
      </c>
      <c r="P95" s="9" t="n">
        <f aca="false">IF(O95=1,MAX(0,H95-E95)/60,"")</f>
        <v>85.0833333333333</v>
      </c>
      <c r="Q95" s="9" t="n">
        <f aca="false">INDEX(Scenario!$B$18:$B$20,MATCH(B95,Scenario!$A$18:$A$20,0))</f>
        <v>240</v>
      </c>
      <c r="R95" s="9" t="n">
        <f aca="false">INDEX(Scenario!$C$18:$C$20,MATCH(B95,Scenario!$A$18:$A$20,0))</f>
        <v>4320</v>
      </c>
      <c r="S95" s="9" t="n">
        <f aca="false">IF(ISNUMBER(M95),IF(M95&lt;=Q95,1,0),"")</f>
        <v>1</v>
      </c>
      <c r="T95" s="9" t="n">
        <f aca="false">IF(ISNUMBER(P95),IF(P95&lt;=R95,1,0),"")</f>
        <v>1</v>
      </c>
      <c r="U95" s="9" t="n">
        <f aca="false">IF(E95&gt;Scenario!$B$14,0,IF(OR(AND(ISNUMBER(H95),H95&lt;=Scenario!$B$14),AND(ISNUMBER(I95),I95&lt;=Scenario!$B$14)),0,1))</f>
        <v>0</v>
      </c>
      <c r="V95" s="9" t="n">
        <f aca="false">IF(AND(U95=1,(Scenario!$B$14-E95)/60&gt;R95),1,0)</f>
        <v>0</v>
      </c>
      <c r="W95" s="9" t="n">
        <f aca="false">IF(OR(C95=Scenario!$B$22,C95=Scenario!$C$22),1,0)</f>
        <v>0</v>
      </c>
      <c r="X95" s="9" t="n">
        <f aca="false">IF(ISNUMBER(I95),1,0)</f>
        <v>0</v>
      </c>
      <c r="Y95" s="9" t="n">
        <f aca="false">MOD(INT(E95/86400)+3,7)</f>
        <v>1</v>
      </c>
      <c r="Z95" s="9" t="n">
        <f aca="false">MOD(INT(E95/3600),24)</f>
        <v>11</v>
      </c>
      <c r="AA95" s="6" t="s">
        <v>435</v>
      </c>
    </row>
    <row r="96" customFormat="false" ht="15" hidden="false" customHeight="false" outlineLevel="0" collapsed="false">
      <c r="A96" s="6" t="s">
        <v>436</v>
      </c>
      <c r="B96" s="6" t="s">
        <v>44</v>
      </c>
      <c r="C96" s="6" t="s">
        <v>249</v>
      </c>
      <c r="D96" s="6" t="s">
        <v>171</v>
      </c>
      <c r="E96" s="6" t="n">
        <v>1783424838</v>
      </c>
      <c r="F96" s="6" t="n">
        <v>1783424960</v>
      </c>
      <c r="G96" s="6" t="n">
        <v>1783424880</v>
      </c>
      <c r="H96" s="6" t="n">
        <v>1783428517</v>
      </c>
      <c r="J96" s="6" t="n">
        <v>0</v>
      </c>
      <c r="K96" s="6" t="n">
        <v>0</v>
      </c>
      <c r="L96" s="9" t="n">
        <f aca="false">IF(AND(E96&gt;=Scenario!$B$11,E96&lt;Scenario!$B$12),1,0)</f>
        <v>1</v>
      </c>
      <c r="M96" s="9" t="n">
        <f aca="false">IF(AND(L96=1,ISNUMBER(F96)),MAX(0,F96-E96)/60,"")</f>
        <v>2.03333333333333</v>
      </c>
      <c r="N96" s="9" t="n">
        <f aca="false">IF(AND(L96=1,ISNUMBER(G96)),MAX(0,G96-E96)/60,"")</f>
        <v>0.7</v>
      </c>
      <c r="O96" s="9" t="n">
        <f aca="false">IF(ISNUMBER(H96),IF(AND(H96&gt;=Scenario!$B$11,H96&lt;Scenario!$B$12),1,0),0)</f>
        <v>1</v>
      </c>
      <c r="P96" s="9" t="n">
        <f aca="false">IF(O96=1,MAX(0,H96-E96)/60,"")</f>
        <v>61.3166666666667</v>
      </c>
      <c r="Q96" s="9" t="n">
        <f aca="false">INDEX(Scenario!$B$18:$B$20,MATCH(B96,Scenario!$A$18:$A$20,0))</f>
        <v>240</v>
      </c>
      <c r="R96" s="9" t="n">
        <f aca="false">INDEX(Scenario!$C$18:$C$20,MATCH(B96,Scenario!$A$18:$A$20,0))</f>
        <v>4320</v>
      </c>
      <c r="S96" s="9" t="n">
        <f aca="false">IF(ISNUMBER(M96),IF(M96&lt;=Q96,1,0),"")</f>
        <v>1</v>
      </c>
      <c r="T96" s="9" t="n">
        <f aca="false">IF(ISNUMBER(P96),IF(P96&lt;=R96,1,0),"")</f>
        <v>1</v>
      </c>
      <c r="U96" s="9" t="n">
        <f aca="false">IF(E96&gt;Scenario!$B$14,0,IF(OR(AND(ISNUMBER(H96),H96&lt;=Scenario!$B$14),AND(ISNUMBER(I96),I96&lt;=Scenario!$B$14)),0,1))</f>
        <v>0</v>
      </c>
      <c r="V96" s="9" t="n">
        <f aca="false">IF(AND(U96=1,(Scenario!$B$14-E96)/60&gt;R96),1,0)</f>
        <v>0</v>
      </c>
      <c r="W96" s="9" t="n">
        <f aca="false">IF(OR(C96=Scenario!$B$22,C96=Scenario!$C$22),1,0)</f>
        <v>0</v>
      </c>
      <c r="X96" s="9" t="n">
        <f aca="false">IF(ISNUMBER(I96),1,0)</f>
        <v>0</v>
      </c>
      <c r="Y96" s="9" t="n">
        <f aca="false">MOD(INT(E96/86400)+3,7)</f>
        <v>1</v>
      </c>
      <c r="Z96" s="9" t="n">
        <f aca="false">MOD(INT(E96/3600),24)</f>
        <v>11</v>
      </c>
      <c r="AA96" s="6" t="s">
        <v>437</v>
      </c>
    </row>
    <row r="97" customFormat="false" ht="15" hidden="false" customHeight="false" outlineLevel="0" collapsed="false">
      <c r="A97" s="6" t="s">
        <v>438</v>
      </c>
      <c r="B97" s="6" t="s">
        <v>42</v>
      </c>
      <c r="C97" s="6" t="s">
        <v>249</v>
      </c>
      <c r="D97" s="6" t="s">
        <v>172</v>
      </c>
      <c r="E97" s="6" t="n">
        <v>1783425485</v>
      </c>
      <c r="F97" s="6" t="n">
        <v>1783425625</v>
      </c>
      <c r="G97" s="6" t="n">
        <v>1783425518</v>
      </c>
      <c r="H97" s="6" t="n">
        <v>1783430048</v>
      </c>
      <c r="J97" s="6" t="n">
        <v>0</v>
      </c>
      <c r="K97" s="6" t="n">
        <v>1</v>
      </c>
      <c r="L97" s="9" t="n">
        <f aca="false">IF(AND(E97&gt;=Scenario!$B$11,E97&lt;Scenario!$B$12),1,0)</f>
        <v>1</v>
      </c>
      <c r="M97" s="9" t="n">
        <f aca="false">IF(AND(L97=1,ISNUMBER(F97)),MAX(0,F97-E97)/60,"")</f>
        <v>2.33333333333333</v>
      </c>
      <c r="N97" s="9" t="n">
        <f aca="false">IF(AND(L97=1,ISNUMBER(G97)),MAX(0,G97-E97)/60,"")</f>
        <v>0.55</v>
      </c>
      <c r="O97" s="9" t="n">
        <f aca="false">IF(ISNUMBER(H97),IF(AND(H97&gt;=Scenario!$B$11,H97&lt;Scenario!$B$12),1,0),0)</f>
        <v>1</v>
      </c>
      <c r="P97" s="9" t="n">
        <f aca="false">IF(O97=1,MAX(0,H97-E97)/60,"")</f>
        <v>76.05</v>
      </c>
      <c r="Q97" s="9" t="n">
        <f aca="false">INDEX(Scenario!$B$18:$B$20,MATCH(B97,Scenario!$A$18:$A$20,0))</f>
        <v>15</v>
      </c>
      <c r="R97" s="9" t="n">
        <f aca="false">INDEX(Scenario!$C$18:$C$20,MATCH(B97,Scenario!$A$18:$A$20,0))</f>
        <v>240</v>
      </c>
      <c r="S97" s="9" t="n">
        <f aca="false">IF(ISNUMBER(M97),IF(M97&lt;=Q97,1,0),"")</f>
        <v>1</v>
      </c>
      <c r="T97" s="9" t="n">
        <f aca="false">IF(ISNUMBER(P97),IF(P97&lt;=R97,1,0),"")</f>
        <v>1</v>
      </c>
      <c r="U97" s="9" t="n">
        <f aca="false">IF(E97&gt;Scenario!$B$14,0,IF(OR(AND(ISNUMBER(H97),H97&lt;=Scenario!$B$14),AND(ISNUMBER(I97),I97&lt;=Scenario!$B$14)),0,1))</f>
        <v>0</v>
      </c>
      <c r="V97" s="9" t="n">
        <f aca="false">IF(AND(U97=1,(Scenario!$B$14-E97)/60&gt;R97),1,0)</f>
        <v>0</v>
      </c>
      <c r="W97" s="9" t="n">
        <f aca="false">IF(OR(C97=Scenario!$B$22,C97=Scenario!$C$22),1,0)</f>
        <v>0</v>
      </c>
      <c r="X97" s="9" t="n">
        <f aca="false">IF(ISNUMBER(I97),1,0)</f>
        <v>0</v>
      </c>
      <c r="Y97" s="9" t="n">
        <f aca="false">MOD(INT(E97/86400)+3,7)</f>
        <v>1</v>
      </c>
      <c r="Z97" s="9" t="n">
        <f aca="false">MOD(INT(E97/3600),24)</f>
        <v>11</v>
      </c>
      <c r="AA97" s="6" t="s">
        <v>439</v>
      </c>
    </row>
    <row r="98" customFormat="false" ht="15" hidden="false" customHeight="false" outlineLevel="0" collapsed="false">
      <c r="A98" s="6" t="s">
        <v>440</v>
      </c>
      <c r="B98" s="6" t="s">
        <v>43</v>
      </c>
      <c r="C98" s="6" t="s">
        <v>249</v>
      </c>
      <c r="D98" s="6" t="s">
        <v>170</v>
      </c>
      <c r="E98" s="6" t="n">
        <v>1783425855</v>
      </c>
      <c r="F98" s="6" t="n">
        <v>1783426099</v>
      </c>
      <c r="G98" s="6" t="n">
        <v>1783425908</v>
      </c>
      <c r="H98" s="6" t="n">
        <v>1783428040</v>
      </c>
      <c r="J98" s="6" t="n">
        <v>0</v>
      </c>
      <c r="K98" s="6" t="n">
        <v>0</v>
      </c>
      <c r="L98" s="9" t="n">
        <f aca="false">IF(AND(E98&gt;=Scenario!$B$11,E98&lt;Scenario!$B$12),1,0)</f>
        <v>1</v>
      </c>
      <c r="M98" s="9" t="n">
        <f aca="false">IF(AND(L98=1,ISNUMBER(F98)),MAX(0,F98-E98)/60,"")</f>
        <v>4.06666666666667</v>
      </c>
      <c r="N98" s="9" t="n">
        <f aca="false">IF(AND(L98=1,ISNUMBER(G98)),MAX(0,G98-E98)/60,"")</f>
        <v>0.883333333333333</v>
      </c>
      <c r="O98" s="9" t="n">
        <f aca="false">IF(ISNUMBER(H98),IF(AND(H98&gt;=Scenario!$B$11,H98&lt;Scenario!$B$12),1,0),0)</f>
        <v>1</v>
      </c>
      <c r="P98" s="9" t="n">
        <f aca="false">IF(O98=1,MAX(0,H98-E98)/60,"")</f>
        <v>36.4166666666667</v>
      </c>
      <c r="Q98" s="9" t="n">
        <f aca="false">INDEX(Scenario!$B$18:$B$20,MATCH(B98,Scenario!$A$18:$A$20,0))</f>
        <v>60</v>
      </c>
      <c r="R98" s="9" t="n">
        <f aca="false">INDEX(Scenario!$C$18:$C$20,MATCH(B98,Scenario!$A$18:$A$20,0))</f>
        <v>1440</v>
      </c>
      <c r="S98" s="9" t="n">
        <f aca="false">IF(ISNUMBER(M98),IF(M98&lt;=Q98,1,0),"")</f>
        <v>1</v>
      </c>
      <c r="T98" s="9" t="n">
        <f aca="false">IF(ISNUMBER(P98),IF(P98&lt;=R98,1,0),"")</f>
        <v>1</v>
      </c>
      <c r="U98" s="9" t="n">
        <f aca="false">IF(E98&gt;Scenario!$B$14,0,IF(OR(AND(ISNUMBER(H98),H98&lt;=Scenario!$B$14),AND(ISNUMBER(I98),I98&lt;=Scenario!$B$14)),0,1))</f>
        <v>0</v>
      </c>
      <c r="V98" s="9" t="n">
        <f aca="false">IF(AND(U98=1,(Scenario!$B$14-E98)/60&gt;R98),1,0)</f>
        <v>0</v>
      </c>
      <c r="W98" s="9" t="n">
        <f aca="false">IF(OR(C98=Scenario!$B$22,C98=Scenario!$C$22),1,0)</f>
        <v>0</v>
      </c>
      <c r="X98" s="9" t="n">
        <f aca="false">IF(ISNUMBER(I98),1,0)</f>
        <v>0</v>
      </c>
      <c r="Y98" s="9" t="n">
        <f aca="false">MOD(INT(E98/86400)+3,7)</f>
        <v>1</v>
      </c>
      <c r="Z98" s="9" t="n">
        <f aca="false">MOD(INT(E98/3600),24)</f>
        <v>12</v>
      </c>
      <c r="AA98" s="6" t="s">
        <v>441</v>
      </c>
    </row>
    <row r="99" customFormat="false" ht="15" hidden="false" customHeight="false" outlineLevel="0" collapsed="false">
      <c r="A99" s="6" t="s">
        <v>442</v>
      </c>
      <c r="B99" s="6" t="s">
        <v>43</v>
      </c>
      <c r="C99" s="6" t="s">
        <v>249</v>
      </c>
      <c r="D99" s="6" t="s">
        <v>170</v>
      </c>
      <c r="E99" s="6" t="n">
        <v>1783428451</v>
      </c>
      <c r="F99" s="6" t="n">
        <v>1783428649</v>
      </c>
      <c r="G99" s="6" t="n">
        <v>1783428477</v>
      </c>
      <c r="H99" s="6" t="n">
        <v>1783430657</v>
      </c>
      <c r="J99" s="6" t="n">
        <v>0</v>
      </c>
      <c r="K99" s="6" t="n">
        <v>0</v>
      </c>
      <c r="L99" s="9" t="n">
        <f aca="false">IF(AND(E99&gt;=Scenario!$B$11,E99&lt;Scenario!$B$12),1,0)</f>
        <v>1</v>
      </c>
      <c r="M99" s="9" t="n">
        <f aca="false">IF(AND(L99=1,ISNUMBER(F99)),MAX(0,F99-E99)/60,"")</f>
        <v>3.3</v>
      </c>
      <c r="N99" s="9" t="n">
        <f aca="false">IF(AND(L99=1,ISNUMBER(G99)),MAX(0,G99-E99)/60,"")</f>
        <v>0.433333333333333</v>
      </c>
      <c r="O99" s="9" t="n">
        <f aca="false">IF(ISNUMBER(H99),IF(AND(H99&gt;=Scenario!$B$11,H99&lt;Scenario!$B$12),1,0),0)</f>
        <v>1</v>
      </c>
      <c r="P99" s="9" t="n">
        <f aca="false">IF(O99=1,MAX(0,H99-E99)/60,"")</f>
        <v>36.7666666666667</v>
      </c>
      <c r="Q99" s="9" t="n">
        <f aca="false">INDEX(Scenario!$B$18:$B$20,MATCH(B99,Scenario!$A$18:$A$20,0))</f>
        <v>60</v>
      </c>
      <c r="R99" s="9" t="n">
        <f aca="false">INDEX(Scenario!$C$18:$C$20,MATCH(B99,Scenario!$A$18:$A$20,0))</f>
        <v>1440</v>
      </c>
      <c r="S99" s="9" t="n">
        <f aca="false">IF(ISNUMBER(M99),IF(M99&lt;=Q99,1,0),"")</f>
        <v>1</v>
      </c>
      <c r="T99" s="9" t="n">
        <f aca="false">IF(ISNUMBER(P99),IF(P99&lt;=R99,1,0),"")</f>
        <v>1</v>
      </c>
      <c r="U99" s="9" t="n">
        <f aca="false">IF(E99&gt;Scenario!$B$14,0,IF(OR(AND(ISNUMBER(H99),H99&lt;=Scenario!$B$14),AND(ISNUMBER(I99),I99&lt;=Scenario!$B$14)),0,1))</f>
        <v>0</v>
      </c>
      <c r="V99" s="9" t="n">
        <f aca="false">IF(AND(U99=1,(Scenario!$B$14-E99)/60&gt;R99),1,0)</f>
        <v>0</v>
      </c>
      <c r="W99" s="9" t="n">
        <f aca="false">IF(OR(C99=Scenario!$B$22,C99=Scenario!$C$22),1,0)</f>
        <v>0</v>
      </c>
      <c r="X99" s="9" t="n">
        <f aca="false">IF(ISNUMBER(I99),1,0)</f>
        <v>0</v>
      </c>
      <c r="Y99" s="9" t="n">
        <f aca="false">MOD(INT(E99/86400)+3,7)</f>
        <v>1</v>
      </c>
      <c r="Z99" s="9" t="n">
        <f aca="false">MOD(INT(E99/3600),24)</f>
        <v>12</v>
      </c>
      <c r="AA99" s="6" t="s">
        <v>443</v>
      </c>
    </row>
    <row r="100" customFormat="false" ht="15" hidden="false" customHeight="false" outlineLevel="0" collapsed="false">
      <c r="A100" s="6" t="s">
        <v>444</v>
      </c>
      <c r="B100" s="6" t="s">
        <v>44</v>
      </c>
      <c r="C100" s="6" t="s">
        <v>46</v>
      </c>
      <c r="D100" s="6" t="s">
        <v>171</v>
      </c>
      <c r="E100" s="6" t="n">
        <v>1783432929</v>
      </c>
      <c r="F100" s="6" t="n">
        <v>1783433152</v>
      </c>
      <c r="G100" s="6" t="n">
        <v>1783432943</v>
      </c>
      <c r="H100" s="6" t="n">
        <v>1783434703</v>
      </c>
      <c r="J100" s="6" t="n">
        <v>0</v>
      </c>
      <c r="K100" s="6" t="n">
        <v>0</v>
      </c>
      <c r="L100" s="9" t="n">
        <f aca="false">IF(AND(E100&gt;=Scenario!$B$11,E100&lt;Scenario!$B$12),1,0)</f>
        <v>1</v>
      </c>
      <c r="M100" s="9" t="n">
        <f aca="false">IF(AND(L100=1,ISNUMBER(F100)),MAX(0,F100-E100)/60,"")</f>
        <v>3.71666666666667</v>
      </c>
      <c r="N100" s="9" t="n">
        <f aca="false">IF(AND(L100=1,ISNUMBER(G100)),MAX(0,G100-E100)/60,"")</f>
        <v>0.233333333333333</v>
      </c>
      <c r="O100" s="9" t="n">
        <f aca="false">IF(ISNUMBER(H100),IF(AND(H100&gt;=Scenario!$B$11,H100&lt;Scenario!$B$12),1,0),0)</f>
        <v>1</v>
      </c>
      <c r="P100" s="9" t="n">
        <f aca="false">IF(O100=1,MAX(0,H100-E100)/60,"")</f>
        <v>29.5666666666667</v>
      </c>
      <c r="Q100" s="9" t="n">
        <f aca="false">INDEX(Scenario!$B$18:$B$20,MATCH(B100,Scenario!$A$18:$A$20,0))</f>
        <v>240</v>
      </c>
      <c r="R100" s="9" t="n">
        <f aca="false">INDEX(Scenario!$C$18:$C$20,MATCH(B100,Scenario!$A$18:$A$20,0))</f>
        <v>4320</v>
      </c>
      <c r="S100" s="9" t="n">
        <f aca="false">IF(ISNUMBER(M100),IF(M100&lt;=Q100,1,0),"")</f>
        <v>1</v>
      </c>
      <c r="T100" s="9" t="n">
        <f aca="false">IF(ISNUMBER(P100),IF(P100&lt;=R100,1,0),"")</f>
        <v>1</v>
      </c>
      <c r="U100" s="9" t="n">
        <f aca="false">IF(E100&gt;Scenario!$B$14,0,IF(OR(AND(ISNUMBER(H100),H100&lt;=Scenario!$B$14),AND(ISNUMBER(I100),I100&lt;=Scenario!$B$14)),0,1))</f>
        <v>0</v>
      </c>
      <c r="V100" s="9" t="n">
        <f aca="false">IF(AND(U100=1,(Scenario!$B$14-E100)/60&gt;R100),1,0)</f>
        <v>0</v>
      </c>
      <c r="W100" s="9" t="n">
        <f aca="false">IF(OR(C100=Scenario!$B$22,C100=Scenario!$C$22),1,0)</f>
        <v>1</v>
      </c>
      <c r="X100" s="9" t="n">
        <f aca="false">IF(ISNUMBER(I100),1,0)</f>
        <v>0</v>
      </c>
      <c r="Y100" s="9" t="n">
        <f aca="false">MOD(INT(E100/86400)+3,7)</f>
        <v>1</v>
      </c>
      <c r="Z100" s="9" t="n">
        <f aca="false">MOD(INT(E100/3600),24)</f>
        <v>14</v>
      </c>
      <c r="AA100" s="6" t="s">
        <v>445</v>
      </c>
    </row>
    <row r="101" customFormat="false" ht="15" hidden="false" customHeight="false" outlineLevel="0" collapsed="false">
      <c r="A101" s="6" t="s">
        <v>446</v>
      </c>
      <c r="B101" s="6" t="s">
        <v>43</v>
      </c>
      <c r="C101" s="6" t="s">
        <v>249</v>
      </c>
      <c r="D101" s="6" t="s">
        <v>171</v>
      </c>
      <c r="E101" s="6" t="n">
        <v>1783433325</v>
      </c>
      <c r="F101" s="6" t="n">
        <v>1783433573</v>
      </c>
      <c r="G101" s="6" t="n">
        <v>1783433372</v>
      </c>
      <c r="H101" s="6" t="n">
        <v>1783437725</v>
      </c>
      <c r="J101" s="6" t="n">
        <v>0</v>
      </c>
      <c r="K101" s="6" t="n">
        <v>0</v>
      </c>
      <c r="L101" s="9" t="n">
        <f aca="false">IF(AND(E101&gt;=Scenario!$B$11,E101&lt;Scenario!$B$12),1,0)</f>
        <v>1</v>
      </c>
      <c r="M101" s="9" t="n">
        <f aca="false">IF(AND(L101=1,ISNUMBER(F101)),MAX(0,F101-E101)/60,"")</f>
        <v>4.13333333333333</v>
      </c>
      <c r="N101" s="9" t="n">
        <f aca="false">IF(AND(L101=1,ISNUMBER(G101)),MAX(0,G101-E101)/60,"")</f>
        <v>0.783333333333333</v>
      </c>
      <c r="O101" s="9" t="n">
        <f aca="false">IF(ISNUMBER(H101),IF(AND(H101&gt;=Scenario!$B$11,H101&lt;Scenario!$B$12),1,0),0)</f>
        <v>1</v>
      </c>
      <c r="P101" s="9" t="n">
        <f aca="false">IF(O101=1,MAX(0,H101-E101)/60,"")</f>
        <v>73.3333333333333</v>
      </c>
      <c r="Q101" s="9" t="n">
        <f aca="false">INDEX(Scenario!$B$18:$B$20,MATCH(B101,Scenario!$A$18:$A$20,0))</f>
        <v>60</v>
      </c>
      <c r="R101" s="9" t="n">
        <f aca="false">INDEX(Scenario!$C$18:$C$20,MATCH(B101,Scenario!$A$18:$A$20,0))</f>
        <v>1440</v>
      </c>
      <c r="S101" s="9" t="n">
        <f aca="false">IF(ISNUMBER(M101),IF(M101&lt;=Q101,1,0),"")</f>
        <v>1</v>
      </c>
      <c r="T101" s="9" t="n">
        <f aca="false">IF(ISNUMBER(P101),IF(P101&lt;=R101,1,0),"")</f>
        <v>1</v>
      </c>
      <c r="U101" s="9" t="n">
        <f aca="false">IF(E101&gt;Scenario!$B$14,0,IF(OR(AND(ISNUMBER(H101),H101&lt;=Scenario!$B$14),AND(ISNUMBER(I101),I101&lt;=Scenario!$B$14)),0,1))</f>
        <v>0</v>
      </c>
      <c r="V101" s="9" t="n">
        <f aca="false">IF(AND(U101=1,(Scenario!$B$14-E101)/60&gt;R101),1,0)</f>
        <v>0</v>
      </c>
      <c r="W101" s="9" t="n">
        <f aca="false">IF(OR(C101=Scenario!$B$22,C101=Scenario!$C$22),1,0)</f>
        <v>0</v>
      </c>
      <c r="X101" s="9" t="n">
        <f aca="false">IF(ISNUMBER(I101),1,0)</f>
        <v>0</v>
      </c>
      <c r="Y101" s="9" t="n">
        <f aca="false">MOD(INT(E101/86400)+3,7)</f>
        <v>1</v>
      </c>
      <c r="Z101" s="9" t="n">
        <f aca="false">MOD(INT(E101/3600),24)</f>
        <v>14</v>
      </c>
      <c r="AA101" s="6" t="s">
        <v>447</v>
      </c>
    </row>
    <row r="102" customFormat="false" ht="15" hidden="false" customHeight="false" outlineLevel="0" collapsed="false">
      <c r="A102" s="6" t="s">
        <v>448</v>
      </c>
      <c r="B102" s="6" t="s">
        <v>43</v>
      </c>
      <c r="C102" s="6" t="s">
        <v>47</v>
      </c>
      <c r="D102" s="6" t="s">
        <v>171</v>
      </c>
      <c r="E102" s="6" t="n">
        <v>1783434224</v>
      </c>
      <c r="F102" s="6" t="n">
        <v>1783434388</v>
      </c>
      <c r="G102" s="6" t="n">
        <v>1783434251</v>
      </c>
      <c r="H102" s="6" t="n">
        <v>1783436340</v>
      </c>
      <c r="J102" s="6" t="n">
        <v>0</v>
      </c>
      <c r="K102" s="6" t="n">
        <v>0</v>
      </c>
      <c r="L102" s="9" t="n">
        <f aca="false">IF(AND(E102&gt;=Scenario!$B$11,E102&lt;Scenario!$B$12),1,0)</f>
        <v>1</v>
      </c>
      <c r="M102" s="9" t="n">
        <f aca="false">IF(AND(L102=1,ISNUMBER(F102)),MAX(0,F102-E102)/60,"")</f>
        <v>2.73333333333333</v>
      </c>
      <c r="N102" s="9" t="n">
        <f aca="false">IF(AND(L102=1,ISNUMBER(G102)),MAX(0,G102-E102)/60,"")</f>
        <v>0.45</v>
      </c>
      <c r="O102" s="9" t="n">
        <f aca="false">IF(ISNUMBER(H102),IF(AND(H102&gt;=Scenario!$B$11,H102&lt;Scenario!$B$12),1,0),0)</f>
        <v>1</v>
      </c>
      <c r="P102" s="9" t="n">
        <f aca="false">IF(O102=1,MAX(0,H102-E102)/60,"")</f>
        <v>35.2666666666667</v>
      </c>
      <c r="Q102" s="9" t="n">
        <f aca="false">INDEX(Scenario!$B$18:$B$20,MATCH(B102,Scenario!$A$18:$A$20,0))</f>
        <v>60</v>
      </c>
      <c r="R102" s="9" t="n">
        <f aca="false">INDEX(Scenario!$C$18:$C$20,MATCH(B102,Scenario!$A$18:$A$20,0))</f>
        <v>1440</v>
      </c>
      <c r="S102" s="9" t="n">
        <f aca="false">IF(ISNUMBER(M102),IF(M102&lt;=Q102,1,0),"")</f>
        <v>1</v>
      </c>
      <c r="T102" s="9" t="n">
        <f aca="false">IF(ISNUMBER(P102),IF(P102&lt;=R102,1,0),"")</f>
        <v>1</v>
      </c>
      <c r="U102" s="9" t="n">
        <f aca="false">IF(E102&gt;Scenario!$B$14,0,IF(OR(AND(ISNUMBER(H102),H102&lt;=Scenario!$B$14),AND(ISNUMBER(I102),I102&lt;=Scenario!$B$14)),0,1))</f>
        <v>0</v>
      </c>
      <c r="V102" s="9" t="n">
        <f aca="false">IF(AND(U102=1,(Scenario!$B$14-E102)/60&gt;R102),1,0)</f>
        <v>0</v>
      </c>
      <c r="W102" s="9" t="n">
        <f aca="false">IF(OR(C102=Scenario!$B$22,C102=Scenario!$C$22),1,0)</f>
        <v>1</v>
      </c>
      <c r="X102" s="9" t="n">
        <f aca="false">IF(ISNUMBER(I102),1,0)</f>
        <v>0</v>
      </c>
      <c r="Y102" s="9" t="n">
        <f aca="false">MOD(INT(E102/86400)+3,7)</f>
        <v>1</v>
      </c>
      <c r="Z102" s="9" t="n">
        <f aca="false">MOD(INT(E102/3600),24)</f>
        <v>14</v>
      </c>
      <c r="AA102" s="6" t="s">
        <v>449</v>
      </c>
    </row>
    <row r="103" customFormat="false" ht="15" hidden="false" customHeight="false" outlineLevel="0" collapsed="false">
      <c r="A103" s="6" t="s">
        <v>450</v>
      </c>
      <c r="B103" s="6" t="s">
        <v>43</v>
      </c>
      <c r="C103" s="6" t="s">
        <v>249</v>
      </c>
      <c r="D103" s="6" t="s">
        <v>172</v>
      </c>
      <c r="E103" s="6" t="n">
        <v>1783434663</v>
      </c>
      <c r="F103" s="6" t="n">
        <v>1783434898</v>
      </c>
      <c r="G103" s="6" t="n">
        <v>1783434689</v>
      </c>
      <c r="H103" s="6" t="n">
        <v>1783437349</v>
      </c>
      <c r="J103" s="6" t="n">
        <v>0</v>
      </c>
      <c r="K103" s="6" t="n">
        <v>0</v>
      </c>
      <c r="L103" s="9" t="n">
        <f aca="false">IF(AND(E103&gt;=Scenario!$B$11,E103&lt;Scenario!$B$12),1,0)</f>
        <v>1</v>
      </c>
      <c r="M103" s="9" t="n">
        <f aca="false">IF(AND(L103=1,ISNUMBER(F103)),MAX(0,F103-E103)/60,"")</f>
        <v>3.91666666666667</v>
      </c>
      <c r="N103" s="9" t="n">
        <f aca="false">IF(AND(L103=1,ISNUMBER(G103)),MAX(0,G103-E103)/60,"")</f>
        <v>0.433333333333333</v>
      </c>
      <c r="O103" s="9" t="n">
        <f aca="false">IF(ISNUMBER(H103),IF(AND(H103&gt;=Scenario!$B$11,H103&lt;Scenario!$B$12),1,0),0)</f>
        <v>1</v>
      </c>
      <c r="P103" s="9" t="n">
        <f aca="false">IF(O103=1,MAX(0,H103-E103)/60,"")</f>
        <v>44.7666666666667</v>
      </c>
      <c r="Q103" s="9" t="n">
        <f aca="false">INDEX(Scenario!$B$18:$B$20,MATCH(B103,Scenario!$A$18:$A$20,0))</f>
        <v>60</v>
      </c>
      <c r="R103" s="9" t="n">
        <f aca="false">INDEX(Scenario!$C$18:$C$20,MATCH(B103,Scenario!$A$18:$A$20,0))</f>
        <v>1440</v>
      </c>
      <c r="S103" s="9" t="n">
        <f aca="false">IF(ISNUMBER(M103),IF(M103&lt;=Q103,1,0),"")</f>
        <v>1</v>
      </c>
      <c r="T103" s="9" t="n">
        <f aca="false">IF(ISNUMBER(P103),IF(P103&lt;=R103,1,0),"")</f>
        <v>1</v>
      </c>
      <c r="U103" s="9" t="n">
        <f aca="false">IF(E103&gt;Scenario!$B$14,0,IF(OR(AND(ISNUMBER(H103),H103&lt;=Scenario!$B$14),AND(ISNUMBER(I103),I103&lt;=Scenario!$B$14)),0,1))</f>
        <v>0</v>
      </c>
      <c r="V103" s="9" t="n">
        <f aca="false">IF(AND(U103=1,(Scenario!$B$14-E103)/60&gt;R103),1,0)</f>
        <v>0</v>
      </c>
      <c r="W103" s="9" t="n">
        <f aca="false">IF(OR(C103=Scenario!$B$22,C103=Scenario!$C$22),1,0)</f>
        <v>0</v>
      </c>
      <c r="X103" s="9" t="n">
        <f aca="false">IF(ISNUMBER(I103),1,0)</f>
        <v>0</v>
      </c>
      <c r="Y103" s="9" t="n">
        <f aca="false">MOD(INT(E103/86400)+3,7)</f>
        <v>1</v>
      </c>
      <c r="Z103" s="9" t="n">
        <f aca="false">MOD(INT(E103/3600),24)</f>
        <v>14</v>
      </c>
      <c r="AA103" s="6" t="s">
        <v>451</v>
      </c>
    </row>
    <row r="104" customFormat="false" ht="15" hidden="false" customHeight="false" outlineLevel="0" collapsed="false">
      <c r="A104" s="6" t="s">
        <v>452</v>
      </c>
      <c r="B104" s="6" t="s">
        <v>42</v>
      </c>
      <c r="C104" s="6" t="s">
        <v>47</v>
      </c>
      <c r="D104" s="6" t="s">
        <v>171</v>
      </c>
      <c r="E104" s="6" t="n">
        <v>1783434805</v>
      </c>
      <c r="F104" s="6" t="n">
        <v>1783434895</v>
      </c>
      <c r="G104" s="6" t="n">
        <v>1783434835</v>
      </c>
      <c r="H104" s="6" t="n">
        <v>1783437187</v>
      </c>
      <c r="J104" s="6" t="n">
        <v>0</v>
      </c>
      <c r="K104" s="6" t="n">
        <v>0</v>
      </c>
      <c r="L104" s="9" t="n">
        <f aca="false">IF(AND(E104&gt;=Scenario!$B$11,E104&lt;Scenario!$B$12),1,0)</f>
        <v>1</v>
      </c>
      <c r="M104" s="9" t="n">
        <f aca="false">IF(AND(L104=1,ISNUMBER(F104)),MAX(0,F104-E104)/60,"")</f>
        <v>1.5</v>
      </c>
      <c r="N104" s="9" t="n">
        <f aca="false">IF(AND(L104=1,ISNUMBER(G104)),MAX(0,G104-E104)/60,"")</f>
        <v>0.5</v>
      </c>
      <c r="O104" s="9" t="n">
        <f aca="false">IF(ISNUMBER(H104),IF(AND(H104&gt;=Scenario!$B$11,H104&lt;Scenario!$B$12),1,0),0)</f>
        <v>1</v>
      </c>
      <c r="P104" s="9" t="n">
        <f aca="false">IF(O104=1,MAX(0,H104-E104)/60,"")</f>
        <v>39.7</v>
      </c>
      <c r="Q104" s="9" t="n">
        <f aca="false">INDEX(Scenario!$B$18:$B$20,MATCH(B104,Scenario!$A$18:$A$20,0))</f>
        <v>15</v>
      </c>
      <c r="R104" s="9" t="n">
        <f aca="false">INDEX(Scenario!$C$18:$C$20,MATCH(B104,Scenario!$A$18:$A$20,0))</f>
        <v>240</v>
      </c>
      <c r="S104" s="9" t="n">
        <f aca="false">IF(ISNUMBER(M104),IF(M104&lt;=Q104,1,0),"")</f>
        <v>1</v>
      </c>
      <c r="T104" s="9" t="n">
        <f aca="false">IF(ISNUMBER(P104),IF(P104&lt;=R104,1,0),"")</f>
        <v>1</v>
      </c>
      <c r="U104" s="9" t="n">
        <f aca="false">IF(E104&gt;Scenario!$B$14,0,IF(OR(AND(ISNUMBER(H104),H104&lt;=Scenario!$B$14),AND(ISNUMBER(I104),I104&lt;=Scenario!$B$14)),0,1))</f>
        <v>0</v>
      </c>
      <c r="V104" s="9" t="n">
        <f aca="false">IF(AND(U104=1,(Scenario!$B$14-E104)/60&gt;R104),1,0)</f>
        <v>0</v>
      </c>
      <c r="W104" s="9" t="n">
        <f aca="false">IF(OR(C104=Scenario!$B$22,C104=Scenario!$C$22),1,0)</f>
        <v>1</v>
      </c>
      <c r="X104" s="9" t="n">
        <f aca="false">IF(ISNUMBER(I104),1,0)</f>
        <v>0</v>
      </c>
      <c r="Y104" s="9" t="n">
        <f aca="false">MOD(INT(E104/86400)+3,7)</f>
        <v>1</v>
      </c>
      <c r="Z104" s="9" t="n">
        <f aca="false">MOD(INT(E104/3600),24)</f>
        <v>14</v>
      </c>
      <c r="AA104" s="6" t="s">
        <v>453</v>
      </c>
    </row>
    <row r="105" customFormat="false" ht="15" hidden="false" customHeight="false" outlineLevel="0" collapsed="false">
      <c r="A105" s="6" t="s">
        <v>454</v>
      </c>
      <c r="B105" s="6" t="s">
        <v>44</v>
      </c>
      <c r="C105" s="6" t="s">
        <v>249</v>
      </c>
      <c r="D105" s="6" t="s">
        <v>170</v>
      </c>
      <c r="E105" s="6" t="n">
        <v>1783434825</v>
      </c>
      <c r="F105" s="6" t="n">
        <v>1783435069</v>
      </c>
      <c r="G105" s="6" t="n">
        <v>1783434881</v>
      </c>
      <c r="H105" s="6" t="n">
        <v>1783435473</v>
      </c>
      <c r="J105" s="6" t="n">
        <v>0</v>
      </c>
      <c r="K105" s="6" t="n">
        <v>0</v>
      </c>
      <c r="L105" s="9" t="n">
        <f aca="false">IF(AND(E105&gt;=Scenario!$B$11,E105&lt;Scenario!$B$12),1,0)</f>
        <v>1</v>
      </c>
      <c r="M105" s="9" t="n">
        <f aca="false">IF(AND(L105=1,ISNUMBER(F105)),MAX(0,F105-E105)/60,"")</f>
        <v>4.06666666666667</v>
      </c>
      <c r="N105" s="9" t="n">
        <f aca="false">IF(AND(L105=1,ISNUMBER(G105)),MAX(0,G105-E105)/60,"")</f>
        <v>0.933333333333333</v>
      </c>
      <c r="O105" s="9" t="n">
        <f aca="false">IF(ISNUMBER(H105),IF(AND(H105&gt;=Scenario!$B$11,H105&lt;Scenario!$B$12),1,0),0)</f>
        <v>1</v>
      </c>
      <c r="P105" s="9" t="n">
        <f aca="false">IF(O105=1,MAX(0,H105-E105)/60,"")</f>
        <v>10.8</v>
      </c>
      <c r="Q105" s="9" t="n">
        <f aca="false">INDEX(Scenario!$B$18:$B$20,MATCH(B105,Scenario!$A$18:$A$20,0))</f>
        <v>240</v>
      </c>
      <c r="R105" s="9" t="n">
        <f aca="false">INDEX(Scenario!$C$18:$C$20,MATCH(B105,Scenario!$A$18:$A$20,0))</f>
        <v>4320</v>
      </c>
      <c r="S105" s="9" t="n">
        <f aca="false">IF(ISNUMBER(M105),IF(M105&lt;=Q105,1,0),"")</f>
        <v>1</v>
      </c>
      <c r="T105" s="9" t="n">
        <f aca="false">IF(ISNUMBER(P105),IF(P105&lt;=R105,1,0),"")</f>
        <v>1</v>
      </c>
      <c r="U105" s="9" t="n">
        <f aca="false">IF(E105&gt;Scenario!$B$14,0,IF(OR(AND(ISNUMBER(H105),H105&lt;=Scenario!$B$14),AND(ISNUMBER(I105),I105&lt;=Scenario!$B$14)),0,1))</f>
        <v>0</v>
      </c>
      <c r="V105" s="9" t="n">
        <f aca="false">IF(AND(U105=1,(Scenario!$B$14-E105)/60&gt;R105),1,0)</f>
        <v>0</v>
      </c>
      <c r="W105" s="9" t="n">
        <f aca="false">IF(OR(C105=Scenario!$B$22,C105=Scenario!$C$22),1,0)</f>
        <v>0</v>
      </c>
      <c r="X105" s="9" t="n">
        <f aca="false">IF(ISNUMBER(I105),1,0)</f>
        <v>0</v>
      </c>
      <c r="Y105" s="9" t="n">
        <f aca="false">MOD(INT(E105/86400)+3,7)</f>
        <v>1</v>
      </c>
      <c r="Z105" s="9" t="n">
        <f aca="false">MOD(INT(E105/3600),24)</f>
        <v>14</v>
      </c>
      <c r="AA105" s="6" t="s">
        <v>455</v>
      </c>
    </row>
    <row r="106" customFormat="false" ht="15" hidden="false" customHeight="false" outlineLevel="0" collapsed="false">
      <c r="A106" s="6" t="s">
        <v>456</v>
      </c>
      <c r="B106" s="6" t="s">
        <v>42</v>
      </c>
      <c r="C106" s="6" t="s">
        <v>249</v>
      </c>
      <c r="D106" s="6" t="s">
        <v>171</v>
      </c>
      <c r="E106" s="6" t="n">
        <v>1783434911</v>
      </c>
      <c r="F106" s="6" t="n">
        <v>1783436529</v>
      </c>
      <c r="G106" s="6" t="n">
        <v>1783436391</v>
      </c>
      <c r="H106" s="6" t="n">
        <v>1783539629</v>
      </c>
      <c r="J106" s="6" t="n">
        <v>1</v>
      </c>
      <c r="K106" s="6" t="n">
        <v>0</v>
      </c>
      <c r="L106" s="9" t="n">
        <f aca="false">IF(AND(E106&gt;=Scenario!$B$11,E106&lt;Scenario!$B$12),1,0)</f>
        <v>1</v>
      </c>
      <c r="M106" s="9" t="n">
        <f aca="false">IF(AND(L106=1,ISNUMBER(F106)),MAX(0,F106-E106)/60,"")</f>
        <v>26.9666666666667</v>
      </c>
      <c r="N106" s="9" t="n">
        <f aca="false">IF(AND(L106=1,ISNUMBER(G106)),MAX(0,G106-E106)/60,"")</f>
        <v>24.6666666666667</v>
      </c>
      <c r="O106" s="9" t="n">
        <f aca="false">IF(ISNUMBER(H106),IF(AND(H106&gt;=Scenario!$B$11,H106&lt;Scenario!$B$12),1,0),0)</f>
        <v>1</v>
      </c>
      <c r="P106" s="9" t="n">
        <f aca="false">IF(O106=1,MAX(0,H106-E106)/60,"")</f>
        <v>1745.3</v>
      </c>
      <c r="Q106" s="9" t="n">
        <f aca="false">INDEX(Scenario!$B$18:$B$20,MATCH(B106,Scenario!$A$18:$A$20,0))</f>
        <v>15</v>
      </c>
      <c r="R106" s="9" t="n">
        <f aca="false">INDEX(Scenario!$C$18:$C$20,MATCH(B106,Scenario!$A$18:$A$20,0))</f>
        <v>240</v>
      </c>
      <c r="S106" s="9" t="n">
        <f aca="false">IF(ISNUMBER(M106),IF(M106&lt;=Q106,1,0),"")</f>
        <v>0</v>
      </c>
      <c r="T106" s="9" t="n">
        <f aca="false">IF(ISNUMBER(P106),IF(P106&lt;=R106,1,0),"")</f>
        <v>0</v>
      </c>
      <c r="U106" s="9" t="n">
        <f aca="false">IF(E106&gt;Scenario!$B$14,0,IF(OR(AND(ISNUMBER(H106),H106&lt;=Scenario!$B$14),AND(ISNUMBER(I106),I106&lt;=Scenario!$B$14)),0,1))</f>
        <v>0</v>
      </c>
      <c r="V106" s="9" t="n">
        <f aca="false">IF(AND(U106=1,(Scenario!$B$14-E106)/60&gt;R106),1,0)</f>
        <v>0</v>
      </c>
      <c r="W106" s="9" t="n">
        <f aca="false">IF(OR(C106=Scenario!$B$22,C106=Scenario!$C$22),1,0)</f>
        <v>0</v>
      </c>
      <c r="X106" s="9" t="n">
        <f aca="false">IF(ISNUMBER(I106),1,0)</f>
        <v>0</v>
      </c>
      <c r="Y106" s="9" t="n">
        <f aca="false">MOD(INT(E106/86400)+3,7)</f>
        <v>1</v>
      </c>
      <c r="Z106" s="9" t="n">
        <f aca="false">MOD(INT(E106/3600),24)</f>
        <v>14</v>
      </c>
      <c r="AA106" s="6" t="s">
        <v>457</v>
      </c>
    </row>
    <row r="107" customFormat="false" ht="15" hidden="false" customHeight="false" outlineLevel="0" collapsed="false">
      <c r="A107" s="6" t="s">
        <v>458</v>
      </c>
      <c r="B107" s="6" t="s">
        <v>44</v>
      </c>
      <c r="C107" s="6" t="s">
        <v>47</v>
      </c>
      <c r="D107" s="6" t="s">
        <v>171</v>
      </c>
      <c r="E107" s="6" t="n">
        <v>1783435604</v>
      </c>
      <c r="F107" s="6" t="n">
        <v>1783437321</v>
      </c>
      <c r="G107" s="6" t="n">
        <v>1783437246</v>
      </c>
      <c r="H107" s="6" t="n">
        <v>1783441970</v>
      </c>
      <c r="J107" s="6" t="n">
        <v>0</v>
      </c>
      <c r="K107" s="6" t="n">
        <v>0</v>
      </c>
      <c r="L107" s="9" t="n">
        <f aca="false">IF(AND(E107&gt;=Scenario!$B$11,E107&lt;Scenario!$B$12),1,0)</f>
        <v>1</v>
      </c>
      <c r="M107" s="9" t="n">
        <f aca="false">IF(AND(L107=1,ISNUMBER(F107)),MAX(0,F107-E107)/60,"")</f>
        <v>28.6166666666667</v>
      </c>
      <c r="N107" s="9" t="n">
        <f aca="false">IF(AND(L107=1,ISNUMBER(G107)),MAX(0,G107-E107)/60,"")</f>
        <v>27.3666666666667</v>
      </c>
      <c r="O107" s="9" t="n">
        <f aca="false">IF(ISNUMBER(H107),IF(AND(H107&gt;=Scenario!$B$11,H107&lt;Scenario!$B$12),1,0),0)</f>
        <v>1</v>
      </c>
      <c r="P107" s="9" t="n">
        <f aca="false">IF(O107=1,MAX(0,H107-E107)/60,"")</f>
        <v>106.1</v>
      </c>
      <c r="Q107" s="9" t="n">
        <f aca="false">INDEX(Scenario!$B$18:$B$20,MATCH(B107,Scenario!$A$18:$A$20,0))</f>
        <v>240</v>
      </c>
      <c r="R107" s="9" t="n">
        <f aca="false">INDEX(Scenario!$C$18:$C$20,MATCH(B107,Scenario!$A$18:$A$20,0))</f>
        <v>4320</v>
      </c>
      <c r="S107" s="9" t="n">
        <f aca="false">IF(ISNUMBER(M107),IF(M107&lt;=Q107,1,0),"")</f>
        <v>1</v>
      </c>
      <c r="T107" s="9" t="n">
        <f aca="false">IF(ISNUMBER(P107),IF(P107&lt;=R107,1,0),"")</f>
        <v>1</v>
      </c>
      <c r="U107" s="9" t="n">
        <f aca="false">IF(E107&gt;Scenario!$B$14,0,IF(OR(AND(ISNUMBER(H107),H107&lt;=Scenario!$B$14),AND(ISNUMBER(I107),I107&lt;=Scenario!$B$14)),0,1))</f>
        <v>0</v>
      </c>
      <c r="V107" s="9" t="n">
        <f aca="false">IF(AND(U107=1,(Scenario!$B$14-E107)/60&gt;R107),1,0)</f>
        <v>0</v>
      </c>
      <c r="W107" s="9" t="n">
        <f aca="false">IF(OR(C107=Scenario!$B$22,C107=Scenario!$C$22),1,0)</f>
        <v>1</v>
      </c>
      <c r="X107" s="9" t="n">
        <f aca="false">IF(ISNUMBER(I107),1,0)</f>
        <v>0</v>
      </c>
      <c r="Y107" s="9" t="n">
        <f aca="false">MOD(INT(E107/86400)+3,7)</f>
        <v>1</v>
      </c>
      <c r="Z107" s="9" t="n">
        <f aca="false">MOD(INT(E107/3600),24)</f>
        <v>14</v>
      </c>
      <c r="AA107" s="6" t="s">
        <v>459</v>
      </c>
    </row>
    <row r="108" customFormat="false" ht="15" hidden="false" customHeight="false" outlineLevel="0" collapsed="false">
      <c r="A108" s="6" t="s">
        <v>460</v>
      </c>
      <c r="B108" s="6" t="s">
        <v>44</v>
      </c>
      <c r="C108" s="6" t="s">
        <v>249</v>
      </c>
      <c r="D108" s="6" t="s">
        <v>170</v>
      </c>
      <c r="E108" s="6" t="n">
        <v>1783436385</v>
      </c>
      <c r="F108" s="6" t="n">
        <v>1783437900</v>
      </c>
      <c r="G108" s="6" t="n">
        <v>1783437766</v>
      </c>
      <c r="H108" s="6" t="n">
        <v>1783438979</v>
      </c>
      <c r="J108" s="6" t="n">
        <v>0</v>
      </c>
      <c r="K108" s="6" t="n">
        <v>0</v>
      </c>
      <c r="L108" s="9" t="n">
        <f aca="false">IF(AND(E108&gt;=Scenario!$B$11,E108&lt;Scenario!$B$12),1,0)</f>
        <v>1</v>
      </c>
      <c r="M108" s="9" t="n">
        <f aca="false">IF(AND(L108=1,ISNUMBER(F108)),MAX(0,F108-E108)/60,"")</f>
        <v>25.25</v>
      </c>
      <c r="N108" s="9" t="n">
        <f aca="false">IF(AND(L108=1,ISNUMBER(G108)),MAX(0,G108-E108)/60,"")</f>
        <v>23.0166666666667</v>
      </c>
      <c r="O108" s="9" t="n">
        <f aca="false">IF(ISNUMBER(H108),IF(AND(H108&gt;=Scenario!$B$11,H108&lt;Scenario!$B$12),1,0),0)</f>
        <v>1</v>
      </c>
      <c r="P108" s="9" t="n">
        <f aca="false">IF(O108=1,MAX(0,H108-E108)/60,"")</f>
        <v>43.2333333333333</v>
      </c>
      <c r="Q108" s="9" t="n">
        <f aca="false">INDEX(Scenario!$B$18:$B$20,MATCH(B108,Scenario!$A$18:$A$20,0))</f>
        <v>240</v>
      </c>
      <c r="R108" s="9" t="n">
        <f aca="false">INDEX(Scenario!$C$18:$C$20,MATCH(B108,Scenario!$A$18:$A$20,0))</f>
        <v>4320</v>
      </c>
      <c r="S108" s="9" t="n">
        <f aca="false">IF(ISNUMBER(M108),IF(M108&lt;=Q108,1,0),"")</f>
        <v>1</v>
      </c>
      <c r="T108" s="9" t="n">
        <f aca="false">IF(ISNUMBER(P108),IF(P108&lt;=R108,1,0),"")</f>
        <v>1</v>
      </c>
      <c r="U108" s="9" t="n">
        <f aca="false">IF(E108&gt;Scenario!$B$14,0,IF(OR(AND(ISNUMBER(H108),H108&lt;=Scenario!$B$14),AND(ISNUMBER(I108),I108&lt;=Scenario!$B$14)),0,1))</f>
        <v>0</v>
      </c>
      <c r="V108" s="9" t="n">
        <f aca="false">IF(AND(U108=1,(Scenario!$B$14-E108)/60&gt;R108),1,0)</f>
        <v>0</v>
      </c>
      <c r="W108" s="9" t="n">
        <f aca="false">IF(OR(C108=Scenario!$B$22,C108=Scenario!$C$22),1,0)</f>
        <v>0</v>
      </c>
      <c r="X108" s="9" t="n">
        <f aca="false">IF(ISNUMBER(I108),1,0)</f>
        <v>0</v>
      </c>
      <c r="Y108" s="9" t="n">
        <f aca="false">MOD(INT(E108/86400)+3,7)</f>
        <v>1</v>
      </c>
      <c r="Z108" s="9" t="n">
        <f aca="false">MOD(INT(E108/3600),24)</f>
        <v>14</v>
      </c>
      <c r="AA108" s="6" t="s">
        <v>461</v>
      </c>
    </row>
    <row r="109" customFormat="false" ht="15" hidden="false" customHeight="false" outlineLevel="0" collapsed="false">
      <c r="A109" s="6" t="s">
        <v>462</v>
      </c>
      <c r="B109" s="6" t="s">
        <v>43</v>
      </c>
      <c r="C109" s="6" t="s">
        <v>46</v>
      </c>
      <c r="D109" s="6" t="s">
        <v>172</v>
      </c>
      <c r="E109" s="6" t="n">
        <v>1783436960</v>
      </c>
      <c r="F109" s="6" t="n">
        <v>1783437466</v>
      </c>
      <c r="G109" s="6" t="n">
        <v>1783437403</v>
      </c>
      <c r="H109" s="6" t="n">
        <v>1783439559</v>
      </c>
      <c r="J109" s="6" t="n">
        <v>0</v>
      </c>
      <c r="K109" s="6" t="n">
        <v>0</v>
      </c>
      <c r="L109" s="9" t="n">
        <f aca="false">IF(AND(E109&gt;=Scenario!$B$11,E109&lt;Scenario!$B$12),1,0)</f>
        <v>1</v>
      </c>
      <c r="M109" s="9" t="n">
        <f aca="false">IF(AND(L109=1,ISNUMBER(F109)),MAX(0,F109-E109)/60,"")</f>
        <v>8.43333333333333</v>
      </c>
      <c r="N109" s="9" t="n">
        <f aca="false">IF(AND(L109=1,ISNUMBER(G109)),MAX(0,G109-E109)/60,"")</f>
        <v>7.38333333333333</v>
      </c>
      <c r="O109" s="9" t="n">
        <f aca="false">IF(ISNUMBER(H109),IF(AND(H109&gt;=Scenario!$B$11,H109&lt;Scenario!$B$12),1,0),0)</f>
        <v>1</v>
      </c>
      <c r="P109" s="9" t="n">
        <f aca="false">IF(O109=1,MAX(0,H109-E109)/60,"")</f>
        <v>43.3166666666667</v>
      </c>
      <c r="Q109" s="9" t="n">
        <f aca="false">INDEX(Scenario!$B$18:$B$20,MATCH(B109,Scenario!$A$18:$A$20,0))</f>
        <v>60</v>
      </c>
      <c r="R109" s="9" t="n">
        <f aca="false">INDEX(Scenario!$C$18:$C$20,MATCH(B109,Scenario!$A$18:$A$20,0))</f>
        <v>1440</v>
      </c>
      <c r="S109" s="9" t="n">
        <f aca="false">IF(ISNUMBER(M109),IF(M109&lt;=Q109,1,0),"")</f>
        <v>1</v>
      </c>
      <c r="T109" s="9" t="n">
        <f aca="false">IF(ISNUMBER(P109),IF(P109&lt;=R109,1,0),"")</f>
        <v>1</v>
      </c>
      <c r="U109" s="9" t="n">
        <f aca="false">IF(E109&gt;Scenario!$B$14,0,IF(OR(AND(ISNUMBER(H109),H109&lt;=Scenario!$B$14),AND(ISNUMBER(I109),I109&lt;=Scenario!$B$14)),0,1))</f>
        <v>0</v>
      </c>
      <c r="V109" s="9" t="n">
        <f aca="false">IF(AND(U109=1,(Scenario!$B$14-E109)/60&gt;R109),1,0)</f>
        <v>0</v>
      </c>
      <c r="W109" s="9" t="n">
        <f aca="false">IF(OR(C109=Scenario!$B$22,C109=Scenario!$C$22),1,0)</f>
        <v>1</v>
      </c>
      <c r="X109" s="9" t="n">
        <f aca="false">IF(ISNUMBER(I109),1,0)</f>
        <v>0</v>
      </c>
      <c r="Y109" s="9" t="n">
        <f aca="false">MOD(INT(E109/86400)+3,7)</f>
        <v>1</v>
      </c>
      <c r="Z109" s="9" t="n">
        <f aca="false">MOD(INT(E109/3600),24)</f>
        <v>15</v>
      </c>
      <c r="AA109" s="6" t="s">
        <v>463</v>
      </c>
    </row>
    <row r="110" customFormat="false" ht="15" hidden="false" customHeight="false" outlineLevel="0" collapsed="false">
      <c r="A110" s="6" t="s">
        <v>464</v>
      </c>
      <c r="B110" s="6" t="s">
        <v>44</v>
      </c>
      <c r="C110" s="6" t="s">
        <v>249</v>
      </c>
      <c r="D110" s="6" t="s">
        <v>170</v>
      </c>
      <c r="E110" s="6" t="n">
        <v>1783437179</v>
      </c>
      <c r="F110" s="6" t="n">
        <v>1783439159</v>
      </c>
      <c r="G110" s="6" t="n">
        <v>1783439032</v>
      </c>
      <c r="H110" s="6" t="n">
        <v>1783441409</v>
      </c>
      <c r="J110" s="6" t="n">
        <v>0</v>
      </c>
      <c r="K110" s="6" t="n">
        <v>0</v>
      </c>
      <c r="L110" s="9" t="n">
        <f aca="false">IF(AND(E110&gt;=Scenario!$B$11,E110&lt;Scenario!$B$12),1,0)</f>
        <v>1</v>
      </c>
      <c r="M110" s="9" t="n">
        <f aca="false">IF(AND(L110=1,ISNUMBER(F110)),MAX(0,F110-E110)/60,"")</f>
        <v>33</v>
      </c>
      <c r="N110" s="9" t="n">
        <f aca="false">IF(AND(L110=1,ISNUMBER(G110)),MAX(0,G110-E110)/60,"")</f>
        <v>30.8833333333333</v>
      </c>
      <c r="O110" s="9" t="n">
        <f aca="false">IF(ISNUMBER(H110),IF(AND(H110&gt;=Scenario!$B$11,H110&lt;Scenario!$B$12),1,0),0)</f>
        <v>1</v>
      </c>
      <c r="P110" s="9" t="n">
        <f aca="false">IF(O110=1,MAX(0,H110-E110)/60,"")</f>
        <v>70.5</v>
      </c>
      <c r="Q110" s="9" t="n">
        <f aca="false">INDEX(Scenario!$B$18:$B$20,MATCH(B110,Scenario!$A$18:$A$20,0))</f>
        <v>240</v>
      </c>
      <c r="R110" s="9" t="n">
        <f aca="false">INDEX(Scenario!$C$18:$C$20,MATCH(B110,Scenario!$A$18:$A$20,0))</f>
        <v>4320</v>
      </c>
      <c r="S110" s="9" t="n">
        <f aca="false">IF(ISNUMBER(M110),IF(M110&lt;=Q110,1,0),"")</f>
        <v>1</v>
      </c>
      <c r="T110" s="9" t="n">
        <f aca="false">IF(ISNUMBER(P110),IF(P110&lt;=R110,1,0),"")</f>
        <v>1</v>
      </c>
      <c r="U110" s="9" t="n">
        <f aca="false">IF(E110&gt;Scenario!$B$14,0,IF(OR(AND(ISNUMBER(H110),H110&lt;=Scenario!$B$14),AND(ISNUMBER(I110),I110&lt;=Scenario!$B$14)),0,1))</f>
        <v>0</v>
      </c>
      <c r="V110" s="9" t="n">
        <f aca="false">IF(AND(U110=1,(Scenario!$B$14-E110)/60&gt;R110),1,0)</f>
        <v>0</v>
      </c>
      <c r="W110" s="9" t="n">
        <f aca="false">IF(OR(C110=Scenario!$B$22,C110=Scenario!$C$22),1,0)</f>
        <v>0</v>
      </c>
      <c r="X110" s="9" t="n">
        <f aca="false">IF(ISNUMBER(I110),1,0)</f>
        <v>0</v>
      </c>
      <c r="Y110" s="9" t="n">
        <f aca="false">MOD(INT(E110/86400)+3,7)</f>
        <v>1</v>
      </c>
      <c r="Z110" s="9" t="n">
        <f aca="false">MOD(INT(E110/3600),24)</f>
        <v>15</v>
      </c>
      <c r="AA110" s="6" t="s">
        <v>465</v>
      </c>
    </row>
    <row r="111" customFormat="false" ht="15" hidden="false" customHeight="false" outlineLevel="0" collapsed="false">
      <c r="A111" s="6" t="s">
        <v>466</v>
      </c>
      <c r="B111" s="6" t="s">
        <v>44</v>
      </c>
      <c r="C111" s="6" t="s">
        <v>47</v>
      </c>
      <c r="D111" s="6" t="s">
        <v>170</v>
      </c>
      <c r="E111" s="6" t="n">
        <v>1783437510</v>
      </c>
      <c r="F111" s="6" t="n">
        <v>1783440174</v>
      </c>
      <c r="G111" s="6" t="n">
        <v>1783440058</v>
      </c>
      <c r="H111" s="6" t="n">
        <v>1783443747</v>
      </c>
      <c r="J111" s="6" t="n">
        <v>0</v>
      </c>
      <c r="K111" s="6" t="n">
        <v>0</v>
      </c>
      <c r="L111" s="9" t="n">
        <f aca="false">IF(AND(E111&gt;=Scenario!$B$11,E111&lt;Scenario!$B$12),1,0)</f>
        <v>1</v>
      </c>
      <c r="M111" s="9" t="n">
        <f aca="false">IF(AND(L111=1,ISNUMBER(F111)),MAX(0,F111-E111)/60,"")</f>
        <v>44.4</v>
      </c>
      <c r="N111" s="9" t="n">
        <f aca="false">IF(AND(L111=1,ISNUMBER(G111)),MAX(0,G111-E111)/60,"")</f>
        <v>42.4666666666667</v>
      </c>
      <c r="O111" s="9" t="n">
        <f aca="false">IF(ISNUMBER(H111),IF(AND(H111&gt;=Scenario!$B$11,H111&lt;Scenario!$B$12),1,0),0)</f>
        <v>1</v>
      </c>
      <c r="P111" s="9" t="n">
        <f aca="false">IF(O111=1,MAX(0,H111-E111)/60,"")</f>
        <v>103.95</v>
      </c>
      <c r="Q111" s="9" t="n">
        <f aca="false">INDEX(Scenario!$B$18:$B$20,MATCH(B111,Scenario!$A$18:$A$20,0))</f>
        <v>240</v>
      </c>
      <c r="R111" s="9" t="n">
        <f aca="false">INDEX(Scenario!$C$18:$C$20,MATCH(B111,Scenario!$A$18:$A$20,0))</f>
        <v>4320</v>
      </c>
      <c r="S111" s="9" t="n">
        <f aca="false">IF(ISNUMBER(M111),IF(M111&lt;=Q111,1,0),"")</f>
        <v>1</v>
      </c>
      <c r="T111" s="9" t="n">
        <f aca="false">IF(ISNUMBER(P111),IF(P111&lt;=R111,1,0),"")</f>
        <v>1</v>
      </c>
      <c r="U111" s="9" t="n">
        <f aca="false">IF(E111&gt;Scenario!$B$14,0,IF(OR(AND(ISNUMBER(H111),H111&lt;=Scenario!$B$14),AND(ISNUMBER(I111),I111&lt;=Scenario!$B$14)),0,1))</f>
        <v>0</v>
      </c>
      <c r="V111" s="9" t="n">
        <f aca="false">IF(AND(U111=1,(Scenario!$B$14-E111)/60&gt;R111),1,0)</f>
        <v>0</v>
      </c>
      <c r="W111" s="9" t="n">
        <f aca="false">IF(OR(C111=Scenario!$B$22,C111=Scenario!$C$22),1,0)</f>
        <v>1</v>
      </c>
      <c r="X111" s="9" t="n">
        <f aca="false">IF(ISNUMBER(I111),1,0)</f>
        <v>0</v>
      </c>
      <c r="Y111" s="9" t="n">
        <f aca="false">MOD(INT(E111/86400)+3,7)</f>
        <v>1</v>
      </c>
      <c r="Z111" s="9" t="n">
        <f aca="false">MOD(INT(E111/3600),24)</f>
        <v>15</v>
      </c>
      <c r="AA111" s="6" t="s">
        <v>467</v>
      </c>
    </row>
    <row r="112" customFormat="false" ht="15" hidden="false" customHeight="false" outlineLevel="0" collapsed="false">
      <c r="A112" s="6" t="s">
        <v>468</v>
      </c>
      <c r="B112" s="6" t="s">
        <v>44</v>
      </c>
      <c r="C112" s="6" t="s">
        <v>46</v>
      </c>
      <c r="D112" s="6" t="s">
        <v>170</v>
      </c>
      <c r="E112" s="6" t="n">
        <v>1783437529</v>
      </c>
      <c r="F112" s="6" t="n">
        <v>1783441537</v>
      </c>
      <c r="G112" s="6" t="n">
        <v>1783441358</v>
      </c>
      <c r="H112" s="6" t="n">
        <v>1783442546</v>
      </c>
      <c r="J112" s="6" t="n">
        <v>0</v>
      </c>
      <c r="K112" s="6" t="n">
        <v>0</v>
      </c>
      <c r="L112" s="9" t="n">
        <f aca="false">IF(AND(E112&gt;=Scenario!$B$11,E112&lt;Scenario!$B$12),1,0)</f>
        <v>1</v>
      </c>
      <c r="M112" s="9" t="n">
        <f aca="false">IF(AND(L112=1,ISNUMBER(F112)),MAX(0,F112-E112)/60,"")</f>
        <v>66.8</v>
      </c>
      <c r="N112" s="9" t="n">
        <f aca="false">IF(AND(L112=1,ISNUMBER(G112)),MAX(0,G112-E112)/60,"")</f>
        <v>63.8166666666667</v>
      </c>
      <c r="O112" s="9" t="n">
        <f aca="false">IF(ISNUMBER(H112),IF(AND(H112&gt;=Scenario!$B$11,H112&lt;Scenario!$B$12),1,0),0)</f>
        <v>1</v>
      </c>
      <c r="P112" s="9" t="n">
        <f aca="false">IF(O112=1,MAX(0,H112-E112)/60,"")</f>
        <v>83.6166666666667</v>
      </c>
      <c r="Q112" s="9" t="n">
        <f aca="false">INDEX(Scenario!$B$18:$B$20,MATCH(B112,Scenario!$A$18:$A$20,0))</f>
        <v>240</v>
      </c>
      <c r="R112" s="9" t="n">
        <f aca="false">INDEX(Scenario!$C$18:$C$20,MATCH(B112,Scenario!$A$18:$A$20,0))</f>
        <v>4320</v>
      </c>
      <c r="S112" s="9" t="n">
        <f aca="false">IF(ISNUMBER(M112),IF(M112&lt;=Q112,1,0),"")</f>
        <v>1</v>
      </c>
      <c r="T112" s="9" t="n">
        <f aca="false">IF(ISNUMBER(P112),IF(P112&lt;=R112,1,0),"")</f>
        <v>1</v>
      </c>
      <c r="U112" s="9" t="n">
        <f aca="false">IF(E112&gt;Scenario!$B$14,0,IF(OR(AND(ISNUMBER(H112),H112&lt;=Scenario!$B$14),AND(ISNUMBER(I112),I112&lt;=Scenario!$B$14)),0,1))</f>
        <v>0</v>
      </c>
      <c r="V112" s="9" t="n">
        <f aca="false">IF(AND(U112=1,(Scenario!$B$14-E112)/60&gt;R112),1,0)</f>
        <v>0</v>
      </c>
      <c r="W112" s="9" t="n">
        <f aca="false">IF(OR(C112=Scenario!$B$22,C112=Scenario!$C$22),1,0)</f>
        <v>1</v>
      </c>
      <c r="X112" s="9" t="n">
        <f aca="false">IF(ISNUMBER(I112),1,0)</f>
        <v>0</v>
      </c>
      <c r="Y112" s="9" t="n">
        <f aca="false">MOD(INT(E112/86400)+3,7)</f>
        <v>1</v>
      </c>
      <c r="Z112" s="9" t="n">
        <f aca="false">MOD(INT(E112/3600),24)</f>
        <v>15</v>
      </c>
      <c r="AA112" s="6" t="s">
        <v>469</v>
      </c>
    </row>
    <row r="113" customFormat="false" ht="15" hidden="false" customHeight="false" outlineLevel="0" collapsed="false">
      <c r="A113" s="6" t="s">
        <v>470</v>
      </c>
      <c r="B113" s="6" t="s">
        <v>43</v>
      </c>
      <c r="C113" s="6" t="s">
        <v>249</v>
      </c>
      <c r="D113" s="6" t="s">
        <v>172</v>
      </c>
      <c r="E113" s="6" t="n">
        <v>1783438092</v>
      </c>
      <c r="F113" s="6" t="n">
        <v>1783438274</v>
      </c>
      <c r="G113" s="6" t="n">
        <v>1783438143</v>
      </c>
      <c r="H113" s="6" t="n">
        <v>1783442170</v>
      </c>
      <c r="J113" s="6" t="n">
        <v>0</v>
      </c>
      <c r="K113" s="6" t="n">
        <v>0</v>
      </c>
      <c r="L113" s="9" t="n">
        <f aca="false">IF(AND(E113&gt;=Scenario!$B$11,E113&lt;Scenario!$B$12),1,0)</f>
        <v>1</v>
      </c>
      <c r="M113" s="9" t="n">
        <f aca="false">IF(AND(L113=1,ISNUMBER(F113)),MAX(0,F113-E113)/60,"")</f>
        <v>3.03333333333333</v>
      </c>
      <c r="N113" s="9" t="n">
        <f aca="false">IF(AND(L113=1,ISNUMBER(G113)),MAX(0,G113-E113)/60,"")</f>
        <v>0.85</v>
      </c>
      <c r="O113" s="9" t="n">
        <f aca="false">IF(ISNUMBER(H113),IF(AND(H113&gt;=Scenario!$B$11,H113&lt;Scenario!$B$12),1,0),0)</f>
        <v>1</v>
      </c>
      <c r="P113" s="9" t="n">
        <f aca="false">IF(O113=1,MAX(0,H113-E113)/60,"")</f>
        <v>67.9666666666667</v>
      </c>
      <c r="Q113" s="9" t="n">
        <f aca="false">INDEX(Scenario!$B$18:$B$20,MATCH(B113,Scenario!$A$18:$A$20,0))</f>
        <v>60</v>
      </c>
      <c r="R113" s="9" t="n">
        <f aca="false">INDEX(Scenario!$C$18:$C$20,MATCH(B113,Scenario!$A$18:$A$20,0))</f>
        <v>1440</v>
      </c>
      <c r="S113" s="9" t="n">
        <f aca="false">IF(ISNUMBER(M113),IF(M113&lt;=Q113,1,0),"")</f>
        <v>1</v>
      </c>
      <c r="T113" s="9" t="n">
        <f aca="false">IF(ISNUMBER(P113),IF(P113&lt;=R113,1,0),"")</f>
        <v>1</v>
      </c>
      <c r="U113" s="9" t="n">
        <f aca="false">IF(E113&gt;Scenario!$B$14,0,IF(OR(AND(ISNUMBER(H113),H113&lt;=Scenario!$B$14),AND(ISNUMBER(I113),I113&lt;=Scenario!$B$14)),0,1))</f>
        <v>0</v>
      </c>
      <c r="V113" s="9" t="n">
        <f aca="false">IF(AND(U113=1,(Scenario!$B$14-E113)/60&gt;R113),1,0)</f>
        <v>0</v>
      </c>
      <c r="W113" s="9" t="n">
        <f aca="false">IF(OR(C113=Scenario!$B$22,C113=Scenario!$C$22),1,0)</f>
        <v>0</v>
      </c>
      <c r="X113" s="9" t="n">
        <f aca="false">IF(ISNUMBER(I113),1,0)</f>
        <v>0</v>
      </c>
      <c r="Y113" s="9" t="n">
        <f aca="false">MOD(INT(E113/86400)+3,7)</f>
        <v>1</v>
      </c>
      <c r="Z113" s="9" t="n">
        <f aca="false">MOD(INT(E113/3600),24)</f>
        <v>15</v>
      </c>
      <c r="AA113" s="6" t="s">
        <v>471</v>
      </c>
    </row>
    <row r="114" customFormat="false" ht="15" hidden="false" customHeight="false" outlineLevel="0" collapsed="false">
      <c r="A114" s="6" t="s">
        <v>472</v>
      </c>
      <c r="B114" s="6" t="s">
        <v>43</v>
      </c>
      <c r="C114" s="6" t="s">
        <v>47</v>
      </c>
      <c r="D114" s="6" t="s">
        <v>171</v>
      </c>
      <c r="E114" s="6" t="n">
        <v>1783439405</v>
      </c>
      <c r="I114" s="6" t="n">
        <v>1783439830</v>
      </c>
      <c r="J114" s="6" t="n">
        <v>0</v>
      </c>
      <c r="K114" s="6" t="n">
        <v>0</v>
      </c>
      <c r="L114" s="9" t="n">
        <f aca="false">IF(AND(E114&gt;=Scenario!$B$11,E114&lt;Scenario!$B$12),1,0)</f>
        <v>1</v>
      </c>
      <c r="M114" s="0" t="str">
        <f aca="false">IF(AND(L114=1,ISNUMBER(F114)),MAX(0,F114-E114)/60,"")</f>
        <v/>
      </c>
      <c r="N114" s="0" t="str">
        <f aca="false">IF(AND(L114=1,ISNUMBER(G114)),MAX(0,G114-E114)/60,"")</f>
        <v/>
      </c>
      <c r="O114" s="9" t="n">
        <f aca="false">IF(ISNUMBER(H114),IF(AND(H114&gt;=Scenario!$B$11,H114&lt;Scenario!$B$12),1,0),0)</f>
        <v>0</v>
      </c>
      <c r="P114" s="0" t="str">
        <f aca="false">IF(O114=1,MAX(0,H114-E114)/60,"")</f>
        <v/>
      </c>
      <c r="Q114" s="9" t="n">
        <f aca="false">INDEX(Scenario!$B$18:$B$20,MATCH(B114,Scenario!$A$18:$A$20,0))</f>
        <v>60</v>
      </c>
      <c r="R114" s="9" t="n">
        <f aca="false">INDEX(Scenario!$C$18:$C$20,MATCH(B114,Scenario!$A$18:$A$20,0))</f>
        <v>1440</v>
      </c>
      <c r="S114" s="0" t="str">
        <f aca="false">IF(ISNUMBER(M114),IF(M114&lt;=Q114,1,0),"")</f>
        <v/>
      </c>
      <c r="T114" s="0" t="str">
        <f aca="false">IF(ISNUMBER(P114),IF(P114&lt;=R114,1,0),"")</f>
        <v/>
      </c>
      <c r="U114" s="9" t="n">
        <f aca="false">IF(E114&gt;Scenario!$B$14,0,IF(OR(AND(ISNUMBER(H114),H114&lt;=Scenario!$B$14),AND(ISNUMBER(I114),I114&lt;=Scenario!$B$14)),0,1))</f>
        <v>0</v>
      </c>
      <c r="V114" s="9" t="n">
        <f aca="false">IF(AND(U114=1,(Scenario!$B$14-E114)/60&gt;R114),1,0)</f>
        <v>0</v>
      </c>
      <c r="W114" s="9" t="n">
        <f aca="false">IF(OR(C114=Scenario!$B$22,C114=Scenario!$C$22),1,0)</f>
        <v>1</v>
      </c>
      <c r="X114" s="9" t="n">
        <f aca="false">IF(ISNUMBER(I114),1,0)</f>
        <v>1</v>
      </c>
      <c r="Y114" s="9" t="n">
        <f aca="false">MOD(INT(E114/86400)+3,7)</f>
        <v>1</v>
      </c>
      <c r="Z114" s="9" t="n">
        <f aca="false">MOD(INT(E114/3600),24)</f>
        <v>15</v>
      </c>
      <c r="AA114" s="6" t="s">
        <v>473</v>
      </c>
    </row>
    <row r="115" customFormat="false" ht="15" hidden="false" customHeight="false" outlineLevel="0" collapsed="false">
      <c r="A115" s="6" t="s">
        <v>474</v>
      </c>
      <c r="B115" s="6" t="s">
        <v>44</v>
      </c>
      <c r="C115" s="6" t="s">
        <v>46</v>
      </c>
      <c r="D115" s="6" t="s">
        <v>172</v>
      </c>
      <c r="E115" s="6" t="n">
        <v>1783439530</v>
      </c>
      <c r="F115" s="6" t="n">
        <v>1783440177</v>
      </c>
      <c r="G115" s="6" t="n">
        <v>1783440014</v>
      </c>
      <c r="H115" s="6" t="n">
        <v>1783449093</v>
      </c>
      <c r="J115" s="6" t="n">
        <v>0</v>
      </c>
      <c r="K115" s="6" t="n">
        <v>0</v>
      </c>
      <c r="L115" s="9" t="n">
        <f aca="false">IF(AND(E115&gt;=Scenario!$B$11,E115&lt;Scenario!$B$12),1,0)</f>
        <v>1</v>
      </c>
      <c r="M115" s="9" t="n">
        <f aca="false">IF(AND(L115=1,ISNUMBER(F115)),MAX(0,F115-E115)/60,"")</f>
        <v>10.7833333333333</v>
      </c>
      <c r="N115" s="9" t="n">
        <f aca="false">IF(AND(L115=1,ISNUMBER(G115)),MAX(0,G115-E115)/60,"")</f>
        <v>8.06666666666667</v>
      </c>
      <c r="O115" s="9" t="n">
        <f aca="false">IF(ISNUMBER(H115),IF(AND(H115&gt;=Scenario!$B$11,H115&lt;Scenario!$B$12),1,0),0)</f>
        <v>1</v>
      </c>
      <c r="P115" s="9" t="n">
        <f aca="false">IF(O115=1,MAX(0,H115-E115)/60,"")</f>
        <v>159.383333333333</v>
      </c>
      <c r="Q115" s="9" t="n">
        <f aca="false">INDEX(Scenario!$B$18:$B$20,MATCH(B115,Scenario!$A$18:$A$20,0))</f>
        <v>240</v>
      </c>
      <c r="R115" s="9" t="n">
        <f aca="false">INDEX(Scenario!$C$18:$C$20,MATCH(B115,Scenario!$A$18:$A$20,0))</f>
        <v>4320</v>
      </c>
      <c r="S115" s="9" t="n">
        <f aca="false">IF(ISNUMBER(M115),IF(M115&lt;=Q115,1,0),"")</f>
        <v>1</v>
      </c>
      <c r="T115" s="9" t="n">
        <f aca="false">IF(ISNUMBER(P115),IF(P115&lt;=R115,1,0),"")</f>
        <v>1</v>
      </c>
      <c r="U115" s="9" t="n">
        <f aca="false">IF(E115&gt;Scenario!$B$14,0,IF(OR(AND(ISNUMBER(H115),H115&lt;=Scenario!$B$14),AND(ISNUMBER(I115),I115&lt;=Scenario!$B$14)),0,1))</f>
        <v>0</v>
      </c>
      <c r="V115" s="9" t="n">
        <f aca="false">IF(AND(U115=1,(Scenario!$B$14-E115)/60&gt;R115),1,0)</f>
        <v>0</v>
      </c>
      <c r="W115" s="9" t="n">
        <f aca="false">IF(OR(C115=Scenario!$B$22,C115=Scenario!$C$22),1,0)</f>
        <v>1</v>
      </c>
      <c r="X115" s="9" t="n">
        <f aca="false">IF(ISNUMBER(I115),1,0)</f>
        <v>0</v>
      </c>
      <c r="Y115" s="9" t="n">
        <f aca="false">MOD(INT(E115/86400)+3,7)</f>
        <v>1</v>
      </c>
      <c r="Z115" s="9" t="n">
        <f aca="false">MOD(INT(E115/3600),24)</f>
        <v>15</v>
      </c>
      <c r="AA115" s="6" t="s">
        <v>475</v>
      </c>
    </row>
    <row r="116" customFormat="false" ht="15" hidden="false" customHeight="false" outlineLevel="0" collapsed="false">
      <c r="A116" s="6" t="s">
        <v>476</v>
      </c>
      <c r="B116" s="6" t="s">
        <v>42</v>
      </c>
      <c r="C116" s="6" t="s">
        <v>46</v>
      </c>
      <c r="D116" s="6" t="s">
        <v>171</v>
      </c>
      <c r="E116" s="6" t="n">
        <v>1783440237</v>
      </c>
      <c r="F116" s="6" t="n">
        <v>1783440389</v>
      </c>
      <c r="G116" s="6" t="n">
        <v>1783440282</v>
      </c>
      <c r="H116" s="6" t="n">
        <v>1783442973</v>
      </c>
      <c r="J116" s="6" t="n">
        <v>0</v>
      </c>
      <c r="K116" s="6" t="n">
        <v>0</v>
      </c>
      <c r="L116" s="9" t="n">
        <f aca="false">IF(AND(E116&gt;=Scenario!$B$11,E116&lt;Scenario!$B$12),1,0)</f>
        <v>1</v>
      </c>
      <c r="M116" s="9" t="n">
        <f aca="false">IF(AND(L116=1,ISNUMBER(F116)),MAX(0,F116-E116)/60,"")</f>
        <v>2.53333333333333</v>
      </c>
      <c r="N116" s="9" t="n">
        <f aca="false">IF(AND(L116=1,ISNUMBER(G116)),MAX(0,G116-E116)/60,"")</f>
        <v>0.75</v>
      </c>
      <c r="O116" s="9" t="n">
        <f aca="false">IF(ISNUMBER(H116),IF(AND(H116&gt;=Scenario!$B$11,H116&lt;Scenario!$B$12),1,0),0)</f>
        <v>1</v>
      </c>
      <c r="P116" s="9" t="n">
        <f aca="false">IF(O116=1,MAX(0,H116-E116)/60,"")</f>
        <v>45.6</v>
      </c>
      <c r="Q116" s="9" t="n">
        <f aca="false">INDEX(Scenario!$B$18:$B$20,MATCH(B116,Scenario!$A$18:$A$20,0))</f>
        <v>15</v>
      </c>
      <c r="R116" s="9" t="n">
        <f aca="false">INDEX(Scenario!$C$18:$C$20,MATCH(B116,Scenario!$A$18:$A$20,0))</f>
        <v>240</v>
      </c>
      <c r="S116" s="9" t="n">
        <f aca="false">IF(ISNUMBER(M116),IF(M116&lt;=Q116,1,0),"")</f>
        <v>1</v>
      </c>
      <c r="T116" s="9" t="n">
        <f aca="false">IF(ISNUMBER(P116),IF(P116&lt;=R116,1,0),"")</f>
        <v>1</v>
      </c>
      <c r="U116" s="9" t="n">
        <f aca="false">IF(E116&gt;Scenario!$B$14,0,IF(OR(AND(ISNUMBER(H116),H116&lt;=Scenario!$B$14),AND(ISNUMBER(I116),I116&lt;=Scenario!$B$14)),0,1))</f>
        <v>0</v>
      </c>
      <c r="V116" s="9" t="n">
        <f aca="false">IF(AND(U116=1,(Scenario!$B$14-E116)/60&gt;R116),1,0)</f>
        <v>0</v>
      </c>
      <c r="W116" s="9" t="n">
        <f aca="false">IF(OR(C116=Scenario!$B$22,C116=Scenario!$C$22),1,0)</f>
        <v>1</v>
      </c>
      <c r="X116" s="9" t="n">
        <f aca="false">IF(ISNUMBER(I116),1,0)</f>
        <v>0</v>
      </c>
      <c r="Y116" s="9" t="n">
        <f aca="false">MOD(INT(E116/86400)+3,7)</f>
        <v>1</v>
      </c>
      <c r="Z116" s="9" t="n">
        <f aca="false">MOD(INT(E116/3600),24)</f>
        <v>16</v>
      </c>
      <c r="AA116" s="6" t="s">
        <v>477</v>
      </c>
    </row>
    <row r="117" customFormat="false" ht="15" hidden="false" customHeight="false" outlineLevel="0" collapsed="false">
      <c r="A117" s="6" t="s">
        <v>478</v>
      </c>
      <c r="B117" s="6" t="s">
        <v>43</v>
      </c>
      <c r="C117" s="6" t="s">
        <v>249</v>
      </c>
      <c r="D117" s="6" t="s">
        <v>172</v>
      </c>
      <c r="E117" s="6" t="n">
        <v>1783442611</v>
      </c>
      <c r="F117" s="6" t="n">
        <v>1783442805</v>
      </c>
      <c r="G117" s="6" t="n">
        <v>1783442629</v>
      </c>
      <c r="H117" s="6" t="n">
        <v>1783453553</v>
      </c>
      <c r="J117" s="6" t="n">
        <v>0</v>
      </c>
      <c r="K117" s="6" t="n">
        <v>0</v>
      </c>
      <c r="L117" s="9" t="n">
        <f aca="false">IF(AND(E117&gt;=Scenario!$B$11,E117&lt;Scenario!$B$12),1,0)</f>
        <v>1</v>
      </c>
      <c r="M117" s="9" t="n">
        <f aca="false">IF(AND(L117=1,ISNUMBER(F117)),MAX(0,F117-E117)/60,"")</f>
        <v>3.23333333333333</v>
      </c>
      <c r="N117" s="9" t="n">
        <f aca="false">IF(AND(L117=1,ISNUMBER(G117)),MAX(0,G117-E117)/60,"")</f>
        <v>0.3</v>
      </c>
      <c r="O117" s="9" t="n">
        <f aca="false">IF(ISNUMBER(H117),IF(AND(H117&gt;=Scenario!$B$11,H117&lt;Scenario!$B$12),1,0),0)</f>
        <v>1</v>
      </c>
      <c r="P117" s="9" t="n">
        <f aca="false">IF(O117=1,MAX(0,H117-E117)/60,"")</f>
        <v>182.366666666667</v>
      </c>
      <c r="Q117" s="9" t="n">
        <f aca="false">INDEX(Scenario!$B$18:$B$20,MATCH(B117,Scenario!$A$18:$A$20,0))</f>
        <v>60</v>
      </c>
      <c r="R117" s="9" t="n">
        <f aca="false">INDEX(Scenario!$C$18:$C$20,MATCH(B117,Scenario!$A$18:$A$20,0))</f>
        <v>1440</v>
      </c>
      <c r="S117" s="9" t="n">
        <f aca="false">IF(ISNUMBER(M117),IF(M117&lt;=Q117,1,0),"")</f>
        <v>1</v>
      </c>
      <c r="T117" s="9" t="n">
        <f aca="false">IF(ISNUMBER(P117),IF(P117&lt;=R117,1,0),"")</f>
        <v>1</v>
      </c>
      <c r="U117" s="9" t="n">
        <f aca="false">IF(E117&gt;Scenario!$B$14,0,IF(OR(AND(ISNUMBER(H117),H117&lt;=Scenario!$B$14),AND(ISNUMBER(I117),I117&lt;=Scenario!$B$14)),0,1))</f>
        <v>0</v>
      </c>
      <c r="V117" s="9" t="n">
        <f aca="false">IF(AND(U117=1,(Scenario!$B$14-E117)/60&gt;R117),1,0)</f>
        <v>0</v>
      </c>
      <c r="W117" s="9" t="n">
        <f aca="false">IF(OR(C117=Scenario!$B$22,C117=Scenario!$C$22),1,0)</f>
        <v>0</v>
      </c>
      <c r="X117" s="9" t="n">
        <f aca="false">IF(ISNUMBER(I117),1,0)</f>
        <v>0</v>
      </c>
      <c r="Y117" s="9" t="n">
        <f aca="false">MOD(INT(E117/86400)+3,7)</f>
        <v>1</v>
      </c>
      <c r="Z117" s="9" t="n">
        <f aca="false">MOD(INT(E117/3600),24)</f>
        <v>16</v>
      </c>
      <c r="AA117" s="6" t="s">
        <v>479</v>
      </c>
    </row>
    <row r="118" customFormat="false" ht="15" hidden="false" customHeight="false" outlineLevel="0" collapsed="false">
      <c r="A118" s="6" t="s">
        <v>480</v>
      </c>
      <c r="B118" s="6" t="s">
        <v>43</v>
      </c>
      <c r="C118" s="6" t="s">
        <v>249</v>
      </c>
      <c r="D118" s="6" t="s">
        <v>172</v>
      </c>
      <c r="E118" s="6" t="n">
        <v>1783442983</v>
      </c>
      <c r="F118" s="6" t="n">
        <v>1783443196</v>
      </c>
      <c r="G118" s="6" t="n">
        <v>1783443023</v>
      </c>
      <c r="H118" s="6" t="n">
        <v>1783498062</v>
      </c>
      <c r="J118" s="6" t="n">
        <v>1</v>
      </c>
      <c r="K118" s="6" t="n">
        <v>0</v>
      </c>
      <c r="L118" s="9" t="n">
        <f aca="false">IF(AND(E118&gt;=Scenario!$B$11,E118&lt;Scenario!$B$12),1,0)</f>
        <v>1</v>
      </c>
      <c r="M118" s="9" t="n">
        <f aca="false">IF(AND(L118=1,ISNUMBER(F118)),MAX(0,F118-E118)/60,"")</f>
        <v>3.55</v>
      </c>
      <c r="N118" s="9" t="n">
        <f aca="false">IF(AND(L118=1,ISNUMBER(G118)),MAX(0,G118-E118)/60,"")</f>
        <v>0.666666666666667</v>
      </c>
      <c r="O118" s="9" t="n">
        <f aca="false">IF(ISNUMBER(H118),IF(AND(H118&gt;=Scenario!$B$11,H118&lt;Scenario!$B$12),1,0),0)</f>
        <v>1</v>
      </c>
      <c r="P118" s="9" t="n">
        <f aca="false">IF(O118=1,MAX(0,H118-E118)/60,"")</f>
        <v>917.983333333333</v>
      </c>
      <c r="Q118" s="9" t="n">
        <f aca="false">INDEX(Scenario!$B$18:$B$20,MATCH(B118,Scenario!$A$18:$A$20,0))</f>
        <v>60</v>
      </c>
      <c r="R118" s="9" t="n">
        <f aca="false">INDEX(Scenario!$C$18:$C$20,MATCH(B118,Scenario!$A$18:$A$20,0))</f>
        <v>1440</v>
      </c>
      <c r="S118" s="9" t="n">
        <f aca="false">IF(ISNUMBER(M118),IF(M118&lt;=Q118,1,0),"")</f>
        <v>1</v>
      </c>
      <c r="T118" s="9" t="n">
        <f aca="false">IF(ISNUMBER(P118),IF(P118&lt;=R118,1,0),"")</f>
        <v>1</v>
      </c>
      <c r="U118" s="9" t="n">
        <f aca="false">IF(E118&gt;Scenario!$B$14,0,IF(OR(AND(ISNUMBER(H118),H118&lt;=Scenario!$B$14),AND(ISNUMBER(I118),I118&lt;=Scenario!$B$14)),0,1))</f>
        <v>0</v>
      </c>
      <c r="V118" s="9" t="n">
        <f aca="false">IF(AND(U118=1,(Scenario!$B$14-E118)/60&gt;R118),1,0)</f>
        <v>0</v>
      </c>
      <c r="W118" s="9" t="n">
        <f aca="false">IF(OR(C118=Scenario!$B$22,C118=Scenario!$C$22),1,0)</f>
        <v>0</v>
      </c>
      <c r="X118" s="9" t="n">
        <f aca="false">IF(ISNUMBER(I118),1,0)</f>
        <v>0</v>
      </c>
      <c r="Y118" s="9" t="n">
        <f aca="false">MOD(INT(E118/86400)+3,7)</f>
        <v>1</v>
      </c>
      <c r="Z118" s="9" t="n">
        <f aca="false">MOD(INT(E118/3600),24)</f>
        <v>16</v>
      </c>
      <c r="AA118" s="6" t="s">
        <v>481</v>
      </c>
    </row>
    <row r="119" customFormat="false" ht="15" hidden="false" customHeight="false" outlineLevel="0" collapsed="false">
      <c r="A119" s="6" t="s">
        <v>482</v>
      </c>
      <c r="B119" s="6" t="s">
        <v>43</v>
      </c>
      <c r="C119" s="6" t="s">
        <v>249</v>
      </c>
      <c r="D119" s="6" t="s">
        <v>172</v>
      </c>
      <c r="E119" s="6" t="n">
        <v>1783443530</v>
      </c>
      <c r="F119" s="6" t="n">
        <v>1783444202</v>
      </c>
      <c r="G119" s="6" t="n">
        <v>1783444008</v>
      </c>
      <c r="H119" s="6" t="n">
        <v>1783448090</v>
      </c>
      <c r="J119" s="6" t="n">
        <v>0</v>
      </c>
      <c r="K119" s="6" t="n">
        <v>0</v>
      </c>
      <c r="L119" s="9" t="n">
        <f aca="false">IF(AND(E119&gt;=Scenario!$B$11,E119&lt;Scenario!$B$12),1,0)</f>
        <v>1</v>
      </c>
      <c r="M119" s="9" t="n">
        <f aca="false">IF(AND(L119=1,ISNUMBER(F119)),MAX(0,F119-E119)/60,"")</f>
        <v>11.2</v>
      </c>
      <c r="N119" s="9" t="n">
        <f aca="false">IF(AND(L119=1,ISNUMBER(G119)),MAX(0,G119-E119)/60,"")</f>
        <v>7.96666666666667</v>
      </c>
      <c r="O119" s="9" t="n">
        <f aca="false">IF(ISNUMBER(H119),IF(AND(H119&gt;=Scenario!$B$11,H119&lt;Scenario!$B$12),1,0),0)</f>
        <v>1</v>
      </c>
      <c r="P119" s="9" t="n">
        <f aca="false">IF(O119=1,MAX(0,H119-E119)/60,"")</f>
        <v>76</v>
      </c>
      <c r="Q119" s="9" t="n">
        <f aca="false">INDEX(Scenario!$B$18:$B$20,MATCH(B119,Scenario!$A$18:$A$20,0))</f>
        <v>60</v>
      </c>
      <c r="R119" s="9" t="n">
        <f aca="false">INDEX(Scenario!$C$18:$C$20,MATCH(B119,Scenario!$A$18:$A$20,0))</f>
        <v>1440</v>
      </c>
      <c r="S119" s="9" t="n">
        <f aca="false">IF(ISNUMBER(M119),IF(M119&lt;=Q119,1,0),"")</f>
        <v>1</v>
      </c>
      <c r="T119" s="9" t="n">
        <f aca="false">IF(ISNUMBER(P119),IF(P119&lt;=R119,1,0),"")</f>
        <v>1</v>
      </c>
      <c r="U119" s="9" t="n">
        <f aca="false">IF(E119&gt;Scenario!$B$14,0,IF(OR(AND(ISNUMBER(H119),H119&lt;=Scenario!$B$14),AND(ISNUMBER(I119),I119&lt;=Scenario!$B$14)),0,1))</f>
        <v>0</v>
      </c>
      <c r="V119" s="9" t="n">
        <f aca="false">IF(AND(U119=1,(Scenario!$B$14-E119)/60&gt;R119),1,0)</f>
        <v>0</v>
      </c>
      <c r="W119" s="9" t="n">
        <f aca="false">IF(OR(C119=Scenario!$B$22,C119=Scenario!$C$22),1,0)</f>
        <v>0</v>
      </c>
      <c r="X119" s="9" t="n">
        <f aca="false">IF(ISNUMBER(I119),1,0)</f>
        <v>0</v>
      </c>
      <c r="Y119" s="9" t="n">
        <f aca="false">MOD(INT(E119/86400)+3,7)</f>
        <v>1</v>
      </c>
      <c r="Z119" s="9" t="n">
        <f aca="false">MOD(INT(E119/3600),24)</f>
        <v>16</v>
      </c>
      <c r="AA119" s="6" t="s">
        <v>483</v>
      </c>
    </row>
    <row r="120" customFormat="false" ht="15" hidden="false" customHeight="false" outlineLevel="0" collapsed="false">
      <c r="A120" s="6" t="s">
        <v>484</v>
      </c>
      <c r="B120" s="6" t="s">
        <v>43</v>
      </c>
      <c r="C120" s="6" t="s">
        <v>46</v>
      </c>
      <c r="D120" s="6" t="s">
        <v>172</v>
      </c>
      <c r="E120" s="6" t="n">
        <v>1783445776</v>
      </c>
      <c r="F120" s="6" t="n">
        <v>1783446101</v>
      </c>
      <c r="G120" s="6" t="n">
        <v>1783445993</v>
      </c>
      <c r="H120" s="6" t="n">
        <v>1783449503</v>
      </c>
      <c r="J120" s="6" t="n">
        <v>0</v>
      </c>
      <c r="K120" s="6" t="n">
        <v>0</v>
      </c>
      <c r="L120" s="9" t="n">
        <f aca="false">IF(AND(E120&gt;=Scenario!$B$11,E120&lt;Scenario!$B$12),1,0)</f>
        <v>1</v>
      </c>
      <c r="M120" s="9" t="n">
        <f aca="false">IF(AND(L120=1,ISNUMBER(F120)),MAX(0,F120-E120)/60,"")</f>
        <v>5.41666666666667</v>
      </c>
      <c r="N120" s="9" t="n">
        <f aca="false">IF(AND(L120=1,ISNUMBER(G120)),MAX(0,G120-E120)/60,"")</f>
        <v>3.61666666666667</v>
      </c>
      <c r="O120" s="9" t="n">
        <f aca="false">IF(ISNUMBER(H120),IF(AND(H120&gt;=Scenario!$B$11,H120&lt;Scenario!$B$12),1,0),0)</f>
        <v>1</v>
      </c>
      <c r="P120" s="9" t="n">
        <f aca="false">IF(O120=1,MAX(0,H120-E120)/60,"")</f>
        <v>62.1166666666667</v>
      </c>
      <c r="Q120" s="9" t="n">
        <f aca="false">INDEX(Scenario!$B$18:$B$20,MATCH(B120,Scenario!$A$18:$A$20,0))</f>
        <v>60</v>
      </c>
      <c r="R120" s="9" t="n">
        <f aca="false">INDEX(Scenario!$C$18:$C$20,MATCH(B120,Scenario!$A$18:$A$20,0))</f>
        <v>1440</v>
      </c>
      <c r="S120" s="9" t="n">
        <f aca="false">IF(ISNUMBER(M120),IF(M120&lt;=Q120,1,0),"")</f>
        <v>1</v>
      </c>
      <c r="T120" s="9" t="n">
        <f aca="false">IF(ISNUMBER(P120),IF(P120&lt;=R120,1,0),"")</f>
        <v>1</v>
      </c>
      <c r="U120" s="9" t="n">
        <f aca="false">IF(E120&gt;Scenario!$B$14,0,IF(OR(AND(ISNUMBER(H120),H120&lt;=Scenario!$B$14),AND(ISNUMBER(I120),I120&lt;=Scenario!$B$14)),0,1))</f>
        <v>0</v>
      </c>
      <c r="V120" s="9" t="n">
        <f aca="false">IF(AND(U120=1,(Scenario!$B$14-E120)/60&gt;R120),1,0)</f>
        <v>0</v>
      </c>
      <c r="W120" s="9" t="n">
        <f aca="false">IF(OR(C120=Scenario!$B$22,C120=Scenario!$C$22),1,0)</f>
        <v>1</v>
      </c>
      <c r="X120" s="9" t="n">
        <f aca="false">IF(ISNUMBER(I120),1,0)</f>
        <v>0</v>
      </c>
      <c r="Y120" s="9" t="n">
        <f aca="false">MOD(INT(E120/86400)+3,7)</f>
        <v>1</v>
      </c>
      <c r="Z120" s="9" t="n">
        <f aca="false">MOD(INT(E120/3600),24)</f>
        <v>17</v>
      </c>
      <c r="AA120" s="6" t="s">
        <v>485</v>
      </c>
    </row>
    <row r="121" customFormat="false" ht="15" hidden="false" customHeight="false" outlineLevel="0" collapsed="false">
      <c r="A121" s="6" t="s">
        <v>486</v>
      </c>
      <c r="B121" s="6" t="s">
        <v>44</v>
      </c>
      <c r="C121" s="6" t="s">
        <v>46</v>
      </c>
      <c r="D121" s="6" t="s">
        <v>171</v>
      </c>
      <c r="E121" s="6" t="n">
        <v>1783446725</v>
      </c>
      <c r="F121" s="6" t="n">
        <v>1783446865</v>
      </c>
      <c r="G121" s="6" t="n">
        <v>1783446740</v>
      </c>
      <c r="H121" s="6" t="n">
        <v>1783451772</v>
      </c>
      <c r="J121" s="6" t="n">
        <v>0</v>
      </c>
      <c r="K121" s="6" t="n">
        <v>0</v>
      </c>
      <c r="L121" s="9" t="n">
        <f aca="false">IF(AND(E121&gt;=Scenario!$B$11,E121&lt;Scenario!$B$12),1,0)</f>
        <v>1</v>
      </c>
      <c r="M121" s="9" t="n">
        <f aca="false">IF(AND(L121=1,ISNUMBER(F121)),MAX(0,F121-E121)/60,"")</f>
        <v>2.33333333333333</v>
      </c>
      <c r="N121" s="9" t="n">
        <f aca="false">IF(AND(L121=1,ISNUMBER(G121)),MAX(0,G121-E121)/60,"")</f>
        <v>0.25</v>
      </c>
      <c r="O121" s="9" t="n">
        <f aca="false">IF(ISNUMBER(H121),IF(AND(H121&gt;=Scenario!$B$11,H121&lt;Scenario!$B$12),1,0),0)</f>
        <v>1</v>
      </c>
      <c r="P121" s="9" t="n">
        <f aca="false">IF(O121=1,MAX(0,H121-E121)/60,"")</f>
        <v>84.1166666666667</v>
      </c>
      <c r="Q121" s="9" t="n">
        <f aca="false">INDEX(Scenario!$B$18:$B$20,MATCH(B121,Scenario!$A$18:$A$20,0))</f>
        <v>240</v>
      </c>
      <c r="R121" s="9" t="n">
        <f aca="false">INDEX(Scenario!$C$18:$C$20,MATCH(B121,Scenario!$A$18:$A$20,0))</f>
        <v>4320</v>
      </c>
      <c r="S121" s="9" t="n">
        <f aca="false">IF(ISNUMBER(M121),IF(M121&lt;=Q121,1,0),"")</f>
        <v>1</v>
      </c>
      <c r="T121" s="9" t="n">
        <f aca="false">IF(ISNUMBER(P121),IF(P121&lt;=R121,1,0),"")</f>
        <v>1</v>
      </c>
      <c r="U121" s="9" t="n">
        <f aca="false">IF(E121&gt;Scenario!$B$14,0,IF(OR(AND(ISNUMBER(H121),H121&lt;=Scenario!$B$14),AND(ISNUMBER(I121),I121&lt;=Scenario!$B$14)),0,1))</f>
        <v>0</v>
      </c>
      <c r="V121" s="9" t="n">
        <f aca="false">IF(AND(U121=1,(Scenario!$B$14-E121)/60&gt;R121),1,0)</f>
        <v>0</v>
      </c>
      <c r="W121" s="9" t="n">
        <f aca="false">IF(OR(C121=Scenario!$B$22,C121=Scenario!$C$22),1,0)</f>
        <v>1</v>
      </c>
      <c r="X121" s="9" t="n">
        <f aca="false">IF(ISNUMBER(I121),1,0)</f>
        <v>0</v>
      </c>
      <c r="Y121" s="9" t="n">
        <f aca="false">MOD(INT(E121/86400)+3,7)</f>
        <v>1</v>
      </c>
      <c r="Z121" s="9" t="n">
        <f aca="false">MOD(INT(E121/3600),24)</f>
        <v>17</v>
      </c>
      <c r="AA121" s="6" t="s">
        <v>487</v>
      </c>
    </row>
    <row r="122" customFormat="false" ht="15" hidden="false" customHeight="false" outlineLevel="0" collapsed="false">
      <c r="A122" s="6" t="s">
        <v>488</v>
      </c>
      <c r="B122" s="6" t="s">
        <v>42</v>
      </c>
      <c r="C122" s="6" t="s">
        <v>47</v>
      </c>
      <c r="D122" s="6" t="s">
        <v>171</v>
      </c>
      <c r="E122" s="6" t="n">
        <v>1783447736</v>
      </c>
      <c r="F122" s="6" t="n">
        <v>1783447865</v>
      </c>
      <c r="G122" s="6" t="n">
        <v>1783447781</v>
      </c>
      <c r="H122" s="6" t="n">
        <v>1783450258</v>
      </c>
      <c r="J122" s="6" t="n">
        <v>0</v>
      </c>
      <c r="K122" s="6" t="n">
        <v>0</v>
      </c>
      <c r="L122" s="9" t="n">
        <f aca="false">IF(AND(E122&gt;=Scenario!$B$11,E122&lt;Scenario!$B$12),1,0)</f>
        <v>1</v>
      </c>
      <c r="M122" s="9" t="n">
        <f aca="false">IF(AND(L122=1,ISNUMBER(F122)),MAX(0,F122-E122)/60,"")</f>
        <v>2.15</v>
      </c>
      <c r="N122" s="9" t="n">
        <f aca="false">IF(AND(L122=1,ISNUMBER(G122)),MAX(0,G122-E122)/60,"")</f>
        <v>0.75</v>
      </c>
      <c r="O122" s="9" t="n">
        <f aca="false">IF(ISNUMBER(H122),IF(AND(H122&gt;=Scenario!$B$11,H122&lt;Scenario!$B$12),1,0),0)</f>
        <v>1</v>
      </c>
      <c r="P122" s="9" t="n">
        <f aca="false">IF(O122=1,MAX(0,H122-E122)/60,"")</f>
        <v>42.0333333333333</v>
      </c>
      <c r="Q122" s="9" t="n">
        <f aca="false">INDEX(Scenario!$B$18:$B$20,MATCH(B122,Scenario!$A$18:$A$20,0))</f>
        <v>15</v>
      </c>
      <c r="R122" s="9" t="n">
        <f aca="false">INDEX(Scenario!$C$18:$C$20,MATCH(B122,Scenario!$A$18:$A$20,0))</f>
        <v>240</v>
      </c>
      <c r="S122" s="9" t="n">
        <f aca="false">IF(ISNUMBER(M122),IF(M122&lt;=Q122,1,0),"")</f>
        <v>1</v>
      </c>
      <c r="T122" s="9" t="n">
        <f aca="false">IF(ISNUMBER(P122),IF(P122&lt;=R122,1,0),"")</f>
        <v>1</v>
      </c>
      <c r="U122" s="9" t="n">
        <f aca="false">IF(E122&gt;Scenario!$B$14,0,IF(OR(AND(ISNUMBER(H122),H122&lt;=Scenario!$B$14),AND(ISNUMBER(I122),I122&lt;=Scenario!$B$14)),0,1))</f>
        <v>0</v>
      </c>
      <c r="V122" s="9" t="n">
        <f aca="false">IF(AND(U122=1,(Scenario!$B$14-E122)/60&gt;R122),1,0)</f>
        <v>0</v>
      </c>
      <c r="W122" s="9" t="n">
        <f aca="false">IF(OR(C122=Scenario!$B$22,C122=Scenario!$C$22),1,0)</f>
        <v>1</v>
      </c>
      <c r="X122" s="9" t="n">
        <f aca="false">IF(ISNUMBER(I122),1,0)</f>
        <v>0</v>
      </c>
      <c r="Y122" s="9" t="n">
        <f aca="false">MOD(INT(E122/86400)+3,7)</f>
        <v>1</v>
      </c>
      <c r="Z122" s="9" t="n">
        <f aca="false">MOD(INT(E122/3600),24)</f>
        <v>18</v>
      </c>
      <c r="AA122" s="6" t="s">
        <v>489</v>
      </c>
    </row>
    <row r="123" customFormat="false" ht="15" hidden="false" customHeight="false" outlineLevel="0" collapsed="false">
      <c r="A123" s="6" t="s">
        <v>490</v>
      </c>
      <c r="B123" s="6" t="s">
        <v>43</v>
      </c>
      <c r="C123" s="6" t="s">
        <v>249</v>
      </c>
      <c r="D123" s="6" t="s">
        <v>171</v>
      </c>
      <c r="E123" s="6" t="n">
        <v>1783447929</v>
      </c>
      <c r="F123" s="6" t="n">
        <v>1783448158</v>
      </c>
      <c r="G123" s="6" t="n">
        <v>1783447971</v>
      </c>
      <c r="H123" s="6" t="n">
        <v>1783452807</v>
      </c>
      <c r="J123" s="6" t="n">
        <v>0</v>
      </c>
      <c r="K123" s="6" t="n">
        <v>0</v>
      </c>
      <c r="L123" s="9" t="n">
        <f aca="false">IF(AND(E123&gt;=Scenario!$B$11,E123&lt;Scenario!$B$12),1,0)</f>
        <v>1</v>
      </c>
      <c r="M123" s="9" t="n">
        <f aca="false">IF(AND(L123=1,ISNUMBER(F123)),MAX(0,F123-E123)/60,"")</f>
        <v>3.81666666666667</v>
      </c>
      <c r="N123" s="9" t="n">
        <f aca="false">IF(AND(L123=1,ISNUMBER(G123)),MAX(0,G123-E123)/60,"")</f>
        <v>0.7</v>
      </c>
      <c r="O123" s="9" t="n">
        <f aca="false">IF(ISNUMBER(H123),IF(AND(H123&gt;=Scenario!$B$11,H123&lt;Scenario!$B$12),1,0),0)</f>
        <v>1</v>
      </c>
      <c r="P123" s="9" t="n">
        <f aca="false">IF(O123=1,MAX(0,H123-E123)/60,"")</f>
        <v>81.3</v>
      </c>
      <c r="Q123" s="9" t="n">
        <f aca="false">INDEX(Scenario!$B$18:$B$20,MATCH(B123,Scenario!$A$18:$A$20,0))</f>
        <v>60</v>
      </c>
      <c r="R123" s="9" t="n">
        <f aca="false">INDEX(Scenario!$C$18:$C$20,MATCH(B123,Scenario!$A$18:$A$20,0))</f>
        <v>1440</v>
      </c>
      <c r="S123" s="9" t="n">
        <f aca="false">IF(ISNUMBER(M123),IF(M123&lt;=Q123,1,0),"")</f>
        <v>1</v>
      </c>
      <c r="T123" s="9" t="n">
        <f aca="false">IF(ISNUMBER(P123),IF(P123&lt;=R123,1,0),"")</f>
        <v>1</v>
      </c>
      <c r="U123" s="9" t="n">
        <f aca="false">IF(E123&gt;Scenario!$B$14,0,IF(OR(AND(ISNUMBER(H123),H123&lt;=Scenario!$B$14),AND(ISNUMBER(I123),I123&lt;=Scenario!$B$14)),0,1))</f>
        <v>0</v>
      </c>
      <c r="V123" s="9" t="n">
        <f aca="false">IF(AND(U123=1,(Scenario!$B$14-E123)/60&gt;R123),1,0)</f>
        <v>0</v>
      </c>
      <c r="W123" s="9" t="n">
        <f aca="false">IF(OR(C123=Scenario!$B$22,C123=Scenario!$C$22),1,0)</f>
        <v>0</v>
      </c>
      <c r="X123" s="9" t="n">
        <f aca="false">IF(ISNUMBER(I123),1,0)</f>
        <v>0</v>
      </c>
      <c r="Y123" s="9" t="n">
        <f aca="false">MOD(INT(E123/86400)+3,7)</f>
        <v>1</v>
      </c>
      <c r="Z123" s="9" t="n">
        <f aca="false">MOD(INT(E123/3600),24)</f>
        <v>18</v>
      </c>
      <c r="AA123" s="6" t="s">
        <v>491</v>
      </c>
    </row>
    <row r="124" customFormat="false" ht="15" hidden="false" customHeight="false" outlineLevel="0" collapsed="false">
      <c r="A124" s="6" t="s">
        <v>492</v>
      </c>
      <c r="B124" s="6" t="s">
        <v>44</v>
      </c>
      <c r="C124" s="6" t="s">
        <v>249</v>
      </c>
      <c r="D124" s="6" t="s">
        <v>170</v>
      </c>
      <c r="E124" s="6" t="n">
        <v>1783448400</v>
      </c>
      <c r="F124" s="6" t="n">
        <v>1783448642</v>
      </c>
      <c r="G124" s="6" t="n">
        <v>1783448412</v>
      </c>
      <c r="H124" s="6" t="n">
        <v>1783450295</v>
      </c>
      <c r="J124" s="6" t="n">
        <v>0</v>
      </c>
      <c r="K124" s="6" t="n">
        <v>0</v>
      </c>
      <c r="L124" s="9" t="n">
        <f aca="false">IF(AND(E124&gt;=Scenario!$B$11,E124&lt;Scenario!$B$12),1,0)</f>
        <v>1</v>
      </c>
      <c r="M124" s="9" t="n">
        <f aca="false">IF(AND(L124=1,ISNUMBER(F124)),MAX(0,F124-E124)/60,"")</f>
        <v>4.03333333333333</v>
      </c>
      <c r="N124" s="9" t="n">
        <f aca="false">IF(AND(L124=1,ISNUMBER(G124)),MAX(0,G124-E124)/60,"")</f>
        <v>0.2</v>
      </c>
      <c r="O124" s="9" t="n">
        <f aca="false">IF(ISNUMBER(H124),IF(AND(H124&gt;=Scenario!$B$11,H124&lt;Scenario!$B$12),1,0),0)</f>
        <v>1</v>
      </c>
      <c r="P124" s="9" t="n">
        <f aca="false">IF(O124=1,MAX(0,H124-E124)/60,"")</f>
        <v>31.5833333333333</v>
      </c>
      <c r="Q124" s="9" t="n">
        <f aca="false">INDEX(Scenario!$B$18:$B$20,MATCH(B124,Scenario!$A$18:$A$20,0))</f>
        <v>240</v>
      </c>
      <c r="R124" s="9" t="n">
        <f aca="false">INDEX(Scenario!$C$18:$C$20,MATCH(B124,Scenario!$A$18:$A$20,0))</f>
        <v>4320</v>
      </c>
      <c r="S124" s="9" t="n">
        <f aca="false">IF(ISNUMBER(M124),IF(M124&lt;=Q124,1,0),"")</f>
        <v>1</v>
      </c>
      <c r="T124" s="9" t="n">
        <f aca="false">IF(ISNUMBER(P124),IF(P124&lt;=R124,1,0),"")</f>
        <v>1</v>
      </c>
      <c r="U124" s="9" t="n">
        <f aca="false">IF(E124&gt;Scenario!$B$14,0,IF(OR(AND(ISNUMBER(H124),H124&lt;=Scenario!$B$14),AND(ISNUMBER(I124),I124&lt;=Scenario!$B$14)),0,1))</f>
        <v>0</v>
      </c>
      <c r="V124" s="9" t="n">
        <f aca="false">IF(AND(U124=1,(Scenario!$B$14-E124)/60&gt;R124),1,0)</f>
        <v>0</v>
      </c>
      <c r="W124" s="9" t="n">
        <f aca="false">IF(OR(C124=Scenario!$B$22,C124=Scenario!$C$22),1,0)</f>
        <v>0</v>
      </c>
      <c r="X124" s="9" t="n">
        <f aca="false">IF(ISNUMBER(I124),1,0)</f>
        <v>0</v>
      </c>
      <c r="Y124" s="9" t="n">
        <f aca="false">MOD(INT(E124/86400)+3,7)</f>
        <v>1</v>
      </c>
      <c r="Z124" s="9" t="n">
        <f aca="false">MOD(INT(E124/3600),24)</f>
        <v>18</v>
      </c>
      <c r="AA124" s="6" t="s">
        <v>493</v>
      </c>
    </row>
    <row r="125" customFormat="false" ht="15" hidden="false" customHeight="false" outlineLevel="0" collapsed="false">
      <c r="A125" s="6" t="s">
        <v>494</v>
      </c>
      <c r="B125" s="6" t="s">
        <v>44</v>
      </c>
      <c r="C125" s="6" t="s">
        <v>46</v>
      </c>
      <c r="D125" s="6" t="s">
        <v>170</v>
      </c>
      <c r="E125" s="6" t="n">
        <v>1783448465</v>
      </c>
      <c r="F125" s="6" t="n">
        <v>1783448703</v>
      </c>
      <c r="G125" s="6" t="n">
        <v>1783448493</v>
      </c>
      <c r="H125" s="6" t="n">
        <v>1783450783</v>
      </c>
      <c r="J125" s="6" t="n">
        <v>0</v>
      </c>
      <c r="K125" s="6" t="n">
        <v>0</v>
      </c>
      <c r="L125" s="9" t="n">
        <f aca="false">IF(AND(E125&gt;=Scenario!$B$11,E125&lt;Scenario!$B$12),1,0)</f>
        <v>1</v>
      </c>
      <c r="M125" s="9" t="n">
        <f aca="false">IF(AND(L125=1,ISNUMBER(F125)),MAX(0,F125-E125)/60,"")</f>
        <v>3.96666666666667</v>
      </c>
      <c r="N125" s="9" t="n">
        <f aca="false">IF(AND(L125=1,ISNUMBER(G125)),MAX(0,G125-E125)/60,"")</f>
        <v>0.466666666666667</v>
      </c>
      <c r="O125" s="9" t="n">
        <f aca="false">IF(ISNUMBER(H125),IF(AND(H125&gt;=Scenario!$B$11,H125&lt;Scenario!$B$12),1,0),0)</f>
        <v>1</v>
      </c>
      <c r="P125" s="9" t="n">
        <f aca="false">IF(O125=1,MAX(0,H125-E125)/60,"")</f>
        <v>38.6333333333333</v>
      </c>
      <c r="Q125" s="9" t="n">
        <f aca="false">INDEX(Scenario!$B$18:$B$20,MATCH(B125,Scenario!$A$18:$A$20,0))</f>
        <v>240</v>
      </c>
      <c r="R125" s="9" t="n">
        <f aca="false">INDEX(Scenario!$C$18:$C$20,MATCH(B125,Scenario!$A$18:$A$20,0))</f>
        <v>4320</v>
      </c>
      <c r="S125" s="9" t="n">
        <f aca="false">IF(ISNUMBER(M125),IF(M125&lt;=Q125,1,0),"")</f>
        <v>1</v>
      </c>
      <c r="T125" s="9" t="n">
        <f aca="false">IF(ISNUMBER(P125),IF(P125&lt;=R125,1,0),"")</f>
        <v>1</v>
      </c>
      <c r="U125" s="9" t="n">
        <f aca="false">IF(E125&gt;Scenario!$B$14,0,IF(OR(AND(ISNUMBER(H125),H125&lt;=Scenario!$B$14),AND(ISNUMBER(I125),I125&lt;=Scenario!$B$14)),0,1))</f>
        <v>0</v>
      </c>
      <c r="V125" s="9" t="n">
        <f aca="false">IF(AND(U125=1,(Scenario!$B$14-E125)/60&gt;R125),1,0)</f>
        <v>0</v>
      </c>
      <c r="W125" s="9" t="n">
        <f aca="false">IF(OR(C125=Scenario!$B$22,C125=Scenario!$C$22),1,0)</f>
        <v>1</v>
      </c>
      <c r="X125" s="9" t="n">
        <f aca="false">IF(ISNUMBER(I125),1,0)</f>
        <v>0</v>
      </c>
      <c r="Y125" s="9" t="n">
        <f aca="false">MOD(INT(E125/86400)+3,7)</f>
        <v>1</v>
      </c>
      <c r="Z125" s="9" t="n">
        <f aca="false">MOD(INT(E125/3600),24)</f>
        <v>18</v>
      </c>
      <c r="AA125" s="6" t="s">
        <v>495</v>
      </c>
    </row>
    <row r="126" customFormat="false" ht="15" hidden="false" customHeight="false" outlineLevel="0" collapsed="false">
      <c r="A126" s="6" t="s">
        <v>496</v>
      </c>
      <c r="B126" s="6" t="s">
        <v>43</v>
      </c>
      <c r="C126" s="6" t="s">
        <v>46</v>
      </c>
      <c r="D126" s="6" t="s">
        <v>172</v>
      </c>
      <c r="E126" s="6" t="n">
        <v>1783450177</v>
      </c>
      <c r="F126" s="6" t="n">
        <v>1783450366</v>
      </c>
      <c r="G126" s="6" t="n">
        <v>1783450201</v>
      </c>
      <c r="H126" s="6" t="n">
        <v>1783454303</v>
      </c>
      <c r="J126" s="6" t="n">
        <v>0</v>
      </c>
      <c r="K126" s="6" t="n">
        <v>1</v>
      </c>
      <c r="L126" s="9" t="n">
        <f aca="false">IF(AND(E126&gt;=Scenario!$B$11,E126&lt;Scenario!$B$12),1,0)</f>
        <v>1</v>
      </c>
      <c r="M126" s="9" t="n">
        <f aca="false">IF(AND(L126=1,ISNUMBER(F126)),MAX(0,F126-E126)/60,"")</f>
        <v>3.15</v>
      </c>
      <c r="N126" s="9" t="n">
        <f aca="false">IF(AND(L126=1,ISNUMBER(G126)),MAX(0,G126-E126)/60,"")</f>
        <v>0.4</v>
      </c>
      <c r="O126" s="9" t="n">
        <f aca="false">IF(ISNUMBER(H126),IF(AND(H126&gt;=Scenario!$B$11,H126&lt;Scenario!$B$12),1,0),0)</f>
        <v>1</v>
      </c>
      <c r="P126" s="9" t="n">
        <f aca="false">IF(O126=1,MAX(0,H126-E126)/60,"")</f>
        <v>68.7666666666667</v>
      </c>
      <c r="Q126" s="9" t="n">
        <f aca="false">INDEX(Scenario!$B$18:$B$20,MATCH(B126,Scenario!$A$18:$A$20,0))</f>
        <v>60</v>
      </c>
      <c r="R126" s="9" t="n">
        <f aca="false">INDEX(Scenario!$C$18:$C$20,MATCH(B126,Scenario!$A$18:$A$20,0))</f>
        <v>1440</v>
      </c>
      <c r="S126" s="9" t="n">
        <f aca="false">IF(ISNUMBER(M126),IF(M126&lt;=Q126,1,0),"")</f>
        <v>1</v>
      </c>
      <c r="T126" s="9" t="n">
        <f aca="false">IF(ISNUMBER(P126),IF(P126&lt;=R126,1,0),"")</f>
        <v>1</v>
      </c>
      <c r="U126" s="9" t="n">
        <f aca="false">IF(E126&gt;Scenario!$B$14,0,IF(OR(AND(ISNUMBER(H126),H126&lt;=Scenario!$B$14),AND(ISNUMBER(I126),I126&lt;=Scenario!$B$14)),0,1))</f>
        <v>0</v>
      </c>
      <c r="V126" s="9" t="n">
        <f aca="false">IF(AND(U126=1,(Scenario!$B$14-E126)/60&gt;R126),1,0)</f>
        <v>0</v>
      </c>
      <c r="W126" s="9" t="n">
        <f aca="false">IF(OR(C126=Scenario!$B$22,C126=Scenario!$C$22),1,0)</f>
        <v>1</v>
      </c>
      <c r="X126" s="9" t="n">
        <f aca="false">IF(ISNUMBER(I126),1,0)</f>
        <v>0</v>
      </c>
      <c r="Y126" s="9" t="n">
        <f aca="false">MOD(INT(E126/86400)+3,7)</f>
        <v>1</v>
      </c>
      <c r="Z126" s="9" t="n">
        <f aca="false">MOD(INT(E126/3600),24)</f>
        <v>18</v>
      </c>
      <c r="AA126" s="6" t="s">
        <v>497</v>
      </c>
    </row>
    <row r="127" customFormat="false" ht="15" hidden="false" customHeight="false" outlineLevel="0" collapsed="false">
      <c r="A127" s="6" t="s">
        <v>498</v>
      </c>
      <c r="B127" s="6" t="s">
        <v>43</v>
      </c>
      <c r="C127" s="6" t="s">
        <v>288</v>
      </c>
      <c r="D127" s="6" t="s">
        <v>170</v>
      </c>
      <c r="E127" s="6" t="n">
        <v>1783451500</v>
      </c>
      <c r="F127" s="6" t="n">
        <v>1783451589</v>
      </c>
      <c r="G127" s="6" t="n">
        <v>1783451515</v>
      </c>
      <c r="H127" s="6" t="n">
        <v>1783453319</v>
      </c>
      <c r="J127" s="6" t="n">
        <v>0</v>
      </c>
      <c r="K127" s="6" t="n">
        <v>0</v>
      </c>
      <c r="L127" s="9" t="n">
        <f aca="false">IF(AND(E127&gt;=Scenario!$B$11,E127&lt;Scenario!$B$12),1,0)</f>
        <v>1</v>
      </c>
      <c r="M127" s="9" t="n">
        <f aca="false">IF(AND(L127=1,ISNUMBER(F127)),MAX(0,F127-E127)/60,"")</f>
        <v>1.48333333333333</v>
      </c>
      <c r="N127" s="9" t="n">
        <f aca="false">IF(AND(L127=1,ISNUMBER(G127)),MAX(0,G127-E127)/60,"")</f>
        <v>0.25</v>
      </c>
      <c r="O127" s="9" t="n">
        <f aca="false">IF(ISNUMBER(H127),IF(AND(H127&gt;=Scenario!$B$11,H127&lt;Scenario!$B$12),1,0),0)</f>
        <v>1</v>
      </c>
      <c r="P127" s="9" t="n">
        <f aca="false">IF(O127=1,MAX(0,H127-E127)/60,"")</f>
        <v>30.3166666666667</v>
      </c>
      <c r="Q127" s="9" t="n">
        <f aca="false">INDEX(Scenario!$B$18:$B$20,MATCH(B127,Scenario!$A$18:$A$20,0))</f>
        <v>60</v>
      </c>
      <c r="R127" s="9" t="n">
        <f aca="false">INDEX(Scenario!$C$18:$C$20,MATCH(B127,Scenario!$A$18:$A$20,0))</f>
        <v>1440</v>
      </c>
      <c r="S127" s="9" t="n">
        <f aca="false">IF(ISNUMBER(M127),IF(M127&lt;=Q127,1,0),"")</f>
        <v>1</v>
      </c>
      <c r="T127" s="9" t="n">
        <f aca="false">IF(ISNUMBER(P127),IF(P127&lt;=R127,1,0),"")</f>
        <v>1</v>
      </c>
      <c r="U127" s="9" t="n">
        <f aca="false">IF(E127&gt;Scenario!$B$14,0,IF(OR(AND(ISNUMBER(H127),H127&lt;=Scenario!$B$14),AND(ISNUMBER(I127),I127&lt;=Scenario!$B$14)),0,1))</f>
        <v>0</v>
      </c>
      <c r="V127" s="9" t="n">
        <f aca="false">IF(AND(U127=1,(Scenario!$B$14-E127)/60&gt;R127),1,0)</f>
        <v>0</v>
      </c>
      <c r="W127" s="9" t="n">
        <f aca="false">IF(OR(C127=Scenario!$B$22,C127=Scenario!$C$22),1,0)</f>
        <v>0</v>
      </c>
      <c r="X127" s="9" t="n">
        <f aca="false">IF(ISNUMBER(I127),1,0)</f>
        <v>0</v>
      </c>
      <c r="Y127" s="9" t="n">
        <f aca="false">MOD(INT(E127/86400)+3,7)</f>
        <v>1</v>
      </c>
      <c r="Z127" s="9" t="n">
        <f aca="false">MOD(INT(E127/3600),24)</f>
        <v>19</v>
      </c>
      <c r="AA127" s="6" t="s">
        <v>499</v>
      </c>
    </row>
    <row r="128" customFormat="false" ht="15" hidden="false" customHeight="false" outlineLevel="0" collapsed="false">
      <c r="A128" s="6" t="s">
        <v>500</v>
      </c>
      <c r="B128" s="6" t="s">
        <v>43</v>
      </c>
      <c r="C128" s="6" t="s">
        <v>46</v>
      </c>
      <c r="D128" s="6" t="s">
        <v>170</v>
      </c>
      <c r="E128" s="6" t="n">
        <v>1783455628</v>
      </c>
      <c r="F128" s="6" t="n">
        <v>1783455867</v>
      </c>
      <c r="G128" s="6" t="n">
        <v>1783455668</v>
      </c>
      <c r="H128" s="6" t="n">
        <v>1783457221</v>
      </c>
      <c r="J128" s="6" t="n">
        <v>0</v>
      </c>
      <c r="K128" s="6" t="n">
        <v>0</v>
      </c>
      <c r="L128" s="9" t="n">
        <f aca="false">IF(AND(E128&gt;=Scenario!$B$11,E128&lt;Scenario!$B$12),1,0)</f>
        <v>1</v>
      </c>
      <c r="M128" s="9" t="n">
        <f aca="false">IF(AND(L128=1,ISNUMBER(F128)),MAX(0,F128-E128)/60,"")</f>
        <v>3.98333333333333</v>
      </c>
      <c r="N128" s="9" t="n">
        <f aca="false">IF(AND(L128=1,ISNUMBER(G128)),MAX(0,G128-E128)/60,"")</f>
        <v>0.666666666666667</v>
      </c>
      <c r="O128" s="9" t="n">
        <f aca="false">IF(ISNUMBER(H128),IF(AND(H128&gt;=Scenario!$B$11,H128&lt;Scenario!$B$12),1,0),0)</f>
        <v>1</v>
      </c>
      <c r="P128" s="9" t="n">
        <f aca="false">IF(O128=1,MAX(0,H128-E128)/60,"")</f>
        <v>26.55</v>
      </c>
      <c r="Q128" s="9" t="n">
        <f aca="false">INDEX(Scenario!$B$18:$B$20,MATCH(B128,Scenario!$A$18:$A$20,0))</f>
        <v>60</v>
      </c>
      <c r="R128" s="9" t="n">
        <f aca="false">INDEX(Scenario!$C$18:$C$20,MATCH(B128,Scenario!$A$18:$A$20,0))</f>
        <v>1440</v>
      </c>
      <c r="S128" s="9" t="n">
        <f aca="false">IF(ISNUMBER(M128),IF(M128&lt;=Q128,1,0),"")</f>
        <v>1</v>
      </c>
      <c r="T128" s="9" t="n">
        <f aca="false">IF(ISNUMBER(P128),IF(P128&lt;=R128,1,0),"")</f>
        <v>1</v>
      </c>
      <c r="U128" s="9" t="n">
        <f aca="false">IF(E128&gt;Scenario!$B$14,0,IF(OR(AND(ISNUMBER(H128),H128&lt;=Scenario!$B$14),AND(ISNUMBER(I128),I128&lt;=Scenario!$B$14)),0,1))</f>
        <v>0</v>
      </c>
      <c r="V128" s="9" t="n">
        <f aca="false">IF(AND(U128=1,(Scenario!$B$14-E128)/60&gt;R128),1,0)</f>
        <v>0</v>
      </c>
      <c r="W128" s="9" t="n">
        <f aca="false">IF(OR(C128=Scenario!$B$22,C128=Scenario!$C$22),1,0)</f>
        <v>1</v>
      </c>
      <c r="X128" s="9" t="n">
        <f aca="false">IF(ISNUMBER(I128),1,0)</f>
        <v>0</v>
      </c>
      <c r="Y128" s="9" t="n">
        <f aca="false">MOD(INT(E128/86400)+3,7)</f>
        <v>1</v>
      </c>
      <c r="Z128" s="9" t="n">
        <f aca="false">MOD(INT(E128/3600),24)</f>
        <v>20</v>
      </c>
      <c r="AA128" s="6" t="s">
        <v>501</v>
      </c>
    </row>
    <row r="129" customFormat="false" ht="15" hidden="false" customHeight="false" outlineLevel="0" collapsed="false">
      <c r="A129" s="6" t="s">
        <v>502</v>
      </c>
      <c r="B129" s="6" t="s">
        <v>44</v>
      </c>
      <c r="C129" s="6" t="s">
        <v>46</v>
      </c>
      <c r="D129" s="6" t="s">
        <v>172</v>
      </c>
      <c r="E129" s="6" t="n">
        <v>1783459389</v>
      </c>
      <c r="F129" s="6" t="n">
        <v>1783459531</v>
      </c>
      <c r="G129" s="6" t="n">
        <v>1783459402</v>
      </c>
      <c r="H129" s="6" t="n">
        <v>1783464289</v>
      </c>
      <c r="J129" s="6" t="n">
        <v>0</v>
      </c>
      <c r="K129" s="6" t="n">
        <v>0</v>
      </c>
      <c r="L129" s="9" t="n">
        <f aca="false">IF(AND(E129&gt;=Scenario!$B$11,E129&lt;Scenario!$B$12),1,0)</f>
        <v>1</v>
      </c>
      <c r="M129" s="9" t="n">
        <f aca="false">IF(AND(L129=1,ISNUMBER(F129)),MAX(0,F129-E129)/60,"")</f>
        <v>2.36666666666667</v>
      </c>
      <c r="N129" s="9" t="n">
        <f aca="false">IF(AND(L129=1,ISNUMBER(G129)),MAX(0,G129-E129)/60,"")</f>
        <v>0.216666666666667</v>
      </c>
      <c r="O129" s="9" t="n">
        <f aca="false">IF(ISNUMBER(H129),IF(AND(H129&gt;=Scenario!$B$11,H129&lt;Scenario!$B$12),1,0),0)</f>
        <v>1</v>
      </c>
      <c r="P129" s="9" t="n">
        <f aca="false">IF(O129=1,MAX(0,H129-E129)/60,"")</f>
        <v>81.6666666666667</v>
      </c>
      <c r="Q129" s="9" t="n">
        <f aca="false">INDEX(Scenario!$B$18:$B$20,MATCH(B129,Scenario!$A$18:$A$20,0))</f>
        <v>240</v>
      </c>
      <c r="R129" s="9" t="n">
        <f aca="false">INDEX(Scenario!$C$18:$C$20,MATCH(B129,Scenario!$A$18:$A$20,0))</f>
        <v>4320</v>
      </c>
      <c r="S129" s="9" t="n">
        <f aca="false">IF(ISNUMBER(M129),IF(M129&lt;=Q129,1,0),"")</f>
        <v>1</v>
      </c>
      <c r="T129" s="9" t="n">
        <f aca="false">IF(ISNUMBER(P129),IF(P129&lt;=R129,1,0),"")</f>
        <v>1</v>
      </c>
      <c r="U129" s="9" t="n">
        <f aca="false">IF(E129&gt;Scenario!$B$14,0,IF(OR(AND(ISNUMBER(H129),H129&lt;=Scenario!$B$14),AND(ISNUMBER(I129),I129&lt;=Scenario!$B$14)),0,1))</f>
        <v>0</v>
      </c>
      <c r="V129" s="9" t="n">
        <f aca="false">IF(AND(U129=1,(Scenario!$B$14-E129)/60&gt;R129),1,0)</f>
        <v>0</v>
      </c>
      <c r="W129" s="9" t="n">
        <f aca="false">IF(OR(C129=Scenario!$B$22,C129=Scenario!$C$22),1,0)</f>
        <v>1</v>
      </c>
      <c r="X129" s="9" t="n">
        <f aca="false">IF(ISNUMBER(I129),1,0)</f>
        <v>0</v>
      </c>
      <c r="Y129" s="9" t="n">
        <f aca="false">MOD(INT(E129/86400)+3,7)</f>
        <v>1</v>
      </c>
      <c r="Z129" s="9" t="n">
        <f aca="false">MOD(INT(E129/3600),24)</f>
        <v>21</v>
      </c>
      <c r="AA129" s="6" t="s">
        <v>503</v>
      </c>
    </row>
    <row r="130" customFormat="false" ht="15" hidden="false" customHeight="false" outlineLevel="0" collapsed="false">
      <c r="A130" s="6" t="s">
        <v>504</v>
      </c>
      <c r="B130" s="6" t="s">
        <v>44</v>
      </c>
      <c r="C130" s="6" t="s">
        <v>288</v>
      </c>
      <c r="D130" s="6" t="s">
        <v>172</v>
      </c>
      <c r="E130" s="6" t="n">
        <v>1783466100</v>
      </c>
      <c r="F130" s="6" t="n">
        <v>1783466197</v>
      </c>
      <c r="G130" s="6" t="n">
        <v>1783466125</v>
      </c>
      <c r="H130" s="6" t="n">
        <v>1783470584</v>
      </c>
      <c r="J130" s="6" t="n">
        <v>0</v>
      </c>
      <c r="K130" s="6" t="n">
        <v>0</v>
      </c>
      <c r="L130" s="9" t="n">
        <f aca="false">IF(AND(E130&gt;=Scenario!$B$11,E130&lt;Scenario!$B$12),1,0)</f>
        <v>1</v>
      </c>
      <c r="M130" s="9" t="n">
        <f aca="false">IF(AND(L130=1,ISNUMBER(F130)),MAX(0,F130-E130)/60,"")</f>
        <v>1.61666666666667</v>
      </c>
      <c r="N130" s="9" t="n">
        <f aca="false">IF(AND(L130=1,ISNUMBER(G130)),MAX(0,G130-E130)/60,"")</f>
        <v>0.416666666666667</v>
      </c>
      <c r="O130" s="9" t="n">
        <f aca="false">IF(ISNUMBER(H130),IF(AND(H130&gt;=Scenario!$B$11,H130&lt;Scenario!$B$12),1,0),0)</f>
        <v>1</v>
      </c>
      <c r="P130" s="9" t="n">
        <f aca="false">IF(O130=1,MAX(0,H130-E130)/60,"")</f>
        <v>74.7333333333333</v>
      </c>
      <c r="Q130" s="9" t="n">
        <f aca="false">INDEX(Scenario!$B$18:$B$20,MATCH(B130,Scenario!$A$18:$A$20,0))</f>
        <v>240</v>
      </c>
      <c r="R130" s="9" t="n">
        <f aca="false">INDEX(Scenario!$C$18:$C$20,MATCH(B130,Scenario!$A$18:$A$20,0))</f>
        <v>4320</v>
      </c>
      <c r="S130" s="9" t="n">
        <f aca="false">IF(ISNUMBER(M130),IF(M130&lt;=Q130,1,0),"")</f>
        <v>1</v>
      </c>
      <c r="T130" s="9" t="n">
        <f aca="false">IF(ISNUMBER(P130),IF(P130&lt;=R130,1,0),"")</f>
        <v>1</v>
      </c>
      <c r="U130" s="9" t="n">
        <f aca="false">IF(E130&gt;Scenario!$B$14,0,IF(OR(AND(ISNUMBER(H130),H130&lt;=Scenario!$B$14),AND(ISNUMBER(I130),I130&lt;=Scenario!$B$14)),0,1))</f>
        <v>0</v>
      </c>
      <c r="V130" s="9" t="n">
        <f aca="false">IF(AND(U130=1,(Scenario!$B$14-E130)/60&gt;R130),1,0)</f>
        <v>0</v>
      </c>
      <c r="W130" s="9" t="n">
        <f aca="false">IF(OR(C130=Scenario!$B$22,C130=Scenario!$C$22),1,0)</f>
        <v>0</v>
      </c>
      <c r="X130" s="9" t="n">
        <f aca="false">IF(ISNUMBER(I130),1,0)</f>
        <v>0</v>
      </c>
      <c r="Y130" s="9" t="n">
        <f aca="false">MOD(INT(E130/86400)+3,7)</f>
        <v>1</v>
      </c>
      <c r="Z130" s="9" t="n">
        <f aca="false">MOD(INT(E130/3600),24)</f>
        <v>23</v>
      </c>
      <c r="AA130" s="6" t="s">
        <v>505</v>
      </c>
    </row>
    <row r="131" customFormat="false" ht="15" hidden="false" customHeight="false" outlineLevel="0" collapsed="false">
      <c r="A131" s="6" t="s">
        <v>506</v>
      </c>
      <c r="B131" s="6" t="s">
        <v>43</v>
      </c>
      <c r="C131" s="6" t="s">
        <v>249</v>
      </c>
      <c r="D131" s="6" t="s">
        <v>171</v>
      </c>
      <c r="E131" s="6" t="n">
        <v>1783469112</v>
      </c>
      <c r="F131" s="6" t="n">
        <v>1783487039</v>
      </c>
      <c r="G131" s="6" t="n">
        <v>1783486826</v>
      </c>
      <c r="H131" s="6" t="n">
        <v>1783496077</v>
      </c>
      <c r="J131" s="6" t="n">
        <v>0</v>
      </c>
      <c r="K131" s="6" t="n">
        <v>0</v>
      </c>
      <c r="L131" s="9" t="n">
        <f aca="false">IF(AND(E131&gt;=Scenario!$B$11,E131&lt;Scenario!$B$12),1,0)</f>
        <v>1</v>
      </c>
      <c r="M131" s="9" t="n">
        <f aca="false">IF(AND(L131=1,ISNUMBER(F131)),MAX(0,F131-E131)/60,"")</f>
        <v>298.783333333333</v>
      </c>
      <c r="N131" s="9" t="n">
        <f aca="false">IF(AND(L131=1,ISNUMBER(G131)),MAX(0,G131-E131)/60,"")</f>
        <v>295.233333333333</v>
      </c>
      <c r="O131" s="9" t="n">
        <f aca="false">IF(ISNUMBER(H131),IF(AND(H131&gt;=Scenario!$B$11,H131&lt;Scenario!$B$12),1,0),0)</f>
        <v>1</v>
      </c>
      <c r="P131" s="9" t="n">
        <f aca="false">IF(O131=1,MAX(0,H131-E131)/60,"")</f>
        <v>449.416666666667</v>
      </c>
      <c r="Q131" s="9" t="n">
        <f aca="false">INDEX(Scenario!$B$18:$B$20,MATCH(B131,Scenario!$A$18:$A$20,0))</f>
        <v>60</v>
      </c>
      <c r="R131" s="9" t="n">
        <f aca="false">INDEX(Scenario!$C$18:$C$20,MATCH(B131,Scenario!$A$18:$A$20,0))</f>
        <v>1440</v>
      </c>
      <c r="S131" s="9" t="n">
        <f aca="false">IF(ISNUMBER(M131),IF(M131&lt;=Q131,1,0),"")</f>
        <v>0</v>
      </c>
      <c r="T131" s="9" t="n">
        <f aca="false">IF(ISNUMBER(P131),IF(P131&lt;=R131,1,0),"")</f>
        <v>1</v>
      </c>
      <c r="U131" s="9" t="n">
        <f aca="false">IF(E131&gt;Scenario!$B$14,0,IF(OR(AND(ISNUMBER(H131),H131&lt;=Scenario!$B$14),AND(ISNUMBER(I131),I131&lt;=Scenario!$B$14)),0,1))</f>
        <v>0</v>
      </c>
      <c r="V131" s="9" t="n">
        <f aca="false">IF(AND(U131=1,(Scenario!$B$14-E131)/60&gt;R131),1,0)</f>
        <v>0</v>
      </c>
      <c r="W131" s="9" t="n">
        <f aca="false">IF(OR(C131=Scenario!$B$22,C131=Scenario!$C$22),1,0)</f>
        <v>0</v>
      </c>
      <c r="X131" s="9" t="n">
        <f aca="false">IF(ISNUMBER(I131),1,0)</f>
        <v>0</v>
      </c>
      <c r="Y131" s="9" t="n">
        <f aca="false">MOD(INT(E131/86400)+3,7)</f>
        <v>2</v>
      </c>
      <c r="Z131" s="9" t="n">
        <f aca="false">MOD(INT(E131/3600),24)</f>
        <v>0</v>
      </c>
      <c r="AA131" s="6" t="s">
        <v>507</v>
      </c>
    </row>
    <row r="132" customFormat="false" ht="15" hidden="false" customHeight="false" outlineLevel="0" collapsed="false">
      <c r="A132" s="6" t="s">
        <v>508</v>
      </c>
      <c r="B132" s="6" t="s">
        <v>43</v>
      </c>
      <c r="C132" s="6" t="s">
        <v>46</v>
      </c>
      <c r="D132" s="6" t="s">
        <v>172</v>
      </c>
      <c r="E132" s="6" t="n">
        <v>1783482060</v>
      </c>
      <c r="I132" s="6" t="n">
        <v>1783485805</v>
      </c>
      <c r="J132" s="6" t="n">
        <v>0</v>
      </c>
      <c r="K132" s="6" t="n">
        <v>0</v>
      </c>
      <c r="L132" s="9" t="n">
        <f aca="false">IF(AND(E132&gt;=Scenario!$B$11,E132&lt;Scenario!$B$12),1,0)</f>
        <v>1</v>
      </c>
      <c r="M132" s="0" t="str">
        <f aca="false">IF(AND(L132=1,ISNUMBER(F132)),MAX(0,F132-E132)/60,"")</f>
        <v/>
      </c>
      <c r="N132" s="0" t="str">
        <f aca="false">IF(AND(L132=1,ISNUMBER(G132)),MAX(0,G132-E132)/60,"")</f>
        <v/>
      </c>
      <c r="O132" s="9" t="n">
        <f aca="false">IF(ISNUMBER(H132),IF(AND(H132&gt;=Scenario!$B$11,H132&lt;Scenario!$B$12),1,0),0)</f>
        <v>0</v>
      </c>
      <c r="P132" s="0" t="str">
        <f aca="false">IF(O132=1,MAX(0,H132-E132)/60,"")</f>
        <v/>
      </c>
      <c r="Q132" s="9" t="n">
        <f aca="false">INDEX(Scenario!$B$18:$B$20,MATCH(B132,Scenario!$A$18:$A$20,0))</f>
        <v>60</v>
      </c>
      <c r="R132" s="9" t="n">
        <f aca="false">INDEX(Scenario!$C$18:$C$20,MATCH(B132,Scenario!$A$18:$A$20,0))</f>
        <v>1440</v>
      </c>
      <c r="S132" s="0" t="str">
        <f aca="false">IF(ISNUMBER(M132),IF(M132&lt;=Q132,1,0),"")</f>
        <v/>
      </c>
      <c r="T132" s="0" t="str">
        <f aca="false">IF(ISNUMBER(P132),IF(P132&lt;=R132,1,0),"")</f>
        <v/>
      </c>
      <c r="U132" s="9" t="n">
        <f aca="false">IF(E132&gt;Scenario!$B$14,0,IF(OR(AND(ISNUMBER(H132),H132&lt;=Scenario!$B$14),AND(ISNUMBER(I132),I132&lt;=Scenario!$B$14)),0,1))</f>
        <v>0</v>
      </c>
      <c r="V132" s="9" t="n">
        <f aca="false">IF(AND(U132=1,(Scenario!$B$14-E132)/60&gt;R132),1,0)</f>
        <v>0</v>
      </c>
      <c r="W132" s="9" t="n">
        <f aca="false">IF(OR(C132=Scenario!$B$22,C132=Scenario!$C$22),1,0)</f>
        <v>1</v>
      </c>
      <c r="X132" s="9" t="n">
        <f aca="false">IF(ISNUMBER(I132),1,0)</f>
        <v>1</v>
      </c>
      <c r="Y132" s="9" t="n">
        <f aca="false">MOD(INT(E132/86400)+3,7)</f>
        <v>2</v>
      </c>
      <c r="Z132" s="9" t="n">
        <f aca="false">MOD(INT(E132/3600),24)</f>
        <v>3</v>
      </c>
      <c r="AA132" s="6" t="s">
        <v>509</v>
      </c>
    </row>
    <row r="133" customFormat="false" ht="15" hidden="false" customHeight="false" outlineLevel="0" collapsed="false">
      <c r="A133" s="6" t="s">
        <v>510</v>
      </c>
      <c r="B133" s="6" t="s">
        <v>44</v>
      </c>
      <c r="C133" s="6" t="s">
        <v>249</v>
      </c>
      <c r="D133" s="6" t="s">
        <v>170</v>
      </c>
      <c r="E133" s="6" t="n">
        <v>1783482834</v>
      </c>
      <c r="F133" s="6" t="n">
        <v>1783491210</v>
      </c>
      <c r="G133" s="6" t="n">
        <v>1783491032</v>
      </c>
      <c r="H133" s="6" t="n">
        <v>1783492010</v>
      </c>
      <c r="J133" s="6" t="n">
        <v>0</v>
      </c>
      <c r="K133" s="6" t="n">
        <v>0</v>
      </c>
      <c r="L133" s="9" t="n">
        <f aca="false">IF(AND(E133&gt;=Scenario!$B$11,E133&lt;Scenario!$B$12),1,0)</f>
        <v>1</v>
      </c>
      <c r="M133" s="9" t="n">
        <f aca="false">IF(AND(L133=1,ISNUMBER(F133)),MAX(0,F133-E133)/60,"")</f>
        <v>139.6</v>
      </c>
      <c r="N133" s="9" t="n">
        <f aca="false">IF(AND(L133=1,ISNUMBER(G133)),MAX(0,G133-E133)/60,"")</f>
        <v>136.633333333333</v>
      </c>
      <c r="O133" s="9" t="n">
        <f aca="false">IF(ISNUMBER(H133),IF(AND(H133&gt;=Scenario!$B$11,H133&lt;Scenario!$B$12),1,0),0)</f>
        <v>1</v>
      </c>
      <c r="P133" s="9" t="n">
        <f aca="false">IF(O133=1,MAX(0,H133-E133)/60,"")</f>
        <v>152.933333333333</v>
      </c>
      <c r="Q133" s="9" t="n">
        <f aca="false">INDEX(Scenario!$B$18:$B$20,MATCH(B133,Scenario!$A$18:$A$20,0))</f>
        <v>240</v>
      </c>
      <c r="R133" s="9" t="n">
        <f aca="false">INDEX(Scenario!$C$18:$C$20,MATCH(B133,Scenario!$A$18:$A$20,0))</f>
        <v>4320</v>
      </c>
      <c r="S133" s="9" t="n">
        <f aca="false">IF(ISNUMBER(M133),IF(M133&lt;=Q133,1,0),"")</f>
        <v>1</v>
      </c>
      <c r="T133" s="9" t="n">
        <f aca="false">IF(ISNUMBER(P133),IF(P133&lt;=R133,1,0),"")</f>
        <v>1</v>
      </c>
      <c r="U133" s="9" t="n">
        <f aca="false">IF(E133&gt;Scenario!$B$14,0,IF(OR(AND(ISNUMBER(H133),H133&lt;=Scenario!$B$14),AND(ISNUMBER(I133),I133&lt;=Scenario!$B$14)),0,1))</f>
        <v>0</v>
      </c>
      <c r="V133" s="9" t="n">
        <f aca="false">IF(AND(U133=1,(Scenario!$B$14-E133)/60&gt;R133),1,0)</f>
        <v>0</v>
      </c>
      <c r="W133" s="9" t="n">
        <f aca="false">IF(OR(C133=Scenario!$B$22,C133=Scenario!$C$22),1,0)</f>
        <v>0</v>
      </c>
      <c r="X133" s="9" t="n">
        <f aca="false">IF(ISNUMBER(I133),1,0)</f>
        <v>0</v>
      </c>
      <c r="Y133" s="9" t="n">
        <f aca="false">MOD(INT(E133/86400)+3,7)</f>
        <v>2</v>
      </c>
      <c r="Z133" s="9" t="n">
        <f aca="false">MOD(INT(E133/3600),24)</f>
        <v>3</v>
      </c>
      <c r="AA133" s="6" t="s">
        <v>511</v>
      </c>
    </row>
    <row r="134" customFormat="false" ht="15" hidden="false" customHeight="false" outlineLevel="0" collapsed="false">
      <c r="A134" s="6" t="s">
        <v>512</v>
      </c>
      <c r="B134" s="6" t="s">
        <v>43</v>
      </c>
      <c r="C134" s="6" t="s">
        <v>249</v>
      </c>
      <c r="D134" s="6" t="s">
        <v>170</v>
      </c>
      <c r="E134" s="6" t="n">
        <v>1783492118</v>
      </c>
      <c r="F134" s="6" t="n">
        <v>1783492284</v>
      </c>
      <c r="G134" s="6" t="n">
        <v>1783492177</v>
      </c>
      <c r="H134" s="6" t="n">
        <v>1783493163</v>
      </c>
      <c r="J134" s="6" t="n">
        <v>0</v>
      </c>
      <c r="K134" s="6" t="n">
        <v>0</v>
      </c>
      <c r="L134" s="9" t="n">
        <f aca="false">IF(AND(E134&gt;=Scenario!$B$11,E134&lt;Scenario!$B$12),1,0)</f>
        <v>1</v>
      </c>
      <c r="M134" s="9" t="n">
        <f aca="false">IF(AND(L134=1,ISNUMBER(F134)),MAX(0,F134-E134)/60,"")</f>
        <v>2.76666666666667</v>
      </c>
      <c r="N134" s="9" t="n">
        <f aca="false">IF(AND(L134=1,ISNUMBER(G134)),MAX(0,G134-E134)/60,"")</f>
        <v>0.983333333333333</v>
      </c>
      <c r="O134" s="9" t="n">
        <f aca="false">IF(ISNUMBER(H134),IF(AND(H134&gt;=Scenario!$B$11,H134&lt;Scenario!$B$12),1,0),0)</f>
        <v>1</v>
      </c>
      <c r="P134" s="9" t="n">
        <f aca="false">IF(O134=1,MAX(0,H134-E134)/60,"")</f>
        <v>17.4166666666667</v>
      </c>
      <c r="Q134" s="9" t="n">
        <f aca="false">INDEX(Scenario!$B$18:$B$20,MATCH(B134,Scenario!$A$18:$A$20,0))</f>
        <v>60</v>
      </c>
      <c r="R134" s="9" t="n">
        <f aca="false">INDEX(Scenario!$C$18:$C$20,MATCH(B134,Scenario!$A$18:$A$20,0))</f>
        <v>1440</v>
      </c>
      <c r="S134" s="9" t="n">
        <f aca="false">IF(ISNUMBER(M134),IF(M134&lt;=Q134,1,0),"")</f>
        <v>1</v>
      </c>
      <c r="T134" s="9" t="n">
        <f aca="false">IF(ISNUMBER(P134),IF(P134&lt;=R134,1,0),"")</f>
        <v>1</v>
      </c>
      <c r="U134" s="9" t="n">
        <f aca="false">IF(E134&gt;Scenario!$B$14,0,IF(OR(AND(ISNUMBER(H134),H134&lt;=Scenario!$B$14),AND(ISNUMBER(I134),I134&lt;=Scenario!$B$14)),0,1))</f>
        <v>0</v>
      </c>
      <c r="V134" s="9" t="n">
        <f aca="false">IF(AND(U134=1,(Scenario!$B$14-E134)/60&gt;R134),1,0)</f>
        <v>0</v>
      </c>
      <c r="W134" s="9" t="n">
        <f aca="false">IF(OR(C134=Scenario!$B$22,C134=Scenario!$C$22),1,0)</f>
        <v>0</v>
      </c>
      <c r="X134" s="9" t="n">
        <f aca="false">IF(ISNUMBER(I134),1,0)</f>
        <v>0</v>
      </c>
      <c r="Y134" s="9" t="n">
        <f aca="false">MOD(INT(E134/86400)+3,7)</f>
        <v>2</v>
      </c>
      <c r="Z134" s="9" t="n">
        <f aca="false">MOD(INT(E134/3600),24)</f>
        <v>6</v>
      </c>
      <c r="AA134" s="6" t="s">
        <v>513</v>
      </c>
    </row>
    <row r="135" customFormat="false" ht="15" hidden="false" customHeight="false" outlineLevel="0" collapsed="false">
      <c r="A135" s="6" t="s">
        <v>514</v>
      </c>
      <c r="B135" s="6" t="s">
        <v>43</v>
      </c>
      <c r="C135" s="6" t="s">
        <v>249</v>
      </c>
      <c r="D135" s="6" t="s">
        <v>171</v>
      </c>
      <c r="E135" s="6" t="n">
        <v>1783495157</v>
      </c>
      <c r="F135" s="6" t="n">
        <v>1783495338</v>
      </c>
      <c r="G135" s="6" t="n">
        <v>1783495209</v>
      </c>
      <c r="H135" s="6" t="n">
        <v>1783499204</v>
      </c>
      <c r="J135" s="6" t="n">
        <v>0</v>
      </c>
      <c r="K135" s="6" t="n">
        <v>0</v>
      </c>
      <c r="L135" s="9" t="n">
        <f aca="false">IF(AND(E135&gt;=Scenario!$B$11,E135&lt;Scenario!$B$12),1,0)</f>
        <v>1</v>
      </c>
      <c r="M135" s="9" t="n">
        <f aca="false">IF(AND(L135=1,ISNUMBER(F135)),MAX(0,F135-E135)/60,"")</f>
        <v>3.01666666666667</v>
      </c>
      <c r="N135" s="9" t="n">
        <f aca="false">IF(AND(L135=1,ISNUMBER(G135)),MAX(0,G135-E135)/60,"")</f>
        <v>0.866666666666667</v>
      </c>
      <c r="O135" s="9" t="n">
        <f aca="false">IF(ISNUMBER(H135),IF(AND(H135&gt;=Scenario!$B$11,H135&lt;Scenario!$B$12),1,0),0)</f>
        <v>1</v>
      </c>
      <c r="P135" s="9" t="n">
        <f aca="false">IF(O135=1,MAX(0,H135-E135)/60,"")</f>
        <v>67.45</v>
      </c>
      <c r="Q135" s="9" t="n">
        <f aca="false">INDEX(Scenario!$B$18:$B$20,MATCH(B135,Scenario!$A$18:$A$20,0))</f>
        <v>60</v>
      </c>
      <c r="R135" s="9" t="n">
        <f aca="false">INDEX(Scenario!$C$18:$C$20,MATCH(B135,Scenario!$A$18:$A$20,0))</f>
        <v>1440</v>
      </c>
      <c r="S135" s="9" t="n">
        <f aca="false">IF(ISNUMBER(M135),IF(M135&lt;=Q135,1,0),"")</f>
        <v>1</v>
      </c>
      <c r="T135" s="9" t="n">
        <f aca="false">IF(ISNUMBER(P135),IF(P135&lt;=R135,1,0),"")</f>
        <v>1</v>
      </c>
      <c r="U135" s="9" t="n">
        <f aca="false">IF(E135&gt;Scenario!$B$14,0,IF(OR(AND(ISNUMBER(H135),H135&lt;=Scenario!$B$14),AND(ISNUMBER(I135),I135&lt;=Scenario!$B$14)),0,1))</f>
        <v>0</v>
      </c>
      <c r="V135" s="9" t="n">
        <f aca="false">IF(AND(U135=1,(Scenario!$B$14-E135)/60&gt;R135),1,0)</f>
        <v>0</v>
      </c>
      <c r="W135" s="9" t="n">
        <f aca="false">IF(OR(C135=Scenario!$B$22,C135=Scenario!$C$22),1,0)</f>
        <v>0</v>
      </c>
      <c r="X135" s="9" t="n">
        <f aca="false">IF(ISNUMBER(I135),1,0)</f>
        <v>0</v>
      </c>
      <c r="Y135" s="9" t="n">
        <f aca="false">MOD(INT(E135/86400)+3,7)</f>
        <v>2</v>
      </c>
      <c r="Z135" s="9" t="n">
        <f aca="false">MOD(INT(E135/3600),24)</f>
        <v>7</v>
      </c>
      <c r="AA135" s="6" t="s">
        <v>515</v>
      </c>
    </row>
    <row r="136" customFormat="false" ht="15" hidden="false" customHeight="false" outlineLevel="0" collapsed="false">
      <c r="A136" s="6" t="s">
        <v>516</v>
      </c>
      <c r="B136" s="6" t="s">
        <v>43</v>
      </c>
      <c r="C136" s="6" t="s">
        <v>46</v>
      </c>
      <c r="D136" s="6" t="s">
        <v>171</v>
      </c>
      <c r="E136" s="6" t="n">
        <v>1783495893</v>
      </c>
      <c r="F136" s="6" t="n">
        <v>1783496077</v>
      </c>
      <c r="G136" s="6" t="n">
        <v>1783495908</v>
      </c>
      <c r="H136" s="6" t="n">
        <v>1783499639</v>
      </c>
      <c r="J136" s="6" t="n">
        <v>0</v>
      </c>
      <c r="K136" s="6" t="n">
        <v>1</v>
      </c>
      <c r="L136" s="9" t="n">
        <f aca="false">IF(AND(E136&gt;=Scenario!$B$11,E136&lt;Scenario!$B$12),1,0)</f>
        <v>1</v>
      </c>
      <c r="M136" s="9" t="n">
        <f aca="false">IF(AND(L136=1,ISNUMBER(F136)),MAX(0,F136-E136)/60,"")</f>
        <v>3.06666666666667</v>
      </c>
      <c r="N136" s="9" t="n">
        <f aca="false">IF(AND(L136=1,ISNUMBER(G136)),MAX(0,G136-E136)/60,"")</f>
        <v>0.25</v>
      </c>
      <c r="O136" s="9" t="n">
        <f aca="false">IF(ISNUMBER(H136),IF(AND(H136&gt;=Scenario!$B$11,H136&lt;Scenario!$B$12),1,0),0)</f>
        <v>1</v>
      </c>
      <c r="P136" s="9" t="n">
        <f aca="false">IF(O136=1,MAX(0,H136-E136)/60,"")</f>
        <v>62.4333333333333</v>
      </c>
      <c r="Q136" s="9" t="n">
        <f aca="false">INDEX(Scenario!$B$18:$B$20,MATCH(B136,Scenario!$A$18:$A$20,0))</f>
        <v>60</v>
      </c>
      <c r="R136" s="9" t="n">
        <f aca="false">INDEX(Scenario!$C$18:$C$20,MATCH(B136,Scenario!$A$18:$A$20,0))</f>
        <v>1440</v>
      </c>
      <c r="S136" s="9" t="n">
        <f aca="false">IF(ISNUMBER(M136),IF(M136&lt;=Q136,1,0),"")</f>
        <v>1</v>
      </c>
      <c r="T136" s="9" t="n">
        <f aca="false">IF(ISNUMBER(P136),IF(P136&lt;=R136,1,0),"")</f>
        <v>1</v>
      </c>
      <c r="U136" s="9" t="n">
        <f aca="false">IF(E136&gt;Scenario!$B$14,0,IF(OR(AND(ISNUMBER(H136),H136&lt;=Scenario!$B$14),AND(ISNUMBER(I136),I136&lt;=Scenario!$B$14)),0,1))</f>
        <v>0</v>
      </c>
      <c r="V136" s="9" t="n">
        <f aca="false">IF(AND(U136=1,(Scenario!$B$14-E136)/60&gt;R136),1,0)</f>
        <v>0</v>
      </c>
      <c r="W136" s="9" t="n">
        <f aca="false">IF(OR(C136=Scenario!$B$22,C136=Scenario!$C$22),1,0)</f>
        <v>1</v>
      </c>
      <c r="X136" s="9" t="n">
        <f aca="false">IF(ISNUMBER(I136),1,0)</f>
        <v>0</v>
      </c>
      <c r="Y136" s="9" t="n">
        <f aca="false">MOD(INT(E136/86400)+3,7)</f>
        <v>2</v>
      </c>
      <c r="Z136" s="9" t="n">
        <f aca="false">MOD(INT(E136/3600),24)</f>
        <v>7</v>
      </c>
      <c r="AA136" s="6" t="s">
        <v>517</v>
      </c>
    </row>
    <row r="137" customFormat="false" ht="15" hidden="false" customHeight="false" outlineLevel="0" collapsed="false">
      <c r="A137" s="6" t="s">
        <v>518</v>
      </c>
      <c r="B137" s="6" t="s">
        <v>43</v>
      </c>
      <c r="C137" s="6" t="s">
        <v>249</v>
      </c>
      <c r="D137" s="6" t="s">
        <v>171</v>
      </c>
      <c r="E137" s="6" t="n">
        <v>1783497129</v>
      </c>
      <c r="F137" s="6" t="n">
        <v>1783497236</v>
      </c>
      <c r="G137" s="6" t="n">
        <v>1783497139</v>
      </c>
      <c r="H137" s="6" t="n">
        <v>1783506039</v>
      </c>
      <c r="J137" s="6" t="n">
        <v>0</v>
      </c>
      <c r="K137" s="6" t="n">
        <v>0</v>
      </c>
      <c r="L137" s="9" t="n">
        <f aca="false">IF(AND(E137&gt;=Scenario!$B$11,E137&lt;Scenario!$B$12),1,0)</f>
        <v>1</v>
      </c>
      <c r="M137" s="9" t="n">
        <f aca="false">IF(AND(L137=1,ISNUMBER(F137)),MAX(0,F137-E137)/60,"")</f>
        <v>1.78333333333333</v>
      </c>
      <c r="N137" s="9" t="n">
        <f aca="false">IF(AND(L137=1,ISNUMBER(G137)),MAX(0,G137-E137)/60,"")</f>
        <v>0.166666666666667</v>
      </c>
      <c r="O137" s="9" t="n">
        <f aca="false">IF(ISNUMBER(H137),IF(AND(H137&gt;=Scenario!$B$11,H137&lt;Scenario!$B$12),1,0),0)</f>
        <v>1</v>
      </c>
      <c r="P137" s="9" t="n">
        <f aca="false">IF(O137=1,MAX(0,H137-E137)/60,"")</f>
        <v>148.5</v>
      </c>
      <c r="Q137" s="9" t="n">
        <f aca="false">INDEX(Scenario!$B$18:$B$20,MATCH(B137,Scenario!$A$18:$A$20,0))</f>
        <v>60</v>
      </c>
      <c r="R137" s="9" t="n">
        <f aca="false">INDEX(Scenario!$C$18:$C$20,MATCH(B137,Scenario!$A$18:$A$20,0))</f>
        <v>1440</v>
      </c>
      <c r="S137" s="9" t="n">
        <f aca="false">IF(ISNUMBER(M137),IF(M137&lt;=Q137,1,0),"")</f>
        <v>1</v>
      </c>
      <c r="T137" s="9" t="n">
        <f aca="false">IF(ISNUMBER(P137),IF(P137&lt;=R137,1,0),"")</f>
        <v>1</v>
      </c>
      <c r="U137" s="9" t="n">
        <f aca="false">IF(E137&gt;Scenario!$B$14,0,IF(OR(AND(ISNUMBER(H137),H137&lt;=Scenario!$B$14),AND(ISNUMBER(I137),I137&lt;=Scenario!$B$14)),0,1))</f>
        <v>0</v>
      </c>
      <c r="V137" s="9" t="n">
        <f aca="false">IF(AND(U137=1,(Scenario!$B$14-E137)/60&gt;R137),1,0)</f>
        <v>0</v>
      </c>
      <c r="W137" s="9" t="n">
        <f aca="false">IF(OR(C137=Scenario!$B$22,C137=Scenario!$C$22),1,0)</f>
        <v>0</v>
      </c>
      <c r="X137" s="9" t="n">
        <f aca="false">IF(ISNUMBER(I137),1,0)</f>
        <v>0</v>
      </c>
      <c r="Y137" s="9" t="n">
        <f aca="false">MOD(INT(E137/86400)+3,7)</f>
        <v>2</v>
      </c>
      <c r="Z137" s="9" t="n">
        <f aca="false">MOD(INT(E137/3600),24)</f>
        <v>7</v>
      </c>
      <c r="AA137" s="6" t="s">
        <v>519</v>
      </c>
    </row>
    <row r="138" customFormat="false" ht="15" hidden="false" customHeight="false" outlineLevel="0" collapsed="false">
      <c r="A138" s="6" t="s">
        <v>520</v>
      </c>
      <c r="B138" s="6" t="s">
        <v>43</v>
      </c>
      <c r="C138" s="6" t="s">
        <v>46</v>
      </c>
      <c r="D138" s="6" t="s">
        <v>170</v>
      </c>
      <c r="E138" s="6" t="n">
        <v>1783498110</v>
      </c>
      <c r="F138" s="6" t="n">
        <v>1783498279</v>
      </c>
      <c r="G138" s="6" t="n">
        <v>1783498165</v>
      </c>
      <c r="H138" s="6" t="n">
        <v>1783500852</v>
      </c>
      <c r="J138" s="6" t="n">
        <v>0</v>
      </c>
      <c r="K138" s="6" t="n">
        <v>0</v>
      </c>
      <c r="L138" s="9" t="n">
        <f aca="false">IF(AND(E138&gt;=Scenario!$B$11,E138&lt;Scenario!$B$12),1,0)</f>
        <v>1</v>
      </c>
      <c r="M138" s="9" t="n">
        <f aca="false">IF(AND(L138=1,ISNUMBER(F138)),MAX(0,F138-E138)/60,"")</f>
        <v>2.81666666666667</v>
      </c>
      <c r="N138" s="9" t="n">
        <f aca="false">IF(AND(L138=1,ISNUMBER(G138)),MAX(0,G138-E138)/60,"")</f>
        <v>0.916666666666667</v>
      </c>
      <c r="O138" s="9" t="n">
        <f aca="false">IF(ISNUMBER(H138),IF(AND(H138&gt;=Scenario!$B$11,H138&lt;Scenario!$B$12),1,0),0)</f>
        <v>1</v>
      </c>
      <c r="P138" s="9" t="n">
        <f aca="false">IF(O138=1,MAX(0,H138-E138)/60,"")</f>
        <v>45.7</v>
      </c>
      <c r="Q138" s="9" t="n">
        <f aca="false">INDEX(Scenario!$B$18:$B$20,MATCH(B138,Scenario!$A$18:$A$20,0))</f>
        <v>60</v>
      </c>
      <c r="R138" s="9" t="n">
        <f aca="false">INDEX(Scenario!$C$18:$C$20,MATCH(B138,Scenario!$A$18:$A$20,0))</f>
        <v>1440</v>
      </c>
      <c r="S138" s="9" t="n">
        <f aca="false">IF(ISNUMBER(M138),IF(M138&lt;=Q138,1,0),"")</f>
        <v>1</v>
      </c>
      <c r="T138" s="9" t="n">
        <f aca="false">IF(ISNUMBER(P138),IF(P138&lt;=R138,1,0),"")</f>
        <v>1</v>
      </c>
      <c r="U138" s="9" t="n">
        <f aca="false">IF(E138&gt;Scenario!$B$14,0,IF(OR(AND(ISNUMBER(H138),H138&lt;=Scenario!$B$14),AND(ISNUMBER(I138),I138&lt;=Scenario!$B$14)),0,1))</f>
        <v>0</v>
      </c>
      <c r="V138" s="9" t="n">
        <f aca="false">IF(AND(U138=1,(Scenario!$B$14-E138)/60&gt;R138),1,0)</f>
        <v>0</v>
      </c>
      <c r="W138" s="9" t="n">
        <f aca="false">IF(OR(C138=Scenario!$B$22,C138=Scenario!$C$22),1,0)</f>
        <v>1</v>
      </c>
      <c r="X138" s="9" t="n">
        <f aca="false">IF(ISNUMBER(I138),1,0)</f>
        <v>0</v>
      </c>
      <c r="Y138" s="9" t="n">
        <f aca="false">MOD(INT(E138/86400)+3,7)</f>
        <v>2</v>
      </c>
      <c r="Z138" s="9" t="n">
        <f aca="false">MOD(INT(E138/3600),24)</f>
        <v>8</v>
      </c>
      <c r="AA138" s="6" t="s">
        <v>521</v>
      </c>
    </row>
    <row r="139" customFormat="false" ht="15" hidden="false" customHeight="false" outlineLevel="0" collapsed="false">
      <c r="A139" s="6" t="s">
        <v>522</v>
      </c>
      <c r="B139" s="6" t="s">
        <v>43</v>
      </c>
      <c r="C139" s="6" t="s">
        <v>288</v>
      </c>
      <c r="D139" s="6" t="s">
        <v>170</v>
      </c>
      <c r="E139" s="6" t="n">
        <v>1783498987</v>
      </c>
      <c r="F139" s="6" t="n">
        <v>1783501065</v>
      </c>
      <c r="G139" s="6" t="n">
        <v>1783500912</v>
      </c>
      <c r="H139" s="6" t="n">
        <v>1783502514</v>
      </c>
      <c r="J139" s="6" t="n">
        <v>0</v>
      </c>
      <c r="K139" s="6" t="n">
        <v>0</v>
      </c>
      <c r="L139" s="9" t="n">
        <f aca="false">IF(AND(E139&gt;=Scenario!$B$11,E139&lt;Scenario!$B$12),1,0)</f>
        <v>1</v>
      </c>
      <c r="M139" s="9" t="n">
        <f aca="false">IF(AND(L139=1,ISNUMBER(F139)),MAX(0,F139-E139)/60,"")</f>
        <v>34.6333333333333</v>
      </c>
      <c r="N139" s="9" t="n">
        <f aca="false">IF(AND(L139=1,ISNUMBER(G139)),MAX(0,G139-E139)/60,"")</f>
        <v>32.0833333333333</v>
      </c>
      <c r="O139" s="9" t="n">
        <f aca="false">IF(ISNUMBER(H139),IF(AND(H139&gt;=Scenario!$B$11,H139&lt;Scenario!$B$12),1,0),0)</f>
        <v>1</v>
      </c>
      <c r="P139" s="9" t="n">
        <f aca="false">IF(O139=1,MAX(0,H139-E139)/60,"")</f>
        <v>58.7833333333333</v>
      </c>
      <c r="Q139" s="9" t="n">
        <f aca="false">INDEX(Scenario!$B$18:$B$20,MATCH(B139,Scenario!$A$18:$A$20,0))</f>
        <v>60</v>
      </c>
      <c r="R139" s="9" t="n">
        <f aca="false">INDEX(Scenario!$C$18:$C$20,MATCH(B139,Scenario!$A$18:$A$20,0))</f>
        <v>1440</v>
      </c>
      <c r="S139" s="9" t="n">
        <f aca="false">IF(ISNUMBER(M139),IF(M139&lt;=Q139,1,0),"")</f>
        <v>1</v>
      </c>
      <c r="T139" s="9" t="n">
        <f aca="false">IF(ISNUMBER(P139),IF(P139&lt;=R139,1,0),"")</f>
        <v>1</v>
      </c>
      <c r="U139" s="9" t="n">
        <f aca="false">IF(E139&gt;Scenario!$B$14,0,IF(OR(AND(ISNUMBER(H139),H139&lt;=Scenario!$B$14),AND(ISNUMBER(I139),I139&lt;=Scenario!$B$14)),0,1))</f>
        <v>0</v>
      </c>
      <c r="V139" s="9" t="n">
        <f aca="false">IF(AND(U139=1,(Scenario!$B$14-E139)/60&gt;R139),1,0)</f>
        <v>0</v>
      </c>
      <c r="W139" s="9" t="n">
        <f aca="false">IF(OR(C139=Scenario!$B$22,C139=Scenario!$C$22),1,0)</f>
        <v>0</v>
      </c>
      <c r="X139" s="9" t="n">
        <f aca="false">IF(ISNUMBER(I139),1,0)</f>
        <v>0</v>
      </c>
      <c r="Y139" s="9" t="n">
        <f aca="false">MOD(INT(E139/86400)+3,7)</f>
        <v>2</v>
      </c>
      <c r="Z139" s="9" t="n">
        <f aca="false">MOD(INT(E139/3600),24)</f>
        <v>8</v>
      </c>
      <c r="AA139" s="6" t="s">
        <v>523</v>
      </c>
    </row>
    <row r="140" customFormat="false" ht="15" hidden="false" customHeight="false" outlineLevel="0" collapsed="false">
      <c r="A140" s="6" t="s">
        <v>524</v>
      </c>
      <c r="B140" s="6" t="s">
        <v>44</v>
      </c>
      <c r="C140" s="6" t="s">
        <v>46</v>
      </c>
      <c r="D140" s="6" t="s">
        <v>170</v>
      </c>
      <c r="E140" s="6" t="n">
        <v>1783499577</v>
      </c>
      <c r="I140" s="6" t="n">
        <v>1783500396</v>
      </c>
      <c r="J140" s="6" t="n">
        <v>0</v>
      </c>
      <c r="K140" s="6" t="n">
        <v>0</v>
      </c>
      <c r="L140" s="9" t="n">
        <f aca="false">IF(AND(E140&gt;=Scenario!$B$11,E140&lt;Scenario!$B$12),1,0)</f>
        <v>1</v>
      </c>
      <c r="M140" s="0" t="str">
        <f aca="false">IF(AND(L140=1,ISNUMBER(F140)),MAX(0,F140-E140)/60,"")</f>
        <v/>
      </c>
      <c r="N140" s="0" t="str">
        <f aca="false">IF(AND(L140=1,ISNUMBER(G140)),MAX(0,G140-E140)/60,"")</f>
        <v/>
      </c>
      <c r="O140" s="9" t="n">
        <f aca="false">IF(ISNUMBER(H140),IF(AND(H140&gt;=Scenario!$B$11,H140&lt;Scenario!$B$12),1,0),0)</f>
        <v>0</v>
      </c>
      <c r="P140" s="0" t="str">
        <f aca="false">IF(O140=1,MAX(0,H140-E140)/60,"")</f>
        <v/>
      </c>
      <c r="Q140" s="9" t="n">
        <f aca="false">INDEX(Scenario!$B$18:$B$20,MATCH(B140,Scenario!$A$18:$A$20,0))</f>
        <v>240</v>
      </c>
      <c r="R140" s="9" t="n">
        <f aca="false">INDEX(Scenario!$C$18:$C$20,MATCH(B140,Scenario!$A$18:$A$20,0))</f>
        <v>4320</v>
      </c>
      <c r="S140" s="0" t="str">
        <f aca="false">IF(ISNUMBER(M140),IF(M140&lt;=Q140,1,0),"")</f>
        <v/>
      </c>
      <c r="T140" s="0" t="str">
        <f aca="false">IF(ISNUMBER(P140),IF(P140&lt;=R140,1,0),"")</f>
        <v/>
      </c>
      <c r="U140" s="9" t="n">
        <f aca="false">IF(E140&gt;Scenario!$B$14,0,IF(OR(AND(ISNUMBER(H140),H140&lt;=Scenario!$B$14),AND(ISNUMBER(I140),I140&lt;=Scenario!$B$14)),0,1))</f>
        <v>0</v>
      </c>
      <c r="V140" s="9" t="n">
        <f aca="false">IF(AND(U140=1,(Scenario!$B$14-E140)/60&gt;R140),1,0)</f>
        <v>0</v>
      </c>
      <c r="W140" s="9" t="n">
        <f aca="false">IF(OR(C140=Scenario!$B$22,C140=Scenario!$C$22),1,0)</f>
        <v>1</v>
      </c>
      <c r="X140" s="9" t="n">
        <f aca="false">IF(ISNUMBER(I140),1,0)</f>
        <v>1</v>
      </c>
      <c r="Y140" s="9" t="n">
        <f aca="false">MOD(INT(E140/86400)+3,7)</f>
        <v>2</v>
      </c>
      <c r="Z140" s="9" t="n">
        <f aca="false">MOD(INT(E140/3600),24)</f>
        <v>8</v>
      </c>
      <c r="AA140" s="6" t="s">
        <v>525</v>
      </c>
    </row>
    <row r="141" customFormat="false" ht="15" hidden="false" customHeight="false" outlineLevel="0" collapsed="false">
      <c r="A141" s="6" t="s">
        <v>526</v>
      </c>
      <c r="B141" s="6" t="s">
        <v>43</v>
      </c>
      <c r="C141" s="6" t="s">
        <v>46</v>
      </c>
      <c r="D141" s="6" t="s">
        <v>172</v>
      </c>
      <c r="E141" s="6" t="n">
        <v>1783501085</v>
      </c>
      <c r="F141" s="6" t="n">
        <v>1783501351</v>
      </c>
      <c r="G141" s="6" t="n">
        <v>1783501230</v>
      </c>
      <c r="H141" s="6" t="n">
        <v>1783503629</v>
      </c>
      <c r="J141" s="6" t="n">
        <v>0</v>
      </c>
      <c r="K141" s="6" t="n">
        <v>1</v>
      </c>
      <c r="L141" s="9" t="n">
        <f aca="false">IF(AND(E141&gt;=Scenario!$B$11,E141&lt;Scenario!$B$12),1,0)</f>
        <v>1</v>
      </c>
      <c r="M141" s="9" t="n">
        <f aca="false">IF(AND(L141=1,ISNUMBER(F141)),MAX(0,F141-E141)/60,"")</f>
        <v>4.43333333333333</v>
      </c>
      <c r="N141" s="9" t="n">
        <f aca="false">IF(AND(L141=1,ISNUMBER(G141)),MAX(0,G141-E141)/60,"")</f>
        <v>2.41666666666667</v>
      </c>
      <c r="O141" s="9" t="n">
        <f aca="false">IF(ISNUMBER(H141),IF(AND(H141&gt;=Scenario!$B$11,H141&lt;Scenario!$B$12),1,0),0)</f>
        <v>1</v>
      </c>
      <c r="P141" s="9" t="n">
        <f aca="false">IF(O141=1,MAX(0,H141-E141)/60,"")</f>
        <v>42.4</v>
      </c>
      <c r="Q141" s="9" t="n">
        <f aca="false">INDEX(Scenario!$B$18:$B$20,MATCH(B141,Scenario!$A$18:$A$20,0))</f>
        <v>60</v>
      </c>
      <c r="R141" s="9" t="n">
        <f aca="false">INDEX(Scenario!$C$18:$C$20,MATCH(B141,Scenario!$A$18:$A$20,0))</f>
        <v>1440</v>
      </c>
      <c r="S141" s="9" t="n">
        <f aca="false">IF(ISNUMBER(M141),IF(M141&lt;=Q141,1,0),"")</f>
        <v>1</v>
      </c>
      <c r="T141" s="9" t="n">
        <f aca="false">IF(ISNUMBER(P141),IF(P141&lt;=R141,1,0),"")</f>
        <v>1</v>
      </c>
      <c r="U141" s="9" t="n">
        <f aca="false">IF(E141&gt;Scenario!$B$14,0,IF(OR(AND(ISNUMBER(H141),H141&lt;=Scenario!$B$14),AND(ISNUMBER(I141),I141&lt;=Scenario!$B$14)),0,1))</f>
        <v>0</v>
      </c>
      <c r="V141" s="9" t="n">
        <f aca="false">IF(AND(U141=1,(Scenario!$B$14-E141)/60&gt;R141),1,0)</f>
        <v>0</v>
      </c>
      <c r="W141" s="9" t="n">
        <f aca="false">IF(OR(C141=Scenario!$B$22,C141=Scenario!$C$22),1,0)</f>
        <v>1</v>
      </c>
      <c r="X141" s="9" t="n">
        <f aca="false">IF(ISNUMBER(I141),1,0)</f>
        <v>0</v>
      </c>
      <c r="Y141" s="9" t="n">
        <f aca="false">MOD(INT(E141/86400)+3,7)</f>
        <v>2</v>
      </c>
      <c r="Z141" s="9" t="n">
        <f aca="false">MOD(INT(E141/3600),24)</f>
        <v>8</v>
      </c>
      <c r="AA141" s="6" t="s">
        <v>527</v>
      </c>
    </row>
    <row r="142" customFormat="false" ht="15" hidden="false" customHeight="false" outlineLevel="0" collapsed="false">
      <c r="A142" s="6" t="s">
        <v>528</v>
      </c>
      <c r="B142" s="6" t="s">
        <v>44</v>
      </c>
      <c r="C142" s="6" t="s">
        <v>47</v>
      </c>
      <c r="D142" s="6" t="s">
        <v>171</v>
      </c>
      <c r="E142" s="6" t="n">
        <v>1783501285</v>
      </c>
      <c r="F142" s="6" t="n">
        <v>1783501480</v>
      </c>
      <c r="G142" s="6" t="n">
        <v>1783501339</v>
      </c>
      <c r="H142" s="6" t="n">
        <v>1783504367</v>
      </c>
      <c r="J142" s="6" t="n">
        <v>0</v>
      </c>
      <c r="K142" s="6" t="n">
        <v>0</v>
      </c>
      <c r="L142" s="9" t="n">
        <f aca="false">IF(AND(E142&gt;=Scenario!$B$11,E142&lt;Scenario!$B$12),1,0)</f>
        <v>1</v>
      </c>
      <c r="M142" s="9" t="n">
        <f aca="false">IF(AND(L142=1,ISNUMBER(F142)),MAX(0,F142-E142)/60,"")</f>
        <v>3.25</v>
      </c>
      <c r="N142" s="9" t="n">
        <f aca="false">IF(AND(L142=1,ISNUMBER(G142)),MAX(0,G142-E142)/60,"")</f>
        <v>0.9</v>
      </c>
      <c r="O142" s="9" t="n">
        <f aca="false">IF(ISNUMBER(H142),IF(AND(H142&gt;=Scenario!$B$11,H142&lt;Scenario!$B$12),1,0),0)</f>
        <v>1</v>
      </c>
      <c r="P142" s="9" t="n">
        <f aca="false">IF(O142=1,MAX(0,H142-E142)/60,"")</f>
        <v>51.3666666666667</v>
      </c>
      <c r="Q142" s="9" t="n">
        <f aca="false">INDEX(Scenario!$B$18:$B$20,MATCH(B142,Scenario!$A$18:$A$20,0))</f>
        <v>240</v>
      </c>
      <c r="R142" s="9" t="n">
        <f aca="false">INDEX(Scenario!$C$18:$C$20,MATCH(B142,Scenario!$A$18:$A$20,0))</f>
        <v>4320</v>
      </c>
      <c r="S142" s="9" t="n">
        <f aca="false">IF(ISNUMBER(M142),IF(M142&lt;=Q142,1,0),"")</f>
        <v>1</v>
      </c>
      <c r="T142" s="9" t="n">
        <f aca="false">IF(ISNUMBER(P142),IF(P142&lt;=R142,1,0),"")</f>
        <v>1</v>
      </c>
      <c r="U142" s="9" t="n">
        <f aca="false">IF(E142&gt;Scenario!$B$14,0,IF(OR(AND(ISNUMBER(H142),H142&lt;=Scenario!$B$14),AND(ISNUMBER(I142),I142&lt;=Scenario!$B$14)),0,1))</f>
        <v>0</v>
      </c>
      <c r="V142" s="9" t="n">
        <f aca="false">IF(AND(U142=1,(Scenario!$B$14-E142)/60&gt;R142),1,0)</f>
        <v>0</v>
      </c>
      <c r="W142" s="9" t="n">
        <f aca="false">IF(OR(C142=Scenario!$B$22,C142=Scenario!$C$22),1,0)</f>
        <v>1</v>
      </c>
      <c r="X142" s="9" t="n">
        <f aca="false">IF(ISNUMBER(I142),1,0)</f>
        <v>0</v>
      </c>
      <c r="Y142" s="9" t="n">
        <f aca="false">MOD(INT(E142/86400)+3,7)</f>
        <v>2</v>
      </c>
      <c r="Z142" s="9" t="n">
        <f aca="false">MOD(INT(E142/3600),24)</f>
        <v>9</v>
      </c>
      <c r="AA142" s="6" t="s">
        <v>529</v>
      </c>
    </row>
    <row r="143" customFormat="false" ht="15" hidden="false" customHeight="false" outlineLevel="0" collapsed="false">
      <c r="A143" s="6" t="s">
        <v>530</v>
      </c>
      <c r="B143" s="6" t="s">
        <v>44</v>
      </c>
      <c r="C143" s="6" t="s">
        <v>249</v>
      </c>
      <c r="D143" s="6" t="s">
        <v>171</v>
      </c>
      <c r="E143" s="6" t="n">
        <v>1783503207</v>
      </c>
      <c r="F143" s="6" t="n">
        <v>1783503424</v>
      </c>
      <c r="G143" s="6" t="n">
        <v>1783503236</v>
      </c>
      <c r="H143" s="6" t="n">
        <v>1783505036</v>
      </c>
      <c r="J143" s="6" t="n">
        <v>0</v>
      </c>
      <c r="K143" s="6" t="n">
        <v>0</v>
      </c>
      <c r="L143" s="9" t="n">
        <f aca="false">IF(AND(E143&gt;=Scenario!$B$11,E143&lt;Scenario!$B$12),1,0)</f>
        <v>1</v>
      </c>
      <c r="M143" s="9" t="n">
        <f aca="false">IF(AND(L143=1,ISNUMBER(F143)),MAX(0,F143-E143)/60,"")</f>
        <v>3.61666666666667</v>
      </c>
      <c r="N143" s="9" t="n">
        <f aca="false">IF(AND(L143=1,ISNUMBER(G143)),MAX(0,G143-E143)/60,"")</f>
        <v>0.483333333333333</v>
      </c>
      <c r="O143" s="9" t="n">
        <f aca="false">IF(ISNUMBER(H143),IF(AND(H143&gt;=Scenario!$B$11,H143&lt;Scenario!$B$12),1,0),0)</f>
        <v>1</v>
      </c>
      <c r="P143" s="9" t="n">
        <f aca="false">IF(O143=1,MAX(0,H143-E143)/60,"")</f>
        <v>30.4833333333333</v>
      </c>
      <c r="Q143" s="9" t="n">
        <f aca="false">INDEX(Scenario!$B$18:$B$20,MATCH(B143,Scenario!$A$18:$A$20,0))</f>
        <v>240</v>
      </c>
      <c r="R143" s="9" t="n">
        <f aca="false">INDEX(Scenario!$C$18:$C$20,MATCH(B143,Scenario!$A$18:$A$20,0))</f>
        <v>4320</v>
      </c>
      <c r="S143" s="9" t="n">
        <f aca="false">IF(ISNUMBER(M143),IF(M143&lt;=Q143,1,0),"")</f>
        <v>1</v>
      </c>
      <c r="T143" s="9" t="n">
        <f aca="false">IF(ISNUMBER(P143),IF(P143&lt;=R143,1,0),"")</f>
        <v>1</v>
      </c>
      <c r="U143" s="9" t="n">
        <f aca="false">IF(E143&gt;Scenario!$B$14,0,IF(OR(AND(ISNUMBER(H143),H143&lt;=Scenario!$B$14),AND(ISNUMBER(I143),I143&lt;=Scenario!$B$14)),0,1))</f>
        <v>0</v>
      </c>
      <c r="V143" s="9" t="n">
        <f aca="false">IF(AND(U143=1,(Scenario!$B$14-E143)/60&gt;R143),1,0)</f>
        <v>0</v>
      </c>
      <c r="W143" s="9" t="n">
        <f aca="false">IF(OR(C143=Scenario!$B$22,C143=Scenario!$C$22),1,0)</f>
        <v>0</v>
      </c>
      <c r="X143" s="9" t="n">
        <f aca="false">IF(ISNUMBER(I143),1,0)</f>
        <v>0</v>
      </c>
      <c r="Y143" s="9" t="n">
        <f aca="false">MOD(INT(E143/86400)+3,7)</f>
        <v>2</v>
      </c>
      <c r="Z143" s="9" t="n">
        <f aca="false">MOD(INT(E143/3600),24)</f>
        <v>9</v>
      </c>
      <c r="AA143" s="6" t="s">
        <v>531</v>
      </c>
    </row>
    <row r="144" customFormat="false" ht="15" hidden="false" customHeight="false" outlineLevel="0" collapsed="false">
      <c r="A144" s="6" t="s">
        <v>532</v>
      </c>
      <c r="B144" s="6" t="s">
        <v>43</v>
      </c>
      <c r="C144" s="6" t="s">
        <v>46</v>
      </c>
      <c r="D144" s="6" t="s">
        <v>171</v>
      </c>
      <c r="E144" s="6" t="n">
        <v>1783504092</v>
      </c>
      <c r="F144" s="6" t="n">
        <v>1783504262</v>
      </c>
      <c r="G144" s="6" t="n">
        <v>1783504143</v>
      </c>
      <c r="H144" s="6" t="n">
        <v>1783506968</v>
      </c>
      <c r="J144" s="6" t="n">
        <v>0</v>
      </c>
      <c r="K144" s="6" t="n">
        <v>0</v>
      </c>
      <c r="L144" s="9" t="n">
        <f aca="false">IF(AND(E144&gt;=Scenario!$B$11,E144&lt;Scenario!$B$12),1,0)</f>
        <v>1</v>
      </c>
      <c r="M144" s="9" t="n">
        <f aca="false">IF(AND(L144=1,ISNUMBER(F144)),MAX(0,F144-E144)/60,"")</f>
        <v>2.83333333333333</v>
      </c>
      <c r="N144" s="9" t="n">
        <f aca="false">IF(AND(L144=1,ISNUMBER(G144)),MAX(0,G144-E144)/60,"")</f>
        <v>0.85</v>
      </c>
      <c r="O144" s="9" t="n">
        <f aca="false">IF(ISNUMBER(H144),IF(AND(H144&gt;=Scenario!$B$11,H144&lt;Scenario!$B$12),1,0),0)</f>
        <v>1</v>
      </c>
      <c r="P144" s="9" t="n">
        <f aca="false">IF(O144=1,MAX(0,H144-E144)/60,"")</f>
        <v>47.9333333333333</v>
      </c>
      <c r="Q144" s="9" t="n">
        <f aca="false">INDEX(Scenario!$B$18:$B$20,MATCH(B144,Scenario!$A$18:$A$20,0))</f>
        <v>60</v>
      </c>
      <c r="R144" s="9" t="n">
        <f aca="false">INDEX(Scenario!$C$18:$C$20,MATCH(B144,Scenario!$A$18:$A$20,0))</f>
        <v>1440</v>
      </c>
      <c r="S144" s="9" t="n">
        <f aca="false">IF(ISNUMBER(M144),IF(M144&lt;=Q144,1,0),"")</f>
        <v>1</v>
      </c>
      <c r="T144" s="9" t="n">
        <f aca="false">IF(ISNUMBER(P144),IF(P144&lt;=R144,1,0),"")</f>
        <v>1</v>
      </c>
      <c r="U144" s="9" t="n">
        <f aca="false">IF(E144&gt;Scenario!$B$14,0,IF(OR(AND(ISNUMBER(H144),H144&lt;=Scenario!$B$14),AND(ISNUMBER(I144),I144&lt;=Scenario!$B$14)),0,1))</f>
        <v>0</v>
      </c>
      <c r="V144" s="9" t="n">
        <f aca="false">IF(AND(U144=1,(Scenario!$B$14-E144)/60&gt;R144),1,0)</f>
        <v>0</v>
      </c>
      <c r="W144" s="9" t="n">
        <f aca="false">IF(OR(C144=Scenario!$B$22,C144=Scenario!$C$22),1,0)</f>
        <v>1</v>
      </c>
      <c r="X144" s="9" t="n">
        <f aca="false">IF(ISNUMBER(I144),1,0)</f>
        <v>0</v>
      </c>
      <c r="Y144" s="9" t="n">
        <f aca="false">MOD(INT(E144/86400)+3,7)</f>
        <v>2</v>
      </c>
      <c r="Z144" s="9" t="n">
        <f aca="false">MOD(INT(E144/3600),24)</f>
        <v>9</v>
      </c>
      <c r="AA144" s="6" t="s">
        <v>533</v>
      </c>
    </row>
    <row r="145" customFormat="false" ht="15" hidden="false" customHeight="false" outlineLevel="0" collapsed="false">
      <c r="A145" s="6" t="s">
        <v>534</v>
      </c>
      <c r="B145" s="6" t="s">
        <v>44</v>
      </c>
      <c r="C145" s="6" t="s">
        <v>46</v>
      </c>
      <c r="D145" s="6" t="s">
        <v>171</v>
      </c>
      <c r="E145" s="6" t="n">
        <v>1783504733</v>
      </c>
      <c r="F145" s="6" t="n">
        <v>1783504903</v>
      </c>
      <c r="G145" s="6" t="n">
        <v>1783504768</v>
      </c>
      <c r="H145" s="6" t="n">
        <v>1783508309</v>
      </c>
      <c r="J145" s="6" t="n">
        <v>0</v>
      </c>
      <c r="K145" s="6" t="n">
        <v>0</v>
      </c>
      <c r="L145" s="9" t="n">
        <f aca="false">IF(AND(E145&gt;=Scenario!$B$11,E145&lt;Scenario!$B$12),1,0)</f>
        <v>1</v>
      </c>
      <c r="M145" s="9" t="n">
        <f aca="false">IF(AND(L145=1,ISNUMBER(F145)),MAX(0,F145-E145)/60,"")</f>
        <v>2.83333333333333</v>
      </c>
      <c r="N145" s="9" t="n">
        <f aca="false">IF(AND(L145=1,ISNUMBER(G145)),MAX(0,G145-E145)/60,"")</f>
        <v>0.583333333333333</v>
      </c>
      <c r="O145" s="9" t="n">
        <f aca="false">IF(ISNUMBER(H145),IF(AND(H145&gt;=Scenario!$B$11,H145&lt;Scenario!$B$12),1,0),0)</f>
        <v>1</v>
      </c>
      <c r="P145" s="9" t="n">
        <f aca="false">IF(O145=1,MAX(0,H145-E145)/60,"")</f>
        <v>59.6</v>
      </c>
      <c r="Q145" s="9" t="n">
        <f aca="false">INDEX(Scenario!$B$18:$B$20,MATCH(B145,Scenario!$A$18:$A$20,0))</f>
        <v>240</v>
      </c>
      <c r="R145" s="9" t="n">
        <f aca="false">INDEX(Scenario!$C$18:$C$20,MATCH(B145,Scenario!$A$18:$A$20,0))</f>
        <v>4320</v>
      </c>
      <c r="S145" s="9" t="n">
        <f aca="false">IF(ISNUMBER(M145),IF(M145&lt;=Q145,1,0),"")</f>
        <v>1</v>
      </c>
      <c r="T145" s="9" t="n">
        <f aca="false">IF(ISNUMBER(P145),IF(P145&lt;=R145,1,0),"")</f>
        <v>1</v>
      </c>
      <c r="U145" s="9" t="n">
        <f aca="false">IF(E145&gt;Scenario!$B$14,0,IF(OR(AND(ISNUMBER(H145),H145&lt;=Scenario!$B$14),AND(ISNUMBER(I145),I145&lt;=Scenario!$B$14)),0,1))</f>
        <v>0</v>
      </c>
      <c r="V145" s="9" t="n">
        <f aca="false">IF(AND(U145=1,(Scenario!$B$14-E145)/60&gt;R145),1,0)</f>
        <v>0</v>
      </c>
      <c r="W145" s="9" t="n">
        <f aca="false">IF(OR(C145=Scenario!$B$22,C145=Scenario!$C$22),1,0)</f>
        <v>1</v>
      </c>
      <c r="X145" s="9" t="n">
        <f aca="false">IF(ISNUMBER(I145),1,0)</f>
        <v>0</v>
      </c>
      <c r="Y145" s="9" t="n">
        <f aca="false">MOD(INT(E145/86400)+3,7)</f>
        <v>2</v>
      </c>
      <c r="Z145" s="9" t="n">
        <f aca="false">MOD(INT(E145/3600),24)</f>
        <v>9</v>
      </c>
      <c r="AA145" s="6" t="s">
        <v>535</v>
      </c>
    </row>
    <row r="146" customFormat="false" ht="15" hidden="false" customHeight="false" outlineLevel="0" collapsed="false">
      <c r="A146" s="6" t="s">
        <v>536</v>
      </c>
      <c r="B146" s="6" t="s">
        <v>44</v>
      </c>
      <c r="C146" s="6" t="s">
        <v>46</v>
      </c>
      <c r="D146" s="6" t="s">
        <v>170</v>
      </c>
      <c r="E146" s="6" t="n">
        <v>1783504838</v>
      </c>
      <c r="F146" s="6" t="n">
        <v>1783504973</v>
      </c>
      <c r="G146" s="6" t="n">
        <v>1783504873</v>
      </c>
      <c r="H146" s="6" t="n">
        <v>1783506439</v>
      </c>
      <c r="J146" s="6" t="n">
        <v>0</v>
      </c>
      <c r="K146" s="6" t="n">
        <v>0</v>
      </c>
      <c r="L146" s="9" t="n">
        <f aca="false">IF(AND(E146&gt;=Scenario!$B$11,E146&lt;Scenario!$B$12),1,0)</f>
        <v>1</v>
      </c>
      <c r="M146" s="9" t="n">
        <f aca="false">IF(AND(L146=1,ISNUMBER(F146)),MAX(0,F146-E146)/60,"")</f>
        <v>2.25</v>
      </c>
      <c r="N146" s="9" t="n">
        <f aca="false">IF(AND(L146=1,ISNUMBER(G146)),MAX(0,G146-E146)/60,"")</f>
        <v>0.583333333333333</v>
      </c>
      <c r="O146" s="9" t="n">
        <f aca="false">IF(ISNUMBER(H146),IF(AND(H146&gt;=Scenario!$B$11,H146&lt;Scenario!$B$12),1,0),0)</f>
        <v>1</v>
      </c>
      <c r="P146" s="9" t="n">
        <f aca="false">IF(O146=1,MAX(0,H146-E146)/60,"")</f>
        <v>26.6833333333333</v>
      </c>
      <c r="Q146" s="9" t="n">
        <f aca="false">INDEX(Scenario!$B$18:$B$20,MATCH(B146,Scenario!$A$18:$A$20,0))</f>
        <v>240</v>
      </c>
      <c r="R146" s="9" t="n">
        <f aca="false">INDEX(Scenario!$C$18:$C$20,MATCH(B146,Scenario!$A$18:$A$20,0))</f>
        <v>4320</v>
      </c>
      <c r="S146" s="9" t="n">
        <f aca="false">IF(ISNUMBER(M146),IF(M146&lt;=Q146,1,0),"")</f>
        <v>1</v>
      </c>
      <c r="T146" s="9" t="n">
        <f aca="false">IF(ISNUMBER(P146),IF(P146&lt;=R146,1,0),"")</f>
        <v>1</v>
      </c>
      <c r="U146" s="9" t="n">
        <f aca="false">IF(E146&gt;Scenario!$B$14,0,IF(OR(AND(ISNUMBER(H146),H146&lt;=Scenario!$B$14),AND(ISNUMBER(I146),I146&lt;=Scenario!$B$14)),0,1))</f>
        <v>0</v>
      </c>
      <c r="V146" s="9" t="n">
        <f aca="false">IF(AND(U146=1,(Scenario!$B$14-E146)/60&gt;R146),1,0)</f>
        <v>0</v>
      </c>
      <c r="W146" s="9" t="n">
        <f aca="false">IF(OR(C146=Scenario!$B$22,C146=Scenario!$C$22),1,0)</f>
        <v>1</v>
      </c>
      <c r="X146" s="9" t="n">
        <f aca="false">IF(ISNUMBER(I146),1,0)</f>
        <v>0</v>
      </c>
      <c r="Y146" s="9" t="n">
        <f aca="false">MOD(INT(E146/86400)+3,7)</f>
        <v>2</v>
      </c>
      <c r="Z146" s="9" t="n">
        <f aca="false">MOD(INT(E146/3600),24)</f>
        <v>10</v>
      </c>
      <c r="AA146" s="6" t="s">
        <v>537</v>
      </c>
    </row>
    <row r="147" customFormat="false" ht="15" hidden="false" customHeight="false" outlineLevel="0" collapsed="false">
      <c r="A147" s="6" t="s">
        <v>538</v>
      </c>
      <c r="B147" s="6" t="s">
        <v>44</v>
      </c>
      <c r="C147" s="6" t="s">
        <v>249</v>
      </c>
      <c r="D147" s="6" t="s">
        <v>170</v>
      </c>
      <c r="E147" s="6" t="n">
        <v>1783506191</v>
      </c>
      <c r="F147" s="6" t="n">
        <v>1783506416</v>
      </c>
      <c r="G147" s="6" t="n">
        <v>1783506214</v>
      </c>
      <c r="H147" s="6" t="n">
        <v>1783507869</v>
      </c>
      <c r="J147" s="6" t="n">
        <v>0</v>
      </c>
      <c r="K147" s="6" t="n">
        <v>0</v>
      </c>
      <c r="L147" s="9" t="n">
        <f aca="false">IF(AND(E147&gt;=Scenario!$B$11,E147&lt;Scenario!$B$12),1,0)</f>
        <v>1</v>
      </c>
      <c r="M147" s="9" t="n">
        <f aca="false">IF(AND(L147=1,ISNUMBER(F147)),MAX(0,F147-E147)/60,"")</f>
        <v>3.75</v>
      </c>
      <c r="N147" s="9" t="n">
        <f aca="false">IF(AND(L147=1,ISNUMBER(G147)),MAX(0,G147-E147)/60,"")</f>
        <v>0.383333333333333</v>
      </c>
      <c r="O147" s="9" t="n">
        <f aca="false">IF(ISNUMBER(H147),IF(AND(H147&gt;=Scenario!$B$11,H147&lt;Scenario!$B$12),1,0),0)</f>
        <v>1</v>
      </c>
      <c r="P147" s="9" t="n">
        <f aca="false">IF(O147=1,MAX(0,H147-E147)/60,"")</f>
        <v>27.9666666666667</v>
      </c>
      <c r="Q147" s="9" t="n">
        <f aca="false">INDEX(Scenario!$B$18:$B$20,MATCH(B147,Scenario!$A$18:$A$20,0))</f>
        <v>240</v>
      </c>
      <c r="R147" s="9" t="n">
        <f aca="false">INDEX(Scenario!$C$18:$C$20,MATCH(B147,Scenario!$A$18:$A$20,0))</f>
        <v>4320</v>
      </c>
      <c r="S147" s="9" t="n">
        <f aca="false">IF(ISNUMBER(M147),IF(M147&lt;=Q147,1,0),"")</f>
        <v>1</v>
      </c>
      <c r="T147" s="9" t="n">
        <f aca="false">IF(ISNUMBER(P147),IF(P147&lt;=R147,1,0),"")</f>
        <v>1</v>
      </c>
      <c r="U147" s="9" t="n">
        <f aca="false">IF(E147&gt;Scenario!$B$14,0,IF(OR(AND(ISNUMBER(H147),H147&lt;=Scenario!$B$14),AND(ISNUMBER(I147),I147&lt;=Scenario!$B$14)),0,1))</f>
        <v>0</v>
      </c>
      <c r="V147" s="9" t="n">
        <f aca="false">IF(AND(U147=1,(Scenario!$B$14-E147)/60&gt;R147),1,0)</f>
        <v>0</v>
      </c>
      <c r="W147" s="9" t="n">
        <f aca="false">IF(OR(C147=Scenario!$B$22,C147=Scenario!$C$22),1,0)</f>
        <v>0</v>
      </c>
      <c r="X147" s="9" t="n">
        <f aca="false">IF(ISNUMBER(I147),1,0)</f>
        <v>0</v>
      </c>
      <c r="Y147" s="9" t="n">
        <f aca="false">MOD(INT(E147/86400)+3,7)</f>
        <v>2</v>
      </c>
      <c r="Z147" s="9" t="n">
        <f aca="false">MOD(INT(E147/3600),24)</f>
        <v>10</v>
      </c>
      <c r="AA147" s="6" t="s">
        <v>539</v>
      </c>
    </row>
    <row r="148" customFormat="false" ht="15" hidden="false" customHeight="false" outlineLevel="0" collapsed="false">
      <c r="A148" s="6" t="s">
        <v>540</v>
      </c>
      <c r="B148" s="6" t="s">
        <v>44</v>
      </c>
      <c r="C148" s="6" t="s">
        <v>249</v>
      </c>
      <c r="D148" s="6" t="s">
        <v>172</v>
      </c>
      <c r="E148" s="6" t="n">
        <v>1783507827</v>
      </c>
      <c r="F148" s="6" t="n">
        <v>1783507978</v>
      </c>
      <c r="G148" s="6" t="n">
        <v>1783507869</v>
      </c>
      <c r="H148" s="6" t="n">
        <v>1783511865</v>
      </c>
      <c r="J148" s="6" t="n">
        <v>0</v>
      </c>
      <c r="K148" s="6" t="n">
        <v>0</v>
      </c>
      <c r="L148" s="9" t="n">
        <f aca="false">IF(AND(E148&gt;=Scenario!$B$11,E148&lt;Scenario!$B$12),1,0)</f>
        <v>1</v>
      </c>
      <c r="M148" s="9" t="n">
        <f aca="false">IF(AND(L148=1,ISNUMBER(F148)),MAX(0,F148-E148)/60,"")</f>
        <v>2.51666666666667</v>
      </c>
      <c r="N148" s="9" t="n">
        <f aca="false">IF(AND(L148=1,ISNUMBER(G148)),MAX(0,G148-E148)/60,"")</f>
        <v>0.7</v>
      </c>
      <c r="O148" s="9" t="n">
        <f aca="false">IF(ISNUMBER(H148),IF(AND(H148&gt;=Scenario!$B$11,H148&lt;Scenario!$B$12),1,0),0)</f>
        <v>1</v>
      </c>
      <c r="P148" s="9" t="n">
        <f aca="false">IF(O148=1,MAX(0,H148-E148)/60,"")</f>
        <v>67.3</v>
      </c>
      <c r="Q148" s="9" t="n">
        <f aca="false">INDEX(Scenario!$B$18:$B$20,MATCH(B148,Scenario!$A$18:$A$20,0))</f>
        <v>240</v>
      </c>
      <c r="R148" s="9" t="n">
        <f aca="false">INDEX(Scenario!$C$18:$C$20,MATCH(B148,Scenario!$A$18:$A$20,0))</f>
        <v>4320</v>
      </c>
      <c r="S148" s="9" t="n">
        <f aca="false">IF(ISNUMBER(M148),IF(M148&lt;=Q148,1,0),"")</f>
        <v>1</v>
      </c>
      <c r="T148" s="9" t="n">
        <f aca="false">IF(ISNUMBER(P148),IF(P148&lt;=R148,1,0),"")</f>
        <v>1</v>
      </c>
      <c r="U148" s="9" t="n">
        <f aca="false">IF(E148&gt;Scenario!$B$14,0,IF(OR(AND(ISNUMBER(H148),H148&lt;=Scenario!$B$14),AND(ISNUMBER(I148),I148&lt;=Scenario!$B$14)),0,1))</f>
        <v>0</v>
      </c>
      <c r="V148" s="9" t="n">
        <f aca="false">IF(AND(U148=1,(Scenario!$B$14-E148)/60&gt;R148),1,0)</f>
        <v>0</v>
      </c>
      <c r="W148" s="9" t="n">
        <f aca="false">IF(OR(C148=Scenario!$B$22,C148=Scenario!$C$22),1,0)</f>
        <v>0</v>
      </c>
      <c r="X148" s="9" t="n">
        <f aca="false">IF(ISNUMBER(I148),1,0)</f>
        <v>0</v>
      </c>
      <c r="Y148" s="9" t="n">
        <f aca="false">MOD(INT(E148/86400)+3,7)</f>
        <v>2</v>
      </c>
      <c r="Z148" s="9" t="n">
        <f aca="false">MOD(INT(E148/3600),24)</f>
        <v>10</v>
      </c>
      <c r="AA148" s="6" t="s">
        <v>541</v>
      </c>
    </row>
    <row r="149" customFormat="false" ht="15" hidden="false" customHeight="false" outlineLevel="0" collapsed="false">
      <c r="A149" s="6" t="s">
        <v>542</v>
      </c>
      <c r="B149" s="6" t="s">
        <v>44</v>
      </c>
      <c r="C149" s="6" t="s">
        <v>46</v>
      </c>
      <c r="D149" s="6" t="s">
        <v>170</v>
      </c>
      <c r="E149" s="6" t="n">
        <v>1783508280</v>
      </c>
      <c r="F149" s="6" t="n">
        <v>1783508452</v>
      </c>
      <c r="G149" s="6" t="n">
        <v>1783508330</v>
      </c>
      <c r="H149" s="6" t="n">
        <v>1783510575</v>
      </c>
      <c r="J149" s="6" t="n">
        <v>0</v>
      </c>
      <c r="K149" s="6" t="n">
        <v>0</v>
      </c>
      <c r="L149" s="9" t="n">
        <f aca="false">IF(AND(E149&gt;=Scenario!$B$11,E149&lt;Scenario!$B$12),1,0)</f>
        <v>1</v>
      </c>
      <c r="M149" s="9" t="n">
        <f aca="false">IF(AND(L149=1,ISNUMBER(F149)),MAX(0,F149-E149)/60,"")</f>
        <v>2.86666666666667</v>
      </c>
      <c r="N149" s="9" t="n">
        <f aca="false">IF(AND(L149=1,ISNUMBER(G149)),MAX(0,G149-E149)/60,"")</f>
        <v>0.833333333333333</v>
      </c>
      <c r="O149" s="9" t="n">
        <f aca="false">IF(ISNUMBER(H149),IF(AND(H149&gt;=Scenario!$B$11,H149&lt;Scenario!$B$12),1,0),0)</f>
        <v>1</v>
      </c>
      <c r="P149" s="9" t="n">
        <f aca="false">IF(O149=1,MAX(0,H149-E149)/60,"")</f>
        <v>38.25</v>
      </c>
      <c r="Q149" s="9" t="n">
        <f aca="false">INDEX(Scenario!$B$18:$B$20,MATCH(B149,Scenario!$A$18:$A$20,0))</f>
        <v>240</v>
      </c>
      <c r="R149" s="9" t="n">
        <f aca="false">INDEX(Scenario!$C$18:$C$20,MATCH(B149,Scenario!$A$18:$A$20,0))</f>
        <v>4320</v>
      </c>
      <c r="S149" s="9" t="n">
        <f aca="false">IF(ISNUMBER(M149),IF(M149&lt;=Q149,1,0),"")</f>
        <v>1</v>
      </c>
      <c r="T149" s="9" t="n">
        <f aca="false">IF(ISNUMBER(P149),IF(P149&lt;=R149,1,0),"")</f>
        <v>1</v>
      </c>
      <c r="U149" s="9" t="n">
        <f aca="false">IF(E149&gt;Scenario!$B$14,0,IF(OR(AND(ISNUMBER(H149),H149&lt;=Scenario!$B$14),AND(ISNUMBER(I149),I149&lt;=Scenario!$B$14)),0,1))</f>
        <v>0</v>
      </c>
      <c r="V149" s="9" t="n">
        <f aca="false">IF(AND(U149=1,(Scenario!$B$14-E149)/60&gt;R149),1,0)</f>
        <v>0</v>
      </c>
      <c r="W149" s="9" t="n">
        <f aca="false">IF(OR(C149=Scenario!$B$22,C149=Scenario!$C$22),1,0)</f>
        <v>1</v>
      </c>
      <c r="X149" s="9" t="n">
        <f aca="false">IF(ISNUMBER(I149),1,0)</f>
        <v>0</v>
      </c>
      <c r="Y149" s="9" t="n">
        <f aca="false">MOD(INT(E149/86400)+3,7)</f>
        <v>2</v>
      </c>
      <c r="Z149" s="9" t="n">
        <f aca="false">MOD(INT(E149/3600),24)</f>
        <v>10</v>
      </c>
      <c r="AA149" s="6" t="s">
        <v>543</v>
      </c>
    </row>
    <row r="150" customFormat="false" ht="15" hidden="false" customHeight="false" outlineLevel="0" collapsed="false">
      <c r="A150" s="6" t="s">
        <v>544</v>
      </c>
      <c r="B150" s="6" t="s">
        <v>44</v>
      </c>
      <c r="C150" s="6" t="s">
        <v>47</v>
      </c>
      <c r="D150" s="6" t="s">
        <v>170</v>
      </c>
      <c r="E150" s="6" t="n">
        <v>1783508637</v>
      </c>
      <c r="F150" s="6" t="n">
        <v>1783508759</v>
      </c>
      <c r="G150" s="6" t="n">
        <v>1783508691</v>
      </c>
      <c r="H150" s="6" t="n">
        <v>1783509349</v>
      </c>
      <c r="J150" s="6" t="n">
        <v>0</v>
      </c>
      <c r="K150" s="6" t="n">
        <v>0</v>
      </c>
      <c r="L150" s="9" t="n">
        <f aca="false">IF(AND(E150&gt;=Scenario!$B$11,E150&lt;Scenario!$B$12),1,0)</f>
        <v>1</v>
      </c>
      <c r="M150" s="9" t="n">
        <f aca="false">IF(AND(L150=1,ISNUMBER(F150)),MAX(0,F150-E150)/60,"")</f>
        <v>2.03333333333333</v>
      </c>
      <c r="N150" s="9" t="n">
        <f aca="false">IF(AND(L150=1,ISNUMBER(G150)),MAX(0,G150-E150)/60,"")</f>
        <v>0.9</v>
      </c>
      <c r="O150" s="9" t="n">
        <f aca="false">IF(ISNUMBER(H150),IF(AND(H150&gt;=Scenario!$B$11,H150&lt;Scenario!$B$12),1,0),0)</f>
        <v>1</v>
      </c>
      <c r="P150" s="9" t="n">
        <f aca="false">IF(O150=1,MAX(0,H150-E150)/60,"")</f>
        <v>11.8666666666667</v>
      </c>
      <c r="Q150" s="9" t="n">
        <f aca="false">INDEX(Scenario!$B$18:$B$20,MATCH(B150,Scenario!$A$18:$A$20,0))</f>
        <v>240</v>
      </c>
      <c r="R150" s="9" t="n">
        <f aca="false">INDEX(Scenario!$C$18:$C$20,MATCH(B150,Scenario!$A$18:$A$20,0))</f>
        <v>4320</v>
      </c>
      <c r="S150" s="9" t="n">
        <f aca="false">IF(ISNUMBER(M150),IF(M150&lt;=Q150,1,0),"")</f>
        <v>1</v>
      </c>
      <c r="T150" s="9" t="n">
        <f aca="false">IF(ISNUMBER(P150),IF(P150&lt;=R150,1,0),"")</f>
        <v>1</v>
      </c>
      <c r="U150" s="9" t="n">
        <f aca="false">IF(E150&gt;Scenario!$B$14,0,IF(OR(AND(ISNUMBER(H150),H150&lt;=Scenario!$B$14),AND(ISNUMBER(I150),I150&lt;=Scenario!$B$14)),0,1))</f>
        <v>0</v>
      </c>
      <c r="V150" s="9" t="n">
        <f aca="false">IF(AND(U150=1,(Scenario!$B$14-E150)/60&gt;R150),1,0)</f>
        <v>0</v>
      </c>
      <c r="W150" s="9" t="n">
        <f aca="false">IF(OR(C150=Scenario!$B$22,C150=Scenario!$C$22),1,0)</f>
        <v>1</v>
      </c>
      <c r="X150" s="9" t="n">
        <f aca="false">IF(ISNUMBER(I150),1,0)</f>
        <v>0</v>
      </c>
      <c r="Y150" s="9" t="n">
        <f aca="false">MOD(INT(E150/86400)+3,7)</f>
        <v>2</v>
      </c>
      <c r="Z150" s="9" t="n">
        <f aca="false">MOD(INT(E150/3600),24)</f>
        <v>11</v>
      </c>
      <c r="AA150" s="6" t="s">
        <v>545</v>
      </c>
    </row>
    <row r="151" customFormat="false" ht="15" hidden="false" customHeight="false" outlineLevel="0" collapsed="false">
      <c r="A151" s="6" t="s">
        <v>546</v>
      </c>
      <c r="B151" s="6" t="s">
        <v>44</v>
      </c>
      <c r="C151" s="6" t="s">
        <v>249</v>
      </c>
      <c r="D151" s="6" t="s">
        <v>171</v>
      </c>
      <c r="E151" s="6" t="n">
        <v>1783508643</v>
      </c>
      <c r="F151" s="6" t="n">
        <v>1783508851</v>
      </c>
      <c r="G151" s="6" t="n">
        <v>1783508668</v>
      </c>
      <c r="H151" s="6" t="n">
        <v>1783516587</v>
      </c>
      <c r="J151" s="6" t="n">
        <v>0</v>
      </c>
      <c r="K151" s="6" t="n">
        <v>0</v>
      </c>
      <c r="L151" s="9" t="n">
        <f aca="false">IF(AND(E151&gt;=Scenario!$B$11,E151&lt;Scenario!$B$12),1,0)</f>
        <v>1</v>
      </c>
      <c r="M151" s="9" t="n">
        <f aca="false">IF(AND(L151=1,ISNUMBER(F151)),MAX(0,F151-E151)/60,"")</f>
        <v>3.46666666666667</v>
      </c>
      <c r="N151" s="9" t="n">
        <f aca="false">IF(AND(L151=1,ISNUMBER(G151)),MAX(0,G151-E151)/60,"")</f>
        <v>0.416666666666667</v>
      </c>
      <c r="O151" s="9" t="n">
        <f aca="false">IF(ISNUMBER(H151),IF(AND(H151&gt;=Scenario!$B$11,H151&lt;Scenario!$B$12),1,0),0)</f>
        <v>1</v>
      </c>
      <c r="P151" s="9" t="n">
        <f aca="false">IF(O151=1,MAX(0,H151-E151)/60,"")</f>
        <v>132.4</v>
      </c>
      <c r="Q151" s="9" t="n">
        <f aca="false">INDEX(Scenario!$B$18:$B$20,MATCH(B151,Scenario!$A$18:$A$20,0))</f>
        <v>240</v>
      </c>
      <c r="R151" s="9" t="n">
        <f aca="false">INDEX(Scenario!$C$18:$C$20,MATCH(B151,Scenario!$A$18:$A$20,0))</f>
        <v>4320</v>
      </c>
      <c r="S151" s="9" t="n">
        <f aca="false">IF(ISNUMBER(M151),IF(M151&lt;=Q151,1,0),"")</f>
        <v>1</v>
      </c>
      <c r="T151" s="9" t="n">
        <f aca="false">IF(ISNUMBER(P151),IF(P151&lt;=R151,1,0),"")</f>
        <v>1</v>
      </c>
      <c r="U151" s="9" t="n">
        <f aca="false">IF(E151&gt;Scenario!$B$14,0,IF(OR(AND(ISNUMBER(H151),H151&lt;=Scenario!$B$14),AND(ISNUMBER(I151),I151&lt;=Scenario!$B$14)),0,1))</f>
        <v>0</v>
      </c>
      <c r="V151" s="9" t="n">
        <f aca="false">IF(AND(U151=1,(Scenario!$B$14-E151)/60&gt;R151),1,0)</f>
        <v>0</v>
      </c>
      <c r="W151" s="9" t="n">
        <f aca="false">IF(OR(C151=Scenario!$B$22,C151=Scenario!$C$22),1,0)</f>
        <v>0</v>
      </c>
      <c r="X151" s="9" t="n">
        <f aca="false">IF(ISNUMBER(I151),1,0)</f>
        <v>0</v>
      </c>
      <c r="Y151" s="9" t="n">
        <f aca="false">MOD(INT(E151/86400)+3,7)</f>
        <v>2</v>
      </c>
      <c r="Z151" s="9" t="n">
        <f aca="false">MOD(INT(E151/3600),24)</f>
        <v>11</v>
      </c>
      <c r="AA151" s="6" t="s">
        <v>547</v>
      </c>
    </row>
    <row r="152" customFormat="false" ht="15" hidden="false" customHeight="false" outlineLevel="0" collapsed="false">
      <c r="A152" s="6" t="s">
        <v>548</v>
      </c>
      <c r="B152" s="6" t="s">
        <v>44</v>
      </c>
      <c r="C152" s="6" t="s">
        <v>47</v>
      </c>
      <c r="D152" s="6" t="s">
        <v>171</v>
      </c>
      <c r="E152" s="6" t="n">
        <v>1783509036</v>
      </c>
      <c r="F152" s="6" t="n">
        <v>1783509182</v>
      </c>
      <c r="G152" s="6" t="n">
        <v>1783509086</v>
      </c>
      <c r="H152" s="6" t="n">
        <v>1783512774</v>
      </c>
      <c r="J152" s="6" t="n">
        <v>0</v>
      </c>
      <c r="K152" s="6" t="n">
        <v>0</v>
      </c>
      <c r="L152" s="9" t="n">
        <f aca="false">IF(AND(E152&gt;=Scenario!$B$11,E152&lt;Scenario!$B$12),1,0)</f>
        <v>1</v>
      </c>
      <c r="M152" s="9" t="n">
        <f aca="false">IF(AND(L152=1,ISNUMBER(F152)),MAX(0,F152-E152)/60,"")</f>
        <v>2.43333333333333</v>
      </c>
      <c r="N152" s="9" t="n">
        <f aca="false">IF(AND(L152=1,ISNUMBER(G152)),MAX(0,G152-E152)/60,"")</f>
        <v>0.833333333333333</v>
      </c>
      <c r="O152" s="9" t="n">
        <f aca="false">IF(ISNUMBER(H152),IF(AND(H152&gt;=Scenario!$B$11,H152&lt;Scenario!$B$12),1,0),0)</f>
        <v>1</v>
      </c>
      <c r="P152" s="9" t="n">
        <f aca="false">IF(O152=1,MAX(0,H152-E152)/60,"")</f>
        <v>62.3</v>
      </c>
      <c r="Q152" s="9" t="n">
        <f aca="false">INDEX(Scenario!$B$18:$B$20,MATCH(B152,Scenario!$A$18:$A$20,0))</f>
        <v>240</v>
      </c>
      <c r="R152" s="9" t="n">
        <f aca="false">INDEX(Scenario!$C$18:$C$20,MATCH(B152,Scenario!$A$18:$A$20,0))</f>
        <v>4320</v>
      </c>
      <c r="S152" s="9" t="n">
        <f aca="false">IF(ISNUMBER(M152),IF(M152&lt;=Q152,1,0),"")</f>
        <v>1</v>
      </c>
      <c r="T152" s="9" t="n">
        <f aca="false">IF(ISNUMBER(P152),IF(P152&lt;=R152,1,0),"")</f>
        <v>1</v>
      </c>
      <c r="U152" s="9" t="n">
        <f aca="false">IF(E152&gt;Scenario!$B$14,0,IF(OR(AND(ISNUMBER(H152),H152&lt;=Scenario!$B$14),AND(ISNUMBER(I152),I152&lt;=Scenario!$B$14)),0,1))</f>
        <v>0</v>
      </c>
      <c r="V152" s="9" t="n">
        <f aca="false">IF(AND(U152=1,(Scenario!$B$14-E152)/60&gt;R152),1,0)</f>
        <v>0</v>
      </c>
      <c r="W152" s="9" t="n">
        <f aca="false">IF(OR(C152=Scenario!$B$22,C152=Scenario!$C$22),1,0)</f>
        <v>1</v>
      </c>
      <c r="X152" s="9" t="n">
        <f aca="false">IF(ISNUMBER(I152),1,0)</f>
        <v>0</v>
      </c>
      <c r="Y152" s="9" t="n">
        <f aca="false">MOD(INT(E152/86400)+3,7)</f>
        <v>2</v>
      </c>
      <c r="Z152" s="9" t="n">
        <f aca="false">MOD(INT(E152/3600),24)</f>
        <v>11</v>
      </c>
      <c r="AA152" s="6" t="s">
        <v>549</v>
      </c>
    </row>
    <row r="153" customFormat="false" ht="15" hidden="false" customHeight="false" outlineLevel="0" collapsed="false">
      <c r="A153" s="6" t="s">
        <v>550</v>
      </c>
      <c r="B153" s="6" t="s">
        <v>44</v>
      </c>
      <c r="C153" s="6" t="s">
        <v>288</v>
      </c>
      <c r="D153" s="6" t="s">
        <v>171</v>
      </c>
      <c r="E153" s="6" t="n">
        <v>1783509909</v>
      </c>
      <c r="F153" s="6" t="n">
        <v>1783510080</v>
      </c>
      <c r="G153" s="6" t="n">
        <v>1783509919</v>
      </c>
      <c r="H153" s="6" t="n">
        <v>1783514755</v>
      </c>
      <c r="J153" s="6" t="n">
        <v>0</v>
      </c>
      <c r="K153" s="6" t="n">
        <v>0</v>
      </c>
      <c r="L153" s="9" t="n">
        <f aca="false">IF(AND(E153&gt;=Scenario!$B$11,E153&lt;Scenario!$B$12),1,0)</f>
        <v>1</v>
      </c>
      <c r="M153" s="9" t="n">
        <f aca="false">IF(AND(L153=1,ISNUMBER(F153)),MAX(0,F153-E153)/60,"")</f>
        <v>2.85</v>
      </c>
      <c r="N153" s="9" t="n">
        <f aca="false">IF(AND(L153=1,ISNUMBER(G153)),MAX(0,G153-E153)/60,"")</f>
        <v>0.166666666666667</v>
      </c>
      <c r="O153" s="9" t="n">
        <f aca="false">IF(ISNUMBER(H153),IF(AND(H153&gt;=Scenario!$B$11,H153&lt;Scenario!$B$12),1,0),0)</f>
        <v>1</v>
      </c>
      <c r="P153" s="9" t="n">
        <f aca="false">IF(O153=1,MAX(0,H153-E153)/60,"")</f>
        <v>80.7666666666667</v>
      </c>
      <c r="Q153" s="9" t="n">
        <f aca="false">INDEX(Scenario!$B$18:$B$20,MATCH(B153,Scenario!$A$18:$A$20,0))</f>
        <v>240</v>
      </c>
      <c r="R153" s="9" t="n">
        <f aca="false">INDEX(Scenario!$C$18:$C$20,MATCH(B153,Scenario!$A$18:$A$20,0))</f>
        <v>4320</v>
      </c>
      <c r="S153" s="9" t="n">
        <f aca="false">IF(ISNUMBER(M153),IF(M153&lt;=Q153,1,0),"")</f>
        <v>1</v>
      </c>
      <c r="T153" s="9" t="n">
        <f aca="false">IF(ISNUMBER(P153),IF(P153&lt;=R153,1,0),"")</f>
        <v>1</v>
      </c>
      <c r="U153" s="9" t="n">
        <f aca="false">IF(E153&gt;Scenario!$B$14,0,IF(OR(AND(ISNUMBER(H153),H153&lt;=Scenario!$B$14),AND(ISNUMBER(I153),I153&lt;=Scenario!$B$14)),0,1))</f>
        <v>0</v>
      </c>
      <c r="V153" s="9" t="n">
        <f aca="false">IF(AND(U153=1,(Scenario!$B$14-E153)/60&gt;R153),1,0)</f>
        <v>0</v>
      </c>
      <c r="W153" s="9" t="n">
        <f aca="false">IF(OR(C153=Scenario!$B$22,C153=Scenario!$C$22),1,0)</f>
        <v>0</v>
      </c>
      <c r="X153" s="9" t="n">
        <f aca="false">IF(ISNUMBER(I153),1,0)</f>
        <v>0</v>
      </c>
      <c r="Y153" s="9" t="n">
        <f aca="false">MOD(INT(E153/86400)+3,7)</f>
        <v>2</v>
      </c>
      <c r="Z153" s="9" t="n">
        <f aca="false">MOD(INT(E153/3600),24)</f>
        <v>11</v>
      </c>
      <c r="AA153" s="6" t="s">
        <v>551</v>
      </c>
    </row>
    <row r="154" customFormat="false" ht="15" hidden="false" customHeight="false" outlineLevel="0" collapsed="false">
      <c r="A154" s="6" t="s">
        <v>552</v>
      </c>
      <c r="B154" s="6" t="s">
        <v>43</v>
      </c>
      <c r="C154" s="6" t="s">
        <v>46</v>
      </c>
      <c r="D154" s="6" t="s">
        <v>170</v>
      </c>
      <c r="E154" s="6" t="n">
        <v>1783511862</v>
      </c>
      <c r="F154" s="6" t="n">
        <v>1783512053</v>
      </c>
      <c r="G154" s="6" t="n">
        <v>1783511887</v>
      </c>
      <c r="H154" s="6" t="n">
        <v>1783534013</v>
      </c>
      <c r="J154" s="6" t="n">
        <v>1</v>
      </c>
      <c r="K154" s="6" t="n">
        <v>1</v>
      </c>
      <c r="L154" s="9" t="n">
        <f aca="false">IF(AND(E154&gt;=Scenario!$B$11,E154&lt;Scenario!$B$12),1,0)</f>
        <v>1</v>
      </c>
      <c r="M154" s="9" t="n">
        <f aca="false">IF(AND(L154=1,ISNUMBER(F154)),MAX(0,F154-E154)/60,"")</f>
        <v>3.18333333333333</v>
      </c>
      <c r="N154" s="9" t="n">
        <f aca="false">IF(AND(L154=1,ISNUMBER(G154)),MAX(0,G154-E154)/60,"")</f>
        <v>0.416666666666667</v>
      </c>
      <c r="O154" s="9" t="n">
        <f aca="false">IF(ISNUMBER(H154),IF(AND(H154&gt;=Scenario!$B$11,H154&lt;Scenario!$B$12),1,0),0)</f>
        <v>1</v>
      </c>
      <c r="P154" s="9" t="n">
        <f aca="false">IF(O154=1,MAX(0,H154-E154)/60,"")</f>
        <v>369.183333333333</v>
      </c>
      <c r="Q154" s="9" t="n">
        <f aca="false">INDEX(Scenario!$B$18:$B$20,MATCH(B154,Scenario!$A$18:$A$20,0))</f>
        <v>60</v>
      </c>
      <c r="R154" s="9" t="n">
        <f aca="false">INDEX(Scenario!$C$18:$C$20,MATCH(B154,Scenario!$A$18:$A$20,0))</f>
        <v>1440</v>
      </c>
      <c r="S154" s="9" t="n">
        <f aca="false">IF(ISNUMBER(M154),IF(M154&lt;=Q154,1,0),"")</f>
        <v>1</v>
      </c>
      <c r="T154" s="9" t="n">
        <f aca="false">IF(ISNUMBER(P154),IF(P154&lt;=R154,1,0),"")</f>
        <v>1</v>
      </c>
      <c r="U154" s="9" t="n">
        <f aca="false">IF(E154&gt;Scenario!$B$14,0,IF(OR(AND(ISNUMBER(H154),H154&lt;=Scenario!$B$14),AND(ISNUMBER(I154),I154&lt;=Scenario!$B$14)),0,1))</f>
        <v>0</v>
      </c>
      <c r="V154" s="9" t="n">
        <f aca="false">IF(AND(U154=1,(Scenario!$B$14-E154)/60&gt;R154),1,0)</f>
        <v>0</v>
      </c>
      <c r="W154" s="9" t="n">
        <f aca="false">IF(OR(C154=Scenario!$B$22,C154=Scenario!$C$22),1,0)</f>
        <v>1</v>
      </c>
      <c r="X154" s="9" t="n">
        <f aca="false">IF(ISNUMBER(I154),1,0)</f>
        <v>0</v>
      </c>
      <c r="Y154" s="9" t="n">
        <f aca="false">MOD(INT(E154/86400)+3,7)</f>
        <v>2</v>
      </c>
      <c r="Z154" s="9" t="n">
        <f aca="false">MOD(INT(E154/3600),24)</f>
        <v>11</v>
      </c>
      <c r="AA154" s="6" t="s">
        <v>553</v>
      </c>
    </row>
    <row r="155" customFormat="false" ht="15" hidden="false" customHeight="false" outlineLevel="0" collapsed="false">
      <c r="A155" s="6" t="s">
        <v>554</v>
      </c>
      <c r="B155" s="6" t="s">
        <v>43</v>
      </c>
      <c r="C155" s="6" t="s">
        <v>249</v>
      </c>
      <c r="D155" s="6" t="s">
        <v>171</v>
      </c>
      <c r="E155" s="6" t="n">
        <v>1783513443</v>
      </c>
      <c r="F155" s="6" t="n">
        <v>1783513571</v>
      </c>
      <c r="G155" s="6" t="n">
        <v>1783513488</v>
      </c>
      <c r="H155" s="6" t="n">
        <v>1783517476</v>
      </c>
      <c r="J155" s="6" t="n">
        <v>0</v>
      </c>
      <c r="K155" s="6" t="n">
        <v>0</v>
      </c>
      <c r="L155" s="9" t="n">
        <f aca="false">IF(AND(E155&gt;=Scenario!$B$11,E155&lt;Scenario!$B$12),1,0)</f>
        <v>1</v>
      </c>
      <c r="M155" s="9" t="n">
        <f aca="false">IF(AND(L155=1,ISNUMBER(F155)),MAX(0,F155-E155)/60,"")</f>
        <v>2.13333333333333</v>
      </c>
      <c r="N155" s="9" t="n">
        <f aca="false">IF(AND(L155=1,ISNUMBER(G155)),MAX(0,G155-E155)/60,"")</f>
        <v>0.75</v>
      </c>
      <c r="O155" s="9" t="n">
        <f aca="false">IF(ISNUMBER(H155),IF(AND(H155&gt;=Scenario!$B$11,H155&lt;Scenario!$B$12),1,0),0)</f>
        <v>1</v>
      </c>
      <c r="P155" s="9" t="n">
        <f aca="false">IF(O155=1,MAX(0,H155-E155)/60,"")</f>
        <v>67.2166666666667</v>
      </c>
      <c r="Q155" s="9" t="n">
        <f aca="false">INDEX(Scenario!$B$18:$B$20,MATCH(B155,Scenario!$A$18:$A$20,0))</f>
        <v>60</v>
      </c>
      <c r="R155" s="9" t="n">
        <f aca="false">INDEX(Scenario!$C$18:$C$20,MATCH(B155,Scenario!$A$18:$A$20,0))</f>
        <v>1440</v>
      </c>
      <c r="S155" s="9" t="n">
        <f aca="false">IF(ISNUMBER(M155),IF(M155&lt;=Q155,1,0),"")</f>
        <v>1</v>
      </c>
      <c r="T155" s="9" t="n">
        <f aca="false">IF(ISNUMBER(P155),IF(P155&lt;=R155,1,0),"")</f>
        <v>1</v>
      </c>
      <c r="U155" s="9" t="n">
        <f aca="false">IF(E155&gt;Scenario!$B$14,0,IF(OR(AND(ISNUMBER(H155),H155&lt;=Scenario!$B$14),AND(ISNUMBER(I155),I155&lt;=Scenario!$B$14)),0,1))</f>
        <v>0</v>
      </c>
      <c r="V155" s="9" t="n">
        <f aca="false">IF(AND(U155=1,(Scenario!$B$14-E155)/60&gt;R155),1,0)</f>
        <v>0</v>
      </c>
      <c r="W155" s="9" t="n">
        <f aca="false">IF(OR(C155=Scenario!$B$22,C155=Scenario!$C$22),1,0)</f>
        <v>0</v>
      </c>
      <c r="X155" s="9" t="n">
        <f aca="false">IF(ISNUMBER(I155),1,0)</f>
        <v>0</v>
      </c>
      <c r="Y155" s="9" t="n">
        <f aca="false">MOD(INT(E155/86400)+3,7)</f>
        <v>2</v>
      </c>
      <c r="Z155" s="9" t="n">
        <f aca="false">MOD(INT(E155/3600),24)</f>
        <v>12</v>
      </c>
      <c r="AA155" s="6" t="s">
        <v>555</v>
      </c>
    </row>
    <row r="156" customFormat="false" ht="15" hidden="false" customHeight="false" outlineLevel="0" collapsed="false">
      <c r="A156" s="6" t="s">
        <v>556</v>
      </c>
      <c r="B156" s="6" t="s">
        <v>44</v>
      </c>
      <c r="C156" s="6" t="s">
        <v>46</v>
      </c>
      <c r="D156" s="6" t="s">
        <v>170</v>
      </c>
      <c r="E156" s="6" t="n">
        <v>1783514420</v>
      </c>
      <c r="F156" s="6" t="n">
        <v>1783514572</v>
      </c>
      <c r="G156" s="6" t="n">
        <v>1783514444</v>
      </c>
      <c r="H156" s="6" t="n">
        <v>1783517085</v>
      </c>
      <c r="J156" s="6" t="n">
        <v>0</v>
      </c>
      <c r="K156" s="6" t="n">
        <v>0</v>
      </c>
      <c r="L156" s="9" t="n">
        <f aca="false">IF(AND(E156&gt;=Scenario!$B$11,E156&lt;Scenario!$B$12),1,0)</f>
        <v>1</v>
      </c>
      <c r="M156" s="9" t="n">
        <f aca="false">IF(AND(L156=1,ISNUMBER(F156)),MAX(0,F156-E156)/60,"")</f>
        <v>2.53333333333333</v>
      </c>
      <c r="N156" s="9" t="n">
        <f aca="false">IF(AND(L156=1,ISNUMBER(G156)),MAX(0,G156-E156)/60,"")</f>
        <v>0.4</v>
      </c>
      <c r="O156" s="9" t="n">
        <f aca="false">IF(ISNUMBER(H156),IF(AND(H156&gt;=Scenario!$B$11,H156&lt;Scenario!$B$12),1,0),0)</f>
        <v>1</v>
      </c>
      <c r="P156" s="9" t="n">
        <f aca="false">IF(O156=1,MAX(0,H156-E156)/60,"")</f>
        <v>44.4166666666667</v>
      </c>
      <c r="Q156" s="9" t="n">
        <f aca="false">INDEX(Scenario!$B$18:$B$20,MATCH(B156,Scenario!$A$18:$A$20,0))</f>
        <v>240</v>
      </c>
      <c r="R156" s="9" t="n">
        <f aca="false">INDEX(Scenario!$C$18:$C$20,MATCH(B156,Scenario!$A$18:$A$20,0))</f>
        <v>4320</v>
      </c>
      <c r="S156" s="9" t="n">
        <f aca="false">IF(ISNUMBER(M156),IF(M156&lt;=Q156,1,0),"")</f>
        <v>1</v>
      </c>
      <c r="T156" s="9" t="n">
        <f aca="false">IF(ISNUMBER(P156),IF(P156&lt;=R156,1,0),"")</f>
        <v>1</v>
      </c>
      <c r="U156" s="9" t="n">
        <f aca="false">IF(E156&gt;Scenario!$B$14,0,IF(OR(AND(ISNUMBER(H156),H156&lt;=Scenario!$B$14),AND(ISNUMBER(I156),I156&lt;=Scenario!$B$14)),0,1))</f>
        <v>0</v>
      </c>
      <c r="V156" s="9" t="n">
        <f aca="false">IF(AND(U156=1,(Scenario!$B$14-E156)/60&gt;R156),1,0)</f>
        <v>0</v>
      </c>
      <c r="W156" s="9" t="n">
        <f aca="false">IF(OR(C156=Scenario!$B$22,C156=Scenario!$C$22),1,0)</f>
        <v>1</v>
      </c>
      <c r="X156" s="9" t="n">
        <f aca="false">IF(ISNUMBER(I156),1,0)</f>
        <v>0</v>
      </c>
      <c r="Y156" s="9" t="n">
        <f aca="false">MOD(INT(E156/86400)+3,7)</f>
        <v>2</v>
      </c>
      <c r="Z156" s="9" t="n">
        <f aca="false">MOD(INT(E156/3600),24)</f>
        <v>12</v>
      </c>
      <c r="AA156" s="6" t="s">
        <v>557</v>
      </c>
    </row>
    <row r="157" customFormat="false" ht="15" hidden="false" customHeight="false" outlineLevel="0" collapsed="false">
      <c r="A157" s="6" t="s">
        <v>558</v>
      </c>
      <c r="B157" s="6" t="s">
        <v>44</v>
      </c>
      <c r="C157" s="6" t="s">
        <v>46</v>
      </c>
      <c r="D157" s="6" t="s">
        <v>170</v>
      </c>
      <c r="E157" s="6" t="n">
        <v>1783515329</v>
      </c>
      <c r="F157" s="6" t="n">
        <v>1783515591</v>
      </c>
      <c r="G157" s="6" t="n">
        <v>1783515372</v>
      </c>
      <c r="H157" s="6" t="n">
        <v>1783521731</v>
      </c>
      <c r="J157" s="6" t="n">
        <v>0</v>
      </c>
      <c r="K157" s="6" t="n">
        <v>0</v>
      </c>
      <c r="L157" s="9" t="n">
        <f aca="false">IF(AND(E157&gt;=Scenario!$B$11,E157&lt;Scenario!$B$12),1,0)</f>
        <v>1</v>
      </c>
      <c r="M157" s="9" t="n">
        <f aca="false">IF(AND(L157=1,ISNUMBER(F157)),MAX(0,F157-E157)/60,"")</f>
        <v>4.36666666666667</v>
      </c>
      <c r="N157" s="9" t="n">
        <f aca="false">IF(AND(L157=1,ISNUMBER(G157)),MAX(0,G157-E157)/60,"")</f>
        <v>0.716666666666667</v>
      </c>
      <c r="O157" s="9" t="n">
        <f aca="false">IF(ISNUMBER(H157),IF(AND(H157&gt;=Scenario!$B$11,H157&lt;Scenario!$B$12),1,0),0)</f>
        <v>1</v>
      </c>
      <c r="P157" s="9" t="n">
        <f aca="false">IF(O157=1,MAX(0,H157-E157)/60,"")</f>
        <v>106.7</v>
      </c>
      <c r="Q157" s="9" t="n">
        <f aca="false">INDEX(Scenario!$B$18:$B$20,MATCH(B157,Scenario!$A$18:$A$20,0))</f>
        <v>240</v>
      </c>
      <c r="R157" s="9" t="n">
        <f aca="false">INDEX(Scenario!$C$18:$C$20,MATCH(B157,Scenario!$A$18:$A$20,0))</f>
        <v>4320</v>
      </c>
      <c r="S157" s="9" t="n">
        <f aca="false">IF(ISNUMBER(M157),IF(M157&lt;=Q157,1,0),"")</f>
        <v>1</v>
      </c>
      <c r="T157" s="9" t="n">
        <f aca="false">IF(ISNUMBER(P157),IF(P157&lt;=R157,1,0),"")</f>
        <v>1</v>
      </c>
      <c r="U157" s="9" t="n">
        <f aca="false">IF(E157&gt;Scenario!$B$14,0,IF(OR(AND(ISNUMBER(H157),H157&lt;=Scenario!$B$14),AND(ISNUMBER(I157),I157&lt;=Scenario!$B$14)),0,1))</f>
        <v>0</v>
      </c>
      <c r="V157" s="9" t="n">
        <f aca="false">IF(AND(U157=1,(Scenario!$B$14-E157)/60&gt;R157),1,0)</f>
        <v>0</v>
      </c>
      <c r="W157" s="9" t="n">
        <f aca="false">IF(OR(C157=Scenario!$B$22,C157=Scenario!$C$22),1,0)</f>
        <v>1</v>
      </c>
      <c r="X157" s="9" t="n">
        <f aca="false">IF(ISNUMBER(I157),1,0)</f>
        <v>0</v>
      </c>
      <c r="Y157" s="9" t="n">
        <f aca="false">MOD(INT(E157/86400)+3,7)</f>
        <v>2</v>
      </c>
      <c r="Z157" s="9" t="n">
        <f aca="false">MOD(INT(E157/3600),24)</f>
        <v>12</v>
      </c>
      <c r="AA157" s="6" t="s">
        <v>559</v>
      </c>
    </row>
    <row r="158" customFormat="false" ht="15" hidden="false" customHeight="false" outlineLevel="0" collapsed="false">
      <c r="A158" s="6" t="s">
        <v>560</v>
      </c>
      <c r="B158" s="6" t="s">
        <v>44</v>
      </c>
      <c r="C158" s="6" t="s">
        <v>47</v>
      </c>
      <c r="D158" s="6" t="s">
        <v>170</v>
      </c>
      <c r="E158" s="6" t="n">
        <v>1783515348</v>
      </c>
      <c r="F158" s="6" t="n">
        <v>1783515482</v>
      </c>
      <c r="G158" s="6" t="n">
        <v>1783515371</v>
      </c>
      <c r="H158" s="6" t="n">
        <v>1783574576</v>
      </c>
      <c r="J158" s="6" t="n">
        <v>1</v>
      </c>
      <c r="K158" s="6" t="n">
        <v>0</v>
      </c>
      <c r="L158" s="9" t="n">
        <f aca="false">IF(AND(E158&gt;=Scenario!$B$11,E158&lt;Scenario!$B$12),1,0)</f>
        <v>1</v>
      </c>
      <c r="M158" s="9" t="n">
        <f aca="false">IF(AND(L158=1,ISNUMBER(F158)),MAX(0,F158-E158)/60,"")</f>
        <v>2.23333333333333</v>
      </c>
      <c r="N158" s="9" t="n">
        <f aca="false">IF(AND(L158=1,ISNUMBER(G158)),MAX(0,G158-E158)/60,"")</f>
        <v>0.383333333333333</v>
      </c>
      <c r="O158" s="9" t="n">
        <f aca="false">IF(ISNUMBER(H158),IF(AND(H158&gt;=Scenario!$B$11,H158&lt;Scenario!$B$12),1,0),0)</f>
        <v>1</v>
      </c>
      <c r="P158" s="9" t="n">
        <f aca="false">IF(O158=1,MAX(0,H158-E158)/60,"")</f>
        <v>987.133333333333</v>
      </c>
      <c r="Q158" s="9" t="n">
        <f aca="false">INDEX(Scenario!$B$18:$B$20,MATCH(B158,Scenario!$A$18:$A$20,0))</f>
        <v>240</v>
      </c>
      <c r="R158" s="9" t="n">
        <f aca="false">INDEX(Scenario!$C$18:$C$20,MATCH(B158,Scenario!$A$18:$A$20,0))</f>
        <v>4320</v>
      </c>
      <c r="S158" s="9" t="n">
        <f aca="false">IF(ISNUMBER(M158),IF(M158&lt;=Q158,1,0),"")</f>
        <v>1</v>
      </c>
      <c r="T158" s="9" t="n">
        <f aca="false">IF(ISNUMBER(P158),IF(P158&lt;=R158,1,0),"")</f>
        <v>1</v>
      </c>
      <c r="U158" s="9" t="n">
        <f aca="false">IF(E158&gt;Scenario!$B$14,0,IF(OR(AND(ISNUMBER(H158),H158&lt;=Scenario!$B$14),AND(ISNUMBER(I158),I158&lt;=Scenario!$B$14)),0,1))</f>
        <v>0</v>
      </c>
      <c r="V158" s="9" t="n">
        <f aca="false">IF(AND(U158=1,(Scenario!$B$14-E158)/60&gt;R158),1,0)</f>
        <v>0</v>
      </c>
      <c r="W158" s="9" t="n">
        <f aca="false">IF(OR(C158=Scenario!$B$22,C158=Scenario!$C$22),1,0)</f>
        <v>1</v>
      </c>
      <c r="X158" s="9" t="n">
        <f aca="false">IF(ISNUMBER(I158),1,0)</f>
        <v>0</v>
      </c>
      <c r="Y158" s="9" t="n">
        <f aca="false">MOD(INT(E158/86400)+3,7)</f>
        <v>2</v>
      </c>
      <c r="Z158" s="9" t="n">
        <f aca="false">MOD(INT(E158/3600),24)</f>
        <v>12</v>
      </c>
      <c r="AA158" s="6" t="s">
        <v>561</v>
      </c>
    </row>
    <row r="159" customFormat="false" ht="15" hidden="false" customHeight="false" outlineLevel="0" collapsed="false">
      <c r="A159" s="6" t="s">
        <v>562</v>
      </c>
      <c r="B159" s="6" t="s">
        <v>43</v>
      </c>
      <c r="C159" s="6" t="s">
        <v>47</v>
      </c>
      <c r="D159" s="6" t="s">
        <v>171</v>
      </c>
      <c r="E159" s="6" t="n">
        <v>1783516108</v>
      </c>
      <c r="F159" s="6" t="n">
        <v>1783516307</v>
      </c>
      <c r="G159" s="6" t="n">
        <v>1783516149</v>
      </c>
      <c r="H159" s="6" t="n">
        <v>1783519053</v>
      </c>
      <c r="J159" s="6" t="n">
        <v>0</v>
      </c>
      <c r="K159" s="6" t="n">
        <v>0</v>
      </c>
      <c r="L159" s="9" t="n">
        <f aca="false">IF(AND(E159&gt;=Scenario!$B$11,E159&lt;Scenario!$B$12),1,0)</f>
        <v>1</v>
      </c>
      <c r="M159" s="9" t="n">
        <f aca="false">IF(AND(L159=1,ISNUMBER(F159)),MAX(0,F159-E159)/60,"")</f>
        <v>3.31666666666667</v>
      </c>
      <c r="N159" s="9" t="n">
        <f aca="false">IF(AND(L159=1,ISNUMBER(G159)),MAX(0,G159-E159)/60,"")</f>
        <v>0.683333333333333</v>
      </c>
      <c r="O159" s="9" t="n">
        <f aca="false">IF(ISNUMBER(H159),IF(AND(H159&gt;=Scenario!$B$11,H159&lt;Scenario!$B$12),1,0),0)</f>
        <v>1</v>
      </c>
      <c r="P159" s="9" t="n">
        <f aca="false">IF(O159=1,MAX(0,H159-E159)/60,"")</f>
        <v>49.0833333333333</v>
      </c>
      <c r="Q159" s="9" t="n">
        <f aca="false">INDEX(Scenario!$B$18:$B$20,MATCH(B159,Scenario!$A$18:$A$20,0))</f>
        <v>60</v>
      </c>
      <c r="R159" s="9" t="n">
        <f aca="false">INDEX(Scenario!$C$18:$C$20,MATCH(B159,Scenario!$A$18:$A$20,0))</f>
        <v>1440</v>
      </c>
      <c r="S159" s="9" t="n">
        <f aca="false">IF(ISNUMBER(M159),IF(M159&lt;=Q159,1,0),"")</f>
        <v>1</v>
      </c>
      <c r="T159" s="9" t="n">
        <f aca="false">IF(ISNUMBER(P159),IF(P159&lt;=R159,1,0),"")</f>
        <v>1</v>
      </c>
      <c r="U159" s="9" t="n">
        <f aca="false">IF(E159&gt;Scenario!$B$14,0,IF(OR(AND(ISNUMBER(H159),H159&lt;=Scenario!$B$14),AND(ISNUMBER(I159),I159&lt;=Scenario!$B$14)),0,1))</f>
        <v>0</v>
      </c>
      <c r="V159" s="9" t="n">
        <f aca="false">IF(AND(U159=1,(Scenario!$B$14-E159)/60&gt;R159),1,0)</f>
        <v>0</v>
      </c>
      <c r="W159" s="9" t="n">
        <f aca="false">IF(OR(C159=Scenario!$B$22,C159=Scenario!$C$22),1,0)</f>
        <v>1</v>
      </c>
      <c r="X159" s="9" t="n">
        <f aca="false">IF(ISNUMBER(I159),1,0)</f>
        <v>0</v>
      </c>
      <c r="Y159" s="9" t="n">
        <f aca="false">MOD(INT(E159/86400)+3,7)</f>
        <v>2</v>
      </c>
      <c r="Z159" s="9" t="n">
        <f aca="false">MOD(INT(E159/3600),24)</f>
        <v>13</v>
      </c>
      <c r="AA159" s="6" t="s">
        <v>563</v>
      </c>
    </row>
    <row r="160" customFormat="false" ht="15" hidden="false" customHeight="false" outlineLevel="0" collapsed="false">
      <c r="A160" s="6" t="s">
        <v>564</v>
      </c>
      <c r="B160" s="6" t="s">
        <v>44</v>
      </c>
      <c r="C160" s="6" t="s">
        <v>46</v>
      </c>
      <c r="D160" s="6" t="s">
        <v>172</v>
      </c>
      <c r="E160" s="6" t="n">
        <v>1783516715</v>
      </c>
      <c r="F160" s="6" t="n">
        <v>1783516912</v>
      </c>
      <c r="G160" s="6" t="n">
        <v>1783516806</v>
      </c>
      <c r="H160" s="6" t="n">
        <v>1783520636</v>
      </c>
      <c r="J160" s="6" t="n">
        <v>0</v>
      </c>
      <c r="K160" s="6" t="n">
        <v>0</v>
      </c>
      <c r="L160" s="9" t="n">
        <f aca="false">IF(AND(E160&gt;=Scenario!$B$11,E160&lt;Scenario!$B$12),1,0)</f>
        <v>1</v>
      </c>
      <c r="M160" s="9" t="n">
        <f aca="false">IF(AND(L160=1,ISNUMBER(F160)),MAX(0,F160-E160)/60,"")</f>
        <v>3.28333333333333</v>
      </c>
      <c r="N160" s="9" t="n">
        <f aca="false">IF(AND(L160=1,ISNUMBER(G160)),MAX(0,G160-E160)/60,"")</f>
        <v>1.51666666666667</v>
      </c>
      <c r="O160" s="9" t="n">
        <f aca="false">IF(ISNUMBER(H160),IF(AND(H160&gt;=Scenario!$B$11,H160&lt;Scenario!$B$12),1,0),0)</f>
        <v>1</v>
      </c>
      <c r="P160" s="9" t="n">
        <f aca="false">IF(O160=1,MAX(0,H160-E160)/60,"")</f>
        <v>65.35</v>
      </c>
      <c r="Q160" s="9" t="n">
        <f aca="false">INDEX(Scenario!$B$18:$B$20,MATCH(B160,Scenario!$A$18:$A$20,0))</f>
        <v>240</v>
      </c>
      <c r="R160" s="9" t="n">
        <f aca="false">INDEX(Scenario!$C$18:$C$20,MATCH(B160,Scenario!$A$18:$A$20,0))</f>
        <v>4320</v>
      </c>
      <c r="S160" s="9" t="n">
        <f aca="false">IF(ISNUMBER(M160),IF(M160&lt;=Q160,1,0),"")</f>
        <v>1</v>
      </c>
      <c r="T160" s="9" t="n">
        <f aca="false">IF(ISNUMBER(P160),IF(P160&lt;=R160,1,0),"")</f>
        <v>1</v>
      </c>
      <c r="U160" s="9" t="n">
        <f aca="false">IF(E160&gt;Scenario!$B$14,0,IF(OR(AND(ISNUMBER(H160),H160&lt;=Scenario!$B$14),AND(ISNUMBER(I160),I160&lt;=Scenario!$B$14)),0,1))</f>
        <v>0</v>
      </c>
      <c r="V160" s="9" t="n">
        <f aca="false">IF(AND(U160=1,(Scenario!$B$14-E160)/60&gt;R160),1,0)</f>
        <v>0</v>
      </c>
      <c r="W160" s="9" t="n">
        <f aca="false">IF(OR(C160=Scenario!$B$22,C160=Scenario!$C$22),1,0)</f>
        <v>1</v>
      </c>
      <c r="X160" s="9" t="n">
        <f aca="false">IF(ISNUMBER(I160),1,0)</f>
        <v>0</v>
      </c>
      <c r="Y160" s="9" t="n">
        <f aca="false">MOD(INT(E160/86400)+3,7)</f>
        <v>2</v>
      </c>
      <c r="Z160" s="9" t="n">
        <f aca="false">MOD(INT(E160/3600),24)</f>
        <v>13</v>
      </c>
      <c r="AA160" s="6" t="s">
        <v>565</v>
      </c>
    </row>
    <row r="161" customFormat="false" ht="15" hidden="false" customHeight="false" outlineLevel="0" collapsed="false">
      <c r="A161" s="6" t="s">
        <v>566</v>
      </c>
      <c r="B161" s="6" t="s">
        <v>44</v>
      </c>
      <c r="C161" s="6" t="s">
        <v>288</v>
      </c>
      <c r="D161" s="6" t="s">
        <v>171</v>
      </c>
      <c r="E161" s="6" t="n">
        <v>1783518043</v>
      </c>
      <c r="F161" s="6" t="n">
        <v>1783518164</v>
      </c>
      <c r="G161" s="6" t="n">
        <v>1783518101</v>
      </c>
      <c r="H161" s="6" t="n">
        <v>1783523356</v>
      </c>
      <c r="J161" s="6" t="n">
        <v>0</v>
      </c>
      <c r="K161" s="6" t="n">
        <v>0</v>
      </c>
      <c r="L161" s="9" t="n">
        <f aca="false">IF(AND(E161&gt;=Scenario!$B$11,E161&lt;Scenario!$B$12),1,0)</f>
        <v>1</v>
      </c>
      <c r="M161" s="9" t="n">
        <f aca="false">IF(AND(L161=1,ISNUMBER(F161)),MAX(0,F161-E161)/60,"")</f>
        <v>2.01666666666667</v>
      </c>
      <c r="N161" s="9" t="n">
        <f aca="false">IF(AND(L161=1,ISNUMBER(G161)),MAX(0,G161-E161)/60,"")</f>
        <v>0.966666666666667</v>
      </c>
      <c r="O161" s="9" t="n">
        <f aca="false">IF(ISNUMBER(H161),IF(AND(H161&gt;=Scenario!$B$11,H161&lt;Scenario!$B$12),1,0),0)</f>
        <v>1</v>
      </c>
      <c r="P161" s="9" t="n">
        <f aca="false">IF(O161=1,MAX(0,H161-E161)/60,"")</f>
        <v>88.55</v>
      </c>
      <c r="Q161" s="9" t="n">
        <f aca="false">INDEX(Scenario!$B$18:$B$20,MATCH(B161,Scenario!$A$18:$A$20,0))</f>
        <v>240</v>
      </c>
      <c r="R161" s="9" t="n">
        <f aca="false">INDEX(Scenario!$C$18:$C$20,MATCH(B161,Scenario!$A$18:$A$20,0))</f>
        <v>4320</v>
      </c>
      <c r="S161" s="9" t="n">
        <f aca="false">IF(ISNUMBER(M161),IF(M161&lt;=Q161,1,0),"")</f>
        <v>1</v>
      </c>
      <c r="T161" s="9" t="n">
        <f aca="false">IF(ISNUMBER(P161),IF(P161&lt;=R161,1,0),"")</f>
        <v>1</v>
      </c>
      <c r="U161" s="9" t="n">
        <f aca="false">IF(E161&gt;Scenario!$B$14,0,IF(OR(AND(ISNUMBER(H161),H161&lt;=Scenario!$B$14),AND(ISNUMBER(I161),I161&lt;=Scenario!$B$14)),0,1))</f>
        <v>0</v>
      </c>
      <c r="V161" s="9" t="n">
        <f aca="false">IF(AND(U161=1,(Scenario!$B$14-E161)/60&gt;R161),1,0)</f>
        <v>0</v>
      </c>
      <c r="W161" s="9" t="n">
        <f aca="false">IF(OR(C161=Scenario!$B$22,C161=Scenario!$C$22),1,0)</f>
        <v>0</v>
      </c>
      <c r="X161" s="9" t="n">
        <f aca="false">IF(ISNUMBER(I161),1,0)</f>
        <v>0</v>
      </c>
      <c r="Y161" s="9" t="n">
        <f aca="false">MOD(INT(E161/86400)+3,7)</f>
        <v>2</v>
      </c>
      <c r="Z161" s="9" t="n">
        <f aca="false">MOD(INT(E161/3600),24)</f>
        <v>13</v>
      </c>
      <c r="AA161" s="6" t="s">
        <v>567</v>
      </c>
    </row>
    <row r="162" customFormat="false" ht="15" hidden="false" customHeight="false" outlineLevel="0" collapsed="false">
      <c r="A162" s="6" t="s">
        <v>568</v>
      </c>
      <c r="B162" s="6" t="s">
        <v>44</v>
      </c>
      <c r="C162" s="6" t="s">
        <v>46</v>
      </c>
      <c r="D162" s="6" t="s">
        <v>171</v>
      </c>
      <c r="E162" s="6" t="n">
        <v>1783522675</v>
      </c>
      <c r="F162" s="6" t="n">
        <v>1783522842</v>
      </c>
      <c r="G162" s="6" t="n">
        <v>1783522701</v>
      </c>
      <c r="H162" s="6" t="n">
        <v>1783529990</v>
      </c>
      <c r="J162" s="6" t="n">
        <v>0</v>
      </c>
      <c r="K162" s="6" t="n">
        <v>0</v>
      </c>
      <c r="L162" s="9" t="n">
        <f aca="false">IF(AND(E162&gt;=Scenario!$B$11,E162&lt;Scenario!$B$12),1,0)</f>
        <v>1</v>
      </c>
      <c r="M162" s="9" t="n">
        <f aca="false">IF(AND(L162=1,ISNUMBER(F162)),MAX(0,F162-E162)/60,"")</f>
        <v>2.78333333333333</v>
      </c>
      <c r="N162" s="9" t="n">
        <f aca="false">IF(AND(L162=1,ISNUMBER(G162)),MAX(0,G162-E162)/60,"")</f>
        <v>0.433333333333333</v>
      </c>
      <c r="O162" s="9" t="n">
        <f aca="false">IF(ISNUMBER(H162),IF(AND(H162&gt;=Scenario!$B$11,H162&lt;Scenario!$B$12),1,0),0)</f>
        <v>1</v>
      </c>
      <c r="P162" s="9" t="n">
        <f aca="false">IF(O162=1,MAX(0,H162-E162)/60,"")</f>
        <v>121.916666666667</v>
      </c>
      <c r="Q162" s="9" t="n">
        <f aca="false">INDEX(Scenario!$B$18:$B$20,MATCH(B162,Scenario!$A$18:$A$20,0))</f>
        <v>240</v>
      </c>
      <c r="R162" s="9" t="n">
        <f aca="false">INDEX(Scenario!$C$18:$C$20,MATCH(B162,Scenario!$A$18:$A$20,0))</f>
        <v>4320</v>
      </c>
      <c r="S162" s="9" t="n">
        <f aca="false">IF(ISNUMBER(M162),IF(M162&lt;=Q162,1,0),"")</f>
        <v>1</v>
      </c>
      <c r="T162" s="9" t="n">
        <f aca="false">IF(ISNUMBER(P162),IF(P162&lt;=R162,1,0),"")</f>
        <v>1</v>
      </c>
      <c r="U162" s="9" t="n">
        <f aca="false">IF(E162&gt;Scenario!$B$14,0,IF(OR(AND(ISNUMBER(H162),H162&lt;=Scenario!$B$14),AND(ISNUMBER(I162),I162&lt;=Scenario!$B$14)),0,1))</f>
        <v>0</v>
      </c>
      <c r="V162" s="9" t="n">
        <f aca="false">IF(AND(U162=1,(Scenario!$B$14-E162)/60&gt;R162),1,0)</f>
        <v>0</v>
      </c>
      <c r="W162" s="9" t="n">
        <f aca="false">IF(OR(C162=Scenario!$B$22,C162=Scenario!$C$22),1,0)</f>
        <v>1</v>
      </c>
      <c r="X162" s="9" t="n">
        <f aca="false">IF(ISNUMBER(I162),1,0)</f>
        <v>0</v>
      </c>
      <c r="Y162" s="9" t="n">
        <f aca="false">MOD(INT(E162/86400)+3,7)</f>
        <v>2</v>
      </c>
      <c r="Z162" s="9" t="n">
        <f aca="false">MOD(INT(E162/3600),24)</f>
        <v>14</v>
      </c>
      <c r="AA162" s="6" t="s">
        <v>569</v>
      </c>
    </row>
    <row r="163" customFormat="false" ht="15" hidden="false" customHeight="false" outlineLevel="0" collapsed="false">
      <c r="A163" s="6" t="s">
        <v>570</v>
      </c>
      <c r="B163" s="6" t="s">
        <v>43</v>
      </c>
      <c r="C163" s="6" t="s">
        <v>46</v>
      </c>
      <c r="D163" s="6" t="s">
        <v>172</v>
      </c>
      <c r="E163" s="6" t="n">
        <v>1783522895</v>
      </c>
      <c r="F163" s="6" t="n">
        <v>1783523061</v>
      </c>
      <c r="G163" s="6" t="n">
        <v>1783522906</v>
      </c>
      <c r="H163" s="6" t="n">
        <v>1783531003</v>
      </c>
      <c r="J163" s="6" t="n">
        <v>0</v>
      </c>
      <c r="K163" s="6" t="n">
        <v>0</v>
      </c>
      <c r="L163" s="9" t="n">
        <f aca="false">IF(AND(E163&gt;=Scenario!$B$11,E163&lt;Scenario!$B$12),1,0)</f>
        <v>1</v>
      </c>
      <c r="M163" s="9" t="n">
        <f aca="false">IF(AND(L163=1,ISNUMBER(F163)),MAX(0,F163-E163)/60,"")</f>
        <v>2.76666666666667</v>
      </c>
      <c r="N163" s="9" t="n">
        <f aca="false">IF(AND(L163=1,ISNUMBER(G163)),MAX(0,G163-E163)/60,"")</f>
        <v>0.183333333333333</v>
      </c>
      <c r="O163" s="9" t="n">
        <f aca="false">IF(ISNUMBER(H163),IF(AND(H163&gt;=Scenario!$B$11,H163&lt;Scenario!$B$12),1,0),0)</f>
        <v>1</v>
      </c>
      <c r="P163" s="9" t="n">
        <f aca="false">IF(O163=1,MAX(0,H163-E163)/60,"")</f>
        <v>135.133333333333</v>
      </c>
      <c r="Q163" s="9" t="n">
        <f aca="false">INDEX(Scenario!$B$18:$B$20,MATCH(B163,Scenario!$A$18:$A$20,0))</f>
        <v>60</v>
      </c>
      <c r="R163" s="9" t="n">
        <f aca="false">INDEX(Scenario!$C$18:$C$20,MATCH(B163,Scenario!$A$18:$A$20,0))</f>
        <v>1440</v>
      </c>
      <c r="S163" s="9" t="n">
        <f aca="false">IF(ISNUMBER(M163),IF(M163&lt;=Q163,1,0),"")</f>
        <v>1</v>
      </c>
      <c r="T163" s="9" t="n">
        <f aca="false">IF(ISNUMBER(P163),IF(P163&lt;=R163,1,0),"")</f>
        <v>1</v>
      </c>
      <c r="U163" s="9" t="n">
        <f aca="false">IF(E163&gt;Scenario!$B$14,0,IF(OR(AND(ISNUMBER(H163),H163&lt;=Scenario!$B$14),AND(ISNUMBER(I163),I163&lt;=Scenario!$B$14)),0,1))</f>
        <v>0</v>
      </c>
      <c r="V163" s="9" t="n">
        <f aca="false">IF(AND(U163=1,(Scenario!$B$14-E163)/60&gt;R163),1,0)</f>
        <v>0</v>
      </c>
      <c r="W163" s="9" t="n">
        <f aca="false">IF(OR(C163=Scenario!$B$22,C163=Scenario!$C$22),1,0)</f>
        <v>1</v>
      </c>
      <c r="X163" s="9" t="n">
        <f aca="false">IF(ISNUMBER(I163),1,0)</f>
        <v>0</v>
      </c>
      <c r="Y163" s="9" t="n">
        <f aca="false">MOD(INT(E163/86400)+3,7)</f>
        <v>2</v>
      </c>
      <c r="Z163" s="9" t="n">
        <f aca="false">MOD(INT(E163/3600),24)</f>
        <v>15</v>
      </c>
      <c r="AA163" s="6" t="s">
        <v>571</v>
      </c>
    </row>
    <row r="164" customFormat="false" ht="15" hidden="false" customHeight="false" outlineLevel="0" collapsed="false">
      <c r="A164" s="6" t="s">
        <v>572</v>
      </c>
      <c r="B164" s="6" t="s">
        <v>44</v>
      </c>
      <c r="C164" s="6" t="s">
        <v>46</v>
      </c>
      <c r="D164" s="6" t="s">
        <v>171</v>
      </c>
      <c r="E164" s="6" t="n">
        <v>1783524199</v>
      </c>
      <c r="F164" s="6" t="n">
        <v>1783524412</v>
      </c>
      <c r="G164" s="6" t="n">
        <v>1783524223</v>
      </c>
      <c r="H164" s="6" t="n">
        <v>1783527133</v>
      </c>
      <c r="J164" s="6" t="n">
        <v>0</v>
      </c>
      <c r="K164" s="6" t="n">
        <v>0</v>
      </c>
      <c r="L164" s="9" t="n">
        <f aca="false">IF(AND(E164&gt;=Scenario!$B$11,E164&lt;Scenario!$B$12),1,0)</f>
        <v>1</v>
      </c>
      <c r="M164" s="9" t="n">
        <f aca="false">IF(AND(L164=1,ISNUMBER(F164)),MAX(0,F164-E164)/60,"")</f>
        <v>3.55</v>
      </c>
      <c r="N164" s="9" t="n">
        <f aca="false">IF(AND(L164=1,ISNUMBER(G164)),MAX(0,G164-E164)/60,"")</f>
        <v>0.4</v>
      </c>
      <c r="O164" s="9" t="n">
        <f aca="false">IF(ISNUMBER(H164),IF(AND(H164&gt;=Scenario!$B$11,H164&lt;Scenario!$B$12),1,0),0)</f>
        <v>1</v>
      </c>
      <c r="P164" s="9" t="n">
        <f aca="false">IF(O164=1,MAX(0,H164-E164)/60,"")</f>
        <v>48.9</v>
      </c>
      <c r="Q164" s="9" t="n">
        <f aca="false">INDEX(Scenario!$B$18:$B$20,MATCH(B164,Scenario!$A$18:$A$20,0))</f>
        <v>240</v>
      </c>
      <c r="R164" s="9" t="n">
        <f aca="false">INDEX(Scenario!$C$18:$C$20,MATCH(B164,Scenario!$A$18:$A$20,0))</f>
        <v>4320</v>
      </c>
      <c r="S164" s="9" t="n">
        <f aca="false">IF(ISNUMBER(M164),IF(M164&lt;=Q164,1,0),"")</f>
        <v>1</v>
      </c>
      <c r="T164" s="9" t="n">
        <f aca="false">IF(ISNUMBER(P164),IF(P164&lt;=R164,1,0),"")</f>
        <v>1</v>
      </c>
      <c r="U164" s="9" t="n">
        <f aca="false">IF(E164&gt;Scenario!$B$14,0,IF(OR(AND(ISNUMBER(H164),H164&lt;=Scenario!$B$14),AND(ISNUMBER(I164),I164&lt;=Scenario!$B$14)),0,1))</f>
        <v>0</v>
      </c>
      <c r="V164" s="9" t="n">
        <f aca="false">IF(AND(U164=1,(Scenario!$B$14-E164)/60&gt;R164),1,0)</f>
        <v>0</v>
      </c>
      <c r="W164" s="9" t="n">
        <f aca="false">IF(OR(C164=Scenario!$B$22,C164=Scenario!$C$22),1,0)</f>
        <v>1</v>
      </c>
      <c r="X164" s="9" t="n">
        <f aca="false">IF(ISNUMBER(I164),1,0)</f>
        <v>0</v>
      </c>
      <c r="Y164" s="9" t="n">
        <f aca="false">MOD(INT(E164/86400)+3,7)</f>
        <v>2</v>
      </c>
      <c r="Z164" s="9" t="n">
        <f aca="false">MOD(INT(E164/3600),24)</f>
        <v>15</v>
      </c>
      <c r="AA164" s="6" t="s">
        <v>573</v>
      </c>
    </row>
    <row r="165" customFormat="false" ht="15" hidden="false" customHeight="false" outlineLevel="0" collapsed="false">
      <c r="A165" s="6" t="s">
        <v>574</v>
      </c>
      <c r="B165" s="6" t="s">
        <v>44</v>
      </c>
      <c r="C165" s="6" t="s">
        <v>249</v>
      </c>
      <c r="D165" s="6" t="s">
        <v>170</v>
      </c>
      <c r="E165" s="6" t="n">
        <v>1783524286</v>
      </c>
      <c r="F165" s="6" t="n">
        <v>1783526675</v>
      </c>
      <c r="G165" s="6" t="n">
        <v>1783526437</v>
      </c>
      <c r="H165" s="6" t="n">
        <v>1783527593</v>
      </c>
      <c r="J165" s="6" t="n">
        <v>0</v>
      </c>
      <c r="K165" s="6" t="n">
        <v>0</v>
      </c>
      <c r="L165" s="9" t="n">
        <f aca="false">IF(AND(E165&gt;=Scenario!$B$11,E165&lt;Scenario!$B$12),1,0)</f>
        <v>1</v>
      </c>
      <c r="M165" s="9" t="n">
        <f aca="false">IF(AND(L165=1,ISNUMBER(F165)),MAX(0,F165-E165)/60,"")</f>
        <v>39.8166666666667</v>
      </c>
      <c r="N165" s="9" t="n">
        <f aca="false">IF(AND(L165=1,ISNUMBER(G165)),MAX(0,G165-E165)/60,"")</f>
        <v>35.85</v>
      </c>
      <c r="O165" s="9" t="n">
        <f aca="false">IF(ISNUMBER(H165),IF(AND(H165&gt;=Scenario!$B$11,H165&lt;Scenario!$B$12),1,0),0)</f>
        <v>1</v>
      </c>
      <c r="P165" s="9" t="n">
        <f aca="false">IF(O165=1,MAX(0,H165-E165)/60,"")</f>
        <v>55.1166666666667</v>
      </c>
      <c r="Q165" s="9" t="n">
        <f aca="false">INDEX(Scenario!$B$18:$B$20,MATCH(B165,Scenario!$A$18:$A$20,0))</f>
        <v>240</v>
      </c>
      <c r="R165" s="9" t="n">
        <f aca="false">INDEX(Scenario!$C$18:$C$20,MATCH(B165,Scenario!$A$18:$A$20,0))</f>
        <v>4320</v>
      </c>
      <c r="S165" s="9" t="n">
        <f aca="false">IF(ISNUMBER(M165),IF(M165&lt;=Q165,1,0),"")</f>
        <v>1</v>
      </c>
      <c r="T165" s="9" t="n">
        <f aca="false">IF(ISNUMBER(P165),IF(P165&lt;=R165,1,0),"")</f>
        <v>1</v>
      </c>
      <c r="U165" s="9" t="n">
        <f aca="false">IF(E165&gt;Scenario!$B$14,0,IF(OR(AND(ISNUMBER(H165),H165&lt;=Scenario!$B$14),AND(ISNUMBER(I165),I165&lt;=Scenario!$B$14)),0,1))</f>
        <v>0</v>
      </c>
      <c r="V165" s="9" t="n">
        <f aca="false">IF(AND(U165=1,(Scenario!$B$14-E165)/60&gt;R165),1,0)</f>
        <v>0</v>
      </c>
      <c r="W165" s="9" t="n">
        <f aca="false">IF(OR(C165=Scenario!$B$22,C165=Scenario!$C$22),1,0)</f>
        <v>0</v>
      </c>
      <c r="X165" s="9" t="n">
        <f aca="false">IF(ISNUMBER(I165),1,0)</f>
        <v>0</v>
      </c>
      <c r="Y165" s="9" t="n">
        <f aca="false">MOD(INT(E165/86400)+3,7)</f>
        <v>2</v>
      </c>
      <c r="Z165" s="9" t="n">
        <f aca="false">MOD(INT(E165/3600),24)</f>
        <v>15</v>
      </c>
      <c r="AA165" s="6" t="s">
        <v>575</v>
      </c>
    </row>
    <row r="166" customFormat="false" ht="15" hidden="false" customHeight="false" outlineLevel="0" collapsed="false">
      <c r="A166" s="6" t="s">
        <v>576</v>
      </c>
      <c r="B166" s="6" t="s">
        <v>43</v>
      </c>
      <c r="C166" s="6" t="s">
        <v>249</v>
      </c>
      <c r="D166" s="6" t="s">
        <v>170</v>
      </c>
      <c r="E166" s="6" t="n">
        <v>1783524913</v>
      </c>
      <c r="F166" s="6" t="n">
        <v>1783525506</v>
      </c>
      <c r="G166" s="6" t="n">
        <v>1783525420</v>
      </c>
      <c r="H166" s="6" t="n">
        <v>1783526657</v>
      </c>
      <c r="J166" s="6" t="n">
        <v>0</v>
      </c>
      <c r="K166" s="6" t="n">
        <v>0</v>
      </c>
      <c r="L166" s="9" t="n">
        <f aca="false">IF(AND(E166&gt;=Scenario!$B$11,E166&lt;Scenario!$B$12),1,0)</f>
        <v>1</v>
      </c>
      <c r="M166" s="9" t="n">
        <f aca="false">IF(AND(L166=1,ISNUMBER(F166)),MAX(0,F166-E166)/60,"")</f>
        <v>9.88333333333333</v>
      </c>
      <c r="N166" s="9" t="n">
        <f aca="false">IF(AND(L166=1,ISNUMBER(G166)),MAX(0,G166-E166)/60,"")</f>
        <v>8.45</v>
      </c>
      <c r="O166" s="9" t="n">
        <f aca="false">IF(ISNUMBER(H166),IF(AND(H166&gt;=Scenario!$B$11,H166&lt;Scenario!$B$12),1,0),0)</f>
        <v>1</v>
      </c>
      <c r="P166" s="9" t="n">
        <f aca="false">IF(O166=1,MAX(0,H166-E166)/60,"")</f>
        <v>29.0666666666667</v>
      </c>
      <c r="Q166" s="9" t="n">
        <f aca="false">INDEX(Scenario!$B$18:$B$20,MATCH(B166,Scenario!$A$18:$A$20,0))</f>
        <v>60</v>
      </c>
      <c r="R166" s="9" t="n">
        <f aca="false">INDEX(Scenario!$C$18:$C$20,MATCH(B166,Scenario!$A$18:$A$20,0))</f>
        <v>1440</v>
      </c>
      <c r="S166" s="9" t="n">
        <f aca="false">IF(ISNUMBER(M166),IF(M166&lt;=Q166,1,0),"")</f>
        <v>1</v>
      </c>
      <c r="T166" s="9" t="n">
        <f aca="false">IF(ISNUMBER(P166),IF(P166&lt;=R166,1,0),"")</f>
        <v>1</v>
      </c>
      <c r="U166" s="9" t="n">
        <f aca="false">IF(E166&gt;Scenario!$B$14,0,IF(OR(AND(ISNUMBER(H166),H166&lt;=Scenario!$B$14),AND(ISNUMBER(I166),I166&lt;=Scenario!$B$14)),0,1))</f>
        <v>0</v>
      </c>
      <c r="V166" s="9" t="n">
        <f aca="false">IF(AND(U166=1,(Scenario!$B$14-E166)/60&gt;R166),1,0)</f>
        <v>0</v>
      </c>
      <c r="W166" s="9" t="n">
        <f aca="false">IF(OR(C166=Scenario!$B$22,C166=Scenario!$C$22),1,0)</f>
        <v>0</v>
      </c>
      <c r="X166" s="9" t="n">
        <f aca="false">IF(ISNUMBER(I166),1,0)</f>
        <v>0</v>
      </c>
      <c r="Y166" s="9" t="n">
        <f aca="false">MOD(INT(E166/86400)+3,7)</f>
        <v>2</v>
      </c>
      <c r="Z166" s="9" t="n">
        <f aca="false">MOD(INT(E166/3600),24)</f>
        <v>15</v>
      </c>
      <c r="AA166" s="6" t="s">
        <v>577</v>
      </c>
    </row>
    <row r="167" customFormat="false" ht="15" hidden="false" customHeight="false" outlineLevel="0" collapsed="false">
      <c r="A167" s="6" t="s">
        <v>578</v>
      </c>
      <c r="B167" s="6" t="s">
        <v>42</v>
      </c>
      <c r="C167" s="6" t="s">
        <v>46</v>
      </c>
      <c r="D167" s="6" t="s">
        <v>171</v>
      </c>
      <c r="E167" s="6" t="n">
        <v>1783525712</v>
      </c>
      <c r="F167" s="6" t="n">
        <v>1783526574</v>
      </c>
      <c r="G167" s="6" t="n">
        <v>1783526438</v>
      </c>
      <c r="H167" s="6" t="n">
        <v>1783527320</v>
      </c>
      <c r="J167" s="6" t="n">
        <v>0</v>
      </c>
      <c r="K167" s="6" t="n">
        <v>0</v>
      </c>
      <c r="L167" s="9" t="n">
        <f aca="false">IF(AND(E167&gt;=Scenario!$B$11,E167&lt;Scenario!$B$12),1,0)</f>
        <v>1</v>
      </c>
      <c r="M167" s="9" t="n">
        <f aca="false">IF(AND(L167=1,ISNUMBER(F167)),MAX(0,F167-E167)/60,"")</f>
        <v>14.3666666666667</v>
      </c>
      <c r="N167" s="9" t="n">
        <f aca="false">IF(AND(L167=1,ISNUMBER(G167)),MAX(0,G167-E167)/60,"")</f>
        <v>12.1</v>
      </c>
      <c r="O167" s="9" t="n">
        <f aca="false">IF(ISNUMBER(H167),IF(AND(H167&gt;=Scenario!$B$11,H167&lt;Scenario!$B$12),1,0),0)</f>
        <v>1</v>
      </c>
      <c r="P167" s="9" t="n">
        <f aca="false">IF(O167=1,MAX(0,H167-E167)/60,"")</f>
        <v>26.8</v>
      </c>
      <c r="Q167" s="9" t="n">
        <f aca="false">INDEX(Scenario!$B$18:$B$20,MATCH(B167,Scenario!$A$18:$A$20,0))</f>
        <v>15</v>
      </c>
      <c r="R167" s="9" t="n">
        <f aca="false">INDEX(Scenario!$C$18:$C$20,MATCH(B167,Scenario!$A$18:$A$20,0))</f>
        <v>240</v>
      </c>
      <c r="S167" s="9" t="n">
        <f aca="false">IF(ISNUMBER(M167),IF(M167&lt;=Q167,1,0),"")</f>
        <v>1</v>
      </c>
      <c r="T167" s="9" t="n">
        <f aca="false">IF(ISNUMBER(P167),IF(P167&lt;=R167,1,0),"")</f>
        <v>1</v>
      </c>
      <c r="U167" s="9" t="n">
        <f aca="false">IF(E167&gt;Scenario!$B$14,0,IF(OR(AND(ISNUMBER(H167),H167&lt;=Scenario!$B$14),AND(ISNUMBER(I167),I167&lt;=Scenario!$B$14)),0,1))</f>
        <v>0</v>
      </c>
      <c r="V167" s="9" t="n">
        <f aca="false">IF(AND(U167=1,(Scenario!$B$14-E167)/60&gt;R167),1,0)</f>
        <v>0</v>
      </c>
      <c r="W167" s="9" t="n">
        <f aca="false">IF(OR(C167=Scenario!$B$22,C167=Scenario!$C$22),1,0)</f>
        <v>1</v>
      </c>
      <c r="X167" s="9" t="n">
        <f aca="false">IF(ISNUMBER(I167),1,0)</f>
        <v>0</v>
      </c>
      <c r="Y167" s="9" t="n">
        <f aca="false">MOD(INT(E167/86400)+3,7)</f>
        <v>2</v>
      </c>
      <c r="Z167" s="9" t="n">
        <f aca="false">MOD(INT(E167/3600),24)</f>
        <v>15</v>
      </c>
      <c r="AA167" s="6" t="s">
        <v>579</v>
      </c>
    </row>
    <row r="168" customFormat="false" ht="15" hidden="false" customHeight="false" outlineLevel="0" collapsed="false">
      <c r="A168" s="6" t="s">
        <v>580</v>
      </c>
      <c r="B168" s="6" t="s">
        <v>44</v>
      </c>
      <c r="C168" s="6" t="s">
        <v>47</v>
      </c>
      <c r="D168" s="6" t="s">
        <v>171</v>
      </c>
      <c r="E168" s="6" t="n">
        <v>1783525792</v>
      </c>
      <c r="F168" s="6" t="n">
        <v>1783526572</v>
      </c>
      <c r="G168" s="6" t="n">
        <v>1783526410</v>
      </c>
      <c r="H168" s="6" t="n">
        <v>1783528781</v>
      </c>
      <c r="J168" s="6" t="n">
        <v>0</v>
      </c>
      <c r="K168" s="6" t="n">
        <v>0</v>
      </c>
      <c r="L168" s="9" t="n">
        <f aca="false">IF(AND(E168&gt;=Scenario!$B$11,E168&lt;Scenario!$B$12),1,0)</f>
        <v>1</v>
      </c>
      <c r="M168" s="9" t="n">
        <f aca="false">IF(AND(L168=1,ISNUMBER(F168)),MAX(0,F168-E168)/60,"")</f>
        <v>13</v>
      </c>
      <c r="N168" s="9" t="n">
        <f aca="false">IF(AND(L168=1,ISNUMBER(G168)),MAX(0,G168-E168)/60,"")</f>
        <v>10.3</v>
      </c>
      <c r="O168" s="9" t="n">
        <f aca="false">IF(ISNUMBER(H168),IF(AND(H168&gt;=Scenario!$B$11,H168&lt;Scenario!$B$12),1,0),0)</f>
        <v>1</v>
      </c>
      <c r="P168" s="9" t="n">
        <f aca="false">IF(O168=1,MAX(0,H168-E168)/60,"")</f>
        <v>49.8166666666667</v>
      </c>
      <c r="Q168" s="9" t="n">
        <f aca="false">INDEX(Scenario!$B$18:$B$20,MATCH(B168,Scenario!$A$18:$A$20,0))</f>
        <v>240</v>
      </c>
      <c r="R168" s="9" t="n">
        <f aca="false">INDEX(Scenario!$C$18:$C$20,MATCH(B168,Scenario!$A$18:$A$20,0))</f>
        <v>4320</v>
      </c>
      <c r="S168" s="9" t="n">
        <f aca="false">IF(ISNUMBER(M168),IF(M168&lt;=Q168,1,0),"")</f>
        <v>1</v>
      </c>
      <c r="T168" s="9" t="n">
        <f aca="false">IF(ISNUMBER(P168),IF(P168&lt;=R168,1,0),"")</f>
        <v>1</v>
      </c>
      <c r="U168" s="9" t="n">
        <f aca="false">IF(E168&gt;Scenario!$B$14,0,IF(OR(AND(ISNUMBER(H168),H168&lt;=Scenario!$B$14),AND(ISNUMBER(I168),I168&lt;=Scenario!$B$14)),0,1))</f>
        <v>0</v>
      </c>
      <c r="V168" s="9" t="n">
        <f aca="false">IF(AND(U168=1,(Scenario!$B$14-E168)/60&gt;R168),1,0)</f>
        <v>0</v>
      </c>
      <c r="W168" s="9" t="n">
        <f aca="false">IF(OR(C168=Scenario!$B$22,C168=Scenario!$C$22),1,0)</f>
        <v>1</v>
      </c>
      <c r="X168" s="9" t="n">
        <f aca="false">IF(ISNUMBER(I168),1,0)</f>
        <v>0</v>
      </c>
      <c r="Y168" s="9" t="n">
        <f aca="false">MOD(INT(E168/86400)+3,7)</f>
        <v>2</v>
      </c>
      <c r="Z168" s="9" t="n">
        <f aca="false">MOD(INT(E168/3600),24)</f>
        <v>15</v>
      </c>
      <c r="AA168" s="6" t="s">
        <v>581</v>
      </c>
    </row>
    <row r="169" customFormat="false" ht="15" hidden="false" customHeight="false" outlineLevel="0" collapsed="false">
      <c r="A169" s="6" t="s">
        <v>582</v>
      </c>
      <c r="B169" s="6" t="s">
        <v>44</v>
      </c>
      <c r="C169" s="6" t="s">
        <v>249</v>
      </c>
      <c r="D169" s="6" t="s">
        <v>171</v>
      </c>
      <c r="E169" s="6" t="n">
        <v>1783529040</v>
      </c>
      <c r="F169" s="6" t="n">
        <v>1783529252</v>
      </c>
      <c r="G169" s="6" t="n">
        <v>1783529056</v>
      </c>
      <c r="H169" s="6" t="n">
        <v>1783531399</v>
      </c>
      <c r="J169" s="6" t="n">
        <v>0</v>
      </c>
      <c r="K169" s="6" t="n">
        <v>0</v>
      </c>
      <c r="L169" s="9" t="n">
        <f aca="false">IF(AND(E169&gt;=Scenario!$B$11,E169&lt;Scenario!$B$12),1,0)</f>
        <v>1</v>
      </c>
      <c r="M169" s="9" t="n">
        <f aca="false">IF(AND(L169=1,ISNUMBER(F169)),MAX(0,F169-E169)/60,"")</f>
        <v>3.53333333333333</v>
      </c>
      <c r="N169" s="9" t="n">
        <f aca="false">IF(AND(L169=1,ISNUMBER(G169)),MAX(0,G169-E169)/60,"")</f>
        <v>0.266666666666667</v>
      </c>
      <c r="O169" s="9" t="n">
        <f aca="false">IF(ISNUMBER(H169),IF(AND(H169&gt;=Scenario!$B$11,H169&lt;Scenario!$B$12),1,0),0)</f>
        <v>1</v>
      </c>
      <c r="P169" s="9" t="n">
        <f aca="false">IF(O169=1,MAX(0,H169-E169)/60,"")</f>
        <v>39.3166666666667</v>
      </c>
      <c r="Q169" s="9" t="n">
        <f aca="false">INDEX(Scenario!$B$18:$B$20,MATCH(B169,Scenario!$A$18:$A$20,0))</f>
        <v>240</v>
      </c>
      <c r="R169" s="9" t="n">
        <f aca="false">INDEX(Scenario!$C$18:$C$20,MATCH(B169,Scenario!$A$18:$A$20,0))</f>
        <v>4320</v>
      </c>
      <c r="S169" s="9" t="n">
        <f aca="false">IF(ISNUMBER(M169),IF(M169&lt;=Q169,1,0),"")</f>
        <v>1</v>
      </c>
      <c r="T169" s="9" t="n">
        <f aca="false">IF(ISNUMBER(P169),IF(P169&lt;=R169,1,0),"")</f>
        <v>1</v>
      </c>
      <c r="U169" s="9" t="n">
        <f aca="false">IF(E169&gt;Scenario!$B$14,0,IF(OR(AND(ISNUMBER(H169),H169&lt;=Scenario!$B$14),AND(ISNUMBER(I169),I169&lt;=Scenario!$B$14)),0,1))</f>
        <v>0</v>
      </c>
      <c r="V169" s="9" t="n">
        <f aca="false">IF(AND(U169=1,(Scenario!$B$14-E169)/60&gt;R169),1,0)</f>
        <v>0</v>
      </c>
      <c r="W169" s="9" t="n">
        <f aca="false">IF(OR(C169=Scenario!$B$22,C169=Scenario!$C$22),1,0)</f>
        <v>0</v>
      </c>
      <c r="X169" s="9" t="n">
        <f aca="false">IF(ISNUMBER(I169),1,0)</f>
        <v>0</v>
      </c>
      <c r="Y169" s="9" t="n">
        <f aca="false">MOD(INT(E169/86400)+3,7)</f>
        <v>2</v>
      </c>
      <c r="Z169" s="9" t="n">
        <f aca="false">MOD(INT(E169/3600),24)</f>
        <v>16</v>
      </c>
      <c r="AA169" s="6" t="s">
        <v>583</v>
      </c>
    </row>
    <row r="170" customFormat="false" ht="15" hidden="false" customHeight="false" outlineLevel="0" collapsed="false">
      <c r="A170" s="6" t="s">
        <v>584</v>
      </c>
      <c r="B170" s="6" t="s">
        <v>44</v>
      </c>
      <c r="C170" s="6" t="s">
        <v>288</v>
      </c>
      <c r="D170" s="6" t="s">
        <v>171</v>
      </c>
      <c r="E170" s="6" t="n">
        <v>1783529728</v>
      </c>
      <c r="F170" s="6" t="n">
        <v>1783531526</v>
      </c>
      <c r="G170" s="6" t="n">
        <v>1783531437</v>
      </c>
      <c r="H170" s="6" t="n">
        <v>1783577306</v>
      </c>
      <c r="J170" s="6" t="n">
        <v>1</v>
      </c>
      <c r="K170" s="6" t="n">
        <v>0</v>
      </c>
      <c r="L170" s="9" t="n">
        <f aca="false">IF(AND(E170&gt;=Scenario!$B$11,E170&lt;Scenario!$B$12),1,0)</f>
        <v>1</v>
      </c>
      <c r="M170" s="9" t="n">
        <f aca="false">IF(AND(L170=1,ISNUMBER(F170)),MAX(0,F170-E170)/60,"")</f>
        <v>29.9666666666667</v>
      </c>
      <c r="N170" s="9" t="n">
        <f aca="false">IF(AND(L170=1,ISNUMBER(G170)),MAX(0,G170-E170)/60,"")</f>
        <v>28.4833333333333</v>
      </c>
      <c r="O170" s="9" t="n">
        <f aca="false">IF(ISNUMBER(H170),IF(AND(H170&gt;=Scenario!$B$11,H170&lt;Scenario!$B$12),1,0),0)</f>
        <v>1</v>
      </c>
      <c r="P170" s="9" t="n">
        <f aca="false">IF(O170=1,MAX(0,H170-E170)/60,"")</f>
        <v>792.966666666667</v>
      </c>
      <c r="Q170" s="9" t="n">
        <f aca="false">INDEX(Scenario!$B$18:$B$20,MATCH(B170,Scenario!$A$18:$A$20,0))</f>
        <v>240</v>
      </c>
      <c r="R170" s="9" t="n">
        <f aca="false">INDEX(Scenario!$C$18:$C$20,MATCH(B170,Scenario!$A$18:$A$20,0))</f>
        <v>4320</v>
      </c>
      <c r="S170" s="9" t="n">
        <f aca="false">IF(ISNUMBER(M170),IF(M170&lt;=Q170,1,0),"")</f>
        <v>1</v>
      </c>
      <c r="T170" s="9" t="n">
        <f aca="false">IF(ISNUMBER(P170),IF(P170&lt;=R170,1,0),"")</f>
        <v>1</v>
      </c>
      <c r="U170" s="9" t="n">
        <f aca="false">IF(E170&gt;Scenario!$B$14,0,IF(OR(AND(ISNUMBER(H170),H170&lt;=Scenario!$B$14),AND(ISNUMBER(I170),I170&lt;=Scenario!$B$14)),0,1))</f>
        <v>0</v>
      </c>
      <c r="V170" s="9" t="n">
        <f aca="false">IF(AND(U170=1,(Scenario!$B$14-E170)/60&gt;R170),1,0)</f>
        <v>0</v>
      </c>
      <c r="W170" s="9" t="n">
        <f aca="false">IF(OR(C170=Scenario!$B$22,C170=Scenario!$C$22),1,0)</f>
        <v>0</v>
      </c>
      <c r="X170" s="9" t="n">
        <f aca="false">IF(ISNUMBER(I170),1,0)</f>
        <v>0</v>
      </c>
      <c r="Y170" s="9" t="n">
        <f aca="false">MOD(INT(E170/86400)+3,7)</f>
        <v>2</v>
      </c>
      <c r="Z170" s="9" t="n">
        <f aca="false">MOD(INT(E170/3600),24)</f>
        <v>16</v>
      </c>
      <c r="AA170" s="6" t="s">
        <v>585</v>
      </c>
    </row>
    <row r="171" customFormat="false" ht="15" hidden="false" customHeight="false" outlineLevel="0" collapsed="false">
      <c r="A171" s="6" t="s">
        <v>586</v>
      </c>
      <c r="B171" s="6" t="s">
        <v>43</v>
      </c>
      <c r="C171" s="6" t="s">
        <v>46</v>
      </c>
      <c r="D171" s="6" t="s">
        <v>172</v>
      </c>
      <c r="E171" s="6" t="n">
        <v>1783529755</v>
      </c>
      <c r="F171" s="6" t="n">
        <v>1783529989</v>
      </c>
      <c r="G171" s="6" t="n">
        <v>1783529781</v>
      </c>
      <c r="H171" s="6" t="n">
        <v>1783531515</v>
      </c>
      <c r="J171" s="6" t="n">
        <v>0</v>
      </c>
      <c r="K171" s="6" t="n">
        <v>0</v>
      </c>
      <c r="L171" s="9" t="n">
        <f aca="false">IF(AND(E171&gt;=Scenario!$B$11,E171&lt;Scenario!$B$12),1,0)</f>
        <v>1</v>
      </c>
      <c r="M171" s="9" t="n">
        <f aca="false">IF(AND(L171=1,ISNUMBER(F171)),MAX(0,F171-E171)/60,"")</f>
        <v>3.9</v>
      </c>
      <c r="N171" s="9" t="n">
        <f aca="false">IF(AND(L171=1,ISNUMBER(G171)),MAX(0,G171-E171)/60,"")</f>
        <v>0.433333333333333</v>
      </c>
      <c r="O171" s="9" t="n">
        <f aca="false">IF(ISNUMBER(H171),IF(AND(H171&gt;=Scenario!$B$11,H171&lt;Scenario!$B$12),1,0),0)</f>
        <v>1</v>
      </c>
      <c r="P171" s="9" t="n">
        <f aca="false">IF(O171=1,MAX(0,H171-E171)/60,"")</f>
        <v>29.3333333333333</v>
      </c>
      <c r="Q171" s="9" t="n">
        <f aca="false">INDEX(Scenario!$B$18:$B$20,MATCH(B171,Scenario!$A$18:$A$20,0))</f>
        <v>60</v>
      </c>
      <c r="R171" s="9" t="n">
        <f aca="false">INDEX(Scenario!$C$18:$C$20,MATCH(B171,Scenario!$A$18:$A$20,0))</f>
        <v>1440</v>
      </c>
      <c r="S171" s="9" t="n">
        <f aca="false">IF(ISNUMBER(M171),IF(M171&lt;=Q171,1,0),"")</f>
        <v>1</v>
      </c>
      <c r="T171" s="9" t="n">
        <f aca="false">IF(ISNUMBER(P171),IF(P171&lt;=R171,1,0),"")</f>
        <v>1</v>
      </c>
      <c r="U171" s="9" t="n">
        <f aca="false">IF(E171&gt;Scenario!$B$14,0,IF(OR(AND(ISNUMBER(H171),H171&lt;=Scenario!$B$14),AND(ISNUMBER(I171),I171&lt;=Scenario!$B$14)),0,1))</f>
        <v>0</v>
      </c>
      <c r="V171" s="9" t="n">
        <f aca="false">IF(AND(U171=1,(Scenario!$B$14-E171)/60&gt;R171),1,0)</f>
        <v>0</v>
      </c>
      <c r="W171" s="9" t="n">
        <f aca="false">IF(OR(C171=Scenario!$B$22,C171=Scenario!$C$22),1,0)</f>
        <v>1</v>
      </c>
      <c r="X171" s="9" t="n">
        <f aca="false">IF(ISNUMBER(I171),1,0)</f>
        <v>0</v>
      </c>
      <c r="Y171" s="9" t="n">
        <f aca="false">MOD(INT(E171/86400)+3,7)</f>
        <v>2</v>
      </c>
      <c r="Z171" s="9" t="n">
        <f aca="false">MOD(INT(E171/3600),24)</f>
        <v>16</v>
      </c>
      <c r="AA171" s="6" t="s">
        <v>587</v>
      </c>
    </row>
    <row r="172" customFormat="false" ht="15" hidden="false" customHeight="false" outlineLevel="0" collapsed="false">
      <c r="A172" s="6" t="s">
        <v>588</v>
      </c>
      <c r="B172" s="6" t="s">
        <v>42</v>
      </c>
      <c r="C172" s="6" t="s">
        <v>249</v>
      </c>
      <c r="D172" s="6" t="s">
        <v>171</v>
      </c>
      <c r="E172" s="6" t="n">
        <v>1783530419</v>
      </c>
      <c r="F172" s="6" t="n">
        <v>1783530652</v>
      </c>
      <c r="G172" s="6" t="n">
        <v>1783530452</v>
      </c>
      <c r="H172" s="6" t="n">
        <v>1783531311</v>
      </c>
      <c r="J172" s="6" t="n">
        <v>0</v>
      </c>
      <c r="K172" s="6" t="n">
        <v>0</v>
      </c>
      <c r="L172" s="9" t="n">
        <f aca="false">IF(AND(E172&gt;=Scenario!$B$11,E172&lt;Scenario!$B$12),1,0)</f>
        <v>1</v>
      </c>
      <c r="M172" s="9" t="n">
        <f aca="false">IF(AND(L172=1,ISNUMBER(F172)),MAX(0,F172-E172)/60,"")</f>
        <v>3.88333333333333</v>
      </c>
      <c r="N172" s="9" t="n">
        <f aca="false">IF(AND(L172=1,ISNUMBER(G172)),MAX(0,G172-E172)/60,"")</f>
        <v>0.55</v>
      </c>
      <c r="O172" s="9" t="n">
        <f aca="false">IF(ISNUMBER(H172),IF(AND(H172&gt;=Scenario!$B$11,H172&lt;Scenario!$B$12),1,0),0)</f>
        <v>1</v>
      </c>
      <c r="P172" s="9" t="n">
        <f aca="false">IF(O172=1,MAX(0,H172-E172)/60,"")</f>
        <v>14.8666666666667</v>
      </c>
      <c r="Q172" s="9" t="n">
        <f aca="false">INDEX(Scenario!$B$18:$B$20,MATCH(B172,Scenario!$A$18:$A$20,0))</f>
        <v>15</v>
      </c>
      <c r="R172" s="9" t="n">
        <f aca="false">INDEX(Scenario!$C$18:$C$20,MATCH(B172,Scenario!$A$18:$A$20,0))</f>
        <v>240</v>
      </c>
      <c r="S172" s="9" t="n">
        <f aca="false">IF(ISNUMBER(M172),IF(M172&lt;=Q172,1,0),"")</f>
        <v>1</v>
      </c>
      <c r="T172" s="9" t="n">
        <f aca="false">IF(ISNUMBER(P172),IF(P172&lt;=R172,1,0),"")</f>
        <v>1</v>
      </c>
      <c r="U172" s="9" t="n">
        <f aca="false">IF(E172&gt;Scenario!$B$14,0,IF(OR(AND(ISNUMBER(H172),H172&lt;=Scenario!$B$14),AND(ISNUMBER(I172),I172&lt;=Scenario!$B$14)),0,1))</f>
        <v>0</v>
      </c>
      <c r="V172" s="9" t="n">
        <f aca="false">IF(AND(U172=1,(Scenario!$B$14-E172)/60&gt;R172),1,0)</f>
        <v>0</v>
      </c>
      <c r="W172" s="9" t="n">
        <f aca="false">IF(OR(C172=Scenario!$B$22,C172=Scenario!$C$22),1,0)</f>
        <v>0</v>
      </c>
      <c r="X172" s="9" t="n">
        <f aca="false">IF(ISNUMBER(I172),1,0)</f>
        <v>0</v>
      </c>
      <c r="Y172" s="9" t="n">
        <f aca="false">MOD(INT(E172/86400)+3,7)</f>
        <v>2</v>
      </c>
      <c r="Z172" s="9" t="n">
        <f aca="false">MOD(INT(E172/3600),24)</f>
        <v>17</v>
      </c>
      <c r="AA172" s="6" t="s">
        <v>589</v>
      </c>
    </row>
    <row r="173" customFormat="false" ht="15" hidden="false" customHeight="false" outlineLevel="0" collapsed="false">
      <c r="A173" s="6" t="s">
        <v>590</v>
      </c>
      <c r="B173" s="6" t="s">
        <v>44</v>
      </c>
      <c r="C173" s="6" t="s">
        <v>249</v>
      </c>
      <c r="D173" s="6" t="s">
        <v>171</v>
      </c>
      <c r="E173" s="6" t="n">
        <v>1783531627</v>
      </c>
      <c r="F173" s="6" t="n">
        <v>1783531832</v>
      </c>
      <c r="G173" s="6" t="n">
        <v>1783531668</v>
      </c>
      <c r="H173" s="6" t="n">
        <v>1783535071</v>
      </c>
      <c r="J173" s="6" t="n">
        <v>0</v>
      </c>
      <c r="K173" s="6" t="n">
        <v>0</v>
      </c>
      <c r="L173" s="9" t="n">
        <f aca="false">IF(AND(E173&gt;=Scenario!$B$11,E173&lt;Scenario!$B$12),1,0)</f>
        <v>1</v>
      </c>
      <c r="M173" s="9" t="n">
        <f aca="false">IF(AND(L173=1,ISNUMBER(F173)),MAX(0,F173-E173)/60,"")</f>
        <v>3.41666666666667</v>
      </c>
      <c r="N173" s="9" t="n">
        <f aca="false">IF(AND(L173=1,ISNUMBER(G173)),MAX(0,G173-E173)/60,"")</f>
        <v>0.683333333333333</v>
      </c>
      <c r="O173" s="9" t="n">
        <f aca="false">IF(ISNUMBER(H173),IF(AND(H173&gt;=Scenario!$B$11,H173&lt;Scenario!$B$12),1,0),0)</f>
        <v>1</v>
      </c>
      <c r="P173" s="9" t="n">
        <f aca="false">IF(O173=1,MAX(0,H173-E173)/60,"")</f>
        <v>57.4</v>
      </c>
      <c r="Q173" s="9" t="n">
        <f aca="false">INDEX(Scenario!$B$18:$B$20,MATCH(B173,Scenario!$A$18:$A$20,0))</f>
        <v>240</v>
      </c>
      <c r="R173" s="9" t="n">
        <f aca="false">INDEX(Scenario!$C$18:$C$20,MATCH(B173,Scenario!$A$18:$A$20,0))</f>
        <v>4320</v>
      </c>
      <c r="S173" s="9" t="n">
        <f aca="false">IF(ISNUMBER(M173),IF(M173&lt;=Q173,1,0),"")</f>
        <v>1</v>
      </c>
      <c r="T173" s="9" t="n">
        <f aca="false">IF(ISNUMBER(P173),IF(P173&lt;=R173,1,0),"")</f>
        <v>1</v>
      </c>
      <c r="U173" s="9" t="n">
        <f aca="false">IF(E173&gt;Scenario!$B$14,0,IF(OR(AND(ISNUMBER(H173),H173&lt;=Scenario!$B$14),AND(ISNUMBER(I173),I173&lt;=Scenario!$B$14)),0,1))</f>
        <v>0</v>
      </c>
      <c r="V173" s="9" t="n">
        <f aca="false">IF(AND(U173=1,(Scenario!$B$14-E173)/60&gt;R173),1,0)</f>
        <v>0</v>
      </c>
      <c r="W173" s="9" t="n">
        <f aca="false">IF(OR(C173=Scenario!$B$22,C173=Scenario!$C$22),1,0)</f>
        <v>0</v>
      </c>
      <c r="X173" s="9" t="n">
        <f aca="false">IF(ISNUMBER(I173),1,0)</f>
        <v>0</v>
      </c>
      <c r="Y173" s="9" t="n">
        <f aca="false">MOD(INT(E173/86400)+3,7)</f>
        <v>2</v>
      </c>
      <c r="Z173" s="9" t="n">
        <f aca="false">MOD(INT(E173/3600),24)</f>
        <v>17</v>
      </c>
      <c r="AA173" s="6" t="s">
        <v>591</v>
      </c>
    </row>
    <row r="174" customFormat="false" ht="15" hidden="false" customHeight="false" outlineLevel="0" collapsed="false">
      <c r="A174" s="6" t="s">
        <v>592</v>
      </c>
      <c r="B174" s="6" t="s">
        <v>43</v>
      </c>
      <c r="C174" s="6" t="s">
        <v>46</v>
      </c>
      <c r="D174" s="6" t="s">
        <v>170</v>
      </c>
      <c r="E174" s="6" t="n">
        <v>1783533484</v>
      </c>
      <c r="F174" s="6" t="n">
        <v>1783533709</v>
      </c>
      <c r="G174" s="6" t="n">
        <v>1783533529</v>
      </c>
      <c r="H174" s="6" t="n">
        <v>1783534335</v>
      </c>
      <c r="J174" s="6" t="n">
        <v>0</v>
      </c>
      <c r="K174" s="6" t="n">
        <v>0</v>
      </c>
      <c r="L174" s="9" t="n">
        <f aca="false">IF(AND(E174&gt;=Scenario!$B$11,E174&lt;Scenario!$B$12),1,0)</f>
        <v>1</v>
      </c>
      <c r="M174" s="9" t="n">
        <f aca="false">IF(AND(L174=1,ISNUMBER(F174)),MAX(0,F174-E174)/60,"")</f>
        <v>3.75</v>
      </c>
      <c r="N174" s="9" t="n">
        <f aca="false">IF(AND(L174=1,ISNUMBER(G174)),MAX(0,G174-E174)/60,"")</f>
        <v>0.75</v>
      </c>
      <c r="O174" s="9" t="n">
        <f aca="false">IF(ISNUMBER(H174),IF(AND(H174&gt;=Scenario!$B$11,H174&lt;Scenario!$B$12),1,0),0)</f>
        <v>1</v>
      </c>
      <c r="P174" s="9" t="n">
        <f aca="false">IF(O174=1,MAX(0,H174-E174)/60,"")</f>
        <v>14.1833333333333</v>
      </c>
      <c r="Q174" s="9" t="n">
        <f aca="false">INDEX(Scenario!$B$18:$B$20,MATCH(B174,Scenario!$A$18:$A$20,0))</f>
        <v>60</v>
      </c>
      <c r="R174" s="9" t="n">
        <f aca="false">INDEX(Scenario!$C$18:$C$20,MATCH(B174,Scenario!$A$18:$A$20,0))</f>
        <v>1440</v>
      </c>
      <c r="S174" s="9" t="n">
        <f aca="false">IF(ISNUMBER(M174),IF(M174&lt;=Q174,1,0),"")</f>
        <v>1</v>
      </c>
      <c r="T174" s="9" t="n">
        <f aca="false">IF(ISNUMBER(P174),IF(P174&lt;=R174,1,0),"")</f>
        <v>1</v>
      </c>
      <c r="U174" s="9" t="n">
        <f aca="false">IF(E174&gt;Scenario!$B$14,0,IF(OR(AND(ISNUMBER(H174),H174&lt;=Scenario!$B$14),AND(ISNUMBER(I174),I174&lt;=Scenario!$B$14)),0,1))</f>
        <v>0</v>
      </c>
      <c r="V174" s="9" t="n">
        <f aca="false">IF(AND(U174=1,(Scenario!$B$14-E174)/60&gt;R174),1,0)</f>
        <v>0</v>
      </c>
      <c r="W174" s="9" t="n">
        <f aca="false">IF(OR(C174=Scenario!$B$22,C174=Scenario!$C$22),1,0)</f>
        <v>1</v>
      </c>
      <c r="X174" s="9" t="n">
        <f aca="false">IF(ISNUMBER(I174),1,0)</f>
        <v>0</v>
      </c>
      <c r="Y174" s="9" t="n">
        <f aca="false">MOD(INT(E174/86400)+3,7)</f>
        <v>2</v>
      </c>
      <c r="Z174" s="9" t="n">
        <f aca="false">MOD(INT(E174/3600),24)</f>
        <v>17</v>
      </c>
      <c r="AA174" s="6" t="s">
        <v>593</v>
      </c>
    </row>
    <row r="175" customFormat="false" ht="15" hidden="false" customHeight="false" outlineLevel="0" collapsed="false">
      <c r="A175" s="6" t="s">
        <v>594</v>
      </c>
      <c r="B175" s="6" t="s">
        <v>44</v>
      </c>
      <c r="C175" s="6" t="s">
        <v>249</v>
      </c>
      <c r="D175" s="6" t="s">
        <v>171</v>
      </c>
      <c r="E175" s="6" t="n">
        <v>1783535547</v>
      </c>
      <c r="F175" s="6" t="n">
        <v>1783535660</v>
      </c>
      <c r="G175" s="6" t="n">
        <v>1783535599</v>
      </c>
      <c r="H175" s="6" t="n">
        <v>1783539385</v>
      </c>
      <c r="J175" s="6" t="n">
        <v>0</v>
      </c>
      <c r="K175" s="6" t="n">
        <v>0</v>
      </c>
      <c r="L175" s="9" t="n">
        <f aca="false">IF(AND(E175&gt;=Scenario!$B$11,E175&lt;Scenario!$B$12),1,0)</f>
        <v>1</v>
      </c>
      <c r="M175" s="9" t="n">
        <f aca="false">IF(AND(L175=1,ISNUMBER(F175)),MAX(0,F175-E175)/60,"")</f>
        <v>1.88333333333333</v>
      </c>
      <c r="N175" s="9" t="n">
        <f aca="false">IF(AND(L175=1,ISNUMBER(G175)),MAX(0,G175-E175)/60,"")</f>
        <v>0.866666666666667</v>
      </c>
      <c r="O175" s="9" t="n">
        <f aca="false">IF(ISNUMBER(H175),IF(AND(H175&gt;=Scenario!$B$11,H175&lt;Scenario!$B$12),1,0),0)</f>
        <v>1</v>
      </c>
      <c r="P175" s="9" t="n">
        <f aca="false">IF(O175=1,MAX(0,H175-E175)/60,"")</f>
        <v>63.9666666666667</v>
      </c>
      <c r="Q175" s="9" t="n">
        <f aca="false">INDEX(Scenario!$B$18:$B$20,MATCH(B175,Scenario!$A$18:$A$20,0))</f>
        <v>240</v>
      </c>
      <c r="R175" s="9" t="n">
        <f aca="false">INDEX(Scenario!$C$18:$C$20,MATCH(B175,Scenario!$A$18:$A$20,0))</f>
        <v>4320</v>
      </c>
      <c r="S175" s="9" t="n">
        <f aca="false">IF(ISNUMBER(M175),IF(M175&lt;=Q175,1,0),"")</f>
        <v>1</v>
      </c>
      <c r="T175" s="9" t="n">
        <f aca="false">IF(ISNUMBER(P175),IF(P175&lt;=R175,1,0),"")</f>
        <v>1</v>
      </c>
      <c r="U175" s="9" t="n">
        <f aca="false">IF(E175&gt;Scenario!$B$14,0,IF(OR(AND(ISNUMBER(H175),H175&lt;=Scenario!$B$14),AND(ISNUMBER(I175),I175&lt;=Scenario!$B$14)),0,1))</f>
        <v>0</v>
      </c>
      <c r="V175" s="9" t="n">
        <f aca="false">IF(AND(U175=1,(Scenario!$B$14-E175)/60&gt;R175),1,0)</f>
        <v>0</v>
      </c>
      <c r="W175" s="9" t="n">
        <f aca="false">IF(OR(C175=Scenario!$B$22,C175=Scenario!$C$22),1,0)</f>
        <v>0</v>
      </c>
      <c r="X175" s="9" t="n">
        <f aca="false">IF(ISNUMBER(I175),1,0)</f>
        <v>0</v>
      </c>
      <c r="Y175" s="9" t="n">
        <f aca="false">MOD(INT(E175/86400)+3,7)</f>
        <v>2</v>
      </c>
      <c r="Z175" s="9" t="n">
        <f aca="false">MOD(INT(E175/3600),24)</f>
        <v>18</v>
      </c>
      <c r="AA175" s="6" t="s">
        <v>595</v>
      </c>
    </row>
    <row r="176" customFormat="false" ht="15" hidden="false" customHeight="false" outlineLevel="0" collapsed="false">
      <c r="A176" s="6" t="s">
        <v>596</v>
      </c>
      <c r="B176" s="6" t="s">
        <v>43</v>
      </c>
      <c r="C176" s="6" t="s">
        <v>46</v>
      </c>
      <c r="D176" s="6" t="s">
        <v>170</v>
      </c>
      <c r="E176" s="6" t="n">
        <v>1783536204</v>
      </c>
      <c r="F176" s="6" t="n">
        <v>1783536432</v>
      </c>
      <c r="G176" s="6" t="n">
        <v>1783536249</v>
      </c>
      <c r="H176" s="6" t="n">
        <v>1783540730</v>
      </c>
      <c r="J176" s="6" t="n">
        <v>0</v>
      </c>
      <c r="K176" s="6" t="n">
        <v>0</v>
      </c>
      <c r="L176" s="9" t="n">
        <f aca="false">IF(AND(E176&gt;=Scenario!$B$11,E176&lt;Scenario!$B$12),1,0)</f>
        <v>1</v>
      </c>
      <c r="M176" s="9" t="n">
        <f aca="false">IF(AND(L176=1,ISNUMBER(F176)),MAX(0,F176-E176)/60,"")</f>
        <v>3.8</v>
      </c>
      <c r="N176" s="9" t="n">
        <f aca="false">IF(AND(L176=1,ISNUMBER(G176)),MAX(0,G176-E176)/60,"")</f>
        <v>0.75</v>
      </c>
      <c r="O176" s="9" t="n">
        <f aca="false">IF(ISNUMBER(H176),IF(AND(H176&gt;=Scenario!$B$11,H176&lt;Scenario!$B$12),1,0),0)</f>
        <v>1</v>
      </c>
      <c r="P176" s="9" t="n">
        <f aca="false">IF(O176=1,MAX(0,H176-E176)/60,"")</f>
        <v>75.4333333333333</v>
      </c>
      <c r="Q176" s="9" t="n">
        <f aca="false">INDEX(Scenario!$B$18:$B$20,MATCH(B176,Scenario!$A$18:$A$20,0))</f>
        <v>60</v>
      </c>
      <c r="R176" s="9" t="n">
        <f aca="false">INDEX(Scenario!$C$18:$C$20,MATCH(B176,Scenario!$A$18:$A$20,0))</f>
        <v>1440</v>
      </c>
      <c r="S176" s="9" t="n">
        <f aca="false">IF(ISNUMBER(M176),IF(M176&lt;=Q176,1,0),"")</f>
        <v>1</v>
      </c>
      <c r="T176" s="9" t="n">
        <f aca="false">IF(ISNUMBER(P176),IF(P176&lt;=R176,1,0),"")</f>
        <v>1</v>
      </c>
      <c r="U176" s="9" t="n">
        <f aca="false">IF(E176&gt;Scenario!$B$14,0,IF(OR(AND(ISNUMBER(H176),H176&lt;=Scenario!$B$14),AND(ISNUMBER(I176),I176&lt;=Scenario!$B$14)),0,1))</f>
        <v>0</v>
      </c>
      <c r="V176" s="9" t="n">
        <f aca="false">IF(AND(U176=1,(Scenario!$B$14-E176)/60&gt;R176),1,0)</f>
        <v>0</v>
      </c>
      <c r="W176" s="9" t="n">
        <f aca="false">IF(OR(C176=Scenario!$B$22,C176=Scenario!$C$22),1,0)</f>
        <v>1</v>
      </c>
      <c r="X176" s="9" t="n">
        <f aca="false">IF(ISNUMBER(I176),1,0)</f>
        <v>0</v>
      </c>
      <c r="Y176" s="9" t="n">
        <f aca="false">MOD(INT(E176/86400)+3,7)</f>
        <v>2</v>
      </c>
      <c r="Z176" s="9" t="n">
        <f aca="false">MOD(INT(E176/3600),24)</f>
        <v>18</v>
      </c>
      <c r="AA176" s="6" t="s">
        <v>597</v>
      </c>
    </row>
    <row r="177" customFormat="false" ht="15" hidden="false" customHeight="false" outlineLevel="0" collapsed="false">
      <c r="A177" s="6" t="s">
        <v>598</v>
      </c>
      <c r="B177" s="6" t="s">
        <v>44</v>
      </c>
      <c r="C177" s="6" t="s">
        <v>288</v>
      </c>
      <c r="D177" s="6" t="s">
        <v>171</v>
      </c>
      <c r="E177" s="6" t="n">
        <v>1783536382</v>
      </c>
      <c r="F177" s="6" t="n">
        <v>1783536541</v>
      </c>
      <c r="G177" s="6" t="n">
        <v>1783536411</v>
      </c>
      <c r="H177" s="6" t="n">
        <v>1783547362</v>
      </c>
      <c r="J177" s="6" t="n">
        <v>0</v>
      </c>
      <c r="K177" s="6" t="n">
        <v>0</v>
      </c>
      <c r="L177" s="9" t="n">
        <f aca="false">IF(AND(E177&gt;=Scenario!$B$11,E177&lt;Scenario!$B$12),1,0)</f>
        <v>1</v>
      </c>
      <c r="M177" s="9" t="n">
        <f aca="false">IF(AND(L177=1,ISNUMBER(F177)),MAX(0,F177-E177)/60,"")</f>
        <v>2.65</v>
      </c>
      <c r="N177" s="9" t="n">
        <f aca="false">IF(AND(L177=1,ISNUMBER(G177)),MAX(0,G177-E177)/60,"")</f>
        <v>0.483333333333333</v>
      </c>
      <c r="O177" s="9" t="n">
        <f aca="false">IF(ISNUMBER(H177),IF(AND(H177&gt;=Scenario!$B$11,H177&lt;Scenario!$B$12),1,0),0)</f>
        <v>1</v>
      </c>
      <c r="P177" s="9" t="n">
        <f aca="false">IF(O177=1,MAX(0,H177-E177)/60,"")</f>
        <v>183</v>
      </c>
      <c r="Q177" s="9" t="n">
        <f aca="false">INDEX(Scenario!$B$18:$B$20,MATCH(B177,Scenario!$A$18:$A$20,0))</f>
        <v>240</v>
      </c>
      <c r="R177" s="9" t="n">
        <f aca="false">INDEX(Scenario!$C$18:$C$20,MATCH(B177,Scenario!$A$18:$A$20,0))</f>
        <v>4320</v>
      </c>
      <c r="S177" s="9" t="n">
        <f aca="false">IF(ISNUMBER(M177),IF(M177&lt;=Q177,1,0),"")</f>
        <v>1</v>
      </c>
      <c r="T177" s="9" t="n">
        <f aca="false">IF(ISNUMBER(P177),IF(P177&lt;=R177,1,0),"")</f>
        <v>1</v>
      </c>
      <c r="U177" s="9" t="n">
        <f aca="false">IF(E177&gt;Scenario!$B$14,0,IF(OR(AND(ISNUMBER(H177),H177&lt;=Scenario!$B$14),AND(ISNUMBER(I177),I177&lt;=Scenario!$B$14)),0,1))</f>
        <v>0</v>
      </c>
      <c r="V177" s="9" t="n">
        <f aca="false">IF(AND(U177=1,(Scenario!$B$14-E177)/60&gt;R177),1,0)</f>
        <v>0</v>
      </c>
      <c r="W177" s="9" t="n">
        <f aca="false">IF(OR(C177=Scenario!$B$22,C177=Scenario!$C$22),1,0)</f>
        <v>0</v>
      </c>
      <c r="X177" s="9" t="n">
        <f aca="false">IF(ISNUMBER(I177),1,0)</f>
        <v>0</v>
      </c>
      <c r="Y177" s="9" t="n">
        <f aca="false">MOD(INT(E177/86400)+3,7)</f>
        <v>2</v>
      </c>
      <c r="Z177" s="9" t="n">
        <f aca="false">MOD(INT(E177/3600),24)</f>
        <v>18</v>
      </c>
      <c r="AA177" s="6" t="s">
        <v>599</v>
      </c>
    </row>
    <row r="178" customFormat="false" ht="15" hidden="false" customHeight="false" outlineLevel="0" collapsed="false">
      <c r="A178" s="6" t="s">
        <v>600</v>
      </c>
      <c r="B178" s="6" t="s">
        <v>43</v>
      </c>
      <c r="C178" s="6" t="s">
        <v>47</v>
      </c>
      <c r="D178" s="6" t="s">
        <v>171</v>
      </c>
      <c r="E178" s="6" t="n">
        <v>1783536474</v>
      </c>
      <c r="F178" s="6" t="n">
        <v>1783536598</v>
      </c>
      <c r="G178" s="6" t="n">
        <v>1783536520</v>
      </c>
      <c r="H178" s="6" t="n">
        <v>1783538343</v>
      </c>
      <c r="J178" s="6" t="n">
        <v>0</v>
      </c>
      <c r="K178" s="6" t="n">
        <v>0</v>
      </c>
      <c r="L178" s="9" t="n">
        <f aca="false">IF(AND(E178&gt;=Scenario!$B$11,E178&lt;Scenario!$B$12),1,0)</f>
        <v>1</v>
      </c>
      <c r="M178" s="9" t="n">
        <f aca="false">IF(AND(L178=1,ISNUMBER(F178)),MAX(0,F178-E178)/60,"")</f>
        <v>2.06666666666667</v>
      </c>
      <c r="N178" s="9" t="n">
        <f aca="false">IF(AND(L178=1,ISNUMBER(G178)),MAX(0,G178-E178)/60,"")</f>
        <v>0.766666666666667</v>
      </c>
      <c r="O178" s="9" t="n">
        <f aca="false">IF(ISNUMBER(H178),IF(AND(H178&gt;=Scenario!$B$11,H178&lt;Scenario!$B$12),1,0),0)</f>
        <v>1</v>
      </c>
      <c r="P178" s="9" t="n">
        <f aca="false">IF(O178=1,MAX(0,H178-E178)/60,"")</f>
        <v>31.15</v>
      </c>
      <c r="Q178" s="9" t="n">
        <f aca="false">INDEX(Scenario!$B$18:$B$20,MATCH(B178,Scenario!$A$18:$A$20,0))</f>
        <v>60</v>
      </c>
      <c r="R178" s="9" t="n">
        <f aca="false">INDEX(Scenario!$C$18:$C$20,MATCH(B178,Scenario!$A$18:$A$20,0))</f>
        <v>1440</v>
      </c>
      <c r="S178" s="9" t="n">
        <f aca="false">IF(ISNUMBER(M178),IF(M178&lt;=Q178,1,0),"")</f>
        <v>1</v>
      </c>
      <c r="T178" s="9" t="n">
        <f aca="false">IF(ISNUMBER(P178),IF(P178&lt;=R178,1,0),"")</f>
        <v>1</v>
      </c>
      <c r="U178" s="9" t="n">
        <f aca="false">IF(E178&gt;Scenario!$B$14,0,IF(OR(AND(ISNUMBER(H178),H178&lt;=Scenario!$B$14),AND(ISNUMBER(I178),I178&lt;=Scenario!$B$14)),0,1))</f>
        <v>0</v>
      </c>
      <c r="V178" s="9" t="n">
        <f aca="false">IF(AND(U178=1,(Scenario!$B$14-E178)/60&gt;R178),1,0)</f>
        <v>0</v>
      </c>
      <c r="W178" s="9" t="n">
        <f aca="false">IF(OR(C178=Scenario!$B$22,C178=Scenario!$C$22),1,0)</f>
        <v>1</v>
      </c>
      <c r="X178" s="9" t="n">
        <f aca="false">IF(ISNUMBER(I178),1,0)</f>
        <v>0</v>
      </c>
      <c r="Y178" s="9" t="n">
        <f aca="false">MOD(INT(E178/86400)+3,7)</f>
        <v>2</v>
      </c>
      <c r="Z178" s="9" t="n">
        <f aca="false">MOD(INT(E178/3600),24)</f>
        <v>18</v>
      </c>
      <c r="AA178" s="6" t="s">
        <v>601</v>
      </c>
    </row>
    <row r="179" customFormat="false" ht="15" hidden="false" customHeight="false" outlineLevel="0" collapsed="false">
      <c r="A179" s="6" t="s">
        <v>602</v>
      </c>
      <c r="B179" s="6" t="s">
        <v>42</v>
      </c>
      <c r="C179" s="6" t="s">
        <v>288</v>
      </c>
      <c r="D179" s="6" t="s">
        <v>170</v>
      </c>
      <c r="E179" s="6" t="n">
        <v>1783536824</v>
      </c>
      <c r="F179" s="6" t="n">
        <v>1783536985</v>
      </c>
      <c r="G179" s="6" t="n">
        <v>1783536849</v>
      </c>
      <c r="H179" s="6" t="n">
        <v>1783538799</v>
      </c>
      <c r="J179" s="6" t="n">
        <v>0</v>
      </c>
      <c r="K179" s="6" t="n">
        <v>0</v>
      </c>
      <c r="L179" s="9" t="n">
        <f aca="false">IF(AND(E179&gt;=Scenario!$B$11,E179&lt;Scenario!$B$12),1,0)</f>
        <v>1</v>
      </c>
      <c r="M179" s="9" t="n">
        <f aca="false">IF(AND(L179=1,ISNUMBER(F179)),MAX(0,F179-E179)/60,"")</f>
        <v>2.68333333333333</v>
      </c>
      <c r="N179" s="9" t="n">
        <f aca="false">IF(AND(L179=1,ISNUMBER(G179)),MAX(0,G179-E179)/60,"")</f>
        <v>0.416666666666667</v>
      </c>
      <c r="O179" s="9" t="n">
        <f aca="false">IF(ISNUMBER(H179),IF(AND(H179&gt;=Scenario!$B$11,H179&lt;Scenario!$B$12),1,0),0)</f>
        <v>1</v>
      </c>
      <c r="P179" s="9" t="n">
        <f aca="false">IF(O179=1,MAX(0,H179-E179)/60,"")</f>
        <v>32.9166666666667</v>
      </c>
      <c r="Q179" s="9" t="n">
        <f aca="false">INDEX(Scenario!$B$18:$B$20,MATCH(B179,Scenario!$A$18:$A$20,0))</f>
        <v>15</v>
      </c>
      <c r="R179" s="9" t="n">
        <f aca="false">INDEX(Scenario!$C$18:$C$20,MATCH(B179,Scenario!$A$18:$A$20,0))</f>
        <v>240</v>
      </c>
      <c r="S179" s="9" t="n">
        <f aca="false">IF(ISNUMBER(M179),IF(M179&lt;=Q179,1,0),"")</f>
        <v>1</v>
      </c>
      <c r="T179" s="9" t="n">
        <f aca="false">IF(ISNUMBER(P179),IF(P179&lt;=R179,1,0),"")</f>
        <v>1</v>
      </c>
      <c r="U179" s="9" t="n">
        <f aca="false">IF(E179&gt;Scenario!$B$14,0,IF(OR(AND(ISNUMBER(H179),H179&lt;=Scenario!$B$14),AND(ISNUMBER(I179),I179&lt;=Scenario!$B$14)),0,1))</f>
        <v>0</v>
      </c>
      <c r="V179" s="9" t="n">
        <f aca="false">IF(AND(U179=1,(Scenario!$B$14-E179)/60&gt;R179),1,0)</f>
        <v>0</v>
      </c>
      <c r="W179" s="9" t="n">
        <f aca="false">IF(OR(C179=Scenario!$B$22,C179=Scenario!$C$22),1,0)</f>
        <v>0</v>
      </c>
      <c r="X179" s="9" t="n">
        <f aca="false">IF(ISNUMBER(I179),1,0)</f>
        <v>0</v>
      </c>
      <c r="Y179" s="9" t="n">
        <f aca="false">MOD(INT(E179/86400)+3,7)</f>
        <v>2</v>
      </c>
      <c r="Z179" s="9" t="n">
        <f aca="false">MOD(INT(E179/3600),24)</f>
        <v>18</v>
      </c>
      <c r="AA179" s="6" t="s">
        <v>603</v>
      </c>
    </row>
    <row r="180" customFormat="false" ht="15" hidden="false" customHeight="false" outlineLevel="0" collapsed="false">
      <c r="A180" s="6" t="s">
        <v>604</v>
      </c>
      <c r="B180" s="6" t="s">
        <v>44</v>
      </c>
      <c r="C180" s="6" t="s">
        <v>46</v>
      </c>
      <c r="D180" s="6" t="s">
        <v>171</v>
      </c>
      <c r="E180" s="6" t="n">
        <v>1783538071</v>
      </c>
      <c r="I180" s="6" t="n">
        <v>1783539158</v>
      </c>
      <c r="J180" s="6" t="n">
        <v>0</v>
      </c>
      <c r="K180" s="6" t="n">
        <v>0</v>
      </c>
      <c r="L180" s="9" t="n">
        <f aca="false">IF(AND(E180&gt;=Scenario!$B$11,E180&lt;Scenario!$B$12),1,0)</f>
        <v>1</v>
      </c>
      <c r="M180" s="0" t="str">
        <f aca="false">IF(AND(L180=1,ISNUMBER(F180)),MAX(0,F180-E180)/60,"")</f>
        <v/>
      </c>
      <c r="N180" s="0" t="str">
        <f aca="false">IF(AND(L180=1,ISNUMBER(G180)),MAX(0,G180-E180)/60,"")</f>
        <v/>
      </c>
      <c r="O180" s="9" t="n">
        <f aca="false">IF(ISNUMBER(H180),IF(AND(H180&gt;=Scenario!$B$11,H180&lt;Scenario!$B$12),1,0),0)</f>
        <v>0</v>
      </c>
      <c r="P180" s="0" t="str">
        <f aca="false">IF(O180=1,MAX(0,H180-E180)/60,"")</f>
        <v/>
      </c>
      <c r="Q180" s="9" t="n">
        <f aca="false">INDEX(Scenario!$B$18:$B$20,MATCH(B180,Scenario!$A$18:$A$20,0))</f>
        <v>240</v>
      </c>
      <c r="R180" s="9" t="n">
        <f aca="false">INDEX(Scenario!$C$18:$C$20,MATCH(B180,Scenario!$A$18:$A$20,0))</f>
        <v>4320</v>
      </c>
      <c r="S180" s="0" t="str">
        <f aca="false">IF(ISNUMBER(M180),IF(M180&lt;=Q180,1,0),"")</f>
        <v/>
      </c>
      <c r="T180" s="0" t="str">
        <f aca="false">IF(ISNUMBER(P180),IF(P180&lt;=R180,1,0),"")</f>
        <v/>
      </c>
      <c r="U180" s="9" t="n">
        <f aca="false">IF(E180&gt;Scenario!$B$14,0,IF(OR(AND(ISNUMBER(H180),H180&lt;=Scenario!$B$14),AND(ISNUMBER(I180),I180&lt;=Scenario!$B$14)),0,1))</f>
        <v>0</v>
      </c>
      <c r="V180" s="9" t="n">
        <f aca="false">IF(AND(U180=1,(Scenario!$B$14-E180)/60&gt;R180),1,0)</f>
        <v>0</v>
      </c>
      <c r="W180" s="9" t="n">
        <f aca="false">IF(OR(C180=Scenario!$B$22,C180=Scenario!$C$22),1,0)</f>
        <v>1</v>
      </c>
      <c r="X180" s="9" t="n">
        <f aca="false">IF(ISNUMBER(I180),1,0)</f>
        <v>1</v>
      </c>
      <c r="Y180" s="9" t="n">
        <f aca="false">MOD(INT(E180/86400)+3,7)</f>
        <v>2</v>
      </c>
      <c r="Z180" s="9" t="n">
        <f aca="false">MOD(INT(E180/3600),24)</f>
        <v>19</v>
      </c>
      <c r="AA180" s="6" t="s">
        <v>605</v>
      </c>
    </row>
    <row r="181" customFormat="false" ht="15" hidden="false" customHeight="false" outlineLevel="0" collapsed="false">
      <c r="A181" s="6" t="s">
        <v>606</v>
      </c>
      <c r="B181" s="6" t="s">
        <v>44</v>
      </c>
      <c r="C181" s="6" t="s">
        <v>46</v>
      </c>
      <c r="D181" s="6" t="s">
        <v>170</v>
      </c>
      <c r="E181" s="6" t="n">
        <v>1783539059</v>
      </c>
      <c r="F181" s="6" t="n">
        <v>1783540042</v>
      </c>
      <c r="G181" s="6" t="n">
        <v>1783539947</v>
      </c>
      <c r="H181" s="6" t="n">
        <v>1783541398</v>
      </c>
      <c r="J181" s="6" t="n">
        <v>0</v>
      </c>
      <c r="K181" s="6" t="n">
        <v>0</v>
      </c>
      <c r="L181" s="9" t="n">
        <f aca="false">IF(AND(E181&gt;=Scenario!$B$11,E181&lt;Scenario!$B$12),1,0)</f>
        <v>1</v>
      </c>
      <c r="M181" s="9" t="n">
        <f aca="false">IF(AND(L181=1,ISNUMBER(F181)),MAX(0,F181-E181)/60,"")</f>
        <v>16.3833333333333</v>
      </c>
      <c r="N181" s="9" t="n">
        <f aca="false">IF(AND(L181=1,ISNUMBER(G181)),MAX(0,G181-E181)/60,"")</f>
        <v>14.8</v>
      </c>
      <c r="O181" s="9" t="n">
        <f aca="false">IF(ISNUMBER(H181),IF(AND(H181&gt;=Scenario!$B$11,H181&lt;Scenario!$B$12),1,0),0)</f>
        <v>1</v>
      </c>
      <c r="P181" s="9" t="n">
        <f aca="false">IF(O181=1,MAX(0,H181-E181)/60,"")</f>
        <v>38.9833333333333</v>
      </c>
      <c r="Q181" s="9" t="n">
        <f aca="false">INDEX(Scenario!$B$18:$B$20,MATCH(B181,Scenario!$A$18:$A$20,0))</f>
        <v>240</v>
      </c>
      <c r="R181" s="9" t="n">
        <f aca="false">INDEX(Scenario!$C$18:$C$20,MATCH(B181,Scenario!$A$18:$A$20,0))</f>
        <v>4320</v>
      </c>
      <c r="S181" s="9" t="n">
        <f aca="false">IF(ISNUMBER(M181),IF(M181&lt;=Q181,1,0),"")</f>
        <v>1</v>
      </c>
      <c r="T181" s="9" t="n">
        <f aca="false">IF(ISNUMBER(P181),IF(P181&lt;=R181,1,0),"")</f>
        <v>1</v>
      </c>
      <c r="U181" s="9" t="n">
        <f aca="false">IF(E181&gt;Scenario!$B$14,0,IF(OR(AND(ISNUMBER(H181),H181&lt;=Scenario!$B$14),AND(ISNUMBER(I181),I181&lt;=Scenario!$B$14)),0,1))</f>
        <v>0</v>
      </c>
      <c r="V181" s="9" t="n">
        <f aca="false">IF(AND(U181=1,(Scenario!$B$14-E181)/60&gt;R181),1,0)</f>
        <v>0</v>
      </c>
      <c r="W181" s="9" t="n">
        <f aca="false">IF(OR(C181=Scenario!$B$22,C181=Scenario!$C$22),1,0)</f>
        <v>1</v>
      </c>
      <c r="X181" s="9" t="n">
        <f aca="false">IF(ISNUMBER(I181),1,0)</f>
        <v>0</v>
      </c>
      <c r="Y181" s="9" t="n">
        <f aca="false">MOD(INT(E181/86400)+3,7)</f>
        <v>2</v>
      </c>
      <c r="Z181" s="9" t="n">
        <f aca="false">MOD(INT(E181/3600),24)</f>
        <v>19</v>
      </c>
      <c r="AA181" s="6" t="s">
        <v>607</v>
      </c>
    </row>
    <row r="182" customFormat="false" ht="15" hidden="false" customHeight="false" outlineLevel="0" collapsed="false">
      <c r="A182" s="6" t="s">
        <v>608</v>
      </c>
      <c r="B182" s="6" t="s">
        <v>44</v>
      </c>
      <c r="C182" s="6" t="s">
        <v>46</v>
      </c>
      <c r="D182" s="6" t="s">
        <v>170</v>
      </c>
      <c r="E182" s="6" t="n">
        <v>1783539797</v>
      </c>
      <c r="F182" s="6" t="n">
        <v>1783541575</v>
      </c>
      <c r="G182" s="6" t="n">
        <v>1783541428</v>
      </c>
      <c r="H182" s="6" t="n">
        <v>1783542841</v>
      </c>
      <c r="J182" s="6" t="n">
        <v>0</v>
      </c>
      <c r="K182" s="6" t="n">
        <v>0</v>
      </c>
      <c r="L182" s="9" t="n">
        <f aca="false">IF(AND(E182&gt;=Scenario!$B$11,E182&lt;Scenario!$B$12),1,0)</f>
        <v>1</v>
      </c>
      <c r="M182" s="9" t="n">
        <f aca="false">IF(AND(L182=1,ISNUMBER(F182)),MAX(0,F182-E182)/60,"")</f>
        <v>29.6333333333333</v>
      </c>
      <c r="N182" s="9" t="n">
        <f aca="false">IF(AND(L182=1,ISNUMBER(G182)),MAX(0,G182-E182)/60,"")</f>
        <v>27.1833333333333</v>
      </c>
      <c r="O182" s="9" t="n">
        <f aca="false">IF(ISNUMBER(H182),IF(AND(H182&gt;=Scenario!$B$11,H182&lt;Scenario!$B$12),1,0),0)</f>
        <v>1</v>
      </c>
      <c r="P182" s="9" t="n">
        <f aca="false">IF(O182=1,MAX(0,H182-E182)/60,"")</f>
        <v>50.7333333333333</v>
      </c>
      <c r="Q182" s="9" t="n">
        <f aca="false">INDEX(Scenario!$B$18:$B$20,MATCH(B182,Scenario!$A$18:$A$20,0))</f>
        <v>240</v>
      </c>
      <c r="R182" s="9" t="n">
        <f aca="false">INDEX(Scenario!$C$18:$C$20,MATCH(B182,Scenario!$A$18:$A$20,0))</f>
        <v>4320</v>
      </c>
      <c r="S182" s="9" t="n">
        <f aca="false">IF(ISNUMBER(M182),IF(M182&lt;=Q182,1,0),"")</f>
        <v>1</v>
      </c>
      <c r="T182" s="9" t="n">
        <f aca="false">IF(ISNUMBER(P182),IF(P182&lt;=R182,1,0),"")</f>
        <v>1</v>
      </c>
      <c r="U182" s="9" t="n">
        <f aca="false">IF(E182&gt;Scenario!$B$14,0,IF(OR(AND(ISNUMBER(H182),H182&lt;=Scenario!$B$14),AND(ISNUMBER(I182),I182&lt;=Scenario!$B$14)),0,1))</f>
        <v>0</v>
      </c>
      <c r="V182" s="9" t="n">
        <f aca="false">IF(AND(U182=1,(Scenario!$B$14-E182)/60&gt;R182),1,0)</f>
        <v>0</v>
      </c>
      <c r="W182" s="9" t="n">
        <f aca="false">IF(OR(C182=Scenario!$B$22,C182=Scenario!$C$22),1,0)</f>
        <v>1</v>
      </c>
      <c r="X182" s="9" t="n">
        <f aca="false">IF(ISNUMBER(I182),1,0)</f>
        <v>0</v>
      </c>
      <c r="Y182" s="9" t="n">
        <f aca="false">MOD(INT(E182/86400)+3,7)</f>
        <v>2</v>
      </c>
      <c r="Z182" s="9" t="n">
        <f aca="false">MOD(INT(E182/3600),24)</f>
        <v>19</v>
      </c>
      <c r="AA182" s="6" t="s">
        <v>609</v>
      </c>
    </row>
    <row r="183" customFormat="false" ht="15" hidden="false" customHeight="false" outlineLevel="0" collapsed="false">
      <c r="A183" s="6" t="s">
        <v>610</v>
      </c>
      <c r="B183" s="6" t="s">
        <v>44</v>
      </c>
      <c r="C183" s="6" t="s">
        <v>46</v>
      </c>
      <c r="D183" s="6" t="s">
        <v>170</v>
      </c>
      <c r="E183" s="6" t="n">
        <v>1783540997</v>
      </c>
      <c r="I183" s="6" t="n">
        <v>1783541973</v>
      </c>
      <c r="J183" s="6" t="n">
        <v>0</v>
      </c>
      <c r="K183" s="6" t="n">
        <v>0</v>
      </c>
      <c r="L183" s="9" t="n">
        <f aca="false">IF(AND(E183&gt;=Scenario!$B$11,E183&lt;Scenario!$B$12),1,0)</f>
        <v>1</v>
      </c>
      <c r="M183" s="0" t="str">
        <f aca="false">IF(AND(L183=1,ISNUMBER(F183)),MAX(0,F183-E183)/60,"")</f>
        <v/>
      </c>
      <c r="N183" s="0" t="str">
        <f aca="false">IF(AND(L183=1,ISNUMBER(G183)),MAX(0,G183-E183)/60,"")</f>
        <v/>
      </c>
      <c r="O183" s="9" t="n">
        <f aca="false">IF(ISNUMBER(H183),IF(AND(H183&gt;=Scenario!$B$11,H183&lt;Scenario!$B$12),1,0),0)</f>
        <v>0</v>
      </c>
      <c r="P183" s="0" t="str">
        <f aca="false">IF(O183=1,MAX(0,H183-E183)/60,"")</f>
        <v/>
      </c>
      <c r="Q183" s="9" t="n">
        <f aca="false">INDEX(Scenario!$B$18:$B$20,MATCH(B183,Scenario!$A$18:$A$20,0))</f>
        <v>240</v>
      </c>
      <c r="R183" s="9" t="n">
        <f aca="false">INDEX(Scenario!$C$18:$C$20,MATCH(B183,Scenario!$A$18:$A$20,0))</f>
        <v>4320</v>
      </c>
      <c r="S183" s="0" t="str">
        <f aca="false">IF(ISNUMBER(M183),IF(M183&lt;=Q183,1,0),"")</f>
        <v/>
      </c>
      <c r="T183" s="0" t="str">
        <f aca="false">IF(ISNUMBER(P183),IF(P183&lt;=R183,1,0),"")</f>
        <v/>
      </c>
      <c r="U183" s="9" t="n">
        <f aca="false">IF(E183&gt;Scenario!$B$14,0,IF(OR(AND(ISNUMBER(H183),H183&lt;=Scenario!$B$14),AND(ISNUMBER(I183),I183&lt;=Scenario!$B$14)),0,1))</f>
        <v>0</v>
      </c>
      <c r="V183" s="9" t="n">
        <f aca="false">IF(AND(U183=1,(Scenario!$B$14-E183)/60&gt;R183),1,0)</f>
        <v>0</v>
      </c>
      <c r="W183" s="9" t="n">
        <f aca="false">IF(OR(C183=Scenario!$B$22,C183=Scenario!$C$22),1,0)</f>
        <v>1</v>
      </c>
      <c r="X183" s="9" t="n">
        <f aca="false">IF(ISNUMBER(I183),1,0)</f>
        <v>1</v>
      </c>
      <c r="Y183" s="9" t="n">
        <f aca="false">MOD(INT(E183/86400)+3,7)</f>
        <v>2</v>
      </c>
      <c r="Z183" s="9" t="n">
        <f aca="false">MOD(INT(E183/3600),24)</f>
        <v>20</v>
      </c>
      <c r="AA183" s="6" t="s">
        <v>611</v>
      </c>
    </row>
    <row r="184" customFormat="false" ht="15" hidden="false" customHeight="false" outlineLevel="0" collapsed="false">
      <c r="A184" s="6" t="s">
        <v>612</v>
      </c>
      <c r="B184" s="6" t="s">
        <v>44</v>
      </c>
      <c r="C184" s="6" t="s">
        <v>288</v>
      </c>
      <c r="D184" s="6" t="s">
        <v>172</v>
      </c>
      <c r="E184" s="6" t="n">
        <v>1783541167</v>
      </c>
      <c r="F184" s="6" t="n">
        <v>1783541303</v>
      </c>
      <c r="G184" s="6" t="n">
        <v>1783541223</v>
      </c>
      <c r="H184" s="6" t="n">
        <v>1783544955</v>
      </c>
      <c r="J184" s="6" t="n">
        <v>0</v>
      </c>
      <c r="K184" s="6" t="n">
        <v>0</v>
      </c>
      <c r="L184" s="9" t="n">
        <f aca="false">IF(AND(E184&gt;=Scenario!$B$11,E184&lt;Scenario!$B$12),1,0)</f>
        <v>1</v>
      </c>
      <c r="M184" s="9" t="n">
        <f aca="false">IF(AND(L184=1,ISNUMBER(F184)),MAX(0,F184-E184)/60,"")</f>
        <v>2.26666666666667</v>
      </c>
      <c r="N184" s="9" t="n">
        <f aca="false">IF(AND(L184=1,ISNUMBER(G184)),MAX(0,G184-E184)/60,"")</f>
        <v>0.933333333333333</v>
      </c>
      <c r="O184" s="9" t="n">
        <f aca="false">IF(ISNUMBER(H184),IF(AND(H184&gt;=Scenario!$B$11,H184&lt;Scenario!$B$12),1,0),0)</f>
        <v>1</v>
      </c>
      <c r="P184" s="9" t="n">
        <f aca="false">IF(O184=1,MAX(0,H184-E184)/60,"")</f>
        <v>63.1333333333333</v>
      </c>
      <c r="Q184" s="9" t="n">
        <f aca="false">INDEX(Scenario!$B$18:$B$20,MATCH(B184,Scenario!$A$18:$A$20,0))</f>
        <v>240</v>
      </c>
      <c r="R184" s="9" t="n">
        <f aca="false">INDEX(Scenario!$C$18:$C$20,MATCH(B184,Scenario!$A$18:$A$20,0))</f>
        <v>4320</v>
      </c>
      <c r="S184" s="9" t="n">
        <f aca="false">IF(ISNUMBER(M184),IF(M184&lt;=Q184,1,0),"")</f>
        <v>1</v>
      </c>
      <c r="T184" s="9" t="n">
        <f aca="false">IF(ISNUMBER(P184),IF(P184&lt;=R184,1,0),"")</f>
        <v>1</v>
      </c>
      <c r="U184" s="9" t="n">
        <f aca="false">IF(E184&gt;Scenario!$B$14,0,IF(OR(AND(ISNUMBER(H184),H184&lt;=Scenario!$B$14),AND(ISNUMBER(I184),I184&lt;=Scenario!$B$14)),0,1))</f>
        <v>0</v>
      </c>
      <c r="V184" s="9" t="n">
        <f aca="false">IF(AND(U184=1,(Scenario!$B$14-E184)/60&gt;R184),1,0)</f>
        <v>0</v>
      </c>
      <c r="W184" s="9" t="n">
        <f aca="false">IF(OR(C184=Scenario!$B$22,C184=Scenario!$C$22),1,0)</f>
        <v>0</v>
      </c>
      <c r="X184" s="9" t="n">
        <f aca="false">IF(ISNUMBER(I184),1,0)</f>
        <v>0</v>
      </c>
      <c r="Y184" s="9" t="n">
        <f aca="false">MOD(INT(E184/86400)+3,7)</f>
        <v>2</v>
      </c>
      <c r="Z184" s="9" t="n">
        <f aca="false">MOD(INT(E184/3600),24)</f>
        <v>20</v>
      </c>
      <c r="AA184" s="6" t="s">
        <v>613</v>
      </c>
    </row>
    <row r="185" customFormat="false" ht="15" hidden="false" customHeight="false" outlineLevel="0" collapsed="false">
      <c r="A185" s="6" t="s">
        <v>614</v>
      </c>
      <c r="B185" s="6" t="s">
        <v>44</v>
      </c>
      <c r="C185" s="6" t="s">
        <v>46</v>
      </c>
      <c r="D185" s="6" t="s">
        <v>170</v>
      </c>
      <c r="E185" s="6" t="n">
        <v>1783541738</v>
      </c>
      <c r="I185" s="6" t="n">
        <v>1783541858</v>
      </c>
      <c r="J185" s="6" t="n">
        <v>0</v>
      </c>
      <c r="K185" s="6" t="n">
        <v>0</v>
      </c>
      <c r="L185" s="9" t="n">
        <f aca="false">IF(AND(E185&gt;=Scenario!$B$11,E185&lt;Scenario!$B$12),1,0)</f>
        <v>1</v>
      </c>
      <c r="M185" s="0" t="str">
        <f aca="false">IF(AND(L185=1,ISNUMBER(F185)),MAX(0,F185-E185)/60,"")</f>
        <v/>
      </c>
      <c r="N185" s="0" t="str">
        <f aca="false">IF(AND(L185=1,ISNUMBER(G185)),MAX(0,G185-E185)/60,"")</f>
        <v/>
      </c>
      <c r="O185" s="9" t="n">
        <f aca="false">IF(ISNUMBER(H185),IF(AND(H185&gt;=Scenario!$B$11,H185&lt;Scenario!$B$12),1,0),0)</f>
        <v>0</v>
      </c>
      <c r="P185" s="0" t="str">
        <f aca="false">IF(O185=1,MAX(0,H185-E185)/60,"")</f>
        <v/>
      </c>
      <c r="Q185" s="9" t="n">
        <f aca="false">INDEX(Scenario!$B$18:$B$20,MATCH(B185,Scenario!$A$18:$A$20,0))</f>
        <v>240</v>
      </c>
      <c r="R185" s="9" t="n">
        <f aca="false">INDEX(Scenario!$C$18:$C$20,MATCH(B185,Scenario!$A$18:$A$20,0))</f>
        <v>4320</v>
      </c>
      <c r="S185" s="0" t="str">
        <f aca="false">IF(ISNUMBER(M185),IF(M185&lt;=Q185,1,0),"")</f>
        <v/>
      </c>
      <c r="T185" s="0" t="str">
        <f aca="false">IF(ISNUMBER(P185),IF(P185&lt;=R185,1,0),"")</f>
        <v/>
      </c>
      <c r="U185" s="9" t="n">
        <f aca="false">IF(E185&gt;Scenario!$B$14,0,IF(OR(AND(ISNUMBER(H185),H185&lt;=Scenario!$B$14),AND(ISNUMBER(I185),I185&lt;=Scenario!$B$14)),0,1))</f>
        <v>0</v>
      </c>
      <c r="V185" s="9" t="n">
        <f aca="false">IF(AND(U185=1,(Scenario!$B$14-E185)/60&gt;R185),1,0)</f>
        <v>0</v>
      </c>
      <c r="W185" s="9" t="n">
        <f aca="false">IF(OR(C185=Scenario!$B$22,C185=Scenario!$C$22),1,0)</f>
        <v>1</v>
      </c>
      <c r="X185" s="9" t="n">
        <f aca="false">IF(ISNUMBER(I185),1,0)</f>
        <v>1</v>
      </c>
      <c r="Y185" s="9" t="n">
        <f aca="false">MOD(INT(E185/86400)+3,7)</f>
        <v>2</v>
      </c>
      <c r="Z185" s="9" t="n">
        <f aca="false">MOD(INT(E185/3600),24)</f>
        <v>20</v>
      </c>
      <c r="AA185" s="6" t="s">
        <v>615</v>
      </c>
    </row>
    <row r="186" customFormat="false" ht="15" hidden="false" customHeight="false" outlineLevel="0" collapsed="false">
      <c r="A186" s="6" t="s">
        <v>616</v>
      </c>
      <c r="B186" s="6" t="s">
        <v>44</v>
      </c>
      <c r="C186" s="6" t="s">
        <v>46</v>
      </c>
      <c r="D186" s="6" t="s">
        <v>170</v>
      </c>
      <c r="E186" s="6" t="n">
        <v>1783542281</v>
      </c>
      <c r="F186" s="6" t="n">
        <v>1783542743</v>
      </c>
      <c r="G186" s="6" t="n">
        <v>1783542586</v>
      </c>
      <c r="H186" s="6" t="n">
        <v>1783543910</v>
      </c>
      <c r="J186" s="6" t="n">
        <v>0</v>
      </c>
      <c r="K186" s="6" t="n">
        <v>0</v>
      </c>
      <c r="L186" s="9" t="n">
        <f aca="false">IF(AND(E186&gt;=Scenario!$B$11,E186&lt;Scenario!$B$12),1,0)</f>
        <v>1</v>
      </c>
      <c r="M186" s="9" t="n">
        <f aca="false">IF(AND(L186=1,ISNUMBER(F186)),MAX(0,F186-E186)/60,"")</f>
        <v>7.7</v>
      </c>
      <c r="N186" s="9" t="n">
        <f aca="false">IF(AND(L186=1,ISNUMBER(G186)),MAX(0,G186-E186)/60,"")</f>
        <v>5.08333333333333</v>
      </c>
      <c r="O186" s="9" t="n">
        <f aca="false">IF(ISNUMBER(H186),IF(AND(H186&gt;=Scenario!$B$11,H186&lt;Scenario!$B$12),1,0),0)</f>
        <v>1</v>
      </c>
      <c r="P186" s="9" t="n">
        <f aca="false">IF(O186=1,MAX(0,H186-E186)/60,"")</f>
        <v>27.15</v>
      </c>
      <c r="Q186" s="9" t="n">
        <f aca="false">INDEX(Scenario!$B$18:$B$20,MATCH(B186,Scenario!$A$18:$A$20,0))</f>
        <v>240</v>
      </c>
      <c r="R186" s="9" t="n">
        <f aca="false">INDEX(Scenario!$C$18:$C$20,MATCH(B186,Scenario!$A$18:$A$20,0))</f>
        <v>4320</v>
      </c>
      <c r="S186" s="9" t="n">
        <f aca="false">IF(ISNUMBER(M186),IF(M186&lt;=Q186,1,0),"")</f>
        <v>1</v>
      </c>
      <c r="T186" s="9" t="n">
        <f aca="false">IF(ISNUMBER(P186),IF(P186&lt;=R186,1,0),"")</f>
        <v>1</v>
      </c>
      <c r="U186" s="9" t="n">
        <f aca="false">IF(E186&gt;Scenario!$B$14,0,IF(OR(AND(ISNUMBER(H186),H186&lt;=Scenario!$B$14),AND(ISNUMBER(I186),I186&lt;=Scenario!$B$14)),0,1))</f>
        <v>0</v>
      </c>
      <c r="V186" s="9" t="n">
        <f aca="false">IF(AND(U186=1,(Scenario!$B$14-E186)/60&gt;R186),1,0)</f>
        <v>0</v>
      </c>
      <c r="W186" s="9" t="n">
        <f aca="false">IF(OR(C186=Scenario!$B$22,C186=Scenario!$C$22),1,0)</f>
        <v>1</v>
      </c>
      <c r="X186" s="9" t="n">
        <f aca="false">IF(ISNUMBER(I186),1,0)</f>
        <v>0</v>
      </c>
      <c r="Y186" s="9" t="n">
        <f aca="false">MOD(INT(E186/86400)+3,7)</f>
        <v>2</v>
      </c>
      <c r="Z186" s="9" t="n">
        <f aca="false">MOD(INT(E186/3600),24)</f>
        <v>20</v>
      </c>
      <c r="AA186" s="6" t="s">
        <v>617</v>
      </c>
    </row>
    <row r="187" customFormat="false" ht="15" hidden="false" customHeight="false" outlineLevel="0" collapsed="false">
      <c r="A187" s="6" t="s">
        <v>618</v>
      </c>
      <c r="B187" s="6" t="s">
        <v>44</v>
      </c>
      <c r="C187" s="6" t="s">
        <v>249</v>
      </c>
      <c r="D187" s="6" t="s">
        <v>172</v>
      </c>
      <c r="E187" s="6" t="n">
        <v>1783545962</v>
      </c>
      <c r="F187" s="6" t="n">
        <v>1783546085</v>
      </c>
      <c r="G187" s="6" t="n">
        <v>1783545984</v>
      </c>
      <c r="H187" s="6" t="n">
        <v>1783548514</v>
      </c>
      <c r="J187" s="6" t="n">
        <v>0</v>
      </c>
      <c r="K187" s="6" t="n">
        <v>0</v>
      </c>
      <c r="L187" s="9" t="n">
        <f aca="false">IF(AND(E187&gt;=Scenario!$B$11,E187&lt;Scenario!$B$12),1,0)</f>
        <v>1</v>
      </c>
      <c r="M187" s="9" t="n">
        <f aca="false">IF(AND(L187=1,ISNUMBER(F187)),MAX(0,F187-E187)/60,"")</f>
        <v>2.05</v>
      </c>
      <c r="N187" s="9" t="n">
        <f aca="false">IF(AND(L187=1,ISNUMBER(G187)),MAX(0,G187-E187)/60,"")</f>
        <v>0.366666666666667</v>
      </c>
      <c r="O187" s="9" t="n">
        <f aca="false">IF(ISNUMBER(H187),IF(AND(H187&gt;=Scenario!$B$11,H187&lt;Scenario!$B$12),1,0),0)</f>
        <v>1</v>
      </c>
      <c r="P187" s="9" t="n">
        <f aca="false">IF(O187=1,MAX(0,H187-E187)/60,"")</f>
        <v>42.5333333333333</v>
      </c>
      <c r="Q187" s="9" t="n">
        <f aca="false">INDEX(Scenario!$B$18:$B$20,MATCH(B187,Scenario!$A$18:$A$20,0))</f>
        <v>240</v>
      </c>
      <c r="R187" s="9" t="n">
        <f aca="false">INDEX(Scenario!$C$18:$C$20,MATCH(B187,Scenario!$A$18:$A$20,0))</f>
        <v>4320</v>
      </c>
      <c r="S187" s="9" t="n">
        <f aca="false">IF(ISNUMBER(M187),IF(M187&lt;=Q187,1,0),"")</f>
        <v>1</v>
      </c>
      <c r="T187" s="9" t="n">
        <f aca="false">IF(ISNUMBER(P187),IF(P187&lt;=R187,1,0),"")</f>
        <v>1</v>
      </c>
      <c r="U187" s="9" t="n">
        <f aca="false">IF(E187&gt;Scenario!$B$14,0,IF(OR(AND(ISNUMBER(H187),H187&lt;=Scenario!$B$14),AND(ISNUMBER(I187),I187&lt;=Scenario!$B$14)),0,1))</f>
        <v>0</v>
      </c>
      <c r="V187" s="9" t="n">
        <f aca="false">IF(AND(U187=1,(Scenario!$B$14-E187)/60&gt;R187),1,0)</f>
        <v>0</v>
      </c>
      <c r="W187" s="9" t="n">
        <f aca="false">IF(OR(C187=Scenario!$B$22,C187=Scenario!$C$22),1,0)</f>
        <v>0</v>
      </c>
      <c r="X187" s="9" t="n">
        <f aca="false">IF(ISNUMBER(I187),1,0)</f>
        <v>0</v>
      </c>
      <c r="Y187" s="9" t="n">
        <f aca="false">MOD(INT(E187/86400)+3,7)</f>
        <v>2</v>
      </c>
      <c r="Z187" s="9" t="n">
        <f aca="false">MOD(INT(E187/3600),24)</f>
        <v>21</v>
      </c>
      <c r="AA187" s="6" t="s">
        <v>619</v>
      </c>
    </row>
    <row r="188" customFormat="false" ht="15" hidden="false" customHeight="false" outlineLevel="0" collapsed="false">
      <c r="A188" s="6" t="s">
        <v>620</v>
      </c>
      <c r="B188" s="6" t="s">
        <v>43</v>
      </c>
      <c r="C188" s="6" t="s">
        <v>46</v>
      </c>
      <c r="D188" s="6" t="s">
        <v>171</v>
      </c>
      <c r="E188" s="6" t="n">
        <v>1783549605</v>
      </c>
      <c r="F188" s="6" t="n">
        <v>1783549772</v>
      </c>
      <c r="G188" s="6" t="n">
        <v>1783549628</v>
      </c>
      <c r="H188" s="6" t="n">
        <v>1783556291</v>
      </c>
      <c r="J188" s="6" t="n">
        <v>0</v>
      </c>
      <c r="K188" s="6" t="n">
        <v>0</v>
      </c>
      <c r="L188" s="9" t="n">
        <f aca="false">IF(AND(E188&gt;=Scenario!$B$11,E188&lt;Scenario!$B$12),1,0)</f>
        <v>1</v>
      </c>
      <c r="M188" s="9" t="n">
        <f aca="false">IF(AND(L188=1,ISNUMBER(F188)),MAX(0,F188-E188)/60,"")</f>
        <v>2.78333333333333</v>
      </c>
      <c r="N188" s="9" t="n">
        <f aca="false">IF(AND(L188=1,ISNUMBER(G188)),MAX(0,G188-E188)/60,"")</f>
        <v>0.383333333333333</v>
      </c>
      <c r="O188" s="9" t="n">
        <f aca="false">IF(ISNUMBER(H188),IF(AND(H188&gt;=Scenario!$B$11,H188&lt;Scenario!$B$12),1,0),0)</f>
        <v>1</v>
      </c>
      <c r="P188" s="9" t="n">
        <f aca="false">IF(O188=1,MAX(0,H188-E188)/60,"")</f>
        <v>111.433333333333</v>
      </c>
      <c r="Q188" s="9" t="n">
        <f aca="false">INDEX(Scenario!$B$18:$B$20,MATCH(B188,Scenario!$A$18:$A$20,0))</f>
        <v>60</v>
      </c>
      <c r="R188" s="9" t="n">
        <f aca="false">INDEX(Scenario!$C$18:$C$20,MATCH(B188,Scenario!$A$18:$A$20,0))</f>
        <v>1440</v>
      </c>
      <c r="S188" s="9" t="n">
        <f aca="false">IF(ISNUMBER(M188),IF(M188&lt;=Q188,1,0),"")</f>
        <v>1</v>
      </c>
      <c r="T188" s="9" t="n">
        <f aca="false">IF(ISNUMBER(P188),IF(P188&lt;=R188,1,0),"")</f>
        <v>1</v>
      </c>
      <c r="U188" s="9" t="n">
        <f aca="false">IF(E188&gt;Scenario!$B$14,0,IF(OR(AND(ISNUMBER(H188),H188&lt;=Scenario!$B$14),AND(ISNUMBER(I188),I188&lt;=Scenario!$B$14)),0,1))</f>
        <v>0</v>
      </c>
      <c r="V188" s="9" t="n">
        <f aca="false">IF(AND(U188=1,(Scenario!$B$14-E188)/60&gt;R188),1,0)</f>
        <v>0</v>
      </c>
      <c r="W188" s="9" t="n">
        <f aca="false">IF(OR(C188=Scenario!$B$22,C188=Scenario!$C$22),1,0)</f>
        <v>1</v>
      </c>
      <c r="X188" s="9" t="n">
        <f aca="false">IF(ISNUMBER(I188),1,0)</f>
        <v>0</v>
      </c>
      <c r="Y188" s="9" t="n">
        <f aca="false">MOD(INT(E188/86400)+3,7)</f>
        <v>2</v>
      </c>
      <c r="Z188" s="9" t="n">
        <f aca="false">MOD(INT(E188/3600),24)</f>
        <v>22</v>
      </c>
      <c r="AA188" s="6" t="s">
        <v>621</v>
      </c>
    </row>
    <row r="189" customFormat="false" ht="15" hidden="false" customHeight="false" outlineLevel="0" collapsed="false">
      <c r="A189" s="6" t="s">
        <v>622</v>
      </c>
      <c r="B189" s="6" t="s">
        <v>43</v>
      </c>
      <c r="C189" s="6" t="s">
        <v>46</v>
      </c>
      <c r="D189" s="6" t="s">
        <v>172</v>
      </c>
      <c r="E189" s="6" t="n">
        <v>1783571483</v>
      </c>
      <c r="F189" s="6" t="n">
        <v>1783573307</v>
      </c>
      <c r="G189" s="6" t="n">
        <v>1783573223</v>
      </c>
      <c r="H189" s="6" t="n">
        <v>1783577723</v>
      </c>
      <c r="J189" s="6" t="n">
        <v>0</v>
      </c>
      <c r="K189" s="6" t="n">
        <v>0</v>
      </c>
      <c r="L189" s="9" t="n">
        <f aca="false">IF(AND(E189&gt;=Scenario!$B$11,E189&lt;Scenario!$B$12),1,0)</f>
        <v>1</v>
      </c>
      <c r="M189" s="9" t="n">
        <f aca="false">IF(AND(L189=1,ISNUMBER(F189)),MAX(0,F189-E189)/60,"")</f>
        <v>30.4</v>
      </c>
      <c r="N189" s="9" t="n">
        <f aca="false">IF(AND(L189=1,ISNUMBER(G189)),MAX(0,G189-E189)/60,"")</f>
        <v>29</v>
      </c>
      <c r="O189" s="9" t="n">
        <f aca="false">IF(ISNUMBER(H189),IF(AND(H189&gt;=Scenario!$B$11,H189&lt;Scenario!$B$12),1,0),0)</f>
        <v>1</v>
      </c>
      <c r="P189" s="9" t="n">
        <f aca="false">IF(O189=1,MAX(0,H189-E189)/60,"")</f>
        <v>104</v>
      </c>
      <c r="Q189" s="9" t="n">
        <f aca="false">INDEX(Scenario!$B$18:$B$20,MATCH(B189,Scenario!$A$18:$A$20,0))</f>
        <v>60</v>
      </c>
      <c r="R189" s="9" t="n">
        <f aca="false">INDEX(Scenario!$C$18:$C$20,MATCH(B189,Scenario!$A$18:$A$20,0))</f>
        <v>1440</v>
      </c>
      <c r="S189" s="9" t="n">
        <f aca="false">IF(ISNUMBER(M189),IF(M189&lt;=Q189,1,0),"")</f>
        <v>1</v>
      </c>
      <c r="T189" s="9" t="n">
        <f aca="false">IF(ISNUMBER(P189),IF(P189&lt;=R189,1,0),"")</f>
        <v>1</v>
      </c>
      <c r="U189" s="9" t="n">
        <f aca="false">IF(E189&gt;Scenario!$B$14,0,IF(OR(AND(ISNUMBER(H189),H189&lt;=Scenario!$B$14),AND(ISNUMBER(I189),I189&lt;=Scenario!$B$14)),0,1))</f>
        <v>0</v>
      </c>
      <c r="V189" s="9" t="n">
        <f aca="false">IF(AND(U189=1,(Scenario!$B$14-E189)/60&gt;R189),1,0)</f>
        <v>0</v>
      </c>
      <c r="W189" s="9" t="n">
        <f aca="false">IF(OR(C189=Scenario!$B$22,C189=Scenario!$C$22),1,0)</f>
        <v>1</v>
      </c>
      <c r="X189" s="9" t="n">
        <f aca="false">IF(ISNUMBER(I189),1,0)</f>
        <v>0</v>
      </c>
      <c r="Y189" s="9" t="n">
        <f aca="false">MOD(INT(E189/86400)+3,7)</f>
        <v>3</v>
      </c>
      <c r="Z189" s="9" t="n">
        <f aca="false">MOD(INT(E189/3600),24)</f>
        <v>4</v>
      </c>
      <c r="AA189" s="6" t="s">
        <v>623</v>
      </c>
    </row>
    <row r="190" customFormat="false" ht="15" hidden="false" customHeight="false" outlineLevel="0" collapsed="false">
      <c r="A190" s="6" t="s">
        <v>624</v>
      </c>
      <c r="B190" s="6" t="s">
        <v>42</v>
      </c>
      <c r="C190" s="6" t="s">
        <v>288</v>
      </c>
      <c r="D190" s="6" t="s">
        <v>172</v>
      </c>
      <c r="E190" s="6" t="n">
        <v>1783571832</v>
      </c>
      <c r="F190" s="6" t="n">
        <v>1783577838</v>
      </c>
      <c r="G190" s="6" t="n">
        <v>1783577766</v>
      </c>
      <c r="H190" s="6" t="n">
        <v>1783582818</v>
      </c>
      <c r="J190" s="6" t="n">
        <v>0</v>
      </c>
      <c r="K190" s="6" t="n">
        <v>0</v>
      </c>
      <c r="L190" s="9" t="n">
        <f aca="false">IF(AND(E190&gt;=Scenario!$B$11,E190&lt;Scenario!$B$12),1,0)</f>
        <v>1</v>
      </c>
      <c r="M190" s="9" t="n">
        <f aca="false">IF(AND(L190=1,ISNUMBER(F190)),MAX(0,F190-E190)/60,"")</f>
        <v>100.1</v>
      </c>
      <c r="N190" s="9" t="n">
        <f aca="false">IF(AND(L190=1,ISNUMBER(G190)),MAX(0,G190-E190)/60,"")</f>
        <v>98.9</v>
      </c>
      <c r="O190" s="9" t="n">
        <f aca="false">IF(ISNUMBER(H190),IF(AND(H190&gt;=Scenario!$B$11,H190&lt;Scenario!$B$12),1,0),0)</f>
        <v>1</v>
      </c>
      <c r="P190" s="9" t="n">
        <f aca="false">IF(O190=1,MAX(0,H190-E190)/60,"")</f>
        <v>183.1</v>
      </c>
      <c r="Q190" s="9" t="n">
        <f aca="false">INDEX(Scenario!$B$18:$B$20,MATCH(B190,Scenario!$A$18:$A$20,0))</f>
        <v>15</v>
      </c>
      <c r="R190" s="9" t="n">
        <f aca="false">INDEX(Scenario!$C$18:$C$20,MATCH(B190,Scenario!$A$18:$A$20,0))</f>
        <v>240</v>
      </c>
      <c r="S190" s="9" t="n">
        <f aca="false">IF(ISNUMBER(M190),IF(M190&lt;=Q190,1,0),"")</f>
        <v>0</v>
      </c>
      <c r="T190" s="9" t="n">
        <f aca="false">IF(ISNUMBER(P190),IF(P190&lt;=R190,1,0),"")</f>
        <v>1</v>
      </c>
      <c r="U190" s="9" t="n">
        <f aca="false">IF(E190&gt;Scenario!$B$14,0,IF(OR(AND(ISNUMBER(H190),H190&lt;=Scenario!$B$14),AND(ISNUMBER(I190),I190&lt;=Scenario!$B$14)),0,1))</f>
        <v>0</v>
      </c>
      <c r="V190" s="9" t="n">
        <f aca="false">IF(AND(U190=1,(Scenario!$B$14-E190)/60&gt;R190),1,0)</f>
        <v>0</v>
      </c>
      <c r="W190" s="9" t="n">
        <f aca="false">IF(OR(C190=Scenario!$B$22,C190=Scenario!$C$22),1,0)</f>
        <v>0</v>
      </c>
      <c r="X190" s="9" t="n">
        <f aca="false">IF(ISNUMBER(I190),1,0)</f>
        <v>0</v>
      </c>
      <c r="Y190" s="9" t="n">
        <f aca="false">MOD(INT(E190/86400)+3,7)</f>
        <v>3</v>
      </c>
      <c r="Z190" s="9" t="n">
        <f aca="false">MOD(INT(E190/3600),24)</f>
        <v>4</v>
      </c>
      <c r="AA190" s="6" t="s">
        <v>625</v>
      </c>
    </row>
    <row r="191" customFormat="false" ht="15" hidden="false" customHeight="false" outlineLevel="0" collapsed="false">
      <c r="A191" s="6" t="s">
        <v>626</v>
      </c>
      <c r="B191" s="6" t="s">
        <v>43</v>
      </c>
      <c r="C191" s="6" t="s">
        <v>249</v>
      </c>
      <c r="D191" s="6" t="s">
        <v>172</v>
      </c>
      <c r="E191" s="6" t="n">
        <v>1783584892</v>
      </c>
      <c r="F191" s="6" t="n">
        <v>1783585074</v>
      </c>
      <c r="G191" s="6" t="n">
        <v>1783584933</v>
      </c>
      <c r="H191" s="6" t="n">
        <v>1783587630</v>
      </c>
      <c r="J191" s="6" t="n">
        <v>0</v>
      </c>
      <c r="K191" s="6" t="n">
        <v>0</v>
      </c>
      <c r="L191" s="9" t="n">
        <f aca="false">IF(AND(E191&gt;=Scenario!$B$11,E191&lt;Scenario!$B$12),1,0)</f>
        <v>1</v>
      </c>
      <c r="M191" s="9" t="n">
        <f aca="false">IF(AND(L191=1,ISNUMBER(F191)),MAX(0,F191-E191)/60,"")</f>
        <v>3.03333333333333</v>
      </c>
      <c r="N191" s="9" t="n">
        <f aca="false">IF(AND(L191=1,ISNUMBER(G191)),MAX(0,G191-E191)/60,"")</f>
        <v>0.683333333333333</v>
      </c>
      <c r="O191" s="9" t="n">
        <f aca="false">IF(ISNUMBER(H191),IF(AND(H191&gt;=Scenario!$B$11,H191&lt;Scenario!$B$12),1,0),0)</f>
        <v>1</v>
      </c>
      <c r="P191" s="9" t="n">
        <f aca="false">IF(O191=1,MAX(0,H191-E191)/60,"")</f>
        <v>45.6333333333333</v>
      </c>
      <c r="Q191" s="9" t="n">
        <f aca="false">INDEX(Scenario!$B$18:$B$20,MATCH(B191,Scenario!$A$18:$A$20,0))</f>
        <v>60</v>
      </c>
      <c r="R191" s="9" t="n">
        <f aca="false">INDEX(Scenario!$C$18:$C$20,MATCH(B191,Scenario!$A$18:$A$20,0))</f>
        <v>1440</v>
      </c>
      <c r="S191" s="9" t="n">
        <f aca="false">IF(ISNUMBER(M191),IF(M191&lt;=Q191,1,0),"")</f>
        <v>1</v>
      </c>
      <c r="T191" s="9" t="n">
        <f aca="false">IF(ISNUMBER(P191),IF(P191&lt;=R191,1,0),"")</f>
        <v>1</v>
      </c>
      <c r="U191" s="9" t="n">
        <f aca="false">IF(E191&gt;Scenario!$B$14,0,IF(OR(AND(ISNUMBER(H191),H191&lt;=Scenario!$B$14),AND(ISNUMBER(I191),I191&lt;=Scenario!$B$14)),0,1))</f>
        <v>0</v>
      </c>
      <c r="V191" s="9" t="n">
        <f aca="false">IF(AND(U191=1,(Scenario!$B$14-E191)/60&gt;R191),1,0)</f>
        <v>0</v>
      </c>
      <c r="W191" s="9" t="n">
        <f aca="false">IF(OR(C191=Scenario!$B$22,C191=Scenario!$C$22),1,0)</f>
        <v>0</v>
      </c>
      <c r="X191" s="9" t="n">
        <f aca="false">IF(ISNUMBER(I191),1,0)</f>
        <v>0</v>
      </c>
      <c r="Y191" s="9" t="n">
        <f aca="false">MOD(INT(E191/86400)+3,7)</f>
        <v>3</v>
      </c>
      <c r="Z191" s="9" t="n">
        <f aca="false">MOD(INT(E191/3600),24)</f>
        <v>8</v>
      </c>
      <c r="AA191" s="6" t="s">
        <v>627</v>
      </c>
    </row>
    <row r="192" customFormat="false" ht="15" hidden="false" customHeight="false" outlineLevel="0" collapsed="false">
      <c r="A192" s="6" t="s">
        <v>628</v>
      </c>
      <c r="B192" s="6" t="s">
        <v>43</v>
      </c>
      <c r="C192" s="6" t="s">
        <v>249</v>
      </c>
      <c r="D192" s="6" t="s">
        <v>172</v>
      </c>
      <c r="E192" s="6" t="n">
        <v>1783587625</v>
      </c>
      <c r="F192" s="6" t="n">
        <v>1783587792</v>
      </c>
      <c r="G192" s="6" t="n">
        <v>1783587667</v>
      </c>
      <c r="H192" s="6" t="n">
        <v>1783588889</v>
      </c>
      <c r="J192" s="6" t="n">
        <v>0</v>
      </c>
      <c r="K192" s="6" t="n">
        <v>0</v>
      </c>
      <c r="L192" s="9" t="n">
        <f aca="false">IF(AND(E192&gt;=Scenario!$B$11,E192&lt;Scenario!$B$12),1,0)</f>
        <v>1</v>
      </c>
      <c r="M192" s="9" t="n">
        <f aca="false">IF(AND(L192=1,ISNUMBER(F192)),MAX(0,F192-E192)/60,"")</f>
        <v>2.78333333333333</v>
      </c>
      <c r="N192" s="9" t="n">
        <f aca="false">IF(AND(L192=1,ISNUMBER(G192)),MAX(0,G192-E192)/60,"")</f>
        <v>0.7</v>
      </c>
      <c r="O192" s="9" t="n">
        <f aca="false">IF(ISNUMBER(H192),IF(AND(H192&gt;=Scenario!$B$11,H192&lt;Scenario!$B$12),1,0),0)</f>
        <v>1</v>
      </c>
      <c r="P192" s="9" t="n">
        <f aca="false">IF(O192=1,MAX(0,H192-E192)/60,"")</f>
        <v>21.0666666666667</v>
      </c>
      <c r="Q192" s="9" t="n">
        <f aca="false">INDEX(Scenario!$B$18:$B$20,MATCH(B192,Scenario!$A$18:$A$20,0))</f>
        <v>60</v>
      </c>
      <c r="R192" s="9" t="n">
        <f aca="false">INDEX(Scenario!$C$18:$C$20,MATCH(B192,Scenario!$A$18:$A$20,0))</f>
        <v>1440</v>
      </c>
      <c r="S192" s="9" t="n">
        <f aca="false">IF(ISNUMBER(M192),IF(M192&lt;=Q192,1,0),"")</f>
        <v>1</v>
      </c>
      <c r="T192" s="9" t="n">
        <f aca="false">IF(ISNUMBER(P192),IF(P192&lt;=R192,1,0),"")</f>
        <v>1</v>
      </c>
      <c r="U192" s="9" t="n">
        <f aca="false">IF(E192&gt;Scenario!$B$14,0,IF(OR(AND(ISNUMBER(H192),H192&lt;=Scenario!$B$14),AND(ISNUMBER(I192),I192&lt;=Scenario!$B$14)),0,1))</f>
        <v>0</v>
      </c>
      <c r="V192" s="9" t="n">
        <f aca="false">IF(AND(U192=1,(Scenario!$B$14-E192)/60&gt;R192),1,0)</f>
        <v>0</v>
      </c>
      <c r="W192" s="9" t="n">
        <f aca="false">IF(OR(C192=Scenario!$B$22,C192=Scenario!$C$22),1,0)</f>
        <v>0</v>
      </c>
      <c r="X192" s="9" t="n">
        <f aca="false">IF(ISNUMBER(I192),1,0)</f>
        <v>0</v>
      </c>
      <c r="Y192" s="9" t="n">
        <f aca="false">MOD(INT(E192/86400)+3,7)</f>
        <v>3</v>
      </c>
      <c r="Z192" s="9" t="n">
        <f aca="false">MOD(INT(E192/3600),24)</f>
        <v>9</v>
      </c>
      <c r="AA192" s="6" t="s">
        <v>629</v>
      </c>
    </row>
    <row r="193" customFormat="false" ht="15" hidden="false" customHeight="false" outlineLevel="0" collapsed="false">
      <c r="A193" s="6" t="s">
        <v>630</v>
      </c>
      <c r="B193" s="6" t="s">
        <v>43</v>
      </c>
      <c r="C193" s="6" t="s">
        <v>249</v>
      </c>
      <c r="D193" s="6" t="s">
        <v>170</v>
      </c>
      <c r="E193" s="6" t="n">
        <v>1783587988</v>
      </c>
      <c r="F193" s="6" t="n">
        <v>1783588108</v>
      </c>
      <c r="G193" s="6" t="n">
        <v>1783587998</v>
      </c>
      <c r="H193" s="6" t="n">
        <v>1783589946</v>
      </c>
      <c r="J193" s="6" t="n">
        <v>0</v>
      </c>
      <c r="K193" s="6" t="n">
        <v>0</v>
      </c>
      <c r="L193" s="9" t="n">
        <f aca="false">IF(AND(E193&gt;=Scenario!$B$11,E193&lt;Scenario!$B$12),1,0)</f>
        <v>1</v>
      </c>
      <c r="M193" s="9" t="n">
        <f aca="false">IF(AND(L193=1,ISNUMBER(F193)),MAX(0,F193-E193)/60,"")</f>
        <v>2</v>
      </c>
      <c r="N193" s="9" t="n">
        <f aca="false">IF(AND(L193=1,ISNUMBER(G193)),MAX(0,G193-E193)/60,"")</f>
        <v>0.166666666666667</v>
      </c>
      <c r="O193" s="9" t="n">
        <f aca="false">IF(ISNUMBER(H193),IF(AND(H193&gt;=Scenario!$B$11,H193&lt;Scenario!$B$12),1,0),0)</f>
        <v>1</v>
      </c>
      <c r="P193" s="9" t="n">
        <f aca="false">IF(O193=1,MAX(0,H193-E193)/60,"")</f>
        <v>32.6333333333333</v>
      </c>
      <c r="Q193" s="9" t="n">
        <f aca="false">INDEX(Scenario!$B$18:$B$20,MATCH(B193,Scenario!$A$18:$A$20,0))</f>
        <v>60</v>
      </c>
      <c r="R193" s="9" t="n">
        <f aca="false">INDEX(Scenario!$C$18:$C$20,MATCH(B193,Scenario!$A$18:$A$20,0))</f>
        <v>1440</v>
      </c>
      <c r="S193" s="9" t="n">
        <f aca="false">IF(ISNUMBER(M193),IF(M193&lt;=Q193,1,0),"")</f>
        <v>1</v>
      </c>
      <c r="T193" s="9" t="n">
        <f aca="false">IF(ISNUMBER(P193),IF(P193&lt;=R193,1,0),"")</f>
        <v>1</v>
      </c>
      <c r="U193" s="9" t="n">
        <f aca="false">IF(E193&gt;Scenario!$B$14,0,IF(OR(AND(ISNUMBER(H193),H193&lt;=Scenario!$B$14),AND(ISNUMBER(I193),I193&lt;=Scenario!$B$14)),0,1))</f>
        <v>0</v>
      </c>
      <c r="V193" s="9" t="n">
        <f aca="false">IF(AND(U193=1,(Scenario!$B$14-E193)/60&gt;R193),1,0)</f>
        <v>0</v>
      </c>
      <c r="W193" s="9" t="n">
        <f aca="false">IF(OR(C193=Scenario!$B$22,C193=Scenario!$C$22),1,0)</f>
        <v>0</v>
      </c>
      <c r="X193" s="9" t="n">
        <f aca="false">IF(ISNUMBER(I193),1,0)</f>
        <v>0</v>
      </c>
      <c r="Y193" s="9" t="n">
        <f aca="false">MOD(INT(E193/86400)+3,7)</f>
        <v>3</v>
      </c>
      <c r="Z193" s="9" t="n">
        <f aca="false">MOD(INT(E193/3600),24)</f>
        <v>9</v>
      </c>
      <c r="AA193" s="6" t="s">
        <v>631</v>
      </c>
    </row>
    <row r="194" customFormat="false" ht="15" hidden="false" customHeight="false" outlineLevel="0" collapsed="false">
      <c r="A194" s="6" t="s">
        <v>632</v>
      </c>
      <c r="B194" s="6" t="s">
        <v>43</v>
      </c>
      <c r="C194" s="6" t="s">
        <v>46</v>
      </c>
      <c r="D194" s="6" t="s">
        <v>172</v>
      </c>
      <c r="E194" s="6" t="n">
        <v>1783588173</v>
      </c>
      <c r="F194" s="6" t="n">
        <v>1783588424</v>
      </c>
      <c r="G194" s="6" t="n">
        <v>1783588223</v>
      </c>
      <c r="H194" s="6" t="n">
        <v>1783592070</v>
      </c>
      <c r="J194" s="6" t="n">
        <v>0</v>
      </c>
      <c r="K194" s="6" t="n">
        <v>0</v>
      </c>
      <c r="L194" s="9" t="n">
        <f aca="false">IF(AND(E194&gt;=Scenario!$B$11,E194&lt;Scenario!$B$12),1,0)</f>
        <v>1</v>
      </c>
      <c r="M194" s="9" t="n">
        <f aca="false">IF(AND(L194=1,ISNUMBER(F194)),MAX(0,F194-E194)/60,"")</f>
        <v>4.18333333333333</v>
      </c>
      <c r="N194" s="9" t="n">
        <f aca="false">IF(AND(L194=1,ISNUMBER(G194)),MAX(0,G194-E194)/60,"")</f>
        <v>0.833333333333333</v>
      </c>
      <c r="O194" s="9" t="n">
        <f aca="false">IF(ISNUMBER(H194),IF(AND(H194&gt;=Scenario!$B$11,H194&lt;Scenario!$B$12),1,0),0)</f>
        <v>1</v>
      </c>
      <c r="P194" s="9" t="n">
        <f aca="false">IF(O194=1,MAX(0,H194-E194)/60,"")</f>
        <v>64.95</v>
      </c>
      <c r="Q194" s="9" t="n">
        <f aca="false">INDEX(Scenario!$B$18:$B$20,MATCH(B194,Scenario!$A$18:$A$20,0))</f>
        <v>60</v>
      </c>
      <c r="R194" s="9" t="n">
        <f aca="false">INDEX(Scenario!$C$18:$C$20,MATCH(B194,Scenario!$A$18:$A$20,0))</f>
        <v>1440</v>
      </c>
      <c r="S194" s="9" t="n">
        <f aca="false">IF(ISNUMBER(M194),IF(M194&lt;=Q194,1,0),"")</f>
        <v>1</v>
      </c>
      <c r="T194" s="9" t="n">
        <f aca="false">IF(ISNUMBER(P194),IF(P194&lt;=R194,1,0),"")</f>
        <v>1</v>
      </c>
      <c r="U194" s="9" t="n">
        <f aca="false">IF(E194&gt;Scenario!$B$14,0,IF(OR(AND(ISNUMBER(H194),H194&lt;=Scenario!$B$14),AND(ISNUMBER(I194),I194&lt;=Scenario!$B$14)),0,1))</f>
        <v>0</v>
      </c>
      <c r="V194" s="9" t="n">
        <f aca="false">IF(AND(U194=1,(Scenario!$B$14-E194)/60&gt;R194),1,0)</f>
        <v>0</v>
      </c>
      <c r="W194" s="9" t="n">
        <f aca="false">IF(OR(C194=Scenario!$B$22,C194=Scenario!$C$22),1,0)</f>
        <v>1</v>
      </c>
      <c r="X194" s="9" t="n">
        <f aca="false">IF(ISNUMBER(I194),1,0)</f>
        <v>0</v>
      </c>
      <c r="Y194" s="9" t="n">
        <f aca="false">MOD(INT(E194/86400)+3,7)</f>
        <v>3</v>
      </c>
      <c r="Z194" s="9" t="n">
        <f aca="false">MOD(INT(E194/3600),24)</f>
        <v>9</v>
      </c>
      <c r="AA194" s="6" t="s">
        <v>633</v>
      </c>
    </row>
    <row r="195" customFormat="false" ht="15" hidden="false" customHeight="false" outlineLevel="0" collapsed="false">
      <c r="A195" s="6" t="s">
        <v>634</v>
      </c>
      <c r="B195" s="6" t="s">
        <v>43</v>
      </c>
      <c r="C195" s="6" t="s">
        <v>46</v>
      </c>
      <c r="D195" s="6" t="s">
        <v>171</v>
      </c>
      <c r="E195" s="6" t="n">
        <v>1783588535</v>
      </c>
      <c r="F195" s="6" t="n">
        <v>1783588813</v>
      </c>
      <c r="G195" s="6" t="n">
        <v>1783588595</v>
      </c>
      <c r="H195" s="6" t="n">
        <v>1783595220</v>
      </c>
      <c r="J195" s="6" t="n">
        <v>0</v>
      </c>
      <c r="K195" s="6" t="n">
        <v>0</v>
      </c>
      <c r="L195" s="9" t="n">
        <f aca="false">IF(AND(E195&gt;=Scenario!$B$11,E195&lt;Scenario!$B$12),1,0)</f>
        <v>1</v>
      </c>
      <c r="M195" s="9" t="n">
        <f aca="false">IF(AND(L195=1,ISNUMBER(F195)),MAX(0,F195-E195)/60,"")</f>
        <v>4.63333333333333</v>
      </c>
      <c r="N195" s="9" t="n">
        <f aca="false">IF(AND(L195=1,ISNUMBER(G195)),MAX(0,G195-E195)/60,"")</f>
        <v>1</v>
      </c>
      <c r="O195" s="9" t="n">
        <f aca="false">IF(ISNUMBER(H195),IF(AND(H195&gt;=Scenario!$B$11,H195&lt;Scenario!$B$12),1,0),0)</f>
        <v>1</v>
      </c>
      <c r="P195" s="9" t="n">
        <f aca="false">IF(O195=1,MAX(0,H195-E195)/60,"")</f>
        <v>111.416666666667</v>
      </c>
      <c r="Q195" s="9" t="n">
        <f aca="false">INDEX(Scenario!$B$18:$B$20,MATCH(B195,Scenario!$A$18:$A$20,0))</f>
        <v>60</v>
      </c>
      <c r="R195" s="9" t="n">
        <f aca="false">INDEX(Scenario!$C$18:$C$20,MATCH(B195,Scenario!$A$18:$A$20,0))</f>
        <v>1440</v>
      </c>
      <c r="S195" s="9" t="n">
        <f aca="false">IF(ISNUMBER(M195),IF(M195&lt;=Q195,1,0),"")</f>
        <v>1</v>
      </c>
      <c r="T195" s="9" t="n">
        <f aca="false">IF(ISNUMBER(P195),IF(P195&lt;=R195,1,0),"")</f>
        <v>1</v>
      </c>
      <c r="U195" s="9" t="n">
        <f aca="false">IF(E195&gt;Scenario!$B$14,0,IF(OR(AND(ISNUMBER(H195),H195&lt;=Scenario!$B$14),AND(ISNUMBER(I195),I195&lt;=Scenario!$B$14)),0,1))</f>
        <v>0</v>
      </c>
      <c r="V195" s="9" t="n">
        <f aca="false">IF(AND(U195=1,(Scenario!$B$14-E195)/60&gt;R195),1,0)</f>
        <v>0</v>
      </c>
      <c r="W195" s="9" t="n">
        <f aca="false">IF(OR(C195=Scenario!$B$22,C195=Scenario!$C$22),1,0)</f>
        <v>1</v>
      </c>
      <c r="X195" s="9" t="n">
        <f aca="false">IF(ISNUMBER(I195),1,0)</f>
        <v>0</v>
      </c>
      <c r="Y195" s="9" t="n">
        <f aca="false">MOD(INT(E195/86400)+3,7)</f>
        <v>3</v>
      </c>
      <c r="Z195" s="9" t="n">
        <f aca="false">MOD(INT(E195/3600),24)</f>
        <v>9</v>
      </c>
      <c r="AA195" s="6" t="s">
        <v>635</v>
      </c>
    </row>
    <row r="196" customFormat="false" ht="15" hidden="false" customHeight="false" outlineLevel="0" collapsed="false">
      <c r="A196" s="6" t="s">
        <v>636</v>
      </c>
      <c r="B196" s="6" t="s">
        <v>44</v>
      </c>
      <c r="C196" s="6" t="s">
        <v>47</v>
      </c>
      <c r="D196" s="6" t="s">
        <v>172</v>
      </c>
      <c r="E196" s="6" t="n">
        <v>1783588664</v>
      </c>
      <c r="F196" s="6" t="n">
        <v>1783588791</v>
      </c>
      <c r="G196" s="6" t="n">
        <v>1783588687</v>
      </c>
      <c r="H196" s="6" t="n">
        <v>1783590408</v>
      </c>
      <c r="J196" s="6" t="n">
        <v>0</v>
      </c>
      <c r="K196" s="6" t="n">
        <v>0</v>
      </c>
      <c r="L196" s="9" t="n">
        <f aca="false">IF(AND(E196&gt;=Scenario!$B$11,E196&lt;Scenario!$B$12),1,0)</f>
        <v>1</v>
      </c>
      <c r="M196" s="9" t="n">
        <f aca="false">IF(AND(L196=1,ISNUMBER(F196)),MAX(0,F196-E196)/60,"")</f>
        <v>2.11666666666667</v>
      </c>
      <c r="N196" s="9" t="n">
        <f aca="false">IF(AND(L196=1,ISNUMBER(G196)),MAX(0,G196-E196)/60,"")</f>
        <v>0.383333333333333</v>
      </c>
      <c r="O196" s="9" t="n">
        <f aca="false">IF(ISNUMBER(H196),IF(AND(H196&gt;=Scenario!$B$11,H196&lt;Scenario!$B$12),1,0),0)</f>
        <v>1</v>
      </c>
      <c r="P196" s="9" t="n">
        <f aca="false">IF(O196=1,MAX(0,H196-E196)/60,"")</f>
        <v>29.0666666666667</v>
      </c>
      <c r="Q196" s="9" t="n">
        <f aca="false">INDEX(Scenario!$B$18:$B$20,MATCH(B196,Scenario!$A$18:$A$20,0))</f>
        <v>240</v>
      </c>
      <c r="R196" s="9" t="n">
        <f aca="false">INDEX(Scenario!$C$18:$C$20,MATCH(B196,Scenario!$A$18:$A$20,0))</f>
        <v>4320</v>
      </c>
      <c r="S196" s="9" t="n">
        <f aca="false">IF(ISNUMBER(M196),IF(M196&lt;=Q196,1,0),"")</f>
        <v>1</v>
      </c>
      <c r="T196" s="9" t="n">
        <f aca="false">IF(ISNUMBER(P196),IF(P196&lt;=R196,1,0),"")</f>
        <v>1</v>
      </c>
      <c r="U196" s="9" t="n">
        <f aca="false">IF(E196&gt;Scenario!$B$14,0,IF(OR(AND(ISNUMBER(H196),H196&lt;=Scenario!$B$14),AND(ISNUMBER(I196),I196&lt;=Scenario!$B$14)),0,1))</f>
        <v>0</v>
      </c>
      <c r="V196" s="9" t="n">
        <f aca="false">IF(AND(U196=1,(Scenario!$B$14-E196)/60&gt;R196),1,0)</f>
        <v>0</v>
      </c>
      <c r="W196" s="9" t="n">
        <f aca="false">IF(OR(C196=Scenario!$B$22,C196=Scenario!$C$22),1,0)</f>
        <v>1</v>
      </c>
      <c r="X196" s="9" t="n">
        <f aca="false">IF(ISNUMBER(I196),1,0)</f>
        <v>0</v>
      </c>
      <c r="Y196" s="9" t="n">
        <f aca="false">MOD(INT(E196/86400)+3,7)</f>
        <v>3</v>
      </c>
      <c r="Z196" s="9" t="n">
        <f aca="false">MOD(INT(E196/3600),24)</f>
        <v>9</v>
      </c>
      <c r="AA196" s="6" t="s">
        <v>637</v>
      </c>
    </row>
    <row r="197" customFormat="false" ht="15" hidden="false" customHeight="false" outlineLevel="0" collapsed="false">
      <c r="A197" s="6" t="s">
        <v>638</v>
      </c>
      <c r="B197" s="6" t="s">
        <v>43</v>
      </c>
      <c r="C197" s="6" t="s">
        <v>46</v>
      </c>
      <c r="D197" s="6" t="s">
        <v>171</v>
      </c>
      <c r="E197" s="6" t="n">
        <v>1783588947</v>
      </c>
      <c r="F197" s="6" t="n">
        <v>1783589171</v>
      </c>
      <c r="G197" s="6" t="n">
        <v>1783588987</v>
      </c>
      <c r="H197" s="6" t="n">
        <v>1783633226</v>
      </c>
      <c r="J197" s="6" t="n">
        <v>1</v>
      </c>
      <c r="K197" s="6" t="n">
        <v>0</v>
      </c>
      <c r="L197" s="9" t="n">
        <f aca="false">IF(AND(E197&gt;=Scenario!$B$11,E197&lt;Scenario!$B$12),1,0)</f>
        <v>1</v>
      </c>
      <c r="M197" s="9" t="n">
        <f aca="false">IF(AND(L197=1,ISNUMBER(F197)),MAX(0,F197-E197)/60,"")</f>
        <v>3.73333333333333</v>
      </c>
      <c r="N197" s="9" t="n">
        <f aca="false">IF(AND(L197=1,ISNUMBER(G197)),MAX(0,G197-E197)/60,"")</f>
        <v>0.666666666666667</v>
      </c>
      <c r="O197" s="9" t="n">
        <f aca="false">IF(ISNUMBER(H197),IF(AND(H197&gt;=Scenario!$B$11,H197&lt;Scenario!$B$12),1,0),0)</f>
        <v>1</v>
      </c>
      <c r="P197" s="9" t="n">
        <f aca="false">IF(O197=1,MAX(0,H197-E197)/60,"")</f>
        <v>737.983333333333</v>
      </c>
      <c r="Q197" s="9" t="n">
        <f aca="false">INDEX(Scenario!$B$18:$B$20,MATCH(B197,Scenario!$A$18:$A$20,0))</f>
        <v>60</v>
      </c>
      <c r="R197" s="9" t="n">
        <f aca="false">INDEX(Scenario!$C$18:$C$20,MATCH(B197,Scenario!$A$18:$A$20,0))</f>
        <v>1440</v>
      </c>
      <c r="S197" s="9" t="n">
        <f aca="false">IF(ISNUMBER(M197),IF(M197&lt;=Q197,1,0),"")</f>
        <v>1</v>
      </c>
      <c r="T197" s="9" t="n">
        <f aca="false">IF(ISNUMBER(P197),IF(P197&lt;=R197,1,0),"")</f>
        <v>1</v>
      </c>
      <c r="U197" s="9" t="n">
        <f aca="false">IF(E197&gt;Scenario!$B$14,0,IF(OR(AND(ISNUMBER(H197),H197&lt;=Scenario!$B$14),AND(ISNUMBER(I197),I197&lt;=Scenario!$B$14)),0,1))</f>
        <v>0</v>
      </c>
      <c r="V197" s="9" t="n">
        <f aca="false">IF(AND(U197=1,(Scenario!$B$14-E197)/60&gt;R197),1,0)</f>
        <v>0</v>
      </c>
      <c r="W197" s="9" t="n">
        <f aca="false">IF(OR(C197=Scenario!$B$22,C197=Scenario!$C$22),1,0)</f>
        <v>1</v>
      </c>
      <c r="X197" s="9" t="n">
        <f aca="false">IF(ISNUMBER(I197),1,0)</f>
        <v>0</v>
      </c>
      <c r="Y197" s="9" t="n">
        <f aca="false">MOD(INT(E197/86400)+3,7)</f>
        <v>3</v>
      </c>
      <c r="Z197" s="9" t="n">
        <f aca="false">MOD(INT(E197/3600),24)</f>
        <v>9</v>
      </c>
      <c r="AA197" s="6" t="s">
        <v>639</v>
      </c>
    </row>
    <row r="198" customFormat="false" ht="15" hidden="false" customHeight="false" outlineLevel="0" collapsed="false">
      <c r="A198" s="6" t="s">
        <v>640</v>
      </c>
      <c r="B198" s="6" t="s">
        <v>44</v>
      </c>
      <c r="C198" s="6" t="s">
        <v>249</v>
      </c>
      <c r="D198" s="6" t="s">
        <v>172</v>
      </c>
      <c r="E198" s="6" t="n">
        <v>1783589531</v>
      </c>
      <c r="F198" s="6" t="n">
        <v>1783589734</v>
      </c>
      <c r="G198" s="6" t="n">
        <v>1783589555</v>
      </c>
      <c r="H198" s="6" t="n">
        <v>1783594237</v>
      </c>
      <c r="J198" s="6" t="n">
        <v>0</v>
      </c>
      <c r="K198" s="6" t="n">
        <v>0</v>
      </c>
      <c r="L198" s="9" t="n">
        <f aca="false">IF(AND(E198&gt;=Scenario!$B$11,E198&lt;Scenario!$B$12),1,0)</f>
        <v>1</v>
      </c>
      <c r="M198" s="9" t="n">
        <f aca="false">IF(AND(L198=1,ISNUMBER(F198)),MAX(0,F198-E198)/60,"")</f>
        <v>3.38333333333333</v>
      </c>
      <c r="N198" s="9" t="n">
        <f aca="false">IF(AND(L198=1,ISNUMBER(G198)),MAX(0,G198-E198)/60,"")</f>
        <v>0.4</v>
      </c>
      <c r="O198" s="9" t="n">
        <f aca="false">IF(ISNUMBER(H198),IF(AND(H198&gt;=Scenario!$B$11,H198&lt;Scenario!$B$12),1,0),0)</f>
        <v>1</v>
      </c>
      <c r="P198" s="9" t="n">
        <f aca="false">IF(O198=1,MAX(0,H198-E198)/60,"")</f>
        <v>78.4333333333333</v>
      </c>
      <c r="Q198" s="9" t="n">
        <f aca="false">INDEX(Scenario!$B$18:$B$20,MATCH(B198,Scenario!$A$18:$A$20,0))</f>
        <v>240</v>
      </c>
      <c r="R198" s="9" t="n">
        <f aca="false">INDEX(Scenario!$C$18:$C$20,MATCH(B198,Scenario!$A$18:$A$20,0))</f>
        <v>4320</v>
      </c>
      <c r="S198" s="9" t="n">
        <f aca="false">IF(ISNUMBER(M198),IF(M198&lt;=Q198,1,0),"")</f>
        <v>1</v>
      </c>
      <c r="T198" s="9" t="n">
        <f aca="false">IF(ISNUMBER(P198),IF(P198&lt;=R198,1,0),"")</f>
        <v>1</v>
      </c>
      <c r="U198" s="9" t="n">
        <f aca="false">IF(E198&gt;Scenario!$B$14,0,IF(OR(AND(ISNUMBER(H198),H198&lt;=Scenario!$B$14),AND(ISNUMBER(I198),I198&lt;=Scenario!$B$14)),0,1))</f>
        <v>0</v>
      </c>
      <c r="V198" s="9" t="n">
        <f aca="false">IF(AND(U198=1,(Scenario!$B$14-E198)/60&gt;R198),1,0)</f>
        <v>0</v>
      </c>
      <c r="W198" s="9" t="n">
        <f aca="false">IF(OR(C198=Scenario!$B$22,C198=Scenario!$C$22),1,0)</f>
        <v>0</v>
      </c>
      <c r="X198" s="9" t="n">
        <f aca="false">IF(ISNUMBER(I198),1,0)</f>
        <v>0</v>
      </c>
      <c r="Y198" s="9" t="n">
        <f aca="false">MOD(INT(E198/86400)+3,7)</f>
        <v>3</v>
      </c>
      <c r="Z198" s="9" t="n">
        <f aca="false">MOD(INT(E198/3600),24)</f>
        <v>9</v>
      </c>
      <c r="AA198" s="6" t="s">
        <v>641</v>
      </c>
    </row>
    <row r="199" customFormat="false" ht="15" hidden="false" customHeight="false" outlineLevel="0" collapsed="false">
      <c r="A199" s="6" t="s">
        <v>642</v>
      </c>
      <c r="B199" s="6" t="s">
        <v>44</v>
      </c>
      <c r="C199" s="6" t="s">
        <v>47</v>
      </c>
      <c r="D199" s="6" t="s">
        <v>171</v>
      </c>
      <c r="E199" s="6" t="n">
        <v>1783589751</v>
      </c>
      <c r="F199" s="6" t="n">
        <v>1783589883</v>
      </c>
      <c r="G199" s="6" t="n">
        <v>1783589776</v>
      </c>
      <c r="H199" s="6" t="n">
        <v>1783591269</v>
      </c>
      <c r="J199" s="6" t="n">
        <v>0</v>
      </c>
      <c r="K199" s="6" t="n">
        <v>0</v>
      </c>
      <c r="L199" s="9" t="n">
        <f aca="false">IF(AND(E199&gt;=Scenario!$B$11,E199&lt;Scenario!$B$12),1,0)</f>
        <v>1</v>
      </c>
      <c r="M199" s="9" t="n">
        <f aca="false">IF(AND(L199=1,ISNUMBER(F199)),MAX(0,F199-E199)/60,"")</f>
        <v>2.2</v>
      </c>
      <c r="N199" s="9" t="n">
        <f aca="false">IF(AND(L199=1,ISNUMBER(G199)),MAX(0,G199-E199)/60,"")</f>
        <v>0.416666666666667</v>
      </c>
      <c r="O199" s="9" t="n">
        <f aca="false">IF(ISNUMBER(H199),IF(AND(H199&gt;=Scenario!$B$11,H199&lt;Scenario!$B$12),1,0),0)</f>
        <v>1</v>
      </c>
      <c r="P199" s="9" t="n">
        <f aca="false">IF(O199=1,MAX(0,H199-E199)/60,"")</f>
        <v>25.3</v>
      </c>
      <c r="Q199" s="9" t="n">
        <f aca="false">INDEX(Scenario!$B$18:$B$20,MATCH(B199,Scenario!$A$18:$A$20,0))</f>
        <v>240</v>
      </c>
      <c r="R199" s="9" t="n">
        <f aca="false">INDEX(Scenario!$C$18:$C$20,MATCH(B199,Scenario!$A$18:$A$20,0))</f>
        <v>4320</v>
      </c>
      <c r="S199" s="9" t="n">
        <f aca="false">IF(ISNUMBER(M199),IF(M199&lt;=Q199,1,0),"")</f>
        <v>1</v>
      </c>
      <c r="T199" s="9" t="n">
        <f aca="false">IF(ISNUMBER(P199),IF(P199&lt;=R199,1,0),"")</f>
        <v>1</v>
      </c>
      <c r="U199" s="9" t="n">
        <f aca="false">IF(E199&gt;Scenario!$B$14,0,IF(OR(AND(ISNUMBER(H199),H199&lt;=Scenario!$B$14),AND(ISNUMBER(I199),I199&lt;=Scenario!$B$14)),0,1))</f>
        <v>0</v>
      </c>
      <c r="V199" s="9" t="n">
        <f aca="false">IF(AND(U199=1,(Scenario!$B$14-E199)/60&gt;R199),1,0)</f>
        <v>0</v>
      </c>
      <c r="W199" s="9" t="n">
        <f aca="false">IF(OR(C199=Scenario!$B$22,C199=Scenario!$C$22),1,0)</f>
        <v>1</v>
      </c>
      <c r="X199" s="9" t="n">
        <f aca="false">IF(ISNUMBER(I199),1,0)</f>
        <v>0</v>
      </c>
      <c r="Y199" s="9" t="n">
        <f aca="false">MOD(INT(E199/86400)+3,7)</f>
        <v>3</v>
      </c>
      <c r="Z199" s="9" t="n">
        <f aca="false">MOD(INT(E199/3600),24)</f>
        <v>9</v>
      </c>
      <c r="AA199" s="6" t="s">
        <v>643</v>
      </c>
    </row>
    <row r="200" customFormat="false" ht="15" hidden="false" customHeight="false" outlineLevel="0" collapsed="false">
      <c r="A200" s="6" t="s">
        <v>644</v>
      </c>
      <c r="B200" s="6" t="s">
        <v>44</v>
      </c>
      <c r="C200" s="6" t="s">
        <v>249</v>
      </c>
      <c r="D200" s="6" t="s">
        <v>170</v>
      </c>
      <c r="E200" s="6" t="n">
        <v>1783590634</v>
      </c>
      <c r="F200" s="6" t="n">
        <v>1783590806</v>
      </c>
      <c r="G200" s="6" t="n">
        <v>1783590691</v>
      </c>
      <c r="H200" s="6" t="n">
        <v>1783591700</v>
      </c>
      <c r="J200" s="6" t="n">
        <v>0</v>
      </c>
      <c r="K200" s="6" t="n">
        <v>0</v>
      </c>
      <c r="L200" s="9" t="n">
        <f aca="false">IF(AND(E200&gt;=Scenario!$B$11,E200&lt;Scenario!$B$12),1,0)</f>
        <v>1</v>
      </c>
      <c r="M200" s="9" t="n">
        <f aca="false">IF(AND(L200=1,ISNUMBER(F200)),MAX(0,F200-E200)/60,"")</f>
        <v>2.86666666666667</v>
      </c>
      <c r="N200" s="9" t="n">
        <f aca="false">IF(AND(L200=1,ISNUMBER(G200)),MAX(0,G200-E200)/60,"")</f>
        <v>0.95</v>
      </c>
      <c r="O200" s="9" t="n">
        <f aca="false">IF(ISNUMBER(H200),IF(AND(H200&gt;=Scenario!$B$11,H200&lt;Scenario!$B$12),1,0),0)</f>
        <v>1</v>
      </c>
      <c r="P200" s="9" t="n">
        <f aca="false">IF(O200=1,MAX(0,H200-E200)/60,"")</f>
        <v>17.7666666666667</v>
      </c>
      <c r="Q200" s="9" t="n">
        <f aca="false">INDEX(Scenario!$B$18:$B$20,MATCH(B200,Scenario!$A$18:$A$20,0))</f>
        <v>240</v>
      </c>
      <c r="R200" s="9" t="n">
        <f aca="false">INDEX(Scenario!$C$18:$C$20,MATCH(B200,Scenario!$A$18:$A$20,0))</f>
        <v>4320</v>
      </c>
      <c r="S200" s="9" t="n">
        <f aca="false">IF(ISNUMBER(M200),IF(M200&lt;=Q200,1,0),"")</f>
        <v>1</v>
      </c>
      <c r="T200" s="9" t="n">
        <f aca="false">IF(ISNUMBER(P200),IF(P200&lt;=R200,1,0),"")</f>
        <v>1</v>
      </c>
      <c r="U200" s="9" t="n">
        <f aca="false">IF(E200&gt;Scenario!$B$14,0,IF(OR(AND(ISNUMBER(H200),H200&lt;=Scenario!$B$14),AND(ISNUMBER(I200),I200&lt;=Scenario!$B$14)),0,1))</f>
        <v>0</v>
      </c>
      <c r="V200" s="9" t="n">
        <f aca="false">IF(AND(U200=1,(Scenario!$B$14-E200)/60&gt;R200),1,0)</f>
        <v>0</v>
      </c>
      <c r="W200" s="9" t="n">
        <f aca="false">IF(OR(C200=Scenario!$B$22,C200=Scenario!$C$22),1,0)</f>
        <v>0</v>
      </c>
      <c r="X200" s="9" t="n">
        <f aca="false">IF(ISNUMBER(I200),1,0)</f>
        <v>0</v>
      </c>
      <c r="Y200" s="9" t="n">
        <f aca="false">MOD(INT(E200/86400)+3,7)</f>
        <v>3</v>
      </c>
      <c r="Z200" s="9" t="n">
        <f aca="false">MOD(INT(E200/3600),24)</f>
        <v>9</v>
      </c>
      <c r="AA200" s="6" t="s">
        <v>645</v>
      </c>
    </row>
    <row r="201" customFormat="false" ht="15" hidden="false" customHeight="false" outlineLevel="0" collapsed="false">
      <c r="A201" s="6" t="s">
        <v>646</v>
      </c>
      <c r="B201" s="6" t="s">
        <v>43</v>
      </c>
      <c r="C201" s="6" t="s">
        <v>288</v>
      </c>
      <c r="D201" s="6" t="s">
        <v>172</v>
      </c>
      <c r="E201" s="6" t="n">
        <v>1783591052</v>
      </c>
      <c r="F201" s="6" t="n">
        <v>1783591327</v>
      </c>
      <c r="G201" s="6" t="n">
        <v>1783591108</v>
      </c>
      <c r="H201" s="6" t="n">
        <v>1783595057</v>
      </c>
      <c r="J201" s="6" t="n">
        <v>0</v>
      </c>
      <c r="K201" s="6" t="n">
        <v>0</v>
      </c>
      <c r="L201" s="9" t="n">
        <f aca="false">IF(AND(E201&gt;=Scenario!$B$11,E201&lt;Scenario!$B$12),1,0)</f>
        <v>1</v>
      </c>
      <c r="M201" s="9" t="n">
        <f aca="false">IF(AND(L201=1,ISNUMBER(F201)),MAX(0,F201-E201)/60,"")</f>
        <v>4.58333333333333</v>
      </c>
      <c r="N201" s="9" t="n">
        <f aca="false">IF(AND(L201=1,ISNUMBER(G201)),MAX(0,G201-E201)/60,"")</f>
        <v>0.933333333333333</v>
      </c>
      <c r="O201" s="9" t="n">
        <f aca="false">IF(ISNUMBER(H201),IF(AND(H201&gt;=Scenario!$B$11,H201&lt;Scenario!$B$12),1,0),0)</f>
        <v>1</v>
      </c>
      <c r="P201" s="9" t="n">
        <f aca="false">IF(O201=1,MAX(0,H201-E201)/60,"")</f>
        <v>66.75</v>
      </c>
      <c r="Q201" s="9" t="n">
        <f aca="false">INDEX(Scenario!$B$18:$B$20,MATCH(B201,Scenario!$A$18:$A$20,0))</f>
        <v>60</v>
      </c>
      <c r="R201" s="9" t="n">
        <f aca="false">INDEX(Scenario!$C$18:$C$20,MATCH(B201,Scenario!$A$18:$A$20,0))</f>
        <v>1440</v>
      </c>
      <c r="S201" s="9" t="n">
        <f aca="false">IF(ISNUMBER(M201),IF(M201&lt;=Q201,1,0),"")</f>
        <v>1</v>
      </c>
      <c r="T201" s="9" t="n">
        <f aca="false">IF(ISNUMBER(P201),IF(P201&lt;=R201,1,0),"")</f>
        <v>1</v>
      </c>
      <c r="U201" s="9" t="n">
        <f aca="false">IF(E201&gt;Scenario!$B$14,0,IF(OR(AND(ISNUMBER(H201),H201&lt;=Scenario!$B$14),AND(ISNUMBER(I201),I201&lt;=Scenario!$B$14)),0,1))</f>
        <v>0</v>
      </c>
      <c r="V201" s="9" t="n">
        <f aca="false">IF(AND(U201=1,(Scenario!$B$14-E201)/60&gt;R201),1,0)</f>
        <v>0</v>
      </c>
      <c r="W201" s="9" t="n">
        <f aca="false">IF(OR(C201=Scenario!$B$22,C201=Scenario!$C$22),1,0)</f>
        <v>0</v>
      </c>
      <c r="X201" s="9" t="n">
        <f aca="false">IF(ISNUMBER(I201),1,0)</f>
        <v>0</v>
      </c>
      <c r="Y201" s="9" t="n">
        <f aca="false">MOD(INT(E201/86400)+3,7)</f>
        <v>3</v>
      </c>
      <c r="Z201" s="9" t="n">
        <f aca="false">MOD(INT(E201/3600),24)</f>
        <v>9</v>
      </c>
      <c r="AA201" s="6" t="s">
        <v>647</v>
      </c>
    </row>
    <row r="202" customFormat="false" ht="15" hidden="false" customHeight="false" outlineLevel="0" collapsed="false">
      <c r="A202" s="6" t="s">
        <v>648</v>
      </c>
      <c r="B202" s="6" t="s">
        <v>44</v>
      </c>
      <c r="C202" s="6" t="s">
        <v>46</v>
      </c>
      <c r="D202" s="6" t="s">
        <v>171</v>
      </c>
      <c r="E202" s="6" t="n">
        <v>1783592383</v>
      </c>
      <c r="F202" s="6" t="n">
        <v>1783592476</v>
      </c>
      <c r="G202" s="6" t="n">
        <v>1783592406</v>
      </c>
      <c r="H202" s="6" t="n">
        <v>1783662370</v>
      </c>
      <c r="J202" s="6" t="n">
        <v>1</v>
      </c>
      <c r="K202" s="6" t="n">
        <v>0</v>
      </c>
      <c r="L202" s="9" t="n">
        <f aca="false">IF(AND(E202&gt;=Scenario!$B$11,E202&lt;Scenario!$B$12),1,0)</f>
        <v>1</v>
      </c>
      <c r="M202" s="9" t="n">
        <f aca="false">IF(AND(L202=1,ISNUMBER(F202)),MAX(0,F202-E202)/60,"")</f>
        <v>1.55</v>
      </c>
      <c r="N202" s="9" t="n">
        <f aca="false">IF(AND(L202=1,ISNUMBER(G202)),MAX(0,G202-E202)/60,"")</f>
        <v>0.383333333333333</v>
      </c>
      <c r="O202" s="9" t="n">
        <f aca="false">IF(ISNUMBER(H202),IF(AND(H202&gt;=Scenario!$B$11,H202&lt;Scenario!$B$12),1,0),0)</f>
        <v>1</v>
      </c>
      <c r="P202" s="9" t="n">
        <f aca="false">IF(O202=1,MAX(0,H202-E202)/60,"")</f>
        <v>1166.45</v>
      </c>
      <c r="Q202" s="9" t="n">
        <f aca="false">INDEX(Scenario!$B$18:$B$20,MATCH(B202,Scenario!$A$18:$A$20,0))</f>
        <v>240</v>
      </c>
      <c r="R202" s="9" t="n">
        <f aca="false">INDEX(Scenario!$C$18:$C$20,MATCH(B202,Scenario!$A$18:$A$20,0))</f>
        <v>4320</v>
      </c>
      <c r="S202" s="9" t="n">
        <f aca="false">IF(ISNUMBER(M202),IF(M202&lt;=Q202,1,0),"")</f>
        <v>1</v>
      </c>
      <c r="T202" s="9" t="n">
        <f aca="false">IF(ISNUMBER(P202),IF(P202&lt;=R202,1,0),"")</f>
        <v>1</v>
      </c>
      <c r="U202" s="9" t="n">
        <f aca="false">IF(E202&gt;Scenario!$B$14,0,IF(OR(AND(ISNUMBER(H202),H202&lt;=Scenario!$B$14),AND(ISNUMBER(I202),I202&lt;=Scenario!$B$14)),0,1))</f>
        <v>0</v>
      </c>
      <c r="V202" s="9" t="n">
        <f aca="false">IF(AND(U202=1,(Scenario!$B$14-E202)/60&gt;R202),1,0)</f>
        <v>0</v>
      </c>
      <c r="W202" s="9" t="n">
        <f aca="false">IF(OR(C202=Scenario!$B$22,C202=Scenario!$C$22),1,0)</f>
        <v>1</v>
      </c>
      <c r="X202" s="9" t="n">
        <f aca="false">IF(ISNUMBER(I202),1,0)</f>
        <v>0</v>
      </c>
      <c r="Y202" s="9" t="n">
        <f aca="false">MOD(INT(E202/86400)+3,7)</f>
        <v>3</v>
      </c>
      <c r="Z202" s="9" t="n">
        <f aca="false">MOD(INT(E202/3600),24)</f>
        <v>10</v>
      </c>
      <c r="AA202" s="6" t="s">
        <v>649</v>
      </c>
    </row>
    <row r="203" customFormat="false" ht="15" hidden="false" customHeight="false" outlineLevel="0" collapsed="false">
      <c r="A203" s="6" t="s">
        <v>650</v>
      </c>
      <c r="B203" s="6" t="s">
        <v>44</v>
      </c>
      <c r="C203" s="6" t="s">
        <v>288</v>
      </c>
      <c r="D203" s="6" t="s">
        <v>171</v>
      </c>
      <c r="E203" s="6" t="n">
        <v>1783592881</v>
      </c>
      <c r="F203" s="6" t="n">
        <v>1783593117</v>
      </c>
      <c r="G203" s="6" t="n">
        <v>1783592940</v>
      </c>
      <c r="H203" s="6" t="n">
        <v>1783604413</v>
      </c>
      <c r="J203" s="6" t="n">
        <v>0</v>
      </c>
      <c r="K203" s="6" t="n">
        <v>0</v>
      </c>
      <c r="L203" s="9" t="n">
        <f aca="false">IF(AND(E203&gt;=Scenario!$B$11,E203&lt;Scenario!$B$12),1,0)</f>
        <v>1</v>
      </c>
      <c r="M203" s="9" t="n">
        <f aca="false">IF(AND(L203=1,ISNUMBER(F203)),MAX(0,F203-E203)/60,"")</f>
        <v>3.93333333333333</v>
      </c>
      <c r="N203" s="9" t="n">
        <f aca="false">IF(AND(L203=1,ISNUMBER(G203)),MAX(0,G203-E203)/60,"")</f>
        <v>0.983333333333333</v>
      </c>
      <c r="O203" s="9" t="n">
        <f aca="false">IF(ISNUMBER(H203),IF(AND(H203&gt;=Scenario!$B$11,H203&lt;Scenario!$B$12),1,0),0)</f>
        <v>1</v>
      </c>
      <c r="P203" s="9" t="n">
        <f aca="false">IF(O203=1,MAX(0,H203-E203)/60,"")</f>
        <v>192.2</v>
      </c>
      <c r="Q203" s="9" t="n">
        <f aca="false">INDEX(Scenario!$B$18:$B$20,MATCH(B203,Scenario!$A$18:$A$20,0))</f>
        <v>240</v>
      </c>
      <c r="R203" s="9" t="n">
        <f aca="false">INDEX(Scenario!$C$18:$C$20,MATCH(B203,Scenario!$A$18:$A$20,0))</f>
        <v>4320</v>
      </c>
      <c r="S203" s="9" t="n">
        <f aca="false">IF(ISNUMBER(M203),IF(M203&lt;=Q203,1,0),"")</f>
        <v>1</v>
      </c>
      <c r="T203" s="9" t="n">
        <f aca="false">IF(ISNUMBER(P203),IF(P203&lt;=R203,1,0),"")</f>
        <v>1</v>
      </c>
      <c r="U203" s="9" t="n">
        <f aca="false">IF(E203&gt;Scenario!$B$14,0,IF(OR(AND(ISNUMBER(H203),H203&lt;=Scenario!$B$14),AND(ISNUMBER(I203),I203&lt;=Scenario!$B$14)),0,1))</f>
        <v>0</v>
      </c>
      <c r="V203" s="9" t="n">
        <f aca="false">IF(AND(U203=1,(Scenario!$B$14-E203)/60&gt;R203),1,0)</f>
        <v>0</v>
      </c>
      <c r="W203" s="9" t="n">
        <f aca="false">IF(OR(C203=Scenario!$B$22,C203=Scenario!$C$22),1,0)</f>
        <v>0</v>
      </c>
      <c r="X203" s="9" t="n">
        <f aca="false">IF(ISNUMBER(I203),1,0)</f>
        <v>0</v>
      </c>
      <c r="Y203" s="9" t="n">
        <f aca="false">MOD(INT(E203/86400)+3,7)</f>
        <v>3</v>
      </c>
      <c r="Z203" s="9" t="n">
        <f aca="false">MOD(INT(E203/3600),24)</f>
        <v>10</v>
      </c>
      <c r="AA203" s="6" t="s">
        <v>651</v>
      </c>
    </row>
    <row r="204" customFormat="false" ht="15" hidden="false" customHeight="false" outlineLevel="0" collapsed="false">
      <c r="A204" s="6" t="s">
        <v>652</v>
      </c>
      <c r="B204" s="6" t="s">
        <v>44</v>
      </c>
      <c r="C204" s="6" t="s">
        <v>249</v>
      </c>
      <c r="D204" s="6" t="s">
        <v>172</v>
      </c>
      <c r="E204" s="6" t="n">
        <v>1783593119</v>
      </c>
      <c r="F204" s="6" t="n">
        <v>1783593348</v>
      </c>
      <c r="G204" s="6" t="n">
        <v>1783593152</v>
      </c>
      <c r="H204" s="6" t="n">
        <v>1783595872</v>
      </c>
      <c r="J204" s="6" t="n">
        <v>0</v>
      </c>
      <c r="K204" s="6" t="n">
        <v>0</v>
      </c>
      <c r="L204" s="9" t="n">
        <f aca="false">IF(AND(E204&gt;=Scenario!$B$11,E204&lt;Scenario!$B$12),1,0)</f>
        <v>1</v>
      </c>
      <c r="M204" s="9" t="n">
        <f aca="false">IF(AND(L204=1,ISNUMBER(F204)),MAX(0,F204-E204)/60,"")</f>
        <v>3.81666666666667</v>
      </c>
      <c r="N204" s="9" t="n">
        <f aca="false">IF(AND(L204=1,ISNUMBER(G204)),MAX(0,G204-E204)/60,"")</f>
        <v>0.55</v>
      </c>
      <c r="O204" s="9" t="n">
        <f aca="false">IF(ISNUMBER(H204),IF(AND(H204&gt;=Scenario!$B$11,H204&lt;Scenario!$B$12),1,0),0)</f>
        <v>1</v>
      </c>
      <c r="P204" s="9" t="n">
        <f aca="false">IF(O204=1,MAX(0,H204-E204)/60,"")</f>
        <v>45.8833333333333</v>
      </c>
      <c r="Q204" s="9" t="n">
        <f aca="false">INDEX(Scenario!$B$18:$B$20,MATCH(B204,Scenario!$A$18:$A$20,0))</f>
        <v>240</v>
      </c>
      <c r="R204" s="9" t="n">
        <f aca="false">INDEX(Scenario!$C$18:$C$20,MATCH(B204,Scenario!$A$18:$A$20,0))</f>
        <v>4320</v>
      </c>
      <c r="S204" s="9" t="n">
        <f aca="false">IF(ISNUMBER(M204),IF(M204&lt;=Q204,1,0),"")</f>
        <v>1</v>
      </c>
      <c r="T204" s="9" t="n">
        <f aca="false">IF(ISNUMBER(P204),IF(P204&lt;=R204,1,0),"")</f>
        <v>1</v>
      </c>
      <c r="U204" s="9" t="n">
        <f aca="false">IF(E204&gt;Scenario!$B$14,0,IF(OR(AND(ISNUMBER(H204),H204&lt;=Scenario!$B$14),AND(ISNUMBER(I204),I204&lt;=Scenario!$B$14)),0,1))</f>
        <v>0</v>
      </c>
      <c r="V204" s="9" t="n">
        <f aca="false">IF(AND(U204=1,(Scenario!$B$14-E204)/60&gt;R204),1,0)</f>
        <v>0</v>
      </c>
      <c r="W204" s="9" t="n">
        <f aca="false">IF(OR(C204=Scenario!$B$22,C204=Scenario!$C$22),1,0)</f>
        <v>0</v>
      </c>
      <c r="X204" s="9" t="n">
        <f aca="false">IF(ISNUMBER(I204),1,0)</f>
        <v>0</v>
      </c>
      <c r="Y204" s="9" t="n">
        <f aca="false">MOD(INT(E204/86400)+3,7)</f>
        <v>3</v>
      </c>
      <c r="Z204" s="9" t="n">
        <f aca="false">MOD(INT(E204/3600),24)</f>
        <v>10</v>
      </c>
      <c r="AA204" s="6" t="s">
        <v>653</v>
      </c>
    </row>
    <row r="205" customFormat="false" ht="15" hidden="false" customHeight="false" outlineLevel="0" collapsed="false">
      <c r="A205" s="6" t="s">
        <v>654</v>
      </c>
      <c r="B205" s="6" t="s">
        <v>43</v>
      </c>
      <c r="C205" s="6" t="s">
        <v>46</v>
      </c>
      <c r="D205" s="6" t="s">
        <v>171</v>
      </c>
      <c r="E205" s="6" t="n">
        <v>1783593307</v>
      </c>
      <c r="F205" s="6" t="n">
        <v>1783593485</v>
      </c>
      <c r="G205" s="6" t="n">
        <v>1783593366</v>
      </c>
      <c r="H205" s="6" t="n">
        <v>1783613717</v>
      </c>
      <c r="J205" s="6" t="n">
        <v>0</v>
      </c>
      <c r="K205" s="6" t="n">
        <v>0</v>
      </c>
      <c r="L205" s="9" t="n">
        <f aca="false">IF(AND(E205&gt;=Scenario!$B$11,E205&lt;Scenario!$B$12),1,0)</f>
        <v>1</v>
      </c>
      <c r="M205" s="9" t="n">
        <f aca="false">IF(AND(L205=1,ISNUMBER(F205)),MAX(0,F205-E205)/60,"")</f>
        <v>2.96666666666667</v>
      </c>
      <c r="N205" s="9" t="n">
        <f aca="false">IF(AND(L205=1,ISNUMBER(G205)),MAX(0,G205-E205)/60,"")</f>
        <v>0.983333333333333</v>
      </c>
      <c r="O205" s="9" t="n">
        <f aca="false">IF(ISNUMBER(H205),IF(AND(H205&gt;=Scenario!$B$11,H205&lt;Scenario!$B$12),1,0),0)</f>
        <v>1</v>
      </c>
      <c r="P205" s="9" t="n">
        <f aca="false">IF(O205=1,MAX(0,H205-E205)/60,"")</f>
        <v>340.166666666667</v>
      </c>
      <c r="Q205" s="9" t="n">
        <f aca="false">INDEX(Scenario!$B$18:$B$20,MATCH(B205,Scenario!$A$18:$A$20,0))</f>
        <v>60</v>
      </c>
      <c r="R205" s="9" t="n">
        <f aca="false">INDEX(Scenario!$C$18:$C$20,MATCH(B205,Scenario!$A$18:$A$20,0))</f>
        <v>1440</v>
      </c>
      <c r="S205" s="9" t="n">
        <f aca="false">IF(ISNUMBER(M205),IF(M205&lt;=Q205,1,0),"")</f>
        <v>1</v>
      </c>
      <c r="T205" s="9" t="n">
        <f aca="false">IF(ISNUMBER(P205),IF(P205&lt;=R205,1,0),"")</f>
        <v>1</v>
      </c>
      <c r="U205" s="9" t="n">
        <f aca="false">IF(E205&gt;Scenario!$B$14,0,IF(OR(AND(ISNUMBER(H205),H205&lt;=Scenario!$B$14),AND(ISNUMBER(I205),I205&lt;=Scenario!$B$14)),0,1))</f>
        <v>0</v>
      </c>
      <c r="V205" s="9" t="n">
        <f aca="false">IF(AND(U205=1,(Scenario!$B$14-E205)/60&gt;R205),1,0)</f>
        <v>0</v>
      </c>
      <c r="W205" s="9" t="n">
        <f aca="false">IF(OR(C205=Scenario!$B$22,C205=Scenario!$C$22),1,0)</f>
        <v>1</v>
      </c>
      <c r="X205" s="9" t="n">
        <f aca="false">IF(ISNUMBER(I205),1,0)</f>
        <v>0</v>
      </c>
      <c r="Y205" s="9" t="n">
        <f aca="false">MOD(INT(E205/86400)+3,7)</f>
        <v>3</v>
      </c>
      <c r="Z205" s="9" t="n">
        <f aca="false">MOD(INT(E205/3600),24)</f>
        <v>10</v>
      </c>
      <c r="AA205" s="6" t="s">
        <v>655</v>
      </c>
    </row>
    <row r="206" customFormat="false" ht="15" hidden="false" customHeight="false" outlineLevel="0" collapsed="false">
      <c r="A206" s="6" t="s">
        <v>656</v>
      </c>
      <c r="B206" s="6" t="s">
        <v>44</v>
      </c>
      <c r="C206" s="6" t="s">
        <v>249</v>
      </c>
      <c r="D206" s="6" t="s">
        <v>172</v>
      </c>
      <c r="E206" s="6" t="n">
        <v>1783593899</v>
      </c>
      <c r="F206" s="6" t="n">
        <v>1783594123</v>
      </c>
      <c r="G206" s="6" t="n">
        <v>1783593950</v>
      </c>
      <c r="H206" s="6" t="n">
        <v>1783596657</v>
      </c>
      <c r="J206" s="6" t="n">
        <v>0</v>
      </c>
      <c r="K206" s="6" t="n">
        <v>0</v>
      </c>
      <c r="L206" s="9" t="n">
        <f aca="false">IF(AND(E206&gt;=Scenario!$B$11,E206&lt;Scenario!$B$12),1,0)</f>
        <v>1</v>
      </c>
      <c r="M206" s="9" t="n">
        <f aca="false">IF(AND(L206=1,ISNUMBER(F206)),MAX(0,F206-E206)/60,"")</f>
        <v>3.73333333333333</v>
      </c>
      <c r="N206" s="9" t="n">
        <f aca="false">IF(AND(L206=1,ISNUMBER(G206)),MAX(0,G206-E206)/60,"")</f>
        <v>0.85</v>
      </c>
      <c r="O206" s="9" t="n">
        <f aca="false">IF(ISNUMBER(H206),IF(AND(H206&gt;=Scenario!$B$11,H206&lt;Scenario!$B$12),1,0),0)</f>
        <v>1</v>
      </c>
      <c r="P206" s="9" t="n">
        <f aca="false">IF(O206=1,MAX(0,H206-E206)/60,"")</f>
        <v>45.9666666666667</v>
      </c>
      <c r="Q206" s="9" t="n">
        <f aca="false">INDEX(Scenario!$B$18:$B$20,MATCH(B206,Scenario!$A$18:$A$20,0))</f>
        <v>240</v>
      </c>
      <c r="R206" s="9" t="n">
        <f aca="false">INDEX(Scenario!$C$18:$C$20,MATCH(B206,Scenario!$A$18:$A$20,0))</f>
        <v>4320</v>
      </c>
      <c r="S206" s="9" t="n">
        <f aca="false">IF(ISNUMBER(M206),IF(M206&lt;=Q206,1,0),"")</f>
        <v>1</v>
      </c>
      <c r="T206" s="9" t="n">
        <f aca="false">IF(ISNUMBER(P206),IF(P206&lt;=R206,1,0),"")</f>
        <v>1</v>
      </c>
      <c r="U206" s="9" t="n">
        <f aca="false">IF(E206&gt;Scenario!$B$14,0,IF(OR(AND(ISNUMBER(H206),H206&lt;=Scenario!$B$14),AND(ISNUMBER(I206),I206&lt;=Scenario!$B$14)),0,1))</f>
        <v>0</v>
      </c>
      <c r="V206" s="9" t="n">
        <f aca="false">IF(AND(U206=1,(Scenario!$B$14-E206)/60&gt;R206),1,0)</f>
        <v>0</v>
      </c>
      <c r="W206" s="9" t="n">
        <f aca="false">IF(OR(C206=Scenario!$B$22,C206=Scenario!$C$22),1,0)</f>
        <v>0</v>
      </c>
      <c r="X206" s="9" t="n">
        <f aca="false">IF(ISNUMBER(I206),1,0)</f>
        <v>0</v>
      </c>
      <c r="Y206" s="9" t="n">
        <f aca="false">MOD(INT(E206/86400)+3,7)</f>
        <v>3</v>
      </c>
      <c r="Z206" s="9" t="n">
        <f aca="false">MOD(INT(E206/3600),24)</f>
        <v>10</v>
      </c>
      <c r="AA206" s="6" t="s">
        <v>657</v>
      </c>
    </row>
    <row r="207" customFormat="false" ht="15" hidden="false" customHeight="false" outlineLevel="0" collapsed="false">
      <c r="A207" s="6" t="s">
        <v>658</v>
      </c>
      <c r="B207" s="6" t="s">
        <v>43</v>
      </c>
      <c r="C207" s="6" t="s">
        <v>47</v>
      </c>
      <c r="D207" s="6" t="s">
        <v>171</v>
      </c>
      <c r="E207" s="6" t="n">
        <v>1783594560</v>
      </c>
      <c r="F207" s="6" t="n">
        <v>1783594706</v>
      </c>
      <c r="G207" s="6" t="n">
        <v>1783594613</v>
      </c>
      <c r="H207" s="6" t="n">
        <v>1783598811</v>
      </c>
      <c r="J207" s="6" t="n">
        <v>0</v>
      </c>
      <c r="K207" s="6" t="n">
        <v>0</v>
      </c>
      <c r="L207" s="9" t="n">
        <f aca="false">IF(AND(E207&gt;=Scenario!$B$11,E207&lt;Scenario!$B$12),1,0)</f>
        <v>1</v>
      </c>
      <c r="M207" s="9" t="n">
        <f aca="false">IF(AND(L207=1,ISNUMBER(F207)),MAX(0,F207-E207)/60,"")</f>
        <v>2.43333333333333</v>
      </c>
      <c r="N207" s="9" t="n">
        <f aca="false">IF(AND(L207=1,ISNUMBER(G207)),MAX(0,G207-E207)/60,"")</f>
        <v>0.883333333333333</v>
      </c>
      <c r="O207" s="9" t="n">
        <f aca="false">IF(ISNUMBER(H207),IF(AND(H207&gt;=Scenario!$B$11,H207&lt;Scenario!$B$12),1,0),0)</f>
        <v>1</v>
      </c>
      <c r="P207" s="9" t="n">
        <f aca="false">IF(O207=1,MAX(0,H207-E207)/60,"")</f>
        <v>70.85</v>
      </c>
      <c r="Q207" s="9" t="n">
        <f aca="false">INDEX(Scenario!$B$18:$B$20,MATCH(B207,Scenario!$A$18:$A$20,0))</f>
        <v>60</v>
      </c>
      <c r="R207" s="9" t="n">
        <f aca="false">INDEX(Scenario!$C$18:$C$20,MATCH(B207,Scenario!$A$18:$A$20,0))</f>
        <v>1440</v>
      </c>
      <c r="S207" s="9" t="n">
        <f aca="false">IF(ISNUMBER(M207),IF(M207&lt;=Q207,1,0),"")</f>
        <v>1</v>
      </c>
      <c r="T207" s="9" t="n">
        <f aca="false">IF(ISNUMBER(P207),IF(P207&lt;=R207,1,0),"")</f>
        <v>1</v>
      </c>
      <c r="U207" s="9" t="n">
        <f aca="false">IF(E207&gt;Scenario!$B$14,0,IF(OR(AND(ISNUMBER(H207),H207&lt;=Scenario!$B$14),AND(ISNUMBER(I207),I207&lt;=Scenario!$B$14)),0,1))</f>
        <v>0</v>
      </c>
      <c r="V207" s="9" t="n">
        <f aca="false">IF(AND(U207=1,(Scenario!$B$14-E207)/60&gt;R207),1,0)</f>
        <v>0</v>
      </c>
      <c r="W207" s="9" t="n">
        <f aca="false">IF(OR(C207=Scenario!$B$22,C207=Scenario!$C$22),1,0)</f>
        <v>1</v>
      </c>
      <c r="X207" s="9" t="n">
        <f aca="false">IF(ISNUMBER(I207),1,0)</f>
        <v>0</v>
      </c>
      <c r="Y207" s="9" t="n">
        <f aca="false">MOD(INT(E207/86400)+3,7)</f>
        <v>3</v>
      </c>
      <c r="Z207" s="9" t="n">
        <f aca="false">MOD(INT(E207/3600),24)</f>
        <v>10</v>
      </c>
      <c r="AA207" s="6" t="s">
        <v>659</v>
      </c>
    </row>
    <row r="208" customFormat="false" ht="15" hidden="false" customHeight="false" outlineLevel="0" collapsed="false">
      <c r="A208" s="6" t="s">
        <v>660</v>
      </c>
      <c r="B208" s="6" t="s">
        <v>44</v>
      </c>
      <c r="C208" s="6" t="s">
        <v>288</v>
      </c>
      <c r="D208" s="6" t="s">
        <v>171</v>
      </c>
      <c r="E208" s="6" t="n">
        <v>1783594841</v>
      </c>
      <c r="F208" s="6" t="n">
        <v>1783595248</v>
      </c>
      <c r="G208" s="6" t="n">
        <v>1783595100</v>
      </c>
      <c r="H208" s="6" t="n">
        <v>1783598302</v>
      </c>
      <c r="J208" s="6" t="n">
        <v>0</v>
      </c>
      <c r="K208" s="6" t="n">
        <v>0</v>
      </c>
      <c r="L208" s="9" t="n">
        <f aca="false">IF(AND(E208&gt;=Scenario!$B$11,E208&lt;Scenario!$B$12),1,0)</f>
        <v>1</v>
      </c>
      <c r="M208" s="9" t="n">
        <f aca="false">IF(AND(L208=1,ISNUMBER(F208)),MAX(0,F208-E208)/60,"")</f>
        <v>6.78333333333333</v>
      </c>
      <c r="N208" s="9" t="n">
        <f aca="false">IF(AND(L208=1,ISNUMBER(G208)),MAX(0,G208-E208)/60,"")</f>
        <v>4.31666666666667</v>
      </c>
      <c r="O208" s="9" t="n">
        <f aca="false">IF(ISNUMBER(H208),IF(AND(H208&gt;=Scenario!$B$11,H208&lt;Scenario!$B$12),1,0),0)</f>
        <v>1</v>
      </c>
      <c r="P208" s="9" t="n">
        <f aca="false">IF(O208=1,MAX(0,H208-E208)/60,"")</f>
        <v>57.6833333333333</v>
      </c>
      <c r="Q208" s="9" t="n">
        <f aca="false">INDEX(Scenario!$B$18:$B$20,MATCH(B208,Scenario!$A$18:$A$20,0))</f>
        <v>240</v>
      </c>
      <c r="R208" s="9" t="n">
        <f aca="false">INDEX(Scenario!$C$18:$C$20,MATCH(B208,Scenario!$A$18:$A$20,0))</f>
        <v>4320</v>
      </c>
      <c r="S208" s="9" t="n">
        <f aca="false">IF(ISNUMBER(M208),IF(M208&lt;=Q208,1,0),"")</f>
        <v>1</v>
      </c>
      <c r="T208" s="9" t="n">
        <f aca="false">IF(ISNUMBER(P208),IF(P208&lt;=R208,1,0),"")</f>
        <v>1</v>
      </c>
      <c r="U208" s="9" t="n">
        <f aca="false">IF(E208&gt;Scenario!$B$14,0,IF(OR(AND(ISNUMBER(H208),H208&lt;=Scenario!$B$14),AND(ISNUMBER(I208),I208&lt;=Scenario!$B$14)),0,1))</f>
        <v>0</v>
      </c>
      <c r="V208" s="9" t="n">
        <f aca="false">IF(AND(U208=1,(Scenario!$B$14-E208)/60&gt;R208),1,0)</f>
        <v>0</v>
      </c>
      <c r="W208" s="9" t="n">
        <f aca="false">IF(OR(C208=Scenario!$B$22,C208=Scenario!$C$22),1,0)</f>
        <v>0</v>
      </c>
      <c r="X208" s="9" t="n">
        <f aca="false">IF(ISNUMBER(I208),1,0)</f>
        <v>0</v>
      </c>
      <c r="Y208" s="9" t="n">
        <f aca="false">MOD(INT(E208/86400)+3,7)</f>
        <v>3</v>
      </c>
      <c r="Z208" s="9" t="n">
        <f aca="false">MOD(INT(E208/3600),24)</f>
        <v>11</v>
      </c>
      <c r="AA208" s="6" t="s">
        <v>661</v>
      </c>
    </row>
    <row r="209" customFormat="false" ht="15" hidden="false" customHeight="false" outlineLevel="0" collapsed="false">
      <c r="A209" s="6" t="s">
        <v>662</v>
      </c>
      <c r="B209" s="6" t="s">
        <v>44</v>
      </c>
      <c r="C209" s="6" t="s">
        <v>46</v>
      </c>
      <c r="D209" s="6" t="s">
        <v>170</v>
      </c>
      <c r="E209" s="6" t="n">
        <v>1783595383</v>
      </c>
      <c r="F209" s="6" t="n">
        <v>1783595637</v>
      </c>
      <c r="G209" s="6" t="n">
        <v>1783595426</v>
      </c>
      <c r="H209" s="6" t="n">
        <v>1783596703</v>
      </c>
      <c r="J209" s="6" t="n">
        <v>0</v>
      </c>
      <c r="K209" s="6" t="n">
        <v>0</v>
      </c>
      <c r="L209" s="9" t="n">
        <f aca="false">IF(AND(E209&gt;=Scenario!$B$11,E209&lt;Scenario!$B$12),1,0)</f>
        <v>1</v>
      </c>
      <c r="M209" s="9" t="n">
        <f aca="false">IF(AND(L209=1,ISNUMBER(F209)),MAX(0,F209-E209)/60,"")</f>
        <v>4.23333333333333</v>
      </c>
      <c r="N209" s="9" t="n">
        <f aca="false">IF(AND(L209=1,ISNUMBER(G209)),MAX(0,G209-E209)/60,"")</f>
        <v>0.716666666666667</v>
      </c>
      <c r="O209" s="9" t="n">
        <f aca="false">IF(ISNUMBER(H209),IF(AND(H209&gt;=Scenario!$B$11,H209&lt;Scenario!$B$12),1,0),0)</f>
        <v>1</v>
      </c>
      <c r="P209" s="9" t="n">
        <f aca="false">IF(O209=1,MAX(0,H209-E209)/60,"")</f>
        <v>22</v>
      </c>
      <c r="Q209" s="9" t="n">
        <f aca="false">INDEX(Scenario!$B$18:$B$20,MATCH(B209,Scenario!$A$18:$A$20,0))</f>
        <v>240</v>
      </c>
      <c r="R209" s="9" t="n">
        <f aca="false">INDEX(Scenario!$C$18:$C$20,MATCH(B209,Scenario!$A$18:$A$20,0))</f>
        <v>4320</v>
      </c>
      <c r="S209" s="9" t="n">
        <f aca="false">IF(ISNUMBER(M209),IF(M209&lt;=Q209,1,0),"")</f>
        <v>1</v>
      </c>
      <c r="T209" s="9" t="n">
        <f aca="false">IF(ISNUMBER(P209),IF(P209&lt;=R209,1,0),"")</f>
        <v>1</v>
      </c>
      <c r="U209" s="9" t="n">
        <f aca="false">IF(E209&gt;Scenario!$B$14,0,IF(OR(AND(ISNUMBER(H209),H209&lt;=Scenario!$B$14),AND(ISNUMBER(I209),I209&lt;=Scenario!$B$14)),0,1))</f>
        <v>0</v>
      </c>
      <c r="V209" s="9" t="n">
        <f aca="false">IF(AND(U209=1,(Scenario!$B$14-E209)/60&gt;R209),1,0)</f>
        <v>0</v>
      </c>
      <c r="W209" s="9" t="n">
        <f aca="false">IF(OR(C209=Scenario!$B$22,C209=Scenario!$C$22),1,0)</f>
        <v>1</v>
      </c>
      <c r="X209" s="9" t="n">
        <f aca="false">IF(ISNUMBER(I209),1,0)</f>
        <v>0</v>
      </c>
      <c r="Y209" s="9" t="n">
        <f aca="false">MOD(INT(E209/86400)+3,7)</f>
        <v>3</v>
      </c>
      <c r="Z209" s="9" t="n">
        <f aca="false">MOD(INT(E209/3600),24)</f>
        <v>11</v>
      </c>
      <c r="AA209" s="6" t="s">
        <v>663</v>
      </c>
    </row>
    <row r="210" customFormat="false" ht="15" hidden="false" customHeight="false" outlineLevel="0" collapsed="false">
      <c r="A210" s="6" t="s">
        <v>664</v>
      </c>
      <c r="B210" s="6" t="s">
        <v>44</v>
      </c>
      <c r="C210" s="6" t="s">
        <v>46</v>
      </c>
      <c r="D210" s="6" t="s">
        <v>170</v>
      </c>
      <c r="E210" s="6" t="n">
        <v>1783595663</v>
      </c>
      <c r="F210" s="6" t="n">
        <v>1783596997</v>
      </c>
      <c r="G210" s="6" t="n">
        <v>1783596824</v>
      </c>
      <c r="H210" s="6" t="n">
        <v>1783597343</v>
      </c>
      <c r="J210" s="6" t="n">
        <v>0</v>
      </c>
      <c r="K210" s="6" t="n">
        <v>0</v>
      </c>
      <c r="L210" s="9" t="n">
        <f aca="false">IF(AND(E210&gt;=Scenario!$B$11,E210&lt;Scenario!$B$12),1,0)</f>
        <v>1</v>
      </c>
      <c r="M210" s="9" t="n">
        <f aca="false">IF(AND(L210=1,ISNUMBER(F210)),MAX(0,F210-E210)/60,"")</f>
        <v>22.2333333333333</v>
      </c>
      <c r="N210" s="9" t="n">
        <f aca="false">IF(AND(L210=1,ISNUMBER(G210)),MAX(0,G210-E210)/60,"")</f>
        <v>19.35</v>
      </c>
      <c r="O210" s="9" t="n">
        <f aca="false">IF(ISNUMBER(H210),IF(AND(H210&gt;=Scenario!$B$11,H210&lt;Scenario!$B$12),1,0),0)</f>
        <v>1</v>
      </c>
      <c r="P210" s="9" t="n">
        <f aca="false">IF(O210=1,MAX(0,H210-E210)/60,"")</f>
        <v>28</v>
      </c>
      <c r="Q210" s="9" t="n">
        <f aca="false">INDEX(Scenario!$B$18:$B$20,MATCH(B210,Scenario!$A$18:$A$20,0))</f>
        <v>240</v>
      </c>
      <c r="R210" s="9" t="n">
        <f aca="false">INDEX(Scenario!$C$18:$C$20,MATCH(B210,Scenario!$A$18:$A$20,0))</f>
        <v>4320</v>
      </c>
      <c r="S210" s="9" t="n">
        <f aca="false">IF(ISNUMBER(M210),IF(M210&lt;=Q210,1,0),"")</f>
        <v>1</v>
      </c>
      <c r="T210" s="9" t="n">
        <f aca="false">IF(ISNUMBER(P210),IF(P210&lt;=R210,1,0),"")</f>
        <v>1</v>
      </c>
      <c r="U210" s="9" t="n">
        <f aca="false">IF(E210&gt;Scenario!$B$14,0,IF(OR(AND(ISNUMBER(H210),H210&lt;=Scenario!$B$14),AND(ISNUMBER(I210),I210&lt;=Scenario!$B$14)),0,1))</f>
        <v>0</v>
      </c>
      <c r="V210" s="9" t="n">
        <f aca="false">IF(AND(U210=1,(Scenario!$B$14-E210)/60&gt;R210),1,0)</f>
        <v>0</v>
      </c>
      <c r="W210" s="9" t="n">
        <f aca="false">IF(OR(C210=Scenario!$B$22,C210=Scenario!$C$22),1,0)</f>
        <v>1</v>
      </c>
      <c r="X210" s="9" t="n">
        <f aca="false">IF(ISNUMBER(I210),1,0)</f>
        <v>0</v>
      </c>
      <c r="Y210" s="9" t="n">
        <f aca="false">MOD(INT(E210/86400)+3,7)</f>
        <v>3</v>
      </c>
      <c r="Z210" s="9" t="n">
        <f aca="false">MOD(INT(E210/3600),24)</f>
        <v>11</v>
      </c>
      <c r="AA210" s="6" t="s">
        <v>665</v>
      </c>
    </row>
    <row r="211" customFormat="false" ht="15" hidden="false" customHeight="false" outlineLevel="0" collapsed="false">
      <c r="A211" s="6" t="s">
        <v>666</v>
      </c>
      <c r="B211" s="6" t="s">
        <v>44</v>
      </c>
      <c r="C211" s="6" t="s">
        <v>288</v>
      </c>
      <c r="D211" s="6" t="s">
        <v>172</v>
      </c>
      <c r="E211" s="6" t="n">
        <v>1783595762</v>
      </c>
      <c r="F211" s="6" t="n">
        <v>1783595967</v>
      </c>
      <c r="G211" s="6" t="n">
        <v>1783595784</v>
      </c>
      <c r="H211" s="6" t="n">
        <v>1783600652</v>
      </c>
      <c r="J211" s="6" t="n">
        <v>0</v>
      </c>
      <c r="K211" s="6" t="n">
        <v>0</v>
      </c>
      <c r="L211" s="9" t="n">
        <f aca="false">IF(AND(E211&gt;=Scenario!$B$11,E211&lt;Scenario!$B$12),1,0)</f>
        <v>1</v>
      </c>
      <c r="M211" s="9" t="n">
        <f aca="false">IF(AND(L211=1,ISNUMBER(F211)),MAX(0,F211-E211)/60,"")</f>
        <v>3.41666666666667</v>
      </c>
      <c r="N211" s="9" t="n">
        <f aca="false">IF(AND(L211=1,ISNUMBER(G211)),MAX(0,G211-E211)/60,"")</f>
        <v>0.366666666666667</v>
      </c>
      <c r="O211" s="9" t="n">
        <f aca="false">IF(ISNUMBER(H211),IF(AND(H211&gt;=Scenario!$B$11,H211&lt;Scenario!$B$12),1,0),0)</f>
        <v>1</v>
      </c>
      <c r="P211" s="9" t="n">
        <f aca="false">IF(O211=1,MAX(0,H211-E211)/60,"")</f>
        <v>81.5</v>
      </c>
      <c r="Q211" s="9" t="n">
        <f aca="false">INDEX(Scenario!$B$18:$B$20,MATCH(B211,Scenario!$A$18:$A$20,0))</f>
        <v>240</v>
      </c>
      <c r="R211" s="9" t="n">
        <f aca="false">INDEX(Scenario!$C$18:$C$20,MATCH(B211,Scenario!$A$18:$A$20,0))</f>
        <v>4320</v>
      </c>
      <c r="S211" s="9" t="n">
        <f aca="false">IF(ISNUMBER(M211),IF(M211&lt;=Q211,1,0),"")</f>
        <v>1</v>
      </c>
      <c r="T211" s="9" t="n">
        <f aca="false">IF(ISNUMBER(P211),IF(P211&lt;=R211,1,0),"")</f>
        <v>1</v>
      </c>
      <c r="U211" s="9" t="n">
        <f aca="false">IF(E211&gt;Scenario!$B$14,0,IF(OR(AND(ISNUMBER(H211),H211&lt;=Scenario!$B$14),AND(ISNUMBER(I211),I211&lt;=Scenario!$B$14)),0,1))</f>
        <v>0</v>
      </c>
      <c r="V211" s="9" t="n">
        <f aca="false">IF(AND(U211=1,(Scenario!$B$14-E211)/60&gt;R211),1,0)</f>
        <v>0</v>
      </c>
      <c r="W211" s="9" t="n">
        <f aca="false">IF(OR(C211=Scenario!$B$22,C211=Scenario!$C$22),1,0)</f>
        <v>0</v>
      </c>
      <c r="X211" s="9" t="n">
        <f aca="false">IF(ISNUMBER(I211),1,0)</f>
        <v>0</v>
      </c>
      <c r="Y211" s="9" t="n">
        <f aca="false">MOD(INT(E211/86400)+3,7)</f>
        <v>3</v>
      </c>
      <c r="Z211" s="9" t="n">
        <f aca="false">MOD(INT(E211/3600),24)</f>
        <v>11</v>
      </c>
      <c r="AA211" s="6" t="s">
        <v>667</v>
      </c>
    </row>
    <row r="212" customFormat="false" ht="15" hidden="false" customHeight="false" outlineLevel="0" collapsed="false">
      <c r="A212" s="6" t="s">
        <v>668</v>
      </c>
      <c r="B212" s="6" t="s">
        <v>44</v>
      </c>
      <c r="C212" s="6" t="s">
        <v>288</v>
      </c>
      <c r="D212" s="6" t="s">
        <v>171</v>
      </c>
      <c r="E212" s="6" t="n">
        <v>1783596423</v>
      </c>
      <c r="F212" s="6" t="n">
        <v>1783597146</v>
      </c>
      <c r="G212" s="6" t="n">
        <v>1783597041</v>
      </c>
      <c r="H212" s="6" t="n">
        <v>1783601304</v>
      </c>
      <c r="J212" s="6" t="n">
        <v>0</v>
      </c>
      <c r="K212" s="6" t="n">
        <v>0</v>
      </c>
      <c r="L212" s="9" t="n">
        <f aca="false">IF(AND(E212&gt;=Scenario!$B$11,E212&lt;Scenario!$B$12),1,0)</f>
        <v>1</v>
      </c>
      <c r="M212" s="9" t="n">
        <f aca="false">IF(AND(L212=1,ISNUMBER(F212)),MAX(0,F212-E212)/60,"")</f>
        <v>12.05</v>
      </c>
      <c r="N212" s="9" t="n">
        <f aca="false">IF(AND(L212=1,ISNUMBER(G212)),MAX(0,G212-E212)/60,"")</f>
        <v>10.3</v>
      </c>
      <c r="O212" s="9" t="n">
        <f aca="false">IF(ISNUMBER(H212),IF(AND(H212&gt;=Scenario!$B$11,H212&lt;Scenario!$B$12),1,0),0)</f>
        <v>1</v>
      </c>
      <c r="P212" s="9" t="n">
        <f aca="false">IF(O212=1,MAX(0,H212-E212)/60,"")</f>
        <v>81.35</v>
      </c>
      <c r="Q212" s="9" t="n">
        <f aca="false">INDEX(Scenario!$B$18:$B$20,MATCH(B212,Scenario!$A$18:$A$20,0))</f>
        <v>240</v>
      </c>
      <c r="R212" s="9" t="n">
        <f aca="false">INDEX(Scenario!$C$18:$C$20,MATCH(B212,Scenario!$A$18:$A$20,0))</f>
        <v>4320</v>
      </c>
      <c r="S212" s="9" t="n">
        <f aca="false">IF(ISNUMBER(M212),IF(M212&lt;=Q212,1,0),"")</f>
        <v>1</v>
      </c>
      <c r="T212" s="9" t="n">
        <f aca="false">IF(ISNUMBER(P212),IF(P212&lt;=R212,1,0),"")</f>
        <v>1</v>
      </c>
      <c r="U212" s="9" t="n">
        <f aca="false">IF(E212&gt;Scenario!$B$14,0,IF(OR(AND(ISNUMBER(H212),H212&lt;=Scenario!$B$14),AND(ISNUMBER(I212),I212&lt;=Scenario!$B$14)),0,1))</f>
        <v>0</v>
      </c>
      <c r="V212" s="9" t="n">
        <f aca="false">IF(AND(U212=1,(Scenario!$B$14-E212)/60&gt;R212),1,0)</f>
        <v>0</v>
      </c>
      <c r="W212" s="9" t="n">
        <f aca="false">IF(OR(C212=Scenario!$B$22,C212=Scenario!$C$22),1,0)</f>
        <v>0</v>
      </c>
      <c r="X212" s="9" t="n">
        <f aca="false">IF(ISNUMBER(I212),1,0)</f>
        <v>0</v>
      </c>
      <c r="Y212" s="9" t="n">
        <f aca="false">MOD(INT(E212/86400)+3,7)</f>
        <v>3</v>
      </c>
      <c r="Z212" s="9" t="n">
        <f aca="false">MOD(INT(E212/3600),24)</f>
        <v>11</v>
      </c>
      <c r="AA212" s="6" t="s">
        <v>669</v>
      </c>
    </row>
    <row r="213" customFormat="false" ht="15" hidden="false" customHeight="false" outlineLevel="0" collapsed="false">
      <c r="A213" s="6" t="s">
        <v>670</v>
      </c>
      <c r="B213" s="6" t="s">
        <v>44</v>
      </c>
      <c r="C213" s="6" t="s">
        <v>249</v>
      </c>
      <c r="D213" s="6" t="s">
        <v>171</v>
      </c>
      <c r="E213" s="6" t="n">
        <v>1783597416</v>
      </c>
      <c r="F213" s="6" t="n">
        <v>1783597598</v>
      </c>
      <c r="G213" s="6" t="n">
        <v>1783597446</v>
      </c>
      <c r="H213" s="6" t="n">
        <v>1783599918</v>
      </c>
      <c r="J213" s="6" t="n">
        <v>0</v>
      </c>
      <c r="K213" s="6" t="n">
        <v>0</v>
      </c>
      <c r="L213" s="9" t="n">
        <f aca="false">IF(AND(E213&gt;=Scenario!$B$11,E213&lt;Scenario!$B$12),1,0)</f>
        <v>1</v>
      </c>
      <c r="M213" s="9" t="n">
        <f aca="false">IF(AND(L213=1,ISNUMBER(F213)),MAX(0,F213-E213)/60,"")</f>
        <v>3.03333333333333</v>
      </c>
      <c r="N213" s="9" t="n">
        <f aca="false">IF(AND(L213=1,ISNUMBER(G213)),MAX(0,G213-E213)/60,"")</f>
        <v>0.5</v>
      </c>
      <c r="O213" s="9" t="n">
        <f aca="false">IF(ISNUMBER(H213),IF(AND(H213&gt;=Scenario!$B$11,H213&lt;Scenario!$B$12),1,0),0)</f>
        <v>1</v>
      </c>
      <c r="P213" s="9" t="n">
        <f aca="false">IF(O213=1,MAX(0,H213-E213)/60,"")</f>
        <v>41.7</v>
      </c>
      <c r="Q213" s="9" t="n">
        <f aca="false">INDEX(Scenario!$B$18:$B$20,MATCH(B213,Scenario!$A$18:$A$20,0))</f>
        <v>240</v>
      </c>
      <c r="R213" s="9" t="n">
        <f aca="false">INDEX(Scenario!$C$18:$C$20,MATCH(B213,Scenario!$A$18:$A$20,0))</f>
        <v>4320</v>
      </c>
      <c r="S213" s="9" t="n">
        <f aca="false">IF(ISNUMBER(M213),IF(M213&lt;=Q213,1,0),"")</f>
        <v>1</v>
      </c>
      <c r="T213" s="9" t="n">
        <f aca="false">IF(ISNUMBER(P213),IF(P213&lt;=R213,1,0),"")</f>
        <v>1</v>
      </c>
      <c r="U213" s="9" t="n">
        <f aca="false">IF(E213&gt;Scenario!$B$14,0,IF(OR(AND(ISNUMBER(H213),H213&lt;=Scenario!$B$14),AND(ISNUMBER(I213),I213&lt;=Scenario!$B$14)),0,1))</f>
        <v>0</v>
      </c>
      <c r="V213" s="9" t="n">
        <f aca="false">IF(AND(U213=1,(Scenario!$B$14-E213)/60&gt;R213),1,0)</f>
        <v>0</v>
      </c>
      <c r="W213" s="9" t="n">
        <f aca="false">IF(OR(C213=Scenario!$B$22,C213=Scenario!$C$22),1,0)</f>
        <v>0</v>
      </c>
      <c r="X213" s="9" t="n">
        <f aca="false">IF(ISNUMBER(I213),1,0)</f>
        <v>0</v>
      </c>
      <c r="Y213" s="9" t="n">
        <f aca="false">MOD(INT(E213/86400)+3,7)</f>
        <v>3</v>
      </c>
      <c r="Z213" s="9" t="n">
        <f aca="false">MOD(INT(E213/3600),24)</f>
        <v>11</v>
      </c>
      <c r="AA213" s="6" t="s">
        <v>671</v>
      </c>
    </row>
    <row r="214" customFormat="false" ht="15" hidden="false" customHeight="false" outlineLevel="0" collapsed="false">
      <c r="A214" s="6" t="s">
        <v>672</v>
      </c>
      <c r="B214" s="6" t="s">
        <v>44</v>
      </c>
      <c r="C214" s="6" t="s">
        <v>288</v>
      </c>
      <c r="D214" s="6" t="s">
        <v>171</v>
      </c>
      <c r="E214" s="6" t="n">
        <v>1783599658</v>
      </c>
      <c r="F214" s="6" t="n">
        <v>1783599846</v>
      </c>
      <c r="G214" s="6" t="n">
        <v>1783599672</v>
      </c>
      <c r="H214" s="6" t="n">
        <v>1783601189</v>
      </c>
      <c r="J214" s="6" t="n">
        <v>0</v>
      </c>
      <c r="K214" s="6" t="n">
        <v>0</v>
      </c>
      <c r="L214" s="9" t="n">
        <f aca="false">IF(AND(E214&gt;=Scenario!$B$11,E214&lt;Scenario!$B$12),1,0)</f>
        <v>1</v>
      </c>
      <c r="M214" s="9" t="n">
        <f aca="false">IF(AND(L214=1,ISNUMBER(F214)),MAX(0,F214-E214)/60,"")</f>
        <v>3.13333333333333</v>
      </c>
      <c r="N214" s="9" t="n">
        <f aca="false">IF(AND(L214=1,ISNUMBER(G214)),MAX(0,G214-E214)/60,"")</f>
        <v>0.233333333333333</v>
      </c>
      <c r="O214" s="9" t="n">
        <f aca="false">IF(ISNUMBER(H214),IF(AND(H214&gt;=Scenario!$B$11,H214&lt;Scenario!$B$12),1,0),0)</f>
        <v>1</v>
      </c>
      <c r="P214" s="9" t="n">
        <f aca="false">IF(O214=1,MAX(0,H214-E214)/60,"")</f>
        <v>25.5166666666667</v>
      </c>
      <c r="Q214" s="9" t="n">
        <f aca="false">INDEX(Scenario!$B$18:$B$20,MATCH(B214,Scenario!$A$18:$A$20,0))</f>
        <v>240</v>
      </c>
      <c r="R214" s="9" t="n">
        <f aca="false">INDEX(Scenario!$C$18:$C$20,MATCH(B214,Scenario!$A$18:$A$20,0))</f>
        <v>4320</v>
      </c>
      <c r="S214" s="9" t="n">
        <f aca="false">IF(ISNUMBER(M214),IF(M214&lt;=Q214,1,0),"")</f>
        <v>1</v>
      </c>
      <c r="T214" s="9" t="n">
        <f aca="false">IF(ISNUMBER(P214),IF(P214&lt;=R214,1,0),"")</f>
        <v>1</v>
      </c>
      <c r="U214" s="9" t="n">
        <f aca="false">IF(E214&gt;Scenario!$B$14,0,IF(OR(AND(ISNUMBER(H214),H214&lt;=Scenario!$B$14),AND(ISNUMBER(I214),I214&lt;=Scenario!$B$14)),0,1))</f>
        <v>0</v>
      </c>
      <c r="V214" s="9" t="n">
        <f aca="false">IF(AND(U214=1,(Scenario!$B$14-E214)/60&gt;R214),1,0)</f>
        <v>0</v>
      </c>
      <c r="W214" s="9" t="n">
        <f aca="false">IF(OR(C214=Scenario!$B$22,C214=Scenario!$C$22),1,0)</f>
        <v>0</v>
      </c>
      <c r="X214" s="9" t="n">
        <f aca="false">IF(ISNUMBER(I214),1,0)</f>
        <v>0</v>
      </c>
      <c r="Y214" s="9" t="n">
        <f aca="false">MOD(INT(E214/86400)+3,7)</f>
        <v>3</v>
      </c>
      <c r="Z214" s="9" t="n">
        <f aca="false">MOD(INT(E214/3600),24)</f>
        <v>12</v>
      </c>
      <c r="AA214" s="6" t="s">
        <v>673</v>
      </c>
    </row>
    <row r="215" customFormat="false" ht="15" hidden="false" customHeight="false" outlineLevel="0" collapsed="false">
      <c r="A215" s="6" t="s">
        <v>674</v>
      </c>
      <c r="B215" s="6" t="s">
        <v>44</v>
      </c>
      <c r="C215" s="6" t="s">
        <v>288</v>
      </c>
      <c r="D215" s="6" t="s">
        <v>170</v>
      </c>
      <c r="E215" s="6" t="n">
        <v>1783600830</v>
      </c>
      <c r="F215" s="6" t="n">
        <v>1783601060</v>
      </c>
      <c r="G215" s="6" t="n">
        <v>1783600850</v>
      </c>
      <c r="H215" s="6" t="n">
        <v>1783603426</v>
      </c>
      <c r="J215" s="6" t="n">
        <v>0</v>
      </c>
      <c r="K215" s="6" t="n">
        <v>0</v>
      </c>
      <c r="L215" s="9" t="n">
        <f aca="false">IF(AND(E215&gt;=Scenario!$B$11,E215&lt;Scenario!$B$12),1,0)</f>
        <v>1</v>
      </c>
      <c r="M215" s="9" t="n">
        <f aca="false">IF(AND(L215=1,ISNUMBER(F215)),MAX(0,F215-E215)/60,"")</f>
        <v>3.83333333333333</v>
      </c>
      <c r="N215" s="9" t="n">
        <f aca="false">IF(AND(L215=1,ISNUMBER(G215)),MAX(0,G215-E215)/60,"")</f>
        <v>0.333333333333333</v>
      </c>
      <c r="O215" s="9" t="n">
        <f aca="false">IF(ISNUMBER(H215),IF(AND(H215&gt;=Scenario!$B$11,H215&lt;Scenario!$B$12),1,0),0)</f>
        <v>1</v>
      </c>
      <c r="P215" s="9" t="n">
        <f aca="false">IF(O215=1,MAX(0,H215-E215)/60,"")</f>
        <v>43.2666666666667</v>
      </c>
      <c r="Q215" s="9" t="n">
        <f aca="false">INDEX(Scenario!$B$18:$B$20,MATCH(B215,Scenario!$A$18:$A$20,0))</f>
        <v>240</v>
      </c>
      <c r="R215" s="9" t="n">
        <f aca="false">INDEX(Scenario!$C$18:$C$20,MATCH(B215,Scenario!$A$18:$A$20,0))</f>
        <v>4320</v>
      </c>
      <c r="S215" s="9" t="n">
        <f aca="false">IF(ISNUMBER(M215),IF(M215&lt;=Q215,1,0),"")</f>
        <v>1</v>
      </c>
      <c r="T215" s="9" t="n">
        <f aca="false">IF(ISNUMBER(P215),IF(P215&lt;=R215,1,0),"")</f>
        <v>1</v>
      </c>
      <c r="U215" s="9" t="n">
        <f aca="false">IF(E215&gt;Scenario!$B$14,0,IF(OR(AND(ISNUMBER(H215),H215&lt;=Scenario!$B$14),AND(ISNUMBER(I215),I215&lt;=Scenario!$B$14)),0,1))</f>
        <v>0</v>
      </c>
      <c r="V215" s="9" t="n">
        <f aca="false">IF(AND(U215=1,(Scenario!$B$14-E215)/60&gt;R215),1,0)</f>
        <v>0</v>
      </c>
      <c r="W215" s="9" t="n">
        <f aca="false">IF(OR(C215=Scenario!$B$22,C215=Scenario!$C$22),1,0)</f>
        <v>0</v>
      </c>
      <c r="X215" s="9" t="n">
        <f aca="false">IF(ISNUMBER(I215),1,0)</f>
        <v>0</v>
      </c>
      <c r="Y215" s="9" t="n">
        <f aca="false">MOD(INT(E215/86400)+3,7)</f>
        <v>3</v>
      </c>
      <c r="Z215" s="9" t="n">
        <f aca="false">MOD(INT(E215/3600),24)</f>
        <v>12</v>
      </c>
      <c r="AA215" s="6" t="s">
        <v>675</v>
      </c>
    </row>
    <row r="216" customFormat="false" ht="15" hidden="false" customHeight="false" outlineLevel="0" collapsed="false">
      <c r="A216" s="6" t="s">
        <v>676</v>
      </c>
      <c r="B216" s="6" t="s">
        <v>42</v>
      </c>
      <c r="C216" s="6" t="s">
        <v>46</v>
      </c>
      <c r="D216" s="6" t="s">
        <v>170</v>
      </c>
      <c r="E216" s="6" t="n">
        <v>1783603587</v>
      </c>
      <c r="F216" s="6" t="n">
        <v>1783603840</v>
      </c>
      <c r="G216" s="6" t="n">
        <v>1783603619</v>
      </c>
      <c r="H216" s="6" t="n">
        <v>1783607869</v>
      </c>
      <c r="J216" s="6" t="n">
        <v>0</v>
      </c>
      <c r="K216" s="6" t="n">
        <v>0</v>
      </c>
      <c r="L216" s="9" t="n">
        <f aca="false">IF(AND(E216&gt;=Scenario!$B$11,E216&lt;Scenario!$B$12),1,0)</f>
        <v>1</v>
      </c>
      <c r="M216" s="9" t="n">
        <f aca="false">IF(AND(L216=1,ISNUMBER(F216)),MAX(0,F216-E216)/60,"")</f>
        <v>4.21666666666667</v>
      </c>
      <c r="N216" s="9" t="n">
        <f aca="false">IF(AND(L216=1,ISNUMBER(G216)),MAX(0,G216-E216)/60,"")</f>
        <v>0.533333333333333</v>
      </c>
      <c r="O216" s="9" t="n">
        <f aca="false">IF(ISNUMBER(H216),IF(AND(H216&gt;=Scenario!$B$11,H216&lt;Scenario!$B$12),1,0),0)</f>
        <v>1</v>
      </c>
      <c r="P216" s="9" t="n">
        <f aca="false">IF(O216=1,MAX(0,H216-E216)/60,"")</f>
        <v>71.3666666666667</v>
      </c>
      <c r="Q216" s="9" t="n">
        <f aca="false">INDEX(Scenario!$B$18:$B$20,MATCH(B216,Scenario!$A$18:$A$20,0))</f>
        <v>15</v>
      </c>
      <c r="R216" s="9" t="n">
        <f aca="false">INDEX(Scenario!$C$18:$C$20,MATCH(B216,Scenario!$A$18:$A$20,0))</f>
        <v>240</v>
      </c>
      <c r="S216" s="9" t="n">
        <f aca="false">IF(ISNUMBER(M216),IF(M216&lt;=Q216,1,0),"")</f>
        <v>1</v>
      </c>
      <c r="T216" s="9" t="n">
        <f aca="false">IF(ISNUMBER(P216),IF(P216&lt;=R216,1,0),"")</f>
        <v>1</v>
      </c>
      <c r="U216" s="9" t="n">
        <f aca="false">IF(E216&gt;Scenario!$B$14,0,IF(OR(AND(ISNUMBER(H216),H216&lt;=Scenario!$B$14),AND(ISNUMBER(I216),I216&lt;=Scenario!$B$14)),0,1))</f>
        <v>0</v>
      </c>
      <c r="V216" s="9" t="n">
        <f aca="false">IF(AND(U216=1,(Scenario!$B$14-E216)/60&gt;R216),1,0)</f>
        <v>0</v>
      </c>
      <c r="W216" s="9" t="n">
        <f aca="false">IF(OR(C216=Scenario!$B$22,C216=Scenario!$C$22),1,0)</f>
        <v>1</v>
      </c>
      <c r="X216" s="9" t="n">
        <f aca="false">IF(ISNUMBER(I216),1,0)</f>
        <v>0</v>
      </c>
      <c r="Y216" s="9" t="n">
        <f aca="false">MOD(INT(E216/86400)+3,7)</f>
        <v>3</v>
      </c>
      <c r="Z216" s="9" t="n">
        <f aca="false">MOD(INT(E216/3600),24)</f>
        <v>13</v>
      </c>
      <c r="AA216" s="6" t="s">
        <v>677</v>
      </c>
    </row>
    <row r="217" customFormat="false" ht="15" hidden="false" customHeight="false" outlineLevel="0" collapsed="false">
      <c r="A217" s="6" t="s">
        <v>678</v>
      </c>
      <c r="B217" s="6" t="s">
        <v>44</v>
      </c>
      <c r="C217" s="6" t="s">
        <v>288</v>
      </c>
      <c r="D217" s="6" t="s">
        <v>170</v>
      </c>
      <c r="E217" s="6" t="n">
        <v>1783604001</v>
      </c>
      <c r="F217" s="6" t="n">
        <v>1783604159</v>
      </c>
      <c r="G217" s="6" t="n">
        <v>1783604023</v>
      </c>
      <c r="H217" s="6" t="n">
        <v>1783606261</v>
      </c>
      <c r="J217" s="6" t="n">
        <v>0</v>
      </c>
      <c r="K217" s="6" t="n">
        <v>1</v>
      </c>
      <c r="L217" s="9" t="n">
        <f aca="false">IF(AND(E217&gt;=Scenario!$B$11,E217&lt;Scenario!$B$12),1,0)</f>
        <v>1</v>
      </c>
      <c r="M217" s="9" t="n">
        <f aca="false">IF(AND(L217=1,ISNUMBER(F217)),MAX(0,F217-E217)/60,"")</f>
        <v>2.63333333333333</v>
      </c>
      <c r="N217" s="9" t="n">
        <f aca="false">IF(AND(L217=1,ISNUMBER(G217)),MAX(0,G217-E217)/60,"")</f>
        <v>0.366666666666667</v>
      </c>
      <c r="O217" s="9" t="n">
        <f aca="false">IF(ISNUMBER(H217),IF(AND(H217&gt;=Scenario!$B$11,H217&lt;Scenario!$B$12),1,0),0)</f>
        <v>1</v>
      </c>
      <c r="P217" s="9" t="n">
        <f aca="false">IF(O217=1,MAX(0,H217-E217)/60,"")</f>
        <v>37.6666666666667</v>
      </c>
      <c r="Q217" s="9" t="n">
        <f aca="false">INDEX(Scenario!$B$18:$B$20,MATCH(B217,Scenario!$A$18:$A$20,0))</f>
        <v>240</v>
      </c>
      <c r="R217" s="9" t="n">
        <f aca="false">INDEX(Scenario!$C$18:$C$20,MATCH(B217,Scenario!$A$18:$A$20,0))</f>
        <v>4320</v>
      </c>
      <c r="S217" s="9" t="n">
        <f aca="false">IF(ISNUMBER(M217),IF(M217&lt;=Q217,1,0),"")</f>
        <v>1</v>
      </c>
      <c r="T217" s="9" t="n">
        <f aca="false">IF(ISNUMBER(P217),IF(P217&lt;=R217,1,0),"")</f>
        <v>1</v>
      </c>
      <c r="U217" s="9" t="n">
        <f aca="false">IF(E217&gt;Scenario!$B$14,0,IF(OR(AND(ISNUMBER(H217),H217&lt;=Scenario!$B$14),AND(ISNUMBER(I217),I217&lt;=Scenario!$B$14)),0,1))</f>
        <v>0</v>
      </c>
      <c r="V217" s="9" t="n">
        <f aca="false">IF(AND(U217=1,(Scenario!$B$14-E217)/60&gt;R217),1,0)</f>
        <v>0</v>
      </c>
      <c r="W217" s="9" t="n">
        <f aca="false">IF(OR(C217=Scenario!$B$22,C217=Scenario!$C$22),1,0)</f>
        <v>0</v>
      </c>
      <c r="X217" s="9" t="n">
        <f aca="false">IF(ISNUMBER(I217),1,0)</f>
        <v>0</v>
      </c>
      <c r="Y217" s="9" t="n">
        <f aca="false">MOD(INT(E217/86400)+3,7)</f>
        <v>3</v>
      </c>
      <c r="Z217" s="9" t="n">
        <f aca="false">MOD(INT(E217/3600),24)</f>
        <v>13</v>
      </c>
      <c r="AA217" s="6" t="s">
        <v>679</v>
      </c>
    </row>
    <row r="218" customFormat="false" ht="15" hidden="false" customHeight="false" outlineLevel="0" collapsed="false">
      <c r="A218" s="6" t="s">
        <v>680</v>
      </c>
      <c r="B218" s="6" t="s">
        <v>44</v>
      </c>
      <c r="C218" s="6" t="s">
        <v>47</v>
      </c>
      <c r="D218" s="6" t="s">
        <v>172</v>
      </c>
      <c r="E218" s="6" t="n">
        <v>1783605060</v>
      </c>
      <c r="F218" s="6" t="n">
        <v>1783605207</v>
      </c>
      <c r="G218" s="6" t="n">
        <v>1783605088</v>
      </c>
      <c r="H218" s="6" t="n">
        <v>1783608097</v>
      </c>
      <c r="J218" s="6" t="n">
        <v>0</v>
      </c>
      <c r="K218" s="6" t="n">
        <v>0</v>
      </c>
      <c r="L218" s="9" t="n">
        <f aca="false">IF(AND(E218&gt;=Scenario!$B$11,E218&lt;Scenario!$B$12),1,0)</f>
        <v>1</v>
      </c>
      <c r="M218" s="9" t="n">
        <f aca="false">IF(AND(L218=1,ISNUMBER(F218)),MAX(0,F218-E218)/60,"")</f>
        <v>2.45</v>
      </c>
      <c r="N218" s="9" t="n">
        <f aca="false">IF(AND(L218=1,ISNUMBER(G218)),MAX(0,G218-E218)/60,"")</f>
        <v>0.466666666666667</v>
      </c>
      <c r="O218" s="9" t="n">
        <f aca="false">IF(ISNUMBER(H218),IF(AND(H218&gt;=Scenario!$B$11,H218&lt;Scenario!$B$12),1,0),0)</f>
        <v>1</v>
      </c>
      <c r="P218" s="9" t="n">
        <f aca="false">IF(O218=1,MAX(0,H218-E218)/60,"")</f>
        <v>50.6166666666667</v>
      </c>
      <c r="Q218" s="9" t="n">
        <f aca="false">INDEX(Scenario!$B$18:$B$20,MATCH(B218,Scenario!$A$18:$A$20,0))</f>
        <v>240</v>
      </c>
      <c r="R218" s="9" t="n">
        <f aca="false">INDEX(Scenario!$C$18:$C$20,MATCH(B218,Scenario!$A$18:$A$20,0))</f>
        <v>4320</v>
      </c>
      <c r="S218" s="9" t="n">
        <f aca="false">IF(ISNUMBER(M218),IF(M218&lt;=Q218,1,0),"")</f>
        <v>1</v>
      </c>
      <c r="T218" s="9" t="n">
        <f aca="false">IF(ISNUMBER(P218),IF(P218&lt;=R218,1,0),"")</f>
        <v>1</v>
      </c>
      <c r="U218" s="9" t="n">
        <f aca="false">IF(E218&gt;Scenario!$B$14,0,IF(OR(AND(ISNUMBER(H218),H218&lt;=Scenario!$B$14),AND(ISNUMBER(I218),I218&lt;=Scenario!$B$14)),0,1))</f>
        <v>0</v>
      </c>
      <c r="V218" s="9" t="n">
        <f aca="false">IF(AND(U218=1,(Scenario!$B$14-E218)/60&gt;R218),1,0)</f>
        <v>0</v>
      </c>
      <c r="W218" s="9" t="n">
        <f aca="false">IF(OR(C218=Scenario!$B$22,C218=Scenario!$C$22),1,0)</f>
        <v>1</v>
      </c>
      <c r="X218" s="9" t="n">
        <f aca="false">IF(ISNUMBER(I218),1,0)</f>
        <v>0</v>
      </c>
      <c r="Y218" s="9" t="n">
        <f aca="false">MOD(INT(E218/86400)+3,7)</f>
        <v>3</v>
      </c>
      <c r="Z218" s="9" t="n">
        <f aca="false">MOD(INT(E218/3600),24)</f>
        <v>13</v>
      </c>
      <c r="AA218" s="6" t="s">
        <v>681</v>
      </c>
    </row>
    <row r="219" customFormat="false" ht="15" hidden="false" customHeight="false" outlineLevel="0" collapsed="false">
      <c r="A219" s="6" t="s">
        <v>682</v>
      </c>
      <c r="B219" s="6" t="s">
        <v>43</v>
      </c>
      <c r="C219" s="6" t="s">
        <v>249</v>
      </c>
      <c r="D219" s="6" t="s">
        <v>171</v>
      </c>
      <c r="E219" s="6" t="n">
        <v>1783608056</v>
      </c>
      <c r="F219" s="6" t="n">
        <v>1783608283</v>
      </c>
      <c r="G219" s="6" t="n">
        <v>1783608096</v>
      </c>
      <c r="H219" s="6" t="n">
        <v>1783625354</v>
      </c>
      <c r="J219" s="6" t="n">
        <v>0</v>
      </c>
      <c r="K219" s="6" t="n">
        <v>0</v>
      </c>
      <c r="L219" s="9" t="n">
        <f aca="false">IF(AND(E219&gt;=Scenario!$B$11,E219&lt;Scenario!$B$12),1,0)</f>
        <v>1</v>
      </c>
      <c r="M219" s="9" t="n">
        <f aca="false">IF(AND(L219=1,ISNUMBER(F219)),MAX(0,F219-E219)/60,"")</f>
        <v>3.78333333333333</v>
      </c>
      <c r="N219" s="9" t="n">
        <f aca="false">IF(AND(L219=1,ISNUMBER(G219)),MAX(0,G219-E219)/60,"")</f>
        <v>0.666666666666667</v>
      </c>
      <c r="O219" s="9" t="n">
        <f aca="false">IF(ISNUMBER(H219),IF(AND(H219&gt;=Scenario!$B$11,H219&lt;Scenario!$B$12),1,0),0)</f>
        <v>1</v>
      </c>
      <c r="P219" s="9" t="n">
        <f aca="false">IF(O219=1,MAX(0,H219-E219)/60,"")</f>
        <v>288.3</v>
      </c>
      <c r="Q219" s="9" t="n">
        <f aca="false">INDEX(Scenario!$B$18:$B$20,MATCH(B219,Scenario!$A$18:$A$20,0))</f>
        <v>60</v>
      </c>
      <c r="R219" s="9" t="n">
        <f aca="false">INDEX(Scenario!$C$18:$C$20,MATCH(B219,Scenario!$A$18:$A$20,0))</f>
        <v>1440</v>
      </c>
      <c r="S219" s="9" t="n">
        <f aca="false">IF(ISNUMBER(M219),IF(M219&lt;=Q219,1,0),"")</f>
        <v>1</v>
      </c>
      <c r="T219" s="9" t="n">
        <f aca="false">IF(ISNUMBER(P219),IF(P219&lt;=R219,1,0),"")</f>
        <v>1</v>
      </c>
      <c r="U219" s="9" t="n">
        <f aca="false">IF(E219&gt;Scenario!$B$14,0,IF(OR(AND(ISNUMBER(H219),H219&lt;=Scenario!$B$14),AND(ISNUMBER(I219),I219&lt;=Scenario!$B$14)),0,1))</f>
        <v>0</v>
      </c>
      <c r="V219" s="9" t="n">
        <f aca="false">IF(AND(U219=1,(Scenario!$B$14-E219)/60&gt;R219),1,0)</f>
        <v>0</v>
      </c>
      <c r="W219" s="9" t="n">
        <f aca="false">IF(OR(C219=Scenario!$B$22,C219=Scenario!$C$22),1,0)</f>
        <v>0</v>
      </c>
      <c r="X219" s="9" t="n">
        <f aca="false">IF(ISNUMBER(I219),1,0)</f>
        <v>0</v>
      </c>
      <c r="Y219" s="9" t="n">
        <f aca="false">MOD(INT(E219/86400)+3,7)</f>
        <v>3</v>
      </c>
      <c r="Z219" s="9" t="n">
        <f aca="false">MOD(INT(E219/3600),24)</f>
        <v>14</v>
      </c>
      <c r="AA219" s="6" t="s">
        <v>683</v>
      </c>
    </row>
    <row r="220" customFormat="false" ht="15" hidden="false" customHeight="false" outlineLevel="0" collapsed="false">
      <c r="A220" s="6" t="s">
        <v>684</v>
      </c>
      <c r="B220" s="6" t="s">
        <v>43</v>
      </c>
      <c r="C220" s="6" t="s">
        <v>46</v>
      </c>
      <c r="D220" s="6" t="s">
        <v>171</v>
      </c>
      <c r="E220" s="6" t="n">
        <v>1783608625</v>
      </c>
      <c r="F220" s="6" t="n">
        <v>1783608801</v>
      </c>
      <c r="G220" s="6" t="n">
        <v>1783608664</v>
      </c>
      <c r="H220" s="6" t="n">
        <v>1783613513</v>
      </c>
      <c r="J220" s="6" t="n">
        <v>0</v>
      </c>
      <c r="K220" s="6" t="n">
        <v>0</v>
      </c>
      <c r="L220" s="9" t="n">
        <f aca="false">IF(AND(E220&gt;=Scenario!$B$11,E220&lt;Scenario!$B$12),1,0)</f>
        <v>1</v>
      </c>
      <c r="M220" s="9" t="n">
        <f aca="false">IF(AND(L220=1,ISNUMBER(F220)),MAX(0,F220-E220)/60,"")</f>
        <v>2.93333333333333</v>
      </c>
      <c r="N220" s="9" t="n">
        <f aca="false">IF(AND(L220=1,ISNUMBER(G220)),MAX(0,G220-E220)/60,"")</f>
        <v>0.65</v>
      </c>
      <c r="O220" s="9" t="n">
        <f aca="false">IF(ISNUMBER(H220),IF(AND(H220&gt;=Scenario!$B$11,H220&lt;Scenario!$B$12),1,0),0)</f>
        <v>1</v>
      </c>
      <c r="P220" s="9" t="n">
        <f aca="false">IF(O220=1,MAX(0,H220-E220)/60,"")</f>
        <v>81.4666666666667</v>
      </c>
      <c r="Q220" s="9" t="n">
        <f aca="false">INDEX(Scenario!$B$18:$B$20,MATCH(B220,Scenario!$A$18:$A$20,0))</f>
        <v>60</v>
      </c>
      <c r="R220" s="9" t="n">
        <f aca="false">INDEX(Scenario!$C$18:$C$20,MATCH(B220,Scenario!$A$18:$A$20,0))</f>
        <v>1440</v>
      </c>
      <c r="S220" s="9" t="n">
        <f aca="false">IF(ISNUMBER(M220),IF(M220&lt;=Q220,1,0),"")</f>
        <v>1</v>
      </c>
      <c r="T220" s="9" t="n">
        <f aca="false">IF(ISNUMBER(P220),IF(P220&lt;=R220,1,0),"")</f>
        <v>1</v>
      </c>
      <c r="U220" s="9" t="n">
        <f aca="false">IF(E220&gt;Scenario!$B$14,0,IF(OR(AND(ISNUMBER(H220),H220&lt;=Scenario!$B$14),AND(ISNUMBER(I220),I220&lt;=Scenario!$B$14)),0,1))</f>
        <v>0</v>
      </c>
      <c r="V220" s="9" t="n">
        <f aca="false">IF(AND(U220=1,(Scenario!$B$14-E220)/60&gt;R220),1,0)</f>
        <v>0</v>
      </c>
      <c r="W220" s="9" t="n">
        <f aca="false">IF(OR(C220=Scenario!$B$22,C220=Scenario!$C$22),1,0)</f>
        <v>1</v>
      </c>
      <c r="X220" s="9" t="n">
        <f aca="false">IF(ISNUMBER(I220),1,0)</f>
        <v>0</v>
      </c>
      <c r="Y220" s="9" t="n">
        <f aca="false">MOD(INT(E220/86400)+3,7)</f>
        <v>3</v>
      </c>
      <c r="Z220" s="9" t="n">
        <f aca="false">MOD(INT(E220/3600),24)</f>
        <v>14</v>
      </c>
      <c r="AA220" s="6" t="s">
        <v>685</v>
      </c>
    </row>
    <row r="221" customFormat="false" ht="15" hidden="false" customHeight="false" outlineLevel="0" collapsed="false">
      <c r="A221" s="6" t="s">
        <v>686</v>
      </c>
      <c r="B221" s="6" t="s">
        <v>44</v>
      </c>
      <c r="C221" s="6" t="s">
        <v>46</v>
      </c>
      <c r="D221" s="6" t="s">
        <v>170</v>
      </c>
      <c r="E221" s="6" t="n">
        <v>1783611219</v>
      </c>
      <c r="F221" s="6" t="n">
        <v>1783611340</v>
      </c>
      <c r="G221" s="6" t="n">
        <v>1783611242</v>
      </c>
      <c r="H221" s="6" t="n">
        <v>1783612707</v>
      </c>
      <c r="J221" s="6" t="n">
        <v>0</v>
      </c>
      <c r="K221" s="6" t="n">
        <v>0</v>
      </c>
      <c r="L221" s="9" t="n">
        <f aca="false">IF(AND(E221&gt;=Scenario!$B$11,E221&lt;Scenario!$B$12),1,0)</f>
        <v>1</v>
      </c>
      <c r="M221" s="9" t="n">
        <f aca="false">IF(AND(L221=1,ISNUMBER(F221)),MAX(0,F221-E221)/60,"")</f>
        <v>2.01666666666667</v>
      </c>
      <c r="N221" s="9" t="n">
        <f aca="false">IF(AND(L221=1,ISNUMBER(G221)),MAX(0,G221-E221)/60,"")</f>
        <v>0.383333333333333</v>
      </c>
      <c r="O221" s="9" t="n">
        <f aca="false">IF(ISNUMBER(H221),IF(AND(H221&gt;=Scenario!$B$11,H221&lt;Scenario!$B$12),1,0),0)</f>
        <v>1</v>
      </c>
      <c r="P221" s="9" t="n">
        <f aca="false">IF(O221=1,MAX(0,H221-E221)/60,"")</f>
        <v>24.8</v>
      </c>
      <c r="Q221" s="9" t="n">
        <f aca="false">INDEX(Scenario!$B$18:$B$20,MATCH(B221,Scenario!$A$18:$A$20,0))</f>
        <v>240</v>
      </c>
      <c r="R221" s="9" t="n">
        <f aca="false">INDEX(Scenario!$C$18:$C$20,MATCH(B221,Scenario!$A$18:$A$20,0))</f>
        <v>4320</v>
      </c>
      <c r="S221" s="9" t="n">
        <f aca="false">IF(ISNUMBER(M221),IF(M221&lt;=Q221,1,0),"")</f>
        <v>1</v>
      </c>
      <c r="T221" s="9" t="n">
        <f aca="false">IF(ISNUMBER(P221),IF(P221&lt;=R221,1,0),"")</f>
        <v>1</v>
      </c>
      <c r="U221" s="9" t="n">
        <f aca="false">IF(E221&gt;Scenario!$B$14,0,IF(OR(AND(ISNUMBER(H221),H221&lt;=Scenario!$B$14),AND(ISNUMBER(I221),I221&lt;=Scenario!$B$14)),0,1))</f>
        <v>0</v>
      </c>
      <c r="V221" s="9" t="n">
        <f aca="false">IF(AND(U221=1,(Scenario!$B$14-E221)/60&gt;R221),1,0)</f>
        <v>0</v>
      </c>
      <c r="W221" s="9" t="n">
        <f aca="false">IF(OR(C221=Scenario!$B$22,C221=Scenario!$C$22),1,0)</f>
        <v>1</v>
      </c>
      <c r="X221" s="9" t="n">
        <f aca="false">IF(ISNUMBER(I221),1,0)</f>
        <v>0</v>
      </c>
      <c r="Y221" s="9" t="n">
        <f aca="false">MOD(INT(E221/86400)+3,7)</f>
        <v>3</v>
      </c>
      <c r="Z221" s="9" t="n">
        <f aca="false">MOD(INT(E221/3600),24)</f>
        <v>15</v>
      </c>
      <c r="AA221" s="6" t="s">
        <v>687</v>
      </c>
    </row>
    <row r="222" customFormat="false" ht="15" hidden="false" customHeight="false" outlineLevel="0" collapsed="false">
      <c r="A222" s="6" t="s">
        <v>688</v>
      </c>
      <c r="B222" s="6" t="s">
        <v>44</v>
      </c>
      <c r="C222" s="6" t="s">
        <v>46</v>
      </c>
      <c r="D222" s="6" t="s">
        <v>170</v>
      </c>
      <c r="E222" s="6" t="n">
        <v>1783611809</v>
      </c>
      <c r="F222" s="6" t="n">
        <v>1783612950</v>
      </c>
      <c r="G222" s="6" t="n">
        <v>1783612734</v>
      </c>
      <c r="H222" s="6" t="n">
        <v>1783614506</v>
      </c>
      <c r="J222" s="6" t="n">
        <v>0</v>
      </c>
      <c r="K222" s="6" t="n">
        <v>0</v>
      </c>
      <c r="L222" s="9" t="n">
        <f aca="false">IF(AND(E222&gt;=Scenario!$B$11,E222&lt;Scenario!$B$12),1,0)</f>
        <v>1</v>
      </c>
      <c r="M222" s="9" t="n">
        <f aca="false">IF(AND(L222=1,ISNUMBER(F222)),MAX(0,F222-E222)/60,"")</f>
        <v>19.0166666666667</v>
      </c>
      <c r="N222" s="9" t="n">
        <f aca="false">IF(AND(L222=1,ISNUMBER(G222)),MAX(0,G222-E222)/60,"")</f>
        <v>15.4166666666667</v>
      </c>
      <c r="O222" s="9" t="n">
        <f aca="false">IF(ISNUMBER(H222),IF(AND(H222&gt;=Scenario!$B$11,H222&lt;Scenario!$B$12),1,0),0)</f>
        <v>1</v>
      </c>
      <c r="P222" s="9" t="n">
        <f aca="false">IF(O222=1,MAX(0,H222-E222)/60,"")</f>
        <v>44.95</v>
      </c>
      <c r="Q222" s="9" t="n">
        <f aca="false">INDEX(Scenario!$B$18:$B$20,MATCH(B222,Scenario!$A$18:$A$20,0))</f>
        <v>240</v>
      </c>
      <c r="R222" s="9" t="n">
        <f aca="false">INDEX(Scenario!$C$18:$C$20,MATCH(B222,Scenario!$A$18:$A$20,0))</f>
        <v>4320</v>
      </c>
      <c r="S222" s="9" t="n">
        <f aca="false">IF(ISNUMBER(M222),IF(M222&lt;=Q222,1,0),"")</f>
        <v>1</v>
      </c>
      <c r="T222" s="9" t="n">
        <f aca="false">IF(ISNUMBER(P222),IF(P222&lt;=R222,1,0),"")</f>
        <v>1</v>
      </c>
      <c r="U222" s="9" t="n">
        <f aca="false">IF(E222&gt;Scenario!$B$14,0,IF(OR(AND(ISNUMBER(H222),H222&lt;=Scenario!$B$14),AND(ISNUMBER(I222),I222&lt;=Scenario!$B$14)),0,1))</f>
        <v>0</v>
      </c>
      <c r="V222" s="9" t="n">
        <f aca="false">IF(AND(U222=1,(Scenario!$B$14-E222)/60&gt;R222),1,0)</f>
        <v>0</v>
      </c>
      <c r="W222" s="9" t="n">
        <f aca="false">IF(OR(C222=Scenario!$B$22,C222=Scenario!$C$22),1,0)</f>
        <v>1</v>
      </c>
      <c r="X222" s="9" t="n">
        <f aca="false">IF(ISNUMBER(I222),1,0)</f>
        <v>0</v>
      </c>
      <c r="Y222" s="9" t="n">
        <f aca="false">MOD(INT(E222/86400)+3,7)</f>
        <v>3</v>
      </c>
      <c r="Z222" s="9" t="n">
        <f aca="false">MOD(INT(E222/3600),24)</f>
        <v>15</v>
      </c>
      <c r="AA222" s="6" t="s">
        <v>689</v>
      </c>
    </row>
    <row r="223" customFormat="false" ht="15" hidden="false" customHeight="false" outlineLevel="0" collapsed="false">
      <c r="A223" s="6" t="s">
        <v>690</v>
      </c>
      <c r="B223" s="6" t="s">
        <v>44</v>
      </c>
      <c r="C223" s="6" t="s">
        <v>249</v>
      </c>
      <c r="D223" s="6" t="s">
        <v>170</v>
      </c>
      <c r="E223" s="6" t="n">
        <v>1783611917</v>
      </c>
      <c r="F223" s="6" t="n">
        <v>1783613034</v>
      </c>
      <c r="G223" s="6" t="n">
        <v>1783612811</v>
      </c>
      <c r="H223" s="6" t="n">
        <v>1783614664</v>
      </c>
      <c r="J223" s="6" t="n">
        <v>0</v>
      </c>
      <c r="K223" s="6" t="n">
        <v>0</v>
      </c>
      <c r="L223" s="9" t="n">
        <f aca="false">IF(AND(E223&gt;=Scenario!$B$11,E223&lt;Scenario!$B$12),1,0)</f>
        <v>1</v>
      </c>
      <c r="M223" s="9" t="n">
        <f aca="false">IF(AND(L223=1,ISNUMBER(F223)),MAX(0,F223-E223)/60,"")</f>
        <v>18.6166666666667</v>
      </c>
      <c r="N223" s="9" t="n">
        <f aca="false">IF(AND(L223=1,ISNUMBER(G223)),MAX(0,G223-E223)/60,"")</f>
        <v>14.9</v>
      </c>
      <c r="O223" s="9" t="n">
        <f aca="false">IF(ISNUMBER(H223),IF(AND(H223&gt;=Scenario!$B$11,H223&lt;Scenario!$B$12),1,0),0)</f>
        <v>1</v>
      </c>
      <c r="P223" s="9" t="n">
        <f aca="false">IF(O223=1,MAX(0,H223-E223)/60,"")</f>
        <v>45.7833333333333</v>
      </c>
      <c r="Q223" s="9" t="n">
        <f aca="false">INDEX(Scenario!$B$18:$B$20,MATCH(B223,Scenario!$A$18:$A$20,0))</f>
        <v>240</v>
      </c>
      <c r="R223" s="9" t="n">
        <f aca="false">INDEX(Scenario!$C$18:$C$20,MATCH(B223,Scenario!$A$18:$A$20,0))</f>
        <v>4320</v>
      </c>
      <c r="S223" s="9" t="n">
        <f aca="false">IF(ISNUMBER(M223),IF(M223&lt;=Q223,1,0),"")</f>
        <v>1</v>
      </c>
      <c r="T223" s="9" t="n">
        <f aca="false">IF(ISNUMBER(P223),IF(P223&lt;=R223,1,0),"")</f>
        <v>1</v>
      </c>
      <c r="U223" s="9" t="n">
        <f aca="false">IF(E223&gt;Scenario!$B$14,0,IF(OR(AND(ISNUMBER(H223),H223&lt;=Scenario!$B$14),AND(ISNUMBER(I223),I223&lt;=Scenario!$B$14)),0,1))</f>
        <v>0</v>
      </c>
      <c r="V223" s="9" t="n">
        <f aca="false">IF(AND(U223=1,(Scenario!$B$14-E223)/60&gt;R223),1,0)</f>
        <v>0</v>
      </c>
      <c r="W223" s="9" t="n">
        <f aca="false">IF(OR(C223=Scenario!$B$22,C223=Scenario!$C$22),1,0)</f>
        <v>0</v>
      </c>
      <c r="X223" s="9" t="n">
        <f aca="false">IF(ISNUMBER(I223),1,0)</f>
        <v>0</v>
      </c>
      <c r="Y223" s="9" t="n">
        <f aca="false">MOD(INT(E223/86400)+3,7)</f>
        <v>3</v>
      </c>
      <c r="Z223" s="9" t="n">
        <f aca="false">MOD(INT(E223/3600),24)</f>
        <v>15</v>
      </c>
      <c r="AA223" s="6" t="s">
        <v>691</v>
      </c>
    </row>
    <row r="224" customFormat="false" ht="15" hidden="false" customHeight="false" outlineLevel="0" collapsed="false">
      <c r="A224" s="6" t="s">
        <v>692</v>
      </c>
      <c r="B224" s="6" t="s">
        <v>44</v>
      </c>
      <c r="C224" s="6" t="s">
        <v>46</v>
      </c>
      <c r="D224" s="6" t="s">
        <v>170</v>
      </c>
      <c r="E224" s="6" t="n">
        <v>1783612492</v>
      </c>
      <c r="I224" s="6" t="n">
        <v>1783612612</v>
      </c>
      <c r="J224" s="6" t="n">
        <v>0</v>
      </c>
      <c r="K224" s="6" t="n">
        <v>0</v>
      </c>
      <c r="L224" s="9" t="n">
        <f aca="false">IF(AND(E224&gt;=Scenario!$B$11,E224&lt;Scenario!$B$12),1,0)</f>
        <v>1</v>
      </c>
      <c r="M224" s="0" t="str">
        <f aca="false">IF(AND(L224=1,ISNUMBER(F224)),MAX(0,F224-E224)/60,"")</f>
        <v/>
      </c>
      <c r="N224" s="0" t="str">
        <f aca="false">IF(AND(L224=1,ISNUMBER(G224)),MAX(0,G224-E224)/60,"")</f>
        <v/>
      </c>
      <c r="O224" s="9" t="n">
        <f aca="false">IF(ISNUMBER(H224),IF(AND(H224&gt;=Scenario!$B$11,H224&lt;Scenario!$B$12),1,0),0)</f>
        <v>0</v>
      </c>
      <c r="P224" s="0" t="str">
        <f aca="false">IF(O224=1,MAX(0,H224-E224)/60,"")</f>
        <v/>
      </c>
      <c r="Q224" s="9" t="n">
        <f aca="false">INDEX(Scenario!$B$18:$B$20,MATCH(B224,Scenario!$A$18:$A$20,0))</f>
        <v>240</v>
      </c>
      <c r="R224" s="9" t="n">
        <f aca="false">INDEX(Scenario!$C$18:$C$20,MATCH(B224,Scenario!$A$18:$A$20,0))</f>
        <v>4320</v>
      </c>
      <c r="S224" s="0" t="str">
        <f aca="false">IF(ISNUMBER(M224),IF(M224&lt;=Q224,1,0),"")</f>
        <v/>
      </c>
      <c r="T224" s="0" t="str">
        <f aca="false">IF(ISNUMBER(P224),IF(P224&lt;=R224,1,0),"")</f>
        <v/>
      </c>
      <c r="U224" s="9" t="n">
        <f aca="false">IF(E224&gt;Scenario!$B$14,0,IF(OR(AND(ISNUMBER(H224),H224&lt;=Scenario!$B$14),AND(ISNUMBER(I224),I224&lt;=Scenario!$B$14)),0,1))</f>
        <v>0</v>
      </c>
      <c r="V224" s="9" t="n">
        <f aca="false">IF(AND(U224=1,(Scenario!$B$14-E224)/60&gt;R224),1,0)</f>
        <v>0</v>
      </c>
      <c r="W224" s="9" t="n">
        <f aca="false">IF(OR(C224=Scenario!$B$22,C224=Scenario!$C$22),1,0)</f>
        <v>1</v>
      </c>
      <c r="X224" s="9" t="n">
        <f aca="false">IF(ISNUMBER(I224),1,0)</f>
        <v>1</v>
      </c>
      <c r="Y224" s="9" t="n">
        <f aca="false">MOD(INT(E224/86400)+3,7)</f>
        <v>3</v>
      </c>
      <c r="Z224" s="9" t="n">
        <f aca="false">MOD(INT(E224/3600),24)</f>
        <v>15</v>
      </c>
      <c r="AA224" s="6" t="s">
        <v>693</v>
      </c>
    </row>
    <row r="225" customFormat="false" ht="15" hidden="false" customHeight="false" outlineLevel="0" collapsed="false">
      <c r="A225" s="6" t="s">
        <v>694</v>
      </c>
      <c r="B225" s="6" t="s">
        <v>44</v>
      </c>
      <c r="C225" s="6" t="s">
        <v>46</v>
      </c>
      <c r="D225" s="6" t="s">
        <v>171</v>
      </c>
      <c r="E225" s="6" t="n">
        <v>1783612585</v>
      </c>
      <c r="F225" s="6" t="n">
        <v>1783613070</v>
      </c>
      <c r="G225" s="6" t="n">
        <v>1783612858</v>
      </c>
      <c r="H225" s="6" t="n">
        <v>1783617031</v>
      </c>
      <c r="J225" s="6" t="n">
        <v>0</v>
      </c>
      <c r="K225" s="6" t="n">
        <v>0</v>
      </c>
      <c r="L225" s="9" t="n">
        <f aca="false">IF(AND(E225&gt;=Scenario!$B$11,E225&lt;Scenario!$B$12),1,0)</f>
        <v>1</v>
      </c>
      <c r="M225" s="9" t="n">
        <f aca="false">IF(AND(L225=1,ISNUMBER(F225)),MAX(0,F225-E225)/60,"")</f>
        <v>8.08333333333333</v>
      </c>
      <c r="N225" s="9" t="n">
        <f aca="false">IF(AND(L225=1,ISNUMBER(G225)),MAX(0,G225-E225)/60,"")</f>
        <v>4.55</v>
      </c>
      <c r="O225" s="9" t="n">
        <f aca="false">IF(ISNUMBER(H225),IF(AND(H225&gt;=Scenario!$B$11,H225&lt;Scenario!$B$12),1,0),0)</f>
        <v>1</v>
      </c>
      <c r="P225" s="9" t="n">
        <f aca="false">IF(O225=1,MAX(0,H225-E225)/60,"")</f>
        <v>74.1</v>
      </c>
      <c r="Q225" s="9" t="n">
        <f aca="false">INDEX(Scenario!$B$18:$B$20,MATCH(B225,Scenario!$A$18:$A$20,0))</f>
        <v>240</v>
      </c>
      <c r="R225" s="9" t="n">
        <f aca="false">INDEX(Scenario!$C$18:$C$20,MATCH(B225,Scenario!$A$18:$A$20,0))</f>
        <v>4320</v>
      </c>
      <c r="S225" s="9" t="n">
        <f aca="false">IF(ISNUMBER(M225),IF(M225&lt;=Q225,1,0),"")</f>
        <v>1</v>
      </c>
      <c r="T225" s="9" t="n">
        <f aca="false">IF(ISNUMBER(P225),IF(P225&lt;=R225,1,0),"")</f>
        <v>1</v>
      </c>
      <c r="U225" s="9" t="n">
        <f aca="false">IF(E225&gt;Scenario!$B$14,0,IF(OR(AND(ISNUMBER(H225),H225&lt;=Scenario!$B$14),AND(ISNUMBER(I225),I225&lt;=Scenario!$B$14)),0,1))</f>
        <v>0</v>
      </c>
      <c r="V225" s="9" t="n">
        <f aca="false">IF(AND(U225=1,(Scenario!$B$14-E225)/60&gt;R225),1,0)</f>
        <v>0</v>
      </c>
      <c r="W225" s="9" t="n">
        <f aca="false">IF(OR(C225=Scenario!$B$22,C225=Scenario!$C$22),1,0)</f>
        <v>1</v>
      </c>
      <c r="X225" s="9" t="n">
        <f aca="false">IF(ISNUMBER(I225),1,0)</f>
        <v>0</v>
      </c>
      <c r="Y225" s="9" t="n">
        <f aca="false">MOD(INT(E225/86400)+3,7)</f>
        <v>3</v>
      </c>
      <c r="Z225" s="9" t="n">
        <f aca="false">MOD(INT(E225/3600),24)</f>
        <v>15</v>
      </c>
      <c r="AA225" s="6" t="s">
        <v>695</v>
      </c>
    </row>
    <row r="226" customFormat="false" ht="15" hidden="false" customHeight="false" outlineLevel="0" collapsed="false">
      <c r="A226" s="6" t="s">
        <v>696</v>
      </c>
      <c r="B226" s="6" t="s">
        <v>44</v>
      </c>
      <c r="C226" s="6" t="s">
        <v>47</v>
      </c>
      <c r="D226" s="6" t="s">
        <v>170</v>
      </c>
      <c r="E226" s="6" t="n">
        <v>1783613091</v>
      </c>
      <c r="F226" s="6" t="n">
        <v>1783614771</v>
      </c>
      <c r="G226" s="6" t="n">
        <v>1783614684</v>
      </c>
      <c r="H226" s="6" t="n">
        <v>1783619503</v>
      </c>
      <c r="J226" s="6" t="n">
        <v>0</v>
      </c>
      <c r="K226" s="6" t="n">
        <v>0</v>
      </c>
      <c r="L226" s="9" t="n">
        <f aca="false">IF(AND(E226&gt;=Scenario!$B$11,E226&lt;Scenario!$B$12),1,0)</f>
        <v>1</v>
      </c>
      <c r="M226" s="9" t="n">
        <f aca="false">IF(AND(L226=1,ISNUMBER(F226)),MAX(0,F226-E226)/60,"")</f>
        <v>28</v>
      </c>
      <c r="N226" s="9" t="n">
        <f aca="false">IF(AND(L226=1,ISNUMBER(G226)),MAX(0,G226-E226)/60,"")</f>
        <v>26.55</v>
      </c>
      <c r="O226" s="9" t="n">
        <f aca="false">IF(ISNUMBER(H226),IF(AND(H226&gt;=Scenario!$B$11,H226&lt;Scenario!$B$12),1,0),0)</f>
        <v>1</v>
      </c>
      <c r="P226" s="9" t="n">
        <f aca="false">IF(O226=1,MAX(0,H226-E226)/60,"")</f>
        <v>106.866666666667</v>
      </c>
      <c r="Q226" s="9" t="n">
        <f aca="false">INDEX(Scenario!$B$18:$B$20,MATCH(B226,Scenario!$A$18:$A$20,0))</f>
        <v>240</v>
      </c>
      <c r="R226" s="9" t="n">
        <f aca="false">INDEX(Scenario!$C$18:$C$20,MATCH(B226,Scenario!$A$18:$A$20,0))</f>
        <v>4320</v>
      </c>
      <c r="S226" s="9" t="n">
        <f aca="false">IF(ISNUMBER(M226),IF(M226&lt;=Q226,1,0),"")</f>
        <v>1</v>
      </c>
      <c r="T226" s="9" t="n">
        <f aca="false">IF(ISNUMBER(P226),IF(P226&lt;=R226,1,0),"")</f>
        <v>1</v>
      </c>
      <c r="U226" s="9" t="n">
        <f aca="false">IF(E226&gt;Scenario!$B$14,0,IF(OR(AND(ISNUMBER(H226),H226&lt;=Scenario!$B$14),AND(ISNUMBER(I226),I226&lt;=Scenario!$B$14)),0,1))</f>
        <v>0</v>
      </c>
      <c r="V226" s="9" t="n">
        <f aca="false">IF(AND(U226=1,(Scenario!$B$14-E226)/60&gt;R226),1,0)</f>
        <v>0</v>
      </c>
      <c r="W226" s="9" t="n">
        <f aca="false">IF(OR(C226=Scenario!$B$22,C226=Scenario!$C$22),1,0)</f>
        <v>1</v>
      </c>
      <c r="X226" s="9" t="n">
        <f aca="false">IF(ISNUMBER(I226),1,0)</f>
        <v>0</v>
      </c>
      <c r="Y226" s="9" t="n">
        <f aca="false">MOD(INT(E226/86400)+3,7)</f>
        <v>3</v>
      </c>
      <c r="Z226" s="9" t="n">
        <f aca="false">MOD(INT(E226/3600),24)</f>
        <v>16</v>
      </c>
      <c r="AA226" s="6" t="s">
        <v>697</v>
      </c>
    </row>
    <row r="227" customFormat="false" ht="15" hidden="false" customHeight="false" outlineLevel="0" collapsed="false">
      <c r="A227" s="6" t="s">
        <v>698</v>
      </c>
      <c r="B227" s="6" t="s">
        <v>44</v>
      </c>
      <c r="C227" s="6" t="s">
        <v>46</v>
      </c>
      <c r="D227" s="6" t="s">
        <v>170</v>
      </c>
      <c r="E227" s="6" t="n">
        <v>1783616344</v>
      </c>
      <c r="F227" s="6" t="n">
        <v>1783616476</v>
      </c>
      <c r="G227" s="6" t="n">
        <v>1783616370</v>
      </c>
      <c r="H227" s="6" t="n">
        <v>1783618986</v>
      </c>
      <c r="J227" s="6" t="n">
        <v>0</v>
      </c>
      <c r="K227" s="6" t="n">
        <v>0</v>
      </c>
      <c r="L227" s="9" t="n">
        <f aca="false">IF(AND(E227&gt;=Scenario!$B$11,E227&lt;Scenario!$B$12),1,0)</f>
        <v>1</v>
      </c>
      <c r="M227" s="9" t="n">
        <f aca="false">IF(AND(L227=1,ISNUMBER(F227)),MAX(0,F227-E227)/60,"")</f>
        <v>2.2</v>
      </c>
      <c r="N227" s="9" t="n">
        <f aca="false">IF(AND(L227=1,ISNUMBER(G227)),MAX(0,G227-E227)/60,"")</f>
        <v>0.433333333333333</v>
      </c>
      <c r="O227" s="9" t="n">
        <f aca="false">IF(ISNUMBER(H227),IF(AND(H227&gt;=Scenario!$B$11,H227&lt;Scenario!$B$12),1,0),0)</f>
        <v>1</v>
      </c>
      <c r="P227" s="9" t="n">
        <f aca="false">IF(O227=1,MAX(0,H227-E227)/60,"")</f>
        <v>44.0333333333333</v>
      </c>
      <c r="Q227" s="9" t="n">
        <f aca="false">INDEX(Scenario!$B$18:$B$20,MATCH(B227,Scenario!$A$18:$A$20,0))</f>
        <v>240</v>
      </c>
      <c r="R227" s="9" t="n">
        <f aca="false">INDEX(Scenario!$C$18:$C$20,MATCH(B227,Scenario!$A$18:$A$20,0))</f>
        <v>4320</v>
      </c>
      <c r="S227" s="9" t="n">
        <f aca="false">IF(ISNUMBER(M227),IF(M227&lt;=Q227,1,0),"")</f>
        <v>1</v>
      </c>
      <c r="T227" s="9" t="n">
        <f aca="false">IF(ISNUMBER(P227),IF(P227&lt;=R227,1,0),"")</f>
        <v>1</v>
      </c>
      <c r="U227" s="9" t="n">
        <f aca="false">IF(E227&gt;Scenario!$B$14,0,IF(OR(AND(ISNUMBER(H227),H227&lt;=Scenario!$B$14),AND(ISNUMBER(I227),I227&lt;=Scenario!$B$14)),0,1))</f>
        <v>0</v>
      </c>
      <c r="V227" s="9" t="n">
        <f aca="false">IF(AND(U227=1,(Scenario!$B$14-E227)/60&gt;R227),1,0)</f>
        <v>0</v>
      </c>
      <c r="W227" s="9" t="n">
        <f aca="false">IF(OR(C227=Scenario!$B$22,C227=Scenario!$C$22),1,0)</f>
        <v>1</v>
      </c>
      <c r="X227" s="9" t="n">
        <f aca="false">IF(ISNUMBER(I227),1,0)</f>
        <v>0</v>
      </c>
      <c r="Y227" s="9" t="n">
        <f aca="false">MOD(INT(E227/86400)+3,7)</f>
        <v>3</v>
      </c>
      <c r="Z227" s="9" t="n">
        <f aca="false">MOD(INT(E227/3600),24)</f>
        <v>16</v>
      </c>
      <c r="AA227" s="6" t="s">
        <v>699</v>
      </c>
    </row>
    <row r="228" customFormat="false" ht="15" hidden="false" customHeight="false" outlineLevel="0" collapsed="false">
      <c r="A228" s="6" t="s">
        <v>700</v>
      </c>
      <c r="B228" s="6" t="s">
        <v>44</v>
      </c>
      <c r="C228" s="6" t="s">
        <v>46</v>
      </c>
      <c r="D228" s="6" t="s">
        <v>170</v>
      </c>
      <c r="E228" s="6" t="n">
        <v>1783618395</v>
      </c>
      <c r="F228" s="6" t="n">
        <v>1783618663</v>
      </c>
      <c r="G228" s="6" t="n">
        <v>1783618439</v>
      </c>
      <c r="H228" s="6" t="n">
        <v>1783619578</v>
      </c>
      <c r="J228" s="6" t="n">
        <v>0</v>
      </c>
      <c r="K228" s="6" t="n">
        <v>0</v>
      </c>
      <c r="L228" s="9" t="n">
        <f aca="false">IF(AND(E228&gt;=Scenario!$B$11,E228&lt;Scenario!$B$12),1,0)</f>
        <v>1</v>
      </c>
      <c r="M228" s="9" t="n">
        <f aca="false">IF(AND(L228=1,ISNUMBER(F228)),MAX(0,F228-E228)/60,"")</f>
        <v>4.46666666666667</v>
      </c>
      <c r="N228" s="9" t="n">
        <f aca="false">IF(AND(L228=1,ISNUMBER(G228)),MAX(0,G228-E228)/60,"")</f>
        <v>0.733333333333333</v>
      </c>
      <c r="O228" s="9" t="n">
        <f aca="false">IF(ISNUMBER(H228),IF(AND(H228&gt;=Scenario!$B$11,H228&lt;Scenario!$B$12),1,0),0)</f>
        <v>1</v>
      </c>
      <c r="P228" s="9" t="n">
        <f aca="false">IF(O228=1,MAX(0,H228-E228)/60,"")</f>
        <v>19.7166666666667</v>
      </c>
      <c r="Q228" s="9" t="n">
        <f aca="false">INDEX(Scenario!$B$18:$B$20,MATCH(B228,Scenario!$A$18:$A$20,0))</f>
        <v>240</v>
      </c>
      <c r="R228" s="9" t="n">
        <f aca="false">INDEX(Scenario!$C$18:$C$20,MATCH(B228,Scenario!$A$18:$A$20,0))</f>
        <v>4320</v>
      </c>
      <c r="S228" s="9" t="n">
        <f aca="false">IF(ISNUMBER(M228),IF(M228&lt;=Q228,1,0),"")</f>
        <v>1</v>
      </c>
      <c r="T228" s="9" t="n">
        <f aca="false">IF(ISNUMBER(P228),IF(P228&lt;=R228,1,0),"")</f>
        <v>1</v>
      </c>
      <c r="U228" s="9" t="n">
        <f aca="false">IF(E228&gt;Scenario!$B$14,0,IF(OR(AND(ISNUMBER(H228),H228&lt;=Scenario!$B$14),AND(ISNUMBER(I228),I228&lt;=Scenario!$B$14)),0,1))</f>
        <v>0</v>
      </c>
      <c r="V228" s="9" t="n">
        <f aca="false">IF(AND(U228=1,(Scenario!$B$14-E228)/60&gt;R228),1,0)</f>
        <v>0</v>
      </c>
      <c r="W228" s="9" t="n">
        <f aca="false">IF(OR(C228=Scenario!$B$22,C228=Scenario!$C$22),1,0)</f>
        <v>1</v>
      </c>
      <c r="X228" s="9" t="n">
        <f aca="false">IF(ISNUMBER(I228),1,0)</f>
        <v>0</v>
      </c>
      <c r="Y228" s="9" t="n">
        <f aca="false">MOD(INT(E228/86400)+3,7)</f>
        <v>3</v>
      </c>
      <c r="Z228" s="9" t="n">
        <f aca="false">MOD(INT(E228/3600),24)</f>
        <v>17</v>
      </c>
      <c r="AA228" s="6" t="s">
        <v>701</v>
      </c>
    </row>
    <row r="229" customFormat="false" ht="15" hidden="false" customHeight="false" outlineLevel="0" collapsed="false">
      <c r="A229" s="6" t="s">
        <v>702</v>
      </c>
      <c r="B229" s="6" t="s">
        <v>44</v>
      </c>
      <c r="C229" s="6" t="s">
        <v>46</v>
      </c>
      <c r="D229" s="6" t="s">
        <v>170</v>
      </c>
      <c r="E229" s="6" t="n">
        <v>1783618410</v>
      </c>
      <c r="F229" s="6" t="n">
        <v>1783619396</v>
      </c>
      <c r="G229" s="6" t="n">
        <v>1783619263</v>
      </c>
      <c r="H229" s="6" t="n">
        <v>1783620283</v>
      </c>
      <c r="J229" s="6" t="n">
        <v>0</v>
      </c>
      <c r="K229" s="6" t="n">
        <v>0</v>
      </c>
      <c r="L229" s="9" t="n">
        <f aca="false">IF(AND(E229&gt;=Scenario!$B$11,E229&lt;Scenario!$B$12),1,0)</f>
        <v>1</v>
      </c>
      <c r="M229" s="9" t="n">
        <f aca="false">IF(AND(L229=1,ISNUMBER(F229)),MAX(0,F229-E229)/60,"")</f>
        <v>16.4333333333333</v>
      </c>
      <c r="N229" s="9" t="n">
        <f aca="false">IF(AND(L229=1,ISNUMBER(G229)),MAX(0,G229-E229)/60,"")</f>
        <v>14.2166666666667</v>
      </c>
      <c r="O229" s="9" t="n">
        <f aca="false">IF(ISNUMBER(H229),IF(AND(H229&gt;=Scenario!$B$11,H229&lt;Scenario!$B$12),1,0),0)</f>
        <v>1</v>
      </c>
      <c r="P229" s="9" t="n">
        <f aca="false">IF(O229=1,MAX(0,H229-E229)/60,"")</f>
        <v>31.2166666666667</v>
      </c>
      <c r="Q229" s="9" t="n">
        <f aca="false">INDEX(Scenario!$B$18:$B$20,MATCH(B229,Scenario!$A$18:$A$20,0))</f>
        <v>240</v>
      </c>
      <c r="R229" s="9" t="n">
        <f aca="false">INDEX(Scenario!$C$18:$C$20,MATCH(B229,Scenario!$A$18:$A$20,0))</f>
        <v>4320</v>
      </c>
      <c r="S229" s="9" t="n">
        <f aca="false">IF(ISNUMBER(M229),IF(M229&lt;=Q229,1,0),"")</f>
        <v>1</v>
      </c>
      <c r="T229" s="9" t="n">
        <f aca="false">IF(ISNUMBER(P229),IF(P229&lt;=R229,1,0),"")</f>
        <v>1</v>
      </c>
      <c r="U229" s="9" t="n">
        <f aca="false">IF(E229&gt;Scenario!$B$14,0,IF(OR(AND(ISNUMBER(H229),H229&lt;=Scenario!$B$14),AND(ISNUMBER(I229),I229&lt;=Scenario!$B$14)),0,1))</f>
        <v>0</v>
      </c>
      <c r="V229" s="9" t="n">
        <f aca="false">IF(AND(U229=1,(Scenario!$B$14-E229)/60&gt;R229),1,0)</f>
        <v>0</v>
      </c>
      <c r="W229" s="9" t="n">
        <f aca="false">IF(OR(C229=Scenario!$B$22,C229=Scenario!$C$22),1,0)</f>
        <v>1</v>
      </c>
      <c r="X229" s="9" t="n">
        <f aca="false">IF(ISNUMBER(I229),1,0)</f>
        <v>0</v>
      </c>
      <c r="Y229" s="9" t="n">
        <f aca="false">MOD(INT(E229/86400)+3,7)</f>
        <v>3</v>
      </c>
      <c r="Z229" s="9" t="n">
        <f aca="false">MOD(INT(E229/3600),24)</f>
        <v>17</v>
      </c>
      <c r="AA229" s="6" t="s">
        <v>703</v>
      </c>
    </row>
    <row r="230" customFormat="false" ht="15" hidden="false" customHeight="false" outlineLevel="0" collapsed="false">
      <c r="A230" s="6" t="s">
        <v>704</v>
      </c>
      <c r="B230" s="6" t="s">
        <v>42</v>
      </c>
      <c r="C230" s="6" t="s">
        <v>47</v>
      </c>
      <c r="D230" s="6" t="s">
        <v>171</v>
      </c>
      <c r="E230" s="6" t="n">
        <v>1783618496</v>
      </c>
      <c r="F230" s="6" t="n">
        <v>1783618638</v>
      </c>
      <c r="G230" s="6" t="n">
        <v>1783618547</v>
      </c>
      <c r="H230" s="6" t="n">
        <v>1783663744</v>
      </c>
      <c r="J230" s="6" t="n">
        <v>0</v>
      </c>
      <c r="K230" s="6" t="n">
        <v>0</v>
      </c>
      <c r="L230" s="9" t="n">
        <f aca="false">IF(AND(E230&gt;=Scenario!$B$11,E230&lt;Scenario!$B$12),1,0)</f>
        <v>1</v>
      </c>
      <c r="M230" s="9" t="n">
        <f aca="false">IF(AND(L230=1,ISNUMBER(F230)),MAX(0,F230-E230)/60,"")</f>
        <v>2.36666666666667</v>
      </c>
      <c r="N230" s="9" t="n">
        <f aca="false">IF(AND(L230=1,ISNUMBER(G230)),MAX(0,G230-E230)/60,"")</f>
        <v>0.85</v>
      </c>
      <c r="O230" s="9" t="n">
        <f aca="false">IF(ISNUMBER(H230),IF(AND(H230&gt;=Scenario!$B$11,H230&lt;Scenario!$B$12),1,0),0)</f>
        <v>1</v>
      </c>
      <c r="P230" s="9" t="n">
        <f aca="false">IF(O230=1,MAX(0,H230-E230)/60,"")</f>
        <v>754.133333333333</v>
      </c>
      <c r="Q230" s="9" t="n">
        <f aca="false">INDEX(Scenario!$B$18:$B$20,MATCH(B230,Scenario!$A$18:$A$20,0))</f>
        <v>15</v>
      </c>
      <c r="R230" s="9" t="n">
        <f aca="false">INDEX(Scenario!$C$18:$C$20,MATCH(B230,Scenario!$A$18:$A$20,0))</f>
        <v>240</v>
      </c>
      <c r="S230" s="9" t="n">
        <f aca="false">IF(ISNUMBER(M230),IF(M230&lt;=Q230,1,0),"")</f>
        <v>1</v>
      </c>
      <c r="T230" s="9" t="n">
        <f aca="false">IF(ISNUMBER(P230),IF(P230&lt;=R230,1,0),"")</f>
        <v>0</v>
      </c>
      <c r="U230" s="9" t="n">
        <f aca="false">IF(E230&gt;Scenario!$B$14,0,IF(OR(AND(ISNUMBER(H230),H230&lt;=Scenario!$B$14),AND(ISNUMBER(I230),I230&lt;=Scenario!$B$14)),0,1))</f>
        <v>0</v>
      </c>
      <c r="V230" s="9" t="n">
        <f aca="false">IF(AND(U230=1,(Scenario!$B$14-E230)/60&gt;R230),1,0)</f>
        <v>0</v>
      </c>
      <c r="W230" s="9" t="n">
        <f aca="false">IF(OR(C230=Scenario!$B$22,C230=Scenario!$C$22),1,0)</f>
        <v>1</v>
      </c>
      <c r="X230" s="9" t="n">
        <f aca="false">IF(ISNUMBER(I230),1,0)</f>
        <v>0</v>
      </c>
      <c r="Y230" s="9" t="n">
        <f aca="false">MOD(INT(E230/86400)+3,7)</f>
        <v>3</v>
      </c>
      <c r="Z230" s="9" t="n">
        <f aca="false">MOD(INT(E230/3600),24)</f>
        <v>17</v>
      </c>
      <c r="AA230" s="6" t="s">
        <v>705</v>
      </c>
    </row>
    <row r="231" customFormat="false" ht="15" hidden="false" customHeight="false" outlineLevel="0" collapsed="false">
      <c r="A231" s="6" t="s">
        <v>706</v>
      </c>
      <c r="B231" s="6" t="s">
        <v>43</v>
      </c>
      <c r="C231" s="6" t="s">
        <v>46</v>
      </c>
      <c r="D231" s="6" t="s">
        <v>171</v>
      </c>
      <c r="E231" s="6" t="n">
        <v>1783618840</v>
      </c>
      <c r="F231" s="6" t="n">
        <v>1783618976</v>
      </c>
      <c r="G231" s="6" t="n">
        <v>1783618898</v>
      </c>
      <c r="H231" s="6" t="n">
        <v>1783681141</v>
      </c>
      <c r="J231" s="6" t="n">
        <v>1</v>
      </c>
      <c r="K231" s="6" t="n">
        <v>0</v>
      </c>
      <c r="L231" s="9" t="n">
        <f aca="false">IF(AND(E231&gt;=Scenario!$B$11,E231&lt;Scenario!$B$12),1,0)</f>
        <v>1</v>
      </c>
      <c r="M231" s="9" t="n">
        <f aca="false">IF(AND(L231=1,ISNUMBER(F231)),MAX(0,F231-E231)/60,"")</f>
        <v>2.26666666666667</v>
      </c>
      <c r="N231" s="9" t="n">
        <f aca="false">IF(AND(L231=1,ISNUMBER(G231)),MAX(0,G231-E231)/60,"")</f>
        <v>0.966666666666667</v>
      </c>
      <c r="O231" s="9" t="n">
        <f aca="false">IF(ISNUMBER(H231),IF(AND(H231&gt;=Scenario!$B$11,H231&lt;Scenario!$B$12),1,0),0)</f>
        <v>1</v>
      </c>
      <c r="P231" s="9" t="n">
        <f aca="false">IF(O231=1,MAX(0,H231-E231)/60,"")</f>
        <v>1038.35</v>
      </c>
      <c r="Q231" s="9" t="n">
        <f aca="false">INDEX(Scenario!$B$18:$B$20,MATCH(B231,Scenario!$A$18:$A$20,0))</f>
        <v>60</v>
      </c>
      <c r="R231" s="9" t="n">
        <f aca="false">INDEX(Scenario!$C$18:$C$20,MATCH(B231,Scenario!$A$18:$A$20,0))</f>
        <v>1440</v>
      </c>
      <c r="S231" s="9" t="n">
        <f aca="false">IF(ISNUMBER(M231),IF(M231&lt;=Q231,1,0),"")</f>
        <v>1</v>
      </c>
      <c r="T231" s="9" t="n">
        <f aca="false">IF(ISNUMBER(P231),IF(P231&lt;=R231,1,0),"")</f>
        <v>1</v>
      </c>
      <c r="U231" s="9" t="n">
        <f aca="false">IF(E231&gt;Scenario!$B$14,0,IF(OR(AND(ISNUMBER(H231),H231&lt;=Scenario!$B$14),AND(ISNUMBER(I231),I231&lt;=Scenario!$B$14)),0,1))</f>
        <v>0</v>
      </c>
      <c r="V231" s="9" t="n">
        <f aca="false">IF(AND(U231=1,(Scenario!$B$14-E231)/60&gt;R231),1,0)</f>
        <v>0</v>
      </c>
      <c r="W231" s="9" t="n">
        <f aca="false">IF(OR(C231=Scenario!$B$22,C231=Scenario!$C$22),1,0)</f>
        <v>1</v>
      </c>
      <c r="X231" s="9" t="n">
        <f aca="false">IF(ISNUMBER(I231),1,0)</f>
        <v>0</v>
      </c>
      <c r="Y231" s="9" t="n">
        <f aca="false">MOD(INT(E231/86400)+3,7)</f>
        <v>3</v>
      </c>
      <c r="Z231" s="9" t="n">
        <f aca="false">MOD(INT(E231/3600),24)</f>
        <v>17</v>
      </c>
      <c r="AA231" s="6" t="s">
        <v>707</v>
      </c>
    </row>
    <row r="232" customFormat="false" ht="15" hidden="false" customHeight="false" outlineLevel="0" collapsed="false">
      <c r="A232" s="6" t="s">
        <v>708</v>
      </c>
      <c r="B232" s="6" t="s">
        <v>42</v>
      </c>
      <c r="C232" s="6" t="s">
        <v>47</v>
      </c>
      <c r="D232" s="6" t="s">
        <v>171</v>
      </c>
      <c r="E232" s="6" t="n">
        <v>1783620659</v>
      </c>
      <c r="F232" s="6" t="n">
        <v>1783620843</v>
      </c>
      <c r="G232" s="6" t="n">
        <v>1783620704</v>
      </c>
      <c r="H232" s="6" t="n">
        <v>1783622667</v>
      </c>
      <c r="J232" s="6" t="n">
        <v>0</v>
      </c>
      <c r="K232" s="6" t="n">
        <v>0</v>
      </c>
      <c r="L232" s="9" t="n">
        <f aca="false">IF(AND(E232&gt;=Scenario!$B$11,E232&lt;Scenario!$B$12),1,0)</f>
        <v>1</v>
      </c>
      <c r="M232" s="9" t="n">
        <f aca="false">IF(AND(L232=1,ISNUMBER(F232)),MAX(0,F232-E232)/60,"")</f>
        <v>3.06666666666667</v>
      </c>
      <c r="N232" s="9" t="n">
        <f aca="false">IF(AND(L232=1,ISNUMBER(G232)),MAX(0,G232-E232)/60,"")</f>
        <v>0.75</v>
      </c>
      <c r="O232" s="9" t="n">
        <f aca="false">IF(ISNUMBER(H232),IF(AND(H232&gt;=Scenario!$B$11,H232&lt;Scenario!$B$12),1,0),0)</f>
        <v>1</v>
      </c>
      <c r="P232" s="9" t="n">
        <f aca="false">IF(O232=1,MAX(0,H232-E232)/60,"")</f>
        <v>33.4666666666667</v>
      </c>
      <c r="Q232" s="9" t="n">
        <f aca="false">INDEX(Scenario!$B$18:$B$20,MATCH(B232,Scenario!$A$18:$A$20,0))</f>
        <v>15</v>
      </c>
      <c r="R232" s="9" t="n">
        <f aca="false">INDEX(Scenario!$C$18:$C$20,MATCH(B232,Scenario!$A$18:$A$20,0))</f>
        <v>240</v>
      </c>
      <c r="S232" s="9" t="n">
        <f aca="false">IF(ISNUMBER(M232),IF(M232&lt;=Q232,1,0),"")</f>
        <v>1</v>
      </c>
      <c r="T232" s="9" t="n">
        <f aca="false">IF(ISNUMBER(P232),IF(P232&lt;=R232,1,0),"")</f>
        <v>1</v>
      </c>
      <c r="U232" s="9" t="n">
        <f aca="false">IF(E232&gt;Scenario!$B$14,0,IF(OR(AND(ISNUMBER(H232),H232&lt;=Scenario!$B$14),AND(ISNUMBER(I232),I232&lt;=Scenario!$B$14)),0,1))</f>
        <v>0</v>
      </c>
      <c r="V232" s="9" t="n">
        <f aca="false">IF(AND(U232=1,(Scenario!$B$14-E232)/60&gt;R232),1,0)</f>
        <v>0</v>
      </c>
      <c r="W232" s="9" t="n">
        <f aca="false">IF(OR(C232=Scenario!$B$22,C232=Scenario!$C$22),1,0)</f>
        <v>1</v>
      </c>
      <c r="X232" s="9" t="n">
        <f aca="false">IF(ISNUMBER(I232),1,0)</f>
        <v>0</v>
      </c>
      <c r="Y232" s="9" t="n">
        <f aca="false">MOD(INT(E232/86400)+3,7)</f>
        <v>3</v>
      </c>
      <c r="Z232" s="9" t="n">
        <f aca="false">MOD(INT(E232/3600),24)</f>
        <v>18</v>
      </c>
      <c r="AA232" s="6" t="s">
        <v>709</v>
      </c>
    </row>
    <row r="233" customFormat="false" ht="15" hidden="false" customHeight="false" outlineLevel="0" collapsed="false">
      <c r="A233" s="6" t="s">
        <v>710</v>
      </c>
      <c r="B233" s="6" t="s">
        <v>44</v>
      </c>
      <c r="C233" s="6" t="s">
        <v>46</v>
      </c>
      <c r="D233" s="6" t="s">
        <v>171</v>
      </c>
      <c r="E233" s="6" t="n">
        <v>1783625143</v>
      </c>
      <c r="F233" s="6" t="n">
        <v>1783625371</v>
      </c>
      <c r="G233" s="6" t="n">
        <v>1783625173</v>
      </c>
      <c r="H233" s="6" t="n">
        <v>1783629375</v>
      </c>
      <c r="J233" s="6" t="n">
        <v>0</v>
      </c>
      <c r="K233" s="6" t="n">
        <v>1</v>
      </c>
      <c r="L233" s="9" t="n">
        <f aca="false">IF(AND(E233&gt;=Scenario!$B$11,E233&lt;Scenario!$B$12),1,0)</f>
        <v>1</v>
      </c>
      <c r="M233" s="9" t="n">
        <f aca="false">IF(AND(L233=1,ISNUMBER(F233)),MAX(0,F233-E233)/60,"")</f>
        <v>3.8</v>
      </c>
      <c r="N233" s="9" t="n">
        <f aca="false">IF(AND(L233=1,ISNUMBER(G233)),MAX(0,G233-E233)/60,"")</f>
        <v>0.5</v>
      </c>
      <c r="O233" s="9" t="n">
        <f aca="false">IF(ISNUMBER(H233),IF(AND(H233&gt;=Scenario!$B$11,H233&lt;Scenario!$B$12),1,0),0)</f>
        <v>1</v>
      </c>
      <c r="P233" s="9" t="n">
        <f aca="false">IF(O233=1,MAX(0,H233-E233)/60,"")</f>
        <v>70.5333333333333</v>
      </c>
      <c r="Q233" s="9" t="n">
        <f aca="false">INDEX(Scenario!$B$18:$B$20,MATCH(B233,Scenario!$A$18:$A$20,0))</f>
        <v>240</v>
      </c>
      <c r="R233" s="9" t="n">
        <f aca="false">INDEX(Scenario!$C$18:$C$20,MATCH(B233,Scenario!$A$18:$A$20,0))</f>
        <v>4320</v>
      </c>
      <c r="S233" s="9" t="n">
        <f aca="false">IF(ISNUMBER(M233),IF(M233&lt;=Q233,1,0),"")</f>
        <v>1</v>
      </c>
      <c r="T233" s="9" t="n">
        <f aca="false">IF(ISNUMBER(P233),IF(P233&lt;=R233,1,0),"")</f>
        <v>1</v>
      </c>
      <c r="U233" s="9" t="n">
        <f aca="false">IF(E233&gt;Scenario!$B$14,0,IF(OR(AND(ISNUMBER(H233),H233&lt;=Scenario!$B$14),AND(ISNUMBER(I233),I233&lt;=Scenario!$B$14)),0,1))</f>
        <v>0</v>
      </c>
      <c r="V233" s="9" t="n">
        <f aca="false">IF(AND(U233=1,(Scenario!$B$14-E233)/60&gt;R233),1,0)</f>
        <v>0</v>
      </c>
      <c r="W233" s="9" t="n">
        <f aca="false">IF(OR(C233=Scenario!$B$22,C233=Scenario!$C$22),1,0)</f>
        <v>1</v>
      </c>
      <c r="X233" s="9" t="n">
        <f aca="false">IF(ISNUMBER(I233),1,0)</f>
        <v>0</v>
      </c>
      <c r="Y233" s="9" t="n">
        <f aca="false">MOD(INT(E233/86400)+3,7)</f>
        <v>3</v>
      </c>
      <c r="Z233" s="9" t="n">
        <f aca="false">MOD(INT(E233/3600),24)</f>
        <v>19</v>
      </c>
      <c r="AA233" s="6" t="s">
        <v>711</v>
      </c>
    </row>
    <row r="234" customFormat="false" ht="15" hidden="false" customHeight="false" outlineLevel="0" collapsed="false">
      <c r="A234" s="6" t="s">
        <v>712</v>
      </c>
      <c r="B234" s="6" t="s">
        <v>44</v>
      </c>
      <c r="C234" s="6" t="s">
        <v>249</v>
      </c>
      <c r="D234" s="6" t="s">
        <v>170</v>
      </c>
      <c r="E234" s="6" t="n">
        <v>1783625493</v>
      </c>
      <c r="F234" s="6" t="n">
        <v>1783625594</v>
      </c>
      <c r="G234" s="6" t="n">
        <v>1783625508</v>
      </c>
      <c r="H234" s="6" t="n">
        <v>1783626425</v>
      </c>
      <c r="J234" s="6" t="n">
        <v>0</v>
      </c>
      <c r="K234" s="6" t="n">
        <v>0</v>
      </c>
      <c r="L234" s="9" t="n">
        <f aca="false">IF(AND(E234&gt;=Scenario!$B$11,E234&lt;Scenario!$B$12),1,0)</f>
        <v>1</v>
      </c>
      <c r="M234" s="9" t="n">
        <f aca="false">IF(AND(L234=1,ISNUMBER(F234)),MAX(0,F234-E234)/60,"")</f>
        <v>1.68333333333333</v>
      </c>
      <c r="N234" s="9" t="n">
        <f aca="false">IF(AND(L234=1,ISNUMBER(G234)),MAX(0,G234-E234)/60,"")</f>
        <v>0.25</v>
      </c>
      <c r="O234" s="9" t="n">
        <f aca="false">IF(ISNUMBER(H234),IF(AND(H234&gt;=Scenario!$B$11,H234&lt;Scenario!$B$12),1,0),0)</f>
        <v>1</v>
      </c>
      <c r="P234" s="9" t="n">
        <f aca="false">IF(O234=1,MAX(0,H234-E234)/60,"")</f>
        <v>15.5333333333333</v>
      </c>
      <c r="Q234" s="9" t="n">
        <f aca="false">INDEX(Scenario!$B$18:$B$20,MATCH(B234,Scenario!$A$18:$A$20,0))</f>
        <v>240</v>
      </c>
      <c r="R234" s="9" t="n">
        <f aca="false">INDEX(Scenario!$C$18:$C$20,MATCH(B234,Scenario!$A$18:$A$20,0))</f>
        <v>4320</v>
      </c>
      <c r="S234" s="9" t="n">
        <f aca="false">IF(ISNUMBER(M234),IF(M234&lt;=Q234,1,0),"")</f>
        <v>1</v>
      </c>
      <c r="T234" s="9" t="n">
        <f aca="false">IF(ISNUMBER(P234),IF(P234&lt;=R234,1,0),"")</f>
        <v>1</v>
      </c>
      <c r="U234" s="9" t="n">
        <f aca="false">IF(E234&gt;Scenario!$B$14,0,IF(OR(AND(ISNUMBER(H234),H234&lt;=Scenario!$B$14),AND(ISNUMBER(I234),I234&lt;=Scenario!$B$14)),0,1))</f>
        <v>0</v>
      </c>
      <c r="V234" s="9" t="n">
        <f aca="false">IF(AND(U234=1,(Scenario!$B$14-E234)/60&gt;R234),1,0)</f>
        <v>0</v>
      </c>
      <c r="W234" s="9" t="n">
        <f aca="false">IF(OR(C234=Scenario!$B$22,C234=Scenario!$C$22),1,0)</f>
        <v>0</v>
      </c>
      <c r="X234" s="9" t="n">
        <f aca="false">IF(ISNUMBER(I234),1,0)</f>
        <v>0</v>
      </c>
      <c r="Y234" s="9" t="n">
        <f aca="false">MOD(INT(E234/86400)+3,7)</f>
        <v>3</v>
      </c>
      <c r="Z234" s="9" t="n">
        <f aca="false">MOD(INT(E234/3600),24)</f>
        <v>19</v>
      </c>
      <c r="AA234" s="6" t="s">
        <v>713</v>
      </c>
    </row>
    <row r="235" customFormat="false" ht="15" hidden="false" customHeight="false" outlineLevel="0" collapsed="false">
      <c r="A235" s="6" t="s">
        <v>714</v>
      </c>
      <c r="B235" s="6" t="s">
        <v>43</v>
      </c>
      <c r="C235" s="6" t="s">
        <v>46</v>
      </c>
      <c r="D235" s="6" t="s">
        <v>172</v>
      </c>
      <c r="E235" s="6" t="n">
        <v>1783626041</v>
      </c>
      <c r="F235" s="6" t="n">
        <v>1783626704</v>
      </c>
      <c r="G235" s="6" t="n">
        <v>1783626482</v>
      </c>
      <c r="I235" s="6" t="n">
        <v>1783627784</v>
      </c>
      <c r="J235" s="6" t="n">
        <v>0</v>
      </c>
      <c r="K235" s="6" t="n">
        <v>1</v>
      </c>
      <c r="L235" s="9" t="n">
        <f aca="false">IF(AND(E235&gt;=Scenario!$B$11,E235&lt;Scenario!$B$12),1,0)</f>
        <v>1</v>
      </c>
      <c r="M235" s="9" t="n">
        <f aca="false">IF(AND(L235=1,ISNUMBER(F235)),MAX(0,F235-E235)/60,"")</f>
        <v>11.05</v>
      </c>
      <c r="N235" s="9" t="n">
        <f aca="false">IF(AND(L235=1,ISNUMBER(G235)),MAX(0,G235-E235)/60,"")</f>
        <v>7.35</v>
      </c>
      <c r="O235" s="9" t="n">
        <f aca="false">IF(ISNUMBER(H235),IF(AND(H235&gt;=Scenario!$B$11,H235&lt;Scenario!$B$12),1,0),0)</f>
        <v>0</v>
      </c>
      <c r="P235" s="0" t="str">
        <f aca="false">IF(O235=1,MAX(0,H235-E235)/60,"")</f>
        <v/>
      </c>
      <c r="Q235" s="9" t="n">
        <f aca="false">INDEX(Scenario!$B$18:$B$20,MATCH(B235,Scenario!$A$18:$A$20,0))</f>
        <v>60</v>
      </c>
      <c r="R235" s="9" t="n">
        <f aca="false">INDEX(Scenario!$C$18:$C$20,MATCH(B235,Scenario!$A$18:$A$20,0))</f>
        <v>1440</v>
      </c>
      <c r="S235" s="9" t="n">
        <f aca="false">IF(ISNUMBER(M235),IF(M235&lt;=Q235,1,0),"")</f>
        <v>1</v>
      </c>
      <c r="T235" s="0" t="str">
        <f aca="false">IF(ISNUMBER(P235),IF(P235&lt;=R235,1,0),"")</f>
        <v/>
      </c>
      <c r="U235" s="9" t="n">
        <f aca="false">IF(E235&gt;Scenario!$B$14,0,IF(OR(AND(ISNUMBER(H235),H235&lt;=Scenario!$B$14),AND(ISNUMBER(I235),I235&lt;=Scenario!$B$14)),0,1))</f>
        <v>0</v>
      </c>
      <c r="V235" s="9" t="n">
        <f aca="false">IF(AND(U235=1,(Scenario!$B$14-E235)/60&gt;R235),1,0)</f>
        <v>0</v>
      </c>
      <c r="W235" s="9" t="n">
        <f aca="false">IF(OR(C235=Scenario!$B$22,C235=Scenario!$C$22),1,0)</f>
        <v>1</v>
      </c>
      <c r="X235" s="9" t="n">
        <f aca="false">IF(ISNUMBER(I235),1,0)</f>
        <v>1</v>
      </c>
      <c r="Y235" s="9" t="n">
        <f aca="false">MOD(INT(E235/86400)+3,7)</f>
        <v>3</v>
      </c>
      <c r="Z235" s="9" t="n">
        <f aca="false">MOD(INT(E235/3600),24)</f>
        <v>19</v>
      </c>
      <c r="AA235" s="6" t="s">
        <v>715</v>
      </c>
    </row>
    <row r="236" customFormat="false" ht="15" hidden="false" customHeight="false" outlineLevel="0" collapsed="false">
      <c r="A236" s="6" t="s">
        <v>716</v>
      </c>
      <c r="B236" s="6" t="s">
        <v>43</v>
      </c>
      <c r="C236" s="6" t="s">
        <v>249</v>
      </c>
      <c r="D236" s="6" t="s">
        <v>170</v>
      </c>
      <c r="E236" s="6" t="n">
        <v>1783630512</v>
      </c>
      <c r="F236" s="6" t="n">
        <v>1783630765</v>
      </c>
      <c r="G236" s="6" t="n">
        <v>1783630532</v>
      </c>
      <c r="H236" s="6" t="n">
        <v>1783631332</v>
      </c>
      <c r="J236" s="6" t="n">
        <v>0</v>
      </c>
      <c r="K236" s="6" t="n">
        <v>0</v>
      </c>
      <c r="L236" s="9" t="n">
        <f aca="false">IF(AND(E236&gt;=Scenario!$B$11,E236&lt;Scenario!$B$12),1,0)</f>
        <v>1</v>
      </c>
      <c r="M236" s="9" t="n">
        <f aca="false">IF(AND(L236=1,ISNUMBER(F236)),MAX(0,F236-E236)/60,"")</f>
        <v>4.21666666666667</v>
      </c>
      <c r="N236" s="9" t="n">
        <f aca="false">IF(AND(L236=1,ISNUMBER(G236)),MAX(0,G236-E236)/60,"")</f>
        <v>0.333333333333333</v>
      </c>
      <c r="O236" s="9" t="n">
        <f aca="false">IF(ISNUMBER(H236),IF(AND(H236&gt;=Scenario!$B$11,H236&lt;Scenario!$B$12),1,0),0)</f>
        <v>1</v>
      </c>
      <c r="P236" s="9" t="n">
        <f aca="false">IF(O236=1,MAX(0,H236-E236)/60,"")</f>
        <v>13.6666666666667</v>
      </c>
      <c r="Q236" s="9" t="n">
        <f aca="false">INDEX(Scenario!$B$18:$B$20,MATCH(B236,Scenario!$A$18:$A$20,0))</f>
        <v>60</v>
      </c>
      <c r="R236" s="9" t="n">
        <f aca="false">INDEX(Scenario!$C$18:$C$20,MATCH(B236,Scenario!$A$18:$A$20,0))</f>
        <v>1440</v>
      </c>
      <c r="S236" s="9" t="n">
        <f aca="false">IF(ISNUMBER(M236),IF(M236&lt;=Q236,1,0),"")</f>
        <v>1</v>
      </c>
      <c r="T236" s="9" t="n">
        <f aca="false">IF(ISNUMBER(P236),IF(P236&lt;=R236,1,0),"")</f>
        <v>1</v>
      </c>
      <c r="U236" s="9" t="n">
        <f aca="false">IF(E236&gt;Scenario!$B$14,0,IF(OR(AND(ISNUMBER(H236),H236&lt;=Scenario!$B$14),AND(ISNUMBER(I236),I236&lt;=Scenario!$B$14)),0,1))</f>
        <v>0</v>
      </c>
      <c r="V236" s="9" t="n">
        <f aca="false">IF(AND(U236=1,(Scenario!$B$14-E236)/60&gt;R236),1,0)</f>
        <v>0</v>
      </c>
      <c r="W236" s="9" t="n">
        <f aca="false">IF(OR(C236=Scenario!$B$22,C236=Scenario!$C$22),1,0)</f>
        <v>0</v>
      </c>
      <c r="X236" s="9" t="n">
        <f aca="false">IF(ISNUMBER(I236),1,0)</f>
        <v>0</v>
      </c>
      <c r="Y236" s="9" t="n">
        <f aca="false">MOD(INT(E236/86400)+3,7)</f>
        <v>3</v>
      </c>
      <c r="Z236" s="9" t="n">
        <f aca="false">MOD(INT(E236/3600),24)</f>
        <v>20</v>
      </c>
      <c r="AA236" s="6" t="s">
        <v>717</v>
      </c>
    </row>
    <row r="237" customFormat="false" ht="15" hidden="false" customHeight="false" outlineLevel="0" collapsed="false">
      <c r="A237" s="6" t="s">
        <v>718</v>
      </c>
      <c r="B237" s="6" t="s">
        <v>44</v>
      </c>
      <c r="C237" s="6" t="s">
        <v>249</v>
      </c>
      <c r="D237" s="6" t="s">
        <v>172</v>
      </c>
      <c r="E237" s="6" t="n">
        <v>1783630702</v>
      </c>
      <c r="F237" s="6" t="n">
        <v>1783630941</v>
      </c>
      <c r="G237" s="6" t="n">
        <v>1783630737</v>
      </c>
      <c r="H237" s="6" t="n">
        <v>1783633287</v>
      </c>
      <c r="J237" s="6" t="n">
        <v>0</v>
      </c>
      <c r="K237" s="6" t="n">
        <v>0</v>
      </c>
      <c r="L237" s="9" t="n">
        <f aca="false">IF(AND(E237&gt;=Scenario!$B$11,E237&lt;Scenario!$B$12),1,0)</f>
        <v>1</v>
      </c>
      <c r="M237" s="9" t="n">
        <f aca="false">IF(AND(L237=1,ISNUMBER(F237)),MAX(0,F237-E237)/60,"")</f>
        <v>3.98333333333333</v>
      </c>
      <c r="N237" s="9" t="n">
        <f aca="false">IF(AND(L237=1,ISNUMBER(G237)),MAX(0,G237-E237)/60,"")</f>
        <v>0.583333333333333</v>
      </c>
      <c r="O237" s="9" t="n">
        <f aca="false">IF(ISNUMBER(H237),IF(AND(H237&gt;=Scenario!$B$11,H237&lt;Scenario!$B$12),1,0),0)</f>
        <v>1</v>
      </c>
      <c r="P237" s="9" t="n">
        <f aca="false">IF(O237=1,MAX(0,H237-E237)/60,"")</f>
        <v>43.0833333333333</v>
      </c>
      <c r="Q237" s="9" t="n">
        <f aca="false">INDEX(Scenario!$B$18:$B$20,MATCH(B237,Scenario!$A$18:$A$20,0))</f>
        <v>240</v>
      </c>
      <c r="R237" s="9" t="n">
        <f aca="false">INDEX(Scenario!$C$18:$C$20,MATCH(B237,Scenario!$A$18:$A$20,0))</f>
        <v>4320</v>
      </c>
      <c r="S237" s="9" t="n">
        <f aca="false">IF(ISNUMBER(M237),IF(M237&lt;=Q237,1,0),"")</f>
        <v>1</v>
      </c>
      <c r="T237" s="9" t="n">
        <f aca="false">IF(ISNUMBER(P237),IF(P237&lt;=R237,1,0),"")</f>
        <v>1</v>
      </c>
      <c r="U237" s="9" t="n">
        <f aca="false">IF(E237&gt;Scenario!$B$14,0,IF(OR(AND(ISNUMBER(H237),H237&lt;=Scenario!$B$14),AND(ISNUMBER(I237),I237&lt;=Scenario!$B$14)),0,1))</f>
        <v>0</v>
      </c>
      <c r="V237" s="9" t="n">
        <f aca="false">IF(AND(U237=1,(Scenario!$B$14-E237)/60&gt;R237),1,0)</f>
        <v>0</v>
      </c>
      <c r="W237" s="9" t="n">
        <f aca="false">IF(OR(C237=Scenario!$B$22,C237=Scenario!$C$22),1,0)</f>
        <v>0</v>
      </c>
      <c r="X237" s="9" t="n">
        <f aca="false">IF(ISNUMBER(I237),1,0)</f>
        <v>0</v>
      </c>
      <c r="Y237" s="9" t="n">
        <f aca="false">MOD(INT(E237/86400)+3,7)</f>
        <v>3</v>
      </c>
      <c r="Z237" s="9" t="n">
        <f aca="false">MOD(INT(E237/3600),24)</f>
        <v>20</v>
      </c>
      <c r="AA237" s="6" t="s">
        <v>719</v>
      </c>
    </row>
    <row r="238" customFormat="false" ht="15" hidden="false" customHeight="false" outlineLevel="0" collapsed="false">
      <c r="A238" s="6" t="s">
        <v>720</v>
      </c>
      <c r="B238" s="6" t="s">
        <v>43</v>
      </c>
      <c r="C238" s="6" t="s">
        <v>46</v>
      </c>
      <c r="D238" s="6" t="s">
        <v>170</v>
      </c>
      <c r="E238" s="6" t="n">
        <v>1783636513</v>
      </c>
      <c r="I238" s="6" t="n">
        <v>1783637234</v>
      </c>
      <c r="J238" s="6" t="n">
        <v>0</v>
      </c>
      <c r="K238" s="6" t="n">
        <v>0</v>
      </c>
      <c r="L238" s="9" t="n">
        <f aca="false">IF(AND(E238&gt;=Scenario!$B$11,E238&lt;Scenario!$B$12),1,0)</f>
        <v>1</v>
      </c>
      <c r="M238" s="0" t="str">
        <f aca="false">IF(AND(L238=1,ISNUMBER(F238)),MAX(0,F238-E238)/60,"")</f>
        <v/>
      </c>
      <c r="N238" s="0" t="str">
        <f aca="false">IF(AND(L238=1,ISNUMBER(G238)),MAX(0,G238-E238)/60,"")</f>
        <v/>
      </c>
      <c r="O238" s="9" t="n">
        <f aca="false">IF(ISNUMBER(H238),IF(AND(H238&gt;=Scenario!$B$11,H238&lt;Scenario!$B$12),1,0),0)</f>
        <v>0</v>
      </c>
      <c r="P238" s="0" t="str">
        <f aca="false">IF(O238=1,MAX(0,H238-E238)/60,"")</f>
        <v/>
      </c>
      <c r="Q238" s="9" t="n">
        <f aca="false">INDEX(Scenario!$B$18:$B$20,MATCH(B238,Scenario!$A$18:$A$20,0))</f>
        <v>60</v>
      </c>
      <c r="R238" s="9" t="n">
        <f aca="false">INDEX(Scenario!$C$18:$C$20,MATCH(B238,Scenario!$A$18:$A$20,0))</f>
        <v>1440</v>
      </c>
      <c r="S238" s="0" t="str">
        <f aca="false">IF(ISNUMBER(M238),IF(M238&lt;=Q238,1,0),"")</f>
        <v/>
      </c>
      <c r="T238" s="0" t="str">
        <f aca="false">IF(ISNUMBER(P238),IF(P238&lt;=R238,1,0),"")</f>
        <v/>
      </c>
      <c r="U238" s="9" t="n">
        <f aca="false">IF(E238&gt;Scenario!$B$14,0,IF(OR(AND(ISNUMBER(H238),H238&lt;=Scenario!$B$14),AND(ISNUMBER(I238),I238&lt;=Scenario!$B$14)),0,1))</f>
        <v>0</v>
      </c>
      <c r="V238" s="9" t="n">
        <f aca="false">IF(AND(U238=1,(Scenario!$B$14-E238)/60&gt;R238),1,0)</f>
        <v>0</v>
      </c>
      <c r="W238" s="9" t="n">
        <f aca="false">IF(OR(C238=Scenario!$B$22,C238=Scenario!$C$22),1,0)</f>
        <v>1</v>
      </c>
      <c r="X238" s="9" t="n">
        <f aca="false">IF(ISNUMBER(I238),1,0)</f>
        <v>1</v>
      </c>
      <c r="Y238" s="9" t="n">
        <f aca="false">MOD(INT(E238/86400)+3,7)</f>
        <v>3</v>
      </c>
      <c r="Z238" s="9" t="n">
        <f aca="false">MOD(INT(E238/3600),24)</f>
        <v>22</v>
      </c>
      <c r="AA238" s="6" t="s">
        <v>721</v>
      </c>
    </row>
    <row r="239" customFormat="false" ht="15" hidden="false" customHeight="false" outlineLevel="0" collapsed="false">
      <c r="A239" s="6" t="s">
        <v>722</v>
      </c>
      <c r="B239" s="6" t="s">
        <v>44</v>
      </c>
      <c r="C239" s="6" t="s">
        <v>249</v>
      </c>
      <c r="D239" s="6" t="s">
        <v>172</v>
      </c>
      <c r="E239" s="6" t="n">
        <v>1783666957</v>
      </c>
      <c r="F239" s="6" t="n">
        <v>1783667226</v>
      </c>
      <c r="G239" s="6" t="n">
        <v>1783667004</v>
      </c>
      <c r="H239" s="6" t="n">
        <v>1783669562</v>
      </c>
      <c r="J239" s="6" t="n">
        <v>0</v>
      </c>
      <c r="K239" s="6" t="n">
        <v>0</v>
      </c>
      <c r="L239" s="9" t="n">
        <f aca="false">IF(AND(E239&gt;=Scenario!$B$11,E239&lt;Scenario!$B$12),1,0)</f>
        <v>1</v>
      </c>
      <c r="M239" s="9" t="n">
        <f aca="false">IF(AND(L239=1,ISNUMBER(F239)),MAX(0,F239-E239)/60,"")</f>
        <v>4.48333333333333</v>
      </c>
      <c r="N239" s="9" t="n">
        <f aca="false">IF(AND(L239=1,ISNUMBER(G239)),MAX(0,G239-E239)/60,"")</f>
        <v>0.783333333333333</v>
      </c>
      <c r="O239" s="9" t="n">
        <f aca="false">IF(ISNUMBER(H239),IF(AND(H239&gt;=Scenario!$B$11,H239&lt;Scenario!$B$12),1,0),0)</f>
        <v>1</v>
      </c>
      <c r="P239" s="9" t="n">
        <f aca="false">IF(O239=1,MAX(0,H239-E239)/60,"")</f>
        <v>43.4166666666667</v>
      </c>
      <c r="Q239" s="9" t="n">
        <f aca="false">INDEX(Scenario!$B$18:$B$20,MATCH(B239,Scenario!$A$18:$A$20,0))</f>
        <v>240</v>
      </c>
      <c r="R239" s="9" t="n">
        <f aca="false">INDEX(Scenario!$C$18:$C$20,MATCH(B239,Scenario!$A$18:$A$20,0))</f>
        <v>4320</v>
      </c>
      <c r="S239" s="9" t="n">
        <f aca="false">IF(ISNUMBER(M239),IF(M239&lt;=Q239,1,0),"")</f>
        <v>1</v>
      </c>
      <c r="T239" s="9" t="n">
        <f aca="false">IF(ISNUMBER(P239),IF(P239&lt;=R239,1,0),"")</f>
        <v>1</v>
      </c>
      <c r="U239" s="9" t="n">
        <f aca="false">IF(E239&gt;Scenario!$B$14,0,IF(OR(AND(ISNUMBER(H239),H239&lt;=Scenario!$B$14),AND(ISNUMBER(I239),I239&lt;=Scenario!$B$14)),0,1))</f>
        <v>0</v>
      </c>
      <c r="V239" s="9" t="n">
        <f aca="false">IF(AND(U239=1,(Scenario!$B$14-E239)/60&gt;R239),1,0)</f>
        <v>0</v>
      </c>
      <c r="W239" s="9" t="n">
        <f aca="false">IF(OR(C239=Scenario!$B$22,C239=Scenario!$C$22),1,0)</f>
        <v>0</v>
      </c>
      <c r="X239" s="9" t="n">
        <f aca="false">IF(ISNUMBER(I239),1,0)</f>
        <v>0</v>
      </c>
      <c r="Y239" s="9" t="n">
        <f aca="false">MOD(INT(E239/86400)+3,7)</f>
        <v>4</v>
      </c>
      <c r="Z239" s="9" t="n">
        <f aca="false">MOD(INT(E239/3600),24)</f>
        <v>7</v>
      </c>
      <c r="AA239" s="6" t="s">
        <v>723</v>
      </c>
    </row>
    <row r="240" customFormat="false" ht="15" hidden="false" customHeight="false" outlineLevel="0" collapsed="false">
      <c r="A240" s="6" t="s">
        <v>724</v>
      </c>
      <c r="B240" s="6" t="s">
        <v>43</v>
      </c>
      <c r="C240" s="6" t="s">
        <v>288</v>
      </c>
      <c r="D240" s="6" t="s">
        <v>172</v>
      </c>
      <c r="E240" s="6" t="n">
        <v>1783667911</v>
      </c>
      <c r="F240" s="6" t="n">
        <v>1783668147</v>
      </c>
      <c r="G240" s="6" t="n">
        <v>1783667957</v>
      </c>
      <c r="H240" s="6" t="n">
        <v>1783671397</v>
      </c>
      <c r="J240" s="6" t="n">
        <v>0</v>
      </c>
      <c r="K240" s="6" t="n">
        <v>0</v>
      </c>
      <c r="L240" s="9" t="n">
        <f aca="false">IF(AND(E240&gt;=Scenario!$B$11,E240&lt;Scenario!$B$12),1,0)</f>
        <v>1</v>
      </c>
      <c r="M240" s="9" t="n">
        <f aca="false">IF(AND(L240=1,ISNUMBER(F240)),MAX(0,F240-E240)/60,"")</f>
        <v>3.93333333333333</v>
      </c>
      <c r="N240" s="9" t="n">
        <f aca="false">IF(AND(L240=1,ISNUMBER(G240)),MAX(0,G240-E240)/60,"")</f>
        <v>0.766666666666667</v>
      </c>
      <c r="O240" s="9" t="n">
        <f aca="false">IF(ISNUMBER(H240),IF(AND(H240&gt;=Scenario!$B$11,H240&lt;Scenario!$B$12),1,0),0)</f>
        <v>1</v>
      </c>
      <c r="P240" s="9" t="n">
        <f aca="false">IF(O240=1,MAX(0,H240-E240)/60,"")</f>
        <v>58.1</v>
      </c>
      <c r="Q240" s="9" t="n">
        <f aca="false">INDEX(Scenario!$B$18:$B$20,MATCH(B240,Scenario!$A$18:$A$20,0))</f>
        <v>60</v>
      </c>
      <c r="R240" s="9" t="n">
        <f aca="false">INDEX(Scenario!$C$18:$C$20,MATCH(B240,Scenario!$A$18:$A$20,0))</f>
        <v>1440</v>
      </c>
      <c r="S240" s="9" t="n">
        <f aca="false">IF(ISNUMBER(M240),IF(M240&lt;=Q240,1,0),"")</f>
        <v>1</v>
      </c>
      <c r="T240" s="9" t="n">
        <f aca="false">IF(ISNUMBER(P240),IF(P240&lt;=R240,1,0),"")</f>
        <v>1</v>
      </c>
      <c r="U240" s="9" t="n">
        <f aca="false">IF(E240&gt;Scenario!$B$14,0,IF(OR(AND(ISNUMBER(H240),H240&lt;=Scenario!$B$14),AND(ISNUMBER(I240),I240&lt;=Scenario!$B$14)),0,1))</f>
        <v>0</v>
      </c>
      <c r="V240" s="9" t="n">
        <f aca="false">IF(AND(U240=1,(Scenario!$B$14-E240)/60&gt;R240),1,0)</f>
        <v>0</v>
      </c>
      <c r="W240" s="9" t="n">
        <f aca="false">IF(OR(C240=Scenario!$B$22,C240=Scenario!$C$22),1,0)</f>
        <v>0</v>
      </c>
      <c r="X240" s="9" t="n">
        <f aca="false">IF(ISNUMBER(I240),1,0)</f>
        <v>0</v>
      </c>
      <c r="Y240" s="9" t="n">
        <f aca="false">MOD(INT(E240/86400)+3,7)</f>
        <v>4</v>
      </c>
      <c r="Z240" s="9" t="n">
        <f aca="false">MOD(INT(E240/3600),24)</f>
        <v>7</v>
      </c>
      <c r="AA240" s="6" t="s">
        <v>725</v>
      </c>
    </row>
    <row r="241" customFormat="false" ht="15" hidden="false" customHeight="false" outlineLevel="0" collapsed="false">
      <c r="A241" s="6" t="s">
        <v>726</v>
      </c>
      <c r="B241" s="6" t="s">
        <v>44</v>
      </c>
      <c r="C241" s="6" t="s">
        <v>46</v>
      </c>
      <c r="D241" s="6" t="s">
        <v>170</v>
      </c>
      <c r="E241" s="6" t="n">
        <v>1783669355</v>
      </c>
      <c r="F241" s="6" t="n">
        <v>1783669585</v>
      </c>
      <c r="G241" s="6" t="n">
        <v>1783669398</v>
      </c>
      <c r="H241" s="6" t="n">
        <v>1783670288</v>
      </c>
      <c r="J241" s="6" t="n">
        <v>0</v>
      </c>
      <c r="K241" s="6" t="n">
        <v>0</v>
      </c>
      <c r="L241" s="9" t="n">
        <f aca="false">IF(AND(E241&gt;=Scenario!$B$11,E241&lt;Scenario!$B$12),1,0)</f>
        <v>1</v>
      </c>
      <c r="M241" s="9" t="n">
        <f aca="false">IF(AND(L241=1,ISNUMBER(F241)),MAX(0,F241-E241)/60,"")</f>
        <v>3.83333333333333</v>
      </c>
      <c r="N241" s="9" t="n">
        <f aca="false">IF(AND(L241=1,ISNUMBER(G241)),MAX(0,G241-E241)/60,"")</f>
        <v>0.716666666666667</v>
      </c>
      <c r="O241" s="9" t="n">
        <f aca="false">IF(ISNUMBER(H241),IF(AND(H241&gt;=Scenario!$B$11,H241&lt;Scenario!$B$12),1,0),0)</f>
        <v>1</v>
      </c>
      <c r="P241" s="9" t="n">
        <f aca="false">IF(O241=1,MAX(0,H241-E241)/60,"")</f>
        <v>15.55</v>
      </c>
      <c r="Q241" s="9" t="n">
        <f aca="false">INDEX(Scenario!$B$18:$B$20,MATCH(B241,Scenario!$A$18:$A$20,0))</f>
        <v>240</v>
      </c>
      <c r="R241" s="9" t="n">
        <f aca="false">INDEX(Scenario!$C$18:$C$20,MATCH(B241,Scenario!$A$18:$A$20,0))</f>
        <v>4320</v>
      </c>
      <c r="S241" s="9" t="n">
        <f aca="false">IF(ISNUMBER(M241),IF(M241&lt;=Q241,1,0),"")</f>
        <v>1</v>
      </c>
      <c r="T241" s="9" t="n">
        <f aca="false">IF(ISNUMBER(P241),IF(P241&lt;=R241,1,0),"")</f>
        <v>1</v>
      </c>
      <c r="U241" s="9" t="n">
        <f aca="false">IF(E241&gt;Scenario!$B$14,0,IF(OR(AND(ISNUMBER(H241),H241&lt;=Scenario!$B$14),AND(ISNUMBER(I241),I241&lt;=Scenario!$B$14)),0,1))</f>
        <v>0</v>
      </c>
      <c r="V241" s="9" t="n">
        <f aca="false">IF(AND(U241=1,(Scenario!$B$14-E241)/60&gt;R241),1,0)</f>
        <v>0</v>
      </c>
      <c r="W241" s="9" t="n">
        <f aca="false">IF(OR(C241=Scenario!$B$22,C241=Scenario!$C$22),1,0)</f>
        <v>1</v>
      </c>
      <c r="X241" s="9" t="n">
        <f aca="false">IF(ISNUMBER(I241),1,0)</f>
        <v>0</v>
      </c>
      <c r="Y241" s="9" t="n">
        <f aca="false">MOD(INT(E241/86400)+3,7)</f>
        <v>4</v>
      </c>
      <c r="Z241" s="9" t="n">
        <f aca="false">MOD(INT(E241/3600),24)</f>
        <v>7</v>
      </c>
      <c r="AA241" s="6" t="s">
        <v>727</v>
      </c>
    </row>
    <row r="242" customFormat="false" ht="15" hidden="false" customHeight="false" outlineLevel="0" collapsed="false">
      <c r="A242" s="6" t="s">
        <v>728</v>
      </c>
      <c r="B242" s="6" t="s">
        <v>44</v>
      </c>
      <c r="C242" s="6" t="s">
        <v>249</v>
      </c>
      <c r="D242" s="6" t="s">
        <v>170</v>
      </c>
      <c r="E242" s="6" t="n">
        <v>1783669624</v>
      </c>
      <c r="F242" s="6" t="n">
        <v>1783669855</v>
      </c>
      <c r="G242" s="6" t="n">
        <v>1783669646</v>
      </c>
      <c r="H242" s="6" t="n">
        <v>1783670664</v>
      </c>
      <c r="J242" s="6" t="n">
        <v>0</v>
      </c>
      <c r="K242" s="6" t="n">
        <v>0</v>
      </c>
      <c r="L242" s="9" t="n">
        <f aca="false">IF(AND(E242&gt;=Scenario!$B$11,E242&lt;Scenario!$B$12),1,0)</f>
        <v>1</v>
      </c>
      <c r="M242" s="9" t="n">
        <f aca="false">IF(AND(L242=1,ISNUMBER(F242)),MAX(0,F242-E242)/60,"")</f>
        <v>3.85</v>
      </c>
      <c r="N242" s="9" t="n">
        <f aca="false">IF(AND(L242=1,ISNUMBER(G242)),MAX(0,G242-E242)/60,"")</f>
        <v>0.366666666666667</v>
      </c>
      <c r="O242" s="9" t="n">
        <f aca="false">IF(ISNUMBER(H242),IF(AND(H242&gt;=Scenario!$B$11,H242&lt;Scenario!$B$12),1,0),0)</f>
        <v>1</v>
      </c>
      <c r="P242" s="9" t="n">
        <f aca="false">IF(O242=1,MAX(0,H242-E242)/60,"")</f>
        <v>17.3333333333333</v>
      </c>
      <c r="Q242" s="9" t="n">
        <f aca="false">INDEX(Scenario!$B$18:$B$20,MATCH(B242,Scenario!$A$18:$A$20,0))</f>
        <v>240</v>
      </c>
      <c r="R242" s="9" t="n">
        <f aca="false">INDEX(Scenario!$C$18:$C$20,MATCH(B242,Scenario!$A$18:$A$20,0))</f>
        <v>4320</v>
      </c>
      <c r="S242" s="9" t="n">
        <f aca="false">IF(ISNUMBER(M242),IF(M242&lt;=Q242,1,0),"")</f>
        <v>1</v>
      </c>
      <c r="T242" s="9" t="n">
        <f aca="false">IF(ISNUMBER(P242),IF(P242&lt;=R242,1,0),"")</f>
        <v>1</v>
      </c>
      <c r="U242" s="9" t="n">
        <f aca="false">IF(E242&gt;Scenario!$B$14,0,IF(OR(AND(ISNUMBER(H242),H242&lt;=Scenario!$B$14),AND(ISNUMBER(I242),I242&lt;=Scenario!$B$14)),0,1))</f>
        <v>0</v>
      </c>
      <c r="V242" s="9" t="n">
        <f aca="false">IF(AND(U242=1,(Scenario!$B$14-E242)/60&gt;R242),1,0)</f>
        <v>0</v>
      </c>
      <c r="W242" s="9" t="n">
        <f aca="false">IF(OR(C242=Scenario!$B$22,C242=Scenario!$C$22),1,0)</f>
        <v>0</v>
      </c>
      <c r="X242" s="9" t="n">
        <f aca="false">IF(ISNUMBER(I242),1,0)</f>
        <v>0</v>
      </c>
      <c r="Y242" s="9" t="n">
        <f aca="false">MOD(INT(E242/86400)+3,7)</f>
        <v>4</v>
      </c>
      <c r="Z242" s="9" t="n">
        <f aca="false">MOD(INT(E242/3600),24)</f>
        <v>7</v>
      </c>
      <c r="AA242" s="6" t="s">
        <v>729</v>
      </c>
    </row>
    <row r="243" customFormat="false" ht="15" hidden="false" customHeight="false" outlineLevel="0" collapsed="false">
      <c r="A243" s="6" t="s">
        <v>730</v>
      </c>
      <c r="B243" s="6" t="s">
        <v>43</v>
      </c>
      <c r="C243" s="6" t="s">
        <v>249</v>
      </c>
      <c r="D243" s="6" t="s">
        <v>171</v>
      </c>
      <c r="E243" s="6" t="n">
        <v>1783670822</v>
      </c>
      <c r="F243" s="6" t="n">
        <v>1783671025</v>
      </c>
      <c r="G243" s="6" t="n">
        <v>1783670862</v>
      </c>
      <c r="H243" s="6" t="n">
        <v>1783672514</v>
      </c>
      <c r="J243" s="6" t="n">
        <v>0</v>
      </c>
      <c r="K243" s="6" t="n">
        <v>0</v>
      </c>
      <c r="L243" s="9" t="n">
        <f aca="false">IF(AND(E243&gt;=Scenario!$B$11,E243&lt;Scenario!$B$12),1,0)</f>
        <v>1</v>
      </c>
      <c r="M243" s="9" t="n">
        <f aca="false">IF(AND(L243=1,ISNUMBER(F243)),MAX(0,F243-E243)/60,"")</f>
        <v>3.38333333333333</v>
      </c>
      <c r="N243" s="9" t="n">
        <f aca="false">IF(AND(L243=1,ISNUMBER(G243)),MAX(0,G243-E243)/60,"")</f>
        <v>0.666666666666667</v>
      </c>
      <c r="O243" s="9" t="n">
        <f aca="false">IF(ISNUMBER(H243),IF(AND(H243&gt;=Scenario!$B$11,H243&lt;Scenario!$B$12),1,0),0)</f>
        <v>1</v>
      </c>
      <c r="P243" s="9" t="n">
        <f aca="false">IF(O243=1,MAX(0,H243-E243)/60,"")</f>
        <v>28.2</v>
      </c>
      <c r="Q243" s="9" t="n">
        <f aca="false">INDEX(Scenario!$B$18:$B$20,MATCH(B243,Scenario!$A$18:$A$20,0))</f>
        <v>60</v>
      </c>
      <c r="R243" s="9" t="n">
        <f aca="false">INDEX(Scenario!$C$18:$C$20,MATCH(B243,Scenario!$A$18:$A$20,0))</f>
        <v>1440</v>
      </c>
      <c r="S243" s="9" t="n">
        <f aca="false">IF(ISNUMBER(M243),IF(M243&lt;=Q243,1,0),"")</f>
        <v>1</v>
      </c>
      <c r="T243" s="9" t="n">
        <f aca="false">IF(ISNUMBER(P243),IF(P243&lt;=R243,1,0),"")</f>
        <v>1</v>
      </c>
      <c r="U243" s="9" t="n">
        <f aca="false">IF(E243&gt;Scenario!$B$14,0,IF(OR(AND(ISNUMBER(H243),H243&lt;=Scenario!$B$14),AND(ISNUMBER(I243),I243&lt;=Scenario!$B$14)),0,1))</f>
        <v>0</v>
      </c>
      <c r="V243" s="9" t="n">
        <f aca="false">IF(AND(U243=1,(Scenario!$B$14-E243)/60&gt;R243),1,0)</f>
        <v>0</v>
      </c>
      <c r="W243" s="9" t="n">
        <f aca="false">IF(OR(C243=Scenario!$B$22,C243=Scenario!$C$22),1,0)</f>
        <v>0</v>
      </c>
      <c r="X243" s="9" t="n">
        <f aca="false">IF(ISNUMBER(I243),1,0)</f>
        <v>0</v>
      </c>
      <c r="Y243" s="9" t="n">
        <f aca="false">MOD(INT(E243/86400)+3,7)</f>
        <v>4</v>
      </c>
      <c r="Z243" s="9" t="n">
        <f aca="false">MOD(INT(E243/3600),24)</f>
        <v>8</v>
      </c>
      <c r="AA243" s="6" t="s">
        <v>731</v>
      </c>
    </row>
    <row r="244" customFormat="false" ht="15" hidden="false" customHeight="false" outlineLevel="0" collapsed="false">
      <c r="A244" s="6" t="s">
        <v>732</v>
      </c>
      <c r="B244" s="6" t="s">
        <v>44</v>
      </c>
      <c r="C244" s="6" t="s">
        <v>46</v>
      </c>
      <c r="D244" s="6" t="s">
        <v>170</v>
      </c>
      <c r="E244" s="6" t="n">
        <v>1783671292</v>
      </c>
      <c r="F244" s="6" t="n">
        <v>1783671465</v>
      </c>
      <c r="G244" s="6" t="n">
        <v>1783671314</v>
      </c>
      <c r="H244" s="6" t="n">
        <v>1783672488</v>
      </c>
      <c r="J244" s="6" t="n">
        <v>0</v>
      </c>
      <c r="K244" s="6" t="n">
        <v>0</v>
      </c>
      <c r="L244" s="9" t="n">
        <f aca="false">IF(AND(E244&gt;=Scenario!$B$11,E244&lt;Scenario!$B$12),1,0)</f>
        <v>1</v>
      </c>
      <c r="M244" s="9" t="n">
        <f aca="false">IF(AND(L244=1,ISNUMBER(F244)),MAX(0,F244-E244)/60,"")</f>
        <v>2.88333333333333</v>
      </c>
      <c r="N244" s="9" t="n">
        <f aca="false">IF(AND(L244=1,ISNUMBER(G244)),MAX(0,G244-E244)/60,"")</f>
        <v>0.366666666666667</v>
      </c>
      <c r="O244" s="9" t="n">
        <f aca="false">IF(ISNUMBER(H244),IF(AND(H244&gt;=Scenario!$B$11,H244&lt;Scenario!$B$12),1,0),0)</f>
        <v>1</v>
      </c>
      <c r="P244" s="9" t="n">
        <f aca="false">IF(O244=1,MAX(0,H244-E244)/60,"")</f>
        <v>19.9333333333333</v>
      </c>
      <c r="Q244" s="9" t="n">
        <f aca="false">INDEX(Scenario!$B$18:$B$20,MATCH(B244,Scenario!$A$18:$A$20,0))</f>
        <v>240</v>
      </c>
      <c r="R244" s="9" t="n">
        <f aca="false">INDEX(Scenario!$C$18:$C$20,MATCH(B244,Scenario!$A$18:$A$20,0))</f>
        <v>4320</v>
      </c>
      <c r="S244" s="9" t="n">
        <f aca="false">IF(ISNUMBER(M244),IF(M244&lt;=Q244,1,0),"")</f>
        <v>1</v>
      </c>
      <c r="T244" s="9" t="n">
        <f aca="false">IF(ISNUMBER(P244),IF(P244&lt;=R244,1,0),"")</f>
        <v>1</v>
      </c>
      <c r="U244" s="9" t="n">
        <f aca="false">IF(E244&gt;Scenario!$B$14,0,IF(OR(AND(ISNUMBER(H244),H244&lt;=Scenario!$B$14),AND(ISNUMBER(I244),I244&lt;=Scenario!$B$14)),0,1))</f>
        <v>0</v>
      </c>
      <c r="V244" s="9" t="n">
        <f aca="false">IF(AND(U244=1,(Scenario!$B$14-E244)/60&gt;R244),1,0)</f>
        <v>0</v>
      </c>
      <c r="W244" s="9" t="n">
        <f aca="false">IF(OR(C244=Scenario!$B$22,C244=Scenario!$C$22),1,0)</f>
        <v>1</v>
      </c>
      <c r="X244" s="9" t="n">
        <f aca="false">IF(ISNUMBER(I244),1,0)</f>
        <v>0</v>
      </c>
      <c r="Y244" s="9" t="n">
        <f aca="false">MOD(INT(E244/86400)+3,7)</f>
        <v>4</v>
      </c>
      <c r="Z244" s="9" t="n">
        <f aca="false">MOD(INT(E244/3600),24)</f>
        <v>8</v>
      </c>
      <c r="AA244" s="6" t="s">
        <v>733</v>
      </c>
    </row>
    <row r="245" customFormat="false" ht="15" hidden="false" customHeight="false" outlineLevel="0" collapsed="false">
      <c r="A245" s="6" t="s">
        <v>734</v>
      </c>
      <c r="B245" s="6" t="s">
        <v>44</v>
      </c>
      <c r="C245" s="6" t="s">
        <v>46</v>
      </c>
      <c r="D245" s="6" t="s">
        <v>171</v>
      </c>
      <c r="E245" s="6" t="n">
        <v>1783673011</v>
      </c>
      <c r="F245" s="6" t="n">
        <v>1783673184</v>
      </c>
      <c r="G245" s="6" t="n">
        <v>1783673037</v>
      </c>
      <c r="H245" s="6" t="n">
        <v>1783818442</v>
      </c>
      <c r="J245" s="6" t="n">
        <v>1</v>
      </c>
      <c r="K245" s="6" t="n">
        <v>0</v>
      </c>
      <c r="L245" s="9" t="n">
        <f aca="false">IF(AND(E245&gt;=Scenario!$B$11,E245&lt;Scenario!$B$12),1,0)</f>
        <v>1</v>
      </c>
      <c r="M245" s="9" t="n">
        <f aca="false">IF(AND(L245=1,ISNUMBER(F245)),MAX(0,F245-E245)/60,"")</f>
        <v>2.88333333333333</v>
      </c>
      <c r="N245" s="9" t="n">
        <f aca="false">IF(AND(L245=1,ISNUMBER(G245)),MAX(0,G245-E245)/60,"")</f>
        <v>0.433333333333333</v>
      </c>
      <c r="O245" s="9" t="n">
        <f aca="false">IF(ISNUMBER(H245),IF(AND(H245&gt;=Scenario!$B$11,H245&lt;Scenario!$B$12),1,0),0)</f>
        <v>1</v>
      </c>
      <c r="P245" s="9" t="n">
        <f aca="false">IF(O245=1,MAX(0,H245-E245)/60,"")</f>
        <v>2423.85</v>
      </c>
      <c r="Q245" s="9" t="n">
        <f aca="false">INDEX(Scenario!$B$18:$B$20,MATCH(B245,Scenario!$A$18:$A$20,0))</f>
        <v>240</v>
      </c>
      <c r="R245" s="9" t="n">
        <f aca="false">INDEX(Scenario!$C$18:$C$20,MATCH(B245,Scenario!$A$18:$A$20,0))</f>
        <v>4320</v>
      </c>
      <c r="S245" s="9" t="n">
        <f aca="false">IF(ISNUMBER(M245),IF(M245&lt;=Q245,1,0),"")</f>
        <v>1</v>
      </c>
      <c r="T245" s="9" t="n">
        <f aca="false">IF(ISNUMBER(P245),IF(P245&lt;=R245,1,0),"")</f>
        <v>1</v>
      </c>
      <c r="U245" s="9" t="n">
        <f aca="false">IF(E245&gt;Scenario!$B$14,0,IF(OR(AND(ISNUMBER(H245),H245&lt;=Scenario!$B$14),AND(ISNUMBER(I245),I245&lt;=Scenario!$B$14)),0,1))</f>
        <v>0</v>
      </c>
      <c r="V245" s="9" t="n">
        <f aca="false">IF(AND(U245=1,(Scenario!$B$14-E245)/60&gt;R245),1,0)</f>
        <v>0</v>
      </c>
      <c r="W245" s="9" t="n">
        <f aca="false">IF(OR(C245=Scenario!$B$22,C245=Scenario!$C$22),1,0)</f>
        <v>1</v>
      </c>
      <c r="X245" s="9" t="n">
        <f aca="false">IF(ISNUMBER(I245),1,0)</f>
        <v>0</v>
      </c>
      <c r="Y245" s="9" t="n">
        <f aca="false">MOD(INT(E245/86400)+3,7)</f>
        <v>4</v>
      </c>
      <c r="Z245" s="9" t="n">
        <f aca="false">MOD(INT(E245/3600),24)</f>
        <v>8</v>
      </c>
      <c r="AA245" s="6" t="s">
        <v>735</v>
      </c>
    </row>
    <row r="246" customFormat="false" ht="15" hidden="false" customHeight="false" outlineLevel="0" collapsed="false">
      <c r="A246" s="6" t="s">
        <v>736</v>
      </c>
      <c r="B246" s="6" t="s">
        <v>43</v>
      </c>
      <c r="C246" s="6" t="s">
        <v>288</v>
      </c>
      <c r="D246" s="6" t="s">
        <v>170</v>
      </c>
      <c r="E246" s="6" t="n">
        <v>1783673390</v>
      </c>
      <c r="F246" s="6" t="n">
        <v>1783673520</v>
      </c>
      <c r="G246" s="6" t="n">
        <v>1783673440</v>
      </c>
      <c r="H246" s="6" t="n">
        <v>1783674522</v>
      </c>
      <c r="J246" s="6" t="n">
        <v>0</v>
      </c>
      <c r="K246" s="6" t="n">
        <v>0</v>
      </c>
      <c r="L246" s="9" t="n">
        <f aca="false">IF(AND(E246&gt;=Scenario!$B$11,E246&lt;Scenario!$B$12),1,0)</f>
        <v>1</v>
      </c>
      <c r="M246" s="9" t="n">
        <f aca="false">IF(AND(L246=1,ISNUMBER(F246)),MAX(0,F246-E246)/60,"")</f>
        <v>2.16666666666667</v>
      </c>
      <c r="N246" s="9" t="n">
        <f aca="false">IF(AND(L246=1,ISNUMBER(G246)),MAX(0,G246-E246)/60,"")</f>
        <v>0.833333333333333</v>
      </c>
      <c r="O246" s="9" t="n">
        <f aca="false">IF(ISNUMBER(H246),IF(AND(H246&gt;=Scenario!$B$11,H246&lt;Scenario!$B$12),1,0),0)</f>
        <v>1</v>
      </c>
      <c r="P246" s="9" t="n">
        <f aca="false">IF(O246=1,MAX(0,H246-E246)/60,"")</f>
        <v>18.8666666666667</v>
      </c>
      <c r="Q246" s="9" t="n">
        <f aca="false">INDEX(Scenario!$B$18:$B$20,MATCH(B246,Scenario!$A$18:$A$20,0))</f>
        <v>60</v>
      </c>
      <c r="R246" s="9" t="n">
        <f aca="false">INDEX(Scenario!$C$18:$C$20,MATCH(B246,Scenario!$A$18:$A$20,0))</f>
        <v>1440</v>
      </c>
      <c r="S246" s="9" t="n">
        <f aca="false">IF(ISNUMBER(M246),IF(M246&lt;=Q246,1,0),"")</f>
        <v>1</v>
      </c>
      <c r="T246" s="9" t="n">
        <f aca="false">IF(ISNUMBER(P246),IF(P246&lt;=R246,1,0),"")</f>
        <v>1</v>
      </c>
      <c r="U246" s="9" t="n">
        <f aca="false">IF(E246&gt;Scenario!$B$14,0,IF(OR(AND(ISNUMBER(H246),H246&lt;=Scenario!$B$14),AND(ISNUMBER(I246),I246&lt;=Scenario!$B$14)),0,1))</f>
        <v>0</v>
      </c>
      <c r="V246" s="9" t="n">
        <f aca="false">IF(AND(U246=1,(Scenario!$B$14-E246)/60&gt;R246),1,0)</f>
        <v>0</v>
      </c>
      <c r="W246" s="9" t="n">
        <f aca="false">IF(OR(C246=Scenario!$B$22,C246=Scenario!$C$22),1,0)</f>
        <v>0</v>
      </c>
      <c r="X246" s="9" t="n">
        <f aca="false">IF(ISNUMBER(I246),1,0)</f>
        <v>0</v>
      </c>
      <c r="Y246" s="9" t="n">
        <f aca="false">MOD(INT(E246/86400)+3,7)</f>
        <v>4</v>
      </c>
      <c r="Z246" s="9" t="n">
        <f aca="false">MOD(INT(E246/3600),24)</f>
        <v>8</v>
      </c>
      <c r="AA246" s="6" t="s">
        <v>737</v>
      </c>
    </row>
    <row r="247" customFormat="false" ht="15" hidden="false" customHeight="false" outlineLevel="0" collapsed="false">
      <c r="A247" s="6" t="s">
        <v>738</v>
      </c>
      <c r="B247" s="6" t="s">
        <v>44</v>
      </c>
      <c r="C247" s="6" t="s">
        <v>249</v>
      </c>
      <c r="D247" s="6" t="s">
        <v>170</v>
      </c>
      <c r="E247" s="6" t="n">
        <v>1783675077</v>
      </c>
      <c r="F247" s="6" t="n">
        <v>1783675207</v>
      </c>
      <c r="G247" s="6" t="n">
        <v>1783675137</v>
      </c>
      <c r="H247" s="6" t="n">
        <v>1783759625</v>
      </c>
      <c r="J247" s="6" t="n">
        <v>1</v>
      </c>
      <c r="K247" s="6" t="n">
        <v>0</v>
      </c>
      <c r="L247" s="9" t="n">
        <f aca="false">IF(AND(E247&gt;=Scenario!$B$11,E247&lt;Scenario!$B$12),1,0)</f>
        <v>1</v>
      </c>
      <c r="M247" s="9" t="n">
        <f aca="false">IF(AND(L247=1,ISNUMBER(F247)),MAX(0,F247-E247)/60,"")</f>
        <v>2.16666666666667</v>
      </c>
      <c r="N247" s="9" t="n">
        <f aca="false">IF(AND(L247=1,ISNUMBER(G247)),MAX(0,G247-E247)/60,"")</f>
        <v>1</v>
      </c>
      <c r="O247" s="9" t="n">
        <f aca="false">IF(ISNUMBER(H247),IF(AND(H247&gt;=Scenario!$B$11,H247&lt;Scenario!$B$12),1,0),0)</f>
        <v>1</v>
      </c>
      <c r="P247" s="9" t="n">
        <f aca="false">IF(O247=1,MAX(0,H247-E247)/60,"")</f>
        <v>1409.13333333333</v>
      </c>
      <c r="Q247" s="9" t="n">
        <f aca="false">INDEX(Scenario!$B$18:$B$20,MATCH(B247,Scenario!$A$18:$A$20,0))</f>
        <v>240</v>
      </c>
      <c r="R247" s="9" t="n">
        <f aca="false">INDEX(Scenario!$C$18:$C$20,MATCH(B247,Scenario!$A$18:$A$20,0))</f>
        <v>4320</v>
      </c>
      <c r="S247" s="9" t="n">
        <f aca="false">IF(ISNUMBER(M247),IF(M247&lt;=Q247,1,0),"")</f>
        <v>1</v>
      </c>
      <c r="T247" s="9" t="n">
        <f aca="false">IF(ISNUMBER(P247),IF(P247&lt;=R247,1,0),"")</f>
        <v>1</v>
      </c>
      <c r="U247" s="9" t="n">
        <f aca="false">IF(E247&gt;Scenario!$B$14,0,IF(OR(AND(ISNUMBER(H247),H247&lt;=Scenario!$B$14),AND(ISNUMBER(I247),I247&lt;=Scenario!$B$14)),0,1))</f>
        <v>0</v>
      </c>
      <c r="V247" s="9" t="n">
        <f aca="false">IF(AND(U247=1,(Scenario!$B$14-E247)/60&gt;R247),1,0)</f>
        <v>0</v>
      </c>
      <c r="W247" s="9" t="n">
        <f aca="false">IF(OR(C247=Scenario!$B$22,C247=Scenario!$C$22),1,0)</f>
        <v>0</v>
      </c>
      <c r="X247" s="9" t="n">
        <f aca="false">IF(ISNUMBER(I247),1,0)</f>
        <v>0</v>
      </c>
      <c r="Y247" s="9" t="n">
        <f aca="false">MOD(INT(E247/86400)+3,7)</f>
        <v>4</v>
      </c>
      <c r="Z247" s="9" t="n">
        <f aca="false">MOD(INT(E247/3600),24)</f>
        <v>9</v>
      </c>
      <c r="AA247" s="6" t="s">
        <v>739</v>
      </c>
    </row>
    <row r="248" customFormat="false" ht="15" hidden="false" customHeight="false" outlineLevel="0" collapsed="false">
      <c r="A248" s="6" t="s">
        <v>740</v>
      </c>
      <c r="B248" s="6" t="s">
        <v>44</v>
      </c>
      <c r="C248" s="6" t="s">
        <v>249</v>
      </c>
      <c r="D248" s="6" t="s">
        <v>171</v>
      </c>
      <c r="E248" s="6" t="n">
        <v>1783675550</v>
      </c>
      <c r="F248" s="6" t="n">
        <v>1783675683</v>
      </c>
      <c r="G248" s="6" t="n">
        <v>1783675564</v>
      </c>
      <c r="H248" s="6" t="n">
        <v>1783678621</v>
      </c>
      <c r="J248" s="6" t="n">
        <v>0</v>
      </c>
      <c r="K248" s="6" t="n">
        <v>0</v>
      </c>
      <c r="L248" s="9" t="n">
        <f aca="false">IF(AND(E248&gt;=Scenario!$B$11,E248&lt;Scenario!$B$12),1,0)</f>
        <v>1</v>
      </c>
      <c r="M248" s="9" t="n">
        <f aca="false">IF(AND(L248=1,ISNUMBER(F248)),MAX(0,F248-E248)/60,"")</f>
        <v>2.21666666666667</v>
      </c>
      <c r="N248" s="9" t="n">
        <f aca="false">IF(AND(L248=1,ISNUMBER(G248)),MAX(0,G248-E248)/60,"")</f>
        <v>0.233333333333333</v>
      </c>
      <c r="O248" s="9" t="n">
        <f aca="false">IF(ISNUMBER(H248),IF(AND(H248&gt;=Scenario!$B$11,H248&lt;Scenario!$B$12),1,0),0)</f>
        <v>1</v>
      </c>
      <c r="P248" s="9" t="n">
        <f aca="false">IF(O248=1,MAX(0,H248-E248)/60,"")</f>
        <v>51.1833333333333</v>
      </c>
      <c r="Q248" s="9" t="n">
        <f aca="false">INDEX(Scenario!$B$18:$B$20,MATCH(B248,Scenario!$A$18:$A$20,0))</f>
        <v>240</v>
      </c>
      <c r="R248" s="9" t="n">
        <f aca="false">INDEX(Scenario!$C$18:$C$20,MATCH(B248,Scenario!$A$18:$A$20,0))</f>
        <v>4320</v>
      </c>
      <c r="S248" s="9" t="n">
        <f aca="false">IF(ISNUMBER(M248),IF(M248&lt;=Q248,1,0),"")</f>
        <v>1</v>
      </c>
      <c r="T248" s="9" t="n">
        <f aca="false">IF(ISNUMBER(P248),IF(P248&lt;=R248,1,0),"")</f>
        <v>1</v>
      </c>
      <c r="U248" s="9" t="n">
        <f aca="false">IF(E248&gt;Scenario!$B$14,0,IF(OR(AND(ISNUMBER(H248),H248&lt;=Scenario!$B$14),AND(ISNUMBER(I248),I248&lt;=Scenario!$B$14)),0,1))</f>
        <v>0</v>
      </c>
      <c r="V248" s="9" t="n">
        <f aca="false">IF(AND(U248=1,(Scenario!$B$14-E248)/60&gt;R248),1,0)</f>
        <v>0</v>
      </c>
      <c r="W248" s="9" t="n">
        <f aca="false">IF(OR(C248=Scenario!$B$22,C248=Scenario!$C$22),1,0)</f>
        <v>0</v>
      </c>
      <c r="X248" s="9" t="n">
        <f aca="false">IF(ISNUMBER(I248),1,0)</f>
        <v>0</v>
      </c>
      <c r="Y248" s="9" t="n">
        <f aca="false">MOD(INT(E248/86400)+3,7)</f>
        <v>4</v>
      </c>
      <c r="Z248" s="9" t="n">
        <f aca="false">MOD(INT(E248/3600),24)</f>
        <v>9</v>
      </c>
      <c r="AA248" s="6" t="s">
        <v>741</v>
      </c>
    </row>
    <row r="249" customFormat="false" ht="15" hidden="false" customHeight="false" outlineLevel="0" collapsed="false">
      <c r="A249" s="6" t="s">
        <v>742</v>
      </c>
      <c r="B249" s="6" t="s">
        <v>44</v>
      </c>
      <c r="C249" s="6" t="s">
        <v>249</v>
      </c>
      <c r="D249" s="6" t="s">
        <v>171</v>
      </c>
      <c r="E249" s="6" t="n">
        <v>1783676426</v>
      </c>
      <c r="F249" s="6" t="n">
        <v>1783676598</v>
      </c>
      <c r="G249" s="6" t="n">
        <v>1783676448</v>
      </c>
      <c r="H249" s="6" t="n">
        <v>1783678094</v>
      </c>
      <c r="J249" s="6" t="n">
        <v>0</v>
      </c>
      <c r="K249" s="6" t="n">
        <v>0</v>
      </c>
      <c r="L249" s="9" t="n">
        <f aca="false">IF(AND(E249&gt;=Scenario!$B$11,E249&lt;Scenario!$B$12),1,0)</f>
        <v>1</v>
      </c>
      <c r="M249" s="9" t="n">
        <f aca="false">IF(AND(L249=1,ISNUMBER(F249)),MAX(0,F249-E249)/60,"")</f>
        <v>2.86666666666667</v>
      </c>
      <c r="N249" s="9" t="n">
        <f aca="false">IF(AND(L249=1,ISNUMBER(G249)),MAX(0,G249-E249)/60,"")</f>
        <v>0.366666666666667</v>
      </c>
      <c r="O249" s="9" t="n">
        <f aca="false">IF(ISNUMBER(H249),IF(AND(H249&gt;=Scenario!$B$11,H249&lt;Scenario!$B$12),1,0),0)</f>
        <v>1</v>
      </c>
      <c r="P249" s="9" t="n">
        <f aca="false">IF(O249=1,MAX(0,H249-E249)/60,"")</f>
        <v>27.8</v>
      </c>
      <c r="Q249" s="9" t="n">
        <f aca="false">INDEX(Scenario!$B$18:$B$20,MATCH(B249,Scenario!$A$18:$A$20,0))</f>
        <v>240</v>
      </c>
      <c r="R249" s="9" t="n">
        <f aca="false">INDEX(Scenario!$C$18:$C$20,MATCH(B249,Scenario!$A$18:$A$20,0))</f>
        <v>4320</v>
      </c>
      <c r="S249" s="9" t="n">
        <f aca="false">IF(ISNUMBER(M249),IF(M249&lt;=Q249,1,0),"")</f>
        <v>1</v>
      </c>
      <c r="T249" s="9" t="n">
        <f aca="false">IF(ISNUMBER(P249),IF(P249&lt;=R249,1,0),"")</f>
        <v>1</v>
      </c>
      <c r="U249" s="9" t="n">
        <f aca="false">IF(E249&gt;Scenario!$B$14,0,IF(OR(AND(ISNUMBER(H249),H249&lt;=Scenario!$B$14),AND(ISNUMBER(I249),I249&lt;=Scenario!$B$14)),0,1))</f>
        <v>0</v>
      </c>
      <c r="V249" s="9" t="n">
        <f aca="false">IF(AND(U249=1,(Scenario!$B$14-E249)/60&gt;R249),1,0)</f>
        <v>0</v>
      </c>
      <c r="W249" s="9" t="n">
        <f aca="false">IF(OR(C249=Scenario!$B$22,C249=Scenario!$C$22),1,0)</f>
        <v>0</v>
      </c>
      <c r="X249" s="9" t="n">
        <f aca="false">IF(ISNUMBER(I249),1,0)</f>
        <v>0</v>
      </c>
      <c r="Y249" s="9" t="n">
        <f aca="false">MOD(INT(E249/86400)+3,7)</f>
        <v>4</v>
      </c>
      <c r="Z249" s="9" t="n">
        <f aca="false">MOD(INT(E249/3600),24)</f>
        <v>9</v>
      </c>
      <c r="AA249" s="6" t="s">
        <v>743</v>
      </c>
    </row>
    <row r="250" customFormat="false" ht="15" hidden="false" customHeight="false" outlineLevel="0" collapsed="false">
      <c r="A250" s="6" t="s">
        <v>744</v>
      </c>
      <c r="B250" s="6" t="s">
        <v>44</v>
      </c>
      <c r="C250" s="6" t="s">
        <v>249</v>
      </c>
      <c r="D250" s="6" t="s">
        <v>171</v>
      </c>
      <c r="E250" s="6" t="n">
        <v>1783677521</v>
      </c>
      <c r="F250" s="6" t="n">
        <v>1783677770</v>
      </c>
      <c r="G250" s="6" t="n">
        <v>1783677536</v>
      </c>
      <c r="H250" s="6" t="n">
        <v>1783680194</v>
      </c>
      <c r="J250" s="6" t="n">
        <v>0</v>
      </c>
      <c r="K250" s="6" t="n">
        <v>0</v>
      </c>
      <c r="L250" s="9" t="n">
        <f aca="false">IF(AND(E250&gt;=Scenario!$B$11,E250&lt;Scenario!$B$12),1,0)</f>
        <v>1</v>
      </c>
      <c r="M250" s="9" t="n">
        <f aca="false">IF(AND(L250=1,ISNUMBER(F250)),MAX(0,F250-E250)/60,"")</f>
        <v>4.15</v>
      </c>
      <c r="N250" s="9" t="n">
        <f aca="false">IF(AND(L250=1,ISNUMBER(G250)),MAX(0,G250-E250)/60,"")</f>
        <v>0.25</v>
      </c>
      <c r="O250" s="9" t="n">
        <f aca="false">IF(ISNUMBER(H250),IF(AND(H250&gt;=Scenario!$B$11,H250&lt;Scenario!$B$12),1,0),0)</f>
        <v>1</v>
      </c>
      <c r="P250" s="9" t="n">
        <f aca="false">IF(O250=1,MAX(0,H250-E250)/60,"")</f>
        <v>44.55</v>
      </c>
      <c r="Q250" s="9" t="n">
        <f aca="false">INDEX(Scenario!$B$18:$B$20,MATCH(B250,Scenario!$A$18:$A$20,0))</f>
        <v>240</v>
      </c>
      <c r="R250" s="9" t="n">
        <f aca="false">INDEX(Scenario!$C$18:$C$20,MATCH(B250,Scenario!$A$18:$A$20,0))</f>
        <v>4320</v>
      </c>
      <c r="S250" s="9" t="n">
        <f aca="false">IF(ISNUMBER(M250),IF(M250&lt;=Q250,1,0),"")</f>
        <v>1</v>
      </c>
      <c r="T250" s="9" t="n">
        <f aca="false">IF(ISNUMBER(P250),IF(P250&lt;=R250,1,0),"")</f>
        <v>1</v>
      </c>
      <c r="U250" s="9" t="n">
        <f aca="false">IF(E250&gt;Scenario!$B$14,0,IF(OR(AND(ISNUMBER(H250),H250&lt;=Scenario!$B$14),AND(ISNUMBER(I250),I250&lt;=Scenario!$B$14)),0,1))</f>
        <v>0</v>
      </c>
      <c r="V250" s="9" t="n">
        <f aca="false">IF(AND(U250=1,(Scenario!$B$14-E250)/60&gt;R250),1,0)</f>
        <v>0</v>
      </c>
      <c r="W250" s="9" t="n">
        <f aca="false">IF(OR(C250=Scenario!$B$22,C250=Scenario!$C$22),1,0)</f>
        <v>0</v>
      </c>
      <c r="X250" s="9" t="n">
        <f aca="false">IF(ISNUMBER(I250),1,0)</f>
        <v>0</v>
      </c>
      <c r="Y250" s="9" t="n">
        <f aca="false">MOD(INT(E250/86400)+3,7)</f>
        <v>4</v>
      </c>
      <c r="Z250" s="9" t="n">
        <f aca="false">MOD(INT(E250/3600),24)</f>
        <v>9</v>
      </c>
      <c r="AA250" s="6" t="s">
        <v>745</v>
      </c>
    </row>
    <row r="251" customFormat="false" ht="15" hidden="false" customHeight="false" outlineLevel="0" collapsed="false">
      <c r="A251" s="6" t="s">
        <v>746</v>
      </c>
      <c r="B251" s="6" t="s">
        <v>43</v>
      </c>
      <c r="C251" s="6" t="s">
        <v>47</v>
      </c>
      <c r="D251" s="6" t="s">
        <v>172</v>
      </c>
      <c r="E251" s="6" t="n">
        <v>1783679702</v>
      </c>
      <c r="F251" s="6" t="n">
        <v>1783679900</v>
      </c>
      <c r="G251" s="6" t="n">
        <v>1783679731</v>
      </c>
      <c r="H251" s="6" t="n">
        <v>1783682282</v>
      </c>
      <c r="J251" s="6" t="n">
        <v>0</v>
      </c>
      <c r="K251" s="6" t="n">
        <v>1</v>
      </c>
      <c r="L251" s="9" t="n">
        <f aca="false">IF(AND(E251&gt;=Scenario!$B$11,E251&lt;Scenario!$B$12),1,0)</f>
        <v>1</v>
      </c>
      <c r="M251" s="9" t="n">
        <f aca="false">IF(AND(L251=1,ISNUMBER(F251)),MAX(0,F251-E251)/60,"")</f>
        <v>3.3</v>
      </c>
      <c r="N251" s="9" t="n">
        <f aca="false">IF(AND(L251=1,ISNUMBER(G251)),MAX(0,G251-E251)/60,"")</f>
        <v>0.483333333333333</v>
      </c>
      <c r="O251" s="9" t="n">
        <f aca="false">IF(ISNUMBER(H251),IF(AND(H251&gt;=Scenario!$B$11,H251&lt;Scenario!$B$12),1,0),0)</f>
        <v>1</v>
      </c>
      <c r="P251" s="9" t="n">
        <f aca="false">IF(O251=1,MAX(0,H251-E251)/60,"")</f>
        <v>43</v>
      </c>
      <c r="Q251" s="9" t="n">
        <f aca="false">INDEX(Scenario!$B$18:$B$20,MATCH(B251,Scenario!$A$18:$A$20,0))</f>
        <v>60</v>
      </c>
      <c r="R251" s="9" t="n">
        <f aca="false">INDEX(Scenario!$C$18:$C$20,MATCH(B251,Scenario!$A$18:$A$20,0))</f>
        <v>1440</v>
      </c>
      <c r="S251" s="9" t="n">
        <f aca="false">IF(ISNUMBER(M251),IF(M251&lt;=Q251,1,0),"")</f>
        <v>1</v>
      </c>
      <c r="T251" s="9" t="n">
        <f aca="false">IF(ISNUMBER(P251),IF(P251&lt;=R251,1,0),"")</f>
        <v>1</v>
      </c>
      <c r="U251" s="9" t="n">
        <f aca="false">IF(E251&gt;Scenario!$B$14,0,IF(OR(AND(ISNUMBER(H251),H251&lt;=Scenario!$B$14),AND(ISNUMBER(I251),I251&lt;=Scenario!$B$14)),0,1))</f>
        <v>0</v>
      </c>
      <c r="V251" s="9" t="n">
        <f aca="false">IF(AND(U251=1,(Scenario!$B$14-E251)/60&gt;R251),1,0)</f>
        <v>0</v>
      </c>
      <c r="W251" s="9" t="n">
        <f aca="false">IF(OR(C251=Scenario!$B$22,C251=Scenario!$C$22),1,0)</f>
        <v>1</v>
      </c>
      <c r="X251" s="9" t="n">
        <f aca="false">IF(ISNUMBER(I251),1,0)</f>
        <v>0</v>
      </c>
      <c r="Y251" s="9" t="n">
        <f aca="false">MOD(INT(E251/86400)+3,7)</f>
        <v>4</v>
      </c>
      <c r="Z251" s="9" t="n">
        <f aca="false">MOD(INT(E251/3600),24)</f>
        <v>10</v>
      </c>
      <c r="AA251" s="6" t="s">
        <v>747</v>
      </c>
    </row>
    <row r="252" customFormat="false" ht="15" hidden="false" customHeight="false" outlineLevel="0" collapsed="false">
      <c r="A252" s="6" t="s">
        <v>748</v>
      </c>
      <c r="B252" s="6" t="s">
        <v>44</v>
      </c>
      <c r="C252" s="6" t="s">
        <v>249</v>
      </c>
      <c r="D252" s="6" t="s">
        <v>170</v>
      </c>
      <c r="E252" s="6" t="n">
        <v>1783681779</v>
      </c>
      <c r="F252" s="6" t="n">
        <v>1783681903</v>
      </c>
      <c r="G252" s="6" t="n">
        <v>1783681831</v>
      </c>
      <c r="H252" s="6" t="n">
        <v>1783786847</v>
      </c>
      <c r="J252" s="6" t="n">
        <v>1</v>
      </c>
      <c r="K252" s="6" t="n">
        <v>0</v>
      </c>
      <c r="L252" s="9" t="n">
        <f aca="false">IF(AND(E252&gt;=Scenario!$B$11,E252&lt;Scenario!$B$12),1,0)</f>
        <v>1</v>
      </c>
      <c r="M252" s="9" t="n">
        <f aca="false">IF(AND(L252=1,ISNUMBER(F252)),MAX(0,F252-E252)/60,"")</f>
        <v>2.06666666666667</v>
      </c>
      <c r="N252" s="9" t="n">
        <f aca="false">IF(AND(L252=1,ISNUMBER(G252)),MAX(0,G252-E252)/60,"")</f>
        <v>0.866666666666667</v>
      </c>
      <c r="O252" s="9" t="n">
        <f aca="false">IF(ISNUMBER(H252),IF(AND(H252&gt;=Scenario!$B$11,H252&lt;Scenario!$B$12),1,0),0)</f>
        <v>1</v>
      </c>
      <c r="P252" s="9" t="n">
        <f aca="false">IF(O252=1,MAX(0,H252-E252)/60,"")</f>
        <v>1751.13333333333</v>
      </c>
      <c r="Q252" s="9" t="n">
        <f aca="false">INDEX(Scenario!$B$18:$B$20,MATCH(B252,Scenario!$A$18:$A$20,0))</f>
        <v>240</v>
      </c>
      <c r="R252" s="9" t="n">
        <f aca="false">INDEX(Scenario!$C$18:$C$20,MATCH(B252,Scenario!$A$18:$A$20,0))</f>
        <v>4320</v>
      </c>
      <c r="S252" s="9" t="n">
        <f aca="false">IF(ISNUMBER(M252),IF(M252&lt;=Q252,1,0),"")</f>
        <v>1</v>
      </c>
      <c r="T252" s="9" t="n">
        <f aca="false">IF(ISNUMBER(P252),IF(P252&lt;=R252,1,0),"")</f>
        <v>1</v>
      </c>
      <c r="U252" s="9" t="n">
        <f aca="false">IF(E252&gt;Scenario!$B$14,0,IF(OR(AND(ISNUMBER(H252),H252&lt;=Scenario!$B$14),AND(ISNUMBER(I252),I252&lt;=Scenario!$B$14)),0,1))</f>
        <v>0</v>
      </c>
      <c r="V252" s="9" t="n">
        <f aca="false">IF(AND(U252=1,(Scenario!$B$14-E252)/60&gt;R252),1,0)</f>
        <v>0</v>
      </c>
      <c r="W252" s="9" t="n">
        <f aca="false">IF(OR(C252=Scenario!$B$22,C252=Scenario!$C$22),1,0)</f>
        <v>0</v>
      </c>
      <c r="X252" s="9" t="n">
        <f aca="false">IF(ISNUMBER(I252),1,0)</f>
        <v>0</v>
      </c>
      <c r="Y252" s="9" t="n">
        <f aca="false">MOD(INT(E252/86400)+3,7)</f>
        <v>4</v>
      </c>
      <c r="Z252" s="9" t="n">
        <f aca="false">MOD(INT(E252/3600),24)</f>
        <v>11</v>
      </c>
      <c r="AA252" s="6" t="s">
        <v>749</v>
      </c>
    </row>
    <row r="253" customFormat="false" ht="15" hidden="false" customHeight="false" outlineLevel="0" collapsed="false">
      <c r="A253" s="6" t="s">
        <v>750</v>
      </c>
      <c r="B253" s="6" t="s">
        <v>44</v>
      </c>
      <c r="C253" s="6" t="s">
        <v>46</v>
      </c>
      <c r="D253" s="6" t="s">
        <v>172</v>
      </c>
      <c r="E253" s="6" t="n">
        <v>1783684258</v>
      </c>
      <c r="F253" s="6" t="n">
        <v>1783684367</v>
      </c>
      <c r="G253" s="6" t="n">
        <v>1783684278</v>
      </c>
      <c r="H253" s="6" t="n">
        <v>1783687605</v>
      </c>
      <c r="J253" s="6" t="n">
        <v>0</v>
      </c>
      <c r="K253" s="6" t="n">
        <v>0</v>
      </c>
      <c r="L253" s="9" t="n">
        <f aca="false">IF(AND(E253&gt;=Scenario!$B$11,E253&lt;Scenario!$B$12),1,0)</f>
        <v>1</v>
      </c>
      <c r="M253" s="9" t="n">
        <f aca="false">IF(AND(L253=1,ISNUMBER(F253)),MAX(0,F253-E253)/60,"")</f>
        <v>1.81666666666667</v>
      </c>
      <c r="N253" s="9" t="n">
        <f aca="false">IF(AND(L253=1,ISNUMBER(G253)),MAX(0,G253-E253)/60,"")</f>
        <v>0.333333333333333</v>
      </c>
      <c r="O253" s="9" t="n">
        <f aca="false">IF(ISNUMBER(H253),IF(AND(H253&gt;=Scenario!$B$11,H253&lt;Scenario!$B$12),1,0),0)</f>
        <v>1</v>
      </c>
      <c r="P253" s="9" t="n">
        <f aca="false">IF(O253=1,MAX(0,H253-E253)/60,"")</f>
        <v>55.7833333333333</v>
      </c>
      <c r="Q253" s="9" t="n">
        <f aca="false">INDEX(Scenario!$B$18:$B$20,MATCH(B253,Scenario!$A$18:$A$20,0))</f>
        <v>240</v>
      </c>
      <c r="R253" s="9" t="n">
        <f aca="false">INDEX(Scenario!$C$18:$C$20,MATCH(B253,Scenario!$A$18:$A$20,0))</f>
        <v>4320</v>
      </c>
      <c r="S253" s="9" t="n">
        <f aca="false">IF(ISNUMBER(M253),IF(M253&lt;=Q253,1,0),"")</f>
        <v>1</v>
      </c>
      <c r="T253" s="9" t="n">
        <f aca="false">IF(ISNUMBER(P253),IF(P253&lt;=R253,1,0),"")</f>
        <v>1</v>
      </c>
      <c r="U253" s="9" t="n">
        <f aca="false">IF(E253&gt;Scenario!$B$14,0,IF(OR(AND(ISNUMBER(H253),H253&lt;=Scenario!$B$14),AND(ISNUMBER(I253),I253&lt;=Scenario!$B$14)),0,1))</f>
        <v>0</v>
      </c>
      <c r="V253" s="9" t="n">
        <f aca="false">IF(AND(U253=1,(Scenario!$B$14-E253)/60&gt;R253),1,0)</f>
        <v>0</v>
      </c>
      <c r="W253" s="9" t="n">
        <f aca="false">IF(OR(C253=Scenario!$B$22,C253=Scenario!$C$22),1,0)</f>
        <v>1</v>
      </c>
      <c r="X253" s="9" t="n">
        <f aca="false">IF(ISNUMBER(I253),1,0)</f>
        <v>0</v>
      </c>
      <c r="Y253" s="9" t="n">
        <f aca="false">MOD(INT(E253/86400)+3,7)</f>
        <v>4</v>
      </c>
      <c r="Z253" s="9" t="n">
        <f aca="false">MOD(INT(E253/3600),24)</f>
        <v>11</v>
      </c>
      <c r="AA253" s="6" t="s">
        <v>751</v>
      </c>
    </row>
    <row r="254" customFormat="false" ht="15" hidden="false" customHeight="false" outlineLevel="0" collapsed="false">
      <c r="A254" s="6" t="s">
        <v>752</v>
      </c>
      <c r="B254" s="6" t="s">
        <v>44</v>
      </c>
      <c r="C254" s="6" t="s">
        <v>288</v>
      </c>
      <c r="D254" s="6" t="s">
        <v>170</v>
      </c>
      <c r="E254" s="6" t="n">
        <v>1783685015</v>
      </c>
      <c r="F254" s="6" t="n">
        <v>1783685155</v>
      </c>
      <c r="G254" s="6" t="n">
        <v>1783685048</v>
      </c>
      <c r="H254" s="6" t="n">
        <v>1783692908</v>
      </c>
      <c r="J254" s="6" t="n">
        <v>0</v>
      </c>
      <c r="K254" s="6" t="n">
        <v>0</v>
      </c>
      <c r="L254" s="9" t="n">
        <f aca="false">IF(AND(E254&gt;=Scenario!$B$11,E254&lt;Scenario!$B$12),1,0)</f>
        <v>1</v>
      </c>
      <c r="M254" s="9" t="n">
        <f aca="false">IF(AND(L254=1,ISNUMBER(F254)),MAX(0,F254-E254)/60,"")</f>
        <v>2.33333333333333</v>
      </c>
      <c r="N254" s="9" t="n">
        <f aca="false">IF(AND(L254=1,ISNUMBER(G254)),MAX(0,G254-E254)/60,"")</f>
        <v>0.55</v>
      </c>
      <c r="O254" s="9" t="n">
        <f aca="false">IF(ISNUMBER(H254),IF(AND(H254&gt;=Scenario!$B$11,H254&lt;Scenario!$B$12),1,0),0)</f>
        <v>1</v>
      </c>
      <c r="P254" s="9" t="n">
        <f aca="false">IF(O254=1,MAX(0,H254-E254)/60,"")</f>
        <v>131.55</v>
      </c>
      <c r="Q254" s="9" t="n">
        <f aca="false">INDEX(Scenario!$B$18:$B$20,MATCH(B254,Scenario!$A$18:$A$20,0))</f>
        <v>240</v>
      </c>
      <c r="R254" s="9" t="n">
        <f aca="false">INDEX(Scenario!$C$18:$C$20,MATCH(B254,Scenario!$A$18:$A$20,0))</f>
        <v>4320</v>
      </c>
      <c r="S254" s="9" t="n">
        <f aca="false">IF(ISNUMBER(M254),IF(M254&lt;=Q254,1,0),"")</f>
        <v>1</v>
      </c>
      <c r="T254" s="9" t="n">
        <f aca="false">IF(ISNUMBER(P254),IF(P254&lt;=R254,1,0),"")</f>
        <v>1</v>
      </c>
      <c r="U254" s="9" t="n">
        <f aca="false">IF(E254&gt;Scenario!$B$14,0,IF(OR(AND(ISNUMBER(H254),H254&lt;=Scenario!$B$14),AND(ISNUMBER(I254),I254&lt;=Scenario!$B$14)),0,1))</f>
        <v>0</v>
      </c>
      <c r="V254" s="9" t="n">
        <f aca="false">IF(AND(U254=1,(Scenario!$B$14-E254)/60&gt;R254),1,0)</f>
        <v>0</v>
      </c>
      <c r="W254" s="9" t="n">
        <f aca="false">IF(OR(C254=Scenario!$B$22,C254=Scenario!$C$22),1,0)</f>
        <v>0</v>
      </c>
      <c r="X254" s="9" t="n">
        <f aca="false">IF(ISNUMBER(I254),1,0)</f>
        <v>0</v>
      </c>
      <c r="Y254" s="9" t="n">
        <f aca="false">MOD(INT(E254/86400)+3,7)</f>
        <v>4</v>
      </c>
      <c r="Z254" s="9" t="n">
        <f aca="false">MOD(INT(E254/3600),24)</f>
        <v>12</v>
      </c>
      <c r="AA254" s="6" t="s">
        <v>753</v>
      </c>
    </row>
    <row r="255" customFormat="false" ht="15" hidden="false" customHeight="false" outlineLevel="0" collapsed="false">
      <c r="A255" s="6" t="s">
        <v>754</v>
      </c>
      <c r="B255" s="6" t="s">
        <v>43</v>
      </c>
      <c r="C255" s="6" t="s">
        <v>249</v>
      </c>
      <c r="D255" s="6" t="s">
        <v>171</v>
      </c>
      <c r="E255" s="6" t="n">
        <v>1783685330</v>
      </c>
      <c r="F255" s="6" t="n">
        <v>1783685573</v>
      </c>
      <c r="G255" s="6" t="n">
        <v>1783685343</v>
      </c>
      <c r="H255" s="6" t="n">
        <v>1783691595</v>
      </c>
      <c r="J255" s="6" t="n">
        <v>0</v>
      </c>
      <c r="K255" s="6" t="n">
        <v>0</v>
      </c>
      <c r="L255" s="9" t="n">
        <f aca="false">IF(AND(E255&gt;=Scenario!$B$11,E255&lt;Scenario!$B$12),1,0)</f>
        <v>1</v>
      </c>
      <c r="M255" s="9" t="n">
        <f aca="false">IF(AND(L255=1,ISNUMBER(F255)),MAX(0,F255-E255)/60,"")</f>
        <v>4.05</v>
      </c>
      <c r="N255" s="9" t="n">
        <f aca="false">IF(AND(L255=1,ISNUMBER(G255)),MAX(0,G255-E255)/60,"")</f>
        <v>0.216666666666667</v>
      </c>
      <c r="O255" s="9" t="n">
        <f aca="false">IF(ISNUMBER(H255),IF(AND(H255&gt;=Scenario!$B$11,H255&lt;Scenario!$B$12),1,0),0)</f>
        <v>1</v>
      </c>
      <c r="P255" s="9" t="n">
        <f aca="false">IF(O255=1,MAX(0,H255-E255)/60,"")</f>
        <v>104.416666666667</v>
      </c>
      <c r="Q255" s="9" t="n">
        <f aca="false">INDEX(Scenario!$B$18:$B$20,MATCH(B255,Scenario!$A$18:$A$20,0))</f>
        <v>60</v>
      </c>
      <c r="R255" s="9" t="n">
        <f aca="false">INDEX(Scenario!$C$18:$C$20,MATCH(B255,Scenario!$A$18:$A$20,0))</f>
        <v>1440</v>
      </c>
      <c r="S255" s="9" t="n">
        <f aca="false">IF(ISNUMBER(M255),IF(M255&lt;=Q255,1,0),"")</f>
        <v>1</v>
      </c>
      <c r="T255" s="9" t="n">
        <f aca="false">IF(ISNUMBER(P255),IF(P255&lt;=R255,1,0),"")</f>
        <v>1</v>
      </c>
      <c r="U255" s="9" t="n">
        <f aca="false">IF(E255&gt;Scenario!$B$14,0,IF(OR(AND(ISNUMBER(H255),H255&lt;=Scenario!$B$14),AND(ISNUMBER(I255),I255&lt;=Scenario!$B$14)),0,1))</f>
        <v>0</v>
      </c>
      <c r="V255" s="9" t="n">
        <f aca="false">IF(AND(U255=1,(Scenario!$B$14-E255)/60&gt;R255),1,0)</f>
        <v>0</v>
      </c>
      <c r="W255" s="9" t="n">
        <f aca="false">IF(OR(C255=Scenario!$B$22,C255=Scenario!$C$22),1,0)</f>
        <v>0</v>
      </c>
      <c r="X255" s="9" t="n">
        <f aca="false">IF(ISNUMBER(I255),1,0)</f>
        <v>0</v>
      </c>
      <c r="Y255" s="9" t="n">
        <f aca="false">MOD(INT(E255/86400)+3,7)</f>
        <v>4</v>
      </c>
      <c r="Z255" s="9" t="n">
        <f aca="false">MOD(INT(E255/3600),24)</f>
        <v>12</v>
      </c>
      <c r="AA255" s="6" t="s">
        <v>755</v>
      </c>
    </row>
    <row r="256" customFormat="false" ht="15" hidden="false" customHeight="false" outlineLevel="0" collapsed="false">
      <c r="A256" s="6" t="s">
        <v>756</v>
      </c>
      <c r="B256" s="6" t="s">
        <v>43</v>
      </c>
      <c r="C256" s="6" t="s">
        <v>249</v>
      </c>
      <c r="D256" s="6" t="s">
        <v>172</v>
      </c>
      <c r="E256" s="6" t="n">
        <v>1783685547</v>
      </c>
      <c r="F256" s="6" t="n">
        <v>1783685763</v>
      </c>
      <c r="G256" s="6" t="n">
        <v>1783685558</v>
      </c>
      <c r="H256" s="6" t="n">
        <v>1783691161</v>
      </c>
      <c r="J256" s="6" t="n">
        <v>0</v>
      </c>
      <c r="K256" s="6" t="n">
        <v>0</v>
      </c>
      <c r="L256" s="9" t="n">
        <f aca="false">IF(AND(E256&gt;=Scenario!$B$11,E256&lt;Scenario!$B$12),1,0)</f>
        <v>1</v>
      </c>
      <c r="M256" s="9" t="n">
        <f aca="false">IF(AND(L256=1,ISNUMBER(F256)),MAX(0,F256-E256)/60,"")</f>
        <v>3.6</v>
      </c>
      <c r="N256" s="9" t="n">
        <f aca="false">IF(AND(L256=1,ISNUMBER(G256)),MAX(0,G256-E256)/60,"")</f>
        <v>0.183333333333333</v>
      </c>
      <c r="O256" s="9" t="n">
        <f aca="false">IF(ISNUMBER(H256),IF(AND(H256&gt;=Scenario!$B$11,H256&lt;Scenario!$B$12),1,0),0)</f>
        <v>1</v>
      </c>
      <c r="P256" s="9" t="n">
        <f aca="false">IF(O256=1,MAX(0,H256-E256)/60,"")</f>
        <v>93.5666666666667</v>
      </c>
      <c r="Q256" s="9" t="n">
        <f aca="false">INDEX(Scenario!$B$18:$B$20,MATCH(B256,Scenario!$A$18:$A$20,0))</f>
        <v>60</v>
      </c>
      <c r="R256" s="9" t="n">
        <f aca="false">INDEX(Scenario!$C$18:$C$20,MATCH(B256,Scenario!$A$18:$A$20,0))</f>
        <v>1440</v>
      </c>
      <c r="S256" s="9" t="n">
        <f aca="false">IF(ISNUMBER(M256),IF(M256&lt;=Q256,1,0),"")</f>
        <v>1</v>
      </c>
      <c r="T256" s="9" t="n">
        <f aca="false">IF(ISNUMBER(P256),IF(P256&lt;=R256,1,0),"")</f>
        <v>1</v>
      </c>
      <c r="U256" s="9" t="n">
        <f aca="false">IF(E256&gt;Scenario!$B$14,0,IF(OR(AND(ISNUMBER(H256),H256&lt;=Scenario!$B$14),AND(ISNUMBER(I256),I256&lt;=Scenario!$B$14)),0,1))</f>
        <v>0</v>
      </c>
      <c r="V256" s="9" t="n">
        <f aca="false">IF(AND(U256=1,(Scenario!$B$14-E256)/60&gt;R256),1,0)</f>
        <v>0</v>
      </c>
      <c r="W256" s="9" t="n">
        <f aca="false">IF(OR(C256=Scenario!$B$22,C256=Scenario!$C$22),1,0)</f>
        <v>0</v>
      </c>
      <c r="X256" s="9" t="n">
        <f aca="false">IF(ISNUMBER(I256),1,0)</f>
        <v>0</v>
      </c>
      <c r="Y256" s="9" t="n">
        <f aca="false">MOD(INT(E256/86400)+3,7)</f>
        <v>4</v>
      </c>
      <c r="Z256" s="9" t="n">
        <f aca="false">MOD(INT(E256/3600),24)</f>
        <v>12</v>
      </c>
      <c r="AA256" s="6" t="s">
        <v>757</v>
      </c>
    </row>
    <row r="257" customFormat="false" ht="15" hidden="false" customHeight="false" outlineLevel="0" collapsed="false">
      <c r="A257" s="6" t="s">
        <v>758</v>
      </c>
      <c r="B257" s="6" t="s">
        <v>43</v>
      </c>
      <c r="C257" s="6" t="s">
        <v>249</v>
      </c>
      <c r="D257" s="6" t="s">
        <v>170</v>
      </c>
      <c r="E257" s="6" t="n">
        <v>1783686464</v>
      </c>
      <c r="F257" s="6" t="n">
        <v>1783686570</v>
      </c>
      <c r="G257" s="6" t="n">
        <v>1783686496</v>
      </c>
      <c r="H257" s="6" t="n">
        <v>1783688898</v>
      </c>
      <c r="J257" s="6" t="n">
        <v>0</v>
      </c>
      <c r="K257" s="6" t="n">
        <v>0</v>
      </c>
      <c r="L257" s="9" t="n">
        <f aca="false">IF(AND(E257&gt;=Scenario!$B$11,E257&lt;Scenario!$B$12),1,0)</f>
        <v>1</v>
      </c>
      <c r="M257" s="9" t="n">
        <f aca="false">IF(AND(L257=1,ISNUMBER(F257)),MAX(0,F257-E257)/60,"")</f>
        <v>1.76666666666667</v>
      </c>
      <c r="N257" s="9" t="n">
        <f aca="false">IF(AND(L257=1,ISNUMBER(G257)),MAX(0,G257-E257)/60,"")</f>
        <v>0.533333333333333</v>
      </c>
      <c r="O257" s="9" t="n">
        <f aca="false">IF(ISNUMBER(H257),IF(AND(H257&gt;=Scenario!$B$11,H257&lt;Scenario!$B$12),1,0),0)</f>
        <v>1</v>
      </c>
      <c r="P257" s="9" t="n">
        <f aca="false">IF(O257=1,MAX(0,H257-E257)/60,"")</f>
        <v>40.5666666666667</v>
      </c>
      <c r="Q257" s="9" t="n">
        <f aca="false">INDEX(Scenario!$B$18:$B$20,MATCH(B257,Scenario!$A$18:$A$20,0))</f>
        <v>60</v>
      </c>
      <c r="R257" s="9" t="n">
        <f aca="false">INDEX(Scenario!$C$18:$C$20,MATCH(B257,Scenario!$A$18:$A$20,0))</f>
        <v>1440</v>
      </c>
      <c r="S257" s="9" t="n">
        <f aca="false">IF(ISNUMBER(M257),IF(M257&lt;=Q257,1,0),"")</f>
        <v>1</v>
      </c>
      <c r="T257" s="9" t="n">
        <f aca="false">IF(ISNUMBER(P257),IF(P257&lt;=R257,1,0),"")</f>
        <v>1</v>
      </c>
      <c r="U257" s="9" t="n">
        <f aca="false">IF(E257&gt;Scenario!$B$14,0,IF(OR(AND(ISNUMBER(H257),H257&lt;=Scenario!$B$14),AND(ISNUMBER(I257),I257&lt;=Scenario!$B$14)),0,1))</f>
        <v>0</v>
      </c>
      <c r="V257" s="9" t="n">
        <f aca="false">IF(AND(U257=1,(Scenario!$B$14-E257)/60&gt;R257),1,0)</f>
        <v>0</v>
      </c>
      <c r="W257" s="9" t="n">
        <f aca="false">IF(OR(C257=Scenario!$B$22,C257=Scenario!$C$22),1,0)</f>
        <v>0</v>
      </c>
      <c r="X257" s="9" t="n">
        <f aca="false">IF(ISNUMBER(I257),1,0)</f>
        <v>0</v>
      </c>
      <c r="Y257" s="9" t="n">
        <f aca="false">MOD(INT(E257/86400)+3,7)</f>
        <v>4</v>
      </c>
      <c r="Z257" s="9" t="n">
        <f aca="false">MOD(INT(E257/3600),24)</f>
        <v>12</v>
      </c>
      <c r="AA257" s="6" t="s">
        <v>759</v>
      </c>
    </row>
    <row r="258" customFormat="false" ht="15" hidden="false" customHeight="false" outlineLevel="0" collapsed="false">
      <c r="A258" s="6" t="s">
        <v>760</v>
      </c>
      <c r="B258" s="6" t="s">
        <v>44</v>
      </c>
      <c r="C258" s="6" t="s">
        <v>288</v>
      </c>
      <c r="D258" s="6" t="s">
        <v>170</v>
      </c>
      <c r="E258" s="6" t="n">
        <v>1783687298</v>
      </c>
      <c r="F258" s="6" t="n">
        <v>1783687526</v>
      </c>
      <c r="G258" s="6" t="n">
        <v>1783687339</v>
      </c>
      <c r="H258" s="6" t="n">
        <v>1783688913</v>
      </c>
      <c r="J258" s="6" t="n">
        <v>0</v>
      </c>
      <c r="K258" s="6" t="n">
        <v>0</v>
      </c>
      <c r="L258" s="9" t="n">
        <f aca="false">IF(AND(E258&gt;=Scenario!$B$11,E258&lt;Scenario!$B$12),1,0)</f>
        <v>1</v>
      </c>
      <c r="M258" s="9" t="n">
        <f aca="false">IF(AND(L258=1,ISNUMBER(F258)),MAX(0,F258-E258)/60,"")</f>
        <v>3.8</v>
      </c>
      <c r="N258" s="9" t="n">
        <f aca="false">IF(AND(L258=1,ISNUMBER(G258)),MAX(0,G258-E258)/60,"")</f>
        <v>0.683333333333333</v>
      </c>
      <c r="O258" s="9" t="n">
        <f aca="false">IF(ISNUMBER(H258),IF(AND(H258&gt;=Scenario!$B$11,H258&lt;Scenario!$B$12),1,0),0)</f>
        <v>1</v>
      </c>
      <c r="P258" s="9" t="n">
        <f aca="false">IF(O258=1,MAX(0,H258-E258)/60,"")</f>
        <v>26.9166666666667</v>
      </c>
      <c r="Q258" s="9" t="n">
        <f aca="false">INDEX(Scenario!$B$18:$B$20,MATCH(B258,Scenario!$A$18:$A$20,0))</f>
        <v>240</v>
      </c>
      <c r="R258" s="9" t="n">
        <f aca="false">INDEX(Scenario!$C$18:$C$20,MATCH(B258,Scenario!$A$18:$A$20,0))</f>
        <v>4320</v>
      </c>
      <c r="S258" s="9" t="n">
        <f aca="false">IF(ISNUMBER(M258),IF(M258&lt;=Q258,1,0),"")</f>
        <v>1</v>
      </c>
      <c r="T258" s="9" t="n">
        <f aca="false">IF(ISNUMBER(P258),IF(P258&lt;=R258,1,0),"")</f>
        <v>1</v>
      </c>
      <c r="U258" s="9" t="n">
        <f aca="false">IF(E258&gt;Scenario!$B$14,0,IF(OR(AND(ISNUMBER(H258),H258&lt;=Scenario!$B$14),AND(ISNUMBER(I258),I258&lt;=Scenario!$B$14)),0,1))</f>
        <v>0</v>
      </c>
      <c r="V258" s="9" t="n">
        <f aca="false">IF(AND(U258=1,(Scenario!$B$14-E258)/60&gt;R258),1,0)</f>
        <v>0</v>
      </c>
      <c r="W258" s="9" t="n">
        <f aca="false">IF(OR(C258=Scenario!$B$22,C258=Scenario!$C$22),1,0)</f>
        <v>0</v>
      </c>
      <c r="X258" s="9" t="n">
        <f aca="false">IF(ISNUMBER(I258),1,0)</f>
        <v>0</v>
      </c>
      <c r="Y258" s="9" t="n">
        <f aca="false">MOD(INT(E258/86400)+3,7)</f>
        <v>4</v>
      </c>
      <c r="Z258" s="9" t="n">
        <f aca="false">MOD(INT(E258/3600),24)</f>
        <v>12</v>
      </c>
      <c r="AA258" s="6" t="s">
        <v>761</v>
      </c>
    </row>
    <row r="259" customFormat="false" ht="15" hidden="false" customHeight="false" outlineLevel="0" collapsed="false">
      <c r="A259" s="6" t="s">
        <v>762</v>
      </c>
      <c r="B259" s="6" t="s">
        <v>44</v>
      </c>
      <c r="C259" s="6" t="s">
        <v>46</v>
      </c>
      <c r="D259" s="6" t="s">
        <v>170</v>
      </c>
      <c r="E259" s="6" t="n">
        <v>1783688128</v>
      </c>
      <c r="F259" s="6" t="n">
        <v>1783688365</v>
      </c>
      <c r="G259" s="6" t="n">
        <v>1783688166</v>
      </c>
      <c r="H259" s="6" t="n">
        <v>1783691693</v>
      </c>
      <c r="J259" s="6" t="n">
        <v>0</v>
      </c>
      <c r="K259" s="6" t="n">
        <v>0</v>
      </c>
      <c r="L259" s="9" t="n">
        <f aca="false">IF(AND(E259&gt;=Scenario!$B$11,E259&lt;Scenario!$B$12),1,0)</f>
        <v>1</v>
      </c>
      <c r="M259" s="9" t="n">
        <f aca="false">IF(AND(L259=1,ISNUMBER(F259)),MAX(0,F259-E259)/60,"")</f>
        <v>3.95</v>
      </c>
      <c r="N259" s="9" t="n">
        <f aca="false">IF(AND(L259=1,ISNUMBER(G259)),MAX(0,G259-E259)/60,"")</f>
        <v>0.633333333333333</v>
      </c>
      <c r="O259" s="9" t="n">
        <f aca="false">IF(ISNUMBER(H259),IF(AND(H259&gt;=Scenario!$B$11,H259&lt;Scenario!$B$12),1,0),0)</f>
        <v>1</v>
      </c>
      <c r="P259" s="9" t="n">
        <f aca="false">IF(O259=1,MAX(0,H259-E259)/60,"")</f>
        <v>59.4166666666667</v>
      </c>
      <c r="Q259" s="9" t="n">
        <f aca="false">INDEX(Scenario!$B$18:$B$20,MATCH(B259,Scenario!$A$18:$A$20,0))</f>
        <v>240</v>
      </c>
      <c r="R259" s="9" t="n">
        <f aca="false">INDEX(Scenario!$C$18:$C$20,MATCH(B259,Scenario!$A$18:$A$20,0))</f>
        <v>4320</v>
      </c>
      <c r="S259" s="9" t="n">
        <f aca="false">IF(ISNUMBER(M259),IF(M259&lt;=Q259,1,0),"")</f>
        <v>1</v>
      </c>
      <c r="T259" s="9" t="n">
        <f aca="false">IF(ISNUMBER(P259),IF(P259&lt;=R259,1,0),"")</f>
        <v>1</v>
      </c>
      <c r="U259" s="9" t="n">
        <f aca="false">IF(E259&gt;Scenario!$B$14,0,IF(OR(AND(ISNUMBER(H259),H259&lt;=Scenario!$B$14),AND(ISNUMBER(I259),I259&lt;=Scenario!$B$14)),0,1))</f>
        <v>0</v>
      </c>
      <c r="V259" s="9" t="n">
        <f aca="false">IF(AND(U259=1,(Scenario!$B$14-E259)/60&gt;R259),1,0)</f>
        <v>0</v>
      </c>
      <c r="W259" s="9" t="n">
        <f aca="false">IF(OR(C259=Scenario!$B$22,C259=Scenario!$C$22),1,0)</f>
        <v>1</v>
      </c>
      <c r="X259" s="9" t="n">
        <f aca="false">IF(ISNUMBER(I259),1,0)</f>
        <v>0</v>
      </c>
      <c r="Y259" s="9" t="n">
        <f aca="false">MOD(INT(E259/86400)+3,7)</f>
        <v>4</v>
      </c>
      <c r="Z259" s="9" t="n">
        <f aca="false">MOD(INT(E259/3600),24)</f>
        <v>12</v>
      </c>
      <c r="AA259" s="6" t="s">
        <v>763</v>
      </c>
    </row>
    <row r="260" customFormat="false" ht="15" hidden="false" customHeight="false" outlineLevel="0" collapsed="false">
      <c r="A260" s="6" t="s">
        <v>764</v>
      </c>
      <c r="B260" s="6" t="s">
        <v>44</v>
      </c>
      <c r="C260" s="6" t="s">
        <v>249</v>
      </c>
      <c r="D260" s="6" t="s">
        <v>172</v>
      </c>
      <c r="E260" s="6" t="n">
        <v>1783688338</v>
      </c>
      <c r="F260" s="6" t="n">
        <v>1783688449</v>
      </c>
      <c r="G260" s="6" t="n">
        <v>1783688359</v>
      </c>
      <c r="H260" s="6" t="n">
        <v>1783757208</v>
      </c>
      <c r="J260" s="6" t="n">
        <v>1</v>
      </c>
      <c r="K260" s="6" t="n">
        <v>1</v>
      </c>
      <c r="L260" s="9" t="n">
        <f aca="false">IF(AND(E260&gt;=Scenario!$B$11,E260&lt;Scenario!$B$12),1,0)</f>
        <v>1</v>
      </c>
      <c r="M260" s="9" t="n">
        <f aca="false">IF(AND(L260=1,ISNUMBER(F260)),MAX(0,F260-E260)/60,"")</f>
        <v>1.85</v>
      </c>
      <c r="N260" s="9" t="n">
        <f aca="false">IF(AND(L260=1,ISNUMBER(G260)),MAX(0,G260-E260)/60,"")</f>
        <v>0.35</v>
      </c>
      <c r="O260" s="9" t="n">
        <f aca="false">IF(ISNUMBER(H260),IF(AND(H260&gt;=Scenario!$B$11,H260&lt;Scenario!$B$12),1,0),0)</f>
        <v>1</v>
      </c>
      <c r="P260" s="9" t="n">
        <f aca="false">IF(O260=1,MAX(0,H260-E260)/60,"")</f>
        <v>1147.83333333333</v>
      </c>
      <c r="Q260" s="9" t="n">
        <f aca="false">INDEX(Scenario!$B$18:$B$20,MATCH(B260,Scenario!$A$18:$A$20,0))</f>
        <v>240</v>
      </c>
      <c r="R260" s="9" t="n">
        <f aca="false">INDEX(Scenario!$C$18:$C$20,MATCH(B260,Scenario!$A$18:$A$20,0))</f>
        <v>4320</v>
      </c>
      <c r="S260" s="9" t="n">
        <f aca="false">IF(ISNUMBER(M260),IF(M260&lt;=Q260,1,0),"")</f>
        <v>1</v>
      </c>
      <c r="T260" s="9" t="n">
        <f aca="false">IF(ISNUMBER(P260),IF(P260&lt;=R260,1,0),"")</f>
        <v>1</v>
      </c>
      <c r="U260" s="9" t="n">
        <f aca="false">IF(E260&gt;Scenario!$B$14,0,IF(OR(AND(ISNUMBER(H260),H260&lt;=Scenario!$B$14),AND(ISNUMBER(I260),I260&lt;=Scenario!$B$14)),0,1))</f>
        <v>0</v>
      </c>
      <c r="V260" s="9" t="n">
        <f aca="false">IF(AND(U260=1,(Scenario!$B$14-E260)/60&gt;R260),1,0)</f>
        <v>0</v>
      </c>
      <c r="W260" s="9" t="n">
        <f aca="false">IF(OR(C260=Scenario!$B$22,C260=Scenario!$C$22),1,0)</f>
        <v>0</v>
      </c>
      <c r="X260" s="9" t="n">
        <f aca="false">IF(ISNUMBER(I260),1,0)</f>
        <v>0</v>
      </c>
      <c r="Y260" s="9" t="n">
        <f aca="false">MOD(INT(E260/86400)+3,7)</f>
        <v>4</v>
      </c>
      <c r="Z260" s="9" t="n">
        <f aca="false">MOD(INT(E260/3600),24)</f>
        <v>12</v>
      </c>
      <c r="AA260" s="6" t="s">
        <v>765</v>
      </c>
    </row>
    <row r="261" customFormat="false" ht="15" hidden="false" customHeight="false" outlineLevel="0" collapsed="false">
      <c r="A261" s="6" t="s">
        <v>766</v>
      </c>
      <c r="B261" s="6" t="s">
        <v>44</v>
      </c>
      <c r="C261" s="6" t="s">
        <v>249</v>
      </c>
      <c r="D261" s="6" t="s">
        <v>170</v>
      </c>
      <c r="E261" s="6" t="n">
        <v>1783688829</v>
      </c>
      <c r="F261" s="6" t="n">
        <v>1783689074</v>
      </c>
      <c r="G261" s="6" t="n">
        <v>1783688856</v>
      </c>
      <c r="H261" s="6" t="n">
        <v>1783690119</v>
      </c>
      <c r="J261" s="6" t="n">
        <v>0</v>
      </c>
      <c r="K261" s="6" t="n">
        <v>0</v>
      </c>
      <c r="L261" s="9" t="n">
        <f aca="false">IF(AND(E261&gt;=Scenario!$B$11,E261&lt;Scenario!$B$12),1,0)</f>
        <v>1</v>
      </c>
      <c r="M261" s="9" t="n">
        <f aca="false">IF(AND(L261=1,ISNUMBER(F261)),MAX(0,F261-E261)/60,"")</f>
        <v>4.08333333333333</v>
      </c>
      <c r="N261" s="9" t="n">
        <f aca="false">IF(AND(L261=1,ISNUMBER(G261)),MAX(0,G261-E261)/60,"")</f>
        <v>0.45</v>
      </c>
      <c r="O261" s="9" t="n">
        <f aca="false">IF(ISNUMBER(H261),IF(AND(H261&gt;=Scenario!$B$11,H261&lt;Scenario!$B$12),1,0),0)</f>
        <v>1</v>
      </c>
      <c r="P261" s="9" t="n">
        <f aca="false">IF(O261=1,MAX(0,H261-E261)/60,"")</f>
        <v>21.5</v>
      </c>
      <c r="Q261" s="9" t="n">
        <f aca="false">INDEX(Scenario!$B$18:$B$20,MATCH(B261,Scenario!$A$18:$A$20,0))</f>
        <v>240</v>
      </c>
      <c r="R261" s="9" t="n">
        <f aca="false">INDEX(Scenario!$C$18:$C$20,MATCH(B261,Scenario!$A$18:$A$20,0))</f>
        <v>4320</v>
      </c>
      <c r="S261" s="9" t="n">
        <f aca="false">IF(ISNUMBER(M261),IF(M261&lt;=Q261,1,0),"")</f>
        <v>1</v>
      </c>
      <c r="T261" s="9" t="n">
        <f aca="false">IF(ISNUMBER(P261),IF(P261&lt;=R261,1,0),"")</f>
        <v>1</v>
      </c>
      <c r="U261" s="9" t="n">
        <f aca="false">IF(E261&gt;Scenario!$B$14,0,IF(OR(AND(ISNUMBER(H261),H261&lt;=Scenario!$B$14),AND(ISNUMBER(I261),I261&lt;=Scenario!$B$14)),0,1))</f>
        <v>0</v>
      </c>
      <c r="V261" s="9" t="n">
        <f aca="false">IF(AND(U261=1,(Scenario!$B$14-E261)/60&gt;R261),1,0)</f>
        <v>0</v>
      </c>
      <c r="W261" s="9" t="n">
        <f aca="false">IF(OR(C261=Scenario!$B$22,C261=Scenario!$C$22),1,0)</f>
        <v>0</v>
      </c>
      <c r="X261" s="9" t="n">
        <f aca="false">IF(ISNUMBER(I261),1,0)</f>
        <v>0</v>
      </c>
      <c r="Y261" s="9" t="n">
        <f aca="false">MOD(INT(E261/86400)+3,7)</f>
        <v>4</v>
      </c>
      <c r="Z261" s="9" t="n">
        <f aca="false">MOD(INT(E261/3600),24)</f>
        <v>13</v>
      </c>
      <c r="AA261" s="6" t="s">
        <v>767</v>
      </c>
    </row>
    <row r="262" customFormat="false" ht="15" hidden="false" customHeight="false" outlineLevel="0" collapsed="false">
      <c r="A262" s="6" t="s">
        <v>768</v>
      </c>
      <c r="B262" s="6" t="s">
        <v>44</v>
      </c>
      <c r="C262" s="6" t="s">
        <v>249</v>
      </c>
      <c r="D262" s="6" t="s">
        <v>172</v>
      </c>
      <c r="E262" s="6" t="n">
        <v>1783689123</v>
      </c>
      <c r="F262" s="6" t="n">
        <v>1783690458</v>
      </c>
      <c r="G262" s="6" t="n">
        <v>1783690259</v>
      </c>
      <c r="H262" s="6" t="n">
        <v>1783694009</v>
      </c>
      <c r="J262" s="6" t="n">
        <v>0</v>
      </c>
      <c r="K262" s="6" t="n">
        <v>0</v>
      </c>
      <c r="L262" s="9" t="n">
        <f aca="false">IF(AND(E262&gt;=Scenario!$B$11,E262&lt;Scenario!$B$12),1,0)</f>
        <v>1</v>
      </c>
      <c r="M262" s="9" t="n">
        <f aca="false">IF(AND(L262=1,ISNUMBER(F262)),MAX(0,F262-E262)/60,"")</f>
        <v>22.25</v>
      </c>
      <c r="N262" s="9" t="n">
        <f aca="false">IF(AND(L262=1,ISNUMBER(G262)),MAX(0,G262-E262)/60,"")</f>
        <v>18.9333333333333</v>
      </c>
      <c r="O262" s="9" t="n">
        <f aca="false">IF(ISNUMBER(H262),IF(AND(H262&gt;=Scenario!$B$11,H262&lt;Scenario!$B$12),1,0),0)</f>
        <v>1</v>
      </c>
      <c r="P262" s="9" t="n">
        <f aca="false">IF(O262=1,MAX(0,H262-E262)/60,"")</f>
        <v>81.4333333333333</v>
      </c>
      <c r="Q262" s="9" t="n">
        <f aca="false">INDEX(Scenario!$B$18:$B$20,MATCH(B262,Scenario!$A$18:$A$20,0))</f>
        <v>240</v>
      </c>
      <c r="R262" s="9" t="n">
        <f aca="false">INDEX(Scenario!$C$18:$C$20,MATCH(B262,Scenario!$A$18:$A$20,0))</f>
        <v>4320</v>
      </c>
      <c r="S262" s="9" t="n">
        <f aca="false">IF(ISNUMBER(M262),IF(M262&lt;=Q262,1,0),"")</f>
        <v>1</v>
      </c>
      <c r="T262" s="9" t="n">
        <f aca="false">IF(ISNUMBER(P262),IF(P262&lt;=R262,1,0),"")</f>
        <v>1</v>
      </c>
      <c r="U262" s="9" t="n">
        <f aca="false">IF(E262&gt;Scenario!$B$14,0,IF(OR(AND(ISNUMBER(H262),H262&lt;=Scenario!$B$14),AND(ISNUMBER(I262),I262&lt;=Scenario!$B$14)),0,1))</f>
        <v>0</v>
      </c>
      <c r="V262" s="9" t="n">
        <f aca="false">IF(AND(U262=1,(Scenario!$B$14-E262)/60&gt;R262),1,0)</f>
        <v>0</v>
      </c>
      <c r="W262" s="9" t="n">
        <f aca="false">IF(OR(C262=Scenario!$B$22,C262=Scenario!$C$22),1,0)</f>
        <v>0</v>
      </c>
      <c r="X262" s="9" t="n">
        <f aca="false">IF(ISNUMBER(I262),1,0)</f>
        <v>0</v>
      </c>
      <c r="Y262" s="9" t="n">
        <f aca="false">MOD(INT(E262/86400)+3,7)</f>
        <v>4</v>
      </c>
      <c r="Z262" s="9" t="n">
        <f aca="false">MOD(INT(E262/3600),24)</f>
        <v>13</v>
      </c>
      <c r="AA262" s="6" t="s">
        <v>769</v>
      </c>
    </row>
    <row r="263" customFormat="false" ht="15" hidden="false" customHeight="false" outlineLevel="0" collapsed="false">
      <c r="A263" s="6" t="s">
        <v>770</v>
      </c>
      <c r="B263" s="6" t="s">
        <v>43</v>
      </c>
      <c r="C263" s="6" t="s">
        <v>46</v>
      </c>
      <c r="D263" s="6" t="s">
        <v>171</v>
      </c>
      <c r="E263" s="6" t="n">
        <v>1783690339</v>
      </c>
      <c r="F263" s="6" t="n">
        <v>1783690448</v>
      </c>
      <c r="G263" s="6" t="n">
        <v>1783690377</v>
      </c>
      <c r="H263" s="6" t="n">
        <v>1783698551</v>
      </c>
      <c r="J263" s="6" t="n">
        <v>0</v>
      </c>
      <c r="K263" s="6" t="n">
        <v>0</v>
      </c>
      <c r="L263" s="9" t="n">
        <f aca="false">IF(AND(E263&gt;=Scenario!$B$11,E263&lt;Scenario!$B$12),1,0)</f>
        <v>1</v>
      </c>
      <c r="M263" s="9" t="n">
        <f aca="false">IF(AND(L263=1,ISNUMBER(F263)),MAX(0,F263-E263)/60,"")</f>
        <v>1.81666666666667</v>
      </c>
      <c r="N263" s="9" t="n">
        <f aca="false">IF(AND(L263=1,ISNUMBER(G263)),MAX(0,G263-E263)/60,"")</f>
        <v>0.633333333333333</v>
      </c>
      <c r="O263" s="9" t="n">
        <f aca="false">IF(ISNUMBER(H263),IF(AND(H263&gt;=Scenario!$B$11,H263&lt;Scenario!$B$12),1,0),0)</f>
        <v>1</v>
      </c>
      <c r="P263" s="9" t="n">
        <f aca="false">IF(O263=1,MAX(0,H263-E263)/60,"")</f>
        <v>136.866666666667</v>
      </c>
      <c r="Q263" s="9" t="n">
        <f aca="false">INDEX(Scenario!$B$18:$B$20,MATCH(B263,Scenario!$A$18:$A$20,0))</f>
        <v>60</v>
      </c>
      <c r="R263" s="9" t="n">
        <f aca="false">INDEX(Scenario!$C$18:$C$20,MATCH(B263,Scenario!$A$18:$A$20,0))</f>
        <v>1440</v>
      </c>
      <c r="S263" s="9" t="n">
        <f aca="false">IF(ISNUMBER(M263),IF(M263&lt;=Q263,1,0),"")</f>
        <v>1</v>
      </c>
      <c r="T263" s="9" t="n">
        <f aca="false">IF(ISNUMBER(P263),IF(P263&lt;=R263,1,0),"")</f>
        <v>1</v>
      </c>
      <c r="U263" s="9" t="n">
        <f aca="false">IF(E263&gt;Scenario!$B$14,0,IF(OR(AND(ISNUMBER(H263),H263&lt;=Scenario!$B$14),AND(ISNUMBER(I263),I263&lt;=Scenario!$B$14)),0,1))</f>
        <v>0</v>
      </c>
      <c r="V263" s="9" t="n">
        <f aca="false">IF(AND(U263=1,(Scenario!$B$14-E263)/60&gt;R263),1,0)</f>
        <v>0</v>
      </c>
      <c r="W263" s="9" t="n">
        <f aca="false">IF(OR(C263=Scenario!$B$22,C263=Scenario!$C$22),1,0)</f>
        <v>1</v>
      </c>
      <c r="X263" s="9" t="n">
        <f aca="false">IF(ISNUMBER(I263),1,0)</f>
        <v>0</v>
      </c>
      <c r="Y263" s="9" t="n">
        <f aca="false">MOD(INT(E263/86400)+3,7)</f>
        <v>4</v>
      </c>
      <c r="Z263" s="9" t="n">
        <f aca="false">MOD(INT(E263/3600),24)</f>
        <v>13</v>
      </c>
      <c r="AA263" s="6" t="s">
        <v>771</v>
      </c>
    </row>
    <row r="264" customFormat="false" ht="15" hidden="false" customHeight="false" outlineLevel="0" collapsed="false">
      <c r="A264" s="6" t="s">
        <v>772</v>
      </c>
      <c r="B264" s="6" t="s">
        <v>43</v>
      </c>
      <c r="C264" s="6" t="s">
        <v>46</v>
      </c>
      <c r="D264" s="6" t="s">
        <v>171</v>
      </c>
      <c r="E264" s="6" t="n">
        <v>1783690492</v>
      </c>
      <c r="F264" s="6" t="n">
        <v>1783690737</v>
      </c>
      <c r="G264" s="6" t="n">
        <v>1783690519</v>
      </c>
      <c r="H264" s="6" t="n">
        <v>1783692768</v>
      </c>
      <c r="J264" s="6" t="n">
        <v>0</v>
      </c>
      <c r="K264" s="6" t="n">
        <v>0</v>
      </c>
      <c r="L264" s="9" t="n">
        <f aca="false">IF(AND(E264&gt;=Scenario!$B$11,E264&lt;Scenario!$B$12),1,0)</f>
        <v>1</v>
      </c>
      <c r="M264" s="9" t="n">
        <f aca="false">IF(AND(L264=1,ISNUMBER(F264)),MAX(0,F264-E264)/60,"")</f>
        <v>4.08333333333333</v>
      </c>
      <c r="N264" s="9" t="n">
        <f aca="false">IF(AND(L264=1,ISNUMBER(G264)),MAX(0,G264-E264)/60,"")</f>
        <v>0.45</v>
      </c>
      <c r="O264" s="9" t="n">
        <f aca="false">IF(ISNUMBER(H264),IF(AND(H264&gt;=Scenario!$B$11,H264&lt;Scenario!$B$12),1,0),0)</f>
        <v>1</v>
      </c>
      <c r="P264" s="9" t="n">
        <f aca="false">IF(O264=1,MAX(0,H264-E264)/60,"")</f>
        <v>37.9333333333333</v>
      </c>
      <c r="Q264" s="9" t="n">
        <f aca="false">INDEX(Scenario!$B$18:$B$20,MATCH(B264,Scenario!$A$18:$A$20,0))</f>
        <v>60</v>
      </c>
      <c r="R264" s="9" t="n">
        <f aca="false">INDEX(Scenario!$C$18:$C$20,MATCH(B264,Scenario!$A$18:$A$20,0))</f>
        <v>1440</v>
      </c>
      <c r="S264" s="9" t="n">
        <f aca="false">IF(ISNUMBER(M264),IF(M264&lt;=Q264,1,0),"")</f>
        <v>1</v>
      </c>
      <c r="T264" s="9" t="n">
        <f aca="false">IF(ISNUMBER(P264),IF(P264&lt;=R264,1,0),"")</f>
        <v>1</v>
      </c>
      <c r="U264" s="9" t="n">
        <f aca="false">IF(E264&gt;Scenario!$B$14,0,IF(OR(AND(ISNUMBER(H264),H264&lt;=Scenario!$B$14),AND(ISNUMBER(I264),I264&lt;=Scenario!$B$14)),0,1))</f>
        <v>0</v>
      </c>
      <c r="V264" s="9" t="n">
        <f aca="false">IF(AND(U264=1,(Scenario!$B$14-E264)/60&gt;R264),1,0)</f>
        <v>0</v>
      </c>
      <c r="W264" s="9" t="n">
        <f aca="false">IF(OR(C264=Scenario!$B$22,C264=Scenario!$C$22),1,0)</f>
        <v>1</v>
      </c>
      <c r="X264" s="9" t="n">
        <f aca="false">IF(ISNUMBER(I264),1,0)</f>
        <v>0</v>
      </c>
      <c r="Y264" s="9" t="n">
        <f aca="false">MOD(INT(E264/86400)+3,7)</f>
        <v>4</v>
      </c>
      <c r="Z264" s="9" t="n">
        <f aca="false">MOD(INT(E264/3600),24)</f>
        <v>13</v>
      </c>
      <c r="AA264" s="6" t="s">
        <v>773</v>
      </c>
    </row>
    <row r="265" customFormat="false" ht="15" hidden="false" customHeight="false" outlineLevel="0" collapsed="false">
      <c r="A265" s="6" t="s">
        <v>774</v>
      </c>
      <c r="B265" s="6" t="s">
        <v>43</v>
      </c>
      <c r="C265" s="6" t="s">
        <v>46</v>
      </c>
      <c r="D265" s="6" t="s">
        <v>170</v>
      </c>
      <c r="E265" s="6" t="n">
        <v>1783690616</v>
      </c>
      <c r="F265" s="6" t="n">
        <v>1783690958</v>
      </c>
      <c r="G265" s="6" t="n">
        <v>1783690768</v>
      </c>
      <c r="H265" s="6" t="n">
        <v>1783691783</v>
      </c>
      <c r="J265" s="6" t="n">
        <v>0</v>
      </c>
      <c r="K265" s="6" t="n">
        <v>0</v>
      </c>
      <c r="L265" s="9" t="n">
        <f aca="false">IF(AND(E265&gt;=Scenario!$B$11,E265&lt;Scenario!$B$12),1,0)</f>
        <v>1</v>
      </c>
      <c r="M265" s="9" t="n">
        <f aca="false">IF(AND(L265=1,ISNUMBER(F265)),MAX(0,F265-E265)/60,"")</f>
        <v>5.7</v>
      </c>
      <c r="N265" s="9" t="n">
        <f aca="false">IF(AND(L265=1,ISNUMBER(G265)),MAX(0,G265-E265)/60,"")</f>
        <v>2.53333333333333</v>
      </c>
      <c r="O265" s="9" t="n">
        <f aca="false">IF(ISNUMBER(H265),IF(AND(H265&gt;=Scenario!$B$11,H265&lt;Scenario!$B$12),1,0),0)</f>
        <v>1</v>
      </c>
      <c r="P265" s="9" t="n">
        <f aca="false">IF(O265=1,MAX(0,H265-E265)/60,"")</f>
        <v>19.45</v>
      </c>
      <c r="Q265" s="9" t="n">
        <f aca="false">INDEX(Scenario!$B$18:$B$20,MATCH(B265,Scenario!$A$18:$A$20,0))</f>
        <v>60</v>
      </c>
      <c r="R265" s="9" t="n">
        <f aca="false">INDEX(Scenario!$C$18:$C$20,MATCH(B265,Scenario!$A$18:$A$20,0))</f>
        <v>1440</v>
      </c>
      <c r="S265" s="9" t="n">
        <f aca="false">IF(ISNUMBER(M265),IF(M265&lt;=Q265,1,0),"")</f>
        <v>1</v>
      </c>
      <c r="T265" s="9" t="n">
        <f aca="false">IF(ISNUMBER(P265),IF(P265&lt;=R265,1,0),"")</f>
        <v>1</v>
      </c>
      <c r="U265" s="9" t="n">
        <f aca="false">IF(E265&gt;Scenario!$B$14,0,IF(OR(AND(ISNUMBER(H265),H265&lt;=Scenario!$B$14),AND(ISNUMBER(I265),I265&lt;=Scenario!$B$14)),0,1))</f>
        <v>0</v>
      </c>
      <c r="V265" s="9" t="n">
        <f aca="false">IF(AND(U265=1,(Scenario!$B$14-E265)/60&gt;R265),1,0)</f>
        <v>0</v>
      </c>
      <c r="W265" s="9" t="n">
        <f aca="false">IF(OR(C265=Scenario!$B$22,C265=Scenario!$C$22),1,0)</f>
        <v>1</v>
      </c>
      <c r="X265" s="9" t="n">
        <f aca="false">IF(ISNUMBER(I265),1,0)</f>
        <v>0</v>
      </c>
      <c r="Y265" s="9" t="n">
        <f aca="false">MOD(INT(E265/86400)+3,7)</f>
        <v>4</v>
      </c>
      <c r="Z265" s="9" t="n">
        <f aca="false">MOD(INT(E265/3600),24)</f>
        <v>13</v>
      </c>
      <c r="AA265" s="6" t="s">
        <v>775</v>
      </c>
    </row>
    <row r="266" customFormat="false" ht="15" hidden="false" customHeight="false" outlineLevel="0" collapsed="false">
      <c r="A266" s="6" t="s">
        <v>776</v>
      </c>
      <c r="B266" s="6" t="s">
        <v>42</v>
      </c>
      <c r="C266" s="6" t="s">
        <v>288</v>
      </c>
      <c r="D266" s="6" t="s">
        <v>171</v>
      </c>
      <c r="E266" s="6" t="n">
        <v>1783691425</v>
      </c>
      <c r="F266" s="6" t="n">
        <v>1783691798</v>
      </c>
      <c r="G266" s="6" t="n">
        <v>1783691654</v>
      </c>
      <c r="H266" s="6" t="n">
        <v>1783693070</v>
      </c>
      <c r="J266" s="6" t="n">
        <v>0</v>
      </c>
      <c r="K266" s="6" t="n">
        <v>0</v>
      </c>
      <c r="L266" s="9" t="n">
        <f aca="false">IF(AND(E266&gt;=Scenario!$B$11,E266&lt;Scenario!$B$12),1,0)</f>
        <v>1</v>
      </c>
      <c r="M266" s="9" t="n">
        <f aca="false">IF(AND(L266=1,ISNUMBER(F266)),MAX(0,F266-E266)/60,"")</f>
        <v>6.21666666666667</v>
      </c>
      <c r="N266" s="9" t="n">
        <f aca="false">IF(AND(L266=1,ISNUMBER(G266)),MAX(0,G266-E266)/60,"")</f>
        <v>3.81666666666667</v>
      </c>
      <c r="O266" s="9" t="n">
        <f aca="false">IF(ISNUMBER(H266),IF(AND(H266&gt;=Scenario!$B$11,H266&lt;Scenario!$B$12),1,0),0)</f>
        <v>1</v>
      </c>
      <c r="P266" s="9" t="n">
        <f aca="false">IF(O266=1,MAX(0,H266-E266)/60,"")</f>
        <v>27.4166666666667</v>
      </c>
      <c r="Q266" s="9" t="n">
        <f aca="false">INDEX(Scenario!$B$18:$B$20,MATCH(B266,Scenario!$A$18:$A$20,0))</f>
        <v>15</v>
      </c>
      <c r="R266" s="9" t="n">
        <f aca="false">INDEX(Scenario!$C$18:$C$20,MATCH(B266,Scenario!$A$18:$A$20,0))</f>
        <v>240</v>
      </c>
      <c r="S266" s="9" t="n">
        <f aca="false">IF(ISNUMBER(M266),IF(M266&lt;=Q266,1,0),"")</f>
        <v>1</v>
      </c>
      <c r="T266" s="9" t="n">
        <f aca="false">IF(ISNUMBER(P266),IF(P266&lt;=R266,1,0),"")</f>
        <v>1</v>
      </c>
      <c r="U266" s="9" t="n">
        <f aca="false">IF(E266&gt;Scenario!$B$14,0,IF(OR(AND(ISNUMBER(H266),H266&lt;=Scenario!$B$14),AND(ISNUMBER(I266),I266&lt;=Scenario!$B$14)),0,1))</f>
        <v>0</v>
      </c>
      <c r="V266" s="9" t="n">
        <f aca="false">IF(AND(U266=1,(Scenario!$B$14-E266)/60&gt;R266),1,0)</f>
        <v>0</v>
      </c>
      <c r="W266" s="9" t="n">
        <f aca="false">IF(OR(C266=Scenario!$B$22,C266=Scenario!$C$22),1,0)</f>
        <v>0</v>
      </c>
      <c r="X266" s="9" t="n">
        <f aca="false">IF(ISNUMBER(I266),1,0)</f>
        <v>0</v>
      </c>
      <c r="Y266" s="9" t="n">
        <f aca="false">MOD(INT(E266/86400)+3,7)</f>
        <v>4</v>
      </c>
      <c r="Z266" s="9" t="n">
        <f aca="false">MOD(INT(E266/3600),24)</f>
        <v>13</v>
      </c>
      <c r="AA266" s="6" t="s">
        <v>777</v>
      </c>
    </row>
    <row r="267" customFormat="false" ht="15" hidden="false" customHeight="false" outlineLevel="0" collapsed="false">
      <c r="A267" s="6" t="s">
        <v>778</v>
      </c>
      <c r="B267" s="6" t="s">
        <v>44</v>
      </c>
      <c r="C267" s="6" t="s">
        <v>249</v>
      </c>
      <c r="D267" s="6" t="s">
        <v>171</v>
      </c>
      <c r="E267" s="6" t="n">
        <v>1783694662</v>
      </c>
      <c r="F267" s="6" t="n">
        <v>1783694911</v>
      </c>
      <c r="G267" s="6" t="n">
        <v>1783694701</v>
      </c>
      <c r="H267" s="6" t="n">
        <v>1783697026</v>
      </c>
      <c r="J267" s="6" t="n">
        <v>0</v>
      </c>
      <c r="K267" s="6" t="n">
        <v>0</v>
      </c>
      <c r="L267" s="9" t="n">
        <f aca="false">IF(AND(E267&gt;=Scenario!$B$11,E267&lt;Scenario!$B$12),1,0)</f>
        <v>1</v>
      </c>
      <c r="M267" s="9" t="n">
        <f aca="false">IF(AND(L267=1,ISNUMBER(F267)),MAX(0,F267-E267)/60,"")</f>
        <v>4.15</v>
      </c>
      <c r="N267" s="9" t="n">
        <f aca="false">IF(AND(L267=1,ISNUMBER(G267)),MAX(0,G267-E267)/60,"")</f>
        <v>0.65</v>
      </c>
      <c r="O267" s="9" t="n">
        <f aca="false">IF(ISNUMBER(H267),IF(AND(H267&gt;=Scenario!$B$11,H267&lt;Scenario!$B$12),1,0),0)</f>
        <v>1</v>
      </c>
      <c r="P267" s="9" t="n">
        <f aca="false">IF(O267=1,MAX(0,H267-E267)/60,"")</f>
        <v>39.4</v>
      </c>
      <c r="Q267" s="9" t="n">
        <f aca="false">INDEX(Scenario!$B$18:$B$20,MATCH(B267,Scenario!$A$18:$A$20,0))</f>
        <v>240</v>
      </c>
      <c r="R267" s="9" t="n">
        <f aca="false">INDEX(Scenario!$C$18:$C$20,MATCH(B267,Scenario!$A$18:$A$20,0))</f>
        <v>4320</v>
      </c>
      <c r="S267" s="9" t="n">
        <f aca="false">IF(ISNUMBER(M267),IF(M267&lt;=Q267,1,0),"")</f>
        <v>1</v>
      </c>
      <c r="T267" s="9" t="n">
        <f aca="false">IF(ISNUMBER(P267),IF(P267&lt;=R267,1,0),"")</f>
        <v>1</v>
      </c>
      <c r="U267" s="9" t="n">
        <f aca="false">IF(E267&gt;Scenario!$B$14,0,IF(OR(AND(ISNUMBER(H267),H267&lt;=Scenario!$B$14),AND(ISNUMBER(I267),I267&lt;=Scenario!$B$14)),0,1))</f>
        <v>0</v>
      </c>
      <c r="V267" s="9" t="n">
        <f aca="false">IF(AND(U267=1,(Scenario!$B$14-E267)/60&gt;R267),1,0)</f>
        <v>0</v>
      </c>
      <c r="W267" s="9" t="n">
        <f aca="false">IF(OR(C267=Scenario!$B$22,C267=Scenario!$C$22),1,0)</f>
        <v>0</v>
      </c>
      <c r="X267" s="9" t="n">
        <f aca="false">IF(ISNUMBER(I267),1,0)</f>
        <v>0</v>
      </c>
      <c r="Y267" s="9" t="n">
        <f aca="false">MOD(INT(E267/86400)+3,7)</f>
        <v>4</v>
      </c>
      <c r="Z267" s="9" t="n">
        <f aca="false">MOD(INT(E267/3600),24)</f>
        <v>14</v>
      </c>
      <c r="AA267" s="6" t="s">
        <v>779</v>
      </c>
    </row>
    <row r="268" customFormat="false" ht="15" hidden="false" customHeight="false" outlineLevel="0" collapsed="false">
      <c r="A268" s="6" t="s">
        <v>780</v>
      </c>
      <c r="B268" s="6" t="s">
        <v>44</v>
      </c>
      <c r="C268" s="6" t="s">
        <v>46</v>
      </c>
      <c r="D268" s="6" t="s">
        <v>171</v>
      </c>
      <c r="E268" s="6" t="n">
        <v>1783694857</v>
      </c>
      <c r="F268" s="6" t="n">
        <v>1783695126</v>
      </c>
      <c r="G268" s="6" t="n">
        <v>1783694889</v>
      </c>
      <c r="H268" s="6" t="n">
        <v>1783699841</v>
      </c>
      <c r="J268" s="6" t="n">
        <v>0</v>
      </c>
      <c r="K268" s="6" t="n">
        <v>0</v>
      </c>
      <c r="L268" s="9" t="n">
        <f aca="false">IF(AND(E268&gt;=Scenario!$B$11,E268&lt;Scenario!$B$12),1,0)</f>
        <v>1</v>
      </c>
      <c r="M268" s="9" t="n">
        <f aca="false">IF(AND(L268=1,ISNUMBER(F268)),MAX(0,F268-E268)/60,"")</f>
        <v>4.48333333333333</v>
      </c>
      <c r="N268" s="9" t="n">
        <f aca="false">IF(AND(L268=1,ISNUMBER(G268)),MAX(0,G268-E268)/60,"")</f>
        <v>0.533333333333333</v>
      </c>
      <c r="O268" s="9" t="n">
        <f aca="false">IF(ISNUMBER(H268),IF(AND(H268&gt;=Scenario!$B$11,H268&lt;Scenario!$B$12),1,0),0)</f>
        <v>1</v>
      </c>
      <c r="P268" s="9" t="n">
        <f aca="false">IF(O268=1,MAX(0,H268-E268)/60,"")</f>
        <v>83.0666666666667</v>
      </c>
      <c r="Q268" s="9" t="n">
        <f aca="false">INDEX(Scenario!$B$18:$B$20,MATCH(B268,Scenario!$A$18:$A$20,0))</f>
        <v>240</v>
      </c>
      <c r="R268" s="9" t="n">
        <f aca="false">INDEX(Scenario!$C$18:$C$20,MATCH(B268,Scenario!$A$18:$A$20,0))</f>
        <v>4320</v>
      </c>
      <c r="S268" s="9" t="n">
        <f aca="false">IF(ISNUMBER(M268),IF(M268&lt;=Q268,1,0),"")</f>
        <v>1</v>
      </c>
      <c r="T268" s="9" t="n">
        <f aca="false">IF(ISNUMBER(P268),IF(P268&lt;=R268,1,0),"")</f>
        <v>1</v>
      </c>
      <c r="U268" s="9" t="n">
        <f aca="false">IF(E268&gt;Scenario!$B$14,0,IF(OR(AND(ISNUMBER(H268),H268&lt;=Scenario!$B$14),AND(ISNUMBER(I268),I268&lt;=Scenario!$B$14)),0,1))</f>
        <v>0</v>
      </c>
      <c r="V268" s="9" t="n">
        <f aca="false">IF(AND(U268=1,(Scenario!$B$14-E268)/60&gt;R268),1,0)</f>
        <v>0</v>
      </c>
      <c r="W268" s="9" t="n">
        <f aca="false">IF(OR(C268=Scenario!$B$22,C268=Scenario!$C$22),1,0)</f>
        <v>1</v>
      </c>
      <c r="X268" s="9" t="n">
        <f aca="false">IF(ISNUMBER(I268),1,0)</f>
        <v>0</v>
      </c>
      <c r="Y268" s="9" t="n">
        <f aca="false">MOD(INT(E268/86400)+3,7)</f>
        <v>4</v>
      </c>
      <c r="Z268" s="9" t="n">
        <f aca="false">MOD(INT(E268/3600),24)</f>
        <v>14</v>
      </c>
      <c r="AA268" s="6" t="s">
        <v>781</v>
      </c>
    </row>
    <row r="269" customFormat="false" ht="15" hidden="false" customHeight="false" outlineLevel="0" collapsed="false">
      <c r="A269" s="6" t="s">
        <v>782</v>
      </c>
      <c r="B269" s="6" t="s">
        <v>43</v>
      </c>
      <c r="C269" s="6" t="s">
        <v>46</v>
      </c>
      <c r="D269" s="6" t="s">
        <v>170</v>
      </c>
      <c r="E269" s="6" t="n">
        <v>1783695029</v>
      </c>
      <c r="F269" s="6" t="n">
        <v>1783695159</v>
      </c>
      <c r="G269" s="6" t="n">
        <v>1783695061</v>
      </c>
      <c r="H269" s="6" t="n">
        <v>1783782956</v>
      </c>
      <c r="J269" s="6" t="n">
        <v>1</v>
      </c>
      <c r="K269" s="6" t="n">
        <v>0</v>
      </c>
      <c r="L269" s="9" t="n">
        <f aca="false">IF(AND(E269&gt;=Scenario!$B$11,E269&lt;Scenario!$B$12),1,0)</f>
        <v>1</v>
      </c>
      <c r="M269" s="9" t="n">
        <f aca="false">IF(AND(L269=1,ISNUMBER(F269)),MAX(0,F269-E269)/60,"")</f>
        <v>2.16666666666667</v>
      </c>
      <c r="N269" s="9" t="n">
        <f aca="false">IF(AND(L269=1,ISNUMBER(G269)),MAX(0,G269-E269)/60,"")</f>
        <v>0.533333333333333</v>
      </c>
      <c r="O269" s="9" t="n">
        <f aca="false">IF(ISNUMBER(H269),IF(AND(H269&gt;=Scenario!$B$11,H269&lt;Scenario!$B$12),1,0),0)</f>
        <v>1</v>
      </c>
      <c r="P269" s="9" t="n">
        <f aca="false">IF(O269=1,MAX(0,H269-E269)/60,"")</f>
        <v>1465.45</v>
      </c>
      <c r="Q269" s="9" t="n">
        <f aca="false">INDEX(Scenario!$B$18:$B$20,MATCH(B269,Scenario!$A$18:$A$20,0))</f>
        <v>60</v>
      </c>
      <c r="R269" s="9" t="n">
        <f aca="false">INDEX(Scenario!$C$18:$C$20,MATCH(B269,Scenario!$A$18:$A$20,0))</f>
        <v>1440</v>
      </c>
      <c r="S269" s="9" t="n">
        <f aca="false">IF(ISNUMBER(M269),IF(M269&lt;=Q269,1,0),"")</f>
        <v>1</v>
      </c>
      <c r="T269" s="9" t="n">
        <f aca="false">IF(ISNUMBER(P269),IF(P269&lt;=R269,1,0),"")</f>
        <v>0</v>
      </c>
      <c r="U269" s="9" t="n">
        <f aca="false">IF(E269&gt;Scenario!$B$14,0,IF(OR(AND(ISNUMBER(H269),H269&lt;=Scenario!$B$14),AND(ISNUMBER(I269),I269&lt;=Scenario!$B$14)),0,1))</f>
        <v>0</v>
      </c>
      <c r="V269" s="9" t="n">
        <f aca="false">IF(AND(U269=1,(Scenario!$B$14-E269)/60&gt;R269),1,0)</f>
        <v>0</v>
      </c>
      <c r="W269" s="9" t="n">
        <f aca="false">IF(OR(C269=Scenario!$B$22,C269=Scenario!$C$22),1,0)</f>
        <v>1</v>
      </c>
      <c r="X269" s="9" t="n">
        <f aca="false">IF(ISNUMBER(I269),1,0)</f>
        <v>0</v>
      </c>
      <c r="Y269" s="9" t="n">
        <f aca="false">MOD(INT(E269/86400)+3,7)</f>
        <v>4</v>
      </c>
      <c r="Z269" s="9" t="n">
        <f aca="false">MOD(INT(E269/3600),24)</f>
        <v>14</v>
      </c>
      <c r="AA269" s="6" t="s">
        <v>783</v>
      </c>
    </row>
    <row r="270" customFormat="false" ht="15" hidden="false" customHeight="false" outlineLevel="0" collapsed="false">
      <c r="A270" s="6" t="s">
        <v>784</v>
      </c>
      <c r="B270" s="6" t="s">
        <v>43</v>
      </c>
      <c r="C270" s="6" t="s">
        <v>249</v>
      </c>
      <c r="D270" s="6" t="s">
        <v>170</v>
      </c>
      <c r="E270" s="6" t="n">
        <v>1783695308</v>
      </c>
      <c r="F270" s="6" t="n">
        <v>1783695554</v>
      </c>
      <c r="G270" s="6" t="n">
        <v>1783695337</v>
      </c>
      <c r="H270" s="6" t="n">
        <v>1783696658</v>
      </c>
      <c r="J270" s="6" t="n">
        <v>0</v>
      </c>
      <c r="K270" s="6" t="n">
        <v>0</v>
      </c>
      <c r="L270" s="9" t="n">
        <f aca="false">IF(AND(E270&gt;=Scenario!$B$11,E270&lt;Scenario!$B$12),1,0)</f>
        <v>1</v>
      </c>
      <c r="M270" s="9" t="n">
        <f aca="false">IF(AND(L270=1,ISNUMBER(F270)),MAX(0,F270-E270)/60,"")</f>
        <v>4.1</v>
      </c>
      <c r="N270" s="9" t="n">
        <f aca="false">IF(AND(L270=1,ISNUMBER(G270)),MAX(0,G270-E270)/60,"")</f>
        <v>0.483333333333333</v>
      </c>
      <c r="O270" s="9" t="n">
        <f aca="false">IF(ISNUMBER(H270),IF(AND(H270&gt;=Scenario!$B$11,H270&lt;Scenario!$B$12),1,0),0)</f>
        <v>1</v>
      </c>
      <c r="P270" s="9" t="n">
        <f aca="false">IF(O270=1,MAX(0,H270-E270)/60,"")</f>
        <v>22.5</v>
      </c>
      <c r="Q270" s="9" t="n">
        <f aca="false">INDEX(Scenario!$B$18:$B$20,MATCH(B270,Scenario!$A$18:$A$20,0))</f>
        <v>60</v>
      </c>
      <c r="R270" s="9" t="n">
        <f aca="false">INDEX(Scenario!$C$18:$C$20,MATCH(B270,Scenario!$A$18:$A$20,0))</f>
        <v>1440</v>
      </c>
      <c r="S270" s="9" t="n">
        <f aca="false">IF(ISNUMBER(M270),IF(M270&lt;=Q270,1,0),"")</f>
        <v>1</v>
      </c>
      <c r="T270" s="9" t="n">
        <f aca="false">IF(ISNUMBER(P270),IF(P270&lt;=R270,1,0),"")</f>
        <v>1</v>
      </c>
      <c r="U270" s="9" t="n">
        <f aca="false">IF(E270&gt;Scenario!$B$14,0,IF(OR(AND(ISNUMBER(H270),H270&lt;=Scenario!$B$14),AND(ISNUMBER(I270),I270&lt;=Scenario!$B$14)),0,1))</f>
        <v>0</v>
      </c>
      <c r="V270" s="9" t="n">
        <f aca="false">IF(AND(U270=1,(Scenario!$B$14-E270)/60&gt;R270),1,0)</f>
        <v>0</v>
      </c>
      <c r="W270" s="9" t="n">
        <f aca="false">IF(OR(C270=Scenario!$B$22,C270=Scenario!$C$22),1,0)</f>
        <v>0</v>
      </c>
      <c r="X270" s="9" t="n">
        <f aca="false">IF(ISNUMBER(I270),1,0)</f>
        <v>0</v>
      </c>
      <c r="Y270" s="9" t="n">
        <f aca="false">MOD(INT(E270/86400)+3,7)</f>
        <v>4</v>
      </c>
      <c r="Z270" s="9" t="n">
        <f aca="false">MOD(INT(E270/3600),24)</f>
        <v>14</v>
      </c>
      <c r="AA270" s="6" t="s">
        <v>785</v>
      </c>
    </row>
    <row r="271" customFormat="false" ht="15" hidden="false" customHeight="false" outlineLevel="0" collapsed="false">
      <c r="A271" s="6" t="s">
        <v>786</v>
      </c>
      <c r="B271" s="6" t="s">
        <v>44</v>
      </c>
      <c r="C271" s="6" t="s">
        <v>249</v>
      </c>
      <c r="D271" s="6" t="s">
        <v>172</v>
      </c>
      <c r="E271" s="6" t="n">
        <v>1783696481</v>
      </c>
      <c r="F271" s="6" t="n">
        <v>1783696639</v>
      </c>
      <c r="G271" s="6" t="n">
        <v>1783696491</v>
      </c>
      <c r="H271" s="6" t="n">
        <v>1783701131</v>
      </c>
      <c r="J271" s="6" t="n">
        <v>0</v>
      </c>
      <c r="K271" s="6" t="n">
        <v>0</v>
      </c>
      <c r="L271" s="9" t="n">
        <f aca="false">IF(AND(E271&gt;=Scenario!$B$11,E271&lt;Scenario!$B$12),1,0)</f>
        <v>1</v>
      </c>
      <c r="M271" s="9" t="n">
        <f aca="false">IF(AND(L271=1,ISNUMBER(F271)),MAX(0,F271-E271)/60,"")</f>
        <v>2.63333333333333</v>
      </c>
      <c r="N271" s="9" t="n">
        <f aca="false">IF(AND(L271=1,ISNUMBER(G271)),MAX(0,G271-E271)/60,"")</f>
        <v>0.166666666666667</v>
      </c>
      <c r="O271" s="9" t="n">
        <f aca="false">IF(ISNUMBER(H271),IF(AND(H271&gt;=Scenario!$B$11,H271&lt;Scenario!$B$12),1,0),0)</f>
        <v>1</v>
      </c>
      <c r="P271" s="9" t="n">
        <f aca="false">IF(O271=1,MAX(0,H271-E271)/60,"")</f>
        <v>77.5</v>
      </c>
      <c r="Q271" s="9" t="n">
        <f aca="false">INDEX(Scenario!$B$18:$B$20,MATCH(B271,Scenario!$A$18:$A$20,0))</f>
        <v>240</v>
      </c>
      <c r="R271" s="9" t="n">
        <f aca="false">INDEX(Scenario!$C$18:$C$20,MATCH(B271,Scenario!$A$18:$A$20,0))</f>
        <v>4320</v>
      </c>
      <c r="S271" s="9" t="n">
        <f aca="false">IF(ISNUMBER(M271),IF(M271&lt;=Q271,1,0),"")</f>
        <v>1</v>
      </c>
      <c r="T271" s="9" t="n">
        <f aca="false">IF(ISNUMBER(P271),IF(P271&lt;=R271,1,0),"")</f>
        <v>1</v>
      </c>
      <c r="U271" s="9" t="n">
        <f aca="false">IF(E271&gt;Scenario!$B$14,0,IF(OR(AND(ISNUMBER(H271),H271&lt;=Scenario!$B$14),AND(ISNUMBER(I271),I271&lt;=Scenario!$B$14)),0,1))</f>
        <v>0</v>
      </c>
      <c r="V271" s="9" t="n">
        <f aca="false">IF(AND(U271=1,(Scenario!$B$14-E271)/60&gt;R271),1,0)</f>
        <v>0</v>
      </c>
      <c r="W271" s="9" t="n">
        <f aca="false">IF(OR(C271=Scenario!$B$22,C271=Scenario!$C$22),1,0)</f>
        <v>0</v>
      </c>
      <c r="X271" s="9" t="n">
        <f aca="false">IF(ISNUMBER(I271),1,0)</f>
        <v>0</v>
      </c>
      <c r="Y271" s="9" t="n">
        <f aca="false">MOD(INT(E271/86400)+3,7)</f>
        <v>4</v>
      </c>
      <c r="Z271" s="9" t="n">
        <f aca="false">MOD(INT(E271/3600),24)</f>
        <v>15</v>
      </c>
      <c r="AA271" s="6" t="s">
        <v>787</v>
      </c>
    </row>
    <row r="272" customFormat="false" ht="15" hidden="false" customHeight="false" outlineLevel="0" collapsed="false">
      <c r="A272" s="6" t="s">
        <v>788</v>
      </c>
      <c r="B272" s="6" t="s">
        <v>43</v>
      </c>
      <c r="C272" s="6" t="s">
        <v>249</v>
      </c>
      <c r="D272" s="6" t="s">
        <v>172</v>
      </c>
      <c r="E272" s="6" t="n">
        <v>1783696670</v>
      </c>
      <c r="F272" s="6" t="n">
        <v>1783696835</v>
      </c>
      <c r="G272" s="6" t="n">
        <v>1783696685</v>
      </c>
      <c r="H272" s="6" t="n">
        <v>1783698890</v>
      </c>
      <c r="J272" s="6" t="n">
        <v>0</v>
      </c>
      <c r="K272" s="6" t="n">
        <v>0</v>
      </c>
      <c r="L272" s="9" t="n">
        <f aca="false">IF(AND(E272&gt;=Scenario!$B$11,E272&lt;Scenario!$B$12),1,0)</f>
        <v>1</v>
      </c>
      <c r="M272" s="9" t="n">
        <f aca="false">IF(AND(L272=1,ISNUMBER(F272)),MAX(0,F272-E272)/60,"")</f>
        <v>2.75</v>
      </c>
      <c r="N272" s="9" t="n">
        <f aca="false">IF(AND(L272=1,ISNUMBER(G272)),MAX(0,G272-E272)/60,"")</f>
        <v>0.25</v>
      </c>
      <c r="O272" s="9" t="n">
        <f aca="false">IF(ISNUMBER(H272),IF(AND(H272&gt;=Scenario!$B$11,H272&lt;Scenario!$B$12),1,0),0)</f>
        <v>1</v>
      </c>
      <c r="P272" s="9" t="n">
        <f aca="false">IF(O272=1,MAX(0,H272-E272)/60,"")</f>
        <v>37</v>
      </c>
      <c r="Q272" s="9" t="n">
        <f aca="false">INDEX(Scenario!$B$18:$B$20,MATCH(B272,Scenario!$A$18:$A$20,0))</f>
        <v>60</v>
      </c>
      <c r="R272" s="9" t="n">
        <f aca="false">INDEX(Scenario!$C$18:$C$20,MATCH(B272,Scenario!$A$18:$A$20,0))</f>
        <v>1440</v>
      </c>
      <c r="S272" s="9" t="n">
        <f aca="false">IF(ISNUMBER(M272),IF(M272&lt;=Q272,1,0),"")</f>
        <v>1</v>
      </c>
      <c r="T272" s="9" t="n">
        <f aca="false">IF(ISNUMBER(P272),IF(P272&lt;=R272,1,0),"")</f>
        <v>1</v>
      </c>
      <c r="U272" s="9" t="n">
        <f aca="false">IF(E272&gt;Scenario!$B$14,0,IF(OR(AND(ISNUMBER(H272),H272&lt;=Scenario!$B$14),AND(ISNUMBER(I272),I272&lt;=Scenario!$B$14)),0,1))</f>
        <v>0</v>
      </c>
      <c r="V272" s="9" t="n">
        <f aca="false">IF(AND(U272=1,(Scenario!$B$14-E272)/60&gt;R272),1,0)</f>
        <v>0</v>
      </c>
      <c r="W272" s="9" t="n">
        <f aca="false">IF(OR(C272=Scenario!$B$22,C272=Scenario!$C$22),1,0)</f>
        <v>0</v>
      </c>
      <c r="X272" s="9" t="n">
        <f aca="false">IF(ISNUMBER(I272),1,0)</f>
        <v>0</v>
      </c>
      <c r="Y272" s="9" t="n">
        <f aca="false">MOD(INT(E272/86400)+3,7)</f>
        <v>4</v>
      </c>
      <c r="Z272" s="9" t="n">
        <f aca="false">MOD(INT(E272/3600),24)</f>
        <v>15</v>
      </c>
      <c r="AA272" s="6" t="s">
        <v>789</v>
      </c>
    </row>
    <row r="273" customFormat="false" ht="15" hidden="false" customHeight="false" outlineLevel="0" collapsed="false">
      <c r="A273" s="6" t="s">
        <v>790</v>
      </c>
      <c r="B273" s="6" t="s">
        <v>43</v>
      </c>
      <c r="C273" s="6" t="s">
        <v>249</v>
      </c>
      <c r="D273" s="6" t="s">
        <v>170</v>
      </c>
      <c r="E273" s="6" t="n">
        <v>1783697601</v>
      </c>
      <c r="F273" s="6" t="n">
        <v>1783697741</v>
      </c>
      <c r="G273" s="6" t="n">
        <v>1783697647</v>
      </c>
      <c r="H273" s="6" t="n">
        <v>1783698287</v>
      </c>
      <c r="J273" s="6" t="n">
        <v>0</v>
      </c>
      <c r="K273" s="6" t="n">
        <v>0</v>
      </c>
      <c r="L273" s="9" t="n">
        <f aca="false">IF(AND(E273&gt;=Scenario!$B$11,E273&lt;Scenario!$B$12),1,0)</f>
        <v>1</v>
      </c>
      <c r="M273" s="9" t="n">
        <f aca="false">IF(AND(L273=1,ISNUMBER(F273)),MAX(0,F273-E273)/60,"")</f>
        <v>2.33333333333333</v>
      </c>
      <c r="N273" s="9" t="n">
        <f aca="false">IF(AND(L273=1,ISNUMBER(G273)),MAX(0,G273-E273)/60,"")</f>
        <v>0.766666666666667</v>
      </c>
      <c r="O273" s="9" t="n">
        <f aca="false">IF(ISNUMBER(H273),IF(AND(H273&gt;=Scenario!$B$11,H273&lt;Scenario!$B$12),1,0),0)</f>
        <v>1</v>
      </c>
      <c r="P273" s="9" t="n">
        <f aca="false">IF(O273=1,MAX(0,H273-E273)/60,"")</f>
        <v>11.4333333333333</v>
      </c>
      <c r="Q273" s="9" t="n">
        <f aca="false">INDEX(Scenario!$B$18:$B$20,MATCH(B273,Scenario!$A$18:$A$20,0))</f>
        <v>60</v>
      </c>
      <c r="R273" s="9" t="n">
        <f aca="false">INDEX(Scenario!$C$18:$C$20,MATCH(B273,Scenario!$A$18:$A$20,0))</f>
        <v>1440</v>
      </c>
      <c r="S273" s="9" t="n">
        <f aca="false">IF(ISNUMBER(M273),IF(M273&lt;=Q273,1,0),"")</f>
        <v>1</v>
      </c>
      <c r="T273" s="9" t="n">
        <f aca="false">IF(ISNUMBER(P273),IF(P273&lt;=R273,1,0),"")</f>
        <v>1</v>
      </c>
      <c r="U273" s="9" t="n">
        <f aca="false">IF(E273&gt;Scenario!$B$14,0,IF(OR(AND(ISNUMBER(H273),H273&lt;=Scenario!$B$14),AND(ISNUMBER(I273),I273&lt;=Scenario!$B$14)),0,1))</f>
        <v>0</v>
      </c>
      <c r="V273" s="9" t="n">
        <f aca="false">IF(AND(U273=1,(Scenario!$B$14-E273)/60&gt;R273),1,0)</f>
        <v>0</v>
      </c>
      <c r="W273" s="9" t="n">
        <f aca="false">IF(OR(C273=Scenario!$B$22,C273=Scenario!$C$22),1,0)</f>
        <v>0</v>
      </c>
      <c r="X273" s="9" t="n">
        <f aca="false">IF(ISNUMBER(I273),1,0)</f>
        <v>0</v>
      </c>
      <c r="Y273" s="9" t="n">
        <f aca="false">MOD(INT(E273/86400)+3,7)</f>
        <v>4</v>
      </c>
      <c r="Z273" s="9" t="n">
        <f aca="false">MOD(INT(E273/3600),24)</f>
        <v>15</v>
      </c>
      <c r="AA273" s="6" t="s">
        <v>791</v>
      </c>
    </row>
    <row r="274" customFormat="false" ht="15" hidden="false" customHeight="false" outlineLevel="0" collapsed="false">
      <c r="A274" s="6" t="s">
        <v>792</v>
      </c>
      <c r="B274" s="6" t="s">
        <v>44</v>
      </c>
      <c r="C274" s="6" t="s">
        <v>249</v>
      </c>
      <c r="D274" s="6" t="s">
        <v>170</v>
      </c>
      <c r="E274" s="6" t="n">
        <v>1783698305</v>
      </c>
      <c r="F274" s="6" t="n">
        <v>1783698387</v>
      </c>
      <c r="G274" s="6" t="n">
        <v>1783698319</v>
      </c>
      <c r="H274" s="6" t="n">
        <v>1783771222</v>
      </c>
      <c r="J274" s="6" t="n">
        <v>1</v>
      </c>
      <c r="K274" s="6" t="n">
        <v>0</v>
      </c>
      <c r="L274" s="9" t="n">
        <f aca="false">IF(AND(E274&gt;=Scenario!$B$11,E274&lt;Scenario!$B$12),1,0)</f>
        <v>1</v>
      </c>
      <c r="M274" s="9" t="n">
        <f aca="false">IF(AND(L274=1,ISNUMBER(F274)),MAX(0,F274-E274)/60,"")</f>
        <v>1.36666666666667</v>
      </c>
      <c r="N274" s="9" t="n">
        <f aca="false">IF(AND(L274=1,ISNUMBER(G274)),MAX(0,G274-E274)/60,"")</f>
        <v>0.233333333333333</v>
      </c>
      <c r="O274" s="9" t="n">
        <f aca="false">IF(ISNUMBER(H274),IF(AND(H274&gt;=Scenario!$B$11,H274&lt;Scenario!$B$12),1,0),0)</f>
        <v>1</v>
      </c>
      <c r="P274" s="9" t="n">
        <f aca="false">IF(O274=1,MAX(0,H274-E274)/60,"")</f>
        <v>1215.28333333333</v>
      </c>
      <c r="Q274" s="9" t="n">
        <f aca="false">INDEX(Scenario!$B$18:$B$20,MATCH(B274,Scenario!$A$18:$A$20,0))</f>
        <v>240</v>
      </c>
      <c r="R274" s="9" t="n">
        <f aca="false">INDEX(Scenario!$C$18:$C$20,MATCH(B274,Scenario!$A$18:$A$20,0))</f>
        <v>4320</v>
      </c>
      <c r="S274" s="9" t="n">
        <f aca="false">IF(ISNUMBER(M274),IF(M274&lt;=Q274,1,0),"")</f>
        <v>1</v>
      </c>
      <c r="T274" s="9" t="n">
        <f aca="false">IF(ISNUMBER(P274),IF(P274&lt;=R274,1,0),"")</f>
        <v>1</v>
      </c>
      <c r="U274" s="9" t="n">
        <f aca="false">IF(E274&gt;Scenario!$B$14,0,IF(OR(AND(ISNUMBER(H274),H274&lt;=Scenario!$B$14),AND(ISNUMBER(I274),I274&lt;=Scenario!$B$14)),0,1))</f>
        <v>0</v>
      </c>
      <c r="V274" s="9" t="n">
        <f aca="false">IF(AND(U274=1,(Scenario!$B$14-E274)/60&gt;R274),1,0)</f>
        <v>0</v>
      </c>
      <c r="W274" s="9" t="n">
        <f aca="false">IF(OR(C274=Scenario!$B$22,C274=Scenario!$C$22),1,0)</f>
        <v>0</v>
      </c>
      <c r="X274" s="9" t="n">
        <f aca="false">IF(ISNUMBER(I274),1,0)</f>
        <v>0</v>
      </c>
      <c r="Y274" s="9" t="n">
        <f aca="false">MOD(INT(E274/86400)+3,7)</f>
        <v>4</v>
      </c>
      <c r="Z274" s="9" t="n">
        <f aca="false">MOD(INT(E274/3600),24)</f>
        <v>15</v>
      </c>
      <c r="AA274" s="6" t="s">
        <v>793</v>
      </c>
    </row>
    <row r="275" customFormat="false" ht="15" hidden="false" customHeight="false" outlineLevel="0" collapsed="false">
      <c r="A275" s="6" t="s">
        <v>794</v>
      </c>
      <c r="B275" s="6" t="s">
        <v>44</v>
      </c>
      <c r="C275" s="6" t="s">
        <v>288</v>
      </c>
      <c r="D275" s="6" t="s">
        <v>170</v>
      </c>
      <c r="E275" s="6" t="n">
        <v>1783699199</v>
      </c>
      <c r="F275" s="6" t="n">
        <v>1783699414</v>
      </c>
      <c r="G275" s="6" t="n">
        <v>1783699242</v>
      </c>
      <c r="H275" s="6" t="n">
        <v>1783700996</v>
      </c>
      <c r="J275" s="6" t="n">
        <v>0</v>
      </c>
      <c r="K275" s="6" t="n">
        <v>0</v>
      </c>
      <c r="L275" s="9" t="n">
        <f aca="false">IF(AND(E275&gt;=Scenario!$B$11,E275&lt;Scenario!$B$12),1,0)</f>
        <v>1</v>
      </c>
      <c r="M275" s="9" t="n">
        <f aca="false">IF(AND(L275=1,ISNUMBER(F275)),MAX(0,F275-E275)/60,"")</f>
        <v>3.58333333333333</v>
      </c>
      <c r="N275" s="9" t="n">
        <f aca="false">IF(AND(L275=1,ISNUMBER(G275)),MAX(0,G275-E275)/60,"")</f>
        <v>0.716666666666667</v>
      </c>
      <c r="O275" s="9" t="n">
        <f aca="false">IF(ISNUMBER(H275),IF(AND(H275&gt;=Scenario!$B$11,H275&lt;Scenario!$B$12),1,0),0)</f>
        <v>1</v>
      </c>
      <c r="P275" s="9" t="n">
        <f aca="false">IF(O275=1,MAX(0,H275-E275)/60,"")</f>
        <v>29.95</v>
      </c>
      <c r="Q275" s="9" t="n">
        <f aca="false">INDEX(Scenario!$B$18:$B$20,MATCH(B275,Scenario!$A$18:$A$20,0))</f>
        <v>240</v>
      </c>
      <c r="R275" s="9" t="n">
        <f aca="false">INDEX(Scenario!$C$18:$C$20,MATCH(B275,Scenario!$A$18:$A$20,0))</f>
        <v>4320</v>
      </c>
      <c r="S275" s="9" t="n">
        <f aca="false">IF(ISNUMBER(M275),IF(M275&lt;=Q275,1,0),"")</f>
        <v>1</v>
      </c>
      <c r="T275" s="9" t="n">
        <f aca="false">IF(ISNUMBER(P275),IF(P275&lt;=R275,1,0),"")</f>
        <v>1</v>
      </c>
      <c r="U275" s="9" t="n">
        <f aca="false">IF(E275&gt;Scenario!$B$14,0,IF(OR(AND(ISNUMBER(H275),H275&lt;=Scenario!$B$14),AND(ISNUMBER(I275),I275&lt;=Scenario!$B$14)),0,1))</f>
        <v>0</v>
      </c>
      <c r="V275" s="9" t="n">
        <f aca="false">IF(AND(U275=1,(Scenario!$B$14-E275)/60&gt;R275),1,0)</f>
        <v>0</v>
      </c>
      <c r="W275" s="9" t="n">
        <f aca="false">IF(OR(C275=Scenario!$B$22,C275=Scenario!$C$22),1,0)</f>
        <v>0</v>
      </c>
      <c r="X275" s="9" t="n">
        <f aca="false">IF(ISNUMBER(I275),1,0)</f>
        <v>0</v>
      </c>
      <c r="Y275" s="9" t="n">
        <f aca="false">MOD(INT(E275/86400)+3,7)</f>
        <v>4</v>
      </c>
      <c r="Z275" s="9" t="n">
        <f aca="false">MOD(INT(E275/3600),24)</f>
        <v>15</v>
      </c>
      <c r="AA275" s="6" t="s">
        <v>795</v>
      </c>
    </row>
    <row r="276" customFormat="false" ht="15" hidden="false" customHeight="false" outlineLevel="0" collapsed="false">
      <c r="A276" s="6" t="s">
        <v>796</v>
      </c>
      <c r="B276" s="6" t="s">
        <v>43</v>
      </c>
      <c r="C276" s="6" t="s">
        <v>46</v>
      </c>
      <c r="D276" s="6" t="s">
        <v>171</v>
      </c>
      <c r="E276" s="6" t="n">
        <v>1783699586</v>
      </c>
      <c r="F276" s="6" t="n">
        <v>1783701831</v>
      </c>
      <c r="G276" s="6" t="n">
        <v>1783701661</v>
      </c>
      <c r="H276" s="6" t="n">
        <v>1783705008</v>
      </c>
      <c r="J276" s="6" t="n">
        <v>0</v>
      </c>
      <c r="K276" s="6" t="n">
        <v>0</v>
      </c>
      <c r="L276" s="9" t="n">
        <f aca="false">IF(AND(E276&gt;=Scenario!$B$11,E276&lt;Scenario!$B$12),1,0)</f>
        <v>1</v>
      </c>
      <c r="M276" s="9" t="n">
        <f aca="false">IF(AND(L276=1,ISNUMBER(F276)),MAX(0,F276-E276)/60,"")</f>
        <v>37.4166666666667</v>
      </c>
      <c r="N276" s="9" t="n">
        <f aca="false">IF(AND(L276=1,ISNUMBER(G276)),MAX(0,G276-E276)/60,"")</f>
        <v>34.5833333333333</v>
      </c>
      <c r="O276" s="9" t="n">
        <f aca="false">IF(ISNUMBER(H276),IF(AND(H276&gt;=Scenario!$B$11,H276&lt;Scenario!$B$12),1,0),0)</f>
        <v>1</v>
      </c>
      <c r="P276" s="9" t="n">
        <f aca="false">IF(O276=1,MAX(0,H276-E276)/60,"")</f>
        <v>90.3666666666667</v>
      </c>
      <c r="Q276" s="9" t="n">
        <f aca="false">INDEX(Scenario!$B$18:$B$20,MATCH(B276,Scenario!$A$18:$A$20,0))</f>
        <v>60</v>
      </c>
      <c r="R276" s="9" t="n">
        <f aca="false">INDEX(Scenario!$C$18:$C$20,MATCH(B276,Scenario!$A$18:$A$20,0))</f>
        <v>1440</v>
      </c>
      <c r="S276" s="9" t="n">
        <f aca="false">IF(ISNUMBER(M276),IF(M276&lt;=Q276,1,0),"")</f>
        <v>1</v>
      </c>
      <c r="T276" s="9" t="n">
        <f aca="false">IF(ISNUMBER(P276),IF(P276&lt;=R276,1,0),"")</f>
        <v>1</v>
      </c>
      <c r="U276" s="9" t="n">
        <f aca="false">IF(E276&gt;Scenario!$B$14,0,IF(OR(AND(ISNUMBER(H276),H276&lt;=Scenario!$B$14),AND(ISNUMBER(I276),I276&lt;=Scenario!$B$14)),0,1))</f>
        <v>0</v>
      </c>
      <c r="V276" s="9" t="n">
        <f aca="false">IF(AND(U276=1,(Scenario!$B$14-E276)/60&gt;R276),1,0)</f>
        <v>0</v>
      </c>
      <c r="W276" s="9" t="n">
        <f aca="false">IF(OR(C276=Scenario!$B$22,C276=Scenario!$C$22),1,0)</f>
        <v>1</v>
      </c>
      <c r="X276" s="9" t="n">
        <f aca="false">IF(ISNUMBER(I276),1,0)</f>
        <v>0</v>
      </c>
      <c r="Y276" s="9" t="n">
        <f aca="false">MOD(INT(E276/86400)+3,7)</f>
        <v>4</v>
      </c>
      <c r="Z276" s="9" t="n">
        <f aca="false">MOD(INT(E276/3600),24)</f>
        <v>16</v>
      </c>
      <c r="AA276" s="6" t="s">
        <v>797</v>
      </c>
    </row>
    <row r="277" customFormat="false" ht="15" hidden="false" customHeight="false" outlineLevel="0" collapsed="false">
      <c r="A277" s="6" t="s">
        <v>798</v>
      </c>
      <c r="B277" s="6" t="s">
        <v>44</v>
      </c>
      <c r="C277" s="6" t="s">
        <v>46</v>
      </c>
      <c r="D277" s="6" t="s">
        <v>171</v>
      </c>
      <c r="E277" s="6" t="n">
        <v>1783699904</v>
      </c>
      <c r="I277" s="6" t="n">
        <v>1783700610</v>
      </c>
      <c r="J277" s="6" t="n">
        <v>0</v>
      </c>
      <c r="K277" s="6" t="n">
        <v>0</v>
      </c>
      <c r="L277" s="9" t="n">
        <f aca="false">IF(AND(E277&gt;=Scenario!$B$11,E277&lt;Scenario!$B$12),1,0)</f>
        <v>1</v>
      </c>
      <c r="M277" s="0" t="str">
        <f aca="false">IF(AND(L277=1,ISNUMBER(F277)),MAX(0,F277-E277)/60,"")</f>
        <v/>
      </c>
      <c r="N277" s="0" t="str">
        <f aca="false">IF(AND(L277=1,ISNUMBER(G277)),MAX(0,G277-E277)/60,"")</f>
        <v/>
      </c>
      <c r="O277" s="9" t="n">
        <f aca="false">IF(ISNUMBER(H277),IF(AND(H277&gt;=Scenario!$B$11,H277&lt;Scenario!$B$12),1,0),0)</f>
        <v>0</v>
      </c>
      <c r="P277" s="0" t="str">
        <f aca="false">IF(O277=1,MAX(0,H277-E277)/60,"")</f>
        <v/>
      </c>
      <c r="Q277" s="9" t="n">
        <f aca="false">INDEX(Scenario!$B$18:$B$20,MATCH(B277,Scenario!$A$18:$A$20,0))</f>
        <v>240</v>
      </c>
      <c r="R277" s="9" t="n">
        <f aca="false">INDEX(Scenario!$C$18:$C$20,MATCH(B277,Scenario!$A$18:$A$20,0))</f>
        <v>4320</v>
      </c>
      <c r="S277" s="0" t="str">
        <f aca="false">IF(ISNUMBER(M277),IF(M277&lt;=Q277,1,0),"")</f>
        <v/>
      </c>
      <c r="T277" s="0" t="str">
        <f aca="false">IF(ISNUMBER(P277),IF(P277&lt;=R277,1,0),"")</f>
        <v/>
      </c>
      <c r="U277" s="9" t="n">
        <f aca="false">IF(E277&gt;Scenario!$B$14,0,IF(OR(AND(ISNUMBER(H277),H277&lt;=Scenario!$B$14),AND(ISNUMBER(I277),I277&lt;=Scenario!$B$14)),0,1))</f>
        <v>0</v>
      </c>
      <c r="V277" s="9" t="n">
        <f aca="false">IF(AND(U277=1,(Scenario!$B$14-E277)/60&gt;R277),1,0)</f>
        <v>0</v>
      </c>
      <c r="W277" s="9" t="n">
        <f aca="false">IF(OR(C277=Scenario!$B$22,C277=Scenario!$C$22),1,0)</f>
        <v>1</v>
      </c>
      <c r="X277" s="9" t="n">
        <f aca="false">IF(ISNUMBER(I277),1,0)</f>
        <v>1</v>
      </c>
      <c r="Y277" s="9" t="n">
        <f aca="false">MOD(INT(E277/86400)+3,7)</f>
        <v>4</v>
      </c>
      <c r="Z277" s="9" t="n">
        <f aca="false">MOD(INT(E277/3600),24)</f>
        <v>16</v>
      </c>
      <c r="AA277" s="6" t="s">
        <v>799</v>
      </c>
    </row>
    <row r="278" customFormat="false" ht="15" hidden="false" customHeight="false" outlineLevel="0" collapsed="false">
      <c r="A278" s="6" t="s">
        <v>800</v>
      </c>
      <c r="B278" s="6" t="s">
        <v>44</v>
      </c>
      <c r="C278" s="6" t="s">
        <v>46</v>
      </c>
      <c r="D278" s="6" t="s">
        <v>170</v>
      </c>
      <c r="E278" s="6" t="n">
        <v>1783701576</v>
      </c>
      <c r="F278" s="6" t="n">
        <v>1783701795</v>
      </c>
      <c r="G278" s="6" t="n">
        <v>1783701621</v>
      </c>
      <c r="H278" s="6" t="n">
        <v>1783703758</v>
      </c>
      <c r="J278" s="6" t="n">
        <v>0</v>
      </c>
      <c r="K278" s="6" t="n">
        <v>1</v>
      </c>
      <c r="L278" s="9" t="n">
        <f aca="false">IF(AND(E278&gt;=Scenario!$B$11,E278&lt;Scenario!$B$12),1,0)</f>
        <v>1</v>
      </c>
      <c r="M278" s="9" t="n">
        <f aca="false">IF(AND(L278=1,ISNUMBER(F278)),MAX(0,F278-E278)/60,"")</f>
        <v>3.65</v>
      </c>
      <c r="N278" s="9" t="n">
        <f aca="false">IF(AND(L278=1,ISNUMBER(G278)),MAX(0,G278-E278)/60,"")</f>
        <v>0.75</v>
      </c>
      <c r="O278" s="9" t="n">
        <f aca="false">IF(ISNUMBER(H278),IF(AND(H278&gt;=Scenario!$B$11,H278&lt;Scenario!$B$12),1,0),0)</f>
        <v>1</v>
      </c>
      <c r="P278" s="9" t="n">
        <f aca="false">IF(O278=1,MAX(0,H278-E278)/60,"")</f>
        <v>36.3666666666667</v>
      </c>
      <c r="Q278" s="9" t="n">
        <f aca="false">INDEX(Scenario!$B$18:$B$20,MATCH(B278,Scenario!$A$18:$A$20,0))</f>
        <v>240</v>
      </c>
      <c r="R278" s="9" t="n">
        <f aca="false">INDEX(Scenario!$C$18:$C$20,MATCH(B278,Scenario!$A$18:$A$20,0))</f>
        <v>4320</v>
      </c>
      <c r="S278" s="9" t="n">
        <f aca="false">IF(ISNUMBER(M278),IF(M278&lt;=Q278,1,0),"")</f>
        <v>1</v>
      </c>
      <c r="T278" s="9" t="n">
        <f aca="false">IF(ISNUMBER(P278),IF(P278&lt;=R278,1,0),"")</f>
        <v>1</v>
      </c>
      <c r="U278" s="9" t="n">
        <f aca="false">IF(E278&gt;Scenario!$B$14,0,IF(OR(AND(ISNUMBER(H278),H278&lt;=Scenario!$B$14),AND(ISNUMBER(I278),I278&lt;=Scenario!$B$14)),0,1))</f>
        <v>0</v>
      </c>
      <c r="V278" s="9" t="n">
        <f aca="false">IF(AND(U278=1,(Scenario!$B$14-E278)/60&gt;R278),1,0)</f>
        <v>0</v>
      </c>
      <c r="W278" s="9" t="n">
        <f aca="false">IF(OR(C278=Scenario!$B$22,C278=Scenario!$C$22),1,0)</f>
        <v>1</v>
      </c>
      <c r="X278" s="9" t="n">
        <f aca="false">IF(ISNUMBER(I278),1,0)</f>
        <v>0</v>
      </c>
      <c r="Y278" s="9" t="n">
        <f aca="false">MOD(INT(E278/86400)+3,7)</f>
        <v>4</v>
      </c>
      <c r="Z278" s="9" t="n">
        <f aca="false">MOD(INT(E278/3600),24)</f>
        <v>16</v>
      </c>
      <c r="AA278" s="6" t="s">
        <v>801</v>
      </c>
    </row>
    <row r="279" customFormat="false" ht="15" hidden="false" customHeight="false" outlineLevel="0" collapsed="false">
      <c r="A279" s="6" t="s">
        <v>802</v>
      </c>
      <c r="B279" s="6" t="s">
        <v>44</v>
      </c>
      <c r="C279" s="6" t="s">
        <v>249</v>
      </c>
      <c r="D279" s="6" t="s">
        <v>172</v>
      </c>
      <c r="E279" s="6" t="n">
        <v>1783702290</v>
      </c>
      <c r="F279" s="6" t="n">
        <v>1783702563</v>
      </c>
      <c r="G279" s="6" t="n">
        <v>1783702344</v>
      </c>
      <c r="H279" s="6" t="n">
        <v>1783704361</v>
      </c>
      <c r="J279" s="6" t="n">
        <v>0</v>
      </c>
      <c r="K279" s="6" t="n">
        <v>0</v>
      </c>
      <c r="L279" s="9" t="n">
        <f aca="false">IF(AND(E279&gt;=Scenario!$B$11,E279&lt;Scenario!$B$12),1,0)</f>
        <v>1</v>
      </c>
      <c r="M279" s="9" t="n">
        <f aca="false">IF(AND(L279=1,ISNUMBER(F279)),MAX(0,F279-E279)/60,"")</f>
        <v>4.55</v>
      </c>
      <c r="N279" s="9" t="n">
        <f aca="false">IF(AND(L279=1,ISNUMBER(G279)),MAX(0,G279-E279)/60,"")</f>
        <v>0.9</v>
      </c>
      <c r="O279" s="9" t="n">
        <f aca="false">IF(ISNUMBER(H279),IF(AND(H279&gt;=Scenario!$B$11,H279&lt;Scenario!$B$12),1,0),0)</f>
        <v>1</v>
      </c>
      <c r="P279" s="9" t="n">
        <f aca="false">IF(O279=1,MAX(0,H279-E279)/60,"")</f>
        <v>34.5166666666667</v>
      </c>
      <c r="Q279" s="9" t="n">
        <f aca="false">INDEX(Scenario!$B$18:$B$20,MATCH(B279,Scenario!$A$18:$A$20,0))</f>
        <v>240</v>
      </c>
      <c r="R279" s="9" t="n">
        <f aca="false">INDEX(Scenario!$C$18:$C$20,MATCH(B279,Scenario!$A$18:$A$20,0))</f>
        <v>4320</v>
      </c>
      <c r="S279" s="9" t="n">
        <f aca="false">IF(ISNUMBER(M279),IF(M279&lt;=Q279,1,0),"")</f>
        <v>1</v>
      </c>
      <c r="T279" s="9" t="n">
        <f aca="false">IF(ISNUMBER(P279),IF(P279&lt;=R279,1,0),"")</f>
        <v>1</v>
      </c>
      <c r="U279" s="9" t="n">
        <f aca="false">IF(E279&gt;Scenario!$B$14,0,IF(OR(AND(ISNUMBER(H279),H279&lt;=Scenario!$B$14),AND(ISNUMBER(I279),I279&lt;=Scenario!$B$14)),0,1))</f>
        <v>0</v>
      </c>
      <c r="V279" s="9" t="n">
        <f aca="false">IF(AND(U279=1,(Scenario!$B$14-E279)/60&gt;R279),1,0)</f>
        <v>0</v>
      </c>
      <c r="W279" s="9" t="n">
        <f aca="false">IF(OR(C279=Scenario!$B$22,C279=Scenario!$C$22),1,0)</f>
        <v>0</v>
      </c>
      <c r="X279" s="9" t="n">
        <f aca="false">IF(ISNUMBER(I279),1,0)</f>
        <v>0</v>
      </c>
      <c r="Y279" s="9" t="n">
        <f aca="false">MOD(INT(E279/86400)+3,7)</f>
        <v>4</v>
      </c>
      <c r="Z279" s="9" t="n">
        <f aca="false">MOD(INT(E279/3600),24)</f>
        <v>16</v>
      </c>
      <c r="AA279" s="6" t="s">
        <v>803</v>
      </c>
    </row>
    <row r="280" customFormat="false" ht="15" hidden="false" customHeight="false" outlineLevel="0" collapsed="false">
      <c r="A280" s="6" t="s">
        <v>804</v>
      </c>
      <c r="B280" s="6" t="s">
        <v>44</v>
      </c>
      <c r="C280" s="6" t="s">
        <v>47</v>
      </c>
      <c r="D280" s="6" t="s">
        <v>170</v>
      </c>
      <c r="E280" s="6" t="n">
        <v>1783704123</v>
      </c>
      <c r="F280" s="6" t="n">
        <v>1783704249</v>
      </c>
      <c r="G280" s="6" t="n">
        <v>1783704152</v>
      </c>
      <c r="H280" s="6" t="n">
        <v>1783705812</v>
      </c>
      <c r="J280" s="6" t="n">
        <v>0</v>
      </c>
      <c r="K280" s="6" t="n">
        <v>0</v>
      </c>
      <c r="L280" s="9" t="n">
        <f aca="false">IF(AND(E280&gt;=Scenario!$B$11,E280&lt;Scenario!$B$12),1,0)</f>
        <v>1</v>
      </c>
      <c r="M280" s="9" t="n">
        <f aca="false">IF(AND(L280=1,ISNUMBER(F280)),MAX(0,F280-E280)/60,"")</f>
        <v>2.1</v>
      </c>
      <c r="N280" s="9" t="n">
        <f aca="false">IF(AND(L280=1,ISNUMBER(G280)),MAX(0,G280-E280)/60,"")</f>
        <v>0.483333333333333</v>
      </c>
      <c r="O280" s="9" t="n">
        <f aca="false">IF(ISNUMBER(H280),IF(AND(H280&gt;=Scenario!$B$11,H280&lt;Scenario!$B$12),1,0),0)</f>
        <v>1</v>
      </c>
      <c r="P280" s="9" t="n">
        <f aca="false">IF(O280=1,MAX(0,H280-E280)/60,"")</f>
        <v>28.15</v>
      </c>
      <c r="Q280" s="9" t="n">
        <f aca="false">INDEX(Scenario!$B$18:$B$20,MATCH(B280,Scenario!$A$18:$A$20,0))</f>
        <v>240</v>
      </c>
      <c r="R280" s="9" t="n">
        <f aca="false">INDEX(Scenario!$C$18:$C$20,MATCH(B280,Scenario!$A$18:$A$20,0))</f>
        <v>4320</v>
      </c>
      <c r="S280" s="9" t="n">
        <f aca="false">IF(ISNUMBER(M280),IF(M280&lt;=Q280,1,0),"")</f>
        <v>1</v>
      </c>
      <c r="T280" s="9" t="n">
        <f aca="false">IF(ISNUMBER(P280),IF(P280&lt;=R280,1,0),"")</f>
        <v>1</v>
      </c>
      <c r="U280" s="9" t="n">
        <f aca="false">IF(E280&gt;Scenario!$B$14,0,IF(OR(AND(ISNUMBER(H280),H280&lt;=Scenario!$B$14),AND(ISNUMBER(I280),I280&lt;=Scenario!$B$14)),0,1))</f>
        <v>0</v>
      </c>
      <c r="V280" s="9" t="n">
        <f aca="false">IF(AND(U280=1,(Scenario!$B$14-E280)/60&gt;R280),1,0)</f>
        <v>0</v>
      </c>
      <c r="W280" s="9" t="n">
        <f aca="false">IF(OR(C280=Scenario!$B$22,C280=Scenario!$C$22),1,0)</f>
        <v>1</v>
      </c>
      <c r="X280" s="9" t="n">
        <f aca="false">IF(ISNUMBER(I280),1,0)</f>
        <v>0</v>
      </c>
      <c r="Y280" s="9" t="n">
        <f aca="false">MOD(INT(E280/86400)+3,7)</f>
        <v>4</v>
      </c>
      <c r="Z280" s="9" t="n">
        <f aca="false">MOD(INT(E280/3600),24)</f>
        <v>17</v>
      </c>
      <c r="AA280" s="6" t="s">
        <v>805</v>
      </c>
    </row>
    <row r="281" customFormat="false" ht="15" hidden="false" customHeight="false" outlineLevel="0" collapsed="false">
      <c r="A281" s="6" t="s">
        <v>806</v>
      </c>
      <c r="B281" s="6" t="s">
        <v>43</v>
      </c>
      <c r="C281" s="6" t="s">
        <v>46</v>
      </c>
      <c r="D281" s="6" t="s">
        <v>170</v>
      </c>
      <c r="E281" s="6" t="n">
        <v>1783705297</v>
      </c>
      <c r="F281" s="6" t="n">
        <v>1783705580</v>
      </c>
      <c r="G281" s="6" t="n">
        <v>1783705351</v>
      </c>
      <c r="H281" s="6" t="n">
        <v>1783707420</v>
      </c>
      <c r="J281" s="6" t="n">
        <v>0</v>
      </c>
      <c r="K281" s="6" t="n">
        <v>0</v>
      </c>
      <c r="L281" s="9" t="n">
        <f aca="false">IF(AND(E281&gt;=Scenario!$B$11,E281&lt;Scenario!$B$12),1,0)</f>
        <v>1</v>
      </c>
      <c r="M281" s="9" t="n">
        <f aca="false">IF(AND(L281=1,ISNUMBER(F281)),MAX(0,F281-E281)/60,"")</f>
        <v>4.71666666666667</v>
      </c>
      <c r="N281" s="9" t="n">
        <f aca="false">IF(AND(L281=1,ISNUMBER(G281)),MAX(0,G281-E281)/60,"")</f>
        <v>0.9</v>
      </c>
      <c r="O281" s="9" t="n">
        <f aca="false">IF(ISNUMBER(H281),IF(AND(H281&gt;=Scenario!$B$11,H281&lt;Scenario!$B$12),1,0),0)</f>
        <v>1</v>
      </c>
      <c r="P281" s="9" t="n">
        <f aca="false">IF(O281=1,MAX(0,H281-E281)/60,"")</f>
        <v>35.3833333333333</v>
      </c>
      <c r="Q281" s="9" t="n">
        <f aca="false">INDEX(Scenario!$B$18:$B$20,MATCH(B281,Scenario!$A$18:$A$20,0))</f>
        <v>60</v>
      </c>
      <c r="R281" s="9" t="n">
        <f aca="false">INDEX(Scenario!$C$18:$C$20,MATCH(B281,Scenario!$A$18:$A$20,0))</f>
        <v>1440</v>
      </c>
      <c r="S281" s="9" t="n">
        <f aca="false">IF(ISNUMBER(M281),IF(M281&lt;=Q281,1,0),"")</f>
        <v>1</v>
      </c>
      <c r="T281" s="9" t="n">
        <f aca="false">IF(ISNUMBER(P281),IF(P281&lt;=R281,1,0),"")</f>
        <v>1</v>
      </c>
      <c r="U281" s="9" t="n">
        <f aca="false">IF(E281&gt;Scenario!$B$14,0,IF(OR(AND(ISNUMBER(H281),H281&lt;=Scenario!$B$14),AND(ISNUMBER(I281),I281&lt;=Scenario!$B$14)),0,1))</f>
        <v>0</v>
      </c>
      <c r="V281" s="9" t="n">
        <f aca="false">IF(AND(U281=1,(Scenario!$B$14-E281)/60&gt;R281),1,0)</f>
        <v>0</v>
      </c>
      <c r="W281" s="9" t="n">
        <f aca="false">IF(OR(C281=Scenario!$B$22,C281=Scenario!$C$22),1,0)</f>
        <v>1</v>
      </c>
      <c r="X281" s="9" t="n">
        <f aca="false">IF(ISNUMBER(I281),1,0)</f>
        <v>0</v>
      </c>
      <c r="Y281" s="9" t="n">
        <f aca="false">MOD(INT(E281/86400)+3,7)</f>
        <v>4</v>
      </c>
      <c r="Z281" s="9" t="n">
        <f aca="false">MOD(INT(E281/3600),24)</f>
        <v>17</v>
      </c>
      <c r="AA281" s="6" t="s">
        <v>807</v>
      </c>
    </row>
    <row r="282" customFormat="false" ht="15" hidden="false" customHeight="false" outlineLevel="0" collapsed="false">
      <c r="A282" s="6" t="s">
        <v>808</v>
      </c>
      <c r="B282" s="6" t="s">
        <v>43</v>
      </c>
      <c r="C282" s="6" t="s">
        <v>46</v>
      </c>
      <c r="D282" s="6" t="s">
        <v>172</v>
      </c>
      <c r="E282" s="6" t="n">
        <v>1783713024</v>
      </c>
      <c r="F282" s="6" t="n">
        <v>1783714694</v>
      </c>
      <c r="G282" s="6" t="n">
        <v>1783714541</v>
      </c>
      <c r="H282" s="6" t="n">
        <v>1783719395</v>
      </c>
      <c r="J282" s="6" t="n">
        <v>0</v>
      </c>
      <c r="K282" s="6" t="n">
        <v>0</v>
      </c>
      <c r="L282" s="9" t="n">
        <f aca="false">IF(AND(E282&gt;=Scenario!$B$11,E282&lt;Scenario!$B$12),1,0)</f>
        <v>1</v>
      </c>
      <c r="M282" s="9" t="n">
        <f aca="false">IF(AND(L282=1,ISNUMBER(F282)),MAX(0,F282-E282)/60,"")</f>
        <v>27.8333333333333</v>
      </c>
      <c r="N282" s="9" t="n">
        <f aca="false">IF(AND(L282=1,ISNUMBER(G282)),MAX(0,G282-E282)/60,"")</f>
        <v>25.2833333333333</v>
      </c>
      <c r="O282" s="9" t="n">
        <f aca="false">IF(ISNUMBER(H282),IF(AND(H282&gt;=Scenario!$B$11,H282&lt;Scenario!$B$12),1,0),0)</f>
        <v>1</v>
      </c>
      <c r="P282" s="9" t="n">
        <f aca="false">IF(O282=1,MAX(0,H282-E282)/60,"")</f>
        <v>106.183333333333</v>
      </c>
      <c r="Q282" s="9" t="n">
        <f aca="false">INDEX(Scenario!$B$18:$B$20,MATCH(B282,Scenario!$A$18:$A$20,0))</f>
        <v>60</v>
      </c>
      <c r="R282" s="9" t="n">
        <f aca="false">INDEX(Scenario!$C$18:$C$20,MATCH(B282,Scenario!$A$18:$A$20,0))</f>
        <v>1440</v>
      </c>
      <c r="S282" s="9" t="n">
        <f aca="false">IF(ISNUMBER(M282),IF(M282&lt;=Q282,1,0),"")</f>
        <v>1</v>
      </c>
      <c r="T282" s="9" t="n">
        <f aca="false">IF(ISNUMBER(P282),IF(P282&lt;=R282,1,0),"")</f>
        <v>1</v>
      </c>
      <c r="U282" s="9" t="n">
        <f aca="false">IF(E282&gt;Scenario!$B$14,0,IF(OR(AND(ISNUMBER(H282),H282&lt;=Scenario!$B$14),AND(ISNUMBER(I282),I282&lt;=Scenario!$B$14)),0,1))</f>
        <v>0</v>
      </c>
      <c r="V282" s="9" t="n">
        <f aca="false">IF(AND(U282=1,(Scenario!$B$14-E282)/60&gt;R282),1,0)</f>
        <v>0</v>
      </c>
      <c r="W282" s="9" t="n">
        <f aca="false">IF(OR(C282=Scenario!$B$22,C282=Scenario!$C$22),1,0)</f>
        <v>1</v>
      </c>
      <c r="X282" s="9" t="n">
        <f aca="false">IF(ISNUMBER(I282),1,0)</f>
        <v>0</v>
      </c>
      <c r="Y282" s="9" t="n">
        <f aca="false">MOD(INT(E282/86400)+3,7)</f>
        <v>4</v>
      </c>
      <c r="Z282" s="9" t="n">
        <f aca="false">MOD(INT(E282/3600),24)</f>
        <v>19</v>
      </c>
      <c r="AA282" s="6" t="s">
        <v>809</v>
      </c>
    </row>
    <row r="283" customFormat="false" ht="15" hidden="false" customHeight="false" outlineLevel="0" collapsed="false">
      <c r="A283" s="6" t="s">
        <v>810</v>
      </c>
      <c r="B283" s="6" t="s">
        <v>44</v>
      </c>
      <c r="C283" s="6" t="s">
        <v>46</v>
      </c>
      <c r="D283" s="6" t="s">
        <v>172</v>
      </c>
      <c r="E283" s="6" t="n">
        <v>1783714067</v>
      </c>
      <c r="I283" s="6" t="n">
        <v>1783714455</v>
      </c>
      <c r="J283" s="6" t="n">
        <v>0</v>
      </c>
      <c r="K283" s="6" t="n">
        <v>0</v>
      </c>
      <c r="L283" s="9" t="n">
        <f aca="false">IF(AND(E283&gt;=Scenario!$B$11,E283&lt;Scenario!$B$12),1,0)</f>
        <v>1</v>
      </c>
      <c r="M283" s="0" t="str">
        <f aca="false">IF(AND(L283=1,ISNUMBER(F283)),MAX(0,F283-E283)/60,"")</f>
        <v/>
      </c>
      <c r="N283" s="0" t="str">
        <f aca="false">IF(AND(L283=1,ISNUMBER(G283)),MAX(0,G283-E283)/60,"")</f>
        <v/>
      </c>
      <c r="O283" s="9" t="n">
        <f aca="false">IF(ISNUMBER(H283),IF(AND(H283&gt;=Scenario!$B$11,H283&lt;Scenario!$B$12),1,0),0)</f>
        <v>0</v>
      </c>
      <c r="P283" s="0" t="str">
        <f aca="false">IF(O283=1,MAX(0,H283-E283)/60,"")</f>
        <v/>
      </c>
      <c r="Q283" s="9" t="n">
        <f aca="false">INDEX(Scenario!$B$18:$B$20,MATCH(B283,Scenario!$A$18:$A$20,0))</f>
        <v>240</v>
      </c>
      <c r="R283" s="9" t="n">
        <f aca="false">INDEX(Scenario!$C$18:$C$20,MATCH(B283,Scenario!$A$18:$A$20,0))</f>
        <v>4320</v>
      </c>
      <c r="S283" s="0" t="str">
        <f aca="false">IF(ISNUMBER(M283),IF(M283&lt;=Q283,1,0),"")</f>
        <v/>
      </c>
      <c r="T283" s="0" t="str">
        <f aca="false">IF(ISNUMBER(P283),IF(P283&lt;=R283,1,0),"")</f>
        <v/>
      </c>
      <c r="U283" s="9" t="n">
        <f aca="false">IF(E283&gt;Scenario!$B$14,0,IF(OR(AND(ISNUMBER(H283),H283&lt;=Scenario!$B$14),AND(ISNUMBER(I283),I283&lt;=Scenario!$B$14)),0,1))</f>
        <v>0</v>
      </c>
      <c r="V283" s="9" t="n">
        <f aca="false">IF(AND(U283=1,(Scenario!$B$14-E283)/60&gt;R283),1,0)</f>
        <v>0</v>
      </c>
      <c r="W283" s="9" t="n">
        <f aca="false">IF(OR(C283=Scenario!$B$22,C283=Scenario!$C$22),1,0)</f>
        <v>1</v>
      </c>
      <c r="X283" s="9" t="n">
        <f aca="false">IF(ISNUMBER(I283),1,0)</f>
        <v>1</v>
      </c>
      <c r="Y283" s="9" t="n">
        <f aca="false">MOD(INT(E283/86400)+3,7)</f>
        <v>4</v>
      </c>
      <c r="Z283" s="9" t="n">
        <f aca="false">MOD(INT(E283/3600),24)</f>
        <v>20</v>
      </c>
      <c r="AA283" s="6" t="s">
        <v>811</v>
      </c>
    </row>
    <row r="284" customFormat="false" ht="15" hidden="false" customHeight="false" outlineLevel="0" collapsed="false">
      <c r="A284" s="6" t="s">
        <v>812</v>
      </c>
      <c r="B284" s="6" t="s">
        <v>43</v>
      </c>
      <c r="C284" s="6" t="s">
        <v>46</v>
      </c>
      <c r="D284" s="6" t="s">
        <v>171</v>
      </c>
      <c r="E284" s="6" t="n">
        <v>1783714756</v>
      </c>
      <c r="F284" s="6" t="n">
        <v>1783807414</v>
      </c>
      <c r="G284" s="6" t="n">
        <v>1783807236</v>
      </c>
      <c r="H284" s="6" t="n">
        <v>1783817968</v>
      </c>
      <c r="J284" s="6" t="n">
        <v>0</v>
      </c>
      <c r="K284" s="6" t="n">
        <v>0</v>
      </c>
      <c r="L284" s="9" t="n">
        <f aca="false">IF(AND(E284&gt;=Scenario!$B$11,E284&lt;Scenario!$B$12),1,0)</f>
        <v>1</v>
      </c>
      <c r="M284" s="9" t="n">
        <f aca="false">IF(AND(L284=1,ISNUMBER(F284)),MAX(0,F284-E284)/60,"")</f>
        <v>1544.3</v>
      </c>
      <c r="N284" s="9" t="n">
        <f aca="false">IF(AND(L284=1,ISNUMBER(G284)),MAX(0,G284-E284)/60,"")</f>
        <v>1541.33333333333</v>
      </c>
      <c r="O284" s="9" t="n">
        <f aca="false">IF(ISNUMBER(H284),IF(AND(H284&gt;=Scenario!$B$11,H284&lt;Scenario!$B$12),1,0),0)</f>
        <v>1</v>
      </c>
      <c r="P284" s="9" t="n">
        <f aca="false">IF(O284=1,MAX(0,H284-E284)/60,"")</f>
        <v>1720.2</v>
      </c>
      <c r="Q284" s="9" t="n">
        <f aca="false">INDEX(Scenario!$B$18:$B$20,MATCH(B284,Scenario!$A$18:$A$20,0))</f>
        <v>60</v>
      </c>
      <c r="R284" s="9" t="n">
        <f aca="false">INDEX(Scenario!$C$18:$C$20,MATCH(B284,Scenario!$A$18:$A$20,0))</f>
        <v>1440</v>
      </c>
      <c r="S284" s="9" t="n">
        <f aca="false">IF(ISNUMBER(M284),IF(M284&lt;=Q284,1,0),"")</f>
        <v>0</v>
      </c>
      <c r="T284" s="9" t="n">
        <f aca="false">IF(ISNUMBER(P284),IF(P284&lt;=R284,1,0),"")</f>
        <v>0</v>
      </c>
      <c r="U284" s="9" t="n">
        <f aca="false">IF(E284&gt;Scenario!$B$14,0,IF(OR(AND(ISNUMBER(H284),H284&lt;=Scenario!$B$14),AND(ISNUMBER(I284),I284&lt;=Scenario!$B$14)),0,1))</f>
        <v>0</v>
      </c>
      <c r="V284" s="9" t="n">
        <f aca="false">IF(AND(U284=1,(Scenario!$B$14-E284)/60&gt;R284),1,0)</f>
        <v>0</v>
      </c>
      <c r="W284" s="9" t="n">
        <f aca="false">IF(OR(C284=Scenario!$B$22,C284=Scenario!$C$22),1,0)</f>
        <v>1</v>
      </c>
      <c r="X284" s="9" t="n">
        <f aca="false">IF(ISNUMBER(I284),1,0)</f>
        <v>0</v>
      </c>
      <c r="Y284" s="9" t="n">
        <f aca="false">MOD(INT(E284/86400)+3,7)</f>
        <v>4</v>
      </c>
      <c r="Z284" s="9" t="n">
        <f aca="false">MOD(INT(E284/3600),24)</f>
        <v>20</v>
      </c>
      <c r="AA284" s="6" t="s">
        <v>813</v>
      </c>
    </row>
    <row r="285" customFormat="false" ht="15" hidden="false" customHeight="false" outlineLevel="0" collapsed="false">
      <c r="A285" s="6" t="s">
        <v>814</v>
      </c>
      <c r="B285" s="6" t="s">
        <v>43</v>
      </c>
      <c r="C285" s="6" t="s">
        <v>46</v>
      </c>
      <c r="D285" s="6" t="s">
        <v>172</v>
      </c>
      <c r="E285" s="6" t="n">
        <v>1783715311</v>
      </c>
      <c r="I285" s="6" t="n">
        <v>1783716547</v>
      </c>
      <c r="J285" s="6" t="n">
        <v>0</v>
      </c>
      <c r="K285" s="6" t="n">
        <v>0</v>
      </c>
      <c r="L285" s="9" t="n">
        <f aca="false">IF(AND(E285&gt;=Scenario!$B$11,E285&lt;Scenario!$B$12),1,0)</f>
        <v>1</v>
      </c>
      <c r="M285" s="0" t="str">
        <f aca="false">IF(AND(L285=1,ISNUMBER(F285)),MAX(0,F285-E285)/60,"")</f>
        <v/>
      </c>
      <c r="N285" s="0" t="str">
        <f aca="false">IF(AND(L285=1,ISNUMBER(G285)),MAX(0,G285-E285)/60,"")</f>
        <v/>
      </c>
      <c r="O285" s="9" t="n">
        <f aca="false">IF(ISNUMBER(H285),IF(AND(H285&gt;=Scenario!$B$11,H285&lt;Scenario!$B$12),1,0),0)</f>
        <v>0</v>
      </c>
      <c r="P285" s="0" t="str">
        <f aca="false">IF(O285=1,MAX(0,H285-E285)/60,"")</f>
        <v/>
      </c>
      <c r="Q285" s="9" t="n">
        <f aca="false">INDEX(Scenario!$B$18:$B$20,MATCH(B285,Scenario!$A$18:$A$20,0))</f>
        <v>60</v>
      </c>
      <c r="R285" s="9" t="n">
        <f aca="false">INDEX(Scenario!$C$18:$C$20,MATCH(B285,Scenario!$A$18:$A$20,0))</f>
        <v>1440</v>
      </c>
      <c r="S285" s="0" t="str">
        <f aca="false">IF(ISNUMBER(M285),IF(M285&lt;=Q285,1,0),"")</f>
        <v/>
      </c>
      <c r="T285" s="0" t="str">
        <f aca="false">IF(ISNUMBER(P285),IF(P285&lt;=R285,1,0),"")</f>
        <v/>
      </c>
      <c r="U285" s="9" t="n">
        <f aca="false">IF(E285&gt;Scenario!$B$14,0,IF(OR(AND(ISNUMBER(H285),H285&lt;=Scenario!$B$14),AND(ISNUMBER(I285),I285&lt;=Scenario!$B$14)),0,1))</f>
        <v>0</v>
      </c>
      <c r="V285" s="9" t="n">
        <f aca="false">IF(AND(U285=1,(Scenario!$B$14-E285)/60&gt;R285),1,0)</f>
        <v>0</v>
      </c>
      <c r="W285" s="9" t="n">
        <f aca="false">IF(OR(C285=Scenario!$B$22,C285=Scenario!$C$22),1,0)</f>
        <v>1</v>
      </c>
      <c r="X285" s="9" t="n">
        <f aca="false">IF(ISNUMBER(I285),1,0)</f>
        <v>1</v>
      </c>
      <c r="Y285" s="9" t="n">
        <f aca="false">MOD(INT(E285/86400)+3,7)</f>
        <v>4</v>
      </c>
      <c r="Z285" s="9" t="n">
        <f aca="false">MOD(INT(E285/3600),24)</f>
        <v>20</v>
      </c>
      <c r="AA285" s="6" t="s">
        <v>815</v>
      </c>
    </row>
    <row r="286" customFormat="false" ht="15" hidden="false" customHeight="false" outlineLevel="0" collapsed="false">
      <c r="A286" s="6" t="s">
        <v>816</v>
      </c>
      <c r="B286" s="6" t="s">
        <v>43</v>
      </c>
      <c r="C286" s="6" t="s">
        <v>46</v>
      </c>
      <c r="D286" s="6" t="s">
        <v>171</v>
      </c>
      <c r="E286" s="6" t="n">
        <v>1783722883</v>
      </c>
      <c r="F286" s="6" t="n">
        <v>1783807412</v>
      </c>
      <c r="G286" s="6" t="n">
        <v>1783807229</v>
      </c>
      <c r="H286" s="6" t="n">
        <v>1783815743</v>
      </c>
      <c r="J286" s="6" t="n">
        <v>0</v>
      </c>
      <c r="K286" s="6" t="n">
        <v>0</v>
      </c>
      <c r="L286" s="9" t="n">
        <f aca="false">IF(AND(E286&gt;=Scenario!$B$11,E286&lt;Scenario!$B$12),1,0)</f>
        <v>1</v>
      </c>
      <c r="M286" s="9" t="n">
        <f aca="false">IF(AND(L286=1,ISNUMBER(F286)),MAX(0,F286-E286)/60,"")</f>
        <v>1408.81666666667</v>
      </c>
      <c r="N286" s="9" t="n">
        <f aca="false">IF(AND(L286=1,ISNUMBER(G286)),MAX(0,G286-E286)/60,"")</f>
        <v>1405.76666666667</v>
      </c>
      <c r="O286" s="9" t="n">
        <f aca="false">IF(ISNUMBER(H286),IF(AND(H286&gt;=Scenario!$B$11,H286&lt;Scenario!$B$12),1,0),0)</f>
        <v>1</v>
      </c>
      <c r="P286" s="9" t="n">
        <f aca="false">IF(O286=1,MAX(0,H286-E286)/60,"")</f>
        <v>1547.66666666667</v>
      </c>
      <c r="Q286" s="9" t="n">
        <f aca="false">INDEX(Scenario!$B$18:$B$20,MATCH(B286,Scenario!$A$18:$A$20,0))</f>
        <v>60</v>
      </c>
      <c r="R286" s="9" t="n">
        <f aca="false">INDEX(Scenario!$C$18:$C$20,MATCH(B286,Scenario!$A$18:$A$20,0))</f>
        <v>1440</v>
      </c>
      <c r="S286" s="9" t="n">
        <f aca="false">IF(ISNUMBER(M286),IF(M286&lt;=Q286,1,0),"")</f>
        <v>0</v>
      </c>
      <c r="T286" s="9" t="n">
        <f aca="false">IF(ISNUMBER(P286),IF(P286&lt;=R286,1,0),"")</f>
        <v>0</v>
      </c>
      <c r="U286" s="9" t="n">
        <f aca="false">IF(E286&gt;Scenario!$B$14,0,IF(OR(AND(ISNUMBER(H286),H286&lt;=Scenario!$B$14),AND(ISNUMBER(I286),I286&lt;=Scenario!$B$14)),0,1))</f>
        <v>0</v>
      </c>
      <c r="V286" s="9" t="n">
        <f aca="false">IF(AND(U286=1,(Scenario!$B$14-E286)/60&gt;R286),1,0)</f>
        <v>0</v>
      </c>
      <c r="W286" s="9" t="n">
        <f aca="false">IF(OR(C286=Scenario!$B$22,C286=Scenario!$C$22),1,0)</f>
        <v>1</v>
      </c>
      <c r="X286" s="9" t="n">
        <f aca="false">IF(ISNUMBER(I286),1,0)</f>
        <v>0</v>
      </c>
      <c r="Y286" s="9" t="n">
        <f aca="false">MOD(INT(E286/86400)+3,7)</f>
        <v>4</v>
      </c>
      <c r="Z286" s="9" t="n">
        <f aca="false">MOD(INT(E286/3600),24)</f>
        <v>22</v>
      </c>
      <c r="AA286" s="6" t="s">
        <v>817</v>
      </c>
    </row>
    <row r="287" customFormat="false" ht="15" hidden="false" customHeight="false" outlineLevel="0" collapsed="false">
      <c r="A287" s="6" t="s">
        <v>818</v>
      </c>
      <c r="B287" s="6" t="s">
        <v>44</v>
      </c>
      <c r="C287" s="6" t="s">
        <v>47</v>
      </c>
      <c r="D287" s="6" t="s">
        <v>170</v>
      </c>
      <c r="E287" s="6" t="n">
        <v>1783763300</v>
      </c>
      <c r="F287" s="6" t="n">
        <v>1783763467</v>
      </c>
      <c r="G287" s="6" t="n">
        <v>1783763342</v>
      </c>
      <c r="H287" s="6" t="n">
        <v>1783764859</v>
      </c>
      <c r="J287" s="6" t="n">
        <v>0</v>
      </c>
      <c r="K287" s="6" t="n">
        <v>0</v>
      </c>
      <c r="L287" s="9" t="n">
        <f aca="false">IF(AND(E287&gt;=Scenario!$B$11,E287&lt;Scenario!$B$12),1,0)</f>
        <v>1</v>
      </c>
      <c r="M287" s="9" t="n">
        <f aca="false">IF(AND(L287=1,ISNUMBER(F287)),MAX(0,F287-E287)/60,"")</f>
        <v>2.78333333333333</v>
      </c>
      <c r="N287" s="9" t="n">
        <f aca="false">IF(AND(L287=1,ISNUMBER(G287)),MAX(0,G287-E287)/60,"")</f>
        <v>0.7</v>
      </c>
      <c r="O287" s="9" t="n">
        <f aca="false">IF(ISNUMBER(H287),IF(AND(H287&gt;=Scenario!$B$11,H287&lt;Scenario!$B$12),1,0),0)</f>
        <v>1</v>
      </c>
      <c r="P287" s="9" t="n">
        <f aca="false">IF(O287=1,MAX(0,H287-E287)/60,"")</f>
        <v>25.9833333333333</v>
      </c>
      <c r="Q287" s="9" t="n">
        <f aca="false">INDEX(Scenario!$B$18:$B$20,MATCH(B287,Scenario!$A$18:$A$20,0))</f>
        <v>240</v>
      </c>
      <c r="R287" s="9" t="n">
        <f aca="false">INDEX(Scenario!$C$18:$C$20,MATCH(B287,Scenario!$A$18:$A$20,0))</f>
        <v>4320</v>
      </c>
      <c r="S287" s="9" t="n">
        <f aca="false">IF(ISNUMBER(M287),IF(M287&lt;=Q287,1,0),"")</f>
        <v>1</v>
      </c>
      <c r="T287" s="9" t="n">
        <f aca="false">IF(ISNUMBER(P287),IF(P287&lt;=R287,1,0),"")</f>
        <v>1</v>
      </c>
      <c r="U287" s="9" t="n">
        <f aca="false">IF(E287&gt;Scenario!$B$14,0,IF(OR(AND(ISNUMBER(H287),H287&lt;=Scenario!$B$14),AND(ISNUMBER(I287),I287&lt;=Scenario!$B$14)),0,1))</f>
        <v>0</v>
      </c>
      <c r="V287" s="9" t="n">
        <f aca="false">IF(AND(U287=1,(Scenario!$B$14-E287)/60&gt;R287),1,0)</f>
        <v>0</v>
      </c>
      <c r="W287" s="9" t="n">
        <f aca="false">IF(OR(C287=Scenario!$B$22,C287=Scenario!$C$22),1,0)</f>
        <v>1</v>
      </c>
      <c r="X287" s="9" t="n">
        <f aca="false">IF(ISNUMBER(I287),1,0)</f>
        <v>0</v>
      </c>
      <c r="Y287" s="9" t="n">
        <f aca="false">MOD(INT(E287/86400)+3,7)</f>
        <v>5</v>
      </c>
      <c r="Z287" s="9" t="n">
        <f aca="false">MOD(INT(E287/3600),24)</f>
        <v>9</v>
      </c>
      <c r="AA287" s="6" t="s">
        <v>819</v>
      </c>
    </row>
    <row r="288" customFormat="false" ht="15" hidden="false" customHeight="false" outlineLevel="0" collapsed="false">
      <c r="A288" s="6" t="s">
        <v>820</v>
      </c>
      <c r="B288" s="6" t="s">
        <v>44</v>
      </c>
      <c r="C288" s="6" t="s">
        <v>249</v>
      </c>
      <c r="D288" s="6" t="s">
        <v>170</v>
      </c>
      <c r="E288" s="6" t="n">
        <v>1783775157</v>
      </c>
      <c r="F288" s="6" t="n">
        <v>1783775401</v>
      </c>
      <c r="G288" s="6" t="n">
        <v>1783775187</v>
      </c>
      <c r="H288" s="6" t="n">
        <v>1783776436</v>
      </c>
      <c r="J288" s="6" t="n">
        <v>0</v>
      </c>
      <c r="K288" s="6" t="n">
        <v>0</v>
      </c>
      <c r="L288" s="9" t="n">
        <f aca="false">IF(AND(E288&gt;=Scenario!$B$11,E288&lt;Scenario!$B$12),1,0)</f>
        <v>1</v>
      </c>
      <c r="M288" s="9" t="n">
        <f aca="false">IF(AND(L288=1,ISNUMBER(F288)),MAX(0,F288-E288)/60,"")</f>
        <v>4.06666666666667</v>
      </c>
      <c r="N288" s="9" t="n">
        <f aca="false">IF(AND(L288=1,ISNUMBER(G288)),MAX(0,G288-E288)/60,"")</f>
        <v>0.5</v>
      </c>
      <c r="O288" s="9" t="n">
        <f aca="false">IF(ISNUMBER(H288),IF(AND(H288&gt;=Scenario!$B$11,H288&lt;Scenario!$B$12),1,0),0)</f>
        <v>1</v>
      </c>
      <c r="P288" s="9" t="n">
        <f aca="false">IF(O288=1,MAX(0,H288-E288)/60,"")</f>
        <v>21.3166666666667</v>
      </c>
      <c r="Q288" s="9" t="n">
        <f aca="false">INDEX(Scenario!$B$18:$B$20,MATCH(B288,Scenario!$A$18:$A$20,0))</f>
        <v>240</v>
      </c>
      <c r="R288" s="9" t="n">
        <f aca="false">INDEX(Scenario!$C$18:$C$20,MATCH(B288,Scenario!$A$18:$A$20,0))</f>
        <v>4320</v>
      </c>
      <c r="S288" s="9" t="n">
        <f aca="false">IF(ISNUMBER(M288),IF(M288&lt;=Q288,1,0),"")</f>
        <v>1</v>
      </c>
      <c r="T288" s="9" t="n">
        <f aca="false">IF(ISNUMBER(P288),IF(P288&lt;=R288,1,0),"")</f>
        <v>1</v>
      </c>
      <c r="U288" s="9" t="n">
        <f aca="false">IF(E288&gt;Scenario!$B$14,0,IF(OR(AND(ISNUMBER(H288),H288&lt;=Scenario!$B$14),AND(ISNUMBER(I288),I288&lt;=Scenario!$B$14)),0,1))</f>
        <v>0</v>
      </c>
      <c r="V288" s="9" t="n">
        <f aca="false">IF(AND(U288=1,(Scenario!$B$14-E288)/60&gt;R288),1,0)</f>
        <v>0</v>
      </c>
      <c r="W288" s="9" t="n">
        <f aca="false">IF(OR(C288=Scenario!$B$22,C288=Scenario!$C$22),1,0)</f>
        <v>0</v>
      </c>
      <c r="X288" s="9" t="n">
        <f aca="false">IF(ISNUMBER(I288),1,0)</f>
        <v>0</v>
      </c>
      <c r="Y288" s="9" t="n">
        <f aca="false">MOD(INT(E288/86400)+3,7)</f>
        <v>5</v>
      </c>
      <c r="Z288" s="9" t="n">
        <f aca="false">MOD(INT(E288/3600),24)</f>
        <v>13</v>
      </c>
      <c r="AA288" s="6" t="s">
        <v>821</v>
      </c>
    </row>
    <row r="289" customFormat="false" ht="15" hidden="false" customHeight="false" outlineLevel="0" collapsed="false">
      <c r="A289" s="6" t="s">
        <v>822</v>
      </c>
      <c r="B289" s="6" t="s">
        <v>43</v>
      </c>
      <c r="C289" s="6" t="s">
        <v>249</v>
      </c>
      <c r="D289" s="6" t="s">
        <v>170</v>
      </c>
      <c r="E289" s="6" t="n">
        <v>1783780708</v>
      </c>
      <c r="F289" s="6" t="n">
        <v>1783780885</v>
      </c>
      <c r="G289" s="6" t="n">
        <v>1783780736</v>
      </c>
      <c r="H289" s="6" t="n">
        <v>1783866312</v>
      </c>
      <c r="J289" s="6" t="n">
        <v>1</v>
      </c>
      <c r="K289" s="6" t="n">
        <v>0</v>
      </c>
      <c r="L289" s="9" t="n">
        <f aca="false">IF(AND(E289&gt;=Scenario!$B$11,E289&lt;Scenario!$B$12),1,0)</f>
        <v>1</v>
      </c>
      <c r="M289" s="9" t="n">
        <f aca="false">IF(AND(L289=1,ISNUMBER(F289)),MAX(0,F289-E289)/60,"")</f>
        <v>2.95</v>
      </c>
      <c r="N289" s="9" t="n">
        <f aca="false">IF(AND(L289=1,ISNUMBER(G289)),MAX(0,G289-E289)/60,"")</f>
        <v>0.466666666666667</v>
      </c>
      <c r="O289" s="9" t="n">
        <f aca="false">IF(ISNUMBER(H289),IF(AND(H289&gt;=Scenario!$B$11,H289&lt;Scenario!$B$12),1,0),0)</f>
        <v>1</v>
      </c>
      <c r="P289" s="9" t="n">
        <f aca="false">IF(O289=1,MAX(0,H289-E289)/60,"")</f>
        <v>1426.73333333333</v>
      </c>
      <c r="Q289" s="9" t="n">
        <f aca="false">INDEX(Scenario!$B$18:$B$20,MATCH(B289,Scenario!$A$18:$A$20,0))</f>
        <v>60</v>
      </c>
      <c r="R289" s="9" t="n">
        <f aca="false">INDEX(Scenario!$C$18:$C$20,MATCH(B289,Scenario!$A$18:$A$20,0))</f>
        <v>1440</v>
      </c>
      <c r="S289" s="9" t="n">
        <f aca="false">IF(ISNUMBER(M289),IF(M289&lt;=Q289,1,0),"")</f>
        <v>1</v>
      </c>
      <c r="T289" s="9" t="n">
        <f aca="false">IF(ISNUMBER(P289),IF(P289&lt;=R289,1,0),"")</f>
        <v>1</v>
      </c>
      <c r="U289" s="9" t="n">
        <f aca="false">IF(E289&gt;Scenario!$B$14,0,IF(OR(AND(ISNUMBER(H289),H289&lt;=Scenario!$B$14),AND(ISNUMBER(I289),I289&lt;=Scenario!$B$14)),0,1))</f>
        <v>0</v>
      </c>
      <c r="V289" s="9" t="n">
        <f aca="false">IF(AND(U289=1,(Scenario!$B$14-E289)/60&gt;R289),1,0)</f>
        <v>0</v>
      </c>
      <c r="W289" s="9" t="n">
        <f aca="false">IF(OR(C289=Scenario!$B$22,C289=Scenario!$C$22),1,0)</f>
        <v>0</v>
      </c>
      <c r="X289" s="9" t="n">
        <f aca="false">IF(ISNUMBER(I289),1,0)</f>
        <v>0</v>
      </c>
      <c r="Y289" s="9" t="n">
        <f aca="false">MOD(INT(E289/86400)+3,7)</f>
        <v>5</v>
      </c>
      <c r="Z289" s="9" t="n">
        <f aca="false">MOD(INT(E289/3600),24)</f>
        <v>14</v>
      </c>
      <c r="AA289" s="6" t="s">
        <v>823</v>
      </c>
    </row>
    <row r="290" customFormat="false" ht="15" hidden="false" customHeight="false" outlineLevel="0" collapsed="false">
      <c r="A290" s="6" t="s">
        <v>824</v>
      </c>
      <c r="B290" s="6" t="s">
        <v>43</v>
      </c>
      <c r="C290" s="6" t="s">
        <v>46</v>
      </c>
      <c r="D290" s="6" t="s">
        <v>171</v>
      </c>
      <c r="E290" s="6" t="n">
        <v>1783789198</v>
      </c>
      <c r="F290" s="6" t="n">
        <v>1783789353</v>
      </c>
      <c r="G290" s="6" t="n">
        <v>1783789216</v>
      </c>
      <c r="H290" s="6" t="n">
        <v>1783817052</v>
      </c>
      <c r="J290" s="6" t="n">
        <v>0</v>
      </c>
      <c r="K290" s="6" t="n">
        <v>1</v>
      </c>
      <c r="L290" s="9" t="n">
        <f aca="false">IF(AND(E290&gt;=Scenario!$B$11,E290&lt;Scenario!$B$12),1,0)</f>
        <v>1</v>
      </c>
      <c r="M290" s="9" t="n">
        <f aca="false">IF(AND(L290=1,ISNUMBER(F290)),MAX(0,F290-E290)/60,"")</f>
        <v>2.58333333333333</v>
      </c>
      <c r="N290" s="9" t="n">
        <f aca="false">IF(AND(L290=1,ISNUMBER(G290)),MAX(0,G290-E290)/60,"")</f>
        <v>0.3</v>
      </c>
      <c r="O290" s="9" t="n">
        <f aca="false">IF(ISNUMBER(H290),IF(AND(H290&gt;=Scenario!$B$11,H290&lt;Scenario!$B$12),1,0),0)</f>
        <v>1</v>
      </c>
      <c r="P290" s="9" t="n">
        <f aca="false">IF(O290=1,MAX(0,H290-E290)/60,"")</f>
        <v>464.233333333333</v>
      </c>
      <c r="Q290" s="9" t="n">
        <f aca="false">INDEX(Scenario!$B$18:$B$20,MATCH(B290,Scenario!$A$18:$A$20,0))</f>
        <v>60</v>
      </c>
      <c r="R290" s="9" t="n">
        <f aca="false">INDEX(Scenario!$C$18:$C$20,MATCH(B290,Scenario!$A$18:$A$20,0))</f>
        <v>1440</v>
      </c>
      <c r="S290" s="9" t="n">
        <f aca="false">IF(ISNUMBER(M290),IF(M290&lt;=Q290,1,0),"")</f>
        <v>1</v>
      </c>
      <c r="T290" s="9" t="n">
        <f aca="false">IF(ISNUMBER(P290),IF(P290&lt;=R290,1,0),"")</f>
        <v>1</v>
      </c>
      <c r="U290" s="9" t="n">
        <f aca="false">IF(E290&gt;Scenario!$B$14,0,IF(OR(AND(ISNUMBER(H290),H290&lt;=Scenario!$B$14),AND(ISNUMBER(I290),I290&lt;=Scenario!$B$14)),0,1))</f>
        <v>0</v>
      </c>
      <c r="V290" s="9" t="n">
        <f aca="false">IF(AND(U290=1,(Scenario!$B$14-E290)/60&gt;R290),1,0)</f>
        <v>0</v>
      </c>
      <c r="W290" s="9" t="n">
        <f aca="false">IF(OR(C290=Scenario!$B$22,C290=Scenario!$C$22),1,0)</f>
        <v>1</v>
      </c>
      <c r="X290" s="9" t="n">
        <f aca="false">IF(ISNUMBER(I290),1,0)</f>
        <v>0</v>
      </c>
      <c r="Y290" s="9" t="n">
        <f aca="false">MOD(INT(E290/86400)+3,7)</f>
        <v>5</v>
      </c>
      <c r="Z290" s="9" t="n">
        <f aca="false">MOD(INT(E290/3600),24)</f>
        <v>16</v>
      </c>
      <c r="AA290" s="6" t="s">
        <v>825</v>
      </c>
    </row>
    <row r="291" customFormat="false" ht="15" hidden="false" customHeight="false" outlineLevel="0" collapsed="false">
      <c r="A291" s="6" t="s">
        <v>826</v>
      </c>
      <c r="B291" s="6" t="s">
        <v>43</v>
      </c>
      <c r="C291" s="6" t="s">
        <v>249</v>
      </c>
      <c r="D291" s="6" t="s">
        <v>171</v>
      </c>
      <c r="E291" s="6" t="n">
        <v>1783803232</v>
      </c>
      <c r="F291" s="6" t="n">
        <v>1783811858</v>
      </c>
      <c r="G291" s="6" t="n">
        <v>1783811779</v>
      </c>
      <c r="H291" s="6" t="n">
        <v>1783822084</v>
      </c>
      <c r="J291" s="6" t="n">
        <v>0</v>
      </c>
      <c r="K291" s="6" t="n">
        <v>0</v>
      </c>
      <c r="L291" s="9" t="n">
        <f aca="false">IF(AND(E291&gt;=Scenario!$B$11,E291&lt;Scenario!$B$12),1,0)</f>
        <v>1</v>
      </c>
      <c r="M291" s="9" t="n">
        <f aca="false">IF(AND(L291=1,ISNUMBER(F291)),MAX(0,F291-E291)/60,"")</f>
        <v>143.766666666667</v>
      </c>
      <c r="N291" s="9" t="n">
        <f aca="false">IF(AND(L291=1,ISNUMBER(G291)),MAX(0,G291-E291)/60,"")</f>
        <v>142.45</v>
      </c>
      <c r="O291" s="9" t="n">
        <f aca="false">IF(ISNUMBER(H291),IF(AND(H291&gt;=Scenario!$B$11,H291&lt;Scenario!$B$12),1,0),0)</f>
        <v>1</v>
      </c>
      <c r="P291" s="9" t="n">
        <f aca="false">IF(O291=1,MAX(0,H291-E291)/60,"")</f>
        <v>314.2</v>
      </c>
      <c r="Q291" s="9" t="n">
        <f aca="false">INDEX(Scenario!$B$18:$B$20,MATCH(B291,Scenario!$A$18:$A$20,0))</f>
        <v>60</v>
      </c>
      <c r="R291" s="9" t="n">
        <f aca="false">INDEX(Scenario!$C$18:$C$20,MATCH(B291,Scenario!$A$18:$A$20,0))</f>
        <v>1440</v>
      </c>
      <c r="S291" s="9" t="n">
        <f aca="false">IF(ISNUMBER(M291),IF(M291&lt;=Q291,1,0),"")</f>
        <v>0</v>
      </c>
      <c r="T291" s="9" t="n">
        <f aca="false">IF(ISNUMBER(P291),IF(P291&lt;=R291,1,0),"")</f>
        <v>1</v>
      </c>
      <c r="U291" s="9" t="n">
        <f aca="false">IF(E291&gt;Scenario!$B$14,0,IF(OR(AND(ISNUMBER(H291),H291&lt;=Scenario!$B$14),AND(ISNUMBER(I291),I291&lt;=Scenario!$B$14)),0,1))</f>
        <v>0</v>
      </c>
      <c r="V291" s="9" t="n">
        <f aca="false">IF(AND(U291=1,(Scenario!$B$14-E291)/60&gt;R291),1,0)</f>
        <v>0</v>
      </c>
      <c r="W291" s="9" t="n">
        <f aca="false">IF(OR(C291=Scenario!$B$22,C291=Scenario!$C$22),1,0)</f>
        <v>0</v>
      </c>
      <c r="X291" s="9" t="n">
        <f aca="false">IF(ISNUMBER(I291),1,0)</f>
        <v>0</v>
      </c>
      <c r="Y291" s="9" t="n">
        <f aca="false">MOD(INT(E291/86400)+3,7)</f>
        <v>5</v>
      </c>
      <c r="Z291" s="9" t="n">
        <f aca="false">MOD(INT(E291/3600),24)</f>
        <v>20</v>
      </c>
      <c r="AA291" s="6" t="s">
        <v>827</v>
      </c>
    </row>
    <row r="292" customFormat="false" ht="15" hidden="false" customHeight="false" outlineLevel="0" collapsed="false">
      <c r="A292" s="6" t="s">
        <v>828</v>
      </c>
      <c r="B292" s="6" t="s">
        <v>43</v>
      </c>
      <c r="C292" s="6" t="s">
        <v>47</v>
      </c>
      <c r="D292" s="6" t="s">
        <v>170</v>
      </c>
      <c r="E292" s="6" t="n">
        <v>1783846302</v>
      </c>
      <c r="I292" s="6" t="n">
        <v>1783847564</v>
      </c>
      <c r="J292" s="6" t="n">
        <v>0</v>
      </c>
      <c r="K292" s="6" t="n">
        <v>0</v>
      </c>
      <c r="L292" s="9" t="n">
        <f aca="false">IF(AND(E292&gt;=Scenario!$B$11,E292&lt;Scenario!$B$12),1,0)</f>
        <v>1</v>
      </c>
      <c r="M292" s="0" t="str">
        <f aca="false">IF(AND(L292=1,ISNUMBER(F292)),MAX(0,F292-E292)/60,"")</f>
        <v/>
      </c>
      <c r="N292" s="0" t="str">
        <f aca="false">IF(AND(L292=1,ISNUMBER(G292)),MAX(0,G292-E292)/60,"")</f>
        <v/>
      </c>
      <c r="O292" s="9" t="n">
        <f aca="false">IF(ISNUMBER(H292),IF(AND(H292&gt;=Scenario!$B$11,H292&lt;Scenario!$B$12),1,0),0)</f>
        <v>0</v>
      </c>
      <c r="P292" s="0" t="str">
        <f aca="false">IF(O292=1,MAX(0,H292-E292)/60,"")</f>
        <v/>
      </c>
      <c r="Q292" s="9" t="n">
        <f aca="false">INDEX(Scenario!$B$18:$B$20,MATCH(B292,Scenario!$A$18:$A$20,0))</f>
        <v>60</v>
      </c>
      <c r="R292" s="9" t="n">
        <f aca="false">INDEX(Scenario!$C$18:$C$20,MATCH(B292,Scenario!$A$18:$A$20,0))</f>
        <v>1440</v>
      </c>
      <c r="S292" s="0" t="str">
        <f aca="false">IF(ISNUMBER(M292),IF(M292&lt;=Q292,1,0),"")</f>
        <v/>
      </c>
      <c r="T292" s="0" t="str">
        <f aca="false">IF(ISNUMBER(P292),IF(P292&lt;=R292,1,0),"")</f>
        <v/>
      </c>
      <c r="U292" s="9" t="n">
        <f aca="false">IF(E292&gt;Scenario!$B$14,0,IF(OR(AND(ISNUMBER(H292),H292&lt;=Scenario!$B$14),AND(ISNUMBER(I292),I292&lt;=Scenario!$B$14)),0,1))</f>
        <v>0</v>
      </c>
      <c r="V292" s="9" t="n">
        <f aca="false">IF(AND(U292=1,(Scenario!$B$14-E292)/60&gt;R292),1,0)</f>
        <v>0</v>
      </c>
      <c r="W292" s="9" t="n">
        <f aca="false">IF(OR(C292=Scenario!$B$22,C292=Scenario!$C$22),1,0)</f>
        <v>1</v>
      </c>
      <c r="X292" s="9" t="n">
        <f aca="false">IF(ISNUMBER(I292),1,0)</f>
        <v>1</v>
      </c>
      <c r="Y292" s="9" t="n">
        <f aca="false">MOD(INT(E292/86400)+3,7)</f>
        <v>6</v>
      </c>
      <c r="Z292" s="9" t="n">
        <f aca="false">MOD(INT(E292/3600),24)</f>
        <v>8</v>
      </c>
      <c r="AA292" s="6" t="s">
        <v>829</v>
      </c>
    </row>
    <row r="293" customFormat="false" ht="15" hidden="false" customHeight="false" outlineLevel="0" collapsed="false">
      <c r="A293" s="6" t="s">
        <v>830</v>
      </c>
      <c r="B293" s="6" t="s">
        <v>44</v>
      </c>
      <c r="C293" s="6" t="s">
        <v>288</v>
      </c>
      <c r="D293" s="6" t="s">
        <v>172</v>
      </c>
      <c r="E293" s="6" t="n">
        <v>1783851939</v>
      </c>
      <c r="F293" s="6" t="n">
        <v>1783866447</v>
      </c>
      <c r="G293" s="6" t="n">
        <v>1783866346</v>
      </c>
      <c r="H293" s="6" t="n">
        <v>1783869246</v>
      </c>
      <c r="J293" s="6" t="n">
        <v>0</v>
      </c>
      <c r="K293" s="6" t="n">
        <v>0</v>
      </c>
      <c r="L293" s="9" t="n">
        <f aca="false">IF(AND(E293&gt;=Scenario!$B$11,E293&lt;Scenario!$B$12),1,0)</f>
        <v>1</v>
      </c>
      <c r="M293" s="9" t="n">
        <f aca="false">IF(AND(L293=1,ISNUMBER(F293)),MAX(0,F293-E293)/60,"")</f>
        <v>241.8</v>
      </c>
      <c r="N293" s="9" t="n">
        <f aca="false">IF(AND(L293=1,ISNUMBER(G293)),MAX(0,G293-E293)/60,"")</f>
        <v>240.116666666667</v>
      </c>
      <c r="O293" s="9" t="n">
        <f aca="false">IF(ISNUMBER(H293),IF(AND(H293&gt;=Scenario!$B$11,H293&lt;Scenario!$B$12),1,0),0)</f>
        <v>1</v>
      </c>
      <c r="P293" s="9" t="n">
        <f aca="false">IF(O293=1,MAX(0,H293-E293)/60,"")</f>
        <v>288.45</v>
      </c>
      <c r="Q293" s="9" t="n">
        <f aca="false">INDEX(Scenario!$B$18:$B$20,MATCH(B293,Scenario!$A$18:$A$20,0))</f>
        <v>240</v>
      </c>
      <c r="R293" s="9" t="n">
        <f aca="false">INDEX(Scenario!$C$18:$C$20,MATCH(B293,Scenario!$A$18:$A$20,0))</f>
        <v>4320</v>
      </c>
      <c r="S293" s="9" t="n">
        <f aca="false">IF(ISNUMBER(M293),IF(M293&lt;=Q293,1,0),"")</f>
        <v>0</v>
      </c>
      <c r="T293" s="9" t="n">
        <f aca="false">IF(ISNUMBER(P293),IF(P293&lt;=R293,1,0),"")</f>
        <v>1</v>
      </c>
      <c r="U293" s="9" t="n">
        <f aca="false">IF(E293&gt;Scenario!$B$14,0,IF(OR(AND(ISNUMBER(H293),H293&lt;=Scenario!$B$14),AND(ISNUMBER(I293),I293&lt;=Scenario!$B$14)),0,1))</f>
        <v>0</v>
      </c>
      <c r="V293" s="9" t="n">
        <f aca="false">IF(AND(U293=1,(Scenario!$B$14-E293)/60&gt;R293),1,0)</f>
        <v>0</v>
      </c>
      <c r="W293" s="9" t="n">
        <f aca="false">IF(OR(C293=Scenario!$B$22,C293=Scenario!$C$22),1,0)</f>
        <v>0</v>
      </c>
      <c r="X293" s="9" t="n">
        <f aca="false">IF(ISNUMBER(I293),1,0)</f>
        <v>0</v>
      </c>
      <c r="Y293" s="9" t="n">
        <f aca="false">MOD(INT(E293/86400)+3,7)</f>
        <v>6</v>
      </c>
      <c r="Z293" s="9" t="n">
        <f aca="false">MOD(INT(E293/3600),24)</f>
        <v>10</v>
      </c>
      <c r="AA293" s="6" t="s">
        <v>831</v>
      </c>
    </row>
    <row r="294" customFormat="false" ht="15" hidden="false" customHeight="false" outlineLevel="0" collapsed="false">
      <c r="A294" s="6" t="s">
        <v>832</v>
      </c>
      <c r="B294" s="6" t="s">
        <v>44</v>
      </c>
      <c r="C294" s="6" t="s">
        <v>249</v>
      </c>
      <c r="D294" s="6" t="s">
        <v>172</v>
      </c>
      <c r="E294" s="6" t="n">
        <v>1783872000</v>
      </c>
      <c r="F294" s="6" t="n">
        <v>1783872172</v>
      </c>
      <c r="G294" s="6" t="n">
        <v>1783872022</v>
      </c>
      <c r="H294" s="6" t="n">
        <v>1783873379</v>
      </c>
      <c r="J294" s="6" t="n">
        <v>0</v>
      </c>
      <c r="K294" s="6" t="n">
        <v>0</v>
      </c>
      <c r="L294" s="9" t="n">
        <f aca="false">IF(AND(E294&gt;=Scenario!$B$11,E294&lt;Scenario!$B$12),1,0)</f>
        <v>1</v>
      </c>
      <c r="M294" s="9" t="n">
        <f aca="false">IF(AND(L294=1,ISNUMBER(F294)),MAX(0,F294-E294)/60,"")</f>
        <v>2.86666666666667</v>
      </c>
      <c r="N294" s="9" t="n">
        <f aca="false">IF(AND(L294=1,ISNUMBER(G294)),MAX(0,G294-E294)/60,"")</f>
        <v>0.366666666666667</v>
      </c>
      <c r="O294" s="9" t="n">
        <f aca="false">IF(ISNUMBER(H294),IF(AND(H294&gt;=Scenario!$B$11,H294&lt;Scenario!$B$12),1,0),0)</f>
        <v>1</v>
      </c>
      <c r="P294" s="9" t="n">
        <f aca="false">IF(O294=1,MAX(0,H294-E294)/60,"")</f>
        <v>22.9833333333333</v>
      </c>
      <c r="Q294" s="9" t="n">
        <f aca="false">INDEX(Scenario!$B$18:$B$20,MATCH(B294,Scenario!$A$18:$A$20,0))</f>
        <v>240</v>
      </c>
      <c r="R294" s="9" t="n">
        <f aca="false">INDEX(Scenario!$C$18:$C$20,MATCH(B294,Scenario!$A$18:$A$20,0))</f>
        <v>4320</v>
      </c>
      <c r="S294" s="9" t="n">
        <f aca="false">IF(ISNUMBER(M294),IF(M294&lt;=Q294,1,0),"")</f>
        <v>1</v>
      </c>
      <c r="T294" s="9" t="n">
        <f aca="false">IF(ISNUMBER(P294),IF(P294&lt;=R294,1,0),"")</f>
        <v>1</v>
      </c>
      <c r="U294" s="9" t="n">
        <f aca="false">IF(E294&gt;Scenario!$B$14,0,IF(OR(AND(ISNUMBER(H294),H294&lt;=Scenario!$B$14),AND(ISNUMBER(I294),I294&lt;=Scenario!$B$14)),0,1))</f>
        <v>0</v>
      </c>
      <c r="V294" s="9" t="n">
        <f aca="false">IF(AND(U294=1,(Scenario!$B$14-E294)/60&gt;R294),1,0)</f>
        <v>0</v>
      </c>
      <c r="W294" s="9" t="n">
        <f aca="false">IF(OR(C294=Scenario!$B$22,C294=Scenario!$C$22),1,0)</f>
        <v>0</v>
      </c>
      <c r="X294" s="9" t="n">
        <f aca="false">IF(ISNUMBER(I294),1,0)</f>
        <v>0</v>
      </c>
      <c r="Y294" s="9" t="n">
        <f aca="false">MOD(INT(E294/86400)+3,7)</f>
        <v>6</v>
      </c>
      <c r="Z294" s="9" t="n">
        <f aca="false">MOD(INT(E294/3600),24)</f>
        <v>16</v>
      </c>
      <c r="AA294" s="6" t="s">
        <v>833</v>
      </c>
    </row>
    <row r="295" customFormat="false" ht="15" hidden="false" customHeight="false" outlineLevel="0" collapsed="false">
      <c r="A295" s="6" t="s">
        <v>834</v>
      </c>
      <c r="B295" s="6" t="s">
        <v>43</v>
      </c>
      <c r="C295" s="6" t="s">
        <v>46</v>
      </c>
      <c r="D295" s="6" t="s">
        <v>171</v>
      </c>
      <c r="E295" s="6" t="n">
        <v>1783923417</v>
      </c>
      <c r="F295" s="6" t="n">
        <v>1783923602</v>
      </c>
      <c r="G295" s="6" t="n">
        <v>1783923474</v>
      </c>
      <c r="H295" s="6" t="n">
        <v>1783925310</v>
      </c>
      <c r="J295" s="6" t="n">
        <v>0</v>
      </c>
      <c r="K295" s="6" t="n">
        <v>0</v>
      </c>
      <c r="L295" s="9" t="n">
        <f aca="false">IF(AND(E295&gt;=Scenario!$B$11,E295&lt;Scenario!$B$12),1,0)</f>
        <v>1</v>
      </c>
      <c r="M295" s="9" t="n">
        <f aca="false">IF(AND(L295=1,ISNUMBER(F295)),MAX(0,F295-E295)/60,"")</f>
        <v>3.08333333333333</v>
      </c>
      <c r="N295" s="9" t="n">
        <f aca="false">IF(AND(L295=1,ISNUMBER(G295)),MAX(0,G295-E295)/60,"")</f>
        <v>0.95</v>
      </c>
      <c r="O295" s="9" t="n">
        <f aca="false">IF(ISNUMBER(H295),IF(AND(H295&gt;=Scenario!$B$11,H295&lt;Scenario!$B$12),1,0),0)</f>
        <v>1</v>
      </c>
      <c r="P295" s="9" t="n">
        <f aca="false">IF(O295=1,MAX(0,H295-E295)/60,"")</f>
        <v>31.55</v>
      </c>
      <c r="Q295" s="9" t="n">
        <f aca="false">INDEX(Scenario!$B$18:$B$20,MATCH(B295,Scenario!$A$18:$A$20,0))</f>
        <v>60</v>
      </c>
      <c r="R295" s="9" t="n">
        <f aca="false">INDEX(Scenario!$C$18:$C$20,MATCH(B295,Scenario!$A$18:$A$20,0))</f>
        <v>1440</v>
      </c>
      <c r="S295" s="9" t="n">
        <f aca="false">IF(ISNUMBER(M295),IF(M295&lt;=Q295,1,0),"")</f>
        <v>1</v>
      </c>
      <c r="T295" s="9" t="n">
        <f aca="false">IF(ISNUMBER(P295),IF(P295&lt;=R295,1,0),"")</f>
        <v>1</v>
      </c>
      <c r="U295" s="9" t="n">
        <f aca="false">IF(E295&gt;Scenario!$B$14,0,IF(OR(AND(ISNUMBER(H295),H295&lt;=Scenario!$B$14),AND(ISNUMBER(I295),I295&lt;=Scenario!$B$14)),0,1))</f>
        <v>0</v>
      </c>
      <c r="V295" s="9" t="n">
        <f aca="false">IF(AND(U295=1,(Scenario!$B$14-E295)/60&gt;R295),1,0)</f>
        <v>0</v>
      </c>
      <c r="W295" s="9" t="n">
        <f aca="false">IF(OR(C295=Scenario!$B$22,C295=Scenario!$C$22),1,0)</f>
        <v>1</v>
      </c>
      <c r="X295" s="9" t="n">
        <f aca="false">IF(ISNUMBER(I295),1,0)</f>
        <v>0</v>
      </c>
      <c r="Y295" s="9" t="n">
        <f aca="false">MOD(INT(E295/86400)+3,7)</f>
        <v>0</v>
      </c>
      <c r="Z295" s="9" t="n">
        <f aca="false">MOD(INT(E295/3600),24)</f>
        <v>6</v>
      </c>
      <c r="AA295" s="6" t="s">
        <v>835</v>
      </c>
    </row>
    <row r="296" customFormat="false" ht="15" hidden="false" customHeight="false" outlineLevel="0" collapsed="false">
      <c r="A296" s="6" t="s">
        <v>836</v>
      </c>
      <c r="B296" s="6" t="s">
        <v>43</v>
      </c>
      <c r="C296" s="6" t="s">
        <v>288</v>
      </c>
      <c r="D296" s="6" t="s">
        <v>170</v>
      </c>
      <c r="E296" s="6" t="n">
        <v>1783924930</v>
      </c>
      <c r="F296" s="6" t="n">
        <v>1783925013</v>
      </c>
      <c r="G296" s="6" t="n">
        <v>1783924951</v>
      </c>
      <c r="H296" s="6" t="n">
        <v>1783928255</v>
      </c>
      <c r="J296" s="6" t="n">
        <v>0</v>
      </c>
      <c r="K296" s="6" t="n">
        <v>0</v>
      </c>
      <c r="L296" s="9" t="n">
        <f aca="false">IF(AND(E296&gt;=Scenario!$B$11,E296&lt;Scenario!$B$12),1,0)</f>
        <v>1</v>
      </c>
      <c r="M296" s="9" t="n">
        <f aca="false">IF(AND(L296=1,ISNUMBER(F296)),MAX(0,F296-E296)/60,"")</f>
        <v>1.38333333333333</v>
      </c>
      <c r="N296" s="9" t="n">
        <f aca="false">IF(AND(L296=1,ISNUMBER(G296)),MAX(0,G296-E296)/60,"")</f>
        <v>0.35</v>
      </c>
      <c r="O296" s="9" t="n">
        <f aca="false">IF(ISNUMBER(H296),IF(AND(H296&gt;=Scenario!$B$11,H296&lt;Scenario!$B$12),1,0),0)</f>
        <v>1</v>
      </c>
      <c r="P296" s="9" t="n">
        <f aca="false">IF(O296=1,MAX(0,H296-E296)/60,"")</f>
        <v>55.4166666666667</v>
      </c>
      <c r="Q296" s="9" t="n">
        <f aca="false">INDEX(Scenario!$B$18:$B$20,MATCH(B296,Scenario!$A$18:$A$20,0))</f>
        <v>60</v>
      </c>
      <c r="R296" s="9" t="n">
        <f aca="false">INDEX(Scenario!$C$18:$C$20,MATCH(B296,Scenario!$A$18:$A$20,0))</f>
        <v>1440</v>
      </c>
      <c r="S296" s="9" t="n">
        <f aca="false">IF(ISNUMBER(M296),IF(M296&lt;=Q296,1,0),"")</f>
        <v>1</v>
      </c>
      <c r="T296" s="9" t="n">
        <f aca="false">IF(ISNUMBER(P296),IF(P296&lt;=R296,1,0),"")</f>
        <v>1</v>
      </c>
      <c r="U296" s="9" t="n">
        <f aca="false">IF(E296&gt;Scenario!$B$14,0,IF(OR(AND(ISNUMBER(H296),H296&lt;=Scenario!$B$14),AND(ISNUMBER(I296),I296&lt;=Scenario!$B$14)),0,1))</f>
        <v>0</v>
      </c>
      <c r="V296" s="9" t="n">
        <f aca="false">IF(AND(U296=1,(Scenario!$B$14-E296)/60&gt;R296),1,0)</f>
        <v>0</v>
      </c>
      <c r="W296" s="9" t="n">
        <f aca="false">IF(OR(C296=Scenario!$B$22,C296=Scenario!$C$22),1,0)</f>
        <v>0</v>
      </c>
      <c r="X296" s="9" t="n">
        <f aca="false">IF(ISNUMBER(I296),1,0)</f>
        <v>0</v>
      </c>
      <c r="Y296" s="9" t="n">
        <f aca="false">MOD(INT(E296/86400)+3,7)</f>
        <v>0</v>
      </c>
      <c r="Z296" s="9" t="n">
        <f aca="false">MOD(INT(E296/3600),24)</f>
        <v>6</v>
      </c>
      <c r="AA296" s="6" t="s">
        <v>837</v>
      </c>
    </row>
    <row r="297" customFormat="false" ht="15" hidden="false" customHeight="false" outlineLevel="0" collapsed="false">
      <c r="A297" s="6" t="s">
        <v>838</v>
      </c>
      <c r="B297" s="6" t="s">
        <v>44</v>
      </c>
      <c r="C297" s="6" t="s">
        <v>249</v>
      </c>
      <c r="D297" s="6" t="s">
        <v>171</v>
      </c>
      <c r="E297" s="6" t="n">
        <v>1783926323</v>
      </c>
      <c r="F297" s="6" t="n">
        <v>1783926442</v>
      </c>
      <c r="G297" s="6" t="n">
        <v>1783926372</v>
      </c>
      <c r="H297" s="6" t="n">
        <v>1783979080</v>
      </c>
      <c r="J297" s="6" t="n">
        <v>1</v>
      </c>
      <c r="K297" s="6" t="n">
        <v>0</v>
      </c>
      <c r="L297" s="9" t="n">
        <f aca="false">IF(AND(E297&gt;=Scenario!$B$11,E297&lt;Scenario!$B$12),1,0)</f>
        <v>1</v>
      </c>
      <c r="M297" s="9" t="n">
        <f aca="false">IF(AND(L297=1,ISNUMBER(F297)),MAX(0,F297-E297)/60,"")</f>
        <v>1.98333333333333</v>
      </c>
      <c r="N297" s="9" t="n">
        <f aca="false">IF(AND(L297=1,ISNUMBER(G297)),MAX(0,G297-E297)/60,"")</f>
        <v>0.816666666666667</v>
      </c>
      <c r="O297" s="9" t="n">
        <f aca="false">IF(ISNUMBER(H297),IF(AND(H297&gt;=Scenario!$B$11,H297&lt;Scenario!$B$12),1,0),0)</f>
        <v>1</v>
      </c>
      <c r="P297" s="9" t="n">
        <f aca="false">IF(O297=1,MAX(0,H297-E297)/60,"")</f>
        <v>879.283333333333</v>
      </c>
      <c r="Q297" s="9" t="n">
        <f aca="false">INDEX(Scenario!$B$18:$B$20,MATCH(B297,Scenario!$A$18:$A$20,0))</f>
        <v>240</v>
      </c>
      <c r="R297" s="9" t="n">
        <f aca="false">INDEX(Scenario!$C$18:$C$20,MATCH(B297,Scenario!$A$18:$A$20,0))</f>
        <v>4320</v>
      </c>
      <c r="S297" s="9" t="n">
        <f aca="false">IF(ISNUMBER(M297),IF(M297&lt;=Q297,1,0),"")</f>
        <v>1</v>
      </c>
      <c r="T297" s="9" t="n">
        <f aca="false">IF(ISNUMBER(P297),IF(P297&lt;=R297,1,0),"")</f>
        <v>1</v>
      </c>
      <c r="U297" s="9" t="n">
        <f aca="false">IF(E297&gt;Scenario!$B$14,0,IF(OR(AND(ISNUMBER(H297),H297&lt;=Scenario!$B$14),AND(ISNUMBER(I297),I297&lt;=Scenario!$B$14)),0,1))</f>
        <v>0</v>
      </c>
      <c r="V297" s="9" t="n">
        <f aca="false">IF(AND(U297=1,(Scenario!$B$14-E297)/60&gt;R297),1,0)</f>
        <v>0</v>
      </c>
      <c r="W297" s="9" t="n">
        <f aca="false">IF(OR(C297=Scenario!$B$22,C297=Scenario!$C$22),1,0)</f>
        <v>0</v>
      </c>
      <c r="X297" s="9" t="n">
        <f aca="false">IF(ISNUMBER(I297),1,0)</f>
        <v>0</v>
      </c>
      <c r="Y297" s="9" t="n">
        <f aca="false">MOD(INT(E297/86400)+3,7)</f>
        <v>0</v>
      </c>
      <c r="Z297" s="9" t="n">
        <f aca="false">MOD(INT(E297/3600),24)</f>
        <v>7</v>
      </c>
      <c r="AA297" s="6" t="s">
        <v>839</v>
      </c>
    </row>
    <row r="298" customFormat="false" ht="15" hidden="false" customHeight="false" outlineLevel="0" collapsed="false">
      <c r="A298" s="6" t="s">
        <v>840</v>
      </c>
      <c r="B298" s="6" t="s">
        <v>44</v>
      </c>
      <c r="C298" s="6" t="s">
        <v>47</v>
      </c>
      <c r="D298" s="6" t="s">
        <v>172</v>
      </c>
      <c r="E298" s="6" t="n">
        <v>1783928889</v>
      </c>
      <c r="F298" s="6" t="n">
        <v>1783929003</v>
      </c>
      <c r="G298" s="6" t="n">
        <v>1783928912</v>
      </c>
      <c r="H298" s="6" t="n">
        <v>1783933874</v>
      </c>
      <c r="J298" s="6" t="n">
        <v>0</v>
      </c>
      <c r="K298" s="6" t="n">
        <v>0</v>
      </c>
      <c r="L298" s="9" t="n">
        <f aca="false">IF(AND(E298&gt;=Scenario!$B$11,E298&lt;Scenario!$B$12),1,0)</f>
        <v>1</v>
      </c>
      <c r="M298" s="9" t="n">
        <f aca="false">IF(AND(L298=1,ISNUMBER(F298)),MAX(0,F298-E298)/60,"")</f>
        <v>1.9</v>
      </c>
      <c r="N298" s="9" t="n">
        <f aca="false">IF(AND(L298=1,ISNUMBER(G298)),MAX(0,G298-E298)/60,"")</f>
        <v>0.383333333333333</v>
      </c>
      <c r="O298" s="9" t="n">
        <f aca="false">IF(ISNUMBER(H298),IF(AND(H298&gt;=Scenario!$B$11,H298&lt;Scenario!$B$12),1,0),0)</f>
        <v>1</v>
      </c>
      <c r="P298" s="9" t="n">
        <f aca="false">IF(O298=1,MAX(0,H298-E298)/60,"")</f>
        <v>83.0833333333333</v>
      </c>
      <c r="Q298" s="9" t="n">
        <f aca="false">INDEX(Scenario!$B$18:$B$20,MATCH(B298,Scenario!$A$18:$A$20,0))</f>
        <v>240</v>
      </c>
      <c r="R298" s="9" t="n">
        <f aca="false">INDEX(Scenario!$C$18:$C$20,MATCH(B298,Scenario!$A$18:$A$20,0))</f>
        <v>4320</v>
      </c>
      <c r="S298" s="9" t="n">
        <f aca="false">IF(ISNUMBER(M298),IF(M298&lt;=Q298,1,0),"")</f>
        <v>1</v>
      </c>
      <c r="T298" s="9" t="n">
        <f aca="false">IF(ISNUMBER(P298),IF(P298&lt;=R298,1,0),"")</f>
        <v>1</v>
      </c>
      <c r="U298" s="9" t="n">
        <f aca="false">IF(E298&gt;Scenario!$B$14,0,IF(OR(AND(ISNUMBER(H298),H298&lt;=Scenario!$B$14),AND(ISNUMBER(I298),I298&lt;=Scenario!$B$14)),0,1))</f>
        <v>0</v>
      </c>
      <c r="V298" s="9" t="n">
        <f aca="false">IF(AND(U298=1,(Scenario!$B$14-E298)/60&gt;R298),1,0)</f>
        <v>0</v>
      </c>
      <c r="W298" s="9" t="n">
        <f aca="false">IF(OR(C298=Scenario!$B$22,C298=Scenario!$C$22),1,0)</f>
        <v>1</v>
      </c>
      <c r="X298" s="9" t="n">
        <f aca="false">IF(ISNUMBER(I298),1,0)</f>
        <v>0</v>
      </c>
      <c r="Y298" s="9" t="n">
        <f aca="false">MOD(INT(E298/86400)+3,7)</f>
        <v>0</v>
      </c>
      <c r="Z298" s="9" t="n">
        <f aca="false">MOD(INT(E298/3600),24)</f>
        <v>7</v>
      </c>
      <c r="AA298" s="6" t="s">
        <v>841</v>
      </c>
    </row>
    <row r="299" customFormat="false" ht="15" hidden="false" customHeight="false" outlineLevel="0" collapsed="false">
      <c r="A299" s="6" t="s">
        <v>842</v>
      </c>
      <c r="B299" s="6" t="s">
        <v>43</v>
      </c>
      <c r="C299" s="6" t="s">
        <v>46</v>
      </c>
      <c r="D299" s="6" t="s">
        <v>172</v>
      </c>
      <c r="E299" s="6" t="n">
        <v>1783930902</v>
      </c>
      <c r="F299" s="6" t="n">
        <v>1783931150</v>
      </c>
      <c r="G299" s="6" t="n">
        <v>1783930951</v>
      </c>
      <c r="H299" s="6" t="n">
        <v>1783940760</v>
      </c>
      <c r="J299" s="6" t="n">
        <v>0</v>
      </c>
      <c r="K299" s="6" t="n">
        <v>0</v>
      </c>
      <c r="L299" s="9" t="n">
        <f aca="false">IF(AND(E299&gt;=Scenario!$B$11,E299&lt;Scenario!$B$12),1,0)</f>
        <v>1</v>
      </c>
      <c r="M299" s="9" t="n">
        <f aca="false">IF(AND(L299=1,ISNUMBER(F299)),MAX(0,F299-E299)/60,"")</f>
        <v>4.13333333333333</v>
      </c>
      <c r="N299" s="9" t="n">
        <f aca="false">IF(AND(L299=1,ISNUMBER(G299)),MAX(0,G299-E299)/60,"")</f>
        <v>0.816666666666667</v>
      </c>
      <c r="O299" s="9" t="n">
        <f aca="false">IF(ISNUMBER(H299),IF(AND(H299&gt;=Scenario!$B$11,H299&lt;Scenario!$B$12),1,0),0)</f>
        <v>1</v>
      </c>
      <c r="P299" s="9" t="n">
        <f aca="false">IF(O299=1,MAX(0,H299-E299)/60,"")</f>
        <v>164.3</v>
      </c>
      <c r="Q299" s="9" t="n">
        <f aca="false">INDEX(Scenario!$B$18:$B$20,MATCH(B299,Scenario!$A$18:$A$20,0))</f>
        <v>60</v>
      </c>
      <c r="R299" s="9" t="n">
        <f aca="false">INDEX(Scenario!$C$18:$C$20,MATCH(B299,Scenario!$A$18:$A$20,0))</f>
        <v>1440</v>
      </c>
      <c r="S299" s="9" t="n">
        <f aca="false">IF(ISNUMBER(M299),IF(M299&lt;=Q299,1,0),"")</f>
        <v>1</v>
      </c>
      <c r="T299" s="9" t="n">
        <f aca="false">IF(ISNUMBER(P299),IF(P299&lt;=R299,1,0),"")</f>
        <v>1</v>
      </c>
      <c r="U299" s="9" t="n">
        <f aca="false">IF(E299&gt;Scenario!$B$14,0,IF(OR(AND(ISNUMBER(H299),H299&lt;=Scenario!$B$14),AND(ISNUMBER(I299),I299&lt;=Scenario!$B$14)),0,1))</f>
        <v>0</v>
      </c>
      <c r="V299" s="9" t="n">
        <f aca="false">IF(AND(U299=1,(Scenario!$B$14-E299)/60&gt;R299),1,0)</f>
        <v>0</v>
      </c>
      <c r="W299" s="9" t="n">
        <f aca="false">IF(OR(C299=Scenario!$B$22,C299=Scenario!$C$22),1,0)</f>
        <v>1</v>
      </c>
      <c r="X299" s="9" t="n">
        <f aca="false">IF(ISNUMBER(I299),1,0)</f>
        <v>0</v>
      </c>
      <c r="Y299" s="9" t="n">
        <f aca="false">MOD(INT(E299/86400)+3,7)</f>
        <v>0</v>
      </c>
      <c r="Z299" s="9" t="n">
        <f aca="false">MOD(INT(E299/3600),24)</f>
        <v>8</v>
      </c>
      <c r="AA299" s="6" t="s">
        <v>843</v>
      </c>
    </row>
    <row r="300" customFormat="false" ht="15" hidden="false" customHeight="false" outlineLevel="0" collapsed="false">
      <c r="A300" s="6" t="s">
        <v>844</v>
      </c>
      <c r="B300" s="6" t="s">
        <v>44</v>
      </c>
      <c r="C300" s="6" t="s">
        <v>249</v>
      </c>
      <c r="D300" s="6" t="s">
        <v>170</v>
      </c>
      <c r="E300" s="6" t="n">
        <v>1783931506</v>
      </c>
      <c r="F300" s="6" t="n">
        <v>1783931721</v>
      </c>
      <c r="G300" s="6" t="n">
        <v>1783931548</v>
      </c>
      <c r="H300" s="6" t="n">
        <v>1783932782</v>
      </c>
      <c r="J300" s="6" t="n">
        <v>0</v>
      </c>
      <c r="K300" s="6" t="n">
        <v>0</v>
      </c>
      <c r="L300" s="9" t="n">
        <f aca="false">IF(AND(E300&gt;=Scenario!$B$11,E300&lt;Scenario!$B$12),1,0)</f>
        <v>1</v>
      </c>
      <c r="M300" s="9" t="n">
        <f aca="false">IF(AND(L300=1,ISNUMBER(F300)),MAX(0,F300-E300)/60,"")</f>
        <v>3.58333333333333</v>
      </c>
      <c r="N300" s="9" t="n">
        <f aca="false">IF(AND(L300=1,ISNUMBER(G300)),MAX(0,G300-E300)/60,"")</f>
        <v>0.7</v>
      </c>
      <c r="O300" s="9" t="n">
        <f aca="false">IF(ISNUMBER(H300),IF(AND(H300&gt;=Scenario!$B$11,H300&lt;Scenario!$B$12),1,0),0)</f>
        <v>1</v>
      </c>
      <c r="P300" s="9" t="n">
        <f aca="false">IF(O300=1,MAX(0,H300-E300)/60,"")</f>
        <v>21.2666666666667</v>
      </c>
      <c r="Q300" s="9" t="n">
        <f aca="false">INDEX(Scenario!$B$18:$B$20,MATCH(B300,Scenario!$A$18:$A$20,0))</f>
        <v>240</v>
      </c>
      <c r="R300" s="9" t="n">
        <f aca="false">INDEX(Scenario!$C$18:$C$20,MATCH(B300,Scenario!$A$18:$A$20,0))</f>
        <v>4320</v>
      </c>
      <c r="S300" s="9" t="n">
        <f aca="false">IF(ISNUMBER(M300),IF(M300&lt;=Q300,1,0),"")</f>
        <v>1</v>
      </c>
      <c r="T300" s="9" t="n">
        <f aca="false">IF(ISNUMBER(P300),IF(P300&lt;=R300,1,0),"")</f>
        <v>1</v>
      </c>
      <c r="U300" s="9" t="n">
        <f aca="false">IF(E300&gt;Scenario!$B$14,0,IF(OR(AND(ISNUMBER(H300),H300&lt;=Scenario!$B$14),AND(ISNUMBER(I300),I300&lt;=Scenario!$B$14)),0,1))</f>
        <v>0</v>
      </c>
      <c r="V300" s="9" t="n">
        <f aca="false">IF(AND(U300=1,(Scenario!$B$14-E300)/60&gt;R300),1,0)</f>
        <v>0</v>
      </c>
      <c r="W300" s="9" t="n">
        <f aca="false">IF(OR(C300=Scenario!$B$22,C300=Scenario!$C$22),1,0)</f>
        <v>0</v>
      </c>
      <c r="X300" s="9" t="n">
        <f aca="false">IF(ISNUMBER(I300),1,0)</f>
        <v>0</v>
      </c>
      <c r="Y300" s="9" t="n">
        <f aca="false">MOD(INT(E300/86400)+3,7)</f>
        <v>0</v>
      </c>
      <c r="Z300" s="9" t="n">
        <f aca="false">MOD(INT(E300/3600),24)</f>
        <v>8</v>
      </c>
      <c r="AA300" s="6" t="s">
        <v>845</v>
      </c>
    </row>
    <row r="301" customFormat="false" ht="15" hidden="false" customHeight="false" outlineLevel="0" collapsed="false">
      <c r="A301" s="6" t="s">
        <v>846</v>
      </c>
      <c r="B301" s="6" t="s">
        <v>44</v>
      </c>
      <c r="C301" s="6" t="s">
        <v>46</v>
      </c>
      <c r="D301" s="6" t="s">
        <v>170</v>
      </c>
      <c r="E301" s="6" t="n">
        <v>1783931714</v>
      </c>
      <c r="F301" s="6" t="n">
        <v>1783932922</v>
      </c>
      <c r="G301" s="6" t="n">
        <v>1783932808</v>
      </c>
      <c r="H301" s="6" t="n">
        <v>1783933998</v>
      </c>
      <c r="J301" s="6" t="n">
        <v>0</v>
      </c>
      <c r="K301" s="6" t="n">
        <v>0</v>
      </c>
      <c r="L301" s="9" t="n">
        <f aca="false">IF(AND(E301&gt;=Scenario!$B$11,E301&lt;Scenario!$B$12),1,0)</f>
        <v>1</v>
      </c>
      <c r="M301" s="9" t="n">
        <f aca="false">IF(AND(L301=1,ISNUMBER(F301)),MAX(0,F301-E301)/60,"")</f>
        <v>20.1333333333333</v>
      </c>
      <c r="N301" s="9" t="n">
        <f aca="false">IF(AND(L301=1,ISNUMBER(G301)),MAX(0,G301-E301)/60,"")</f>
        <v>18.2333333333333</v>
      </c>
      <c r="O301" s="9" t="n">
        <f aca="false">IF(ISNUMBER(H301),IF(AND(H301&gt;=Scenario!$B$11,H301&lt;Scenario!$B$12),1,0),0)</f>
        <v>1</v>
      </c>
      <c r="P301" s="9" t="n">
        <f aca="false">IF(O301=1,MAX(0,H301-E301)/60,"")</f>
        <v>38.0666666666667</v>
      </c>
      <c r="Q301" s="9" t="n">
        <f aca="false">INDEX(Scenario!$B$18:$B$20,MATCH(B301,Scenario!$A$18:$A$20,0))</f>
        <v>240</v>
      </c>
      <c r="R301" s="9" t="n">
        <f aca="false">INDEX(Scenario!$C$18:$C$20,MATCH(B301,Scenario!$A$18:$A$20,0))</f>
        <v>4320</v>
      </c>
      <c r="S301" s="9" t="n">
        <f aca="false">IF(ISNUMBER(M301),IF(M301&lt;=Q301,1,0),"")</f>
        <v>1</v>
      </c>
      <c r="T301" s="9" t="n">
        <f aca="false">IF(ISNUMBER(P301),IF(P301&lt;=R301,1,0),"")</f>
        <v>1</v>
      </c>
      <c r="U301" s="9" t="n">
        <f aca="false">IF(E301&gt;Scenario!$B$14,0,IF(OR(AND(ISNUMBER(H301),H301&lt;=Scenario!$B$14),AND(ISNUMBER(I301),I301&lt;=Scenario!$B$14)),0,1))</f>
        <v>0</v>
      </c>
      <c r="V301" s="9" t="n">
        <f aca="false">IF(AND(U301=1,(Scenario!$B$14-E301)/60&gt;R301),1,0)</f>
        <v>0</v>
      </c>
      <c r="W301" s="9" t="n">
        <f aca="false">IF(OR(C301=Scenario!$B$22,C301=Scenario!$C$22),1,0)</f>
        <v>1</v>
      </c>
      <c r="X301" s="9" t="n">
        <f aca="false">IF(ISNUMBER(I301),1,0)</f>
        <v>0</v>
      </c>
      <c r="Y301" s="9" t="n">
        <f aca="false">MOD(INT(E301/86400)+3,7)</f>
        <v>0</v>
      </c>
      <c r="Z301" s="9" t="n">
        <f aca="false">MOD(INT(E301/3600),24)</f>
        <v>8</v>
      </c>
      <c r="AA301" s="6" t="s">
        <v>847</v>
      </c>
    </row>
    <row r="302" customFormat="false" ht="15" hidden="false" customHeight="false" outlineLevel="0" collapsed="false">
      <c r="A302" s="6" t="s">
        <v>848</v>
      </c>
      <c r="B302" s="6" t="s">
        <v>44</v>
      </c>
      <c r="C302" s="6" t="s">
        <v>249</v>
      </c>
      <c r="D302" s="6" t="s">
        <v>172</v>
      </c>
      <c r="E302" s="6" t="n">
        <v>1783932642</v>
      </c>
      <c r="F302" s="6" t="n">
        <v>1783933437</v>
      </c>
      <c r="G302" s="6" t="n">
        <v>1783933214</v>
      </c>
      <c r="H302" s="6" t="n">
        <v>1783935139</v>
      </c>
      <c r="J302" s="6" t="n">
        <v>0</v>
      </c>
      <c r="K302" s="6" t="n">
        <v>0</v>
      </c>
      <c r="L302" s="9" t="n">
        <f aca="false">IF(AND(E302&gt;=Scenario!$B$11,E302&lt;Scenario!$B$12),1,0)</f>
        <v>1</v>
      </c>
      <c r="M302" s="9" t="n">
        <f aca="false">IF(AND(L302=1,ISNUMBER(F302)),MAX(0,F302-E302)/60,"")</f>
        <v>13.25</v>
      </c>
      <c r="N302" s="9" t="n">
        <f aca="false">IF(AND(L302=1,ISNUMBER(G302)),MAX(0,G302-E302)/60,"")</f>
        <v>9.53333333333333</v>
      </c>
      <c r="O302" s="9" t="n">
        <f aca="false">IF(ISNUMBER(H302),IF(AND(H302&gt;=Scenario!$B$11,H302&lt;Scenario!$B$12),1,0),0)</f>
        <v>1</v>
      </c>
      <c r="P302" s="9" t="n">
        <f aca="false">IF(O302=1,MAX(0,H302-E302)/60,"")</f>
        <v>41.6166666666667</v>
      </c>
      <c r="Q302" s="9" t="n">
        <f aca="false">INDEX(Scenario!$B$18:$B$20,MATCH(B302,Scenario!$A$18:$A$20,0))</f>
        <v>240</v>
      </c>
      <c r="R302" s="9" t="n">
        <f aca="false">INDEX(Scenario!$C$18:$C$20,MATCH(B302,Scenario!$A$18:$A$20,0))</f>
        <v>4320</v>
      </c>
      <c r="S302" s="9" t="n">
        <f aca="false">IF(ISNUMBER(M302),IF(M302&lt;=Q302,1,0),"")</f>
        <v>1</v>
      </c>
      <c r="T302" s="9" t="n">
        <f aca="false">IF(ISNUMBER(P302),IF(P302&lt;=R302,1,0),"")</f>
        <v>1</v>
      </c>
      <c r="U302" s="9" t="n">
        <f aca="false">IF(E302&gt;Scenario!$B$14,0,IF(OR(AND(ISNUMBER(H302),H302&lt;=Scenario!$B$14),AND(ISNUMBER(I302),I302&lt;=Scenario!$B$14)),0,1))</f>
        <v>0</v>
      </c>
      <c r="V302" s="9" t="n">
        <f aca="false">IF(AND(U302=1,(Scenario!$B$14-E302)/60&gt;R302),1,0)</f>
        <v>0</v>
      </c>
      <c r="W302" s="9" t="n">
        <f aca="false">IF(OR(C302=Scenario!$B$22,C302=Scenario!$C$22),1,0)</f>
        <v>0</v>
      </c>
      <c r="X302" s="9" t="n">
        <f aca="false">IF(ISNUMBER(I302),1,0)</f>
        <v>0</v>
      </c>
      <c r="Y302" s="9" t="n">
        <f aca="false">MOD(INT(E302/86400)+3,7)</f>
        <v>0</v>
      </c>
      <c r="Z302" s="9" t="n">
        <f aca="false">MOD(INT(E302/3600),24)</f>
        <v>8</v>
      </c>
      <c r="AA302" s="6" t="s">
        <v>849</v>
      </c>
    </row>
    <row r="303" customFormat="false" ht="15" hidden="false" customHeight="false" outlineLevel="0" collapsed="false">
      <c r="A303" s="6" t="s">
        <v>850</v>
      </c>
      <c r="B303" s="6" t="s">
        <v>44</v>
      </c>
      <c r="C303" s="6" t="s">
        <v>249</v>
      </c>
      <c r="D303" s="6" t="s">
        <v>172</v>
      </c>
      <c r="E303" s="6" t="n">
        <v>1783933804</v>
      </c>
      <c r="F303" s="6" t="n">
        <v>1783934050</v>
      </c>
      <c r="G303" s="6" t="n">
        <v>1783933897</v>
      </c>
      <c r="H303" s="6" t="n">
        <v>1783937261</v>
      </c>
      <c r="J303" s="6" t="n">
        <v>0</v>
      </c>
      <c r="K303" s="6" t="n">
        <v>0</v>
      </c>
      <c r="L303" s="9" t="n">
        <f aca="false">IF(AND(E303&gt;=Scenario!$B$11,E303&lt;Scenario!$B$12),1,0)</f>
        <v>1</v>
      </c>
      <c r="M303" s="9" t="n">
        <f aca="false">IF(AND(L303=1,ISNUMBER(F303)),MAX(0,F303-E303)/60,"")</f>
        <v>4.1</v>
      </c>
      <c r="N303" s="9" t="n">
        <f aca="false">IF(AND(L303=1,ISNUMBER(G303)),MAX(0,G303-E303)/60,"")</f>
        <v>1.55</v>
      </c>
      <c r="O303" s="9" t="n">
        <f aca="false">IF(ISNUMBER(H303),IF(AND(H303&gt;=Scenario!$B$11,H303&lt;Scenario!$B$12),1,0),0)</f>
        <v>1</v>
      </c>
      <c r="P303" s="9" t="n">
        <f aca="false">IF(O303=1,MAX(0,H303-E303)/60,"")</f>
        <v>57.6166666666667</v>
      </c>
      <c r="Q303" s="9" t="n">
        <f aca="false">INDEX(Scenario!$B$18:$B$20,MATCH(B303,Scenario!$A$18:$A$20,0))</f>
        <v>240</v>
      </c>
      <c r="R303" s="9" t="n">
        <f aca="false">INDEX(Scenario!$C$18:$C$20,MATCH(B303,Scenario!$A$18:$A$20,0))</f>
        <v>4320</v>
      </c>
      <c r="S303" s="9" t="n">
        <f aca="false">IF(ISNUMBER(M303),IF(M303&lt;=Q303,1,0),"")</f>
        <v>1</v>
      </c>
      <c r="T303" s="9" t="n">
        <f aca="false">IF(ISNUMBER(P303),IF(P303&lt;=R303,1,0),"")</f>
        <v>1</v>
      </c>
      <c r="U303" s="9" t="n">
        <f aca="false">IF(E303&gt;Scenario!$B$14,0,IF(OR(AND(ISNUMBER(H303),H303&lt;=Scenario!$B$14),AND(ISNUMBER(I303),I303&lt;=Scenario!$B$14)),0,1))</f>
        <v>0</v>
      </c>
      <c r="V303" s="9" t="n">
        <f aca="false">IF(AND(U303=1,(Scenario!$B$14-E303)/60&gt;R303),1,0)</f>
        <v>0</v>
      </c>
      <c r="W303" s="9" t="n">
        <f aca="false">IF(OR(C303=Scenario!$B$22,C303=Scenario!$C$22),1,0)</f>
        <v>0</v>
      </c>
      <c r="X303" s="9" t="n">
        <f aca="false">IF(ISNUMBER(I303),1,0)</f>
        <v>0</v>
      </c>
      <c r="Y303" s="9" t="n">
        <f aca="false">MOD(INT(E303/86400)+3,7)</f>
        <v>0</v>
      </c>
      <c r="Z303" s="9" t="n">
        <f aca="false">MOD(INT(E303/3600),24)</f>
        <v>9</v>
      </c>
      <c r="AA303" s="6" t="s">
        <v>851</v>
      </c>
    </row>
    <row r="304" customFormat="false" ht="15" hidden="false" customHeight="false" outlineLevel="0" collapsed="false">
      <c r="A304" s="6" t="s">
        <v>852</v>
      </c>
      <c r="B304" s="6" t="s">
        <v>42</v>
      </c>
      <c r="C304" s="6" t="s">
        <v>47</v>
      </c>
      <c r="D304" s="6" t="s">
        <v>171</v>
      </c>
      <c r="E304" s="6" t="n">
        <v>1783934520</v>
      </c>
      <c r="F304" s="6" t="n">
        <v>1783934746</v>
      </c>
      <c r="G304" s="6" t="n">
        <v>1783934565</v>
      </c>
      <c r="H304" s="6" t="n">
        <v>1783936759</v>
      </c>
      <c r="J304" s="6" t="n">
        <v>0</v>
      </c>
      <c r="K304" s="6" t="n">
        <v>0</v>
      </c>
      <c r="L304" s="9" t="n">
        <f aca="false">IF(AND(E304&gt;=Scenario!$B$11,E304&lt;Scenario!$B$12),1,0)</f>
        <v>1</v>
      </c>
      <c r="M304" s="9" t="n">
        <f aca="false">IF(AND(L304=1,ISNUMBER(F304)),MAX(0,F304-E304)/60,"")</f>
        <v>3.76666666666667</v>
      </c>
      <c r="N304" s="9" t="n">
        <f aca="false">IF(AND(L304=1,ISNUMBER(G304)),MAX(0,G304-E304)/60,"")</f>
        <v>0.75</v>
      </c>
      <c r="O304" s="9" t="n">
        <f aca="false">IF(ISNUMBER(H304),IF(AND(H304&gt;=Scenario!$B$11,H304&lt;Scenario!$B$12),1,0),0)</f>
        <v>1</v>
      </c>
      <c r="P304" s="9" t="n">
        <f aca="false">IF(O304=1,MAX(0,H304-E304)/60,"")</f>
        <v>37.3166666666667</v>
      </c>
      <c r="Q304" s="9" t="n">
        <f aca="false">INDEX(Scenario!$B$18:$B$20,MATCH(B304,Scenario!$A$18:$A$20,0))</f>
        <v>15</v>
      </c>
      <c r="R304" s="9" t="n">
        <f aca="false">INDEX(Scenario!$C$18:$C$20,MATCH(B304,Scenario!$A$18:$A$20,0))</f>
        <v>240</v>
      </c>
      <c r="S304" s="9" t="n">
        <f aca="false">IF(ISNUMBER(M304),IF(M304&lt;=Q304,1,0),"")</f>
        <v>1</v>
      </c>
      <c r="T304" s="9" t="n">
        <f aca="false">IF(ISNUMBER(P304),IF(P304&lt;=R304,1,0),"")</f>
        <v>1</v>
      </c>
      <c r="U304" s="9" t="n">
        <f aca="false">IF(E304&gt;Scenario!$B$14,0,IF(OR(AND(ISNUMBER(H304),H304&lt;=Scenario!$B$14),AND(ISNUMBER(I304),I304&lt;=Scenario!$B$14)),0,1))</f>
        <v>0</v>
      </c>
      <c r="V304" s="9" t="n">
        <f aca="false">IF(AND(U304=1,(Scenario!$B$14-E304)/60&gt;R304),1,0)</f>
        <v>0</v>
      </c>
      <c r="W304" s="9" t="n">
        <f aca="false">IF(OR(C304=Scenario!$B$22,C304=Scenario!$C$22),1,0)</f>
        <v>1</v>
      </c>
      <c r="X304" s="9" t="n">
        <f aca="false">IF(ISNUMBER(I304),1,0)</f>
        <v>0</v>
      </c>
      <c r="Y304" s="9" t="n">
        <f aca="false">MOD(INT(E304/86400)+3,7)</f>
        <v>0</v>
      </c>
      <c r="Z304" s="9" t="n">
        <f aca="false">MOD(INT(E304/3600),24)</f>
        <v>9</v>
      </c>
      <c r="AA304" s="6" t="s">
        <v>853</v>
      </c>
    </row>
    <row r="305" customFormat="false" ht="15" hidden="false" customHeight="false" outlineLevel="0" collapsed="false">
      <c r="A305" s="6" t="s">
        <v>854</v>
      </c>
      <c r="B305" s="6" t="s">
        <v>44</v>
      </c>
      <c r="C305" s="6" t="s">
        <v>46</v>
      </c>
      <c r="D305" s="6" t="s">
        <v>170</v>
      </c>
      <c r="E305" s="6" t="n">
        <v>1783934585</v>
      </c>
      <c r="F305" s="6" t="n">
        <v>1783934779</v>
      </c>
      <c r="G305" s="6" t="n">
        <v>1783934606</v>
      </c>
      <c r="H305" s="6" t="n">
        <v>1783935486</v>
      </c>
      <c r="J305" s="6" t="n">
        <v>0</v>
      </c>
      <c r="K305" s="6" t="n">
        <v>0</v>
      </c>
      <c r="L305" s="9" t="n">
        <f aca="false">IF(AND(E305&gt;=Scenario!$B$11,E305&lt;Scenario!$B$12),1,0)</f>
        <v>1</v>
      </c>
      <c r="M305" s="9" t="n">
        <f aca="false">IF(AND(L305=1,ISNUMBER(F305)),MAX(0,F305-E305)/60,"")</f>
        <v>3.23333333333333</v>
      </c>
      <c r="N305" s="9" t="n">
        <f aca="false">IF(AND(L305=1,ISNUMBER(G305)),MAX(0,G305-E305)/60,"")</f>
        <v>0.35</v>
      </c>
      <c r="O305" s="9" t="n">
        <f aca="false">IF(ISNUMBER(H305),IF(AND(H305&gt;=Scenario!$B$11,H305&lt;Scenario!$B$12),1,0),0)</f>
        <v>1</v>
      </c>
      <c r="P305" s="9" t="n">
        <f aca="false">IF(O305=1,MAX(0,H305-E305)/60,"")</f>
        <v>15.0166666666667</v>
      </c>
      <c r="Q305" s="9" t="n">
        <f aca="false">INDEX(Scenario!$B$18:$B$20,MATCH(B305,Scenario!$A$18:$A$20,0))</f>
        <v>240</v>
      </c>
      <c r="R305" s="9" t="n">
        <f aca="false">INDEX(Scenario!$C$18:$C$20,MATCH(B305,Scenario!$A$18:$A$20,0))</f>
        <v>4320</v>
      </c>
      <c r="S305" s="9" t="n">
        <f aca="false">IF(ISNUMBER(M305),IF(M305&lt;=Q305,1,0),"")</f>
        <v>1</v>
      </c>
      <c r="T305" s="9" t="n">
        <f aca="false">IF(ISNUMBER(P305),IF(P305&lt;=R305,1,0),"")</f>
        <v>1</v>
      </c>
      <c r="U305" s="9" t="n">
        <f aca="false">IF(E305&gt;Scenario!$B$14,0,IF(OR(AND(ISNUMBER(H305),H305&lt;=Scenario!$B$14),AND(ISNUMBER(I305),I305&lt;=Scenario!$B$14)),0,1))</f>
        <v>0</v>
      </c>
      <c r="V305" s="9" t="n">
        <f aca="false">IF(AND(U305=1,(Scenario!$B$14-E305)/60&gt;R305),1,0)</f>
        <v>0</v>
      </c>
      <c r="W305" s="9" t="n">
        <f aca="false">IF(OR(C305=Scenario!$B$22,C305=Scenario!$C$22),1,0)</f>
        <v>1</v>
      </c>
      <c r="X305" s="9" t="n">
        <f aca="false">IF(ISNUMBER(I305),1,0)</f>
        <v>0</v>
      </c>
      <c r="Y305" s="9" t="n">
        <f aca="false">MOD(INT(E305/86400)+3,7)</f>
        <v>0</v>
      </c>
      <c r="Z305" s="9" t="n">
        <f aca="false">MOD(INT(E305/3600),24)</f>
        <v>9</v>
      </c>
      <c r="AA305" s="6" t="s">
        <v>855</v>
      </c>
    </row>
    <row r="306" customFormat="false" ht="15" hidden="false" customHeight="false" outlineLevel="0" collapsed="false">
      <c r="A306" s="6" t="s">
        <v>856</v>
      </c>
      <c r="B306" s="6" t="s">
        <v>44</v>
      </c>
      <c r="C306" s="6" t="s">
        <v>47</v>
      </c>
      <c r="D306" s="6" t="s">
        <v>172</v>
      </c>
      <c r="E306" s="6" t="n">
        <v>1783935207</v>
      </c>
      <c r="F306" s="6" t="n">
        <v>1783936007</v>
      </c>
      <c r="G306" s="6" t="n">
        <v>1783935848</v>
      </c>
      <c r="I306" s="6" t="n">
        <v>1783936479</v>
      </c>
      <c r="J306" s="6" t="n">
        <v>0</v>
      </c>
      <c r="K306" s="6" t="n">
        <v>1</v>
      </c>
      <c r="L306" s="9" t="n">
        <f aca="false">IF(AND(E306&gt;=Scenario!$B$11,E306&lt;Scenario!$B$12),1,0)</f>
        <v>1</v>
      </c>
      <c r="M306" s="9" t="n">
        <f aca="false">IF(AND(L306=1,ISNUMBER(F306)),MAX(0,F306-E306)/60,"")</f>
        <v>13.3333333333333</v>
      </c>
      <c r="N306" s="9" t="n">
        <f aca="false">IF(AND(L306=1,ISNUMBER(G306)),MAX(0,G306-E306)/60,"")</f>
        <v>10.6833333333333</v>
      </c>
      <c r="O306" s="9" t="n">
        <f aca="false">IF(ISNUMBER(H306),IF(AND(H306&gt;=Scenario!$B$11,H306&lt;Scenario!$B$12),1,0),0)</f>
        <v>0</v>
      </c>
      <c r="P306" s="0" t="str">
        <f aca="false">IF(O306=1,MAX(0,H306-E306)/60,"")</f>
        <v/>
      </c>
      <c r="Q306" s="9" t="n">
        <f aca="false">INDEX(Scenario!$B$18:$B$20,MATCH(B306,Scenario!$A$18:$A$20,0))</f>
        <v>240</v>
      </c>
      <c r="R306" s="9" t="n">
        <f aca="false">INDEX(Scenario!$C$18:$C$20,MATCH(B306,Scenario!$A$18:$A$20,0))</f>
        <v>4320</v>
      </c>
      <c r="S306" s="9" t="n">
        <f aca="false">IF(ISNUMBER(M306),IF(M306&lt;=Q306,1,0),"")</f>
        <v>1</v>
      </c>
      <c r="T306" s="0" t="str">
        <f aca="false">IF(ISNUMBER(P306),IF(P306&lt;=R306,1,0),"")</f>
        <v/>
      </c>
      <c r="U306" s="9" t="n">
        <f aca="false">IF(E306&gt;Scenario!$B$14,0,IF(OR(AND(ISNUMBER(H306),H306&lt;=Scenario!$B$14),AND(ISNUMBER(I306),I306&lt;=Scenario!$B$14)),0,1))</f>
        <v>0</v>
      </c>
      <c r="V306" s="9" t="n">
        <f aca="false">IF(AND(U306=1,(Scenario!$B$14-E306)/60&gt;R306),1,0)</f>
        <v>0</v>
      </c>
      <c r="W306" s="9" t="n">
        <f aca="false">IF(OR(C306=Scenario!$B$22,C306=Scenario!$C$22),1,0)</f>
        <v>1</v>
      </c>
      <c r="X306" s="9" t="n">
        <f aca="false">IF(ISNUMBER(I306),1,0)</f>
        <v>1</v>
      </c>
      <c r="Y306" s="9" t="n">
        <f aca="false">MOD(INT(E306/86400)+3,7)</f>
        <v>0</v>
      </c>
      <c r="Z306" s="9" t="n">
        <f aca="false">MOD(INT(E306/3600),24)</f>
        <v>9</v>
      </c>
      <c r="AA306" s="6" t="s">
        <v>857</v>
      </c>
    </row>
    <row r="307" customFormat="false" ht="15" hidden="false" customHeight="false" outlineLevel="0" collapsed="false">
      <c r="A307" s="6" t="s">
        <v>858</v>
      </c>
      <c r="B307" s="6" t="s">
        <v>43</v>
      </c>
      <c r="C307" s="6" t="s">
        <v>46</v>
      </c>
      <c r="D307" s="6" t="s">
        <v>170</v>
      </c>
      <c r="E307" s="6" t="n">
        <v>1783935481</v>
      </c>
      <c r="F307" s="6" t="n">
        <v>1783935577</v>
      </c>
      <c r="G307" s="6" t="n">
        <v>1783935506</v>
      </c>
      <c r="H307" s="6" t="n">
        <v>1783939459</v>
      </c>
      <c r="J307" s="6" t="n">
        <v>0</v>
      </c>
      <c r="K307" s="6" t="n">
        <v>0</v>
      </c>
      <c r="L307" s="9" t="n">
        <f aca="false">IF(AND(E307&gt;=Scenario!$B$11,E307&lt;Scenario!$B$12),1,0)</f>
        <v>1</v>
      </c>
      <c r="M307" s="9" t="n">
        <f aca="false">IF(AND(L307=1,ISNUMBER(F307)),MAX(0,F307-E307)/60,"")</f>
        <v>1.6</v>
      </c>
      <c r="N307" s="9" t="n">
        <f aca="false">IF(AND(L307=1,ISNUMBER(G307)),MAX(0,G307-E307)/60,"")</f>
        <v>0.416666666666667</v>
      </c>
      <c r="O307" s="9" t="n">
        <f aca="false">IF(ISNUMBER(H307),IF(AND(H307&gt;=Scenario!$B$11,H307&lt;Scenario!$B$12),1,0),0)</f>
        <v>1</v>
      </c>
      <c r="P307" s="9" t="n">
        <f aca="false">IF(O307=1,MAX(0,H307-E307)/60,"")</f>
        <v>66.3</v>
      </c>
      <c r="Q307" s="9" t="n">
        <f aca="false">INDEX(Scenario!$B$18:$B$20,MATCH(B307,Scenario!$A$18:$A$20,0))</f>
        <v>60</v>
      </c>
      <c r="R307" s="9" t="n">
        <f aca="false">INDEX(Scenario!$C$18:$C$20,MATCH(B307,Scenario!$A$18:$A$20,0))</f>
        <v>1440</v>
      </c>
      <c r="S307" s="9" t="n">
        <f aca="false">IF(ISNUMBER(M307),IF(M307&lt;=Q307,1,0),"")</f>
        <v>1</v>
      </c>
      <c r="T307" s="9" t="n">
        <f aca="false">IF(ISNUMBER(P307),IF(P307&lt;=R307,1,0),"")</f>
        <v>1</v>
      </c>
      <c r="U307" s="9" t="n">
        <f aca="false">IF(E307&gt;Scenario!$B$14,0,IF(OR(AND(ISNUMBER(H307),H307&lt;=Scenario!$B$14),AND(ISNUMBER(I307),I307&lt;=Scenario!$B$14)),0,1))</f>
        <v>0</v>
      </c>
      <c r="V307" s="9" t="n">
        <f aca="false">IF(AND(U307=1,(Scenario!$B$14-E307)/60&gt;R307),1,0)</f>
        <v>0</v>
      </c>
      <c r="W307" s="9" t="n">
        <f aca="false">IF(OR(C307=Scenario!$B$22,C307=Scenario!$C$22),1,0)</f>
        <v>1</v>
      </c>
      <c r="X307" s="9" t="n">
        <f aca="false">IF(ISNUMBER(I307),1,0)</f>
        <v>0</v>
      </c>
      <c r="Y307" s="9" t="n">
        <f aca="false">MOD(INT(E307/86400)+3,7)</f>
        <v>0</v>
      </c>
      <c r="Z307" s="9" t="n">
        <f aca="false">MOD(INT(E307/3600),24)</f>
        <v>9</v>
      </c>
      <c r="AA307" s="6" t="s">
        <v>859</v>
      </c>
    </row>
    <row r="308" customFormat="false" ht="15" hidden="false" customHeight="false" outlineLevel="0" collapsed="false">
      <c r="A308" s="6" t="s">
        <v>860</v>
      </c>
      <c r="B308" s="6" t="s">
        <v>44</v>
      </c>
      <c r="C308" s="6" t="s">
        <v>47</v>
      </c>
      <c r="D308" s="6" t="s">
        <v>170</v>
      </c>
      <c r="E308" s="6" t="n">
        <v>1783935757</v>
      </c>
      <c r="F308" s="6" t="n">
        <v>1783936590</v>
      </c>
      <c r="G308" s="6" t="n">
        <v>1783936477</v>
      </c>
      <c r="H308" s="6" t="n">
        <v>1783936837</v>
      </c>
      <c r="J308" s="6" t="n">
        <v>0</v>
      </c>
      <c r="K308" s="6" t="n">
        <v>0</v>
      </c>
      <c r="L308" s="9" t="n">
        <f aca="false">IF(AND(E308&gt;=Scenario!$B$11,E308&lt;Scenario!$B$12),1,0)</f>
        <v>1</v>
      </c>
      <c r="M308" s="9" t="n">
        <f aca="false">IF(AND(L308=1,ISNUMBER(F308)),MAX(0,F308-E308)/60,"")</f>
        <v>13.8833333333333</v>
      </c>
      <c r="N308" s="9" t="n">
        <f aca="false">IF(AND(L308=1,ISNUMBER(G308)),MAX(0,G308-E308)/60,"")</f>
        <v>12</v>
      </c>
      <c r="O308" s="9" t="n">
        <f aca="false">IF(ISNUMBER(H308),IF(AND(H308&gt;=Scenario!$B$11,H308&lt;Scenario!$B$12),1,0),0)</f>
        <v>1</v>
      </c>
      <c r="P308" s="9" t="n">
        <f aca="false">IF(O308=1,MAX(0,H308-E308)/60,"")</f>
        <v>18</v>
      </c>
      <c r="Q308" s="9" t="n">
        <f aca="false">INDEX(Scenario!$B$18:$B$20,MATCH(B308,Scenario!$A$18:$A$20,0))</f>
        <v>240</v>
      </c>
      <c r="R308" s="9" t="n">
        <f aca="false">INDEX(Scenario!$C$18:$C$20,MATCH(B308,Scenario!$A$18:$A$20,0))</f>
        <v>4320</v>
      </c>
      <c r="S308" s="9" t="n">
        <f aca="false">IF(ISNUMBER(M308),IF(M308&lt;=Q308,1,0),"")</f>
        <v>1</v>
      </c>
      <c r="T308" s="9" t="n">
        <f aca="false">IF(ISNUMBER(P308),IF(P308&lt;=R308,1,0),"")</f>
        <v>1</v>
      </c>
      <c r="U308" s="9" t="n">
        <f aca="false">IF(E308&gt;Scenario!$B$14,0,IF(OR(AND(ISNUMBER(H308),H308&lt;=Scenario!$B$14),AND(ISNUMBER(I308),I308&lt;=Scenario!$B$14)),0,1))</f>
        <v>0</v>
      </c>
      <c r="V308" s="9" t="n">
        <f aca="false">IF(AND(U308=1,(Scenario!$B$14-E308)/60&gt;R308),1,0)</f>
        <v>0</v>
      </c>
      <c r="W308" s="9" t="n">
        <f aca="false">IF(OR(C308=Scenario!$B$22,C308=Scenario!$C$22),1,0)</f>
        <v>1</v>
      </c>
      <c r="X308" s="9" t="n">
        <f aca="false">IF(ISNUMBER(I308),1,0)</f>
        <v>0</v>
      </c>
      <c r="Y308" s="9" t="n">
        <f aca="false">MOD(INT(E308/86400)+3,7)</f>
        <v>0</v>
      </c>
      <c r="Z308" s="9" t="n">
        <f aca="false">MOD(INT(E308/3600),24)</f>
        <v>9</v>
      </c>
      <c r="AA308" s="6" t="s">
        <v>861</v>
      </c>
    </row>
    <row r="309" customFormat="false" ht="15" hidden="false" customHeight="false" outlineLevel="0" collapsed="false">
      <c r="A309" s="6" t="s">
        <v>862</v>
      </c>
      <c r="B309" s="6" t="s">
        <v>44</v>
      </c>
      <c r="C309" s="6" t="s">
        <v>249</v>
      </c>
      <c r="D309" s="6" t="s">
        <v>172</v>
      </c>
      <c r="E309" s="6" t="n">
        <v>1783935876</v>
      </c>
      <c r="F309" s="6" t="n">
        <v>1783936132</v>
      </c>
      <c r="G309" s="6" t="n">
        <v>1783935897</v>
      </c>
      <c r="H309" s="6" t="n">
        <v>1783940378</v>
      </c>
      <c r="J309" s="6" t="n">
        <v>0</v>
      </c>
      <c r="K309" s="6" t="n">
        <v>0</v>
      </c>
      <c r="L309" s="9" t="n">
        <f aca="false">IF(AND(E309&gt;=Scenario!$B$11,E309&lt;Scenario!$B$12),1,0)</f>
        <v>1</v>
      </c>
      <c r="M309" s="9" t="n">
        <f aca="false">IF(AND(L309=1,ISNUMBER(F309)),MAX(0,F309-E309)/60,"")</f>
        <v>4.26666666666667</v>
      </c>
      <c r="N309" s="9" t="n">
        <f aca="false">IF(AND(L309=1,ISNUMBER(G309)),MAX(0,G309-E309)/60,"")</f>
        <v>0.35</v>
      </c>
      <c r="O309" s="9" t="n">
        <f aca="false">IF(ISNUMBER(H309),IF(AND(H309&gt;=Scenario!$B$11,H309&lt;Scenario!$B$12),1,0),0)</f>
        <v>1</v>
      </c>
      <c r="P309" s="9" t="n">
        <f aca="false">IF(O309=1,MAX(0,H309-E309)/60,"")</f>
        <v>75.0333333333333</v>
      </c>
      <c r="Q309" s="9" t="n">
        <f aca="false">INDEX(Scenario!$B$18:$B$20,MATCH(B309,Scenario!$A$18:$A$20,0))</f>
        <v>240</v>
      </c>
      <c r="R309" s="9" t="n">
        <f aca="false">INDEX(Scenario!$C$18:$C$20,MATCH(B309,Scenario!$A$18:$A$20,0))</f>
        <v>4320</v>
      </c>
      <c r="S309" s="9" t="n">
        <f aca="false">IF(ISNUMBER(M309),IF(M309&lt;=Q309,1,0),"")</f>
        <v>1</v>
      </c>
      <c r="T309" s="9" t="n">
        <f aca="false">IF(ISNUMBER(P309),IF(P309&lt;=R309,1,0),"")</f>
        <v>1</v>
      </c>
      <c r="U309" s="9" t="n">
        <f aca="false">IF(E309&gt;Scenario!$B$14,0,IF(OR(AND(ISNUMBER(H309),H309&lt;=Scenario!$B$14),AND(ISNUMBER(I309),I309&lt;=Scenario!$B$14)),0,1))</f>
        <v>0</v>
      </c>
      <c r="V309" s="9" t="n">
        <f aca="false">IF(AND(U309=1,(Scenario!$B$14-E309)/60&gt;R309),1,0)</f>
        <v>0</v>
      </c>
      <c r="W309" s="9" t="n">
        <f aca="false">IF(OR(C309=Scenario!$B$22,C309=Scenario!$C$22),1,0)</f>
        <v>0</v>
      </c>
      <c r="X309" s="9" t="n">
        <f aca="false">IF(ISNUMBER(I309),1,0)</f>
        <v>0</v>
      </c>
      <c r="Y309" s="9" t="n">
        <f aca="false">MOD(INT(E309/86400)+3,7)</f>
        <v>0</v>
      </c>
      <c r="Z309" s="9" t="n">
        <f aca="false">MOD(INT(E309/3600),24)</f>
        <v>9</v>
      </c>
      <c r="AA309" s="6" t="s">
        <v>863</v>
      </c>
    </row>
    <row r="310" customFormat="false" ht="15" hidden="false" customHeight="false" outlineLevel="0" collapsed="false">
      <c r="A310" s="6" t="s">
        <v>864</v>
      </c>
      <c r="B310" s="6" t="s">
        <v>44</v>
      </c>
      <c r="C310" s="6" t="s">
        <v>46</v>
      </c>
      <c r="D310" s="6" t="s">
        <v>171</v>
      </c>
      <c r="E310" s="6" t="n">
        <v>1783937601</v>
      </c>
      <c r="F310" s="6" t="n">
        <v>1783937800</v>
      </c>
      <c r="G310" s="6" t="n">
        <v>1783937611</v>
      </c>
      <c r="H310" s="6" t="n">
        <v>1783942012</v>
      </c>
      <c r="J310" s="6" t="n">
        <v>0</v>
      </c>
      <c r="K310" s="6" t="n">
        <v>0</v>
      </c>
      <c r="L310" s="9" t="n">
        <f aca="false">IF(AND(E310&gt;=Scenario!$B$11,E310&lt;Scenario!$B$12),1,0)</f>
        <v>1</v>
      </c>
      <c r="M310" s="9" t="n">
        <f aca="false">IF(AND(L310=1,ISNUMBER(F310)),MAX(0,F310-E310)/60,"")</f>
        <v>3.31666666666667</v>
      </c>
      <c r="N310" s="9" t="n">
        <f aca="false">IF(AND(L310=1,ISNUMBER(G310)),MAX(0,G310-E310)/60,"")</f>
        <v>0.166666666666667</v>
      </c>
      <c r="O310" s="9" t="n">
        <f aca="false">IF(ISNUMBER(H310),IF(AND(H310&gt;=Scenario!$B$11,H310&lt;Scenario!$B$12),1,0),0)</f>
        <v>1</v>
      </c>
      <c r="P310" s="9" t="n">
        <f aca="false">IF(O310=1,MAX(0,H310-E310)/60,"")</f>
        <v>73.5166666666667</v>
      </c>
      <c r="Q310" s="9" t="n">
        <f aca="false">INDEX(Scenario!$B$18:$B$20,MATCH(B310,Scenario!$A$18:$A$20,0))</f>
        <v>240</v>
      </c>
      <c r="R310" s="9" t="n">
        <f aca="false">INDEX(Scenario!$C$18:$C$20,MATCH(B310,Scenario!$A$18:$A$20,0))</f>
        <v>4320</v>
      </c>
      <c r="S310" s="9" t="n">
        <f aca="false">IF(ISNUMBER(M310),IF(M310&lt;=Q310,1,0),"")</f>
        <v>1</v>
      </c>
      <c r="T310" s="9" t="n">
        <f aca="false">IF(ISNUMBER(P310),IF(P310&lt;=R310,1,0),"")</f>
        <v>1</v>
      </c>
      <c r="U310" s="9" t="n">
        <f aca="false">IF(E310&gt;Scenario!$B$14,0,IF(OR(AND(ISNUMBER(H310),H310&lt;=Scenario!$B$14),AND(ISNUMBER(I310),I310&lt;=Scenario!$B$14)),0,1))</f>
        <v>0</v>
      </c>
      <c r="V310" s="9" t="n">
        <f aca="false">IF(AND(U310=1,(Scenario!$B$14-E310)/60&gt;R310),1,0)</f>
        <v>0</v>
      </c>
      <c r="W310" s="9" t="n">
        <f aca="false">IF(OR(C310=Scenario!$B$22,C310=Scenario!$C$22),1,0)</f>
        <v>1</v>
      </c>
      <c r="X310" s="9" t="n">
        <f aca="false">IF(ISNUMBER(I310),1,0)</f>
        <v>0</v>
      </c>
      <c r="Y310" s="9" t="n">
        <f aca="false">MOD(INT(E310/86400)+3,7)</f>
        <v>0</v>
      </c>
      <c r="Z310" s="9" t="n">
        <f aca="false">MOD(INT(E310/3600),24)</f>
        <v>10</v>
      </c>
      <c r="AA310" s="6" t="s">
        <v>865</v>
      </c>
    </row>
    <row r="311" customFormat="false" ht="15" hidden="false" customHeight="false" outlineLevel="0" collapsed="false">
      <c r="A311" s="6" t="s">
        <v>866</v>
      </c>
      <c r="B311" s="6" t="s">
        <v>44</v>
      </c>
      <c r="C311" s="6" t="s">
        <v>46</v>
      </c>
      <c r="D311" s="6" t="s">
        <v>171</v>
      </c>
      <c r="E311" s="6" t="n">
        <v>1783937661</v>
      </c>
      <c r="F311" s="6" t="n">
        <v>1783937904</v>
      </c>
      <c r="G311" s="6" t="n">
        <v>1783937676</v>
      </c>
      <c r="H311" s="6" t="n">
        <v>1783939273</v>
      </c>
      <c r="J311" s="6" t="n">
        <v>0</v>
      </c>
      <c r="K311" s="6" t="n">
        <v>0</v>
      </c>
      <c r="L311" s="9" t="n">
        <f aca="false">IF(AND(E311&gt;=Scenario!$B$11,E311&lt;Scenario!$B$12),1,0)</f>
        <v>1</v>
      </c>
      <c r="M311" s="9" t="n">
        <f aca="false">IF(AND(L311=1,ISNUMBER(F311)),MAX(0,F311-E311)/60,"")</f>
        <v>4.05</v>
      </c>
      <c r="N311" s="9" t="n">
        <f aca="false">IF(AND(L311=1,ISNUMBER(G311)),MAX(0,G311-E311)/60,"")</f>
        <v>0.25</v>
      </c>
      <c r="O311" s="9" t="n">
        <f aca="false">IF(ISNUMBER(H311),IF(AND(H311&gt;=Scenario!$B$11,H311&lt;Scenario!$B$12),1,0),0)</f>
        <v>1</v>
      </c>
      <c r="P311" s="9" t="n">
        <f aca="false">IF(O311=1,MAX(0,H311-E311)/60,"")</f>
        <v>26.8666666666667</v>
      </c>
      <c r="Q311" s="9" t="n">
        <f aca="false">INDEX(Scenario!$B$18:$B$20,MATCH(B311,Scenario!$A$18:$A$20,0))</f>
        <v>240</v>
      </c>
      <c r="R311" s="9" t="n">
        <f aca="false">INDEX(Scenario!$C$18:$C$20,MATCH(B311,Scenario!$A$18:$A$20,0))</f>
        <v>4320</v>
      </c>
      <c r="S311" s="9" t="n">
        <f aca="false">IF(ISNUMBER(M311),IF(M311&lt;=Q311,1,0),"")</f>
        <v>1</v>
      </c>
      <c r="T311" s="9" t="n">
        <f aca="false">IF(ISNUMBER(P311),IF(P311&lt;=R311,1,0),"")</f>
        <v>1</v>
      </c>
      <c r="U311" s="9" t="n">
        <f aca="false">IF(E311&gt;Scenario!$B$14,0,IF(OR(AND(ISNUMBER(H311),H311&lt;=Scenario!$B$14),AND(ISNUMBER(I311),I311&lt;=Scenario!$B$14)),0,1))</f>
        <v>0</v>
      </c>
      <c r="V311" s="9" t="n">
        <f aca="false">IF(AND(U311=1,(Scenario!$B$14-E311)/60&gt;R311),1,0)</f>
        <v>0</v>
      </c>
      <c r="W311" s="9" t="n">
        <f aca="false">IF(OR(C311=Scenario!$B$22,C311=Scenario!$C$22),1,0)</f>
        <v>1</v>
      </c>
      <c r="X311" s="9" t="n">
        <f aca="false">IF(ISNUMBER(I311),1,0)</f>
        <v>0</v>
      </c>
      <c r="Y311" s="9" t="n">
        <f aca="false">MOD(INT(E311/86400)+3,7)</f>
        <v>0</v>
      </c>
      <c r="Z311" s="9" t="n">
        <f aca="false">MOD(INT(E311/3600),24)</f>
        <v>10</v>
      </c>
      <c r="AA311" s="6" t="s">
        <v>867</v>
      </c>
    </row>
    <row r="312" customFormat="false" ht="15" hidden="false" customHeight="false" outlineLevel="0" collapsed="false">
      <c r="A312" s="6" t="s">
        <v>868</v>
      </c>
      <c r="B312" s="6" t="s">
        <v>43</v>
      </c>
      <c r="C312" s="6" t="s">
        <v>47</v>
      </c>
      <c r="D312" s="6" t="s">
        <v>171</v>
      </c>
      <c r="E312" s="6" t="n">
        <v>1783938254</v>
      </c>
      <c r="F312" s="6" t="n">
        <v>1783938369</v>
      </c>
      <c r="G312" s="6" t="n">
        <v>1783938308</v>
      </c>
      <c r="H312" s="6" t="n">
        <v>1783943340</v>
      </c>
      <c r="J312" s="6" t="n">
        <v>0</v>
      </c>
      <c r="K312" s="6" t="n">
        <v>0</v>
      </c>
      <c r="L312" s="9" t="n">
        <f aca="false">IF(AND(E312&gt;=Scenario!$B$11,E312&lt;Scenario!$B$12),1,0)</f>
        <v>1</v>
      </c>
      <c r="M312" s="9" t="n">
        <f aca="false">IF(AND(L312=1,ISNUMBER(F312)),MAX(0,F312-E312)/60,"")</f>
        <v>1.91666666666667</v>
      </c>
      <c r="N312" s="9" t="n">
        <f aca="false">IF(AND(L312=1,ISNUMBER(G312)),MAX(0,G312-E312)/60,"")</f>
        <v>0.9</v>
      </c>
      <c r="O312" s="9" t="n">
        <f aca="false">IF(ISNUMBER(H312),IF(AND(H312&gt;=Scenario!$B$11,H312&lt;Scenario!$B$12),1,0),0)</f>
        <v>1</v>
      </c>
      <c r="P312" s="9" t="n">
        <f aca="false">IF(O312=1,MAX(0,H312-E312)/60,"")</f>
        <v>84.7666666666667</v>
      </c>
      <c r="Q312" s="9" t="n">
        <f aca="false">INDEX(Scenario!$B$18:$B$20,MATCH(B312,Scenario!$A$18:$A$20,0))</f>
        <v>60</v>
      </c>
      <c r="R312" s="9" t="n">
        <f aca="false">INDEX(Scenario!$C$18:$C$20,MATCH(B312,Scenario!$A$18:$A$20,0))</f>
        <v>1440</v>
      </c>
      <c r="S312" s="9" t="n">
        <f aca="false">IF(ISNUMBER(M312),IF(M312&lt;=Q312,1,0),"")</f>
        <v>1</v>
      </c>
      <c r="T312" s="9" t="n">
        <f aca="false">IF(ISNUMBER(P312),IF(P312&lt;=R312,1,0),"")</f>
        <v>1</v>
      </c>
      <c r="U312" s="9" t="n">
        <f aca="false">IF(E312&gt;Scenario!$B$14,0,IF(OR(AND(ISNUMBER(H312),H312&lt;=Scenario!$B$14),AND(ISNUMBER(I312),I312&lt;=Scenario!$B$14)),0,1))</f>
        <v>0</v>
      </c>
      <c r="V312" s="9" t="n">
        <f aca="false">IF(AND(U312=1,(Scenario!$B$14-E312)/60&gt;R312),1,0)</f>
        <v>0</v>
      </c>
      <c r="W312" s="9" t="n">
        <f aca="false">IF(OR(C312=Scenario!$B$22,C312=Scenario!$C$22),1,0)</f>
        <v>1</v>
      </c>
      <c r="X312" s="9" t="n">
        <f aca="false">IF(ISNUMBER(I312),1,0)</f>
        <v>0</v>
      </c>
      <c r="Y312" s="9" t="n">
        <f aca="false">MOD(INT(E312/86400)+3,7)</f>
        <v>0</v>
      </c>
      <c r="Z312" s="9" t="n">
        <f aca="false">MOD(INT(E312/3600),24)</f>
        <v>10</v>
      </c>
      <c r="AA312" s="6" t="s">
        <v>869</v>
      </c>
    </row>
    <row r="313" customFormat="false" ht="15" hidden="false" customHeight="false" outlineLevel="0" collapsed="false">
      <c r="A313" s="6" t="s">
        <v>870</v>
      </c>
      <c r="B313" s="6" t="s">
        <v>44</v>
      </c>
      <c r="C313" s="6" t="s">
        <v>249</v>
      </c>
      <c r="D313" s="6" t="s">
        <v>170</v>
      </c>
      <c r="E313" s="6" t="n">
        <v>1783938324</v>
      </c>
      <c r="F313" s="6" t="n">
        <v>1783938501</v>
      </c>
      <c r="G313" s="6" t="n">
        <v>1783938360</v>
      </c>
      <c r="H313" s="6" t="n">
        <v>1783939053</v>
      </c>
      <c r="J313" s="6" t="n">
        <v>0</v>
      </c>
      <c r="K313" s="6" t="n">
        <v>0</v>
      </c>
      <c r="L313" s="9" t="n">
        <f aca="false">IF(AND(E313&gt;=Scenario!$B$11,E313&lt;Scenario!$B$12),1,0)</f>
        <v>1</v>
      </c>
      <c r="M313" s="9" t="n">
        <f aca="false">IF(AND(L313=1,ISNUMBER(F313)),MAX(0,F313-E313)/60,"")</f>
        <v>2.95</v>
      </c>
      <c r="N313" s="9" t="n">
        <f aca="false">IF(AND(L313=1,ISNUMBER(G313)),MAX(0,G313-E313)/60,"")</f>
        <v>0.6</v>
      </c>
      <c r="O313" s="9" t="n">
        <f aca="false">IF(ISNUMBER(H313),IF(AND(H313&gt;=Scenario!$B$11,H313&lt;Scenario!$B$12),1,0),0)</f>
        <v>1</v>
      </c>
      <c r="P313" s="9" t="n">
        <f aca="false">IF(O313=1,MAX(0,H313-E313)/60,"")</f>
        <v>12.15</v>
      </c>
      <c r="Q313" s="9" t="n">
        <f aca="false">INDEX(Scenario!$B$18:$B$20,MATCH(B313,Scenario!$A$18:$A$20,0))</f>
        <v>240</v>
      </c>
      <c r="R313" s="9" t="n">
        <f aca="false">INDEX(Scenario!$C$18:$C$20,MATCH(B313,Scenario!$A$18:$A$20,0))</f>
        <v>4320</v>
      </c>
      <c r="S313" s="9" t="n">
        <f aca="false">IF(ISNUMBER(M313),IF(M313&lt;=Q313,1,0),"")</f>
        <v>1</v>
      </c>
      <c r="T313" s="9" t="n">
        <f aca="false">IF(ISNUMBER(P313),IF(P313&lt;=R313,1,0),"")</f>
        <v>1</v>
      </c>
      <c r="U313" s="9" t="n">
        <f aca="false">IF(E313&gt;Scenario!$B$14,0,IF(OR(AND(ISNUMBER(H313),H313&lt;=Scenario!$B$14),AND(ISNUMBER(I313),I313&lt;=Scenario!$B$14)),0,1))</f>
        <v>0</v>
      </c>
      <c r="V313" s="9" t="n">
        <f aca="false">IF(AND(U313=1,(Scenario!$B$14-E313)/60&gt;R313),1,0)</f>
        <v>0</v>
      </c>
      <c r="W313" s="9" t="n">
        <f aca="false">IF(OR(C313=Scenario!$B$22,C313=Scenario!$C$22),1,0)</f>
        <v>0</v>
      </c>
      <c r="X313" s="9" t="n">
        <f aca="false">IF(ISNUMBER(I313),1,0)</f>
        <v>0</v>
      </c>
      <c r="Y313" s="9" t="n">
        <f aca="false">MOD(INT(E313/86400)+3,7)</f>
        <v>0</v>
      </c>
      <c r="Z313" s="9" t="n">
        <f aca="false">MOD(INT(E313/3600),24)</f>
        <v>10</v>
      </c>
      <c r="AA313" s="6" t="s">
        <v>871</v>
      </c>
    </row>
    <row r="314" customFormat="false" ht="15" hidden="false" customHeight="false" outlineLevel="0" collapsed="false">
      <c r="A314" s="6" t="s">
        <v>872</v>
      </c>
      <c r="B314" s="6" t="s">
        <v>44</v>
      </c>
      <c r="C314" s="6" t="s">
        <v>249</v>
      </c>
      <c r="D314" s="6" t="s">
        <v>170</v>
      </c>
      <c r="E314" s="6" t="n">
        <v>1783938691</v>
      </c>
      <c r="F314" s="6" t="n">
        <v>1783939320</v>
      </c>
      <c r="G314" s="6" t="n">
        <v>1783939088</v>
      </c>
      <c r="H314" s="6" t="n">
        <v>1784005624</v>
      </c>
      <c r="J314" s="6" t="n">
        <v>1</v>
      </c>
      <c r="K314" s="6" t="n">
        <v>0</v>
      </c>
      <c r="L314" s="9" t="n">
        <f aca="false">IF(AND(E314&gt;=Scenario!$B$11,E314&lt;Scenario!$B$12),1,0)</f>
        <v>1</v>
      </c>
      <c r="M314" s="9" t="n">
        <f aca="false">IF(AND(L314=1,ISNUMBER(F314)),MAX(0,F314-E314)/60,"")</f>
        <v>10.4833333333333</v>
      </c>
      <c r="N314" s="9" t="n">
        <f aca="false">IF(AND(L314=1,ISNUMBER(G314)),MAX(0,G314-E314)/60,"")</f>
        <v>6.61666666666667</v>
      </c>
      <c r="O314" s="9" t="n">
        <f aca="false">IF(ISNUMBER(H314),IF(AND(H314&gt;=Scenario!$B$11,H314&lt;Scenario!$B$12),1,0),0)</f>
        <v>1</v>
      </c>
      <c r="P314" s="9" t="n">
        <f aca="false">IF(O314=1,MAX(0,H314-E314)/60,"")</f>
        <v>1115.55</v>
      </c>
      <c r="Q314" s="9" t="n">
        <f aca="false">INDEX(Scenario!$B$18:$B$20,MATCH(B314,Scenario!$A$18:$A$20,0))</f>
        <v>240</v>
      </c>
      <c r="R314" s="9" t="n">
        <f aca="false">INDEX(Scenario!$C$18:$C$20,MATCH(B314,Scenario!$A$18:$A$20,0))</f>
        <v>4320</v>
      </c>
      <c r="S314" s="9" t="n">
        <f aca="false">IF(ISNUMBER(M314),IF(M314&lt;=Q314,1,0),"")</f>
        <v>1</v>
      </c>
      <c r="T314" s="9" t="n">
        <f aca="false">IF(ISNUMBER(P314),IF(P314&lt;=R314,1,0),"")</f>
        <v>1</v>
      </c>
      <c r="U314" s="9" t="n">
        <f aca="false">IF(E314&gt;Scenario!$B$14,0,IF(OR(AND(ISNUMBER(H314),H314&lt;=Scenario!$B$14),AND(ISNUMBER(I314),I314&lt;=Scenario!$B$14)),0,1))</f>
        <v>0</v>
      </c>
      <c r="V314" s="9" t="n">
        <f aca="false">IF(AND(U314=1,(Scenario!$B$14-E314)/60&gt;R314),1,0)</f>
        <v>0</v>
      </c>
      <c r="W314" s="9" t="n">
        <f aca="false">IF(OR(C314=Scenario!$B$22,C314=Scenario!$C$22),1,0)</f>
        <v>0</v>
      </c>
      <c r="X314" s="9" t="n">
        <f aca="false">IF(ISNUMBER(I314),1,0)</f>
        <v>0</v>
      </c>
      <c r="Y314" s="9" t="n">
        <f aca="false">MOD(INT(E314/86400)+3,7)</f>
        <v>0</v>
      </c>
      <c r="Z314" s="9" t="n">
        <f aca="false">MOD(INT(E314/3600),24)</f>
        <v>10</v>
      </c>
      <c r="AA314" s="6" t="s">
        <v>873</v>
      </c>
    </row>
    <row r="315" customFormat="false" ht="15" hidden="false" customHeight="false" outlineLevel="0" collapsed="false">
      <c r="A315" s="6" t="s">
        <v>874</v>
      </c>
      <c r="B315" s="6" t="s">
        <v>44</v>
      </c>
      <c r="C315" s="6" t="s">
        <v>249</v>
      </c>
      <c r="D315" s="6" t="s">
        <v>170</v>
      </c>
      <c r="E315" s="6" t="n">
        <v>1783939086</v>
      </c>
      <c r="F315" s="6" t="n">
        <v>1783939602</v>
      </c>
      <c r="G315" s="6" t="n">
        <v>1783939514</v>
      </c>
      <c r="H315" s="6" t="n">
        <v>1783940145</v>
      </c>
      <c r="J315" s="6" t="n">
        <v>0</v>
      </c>
      <c r="K315" s="6" t="n">
        <v>0</v>
      </c>
      <c r="L315" s="9" t="n">
        <f aca="false">IF(AND(E315&gt;=Scenario!$B$11,E315&lt;Scenario!$B$12),1,0)</f>
        <v>1</v>
      </c>
      <c r="M315" s="9" t="n">
        <f aca="false">IF(AND(L315=1,ISNUMBER(F315)),MAX(0,F315-E315)/60,"")</f>
        <v>8.6</v>
      </c>
      <c r="N315" s="9" t="n">
        <f aca="false">IF(AND(L315=1,ISNUMBER(G315)),MAX(0,G315-E315)/60,"")</f>
        <v>7.13333333333333</v>
      </c>
      <c r="O315" s="9" t="n">
        <f aca="false">IF(ISNUMBER(H315),IF(AND(H315&gt;=Scenario!$B$11,H315&lt;Scenario!$B$12),1,0),0)</f>
        <v>1</v>
      </c>
      <c r="P315" s="9" t="n">
        <f aca="false">IF(O315=1,MAX(0,H315-E315)/60,"")</f>
        <v>17.65</v>
      </c>
      <c r="Q315" s="9" t="n">
        <f aca="false">INDEX(Scenario!$B$18:$B$20,MATCH(B315,Scenario!$A$18:$A$20,0))</f>
        <v>240</v>
      </c>
      <c r="R315" s="9" t="n">
        <f aca="false">INDEX(Scenario!$C$18:$C$20,MATCH(B315,Scenario!$A$18:$A$20,0))</f>
        <v>4320</v>
      </c>
      <c r="S315" s="9" t="n">
        <f aca="false">IF(ISNUMBER(M315),IF(M315&lt;=Q315,1,0),"")</f>
        <v>1</v>
      </c>
      <c r="T315" s="9" t="n">
        <f aca="false">IF(ISNUMBER(P315),IF(P315&lt;=R315,1,0),"")</f>
        <v>1</v>
      </c>
      <c r="U315" s="9" t="n">
        <f aca="false">IF(E315&gt;Scenario!$B$14,0,IF(OR(AND(ISNUMBER(H315),H315&lt;=Scenario!$B$14),AND(ISNUMBER(I315),I315&lt;=Scenario!$B$14)),0,1))</f>
        <v>0</v>
      </c>
      <c r="V315" s="9" t="n">
        <f aca="false">IF(AND(U315=1,(Scenario!$B$14-E315)/60&gt;R315),1,0)</f>
        <v>0</v>
      </c>
      <c r="W315" s="9" t="n">
        <f aca="false">IF(OR(C315=Scenario!$B$22,C315=Scenario!$C$22),1,0)</f>
        <v>0</v>
      </c>
      <c r="X315" s="9" t="n">
        <f aca="false">IF(ISNUMBER(I315),1,0)</f>
        <v>0</v>
      </c>
      <c r="Y315" s="9" t="n">
        <f aca="false">MOD(INT(E315/86400)+3,7)</f>
        <v>0</v>
      </c>
      <c r="Z315" s="9" t="n">
        <f aca="false">MOD(INT(E315/3600),24)</f>
        <v>10</v>
      </c>
      <c r="AA315" s="6" t="s">
        <v>875</v>
      </c>
    </row>
    <row r="316" customFormat="false" ht="15" hidden="false" customHeight="false" outlineLevel="0" collapsed="false">
      <c r="A316" s="6" t="s">
        <v>876</v>
      </c>
      <c r="B316" s="6" t="s">
        <v>44</v>
      </c>
      <c r="C316" s="6" t="s">
        <v>288</v>
      </c>
      <c r="D316" s="6" t="s">
        <v>171</v>
      </c>
      <c r="E316" s="6" t="n">
        <v>1783939835</v>
      </c>
      <c r="F316" s="6" t="n">
        <v>1783940273</v>
      </c>
      <c r="G316" s="6" t="n">
        <v>1783940166</v>
      </c>
      <c r="H316" s="6" t="n">
        <v>1783942160</v>
      </c>
      <c r="J316" s="6" t="n">
        <v>0</v>
      </c>
      <c r="K316" s="6" t="n">
        <v>0</v>
      </c>
      <c r="L316" s="9" t="n">
        <f aca="false">IF(AND(E316&gt;=Scenario!$B$11,E316&lt;Scenario!$B$12),1,0)</f>
        <v>1</v>
      </c>
      <c r="M316" s="9" t="n">
        <f aca="false">IF(AND(L316=1,ISNUMBER(F316)),MAX(0,F316-E316)/60,"")</f>
        <v>7.3</v>
      </c>
      <c r="N316" s="9" t="n">
        <f aca="false">IF(AND(L316=1,ISNUMBER(G316)),MAX(0,G316-E316)/60,"")</f>
        <v>5.51666666666667</v>
      </c>
      <c r="O316" s="9" t="n">
        <f aca="false">IF(ISNUMBER(H316),IF(AND(H316&gt;=Scenario!$B$11,H316&lt;Scenario!$B$12),1,0),0)</f>
        <v>1</v>
      </c>
      <c r="P316" s="9" t="n">
        <f aca="false">IF(O316=1,MAX(0,H316-E316)/60,"")</f>
        <v>38.75</v>
      </c>
      <c r="Q316" s="9" t="n">
        <f aca="false">INDEX(Scenario!$B$18:$B$20,MATCH(B316,Scenario!$A$18:$A$20,0))</f>
        <v>240</v>
      </c>
      <c r="R316" s="9" t="n">
        <f aca="false">INDEX(Scenario!$C$18:$C$20,MATCH(B316,Scenario!$A$18:$A$20,0))</f>
        <v>4320</v>
      </c>
      <c r="S316" s="9" t="n">
        <f aca="false">IF(ISNUMBER(M316),IF(M316&lt;=Q316,1,0),"")</f>
        <v>1</v>
      </c>
      <c r="T316" s="9" t="n">
        <f aca="false">IF(ISNUMBER(P316),IF(P316&lt;=R316,1,0),"")</f>
        <v>1</v>
      </c>
      <c r="U316" s="9" t="n">
        <f aca="false">IF(E316&gt;Scenario!$B$14,0,IF(OR(AND(ISNUMBER(H316),H316&lt;=Scenario!$B$14),AND(ISNUMBER(I316),I316&lt;=Scenario!$B$14)),0,1))</f>
        <v>0</v>
      </c>
      <c r="V316" s="9" t="n">
        <f aca="false">IF(AND(U316=1,(Scenario!$B$14-E316)/60&gt;R316),1,0)</f>
        <v>0</v>
      </c>
      <c r="W316" s="9" t="n">
        <f aca="false">IF(OR(C316=Scenario!$B$22,C316=Scenario!$C$22),1,0)</f>
        <v>0</v>
      </c>
      <c r="X316" s="9" t="n">
        <f aca="false">IF(ISNUMBER(I316),1,0)</f>
        <v>0</v>
      </c>
      <c r="Y316" s="9" t="n">
        <f aca="false">MOD(INT(E316/86400)+3,7)</f>
        <v>0</v>
      </c>
      <c r="Z316" s="9" t="n">
        <f aca="false">MOD(INT(E316/3600),24)</f>
        <v>10</v>
      </c>
      <c r="AA316" s="6" t="s">
        <v>877</v>
      </c>
    </row>
    <row r="317" customFormat="false" ht="15" hidden="false" customHeight="false" outlineLevel="0" collapsed="false">
      <c r="A317" s="6" t="s">
        <v>878</v>
      </c>
      <c r="B317" s="6" t="s">
        <v>44</v>
      </c>
      <c r="C317" s="6" t="s">
        <v>249</v>
      </c>
      <c r="D317" s="6" t="s">
        <v>170</v>
      </c>
      <c r="E317" s="6" t="n">
        <v>1783940214</v>
      </c>
      <c r="F317" s="6" t="n">
        <v>1783940859</v>
      </c>
      <c r="G317" s="6" t="n">
        <v>1783940777</v>
      </c>
      <c r="H317" s="6" t="n">
        <v>1783942373</v>
      </c>
      <c r="J317" s="6" t="n">
        <v>0</v>
      </c>
      <c r="K317" s="6" t="n">
        <v>0</v>
      </c>
      <c r="L317" s="9" t="n">
        <f aca="false">IF(AND(E317&gt;=Scenario!$B$11,E317&lt;Scenario!$B$12),1,0)</f>
        <v>1</v>
      </c>
      <c r="M317" s="9" t="n">
        <f aca="false">IF(AND(L317=1,ISNUMBER(F317)),MAX(0,F317-E317)/60,"")</f>
        <v>10.75</v>
      </c>
      <c r="N317" s="9" t="n">
        <f aca="false">IF(AND(L317=1,ISNUMBER(G317)),MAX(0,G317-E317)/60,"")</f>
        <v>9.38333333333333</v>
      </c>
      <c r="O317" s="9" t="n">
        <f aca="false">IF(ISNUMBER(H317),IF(AND(H317&gt;=Scenario!$B$11,H317&lt;Scenario!$B$12),1,0),0)</f>
        <v>1</v>
      </c>
      <c r="P317" s="9" t="n">
        <f aca="false">IF(O317=1,MAX(0,H317-E317)/60,"")</f>
        <v>35.9833333333333</v>
      </c>
      <c r="Q317" s="9" t="n">
        <f aca="false">INDEX(Scenario!$B$18:$B$20,MATCH(B317,Scenario!$A$18:$A$20,0))</f>
        <v>240</v>
      </c>
      <c r="R317" s="9" t="n">
        <f aca="false">INDEX(Scenario!$C$18:$C$20,MATCH(B317,Scenario!$A$18:$A$20,0))</f>
        <v>4320</v>
      </c>
      <c r="S317" s="9" t="n">
        <f aca="false">IF(ISNUMBER(M317),IF(M317&lt;=Q317,1,0),"")</f>
        <v>1</v>
      </c>
      <c r="T317" s="9" t="n">
        <f aca="false">IF(ISNUMBER(P317),IF(P317&lt;=R317,1,0),"")</f>
        <v>1</v>
      </c>
      <c r="U317" s="9" t="n">
        <f aca="false">IF(E317&gt;Scenario!$B$14,0,IF(OR(AND(ISNUMBER(H317),H317&lt;=Scenario!$B$14),AND(ISNUMBER(I317),I317&lt;=Scenario!$B$14)),0,1))</f>
        <v>0</v>
      </c>
      <c r="V317" s="9" t="n">
        <f aca="false">IF(AND(U317=1,(Scenario!$B$14-E317)/60&gt;R317),1,0)</f>
        <v>0</v>
      </c>
      <c r="W317" s="9" t="n">
        <f aca="false">IF(OR(C317=Scenario!$B$22,C317=Scenario!$C$22),1,0)</f>
        <v>0</v>
      </c>
      <c r="X317" s="9" t="n">
        <f aca="false">IF(ISNUMBER(I317),1,0)</f>
        <v>0</v>
      </c>
      <c r="Y317" s="9" t="n">
        <f aca="false">MOD(INT(E317/86400)+3,7)</f>
        <v>0</v>
      </c>
      <c r="Z317" s="9" t="n">
        <f aca="false">MOD(INT(E317/3600),24)</f>
        <v>10</v>
      </c>
      <c r="AA317" s="6" t="s">
        <v>879</v>
      </c>
    </row>
    <row r="318" customFormat="false" ht="15" hidden="false" customHeight="false" outlineLevel="0" collapsed="false">
      <c r="A318" s="6" t="s">
        <v>880</v>
      </c>
      <c r="B318" s="6" t="s">
        <v>44</v>
      </c>
      <c r="C318" s="6" t="s">
        <v>249</v>
      </c>
      <c r="D318" s="6" t="s">
        <v>171</v>
      </c>
      <c r="E318" s="6" t="n">
        <v>1783943982</v>
      </c>
      <c r="F318" s="6" t="n">
        <v>1783944137</v>
      </c>
      <c r="G318" s="6" t="n">
        <v>1783944014</v>
      </c>
      <c r="H318" s="6" t="n">
        <v>1783945282</v>
      </c>
      <c r="J318" s="6" t="n">
        <v>0</v>
      </c>
      <c r="K318" s="6" t="n">
        <v>0</v>
      </c>
      <c r="L318" s="9" t="n">
        <f aca="false">IF(AND(E318&gt;=Scenario!$B$11,E318&lt;Scenario!$B$12),1,0)</f>
        <v>1</v>
      </c>
      <c r="M318" s="9" t="n">
        <f aca="false">IF(AND(L318=1,ISNUMBER(F318)),MAX(0,F318-E318)/60,"")</f>
        <v>2.58333333333333</v>
      </c>
      <c r="N318" s="9" t="n">
        <f aca="false">IF(AND(L318=1,ISNUMBER(G318)),MAX(0,G318-E318)/60,"")</f>
        <v>0.533333333333333</v>
      </c>
      <c r="O318" s="9" t="n">
        <f aca="false">IF(ISNUMBER(H318),IF(AND(H318&gt;=Scenario!$B$11,H318&lt;Scenario!$B$12),1,0),0)</f>
        <v>1</v>
      </c>
      <c r="P318" s="9" t="n">
        <f aca="false">IF(O318=1,MAX(0,H318-E318)/60,"")</f>
        <v>21.6666666666667</v>
      </c>
      <c r="Q318" s="9" t="n">
        <f aca="false">INDEX(Scenario!$B$18:$B$20,MATCH(B318,Scenario!$A$18:$A$20,0))</f>
        <v>240</v>
      </c>
      <c r="R318" s="9" t="n">
        <f aca="false">INDEX(Scenario!$C$18:$C$20,MATCH(B318,Scenario!$A$18:$A$20,0))</f>
        <v>4320</v>
      </c>
      <c r="S318" s="9" t="n">
        <f aca="false">IF(ISNUMBER(M318),IF(M318&lt;=Q318,1,0),"")</f>
        <v>1</v>
      </c>
      <c r="T318" s="9" t="n">
        <f aca="false">IF(ISNUMBER(P318),IF(P318&lt;=R318,1,0),"")</f>
        <v>1</v>
      </c>
      <c r="U318" s="9" t="n">
        <f aca="false">IF(E318&gt;Scenario!$B$14,0,IF(OR(AND(ISNUMBER(H318),H318&lt;=Scenario!$B$14),AND(ISNUMBER(I318),I318&lt;=Scenario!$B$14)),0,1))</f>
        <v>0</v>
      </c>
      <c r="V318" s="9" t="n">
        <f aca="false">IF(AND(U318=1,(Scenario!$B$14-E318)/60&gt;R318),1,0)</f>
        <v>0</v>
      </c>
      <c r="W318" s="9" t="n">
        <f aca="false">IF(OR(C318=Scenario!$B$22,C318=Scenario!$C$22),1,0)</f>
        <v>0</v>
      </c>
      <c r="X318" s="9" t="n">
        <f aca="false">IF(ISNUMBER(I318),1,0)</f>
        <v>0</v>
      </c>
      <c r="Y318" s="9" t="n">
        <f aca="false">MOD(INT(E318/86400)+3,7)</f>
        <v>0</v>
      </c>
      <c r="Z318" s="9" t="n">
        <f aca="false">MOD(INT(E318/3600),24)</f>
        <v>11</v>
      </c>
      <c r="AA318" s="6" t="s">
        <v>881</v>
      </c>
    </row>
    <row r="319" customFormat="false" ht="15" hidden="false" customHeight="false" outlineLevel="0" collapsed="false">
      <c r="A319" s="6" t="s">
        <v>882</v>
      </c>
      <c r="B319" s="6" t="s">
        <v>44</v>
      </c>
      <c r="C319" s="6" t="s">
        <v>288</v>
      </c>
      <c r="D319" s="6" t="s">
        <v>171</v>
      </c>
      <c r="E319" s="6" t="n">
        <v>1783945640</v>
      </c>
      <c r="F319" s="6" t="n">
        <v>1783945754</v>
      </c>
      <c r="G319" s="6" t="n">
        <v>1783945684</v>
      </c>
      <c r="H319" s="6" t="n">
        <v>1783949059</v>
      </c>
      <c r="J319" s="6" t="n">
        <v>0</v>
      </c>
      <c r="K319" s="6" t="n">
        <v>0</v>
      </c>
      <c r="L319" s="9" t="n">
        <f aca="false">IF(AND(E319&gt;=Scenario!$B$11,E319&lt;Scenario!$B$12),1,0)</f>
        <v>1</v>
      </c>
      <c r="M319" s="9" t="n">
        <f aca="false">IF(AND(L319=1,ISNUMBER(F319)),MAX(0,F319-E319)/60,"")</f>
        <v>1.9</v>
      </c>
      <c r="N319" s="9" t="n">
        <f aca="false">IF(AND(L319=1,ISNUMBER(G319)),MAX(0,G319-E319)/60,"")</f>
        <v>0.733333333333333</v>
      </c>
      <c r="O319" s="9" t="n">
        <f aca="false">IF(ISNUMBER(H319),IF(AND(H319&gt;=Scenario!$B$11,H319&lt;Scenario!$B$12),1,0),0)</f>
        <v>1</v>
      </c>
      <c r="P319" s="9" t="n">
        <f aca="false">IF(O319=1,MAX(0,H319-E319)/60,"")</f>
        <v>56.9833333333333</v>
      </c>
      <c r="Q319" s="9" t="n">
        <f aca="false">INDEX(Scenario!$B$18:$B$20,MATCH(B319,Scenario!$A$18:$A$20,0))</f>
        <v>240</v>
      </c>
      <c r="R319" s="9" t="n">
        <f aca="false">INDEX(Scenario!$C$18:$C$20,MATCH(B319,Scenario!$A$18:$A$20,0))</f>
        <v>4320</v>
      </c>
      <c r="S319" s="9" t="n">
        <f aca="false">IF(ISNUMBER(M319),IF(M319&lt;=Q319,1,0),"")</f>
        <v>1</v>
      </c>
      <c r="T319" s="9" t="n">
        <f aca="false">IF(ISNUMBER(P319),IF(P319&lt;=R319,1,0),"")</f>
        <v>1</v>
      </c>
      <c r="U319" s="9" t="n">
        <f aca="false">IF(E319&gt;Scenario!$B$14,0,IF(OR(AND(ISNUMBER(H319),H319&lt;=Scenario!$B$14),AND(ISNUMBER(I319),I319&lt;=Scenario!$B$14)),0,1))</f>
        <v>0</v>
      </c>
      <c r="V319" s="9" t="n">
        <f aca="false">IF(AND(U319=1,(Scenario!$B$14-E319)/60&gt;R319),1,0)</f>
        <v>0</v>
      </c>
      <c r="W319" s="9" t="n">
        <f aca="false">IF(OR(C319=Scenario!$B$22,C319=Scenario!$C$22),1,0)</f>
        <v>0</v>
      </c>
      <c r="X319" s="9" t="n">
        <f aca="false">IF(ISNUMBER(I319),1,0)</f>
        <v>0</v>
      </c>
      <c r="Y319" s="9" t="n">
        <f aca="false">MOD(INT(E319/86400)+3,7)</f>
        <v>0</v>
      </c>
      <c r="Z319" s="9" t="n">
        <f aca="false">MOD(INT(E319/3600),24)</f>
        <v>12</v>
      </c>
      <c r="AA319" s="6" t="s">
        <v>883</v>
      </c>
    </row>
    <row r="320" customFormat="false" ht="15" hidden="false" customHeight="false" outlineLevel="0" collapsed="false">
      <c r="A320" s="6" t="s">
        <v>884</v>
      </c>
      <c r="B320" s="6" t="s">
        <v>43</v>
      </c>
      <c r="C320" s="6" t="s">
        <v>47</v>
      </c>
      <c r="D320" s="6" t="s">
        <v>172</v>
      </c>
      <c r="E320" s="6" t="n">
        <v>1783946989</v>
      </c>
      <c r="F320" s="6" t="n">
        <v>1783947179</v>
      </c>
      <c r="G320" s="6" t="n">
        <v>1783947037</v>
      </c>
      <c r="H320" s="6" t="n">
        <v>1783951871</v>
      </c>
      <c r="J320" s="6" t="n">
        <v>0</v>
      </c>
      <c r="K320" s="6" t="n">
        <v>0</v>
      </c>
      <c r="L320" s="9" t="n">
        <f aca="false">IF(AND(E320&gt;=Scenario!$B$11,E320&lt;Scenario!$B$12),1,0)</f>
        <v>1</v>
      </c>
      <c r="M320" s="9" t="n">
        <f aca="false">IF(AND(L320=1,ISNUMBER(F320)),MAX(0,F320-E320)/60,"")</f>
        <v>3.16666666666667</v>
      </c>
      <c r="N320" s="9" t="n">
        <f aca="false">IF(AND(L320=1,ISNUMBER(G320)),MAX(0,G320-E320)/60,"")</f>
        <v>0.8</v>
      </c>
      <c r="O320" s="9" t="n">
        <f aca="false">IF(ISNUMBER(H320),IF(AND(H320&gt;=Scenario!$B$11,H320&lt;Scenario!$B$12),1,0),0)</f>
        <v>1</v>
      </c>
      <c r="P320" s="9" t="n">
        <f aca="false">IF(O320=1,MAX(0,H320-E320)/60,"")</f>
        <v>81.3666666666667</v>
      </c>
      <c r="Q320" s="9" t="n">
        <f aca="false">INDEX(Scenario!$B$18:$B$20,MATCH(B320,Scenario!$A$18:$A$20,0))</f>
        <v>60</v>
      </c>
      <c r="R320" s="9" t="n">
        <f aca="false">INDEX(Scenario!$C$18:$C$20,MATCH(B320,Scenario!$A$18:$A$20,0))</f>
        <v>1440</v>
      </c>
      <c r="S320" s="9" t="n">
        <f aca="false">IF(ISNUMBER(M320),IF(M320&lt;=Q320,1,0),"")</f>
        <v>1</v>
      </c>
      <c r="T320" s="9" t="n">
        <f aca="false">IF(ISNUMBER(P320),IF(P320&lt;=R320,1,0),"")</f>
        <v>1</v>
      </c>
      <c r="U320" s="9" t="n">
        <f aca="false">IF(E320&gt;Scenario!$B$14,0,IF(OR(AND(ISNUMBER(H320),H320&lt;=Scenario!$B$14),AND(ISNUMBER(I320),I320&lt;=Scenario!$B$14)),0,1))</f>
        <v>0</v>
      </c>
      <c r="V320" s="9" t="n">
        <f aca="false">IF(AND(U320=1,(Scenario!$B$14-E320)/60&gt;R320),1,0)</f>
        <v>0</v>
      </c>
      <c r="W320" s="9" t="n">
        <f aca="false">IF(OR(C320=Scenario!$B$22,C320=Scenario!$C$22),1,0)</f>
        <v>1</v>
      </c>
      <c r="X320" s="9" t="n">
        <f aca="false">IF(ISNUMBER(I320),1,0)</f>
        <v>0</v>
      </c>
      <c r="Y320" s="9" t="n">
        <f aca="false">MOD(INT(E320/86400)+3,7)</f>
        <v>0</v>
      </c>
      <c r="Z320" s="9" t="n">
        <f aca="false">MOD(INT(E320/3600),24)</f>
        <v>12</v>
      </c>
      <c r="AA320" s="6" t="s">
        <v>885</v>
      </c>
    </row>
    <row r="321" customFormat="false" ht="15" hidden="false" customHeight="false" outlineLevel="0" collapsed="false">
      <c r="A321" s="6" t="s">
        <v>886</v>
      </c>
      <c r="B321" s="6" t="s">
        <v>43</v>
      </c>
      <c r="C321" s="6" t="s">
        <v>46</v>
      </c>
      <c r="D321" s="6" t="s">
        <v>172</v>
      </c>
      <c r="E321" s="6" t="n">
        <v>1783947589</v>
      </c>
      <c r="F321" s="6" t="n">
        <v>1783947752</v>
      </c>
      <c r="G321" s="6" t="n">
        <v>1783947611</v>
      </c>
      <c r="H321" s="6" t="n">
        <v>1783951490</v>
      </c>
      <c r="J321" s="6" t="n">
        <v>0</v>
      </c>
      <c r="K321" s="6" t="n">
        <v>0</v>
      </c>
      <c r="L321" s="9" t="n">
        <f aca="false">IF(AND(E321&gt;=Scenario!$B$11,E321&lt;Scenario!$B$12),1,0)</f>
        <v>1</v>
      </c>
      <c r="M321" s="9" t="n">
        <f aca="false">IF(AND(L321=1,ISNUMBER(F321)),MAX(0,F321-E321)/60,"")</f>
        <v>2.71666666666667</v>
      </c>
      <c r="N321" s="9" t="n">
        <f aca="false">IF(AND(L321=1,ISNUMBER(G321)),MAX(0,G321-E321)/60,"")</f>
        <v>0.366666666666667</v>
      </c>
      <c r="O321" s="9" t="n">
        <f aca="false">IF(ISNUMBER(H321),IF(AND(H321&gt;=Scenario!$B$11,H321&lt;Scenario!$B$12),1,0),0)</f>
        <v>1</v>
      </c>
      <c r="P321" s="9" t="n">
        <f aca="false">IF(O321=1,MAX(0,H321-E321)/60,"")</f>
        <v>65.0166666666667</v>
      </c>
      <c r="Q321" s="9" t="n">
        <f aca="false">INDEX(Scenario!$B$18:$B$20,MATCH(B321,Scenario!$A$18:$A$20,0))</f>
        <v>60</v>
      </c>
      <c r="R321" s="9" t="n">
        <f aca="false">INDEX(Scenario!$C$18:$C$20,MATCH(B321,Scenario!$A$18:$A$20,0))</f>
        <v>1440</v>
      </c>
      <c r="S321" s="9" t="n">
        <f aca="false">IF(ISNUMBER(M321),IF(M321&lt;=Q321,1,0),"")</f>
        <v>1</v>
      </c>
      <c r="T321" s="9" t="n">
        <f aca="false">IF(ISNUMBER(P321),IF(P321&lt;=R321,1,0),"")</f>
        <v>1</v>
      </c>
      <c r="U321" s="9" t="n">
        <f aca="false">IF(E321&gt;Scenario!$B$14,0,IF(OR(AND(ISNUMBER(H321),H321&lt;=Scenario!$B$14),AND(ISNUMBER(I321),I321&lt;=Scenario!$B$14)),0,1))</f>
        <v>0</v>
      </c>
      <c r="V321" s="9" t="n">
        <f aca="false">IF(AND(U321=1,(Scenario!$B$14-E321)/60&gt;R321),1,0)</f>
        <v>0</v>
      </c>
      <c r="W321" s="9" t="n">
        <f aca="false">IF(OR(C321=Scenario!$B$22,C321=Scenario!$C$22),1,0)</f>
        <v>1</v>
      </c>
      <c r="X321" s="9" t="n">
        <f aca="false">IF(ISNUMBER(I321),1,0)</f>
        <v>0</v>
      </c>
      <c r="Y321" s="9" t="n">
        <f aca="false">MOD(INT(E321/86400)+3,7)</f>
        <v>0</v>
      </c>
      <c r="Z321" s="9" t="n">
        <f aca="false">MOD(INT(E321/3600),24)</f>
        <v>12</v>
      </c>
      <c r="AA321" s="6" t="s">
        <v>887</v>
      </c>
    </row>
    <row r="322" customFormat="false" ht="15" hidden="false" customHeight="false" outlineLevel="0" collapsed="false">
      <c r="A322" s="6" t="s">
        <v>888</v>
      </c>
      <c r="B322" s="6" t="s">
        <v>44</v>
      </c>
      <c r="C322" s="6" t="s">
        <v>288</v>
      </c>
      <c r="D322" s="6" t="s">
        <v>170</v>
      </c>
      <c r="E322" s="6" t="n">
        <v>1783947854</v>
      </c>
      <c r="F322" s="6" t="n">
        <v>1783948002</v>
      </c>
      <c r="G322" s="6" t="n">
        <v>1783947891</v>
      </c>
      <c r="H322" s="6" t="n">
        <v>1783950309</v>
      </c>
      <c r="J322" s="6" t="n">
        <v>0</v>
      </c>
      <c r="K322" s="6" t="n">
        <v>0</v>
      </c>
      <c r="L322" s="9" t="n">
        <f aca="false">IF(AND(E322&gt;=Scenario!$B$11,E322&lt;Scenario!$B$12),1,0)</f>
        <v>1</v>
      </c>
      <c r="M322" s="9" t="n">
        <f aca="false">IF(AND(L322=1,ISNUMBER(F322)),MAX(0,F322-E322)/60,"")</f>
        <v>2.46666666666667</v>
      </c>
      <c r="N322" s="9" t="n">
        <f aca="false">IF(AND(L322=1,ISNUMBER(G322)),MAX(0,G322-E322)/60,"")</f>
        <v>0.616666666666667</v>
      </c>
      <c r="O322" s="9" t="n">
        <f aca="false">IF(ISNUMBER(H322),IF(AND(H322&gt;=Scenario!$B$11,H322&lt;Scenario!$B$12),1,0),0)</f>
        <v>1</v>
      </c>
      <c r="P322" s="9" t="n">
        <f aca="false">IF(O322=1,MAX(0,H322-E322)/60,"")</f>
        <v>40.9166666666667</v>
      </c>
      <c r="Q322" s="9" t="n">
        <f aca="false">INDEX(Scenario!$B$18:$B$20,MATCH(B322,Scenario!$A$18:$A$20,0))</f>
        <v>240</v>
      </c>
      <c r="R322" s="9" t="n">
        <f aca="false">INDEX(Scenario!$C$18:$C$20,MATCH(B322,Scenario!$A$18:$A$20,0))</f>
        <v>4320</v>
      </c>
      <c r="S322" s="9" t="n">
        <f aca="false">IF(ISNUMBER(M322),IF(M322&lt;=Q322,1,0),"")</f>
        <v>1</v>
      </c>
      <c r="T322" s="9" t="n">
        <f aca="false">IF(ISNUMBER(P322),IF(P322&lt;=R322,1,0),"")</f>
        <v>1</v>
      </c>
      <c r="U322" s="9" t="n">
        <f aca="false">IF(E322&gt;Scenario!$B$14,0,IF(OR(AND(ISNUMBER(H322),H322&lt;=Scenario!$B$14),AND(ISNUMBER(I322),I322&lt;=Scenario!$B$14)),0,1))</f>
        <v>0</v>
      </c>
      <c r="V322" s="9" t="n">
        <f aca="false">IF(AND(U322=1,(Scenario!$B$14-E322)/60&gt;R322),1,0)</f>
        <v>0</v>
      </c>
      <c r="W322" s="9" t="n">
        <f aca="false">IF(OR(C322=Scenario!$B$22,C322=Scenario!$C$22),1,0)</f>
        <v>0</v>
      </c>
      <c r="X322" s="9" t="n">
        <f aca="false">IF(ISNUMBER(I322),1,0)</f>
        <v>0</v>
      </c>
      <c r="Y322" s="9" t="n">
        <f aca="false">MOD(INT(E322/86400)+3,7)</f>
        <v>0</v>
      </c>
      <c r="Z322" s="9" t="n">
        <f aca="false">MOD(INT(E322/3600),24)</f>
        <v>13</v>
      </c>
      <c r="AA322" s="6" t="s">
        <v>889</v>
      </c>
    </row>
    <row r="323" customFormat="false" ht="15" hidden="false" customHeight="false" outlineLevel="0" collapsed="false">
      <c r="A323" s="6" t="s">
        <v>890</v>
      </c>
      <c r="B323" s="6" t="s">
        <v>44</v>
      </c>
      <c r="C323" s="6" t="s">
        <v>288</v>
      </c>
      <c r="D323" s="6" t="s">
        <v>170</v>
      </c>
      <c r="E323" s="6" t="n">
        <v>1783948223</v>
      </c>
      <c r="F323" s="6" t="n">
        <v>1783950510</v>
      </c>
      <c r="G323" s="6" t="n">
        <v>1783950351</v>
      </c>
      <c r="H323" s="6" t="n">
        <v>1783953903</v>
      </c>
      <c r="J323" s="6" t="n">
        <v>0</v>
      </c>
      <c r="K323" s="6" t="n">
        <v>0</v>
      </c>
      <c r="L323" s="9" t="n">
        <f aca="false">IF(AND(E323&gt;=Scenario!$B$11,E323&lt;Scenario!$B$12),1,0)</f>
        <v>1</v>
      </c>
      <c r="M323" s="9" t="n">
        <f aca="false">IF(AND(L323=1,ISNUMBER(F323)),MAX(0,F323-E323)/60,"")</f>
        <v>38.1166666666667</v>
      </c>
      <c r="N323" s="9" t="n">
        <f aca="false">IF(AND(L323=1,ISNUMBER(G323)),MAX(0,G323-E323)/60,"")</f>
        <v>35.4666666666667</v>
      </c>
      <c r="O323" s="9" t="n">
        <f aca="false">IF(ISNUMBER(H323),IF(AND(H323&gt;=Scenario!$B$11,H323&lt;Scenario!$B$12),1,0),0)</f>
        <v>1</v>
      </c>
      <c r="P323" s="9" t="n">
        <f aca="false">IF(O323=1,MAX(0,H323-E323)/60,"")</f>
        <v>94.6666666666667</v>
      </c>
      <c r="Q323" s="9" t="n">
        <f aca="false">INDEX(Scenario!$B$18:$B$20,MATCH(B323,Scenario!$A$18:$A$20,0))</f>
        <v>240</v>
      </c>
      <c r="R323" s="9" t="n">
        <f aca="false">INDEX(Scenario!$C$18:$C$20,MATCH(B323,Scenario!$A$18:$A$20,0))</f>
        <v>4320</v>
      </c>
      <c r="S323" s="9" t="n">
        <f aca="false">IF(ISNUMBER(M323),IF(M323&lt;=Q323,1,0),"")</f>
        <v>1</v>
      </c>
      <c r="T323" s="9" t="n">
        <f aca="false">IF(ISNUMBER(P323),IF(P323&lt;=R323,1,0),"")</f>
        <v>1</v>
      </c>
      <c r="U323" s="9" t="n">
        <f aca="false">IF(E323&gt;Scenario!$B$14,0,IF(OR(AND(ISNUMBER(H323),H323&lt;=Scenario!$B$14),AND(ISNUMBER(I323),I323&lt;=Scenario!$B$14)),0,1))</f>
        <v>0</v>
      </c>
      <c r="V323" s="9" t="n">
        <f aca="false">IF(AND(U323=1,(Scenario!$B$14-E323)/60&gt;R323),1,0)</f>
        <v>0</v>
      </c>
      <c r="W323" s="9" t="n">
        <f aca="false">IF(OR(C323=Scenario!$B$22,C323=Scenario!$C$22),1,0)</f>
        <v>0</v>
      </c>
      <c r="X323" s="9" t="n">
        <f aca="false">IF(ISNUMBER(I323),1,0)</f>
        <v>0</v>
      </c>
      <c r="Y323" s="9" t="n">
        <f aca="false">MOD(INT(E323/86400)+3,7)</f>
        <v>0</v>
      </c>
      <c r="Z323" s="9" t="n">
        <f aca="false">MOD(INT(E323/3600),24)</f>
        <v>13</v>
      </c>
      <c r="AA323" s="6" t="s">
        <v>891</v>
      </c>
    </row>
    <row r="324" customFormat="false" ht="15" hidden="false" customHeight="false" outlineLevel="0" collapsed="false">
      <c r="A324" s="6" t="s">
        <v>892</v>
      </c>
      <c r="B324" s="6" t="s">
        <v>43</v>
      </c>
      <c r="C324" s="6" t="s">
        <v>46</v>
      </c>
      <c r="D324" s="6" t="s">
        <v>170</v>
      </c>
      <c r="E324" s="6" t="n">
        <v>1783948605</v>
      </c>
      <c r="F324" s="6" t="n">
        <v>1783949607</v>
      </c>
      <c r="G324" s="6" t="n">
        <v>1783949452</v>
      </c>
      <c r="H324" s="6" t="n">
        <v>1783951551</v>
      </c>
      <c r="J324" s="6" t="n">
        <v>0</v>
      </c>
      <c r="K324" s="6" t="n">
        <v>0</v>
      </c>
      <c r="L324" s="9" t="n">
        <f aca="false">IF(AND(E324&gt;=Scenario!$B$11,E324&lt;Scenario!$B$12),1,0)</f>
        <v>1</v>
      </c>
      <c r="M324" s="9" t="n">
        <f aca="false">IF(AND(L324=1,ISNUMBER(F324)),MAX(0,F324-E324)/60,"")</f>
        <v>16.7</v>
      </c>
      <c r="N324" s="9" t="n">
        <f aca="false">IF(AND(L324=1,ISNUMBER(G324)),MAX(0,G324-E324)/60,"")</f>
        <v>14.1166666666667</v>
      </c>
      <c r="O324" s="9" t="n">
        <f aca="false">IF(ISNUMBER(H324),IF(AND(H324&gt;=Scenario!$B$11,H324&lt;Scenario!$B$12),1,0),0)</f>
        <v>1</v>
      </c>
      <c r="P324" s="9" t="n">
        <f aca="false">IF(O324=1,MAX(0,H324-E324)/60,"")</f>
        <v>49.1</v>
      </c>
      <c r="Q324" s="9" t="n">
        <f aca="false">INDEX(Scenario!$B$18:$B$20,MATCH(B324,Scenario!$A$18:$A$20,0))</f>
        <v>60</v>
      </c>
      <c r="R324" s="9" t="n">
        <f aca="false">INDEX(Scenario!$C$18:$C$20,MATCH(B324,Scenario!$A$18:$A$20,0))</f>
        <v>1440</v>
      </c>
      <c r="S324" s="9" t="n">
        <f aca="false">IF(ISNUMBER(M324),IF(M324&lt;=Q324,1,0),"")</f>
        <v>1</v>
      </c>
      <c r="T324" s="9" t="n">
        <f aca="false">IF(ISNUMBER(P324),IF(P324&lt;=R324,1,0),"")</f>
        <v>1</v>
      </c>
      <c r="U324" s="9" t="n">
        <f aca="false">IF(E324&gt;Scenario!$B$14,0,IF(OR(AND(ISNUMBER(H324),H324&lt;=Scenario!$B$14),AND(ISNUMBER(I324),I324&lt;=Scenario!$B$14)),0,1))</f>
        <v>0</v>
      </c>
      <c r="V324" s="9" t="n">
        <f aca="false">IF(AND(U324=1,(Scenario!$B$14-E324)/60&gt;R324),1,0)</f>
        <v>0</v>
      </c>
      <c r="W324" s="9" t="n">
        <f aca="false">IF(OR(C324=Scenario!$B$22,C324=Scenario!$C$22),1,0)</f>
        <v>1</v>
      </c>
      <c r="X324" s="9" t="n">
        <f aca="false">IF(ISNUMBER(I324),1,0)</f>
        <v>0</v>
      </c>
      <c r="Y324" s="9" t="n">
        <f aca="false">MOD(INT(E324/86400)+3,7)</f>
        <v>0</v>
      </c>
      <c r="Z324" s="9" t="n">
        <f aca="false">MOD(INT(E324/3600),24)</f>
        <v>13</v>
      </c>
      <c r="AA324" s="6" t="s">
        <v>893</v>
      </c>
    </row>
    <row r="325" customFormat="false" ht="15" hidden="false" customHeight="false" outlineLevel="0" collapsed="false">
      <c r="A325" s="6" t="s">
        <v>894</v>
      </c>
      <c r="B325" s="6" t="s">
        <v>44</v>
      </c>
      <c r="C325" s="6" t="s">
        <v>47</v>
      </c>
      <c r="D325" s="6" t="s">
        <v>172</v>
      </c>
      <c r="E325" s="6" t="n">
        <v>1783952084</v>
      </c>
      <c r="F325" s="6" t="n">
        <v>1783952270</v>
      </c>
      <c r="G325" s="6" t="n">
        <v>1783952143</v>
      </c>
      <c r="H325" s="6" t="n">
        <v>1783954141</v>
      </c>
      <c r="J325" s="6" t="n">
        <v>0</v>
      </c>
      <c r="K325" s="6" t="n">
        <v>0</v>
      </c>
      <c r="L325" s="9" t="n">
        <f aca="false">IF(AND(E325&gt;=Scenario!$B$11,E325&lt;Scenario!$B$12),1,0)</f>
        <v>1</v>
      </c>
      <c r="M325" s="9" t="n">
        <f aca="false">IF(AND(L325=1,ISNUMBER(F325)),MAX(0,F325-E325)/60,"")</f>
        <v>3.1</v>
      </c>
      <c r="N325" s="9" t="n">
        <f aca="false">IF(AND(L325=1,ISNUMBER(G325)),MAX(0,G325-E325)/60,"")</f>
        <v>0.983333333333333</v>
      </c>
      <c r="O325" s="9" t="n">
        <f aca="false">IF(ISNUMBER(H325),IF(AND(H325&gt;=Scenario!$B$11,H325&lt;Scenario!$B$12),1,0),0)</f>
        <v>1</v>
      </c>
      <c r="P325" s="9" t="n">
        <f aca="false">IF(O325=1,MAX(0,H325-E325)/60,"")</f>
        <v>34.2833333333333</v>
      </c>
      <c r="Q325" s="9" t="n">
        <f aca="false">INDEX(Scenario!$B$18:$B$20,MATCH(B325,Scenario!$A$18:$A$20,0))</f>
        <v>240</v>
      </c>
      <c r="R325" s="9" t="n">
        <f aca="false">INDEX(Scenario!$C$18:$C$20,MATCH(B325,Scenario!$A$18:$A$20,0))</f>
        <v>4320</v>
      </c>
      <c r="S325" s="9" t="n">
        <f aca="false">IF(ISNUMBER(M325),IF(M325&lt;=Q325,1,0),"")</f>
        <v>1</v>
      </c>
      <c r="T325" s="9" t="n">
        <f aca="false">IF(ISNUMBER(P325),IF(P325&lt;=R325,1,0),"")</f>
        <v>1</v>
      </c>
      <c r="U325" s="9" t="n">
        <f aca="false">IF(E325&gt;Scenario!$B$14,0,IF(OR(AND(ISNUMBER(H325),H325&lt;=Scenario!$B$14),AND(ISNUMBER(I325),I325&lt;=Scenario!$B$14)),0,1))</f>
        <v>0</v>
      </c>
      <c r="V325" s="9" t="n">
        <f aca="false">IF(AND(U325=1,(Scenario!$B$14-E325)/60&gt;R325),1,0)</f>
        <v>0</v>
      </c>
      <c r="W325" s="9" t="n">
        <f aca="false">IF(OR(C325=Scenario!$B$22,C325=Scenario!$C$22),1,0)</f>
        <v>1</v>
      </c>
      <c r="X325" s="9" t="n">
        <f aca="false">IF(ISNUMBER(I325),1,0)</f>
        <v>0</v>
      </c>
      <c r="Y325" s="9" t="n">
        <f aca="false">MOD(INT(E325/86400)+3,7)</f>
        <v>0</v>
      </c>
      <c r="Z325" s="9" t="n">
        <f aca="false">MOD(INT(E325/3600),24)</f>
        <v>14</v>
      </c>
      <c r="AA325" s="6" t="s">
        <v>895</v>
      </c>
    </row>
    <row r="326" customFormat="false" ht="15" hidden="false" customHeight="false" outlineLevel="0" collapsed="false">
      <c r="A326" s="6" t="s">
        <v>896</v>
      </c>
      <c r="B326" s="6" t="s">
        <v>44</v>
      </c>
      <c r="C326" s="6" t="s">
        <v>46</v>
      </c>
      <c r="D326" s="6" t="s">
        <v>170</v>
      </c>
      <c r="E326" s="6" t="n">
        <v>1783952384</v>
      </c>
      <c r="F326" s="6" t="n">
        <v>1783952641</v>
      </c>
      <c r="G326" s="6" t="n">
        <v>1783952414</v>
      </c>
      <c r="H326" s="6" t="n">
        <v>1783958160</v>
      </c>
      <c r="J326" s="6" t="n">
        <v>0</v>
      </c>
      <c r="K326" s="6" t="n">
        <v>0</v>
      </c>
      <c r="L326" s="9" t="n">
        <f aca="false">IF(AND(E326&gt;=Scenario!$B$11,E326&lt;Scenario!$B$12),1,0)</f>
        <v>1</v>
      </c>
      <c r="M326" s="9" t="n">
        <f aca="false">IF(AND(L326=1,ISNUMBER(F326)),MAX(0,F326-E326)/60,"")</f>
        <v>4.28333333333333</v>
      </c>
      <c r="N326" s="9" t="n">
        <f aca="false">IF(AND(L326=1,ISNUMBER(G326)),MAX(0,G326-E326)/60,"")</f>
        <v>0.5</v>
      </c>
      <c r="O326" s="9" t="n">
        <f aca="false">IF(ISNUMBER(H326),IF(AND(H326&gt;=Scenario!$B$11,H326&lt;Scenario!$B$12),1,0),0)</f>
        <v>1</v>
      </c>
      <c r="P326" s="9" t="n">
        <f aca="false">IF(O326=1,MAX(0,H326-E326)/60,"")</f>
        <v>96.2666666666667</v>
      </c>
      <c r="Q326" s="9" t="n">
        <f aca="false">INDEX(Scenario!$B$18:$B$20,MATCH(B326,Scenario!$A$18:$A$20,0))</f>
        <v>240</v>
      </c>
      <c r="R326" s="9" t="n">
        <f aca="false">INDEX(Scenario!$C$18:$C$20,MATCH(B326,Scenario!$A$18:$A$20,0))</f>
        <v>4320</v>
      </c>
      <c r="S326" s="9" t="n">
        <f aca="false">IF(ISNUMBER(M326),IF(M326&lt;=Q326,1,0),"")</f>
        <v>1</v>
      </c>
      <c r="T326" s="9" t="n">
        <f aca="false">IF(ISNUMBER(P326),IF(P326&lt;=R326,1,0),"")</f>
        <v>1</v>
      </c>
      <c r="U326" s="9" t="n">
        <f aca="false">IF(E326&gt;Scenario!$B$14,0,IF(OR(AND(ISNUMBER(H326),H326&lt;=Scenario!$B$14),AND(ISNUMBER(I326),I326&lt;=Scenario!$B$14)),0,1))</f>
        <v>0</v>
      </c>
      <c r="V326" s="9" t="n">
        <f aca="false">IF(AND(U326=1,(Scenario!$B$14-E326)/60&gt;R326),1,0)</f>
        <v>0</v>
      </c>
      <c r="W326" s="9" t="n">
        <f aca="false">IF(OR(C326=Scenario!$B$22,C326=Scenario!$C$22),1,0)</f>
        <v>1</v>
      </c>
      <c r="X326" s="9" t="n">
        <f aca="false">IF(ISNUMBER(I326),1,0)</f>
        <v>0</v>
      </c>
      <c r="Y326" s="9" t="n">
        <f aca="false">MOD(INT(E326/86400)+3,7)</f>
        <v>0</v>
      </c>
      <c r="Z326" s="9" t="n">
        <f aca="false">MOD(INT(E326/3600),24)</f>
        <v>14</v>
      </c>
      <c r="AA326" s="6" t="s">
        <v>897</v>
      </c>
    </row>
    <row r="327" customFormat="false" ht="15" hidden="false" customHeight="false" outlineLevel="0" collapsed="false">
      <c r="A327" s="6" t="s">
        <v>898</v>
      </c>
      <c r="B327" s="6" t="s">
        <v>44</v>
      </c>
      <c r="C327" s="6" t="s">
        <v>249</v>
      </c>
      <c r="D327" s="6" t="s">
        <v>170</v>
      </c>
      <c r="E327" s="6" t="n">
        <v>1783953064</v>
      </c>
      <c r="F327" s="6" t="n">
        <v>1783953261</v>
      </c>
      <c r="G327" s="6" t="n">
        <v>1783953109</v>
      </c>
      <c r="H327" s="6" t="n">
        <v>1783954313</v>
      </c>
      <c r="J327" s="6" t="n">
        <v>0</v>
      </c>
      <c r="K327" s="6" t="n">
        <v>0</v>
      </c>
      <c r="L327" s="9" t="n">
        <f aca="false">IF(AND(E327&gt;=Scenario!$B$11,E327&lt;Scenario!$B$12),1,0)</f>
        <v>1</v>
      </c>
      <c r="M327" s="9" t="n">
        <f aca="false">IF(AND(L327=1,ISNUMBER(F327)),MAX(0,F327-E327)/60,"")</f>
        <v>3.28333333333333</v>
      </c>
      <c r="N327" s="9" t="n">
        <f aca="false">IF(AND(L327=1,ISNUMBER(G327)),MAX(0,G327-E327)/60,"")</f>
        <v>0.75</v>
      </c>
      <c r="O327" s="9" t="n">
        <f aca="false">IF(ISNUMBER(H327),IF(AND(H327&gt;=Scenario!$B$11,H327&lt;Scenario!$B$12),1,0),0)</f>
        <v>1</v>
      </c>
      <c r="P327" s="9" t="n">
        <f aca="false">IF(O327=1,MAX(0,H327-E327)/60,"")</f>
        <v>20.8166666666667</v>
      </c>
      <c r="Q327" s="9" t="n">
        <f aca="false">INDEX(Scenario!$B$18:$B$20,MATCH(B327,Scenario!$A$18:$A$20,0))</f>
        <v>240</v>
      </c>
      <c r="R327" s="9" t="n">
        <f aca="false">INDEX(Scenario!$C$18:$C$20,MATCH(B327,Scenario!$A$18:$A$20,0))</f>
        <v>4320</v>
      </c>
      <c r="S327" s="9" t="n">
        <f aca="false">IF(ISNUMBER(M327),IF(M327&lt;=Q327,1,0),"")</f>
        <v>1</v>
      </c>
      <c r="T327" s="9" t="n">
        <f aca="false">IF(ISNUMBER(P327),IF(P327&lt;=R327,1,0),"")</f>
        <v>1</v>
      </c>
      <c r="U327" s="9" t="n">
        <f aca="false">IF(E327&gt;Scenario!$B$14,0,IF(OR(AND(ISNUMBER(H327),H327&lt;=Scenario!$B$14),AND(ISNUMBER(I327),I327&lt;=Scenario!$B$14)),0,1))</f>
        <v>0</v>
      </c>
      <c r="V327" s="9" t="n">
        <f aca="false">IF(AND(U327=1,(Scenario!$B$14-E327)/60&gt;R327),1,0)</f>
        <v>0</v>
      </c>
      <c r="W327" s="9" t="n">
        <f aca="false">IF(OR(C327=Scenario!$B$22,C327=Scenario!$C$22),1,0)</f>
        <v>0</v>
      </c>
      <c r="X327" s="9" t="n">
        <f aca="false">IF(ISNUMBER(I327),1,0)</f>
        <v>0</v>
      </c>
      <c r="Y327" s="9" t="n">
        <f aca="false">MOD(INT(E327/86400)+3,7)</f>
        <v>0</v>
      </c>
      <c r="Z327" s="9" t="n">
        <f aca="false">MOD(INT(E327/3600),24)</f>
        <v>14</v>
      </c>
      <c r="AA327" s="6" t="s">
        <v>899</v>
      </c>
    </row>
    <row r="328" customFormat="false" ht="15" hidden="false" customHeight="false" outlineLevel="0" collapsed="false">
      <c r="A328" s="6" t="s">
        <v>900</v>
      </c>
      <c r="B328" s="6" t="s">
        <v>43</v>
      </c>
      <c r="C328" s="6" t="s">
        <v>46</v>
      </c>
      <c r="D328" s="6" t="s">
        <v>171</v>
      </c>
      <c r="E328" s="6" t="n">
        <v>1783953493</v>
      </c>
      <c r="F328" s="6" t="n">
        <v>1783954107</v>
      </c>
      <c r="G328" s="6" t="n">
        <v>1783953961</v>
      </c>
      <c r="H328" s="6" t="n">
        <v>1783957263</v>
      </c>
      <c r="J328" s="6" t="n">
        <v>0</v>
      </c>
      <c r="K328" s="6" t="n">
        <v>0</v>
      </c>
      <c r="L328" s="9" t="n">
        <f aca="false">IF(AND(E328&gt;=Scenario!$B$11,E328&lt;Scenario!$B$12),1,0)</f>
        <v>1</v>
      </c>
      <c r="M328" s="9" t="n">
        <f aca="false">IF(AND(L328=1,ISNUMBER(F328)),MAX(0,F328-E328)/60,"")</f>
        <v>10.2333333333333</v>
      </c>
      <c r="N328" s="9" t="n">
        <f aca="false">IF(AND(L328=1,ISNUMBER(G328)),MAX(0,G328-E328)/60,"")</f>
        <v>7.8</v>
      </c>
      <c r="O328" s="9" t="n">
        <f aca="false">IF(ISNUMBER(H328),IF(AND(H328&gt;=Scenario!$B$11,H328&lt;Scenario!$B$12),1,0),0)</f>
        <v>1</v>
      </c>
      <c r="P328" s="9" t="n">
        <f aca="false">IF(O328=1,MAX(0,H328-E328)/60,"")</f>
        <v>62.8333333333333</v>
      </c>
      <c r="Q328" s="9" t="n">
        <f aca="false">INDEX(Scenario!$B$18:$B$20,MATCH(B328,Scenario!$A$18:$A$20,0))</f>
        <v>60</v>
      </c>
      <c r="R328" s="9" t="n">
        <f aca="false">INDEX(Scenario!$C$18:$C$20,MATCH(B328,Scenario!$A$18:$A$20,0))</f>
        <v>1440</v>
      </c>
      <c r="S328" s="9" t="n">
        <f aca="false">IF(ISNUMBER(M328),IF(M328&lt;=Q328,1,0),"")</f>
        <v>1</v>
      </c>
      <c r="T328" s="9" t="n">
        <f aca="false">IF(ISNUMBER(P328),IF(P328&lt;=R328,1,0),"")</f>
        <v>1</v>
      </c>
      <c r="U328" s="9" t="n">
        <f aca="false">IF(E328&gt;Scenario!$B$14,0,IF(OR(AND(ISNUMBER(H328),H328&lt;=Scenario!$B$14),AND(ISNUMBER(I328),I328&lt;=Scenario!$B$14)),0,1))</f>
        <v>0</v>
      </c>
      <c r="V328" s="9" t="n">
        <f aca="false">IF(AND(U328=1,(Scenario!$B$14-E328)/60&gt;R328),1,0)</f>
        <v>0</v>
      </c>
      <c r="W328" s="9" t="n">
        <f aca="false">IF(OR(C328=Scenario!$B$22,C328=Scenario!$C$22),1,0)</f>
        <v>1</v>
      </c>
      <c r="X328" s="9" t="n">
        <f aca="false">IF(ISNUMBER(I328),1,0)</f>
        <v>0</v>
      </c>
      <c r="Y328" s="9" t="n">
        <f aca="false">MOD(INT(E328/86400)+3,7)</f>
        <v>0</v>
      </c>
      <c r="Z328" s="9" t="n">
        <f aca="false">MOD(INT(E328/3600),24)</f>
        <v>14</v>
      </c>
      <c r="AA328" s="6" t="s">
        <v>901</v>
      </c>
    </row>
    <row r="329" customFormat="false" ht="15" hidden="false" customHeight="false" outlineLevel="0" collapsed="false">
      <c r="A329" s="6" t="s">
        <v>902</v>
      </c>
      <c r="B329" s="6" t="s">
        <v>43</v>
      </c>
      <c r="C329" s="6" t="s">
        <v>249</v>
      </c>
      <c r="D329" s="6" t="s">
        <v>170</v>
      </c>
      <c r="E329" s="6" t="n">
        <v>1783953625</v>
      </c>
      <c r="F329" s="6" t="n">
        <v>1783953897</v>
      </c>
      <c r="G329" s="6" t="n">
        <v>1783953661</v>
      </c>
      <c r="H329" s="6" t="n">
        <v>1783957156</v>
      </c>
      <c r="J329" s="6" t="n">
        <v>0</v>
      </c>
      <c r="K329" s="6" t="n">
        <v>0</v>
      </c>
      <c r="L329" s="9" t="n">
        <f aca="false">IF(AND(E329&gt;=Scenario!$B$11,E329&lt;Scenario!$B$12),1,0)</f>
        <v>1</v>
      </c>
      <c r="M329" s="9" t="n">
        <f aca="false">IF(AND(L329=1,ISNUMBER(F329)),MAX(0,F329-E329)/60,"")</f>
        <v>4.53333333333333</v>
      </c>
      <c r="N329" s="9" t="n">
        <f aca="false">IF(AND(L329=1,ISNUMBER(G329)),MAX(0,G329-E329)/60,"")</f>
        <v>0.6</v>
      </c>
      <c r="O329" s="9" t="n">
        <f aca="false">IF(ISNUMBER(H329),IF(AND(H329&gt;=Scenario!$B$11,H329&lt;Scenario!$B$12),1,0),0)</f>
        <v>1</v>
      </c>
      <c r="P329" s="9" t="n">
        <f aca="false">IF(O329=1,MAX(0,H329-E329)/60,"")</f>
        <v>58.85</v>
      </c>
      <c r="Q329" s="9" t="n">
        <f aca="false">INDEX(Scenario!$B$18:$B$20,MATCH(B329,Scenario!$A$18:$A$20,0))</f>
        <v>60</v>
      </c>
      <c r="R329" s="9" t="n">
        <f aca="false">INDEX(Scenario!$C$18:$C$20,MATCH(B329,Scenario!$A$18:$A$20,0))</f>
        <v>1440</v>
      </c>
      <c r="S329" s="9" t="n">
        <f aca="false">IF(ISNUMBER(M329),IF(M329&lt;=Q329,1,0),"")</f>
        <v>1</v>
      </c>
      <c r="T329" s="9" t="n">
        <f aca="false">IF(ISNUMBER(P329),IF(P329&lt;=R329,1,0),"")</f>
        <v>1</v>
      </c>
      <c r="U329" s="9" t="n">
        <f aca="false">IF(E329&gt;Scenario!$B$14,0,IF(OR(AND(ISNUMBER(H329),H329&lt;=Scenario!$B$14),AND(ISNUMBER(I329),I329&lt;=Scenario!$B$14)),0,1))</f>
        <v>0</v>
      </c>
      <c r="V329" s="9" t="n">
        <f aca="false">IF(AND(U329=1,(Scenario!$B$14-E329)/60&gt;R329),1,0)</f>
        <v>0</v>
      </c>
      <c r="W329" s="9" t="n">
        <f aca="false">IF(OR(C329=Scenario!$B$22,C329=Scenario!$C$22),1,0)</f>
        <v>0</v>
      </c>
      <c r="X329" s="9" t="n">
        <f aca="false">IF(ISNUMBER(I329),1,0)</f>
        <v>0</v>
      </c>
      <c r="Y329" s="9" t="n">
        <f aca="false">MOD(INT(E329/86400)+3,7)</f>
        <v>0</v>
      </c>
      <c r="Z329" s="9" t="n">
        <f aca="false">MOD(INT(E329/3600),24)</f>
        <v>14</v>
      </c>
      <c r="AA329" s="6" t="s">
        <v>903</v>
      </c>
    </row>
    <row r="330" customFormat="false" ht="15" hidden="false" customHeight="false" outlineLevel="0" collapsed="false">
      <c r="A330" s="6" t="s">
        <v>904</v>
      </c>
      <c r="B330" s="6" t="s">
        <v>44</v>
      </c>
      <c r="C330" s="6" t="s">
        <v>46</v>
      </c>
      <c r="D330" s="6" t="s">
        <v>171</v>
      </c>
      <c r="E330" s="6" t="n">
        <v>1783954090</v>
      </c>
      <c r="F330" s="6" t="n">
        <v>1783954276</v>
      </c>
      <c r="G330" s="6" t="n">
        <v>1783954174</v>
      </c>
      <c r="H330" s="6" t="n">
        <v>1783955743</v>
      </c>
      <c r="J330" s="6" t="n">
        <v>0</v>
      </c>
      <c r="K330" s="6" t="n">
        <v>0</v>
      </c>
      <c r="L330" s="9" t="n">
        <f aca="false">IF(AND(E330&gt;=Scenario!$B$11,E330&lt;Scenario!$B$12),1,0)</f>
        <v>1</v>
      </c>
      <c r="M330" s="9" t="n">
        <f aca="false">IF(AND(L330=1,ISNUMBER(F330)),MAX(0,F330-E330)/60,"")</f>
        <v>3.1</v>
      </c>
      <c r="N330" s="9" t="n">
        <f aca="false">IF(AND(L330=1,ISNUMBER(G330)),MAX(0,G330-E330)/60,"")</f>
        <v>1.4</v>
      </c>
      <c r="O330" s="9" t="n">
        <f aca="false">IF(ISNUMBER(H330),IF(AND(H330&gt;=Scenario!$B$11,H330&lt;Scenario!$B$12),1,0),0)</f>
        <v>1</v>
      </c>
      <c r="P330" s="9" t="n">
        <f aca="false">IF(O330=1,MAX(0,H330-E330)/60,"")</f>
        <v>27.55</v>
      </c>
      <c r="Q330" s="9" t="n">
        <f aca="false">INDEX(Scenario!$B$18:$B$20,MATCH(B330,Scenario!$A$18:$A$20,0))</f>
        <v>240</v>
      </c>
      <c r="R330" s="9" t="n">
        <f aca="false">INDEX(Scenario!$C$18:$C$20,MATCH(B330,Scenario!$A$18:$A$20,0))</f>
        <v>4320</v>
      </c>
      <c r="S330" s="9" t="n">
        <f aca="false">IF(ISNUMBER(M330),IF(M330&lt;=Q330,1,0),"")</f>
        <v>1</v>
      </c>
      <c r="T330" s="9" t="n">
        <f aca="false">IF(ISNUMBER(P330),IF(P330&lt;=R330,1,0),"")</f>
        <v>1</v>
      </c>
      <c r="U330" s="9" t="n">
        <f aca="false">IF(E330&gt;Scenario!$B$14,0,IF(OR(AND(ISNUMBER(H330),H330&lt;=Scenario!$B$14),AND(ISNUMBER(I330),I330&lt;=Scenario!$B$14)),0,1))</f>
        <v>0</v>
      </c>
      <c r="V330" s="9" t="n">
        <f aca="false">IF(AND(U330=1,(Scenario!$B$14-E330)/60&gt;R330),1,0)</f>
        <v>0</v>
      </c>
      <c r="W330" s="9" t="n">
        <f aca="false">IF(OR(C330=Scenario!$B$22,C330=Scenario!$C$22),1,0)</f>
        <v>1</v>
      </c>
      <c r="X330" s="9" t="n">
        <f aca="false">IF(ISNUMBER(I330),1,0)</f>
        <v>0</v>
      </c>
      <c r="Y330" s="9" t="n">
        <f aca="false">MOD(INT(E330/86400)+3,7)</f>
        <v>0</v>
      </c>
      <c r="Z330" s="9" t="n">
        <f aca="false">MOD(INT(E330/3600),24)</f>
        <v>14</v>
      </c>
      <c r="AA330" s="6" t="s">
        <v>905</v>
      </c>
    </row>
    <row r="331" customFormat="false" ht="15" hidden="false" customHeight="false" outlineLevel="0" collapsed="false">
      <c r="A331" s="6" t="s">
        <v>906</v>
      </c>
      <c r="B331" s="6" t="s">
        <v>44</v>
      </c>
      <c r="C331" s="6" t="s">
        <v>249</v>
      </c>
      <c r="D331" s="6" t="s">
        <v>170</v>
      </c>
      <c r="E331" s="6" t="n">
        <v>1783955725</v>
      </c>
      <c r="F331" s="6" t="n">
        <v>1783955876</v>
      </c>
      <c r="G331" s="6" t="n">
        <v>1783955740</v>
      </c>
      <c r="H331" s="6" t="n">
        <v>1783956480</v>
      </c>
      <c r="J331" s="6" t="n">
        <v>0</v>
      </c>
      <c r="K331" s="6" t="n">
        <v>0</v>
      </c>
      <c r="L331" s="9" t="n">
        <f aca="false">IF(AND(E331&gt;=Scenario!$B$11,E331&lt;Scenario!$B$12),1,0)</f>
        <v>1</v>
      </c>
      <c r="M331" s="9" t="n">
        <f aca="false">IF(AND(L331=1,ISNUMBER(F331)),MAX(0,F331-E331)/60,"")</f>
        <v>2.51666666666667</v>
      </c>
      <c r="N331" s="9" t="n">
        <f aca="false">IF(AND(L331=1,ISNUMBER(G331)),MAX(0,G331-E331)/60,"")</f>
        <v>0.25</v>
      </c>
      <c r="O331" s="9" t="n">
        <f aca="false">IF(ISNUMBER(H331),IF(AND(H331&gt;=Scenario!$B$11,H331&lt;Scenario!$B$12),1,0),0)</f>
        <v>1</v>
      </c>
      <c r="P331" s="9" t="n">
        <f aca="false">IF(O331=1,MAX(0,H331-E331)/60,"")</f>
        <v>12.5833333333333</v>
      </c>
      <c r="Q331" s="9" t="n">
        <f aca="false">INDEX(Scenario!$B$18:$B$20,MATCH(B331,Scenario!$A$18:$A$20,0))</f>
        <v>240</v>
      </c>
      <c r="R331" s="9" t="n">
        <f aca="false">INDEX(Scenario!$C$18:$C$20,MATCH(B331,Scenario!$A$18:$A$20,0))</f>
        <v>4320</v>
      </c>
      <c r="S331" s="9" t="n">
        <f aca="false">IF(ISNUMBER(M331),IF(M331&lt;=Q331,1,0),"")</f>
        <v>1</v>
      </c>
      <c r="T331" s="9" t="n">
        <f aca="false">IF(ISNUMBER(P331),IF(P331&lt;=R331,1,0),"")</f>
        <v>1</v>
      </c>
      <c r="U331" s="9" t="n">
        <f aca="false">IF(E331&gt;Scenario!$B$14,0,IF(OR(AND(ISNUMBER(H331),H331&lt;=Scenario!$B$14),AND(ISNUMBER(I331),I331&lt;=Scenario!$B$14)),0,1))</f>
        <v>0</v>
      </c>
      <c r="V331" s="9" t="n">
        <f aca="false">IF(AND(U331=1,(Scenario!$B$14-E331)/60&gt;R331),1,0)</f>
        <v>0</v>
      </c>
      <c r="W331" s="9" t="n">
        <f aca="false">IF(OR(C331=Scenario!$B$22,C331=Scenario!$C$22),1,0)</f>
        <v>0</v>
      </c>
      <c r="X331" s="9" t="n">
        <f aca="false">IF(ISNUMBER(I331),1,0)</f>
        <v>0</v>
      </c>
      <c r="Y331" s="9" t="n">
        <f aca="false">MOD(INT(E331/86400)+3,7)</f>
        <v>0</v>
      </c>
      <c r="Z331" s="9" t="n">
        <f aca="false">MOD(INT(E331/3600),24)</f>
        <v>15</v>
      </c>
      <c r="AA331" s="6" t="s">
        <v>907</v>
      </c>
    </row>
    <row r="332" customFormat="false" ht="15" hidden="false" customHeight="false" outlineLevel="0" collapsed="false">
      <c r="A332" s="6" t="s">
        <v>908</v>
      </c>
      <c r="B332" s="6" t="s">
        <v>43</v>
      </c>
      <c r="C332" s="6" t="s">
        <v>249</v>
      </c>
      <c r="D332" s="6" t="s">
        <v>170</v>
      </c>
      <c r="E332" s="6" t="n">
        <v>1783956003</v>
      </c>
      <c r="F332" s="6" t="n">
        <v>1783956759</v>
      </c>
      <c r="G332" s="6" t="n">
        <v>1783956535</v>
      </c>
      <c r="H332" s="6" t="n">
        <v>1783957868</v>
      </c>
      <c r="J332" s="6" t="n">
        <v>0</v>
      </c>
      <c r="K332" s="6" t="n">
        <v>0</v>
      </c>
      <c r="L332" s="9" t="n">
        <f aca="false">IF(AND(E332&gt;=Scenario!$B$11,E332&lt;Scenario!$B$12),1,0)</f>
        <v>1</v>
      </c>
      <c r="M332" s="9" t="n">
        <f aca="false">IF(AND(L332=1,ISNUMBER(F332)),MAX(0,F332-E332)/60,"")</f>
        <v>12.6</v>
      </c>
      <c r="N332" s="9" t="n">
        <f aca="false">IF(AND(L332=1,ISNUMBER(G332)),MAX(0,G332-E332)/60,"")</f>
        <v>8.86666666666667</v>
      </c>
      <c r="O332" s="9" t="n">
        <f aca="false">IF(ISNUMBER(H332),IF(AND(H332&gt;=Scenario!$B$11,H332&lt;Scenario!$B$12),1,0),0)</f>
        <v>1</v>
      </c>
      <c r="P332" s="9" t="n">
        <f aca="false">IF(O332=1,MAX(0,H332-E332)/60,"")</f>
        <v>31.0833333333333</v>
      </c>
      <c r="Q332" s="9" t="n">
        <f aca="false">INDEX(Scenario!$B$18:$B$20,MATCH(B332,Scenario!$A$18:$A$20,0))</f>
        <v>60</v>
      </c>
      <c r="R332" s="9" t="n">
        <f aca="false">INDEX(Scenario!$C$18:$C$20,MATCH(B332,Scenario!$A$18:$A$20,0))</f>
        <v>1440</v>
      </c>
      <c r="S332" s="9" t="n">
        <f aca="false">IF(ISNUMBER(M332),IF(M332&lt;=Q332,1,0),"")</f>
        <v>1</v>
      </c>
      <c r="T332" s="9" t="n">
        <f aca="false">IF(ISNUMBER(P332),IF(P332&lt;=R332,1,0),"")</f>
        <v>1</v>
      </c>
      <c r="U332" s="9" t="n">
        <f aca="false">IF(E332&gt;Scenario!$B$14,0,IF(OR(AND(ISNUMBER(H332),H332&lt;=Scenario!$B$14),AND(ISNUMBER(I332),I332&lt;=Scenario!$B$14)),0,1))</f>
        <v>0</v>
      </c>
      <c r="V332" s="9" t="n">
        <f aca="false">IF(AND(U332=1,(Scenario!$B$14-E332)/60&gt;R332),1,0)</f>
        <v>0</v>
      </c>
      <c r="W332" s="9" t="n">
        <f aca="false">IF(OR(C332=Scenario!$B$22,C332=Scenario!$C$22),1,0)</f>
        <v>0</v>
      </c>
      <c r="X332" s="9" t="n">
        <f aca="false">IF(ISNUMBER(I332),1,0)</f>
        <v>0</v>
      </c>
      <c r="Y332" s="9" t="n">
        <f aca="false">MOD(INT(E332/86400)+3,7)</f>
        <v>0</v>
      </c>
      <c r="Z332" s="9" t="n">
        <f aca="false">MOD(INT(E332/3600),24)</f>
        <v>15</v>
      </c>
      <c r="AA332" s="6" t="s">
        <v>909</v>
      </c>
    </row>
    <row r="333" customFormat="false" ht="15" hidden="false" customHeight="false" outlineLevel="0" collapsed="false">
      <c r="A333" s="6" t="s">
        <v>910</v>
      </c>
      <c r="B333" s="6" t="s">
        <v>44</v>
      </c>
      <c r="C333" s="6" t="s">
        <v>47</v>
      </c>
      <c r="D333" s="6" t="s">
        <v>172</v>
      </c>
      <c r="E333" s="6" t="n">
        <v>1783956256</v>
      </c>
      <c r="F333" s="6" t="n">
        <v>1783956497</v>
      </c>
      <c r="G333" s="6" t="n">
        <v>1783956312</v>
      </c>
      <c r="H333" s="6" t="n">
        <v>1783958430</v>
      </c>
      <c r="J333" s="6" t="n">
        <v>0</v>
      </c>
      <c r="K333" s="6" t="n">
        <v>0</v>
      </c>
      <c r="L333" s="9" t="n">
        <f aca="false">IF(AND(E333&gt;=Scenario!$B$11,E333&lt;Scenario!$B$12),1,0)</f>
        <v>1</v>
      </c>
      <c r="M333" s="9" t="n">
        <f aca="false">IF(AND(L333=1,ISNUMBER(F333)),MAX(0,F333-E333)/60,"")</f>
        <v>4.01666666666667</v>
      </c>
      <c r="N333" s="9" t="n">
        <f aca="false">IF(AND(L333=1,ISNUMBER(G333)),MAX(0,G333-E333)/60,"")</f>
        <v>0.933333333333333</v>
      </c>
      <c r="O333" s="9" t="n">
        <f aca="false">IF(ISNUMBER(H333),IF(AND(H333&gt;=Scenario!$B$11,H333&lt;Scenario!$B$12),1,0),0)</f>
        <v>1</v>
      </c>
      <c r="P333" s="9" t="n">
        <f aca="false">IF(O333=1,MAX(0,H333-E333)/60,"")</f>
        <v>36.2333333333333</v>
      </c>
      <c r="Q333" s="9" t="n">
        <f aca="false">INDEX(Scenario!$B$18:$B$20,MATCH(B333,Scenario!$A$18:$A$20,0))</f>
        <v>240</v>
      </c>
      <c r="R333" s="9" t="n">
        <f aca="false">INDEX(Scenario!$C$18:$C$20,MATCH(B333,Scenario!$A$18:$A$20,0))</f>
        <v>4320</v>
      </c>
      <c r="S333" s="9" t="n">
        <f aca="false">IF(ISNUMBER(M333),IF(M333&lt;=Q333,1,0),"")</f>
        <v>1</v>
      </c>
      <c r="T333" s="9" t="n">
        <f aca="false">IF(ISNUMBER(P333),IF(P333&lt;=R333,1,0),"")</f>
        <v>1</v>
      </c>
      <c r="U333" s="9" t="n">
        <f aca="false">IF(E333&gt;Scenario!$B$14,0,IF(OR(AND(ISNUMBER(H333),H333&lt;=Scenario!$B$14),AND(ISNUMBER(I333),I333&lt;=Scenario!$B$14)),0,1))</f>
        <v>0</v>
      </c>
      <c r="V333" s="9" t="n">
        <f aca="false">IF(AND(U333=1,(Scenario!$B$14-E333)/60&gt;R333),1,0)</f>
        <v>0</v>
      </c>
      <c r="W333" s="9" t="n">
        <f aca="false">IF(OR(C333=Scenario!$B$22,C333=Scenario!$C$22),1,0)</f>
        <v>1</v>
      </c>
      <c r="X333" s="9" t="n">
        <f aca="false">IF(ISNUMBER(I333),1,0)</f>
        <v>0</v>
      </c>
      <c r="Y333" s="9" t="n">
        <f aca="false">MOD(INT(E333/86400)+3,7)</f>
        <v>0</v>
      </c>
      <c r="Z333" s="9" t="n">
        <f aca="false">MOD(INT(E333/3600),24)</f>
        <v>15</v>
      </c>
      <c r="AA333" s="6" t="s">
        <v>911</v>
      </c>
    </row>
    <row r="334" customFormat="false" ht="15" hidden="false" customHeight="false" outlineLevel="0" collapsed="false">
      <c r="A334" s="6" t="s">
        <v>912</v>
      </c>
      <c r="B334" s="6" t="s">
        <v>43</v>
      </c>
      <c r="C334" s="6" t="s">
        <v>288</v>
      </c>
      <c r="D334" s="6" t="s">
        <v>170</v>
      </c>
      <c r="E334" s="6" t="n">
        <v>1783956799</v>
      </c>
      <c r="F334" s="6" t="n">
        <v>1783956912</v>
      </c>
      <c r="G334" s="6" t="n">
        <v>1783956817</v>
      </c>
      <c r="H334" s="6" t="n">
        <v>1783958692</v>
      </c>
      <c r="J334" s="6" t="n">
        <v>0</v>
      </c>
      <c r="K334" s="6" t="n">
        <v>1</v>
      </c>
      <c r="L334" s="9" t="n">
        <f aca="false">IF(AND(E334&gt;=Scenario!$B$11,E334&lt;Scenario!$B$12),1,0)</f>
        <v>1</v>
      </c>
      <c r="M334" s="9" t="n">
        <f aca="false">IF(AND(L334=1,ISNUMBER(F334)),MAX(0,F334-E334)/60,"")</f>
        <v>1.88333333333333</v>
      </c>
      <c r="N334" s="9" t="n">
        <f aca="false">IF(AND(L334=1,ISNUMBER(G334)),MAX(0,G334-E334)/60,"")</f>
        <v>0.3</v>
      </c>
      <c r="O334" s="9" t="n">
        <f aca="false">IF(ISNUMBER(H334),IF(AND(H334&gt;=Scenario!$B$11,H334&lt;Scenario!$B$12),1,0),0)</f>
        <v>1</v>
      </c>
      <c r="P334" s="9" t="n">
        <f aca="false">IF(O334=1,MAX(0,H334-E334)/60,"")</f>
        <v>31.55</v>
      </c>
      <c r="Q334" s="9" t="n">
        <f aca="false">INDEX(Scenario!$B$18:$B$20,MATCH(B334,Scenario!$A$18:$A$20,0))</f>
        <v>60</v>
      </c>
      <c r="R334" s="9" t="n">
        <f aca="false">INDEX(Scenario!$C$18:$C$20,MATCH(B334,Scenario!$A$18:$A$20,0))</f>
        <v>1440</v>
      </c>
      <c r="S334" s="9" t="n">
        <f aca="false">IF(ISNUMBER(M334),IF(M334&lt;=Q334,1,0),"")</f>
        <v>1</v>
      </c>
      <c r="T334" s="9" t="n">
        <f aca="false">IF(ISNUMBER(P334),IF(P334&lt;=R334,1,0),"")</f>
        <v>1</v>
      </c>
      <c r="U334" s="9" t="n">
        <f aca="false">IF(E334&gt;Scenario!$B$14,0,IF(OR(AND(ISNUMBER(H334),H334&lt;=Scenario!$B$14),AND(ISNUMBER(I334),I334&lt;=Scenario!$B$14)),0,1))</f>
        <v>0</v>
      </c>
      <c r="V334" s="9" t="n">
        <f aca="false">IF(AND(U334=1,(Scenario!$B$14-E334)/60&gt;R334),1,0)</f>
        <v>0</v>
      </c>
      <c r="W334" s="9" t="n">
        <f aca="false">IF(OR(C334=Scenario!$B$22,C334=Scenario!$C$22),1,0)</f>
        <v>0</v>
      </c>
      <c r="X334" s="9" t="n">
        <f aca="false">IF(ISNUMBER(I334),1,0)</f>
        <v>0</v>
      </c>
      <c r="Y334" s="9" t="n">
        <f aca="false">MOD(INT(E334/86400)+3,7)</f>
        <v>0</v>
      </c>
      <c r="Z334" s="9" t="n">
        <f aca="false">MOD(INT(E334/3600),24)</f>
        <v>15</v>
      </c>
      <c r="AA334" s="6" t="s">
        <v>913</v>
      </c>
    </row>
    <row r="335" customFormat="false" ht="15" hidden="false" customHeight="false" outlineLevel="0" collapsed="false">
      <c r="A335" s="6" t="s">
        <v>914</v>
      </c>
      <c r="B335" s="6" t="s">
        <v>43</v>
      </c>
      <c r="C335" s="6" t="s">
        <v>249</v>
      </c>
      <c r="D335" s="6" t="s">
        <v>170</v>
      </c>
      <c r="E335" s="6" t="n">
        <v>1783959370</v>
      </c>
      <c r="F335" s="6" t="n">
        <v>1783959566</v>
      </c>
      <c r="G335" s="6" t="n">
        <v>1783959395</v>
      </c>
      <c r="H335" s="6" t="n">
        <v>1784051653</v>
      </c>
      <c r="J335" s="6" t="n">
        <v>1</v>
      </c>
      <c r="K335" s="6" t="n">
        <v>0</v>
      </c>
      <c r="L335" s="9" t="n">
        <f aca="false">IF(AND(E335&gt;=Scenario!$B$11,E335&lt;Scenario!$B$12),1,0)</f>
        <v>1</v>
      </c>
      <c r="M335" s="9" t="n">
        <f aca="false">IF(AND(L335=1,ISNUMBER(F335)),MAX(0,F335-E335)/60,"")</f>
        <v>3.26666666666667</v>
      </c>
      <c r="N335" s="9" t="n">
        <f aca="false">IF(AND(L335=1,ISNUMBER(G335)),MAX(0,G335-E335)/60,"")</f>
        <v>0.416666666666667</v>
      </c>
      <c r="O335" s="9" t="n">
        <f aca="false">IF(ISNUMBER(H335),IF(AND(H335&gt;=Scenario!$B$11,H335&lt;Scenario!$B$12),1,0),0)</f>
        <v>1</v>
      </c>
      <c r="P335" s="9" t="n">
        <f aca="false">IF(O335=1,MAX(0,H335-E335)/60,"")</f>
        <v>1538.05</v>
      </c>
      <c r="Q335" s="9" t="n">
        <f aca="false">INDEX(Scenario!$B$18:$B$20,MATCH(B335,Scenario!$A$18:$A$20,0))</f>
        <v>60</v>
      </c>
      <c r="R335" s="9" t="n">
        <f aca="false">INDEX(Scenario!$C$18:$C$20,MATCH(B335,Scenario!$A$18:$A$20,0))</f>
        <v>1440</v>
      </c>
      <c r="S335" s="9" t="n">
        <f aca="false">IF(ISNUMBER(M335),IF(M335&lt;=Q335,1,0),"")</f>
        <v>1</v>
      </c>
      <c r="T335" s="9" t="n">
        <f aca="false">IF(ISNUMBER(P335),IF(P335&lt;=R335,1,0),"")</f>
        <v>0</v>
      </c>
      <c r="U335" s="9" t="n">
        <f aca="false">IF(E335&gt;Scenario!$B$14,0,IF(OR(AND(ISNUMBER(H335),H335&lt;=Scenario!$B$14),AND(ISNUMBER(I335),I335&lt;=Scenario!$B$14)),0,1))</f>
        <v>0</v>
      </c>
      <c r="V335" s="9" t="n">
        <f aca="false">IF(AND(U335=1,(Scenario!$B$14-E335)/60&gt;R335),1,0)</f>
        <v>0</v>
      </c>
      <c r="W335" s="9" t="n">
        <f aca="false">IF(OR(C335=Scenario!$B$22,C335=Scenario!$C$22),1,0)</f>
        <v>0</v>
      </c>
      <c r="X335" s="9" t="n">
        <f aca="false">IF(ISNUMBER(I335),1,0)</f>
        <v>0</v>
      </c>
      <c r="Y335" s="9" t="n">
        <f aca="false">MOD(INT(E335/86400)+3,7)</f>
        <v>0</v>
      </c>
      <c r="Z335" s="9" t="n">
        <f aca="false">MOD(INT(E335/3600),24)</f>
        <v>16</v>
      </c>
      <c r="AA335" s="6" t="s">
        <v>915</v>
      </c>
    </row>
    <row r="336" customFormat="false" ht="15" hidden="false" customHeight="false" outlineLevel="0" collapsed="false">
      <c r="A336" s="6" t="s">
        <v>916</v>
      </c>
      <c r="B336" s="6" t="s">
        <v>44</v>
      </c>
      <c r="C336" s="6" t="s">
        <v>288</v>
      </c>
      <c r="D336" s="6" t="s">
        <v>172</v>
      </c>
      <c r="E336" s="6" t="n">
        <v>1783959454</v>
      </c>
      <c r="F336" s="6" t="n">
        <v>1783959682</v>
      </c>
      <c r="G336" s="6" t="n">
        <v>1783959494</v>
      </c>
      <c r="H336" s="6" t="n">
        <v>1783960926</v>
      </c>
      <c r="J336" s="6" t="n">
        <v>0</v>
      </c>
      <c r="K336" s="6" t="n">
        <v>0</v>
      </c>
      <c r="L336" s="9" t="n">
        <f aca="false">IF(AND(E336&gt;=Scenario!$B$11,E336&lt;Scenario!$B$12),1,0)</f>
        <v>1</v>
      </c>
      <c r="M336" s="9" t="n">
        <f aca="false">IF(AND(L336=1,ISNUMBER(F336)),MAX(0,F336-E336)/60,"")</f>
        <v>3.8</v>
      </c>
      <c r="N336" s="9" t="n">
        <f aca="false">IF(AND(L336=1,ISNUMBER(G336)),MAX(0,G336-E336)/60,"")</f>
        <v>0.666666666666667</v>
      </c>
      <c r="O336" s="9" t="n">
        <f aca="false">IF(ISNUMBER(H336),IF(AND(H336&gt;=Scenario!$B$11,H336&lt;Scenario!$B$12),1,0),0)</f>
        <v>1</v>
      </c>
      <c r="P336" s="9" t="n">
        <f aca="false">IF(O336=1,MAX(0,H336-E336)/60,"")</f>
        <v>24.5333333333333</v>
      </c>
      <c r="Q336" s="9" t="n">
        <f aca="false">INDEX(Scenario!$B$18:$B$20,MATCH(B336,Scenario!$A$18:$A$20,0))</f>
        <v>240</v>
      </c>
      <c r="R336" s="9" t="n">
        <f aca="false">INDEX(Scenario!$C$18:$C$20,MATCH(B336,Scenario!$A$18:$A$20,0))</f>
        <v>4320</v>
      </c>
      <c r="S336" s="9" t="n">
        <f aca="false">IF(ISNUMBER(M336),IF(M336&lt;=Q336,1,0),"")</f>
        <v>1</v>
      </c>
      <c r="T336" s="9" t="n">
        <f aca="false">IF(ISNUMBER(P336),IF(P336&lt;=R336,1,0),"")</f>
        <v>1</v>
      </c>
      <c r="U336" s="9" t="n">
        <f aca="false">IF(E336&gt;Scenario!$B$14,0,IF(OR(AND(ISNUMBER(H336),H336&lt;=Scenario!$B$14),AND(ISNUMBER(I336),I336&lt;=Scenario!$B$14)),0,1))</f>
        <v>0</v>
      </c>
      <c r="V336" s="9" t="n">
        <f aca="false">IF(AND(U336=1,(Scenario!$B$14-E336)/60&gt;R336),1,0)</f>
        <v>0</v>
      </c>
      <c r="W336" s="9" t="n">
        <f aca="false">IF(OR(C336=Scenario!$B$22,C336=Scenario!$C$22),1,0)</f>
        <v>0</v>
      </c>
      <c r="X336" s="9" t="n">
        <f aca="false">IF(ISNUMBER(I336),1,0)</f>
        <v>0</v>
      </c>
      <c r="Y336" s="9" t="n">
        <f aca="false">MOD(INT(E336/86400)+3,7)</f>
        <v>0</v>
      </c>
      <c r="Z336" s="9" t="n">
        <f aca="false">MOD(INT(E336/3600),24)</f>
        <v>16</v>
      </c>
      <c r="AA336" s="6" t="s">
        <v>917</v>
      </c>
    </row>
    <row r="337" customFormat="false" ht="15" hidden="false" customHeight="false" outlineLevel="0" collapsed="false">
      <c r="A337" s="6" t="s">
        <v>918</v>
      </c>
      <c r="B337" s="6" t="s">
        <v>44</v>
      </c>
      <c r="C337" s="6" t="s">
        <v>249</v>
      </c>
      <c r="D337" s="6" t="s">
        <v>172</v>
      </c>
      <c r="E337" s="6" t="n">
        <v>1783959692</v>
      </c>
      <c r="F337" s="6" t="n">
        <v>1783960081</v>
      </c>
      <c r="G337" s="6" t="n">
        <v>1783959855</v>
      </c>
      <c r="H337" s="6" t="n">
        <v>1783970573</v>
      </c>
      <c r="J337" s="6" t="n">
        <v>0</v>
      </c>
      <c r="K337" s="6" t="n">
        <v>0</v>
      </c>
      <c r="L337" s="9" t="n">
        <f aca="false">IF(AND(E337&gt;=Scenario!$B$11,E337&lt;Scenario!$B$12),1,0)</f>
        <v>1</v>
      </c>
      <c r="M337" s="9" t="n">
        <f aca="false">IF(AND(L337=1,ISNUMBER(F337)),MAX(0,F337-E337)/60,"")</f>
        <v>6.48333333333333</v>
      </c>
      <c r="N337" s="9" t="n">
        <f aca="false">IF(AND(L337=1,ISNUMBER(G337)),MAX(0,G337-E337)/60,"")</f>
        <v>2.71666666666667</v>
      </c>
      <c r="O337" s="9" t="n">
        <f aca="false">IF(ISNUMBER(H337),IF(AND(H337&gt;=Scenario!$B$11,H337&lt;Scenario!$B$12),1,0),0)</f>
        <v>1</v>
      </c>
      <c r="P337" s="9" t="n">
        <f aca="false">IF(O337=1,MAX(0,H337-E337)/60,"")</f>
        <v>181.35</v>
      </c>
      <c r="Q337" s="9" t="n">
        <f aca="false">INDEX(Scenario!$B$18:$B$20,MATCH(B337,Scenario!$A$18:$A$20,0))</f>
        <v>240</v>
      </c>
      <c r="R337" s="9" t="n">
        <f aca="false">INDEX(Scenario!$C$18:$C$20,MATCH(B337,Scenario!$A$18:$A$20,0))</f>
        <v>4320</v>
      </c>
      <c r="S337" s="9" t="n">
        <f aca="false">IF(ISNUMBER(M337),IF(M337&lt;=Q337,1,0),"")</f>
        <v>1</v>
      </c>
      <c r="T337" s="9" t="n">
        <f aca="false">IF(ISNUMBER(P337),IF(P337&lt;=R337,1,0),"")</f>
        <v>1</v>
      </c>
      <c r="U337" s="9" t="n">
        <f aca="false">IF(E337&gt;Scenario!$B$14,0,IF(OR(AND(ISNUMBER(H337),H337&lt;=Scenario!$B$14),AND(ISNUMBER(I337),I337&lt;=Scenario!$B$14)),0,1))</f>
        <v>0</v>
      </c>
      <c r="V337" s="9" t="n">
        <f aca="false">IF(AND(U337=1,(Scenario!$B$14-E337)/60&gt;R337),1,0)</f>
        <v>0</v>
      </c>
      <c r="W337" s="9" t="n">
        <f aca="false">IF(OR(C337=Scenario!$B$22,C337=Scenario!$C$22),1,0)</f>
        <v>0</v>
      </c>
      <c r="X337" s="9" t="n">
        <f aca="false">IF(ISNUMBER(I337),1,0)</f>
        <v>0</v>
      </c>
      <c r="Y337" s="9" t="n">
        <f aca="false">MOD(INT(E337/86400)+3,7)</f>
        <v>0</v>
      </c>
      <c r="Z337" s="9" t="n">
        <f aca="false">MOD(INT(E337/3600),24)</f>
        <v>16</v>
      </c>
      <c r="AA337" s="6" t="s">
        <v>919</v>
      </c>
    </row>
    <row r="338" customFormat="false" ht="15" hidden="false" customHeight="false" outlineLevel="0" collapsed="false">
      <c r="A338" s="6" t="s">
        <v>920</v>
      </c>
      <c r="B338" s="6" t="s">
        <v>44</v>
      </c>
      <c r="C338" s="6" t="s">
        <v>47</v>
      </c>
      <c r="D338" s="6" t="s">
        <v>172</v>
      </c>
      <c r="E338" s="6" t="n">
        <v>1783960648</v>
      </c>
      <c r="F338" s="6" t="n">
        <v>1783960764</v>
      </c>
      <c r="G338" s="6" t="n">
        <v>1783960693</v>
      </c>
      <c r="H338" s="6" t="n">
        <v>1783964045</v>
      </c>
      <c r="J338" s="6" t="n">
        <v>0</v>
      </c>
      <c r="K338" s="6" t="n">
        <v>0</v>
      </c>
      <c r="L338" s="9" t="n">
        <f aca="false">IF(AND(E338&gt;=Scenario!$B$11,E338&lt;Scenario!$B$12),1,0)</f>
        <v>1</v>
      </c>
      <c r="M338" s="9" t="n">
        <f aca="false">IF(AND(L338=1,ISNUMBER(F338)),MAX(0,F338-E338)/60,"")</f>
        <v>1.93333333333333</v>
      </c>
      <c r="N338" s="9" t="n">
        <f aca="false">IF(AND(L338=1,ISNUMBER(G338)),MAX(0,G338-E338)/60,"")</f>
        <v>0.75</v>
      </c>
      <c r="O338" s="9" t="n">
        <f aca="false">IF(ISNUMBER(H338),IF(AND(H338&gt;=Scenario!$B$11,H338&lt;Scenario!$B$12),1,0),0)</f>
        <v>1</v>
      </c>
      <c r="P338" s="9" t="n">
        <f aca="false">IF(O338=1,MAX(0,H338-E338)/60,"")</f>
        <v>56.6166666666667</v>
      </c>
      <c r="Q338" s="9" t="n">
        <f aca="false">INDEX(Scenario!$B$18:$B$20,MATCH(B338,Scenario!$A$18:$A$20,0))</f>
        <v>240</v>
      </c>
      <c r="R338" s="9" t="n">
        <f aca="false">INDEX(Scenario!$C$18:$C$20,MATCH(B338,Scenario!$A$18:$A$20,0))</f>
        <v>4320</v>
      </c>
      <c r="S338" s="9" t="n">
        <f aca="false">IF(ISNUMBER(M338),IF(M338&lt;=Q338,1,0),"")</f>
        <v>1</v>
      </c>
      <c r="T338" s="9" t="n">
        <f aca="false">IF(ISNUMBER(P338),IF(P338&lt;=R338,1,0),"")</f>
        <v>1</v>
      </c>
      <c r="U338" s="9" t="n">
        <f aca="false">IF(E338&gt;Scenario!$B$14,0,IF(OR(AND(ISNUMBER(H338),H338&lt;=Scenario!$B$14),AND(ISNUMBER(I338),I338&lt;=Scenario!$B$14)),0,1))</f>
        <v>0</v>
      </c>
      <c r="V338" s="9" t="n">
        <f aca="false">IF(AND(U338=1,(Scenario!$B$14-E338)/60&gt;R338),1,0)</f>
        <v>0</v>
      </c>
      <c r="W338" s="9" t="n">
        <f aca="false">IF(OR(C338=Scenario!$B$22,C338=Scenario!$C$22),1,0)</f>
        <v>1</v>
      </c>
      <c r="X338" s="9" t="n">
        <f aca="false">IF(ISNUMBER(I338),1,0)</f>
        <v>0</v>
      </c>
      <c r="Y338" s="9" t="n">
        <f aca="false">MOD(INT(E338/86400)+3,7)</f>
        <v>0</v>
      </c>
      <c r="Z338" s="9" t="n">
        <f aca="false">MOD(INT(E338/3600),24)</f>
        <v>16</v>
      </c>
      <c r="AA338" s="6" t="s">
        <v>921</v>
      </c>
    </row>
    <row r="339" customFormat="false" ht="15" hidden="false" customHeight="false" outlineLevel="0" collapsed="false">
      <c r="A339" s="6" t="s">
        <v>922</v>
      </c>
      <c r="B339" s="6" t="s">
        <v>43</v>
      </c>
      <c r="C339" s="6" t="s">
        <v>46</v>
      </c>
      <c r="D339" s="6" t="s">
        <v>170</v>
      </c>
      <c r="E339" s="6" t="n">
        <v>1783961629</v>
      </c>
      <c r="F339" s="6" t="n">
        <v>1783961826</v>
      </c>
      <c r="G339" s="6" t="n">
        <v>1783961687</v>
      </c>
      <c r="H339" s="6" t="n">
        <v>1783966237</v>
      </c>
      <c r="J339" s="6" t="n">
        <v>0</v>
      </c>
      <c r="K339" s="6" t="n">
        <v>0</v>
      </c>
      <c r="L339" s="9" t="n">
        <f aca="false">IF(AND(E339&gt;=Scenario!$B$11,E339&lt;Scenario!$B$12),1,0)</f>
        <v>1</v>
      </c>
      <c r="M339" s="9" t="n">
        <f aca="false">IF(AND(L339=1,ISNUMBER(F339)),MAX(0,F339-E339)/60,"")</f>
        <v>3.28333333333333</v>
      </c>
      <c r="N339" s="9" t="n">
        <f aca="false">IF(AND(L339=1,ISNUMBER(G339)),MAX(0,G339-E339)/60,"")</f>
        <v>0.966666666666667</v>
      </c>
      <c r="O339" s="9" t="n">
        <f aca="false">IF(ISNUMBER(H339),IF(AND(H339&gt;=Scenario!$B$11,H339&lt;Scenario!$B$12),1,0),0)</f>
        <v>1</v>
      </c>
      <c r="P339" s="9" t="n">
        <f aca="false">IF(O339=1,MAX(0,H339-E339)/60,"")</f>
        <v>76.8</v>
      </c>
      <c r="Q339" s="9" t="n">
        <f aca="false">INDEX(Scenario!$B$18:$B$20,MATCH(B339,Scenario!$A$18:$A$20,0))</f>
        <v>60</v>
      </c>
      <c r="R339" s="9" t="n">
        <f aca="false">INDEX(Scenario!$C$18:$C$20,MATCH(B339,Scenario!$A$18:$A$20,0))</f>
        <v>1440</v>
      </c>
      <c r="S339" s="9" t="n">
        <f aca="false">IF(ISNUMBER(M339),IF(M339&lt;=Q339,1,0),"")</f>
        <v>1</v>
      </c>
      <c r="T339" s="9" t="n">
        <f aca="false">IF(ISNUMBER(P339),IF(P339&lt;=R339,1,0),"")</f>
        <v>1</v>
      </c>
      <c r="U339" s="9" t="n">
        <f aca="false">IF(E339&gt;Scenario!$B$14,0,IF(OR(AND(ISNUMBER(H339),H339&lt;=Scenario!$B$14),AND(ISNUMBER(I339),I339&lt;=Scenario!$B$14)),0,1))</f>
        <v>0</v>
      </c>
      <c r="V339" s="9" t="n">
        <f aca="false">IF(AND(U339=1,(Scenario!$B$14-E339)/60&gt;R339),1,0)</f>
        <v>0</v>
      </c>
      <c r="W339" s="9" t="n">
        <f aca="false">IF(OR(C339=Scenario!$B$22,C339=Scenario!$C$22),1,0)</f>
        <v>1</v>
      </c>
      <c r="X339" s="9" t="n">
        <f aca="false">IF(ISNUMBER(I339),1,0)</f>
        <v>0</v>
      </c>
      <c r="Y339" s="9" t="n">
        <f aca="false">MOD(INT(E339/86400)+3,7)</f>
        <v>0</v>
      </c>
      <c r="Z339" s="9" t="n">
        <f aca="false">MOD(INT(E339/3600),24)</f>
        <v>16</v>
      </c>
      <c r="AA339" s="6" t="s">
        <v>923</v>
      </c>
    </row>
    <row r="340" customFormat="false" ht="15" hidden="false" customHeight="false" outlineLevel="0" collapsed="false">
      <c r="A340" s="6" t="s">
        <v>924</v>
      </c>
      <c r="B340" s="6" t="s">
        <v>44</v>
      </c>
      <c r="C340" s="6" t="s">
        <v>288</v>
      </c>
      <c r="D340" s="6" t="s">
        <v>172</v>
      </c>
      <c r="E340" s="6" t="n">
        <v>1783962200</v>
      </c>
      <c r="F340" s="6" t="n">
        <v>1783962477</v>
      </c>
      <c r="G340" s="6" t="n">
        <v>1783962248</v>
      </c>
      <c r="H340" s="6" t="n">
        <v>1783964194</v>
      </c>
      <c r="J340" s="6" t="n">
        <v>0</v>
      </c>
      <c r="K340" s="6" t="n">
        <v>0</v>
      </c>
      <c r="L340" s="9" t="n">
        <f aca="false">IF(AND(E340&gt;=Scenario!$B$11,E340&lt;Scenario!$B$12),1,0)</f>
        <v>1</v>
      </c>
      <c r="M340" s="9" t="n">
        <f aca="false">IF(AND(L340=1,ISNUMBER(F340)),MAX(0,F340-E340)/60,"")</f>
        <v>4.61666666666667</v>
      </c>
      <c r="N340" s="9" t="n">
        <f aca="false">IF(AND(L340=1,ISNUMBER(G340)),MAX(0,G340-E340)/60,"")</f>
        <v>0.8</v>
      </c>
      <c r="O340" s="9" t="n">
        <f aca="false">IF(ISNUMBER(H340),IF(AND(H340&gt;=Scenario!$B$11,H340&lt;Scenario!$B$12),1,0),0)</f>
        <v>1</v>
      </c>
      <c r="P340" s="9" t="n">
        <f aca="false">IF(O340=1,MAX(0,H340-E340)/60,"")</f>
        <v>33.2333333333333</v>
      </c>
      <c r="Q340" s="9" t="n">
        <f aca="false">INDEX(Scenario!$B$18:$B$20,MATCH(B340,Scenario!$A$18:$A$20,0))</f>
        <v>240</v>
      </c>
      <c r="R340" s="9" t="n">
        <f aca="false">INDEX(Scenario!$C$18:$C$20,MATCH(B340,Scenario!$A$18:$A$20,0))</f>
        <v>4320</v>
      </c>
      <c r="S340" s="9" t="n">
        <f aca="false">IF(ISNUMBER(M340),IF(M340&lt;=Q340,1,0),"")</f>
        <v>1</v>
      </c>
      <c r="T340" s="9" t="n">
        <f aca="false">IF(ISNUMBER(P340),IF(P340&lt;=R340,1,0),"")</f>
        <v>1</v>
      </c>
      <c r="U340" s="9" t="n">
        <f aca="false">IF(E340&gt;Scenario!$B$14,0,IF(OR(AND(ISNUMBER(H340),H340&lt;=Scenario!$B$14),AND(ISNUMBER(I340),I340&lt;=Scenario!$B$14)),0,1))</f>
        <v>0</v>
      </c>
      <c r="V340" s="9" t="n">
        <f aca="false">IF(AND(U340=1,(Scenario!$B$14-E340)/60&gt;R340),1,0)</f>
        <v>0</v>
      </c>
      <c r="W340" s="9" t="n">
        <f aca="false">IF(OR(C340=Scenario!$B$22,C340=Scenario!$C$22),1,0)</f>
        <v>0</v>
      </c>
      <c r="X340" s="9" t="n">
        <f aca="false">IF(ISNUMBER(I340),1,0)</f>
        <v>0</v>
      </c>
      <c r="Y340" s="9" t="n">
        <f aca="false">MOD(INT(E340/86400)+3,7)</f>
        <v>0</v>
      </c>
      <c r="Z340" s="9" t="n">
        <f aca="false">MOD(INT(E340/3600),24)</f>
        <v>17</v>
      </c>
      <c r="AA340" s="6" t="s">
        <v>925</v>
      </c>
    </row>
    <row r="341" customFormat="false" ht="15" hidden="false" customHeight="false" outlineLevel="0" collapsed="false">
      <c r="A341" s="6" t="s">
        <v>926</v>
      </c>
      <c r="B341" s="6" t="s">
        <v>44</v>
      </c>
      <c r="C341" s="6" t="s">
        <v>46</v>
      </c>
      <c r="D341" s="6" t="s">
        <v>172</v>
      </c>
      <c r="E341" s="6" t="n">
        <v>1783962652</v>
      </c>
      <c r="F341" s="6" t="n">
        <v>1783962888</v>
      </c>
      <c r="G341" s="6" t="n">
        <v>1783962693</v>
      </c>
      <c r="H341" s="6" t="n">
        <v>1784046171</v>
      </c>
      <c r="J341" s="6" t="n">
        <v>1</v>
      </c>
      <c r="K341" s="6" t="n">
        <v>0</v>
      </c>
      <c r="L341" s="9" t="n">
        <f aca="false">IF(AND(E341&gt;=Scenario!$B$11,E341&lt;Scenario!$B$12),1,0)</f>
        <v>1</v>
      </c>
      <c r="M341" s="9" t="n">
        <f aca="false">IF(AND(L341=1,ISNUMBER(F341)),MAX(0,F341-E341)/60,"")</f>
        <v>3.93333333333333</v>
      </c>
      <c r="N341" s="9" t="n">
        <f aca="false">IF(AND(L341=1,ISNUMBER(G341)),MAX(0,G341-E341)/60,"")</f>
        <v>0.683333333333333</v>
      </c>
      <c r="O341" s="9" t="n">
        <f aca="false">IF(ISNUMBER(H341),IF(AND(H341&gt;=Scenario!$B$11,H341&lt;Scenario!$B$12),1,0),0)</f>
        <v>1</v>
      </c>
      <c r="P341" s="9" t="n">
        <f aca="false">IF(O341=1,MAX(0,H341-E341)/60,"")</f>
        <v>1391.98333333333</v>
      </c>
      <c r="Q341" s="9" t="n">
        <f aca="false">INDEX(Scenario!$B$18:$B$20,MATCH(B341,Scenario!$A$18:$A$20,0))</f>
        <v>240</v>
      </c>
      <c r="R341" s="9" t="n">
        <f aca="false">INDEX(Scenario!$C$18:$C$20,MATCH(B341,Scenario!$A$18:$A$20,0))</f>
        <v>4320</v>
      </c>
      <c r="S341" s="9" t="n">
        <f aca="false">IF(ISNUMBER(M341),IF(M341&lt;=Q341,1,0),"")</f>
        <v>1</v>
      </c>
      <c r="T341" s="9" t="n">
        <f aca="false">IF(ISNUMBER(P341),IF(P341&lt;=R341,1,0),"")</f>
        <v>1</v>
      </c>
      <c r="U341" s="9" t="n">
        <f aca="false">IF(E341&gt;Scenario!$B$14,0,IF(OR(AND(ISNUMBER(H341),H341&lt;=Scenario!$B$14),AND(ISNUMBER(I341),I341&lt;=Scenario!$B$14)),0,1))</f>
        <v>0</v>
      </c>
      <c r="V341" s="9" t="n">
        <f aca="false">IF(AND(U341=1,(Scenario!$B$14-E341)/60&gt;R341),1,0)</f>
        <v>0</v>
      </c>
      <c r="W341" s="9" t="n">
        <f aca="false">IF(OR(C341=Scenario!$B$22,C341=Scenario!$C$22),1,0)</f>
        <v>1</v>
      </c>
      <c r="X341" s="9" t="n">
        <f aca="false">IF(ISNUMBER(I341),1,0)</f>
        <v>0</v>
      </c>
      <c r="Y341" s="9" t="n">
        <f aca="false">MOD(INT(E341/86400)+3,7)</f>
        <v>0</v>
      </c>
      <c r="Z341" s="9" t="n">
        <f aca="false">MOD(INT(E341/3600),24)</f>
        <v>17</v>
      </c>
      <c r="AA341" s="6" t="s">
        <v>927</v>
      </c>
    </row>
    <row r="342" customFormat="false" ht="15" hidden="false" customHeight="false" outlineLevel="0" collapsed="false">
      <c r="A342" s="6" t="s">
        <v>928</v>
      </c>
      <c r="B342" s="6" t="s">
        <v>44</v>
      </c>
      <c r="C342" s="6" t="s">
        <v>46</v>
      </c>
      <c r="D342" s="6" t="s">
        <v>170</v>
      </c>
      <c r="E342" s="6" t="n">
        <v>1783962762</v>
      </c>
      <c r="F342" s="6" t="n">
        <v>1783963962</v>
      </c>
      <c r="G342" s="6" t="n">
        <v>1783963842</v>
      </c>
      <c r="H342" s="6" t="n">
        <v>1783966970</v>
      </c>
      <c r="J342" s="6" t="n">
        <v>0</v>
      </c>
      <c r="K342" s="6" t="n">
        <v>0</v>
      </c>
      <c r="L342" s="9" t="n">
        <f aca="false">IF(AND(E342&gt;=Scenario!$B$11,E342&lt;Scenario!$B$12),1,0)</f>
        <v>1</v>
      </c>
      <c r="M342" s="9" t="n">
        <f aca="false">IF(AND(L342=1,ISNUMBER(F342)),MAX(0,F342-E342)/60,"")</f>
        <v>20</v>
      </c>
      <c r="N342" s="9" t="n">
        <f aca="false">IF(AND(L342=1,ISNUMBER(G342)),MAX(0,G342-E342)/60,"")</f>
        <v>18</v>
      </c>
      <c r="O342" s="9" t="n">
        <f aca="false">IF(ISNUMBER(H342),IF(AND(H342&gt;=Scenario!$B$11,H342&lt;Scenario!$B$12),1,0),0)</f>
        <v>1</v>
      </c>
      <c r="P342" s="9" t="n">
        <f aca="false">IF(O342=1,MAX(0,H342-E342)/60,"")</f>
        <v>70.1333333333333</v>
      </c>
      <c r="Q342" s="9" t="n">
        <f aca="false">INDEX(Scenario!$B$18:$B$20,MATCH(B342,Scenario!$A$18:$A$20,0))</f>
        <v>240</v>
      </c>
      <c r="R342" s="9" t="n">
        <f aca="false">INDEX(Scenario!$C$18:$C$20,MATCH(B342,Scenario!$A$18:$A$20,0))</f>
        <v>4320</v>
      </c>
      <c r="S342" s="9" t="n">
        <f aca="false">IF(ISNUMBER(M342),IF(M342&lt;=Q342,1,0),"")</f>
        <v>1</v>
      </c>
      <c r="T342" s="9" t="n">
        <f aca="false">IF(ISNUMBER(P342),IF(P342&lt;=R342,1,0),"")</f>
        <v>1</v>
      </c>
      <c r="U342" s="9" t="n">
        <f aca="false">IF(E342&gt;Scenario!$B$14,0,IF(OR(AND(ISNUMBER(H342),H342&lt;=Scenario!$B$14),AND(ISNUMBER(I342),I342&lt;=Scenario!$B$14)),0,1))</f>
        <v>0</v>
      </c>
      <c r="V342" s="9" t="n">
        <f aca="false">IF(AND(U342=1,(Scenario!$B$14-E342)/60&gt;R342),1,0)</f>
        <v>0</v>
      </c>
      <c r="W342" s="9" t="n">
        <f aca="false">IF(OR(C342=Scenario!$B$22,C342=Scenario!$C$22),1,0)</f>
        <v>1</v>
      </c>
      <c r="X342" s="9" t="n">
        <f aca="false">IF(ISNUMBER(I342),1,0)</f>
        <v>0</v>
      </c>
      <c r="Y342" s="9" t="n">
        <f aca="false">MOD(INT(E342/86400)+3,7)</f>
        <v>0</v>
      </c>
      <c r="Z342" s="9" t="n">
        <f aca="false">MOD(INT(E342/3600),24)</f>
        <v>17</v>
      </c>
      <c r="AA342" s="6" t="s">
        <v>929</v>
      </c>
    </row>
    <row r="343" customFormat="false" ht="15" hidden="false" customHeight="false" outlineLevel="0" collapsed="false">
      <c r="A343" s="6" t="s">
        <v>930</v>
      </c>
      <c r="B343" s="6" t="s">
        <v>44</v>
      </c>
      <c r="C343" s="6" t="s">
        <v>46</v>
      </c>
      <c r="D343" s="6" t="s">
        <v>170</v>
      </c>
      <c r="E343" s="6" t="n">
        <v>1783963091</v>
      </c>
      <c r="F343" s="6" t="n">
        <v>1783964435</v>
      </c>
      <c r="G343" s="6" t="n">
        <v>1783964246</v>
      </c>
      <c r="H343" s="6" t="n">
        <v>1783965130</v>
      </c>
      <c r="J343" s="6" t="n">
        <v>0</v>
      </c>
      <c r="K343" s="6" t="n">
        <v>0</v>
      </c>
      <c r="L343" s="9" t="n">
        <f aca="false">IF(AND(E343&gt;=Scenario!$B$11,E343&lt;Scenario!$B$12),1,0)</f>
        <v>1</v>
      </c>
      <c r="M343" s="9" t="n">
        <f aca="false">IF(AND(L343=1,ISNUMBER(F343)),MAX(0,F343-E343)/60,"")</f>
        <v>22.4</v>
      </c>
      <c r="N343" s="9" t="n">
        <f aca="false">IF(AND(L343=1,ISNUMBER(G343)),MAX(0,G343-E343)/60,"")</f>
        <v>19.25</v>
      </c>
      <c r="O343" s="9" t="n">
        <f aca="false">IF(ISNUMBER(H343),IF(AND(H343&gt;=Scenario!$B$11,H343&lt;Scenario!$B$12),1,0),0)</f>
        <v>1</v>
      </c>
      <c r="P343" s="9" t="n">
        <f aca="false">IF(O343=1,MAX(0,H343-E343)/60,"")</f>
        <v>33.9833333333333</v>
      </c>
      <c r="Q343" s="9" t="n">
        <f aca="false">INDEX(Scenario!$B$18:$B$20,MATCH(B343,Scenario!$A$18:$A$20,0))</f>
        <v>240</v>
      </c>
      <c r="R343" s="9" t="n">
        <f aca="false">INDEX(Scenario!$C$18:$C$20,MATCH(B343,Scenario!$A$18:$A$20,0))</f>
        <v>4320</v>
      </c>
      <c r="S343" s="9" t="n">
        <f aca="false">IF(ISNUMBER(M343),IF(M343&lt;=Q343,1,0),"")</f>
        <v>1</v>
      </c>
      <c r="T343" s="9" t="n">
        <f aca="false">IF(ISNUMBER(P343),IF(P343&lt;=R343,1,0),"")</f>
        <v>1</v>
      </c>
      <c r="U343" s="9" t="n">
        <f aca="false">IF(E343&gt;Scenario!$B$14,0,IF(OR(AND(ISNUMBER(H343),H343&lt;=Scenario!$B$14),AND(ISNUMBER(I343),I343&lt;=Scenario!$B$14)),0,1))</f>
        <v>0</v>
      </c>
      <c r="V343" s="9" t="n">
        <f aca="false">IF(AND(U343=1,(Scenario!$B$14-E343)/60&gt;R343),1,0)</f>
        <v>0</v>
      </c>
      <c r="W343" s="9" t="n">
        <f aca="false">IF(OR(C343=Scenario!$B$22,C343=Scenario!$C$22),1,0)</f>
        <v>1</v>
      </c>
      <c r="X343" s="9" t="n">
        <f aca="false">IF(ISNUMBER(I343),1,0)</f>
        <v>0</v>
      </c>
      <c r="Y343" s="9" t="n">
        <f aca="false">MOD(INT(E343/86400)+3,7)</f>
        <v>0</v>
      </c>
      <c r="Z343" s="9" t="n">
        <f aca="false">MOD(INT(E343/3600),24)</f>
        <v>17</v>
      </c>
      <c r="AA343" s="6" t="s">
        <v>931</v>
      </c>
    </row>
    <row r="344" customFormat="false" ht="15" hidden="false" customHeight="false" outlineLevel="0" collapsed="false">
      <c r="A344" s="6" t="s">
        <v>932</v>
      </c>
      <c r="B344" s="6" t="s">
        <v>44</v>
      </c>
      <c r="C344" s="6" t="s">
        <v>249</v>
      </c>
      <c r="D344" s="6" t="s">
        <v>172</v>
      </c>
      <c r="E344" s="6" t="n">
        <v>1783963728</v>
      </c>
      <c r="F344" s="6" t="n">
        <v>1783964200</v>
      </c>
      <c r="G344" s="6" t="n">
        <v>1783964089</v>
      </c>
      <c r="H344" s="6" t="n">
        <v>1784005669</v>
      </c>
      <c r="J344" s="6" t="n">
        <v>1</v>
      </c>
      <c r="K344" s="6" t="n">
        <v>0</v>
      </c>
      <c r="L344" s="9" t="n">
        <f aca="false">IF(AND(E344&gt;=Scenario!$B$11,E344&lt;Scenario!$B$12),1,0)</f>
        <v>1</v>
      </c>
      <c r="M344" s="9" t="n">
        <f aca="false">IF(AND(L344=1,ISNUMBER(F344)),MAX(0,F344-E344)/60,"")</f>
        <v>7.86666666666667</v>
      </c>
      <c r="N344" s="9" t="n">
        <f aca="false">IF(AND(L344=1,ISNUMBER(G344)),MAX(0,G344-E344)/60,"")</f>
        <v>6.01666666666667</v>
      </c>
      <c r="O344" s="9" t="n">
        <f aca="false">IF(ISNUMBER(H344),IF(AND(H344&gt;=Scenario!$B$11,H344&lt;Scenario!$B$12),1,0),0)</f>
        <v>1</v>
      </c>
      <c r="P344" s="9" t="n">
        <f aca="false">IF(O344=1,MAX(0,H344-E344)/60,"")</f>
        <v>699.016666666667</v>
      </c>
      <c r="Q344" s="9" t="n">
        <f aca="false">INDEX(Scenario!$B$18:$B$20,MATCH(B344,Scenario!$A$18:$A$20,0))</f>
        <v>240</v>
      </c>
      <c r="R344" s="9" t="n">
        <f aca="false">INDEX(Scenario!$C$18:$C$20,MATCH(B344,Scenario!$A$18:$A$20,0))</f>
        <v>4320</v>
      </c>
      <c r="S344" s="9" t="n">
        <f aca="false">IF(ISNUMBER(M344),IF(M344&lt;=Q344,1,0),"")</f>
        <v>1</v>
      </c>
      <c r="T344" s="9" t="n">
        <f aca="false">IF(ISNUMBER(P344),IF(P344&lt;=R344,1,0),"")</f>
        <v>1</v>
      </c>
      <c r="U344" s="9" t="n">
        <f aca="false">IF(E344&gt;Scenario!$B$14,0,IF(OR(AND(ISNUMBER(H344),H344&lt;=Scenario!$B$14),AND(ISNUMBER(I344),I344&lt;=Scenario!$B$14)),0,1))</f>
        <v>0</v>
      </c>
      <c r="V344" s="9" t="n">
        <f aca="false">IF(AND(U344=1,(Scenario!$B$14-E344)/60&gt;R344),1,0)</f>
        <v>0</v>
      </c>
      <c r="W344" s="9" t="n">
        <f aca="false">IF(OR(C344=Scenario!$B$22,C344=Scenario!$C$22),1,0)</f>
        <v>0</v>
      </c>
      <c r="X344" s="9" t="n">
        <f aca="false">IF(ISNUMBER(I344),1,0)</f>
        <v>0</v>
      </c>
      <c r="Y344" s="9" t="n">
        <f aca="false">MOD(INT(E344/86400)+3,7)</f>
        <v>0</v>
      </c>
      <c r="Z344" s="9" t="n">
        <f aca="false">MOD(INT(E344/3600),24)</f>
        <v>17</v>
      </c>
      <c r="AA344" s="6" t="s">
        <v>933</v>
      </c>
    </row>
    <row r="345" customFormat="false" ht="15" hidden="false" customHeight="false" outlineLevel="0" collapsed="false">
      <c r="A345" s="6" t="s">
        <v>934</v>
      </c>
      <c r="B345" s="6" t="s">
        <v>44</v>
      </c>
      <c r="C345" s="6" t="s">
        <v>46</v>
      </c>
      <c r="D345" s="6" t="s">
        <v>171</v>
      </c>
      <c r="E345" s="6" t="n">
        <v>1783964328</v>
      </c>
      <c r="F345" s="6" t="n">
        <v>1783964440</v>
      </c>
      <c r="G345" s="6" t="n">
        <v>1783964362</v>
      </c>
      <c r="H345" s="6" t="n">
        <v>1783967447</v>
      </c>
      <c r="J345" s="6" t="n">
        <v>0</v>
      </c>
      <c r="K345" s="6" t="n">
        <v>0</v>
      </c>
      <c r="L345" s="9" t="n">
        <f aca="false">IF(AND(E345&gt;=Scenario!$B$11,E345&lt;Scenario!$B$12),1,0)</f>
        <v>1</v>
      </c>
      <c r="M345" s="9" t="n">
        <f aca="false">IF(AND(L345=1,ISNUMBER(F345)),MAX(0,F345-E345)/60,"")</f>
        <v>1.86666666666667</v>
      </c>
      <c r="N345" s="9" t="n">
        <f aca="false">IF(AND(L345=1,ISNUMBER(G345)),MAX(0,G345-E345)/60,"")</f>
        <v>0.566666666666667</v>
      </c>
      <c r="O345" s="9" t="n">
        <f aca="false">IF(ISNUMBER(H345),IF(AND(H345&gt;=Scenario!$B$11,H345&lt;Scenario!$B$12),1,0),0)</f>
        <v>1</v>
      </c>
      <c r="P345" s="9" t="n">
        <f aca="false">IF(O345=1,MAX(0,H345-E345)/60,"")</f>
        <v>51.9833333333333</v>
      </c>
      <c r="Q345" s="9" t="n">
        <f aca="false">INDEX(Scenario!$B$18:$B$20,MATCH(B345,Scenario!$A$18:$A$20,0))</f>
        <v>240</v>
      </c>
      <c r="R345" s="9" t="n">
        <f aca="false">INDEX(Scenario!$C$18:$C$20,MATCH(B345,Scenario!$A$18:$A$20,0))</f>
        <v>4320</v>
      </c>
      <c r="S345" s="9" t="n">
        <f aca="false">IF(ISNUMBER(M345),IF(M345&lt;=Q345,1,0),"")</f>
        <v>1</v>
      </c>
      <c r="T345" s="9" t="n">
        <f aca="false">IF(ISNUMBER(P345),IF(P345&lt;=R345,1,0),"")</f>
        <v>1</v>
      </c>
      <c r="U345" s="9" t="n">
        <f aca="false">IF(E345&gt;Scenario!$B$14,0,IF(OR(AND(ISNUMBER(H345),H345&lt;=Scenario!$B$14),AND(ISNUMBER(I345),I345&lt;=Scenario!$B$14)),0,1))</f>
        <v>0</v>
      </c>
      <c r="V345" s="9" t="n">
        <f aca="false">IF(AND(U345=1,(Scenario!$B$14-E345)/60&gt;R345),1,0)</f>
        <v>0</v>
      </c>
      <c r="W345" s="9" t="n">
        <f aca="false">IF(OR(C345=Scenario!$B$22,C345=Scenario!$C$22),1,0)</f>
        <v>1</v>
      </c>
      <c r="X345" s="9" t="n">
        <f aca="false">IF(ISNUMBER(I345),1,0)</f>
        <v>0</v>
      </c>
      <c r="Y345" s="9" t="n">
        <f aca="false">MOD(INT(E345/86400)+3,7)</f>
        <v>0</v>
      </c>
      <c r="Z345" s="9" t="n">
        <f aca="false">MOD(INT(E345/3600),24)</f>
        <v>17</v>
      </c>
      <c r="AA345" s="6" t="s">
        <v>935</v>
      </c>
    </row>
    <row r="346" customFormat="false" ht="15" hidden="false" customHeight="false" outlineLevel="0" collapsed="false">
      <c r="A346" s="6" t="s">
        <v>936</v>
      </c>
      <c r="B346" s="6" t="s">
        <v>44</v>
      </c>
      <c r="C346" s="6" t="s">
        <v>46</v>
      </c>
      <c r="D346" s="6" t="s">
        <v>170</v>
      </c>
      <c r="E346" s="6" t="n">
        <v>1783966674</v>
      </c>
      <c r="F346" s="6" t="n">
        <v>1783966824</v>
      </c>
      <c r="G346" s="6" t="n">
        <v>1783966717</v>
      </c>
      <c r="H346" s="6" t="n">
        <v>1783968965</v>
      </c>
      <c r="J346" s="6" t="n">
        <v>0</v>
      </c>
      <c r="K346" s="6" t="n">
        <v>0</v>
      </c>
      <c r="L346" s="9" t="n">
        <f aca="false">IF(AND(E346&gt;=Scenario!$B$11,E346&lt;Scenario!$B$12),1,0)</f>
        <v>1</v>
      </c>
      <c r="M346" s="9" t="n">
        <f aca="false">IF(AND(L346=1,ISNUMBER(F346)),MAX(0,F346-E346)/60,"")</f>
        <v>2.5</v>
      </c>
      <c r="N346" s="9" t="n">
        <f aca="false">IF(AND(L346=1,ISNUMBER(G346)),MAX(0,G346-E346)/60,"")</f>
        <v>0.716666666666667</v>
      </c>
      <c r="O346" s="9" t="n">
        <f aca="false">IF(ISNUMBER(H346),IF(AND(H346&gt;=Scenario!$B$11,H346&lt;Scenario!$B$12),1,0),0)</f>
        <v>1</v>
      </c>
      <c r="P346" s="9" t="n">
        <f aca="false">IF(O346=1,MAX(0,H346-E346)/60,"")</f>
        <v>38.1833333333333</v>
      </c>
      <c r="Q346" s="9" t="n">
        <f aca="false">INDEX(Scenario!$B$18:$B$20,MATCH(B346,Scenario!$A$18:$A$20,0))</f>
        <v>240</v>
      </c>
      <c r="R346" s="9" t="n">
        <f aca="false">INDEX(Scenario!$C$18:$C$20,MATCH(B346,Scenario!$A$18:$A$20,0))</f>
        <v>4320</v>
      </c>
      <c r="S346" s="9" t="n">
        <f aca="false">IF(ISNUMBER(M346),IF(M346&lt;=Q346,1,0),"")</f>
        <v>1</v>
      </c>
      <c r="T346" s="9" t="n">
        <f aca="false">IF(ISNUMBER(P346),IF(P346&lt;=R346,1,0),"")</f>
        <v>1</v>
      </c>
      <c r="U346" s="9" t="n">
        <f aca="false">IF(E346&gt;Scenario!$B$14,0,IF(OR(AND(ISNUMBER(H346),H346&lt;=Scenario!$B$14),AND(ISNUMBER(I346),I346&lt;=Scenario!$B$14)),0,1))</f>
        <v>0</v>
      </c>
      <c r="V346" s="9" t="n">
        <f aca="false">IF(AND(U346=1,(Scenario!$B$14-E346)/60&gt;R346),1,0)</f>
        <v>0</v>
      </c>
      <c r="W346" s="9" t="n">
        <f aca="false">IF(OR(C346=Scenario!$B$22,C346=Scenario!$C$22),1,0)</f>
        <v>1</v>
      </c>
      <c r="X346" s="9" t="n">
        <f aca="false">IF(ISNUMBER(I346),1,0)</f>
        <v>0</v>
      </c>
      <c r="Y346" s="9" t="n">
        <f aca="false">MOD(INT(E346/86400)+3,7)</f>
        <v>0</v>
      </c>
      <c r="Z346" s="9" t="n">
        <f aca="false">MOD(INT(E346/3600),24)</f>
        <v>18</v>
      </c>
      <c r="AA346" s="6" t="s">
        <v>937</v>
      </c>
    </row>
    <row r="347" customFormat="false" ht="15" hidden="false" customHeight="false" outlineLevel="0" collapsed="false">
      <c r="A347" s="6" t="s">
        <v>938</v>
      </c>
      <c r="B347" s="6" t="s">
        <v>43</v>
      </c>
      <c r="C347" s="6" t="s">
        <v>46</v>
      </c>
      <c r="D347" s="6" t="s">
        <v>172</v>
      </c>
      <c r="E347" s="6" t="n">
        <v>1783967924</v>
      </c>
      <c r="F347" s="6" t="n">
        <v>1783968094</v>
      </c>
      <c r="G347" s="6" t="n">
        <v>1783967966</v>
      </c>
      <c r="H347" s="6" t="n">
        <v>1783971258</v>
      </c>
      <c r="J347" s="6" t="n">
        <v>0</v>
      </c>
      <c r="K347" s="6" t="n">
        <v>1</v>
      </c>
      <c r="L347" s="9" t="n">
        <f aca="false">IF(AND(E347&gt;=Scenario!$B$11,E347&lt;Scenario!$B$12),1,0)</f>
        <v>1</v>
      </c>
      <c r="M347" s="9" t="n">
        <f aca="false">IF(AND(L347=1,ISNUMBER(F347)),MAX(0,F347-E347)/60,"")</f>
        <v>2.83333333333333</v>
      </c>
      <c r="N347" s="9" t="n">
        <f aca="false">IF(AND(L347=1,ISNUMBER(G347)),MAX(0,G347-E347)/60,"")</f>
        <v>0.7</v>
      </c>
      <c r="O347" s="9" t="n">
        <f aca="false">IF(ISNUMBER(H347),IF(AND(H347&gt;=Scenario!$B$11,H347&lt;Scenario!$B$12),1,0),0)</f>
        <v>1</v>
      </c>
      <c r="P347" s="9" t="n">
        <f aca="false">IF(O347=1,MAX(0,H347-E347)/60,"")</f>
        <v>55.5666666666667</v>
      </c>
      <c r="Q347" s="9" t="n">
        <f aca="false">INDEX(Scenario!$B$18:$B$20,MATCH(B347,Scenario!$A$18:$A$20,0))</f>
        <v>60</v>
      </c>
      <c r="R347" s="9" t="n">
        <f aca="false">INDEX(Scenario!$C$18:$C$20,MATCH(B347,Scenario!$A$18:$A$20,0))</f>
        <v>1440</v>
      </c>
      <c r="S347" s="9" t="n">
        <f aca="false">IF(ISNUMBER(M347),IF(M347&lt;=Q347,1,0),"")</f>
        <v>1</v>
      </c>
      <c r="T347" s="9" t="n">
        <f aca="false">IF(ISNUMBER(P347),IF(P347&lt;=R347,1,0),"")</f>
        <v>1</v>
      </c>
      <c r="U347" s="9" t="n">
        <f aca="false">IF(E347&gt;Scenario!$B$14,0,IF(OR(AND(ISNUMBER(H347),H347&lt;=Scenario!$B$14),AND(ISNUMBER(I347),I347&lt;=Scenario!$B$14)),0,1))</f>
        <v>0</v>
      </c>
      <c r="V347" s="9" t="n">
        <f aca="false">IF(AND(U347=1,(Scenario!$B$14-E347)/60&gt;R347),1,0)</f>
        <v>0</v>
      </c>
      <c r="W347" s="9" t="n">
        <f aca="false">IF(OR(C347=Scenario!$B$22,C347=Scenario!$C$22),1,0)</f>
        <v>1</v>
      </c>
      <c r="X347" s="9" t="n">
        <f aca="false">IF(ISNUMBER(I347),1,0)</f>
        <v>0</v>
      </c>
      <c r="Y347" s="9" t="n">
        <f aca="false">MOD(INT(E347/86400)+3,7)</f>
        <v>0</v>
      </c>
      <c r="Z347" s="9" t="n">
        <f aca="false">MOD(INT(E347/3600),24)</f>
        <v>18</v>
      </c>
      <c r="AA347" s="6" t="s">
        <v>939</v>
      </c>
    </row>
    <row r="348" customFormat="false" ht="15" hidden="false" customHeight="false" outlineLevel="0" collapsed="false">
      <c r="A348" s="6" t="s">
        <v>940</v>
      </c>
      <c r="B348" s="6" t="s">
        <v>44</v>
      </c>
      <c r="C348" s="6" t="s">
        <v>249</v>
      </c>
      <c r="D348" s="6" t="s">
        <v>170</v>
      </c>
      <c r="E348" s="6" t="n">
        <v>1783971069</v>
      </c>
      <c r="F348" s="6" t="n">
        <v>1783972937</v>
      </c>
      <c r="G348" s="6" t="n">
        <v>1783972821</v>
      </c>
      <c r="H348" s="6" t="n">
        <v>1783976307</v>
      </c>
      <c r="J348" s="6" t="n">
        <v>0</v>
      </c>
      <c r="K348" s="6" t="n">
        <v>0</v>
      </c>
      <c r="L348" s="9" t="n">
        <f aca="false">IF(AND(E348&gt;=Scenario!$B$11,E348&lt;Scenario!$B$12),1,0)</f>
        <v>1</v>
      </c>
      <c r="M348" s="9" t="n">
        <f aca="false">IF(AND(L348=1,ISNUMBER(F348)),MAX(0,F348-E348)/60,"")</f>
        <v>31.1333333333333</v>
      </c>
      <c r="N348" s="9" t="n">
        <f aca="false">IF(AND(L348=1,ISNUMBER(G348)),MAX(0,G348-E348)/60,"")</f>
        <v>29.2</v>
      </c>
      <c r="O348" s="9" t="n">
        <f aca="false">IF(ISNUMBER(H348),IF(AND(H348&gt;=Scenario!$B$11,H348&lt;Scenario!$B$12),1,0),0)</f>
        <v>1</v>
      </c>
      <c r="P348" s="9" t="n">
        <f aca="false">IF(O348=1,MAX(0,H348-E348)/60,"")</f>
        <v>87.3</v>
      </c>
      <c r="Q348" s="9" t="n">
        <f aca="false">INDEX(Scenario!$B$18:$B$20,MATCH(B348,Scenario!$A$18:$A$20,0))</f>
        <v>240</v>
      </c>
      <c r="R348" s="9" t="n">
        <f aca="false">INDEX(Scenario!$C$18:$C$20,MATCH(B348,Scenario!$A$18:$A$20,0))</f>
        <v>4320</v>
      </c>
      <c r="S348" s="9" t="n">
        <f aca="false">IF(ISNUMBER(M348),IF(M348&lt;=Q348,1,0),"")</f>
        <v>1</v>
      </c>
      <c r="T348" s="9" t="n">
        <f aca="false">IF(ISNUMBER(P348),IF(P348&lt;=R348,1,0),"")</f>
        <v>1</v>
      </c>
      <c r="U348" s="9" t="n">
        <f aca="false">IF(E348&gt;Scenario!$B$14,0,IF(OR(AND(ISNUMBER(H348),H348&lt;=Scenario!$B$14),AND(ISNUMBER(I348),I348&lt;=Scenario!$B$14)),0,1))</f>
        <v>0</v>
      </c>
      <c r="V348" s="9" t="n">
        <f aca="false">IF(AND(U348=1,(Scenario!$B$14-E348)/60&gt;R348),1,0)</f>
        <v>0</v>
      </c>
      <c r="W348" s="9" t="n">
        <f aca="false">IF(OR(C348=Scenario!$B$22,C348=Scenario!$C$22),1,0)</f>
        <v>0</v>
      </c>
      <c r="X348" s="9" t="n">
        <f aca="false">IF(ISNUMBER(I348),1,0)</f>
        <v>0</v>
      </c>
      <c r="Y348" s="9" t="n">
        <f aca="false">MOD(INT(E348/86400)+3,7)</f>
        <v>0</v>
      </c>
      <c r="Z348" s="9" t="n">
        <f aca="false">MOD(INT(E348/3600),24)</f>
        <v>19</v>
      </c>
      <c r="AA348" s="6" t="s">
        <v>941</v>
      </c>
    </row>
    <row r="349" customFormat="false" ht="15" hidden="false" customHeight="false" outlineLevel="0" collapsed="false">
      <c r="A349" s="6" t="s">
        <v>942</v>
      </c>
      <c r="B349" s="6" t="s">
        <v>43</v>
      </c>
      <c r="C349" s="6" t="s">
        <v>288</v>
      </c>
      <c r="D349" s="6" t="s">
        <v>172</v>
      </c>
      <c r="E349" s="6" t="n">
        <v>1783971204</v>
      </c>
      <c r="F349" s="6" t="n">
        <v>1783971418</v>
      </c>
      <c r="G349" s="6" t="n">
        <v>1783971269</v>
      </c>
      <c r="H349" s="6" t="n">
        <v>1784058912</v>
      </c>
      <c r="J349" s="6" t="n">
        <v>1</v>
      </c>
      <c r="K349" s="6" t="n">
        <v>0</v>
      </c>
      <c r="L349" s="9" t="n">
        <f aca="false">IF(AND(E349&gt;=Scenario!$B$11,E349&lt;Scenario!$B$12),1,0)</f>
        <v>1</v>
      </c>
      <c r="M349" s="9" t="n">
        <f aca="false">IF(AND(L349=1,ISNUMBER(F349)),MAX(0,F349-E349)/60,"")</f>
        <v>3.56666666666667</v>
      </c>
      <c r="N349" s="9" t="n">
        <f aca="false">IF(AND(L349=1,ISNUMBER(G349)),MAX(0,G349-E349)/60,"")</f>
        <v>1.08333333333333</v>
      </c>
      <c r="O349" s="9" t="n">
        <f aca="false">IF(ISNUMBER(H349),IF(AND(H349&gt;=Scenario!$B$11,H349&lt;Scenario!$B$12),1,0),0)</f>
        <v>1</v>
      </c>
      <c r="P349" s="9" t="n">
        <f aca="false">IF(O349=1,MAX(0,H349-E349)/60,"")</f>
        <v>1461.8</v>
      </c>
      <c r="Q349" s="9" t="n">
        <f aca="false">INDEX(Scenario!$B$18:$B$20,MATCH(B349,Scenario!$A$18:$A$20,0))</f>
        <v>60</v>
      </c>
      <c r="R349" s="9" t="n">
        <f aca="false">INDEX(Scenario!$C$18:$C$20,MATCH(B349,Scenario!$A$18:$A$20,0))</f>
        <v>1440</v>
      </c>
      <c r="S349" s="9" t="n">
        <f aca="false">IF(ISNUMBER(M349),IF(M349&lt;=Q349,1,0),"")</f>
        <v>1</v>
      </c>
      <c r="T349" s="9" t="n">
        <f aca="false">IF(ISNUMBER(P349),IF(P349&lt;=R349,1,0),"")</f>
        <v>0</v>
      </c>
      <c r="U349" s="9" t="n">
        <f aca="false">IF(E349&gt;Scenario!$B$14,0,IF(OR(AND(ISNUMBER(H349),H349&lt;=Scenario!$B$14),AND(ISNUMBER(I349),I349&lt;=Scenario!$B$14)),0,1))</f>
        <v>0</v>
      </c>
      <c r="V349" s="9" t="n">
        <f aca="false">IF(AND(U349=1,(Scenario!$B$14-E349)/60&gt;R349),1,0)</f>
        <v>0</v>
      </c>
      <c r="W349" s="9" t="n">
        <f aca="false">IF(OR(C349=Scenario!$B$22,C349=Scenario!$C$22),1,0)</f>
        <v>0</v>
      </c>
      <c r="X349" s="9" t="n">
        <f aca="false">IF(ISNUMBER(I349),1,0)</f>
        <v>0</v>
      </c>
      <c r="Y349" s="9" t="n">
        <f aca="false">MOD(INT(E349/86400)+3,7)</f>
        <v>0</v>
      </c>
      <c r="Z349" s="9" t="n">
        <f aca="false">MOD(INT(E349/3600),24)</f>
        <v>19</v>
      </c>
      <c r="AA349" s="6" t="s">
        <v>943</v>
      </c>
    </row>
    <row r="350" customFormat="false" ht="15" hidden="false" customHeight="false" outlineLevel="0" collapsed="false">
      <c r="A350" s="6" t="s">
        <v>944</v>
      </c>
      <c r="B350" s="6" t="s">
        <v>43</v>
      </c>
      <c r="C350" s="6" t="s">
        <v>46</v>
      </c>
      <c r="D350" s="6" t="s">
        <v>171</v>
      </c>
      <c r="E350" s="6" t="n">
        <v>1783974100</v>
      </c>
      <c r="F350" s="6" t="n">
        <v>1783974352</v>
      </c>
      <c r="G350" s="6" t="n">
        <v>1783974120</v>
      </c>
      <c r="H350" s="6" t="n">
        <v>1783975616</v>
      </c>
      <c r="J350" s="6" t="n">
        <v>0</v>
      </c>
      <c r="K350" s="6" t="n">
        <v>0</v>
      </c>
      <c r="L350" s="9" t="n">
        <f aca="false">IF(AND(E350&gt;=Scenario!$B$11,E350&lt;Scenario!$B$12),1,0)</f>
        <v>1</v>
      </c>
      <c r="M350" s="9" t="n">
        <f aca="false">IF(AND(L350=1,ISNUMBER(F350)),MAX(0,F350-E350)/60,"")</f>
        <v>4.2</v>
      </c>
      <c r="N350" s="9" t="n">
        <f aca="false">IF(AND(L350=1,ISNUMBER(G350)),MAX(0,G350-E350)/60,"")</f>
        <v>0.333333333333333</v>
      </c>
      <c r="O350" s="9" t="n">
        <f aca="false">IF(ISNUMBER(H350),IF(AND(H350&gt;=Scenario!$B$11,H350&lt;Scenario!$B$12),1,0),0)</f>
        <v>1</v>
      </c>
      <c r="P350" s="9" t="n">
        <f aca="false">IF(O350=1,MAX(0,H350-E350)/60,"")</f>
        <v>25.2666666666667</v>
      </c>
      <c r="Q350" s="9" t="n">
        <f aca="false">INDEX(Scenario!$B$18:$B$20,MATCH(B350,Scenario!$A$18:$A$20,0))</f>
        <v>60</v>
      </c>
      <c r="R350" s="9" t="n">
        <f aca="false">INDEX(Scenario!$C$18:$C$20,MATCH(B350,Scenario!$A$18:$A$20,0))</f>
        <v>1440</v>
      </c>
      <c r="S350" s="9" t="n">
        <f aca="false">IF(ISNUMBER(M350),IF(M350&lt;=Q350,1,0),"")</f>
        <v>1</v>
      </c>
      <c r="T350" s="9" t="n">
        <f aca="false">IF(ISNUMBER(P350),IF(P350&lt;=R350,1,0),"")</f>
        <v>1</v>
      </c>
      <c r="U350" s="9" t="n">
        <f aca="false">IF(E350&gt;Scenario!$B$14,0,IF(OR(AND(ISNUMBER(H350),H350&lt;=Scenario!$B$14),AND(ISNUMBER(I350),I350&lt;=Scenario!$B$14)),0,1))</f>
        <v>0</v>
      </c>
      <c r="V350" s="9" t="n">
        <f aca="false">IF(AND(U350=1,(Scenario!$B$14-E350)/60&gt;R350),1,0)</f>
        <v>0</v>
      </c>
      <c r="W350" s="9" t="n">
        <f aca="false">IF(OR(C350=Scenario!$B$22,C350=Scenario!$C$22),1,0)</f>
        <v>1</v>
      </c>
      <c r="X350" s="9" t="n">
        <f aca="false">IF(ISNUMBER(I350),1,0)</f>
        <v>0</v>
      </c>
      <c r="Y350" s="9" t="n">
        <f aca="false">MOD(INT(E350/86400)+3,7)</f>
        <v>0</v>
      </c>
      <c r="Z350" s="9" t="n">
        <f aca="false">MOD(INT(E350/3600),24)</f>
        <v>20</v>
      </c>
      <c r="AA350" s="6" t="s">
        <v>945</v>
      </c>
    </row>
    <row r="351" customFormat="false" ht="15" hidden="false" customHeight="false" outlineLevel="0" collapsed="false">
      <c r="A351" s="6" t="s">
        <v>946</v>
      </c>
      <c r="B351" s="6" t="s">
        <v>43</v>
      </c>
      <c r="C351" s="6" t="s">
        <v>249</v>
      </c>
      <c r="D351" s="6" t="s">
        <v>170</v>
      </c>
      <c r="E351" s="6" t="n">
        <v>1783974378</v>
      </c>
      <c r="F351" s="6" t="n">
        <v>1783974632</v>
      </c>
      <c r="G351" s="6" t="n">
        <v>1783974427</v>
      </c>
      <c r="H351" s="6" t="n">
        <v>1783975590</v>
      </c>
      <c r="J351" s="6" t="n">
        <v>0</v>
      </c>
      <c r="K351" s="6" t="n">
        <v>0</v>
      </c>
      <c r="L351" s="9" t="n">
        <f aca="false">IF(AND(E351&gt;=Scenario!$B$11,E351&lt;Scenario!$B$12),1,0)</f>
        <v>1</v>
      </c>
      <c r="M351" s="9" t="n">
        <f aca="false">IF(AND(L351=1,ISNUMBER(F351)),MAX(0,F351-E351)/60,"")</f>
        <v>4.23333333333333</v>
      </c>
      <c r="N351" s="9" t="n">
        <f aca="false">IF(AND(L351=1,ISNUMBER(G351)),MAX(0,G351-E351)/60,"")</f>
        <v>0.816666666666667</v>
      </c>
      <c r="O351" s="9" t="n">
        <f aca="false">IF(ISNUMBER(H351),IF(AND(H351&gt;=Scenario!$B$11,H351&lt;Scenario!$B$12),1,0),0)</f>
        <v>1</v>
      </c>
      <c r="P351" s="9" t="n">
        <f aca="false">IF(O351=1,MAX(0,H351-E351)/60,"")</f>
        <v>20.2</v>
      </c>
      <c r="Q351" s="9" t="n">
        <f aca="false">INDEX(Scenario!$B$18:$B$20,MATCH(B351,Scenario!$A$18:$A$20,0))</f>
        <v>60</v>
      </c>
      <c r="R351" s="9" t="n">
        <f aca="false">INDEX(Scenario!$C$18:$C$20,MATCH(B351,Scenario!$A$18:$A$20,0))</f>
        <v>1440</v>
      </c>
      <c r="S351" s="9" t="n">
        <f aca="false">IF(ISNUMBER(M351),IF(M351&lt;=Q351,1,0),"")</f>
        <v>1</v>
      </c>
      <c r="T351" s="9" t="n">
        <f aca="false">IF(ISNUMBER(P351),IF(P351&lt;=R351,1,0),"")</f>
        <v>1</v>
      </c>
      <c r="U351" s="9" t="n">
        <f aca="false">IF(E351&gt;Scenario!$B$14,0,IF(OR(AND(ISNUMBER(H351),H351&lt;=Scenario!$B$14),AND(ISNUMBER(I351),I351&lt;=Scenario!$B$14)),0,1))</f>
        <v>0</v>
      </c>
      <c r="V351" s="9" t="n">
        <f aca="false">IF(AND(U351=1,(Scenario!$B$14-E351)/60&gt;R351),1,0)</f>
        <v>0</v>
      </c>
      <c r="W351" s="9" t="n">
        <f aca="false">IF(OR(C351=Scenario!$B$22,C351=Scenario!$C$22),1,0)</f>
        <v>0</v>
      </c>
      <c r="X351" s="9" t="n">
        <f aca="false">IF(ISNUMBER(I351),1,0)</f>
        <v>0</v>
      </c>
      <c r="Y351" s="9" t="n">
        <f aca="false">MOD(INT(E351/86400)+3,7)</f>
        <v>0</v>
      </c>
      <c r="Z351" s="9" t="n">
        <f aca="false">MOD(INT(E351/3600),24)</f>
        <v>20</v>
      </c>
      <c r="AA351" s="6" t="s">
        <v>947</v>
      </c>
    </row>
    <row r="352" customFormat="false" ht="15" hidden="false" customHeight="false" outlineLevel="0" collapsed="false">
      <c r="A352" s="6" t="s">
        <v>948</v>
      </c>
      <c r="B352" s="6" t="s">
        <v>44</v>
      </c>
      <c r="C352" s="6" t="s">
        <v>249</v>
      </c>
      <c r="D352" s="6" t="s">
        <v>170</v>
      </c>
      <c r="E352" s="6" t="n">
        <v>1783975627</v>
      </c>
      <c r="F352" s="6" t="n">
        <v>1783975755</v>
      </c>
      <c r="G352" s="6" t="n">
        <v>1783975666</v>
      </c>
      <c r="H352" s="6" t="n">
        <v>1783976984</v>
      </c>
      <c r="J352" s="6" t="n">
        <v>0</v>
      </c>
      <c r="K352" s="6" t="n">
        <v>1</v>
      </c>
      <c r="L352" s="9" t="n">
        <f aca="false">IF(AND(E352&gt;=Scenario!$B$11,E352&lt;Scenario!$B$12),1,0)</f>
        <v>1</v>
      </c>
      <c r="M352" s="9" t="n">
        <f aca="false">IF(AND(L352=1,ISNUMBER(F352)),MAX(0,F352-E352)/60,"")</f>
        <v>2.13333333333333</v>
      </c>
      <c r="N352" s="9" t="n">
        <f aca="false">IF(AND(L352=1,ISNUMBER(G352)),MAX(0,G352-E352)/60,"")</f>
        <v>0.65</v>
      </c>
      <c r="O352" s="9" t="n">
        <f aca="false">IF(ISNUMBER(H352),IF(AND(H352&gt;=Scenario!$B$11,H352&lt;Scenario!$B$12),1,0),0)</f>
        <v>1</v>
      </c>
      <c r="P352" s="9" t="n">
        <f aca="false">IF(O352=1,MAX(0,H352-E352)/60,"")</f>
        <v>22.6166666666667</v>
      </c>
      <c r="Q352" s="9" t="n">
        <f aca="false">INDEX(Scenario!$B$18:$B$20,MATCH(B352,Scenario!$A$18:$A$20,0))</f>
        <v>240</v>
      </c>
      <c r="R352" s="9" t="n">
        <f aca="false">INDEX(Scenario!$C$18:$C$20,MATCH(B352,Scenario!$A$18:$A$20,0))</f>
        <v>4320</v>
      </c>
      <c r="S352" s="9" t="n">
        <f aca="false">IF(ISNUMBER(M352),IF(M352&lt;=Q352,1,0),"")</f>
        <v>1</v>
      </c>
      <c r="T352" s="9" t="n">
        <f aca="false">IF(ISNUMBER(P352),IF(P352&lt;=R352,1,0),"")</f>
        <v>1</v>
      </c>
      <c r="U352" s="9" t="n">
        <f aca="false">IF(E352&gt;Scenario!$B$14,0,IF(OR(AND(ISNUMBER(H352),H352&lt;=Scenario!$B$14),AND(ISNUMBER(I352),I352&lt;=Scenario!$B$14)),0,1))</f>
        <v>0</v>
      </c>
      <c r="V352" s="9" t="n">
        <f aca="false">IF(AND(U352=1,(Scenario!$B$14-E352)/60&gt;R352),1,0)</f>
        <v>0</v>
      </c>
      <c r="W352" s="9" t="n">
        <f aca="false">IF(OR(C352=Scenario!$B$22,C352=Scenario!$C$22),1,0)</f>
        <v>0</v>
      </c>
      <c r="X352" s="9" t="n">
        <f aca="false">IF(ISNUMBER(I352),1,0)</f>
        <v>0</v>
      </c>
      <c r="Y352" s="9" t="n">
        <f aca="false">MOD(INT(E352/86400)+3,7)</f>
        <v>0</v>
      </c>
      <c r="Z352" s="9" t="n">
        <f aca="false">MOD(INT(E352/3600),24)</f>
        <v>20</v>
      </c>
      <c r="AA352" s="6" t="s">
        <v>949</v>
      </c>
    </row>
    <row r="353" customFormat="false" ht="15" hidden="false" customHeight="false" outlineLevel="0" collapsed="false">
      <c r="A353" s="6" t="s">
        <v>950</v>
      </c>
      <c r="B353" s="6" t="s">
        <v>43</v>
      </c>
      <c r="C353" s="6" t="s">
        <v>47</v>
      </c>
      <c r="D353" s="6" t="s">
        <v>171</v>
      </c>
      <c r="E353" s="6" t="n">
        <v>1784012538</v>
      </c>
      <c r="F353" s="6" t="n">
        <v>1784012713</v>
      </c>
      <c r="G353" s="6" t="n">
        <v>1784012574</v>
      </c>
      <c r="H353" s="6" t="n">
        <v>1784022878</v>
      </c>
      <c r="J353" s="6" t="n">
        <v>0</v>
      </c>
      <c r="K353" s="6" t="n">
        <v>0</v>
      </c>
      <c r="L353" s="9" t="n">
        <f aca="false">IF(AND(E353&gt;=Scenario!$B$11,E353&lt;Scenario!$B$12),1,0)</f>
        <v>1</v>
      </c>
      <c r="M353" s="9" t="n">
        <f aca="false">IF(AND(L353=1,ISNUMBER(F353)),MAX(0,F353-E353)/60,"")</f>
        <v>2.91666666666667</v>
      </c>
      <c r="N353" s="9" t="n">
        <f aca="false">IF(AND(L353=1,ISNUMBER(G353)),MAX(0,G353-E353)/60,"")</f>
        <v>0.6</v>
      </c>
      <c r="O353" s="9" t="n">
        <f aca="false">IF(ISNUMBER(H353),IF(AND(H353&gt;=Scenario!$B$11,H353&lt;Scenario!$B$12),1,0),0)</f>
        <v>1</v>
      </c>
      <c r="P353" s="9" t="n">
        <f aca="false">IF(O353=1,MAX(0,H353-E353)/60,"")</f>
        <v>172.333333333333</v>
      </c>
      <c r="Q353" s="9" t="n">
        <f aca="false">INDEX(Scenario!$B$18:$B$20,MATCH(B353,Scenario!$A$18:$A$20,0))</f>
        <v>60</v>
      </c>
      <c r="R353" s="9" t="n">
        <f aca="false">INDEX(Scenario!$C$18:$C$20,MATCH(B353,Scenario!$A$18:$A$20,0))</f>
        <v>1440</v>
      </c>
      <c r="S353" s="9" t="n">
        <f aca="false">IF(ISNUMBER(M353),IF(M353&lt;=Q353,1,0),"")</f>
        <v>1</v>
      </c>
      <c r="T353" s="9" t="n">
        <f aca="false">IF(ISNUMBER(P353),IF(P353&lt;=R353,1,0),"")</f>
        <v>1</v>
      </c>
      <c r="U353" s="9" t="n">
        <f aca="false">IF(E353&gt;Scenario!$B$14,0,IF(OR(AND(ISNUMBER(H353),H353&lt;=Scenario!$B$14),AND(ISNUMBER(I353),I353&lt;=Scenario!$B$14)),0,1))</f>
        <v>0</v>
      </c>
      <c r="V353" s="9" t="n">
        <f aca="false">IF(AND(U353=1,(Scenario!$B$14-E353)/60&gt;R353),1,0)</f>
        <v>0</v>
      </c>
      <c r="W353" s="9" t="n">
        <f aca="false">IF(OR(C353=Scenario!$B$22,C353=Scenario!$C$22),1,0)</f>
        <v>1</v>
      </c>
      <c r="X353" s="9" t="n">
        <f aca="false">IF(ISNUMBER(I353),1,0)</f>
        <v>0</v>
      </c>
      <c r="Y353" s="9" t="n">
        <f aca="false">MOD(INT(E353/86400)+3,7)</f>
        <v>1</v>
      </c>
      <c r="Z353" s="9" t="n">
        <f aca="false">MOD(INT(E353/3600),24)</f>
        <v>7</v>
      </c>
      <c r="AA353" s="6" t="s">
        <v>951</v>
      </c>
    </row>
    <row r="354" customFormat="false" ht="15" hidden="false" customHeight="false" outlineLevel="0" collapsed="false">
      <c r="A354" s="6" t="s">
        <v>952</v>
      </c>
      <c r="B354" s="6" t="s">
        <v>44</v>
      </c>
      <c r="C354" s="6" t="s">
        <v>249</v>
      </c>
      <c r="D354" s="6" t="s">
        <v>170</v>
      </c>
      <c r="E354" s="6" t="n">
        <v>1784012883</v>
      </c>
      <c r="F354" s="6" t="n">
        <v>1784013162</v>
      </c>
      <c r="G354" s="6" t="n">
        <v>1784012934</v>
      </c>
      <c r="H354" s="6" t="n">
        <v>1784015005</v>
      </c>
      <c r="J354" s="6" t="n">
        <v>0</v>
      </c>
      <c r="K354" s="6" t="n">
        <v>1</v>
      </c>
      <c r="L354" s="9" t="n">
        <f aca="false">IF(AND(E354&gt;=Scenario!$B$11,E354&lt;Scenario!$B$12),1,0)</f>
        <v>1</v>
      </c>
      <c r="M354" s="9" t="n">
        <f aca="false">IF(AND(L354=1,ISNUMBER(F354)),MAX(0,F354-E354)/60,"")</f>
        <v>4.65</v>
      </c>
      <c r="N354" s="9" t="n">
        <f aca="false">IF(AND(L354=1,ISNUMBER(G354)),MAX(0,G354-E354)/60,"")</f>
        <v>0.85</v>
      </c>
      <c r="O354" s="9" t="n">
        <f aca="false">IF(ISNUMBER(H354),IF(AND(H354&gt;=Scenario!$B$11,H354&lt;Scenario!$B$12),1,0),0)</f>
        <v>1</v>
      </c>
      <c r="P354" s="9" t="n">
        <f aca="false">IF(O354=1,MAX(0,H354-E354)/60,"")</f>
        <v>35.3666666666667</v>
      </c>
      <c r="Q354" s="9" t="n">
        <f aca="false">INDEX(Scenario!$B$18:$B$20,MATCH(B354,Scenario!$A$18:$A$20,0))</f>
        <v>240</v>
      </c>
      <c r="R354" s="9" t="n">
        <f aca="false">INDEX(Scenario!$C$18:$C$20,MATCH(B354,Scenario!$A$18:$A$20,0))</f>
        <v>4320</v>
      </c>
      <c r="S354" s="9" t="n">
        <f aca="false">IF(ISNUMBER(M354),IF(M354&lt;=Q354,1,0),"")</f>
        <v>1</v>
      </c>
      <c r="T354" s="9" t="n">
        <f aca="false">IF(ISNUMBER(P354),IF(P354&lt;=R354,1,0),"")</f>
        <v>1</v>
      </c>
      <c r="U354" s="9" t="n">
        <f aca="false">IF(E354&gt;Scenario!$B$14,0,IF(OR(AND(ISNUMBER(H354),H354&lt;=Scenario!$B$14),AND(ISNUMBER(I354),I354&lt;=Scenario!$B$14)),0,1))</f>
        <v>0</v>
      </c>
      <c r="V354" s="9" t="n">
        <f aca="false">IF(AND(U354=1,(Scenario!$B$14-E354)/60&gt;R354),1,0)</f>
        <v>0</v>
      </c>
      <c r="W354" s="9" t="n">
        <f aca="false">IF(OR(C354=Scenario!$B$22,C354=Scenario!$C$22),1,0)</f>
        <v>0</v>
      </c>
      <c r="X354" s="9" t="n">
        <f aca="false">IF(ISNUMBER(I354),1,0)</f>
        <v>0</v>
      </c>
      <c r="Y354" s="9" t="n">
        <f aca="false">MOD(INT(E354/86400)+3,7)</f>
        <v>1</v>
      </c>
      <c r="Z354" s="9" t="n">
        <f aca="false">MOD(INT(E354/3600),24)</f>
        <v>7</v>
      </c>
      <c r="AA354" s="6" t="s">
        <v>953</v>
      </c>
    </row>
    <row r="355" customFormat="false" ht="15" hidden="false" customHeight="false" outlineLevel="0" collapsed="false">
      <c r="A355" s="6" t="s">
        <v>954</v>
      </c>
      <c r="B355" s="6" t="s">
        <v>44</v>
      </c>
      <c r="C355" s="6" t="s">
        <v>249</v>
      </c>
      <c r="D355" s="6" t="s">
        <v>171</v>
      </c>
      <c r="E355" s="6" t="n">
        <v>1784012913</v>
      </c>
      <c r="F355" s="6" t="n">
        <v>1784013144</v>
      </c>
      <c r="G355" s="6" t="n">
        <v>1784012929</v>
      </c>
      <c r="H355" s="6" t="n">
        <v>1784014014</v>
      </c>
      <c r="J355" s="6" t="n">
        <v>0</v>
      </c>
      <c r="K355" s="6" t="n">
        <v>0</v>
      </c>
      <c r="L355" s="9" t="n">
        <f aca="false">IF(AND(E355&gt;=Scenario!$B$11,E355&lt;Scenario!$B$12),1,0)</f>
        <v>1</v>
      </c>
      <c r="M355" s="9" t="n">
        <f aca="false">IF(AND(L355=1,ISNUMBER(F355)),MAX(0,F355-E355)/60,"")</f>
        <v>3.85</v>
      </c>
      <c r="N355" s="9" t="n">
        <f aca="false">IF(AND(L355=1,ISNUMBER(G355)),MAX(0,G355-E355)/60,"")</f>
        <v>0.266666666666667</v>
      </c>
      <c r="O355" s="9" t="n">
        <f aca="false">IF(ISNUMBER(H355),IF(AND(H355&gt;=Scenario!$B$11,H355&lt;Scenario!$B$12),1,0),0)</f>
        <v>1</v>
      </c>
      <c r="P355" s="9" t="n">
        <f aca="false">IF(O355=1,MAX(0,H355-E355)/60,"")</f>
        <v>18.35</v>
      </c>
      <c r="Q355" s="9" t="n">
        <f aca="false">INDEX(Scenario!$B$18:$B$20,MATCH(B355,Scenario!$A$18:$A$20,0))</f>
        <v>240</v>
      </c>
      <c r="R355" s="9" t="n">
        <f aca="false">INDEX(Scenario!$C$18:$C$20,MATCH(B355,Scenario!$A$18:$A$20,0))</f>
        <v>4320</v>
      </c>
      <c r="S355" s="9" t="n">
        <f aca="false">IF(ISNUMBER(M355),IF(M355&lt;=Q355,1,0),"")</f>
        <v>1</v>
      </c>
      <c r="T355" s="9" t="n">
        <f aca="false">IF(ISNUMBER(P355),IF(P355&lt;=R355,1,0),"")</f>
        <v>1</v>
      </c>
      <c r="U355" s="9" t="n">
        <f aca="false">IF(E355&gt;Scenario!$B$14,0,IF(OR(AND(ISNUMBER(H355),H355&lt;=Scenario!$B$14),AND(ISNUMBER(I355),I355&lt;=Scenario!$B$14)),0,1))</f>
        <v>0</v>
      </c>
      <c r="V355" s="9" t="n">
        <f aca="false">IF(AND(U355=1,(Scenario!$B$14-E355)/60&gt;R355),1,0)</f>
        <v>0</v>
      </c>
      <c r="W355" s="9" t="n">
        <f aca="false">IF(OR(C355=Scenario!$B$22,C355=Scenario!$C$22),1,0)</f>
        <v>0</v>
      </c>
      <c r="X355" s="9" t="n">
        <f aca="false">IF(ISNUMBER(I355),1,0)</f>
        <v>0</v>
      </c>
      <c r="Y355" s="9" t="n">
        <f aca="false">MOD(INT(E355/86400)+3,7)</f>
        <v>1</v>
      </c>
      <c r="Z355" s="9" t="n">
        <f aca="false">MOD(INT(E355/3600),24)</f>
        <v>7</v>
      </c>
      <c r="AA355" s="6" t="s">
        <v>955</v>
      </c>
    </row>
    <row r="356" customFormat="false" ht="15" hidden="false" customHeight="false" outlineLevel="0" collapsed="false">
      <c r="A356" s="6" t="s">
        <v>956</v>
      </c>
      <c r="B356" s="6" t="s">
        <v>44</v>
      </c>
      <c r="C356" s="6" t="s">
        <v>46</v>
      </c>
      <c r="D356" s="6" t="s">
        <v>171</v>
      </c>
      <c r="E356" s="6" t="n">
        <v>1784015137</v>
      </c>
      <c r="F356" s="6" t="n">
        <v>1784015363</v>
      </c>
      <c r="G356" s="6" t="n">
        <v>1784015168</v>
      </c>
      <c r="H356" s="6" t="n">
        <v>1784016882</v>
      </c>
      <c r="J356" s="6" t="n">
        <v>0</v>
      </c>
      <c r="K356" s="6" t="n">
        <v>0</v>
      </c>
      <c r="L356" s="9" t="n">
        <f aca="false">IF(AND(E356&gt;=Scenario!$B$11,E356&lt;Scenario!$B$12),1,0)</f>
        <v>1</v>
      </c>
      <c r="M356" s="9" t="n">
        <f aca="false">IF(AND(L356=1,ISNUMBER(F356)),MAX(0,F356-E356)/60,"")</f>
        <v>3.76666666666667</v>
      </c>
      <c r="N356" s="9" t="n">
        <f aca="false">IF(AND(L356=1,ISNUMBER(G356)),MAX(0,G356-E356)/60,"")</f>
        <v>0.516666666666667</v>
      </c>
      <c r="O356" s="9" t="n">
        <f aca="false">IF(ISNUMBER(H356),IF(AND(H356&gt;=Scenario!$B$11,H356&lt;Scenario!$B$12),1,0),0)</f>
        <v>1</v>
      </c>
      <c r="P356" s="9" t="n">
        <f aca="false">IF(O356=1,MAX(0,H356-E356)/60,"")</f>
        <v>29.0833333333333</v>
      </c>
      <c r="Q356" s="9" t="n">
        <f aca="false">INDEX(Scenario!$B$18:$B$20,MATCH(B356,Scenario!$A$18:$A$20,0))</f>
        <v>240</v>
      </c>
      <c r="R356" s="9" t="n">
        <f aca="false">INDEX(Scenario!$C$18:$C$20,MATCH(B356,Scenario!$A$18:$A$20,0))</f>
        <v>4320</v>
      </c>
      <c r="S356" s="9" t="n">
        <f aca="false">IF(ISNUMBER(M356),IF(M356&lt;=Q356,1,0),"")</f>
        <v>1</v>
      </c>
      <c r="T356" s="9" t="n">
        <f aca="false">IF(ISNUMBER(P356),IF(P356&lt;=R356,1,0),"")</f>
        <v>1</v>
      </c>
      <c r="U356" s="9" t="n">
        <f aca="false">IF(E356&gt;Scenario!$B$14,0,IF(OR(AND(ISNUMBER(H356),H356&lt;=Scenario!$B$14),AND(ISNUMBER(I356),I356&lt;=Scenario!$B$14)),0,1))</f>
        <v>0</v>
      </c>
      <c r="V356" s="9" t="n">
        <f aca="false">IF(AND(U356=1,(Scenario!$B$14-E356)/60&gt;R356),1,0)</f>
        <v>0</v>
      </c>
      <c r="W356" s="9" t="n">
        <f aca="false">IF(OR(C356=Scenario!$B$22,C356=Scenario!$C$22),1,0)</f>
        <v>1</v>
      </c>
      <c r="X356" s="9" t="n">
        <f aca="false">IF(ISNUMBER(I356),1,0)</f>
        <v>0</v>
      </c>
      <c r="Y356" s="9" t="n">
        <f aca="false">MOD(INT(E356/86400)+3,7)</f>
        <v>1</v>
      </c>
      <c r="Z356" s="9" t="n">
        <f aca="false">MOD(INT(E356/3600),24)</f>
        <v>7</v>
      </c>
      <c r="AA356" s="6" t="s">
        <v>957</v>
      </c>
    </row>
    <row r="357" customFormat="false" ht="15" hidden="false" customHeight="false" outlineLevel="0" collapsed="false">
      <c r="A357" s="6" t="s">
        <v>958</v>
      </c>
      <c r="B357" s="6" t="s">
        <v>44</v>
      </c>
      <c r="C357" s="6" t="s">
        <v>46</v>
      </c>
      <c r="D357" s="6" t="s">
        <v>171</v>
      </c>
      <c r="E357" s="6" t="n">
        <v>1784016161</v>
      </c>
      <c r="F357" s="6" t="n">
        <v>1784016336</v>
      </c>
      <c r="G357" s="6" t="n">
        <v>1784016203</v>
      </c>
      <c r="H357" s="6" t="n">
        <v>1784020138</v>
      </c>
      <c r="J357" s="6" t="n">
        <v>0</v>
      </c>
      <c r="K357" s="6" t="n">
        <v>0</v>
      </c>
      <c r="L357" s="9" t="n">
        <f aca="false">IF(AND(E357&gt;=Scenario!$B$11,E357&lt;Scenario!$B$12),1,0)</f>
        <v>1</v>
      </c>
      <c r="M357" s="9" t="n">
        <f aca="false">IF(AND(L357=1,ISNUMBER(F357)),MAX(0,F357-E357)/60,"")</f>
        <v>2.91666666666667</v>
      </c>
      <c r="N357" s="9" t="n">
        <f aca="false">IF(AND(L357=1,ISNUMBER(G357)),MAX(0,G357-E357)/60,"")</f>
        <v>0.7</v>
      </c>
      <c r="O357" s="9" t="n">
        <f aca="false">IF(ISNUMBER(H357),IF(AND(H357&gt;=Scenario!$B$11,H357&lt;Scenario!$B$12),1,0),0)</f>
        <v>1</v>
      </c>
      <c r="P357" s="9" t="n">
        <f aca="false">IF(O357=1,MAX(0,H357-E357)/60,"")</f>
        <v>66.2833333333333</v>
      </c>
      <c r="Q357" s="9" t="n">
        <f aca="false">INDEX(Scenario!$B$18:$B$20,MATCH(B357,Scenario!$A$18:$A$20,0))</f>
        <v>240</v>
      </c>
      <c r="R357" s="9" t="n">
        <f aca="false">INDEX(Scenario!$C$18:$C$20,MATCH(B357,Scenario!$A$18:$A$20,0))</f>
        <v>4320</v>
      </c>
      <c r="S357" s="9" t="n">
        <f aca="false">IF(ISNUMBER(M357),IF(M357&lt;=Q357,1,0),"")</f>
        <v>1</v>
      </c>
      <c r="T357" s="9" t="n">
        <f aca="false">IF(ISNUMBER(P357),IF(P357&lt;=R357,1,0),"")</f>
        <v>1</v>
      </c>
      <c r="U357" s="9" t="n">
        <f aca="false">IF(E357&gt;Scenario!$B$14,0,IF(OR(AND(ISNUMBER(H357),H357&lt;=Scenario!$B$14),AND(ISNUMBER(I357),I357&lt;=Scenario!$B$14)),0,1))</f>
        <v>0</v>
      </c>
      <c r="V357" s="9" t="n">
        <f aca="false">IF(AND(U357=1,(Scenario!$B$14-E357)/60&gt;R357),1,0)</f>
        <v>0</v>
      </c>
      <c r="W357" s="9" t="n">
        <f aca="false">IF(OR(C357=Scenario!$B$22,C357=Scenario!$C$22),1,0)</f>
        <v>1</v>
      </c>
      <c r="X357" s="9" t="n">
        <f aca="false">IF(ISNUMBER(I357),1,0)</f>
        <v>0</v>
      </c>
      <c r="Y357" s="9" t="n">
        <f aca="false">MOD(INT(E357/86400)+3,7)</f>
        <v>1</v>
      </c>
      <c r="Z357" s="9" t="n">
        <f aca="false">MOD(INT(E357/3600),24)</f>
        <v>8</v>
      </c>
      <c r="AA357" s="6" t="s">
        <v>959</v>
      </c>
    </row>
    <row r="358" customFormat="false" ht="15" hidden="false" customHeight="false" outlineLevel="0" collapsed="false">
      <c r="A358" s="6" t="s">
        <v>960</v>
      </c>
      <c r="B358" s="6" t="s">
        <v>43</v>
      </c>
      <c r="C358" s="6" t="s">
        <v>46</v>
      </c>
      <c r="D358" s="6" t="s">
        <v>172</v>
      </c>
      <c r="E358" s="6" t="n">
        <v>1784016499</v>
      </c>
      <c r="F358" s="6" t="n">
        <v>1784016639</v>
      </c>
      <c r="G358" s="6" t="n">
        <v>1784016545</v>
      </c>
      <c r="H358" s="6" t="n">
        <v>1784018333</v>
      </c>
      <c r="J358" s="6" t="n">
        <v>0</v>
      </c>
      <c r="K358" s="6" t="n">
        <v>0</v>
      </c>
      <c r="L358" s="9" t="n">
        <f aca="false">IF(AND(E358&gt;=Scenario!$B$11,E358&lt;Scenario!$B$12),1,0)</f>
        <v>1</v>
      </c>
      <c r="M358" s="9" t="n">
        <f aca="false">IF(AND(L358=1,ISNUMBER(F358)),MAX(0,F358-E358)/60,"")</f>
        <v>2.33333333333333</v>
      </c>
      <c r="N358" s="9" t="n">
        <f aca="false">IF(AND(L358=1,ISNUMBER(G358)),MAX(0,G358-E358)/60,"")</f>
        <v>0.766666666666667</v>
      </c>
      <c r="O358" s="9" t="n">
        <f aca="false">IF(ISNUMBER(H358),IF(AND(H358&gt;=Scenario!$B$11,H358&lt;Scenario!$B$12),1,0),0)</f>
        <v>1</v>
      </c>
      <c r="P358" s="9" t="n">
        <f aca="false">IF(O358=1,MAX(0,H358-E358)/60,"")</f>
        <v>30.5666666666667</v>
      </c>
      <c r="Q358" s="9" t="n">
        <f aca="false">INDEX(Scenario!$B$18:$B$20,MATCH(B358,Scenario!$A$18:$A$20,0))</f>
        <v>60</v>
      </c>
      <c r="R358" s="9" t="n">
        <f aca="false">INDEX(Scenario!$C$18:$C$20,MATCH(B358,Scenario!$A$18:$A$20,0))</f>
        <v>1440</v>
      </c>
      <c r="S358" s="9" t="n">
        <f aca="false">IF(ISNUMBER(M358),IF(M358&lt;=Q358,1,0),"")</f>
        <v>1</v>
      </c>
      <c r="T358" s="9" t="n">
        <f aca="false">IF(ISNUMBER(P358),IF(P358&lt;=R358,1,0),"")</f>
        <v>1</v>
      </c>
      <c r="U358" s="9" t="n">
        <f aca="false">IF(E358&gt;Scenario!$B$14,0,IF(OR(AND(ISNUMBER(H358),H358&lt;=Scenario!$B$14),AND(ISNUMBER(I358),I358&lt;=Scenario!$B$14)),0,1))</f>
        <v>0</v>
      </c>
      <c r="V358" s="9" t="n">
        <f aca="false">IF(AND(U358=1,(Scenario!$B$14-E358)/60&gt;R358),1,0)</f>
        <v>0</v>
      </c>
      <c r="W358" s="9" t="n">
        <f aca="false">IF(OR(C358=Scenario!$B$22,C358=Scenario!$C$22),1,0)</f>
        <v>1</v>
      </c>
      <c r="X358" s="9" t="n">
        <f aca="false">IF(ISNUMBER(I358),1,0)</f>
        <v>0</v>
      </c>
      <c r="Y358" s="9" t="n">
        <f aca="false">MOD(INT(E358/86400)+3,7)</f>
        <v>1</v>
      </c>
      <c r="Z358" s="9" t="n">
        <f aca="false">MOD(INT(E358/3600),24)</f>
        <v>8</v>
      </c>
      <c r="AA358" s="6" t="s">
        <v>961</v>
      </c>
    </row>
    <row r="359" customFormat="false" ht="15" hidden="false" customHeight="false" outlineLevel="0" collapsed="false">
      <c r="A359" s="6" t="s">
        <v>962</v>
      </c>
      <c r="B359" s="6" t="s">
        <v>44</v>
      </c>
      <c r="C359" s="6" t="s">
        <v>249</v>
      </c>
      <c r="D359" s="6" t="s">
        <v>170</v>
      </c>
      <c r="E359" s="6" t="n">
        <v>1784017973</v>
      </c>
      <c r="F359" s="6" t="n">
        <v>1784018217</v>
      </c>
      <c r="G359" s="6" t="n">
        <v>1784017990</v>
      </c>
      <c r="H359" s="6" t="n">
        <v>1784021829</v>
      </c>
      <c r="J359" s="6" t="n">
        <v>0</v>
      </c>
      <c r="K359" s="6" t="n">
        <v>0</v>
      </c>
      <c r="L359" s="9" t="n">
        <f aca="false">IF(AND(E359&gt;=Scenario!$B$11,E359&lt;Scenario!$B$12),1,0)</f>
        <v>1</v>
      </c>
      <c r="M359" s="9" t="n">
        <f aca="false">IF(AND(L359=1,ISNUMBER(F359)),MAX(0,F359-E359)/60,"")</f>
        <v>4.06666666666667</v>
      </c>
      <c r="N359" s="9" t="n">
        <f aca="false">IF(AND(L359=1,ISNUMBER(G359)),MAX(0,G359-E359)/60,"")</f>
        <v>0.283333333333333</v>
      </c>
      <c r="O359" s="9" t="n">
        <f aca="false">IF(ISNUMBER(H359),IF(AND(H359&gt;=Scenario!$B$11,H359&lt;Scenario!$B$12),1,0),0)</f>
        <v>1</v>
      </c>
      <c r="P359" s="9" t="n">
        <f aca="false">IF(O359=1,MAX(0,H359-E359)/60,"")</f>
        <v>64.2666666666667</v>
      </c>
      <c r="Q359" s="9" t="n">
        <f aca="false">INDEX(Scenario!$B$18:$B$20,MATCH(B359,Scenario!$A$18:$A$20,0))</f>
        <v>240</v>
      </c>
      <c r="R359" s="9" t="n">
        <f aca="false">INDEX(Scenario!$C$18:$C$20,MATCH(B359,Scenario!$A$18:$A$20,0))</f>
        <v>4320</v>
      </c>
      <c r="S359" s="9" t="n">
        <f aca="false">IF(ISNUMBER(M359),IF(M359&lt;=Q359,1,0),"")</f>
        <v>1</v>
      </c>
      <c r="T359" s="9" t="n">
        <f aca="false">IF(ISNUMBER(P359),IF(P359&lt;=R359,1,0),"")</f>
        <v>1</v>
      </c>
      <c r="U359" s="9" t="n">
        <f aca="false">IF(E359&gt;Scenario!$B$14,0,IF(OR(AND(ISNUMBER(H359),H359&lt;=Scenario!$B$14),AND(ISNUMBER(I359),I359&lt;=Scenario!$B$14)),0,1))</f>
        <v>0</v>
      </c>
      <c r="V359" s="9" t="n">
        <f aca="false">IF(AND(U359=1,(Scenario!$B$14-E359)/60&gt;R359),1,0)</f>
        <v>0</v>
      </c>
      <c r="W359" s="9" t="n">
        <f aca="false">IF(OR(C359=Scenario!$B$22,C359=Scenario!$C$22),1,0)</f>
        <v>0</v>
      </c>
      <c r="X359" s="9" t="n">
        <f aca="false">IF(ISNUMBER(I359),1,0)</f>
        <v>0</v>
      </c>
      <c r="Y359" s="9" t="n">
        <f aca="false">MOD(INT(E359/86400)+3,7)</f>
        <v>1</v>
      </c>
      <c r="Z359" s="9" t="n">
        <f aca="false">MOD(INT(E359/3600),24)</f>
        <v>8</v>
      </c>
      <c r="AA359" s="6" t="s">
        <v>963</v>
      </c>
    </row>
    <row r="360" customFormat="false" ht="15" hidden="false" customHeight="false" outlineLevel="0" collapsed="false">
      <c r="A360" s="6" t="s">
        <v>964</v>
      </c>
      <c r="B360" s="6" t="s">
        <v>43</v>
      </c>
      <c r="C360" s="6" t="s">
        <v>249</v>
      </c>
      <c r="D360" s="6" t="s">
        <v>171</v>
      </c>
      <c r="E360" s="6" t="n">
        <v>1784018550</v>
      </c>
      <c r="F360" s="6" t="n">
        <v>1784018786</v>
      </c>
      <c r="G360" s="6" t="n">
        <v>1784018600</v>
      </c>
      <c r="H360" s="6" t="n">
        <v>1784022204</v>
      </c>
      <c r="J360" s="6" t="n">
        <v>0</v>
      </c>
      <c r="K360" s="6" t="n">
        <v>0</v>
      </c>
      <c r="L360" s="9" t="n">
        <f aca="false">IF(AND(E360&gt;=Scenario!$B$11,E360&lt;Scenario!$B$12),1,0)</f>
        <v>1</v>
      </c>
      <c r="M360" s="9" t="n">
        <f aca="false">IF(AND(L360=1,ISNUMBER(F360)),MAX(0,F360-E360)/60,"")</f>
        <v>3.93333333333333</v>
      </c>
      <c r="N360" s="9" t="n">
        <f aca="false">IF(AND(L360=1,ISNUMBER(G360)),MAX(0,G360-E360)/60,"")</f>
        <v>0.833333333333333</v>
      </c>
      <c r="O360" s="9" t="n">
        <f aca="false">IF(ISNUMBER(H360),IF(AND(H360&gt;=Scenario!$B$11,H360&lt;Scenario!$B$12),1,0),0)</f>
        <v>1</v>
      </c>
      <c r="P360" s="9" t="n">
        <f aca="false">IF(O360=1,MAX(0,H360-E360)/60,"")</f>
        <v>60.9</v>
      </c>
      <c r="Q360" s="9" t="n">
        <f aca="false">INDEX(Scenario!$B$18:$B$20,MATCH(B360,Scenario!$A$18:$A$20,0))</f>
        <v>60</v>
      </c>
      <c r="R360" s="9" t="n">
        <f aca="false">INDEX(Scenario!$C$18:$C$20,MATCH(B360,Scenario!$A$18:$A$20,0))</f>
        <v>1440</v>
      </c>
      <c r="S360" s="9" t="n">
        <f aca="false">IF(ISNUMBER(M360),IF(M360&lt;=Q360,1,0),"")</f>
        <v>1</v>
      </c>
      <c r="T360" s="9" t="n">
        <f aca="false">IF(ISNUMBER(P360),IF(P360&lt;=R360,1,0),"")</f>
        <v>1</v>
      </c>
      <c r="U360" s="9" t="n">
        <f aca="false">IF(E360&gt;Scenario!$B$14,0,IF(OR(AND(ISNUMBER(H360),H360&lt;=Scenario!$B$14),AND(ISNUMBER(I360),I360&lt;=Scenario!$B$14)),0,1))</f>
        <v>0</v>
      </c>
      <c r="V360" s="9" t="n">
        <f aca="false">IF(AND(U360=1,(Scenario!$B$14-E360)/60&gt;R360),1,0)</f>
        <v>0</v>
      </c>
      <c r="W360" s="9" t="n">
        <f aca="false">IF(OR(C360=Scenario!$B$22,C360=Scenario!$C$22),1,0)</f>
        <v>0</v>
      </c>
      <c r="X360" s="9" t="n">
        <f aca="false">IF(ISNUMBER(I360),1,0)</f>
        <v>0</v>
      </c>
      <c r="Y360" s="9" t="n">
        <f aca="false">MOD(INT(E360/86400)+3,7)</f>
        <v>1</v>
      </c>
      <c r="Z360" s="9" t="n">
        <f aca="false">MOD(INT(E360/3600),24)</f>
        <v>8</v>
      </c>
      <c r="AA360" s="6" t="s">
        <v>965</v>
      </c>
    </row>
    <row r="361" customFormat="false" ht="15" hidden="false" customHeight="false" outlineLevel="0" collapsed="false">
      <c r="A361" s="6" t="s">
        <v>966</v>
      </c>
      <c r="B361" s="6" t="s">
        <v>44</v>
      </c>
      <c r="C361" s="6" t="s">
        <v>46</v>
      </c>
      <c r="D361" s="6" t="s">
        <v>171</v>
      </c>
      <c r="E361" s="6" t="n">
        <v>1784021725</v>
      </c>
      <c r="F361" s="6" t="n">
        <v>1784021852</v>
      </c>
      <c r="G361" s="6" t="n">
        <v>1784021781</v>
      </c>
      <c r="H361" s="6" t="n">
        <v>1784029565</v>
      </c>
      <c r="J361" s="6" t="n">
        <v>0</v>
      </c>
      <c r="K361" s="6" t="n">
        <v>0</v>
      </c>
      <c r="L361" s="9" t="n">
        <f aca="false">IF(AND(E361&gt;=Scenario!$B$11,E361&lt;Scenario!$B$12),1,0)</f>
        <v>1</v>
      </c>
      <c r="M361" s="9" t="n">
        <f aca="false">IF(AND(L361=1,ISNUMBER(F361)),MAX(0,F361-E361)/60,"")</f>
        <v>2.11666666666667</v>
      </c>
      <c r="N361" s="9" t="n">
        <f aca="false">IF(AND(L361=1,ISNUMBER(G361)),MAX(0,G361-E361)/60,"")</f>
        <v>0.933333333333333</v>
      </c>
      <c r="O361" s="9" t="n">
        <f aca="false">IF(ISNUMBER(H361),IF(AND(H361&gt;=Scenario!$B$11,H361&lt;Scenario!$B$12),1,0),0)</f>
        <v>1</v>
      </c>
      <c r="P361" s="9" t="n">
        <f aca="false">IF(O361=1,MAX(0,H361-E361)/60,"")</f>
        <v>130.666666666667</v>
      </c>
      <c r="Q361" s="9" t="n">
        <f aca="false">INDEX(Scenario!$B$18:$B$20,MATCH(B361,Scenario!$A$18:$A$20,0))</f>
        <v>240</v>
      </c>
      <c r="R361" s="9" t="n">
        <f aca="false">INDEX(Scenario!$C$18:$C$20,MATCH(B361,Scenario!$A$18:$A$20,0))</f>
        <v>4320</v>
      </c>
      <c r="S361" s="9" t="n">
        <f aca="false">IF(ISNUMBER(M361),IF(M361&lt;=Q361,1,0),"")</f>
        <v>1</v>
      </c>
      <c r="T361" s="9" t="n">
        <f aca="false">IF(ISNUMBER(P361),IF(P361&lt;=R361,1,0),"")</f>
        <v>1</v>
      </c>
      <c r="U361" s="9" t="n">
        <f aca="false">IF(E361&gt;Scenario!$B$14,0,IF(OR(AND(ISNUMBER(H361),H361&lt;=Scenario!$B$14),AND(ISNUMBER(I361),I361&lt;=Scenario!$B$14)),0,1))</f>
        <v>0</v>
      </c>
      <c r="V361" s="9" t="n">
        <f aca="false">IF(AND(U361=1,(Scenario!$B$14-E361)/60&gt;R361),1,0)</f>
        <v>0</v>
      </c>
      <c r="W361" s="9" t="n">
        <f aca="false">IF(OR(C361=Scenario!$B$22,C361=Scenario!$C$22),1,0)</f>
        <v>1</v>
      </c>
      <c r="X361" s="9" t="n">
        <f aca="false">IF(ISNUMBER(I361),1,0)</f>
        <v>0</v>
      </c>
      <c r="Y361" s="9" t="n">
        <f aca="false">MOD(INT(E361/86400)+3,7)</f>
        <v>1</v>
      </c>
      <c r="Z361" s="9" t="n">
        <f aca="false">MOD(INT(E361/3600),24)</f>
        <v>9</v>
      </c>
      <c r="AA361" s="6" t="s">
        <v>967</v>
      </c>
    </row>
    <row r="362" customFormat="false" ht="15" hidden="false" customHeight="false" outlineLevel="0" collapsed="false">
      <c r="A362" s="6" t="s">
        <v>968</v>
      </c>
      <c r="B362" s="6" t="s">
        <v>43</v>
      </c>
      <c r="C362" s="6" t="s">
        <v>46</v>
      </c>
      <c r="D362" s="6" t="s">
        <v>170</v>
      </c>
      <c r="E362" s="6" t="n">
        <v>1784021783</v>
      </c>
      <c r="F362" s="6" t="n">
        <v>1784021964</v>
      </c>
      <c r="G362" s="6" t="n">
        <v>1784021833</v>
      </c>
      <c r="H362" s="6" t="n">
        <v>1784024033</v>
      </c>
      <c r="J362" s="6" t="n">
        <v>0</v>
      </c>
      <c r="K362" s="6" t="n">
        <v>1</v>
      </c>
      <c r="L362" s="9" t="n">
        <f aca="false">IF(AND(E362&gt;=Scenario!$B$11,E362&lt;Scenario!$B$12),1,0)</f>
        <v>1</v>
      </c>
      <c r="M362" s="9" t="n">
        <f aca="false">IF(AND(L362=1,ISNUMBER(F362)),MAX(0,F362-E362)/60,"")</f>
        <v>3.01666666666667</v>
      </c>
      <c r="N362" s="9" t="n">
        <f aca="false">IF(AND(L362=1,ISNUMBER(G362)),MAX(0,G362-E362)/60,"")</f>
        <v>0.833333333333333</v>
      </c>
      <c r="O362" s="9" t="n">
        <f aca="false">IF(ISNUMBER(H362),IF(AND(H362&gt;=Scenario!$B$11,H362&lt;Scenario!$B$12),1,0),0)</f>
        <v>1</v>
      </c>
      <c r="P362" s="9" t="n">
        <f aca="false">IF(O362=1,MAX(0,H362-E362)/60,"")</f>
        <v>37.5</v>
      </c>
      <c r="Q362" s="9" t="n">
        <f aca="false">INDEX(Scenario!$B$18:$B$20,MATCH(B362,Scenario!$A$18:$A$20,0))</f>
        <v>60</v>
      </c>
      <c r="R362" s="9" t="n">
        <f aca="false">INDEX(Scenario!$C$18:$C$20,MATCH(B362,Scenario!$A$18:$A$20,0))</f>
        <v>1440</v>
      </c>
      <c r="S362" s="9" t="n">
        <f aca="false">IF(ISNUMBER(M362),IF(M362&lt;=Q362,1,0),"")</f>
        <v>1</v>
      </c>
      <c r="T362" s="9" t="n">
        <f aca="false">IF(ISNUMBER(P362),IF(P362&lt;=R362,1,0),"")</f>
        <v>1</v>
      </c>
      <c r="U362" s="9" t="n">
        <f aca="false">IF(E362&gt;Scenario!$B$14,0,IF(OR(AND(ISNUMBER(H362),H362&lt;=Scenario!$B$14),AND(ISNUMBER(I362),I362&lt;=Scenario!$B$14)),0,1))</f>
        <v>0</v>
      </c>
      <c r="V362" s="9" t="n">
        <f aca="false">IF(AND(U362=1,(Scenario!$B$14-E362)/60&gt;R362),1,0)</f>
        <v>0</v>
      </c>
      <c r="W362" s="9" t="n">
        <f aca="false">IF(OR(C362=Scenario!$B$22,C362=Scenario!$C$22),1,0)</f>
        <v>1</v>
      </c>
      <c r="X362" s="9" t="n">
        <f aca="false">IF(ISNUMBER(I362),1,0)</f>
        <v>0</v>
      </c>
      <c r="Y362" s="9" t="n">
        <f aca="false">MOD(INT(E362/86400)+3,7)</f>
        <v>1</v>
      </c>
      <c r="Z362" s="9" t="n">
        <f aca="false">MOD(INT(E362/3600),24)</f>
        <v>9</v>
      </c>
      <c r="AA362" s="6" t="s">
        <v>969</v>
      </c>
    </row>
    <row r="363" customFormat="false" ht="15" hidden="false" customHeight="false" outlineLevel="0" collapsed="false">
      <c r="A363" s="6" t="s">
        <v>970</v>
      </c>
      <c r="B363" s="6" t="s">
        <v>43</v>
      </c>
      <c r="C363" s="6" t="s">
        <v>249</v>
      </c>
      <c r="D363" s="6" t="s">
        <v>172</v>
      </c>
      <c r="E363" s="6" t="n">
        <v>1784022296</v>
      </c>
      <c r="F363" s="6" t="n">
        <v>1784022503</v>
      </c>
      <c r="G363" s="6" t="n">
        <v>1784022354</v>
      </c>
      <c r="H363" s="6" t="n">
        <v>1784024110</v>
      </c>
      <c r="J363" s="6" t="n">
        <v>0</v>
      </c>
      <c r="K363" s="6" t="n">
        <v>0</v>
      </c>
      <c r="L363" s="9" t="n">
        <f aca="false">IF(AND(E363&gt;=Scenario!$B$11,E363&lt;Scenario!$B$12),1,0)</f>
        <v>1</v>
      </c>
      <c r="M363" s="9" t="n">
        <f aca="false">IF(AND(L363=1,ISNUMBER(F363)),MAX(0,F363-E363)/60,"")</f>
        <v>3.45</v>
      </c>
      <c r="N363" s="9" t="n">
        <f aca="false">IF(AND(L363=1,ISNUMBER(G363)),MAX(0,G363-E363)/60,"")</f>
        <v>0.966666666666667</v>
      </c>
      <c r="O363" s="9" t="n">
        <f aca="false">IF(ISNUMBER(H363),IF(AND(H363&gt;=Scenario!$B$11,H363&lt;Scenario!$B$12),1,0),0)</f>
        <v>1</v>
      </c>
      <c r="P363" s="9" t="n">
        <f aca="false">IF(O363=1,MAX(0,H363-E363)/60,"")</f>
        <v>30.2333333333333</v>
      </c>
      <c r="Q363" s="9" t="n">
        <f aca="false">INDEX(Scenario!$B$18:$B$20,MATCH(B363,Scenario!$A$18:$A$20,0))</f>
        <v>60</v>
      </c>
      <c r="R363" s="9" t="n">
        <f aca="false">INDEX(Scenario!$C$18:$C$20,MATCH(B363,Scenario!$A$18:$A$20,0))</f>
        <v>1440</v>
      </c>
      <c r="S363" s="9" t="n">
        <f aca="false">IF(ISNUMBER(M363),IF(M363&lt;=Q363,1,0),"")</f>
        <v>1</v>
      </c>
      <c r="T363" s="9" t="n">
        <f aca="false">IF(ISNUMBER(P363),IF(P363&lt;=R363,1,0),"")</f>
        <v>1</v>
      </c>
      <c r="U363" s="9" t="n">
        <f aca="false">IF(E363&gt;Scenario!$B$14,0,IF(OR(AND(ISNUMBER(H363),H363&lt;=Scenario!$B$14),AND(ISNUMBER(I363),I363&lt;=Scenario!$B$14)),0,1))</f>
        <v>0</v>
      </c>
      <c r="V363" s="9" t="n">
        <f aca="false">IF(AND(U363=1,(Scenario!$B$14-E363)/60&gt;R363),1,0)</f>
        <v>0</v>
      </c>
      <c r="W363" s="9" t="n">
        <f aca="false">IF(OR(C363=Scenario!$B$22,C363=Scenario!$C$22),1,0)</f>
        <v>0</v>
      </c>
      <c r="X363" s="9" t="n">
        <f aca="false">IF(ISNUMBER(I363),1,0)</f>
        <v>0</v>
      </c>
      <c r="Y363" s="9" t="n">
        <f aca="false">MOD(INT(E363/86400)+3,7)</f>
        <v>1</v>
      </c>
      <c r="Z363" s="9" t="n">
        <f aca="false">MOD(INT(E363/3600),24)</f>
        <v>9</v>
      </c>
      <c r="AA363" s="6" t="s">
        <v>971</v>
      </c>
    </row>
    <row r="364" customFormat="false" ht="15" hidden="false" customHeight="false" outlineLevel="0" collapsed="false">
      <c r="A364" s="6" t="s">
        <v>972</v>
      </c>
      <c r="B364" s="6" t="s">
        <v>43</v>
      </c>
      <c r="C364" s="6" t="s">
        <v>288</v>
      </c>
      <c r="D364" s="6" t="s">
        <v>172</v>
      </c>
      <c r="E364" s="6" t="n">
        <v>1784022393</v>
      </c>
      <c r="F364" s="6" t="n">
        <v>1784022530</v>
      </c>
      <c r="G364" s="6" t="n">
        <v>1784022441</v>
      </c>
      <c r="H364" s="6" t="n">
        <v>1784025489</v>
      </c>
      <c r="J364" s="6" t="n">
        <v>0</v>
      </c>
      <c r="K364" s="6" t="n">
        <v>0</v>
      </c>
      <c r="L364" s="9" t="n">
        <f aca="false">IF(AND(E364&gt;=Scenario!$B$11,E364&lt;Scenario!$B$12),1,0)</f>
        <v>1</v>
      </c>
      <c r="M364" s="9" t="n">
        <f aca="false">IF(AND(L364=1,ISNUMBER(F364)),MAX(0,F364-E364)/60,"")</f>
        <v>2.28333333333333</v>
      </c>
      <c r="N364" s="9" t="n">
        <f aca="false">IF(AND(L364=1,ISNUMBER(G364)),MAX(0,G364-E364)/60,"")</f>
        <v>0.8</v>
      </c>
      <c r="O364" s="9" t="n">
        <f aca="false">IF(ISNUMBER(H364),IF(AND(H364&gt;=Scenario!$B$11,H364&lt;Scenario!$B$12),1,0),0)</f>
        <v>1</v>
      </c>
      <c r="P364" s="9" t="n">
        <f aca="false">IF(O364=1,MAX(0,H364-E364)/60,"")</f>
        <v>51.6</v>
      </c>
      <c r="Q364" s="9" t="n">
        <f aca="false">INDEX(Scenario!$B$18:$B$20,MATCH(B364,Scenario!$A$18:$A$20,0))</f>
        <v>60</v>
      </c>
      <c r="R364" s="9" t="n">
        <f aca="false">INDEX(Scenario!$C$18:$C$20,MATCH(B364,Scenario!$A$18:$A$20,0))</f>
        <v>1440</v>
      </c>
      <c r="S364" s="9" t="n">
        <f aca="false">IF(ISNUMBER(M364),IF(M364&lt;=Q364,1,0),"")</f>
        <v>1</v>
      </c>
      <c r="T364" s="9" t="n">
        <f aca="false">IF(ISNUMBER(P364),IF(P364&lt;=R364,1,0),"")</f>
        <v>1</v>
      </c>
      <c r="U364" s="9" t="n">
        <f aca="false">IF(E364&gt;Scenario!$B$14,0,IF(OR(AND(ISNUMBER(H364),H364&lt;=Scenario!$B$14),AND(ISNUMBER(I364),I364&lt;=Scenario!$B$14)),0,1))</f>
        <v>0</v>
      </c>
      <c r="V364" s="9" t="n">
        <f aca="false">IF(AND(U364=1,(Scenario!$B$14-E364)/60&gt;R364),1,0)</f>
        <v>0</v>
      </c>
      <c r="W364" s="9" t="n">
        <f aca="false">IF(OR(C364=Scenario!$B$22,C364=Scenario!$C$22),1,0)</f>
        <v>0</v>
      </c>
      <c r="X364" s="9" t="n">
        <f aca="false">IF(ISNUMBER(I364),1,0)</f>
        <v>0</v>
      </c>
      <c r="Y364" s="9" t="n">
        <f aca="false">MOD(INT(E364/86400)+3,7)</f>
        <v>1</v>
      </c>
      <c r="Z364" s="9" t="n">
        <f aca="false">MOD(INT(E364/3600),24)</f>
        <v>9</v>
      </c>
      <c r="AA364" s="6" t="s">
        <v>973</v>
      </c>
    </row>
    <row r="365" customFormat="false" ht="15" hidden="false" customHeight="false" outlineLevel="0" collapsed="false">
      <c r="A365" s="6" t="s">
        <v>974</v>
      </c>
      <c r="B365" s="6" t="s">
        <v>44</v>
      </c>
      <c r="C365" s="6" t="s">
        <v>46</v>
      </c>
      <c r="D365" s="6" t="s">
        <v>171</v>
      </c>
      <c r="E365" s="6" t="n">
        <v>1784023920</v>
      </c>
      <c r="F365" s="6" t="n">
        <v>1784024171</v>
      </c>
      <c r="G365" s="6" t="n">
        <v>1784023937</v>
      </c>
      <c r="H365" s="6" t="n">
        <v>1784034417</v>
      </c>
      <c r="J365" s="6" t="n">
        <v>0</v>
      </c>
      <c r="K365" s="6" t="n">
        <v>0</v>
      </c>
      <c r="L365" s="9" t="n">
        <f aca="false">IF(AND(E365&gt;=Scenario!$B$11,E365&lt;Scenario!$B$12),1,0)</f>
        <v>1</v>
      </c>
      <c r="M365" s="9" t="n">
        <f aca="false">IF(AND(L365=1,ISNUMBER(F365)),MAX(0,F365-E365)/60,"")</f>
        <v>4.18333333333333</v>
      </c>
      <c r="N365" s="9" t="n">
        <f aca="false">IF(AND(L365=1,ISNUMBER(G365)),MAX(0,G365-E365)/60,"")</f>
        <v>0.283333333333333</v>
      </c>
      <c r="O365" s="9" t="n">
        <f aca="false">IF(ISNUMBER(H365),IF(AND(H365&gt;=Scenario!$B$11,H365&lt;Scenario!$B$12),1,0),0)</f>
        <v>1</v>
      </c>
      <c r="P365" s="9" t="n">
        <f aca="false">IF(O365=1,MAX(0,H365-E365)/60,"")</f>
        <v>174.95</v>
      </c>
      <c r="Q365" s="9" t="n">
        <f aca="false">INDEX(Scenario!$B$18:$B$20,MATCH(B365,Scenario!$A$18:$A$20,0))</f>
        <v>240</v>
      </c>
      <c r="R365" s="9" t="n">
        <f aca="false">INDEX(Scenario!$C$18:$C$20,MATCH(B365,Scenario!$A$18:$A$20,0))</f>
        <v>4320</v>
      </c>
      <c r="S365" s="9" t="n">
        <f aca="false">IF(ISNUMBER(M365),IF(M365&lt;=Q365,1,0),"")</f>
        <v>1</v>
      </c>
      <c r="T365" s="9" t="n">
        <f aca="false">IF(ISNUMBER(P365),IF(P365&lt;=R365,1,0),"")</f>
        <v>1</v>
      </c>
      <c r="U365" s="9" t="n">
        <f aca="false">IF(E365&gt;Scenario!$B$14,0,IF(OR(AND(ISNUMBER(H365),H365&lt;=Scenario!$B$14),AND(ISNUMBER(I365),I365&lt;=Scenario!$B$14)),0,1))</f>
        <v>0</v>
      </c>
      <c r="V365" s="9" t="n">
        <f aca="false">IF(AND(U365=1,(Scenario!$B$14-E365)/60&gt;R365),1,0)</f>
        <v>0</v>
      </c>
      <c r="W365" s="9" t="n">
        <f aca="false">IF(OR(C365=Scenario!$B$22,C365=Scenario!$C$22),1,0)</f>
        <v>1</v>
      </c>
      <c r="X365" s="9" t="n">
        <f aca="false">IF(ISNUMBER(I365),1,0)</f>
        <v>0</v>
      </c>
      <c r="Y365" s="9" t="n">
        <f aca="false">MOD(INT(E365/86400)+3,7)</f>
        <v>1</v>
      </c>
      <c r="Z365" s="9" t="n">
        <f aca="false">MOD(INT(E365/3600),24)</f>
        <v>10</v>
      </c>
      <c r="AA365" s="6" t="s">
        <v>975</v>
      </c>
    </row>
    <row r="366" customFormat="false" ht="15" hidden="false" customHeight="false" outlineLevel="0" collapsed="false">
      <c r="A366" s="6" t="s">
        <v>976</v>
      </c>
      <c r="B366" s="6" t="s">
        <v>44</v>
      </c>
      <c r="C366" s="6" t="s">
        <v>249</v>
      </c>
      <c r="D366" s="6" t="s">
        <v>170</v>
      </c>
      <c r="E366" s="6" t="n">
        <v>1784024827</v>
      </c>
      <c r="F366" s="6" t="n">
        <v>1784024946</v>
      </c>
      <c r="G366" s="6" t="n">
        <v>1784024866</v>
      </c>
      <c r="H366" s="6" t="n">
        <v>1784026843</v>
      </c>
      <c r="J366" s="6" t="n">
        <v>0</v>
      </c>
      <c r="K366" s="6" t="n">
        <v>0</v>
      </c>
      <c r="L366" s="9" t="n">
        <f aca="false">IF(AND(E366&gt;=Scenario!$B$11,E366&lt;Scenario!$B$12),1,0)</f>
        <v>1</v>
      </c>
      <c r="M366" s="9" t="n">
        <f aca="false">IF(AND(L366=1,ISNUMBER(F366)),MAX(0,F366-E366)/60,"")</f>
        <v>1.98333333333333</v>
      </c>
      <c r="N366" s="9" t="n">
        <f aca="false">IF(AND(L366=1,ISNUMBER(G366)),MAX(0,G366-E366)/60,"")</f>
        <v>0.65</v>
      </c>
      <c r="O366" s="9" t="n">
        <f aca="false">IF(ISNUMBER(H366),IF(AND(H366&gt;=Scenario!$B$11,H366&lt;Scenario!$B$12),1,0),0)</f>
        <v>1</v>
      </c>
      <c r="P366" s="9" t="n">
        <f aca="false">IF(O366=1,MAX(0,H366-E366)/60,"")</f>
        <v>33.6</v>
      </c>
      <c r="Q366" s="9" t="n">
        <f aca="false">INDEX(Scenario!$B$18:$B$20,MATCH(B366,Scenario!$A$18:$A$20,0))</f>
        <v>240</v>
      </c>
      <c r="R366" s="9" t="n">
        <f aca="false">INDEX(Scenario!$C$18:$C$20,MATCH(B366,Scenario!$A$18:$A$20,0))</f>
        <v>4320</v>
      </c>
      <c r="S366" s="9" t="n">
        <f aca="false">IF(ISNUMBER(M366),IF(M366&lt;=Q366,1,0),"")</f>
        <v>1</v>
      </c>
      <c r="T366" s="9" t="n">
        <f aca="false">IF(ISNUMBER(P366),IF(P366&lt;=R366,1,0),"")</f>
        <v>1</v>
      </c>
      <c r="U366" s="9" t="n">
        <f aca="false">IF(E366&gt;Scenario!$B$14,0,IF(OR(AND(ISNUMBER(H366),H366&lt;=Scenario!$B$14),AND(ISNUMBER(I366),I366&lt;=Scenario!$B$14)),0,1))</f>
        <v>0</v>
      </c>
      <c r="V366" s="9" t="n">
        <f aca="false">IF(AND(U366=1,(Scenario!$B$14-E366)/60&gt;R366),1,0)</f>
        <v>0</v>
      </c>
      <c r="W366" s="9" t="n">
        <f aca="false">IF(OR(C366=Scenario!$B$22,C366=Scenario!$C$22),1,0)</f>
        <v>0</v>
      </c>
      <c r="X366" s="9" t="n">
        <f aca="false">IF(ISNUMBER(I366),1,0)</f>
        <v>0</v>
      </c>
      <c r="Y366" s="9" t="n">
        <f aca="false">MOD(INT(E366/86400)+3,7)</f>
        <v>1</v>
      </c>
      <c r="Z366" s="9" t="n">
        <f aca="false">MOD(INT(E366/3600),24)</f>
        <v>10</v>
      </c>
      <c r="AA366" s="6" t="s">
        <v>977</v>
      </c>
    </row>
    <row r="367" customFormat="false" ht="15" hidden="false" customHeight="false" outlineLevel="0" collapsed="false">
      <c r="A367" s="6" t="s">
        <v>978</v>
      </c>
      <c r="B367" s="6" t="s">
        <v>42</v>
      </c>
      <c r="C367" s="6" t="s">
        <v>249</v>
      </c>
      <c r="D367" s="6" t="s">
        <v>172</v>
      </c>
      <c r="E367" s="6" t="n">
        <v>1784025206</v>
      </c>
      <c r="F367" s="6" t="n">
        <v>1784025398</v>
      </c>
      <c r="G367" s="6" t="n">
        <v>1784025221</v>
      </c>
      <c r="H367" s="6" t="n">
        <v>1784041685</v>
      </c>
      <c r="J367" s="6" t="n">
        <v>1</v>
      </c>
      <c r="K367" s="6" t="n">
        <v>0</v>
      </c>
      <c r="L367" s="9" t="n">
        <f aca="false">IF(AND(E367&gt;=Scenario!$B$11,E367&lt;Scenario!$B$12),1,0)</f>
        <v>1</v>
      </c>
      <c r="M367" s="9" t="n">
        <f aca="false">IF(AND(L367=1,ISNUMBER(F367)),MAX(0,F367-E367)/60,"")</f>
        <v>3.2</v>
      </c>
      <c r="N367" s="9" t="n">
        <f aca="false">IF(AND(L367=1,ISNUMBER(G367)),MAX(0,G367-E367)/60,"")</f>
        <v>0.25</v>
      </c>
      <c r="O367" s="9" t="n">
        <f aca="false">IF(ISNUMBER(H367),IF(AND(H367&gt;=Scenario!$B$11,H367&lt;Scenario!$B$12),1,0),0)</f>
        <v>1</v>
      </c>
      <c r="P367" s="9" t="n">
        <f aca="false">IF(O367=1,MAX(0,H367-E367)/60,"")</f>
        <v>274.65</v>
      </c>
      <c r="Q367" s="9" t="n">
        <f aca="false">INDEX(Scenario!$B$18:$B$20,MATCH(B367,Scenario!$A$18:$A$20,0))</f>
        <v>15</v>
      </c>
      <c r="R367" s="9" t="n">
        <f aca="false">INDEX(Scenario!$C$18:$C$20,MATCH(B367,Scenario!$A$18:$A$20,0))</f>
        <v>240</v>
      </c>
      <c r="S367" s="9" t="n">
        <f aca="false">IF(ISNUMBER(M367),IF(M367&lt;=Q367,1,0),"")</f>
        <v>1</v>
      </c>
      <c r="T367" s="9" t="n">
        <f aca="false">IF(ISNUMBER(P367),IF(P367&lt;=R367,1,0),"")</f>
        <v>0</v>
      </c>
      <c r="U367" s="9" t="n">
        <f aca="false">IF(E367&gt;Scenario!$B$14,0,IF(OR(AND(ISNUMBER(H367),H367&lt;=Scenario!$B$14),AND(ISNUMBER(I367),I367&lt;=Scenario!$B$14)),0,1))</f>
        <v>0</v>
      </c>
      <c r="V367" s="9" t="n">
        <f aca="false">IF(AND(U367=1,(Scenario!$B$14-E367)/60&gt;R367),1,0)</f>
        <v>0</v>
      </c>
      <c r="W367" s="9" t="n">
        <f aca="false">IF(OR(C367=Scenario!$B$22,C367=Scenario!$C$22),1,0)</f>
        <v>0</v>
      </c>
      <c r="X367" s="9" t="n">
        <f aca="false">IF(ISNUMBER(I367),1,0)</f>
        <v>0</v>
      </c>
      <c r="Y367" s="9" t="n">
        <f aca="false">MOD(INT(E367/86400)+3,7)</f>
        <v>1</v>
      </c>
      <c r="Z367" s="9" t="n">
        <f aca="false">MOD(INT(E367/3600),24)</f>
        <v>10</v>
      </c>
      <c r="AA367" s="6" t="s">
        <v>979</v>
      </c>
    </row>
    <row r="368" customFormat="false" ht="15" hidden="false" customHeight="false" outlineLevel="0" collapsed="false">
      <c r="A368" s="6" t="s">
        <v>980</v>
      </c>
      <c r="B368" s="6" t="s">
        <v>44</v>
      </c>
      <c r="C368" s="6" t="s">
        <v>47</v>
      </c>
      <c r="D368" s="6" t="s">
        <v>172</v>
      </c>
      <c r="E368" s="6" t="n">
        <v>1784026284</v>
      </c>
      <c r="F368" s="6" t="n">
        <v>1784026527</v>
      </c>
      <c r="G368" s="6" t="n">
        <v>1784026306</v>
      </c>
      <c r="H368" s="6" t="n">
        <v>1784030505</v>
      </c>
      <c r="J368" s="6" t="n">
        <v>0</v>
      </c>
      <c r="K368" s="6" t="n">
        <v>0</v>
      </c>
      <c r="L368" s="9" t="n">
        <f aca="false">IF(AND(E368&gt;=Scenario!$B$11,E368&lt;Scenario!$B$12),1,0)</f>
        <v>1</v>
      </c>
      <c r="M368" s="9" t="n">
        <f aca="false">IF(AND(L368=1,ISNUMBER(F368)),MAX(0,F368-E368)/60,"")</f>
        <v>4.05</v>
      </c>
      <c r="N368" s="9" t="n">
        <f aca="false">IF(AND(L368=1,ISNUMBER(G368)),MAX(0,G368-E368)/60,"")</f>
        <v>0.366666666666667</v>
      </c>
      <c r="O368" s="9" t="n">
        <f aca="false">IF(ISNUMBER(H368),IF(AND(H368&gt;=Scenario!$B$11,H368&lt;Scenario!$B$12),1,0),0)</f>
        <v>1</v>
      </c>
      <c r="P368" s="9" t="n">
        <f aca="false">IF(O368=1,MAX(0,H368-E368)/60,"")</f>
        <v>70.35</v>
      </c>
      <c r="Q368" s="9" t="n">
        <f aca="false">INDEX(Scenario!$B$18:$B$20,MATCH(B368,Scenario!$A$18:$A$20,0))</f>
        <v>240</v>
      </c>
      <c r="R368" s="9" t="n">
        <f aca="false">INDEX(Scenario!$C$18:$C$20,MATCH(B368,Scenario!$A$18:$A$20,0))</f>
        <v>4320</v>
      </c>
      <c r="S368" s="9" t="n">
        <f aca="false">IF(ISNUMBER(M368),IF(M368&lt;=Q368,1,0),"")</f>
        <v>1</v>
      </c>
      <c r="T368" s="9" t="n">
        <f aca="false">IF(ISNUMBER(P368),IF(P368&lt;=R368,1,0),"")</f>
        <v>1</v>
      </c>
      <c r="U368" s="9" t="n">
        <f aca="false">IF(E368&gt;Scenario!$B$14,0,IF(OR(AND(ISNUMBER(H368),H368&lt;=Scenario!$B$14),AND(ISNUMBER(I368),I368&lt;=Scenario!$B$14)),0,1))</f>
        <v>0</v>
      </c>
      <c r="V368" s="9" t="n">
        <f aca="false">IF(AND(U368=1,(Scenario!$B$14-E368)/60&gt;R368),1,0)</f>
        <v>0</v>
      </c>
      <c r="W368" s="9" t="n">
        <f aca="false">IF(OR(C368=Scenario!$B$22,C368=Scenario!$C$22),1,0)</f>
        <v>1</v>
      </c>
      <c r="X368" s="9" t="n">
        <f aca="false">IF(ISNUMBER(I368),1,0)</f>
        <v>0</v>
      </c>
      <c r="Y368" s="9" t="n">
        <f aca="false">MOD(INT(E368/86400)+3,7)</f>
        <v>1</v>
      </c>
      <c r="Z368" s="9" t="n">
        <f aca="false">MOD(INT(E368/3600),24)</f>
        <v>10</v>
      </c>
      <c r="AA368" s="6" t="s">
        <v>981</v>
      </c>
    </row>
    <row r="369" customFormat="false" ht="15" hidden="false" customHeight="false" outlineLevel="0" collapsed="false">
      <c r="A369" s="6" t="s">
        <v>982</v>
      </c>
      <c r="B369" s="6" t="s">
        <v>43</v>
      </c>
      <c r="C369" s="6" t="s">
        <v>249</v>
      </c>
      <c r="D369" s="6" t="s">
        <v>170</v>
      </c>
      <c r="E369" s="6" t="n">
        <v>1784026439</v>
      </c>
      <c r="F369" s="6" t="n">
        <v>1784026632</v>
      </c>
      <c r="G369" s="6" t="n">
        <v>1784026471</v>
      </c>
      <c r="H369" s="6" t="n">
        <v>1784029395</v>
      </c>
      <c r="J369" s="6" t="n">
        <v>0</v>
      </c>
      <c r="K369" s="6" t="n">
        <v>0</v>
      </c>
      <c r="L369" s="9" t="n">
        <f aca="false">IF(AND(E369&gt;=Scenario!$B$11,E369&lt;Scenario!$B$12),1,0)</f>
        <v>1</v>
      </c>
      <c r="M369" s="9" t="n">
        <f aca="false">IF(AND(L369=1,ISNUMBER(F369)),MAX(0,F369-E369)/60,"")</f>
        <v>3.21666666666667</v>
      </c>
      <c r="N369" s="9" t="n">
        <f aca="false">IF(AND(L369=1,ISNUMBER(G369)),MAX(0,G369-E369)/60,"")</f>
        <v>0.533333333333333</v>
      </c>
      <c r="O369" s="9" t="n">
        <f aca="false">IF(ISNUMBER(H369),IF(AND(H369&gt;=Scenario!$B$11,H369&lt;Scenario!$B$12),1,0),0)</f>
        <v>1</v>
      </c>
      <c r="P369" s="9" t="n">
        <f aca="false">IF(O369=1,MAX(0,H369-E369)/60,"")</f>
        <v>49.2666666666667</v>
      </c>
      <c r="Q369" s="9" t="n">
        <f aca="false">INDEX(Scenario!$B$18:$B$20,MATCH(B369,Scenario!$A$18:$A$20,0))</f>
        <v>60</v>
      </c>
      <c r="R369" s="9" t="n">
        <f aca="false">INDEX(Scenario!$C$18:$C$20,MATCH(B369,Scenario!$A$18:$A$20,0))</f>
        <v>1440</v>
      </c>
      <c r="S369" s="9" t="n">
        <f aca="false">IF(ISNUMBER(M369),IF(M369&lt;=Q369,1,0),"")</f>
        <v>1</v>
      </c>
      <c r="T369" s="9" t="n">
        <f aca="false">IF(ISNUMBER(P369),IF(P369&lt;=R369,1,0),"")</f>
        <v>1</v>
      </c>
      <c r="U369" s="9" t="n">
        <f aca="false">IF(E369&gt;Scenario!$B$14,0,IF(OR(AND(ISNUMBER(H369),H369&lt;=Scenario!$B$14),AND(ISNUMBER(I369),I369&lt;=Scenario!$B$14)),0,1))</f>
        <v>0</v>
      </c>
      <c r="V369" s="9" t="n">
        <f aca="false">IF(AND(U369=1,(Scenario!$B$14-E369)/60&gt;R369),1,0)</f>
        <v>0</v>
      </c>
      <c r="W369" s="9" t="n">
        <f aca="false">IF(OR(C369=Scenario!$B$22,C369=Scenario!$C$22),1,0)</f>
        <v>0</v>
      </c>
      <c r="X369" s="9" t="n">
        <f aca="false">IF(ISNUMBER(I369),1,0)</f>
        <v>0</v>
      </c>
      <c r="Y369" s="9" t="n">
        <f aca="false">MOD(INT(E369/86400)+3,7)</f>
        <v>1</v>
      </c>
      <c r="Z369" s="9" t="n">
        <f aca="false">MOD(INT(E369/3600),24)</f>
        <v>10</v>
      </c>
      <c r="AA369" s="6" t="s">
        <v>983</v>
      </c>
    </row>
    <row r="370" customFormat="false" ht="15" hidden="false" customHeight="false" outlineLevel="0" collapsed="false">
      <c r="A370" s="6" t="s">
        <v>984</v>
      </c>
      <c r="B370" s="6" t="s">
        <v>44</v>
      </c>
      <c r="C370" s="6" t="s">
        <v>288</v>
      </c>
      <c r="D370" s="6" t="s">
        <v>170</v>
      </c>
      <c r="E370" s="6" t="n">
        <v>1784027140</v>
      </c>
      <c r="F370" s="6" t="n">
        <v>1784027398</v>
      </c>
      <c r="G370" s="6" t="n">
        <v>1784027179</v>
      </c>
      <c r="H370" s="6" t="n">
        <v>1784028454</v>
      </c>
      <c r="J370" s="6" t="n">
        <v>0</v>
      </c>
      <c r="K370" s="6" t="n">
        <v>0</v>
      </c>
      <c r="L370" s="9" t="n">
        <f aca="false">IF(AND(E370&gt;=Scenario!$B$11,E370&lt;Scenario!$B$12),1,0)</f>
        <v>1</v>
      </c>
      <c r="M370" s="9" t="n">
        <f aca="false">IF(AND(L370=1,ISNUMBER(F370)),MAX(0,F370-E370)/60,"")</f>
        <v>4.3</v>
      </c>
      <c r="N370" s="9" t="n">
        <f aca="false">IF(AND(L370=1,ISNUMBER(G370)),MAX(0,G370-E370)/60,"")</f>
        <v>0.65</v>
      </c>
      <c r="O370" s="9" t="n">
        <f aca="false">IF(ISNUMBER(H370),IF(AND(H370&gt;=Scenario!$B$11,H370&lt;Scenario!$B$12),1,0),0)</f>
        <v>1</v>
      </c>
      <c r="P370" s="9" t="n">
        <f aca="false">IF(O370=1,MAX(0,H370-E370)/60,"")</f>
        <v>21.9</v>
      </c>
      <c r="Q370" s="9" t="n">
        <f aca="false">INDEX(Scenario!$B$18:$B$20,MATCH(B370,Scenario!$A$18:$A$20,0))</f>
        <v>240</v>
      </c>
      <c r="R370" s="9" t="n">
        <f aca="false">INDEX(Scenario!$C$18:$C$20,MATCH(B370,Scenario!$A$18:$A$20,0))</f>
        <v>4320</v>
      </c>
      <c r="S370" s="9" t="n">
        <f aca="false">IF(ISNUMBER(M370),IF(M370&lt;=Q370,1,0),"")</f>
        <v>1</v>
      </c>
      <c r="T370" s="9" t="n">
        <f aca="false">IF(ISNUMBER(P370),IF(P370&lt;=R370,1,0),"")</f>
        <v>1</v>
      </c>
      <c r="U370" s="9" t="n">
        <f aca="false">IF(E370&gt;Scenario!$B$14,0,IF(OR(AND(ISNUMBER(H370),H370&lt;=Scenario!$B$14),AND(ISNUMBER(I370),I370&lt;=Scenario!$B$14)),0,1))</f>
        <v>0</v>
      </c>
      <c r="V370" s="9" t="n">
        <f aca="false">IF(AND(U370=1,(Scenario!$B$14-E370)/60&gt;R370),1,0)</f>
        <v>0</v>
      </c>
      <c r="W370" s="9" t="n">
        <f aca="false">IF(OR(C370=Scenario!$B$22,C370=Scenario!$C$22),1,0)</f>
        <v>0</v>
      </c>
      <c r="X370" s="9" t="n">
        <f aca="false">IF(ISNUMBER(I370),1,0)</f>
        <v>0</v>
      </c>
      <c r="Y370" s="9" t="n">
        <f aca="false">MOD(INT(E370/86400)+3,7)</f>
        <v>1</v>
      </c>
      <c r="Z370" s="9" t="n">
        <f aca="false">MOD(INT(E370/3600),24)</f>
        <v>11</v>
      </c>
      <c r="AA370" s="6" t="s">
        <v>985</v>
      </c>
    </row>
    <row r="371" customFormat="false" ht="15" hidden="false" customHeight="false" outlineLevel="0" collapsed="false">
      <c r="A371" s="6" t="s">
        <v>986</v>
      </c>
      <c r="B371" s="6" t="s">
        <v>42</v>
      </c>
      <c r="C371" s="6" t="s">
        <v>46</v>
      </c>
      <c r="D371" s="6" t="s">
        <v>171</v>
      </c>
      <c r="E371" s="6" t="n">
        <v>1784027888</v>
      </c>
      <c r="F371" s="6" t="n">
        <v>1784030597</v>
      </c>
      <c r="G371" s="6" t="n">
        <v>1784030431</v>
      </c>
      <c r="H371" s="6" t="n">
        <v>1784050310</v>
      </c>
      <c r="J371" s="6" t="n">
        <v>0</v>
      </c>
      <c r="K371" s="6" t="n">
        <v>0</v>
      </c>
      <c r="L371" s="9" t="n">
        <f aca="false">IF(AND(E371&gt;=Scenario!$B$11,E371&lt;Scenario!$B$12),1,0)</f>
        <v>1</v>
      </c>
      <c r="M371" s="9" t="n">
        <f aca="false">IF(AND(L371=1,ISNUMBER(F371)),MAX(0,F371-E371)/60,"")</f>
        <v>45.15</v>
      </c>
      <c r="N371" s="9" t="n">
        <f aca="false">IF(AND(L371=1,ISNUMBER(G371)),MAX(0,G371-E371)/60,"")</f>
        <v>42.3833333333333</v>
      </c>
      <c r="O371" s="9" t="n">
        <f aca="false">IF(ISNUMBER(H371),IF(AND(H371&gt;=Scenario!$B$11,H371&lt;Scenario!$B$12),1,0),0)</f>
        <v>1</v>
      </c>
      <c r="P371" s="9" t="n">
        <f aca="false">IF(O371=1,MAX(0,H371-E371)/60,"")</f>
        <v>373.7</v>
      </c>
      <c r="Q371" s="9" t="n">
        <f aca="false">INDEX(Scenario!$B$18:$B$20,MATCH(B371,Scenario!$A$18:$A$20,0))</f>
        <v>15</v>
      </c>
      <c r="R371" s="9" t="n">
        <f aca="false">INDEX(Scenario!$C$18:$C$20,MATCH(B371,Scenario!$A$18:$A$20,0))</f>
        <v>240</v>
      </c>
      <c r="S371" s="9" t="n">
        <f aca="false">IF(ISNUMBER(M371),IF(M371&lt;=Q371,1,0),"")</f>
        <v>0</v>
      </c>
      <c r="T371" s="9" t="n">
        <f aca="false">IF(ISNUMBER(P371),IF(P371&lt;=R371,1,0),"")</f>
        <v>0</v>
      </c>
      <c r="U371" s="9" t="n">
        <f aca="false">IF(E371&gt;Scenario!$B$14,0,IF(OR(AND(ISNUMBER(H371),H371&lt;=Scenario!$B$14),AND(ISNUMBER(I371),I371&lt;=Scenario!$B$14)),0,1))</f>
        <v>0</v>
      </c>
      <c r="V371" s="9" t="n">
        <f aca="false">IF(AND(U371=1,(Scenario!$B$14-E371)/60&gt;R371),1,0)</f>
        <v>0</v>
      </c>
      <c r="W371" s="9" t="n">
        <f aca="false">IF(OR(C371=Scenario!$B$22,C371=Scenario!$C$22),1,0)</f>
        <v>1</v>
      </c>
      <c r="X371" s="9" t="n">
        <f aca="false">IF(ISNUMBER(I371),1,0)</f>
        <v>0</v>
      </c>
      <c r="Y371" s="9" t="n">
        <f aca="false">MOD(INT(E371/86400)+3,7)</f>
        <v>1</v>
      </c>
      <c r="Z371" s="9" t="n">
        <f aca="false">MOD(INT(E371/3600),24)</f>
        <v>11</v>
      </c>
      <c r="AA371" s="6" t="s">
        <v>987</v>
      </c>
    </row>
    <row r="372" customFormat="false" ht="15" hidden="false" customHeight="false" outlineLevel="0" collapsed="false">
      <c r="A372" s="6" t="s">
        <v>988</v>
      </c>
      <c r="B372" s="6" t="s">
        <v>44</v>
      </c>
      <c r="C372" s="6" t="s">
        <v>249</v>
      </c>
      <c r="D372" s="6" t="s">
        <v>171</v>
      </c>
      <c r="E372" s="6" t="n">
        <v>1784029585</v>
      </c>
      <c r="F372" s="6" t="n">
        <v>1784029738</v>
      </c>
      <c r="G372" s="6" t="n">
        <v>1784029635</v>
      </c>
      <c r="H372" s="6" t="n">
        <v>1784032792</v>
      </c>
      <c r="J372" s="6" t="n">
        <v>0</v>
      </c>
      <c r="K372" s="6" t="n">
        <v>0</v>
      </c>
      <c r="L372" s="9" t="n">
        <f aca="false">IF(AND(E372&gt;=Scenario!$B$11,E372&lt;Scenario!$B$12),1,0)</f>
        <v>1</v>
      </c>
      <c r="M372" s="9" t="n">
        <f aca="false">IF(AND(L372=1,ISNUMBER(F372)),MAX(0,F372-E372)/60,"")</f>
        <v>2.55</v>
      </c>
      <c r="N372" s="9" t="n">
        <f aca="false">IF(AND(L372=1,ISNUMBER(G372)),MAX(0,G372-E372)/60,"")</f>
        <v>0.833333333333333</v>
      </c>
      <c r="O372" s="9" t="n">
        <f aca="false">IF(ISNUMBER(H372),IF(AND(H372&gt;=Scenario!$B$11,H372&lt;Scenario!$B$12),1,0),0)</f>
        <v>1</v>
      </c>
      <c r="P372" s="9" t="n">
        <f aca="false">IF(O372=1,MAX(0,H372-E372)/60,"")</f>
        <v>53.45</v>
      </c>
      <c r="Q372" s="9" t="n">
        <f aca="false">INDEX(Scenario!$B$18:$B$20,MATCH(B372,Scenario!$A$18:$A$20,0))</f>
        <v>240</v>
      </c>
      <c r="R372" s="9" t="n">
        <f aca="false">INDEX(Scenario!$C$18:$C$20,MATCH(B372,Scenario!$A$18:$A$20,0))</f>
        <v>4320</v>
      </c>
      <c r="S372" s="9" t="n">
        <f aca="false">IF(ISNUMBER(M372),IF(M372&lt;=Q372,1,0),"")</f>
        <v>1</v>
      </c>
      <c r="T372" s="9" t="n">
        <f aca="false">IF(ISNUMBER(P372),IF(P372&lt;=R372,1,0),"")</f>
        <v>1</v>
      </c>
      <c r="U372" s="9" t="n">
        <f aca="false">IF(E372&gt;Scenario!$B$14,0,IF(OR(AND(ISNUMBER(H372),H372&lt;=Scenario!$B$14),AND(ISNUMBER(I372),I372&lt;=Scenario!$B$14)),0,1))</f>
        <v>0</v>
      </c>
      <c r="V372" s="9" t="n">
        <f aca="false">IF(AND(U372=1,(Scenario!$B$14-E372)/60&gt;R372),1,0)</f>
        <v>0</v>
      </c>
      <c r="W372" s="9" t="n">
        <f aca="false">IF(OR(C372=Scenario!$B$22,C372=Scenario!$C$22),1,0)</f>
        <v>0</v>
      </c>
      <c r="X372" s="9" t="n">
        <f aca="false">IF(ISNUMBER(I372),1,0)</f>
        <v>0</v>
      </c>
      <c r="Y372" s="9" t="n">
        <f aca="false">MOD(INT(E372/86400)+3,7)</f>
        <v>1</v>
      </c>
      <c r="Z372" s="9" t="n">
        <f aca="false">MOD(INT(E372/3600),24)</f>
        <v>11</v>
      </c>
      <c r="AA372" s="6" t="s">
        <v>989</v>
      </c>
    </row>
    <row r="373" customFormat="false" ht="15" hidden="false" customHeight="false" outlineLevel="0" collapsed="false">
      <c r="A373" s="6" t="s">
        <v>990</v>
      </c>
      <c r="B373" s="6" t="s">
        <v>44</v>
      </c>
      <c r="C373" s="6" t="s">
        <v>249</v>
      </c>
      <c r="D373" s="6" t="s">
        <v>172</v>
      </c>
      <c r="E373" s="6" t="n">
        <v>1784031096</v>
      </c>
      <c r="F373" s="6" t="n">
        <v>1784031310</v>
      </c>
      <c r="G373" s="6" t="n">
        <v>1784031125</v>
      </c>
      <c r="H373" s="6" t="n">
        <v>1784036101</v>
      </c>
      <c r="J373" s="6" t="n">
        <v>0</v>
      </c>
      <c r="K373" s="6" t="n">
        <v>0</v>
      </c>
      <c r="L373" s="9" t="n">
        <f aca="false">IF(AND(E373&gt;=Scenario!$B$11,E373&lt;Scenario!$B$12),1,0)</f>
        <v>1</v>
      </c>
      <c r="M373" s="9" t="n">
        <f aca="false">IF(AND(L373=1,ISNUMBER(F373)),MAX(0,F373-E373)/60,"")</f>
        <v>3.56666666666667</v>
      </c>
      <c r="N373" s="9" t="n">
        <f aca="false">IF(AND(L373=1,ISNUMBER(G373)),MAX(0,G373-E373)/60,"")</f>
        <v>0.483333333333333</v>
      </c>
      <c r="O373" s="9" t="n">
        <f aca="false">IF(ISNUMBER(H373),IF(AND(H373&gt;=Scenario!$B$11,H373&lt;Scenario!$B$12),1,0),0)</f>
        <v>1</v>
      </c>
      <c r="P373" s="9" t="n">
        <f aca="false">IF(O373=1,MAX(0,H373-E373)/60,"")</f>
        <v>83.4166666666667</v>
      </c>
      <c r="Q373" s="9" t="n">
        <f aca="false">INDEX(Scenario!$B$18:$B$20,MATCH(B373,Scenario!$A$18:$A$20,0))</f>
        <v>240</v>
      </c>
      <c r="R373" s="9" t="n">
        <f aca="false">INDEX(Scenario!$C$18:$C$20,MATCH(B373,Scenario!$A$18:$A$20,0))</f>
        <v>4320</v>
      </c>
      <c r="S373" s="9" t="n">
        <f aca="false">IF(ISNUMBER(M373),IF(M373&lt;=Q373,1,0),"")</f>
        <v>1</v>
      </c>
      <c r="T373" s="9" t="n">
        <f aca="false">IF(ISNUMBER(P373),IF(P373&lt;=R373,1,0),"")</f>
        <v>1</v>
      </c>
      <c r="U373" s="9" t="n">
        <f aca="false">IF(E373&gt;Scenario!$B$14,0,IF(OR(AND(ISNUMBER(H373),H373&lt;=Scenario!$B$14),AND(ISNUMBER(I373),I373&lt;=Scenario!$B$14)),0,1))</f>
        <v>0</v>
      </c>
      <c r="V373" s="9" t="n">
        <f aca="false">IF(AND(U373=1,(Scenario!$B$14-E373)/60&gt;R373),1,0)</f>
        <v>0</v>
      </c>
      <c r="W373" s="9" t="n">
        <f aca="false">IF(OR(C373=Scenario!$B$22,C373=Scenario!$C$22),1,0)</f>
        <v>0</v>
      </c>
      <c r="X373" s="9" t="n">
        <f aca="false">IF(ISNUMBER(I373),1,0)</f>
        <v>0</v>
      </c>
      <c r="Y373" s="9" t="n">
        <f aca="false">MOD(INT(E373/86400)+3,7)</f>
        <v>1</v>
      </c>
      <c r="Z373" s="9" t="n">
        <f aca="false">MOD(INT(E373/3600),24)</f>
        <v>12</v>
      </c>
      <c r="AA373" s="6" t="s">
        <v>991</v>
      </c>
    </row>
    <row r="374" customFormat="false" ht="15" hidden="false" customHeight="false" outlineLevel="0" collapsed="false">
      <c r="A374" s="6" t="s">
        <v>992</v>
      </c>
      <c r="B374" s="6" t="s">
        <v>44</v>
      </c>
      <c r="C374" s="6" t="s">
        <v>46</v>
      </c>
      <c r="D374" s="6" t="s">
        <v>170</v>
      </c>
      <c r="E374" s="6" t="n">
        <v>1784031230</v>
      </c>
      <c r="F374" s="6" t="n">
        <v>1784031453</v>
      </c>
      <c r="G374" s="6" t="n">
        <v>1784031245</v>
      </c>
      <c r="H374" s="6" t="n">
        <v>1784034260</v>
      </c>
      <c r="J374" s="6" t="n">
        <v>0</v>
      </c>
      <c r="K374" s="6" t="n">
        <v>0</v>
      </c>
      <c r="L374" s="9" t="n">
        <f aca="false">IF(AND(E374&gt;=Scenario!$B$11,E374&lt;Scenario!$B$12),1,0)</f>
        <v>1</v>
      </c>
      <c r="M374" s="9" t="n">
        <f aca="false">IF(AND(L374=1,ISNUMBER(F374)),MAX(0,F374-E374)/60,"")</f>
        <v>3.71666666666667</v>
      </c>
      <c r="N374" s="9" t="n">
        <f aca="false">IF(AND(L374=1,ISNUMBER(G374)),MAX(0,G374-E374)/60,"")</f>
        <v>0.25</v>
      </c>
      <c r="O374" s="9" t="n">
        <f aca="false">IF(ISNUMBER(H374),IF(AND(H374&gt;=Scenario!$B$11,H374&lt;Scenario!$B$12),1,0),0)</f>
        <v>1</v>
      </c>
      <c r="P374" s="9" t="n">
        <f aca="false">IF(O374=1,MAX(0,H374-E374)/60,"")</f>
        <v>50.5</v>
      </c>
      <c r="Q374" s="9" t="n">
        <f aca="false">INDEX(Scenario!$B$18:$B$20,MATCH(B374,Scenario!$A$18:$A$20,0))</f>
        <v>240</v>
      </c>
      <c r="R374" s="9" t="n">
        <f aca="false">INDEX(Scenario!$C$18:$C$20,MATCH(B374,Scenario!$A$18:$A$20,0))</f>
        <v>4320</v>
      </c>
      <c r="S374" s="9" t="n">
        <f aca="false">IF(ISNUMBER(M374),IF(M374&lt;=Q374,1,0),"")</f>
        <v>1</v>
      </c>
      <c r="T374" s="9" t="n">
        <f aca="false">IF(ISNUMBER(P374),IF(P374&lt;=R374,1,0),"")</f>
        <v>1</v>
      </c>
      <c r="U374" s="9" t="n">
        <f aca="false">IF(E374&gt;Scenario!$B$14,0,IF(OR(AND(ISNUMBER(H374),H374&lt;=Scenario!$B$14),AND(ISNUMBER(I374),I374&lt;=Scenario!$B$14)),0,1))</f>
        <v>0</v>
      </c>
      <c r="V374" s="9" t="n">
        <f aca="false">IF(AND(U374=1,(Scenario!$B$14-E374)/60&gt;R374),1,0)</f>
        <v>0</v>
      </c>
      <c r="W374" s="9" t="n">
        <f aca="false">IF(OR(C374=Scenario!$B$22,C374=Scenario!$C$22),1,0)</f>
        <v>1</v>
      </c>
      <c r="X374" s="9" t="n">
        <f aca="false">IF(ISNUMBER(I374),1,0)</f>
        <v>0</v>
      </c>
      <c r="Y374" s="9" t="n">
        <f aca="false">MOD(INT(E374/86400)+3,7)</f>
        <v>1</v>
      </c>
      <c r="Z374" s="9" t="n">
        <f aca="false">MOD(INT(E374/3600),24)</f>
        <v>12</v>
      </c>
      <c r="AA374" s="6" t="s">
        <v>993</v>
      </c>
    </row>
    <row r="375" customFormat="false" ht="15" hidden="false" customHeight="false" outlineLevel="0" collapsed="false">
      <c r="A375" s="6" t="s">
        <v>994</v>
      </c>
      <c r="B375" s="6" t="s">
        <v>43</v>
      </c>
      <c r="C375" s="6" t="s">
        <v>46</v>
      </c>
      <c r="D375" s="6" t="s">
        <v>172</v>
      </c>
      <c r="E375" s="6" t="n">
        <v>1784032662</v>
      </c>
      <c r="F375" s="6" t="n">
        <v>1784034267</v>
      </c>
      <c r="G375" s="6" t="n">
        <v>1784034054</v>
      </c>
      <c r="H375" s="6" t="n">
        <v>1784038557</v>
      </c>
      <c r="J375" s="6" t="n">
        <v>0</v>
      </c>
      <c r="K375" s="6" t="n">
        <v>0</v>
      </c>
      <c r="L375" s="9" t="n">
        <f aca="false">IF(AND(E375&gt;=Scenario!$B$11,E375&lt;Scenario!$B$12),1,0)</f>
        <v>1</v>
      </c>
      <c r="M375" s="9" t="n">
        <f aca="false">IF(AND(L375=1,ISNUMBER(F375)),MAX(0,F375-E375)/60,"")</f>
        <v>26.75</v>
      </c>
      <c r="N375" s="9" t="n">
        <f aca="false">IF(AND(L375=1,ISNUMBER(G375)),MAX(0,G375-E375)/60,"")</f>
        <v>23.2</v>
      </c>
      <c r="O375" s="9" t="n">
        <f aca="false">IF(ISNUMBER(H375),IF(AND(H375&gt;=Scenario!$B$11,H375&lt;Scenario!$B$12),1,0),0)</f>
        <v>1</v>
      </c>
      <c r="P375" s="9" t="n">
        <f aca="false">IF(O375=1,MAX(0,H375-E375)/60,"")</f>
        <v>98.25</v>
      </c>
      <c r="Q375" s="9" t="n">
        <f aca="false">INDEX(Scenario!$B$18:$B$20,MATCH(B375,Scenario!$A$18:$A$20,0))</f>
        <v>60</v>
      </c>
      <c r="R375" s="9" t="n">
        <f aca="false">INDEX(Scenario!$C$18:$C$20,MATCH(B375,Scenario!$A$18:$A$20,0))</f>
        <v>1440</v>
      </c>
      <c r="S375" s="9" t="n">
        <f aca="false">IF(ISNUMBER(M375),IF(M375&lt;=Q375,1,0),"")</f>
        <v>1</v>
      </c>
      <c r="T375" s="9" t="n">
        <f aca="false">IF(ISNUMBER(P375),IF(P375&lt;=R375,1,0),"")</f>
        <v>1</v>
      </c>
      <c r="U375" s="9" t="n">
        <f aca="false">IF(E375&gt;Scenario!$B$14,0,IF(OR(AND(ISNUMBER(H375),H375&lt;=Scenario!$B$14),AND(ISNUMBER(I375),I375&lt;=Scenario!$B$14)),0,1))</f>
        <v>0</v>
      </c>
      <c r="V375" s="9" t="n">
        <f aca="false">IF(AND(U375=1,(Scenario!$B$14-E375)/60&gt;R375),1,0)</f>
        <v>0</v>
      </c>
      <c r="W375" s="9" t="n">
        <f aca="false">IF(OR(C375=Scenario!$B$22,C375=Scenario!$C$22),1,0)</f>
        <v>1</v>
      </c>
      <c r="X375" s="9" t="n">
        <f aca="false">IF(ISNUMBER(I375),1,0)</f>
        <v>0</v>
      </c>
      <c r="Y375" s="9" t="n">
        <f aca="false">MOD(INT(E375/86400)+3,7)</f>
        <v>1</v>
      </c>
      <c r="Z375" s="9" t="n">
        <f aca="false">MOD(INT(E375/3600),24)</f>
        <v>12</v>
      </c>
      <c r="AA375" s="6" t="s">
        <v>995</v>
      </c>
    </row>
    <row r="376" customFormat="false" ht="15" hidden="false" customHeight="false" outlineLevel="0" collapsed="false">
      <c r="A376" s="6" t="s">
        <v>996</v>
      </c>
      <c r="B376" s="6" t="s">
        <v>44</v>
      </c>
      <c r="C376" s="6" t="s">
        <v>47</v>
      </c>
      <c r="D376" s="6" t="s">
        <v>171</v>
      </c>
      <c r="E376" s="6" t="n">
        <v>1784033808</v>
      </c>
      <c r="F376" s="6" t="n">
        <v>1784033910</v>
      </c>
      <c r="G376" s="6" t="n">
        <v>1784033844</v>
      </c>
      <c r="H376" s="6" t="n">
        <v>1784036124</v>
      </c>
      <c r="J376" s="6" t="n">
        <v>0</v>
      </c>
      <c r="K376" s="6" t="n">
        <v>0</v>
      </c>
      <c r="L376" s="9" t="n">
        <f aca="false">IF(AND(E376&gt;=Scenario!$B$11,E376&lt;Scenario!$B$12),1,0)</f>
        <v>1</v>
      </c>
      <c r="M376" s="9" t="n">
        <f aca="false">IF(AND(L376=1,ISNUMBER(F376)),MAX(0,F376-E376)/60,"")</f>
        <v>1.7</v>
      </c>
      <c r="N376" s="9" t="n">
        <f aca="false">IF(AND(L376=1,ISNUMBER(G376)),MAX(0,G376-E376)/60,"")</f>
        <v>0.6</v>
      </c>
      <c r="O376" s="9" t="n">
        <f aca="false">IF(ISNUMBER(H376),IF(AND(H376&gt;=Scenario!$B$11,H376&lt;Scenario!$B$12),1,0),0)</f>
        <v>1</v>
      </c>
      <c r="P376" s="9" t="n">
        <f aca="false">IF(O376=1,MAX(0,H376-E376)/60,"")</f>
        <v>38.6</v>
      </c>
      <c r="Q376" s="9" t="n">
        <f aca="false">INDEX(Scenario!$B$18:$B$20,MATCH(B376,Scenario!$A$18:$A$20,0))</f>
        <v>240</v>
      </c>
      <c r="R376" s="9" t="n">
        <f aca="false">INDEX(Scenario!$C$18:$C$20,MATCH(B376,Scenario!$A$18:$A$20,0))</f>
        <v>4320</v>
      </c>
      <c r="S376" s="9" t="n">
        <f aca="false">IF(ISNUMBER(M376),IF(M376&lt;=Q376,1,0),"")</f>
        <v>1</v>
      </c>
      <c r="T376" s="9" t="n">
        <f aca="false">IF(ISNUMBER(P376),IF(P376&lt;=R376,1,0),"")</f>
        <v>1</v>
      </c>
      <c r="U376" s="9" t="n">
        <f aca="false">IF(E376&gt;Scenario!$B$14,0,IF(OR(AND(ISNUMBER(H376),H376&lt;=Scenario!$B$14),AND(ISNUMBER(I376),I376&lt;=Scenario!$B$14)),0,1))</f>
        <v>0</v>
      </c>
      <c r="V376" s="9" t="n">
        <f aca="false">IF(AND(U376=1,(Scenario!$B$14-E376)/60&gt;R376),1,0)</f>
        <v>0</v>
      </c>
      <c r="W376" s="9" t="n">
        <f aca="false">IF(OR(C376=Scenario!$B$22,C376=Scenario!$C$22),1,0)</f>
        <v>1</v>
      </c>
      <c r="X376" s="9" t="n">
        <f aca="false">IF(ISNUMBER(I376),1,0)</f>
        <v>0</v>
      </c>
      <c r="Y376" s="9" t="n">
        <f aca="false">MOD(INT(E376/86400)+3,7)</f>
        <v>1</v>
      </c>
      <c r="Z376" s="9" t="n">
        <f aca="false">MOD(INT(E376/3600),24)</f>
        <v>12</v>
      </c>
      <c r="AA376" s="6" t="s">
        <v>997</v>
      </c>
    </row>
    <row r="377" customFormat="false" ht="15" hidden="false" customHeight="false" outlineLevel="0" collapsed="false">
      <c r="A377" s="6" t="s">
        <v>998</v>
      </c>
      <c r="B377" s="6" t="s">
        <v>44</v>
      </c>
      <c r="C377" s="6" t="s">
        <v>47</v>
      </c>
      <c r="D377" s="6" t="s">
        <v>170</v>
      </c>
      <c r="E377" s="6" t="n">
        <v>1784036057</v>
      </c>
      <c r="F377" s="6" t="n">
        <v>1784036301</v>
      </c>
      <c r="G377" s="6" t="n">
        <v>1784036103</v>
      </c>
      <c r="H377" s="6" t="n">
        <v>1784039192</v>
      </c>
      <c r="J377" s="6" t="n">
        <v>0</v>
      </c>
      <c r="K377" s="6" t="n">
        <v>0</v>
      </c>
      <c r="L377" s="9" t="n">
        <f aca="false">IF(AND(E377&gt;=Scenario!$B$11,E377&lt;Scenario!$B$12),1,0)</f>
        <v>1</v>
      </c>
      <c r="M377" s="9" t="n">
        <f aca="false">IF(AND(L377=1,ISNUMBER(F377)),MAX(0,F377-E377)/60,"")</f>
        <v>4.06666666666667</v>
      </c>
      <c r="N377" s="9" t="n">
        <f aca="false">IF(AND(L377=1,ISNUMBER(G377)),MAX(0,G377-E377)/60,"")</f>
        <v>0.766666666666667</v>
      </c>
      <c r="O377" s="9" t="n">
        <f aca="false">IF(ISNUMBER(H377),IF(AND(H377&gt;=Scenario!$B$11,H377&lt;Scenario!$B$12),1,0),0)</f>
        <v>1</v>
      </c>
      <c r="P377" s="9" t="n">
        <f aca="false">IF(O377=1,MAX(0,H377-E377)/60,"")</f>
        <v>52.25</v>
      </c>
      <c r="Q377" s="9" t="n">
        <f aca="false">INDEX(Scenario!$B$18:$B$20,MATCH(B377,Scenario!$A$18:$A$20,0))</f>
        <v>240</v>
      </c>
      <c r="R377" s="9" t="n">
        <f aca="false">INDEX(Scenario!$C$18:$C$20,MATCH(B377,Scenario!$A$18:$A$20,0))</f>
        <v>4320</v>
      </c>
      <c r="S377" s="9" t="n">
        <f aca="false">IF(ISNUMBER(M377),IF(M377&lt;=Q377,1,0),"")</f>
        <v>1</v>
      </c>
      <c r="T377" s="9" t="n">
        <f aca="false">IF(ISNUMBER(P377),IF(P377&lt;=R377,1,0),"")</f>
        <v>1</v>
      </c>
      <c r="U377" s="9" t="n">
        <f aca="false">IF(E377&gt;Scenario!$B$14,0,IF(OR(AND(ISNUMBER(H377),H377&lt;=Scenario!$B$14),AND(ISNUMBER(I377),I377&lt;=Scenario!$B$14)),0,1))</f>
        <v>0</v>
      </c>
      <c r="V377" s="9" t="n">
        <f aca="false">IF(AND(U377=1,(Scenario!$B$14-E377)/60&gt;R377),1,0)</f>
        <v>0</v>
      </c>
      <c r="W377" s="9" t="n">
        <f aca="false">IF(OR(C377=Scenario!$B$22,C377=Scenario!$C$22),1,0)</f>
        <v>1</v>
      </c>
      <c r="X377" s="9" t="n">
        <f aca="false">IF(ISNUMBER(I377),1,0)</f>
        <v>0</v>
      </c>
      <c r="Y377" s="9" t="n">
        <f aca="false">MOD(INT(E377/86400)+3,7)</f>
        <v>1</v>
      </c>
      <c r="Z377" s="9" t="n">
        <f aca="false">MOD(INT(E377/3600),24)</f>
        <v>13</v>
      </c>
      <c r="AA377" s="6" t="s">
        <v>999</v>
      </c>
    </row>
    <row r="378" customFormat="false" ht="15" hidden="false" customHeight="false" outlineLevel="0" collapsed="false">
      <c r="A378" s="6" t="s">
        <v>1000</v>
      </c>
      <c r="B378" s="6" t="s">
        <v>44</v>
      </c>
      <c r="C378" s="6" t="s">
        <v>249</v>
      </c>
      <c r="D378" s="6" t="s">
        <v>171</v>
      </c>
      <c r="E378" s="6" t="n">
        <v>1784037311</v>
      </c>
      <c r="F378" s="6" t="n">
        <v>1784037508</v>
      </c>
      <c r="G378" s="6" t="n">
        <v>1784037358</v>
      </c>
      <c r="H378" s="6" t="n">
        <v>1784040784</v>
      </c>
      <c r="J378" s="6" t="n">
        <v>0</v>
      </c>
      <c r="K378" s="6" t="n">
        <v>0</v>
      </c>
      <c r="L378" s="9" t="n">
        <f aca="false">IF(AND(E378&gt;=Scenario!$B$11,E378&lt;Scenario!$B$12),1,0)</f>
        <v>1</v>
      </c>
      <c r="M378" s="9" t="n">
        <f aca="false">IF(AND(L378=1,ISNUMBER(F378)),MAX(0,F378-E378)/60,"")</f>
        <v>3.28333333333333</v>
      </c>
      <c r="N378" s="9" t="n">
        <f aca="false">IF(AND(L378=1,ISNUMBER(G378)),MAX(0,G378-E378)/60,"")</f>
        <v>0.783333333333333</v>
      </c>
      <c r="O378" s="9" t="n">
        <f aca="false">IF(ISNUMBER(H378),IF(AND(H378&gt;=Scenario!$B$11,H378&lt;Scenario!$B$12),1,0),0)</f>
        <v>1</v>
      </c>
      <c r="P378" s="9" t="n">
        <f aca="false">IF(O378=1,MAX(0,H378-E378)/60,"")</f>
        <v>57.8833333333333</v>
      </c>
      <c r="Q378" s="9" t="n">
        <f aca="false">INDEX(Scenario!$B$18:$B$20,MATCH(B378,Scenario!$A$18:$A$20,0))</f>
        <v>240</v>
      </c>
      <c r="R378" s="9" t="n">
        <f aca="false">INDEX(Scenario!$C$18:$C$20,MATCH(B378,Scenario!$A$18:$A$20,0))</f>
        <v>4320</v>
      </c>
      <c r="S378" s="9" t="n">
        <f aca="false">IF(ISNUMBER(M378),IF(M378&lt;=Q378,1,0),"")</f>
        <v>1</v>
      </c>
      <c r="T378" s="9" t="n">
        <f aca="false">IF(ISNUMBER(P378),IF(P378&lt;=R378,1,0),"")</f>
        <v>1</v>
      </c>
      <c r="U378" s="9" t="n">
        <f aca="false">IF(E378&gt;Scenario!$B$14,0,IF(OR(AND(ISNUMBER(H378),H378&lt;=Scenario!$B$14),AND(ISNUMBER(I378),I378&lt;=Scenario!$B$14)),0,1))</f>
        <v>0</v>
      </c>
      <c r="V378" s="9" t="n">
        <f aca="false">IF(AND(U378=1,(Scenario!$B$14-E378)/60&gt;R378),1,0)</f>
        <v>0</v>
      </c>
      <c r="W378" s="9" t="n">
        <f aca="false">IF(OR(C378=Scenario!$B$22,C378=Scenario!$C$22),1,0)</f>
        <v>0</v>
      </c>
      <c r="X378" s="9" t="n">
        <f aca="false">IF(ISNUMBER(I378),1,0)</f>
        <v>0</v>
      </c>
      <c r="Y378" s="9" t="n">
        <f aca="false">MOD(INT(E378/86400)+3,7)</f>
        <v>1</v>
      </c>
      <c r="Z378" s="9" t="n">
        <f aca="false">MOD(INT(E378/3600),24)</f>
        <v>13</v>
      </c>
      <c r="AA378" s="6" t="s">
        <v>1001</v>
      </c>
    </row>
    <row r="379" customFormat="false" ht="15" hidden="false" customHeight="false" outlineLevel="0" collapsed="false">
      <c r="A379" s="6" t="s">
        <v>1002</v>
      </c>
      <c r="B379" s="6" t="s">
        <v>44</v>
      </c>
      <c r="C379" s="6" t="s">
        <v>47</v>
      </c>
      <c r="D379" s="6" t="s">
        <v>171</v>
      </c>
      <c r="E379" s="6" t="n">
        <v>1784037942</v>
      </c>
      <c r="F379" s="6" t="n">
        <v>1784038169</v>
      </c>
      <c r="G379" s="6" t="n">
        <v>1784037993</v>
      </c>
      <c r="H379" s="6" t="n">
        <v>1784042095</v>
      </c>
      <c r="J379" s="6" t="n">
        <v>0</v>
      </c>
      <c r="K379" s="6" t="n">
        <v>0</v>
      </c>
      <c r="L379" s="9" t="n">
        <f aca="false">IF(AND(E379&gt;=Scenario!$B$11,E379&lt;Scenario!$B$12),1,0)</f>
        <v>1</v>
      </c>
      <c r="M379" s="9" t="n">
        <f aca="false">IF(AND(L379=1,ISNUMBER(F379)),MAX(0,F379-E379)/60,"")</f>
        <v>3.78333333333333</v>
      </c>
      <c r="N379" s="9" t="n">
        <f aca="false">IF(AND(L379=1,ISNUMBER(G379)),MAX(0,G379-E379)/60,"")</f>
        <v>0.85</v>
      </c>
      <c r="O379" s="9" t="n">
        <f aca="false">IF(ISNUMBER(H379),IF(AND(H379&gt;=Scenario!$B$11,H379&lt;Scenario!$B$12),1,0),0)</f>
        <v>1</v>
      </c>
      <c r="P379" s="9" t="n">
        <f aca="false">IF(O379=1,MAX(0,H379-E379)/60,"")</f>
        <v>69.2166666666667</v>
      </c>
      <c r="Q379" s="9" t="n">
        <f aca="false">INDEX(Scenario!$B$18:$B$20,MATCH(B379,Scenario!$A$18:$A$20,0))</f>
        <v>240</v>
      </c>
      <c r="R379" s="9" t="n">
        <f aca="false">INDEX(Scenario!$C$18:$C$20,MATCH(B379,Scenario!$A$18:$A$20,0))</f>
        <v>4320</v>
      </c>
      <c r="S379" s="9" t="n">
        <f aca="false">IF(ISNUMBER(M379),IF(M379&lt;=Q379,1,0),"")</f>
        <v>1</v>
      </c>
      <c r="T379" s="9" t="n">
        <f aca="false">IF(ISNUMBER(P379),IF(P379&lt;=R379,1,0),"")</f>
        <v>1</v>
      </c>
      <c r="U379" s="9" t="n">
        <f aca="false">IF(E379&gt;Scenario!$B$14,0,IF(OR(AND(ISNUMBER(H379),H379&lt;=Scenario!$B$14),AND(ISNUMBER(I379),I379&lt;=Scenario!$B$14)),0,1))</f>
        <v>0</v>
      </c>
      <c r="V379" s="9" t="n">
        <f aca="false">IF(AND(U379=1,(Scenario!$B$14-E379)/60&gt;R379),1,0)</f>
        <v>0</v>
      </c>
      <c r="W379" s="9" t="n">
        <f aca="false">IF(OR(C379=Scenario!$B$22,C379=Scenario!$C$22),1,0)</f>
        <v>1</v>
      </c>
      <c r="X379" s="9" t="n">
        <f aca="false">IF(ISNUMBER(I379),1,0)</f>
        <v>0</v>
      </c>
      <c r="Y379" s="9" t="n">
        <f aca="false">MOD(INT(E379/86400)+3,7)</f>
        <v>1</v>
      </c>
      <c r="Z379" s="9" t="n">
        <f aca="false">MOD(INT(E379/3600),24)</f>
        <v>14</v>
      </c>
      <c r="AA379" s="6" t="s">
        <v>1003</v>
      </c>
    </row>
    <row r="380" customFormat="false" ht="15" hidden="false" customHeight="false" outlineLevel="0" collapsed="false">
      <c r="A380" s="6" t="s">
        <v>1004</v>
      </c>
      <c r="B380" s="6" t="s">
        <v>42</v>
      </c>
      <c r="C380" s="6" t="s">
        <v>46</v>
      </c>
      <c r="D380" s="6" t="s">
        <v>171</v>
      </c>
      <c r="E380" s="6" t="n">
        <v>1784038915</v>
      </c>
      <c r="F380" s="6" t="n">
        <v>1784039133</v>
      </c>
      <c r="G380" s="6" t="n">
        <v>1784038927</v>
      </c>
      <c r="H380" s="6" t="n">
        <v>1784043603</v>
      </c>
      <c r="J380" s="6" t="n">
        <v>0</v>
      </c>
      <c r="K380" s="6" t="n">
        <v>0</v>
      </c>
      <c r="L380" s="9" t="n">
        <f aca="false">IF(AND(E380&gt;=Scenario!$B$11,E380&lt;Scenario!$B$12),1,0)</f>
        <v>1</v>
      </c>
      <c r="M380" s="9" t="n">
        <f aca="false">IF(AND(L380=1,ISNUMBER(F380)),MAX(0,F380-E380)/60,"")</f>
        <v>3.63333333333333</v>
      </c>
      <c r="N380" s="9" t="n">
        <f aca="false">IF(AND(L380=1,ISNUMBER(G380)),MAX(0,G380-E380)/60,"")</f>
        <v>0.2</v>
      </c>
      <c r="O380" s="9" t="n">
        <f aca="false">IF(ISNUMBER(H380),IF(AND(H380&gt;=Scenario!$B$11,H380&lt;Scenario!$B$12),1,0),0)</f>
        <v>1</v>
      </c>
      <c r="P380" s="9" t="n">
        <f aca="false">IF(O380=1,MAX(0,H380-E380)/60,"")</f>
        <v>78.1333333333333</v>
      </c>
      <c r="Q380" s="9" t="n">
        <f aca="false">INDEX(Scenario!$B$18:$B$20,MATCH(B380,Scenario!$A$18:$A$20,0))</f>
        <v>15</v>
      </c>
      <c r="R380" s="9" t="n">
        <f aca="false">INDEX(Scenario!$C$18:$C$20,MATCH(B380,Scenario!$A$18:$A$20,0))</f>
        <v>240</v>
      </c>
      <c r="S380" s="9" t="n">
        <f aca="false">IF(ISNUMBER(M380),IF(M380&lt;=Q380,1,0),"")</f>
        <v>1</v>
      </c>
      <c r="T380" s="9" t="n">
        <f aca="false">IF(ISNUMBER(P380),IF(P380&lt;=R380,1,0),"")</f>
        <v>1</v>
      </c>
      <c r="U380" s="9" t="n">
        <f aca="false">IF(E380&gt;Scenario!$B$14,0,IF(OR(AND(ISNUMBER(H380),H380&lt;=Scenario!$B$14),AND(ISNUMBER(I380),I380&lt;=Scenario!$B$14)),0,1))</f>
        <v>0</v>
      </c>
      <c r="V380" s="9" t="n">
        <f aca="false">IF(AND(U380=1,(Scenario!$B$14-E380)/60&gt;R380),1,0)</f>
        <v>0</v>
      </c>
      <c r="W380" s="9" t="n">
        <f aca="false">IF(OR(C380=Scenario!$B$22,C380=Scenario!$C$22),1,0)</f>
        <v>1</v>
      </c>
      <c r="X380" s="9" t="n">
        <f aca="false">IF(ISNUMBER(I380),1,0)</f>
        <v>0</v>
      </c>
      <c r="Y380" s="9" t="n">
        <f aca="false">MOD(INT(E380/86400)+3,7)</f>
        <v>1</v>
      </c>
      <c r="Z380" s="9" t="n">
        <f aca="false">MOD(INT(E380/3600),24)</f>
        <v>14</v>
      </c>
      <c r="AA380" s="6" t="s">
        <v>1005</v>
      </c>
    </row>
    <row r="381" customFormat="false" ht="15" hidden="false" customHeight="false" outlineLevel="0" collapsed="false">
      <c r="A381" s="6" t="s">
        <v>1006</v>
      </c>
      <c r="B381" s="6" t="s">
        <v>44</v>
      </c>
      <c r="C381" s="6" t="s">
        <v>46</v>
      </c>
      <c r="D381" s="6" t="s">
        <v>172</v>
      </c>
      <c r="E381" s="6" t="n">
        <v>1784041839</v>
      </c>
      <c r="F381" s="6" t="n">
        <v>1784041941</v>
      </c>
      <c r="G381" s="6" t="n">
        <v>1784041878</v>
      </c>
      <c r="H381" s="6" t="n">
        <v>1784132059</v>
      </c>
      <c r="J381" s="6" t="n">
        <v>1</v>
      </c>
      <c r="K381" s="6" t="n">
        <v>0</v>
      </c>
      <c r="L381" s="9" t="n">
        <f aca="false">IF(AND(E381&gt;=Scenario!$B$11,E381&lt;Scenario!$B$12),1,0)</f>
        <v>1</v>
      </c>
      <c r="M381" s="9" t="n">
        <f aca="false">IF(AND(L381=1,ISNUMBER(F381)),MAX(0,F381-E381)/60,"")</f>
        <v>1.7</v>
      </c>
      <c r="N381" s="9" t="n">
        <f aca="false">IF(AND(L381=1,ISNUMBER(G381)),MAX(0,G381-E381)/60,"")</f>
        <v>0.65</v>
      </c>
      <c r="O381" s="9" t="n">
        <f aca="false">IF(ISNUMBER(H381),IF(AND(H381&gt;=Scenario!$B$11,H381&lt;Scenario!$B$12),1,0),0)</f>
        <v>1</v>
      </c>
      <c r="P381" s="9" t="n">
        <f aca="false">IF(O381=1,MAX(0,H381-E381)/60,"")</f>
        <v>1503.66666666667</v>
      </c>
      <c r="Q381" s="9" t="n">
        <f aca="false">INDEX(Scenario!$B$18:$B$20,MATCH(B381,Scenario!$A$18:$A$20,0))</f>
        <v>240</v>
      </c>
      <c r="R381" s="9" t="n">
        <f aca="false">INDEX(Scenario!$C$18:$C$20,MATCH(B381,Scenario!$A$18:$A$20,0))</f>
        <v>4320</v>
      </c>
      <c r="S381" s="9" t="n">
        <f aca="false">IF(ISNUMBER(M381),IF(M381&lt;=Q381,1,0),"")</f>
        <v>1</v>
      </c>
      <c r="T381" s="9" t="n">
        <f aca="false">IF(ISNUMBER(P381),IF(P381&lt;=R381,1,0),"")</f>
        <v>1</v>
      </c>
      <c r="U381" s="9" t="n">
        <f aca="false">IF(E381&gt;Scenario!$B$14,0,IF(OR(AND(ISNUMBER(H381),H381&lt;=Scenario!$B$14),AND(ISNUMBER(I381),I381&lt;=Scenario!$B$14)),0,1))</f>
        <v>0</v>
      </c>
      <c r="V381" s="9" t="n">
        <f aca="false">IF(AND(U381=1,(Scenario!$B$14-E381)/60&gt;R381),1,0)</f>
        <v>0</v>
      </c>
      <c r="W381" s="9" t="n">
        <f aca="false">IF(OR(C381=Scenario!$B$22,C381=Scenario!$C$22),1,0)</f>
        <v>1</v>
      </c>
      <c r="X381" s="9" t="n">
        <f aca="false">IF(ISNUMBER(I381),1,0)</f>
        <v>0</v>
      </c>
      <c r="Y381" s="9" t="n">
        <f aca="false">MOD(INT(E381/86400)+3,7)</f>
        <v>1</v>
      </c>
      <c r="Z381" s="9" t="n">
        <f aca="false">MOD(INT(E381/3600),24)</f>
        <v>15</v>
      </c>
      <c r="AA381" s="6" t="s">
        <v>1007</v>
      </c>
    </row>
    <row r="382" customFormat="false" ht="15" hidden="false" customHeight="false" outlineLevel="0" collapsed="false">
      <c r="A382" s="6" t="s">
        <v>1008</v>
      </c>
      <c r="B382" s="6" t="s">
        <v>42</v>
      </c>
      <c r="C382" s="6" t="s">
        <v>288</v>
      </c>
      <c r="D382" s="6" t="s">
        <v>171</v>
      </c>
      <c r="E382" s="6" t="n">
        <v>1784043129</v>
      </c>
      <c r="F382" s="6" t="n">
        <v>1784043261</v>
      </c>
      <c r="G382" s="6" t="n">
        <v>1784043152</v>
      </c>
      <c r="H382" s="6" t="n">
        <v>1784043863</v>
      </c>
      <c r="J382" s="6" t="n">
        <v>0</v>
      </c>
      <c r="K382" s="6" t="n">
        <v>0</v>
      </c>
      <c r="L382" s="9" t="n">
        <f aca="false">IF(AND(E382&gt;=Scenario!$B$11,E382&lt;Scenario!$B$12),1,0)</f>
        <v>1</v>
      </c>
      <c r="M382" s="9" t="n">
        <f aca="false">IF(AND(L382=1,ISNUMBER(F382)),MAX(0,F382-E382)/60,"")</f>
        <v>2.2</v>
      </c>
      <c r="N382" s="9" t="n">
        <f aca="false">IF(AND(L382=1,ISNUMBER(G382)),MAX(0,G382-E382)/60,"")</f>
        <v>0.383333333333333</v>
      </c>
      <c r="O382" s="9" t="n">
        <f aca="false">IF(ISNUMBER(H382),IF(AND(H382&gt;=Scenario!$B$11,H382&lt;Scenario!$B$12),1,0),0)</f>
        <v>1</v>
      </c>
      <c r="P382" s="9" t="n">
        <f aca="false">IF(O382=1,MAX(0,H382-E382)/60,"")</f>
        <v>12.2333333333333</v>
      </c>
      <c r="Q382" s="9" t="n">
        <f aca="false">INDEX(Scenario!$B$18:$B$20,MATCH(B382,Scenario!$A$18:$A$20,0))</f>
        <v>15</v>
      </c>
      <c r="R382" s="9" t="n">
        <f aca="false">INDEX(Scenario!$C$18:$C$20,MATCH(B382,Scenario!$A$18:$A$20,0))</f>
        <v>240</v>
      </c>
      <c r="S382" s="9" t="n">
        <f aca="false">IF(ISNUMBER(M382),IF(M382&lt;=Q382,1,0),"")</f>
        <v>1</v>
      </c>
      <c r="T382" s="9" t="n">
        <f aca="false">IF(ISNUMBER(P382),IF(P382&lt;=R382,1,0),"")</f>
        <v>1</v>
      </c>
      <c r="U382" s="9" t="n">
        <f aca="false">IF(E382&gt;Scenario!$B$14,0,IF(OR(AND(ISNUMBER(H382),H382&lt;=Scenario!$B$14),AND(ISNUMBER(I382),I382&lt;=Scenario!$B$14)),0,1))</f>
        <v>0</v>
      </c>
      <c r="V382" s="9" t="n">
        <f aca="false">IF(AND(U382=1,(Scenario!$B$14-E382)/60&gt;R382),1,0)</f>
        <v>0</v>
      </c>
      <c r="W382" s="9" t="n">
        <f aca="false">IF(OR(C382=Scenario!$B$22,C382=Scenario!$C$22),1,0)</f>
        <v>0</v>
      </c>
      <c r="X382" s="9" t="n">
        <f aca="false">IF(ISNUMBER(I382),1,0)</f>
        <v>0</v>
      </c>
      <c r="Y382" s="9" t="n">
        <f aca="false">MOD(INT(E382/86400)+3,7)</f>
        <v>1</v>
      </c>
      <c r="Z382" s="9" t="n">
        <f aca="false">MOD(INT(E382/3600),24)</f>
        <v>15</v>
      </c>
      <c r="AA382" s="6" t="s">
        <v>1009</v>
      </c>
    </row>
    <row r="383" customFormat="false" ht="15" hidden="false" customHeight="false" outlineLevel="0" collapsed="false">
      <c r="A383" s="6" t="s">
        <v>1010</v>
      </c>
      <c r="B383" s="6" t="s">
        <v>43</v>
      </c>
      <c r="C383" s="6" t="s">
        <v>46</v>
      </c>
      <c r="D383" s="6" t="s">
        <v>172</v>
      </c>
      <c r="E383" s="6" t="n">
        <v>1784043484</v>
      </c>
      <c r="F383" s="6" t="n">
        <v>1784043637</v>
      </c>
      <c r="G383" s="6" t="n">
        <v>1784043501</v>
      </c>
      <c r="H383" s="6" t="n">
        <v>1784048502</v>
      </c>
      <c r="J383" s="6" t="n">
        <v>0</v>
      </c>
      <c r="K383" s="6" t="n">
        <v>0</v>
      </c>
      <c r="L383" s="9" t="n">
        <f aca="false">IF(AND(E383&gt;=Scenario!$B$11,E383&lt;Scenario!$B$12),1,0)</f>
        <v>1</v>
      </c>
      <c r="M383" s="9" t="n">
        <f aca="false">IF(AND(L383=1,ISNUMBER(F383)),MAX(0,F383-E383)/60,"")</f>
        <v>2.55</v>
      </c>
      <c r="N383" s="9" t="n">
        <f aca="false">IF(AND(L383=1,ISNUMBER(G383)),MAX(0,G383-E383)/60,"")</f>
        <v>0.283333333333333</v>
      </c>
      <c r="O383" s="9" t="n">
        <f aca="false">IF(ISNUMBER(H383),IF(AND(H383&gt;=Scenario!$B$11,H383&lt;Scenario!$B$12),1,0),0)</f>
        <v>1</v>
      </c>
      <c r="P383" s="9" t="n">
        <f aca="false">IF(O383=1,MAX(0,H383-E383)/60,"")</f>
        <v>83.6333333333333</v>
      </c>
      <c r="Q383" s="9" t="n">
        <f aca="false">INDEX(Scenario!$B$18:$B$20,MATCH(B383,Scenario!$A$18:$A$20,0))</f>
        <v>60</v>
      </c>
      <c r="R383" s="9" t="n">
        <f aca="false">INDEX(Scenario!$C$18:$C$20,MATCH(B383,Scenario!$A$18:$A$20,0))</f>
        <v>1440</v>
      </c>
      <c r="S383" s="9" t="n">
        <f aca="false">IF(ISNUMBER(M383),IF(M383&lt;=Q383,1,0),"")</f>
        <v>1</v>
      </c>
      <c r="T383" s="9" t="n">
        <f aca="false">IF(ISNUMBER(P383),IF(P383&lt;=R383,1,0),"")</f>
        <v>1</v>
      </c>
      <c r="U383" s="9" t="n">
        <f aca="false">IF(E383&gt;Scenario!$B$14,0,IF(OR(AND(ISNUMBER(H383),H383&lt;=Scenario!$B$14),AND(ISNUMBER(I383),I383&lt;=Scenario!$B$14)),0,1))</f>
        <v>0</v>
      </c>
      <c r="V383" s="9" t="n">
        <f aca="false">IF(AND(U383=1,(Scenario!$B$14-E383)/60&gt;R383),1,0)</f>
        <v>0</v>
      </c>
      <c r="W383" s="9" t="n">
        <f aca="false">IF(OR(C383=Scenario!$B$22,C383=Scenario!$C$22),1,0)</f>
        <v>1</v>
      </c>
      <c r="X383" s="9" t="n">
        <f aca="false">IF(ISNUMBER(I383),1,0)</f>
        <v>0</v>
      </c>
      <c r="Y383" s="9" t="n">
        <f aca="false">MOD(INT(E383/86400)+3,7)</f>
        <v>1</v>
      </c>
      <c r="Z383" s="9" t="n">
        <f aca="false">MOD(INT(E383/3600),24)</f>
        <v>15</v>
      </c>
      <c r="AA383" s="6" t="s">
        <v>1011</v>
      </c>
    </row>
    <row r="384" customFormat="false" ht="15" hidden="false" customHeight="false" outlineLevel="0" collapsed="false">
      <c r="A384" s="6" t="s">
        <v>1012</v>
      </c>
      <c r="B384" s="6" t="s">
        <v>44</v>
      </c>
      <c r="C384" s="6" t="s">
        <v>288</v>
      </c>
      <c r="D384" s="6" t="s">
        <v>171</v>
      </c>
      <c r="E384" s="6" t="n">
        <v>1784043672</v>
      </c>
      <c r="F384" s="6" t="n">
        <v>1784045003</v>
      </c>
      <c r="G384" s="6" t="n">
        <v>1784044810</v>
      </c>
      <c r="H384" s="6" t="n">
        <v>1784047512</v>
      </c>
      <c r="J384" s="6" t="n">
        <v>0</v>
      </c>
      <c r="K384" s="6" t="n">
        <v>0</v>
      </c>
      <c r="L384" s="9" t="n">
        <f aca="false">IF(AND(E384&gt;=Scenario!$B$11,E384&lt;Scenario!$B$12),1,0)</f>
        <v>1</v>
      </c>
      <c r="M384" s="9" t="n">
        <f aca="false">IF(AND(L384=1,ISNUMBER(F384)),MAX(0,F384-E384)/60,"")</f>
        <v>22.1833333333333</v>
      </c>
      <c r="N384" s="9" t="n">
        <f aca="false">IF(AND(L384=1,ISNUMBER(G384)),MAX(0,G384-E384)/60,"")</f>
        <v>18.9666666666667</v>
      </c>
      <c r="O384" s="9" t="n">
        <f aca="false">IF(ISNUMBER(H384),IF(AND(H384&gt;=Scenario!$B$11,H384&lt;Scenario!$B$12),1,0),0)</f>
        <v>1</v>
      </c>
      <c r="P384" s="9" t="n">
        <f aca="false">IF(O384=1,MAX(0,H384-E384)/60,"")</f>
        <v>64</v>
      </c>
      <c r="Q384" s="9" t="n">
        <f aca="false">INDEX(Scenario!$B$18:$B$20,MATCH(B384,Scenario!$A$18:$A$20,0))</f>
        <v>240</v>
      </c>
      <c r="R384" s="9" t="n">
        <f aca="false">INDEX(Scenario!$C$18:$C$20,MATCH(B384,Scenario!$A$18:$A$20,0))</f>
        <v>4320</v>
      </c>
      <c r="S384" s="9" t="n">
        <f aca="false">IF(ISNUMBER(M384),IF(M384&lt;=Q384,1,0),"")</f>
        <v>1</v>
      </c>
      <c r="T384" s="9" t="n">
        <f aca="false">IF(ISNUMBER(P384),IF(P384&lt;=R384,1,0),"")</f>
        <v>1</v>
      </c>
      <c r="U384" s="9" t="n">
        <f aca="false">IF(E384&gt;Scenario!$B$14,0,IF(OR(AND(ISNUMBER(H384),H384&lt;=Scenario!$B$14),AND(ISNUMBER(I384),I384&lt;=Scenario!$B$14)),0,1))</f>
        <v>0</v>
      </c>
      <c r="V384" s="9" t="n">
        <f aca="false">IF(AND(U384=1,(Scenario!$B$14-E384)/60&gt;R384),1,0)</f>
        <v>0</v>
      </c>
      <c r="W384" s="9" t="n">
        <f aca="false">IF(OR(C384=Scenario!$B$22,C384=Scenario!$C$22),1,0)</f>
        <v>0</v>
      </c>
      <c r="X384" s="9" t="n">
        <f aca="false">IF(ISNUMBER(I384),1,0)</f>
        <v>0</v>
      </c>
      <c r="Y384" s="9" t="n">
        <f aca="false">MOD(INT(E384/86400)+3,7)</f>
        <v>1</v>
      </c>
      <c r="Z384" s="9" t="n">
        <f aca="false">MOD(INT(E384/3600),24)</f>
        <v>15</v>
      </c>
      <c r="AA384" s="6" t="s">
        <v>1013</v>
      </c>
    </row>
    <row r="385" customFormat="false" ht="15" hidden="false" customHeight="false" outlineLevel="0" collapsed="false">
      <c r="A385" s="6" t="s">
        <v>1014</v>
      </c>
      <c r="B385" s="6" t="s">
        <v>44</v>
      </c>
      <c r="C385" s="6" t="s">
        <v>47</v>
      </c>
      <c r="D385" s="6" t="s">
        <v>170</v>
      </c>
      <c r="E385" s="6" t="n">
        <v>1784044777</v>
      </c>
      <c r="F385" s="6" t="n">
        <v>1784044881</v>
      </c>
      <c r="G385" s="6" t="n">
        <v>1784044815</v>
      </c>
      <c r="H385" s="6" t="n">
        <v>1784045198</v>
      </c>
      <c r="J385" s="6" t="n">
        <v>0</v>
      </c>
      <c r="K385" s="6" t="n">
        <v>0</v>
      </c>
      <c r="L385" s="9" t="n">
        <f aca="false">IF(AND(E385&gt;=Scenario!$B$11,E385&lt;Scenario!$B$12),1,0)</f>
        <v>1</v>
      </c>
      <c r="M385" s="9" t="n">
        <f aca="false">IF(AND(L385=1,ISNUMBER(F385)),MAX(0,F385-E385)/60,"")</f>
        <v>1.73333333333333</v>
      </c>
      <c r="N385" s="9" t="n">
        <f aca="false">IF(AND(L385=1,ISNUMBER(G385)),MAX(0,G385-E385)/60,"")</f>
        <v>0.633333333333333</v>
      </c>
      <c r="O385" s="9" t="n">
        <f aca="false">IF(ISNUMBER(H385),IF(AND(H385&gt;=Scenario!$B$11,H385&lt;Scenario!$B$12),1,0),0)</f>
        <v>1</v>
      </c>
      <c r="P385" s="9" t="n">
        <f aca="false">IF(O385=1,MAX(0,H385-E385)/60,"")</f>
        <v>7.01666666666667</v>
      </c>
      <c r="Q385" s="9" t="n">
        <f aca="false">INDEX(Scenario!$B$18:$B$20,MATCH(B385,Scenario!$A$18:$A$20,0))</f>
        <v>240</v>
      </c>
      <c r="R385" s="9" t="n">
        <f aca="false">INDEX(Scenario!$C$18:$C$20,MATCH(B385,Scenario!$A$18:$A$20,0))</f>
        <v>4320</v>
      </c>
      <c r="S385" s="9" t="n">
        <f aca="false">IF(ISNUMBER(M385),IF(M385&lt;=Q385,1,0),"")</f>
        <v>1</v>
      </c>
      <c r="T385" s="9" t="n">
        <f aca="false">IF(ISNUMBER(P385),IF(P385&lt;=R385,1,0),"")</f>
        <v>1</v>
      </c>
      <c r="U385" s="9" t="n">
        <f aca="false">IF(E385&gt;Scenario!$B$14,0,IF(OR(AND(ISNUMBER(H385),H385&lt;=Scenario!$B$14),AND(ISNUMBER(I385),I385&lt;=Scenario!$B$14)),0,1))</f>
        <v>0</v>
      </c>
      <c r="V385" s="9" t="n">
        <f aca="false">IF(AND(U385=1,(Scenario!$B$14-E385)/60&gt;R385),1,0)</f>
        <v>0</v>
      </c>
      <c r="W385" s="9" t="n">
        <f aca="false">IF(OR(C385=Scenario!$B$22,C385=Scenario!$C$22),1,0)</f>
        <v>1</v>
      </c>
      <c r="X385" s="9" t="n">
        <f aca="false">IF(ISNUMBER(I385),1,0)</f>
        <v>0</v>
      </c>
      <c r="Y385" s="9" t="n">
        <f aca="false">MOD(INT(E385/86400)+3,7)</f>
        <v>1</v>
      </c>
      <c r="Z385" s="9" t="n">
        <f aca="false">MOD(INT(E385/3600),24)</f>
        <v>15</v>
      </c>
      <c r="AA385" s="6" t="s">
        <v>1015</v>
      </c>
    </row>
    <row r="386" customFormat="false" ht="15" hidden="false" customHeight="false" outlineLevel="0" collapsed="false">
      <c r="A386" s="6" t="s">
        <v>1016</v>
      </c>
      <c r="B386" s="6" t="s">
        <v>44</v>
      </c>
      <c r="C386" s="6" t="s">
        <v>46</v>
      </c>
      <c r="D386" s="6" t="s">
        <v>170</v>
      </c>
      <c r="E386" s="6" t="n">
        <v>1784044898</v>
      </c>
      <c r="F386" s="6" t="n">
        <v>1784045035</v>
      </c>
      <c r="G386" s="6" t="n">
        <v>1784044925</v>
      </c>
      <c r="H386" s="6" t="n">
        <v>1784046415</v>
      </c>
      <c r="J386" s="6" t="n">
        <v>0</v>
      </c>
      <c r="K386" s="6" t="n">
        <v>0</v>
      </c>
      <c r="L386" s="9" t="n">
        <f aca="false">IF(AND(E386&gt;=Scenario!$B$11,E386&lt;Scenario!$B$12),1,0)</f>
        <v>1</v>
      </c>
      <c r="M386" s="9" t="n">
        <f aca="false">IF(AND(L386=1,ISNUMBER(F386)),MAX(0,F386-E386)/60,"")</f>
        <v>2.28333333333333</v>
      </c>
      <c r="N386" s="9" t="n">
        <f aca="false">IF(AND(L386=1,ISNUMBER(G386)),MAX(0,G386-E386)/60,"")</f>
        <v>0.45</v>
      </c>
      <c r="O386" s="9" t="n">
        <f aca="false">IF(ISNUMBER(H386),IF(AND(H386&gt;=Scenario!$B$11,H386&lt;Scenario!$B$12),1,0),0)</f>
        <v>1</v>
      </c>
      <c r="P386" s="9" t="n">
        <f aca="false">IF(O386=1,MAX(0,H386-E386)/60,"")</f>
        <v>25.2833333333333</v>
      </c>
      <c r="Q386" s="9" t="n">
        <f aca="false">INDEX(Scenario!$B$18:$B$20,MATCH(B386,Scenario!$A$18:$A$20,0))</f>
        <v>240</v>
      </c>
      <c r="R386" s="9" t="n">
        <f aca="false">INDEX(Scenario!$C$18:$C$20,MATCH(B386,Scenario!$A$18:$A$20,0))</f>
        <v>4320</v>
      </c>
      <c r="S386" s="9" t="n">
        <f aca="false">IF(ISNUMBER(M386),IF(M386&lt;=Q386,1,0),"")</f>
        <v>1</v>
      </c>
      <c r="T386" s="9" t="n">
        <f aca="false">IF(ISNUMBER(P386),IF(P386&lt;=R386,1,0),"")</f>
        <v>1</v>
      </c>
      <c r="U386" s="9" t="n">
        <f aca="false">IF(E386&gt;Scenario!$B$14,0,IF(OR(AND(ISNUMBER(H386),H386&lt;=Scenario!$B$14),AND(ISNUMBER(I386),I386&lt;=Scenario!$B$14)),0,1))</f>
        <v>0</v>
      </c>
      <c r="V386" s="9" t="n">
        <f aca="false">IF(AND(U386=1,(Scenario!$B$14-E386)/60&gt;R386),1,0)</f>
        <v>0</v>
      </c>
      <c r="W386" s="9" t="n">
        <f aca="false">IF(OR(C386=Scenario!$B$22,C386=Scenario!$C$22),1,0)</f>
        <v>1</v>
      </c>
      <c r="X386" s="9" t="n">
        <f aca="false">IF(ISNUMBER(I386),1,0)</f>
        <v>0</v>
      </c>
      <c r="Y386" s="9" t="n">
        <f aca="false">MOD(INT(E386/86400)+3,7)</f>
        <v>1</v>
      </c>
      <c r="Z386" s="9" t="n">
        <f aca="false">MOD(INT(E386/3600),24)</f>
        <v>16</v>
      </c>
      <c r="AA386" s="6" t="s">
        <v>1017</v>
      </c>
    </row>
    <row r="387" customFormat="false" ht="15" hidden="false" customHeight="false" outlineLevel="0" collapsed="false">
      <c r="A387" s="6" t="s">
        <v>1018</v>
      </c>
      <c r="B387" s="6" t="s">
        <v>43</v>
      </c>
      <c r="C387" s="6" t="s">
        <v>249</v>
      </c>
      <c r="D387" s="6" t="s">
        <v>171</v>
      </c>
      <c r="E387" s="6" t="n">
        <v>1784045992</v>
      </c>
      <c r="F387" s="6" t="n">
        <v>1784046198</v>
      </c>
      <c r="G387" s="6" t="n">
        <v>1784046016</v>
      </c>
      <c r="H387" s="6" t="n">
        <v>1784047945</v>
      </c>
      <c r="J387" s="6" t="n">
        <v>0</v>
      </c>
      <c r="K387" s="6" t="n">
        <v>0</v>
      </c>
      <c r="L387" s="9" t="n">
        <f aca="false">IF(AND(E387&gt;=Scenario!$B$11,E387&lt;Scenario!$B$12),1,0)</f>
        <v>1</v>
      </c>
      <c r="M387" s="9" t="n">
        <f aca="false">IF(AND(L387=1,ISNUMBER(F387)),MAX(0,F387-E387)/60,"")</f>
        <v>3.43333333333333</v>
      </c>
      <c r="N387" s="9" t="n">
        <f aca="false">IF(AND(L387=1,ISNUMBER(G387)),MAX(0,G387-E387)/60,"")</f>
        <v>0.4</v>
      </c>
      <c r="O387" s="9" t="n">
        <f aca="false">IF(ISNUMBER(H387),IF(AND(H387&gt;=Scenario!$B$11,H387&lt;Scenario!$B$12),1,0),0)</f>
        <v>1</v>
      </c>
      <c r="P387" s="9" t="n">
        <f aca="false">IF(O387=1,MAX(0,H387-E387)/60,"")</f>
        <v>32.55</v>
      </c>
      <c r="Q387" s="9" t="n">
        <f aca="false">INDEX(Scenario!$B$18:$B$20,MATCH(B387,Scenario!$A$18:$A$20,0))</f>
        <v>60</v>
      </c>
      <c r="R387" s="9" t="n">
        <f aca="false">INDEX(Scenario!$C$18:$C$20,MATCH(B387,Scenario!$A$18:$A$20,0))</f>
        <v>1440</v>
      </c>
      <c r="S387" s="9" t="n">
        <f aca="false">IF(ISNUMBER(M387),IF(M387&lt;=Q387,1,0),"")</f>
        <v>1</v>
      </c>
      <c r="T387" s="9" t="n">
        <f aca="false">IF(ISNUMBER(P387),IF(P387&lt;=R387,1,0),"")</f>
        <v>1</v>
      </c>
      <c r="U387" s="9" t="n">
        <f aca="false">IF(E387&gt;Scenario!$B$14,0,IF(OR(AND(ISNUMBER(H387),H387&lt;=Scenario!$B$14),AND(ISNUMBER(I387),I387&lt;=Scenario!$B$14)),0,1))</f>
        <v>0</v>
      </c>
      <c r="V387" s="9" t="n">
        <f aca="false">IF(AND(U387=1,(Scenario!$B$14-E387)/60&gt;R387),1,0)</f>
        <v>0</v>
      </c>
      <c r="W387" s="9" t="n">
        <f aca="false">IF(OR(C387=Scenario!$B$22,C387=Scenario!$C$22),1,0)</f>
        <v>0</v>
      </c>
      <c r="X387" s="9" t="n">
        <f aca="false">IF(ISNUMBER(I387),1,0)</f>
        <v>0</v>
      </c>
      <c r="Y387" s="9" t="n">
        <f aca="false">MOD(INT(E387/86400)+3,7)</f>
        <v>1</v>
      </c>
      <c r="Z387" s="9" t="n">
        <f aca="false">MOD(INT(E387/3600),24)</f>
        <v>16</v>
      </c>
      <c r="AA387" s="6" t="s">
        <v>1019</v>
      </c>
    </row>
    <row r="388" customFormat="false" ht="15" hidden="false" customHeight="false" outlineLevel="0" collapsed="false">
      <c r="A388" s="6" t="s">
        <v>1020</v>
      </c>
      <c r="B388" s="6" t="s">
        <v>44</v>
      </c>
      <c r="C388" s="6" t="s">
        <v>249</v>
      </c>
      <c r="D388" s="6" t="s">
        <v>171</v>
      </c>
      <c r="E388" s="6" t="n">
        <v>1784046019</v>
      </c>
      <c r="F388" s="6" t="n">
        <v>1784049002</v>
      </c>
      <c r="G388" s="6" t="n">
        <v>1784048867</v>
      </c>
      <c r="H388" s="6" t="n">
        <v>1784055057</v>
      </c>
      <c r="J388" s="6" t="n">
        <v>0</v>
      </c>
      <c r="K388" s="6" t="n">
        <v>0</v>
      </c>
      <c r="L388" s="9" t="n">
        <f aca="false">IF(AND(E388&gt;=Scenario!$B$11,E388&lt;Scenario!$B$12),1,0)</f>
        <v>1</v>
      </c>
      <c r="M388" s="9" t="n">
        <f aca="false">IF(AND(L388=1,ISNUMBER(F388)),MAX(0,F388-E388)/60,"")</f>
        <v>49.7166666666667</v>
      </c>
      <c r="N388" s="9" t="n">
        <f aca="false">IF(AND(L388=1,ISNUMBER(G388)),MAX(0,G388-E388)/60,"")</f>
        <v>47.4666666666667</v>
      </c>
      <c r="O388" s="9" t="n">
        <f aca="false">IF(ISNUMBER(H388),IF(AND(H388&gt;=Scenario!$B$11,H388&lt;Scenario!$B$12),1,0),0)</f>
        <v>1</v>
      </c>
      <c r="P388" s="9" t="n">
        <f aca="false">IF(O388=1,MAX(0,H388-E388)/60,"")</f>
        <v>150.633333333333</v>
      </c>
      <c r="Q388" s="9" t="n">
        <f aca="false">INDEX(Scenario!$B$18:$B$20,MATCH(B388,Scenario!$A$18:$A$20,0))</f>
        <v>240</v>
      </c>
      <c r="R388" s="9" t="n">
        <f aca="false">INDEX(Scenario!$C$18:$C$20,MATCH(B388,Scenario!$A$18:$A$20,0))</f>
        <v>4320</v>
      </c>
      <c r="S388" s="9" t="n">
        <f aca="false">IF(ISNUMBER(M388),IF(M388&lt;=Q388,1,0),"")</f>
        <v>1</v>
      </c>
      <c r="T388" s="9" t="n">
        <f aca="false">IF(ISNUMBER(P388),IF(P388&lt;=R388,1,0),"")</f>
        <v>1</v>
      </c>
      <c r="U388" s="9" t="n">
        <f aca="false">IF(E388&gt;Scenario!$B$14,0,IF(OR(AND(ISNUMBER(H388),H388&lt;=Scenario!$B$14),AND(ISNUMBER(I388),I388&lt;=Scenario!$B$14)),0,1))</f>
        <v>0</v>
      </c>
      <c r="V388" s="9" t="n">
        <f aca="false">IF(AND(U388=1,(Scenario!$B$14-E388)/60&gt;R388),1,0)</f>
        <v>0</v>
      </c>
      <c r="W388" s="9" t="n">
        <f aca="false">IF(OR(C388=Scenario!$B$22,C388=Scenario!$C$22),1,0)</f>
        <v>0</v>
      </c>
      <c r="X388" s="9" t="n">
        <f aca="false">IF(ISNUMBER(I388),1,0)</f>
        <v>0</v>
      </c>
      <c r="Y388" s="9" t="n">
        <f aca="false">MOD(INT(E388/86400)+3,7)</f>
        <v>1</v>
      </c>
      <c r="Z388" s="9" t="n">
        <f aca="false">MOD(INT(E388/3600),24)</f>
        <v>16</v>
      </c>
      <c r="AA388" s="6" t="s">
        <v>1021</v>
      </c>
    </row>
    <row r="389" customFormat="false" ht="15" hidden="false" customHeight="false" outlineLevel="0" collapsed="false">
      <c r="A389" s="6" t="s">
        <v>1022</v>
      </c>
      <c r="B389" s="6" t="s">
        <v>44</v>
      </c>
      <c r="C389" s="6" t="s">
        <v>288</v>
      </c>
      <c r="D389" s="6" t="s">
        <v>170</v>
      </c>
      <c r="E389" s="6" t="n">
        <v>1784046223</v>
      </c>
      <c r="F389" s="6" t="n">
        <v>1784046325</v>
      </c>
      <c r="G389" s="6" t="n">
        <v>1784046245</v>
      </c>
      <c r="H389" s="6" t="n">
        <v>1784047457</v>
      </c>
      <c r="J389" s="6" t="n">
        <v>0</v>
      </c>
      <c r="K389" s="6" t="n">
        <v>0</v>
      </c>
      <c r="L389" s="9" t="n">
        <f aca="false">IF(AND(E389&gt;=Scenario!$B$11,E389&lt;Scenario!$B$12),1,0)</f>
        <v>1</v>
      </c>
      <c r="M389" s="9" t="n">
        <f aca="false">IF(AND(L389=1,ISNUMBER(F389)),MAX(0,F389-E389)/60,"")</f>
        <v>1.7</v>
      </c>
      <c r="N389" s="9" t="n">
        <f aca="false">IF(AND(L389=1,ISNUMBER(G389)),MAX(0,G389-E389)/60,"")</f>
        <v>0.366666666666667</v>
      </c>
      <c r="O389" s="9" t="n">
        <f aca="false">IF(ISNUMBER(H389),IF(AND(H389&gt;=Scenario!$B$11,H389&lt;Scenario!$B$12),1,0),0)</f>
        <v>1</v>
      </c>
      <c r="P389" s="9" t="n">
        <f aca="false">IF(O389=1,MAX(0,H389-E389)/60,"")</f>
        <v>20.5666666666667</v>
      </c>
      <c r="Q389" s="9" t="n">
        <f aca="false">INDEX(Scenario!$B$18:$B$20,MATCH(B389,Scenario!$A$18:$A$20,0))</f>
        <v>240</v>
      </c>
      <c r="R389" s="9" t="n">
        <f aca="false">INDEX(Scenario!$C$18:$C$20,MATCH(B389,Scenario!$A$18:$A$20,0))</f>
        <v>4320</v>
      </c>
      <c r="S389" s="9" t="n">
        <f aca="false">IF(ISNUMBER(M389),IF(M389&lt;=Q389,1,0),"")</f>
        <v>1</v>
      </c>
      <c r="T389" s="9" t="n">
        <f aca="false">IF(ISNUMBER(P389),IF(P389&lt;=R389,1,0),"")</f>
        <v>1</v>
      </c>
      <c r="U389" s="9" t="n">
        <f aca="false">IF(E389&gt;Scenario!$B$14,0,IF(OR(AND(ISNUMBER(H389),H389&lt;=Scenario!$B$14),AND(ISNUMBER(I389),I389&lt;=Scenario!$B$14)),0,1))</f>
        <v>0</v>
      </c>
      <c r="V389" s="9" t="n">
        <f aca="false">IF(AND(U389=1,(Scenario!$B$14-E389)/60&gt;R389),1,0)</f>
        <v>0</v>
      </c>
      <c r="W389" s="9" t="n">
        <f aca="false">IF(OR(C389=Scenario!$B$22,C389=Scenario!$C$22),1,0)</f>
        <v>0</v>
      </c>
      <c r="X389" s="9" t="n">
        <f aca="false">IF(ISNUMBER(I389),1,0)</f>
        <v>0</v>
      </c>
      <c r="Y389" s="9" t="n">
        <f aca="false">MOD(INT(E389/86400)+3,7)</f>
        <v>1</v>
      </c>
      <c r="Z389" s="9" t="n">
        <f aca="false">MOD(INT(E389/3600),24)</f>
        <v>16</v>
      </c>
      <c r="AA389" s="6" t="s">
        <v>1023</v>
      </c>
    </row>
    <row r="390" customFormat="false" ht="15" hidden="false" customHeight="false" outlineLevel="0" collapsed="false">
      <c r="A390" s="6" t="s">
        <v>1024</v>
      </c>
      <c r="B390" s="6" t="s">
        <v>43</v>
      </c>
      <c r="C390" s="6" t="s">
        <v>288</v>
      </c>
      <c r="D390" s="6" t="s">
        <v>171</v>
      </c>
      <c r="E390" s="6" t="n">
        <v>1784047056</v>
      </c>
      <c r="F390" s="6" t="n">
        <v>1784048108</v>
      </c>
      <c r="G390" s="6" t="n">
        <v>1784047988</v>
      </c>
      <c r="H390" s="6" t="n">
        <v>1784052006</v>
      </c>
      <c r="J390" s="6" t="n">
        <v>0</v>
      </c>
      <c r="K390" s="6" t="n">
        <v>0</v>
      </c>
      <c r="L390" s="9" t="n">
        <f aca="false">IF(AND(E390&gt;=Scenario!$B$11,E390&lt;Scenario!$B$12),1,0)</f>
        <v>1</v>
      </c>
      <c r="M390" s="9" t="n">
        <f aca="false">IF(AND(L390=1,ISNUMBER(F390)),MAX(0,F390-E390)/60,"")</f>
        <v>17.5333333333333</v>
      </c>
      <c r="N390" s="9" t="n">
        <f aca="false">IF(AND(L390=1,ISNUMBER(G390)),MAX(0,G390-E390)/60,"")</f>
        <v>15.5333333333333</v>
      </c>
      <c r="O390" s="9" t="n">
        <f aca="false">IF(ISNUMBER(H390),IF(AND(H390&gt;=Scenario!$B$11,H390&lt;Scenario!$B$12),1,0),0)</f>
        <v>1</v>
      </c>
      <c r="P390" s="9" t="n">
        <f aca="false">IF(O390=1,MAX(0,H390-E390)/60,"")</f>
        <v>82.5</v>
      </c>
      <c r="Q390" s="9" t="n">
        <f aca="false">INDEX(Scenario!$B$18:$B$20,MATCH(B390,Scenario!$A$18:$A$20,0))</f>
        <v>60</v>
      </c>
      <c r="R390" s="9" t="n">
        <f aca="false">INDEX(Scenario!$C$18:$C$20,MATCH(B390,Scenario!$A$18:$A$20,0))</f>
        <v>1440</v>
      </c>
      <c r="S390" s="9" t="n">
        <f aca="false">IF(ISNUMBER(M390),IF(M390&lt;=Q390,1,0),"")</f>
        <v>1</v>
      </c>
      <c r="T390" s="9" t="n">
        <f aca="false">IF(ISNUMBER(P390),IF(P390&lt;=R390,1,0),"")</f>
        <v>1</v>
      </c>
      <c r="U390" s="9" t="n">
        <f aca="false">IF(E390&gt;Scenario!$B$14,0,IF(OR(AND(ISNUMBER(H390),H390&lt;=Scenario!$B$14),AND(ISNUMBER(I390),I390&lt;=Scenario!$B$14)),0,1))</f>
        <v>0</v>
      </c>
      <c r="V390" s="9" t="n">
        <f aca="false">IF(AND(U390=1,(Scenario!$B$14-E390)/60&gt;R390),1,0)</f>
        <v>0</v>
      </c>
      <c r="W390" s="9" t="n">
        <f aca="false">IF(OR(C390=Scenario!$B$22,C390=Scenario!$C$22),1,0)</f>
        <v>0</v>
      </c>
      <c r="X390" s="9" t="n">
        <f aca="false">IF(ISNUMBER(I390),1,0)</f>
        <v>0</v>
      </c>
      <c r="Y390" s="9" t="n">
        <f aca="false">MOD(INT(E390/86400)+3,7)</f>
        <v>1</v>
      </c>
      <c r="Z390" s="9" t="n">
        <f aca="false">MOD(INT(E390/3600),24)</f>
        <v>16</v>
      </c>
      <c r="AA390" s="6" t="s">
        <v>1025</v>
      </c>
    </row>
    <row r="391" customFormat="false" ht="15" hidden="false" customHeight="false" outlineLevel="0" collapsed="false">
      <c r="A391" s="6" t="s">
        <v>1026</v>
      </c>
      <c r="B391" s="6" t="s">
        <v>42</v>
      </c>
      <c r="C391" s="6" t="s">
        <v>249</v>
      </c>
      <c r="D391" s="6" t="s">
        <v>171</v>
      </c>
      <c r="E391" s="6" t="n">
        <v>1784047076</v>
      </c>
      <c r="F391" s="6" t="n">
        <v>1784047663</v>
      </c>
      <c r="G391" s="6" t="n">
        <v>1784047569</v>
      </c>
      <c r="H391" s="6" t="n">
        <v>1784060213</v>
      </c>
      <c r="J391" s="6" t="n">
        <v>0</v>
      </c>
      <c r="K391" s="6" t="n">
        <v>0</v>
      </c>
      <c r="L391" s="9" t="n">
        <f aca="false">IF(AND(E391&gt;=Scenario!$B$11,E391&lt;Scenario!$B$12),1,0)</f>
        <v>1</v>
      </c>
      <c r="M391" s="9" t="n">
        <f aca="false">IF(AND(L391=1,ISNUMBER(F391)),MAX(0,F391-E391)/60,"")</f>
        <v>9.78333333333333</v>
      </c>
      <c r="N391" s="9" t="n">
        <f aca="false">IF(AND(L391=1,ISNUMBER(G391)),MAX(0,G391-E391)/60,"")</f>
        <v>8.21666666666667</v>
      </c>
      <c r="O391" s="9" t="n">
        <f aca="false">IF(ISNUMBER(H391),IF(AND(H391&gt;=Scenario!$B$11,H391&lt;Scenario!$B$12),1,0),0)</f>
        <v>1</v>
      </c>
      <c r="P391" s="9" t="n">
        <f aca="false">IF(O391=1,MAX(0,H391-E391)/60,"")</f>
        <v>218.95</v>
      </c>
      <c r="Q391" s="9" t="n">
        <f aca="false">INDEX(Scenario!$B$18:$B$20,MATCH(B391,Scenario!$A$18:$A$20,0))</f>
        <v>15</v>
      </c>
      <c r="R391" s="9" t="n">
        <f aca="false">INDEX(Scenario!$C$18:$C$20,MATCH(B391,Scenario!$A$18:$A$20,0))</f>
        <v>240</v>
      </c>
      <c r="S391" s="9" t="n">
        <f aca="false">IF(ISNUMBER(M391),IF(M391&lt;=Q391,1,0),"")</f>
        <v>1</v>
      </c>
      <c r="T391" s="9" t="n">
        <f aca="false">IF(ISNUMBER(P391),IF(P391&lt;=R391,1,0),"")</f>
        <v>1</v>
      </c>
      <c r="U391" s="9" t="n">
        <f aca="false">IF(E391&gt;Scenario!$B$14,0,IF(OR(AND(ISNUMBER(H391),H391&lt;=Scenario!$B$14),AND(ISNUMBER(I391),I391&lt;=Scenario!$B$14)),0,1))</f>
        <v>0</v>
      </c>
      <c r="V391" s="9" t="n">
        <f aca="false">IF(AND(U391=1,(Scenario!$B$14-E391)/60&gt;R391),1,0)</f>
        <v>0</v>
      </c>
      <c r="W391" s="9" t="n">
        <f aca="false">IF(OR(C391=Scenario!$B$22,C391=Scenario!$C$22),1,0)</f>
        <v>0</v>
      </c>
      <c r="X391" s="9" t="n">
        <f aca="false">IF(ISNUMBER(I391),1,0)</f>
        <v>0</v>
      </c>
      <c r="Y391" s="9" t="n">
        <f aca="false">MOD(INT(E391/86400)+3,7)</f>
        <v>1</v>
      </c>
      <c r="Z391" s="9" t="n">
        <f aca="false">MOD(INT(E391/3600),24)</f>
        <v>16</v>
      </c>
      <c r="AA391" s="6" t="s">
        <v>1027</v>
      </c>
    </row>
    <row r="392" customFormat="false" ht="15" hidden="false" customHeight="false" outlineLevel="0" collapsed="false">
      <c r="A392" s="6" t="s">
        <v>1028</v>
      </c>
      <c r="B392" s="6" t="s">
        <v>43</v>
      </c>
      <c r="C392" s="6" t="s">
        <v>46</v>
      </c>
      <c r="D392" s="6" t="s">
        <v>172</v>
      </c>
      <c r="E392" s="6" t="n">
        <v>1784047605</v>
      </c>
      <c r="F392" s="6" t="n">
        <v>1784047813</v>
      </c>
      <c r="G392" s="6" t="n">
        <v>1784047628</v>
      </c>
      <c r="H392" s="6" t="n">
        <v>1784056357</v>
      </c>
      <c r="J392" s="6" t="n">
        <v>0</v>
      </c>
      <c r="K392" s="6" t="n">
        <v>0</v>
      </c>
      <c r="L392" s="9" t="n">
        <f aca="false">IF(AND(E392&gt;=Scenario!$B$11,E392&lt;Scenario!$B$12),1,0)</f>
        <v>1</v>
      </c>
      <c r="M392" s="9" t="n">
        <f aca="false">IF(AND(L392=1,ISNUMBER(F392)),MAX(0,F392-E392)/60,"")</f>
        <v>3.46666666666667</v>
      </c>
      <c r="N392" s="9" t="n">
        <f aca="false">IF(AND(L392=1,ISNUMBER(G392)),MAX(0,G392-E392)/60,"")</f>
        <v>0.383333333333333</v>
      </c>
      <c r="O392" s="9" t="n">
        <f aca="false">IF(ISNUMBER(H392),IF(AND(H392&gt;=Scenario!$B$11,H392&lt;Scenario!$B$12),1,0),0)</f>
        <v>1</v>
      </c>
      <c r="P392" s="9" t="n">
        <f aca="false">IF(O392=1,MAX(0,H392-E392)/60,"")</f>
        <v>145.866666666667</v>
      </c>
      <c r="Q392" s="9" t="n">
        <f aca="false">INDEX(Scenario!$B$18:$B$20,MATCH(B392,Scenario!$A$18:$A$20,0))</f>
        <v>60</v>
      </c>
      <c r="R392" s="9" t="n">
        <f aca="false">INDEX(Scenario!$C$18:$C$20,MATCH(B392,Scenario!$A$18:$A$20,0))</f>
        <v>1440</v>
      </c>
      <c r="S392" s="9" t="n">
        <f aca="false">IF(ISNUMBER(M392),IF(M392&lt;=Q392,1,0),"")</f>
        <v>1</v>
      </c>
      <c r="T392" s="9" t="n">
        <f aca="false">IF(ISNUMBER(P392),IF(P392&lt;=R392,1,0),"")</f>
        <v>1</v>
      </c>
      <c r="U392" s="9" t="n">
        <f aca="false">IF(E392&gt;Scenario!$B$14,0,IF(OR(AND(ISNUMBER(H392),H392&lt;=Scenario!$B$14),AND(ISNUMBER(I392),I392&lt;=Scenario!$B$14)),0,1))</f>
        <v>0</v>
      </c>
      <c r="V392" s="9" t="n">
        <f aca="false">IF(AND(U392=1,(Scenario!$B$14-E392)/60&gt;R392),1,0)</f>
        <v>0</v>
      </c>
      <c r="W392" s="9" t="n">
        <f aca="false">IF(OR(C392=Scenario!$B$22,C392=Scenario!$C$22),1,0)</f>
        <v>1</v>
      </c>
      <c r="X392" s="9" t="n">
        <f aca="false">IF(ISNUMBER(I392),1,0)</f>
        <v>0</v>
      </c>
      <c r="Y392" s="9" t="n">
        <f aca="false">MOD(INT(E392/86400)+3,7)</f>
        <v>1</v>
      </c>
      <c r="Z392" s="9" t="n">
        <f aca="false">MOD(INT(E392/3600),24)</f>
        <v>16</v>
      </c>
      <c r="AA392" s="6" t="s">
        <v>1029</v>
      </c>
    </row>
    <row r="393" customFormat="false" ht="15" hidden="false" customHeight="false" outlineLevel="0" collapsed="false">
      <c r="A393" s="6" t="s">
        <v>1030</v>
      </c>
      <c r="B393" s="6" t="s">
        <v>44</v>
      </c>
      <c r="C393" s="6" t="s">
        <v>47</v>
      </c>
      <c r="D393" s="6" t="s">
        <v>170</v>
      </c>
      <c r="E393" s="6" t="n">
        <v>1784048200</v>
      </c>
      <c r="F393" s="6" t="n">
        <v>1784048346</v>
      </c>
      <c r="G393" s="6" t="n">
        <v>1784048212</v>
      </c>
      <c r="H393" s="6" t="n">
        <v>1784049800</v>
      </c>
      <c r="J393" s="6" t="n">
        <v>0</v>
      </c>
      <c r="K393" s="6" t="n">
        <v>0</v>
      </c>
      <c r="L393" s="9" t="n">
        <f aca="false">IF(AND(E393&gt;=Scenario!$B$11,E393&lt;Scenario!$B$12),1,0)</f>
        <v>1</v>
      </c>
      <c r="M393" s="9" t="n">
        <f aca="false">IF(AND(L393=1,ISNUMBER(F393)),MAX(0,F393-E393)/60,"")</f>
        <v>2.43333333333333</v>
      </c>
      <c r="N393" s="9" t="n">
        <f aca="false">IF(AND(L393=1,ISNUMBER(G393)),MAX(0,G393-E393)/60,"")</f>
        <v>0.2</v>
      </c>
      <c r="O393" s="9" t="n">
        <f aca="false">IF(ISNUMBER(H393),IF(AND(H393&gt;=Scenario!$B$11,H393&lt;Scenario!$B$12),1,0),0)</f>
        <v>1</v>
      </c>
      <c r="P393" s="9" t="n">
        <f aca="false">IF(O393=1,MAX(0,H393-E393)/60,"")</f>
        <v>26.6666666666667</v>
      </c>
      <c r="Q393" s="9" t="n">
        <f aca="false">INDEX(Scenario!$B$18:$B$20,MATCH(B393,Scenario!$A$18:$A$20,0))</f>
        <v>240</v>
      </c>
      <c r="R393" s="9" t="n">
        <f aca="false">INDEX(Scenario!$C$18:$C$20,MATCH(B393,Scenario!$A$18:$A$20,0))</f>
        <v>4320</v>
      </c>
      <c r="S393" s="9" t="n">
        <f aca="false">IF(ISNUMBER(M393),IF(M393&lt;=Q393,1,0),"")</f>
        <v>1</v>
      </c>
      <c r="T393" s="9" t="n">
        <f aca="false">IF(ISNUMBER(P393),IF(P393&lt;=R393,1,0),"")</f>
        <v>1</v>
      </c>
      <c r="U393" s="9" t="n">
        <f aca="false">IF(E393&gt;Scenario!$B$14,0,IF(OR(AND(ISNUMBER(H393),H393&lt;=Scenario!$B$14),AND(ISNUMBER(I393),I393&lt;=Scenario!$B$14)),0,1))</f>
        <v>0</v>
      </c>
      <c r="V393" s="9" t="n">
        <f aca="false">IF(AND(U393=1,(Scenario!$B$14-E393)/60&gt;R393),1,0)</f>
        <v>0</v>
      </c>
      <c r="W393" s="9" t="n">
        <f aca="false">IF(OR(C393=Scenario!$B$22,C393=Scenario!$C$22),1,0)</f>
        <v>1</v>
      </c>
      <c r="X393" s="9" t="n">
        <f aca="false">IF(ISNUMBER(I393),1,0)</f>
        <v>0</v>
      </c>
      <c r="Y393" s="9" t="n">
        <f aca="false">MOD(INT(E393/86400)+3,7)</f>
        <v>1</v>
      </c>
      <c r="Z393" s="9" t="n">
        <f aca="false">MOD(INT(E393/3600),24)</f>
        <v>16</v>
      </c>
      <c r="AA393" s="6" t="s">
        <v>1031</v>
      </c>
    </row>
    <row r="394" customFormat="false" ht="15" hidden="false" customHeight="false" outlineLevel="0" collapsed="false">
      <c r="A394" s="6" t="s">
        <v>1032</v>
      </c>
      <c r="B394" s="6" t="s">
        <v>44</v>
      </c>
      <c r="C394" s="6" t="s">
        <v>288</v>
      </c>
      <c r="D394" s="6" t="s">
        <v>171</v>
      </c>
      <c r="E394" s="6" t="n">
        <v>1784048222</v>
      </c>
      <c r="F394" s="6" t="n">
        <v>1784051919</v>
      </c>
      <c r="G394" s="6" t="n">
        <v>1784051708</v>
      </c>
      <c r="H394" s="6" t="n">
        <v>1784055625</v>
      </c>
      <c r="J394" s="6" t="n">
        <v>0</v>
      </c>
      <c r="K394" s="6" t="n">
        <v>0</v>
      </c>
      <c r="L394" s="9" t="n">
        <f aca="false">IF(AND(E394&gt;=Scenario!$B$11,E394&lt;Scenario!$B$12),1,0)</f>
        <v>1</v>
      </c>
      <c r="M394" s="9" t="n">
        <f aca="false">IF(AND(L394=1,ISNUMBER(F394)),MAX(0,F394-E394)/60,"")</f>
        <v>61.6166666666667</v>
      </c>
      <c r="N394" s="9" t="n">
        <f aca="false">IF(AND(L394=1,ISNUMBER(G394)),MAX(0,G394-E394)/60,"")</f>
        <v>58.1</v>
      </c>
      <c r="O394" s="9" t="n">
        <f aca="false">IF(ISNUMBER(H394),IF(AND(H394&gt;=Scenario!$B$11,H394&lt;Scenario!$B$12),1,0),0)</f>
        <v>1</v>
      </c>
      <c r="P394" s="9" t="n">
        <f aca="false">IF(O394=1,MAX(0,H394-E394)/60,"")</f>
        <v>123.383333333333</v>
      </c>
      <c r="Q394" s="9" t="n">
        <f aca="false">INDEX(Scenario!$B$18:$B$20,MATCH(B394,Scenario!$A$18:$A$20,0))</f>
        <v>240</v>
      </c>
      <c r="R394" s="9" t="n">
        <f aca="false">INDEX(Scenario!$C$18:$C$20,MATCH(B394,Scenario!$A$18:$A$20,0))</f>
        <v>4320</v>
      </c>
      <c r="S394" s="9" t="n">
        <f aca="false">IF(ISNUMBER(M394),IF(M394&lt;=Q394,1,0),"")</f>
        <v>1</v>
      </c>
      <c r="T394" s="9" t="n">
        <f aca="false">IF(ISNUMBER(P394),IF(P394&lt;=R394,1,0),"")</f>
        <v>1</v>
      </c>
      <c r="U394" s="9" t="n">
        <f aca="false">IF(E394&gt;Scenario!$B$14,0,IF(OR(AND(ISNUMBER(H394),H394&lt;=Scenario!$B$14),AND(ISNUMBER(I394),I394&lt;=Scenario!$B$14)),0,1))</f>
        <v>0</v>
      </c>
      <c r="V394" s="9" t="n">
        <f aca="false">IF(AND(U394=1,(Scenario!$B$14-E394)/60&gt;R394),1,0)</f>
        <v>0</v>
      </c>
      <c r="W394" s="9" t="n">
        <f aca="false">IF(OR(C394=Scenario!$B$22,C394=Scenario!$C$22),1,0)</f>
        <v>0</v>
      </c>
      <c r="X394" s="9" t="n">
        <f aca="false">IF(ISNUMBER(I394),1,0)</f>
        <v>0</v>
      </c>
      <c r="Y394" s="9" t="n">
        <f aca="false">MOD(INT(E394/86400)+3,7)</f>
        <v>1</v>
      </c>
      <c r="Z394" s="9" t="n">
        <f aca="false">MOD(INT(E394/3600),24)</f>
        <v>16</v>
      </c>
      <c r="AA394" s="6" t="s">
        <v>1033</v>
      </c>
    </row>
    <row r="395" customFormat="false" ht="15" hidden="false" customHeight="false" outlineLevel="0" collapsed="false">
      <c r="A395" s="6" t="s">
        <v>1034</v>
      </c>
      <c r="B395" s="6" t="s">
        <v>44</v>
      </c>
      <c r="C395" s="6" t="s">
        <v>288</v>
      </c>
      <c r="D395" s="6" t="s">
        <v>172</v>
      </c>
      <c r="E395" s="6" t="n">
        <v>1784048357</v>
      </c>
      <c r="F395" s="6" t="n">
        <v>1784048576</v>
      </c>
      <c r="G395" s="6" t="n">
        <v>1784048395</v>
      </c>
      <c r="H395" s="6" t="n">
        <v>1784050153</v>
      </c>
      <c r="J395" s="6" t="n">
        <v>0</v>
      </c>
      <c r="K395" s="6" t="n">
        <v>0</v>
      </c>
      <c r="L395" s="9" t="n">
        <f aca="false">IF(AND(E395&gt;=Scenario!$B$11,E395&lt;Scenario!$B$12),1,0)</f>
        <v>1</v>
      </c>
      <c r="M395" s="9" t="n">
        <f aca="false">IF(AND(L395=1,ISNUMBER(F395)),MAX(0,F395-E395)/60,"")</f>
        <v>3.65</v>
      </c>
      <c r="N395" s="9" t="n">
        <f aca="false">IF(AND(L395=1,ISNUMBER(G395)),MAX(0,G395-E395)/60,"")</f>
        <v>0.633333333333333</v>
      </c>
      <c r="O395" s="9" t="n">
        <f aca="false">IF(ISNUMBER(H395),IF(AND(H395&gt;=Scenario!$B$11,H395&lt;Scenario!$B$12),1,0),0)</f>
        <v>1</v>
      </c>
      <c r="P395" s="9" t="n">
        <f aca="false">IF(O395=1,MAX(0,H395-E395)/60,"")</f>
        <v>29.9333333333333</v>
      </c>
      <c r="Q395" s="9" t="n">
        <f aca="false">INDEX(Scenario!$B$18:$B$20,MATCH(B395,Scenario!$A$18:$A$20,0))</f>
        <v>240</v>
      </c>
      <c r="R395" s="9" t="n">
        <f aca="false">INDEX(Scenario!$C$18:$C$20,MATCH(B395,Scenario!$A$18:$A$20,0))</f>
        <v>4320</v>
      </c>
      <c r="S395" s="9" t="n">
        <f aca="false">IF(ISNUMBER(M395),IF(M395&lt;=Q395,1,0),"")</f>
        <v>1</v>
      </c>
      <c r="T395" s="9" t="n">
        <f aca="false">IF(ISNUMBER(P395),IF(P395&lt;=R395,1,0),"")</f>
        <v>1</v>
      </c>
      <c r="U395" s="9" t="n">
        <f aca="false">IF(E395&gt;Scenario!$B$14,0,IF(OR(AND(ISNUMBER(H395),H395&lt;=Scenario!$B$14),AND(ISNUMBER(I395),I395&lt;=Scenario!$B$14)),0,1))</f>
        <v>0</v>
      </c>
      <c r="V395" s="9" t="n">
        <f aca="false">IF(AND(U395=1,(Scenario!$B$14-E395)/60&gt;R395),1,0)</f>
        <v>0</v>
      </c>
      <c r="W395" s="9" t="n">
        <f aca="false">IF(OR(C395=Scenario!$B$22,C395=Scenario!$C$22),1,0)</f>
        <v>0</v>
      </c>
      <c r="X395" s="9" t="n">
        <f aca="false">IF(ISNUMBER(I395),1,0)</f>
        <v>0</v>
      </c>
      <c r="Y395" s="9" t="n">
        <f aca="false">MOD(INT(E395/86400)+3,7)</f>
        <v>1</v>
      </c>
      <c r="Z395" s="9" t="n">
        <f aca="false">MOD(INT(E395/3600),24)</f>
        <v>16</v>
      </c>
      <c r="AA395" s="6" t="s">
        <v>1035</v>
      </c>
    </row>
    <row r="396" customFormat="false" ht="15" hidden="false" customHeight="false" outlineLevel="0" collapsed="false">
      <c r="A396" s="6" t="s">
        <v>1036</v>
      </c>
      <c r="B396" s="6" t="s">
        <v>43</v>
      </c>
      <c r="C396" s="6" t="s">
        <v>47</v>
      </c>
      <c r="D396" s="6" t="s">
        <v>172</v>
      </c>
      <c r="E396" s="6" t="n">
        <v>1784049233</v>
      </c>
      <c r="I396" s="6" t="n">
        <v>1784049640</v>
      </c>
      <c r="J396" s="6" t="n">
        <v>0</v>
      </c>
      <c r="K396" s="6" t="n">
        <v>0</v>
      </c>
      <c r="L396" s="9" t="n">
        <f aca="false">IF(AND(E396&gt;=Scenario!$B$11,E396&lt;Scenario!$B$12),1,0)</f>
        <v>1</v>
      </c>
      <c r="M396" s="0" t="str">
        <f aca="false">IF(AND(L396=1,ISNUMBER(F396)),MAX(0,F396-E396)/60,"")</f>
        <v/>
      </c>
      <c r="N396" s="0" t="str">
        <f aca="false">IF(AND(L396=1,ISNUMBER(G396)),MAX(0,G396-E396)/60,"")</f>
        <v/>
      </c>
      <c r="O396" s="9" t="n">
        <f aca="false">IF(ISNUMBER(H396),IF(AND(H396&gt;=Scenario!$B$11,H396&lt;Scenario!$B$12),1,0),0)</f>
        <v>0</v>
      </c>
      <c r="P396" s="0" t="str">
        <f aca="false">IF(O396=1,MAX(0,H396-E396)/60,"")</f>
        <v/>
      </c>
      <c r="Q396" s="9" t="n">
        <f aca="false">INDEX(Scenario!$B$18:$B$20,MATCH(B396,Scenario!$A$18:$A$20,0))</f>
        <v>60</v>
      </c>
      <c r="R396" s="9" t="n">
        <f aca="false">INDEX(Scenario!$C$18:$C$20,MATCH(B396,Scenario!$A$18:$A$20,0))</f>
        <v>1440</v>
      </c>
      <c r="S396" s="0" t="str">
        <f aca="false">IF(ISNUMBER(M396),IF(M396&lt;=Q396,1,0),"")</f>
        <v/>
      </c>
      <c r="T396" s="0" t="str">
        <f aca="false">IF(ISNUMBER(P396),IF(P396&lt;=R396,1,0),"")</f>
        <v/>
      </c>
      <c r="U396" s="9" t="n">
        <f aca="false">IF(E396&gt;Scenario!$B$14,0,IF(OR(AND(ISNUMBER(H396),H396&lt;=Scenario!$B$14),AND(ISNUMBER(I396),I396&lt;=Scenario!$B$14)),0,1))</f>
        <v>0</v>
      </c>
      <c r="V396" s="9" t="n">
        <f aca="false">IF(AND(U396=1,(Scenario!$B$14-E396)/60&gt;R396),1,0)</f>
        <v>0</v>
      </c>
      <c r="W396" s="9" t="n">
        <f aca="false">IF(OR(C396=Scenario!$B$22,C396=Scenario!$C$22),1,0)</f>
        <v>1</v>
      </c>
      <c r="X396" s="9" t="n">
        <f aca="false">IF(ISNUMBER(I396),1,0)</f>
        <v>1</v>
      </c>
      <c r="Y396" s="9" t="n">
        <f aca="false">MOD(INT(E396/86400)+3,7)</f>
        <v>1</v>
      </c>
      <c r="Z396" s="9" t="n">
        <f aca="false">MOD(INT(E396/3600),24)</f>
        <v>17</v>
      </c>
      <c r="AA396" s="6" t="s">
        <v>1037</v>
      </c>
    </row>
    <row r="397" customFormat="false" ht="15" hidden="false" customHeight="false" outlineLevel="0" collapsed="false">
      <c r="A397" s="6" t="s">
        <v>1038</v>
      </c>
      <c r="B397" s="6" t="s">
        <v>44</v>
      </c>
      <c r="C397" s="6" t="s">
        <v>249</v>
      </c>
      <c r="D397" s="6" t="s">
        <v>170</v>
      </c>
      <c r="E397" s="6" t="n">
        <v>1784053564</v>
      </c>
      <c r="F397" s="6" t="n">
        <v>1784053720</v>
      </c>
      <c r="G397" s="6" t="n">
        <v>1784053584</v>
      </c>
      <c r="H397" s="6" t="n">
        <v>1784054481</v>
      </c>
      <c r="J397" s="6" t="n">
        <v>0</v>
      </c>
      <c r="K397" s="6" t="n">
        <v>0</v>
      </c>
      <c r="L397" s="9" t="n">
        <f aca="false">IF(AND(E397&gt;=Scenario!$B$11,E397&lt;Scenario!$B$12),1,0)</f>
        <v>1</v>
      </c>
      <c r="M397" s="9" t="n">
        <f aca="false">IF(AND(L397=1,ISNUMBER(F397)),MAX(0,F397-E397)/60,"")</f>
        <v>2.6</v>
      </c>
      <c r="N397" s="9" t="n">
        <f aca="false">IF(AND(L397=1,ISNUMBER(G397)),MAX(0,G397-E397)/60,"")</f>
        <v>0.333333333333333</v>
      </c>
      <c r="O397" s="9" t="n">
        <f aca="false">IF(ISNUMBER(H397),IF(AND(H397&gt;=Scenario!$B$11,H397&lt;Scenario!$B$12),1,0),0)</f>
        <v>1</v>
      </c>
      <c r="P397" s="9" t="n">
        <f aca="false">IF(O397=1,MAX(0,H397-E397)/60,"")</f>
        <v>15.2833333333333</v>
      </c>
      <c r="Q397" s="9" t="n">
        <f aca="false">INDEX(Scenario!$B$18:$B$20,MATCH(B397,Scenario!$A$18:$A$20,0))</f>
        <v>240</v>
      </c>
      <c r="R397" s="9" t="n">
        <f aca="false">INDEX(Scenario!$C$18:$C$20,MATCH(B397,Scenario!$A$18:$A$20,0))</f>
        <v>4320</v>
      </c>
      <c r="S397" s="9" t="n">
        <f aca="false">IF(ISNUMBER(M397),IF(M397&lt;=Q397,1,0),"")</f>
        <v>1</v>
      </c>
      <c r="T397" s="9" t="n">
        <f aca="false">IF(ISNUMBER(P397),IF(P397&lt;=R397,1,0),"")</f>
        <v>1</v>
      </c>
      <c r="U397" s="9" t="n">
        <f aca="false">IF(E397&gt;Scenario!$B$14,0,IF(OR(AND(ISNUMBER(H397),H397&lt;=Scenario!$B$14),AND(ISNUMBER(I397),I397&lt;=Scenario!$B$14)),0,1))</f>
        <v>0</v>
      </c>
      <c r="V397" s="9" t="n">
        <f aca="false">IF(AND(U397=1,(Scenario!$B$14-E397)/60&gt;R397),1,0)</f>
        <v>0</v>
      </c>
      <c r="W397" s="9" t="n">
        <f aca="false">IF(OR(C397=Scenario!$B$22,C397=Scenario!$C$22),1,0)</f>
        <v>0</v>
      </c>
      <c r="X397" s="9" t="n">
        <f aca="false">IF(ISNUMBER(I397),1,0)</f>
        <v>0</v>
      </c>
      <c r="Y397" s="9" t="n">
        <f aca="false">MOD(INT(E397/86400)+3,7)</f>
        <v>1</v>
      </c>
      <c r="Z397" s="9" t="n">
        <f aca="false">MOD(INT(E397/3600),24)</f>
        <v>18</v>
      </c>
      <c r="AA397" s="6" t="s">
        <v>1039</v>
      </c>
    </row>
    <row r="398" customFormat="false" ht="15" hidden="false" customHeight="false" outlineLevel="0" collapsed="false">
      <c r="A398" s="6" t="s">
        <v>1040</v>
      </c>
      <c r="B398" s="6" t="s">
        <v>44</v>
      </c>
      <c r="C398" s="6" t="s">
        <v>46</v>
      </c>
      <c r="D398" s="6" t="s">
        <v>172</v>
      </c>
      <c r="E398" s="6" t="n">
        <v>1784057188</v>
      </c>
      <c r="F398" s="6" t="n">
        <v>1784057380</v>
      </c>
      <c r="G398" s="6" t="n">
        <v>1784057229</v>
      </c>
      <c r="H398" s="6" t="n">
        <v>1784060313</v>
      </c>
      <c r="J398" s="6" t="n">
        <v>0</v>
      </c>
      <c r="K398" s="6" t="n">
        <v>0</v>
      </c>
      <c r="L398" s="9" t="n">
        <f aca="false">IF(AND(E398&gt;=Scenario!$B$11,E398&lt;Scenario!$B$12),1,0)</f>
        <v>1</v>
      </c>
      <c r="M398" s="9" t="n">
        <f aca="false">IF(AND(L398=1,ISNUMBER(F398)),MAX(0,F398-E398)/60,"")</f>
        <v>3.2</v>
      </c>
      <c r="N398" s="9" t="n">
        <f aca="false">IF(AND(L398=1,ISNUMBER(G398)),MAX(0,G398-E398)/60,"")</f>
        <v>0.683333333333333</v>
      </c>
      <c r="O398" s="9" t="n">
        <f aca="false">IF(ISNUMBER(H398),IF(AND(H398&gt;=Scenario!$B$11,H398&lt;Scenario!$B$12),1,0),0)</f>
        <v>1</v>
      </c>
      <c r="P398" s="9" t="n">
        <f aca="false">IF(O398=1,MAX(0,H398-E398)/60,"")</f>
        <v>52.0833333333333</v>
      </c>
      <c r="Q398" s="9" t="n">
        <f aca="false">INDEX(Scenario!$B$18:$B$20,MATCH(B398,Scenario!$A$18:$A$20,0))</f>
        <v>240</v>
      </c>
      <c r="R398" s="9" t="n">
        <f aca="false">INDEX(Scenario!$C$18:$C$20,MATCH(B398,Scenario!$A$18:$A$20,0))</f>
        <v>4320</v>
      </c>
      <c r="S398" s="9" t="n">
        <f aca="false">IF(ISNUMBER(M398),IF(M398&lt;=Q398,1,0),"")</f>
        <v>1</v>
      </c>
      <c r="T398" s="9" t="n">
        <f aca="false">IF(ISNUMBER(P398),IF(P398&lt;=R398,1,0),"")</f>
        <v>1</v>
      </c>
      <c r="U398" s="9" t="n">
        <f aca="false">IF(E398&gt;Scenario!$B$14,0,IF(OR(AND(ISNUMBER(H398),H398&lt;=Scenario!$B$14),AND(ISNUMBER(I398),I398&lt;=Scenario!$B$14)),0,1))</f>
        <v>0</v>
      </c>
      <c r="V398" s="9" t="n">
        <f aca="false">IF(AND(U398=1,(Scenario!$B$14-E398)/60&gt;R398),1,0)</f>
        <v>0</v>
      </c>
      <c r="W398" s="9" t="n">
        <f aca="false">IF(OR(C398=Scenario!$B$22,C398=Scenario!$C$22),1,0)</f>
        <v>1</v>
      </c>
      <c r="X398" s="9" t="n">
        <f aca="false">IF(ISNUMBER(I398),1,0)</f>
        <v>0</v>
      </c>
      <c r="Y398" s="9" t="n">
        <f aca="false">MOD(INT(E398/86400)+3,7)</f>
        <v>1</v>
      </c>
      <c r="Z398" s="9" t="n">
        <f aca="false">MOD(INT(E398/3600),24)</f>
        <v>19</v>
      </c>
      <c r="AA398" s="6" t="s">
        <v>1041</v>
      </c>
    </row>
    <row r="399" customFormat="false" ht="15" hidden="false" customHeight="false" outlineLevel="0" collapsed="false">
      <c r="A399" s="6" t="s">
        <v>1042</v>
      </c>
      <c r="B399" s="6" t="s">
        <v>43</v>
      </c>
      <c r="C399" s="6" t="s">
        <v>46</v>
      </c>
      <c r="D399" s="6" t="s">
        <v>170</v>
      </c>
      <c r="E399" s="6" t="n">
        <v>1784058658</v>
      </c>
      <c r="F399" s="6" t="n">
        <v>1784058774</v>
      </c>
      <c r="G399" s="6" t="n">
        <v>1784058711</v>
      </c>
      <c r="H399" s="6" t="n">
        <v>1784060846</v>
      </c>
      <c r="J399" s="6" t="n">
        <v>0</v>
      </c>
      <c r="K399" s="6" t="n">
        <v>0</v>
      </c>
      <c r="L399" s="9" t="n">
        <f aca="false">IF(AND(E399&gt;=Scenario!$B$11,E399&lt;Scenario!$B$12),1,0)</f>
        <v>1</v>
      </c>
      <c r="M399" s="9" t="n">
        <f aca="false">IF(AND(L399=1,ISNUMBER(F399)),MAX(0,F399-E399)/60,"")</f>
        <v>1.93333333333333</v>
      </c>
      <c r="N399" s="9" t="n">
        <f aca="false">IF(AND(L399=1,ISNUMBER(G399)),MAX(0,G399-E399)/60,"")</f>
        <v>0.883333333333333</v>
      </c>
      <c r="O399" s="9" t="n">
        <f aca="false">IF(ISNUMBER(H399),IF(AND(H399&gt;=Scenario!$B$11,H399&lt;Scenario!$B$12),1,0),0)</f>
        <v>1</v>
      </c>
      <c r="P399" s="9" t="n">
        <f aca="false">IF(O399=1,MAX(0,H399-E399)/60,"")</f>
        <v>36.4666666666667</v>
      </c>
      <c r="Q399" s="9" t="n">
        <f aca="false">INDEX(Scenario!$B$18:$B$20,MATCH(B399,Scenario!$A$18:$A$20,0))</f>
        <v>60</v>
      </c>
      <c r="R399" s="9" t="n">
        <f aca="false">INDEX(Scenario!$C$18:$C$20,MATCH(B399,Scenario!$A$18:$A$20,0))</f>
        <v>1440</v>
      </c>
      <c r="S399" s="9" t="n">
        <f aca="false">IF(ISNUMBER(M399),IF(M399&lt;=Q399,1,0),"")</f>
        <v>1</v>
      </c>
      <c r="T399" s="9" t="n">
        <f aca="false">IF(ISNUMBER(P399),IF(P399&lt;=R399,1,0),"")</f>
        <v>1</v>
      </c>
      <c r="U399" s="9" t="n">
        <f aca="false">IF(E399&gt;Scenario!$B$14,0,IF(OR(AND(ISNUMBER(H399),H399&lt;=Scenario!$B$14),AND(ISNUMBER(I399),I399&lt;=Scenario!$B$14)),0,1))</f>
        <v>0</v>
      </c>
      <c r="V399" s="9" t="n">
        <f aca="false">IF(AND(U399=1,(Scenario!$B$14-E399)/60&gt;R399),1,0)</f>
        <v>0</v>
      </c>
      <c r="W399" s="9" t="n">
        <f aca="false">IF(OR(C399=Scenario!$B$22,C399=Scenario!$C$22),1,0)</f>
        <v>1</v>
      </c>
      <c r="X399" s="9" t="n">
        <f aca="false">IF(ISNUMBER(I399),1,0)</f>
        <v>0</v>
      </c>
      <c r="Y399" s="9" t="n">
        <f aca="false">MOD(INT(E399/86400)+3,7)</f>
        <v>1</v>
      </c>
      <c r="Z399" s="9" t="n">
        <f aca="false">MOD(INT(E399/3600),24)</f>
        <v>19</v>
      </c>
      <c r="AA399" s="6" t="s">
        <v>1043</v>
      </c>
    </row>
    <row r="400" customFormat="false" ht="15" hidden="false" customHeight="false" outlineLevel="0" collapsed="false">
      <c r="A400" s="6" t="s">
        <v>1044</v>
      </c>
      <c r="B400" s="6" t="s">
        <v>43</v>
      </c>
      <c r="C400" s="6" t="s">
        <v>46</v>
      </c>
      <c r="D400" s="6" t="s">
        <v>172</v>
      </c>
      <c r="E400" s="6" t="n">
        <v>1784068692</v>
      </c>
      <c r="F400" s="6" t="n">
        <v>1784068945</v>
      </c>
      <c r="G400" s="6" t="n">
        <v>1784068733</v>
      </c>
      <c r="H400" s="6" t="n">
        <v>1784072575</v>
      </c>
      <c r="J400" s="6" t="n">
        <v>0</v>
      </c>
      <c r="K400" s="6" t="n">
        <v>0</v>
      </c>
      <c r="L400" s="9" t="n">
        <f aca="false">IF(AND(E400&gt;=Scenario!$B$11,E400&lt;Scenario!$B$12),1,0)</f>
        <v>1</v>
      </c>
      <c r="M400" s="9" t="n">
        <f aca="false">IF(AND(L400=1,ISNUMBER(F400)),MAX(0,F400-E400)/60,"")</f>
        <v>4.21666666666667</v>
      </c>
      <c r="N400" s="9" t="n">
        <f aca="false">IF(AND(L400=1,ISNUMBER(G400)),MAX(0,G400-E400)/60,"")</f>
        <v>0.683333333333333</v>
      </c>
      <c r="O400" s="9" t="n">
        <f aca="false">IF(ISNUMBER(H400),IF(AND(H400&gt;=Scenario!$B$11,H400&lt;Scenario!$B$12),1,0),0)</f>
        <v>1</v>
      </c>
      <c r="P400" s="9" t="n">
        <f aca="false">IF(O400=1,MAX(0,H400-E400)/60,"")</f>
        <v>64.7166666666667</v>
      </c>
      <c r="Q400" s="9" t="n">
        <f aca="false">INDEX(Scenario!$B$18:$B$20,MATCH(B400,Scenario!$A$18:$A$20,0))</f>
        <v>60</v>
      </c>
      <c r="R400" s="9" t="n">
        <f aca="false">INDEX(Scenario!$C$18:$C$20,MATCH(B400,Scenario!$A$18:$A$20,0))</f>
        <v>1440</v>
      </c>
      <c r="S400" s="9" t="n">
        <f aca="false">IF(ISNUMBER(M400),IF(M400&lt;=Q400,1,0),"")</f>
        <v>1</v>
      </c>
      <c r="T400" s="9" t="n">
        <f aca="false">IF(ISNUMBER(P400),IF(P400&lt;=R400,1,0),"")</f>
        <v>1</v>
      </c>
      <c r="U400" s="9" t="n">
        <f aca="false">IF(E400&gt;Scenario!$B$14,0,IF(OR(AND(ISNUMBER(H400),H400&lt;=Scenario!$B$14),AND(ISNUMBER(I400),I400&lt;=Scenario!$B$14)),0,1))</f>
        <v>0</v>
      </c>
      <c r="V400" s="9" t="n">
        <f aca="false">IF(AND(U400=1,(Scenario!$B$14-E400)/60&gt;R400),1,0)</f>
        <v>0</v>
      </c>
      <c r="W400" s="9" t="n">
        <f aca="false">IF(OR(C400=Scenario!$B$22,C400=Scenario!$C$22),1,0)</f>
        <v>1</v>
      </c>
      <c r="X400" s="9" t="n">
        <f aca="false">IF(ISNUMBER(I400),1,0)</f>
        <v>0</v>
      </c>
      <c r="Y400" s="9" t="n">
        <f aca="false">MOD(INT(E400/86400)+3,7)</f>
        <v>1</v>
      </c>
      <c r="Z400" s="9" t="n">
        <f aca="false">MOD(INT(E400/3600),24)</f>
        <v>22</v>
      </c>
      <c r="AA400" s="6" t="s">
        <v>1045</v>
      </c>
    </row>
    <row r="401" customFormat="false" ht="15" hidden="false" customHeight="false" outlineLevel="0" collapsed="false">
      <c r="A401" s="6" t="s">
        <v>1046</v>
      </c>
      <c r="B401" s="6" t="s">
        <v>43</v>
      </c>
      <c r="C401" s="6" t="s">
        <v>46</v>
      </c>
      <c r="D401" s="6" t="s">
        <v>171</v>
      </c>
      <c r="E401" s="6" t="n">
        <v>1784072446</v>
      </c>
      <c r="F401" s="6" t="n">
        <v>1784091804</v>
      </c>
      <c r="G401" s="6" t="n">
        <v>1784091620</v>
      </c>
      <c r="H401" s="6" t="n">
        <v>1784111142</v>
      </c>
      <c r="J401" s="6" t="n">
        <v>0</v>
      </c>
      <c r="K401" s="6" t="n">
        <v>0</v>
      </c>
      <c r="L401" s="9" t="n">
        <f aca="false">IF(AND(E401&gt;=Scenario!$B$11,E401&lt;Scenario!$B$12),1,0)</f>
        <v>1</v>
      </c>
      <c r="M401" s="9" t="n">
        <f aca="false">IF(AND(L401=1,ISNUMBER(F401)),MAX(0,F401-E401)/60,"")</f>
        <v>322.633333333333</v>
      </c>
      <c r="N401" s="9" t="n">
        <f aca="false">IF(AND(L401=1,ISNUMBER(G401)),MAX(0,G401-E401)/60,"")</f>
        <v>319.566666666667</v>
      </c>
      <c r="O401" s="9" t="n">
        <f aca="false">IF(ISNUMBER(H401),IF(AND(H401&gt;=Scenario!$B$11,H401&lt;Scenario!$B$12),1,0),0)</f>
        <v>1</v>
      </c>
      <c r="P401" s="9" t="n">
        <f aca="false">IF(O401=1,MAX(0,H401-E401)/60,"")</f>
        <v>644.933333333333</v>
      </c>
      <c r="Q401" s="9" t="n">
        <f aca="false">INDEX(Scenario!$B$18:$B$20,MATCH(B401,Scenario!$A$18:$A$20,0))</f>
        <v>60</v>
      </c>
      <c r="R401" s="9" t="n">
        <f aca="false">INDEX(Scenario!$C$18:$C$20,MATCH(B401,Scenario!$A$18:$A$20,0))</f>
        <v>1440</v>
      </c>
      <c r="S401" s="9" t="n">
        <f aca="false">IF(ISNUMBER(M401),IF(M401&lt;=Q401,1,0),"")</f>
        <v>0</v>
      </c>
      <c r="T401" s="9" t="n">
        <f aca="false">IF(ISNUMBER(P401),IF(P401&lt;=R401,1,0),"")</f>
        <v>1</v>
      </c>
      <c r="U401" s="9" t="n">
        <f aca="false">IF(E401&gt;Scenario!$B$14,0,IF(OR(AND(ISNUMBER(H401),H401&lt;=Scenario!$B$14),AND(ISNUMBER(I401),I401&lt;=Scenario!$B$14)),0,1))</f>
        <v>0</v>
      </c>
      <c r="V401" s="9" t="n">
        <f aca="false">IF(AND(U401=1,(Scenario!$B$14-E401)/60&gt;R401),1,0)</f>
        <v>0</v>
      </c>
      <c r="W401" s="9" t="n">
        <f aca="false">IF(OR(C401=Scenario!$B$22,C401=Scenario!$C$22),1,0)</f>
        <v>1</v>
      </c>
      <c r="X401" s="9" t="n">
        <f aca="false">IF(ISNUMBER(I401),1,0)</f>
        <v>0</v>
      </c>
      <c r="Y401" s="9" t="n">
        <f aca="false">MOD(INT(E401/86400)+3,7)</f>
        <v>1</v>
      </c>
      <c r="Z401" s="9" t="n">
        <f aca="false">MOD(INT(E401/3600),24)</f>
        <v>23</v>
      </c>
      <c r="AA401" s="6" t="s">
        <v>1047</v>
      </c>
    </row>
    <row r="402" customFormat="false" ht="15" hidden="false" customHeight="false" outlineLevel="0" collapsed="false">
      <c r="A402" s="6" t="s">
        <v>1048</v>
      </c>
      <c r="B402" s="6" t="s">
        <v>43</v>
      </c>
      <c r="C402" s="6" t="s">
        <v>249</v>
      </c>
      <c r="D402" s="6" t="s">
        <v>171</v>
      </c>
      <c r="E402" s="6" t="n">
        <v>1784083500</v>
      </c>
      <c r="F402" s="6" t="n">
        <v>1784091790</v>
      </c>
      <c r="G402" s="6" t="n">
        <v>1784091626</v>
      </c>
      <c r="H402" s="6" t="n">
        <v>1784094369</v>
      </c>
      <c r="J402" s="6" t="n">
        <v>0</v>
      </c>
      <c r="K402" s="6" t="n">
        <v>0</v>
      </c>
      <c r="L402" s="9" t="n">
        <f aca="false">IF(AND(E402&gt;=Scenario!$B$11,E402&lt;Scenario!$B$12),1,0)</f>
        <v>1</v>
      </c>
      <c r="M402" s="9" t="n">
        <f aca="false">IF(AND(L402=1,ISNUMBER(F402)),MAX(0,F402-E402)/60,"")</f>
        <v>138.166666666667</v>
      </c>
      <c r="N402" s="9" t="n">
        <f aca="false">IF(AND(L402=1,ISNUMBER(G402)),MAX(0,G402-E402)/60,"")</f>
        <v>135.433333333333</v>
      </c>
      <c r="O402" s="9" t="n">
        <f aca="false">IF(ISNUMBER(H402),IF(AND(H402&gt;=Scenario!$B$11,H402&lt;Scenario!$B$12),1,0),0)</f>
        <v>1</v>
      </c>
      <c r="P402" s="9" t="n">
        <f aca="false">IF(O402=1,MAX(0,H402-E402)/60,"")</f>
        <v>181.15</v>
      </c>
      <c r="Q402" s="9" t="n">
        <f aca="false">INDEX(Scenario!$B$18:$B$20,MATCH(B402,Scenario!$A$18:$A$20,0))</f>
        <v>60</v>
      </c>
      <c r="R402" s="9" t="n">
        <f aca="false">INDEX(Scenario!$C$18:$C$20,MATCH(B402,Scenario!$A$18:$A$20,0))</f>
        <v>1440</v>
      </c>
      <c r="S402" s="9" t="n">
        <f aca="false">IF(ISNUMBER(M402),IF(M402&lt;=Q402,1,0),"")</f>
        <v>0</v>
      </c>
      <c r="T402" s="9" t="n">
        <f aca="false">IF(ISNUMBER(P402),IF(P402&lt;=R402,1,0),"")</f>
        <v>1</v>
      </c>
      <c r="U402" s="9" t="n">
        <f aca="false">IF(E402&gt;Scenario!$B$14,0,IF(OR(AND(ISNUMBER(H402),H402&lt;=Scenario!$B$14),AND(ISNUMBER(I402),I402&lt;=Scenario!$B$14)),0,1))</f>
        <v>0</v>
      </c>
      <c r="V402" s="9" t="n">
        <f aca="false">IF(AND(U402=1,(Scenario!$B$14-E402)/60&gt;R402),1,0)</f>
        <v>0</v>
      </c>
      <c r="W402" s="9" t="n">
        <f aca="false">IF(OR(C402=Scenario!$B$22,C402=Scenario!$C$22),1,0)</f>
        <v>0</v>
      </c>
      <c r="X402" s="9" t="n">
        <f aca="false">IF(ISNUMBER(I402),1,0)</f>
        <v>0</v>
      </c>
      <c r="Y402" s="9" t="n">
        <f aca="false">MOD(INT(E402/86400)+3,7)</f>
        <v>2</v>
      </c>
      <c r="Z402" s="9" t="n">
        <f aca="false">MOD(INT(E402/3600),24)</f>
        <v>2</v>
      </c>
      <c r="AA402" s="6" t="s">
        <v>1049</v>
      </c>
    </row>
    <row r="403" customFormat="false" ht="15" hidden="false" customHeight="false" outlineLevel="0" collapsed="false">
      <c r="A403" s="6" t="s">
        <v>1050</v>
      </c>
      <c r="B403" s="6" t="s">
        <v>44</v>
      </c>
      <c r="C403" s="6" t="s">
        <v>288</v>
      </c>
      <c r="D403" s="6" t="s">
        <v>170</v>
      </c>
      <c r="E403" s="6" t="n">
        <v>1784098983</v>
      </c>
      <c r="F403" s="6" t="n">
        <v>1784099092</v>
      </c>
      <c r="G403" s="6" t="n">
        <v>1784099002</v>
      </c>
      <c r="H403" s="6" t="n">
        <v>1784190053</v>
      </c>
      <c r="J403" s="6" t="n">
        <v>1</v>
      </c>
      <c r="K403" s="6" t="n">
        <v>0</v>
      </c>
      <c r="L403" s="9" t="n">
        <f aca="false">IF(AND(E403&gt;=Scenario!$B$11,E403&lt;Scenario!$B$12),1,0)</f>
        <v>1</v>
      </c>
      <c r="M403" s="9" t="n">
        <f aca="false">IF(AND(L403=1,ISNUMBER(F403)),MAX(0,F403-E403)/60,"")</f>
        <v>1.81666666666667</v>
      </c>
      <c r="N403" s="9" t="n">
        <f aca="false">IF(AND(L403=1,ISNUMBER(G403)),MAX(0,G403-E403)/60,"")</f>
        <v>0.316666666666667</v>
      </c>
      <c r="O403" s="9" t="n">
        <f aca="false">IF(ISNUMBER(H403),IF(AND(H403&gt;=Scenario!$B$11,H403&lt;Scenario!$B$12),1,0),0)</f>
        <v>1</v>
      </c>
      <c r="P403" s="9" t="n">
        <f aca="false">IF(O403=1,MAX(0,H403-E403)/60,"")</f>
        <v>1517.83333333333</v>
      </c>
      <c r="Q403" s="9" t="n">
        <f aca="false">INDEX(Scenario!$B$18:$B$20,MATCH(B403,Scenario!$A$18:$A$20,0))</f>
        <v>240</v>
      </c>
      <c r="R403" s="9" t="n">
        <f aca="false">INDEX(Scenario!$C$18:$C$20,MATCH(B403,Scenario!$A$18:$A$20,0))</f>
        <v>4320</v>
      </c>
      <c r="S403" s="9" t="n">
        <f aca="false">IF(ISNUMBER(M403),IF(M403&lt;=Q403,1,0),"")</f>
        <v>1</v>
      </c>
      <c r="T403" s="9" t="n">
        <f aca="false">IF(ISNUMBER(P403),IF(P403&lt;=R403,1,0),"")</f>
        <v>1</v>
      </c>
      <c r="U403" s="9" t="n">
        <f aca="false">IF(E403&gt;Scenario!$B$14,0,IF(OR(AND(ISNUMBER(H403),H403&lt;=Scenario!$B$14),AND(ISNUMBER(I403),I403&lt;=Scenario!$B$14)),0,1))</f>
        <v>0</v>
      </c>
      <c r="V403" s="9" t="n">
        <f aca="false">IF(AND(U403=1,(Scenario!$B$14-E403)/60&gt;R403),1,0)</f>
        <v>0</v>
      </c>
      <c r="W403" s="9" t="n">
        <f aca="false">IF(OR(C403=Scenario!$B$22,C403=Scenario!$C$22),1,0)</f>
        <v>0</v>
      </c>
      <c r="X403" s="9" t="n">
        <f aca="false">IF(ISNUMBER(I403),1,0)</f>
        <v>0</v>
      </c>
      <c r="Y403" s="9" t="n">
        <f aca="false">MOD(INT(E403/86400)+3,7)</f>
        <v>2</v>
      </c>
      <c r="Z403" s="9" t="n">
        <f aca="false">MOD(INT(E403/3600),24)</f>
        <v>7</v>
      </c>
      <c r="AA403" s="6" t="s">
        <v>1051</v>
      </c>
    </row>
    <row r="404" customFormat="false" ht="15" hidden="false" customHeight="false" outlineLevel="0" collapsed="false">
      <c r="A404" s="6" t="s">
        <v>1052</v>
      </c>
      <c r="B404" s="6" t="s">
        <v>43</v>
      </c>
      <c r="C404" s="6" t="s">
        <v>46</v>
      </c>
      <c r="D404" s="6" t="s">
        <v>171</v>
      </c>
      <c r="E404" s="6" t="n">
        <v>1784101585</v>
      </c>
      <c r="F404" s="6" t="n">
        <v>1784101793</v>
      </c>
      <c r="G404" s="6" t="n">
        <v>1784101596</v>
      </c>
      <c r="H404" s="6" t="n">
        <v>1784106252</v>
      </c>
      <c r="J404" s="6" t="n">
        <v>0</v>
      </c>
      <c r="K404" s="6" t="n">
        <v>0</v>
      </c>
      <c r="L404" s="9" t="n">
        <f aca="false">IF(AND(E404&gt;=Scenario!$B$11,E404&lt;Scenario!$B$12),1,0)</f>
        <v>1</v>
      </c>
      <c r="M404" s="9" t="n">
        <f aca="false">IF(AND(L404=1,ISNUMBER(F404)),MAX(0,F404-E404)/60,"")</f>
        <v>3.46666666666667</v>
      </c>
      <c r="N404" s="9" t="n">
        <f aca="false">IF(AND(L404=1,ISNUMBER(G404)),MAX(0,G404-E404)/60,"")</f>
        <v>0.183333333333333</v>
      </c>
      <c r="O404" s="9" t="n">
        <f aca="false">IF(ISNUMBER(H404),IF(AND(H404&gt;=Scenario!$B$11,H404&lt;Scenario!$B$12),1,0),0)</f>
        <v>1</v>
      </c>
      <c r="P404" s="9" t="n">
        <f aca="false">IF(O404=1,MAX(0,H404-E404)/60,"")</f>
        <v>77.7833333333333</v>
      </c>
      <c r="Q404" s="9" t="n">
        <f aca="false">INDEX(Scenario!$B$18:$B$20,MATCH(B404,Scenario!$A$18:$A$20,0))</f>
        <v>60</v>
      </c>
      <c r="R404" s="9" t="n">
        <f aca="false">INDEX(Scenario!$C$18:$C$20,MATCH(B404,Scenario!$A$18:$A$20,0))</f>
        <v>1440</v>
      </c>
      <c r="S404" s="9" t="n">
        <f aca="false">IF(ISNUMBER(M404),IF(M404&lt;=Q404,1,0),"")</f>
        <v>1</v>
      </c>
      <c r="T404" s="9" t="n">
        <f aca="false">IF(ISNUMBER(P404),IF(P404&lt;=R404,1,0),"")</f>
        <v>1</v>
      </c>
      <c r="U404" s="9" t="n">
        <f aca="false">IF(E404&gt;Scenario!$B$14,0,IF(OR(AND(ISNUMBER(H404),H404&lt;=Scenario!$B$14),AND(ISNUMBER(I404),I404&lt;=Scenario!$B$14)),0,1))</f>
        <v>0</v>
      </c>
      <c r="V404" s="9" t="n">
        <f aca="false">IF(AND(U404=1,(Scenario!$B$14-E404)/60&gt;R404),1,0)</f>
        <v>0</v>
      </c>
      <c r="W404" s="9" t="n">
        <f aca="false">IF(OR(C404=Scenario!$B$22,C404=Scenario!$C$22),1,0)</f>
        <v>1</v>
      </c>
      <c r="X404" s="9" t="n">
        <f aca="false">IF(ISNUMBER(I404),1,0)</f>
        <v>0</v>
      </c>
      <c r="Y404" s="9" t="n">
        <f aca="false">MOD(INT(E404/86400)+3,7)</f>
        <v>2</v>
      </c>
      <c r="Z404" s="9" t="n">
        <f aca="false">MOD(INT(E404/3600),24)</f>
        <v>7</v>
      </c>
      <c r="AA404" s="6" t="s">
        <v>1053</v>
      </c>
    </row>
    <row r="405" customFormat="false" ht="15" hidden="false" customHeight="false" outlineLevel="0" collapsed="false">
      <c r="A405" s="6" t="s">
        <v>1054</v>
      </c>
      <c r="B405" s="6" t="s">
        <v>44</v>
      </c>
      <c r="C405" s="6" t="s">
        <v>249</v>
      </c>
      <c r="D405" s="6" t="s">
        <v>170</v>
      </c>
      <c r="E405" s="6" t="n">
        <v>1784102432</v>
      </c>
      <c r="F405" s="6" t="n">
        <v>1784102537</v>
      </c>
      <c r="G405" s="6" t="n">
        <v>1784102456</v>
      </c>
      <c r="H405" s="6" t="n">
        <v>1784103262</v>
      </c>
      <c r="J405" s="6" t="n">
        <v>0</v>
      </c>
      <c r="K405" s="6" t="n">
        <v>0</v>
      </c>
      <c r="L405" s="9" t="n">
        <f aca="false">IF(AND(E405&gt;=Scenario!$B$11,E405&lt;Scenario!$B$12),1,0)</f>
        <v>1</v>
      </c>
      <c r="M405" s="9" t="n">
        <f aca="false">IF(AND(L405=1,ISNUMBER(F405)),MAX(0,F405-E405)/60,"")</f>
        <v>1.75</v>
      </c>
      <c r="N405" s="9" t="n">
        <f aca="false">IF(AND(L405=1,ISNUMBER(G405)),MAX(0,G405-E405)/60,"")</f>
        <v>0.4</v>
      </c>
      <c r="O405" s="9" t="n">
        <f aca="false">IF(ISNUMBER(H405),IF(AND(H405&gt;=Scenario!$B$11,H405&lt;Scenario!$B$12),1,0),0)</f>
        <v>1</v>
      </c>
      <c r="P405" s="9" t="n">
        <f aca="false">IF(O405=1,MAX(0,H405-E405)/60,"")</f>
        <v>13.8333333333333</v>
      </c>
      <c r="Q405" s="9" t="n">
        <f aca="false">INDEX(Scenario!$B$18:$B$20,MATCH(B405,Scenario!$A$18:$A$20,0))</f>
        <v>240</v>
      </c>
      <c r="R405" s="9" t="n">
        <f aca="false">INDEX(Scenario!$C$18:$C$20,MATCH(B405,Scenario!$A$18:$A$20,0))</f>
        <v>4320</v>
      </c>
      <c r="S405" s="9" t="n">
        <f aca="false">IF(ISNUMBER(M405),IF(M405&lt;=Q405,1,0),"")</f>
        <v>1</v>
      </c>
      <c r="T405" s="9" t="n">
        <f aca="false">IF(ISNUMBER(P405),IF(P405&lt;=R405,1,0),"")</f>
        <v>1</v>
      </c>
      <c r="U405" s="9" t="n">
        <f aca="false">IF(E405&gt;Scenario!$B$14,0,IF(OR(AND(ISNUMBER(H405),H405&lt;=Scenario!$B$14),AND(ISNUMBER(I405),I405&lt;=Scenario!$B$14)),0,1))</f>
        <v>0</v>
      </c>
      <c r="V405" s="9" t="n">
        <f aca="false">IF(AND(U405=1,(Scenario!$B$14-E405)/60&gt;R405),1,0)</f>
        <v>0</v>
      </c>
      <c r="W405" s="9" t="n">
        <f aca="false">IF(OR(C405=Scenario!$B$22,C405=Scenario!$C$22),1,0)</f>
        <v>0</v>
      </c>
      <c r="X405" s="9" t="n">
        <f aca="false">IF(ISNUMBER(I405),1,0)</f>
        <v>0</v>
      </c>
      <c r="Y405" s="9" t="n">
        <f aca="false">MOD(INT(E405/86400)+3,7)</f>
        <v>2</v>
      </c>
      <c r="Z405" s="9" t="n">
        <f aca="false">MOD(INT(E405/3600),24)</f>
        <v>8</v>
      </c>
      <c r="AA405" s="6" t="s">
        <v>1055</v>
      </c>
    </row>
    <row r="406" customFormat="false" ht="15" hidden="false" customHeight="false" outlineLevel="0" collapsed="false">
      <c r="A406" s="6" t="s">
        <v>1056</v>
      </c>
      <c r="B406" s="6" t="s">
        <v>44</v>
      </c>
      <c r="C406" s="6" t="s">
        <v>46</v>
      </c>
      <c r="D406" s="6" t="s">
        <v>171</v>
      </c>
      <c r="E406" s="6" t="n">
        <v>1784103055</v>
      </c>
      <c r="F406" s="6" t="n">
        <v>1784103179</v>
      </c>
      <c r="G406" s="6" t="n">
        <v>1784103108</v>
      </c>
      <c r="H406" s="6" t="n">
        <v>1784109349</v>
      </c>
      <c r="J406" s="6" t="n">
        <v>0</v>
      </c>
      <c r="K406" s="6" t="n">
        <v>0</v>
      </c>
      <c r="L406" s="9" t="n">
        <f aca="false">IF(AND(E406&gt;=Scenario!$B$11,E406&lt;Scenario!$B$12),1,0)</f>
        <v>1</v>
      </c>
      <c r="M406" s="9" t="n">
        <f aca="false">IF(AND(L406=1,ISNUMBER(F406)),MAX(0,F406-E406)/60,"")</f>
        <v>2.06666666666667</v>
      </c>
      <c r="N406" s="9" t="n">
        <f aca="false">IF(AND(L406=1,ISNUMBER(G406)),MAX(0,G406-E406)/60,"")</f>
        <v>0.883333333333333</v>
      </c>
      <c r="O406" s="9" t="n">
        <f aca="false">IF(ISNUMBER(H406),IF(AND(H406&gt;=Scenario!$B$11,H406&lt;Scenario!$B$12),1,0),0)</f>
        <v>1</v>
      </c>
      <c r="P406" s="9" t="n">
        <f aca="false">IF(O406=1,MAX(0,H406-E406)/60,"")</f>
        <v>104.9</v>
      </c>
      <c r="Q406" s="9" t="n">
        <f aca="false">INDEX(Scenario!$B$18:$B$20,MATCH(B406,Scenario!$A$18:$A$20,0))</f>
        <v>240</v>
      </c>
      <c r="R406" s="9" t="n">
        <f aca="false">INDEX(Scenario!$C$18:$C$20,MATCH(B406,Scenario!$A$18:$A$20,0))</f>
        <v>4320</v>
      </c>
      <c r="S406" s="9" t="n">
        <f aca="false">IF(ISNUMBER(M406),IF(M406&lt;=Q406,1,0),"")</f>
        <v>1</v>
      </c>
      <c r="T406" s="9" t="n">
        <f aca="false">IF(ISNUMBER(P406),IF(P406&lt;=R406,1,0),"")</f>
        <v>1</v>
      </c>
      <c r="U406" s="9" t="n">
        <f aca="false">IF(E406&gt;Scenario!$B$14,0,IF(OR(AND(ISNUMBER(H406),H406&lt;=Scenario!$B$14),AND(ISNUMBER(I406),I406&lt;=Scenario!$B$14)),0,1))</f>
        <v>0</v>
      </c>
      <c r="V406" s="9" t="n">
        <f aca="false">IF(AND(U406=1,(Scenario!$B$14-E406)/60&gt;R406),1,0)</f>
        <v>0</v>
      </c>
      <c r="W406" s="9" t="n">
        <f aca="false">IF(OR(C406=Scenario!$B$22,C406=Scenario!$C$22),1,0)</f>
        <v>1</v>
      </c>
      <c r="X406" s="9" t="n">
        <f aca="false">IF(ISNUMBER(I406),1,0)</f>
        <v>0</v>
      </c>
      <c r="Y406" s="9" t="n">
        <f aca="false">MOD(INT(E406/86400)+3,7)</f>
        <v>2</v>
      </c>
      <c r="Z406" s="9" t="n">
        <f aca="false">MOD(INT(E406/3600),24)</f>
        <v>8</v>
      </c>
      <c r="AA406" s="6" t="s">
        <v>1057</v>
      </c>
    </row>
    <row r="407" customFormat="false" ht="15" hidden="false" customHeight="false" outlineLevel="0" collapsed="false">
      <c r="A407" s="6" t="s">
        <v>1058</v>
      </c>
      <c r="B407" s="6" t="s">
        <v>44</v>
      </c>
      <c r="C407" s="6" t="s">
        <v>47</v>
      </c>
      <c r="D407" s="6" t="s">
        <v>171</v>
      </c>
      <c r="E407" s="6" t="n">
        <v>1784103739</v>
      </c>
      <c r="F407" s="6" t="n">
        <v>1784103873</v>
      </c>
      <c r="G407" s="6" t="n">
        <v>1784103779</v>
      </c>
      <c r="H407" s="6" t="n">
        <v>1784114647</v>
      </c>
      <c r="J407" s="6" t="n">
        <v>0</v>
      </c>
      <c r="K407" s="6" t="n">
        <v>0</v>
      </c>
      <c r="L407" s="9" t="n">
        <f aca="false">IF(AND(E407&gt;=Scenario!$B$11,E407&lt;Scenario!$B$12),1,0)</f>
        <v>1</v>
      </c>
      <c r="M407" s="9" t="n">
        <f aca="false">IF(AND(L407=1,ISNUMBER(F407)),MAX(0,F407-E407)/60,"")</f>
        <v>2.23333333333333</v>
      </c>
      <c r="N407" s="9" t="n">
        <f aca="false">IF(AND(L407=1,ISNUMBER(G407)),MAX(0,G407-E407)/60,"")</f>
        <v>0.666666666666667</v>
      </c>
      <c r="O407" s="9" t="n">
        <f aca="false">IF(ISNUMBER(H407),IF(AND(H407&gt;=Scenario!$B$11,H407&lt;Scenario!$B$12),1,0),0)</f>
        <v>1</v>
      </c>
      <c r="P407" s="9" t="n">
        <f aca="false">IF(O407=1,MAX(0,H407-E407)/60,"")</f>
        <v>181.8</v>
      </c>
      <c r="Q407" s="9" t="n">
        <f aca="false">INDEX(Scenario!$B$18:$B$20,MATCH(B407,Scenario!$A$18:$A$20,0))</f>
        <v>240</v>
      </c>
      <c r="R407" s="9" t="n">
        <f aca="false">INDEX(Scenario!$C$18:$C$20,MATCH(B407,Scenario!$A$18:$A$20,0))</f>
        <v>4320</v>
      </c>
      <c r="S407" s="9" t="n">
        <f aca="false">IF(ISNUMBER(M407),IF(M407&lt;=Q407,1,0),"")</f>
        <v>1</v>
      </c>
      <c r="T407" s="9" t="n">
        <f aca="false">IF(ISNUMBER(P407),IF(P407&lt;=R407,1,0),"")</f>
        <v>1</v>
      </c>
      <c r="U407" s="9" t="n">
        <f aca="false">IF(E407&gt;Scenario!$B$14,0,IF(OR(AND(ISNUMBER(H407),H407&lt;=Scenario!$B$14),AND(ISNUMBER(I407),I407&lt;=Scenario!$B$14)),0,1))</f>
        <v>0</v>
      </c>
      <c r="V407" s="9" t="n">
        <f aca="false">IF(AND(U407=1,(Scenario!$B$14-E407)/60&gt;R407),1,0)</f>
        <v>0</v>
      </c>
      <c r="W407" s="9" t="n">
        <f aca="false">IF(OR(C407=Scenario!$B$22,C407=Scenario!$C$22),1,0)</f>
        <v>1</v>
      </c>
      <c r="X407" s="9" t="n">
        <f aca="false">IF(ISNUMBER(I407),1,0)</f>
        <v>0</v>
      </c>
      <c r="Y407" s="9" t="n">
        <f aca="false">MOD(INT(E407/86400)+3,7)</f>
        <v>2</v>
      </c>
      <c r="Z407" s="9" t="n">
        <f aca="false">MOD(INT(E407/3600),24)</f>
        <v>8</v>
      </c>
      <c r="AA407" s="6" t="s">
        <v>1059</v>
      </c>
    </row>
    <row r="408" customFormat="false" ht="15" hidden="false" customHeight="false" outlineLevel="0" collapsed="false">
      <c r="A408" s="6" t="s">
        <v>1060</v>
      </c>
      <c r="B408" s="6" t="s">
        <v>44</v>
      </c>
      <c r="C408" s="6" t="s">
        <v>249</v>
      </c>
      <c r="D408" s="6" t="s">
        <v>170</v>
      </c>
      <c r="E408" s="6" t="n">
        <v>1784106092</v>
      </c>
      <c r="F408" s="6" t="n">
        <v>1784106285</v>
      </c>
      <c r="G408" s="6" t="n">
        <v>1784106148</v>
      </c>
      <c r="H408" s="6" t="n">
        <v>1784178748</v>
      </c>
      <c r="J408" s="6" t="n">
        <v>1</v>
      </c>
      <c r="K408" s="6" t="n">
        <v>0</v>
      </c>
      <c r="L408" s="9" t="n">
        <f aca="false">IF(AND(E408&gt;=Scenario!$B$11,E408&lt;Scenario!$B$12),1,0)</f>
        <v>1</v>
      </c>
      <c r="M408" s="9" t="n">
        <f aca="false">IF(AND(L408=1,ISNUMBER(F408)),MAX(0,F408-E408)/60,"")</f>
        <v>3.21666666666667</v>
      </c>
      <c r="N408" s="9" t="n">
        <f aca="false">IF(AND(L408=1,ISNUMBER(G408)),MAX(0,G408-E408)/60,"")</f>
        <v>0.933333333333333</v>
      </c>
      <c r="O408" s="9" t="n">
        <f aca="false">IF(ISNUMBER(H408),IF(AND(H408&gt;=Scenario!$B$11,H408&lt;Scenario!$B$12),1,0),0)</f>
        <v>1</v>
      </c>
      <c r="P408" s="9" t="n">
        <f aca="false">IF(O408=1,MAX(0,H408-E408)/60,"")</f>
        <v>1210.93333333333</v>
      </c>
      <c r="Q408" s="9" t="n">
        <f aca="false">INDEX(Scenario!$B$18:$B$20,MATCH(B408,Scenario!$A$18:$A$20,0))</f>
        <v>240</v>
      </c>
      <c r="R408" s="9" t="n">
        <f aca="false">INDEX(Scenario!$C$18:$C$20,MATCH(B408,Scenario!$A$18:$A$20,0))</f>
        <v>4320</v>
      </c>
      <c r="S408" s="9" t="n">
        <f aca="false">IF(ISNUMBER(M408),IF(M408&lt;=Q408,1,0),"")</f>
        <v>1</v>
      </c>
      <c r="T408" s="9" t="n">
        <f aca="false">IF(ISNUMBER(P408),IF(P408&lt;=R408,1,0),"")</f>
        <v>1</v>
      </c>
      <c r="U408" s="9" t="n">
        <f aca="false">IF(E408&gt;Scenario!$B$14,0,IF(OR(AND(ISNUMBER(H408),H408&lt;=Scenario!$B$14),AND(ISNUMBER(I408),I408&lt;=Scenario!$B$14)),0,1))</f>
        <v>0</v>
      </c>
      <c r="V408" s="9" t="n">
        <f aca="false">IF(AND(U408=1,(Scenario!$B$14-E408)/60&gt;R408),1,0)</f>
        <v>0</v>
      </c>
      <c r="W408" s="9" t="n">
        <f aca="false">IF(OR(C408=Scenario!$B$22,C408=Scenario!$C$22),1,0)</f>
        <v>0</v>
      </c>
      <c r="X408" s="9" t="n">
        <f aca="false">IF(ISNUMBER(I408),1,0)</f>
        <v>0</v>
      </c>
      <c r="Y408" s="9" t="n">
        <f aca="false">MOD(INT(E408/86400)+3,7)</f>
        <v>2</v>
      </c>
      <c r="Z408" s="9" t="n">
        <f aca="false">MOD(INT(E408/3600),24)</f>
        <v>9</v>
      </c>
      <c r="AA408" s="6" t="s">
        <v>1061</v>
      </c>
    </row>
    <row r="409" customFormat="false" ht="15" hidden="false" customHeight="false" outlineLevel="0" collapsed="false">
      <c r="A409" s="6" t="s">
        <v>1062</v>
      </c>
      <c r="B409" s="6" t="s">
        <v>42</v>
      </c>
      <c r="C409" s="6" t="s">
        <v>249</v>
      </c>
      <c r="D409" s="6" t="s">
        <v>170</v>
      </c>
      <c r="E409" s="6" t="n">
        <v>1784107867</v>
      </c>
      <c r="F409" s="6" t="n">
        <v>1784108090</v>
      </c>
      <c r="G409" s="6" t="n">
        <v>1784107892</v>
      </c>
      <c r="H409" s="6" t="n">
        <v>1784111434</v>
      </c>
      <c r="J409" s="6" t="n">
        <v>0</v>
      </c>
      <c r="K409" s="6" t="n">
        <v>0</v>
      </c>
      <c r="L409" s="9" t="n">
        <f aca="false">IF(AND(E409&gt;=Scenario!$B$11,E409&lt;Scenario!$B$12),1,0)</f>
        <v>1</v>
      </c>
      <c r="M409" s="9" t="n">
        <f aca="false">IF(AND(L409=1,ISNUMBER(F409)),MAX(0,F409-E409)/60,"")</f>
        <v>3.71666666666667</v>
      </c>
      <c r="N409" s="9" t="n">
        <f aca="false">IF(AND(L409=1,ISNUMBER(G409)),MAX(0,G409-E409)/60,"")</f>
        <v>0.416666666666667</v>
      </c>
      <c r="O409" s="9" t="n">
        <f aca="false">IF(ISNUMBER(H409),IF(AND(H409&gt;=Scenario!$B$11,H409&lt;Scenario!$B$12),1,0),0)</f>
        <v>1</v>
      </c>
      <c r="P409" s="9" t="n">
        <f aca="false">IF(O409=1,MAX(0,H409-E409)/60,"")</f>
        <v>59.45</v>
      </c>
      <c r="Q409" s="9" t="n">
        <f aca="false">INDEX(Scenario!$B$18:$B$20,MATCH(B409,Scenario!$A$18:$A$20,0))</f>
        <v>15</v>
      </c>
      <c r="R409" s="9" t="n">
        <f aca="false">INDEX(Scenario!$C$18:$C$20,MATCH(B409,Scenario!$A$18:$A$20,0))</f>
        <v>240</v>
      </c>
      <c r="S409" s="9" t="n">
        <f aca="false">IF(ISNUMBER(M409),IF(M409&lt;=Q409,1,0),"")</f>
        <v>1</v>
      </c>
      <c r="T409" s="9" t="n">
        <f aca="false">IF(ISNUMBER(P409),IF(P409&lt;=R409,1,0),"")</f>
        <v>1</v>
      </c>
      <c r="U409" s="9" t="n">
        <f aca="false">IF(E409&gt;Scenario!$B$14,0,IF(OR(AND(ISNUMBER(H409),H409&lt;=Scenario!$B$14),AND(ISNUMBER(I409),I409&lt;=Scenario!$B$14)),0,1))</f>
        <v>0</v>
      </c>
      <c r="V409" s="9" t="n">
        <f aca="false">IF(AND(U409=1,(Scenario!$B$14-E409)/60&gt;R409),1,0)</f>
        <v>0</v>
      </c>
      <c r="W409" s="9" t="n">
        <f aca="false">IF(OR(C409=Scenario!$B$22,C409=Scenario!$C$22),1,0)</f>
        <v>0</v>
      </c>
      <c r="X409" s="9" t="n">
        <f aca="false">IF(ISNUMBER(I409),1,0)</f>
        <v>0</v>
      </c>
      <c r="Y409" s="9" t="n">
        <f aca="false">MOD(INT(E409/86400)+3,7)</f>
        <v>2</v>
      </c>
      <c r="Z409" s="9" t="n">
        <f aca="false">MOD(INT(E409/3600),24)</f>
        <v>9</v>
      </c>
      <c r="AA409" s="6" t="s">
        <v>1063</v>
      </c>
    </row>
    <row r="410" customFormat="false" ht="15" hidden="false" customHeight="false" outlineLevel="0" collapsed="false">
      <c r="A410" s="6" t="s">
        <v>1064</v>
      </c>
      <c r="B410" s="6" t="s">
        <v>43</v>
      </c>
      <c r="C410" s="6" t="s">
        <v>288</v>
      </c>
      <c r="D410" s="6" t="s">
        <v>172</v>
      </c>
      <c r="E410" s="6" t="n">
        <v>1784108020</v>
      </c>
      <c r="F410" s="6" t="n">
        <v>1784108212</v>
      </c>
      <c r="G410" s="6" t="n">
        <v>1784108034</v>
      </c>
      <c r="H410" s="6" t="n">
        <v>1784109699</v>
      </c>
      <c r="J410" s="6" t="n">
        <v>0</v>
      </c>
      <c r="K410" s="6" t="n">
        <v>0</v>
      </c>
      <c r="L410" s="9" t="n">
        <f aca="false">IF(AND(E410&gt;=Scenario!$B$11,E410&lt;Scenario!$B$12),1,0)</f>
        <v>1</v>
      </c>
      <c r="M410" s="9" t="n">
        <f aca="false">IF(AND(L410=1,ISNUMBER(F410)),MAX(0,F410-E410)/60,"")</f>
        <v>3.2</v>
      </c>
      <c r="N410" s="9" t="n">
        <f aca="false">IF(AND(L410=1,ISNUMBER(G410)),MAX(0,G410-E410)/60,"")</f>
        <v>0.233333333333333</v>
      </c>
      <c r="O410" s="9" t="n">
        <f aca="false">IF(ISNUMBER(H410),IF(AND(H410&gt;=Scenario!$B$11,H410&lt;Scenario!$B$12),1,0),0)</f>
        <v>1</v>
      </c>
      <c r="P410" s="9" t="n">
        <f aca="false">IF(O410=1,MAX(0,H410-E410)/60,"")</f>
        <v>27.9833333333333</v>
      </c>
      <c r="Q410" s="9" t="n">
        <f aca="false">INDEX(Scenario!$B$18:$B$20,MATCH(B410,Scenario!$A$18:$A$20,0))</f>
        <v>60</v>
      </c>
      <c r="R410" s="9" t="n">
        <f aca="false">INDEX(Scenario!$C$18:$C$20,MATCH(B410,Scenario!$A$18:$A$20,0))</f>
        <v>1440</v>
      </c>
      <c r="S410" s="9" t="n">
        <f aca="false">IF(ISNUMBER(M410),IF(M410&lt;=Q410,1,0),"")</f>
        <v>1</v>
      </c>
      <c r="T410" s="9" t="n">
        <f aca="false">IF(ISNUMBER(P410),IF(P410&lt;=R410,1,0),"")</f>
        <v>1</v>
      </c>
      <c r="U410" s="9" t="n">
        <f aca="false">IF(E410&gt;Scenario!$B$14,0,IF(OR(AND(ISNUMBER(H410),H410&lt;=Scenario!$B$14),AND(ISNUMBER(I410),I410&lt;=Scenario!$B$14)),0,1))</f>
        <v>0</v>
      </c>
      <c r="V410" s="9" t="n">
        <f aca="false">IF(AND(U410=1,(Scenario!$B$14-E410)/60&gt;R410),1,0)</f>
        <v>0</v>
      </c>
      <c r="W410" s="9" t="n">
        <f aca="false">IF(OR(C410=Scenario!$B$22,C410=Scenario!$C$22),1,0)</f>
        <v>0</v>
      </c>
      <c r="X410" s="9" t="n">
        <f aca="false">IF(ISNUMBER(I410),1,0)</f>
        <v>0</v>
      </c>
      <c r="Y410" s="9" t="n">
        <f aca="false">MOD(INT(E410/86400)+3,7)</f>
        <v>2</v>
      </c>
      <c r="Z410" s="9" t="n">
        <f aca="false">MOD(INT(E410/3600),24)</f>
        <v>9</v>
      </c>
      <c r="AA410" s="6" t="s">
        <v>1065</v>
      </c>
    </row>
    <row r="411" customFormat="false" ht="15" hidden="false" customHeight="false" outlineLevel="0" collapsed="false">
      <c r="A411" s="6" t="s">
        <v>1066</v>
      </c>
      <c r="B411" s="6" t="s">
        <v>43</v>
      </c>
      <c r="C411" s="6" t="s">
        <v>47</v>
      </c>
      <c r="D411" s="6" t="s">
        <v>170</v>
      </c>
      <c r="E411" s="6" t="n">
        <v>1784109717</v>
      </c>
      <c r="F411" s="6" t="n">
        <v>1784109834</v>
      </c>
      <c r="G411" s="6" t="n">
        <v>1784109763</v>
      </c>
      <c r="H411" s="6" t="n">
        <v>1784111780</v>
      </c>
      <c r="J411" s="6" t="n">
        <v>0</v>
      </c>
      <c r="K411" s="6" t="n">
        <v>1</v>
      </c>
      <c r="L411" s="9" t="n">
        <f aca="false">IF(AND(E411&gt;=Scenario!$B$11,E411&lt;Scenario!$B$12),1,0)</f>
        <v>1</v>
      </c>
      <c r="M411" s="9" t="n">
        <f aca="false">IF(AND(L411=1,ISNUMBER(F411)),MAX(0,F411-E411)/60,"")</f>
        <v>1.95</v>
      </c>
      <c r="N411" s="9" t="n">
        <f aca="false">IF(AND(L411=1,ISNUMBER(G411)),MAX(0,G411-E411)/60,"")</f>
        <v>0.766666666666667</v>
      </c>
      <c r="O411" s="9" t="n">
        <f aca="false">IF(ISNUMBER(H411),IF(AND(H411&gt;=Scenario!$B$11,H411&lt;Scenario!$B$12),1,0),0)</f>
        <v>1</v>
      </c>
      <c r="P411" s="9" t="n">
        <f aca="false">IF(O411=1,MAX(0,H411-E411)/60,"")</f>
        <v>34.3833333333333</v>
      </c>
      <c r="Q411" s="9" t="n">
        <f aca="false">INDEX(Scenario!$B$18:$B$20,MATCH(B411,Scenario!$A$18:$A$20,0))</f>
        <v>60</v>
      </c>
      <c r="R411" s="9" t="n">
        <f aca="false">INDEX(Scenario!$C$18:$C$20,MATCH(B411,Scenario!$A$18:$A$20,0))</f>
        <v>1440</v>
      </c>
      <c r="S411" s="9" t="n">
        <f aca="false">IF(ISNUMBER(M411),IF(M411&lt;=Q411,1,0),"")</f>
        <v>1</v>
      </c>
      <c r="T411" s="9" t="n">
        <f aca="false">IF(ISNUMBER(P411),IF(P411&lt;=R411,1,0),"")</f>
        <v>1</v>
      </c>
      <c r="U411" s="9" t="n">
        <f aca="false">IF(E411&gt;Scenario!$B$14,0,IF(OR(AND(ISNUMBER(H411),H411&lt;=Scenario!$B$14),AND(ISNUMBER(I411),I411&lt;=Scenario!$B$14)),0,1))</f>
        <v>0</v>
      </c>
      <c r="V411" s="9" t="n">
        <f aca="false">IF(AND(U411=1,(Scenario!$B$14-E411)/60&gt;R411),1,0)</f>
        <v>0</v>
      </c>
      <c r="W411" s="9" t="n">
        <f aca="false">IF(OR(C411=Scenario!$B$22,C411=Scenario!$C$22),1,0)</f>
        <v>1</v>
      </c>
      <c r="X411" s="9" t="n">
        <f aca="false">IF(ISNUMBER(I411),1,0)</f>
        <v>0</v>
      </c>
      <c r="Y411" s="9" t="n">
        <f aca="false">MOD(INT(E411/86400)+3,7)</f>
        <v>2</v>
      </c>
      <c r="Z411" s="9" t="n">
        <f aca="false">MOD(INT(E411/3600),24)</f>
        <v>10</v>
      </c>
      <c r="AA411" s="6" t="s">
        <v>1067</v>
      </c>
    </row>
    <row r="412" customFormat="false" ht="15" hidden="false" customHeight="false" outlineLevel="0" collapsed="false">
      <c r="A412" s="6" t="s">
        <v>1068</v>
      </c>
      <c r="B412" s="6" t="s">
        <v>44</v>
      </c>
      <c r="C412" s="6" t="s">
        <v>249</v>
      </c>
      <c r="D412" s="6" t="s">
        <v>171</v>
      </c>
      <c r="E412" s="6" t="n">
        <v>1784112316</v>
      </c>
      <c r="F412" s="6" t="n">
        <v>1784112473</v>
      </c>
      <c r="G412" s="6" t="n">
        <v>1784112374</v>
      </c>
      <c r="H412" s="6" t="n">
        <v>1784115587</v>
      </c>
      <c r="J412" s="6" t="n">
        <v>0</v>
      </c>
      <c r="K412" s="6" t="n">
        <v>0</v>
      </c>
      <c r="L412" s="9" t="n">
        <f aca="false">IF(AND(E412&gt;=Scenario!$B$11,E412&lt;Scenario!$B$12),1,0)</f>
        <v>1</v>
      </c>
      <c r="M412" s="9" t="n">
        <f aca="false">IF(AND(L412=1,ISNUMBER(F412)),MAX(0,F412-E412)/60,"")</f>
        <v>2.61666666666667</v>
      </c>
      <c r="N412" s="9" t="n">
        <f aca="false">IF(AND(L412=1,ISNUMBER(G412)),MAX(0,G412-E412)/60,"")</f>
        <v>0.966666666666667</v>
      </c>
      <c r="O412" s="9" t="n">
        <f aca="false">IF(ISNUMBER(H412),IF(AND(H412&gt;=Scenario!$B$11,H412&lt;Scenario!$B$12),1,0),0)</f>
        <v>1</v>
      </c>
      <c r="P412" s="9" t="n">
        <f aca="false">IF(O412=1,MAX(0,H412-E412)/60,"")</f>
        <v>54.5166666666667</v>
      </c>
      <c r="Q412" s="9" t="n">
        <f aca="false">INDEX(Scenario!$B$18:$B$20,MATCH(B412,Scenario!$A$18:$A$20,0))</f>
        <v>240</v>
      </c>
      <c r="R412" s="9" t="n">
        <f aca="false">INDEX(Scenario!$C$18:$C$20,MATCH(B412,Scenario!$A$18:$A$20,0))</f>
        <v>4320</v>
      </c>
      <c r="S412" s="9" t="n">
        <f aca="false">IF(ISNUMBER(M412),IF(M412&lt;=Q412,1,0),"")</f>
        <v>1</v>
      </c>
      <c r="T412" s="9" t="n">
        <f aca="false">IF(ISNUMBER(P412),IF(P412&lt;=R412,1,0),"")</f>
        <v>1</v>
      </c>
      <c r="U412" s="9" t="n">
        <f aca="false">IF(E412&gt;Scenario!$B$14,0,IF(OR(AND(ISNUMBER(H412),H412&lt;=Scenario!$B$14),AND(ISNUMBER(I412),I412&lt;=Scenario!$B$14)),0,1))</f>
        <v>0</v>
      </c>
      <c r="V412" s="9" t="n">
        <f aca="false">IF(AND(U412=1,(Scenario!$B$14-E412)/60&gt;R412),1,0)</f>
        <v>0</v>
      </c>
      <c r="W412" s="9" t="n">
        <f aca="false">IF(OR(C412=Scenario!$B$22,C412=Scenario!$C$22),1,0)</f>
        <v>0</v>
      </c>
      <c r="X412" s="9" t="n">
        <f aca="false">IF(ISNUMBER(I412),1,0)</f>
        <v>0</v>
      </c>
      <c r="Y412" s="9" t="n">
        <f aca="false">MOD(INT(E412/86400)+3,7)</f>
        <v>2</v>
      </c>
      <c r="Z412" s="9" t="n">
        <f aca="false">MOD(INT(E412/3600),24)</f>
        <v>10</v>
      </c>
      <c r="AA412" s="6" t="s">
        <v>1069</v>
      </c>
    </row>
    <row r="413" customFormat="false" ht="15" hidden="false" customHeight="false" outlineLevel="0" collapsed="false">
      <c r="A413" s="6" t="s">
        <v>1070</v>
      </c>
      <c r="B413" s="6" t="s">
        <v>42</v>
      </c>
      <c r="C413" s="6" t="s">
        <v>249</v>
      </c>
      <c r="D413" s="6" t="s">
        <v>171</v>
      </c>
      <c r="E413" s="6" t="n">
        <v>1784114818</v>
      </c>
      <c r="F413" s="6" t="n">
        <v>1784115084</v>
      </c>
      <c r="G413" s="6" t="n">
        <v>1784114863</v>
      </c>
      <c r="H413" s="6" t="n">
        <v>1784116285</v>
      </c>
      <c r="J413" s="6" t="n">
        <v>0</v>
      </c>
      <c r="K413" s="6" t="n">
        <v>0</v>
      </c>
      <c r="L413" s="9" t="n">
        <f aca="false">IF(AND(E413&gt;=Scenario!$B$11,E413&lt;Scenario!$B$12),1,0)</f>
        <v>1</v>
      </c>
      <c r="M413" s="9" t="n">
        <f aca="false">IF(AND(L413=1,ISNUMBER(F413)),MAX(0,F413-E413)/60,"")</f>
        <v>4.43333333333333</v>
      </c>
      <c r="N413" s="9" t="n">
        <f aca="false">IF(AND(L413=1,ISNUMBER(G413)),MAX(0,G413-E413)/60,"")</f>
        <v>0.75</v>
      </c>
      <c r="O413" s="9" t="n">
        <f aca="false">IF(ISNUMBER(H413),IF(AND(H413&gt;=Scenario!$B$11,H413&lt;Scenario!$B$12),1,0),0)</f>
        <v>1</v>
      </c>
      <c r="P413" s="9" t="n">
        <f aca="false">IF(O413=1,MAX(0,H413-E413)/60,"")</f>
        <v>24.45</v>
      </c>
      <c r="Q413" s="9" t="n">
        <f aca="false">INDEX(Scenario!$B$18:$B$20,MATCH(B413,Scenario!$A$18:$A$20,0))</f>
        <v>15</v>
      </c>
      <c r="R413" s="9" t="n">
        <f aca="false">INDEX(Scenario!$C$18:$C$20,MATCH(B413,Scenario!$A$18:$A$20,0))</f>
        <v>240</v>
      </c>
      <c r="S413" s="9" t="n">
        <f aca="false">IF(ISNUMBER(M413),IF(M413&lt;=Q413,1,0),"")</f>
        <v>1</v>
      </c>
      <c r="T413" s="9" t="n">
        <f aca="false">IF(ISNUMBER(P413),IF(P413&lt;=R413,1,0),"")</f>
        <v>1</v>
      </c>
      <c r="U413" s="9" t="n">
        <f aca="false">IF(E413&gt;Scenario!$B$14,0,IF(OR(AND(ISNUMBER(H413),H413&lt;=Scenario!$B$14),AND(ISNUMBER(I413),I413&lt;=Scenario!$B$14)),0,1))</f>
        <v>0</v>
      </c>
      <c r="V413" s="9" t="n">
        <f aca="false">IF(AND(U413=1,(Scenario!$B$14-E413)/60&gt;R413),1,0)</f>
        <v>0</v>
      </c>
      <c r="W413" s="9" t="n">
        <f aca="false">IF(OR(C413=Scenario!$B$22,C413=Scenario!$C$22),1,0)</f>
        <v>0</v>
      </c>
      <c r="X413" s="9" t="n">
        <f aca="false">IF(ISNUMBER(I413),1,0)</f>
        <v>0</v>
      </c>
      <c r="Y413" s="9" t="n">
        <f aca="false">MOD(INT(E413/86400)+3,7)</f>
        <v>2</v>
      </c>
      <c r="Z413" s="9" t="n">
        <f aca="false">MOD(INT(E413/3600),24)</f>
        <v>11</v>
      </c>
      <c r="AA413" s="6" t="s">
        <v>1071</v>
      </c>
    </row>
    <row r="414" customFormat="false" ht="15" hidden="false" customHeight="false" outlineLevel="0" collapsed="false">
      <c r="A414" s="6" t="s">
        <v>1072</v>
      </c>
      <c r="B414" s="6" t="s">
        <v>44</v>
      </c>
      <c r="C414" s="6" t="s">
        <v>249</v>
      </c>
      <c r="D414" s="6" t="s">
        <v>170</v>
      </c>
      <c r="E414" s="6" t="n">
        <v>1784114853</v>
      </c>
      <c r="F414" s="6" t="n">
        <v>1784114990</v>
      </c>
      <c r="G414" s="6" t="n">
        <v>1784114910</v>
      </c>
      <c r="H414" s="6" t="n">
        <v>1784116235</v>
      </c>
      <c r="J414" s="6" t="n">
        <v>0</v>
      </c>
      <c r="K414" s="6" t="n">
        <v>0</v>
      </c>
      <c r="L414" s="9" t="n">
        <f aca="false">IF(AND(E414&gt;=Scenario!$B$11,E414&lt;Scenario!$B$12),1,0)</f>
        <v>1</v>
      </c>
      <c r="M414" s="9" t="n">
        <f aca="false">IF(AND(L414=1,ISNUMBER(F414)),MAX(0,F414-E414)/60,"")</f>
        <v>2.28333333333333</v>
      </c>
      <c r="N414" s="9" t="n">
        <f aca="false">IF(AND(L414=1,ISNUMBER(G414)),MAX(0,G414-E414)/60,"")</f>
        <v>0.95</v>
      </c>
      <c r="O414" s="9" t="n">
        <f aca="false">IF(ISNUMBER(H414),IF(AND(H414&gt;=Scenario!$B$11,H414&lt;Scenario!$B$12),1,0),0)</f>
        <v>1</v>
      </c>
      <c r="P414" s="9" t="n">
        <f aca="false">IF(O414=1,MAX(0,H414-E414)/60,"")</f>
        <v>23.0333333333333</v>
      </c>
      <c r="Q414" s="9" t="n">
        <f aca="false">INDEX(Scenario!$B$18:$B$20,MATCH(B414,Scenario!$A$18:$A$20,0))</f>
        <v>240</v>
      </c>
      <c r="R414" s="9" t="n">
        <f aca="false">INDEX(Scenario!$C$18:$C$20,MATCH(B414,Scenario!$A$18:$A$20,0))</f>
        <v>4320</v>
      </c>
      <c r="S414" s="9" t="n">
        <f aca="false">IF(ISNUMBER(M414),IF(M414&lt;=Q414,1,0),"")</f>
        <v>1</v>
      </c>
      <c r="T414" s="9" t="n">
        <f aca="false">IF(ISNUMBER(P414),IF(P414&lt;=R414,1,0),"")</f>
        <v>1</v>
      </c>
      <c r="U414" s="9" t="n">
        <f aca="false">IF(E414&gt;Scenario!$B$14,0,IF(OR(AND(ISNUMBER(H414),H414&lt;=Scenario!$B$14),AND(ISNUMBER(I414),I414&lt;=Scenario!$B$14)),0,1))</f>
        <v>0</v>
      </c>
      <c r="V414" s="9" t="n">
        <f aca="false">IF(AND(U414=1,(Scenario!$B$14-E414)/60&gt;R414),1,0)</f>
        <v>0</v>
      </c>
      <c r="W414" s="9" t="n">
        <f aca="false">IF(OR(C414=Scenario!$B$22,C414=Scenario!$C$22),1,0)</f>
        <v>0</v>
      </c>
      <c r="X414" s="9" t="n">
        <f aca="false">IF(ISNUMBER(I414),1,0)</f>
        <v>0</v>
      </c>
      <c r="Y414" s="9" t="n">
        <f aca="false">MOD(INT(E414/86400)+3,7)</f>
        <v>2</v>
      </c>
      <c r="Z414" s="9" t="n">
        <f aca="false">MOD(INT(E414/3600),24)</f>
        <v>11</v>
      </c>
      <c r="AA414" s="6" t="s">
        <v>1073</v>
      </c>
    </row>
    <row r="415" customFormat="false" ht="15" hidden="false" customHeight="false" outlineLevel="0" collapsed="false">
      <c r="A415" s="6" t="s">
        <v>1074</v>
      </c>
      <c r="B415" s="6" t="s">
        <v>44</v>
      </c>
      <c r="C415" s="6" t="s">
        <v>47</v>
      </c>
      <c r="D415" s="6" t="s">
        <v>171</v>
      </c>
      <c r="E415" s="6" t="n">
        <v>1784115970</v>
      </c>
      <c r="F415" s="6" t="n">
        <v>1784116198</v>
      </c>
      <c r="G415" s="6" t="n">
        <v>1784115988</v>
      </c>
      <c r="H415" s="6" t="n">
        <v>1784126660</v>
      </c>
      <c r="J415" s="6" t="n">
        <v>0</v>
      </c>
      <c r="K415" s="6" t="n">
        <v>0</v>
      </c>
      <c r="L415" s="9" t="n">
        <f aca="false">IF(AND(E415&gt;=Scenario!$B$11,E415&lt;Scenario!$B$12),1,0)</f>
        <v>1</v>
      </c>
      <c r="M415" s="9" t="n">
        <f aca="false">IF(AND(L415=1,ISNUMBER(F415)),MAX(0,F415-E415)/60,"")</f>
        <v>3.8</v>
      </c>
      <c r="N415" s="9" t="n">
        <f aca="false">IF(AND(L415=1,ISNUMBER(G415)),MAX(0,G415-E415)/60,"")</f>
        <v>0.3</v>
      </c>
      <c r="O415" s="9" t="n">
        <f aca="false">IF(ISNUMBER(H415),IF(AND(H415&gt;=Scenario!$B$11,H415&lt;Scenario!$B$12),1,0),0)</f>
        <v>1</v>
      </c>
      <c r="P415" s="9" t="n">
        <f aca="false">IF(O415=1,MAX(0,H415-E415)/60,"")</f>
        <v>178.166666666667</v>
      </c>
      <c r="Q415" s="9" t="n">
        <f aca="false">INDEX(Scenario!$B$18:$B$20,MATCH(B415,Scenario!$A$18:$A$20,0))</f>
        <v>240</v>
      </c>
      <c r="R415" s="9" t="n">
        <f aca="false">INDEX(Scenario!$C$18:$C$20,MATCH(B415,Scenario!$A$18:$A$20,0))</f>
        <v>4320</v>
      </c>
      <c r="S415" s="9" t="n">
        <f aca="false">IF(ISNUMBER(M415),IF(M415&lt;=Q415,1,0),"")</f>
        <v>1</v>
      </c>
      <c r="T415" s="9" t="n">
        <f aca="false">IF(ISNUMBER(P415),IF(P415&lt;=R415,1,0),"")</f>
        <v>1</v>
      </c>
      <c r="U415" s="9" t="n">
        <f aca="false">IF(E415&gt;Scenario!$B$14,0,IF(OR(AND(ISNUMBER(H415),H415&lt;=Scenario!$B$14),AND(ISNUMBER(I415),I415&lt;=Scenario!$B$14)),0,1))</f>
        <v>0</v>
      </c>
      <c r="V415" s="9" t="n">
        <f aca="false">IF(AND(U415=1,(Scenario!$B$14-E415)/60&gt;R415),1,0)</f>
        <v>0</v>
      </c>
      <c r="W415" s="9" t="n">
        <f aca="false">IF(OR(C415=Scenario!$B$22,C415=Scenario!$C$22),1,0)</f>
        <v>1</v>
      </c>
      <c r="X415" s="9" t="n">
        <f aca="false">IF(ISNUMBER(I415),1,0)</f>
        <v>0</v>
      </c>
      <c r="Y415" s="9" t="n">
        <f aca="false">MOD(INT(E415/86400)+3,7)</f>
        <v>2</v>
      </c>
      <c r="Z415" s="9" t="n">
        <f aca="false">MOD(INT(E415/3600),24)</f>
        <v>11</v>
      </c>
      <c r="AA415" s="6" t="s">
        <v>1075</v>
      </c>
    </row>
    <row r="416" customFormat="false" ht="15" hidden="false" customHeight="false" outlineLevel="0" collapsed="false">
      <c r="A416" s="6" t="s">
        <v>1076</v>
      </c>
      <c r="B416" s="6" t="s">
        <v>44</v>
      </c>
      <c r="C416" s="6" t="s">
        <v>288</v>
      </c>
      <c r="D416" s="6" t="s">
        <v>170</v>
      </c>
      <c r="E416" s="6" t="n">
        <v>1784116274</v>
      </c>
      <c r="F416" s="6" t="n">
        <v>1784116478</v>
      </c>
      <c r="G416" s="6" t="n">
        <v>1784116284</v>
      </c>
      <c r="H416" s="6" t="n">
        <v>1784117999</v>
      </c>
      <c r="J416" s="6" t="n">
        <v>0</v>
      </c>
      <c r="K416" s="6" t="n">
        <v>0</v>
      </c>
      <c r="L416" s="9" t="n">
        <f aca="false">IF(AND(E416&gt;=Scenario!$B$11,E416&lt;Scenario!$B$12),1,0)</f>
        <v>1</v>
      </c>
      <c r="M416" s="9" t="n">
        <f aca="false">IF(AND(L416=1,ISNUMBER(F416)),MAX(0,F416-E416)/60,"")</f>
        <v>3.4</v>
      </c>
      <c r="N416" s="9" t="n">
        <f aca="false">IF(AND(L416=1,ISNUMBER(G416)),MAX(0,G416-E416)/60,"")</f>
        <v>0.166666666666667</v>
      </c>
      <c r="O416" s="9" t="n">
        <f aca="false">IF(ISNUMBER(H416),IF(AND(H416&gt;=Scenario!$B$11,H416&lt;Scenario!$B$12),1,0),0)</f>
        <v>1</v>
      </c>
      <c r="P416" s="9" t="n">
        <f aca="false">IF(O416=1,MAX(0,H416-E416)/60,"")</f>
        <v>28.75</v>
      </c>
      <c r="Q416" s="9" t="n">
        <f aca="false">INDEX(Scenario!$B$18:$B$20,MATCH(B416,Scenario!$A$18:$A$20,0))</f>
        <v>240</v>
      </c>
      <c r="R416" s="9" t="n">
        <f aca="false">INDEX(Scenario!$C$18:$C$20,MATCH(B416,Scenario!$A$18:$A$20,0))</f>
        <v>4320</v>
      </c>
      <c r="S416" s="9" t="n">
        <f aca="false">IF(ISNUMBER(M416),IF(M416&lt;=Q416,1,0),"")</f>
        <v>1</v>
      </c>
      <c r="T416" s="9" t="n">
        <f aca="false">IF(ISNUMBER(P416),IF(P416&lt;=R416,1,0),"")</f>
        <v>1</v>
      </c>
      <c r="U416" s="9" t="n">
        <f aca="false">IF(E416&gt;Scenario!$B$14,0,IF(OR(AND(ISNUMBER(H416),H416&lt;=Scenario!$B$14),AND(ISNUMBER(I416),I416&lt;=Scenario!$B$14)),0,1))</f>
        <v>0</v>
      </c>
      <c r="V416" s="9" t="n">
        <f aca="false">IF(AND(U416=1,(Scenario!$B$14-E416)/60&gt;R416),1,0)</f>
        <v>0</v>
      </c>
      <c r="W416" s="9" t="n">
        <f aca="false">IF(OR(C416=Scenario!$B$22,C416=Scenario!$C$22),1,0)</f>
        <v>0</v>
      </c>
      <c r="X416" s="9" t="n">
        <f aca="false">IF(ISNUMBER(I416),1,0)</f>
        <v>0</v>
      </c>
      <c r="Y416" s="9" t="n">
        <f aca="false">MOD(INT(E416/86400)+3,7)</f>
        <v>2</v>
      </c>
      <c r="Z416" s="9" t="n">
        <f aca="false">MOD(INT(E416/3600),24)</f>
        <v>11</v>
      </c>
      <c r="AA416" s="6" t="s">
        <v>1077</v>
      </c>
    </row>
    <row r="417" customFormat="false" ht="15" hidden="false" customHeight="false" outlineLevel="0" collapsed="false">
      <c r="A417" s="6" t="s">
        <v>1078</v>
      </c>
      <c r="B417" s="6" t="s">
        <v>43</v>
      </c>
      <c r="C417" s="6" t="s">
        <v>249</v>
      </c>
      <c r="D417" s="6" t="s">
        <v>171</v>
      </c>
      <c r="E417" s="6" t="n">
        <v>1784117497</v>
      </c>
      <c r="F417" s="6" t="n">
        <v>1784117720</v>
      </c>
      <c r="G417" s="6" t="n">
        <v>1784117526</v>
      </c>
      <c r="H417" s="6" t="n">
        <v>1784130818</v>
      </c>
      <c r="J417" s="6" t="n">
        <v>0</v>
      </c>
      <c r="K417" s="6" t="n">
        <v>0</v>
      </c>
      <c r="L417" s="9" t="n">
        <f aca="false">IF(AND(E417&gt;=Scenario!$B$11,E417&lt;Scenario!$B$12),1,0)</f>
        <v>1</v>
      </c>
      <c r="M417" s="9" t="n">
        <f aca="false">IF(AND(L417=1,ISNUMBER(F417)),MAX(0,F417-E417)/60,"")</f>
        <v>3.71666666666667</v>
      </c>
      <c r="N417" s="9" t="n">
        <f aca="false">IF(AND(L417=1,ISNUMBER(G417)),MAX(0,G417-E417)/60,"")</f>
        <v>0.483333333333333</v>
      </c>
      <c r="O417" s="9" t="n">
        <f aca="false">IF(ISNUMBER(H417),IF(AND(H417&gt;=Scenario!$B$11,H417&lt;Scenario!$B$12),1,0),0)</f>
        <v>1</v>
      </c>
      <c r="P417" s="9" t="n">
        <f aca="false">IF(O417=1,MAX(0,H417-E417)/60,"")</f>
        <v>222.016666666667</v>
      </c>
      <c r="Q417" s="9" t="n">
        <f aca="false">INDEX(Scenario!$B$18:$B$20,MATCH(B417,Scenario!$A$18:$A$20,0))</f>
        <v>60</v>
      </c>
      <c r="R417" s="9" t="n">
        <f aca="false">INDEX(Scenario!$C$18:$C$20,MATCH(B417,Scenario!$A$18:$A$20,0))</f>
        <v>1440</v>
      </c>
      <c r="S417" s="9" t="n">
        <f aca="false">IF(ISNUMBER(M417),IF(M417&lt;=Q417,1,0),"")</f>
        <v>1</v>
      </c>
      <c r="T417" s="9" t="n">
        <f aca="false">IF(ISNUMBER(P417),IF(P417&lt;=R417,1,0),"")</f>
        <v>1</v>
      </c>
      <c r="U417" s="9" t="n">
        <f aca="false">IF(E417&gt;Scenario!$B$14,0,IF(OR(AND(ISNUMBER(H417),H417&lt;=Scenario!$B$14),AND(ISNUMBER(I417),I417&lt;=Scenario!$B$14)),0,1))</f>
        <v>0</v>
      </c>
      <c r="V417" s="9" t="n">
        <f aca="false">IF(AND(U417=1,(Scenario!$B$14-E417)/60&gt;R417),1,0)</f>
        <v>0</v>
      </c>
      <c r="W417" s="9" t="n">
        <f aca="false">IF(OR(C417=Scenario!$B$22,C417=Scenario!$C$22),1,0)</f>
        <v>0</v>
      </c>
      <c r="X417" s="9" t="n">
        <f aca="false">IF(ISNUMBER(I417),1,0)</f>
        <v>0</v>
      </c>
      <c r="Y417" s="9" t="n">
        <f aca="false">MOD(INT(E417/86400)+3,7)</f>
        <v>2</v>
      </c>
      <c r="Z417" s="9" t="n">
        <f aca="false">MOD(INT(E417/3600),24)</f>
        <v>12</v>
      </c>
      <c r="AA417" s="6" t="s">
        <v>1079</v>
      </c>
    </row>
    <row r="418" customFormat="false" ht="15" hidden="false" customHeight="false" outlineLevel="0" collapsed="false">
      <c r="A418" s="6" t="s">
        <v>1080</v>
      </c>
      <c r="B418" s="6" t="s">
        <v>42</v>
      </c>
      <c r="C418" s="6" t="s">
        <v>288</v>
      </c>
      <c r="D418" s="6" t="s">
        <v>171</v>
      </c>
      <c r="E418" s="6" t="n">
        <v>1784117714</v>
      </c>
      <c r="F418" s="6" t="n">
        <v>1784117826</v>
      </c>
      <c r="G418" s="6" t="n">
        <v>1784117737</v>
      </c>
      <c r="H418" s="6" t="n">
        <v>1784127164</v>
      </c>
      <c r="J418" s="6" t="n">
        <v>0</v>
      </c>
      <c r="K418" s="6" t="n">
        <v>0</v>
      </c>
      <c r="L418" s="9" t="n">
        <f aca="false">IF(AND(E418&gt;=Scenario!$B$11,E418&lt;Scenario!$B$12),1,0)</f>
        <v>1</v>
      </c>
      <c r="M418" s="9" t="n">
        <f aca="false">IF(AND(L418=1,ISNUMBER(F418)),MAX(0,F418-E418)/60,"")</f>
        <v>1.86666666666667</v>
      </c>
      <c r="N418" s="9" t="n">
        <f aca="false">IF(AND(L418=1,ISNUMBER(G418)),MAX(0,G418-E418)/60,"")</f>
        <v>0.383333333333333</v>
      </c>
      <c r="O418" s="9" t="n">
        <f aca="false">IF(ISNUMBER(H418),IF(AND(H418&gt;=Scenario!$B$11,H418&lt;Scenario!$B$12),1,0),0)</f>
        <v>1</v>
      </c>
      <c r="P418" s="9" t="n">
        <f aca="false">IF(O418=1,MAX(0,H418-E418)/60,"")</f>
        <v>157.5</v>
      </c>
      <c r="Q418" s="9" t="n">
        <f aca="false">INDEX(Scenario!$B$18:$B$20,MATCH(B418,Scenario!$A$18:$A$20,0))</f>
        <v>15</v>
      </c>
      <c r="R418" s="9" t="n">
        <f aca="false">INDEX(Scenario!$C$18:$C$20,MATCH(B418,Scenario!$A$18:$A$20,0))</f>
        <v>240</v>
      </c>
      <c r="S418" s="9" t="n">
        <f aca="false">IF(ISNUMBER(M418),IF(M418&lt;=Q418,1,0),"")</f>
        <v>1</v>
      </c>
      <c r="T418" s="9" t="n">
        <f aca="false">IF(ISNUMBER(P418),IF(P418&lt;=R418,1,0),"")</f>
        <v>1</v>
      </c>
      <c r="U418" s="9" t="n">
        <f aca="false">IF(E418&gt;Scenario!$B$14,0,IF(OR(AND(ISNUMBER(H418),H418&lt;=Scenario!$B$14),AND(ISNUMBER(I418),I418&lt;=Scenario!$B$14)),0,1))</f>
        <v>0</v>
      </c>
      <c r="V418" s="9" t="n">
        <f aca="false">IF(AND(U418=1,(Scenario!$B$14-E418)/60&gt;R418),1,0)</f>
        <v>0</v>
      </c>
      <c r="W418" s="9" t="n">
        <f aca="false">IF(OR(C418=Scenario!$B$22,C418=Scenario!$C$22),1,0)</f>
        <v>0</v>
      </c>
      <c r="X418" s="9" t="n">
        <f aca="false">IF(ISNUMBER(I418),1,0)</f>
        <v>0</v>
      </c>
      <c r="Y418" s="9" t="n">
        <f aca="false">MOD(INT(E418/86400)+3,7)</f>
        <v>2</v>
      </c>
      <c r="Z418" s="9" t="n">
        <f aca="false">MOD(INT(E418/3600),24)</f>
        <v>12</v>
      </c>
      <c r="AA418" s="6" t="s">
        <v>1081</v>
      </c>
    </row>
    <row r="419" customFormat="false" ht="15" hidden="false" customHeight="false" outlineLevel="0" collapsed="false">
      <c r="A419" s="6" t="s">
        <v>1082</v>
      </c>
      <c r="B419" s="6" t="s">
        <v>44</v>
      </c>
      <c r="C419" s="6" t="s">
        <v>46</v>
      </c>
      <c r="D419" s="6" t="s">
        <v>171</v>
      </c>
      <c r="E419" s="6" t="n">
        <v>1784118431</v>
      </c>
      <c r="F419" s="6" t="n">
        <v>1784118623</v>
      </c>
      <c r="G419" s="6" t="n">
        <v>1784118443</v>
      </c>
      <c r="H419" s="6" t="n">
        <v>1784120973</v>
      </c>
      <c r="J419" s="6" t="n">
        <v>0</v>
      </c>
      <c r="K419" s="6" t="n">
        <v>0</v>
      </c>
      <c r="L419" s="9" t="n">
        <f aca="false">IF(AND(E419&gt;=Scenario!$B$11,E419&lt;Scenario!$B$12),1,0)</f>
        <v>1</v>
      </c>
      <c r="M419" s="9" t="n">
        <f aca="false">IF(AND(L419=1,ISNUMBER(F419)),MAX(0,F419-E419)/60,"")</f>
        <v>3.2</v>
      </c>
      <c r="N419" s="9" t="n">
        <f aca="false">IF(AND(L419=1,ISNUMBER(G419)),MAX(0,G419-E419)/60,"")</f>
        <v>0.2</v>
      </c>
      <c r="O419" s="9" t="n">
        <f aca="false">IF(ISNUMBER(H419),IF(AND(H419&gt;=Scenario!$B$11,H419&lt;Scenario!$B$12),1,0),0)</f>
        <v>1</v>
      </c>
      <c r="P419" s="9" t="n">
        <f aca="false">IF(O419=1,MAX(0,H419-E419)/60,"")</f>
        <v>42.3666666666667</v>
      </c>
      <c r="Q419" s="9" t="n">
        <f aca="false">INDEX(Scenario!$B$18:$B$20,MATCH(B419,Scenario!$A$18:$A$20,0))</f>
        <v>240</v>
      </c>
      <c r="R419" s="9" t="n">
        <f aca="false">INDEX(Scenario!$C$18:$C$20,MATCH(B419,Scenario!$A$18:$A$20,0))</f>
        <v>4320</v>
      </c>
      <c r="S419" s="9" t="n">
        <f aca="false">IF(ISNUMBER(M419),IF(M419&lt;=Q419,1,0),"")</f>
        <v>1</v>
      </c>
      <c r="T419" s="9" t="n">
        <f aca="false">IF(ISNUMBER(P419),IF(P419&lt;=R419,1,0),"")</f>
        <v>1</v>
      </c>
      <c r="U419" s="9" t="n">
        <f aca="false">IF(E419&gt;Scenario!$B$14,0,IF(OR(AND(ISNUMBER(H419),H419&lt;=Scenario!$B$14),AND(ISNUMBER(I419),I419&lt;=Scenario!$B$14)),0,1))</f>
        <v>0</v>
      </c>
      <c r="V419" s="9" t="n">
        <f aca="false">IF(AND(U419=1,(Scenario!$B$14-E419)/60&gt;R419),1,0)</f>
        <v>0</v>
      </c>
      <c r="W419" s="9" t="n">
        <f aca="false">IF(OR(C419=Scenario!$B$22,C419=Scenario!$C$22),1,0)</f>
        <v>1</v>
      </c>
      <c r="X419" s="9" t="n">
        <f aca="false">IF(ISNUMBER(I419),1,0)</f>
        <v>0</v>
      </c>
      <c r="Y419" s="9" t="n">
        <f aca="false">MOD(INT(E419/86400)+3,7)</f>
        <v>2</v>
      </c>
      <c r="Z419" s="9" t="n">
        <f aca="false">MOD(INT(E419/3600),24)</f>
        <v>12</v>
      </c>
      <c r="AA419" s="6" t="s">
        <v>1083</v>
      </c>
    </row>
    <row r="420" customFormat="false" ht="15" hidden="false" customHeight="false" outlineLevel="0" collapsed="false">
      <c r="A420" s="6" t="s">
        <v>1084</v>
      </c>
      <c r="B420" s="6" t="s">
        <v>43</v>
      </c>
      <c r="C420" s="6" t="s">
        <v>46</v>
      </c>
      <c r="D420" s="6" t="s">
        <v>172</v>
      </c>
      <c r="E420" s="6" t="n">
        <v>1784119990</v>
      </c>
      <c r="F420" s="6" t="n">
        <v>1784120236</v>
      </c>
      <c r="G420" s="6" t="n">
        <v>1784120034</v>
      </c>
      <c r="H420" s="6" t="n">
        <v>1784122544</v>
      </c>
      <c r="J420" s="6" t="n">
        <v>0</v>
      </c>
      <c r="K420" s="6" t="n">
        <v>0</v>
      </c>
      <c r="L420" s="9" t="n">
        <f aca="false">IF(AND(E420&gt;=Scenario!$B$11,E420&lt;Scenario!$B$12),1,0)</f>
        <v>1</v>
      </c>
      <c r="M420" s="9" t="n">
        <f aca="false">IF(AND(L420=1,ISNUMBER(F420)),MAX(0,F420-E420)/60,"")</f>
        <v>4.1</v>
      </c>
      <c r="N420" s="9" t="n">
        <f aca="false">IF(AND(L420=1,ISNUMBER(G420)),MAX(0,G420-E420)/60,"")</f>
        <v>0.733333333333333</v>
      </c>
      <c r="O420" s="9" t="n">
        <f aca="false">IF(ISNUMBER(H420),IF(AND(H420&gt;=Scenario!$B$11,H420&lt;Scenario!$B$12),1,0),0)</f>
        <v>1</v>
      </c>
      <c r="P420" s="9" t="n">
        <f aca="false">IF(O420=1,MAX(0,H420-E420)/60,"")</f>
        <v>42.5666666666667</v>
      </c>
      <c r="Q420" s="9" t="n">
        <f aca="false">INDEX(Scenario!$B$18:$B$20,MATCH(B420,Scenario!$A$18:$A$20,0))</f>
        <v>60</v>
      </c>
      <c r="R420" s="9" t="n">
        <f aca="false">INDEX(Scenario!$C$18:$C$20,MATCH(B420,Scenario!$A$18:$A$20,0))</f>
        <v>1440</v>
      </c>
      <c r="S420" s="9" t="n">
        <f aca="false">IF(ISNUMBER(M420),IF(M420&lt;=Q420,1,0),"")</f>
        <v>1</v>
      </c>
      <c r="T420" s="9" t="n">
        <f aca="false">IF(ISNUMBER(P420),IF(P420&lt;=R420,1,0),"")</f>
        <v>1</v>
      </c>
      <c r="U420" s="9" t="n">
        <f aca="false">IF(E420&gt;Scenario!$B$14,0,IF(OR(AND(ISNUMBER(H420),H420&lt;=Scenario!$B$14),AND(ISNUMBER(I420),I420&lt;=Scenario!$B$14)),0,1))</f>
        <v>0</v>
      </c>
      <c r="V420" s="9" t="n">
        <f aca="false">IF(AND(U420=1,(Scenario!$B$14-E420)/60&gt;R420),1,0)</f>
        <v>0</v>
      </c>
      <c r="W420" s="9" t="n">
        <f aca="false">IF(OR(C420=Scenario!$B$22,C420=Scenario!$C$22),1,0)</f>
        <v>1</v>
      </c>
      <c r="X420" s="9" t="n">
        <f aca="false">IF(ISNUMBER(I420),1,0)</f>
        <v>0</v>
      </c>
      <c r="Y420" s="9" t="n">
        <f aca="false">MOD(INT(E420/86400)+3,7)</f>
        <v>2</v>
      </c>
      <c r="Z420" s="9" t="n">
        <f aca="false">MOD(INT(E420/3600),24)</f>
        <v>12</v>
      </c>
      <c r="AA420" s="6" t="s">
        <v>1085</v>
      </c>
    </row>
    <row r="421" customFormat="false" ht="15" hidden="false" customHeight="false" outlineLevel="0" collapsed="false">
      <c r="A421" s="6" t="s">
        <v>1086</v>
      </c>
      <c r="B421" s="6" t="s">
        <v>43</v>
      </c>
      <c r="C421" s="6" t="s">
        <v>46</v>
      </c>
      <c r="D421" s="6" t="s">
        <v>172</v>
      </c>
      <c r="E421" s="6" t="n">
        <v>1784120517</v>
      </c>
      <c r="F421" s="6" t="n">
        <v>1784120623</v>
      </c>
      <c r="G421" s="6" t="n">
        <v>1784120545</v>
      </c>
      <c r="H421" s="6" t="n">
        <v>1784123163</v>
      </c>
      <c r="J421" s="6" t="n">
        <v>0</v>
      </c>
      <c r="K421" s="6" t="n">
        <v>1</v>
      </c>
      <c r="L421" s="9" t="n">
        <f aca="false">IF(AND(E421&gt;=Scenario!$B$11,E421&lt;Scenario!$B$12),1,0)</f>
        <v>1</v>
      </c>
      <c r="M421" s="9" t="n">
        <f aca="false">IF(AND(L421=1,ISNUMBER(F421)),MAX(0,F421-E421)/60,"")</f>
        <v>1.76666666666667</v>
      </c>
      <c r="N421" s="9" t="n">
        <f aca="false">IF(AND(L421=1,ISNUMBER(G421)),MAX(0,G421-E421)/60,"")</f>
        <v>0.466666666666667</v>
      </c>
      <c r="O421" s="9" t="n">
        <f aca="false">IF(ISNUMBER(H421),IF(AND(H421&gt;=Scenario!$B$11,H421&lt;Scenario!$B$12),1,0),0)</f>
        <v>1</v>
      </c>
      <c r="P421" s="9" t="n">
        <f aca="false">IF(O421=1,MAX(0,H421-E421)/60,"")</f>
        <v>44.1</v>
      </c>
      <c r="Q421" s="9" t="n">
        <f aca="false">INDEX(Scenario!$B$18:$B$20,MATCH(B421,Scenario!$A$18:$A$20,0))</f>
        <v>60</v>
      </c>
      <c r="R421" s="9" t="n">
        <f aca="false">INDEX(Scenario!$C$18:$C$20,MATCH(B421,Scenario!$A$18:$A$20,0))</f>
        <v>1440</v>
      </c>
      <c r="S421" s="9" t="n">
        <f aca="false">IF(ISNUMBER(M421),IF(M421&lt;=Q421,1,0),"")</f>
        <v>1</v>
      </c>
      <c r="T421" s="9" t="n">
        <f aca="false">IF(ISNUMBER(P421),IF(P421&lt;=R421,1,0),"")</f>
        <v>1</v>
      </c>
      <c r="U421" s="9" t="n">
        <f aca="false">IF(E421&gt;Scenario!$B$14,0,IF(OR(AND(ISNUMBER(H421),H421&lt;=Scenario!$B$14),AND(ISNUMBER(I421),I421&lt;=Scenario!$B$14)),0,1))</f>
        <v>0</v>
      </c>
      <c r="V421" s="9" t="n">
        <f aca="false">IF(AND(U421=1,(Scenario!$B$14-E421)/60&gt;R421),1,0)</f>
        <v>0</v>
      </c>
      <c r="W421" s="9" t="n">
        <f aca="false">IF(OR(C421=Scenario!$B$22,C421=Scenario!$C$22),1,0)</f>
        <v>1</v>
      </c>
      <c r="X421" s="9" t="n">
        <f aca="false">IF(ISNUMBER(I421),1,0)</f>
        <v>0</v>
      </c>
      <c r="Y421" s="9" t="n">
        <f aca="false">MOD(INT(E421/86400)+3,7)</f>
        <v>2</v>
      </c>
      <c r="Z421" s="9" t="n">
        <f aca="false">MOD(INT(E421/3600),24)</f>
        <v>13</v>
      </c>
      <c r="AA421" s="6" t="s">
        <v>1087</v>
      </c>
    </row>
    <row r="422" customFormat="false" ht="15" hidden="false" customHeight="false" outlineLevel="0" collapsed="false">
      <c r="A422" s="6" t="s">
        <v>1088</v>
      </c>
      <c r="B422" s="6" t="s">
        <v>44</v>
      </c>
      <c r="C422" s="6" t="s">
        <v>249</v>
      </c>
      <c r="D422" s="6" t="s">
        <v>172</v>
      </c>
      <c r="E422" s="6" t="n">
        <v>1784120651</v>
      </c>
      <c r="F422" s="6" t="n">
        <v>1784120867</v>
      </c>
      <c r="G422" s="6" t="n">
        <v>1784120705</v>
      </c>
      <c r="H422" s="6" t="n">
        <v>1784123408</v>
      </c>
      <c r="J422" s="6" t="n">
        <v>0</v>
      </c>
      <c r="K422" s="6" t="n">
        <v>0</v>
      </c>
      <c r="L422" s="9" t="n">
        <f aca="false">IF(AND(E422&gt;=Scenario!$B$11,E422&lt;Scenario!$B$12),1,0)</f>
        <v>1</v>
      </c>
      <c r="M422" s="9" t="n">
        <f aca="false">IF(AND(L422=1,ISNUMBER(F422)),MAX(0,F422-E422)/60,"")</f>
        <v>3.6</v>
      </c>
      <c r="N422" s="9" t="n">
        <f aca="false">IF(AND(L422=1,ISNUMBER(G422)),MAX(0,G422-E422)/60,"")</f>
        <v>0.9</v>
      </c>
      <c r="O422" s="9" t="n">
        <f aca="false">IF(ISNUMBER(H422),IF(AND(H422&gt;=Scenario!$B$11,H422&lt;Scenario!$B$12),1,0),0)</f>
        <v>1</v>
      </c>
      <c r="P422" s="9" t="n">
        <f aca="false">IF(O422=1,MAX(0,H422-E422)/60,"")</f>
        <v>45.95</v>
      </c>
      <c r="Q422" s="9" t="n">
        <f aca="false">INDEX(Scenario!$B$18:$B$20,MATCH(B422,Scenario!$A$18:$A$20,0))</f>
        <v>240</v>
      </c>
      <c r="R422" s="9" t="n">
        <f aca="false">INDEX(Scenario!$C$18:$C$20,MATCH(B422,Scenario!$A$18:$A$20,0))</f>
        <v>4320</v>
      </c>
      <c r="S422" s="9" t="n">
        <f aca="false">IF(ISNUMBER(M422),IF(M422&lt;=Q422,1,0),"")</f>
        <v>1</v>
      </c>
      <c r="T422" s="9" t="n">
        <f aca="false">IF(ISNUMBER(P422),IF(P422&lt;=R422,1,0),"")</f>
        <v>1</v>
      </c>
      <c r="U422" s="9" t="n">
        <f aca="false">IF(E422&gt;Scenario!$B$14,0,IF(OR(AND(ISNUMBER(H422),H422&lt;=Scenario!$B$14),AND(ISNUMBER(I422),I422&lt;=Scenario!$B$14)),0,1))</f>
        <v>0</v>
      </c>
      <c r="V422" s="9" t="n">
        <f aca="false">IF(AND(U422=1,(Scenario!$B$14-E422)/60&gt;R422),1,0)</f>
        <v>0</v>
      </c>
      <c r="W422" s="9" t="n">
        <f aca="false">IF(OR(C422=Scenario!$B$22,C422=Scenario!$C$22),1,0)</f>
        <v>0</v>
      </c>
      <c r="X422" s="9" t="n">
        <f aca="false">IF(ISNUMBER(I422),1,0)</f>
        <v>0</v>
      </c>
      <c r="Y422" s="9" t="n">
        <f aca="false">MOD(INT(E422/86400)+3,7)</f>
        <v>2</v>
      </c>
      <c r="Z422" s="9" t="n">
        <f aca="false">MOD(INT(E422/3600),24)</f>
        <v>13</v>
      </c>
      <c r="AA422" s="6" t="s">
        <v>1089</v>
      </c>
    </row>
    <row r="423" customFormat="false" ht="15" hidden="false" customHeight="false" outlineLevel="0" collapsed="false">
      <c r="A423" s="6" t="s">
        <v>1090</v>
      </c>
      <c r="B423" s="6" t="s">
        <v>43</v>
      </c>
      <c r="C423" s="6" t="s">
        <v>249</v>
      </c>
      <c r="D423" s="6" t="s">
        <v>170</v>
      </c>
      <c r="E423" s="6" t="n">
        <v>1784121130</v>
      </c>
      <c r="F423" s="6" t="n">
        <v>1784121324</v>
      </c>
      <c r="G423" s="6" t="n">
        <v>1784121159</v>
      </c>
      <c r="H423" s="6" t="n">
        <v>1784125104</v>
      </c>
      <c r="J423" s="6" t="n">
        <v>0</v>
      </c>
      <c r="K423" s="6" t="n">
        <v>0</v>
      </c>
      <c r="L423" s="9" t="n">
        <f aca="false">IF(AND(E423&gt;=Scenario!$B$11,E423&lt;Scenario!$B$12),1,0)</f>
        <v>1</v>
      </c>
      <c r="M423" s="9" t="n">
        <f aca="false">IF(AND(L423=1,ISNUMBER(F423)),MAX(0,F423-E423)/60,"")</f>
        <v>3.23333333333333</v>
      </c>
      <c r="N423" s="9" t="n">
        <f aca="false">IF(AND(L423=1,ISNUMBER(G423)),MAX(0,G423-E423)/60,"")</f>
        <v>0.483333333333333</v>
      </c>
      <c r="O423" s="9" t="n">
        <f aca="false">IF(ISNUMBER(H423),IF(AND(H423&gt;=Scenario!$B$11,H423&lt;Scenario!$B$12),1,0),0)</f>
        <v>1</v>
      </c>
      <c r="P423" s="9" t="n">
        <f aca="false">IF(O423=1,MAX(0,H423-E423)/60,"")</f>
        <v>66.2333333333333</v>
      </c>
      <c r="Q423" s="9" t="n">
        <f aca="false">INDEX(Scenario!$B$18:$B$20,MATCH(B423,Scenario!$A$18:$A$20,0))</f>
        <v>60</v>
      </c>
      <c r="R423" s="9" t="n">
        <f aca="false">INDEX(Scenario!$C$18:$C$20,MATCH(B423,Scenario!$A$18:$A$20,0))</f>
        <v>1440</v>
      </c>
      <c r="S423" s="9" t="n">
        <f aca="false">IF(ISNUMBER(M423),IF(M423&lt;=Q423,1,0),"")</f>
        <v>1</v>
      </c>
      <c r="T423" s="9" t="n">
        <f aca="false">IF(ISNUMBER(P423),IF(P423&lt;=R423,1,0),"")</f>
        <v>1</v>
      </c>
      <c r="U423" s="9" t="n">
        <f aca="false">IF(E423&gt;Scenario!$B$14,0,IF(OR(AND(ISNUMBER(H423),H423&lt;=Scenario!$B$14),AND(ISNUMBER(I423),I423&lt;=Scenario!$B$14)),0,1))</f>
        <v>0</v>
      </c>
      <c r="V423" s="9" t="n">
        <f aca="false">IF(AND(U423=1,(Scenario!$B$14-E423)/60&gt;R423),1,0)</f>
        <v>0</v>
      </c>
      <c r="W423" s="9" t="n">
        <f aca="false">IF(OR(C423=Scenario!$B$22,C423=Scenario!$C$22),1,0)</f>
        <v>0</v>
      </c>
      <c r="X423" s="9" t="n">
        <f aca="false">IF(ISNUMBER(I423),1,0)</f>
        <v>0</v>
      </c>
      <c r="Y423" s="9" t="n">
        <f aca="false">MOD(INT(E423/86400)+3,7)</f>
        <v>2</v>
      </c>
      <c r="Z423" s="9" t="n">
        <f aca="false">MOD(INT(E423/3600),24)</f>
        <v>13</v>
      </c>
      <c r="AA423" s="6" t="s">
        <v>1091</v>
      </c>
    </row>
    <row r="424" customFormat="false" ht="15" hidden="false" customHeight="false" outlineLevel="0" collapsed="false">
      <c r="A424" s="6" t="s">
        <v>1092</v>
      </c>
      <c r="B424" s="6" t="s">
        <v>44</v>
      </c>
      <c r="C424" s="6" t="s">
        <v>47</v>
      </c>
      <c r="D424" s="6" t="s">
        <v>172</v>
      </c>
      <c r="E424" s="6" t="n">
        <v>1784121210</v>
      </c>
      <c r="F424" s="6" t="n">
        <v>1784121371</v>
      </c>
      <c r="G424" s="6" t="n">
        <v>1784121247</v>
      </c>
      <c r="H424" s="6" t="n">
        <v>1784125059</v>
      </c>
      <c r="J424" s="6" t="n">
        <v>0</v>
      </c>
      <c r="K424" s="6" t="n">
        <v>0</v>
      </c>
      <c r="L424" s="9" t="n">
        <f aca="false">IF(AND(E424&gt;=Scenario!$B$11,E424&lt;Scenario!$B$12),1,0)</f>
        <v>1</v>
      </c>
      <c r="M424" s="9" t="n">
        <f aca="false">IF(AND(L424=1,ISNUMBER(F424)),MAX(0,F424-E424)/60,"")</f>
        <v>2.68333333333333</v>
      </c>
      <c r="N424" s="9" t="n">
        <f aca="false">IF(AND(L424=1,ISNUMBER(G424)),MAX(0,G424-E424)/60,"")</f>
        <v>0.616666666666667</v>
      </c>
      <c r="O424" s="9" t="n">
        <f aca="false">IF(ISNUMBER(H424),IF(AND(H424&gt;=Scenario!$B$11,H424&lt;Scenario!$B$12),1,0),0)</f>
        <v>1</v>
      </c>
      <c r="P424" s="9" t="n">
        <f aca="false">IF(O424=1,MAX(0,H424-E424)/60,"")</f>
        <v>64.15</v>
      </c>
      <c r="Q424" s="9" t="n">
        <f aca="false">INDEX(Scenario!$B$18:$B$20,MATCH(B424,Scenario!$A$18:$A$20,0))</f>
        <v>240</v>
      </c>
      <c r="R424" s="9" t="n">
        <f aca="false">INDEX(Scenario!$C$18:$C$20,MATCH(B424,Scenario!$A$18:$A$20,0))</f>
        <v>4320</v>
      </c>
      <c r="S424" s="9" t="n">
        <f aca="false">IF(ISNUMBER(M424),IF(M424&lt;=Q424,1,0),"")</f>
        <v>1</v>
      </c>
      <c r="T424" s="9" t="n">
        <f aca="false">IF(ISNUMBER(P424),IF(P424&lt;=R424,1,0),"")</f>
        <v>1</v>
      </c>
      <c r="U424" s="9" t="n">
        <f aca="false">IF(E424&gt;Scenario!$B$14,0,IF(OR(AND(ISNUMBER(H424),H424&lt;=Scenario!$B$14),AND(ISNUMBER(I424),I424&lt;=Scenario!$B$14)),0,1))</f>
        <v>0</v>
      </c>
      <c r="V424" s="9" t="n">
        <f aca="false">IF(AND(U424=1,(Scenario!$B$14-E424)/60&gt;R424),1,0)</f>
        <v>0</v>
      </c>
      <c r="W424" s="9" t="n">
        <f aca="false">IF(OR(C424=Scenario!$B$22,C424=Scenario!$C$22),1,0)</f>
        <v>1</v>
      </c>
      <c r="X424" s="9" t="n">
        <f aca="false">IF(ISNUMBER(I424),1,0)</f>
        <v>0</v>
      </c>
      <c r="Y424" s="9" t="n">
        <f aca="false">MOD(INT(E424/86400)+3,7)</f>
        <v>2</v>
      </c>
      <c r="Z424" s="9" t="n">
        <f aca="false">MOD(INT(E424/3600),24)</f>
        <v>13</v>
      </c>
      <c r="AA424" s="6" t="s">
        <v>1093</v>
      </c>
    </row>
    <row r="425" customFormat="false" ht="15" hidden="false" customHeight="false" outlineLevel="0" collapsed="false">
      <c r="A425" s="6" t="s">
        <v>1094</v>
      </c>
      <c r="B425" s="6" t="s">
        <v>44</v>
      </c>
      <c r="C425" s="6" t="s">
        <v>249</v>
      </c>
      <c r="D425" s="6" t="s">
        <v>171</v>
      </c>
      <c r="E425" s="6" t="n">
        <v>1784122133</v>
      </c>
      <c r="F425" s="6" t="n">
        <v>1784122304</v>
      </c>
      <c r="G425" s="6" t="n">
        <v>1784122158</v>
      </c>
      <c r="H425" s="6" t="n">
        <v>1784123846</v>
      </c>
      <c r="J425" s="6" t="n">
        <v>0</v>
      </c>
      <c r="K425" s="6" t="n">
        <v>0</v>
      </c>
      <c r="L425" s="9" t="n">
        <f aca="false">IF(AND(E425&gt;=Scenario!$B$11,E425&lt;Scenario!$B$12),1,0)</f>
        <v>1</v>
      </c>
      <c r="M425" s="9" t="n">
        <f aca="false">IF(AND(L425=1,ISNUMBER(F425)),MAX(0,F425-E425)/60,"")</f>
        <v>2.85</v>
      </c>
      <c r="N425" s="9" t="n">
        <f aca="false">IF(AND(L425=1,ISNUMBER(G425)),MAX(0,G425-E425)/60,"")</f>
        <v>0.416666666666667</v>
      </c>
      <c r="O425" s="9" t="n">
        <f aca="false">IF(ISNUMBER(H425),IF(AND(H425&gt;=Scenario!$B$11,H425&lt;Scenario!$B$12),1,0),0)</f>
        <v>1</v>
      </c>
      <c r="P425" s="9" t="n">
        <f aca="false">IF(O425=1,MAX(0,H425-E425)/60,"")</f>
        <v>28.55</v>
      </c>
      <c r="Q425" s="9" t="n">
        <f aca="false">INDEX(Scenario!$B$18:$B$20,MATCH(B425,Scenario!$A$18:$A$20,0))</f>
        <v>240</v>
      </c>
      <c r="R425" s="9" t="n">
        <f aca="false">INDEX(Scenario!$C$18:$C$20,MATCH(B425,Scenario!$A$18:$A$20,0))</f>
        <v>4320</v>
      </c>
      <c r="S425" s="9" t="n">
        <f aca="false">IF(ISNUMBER(M425),IF(M425&lt;=Q425,1,0),"")</f>
        <v>1</v>
      </c>
      <c r="T425" s="9" t="n">
        <f aca="false">IF(ISNUMBER(P425),IF(P425&lt;=R425,1,0),"")</f>
        <v>1</v>
      </c>
      <c r="U425" s="9" t="n">
        <f aca="false">IF(E425&gt;Scenario!$B$14,0,IF(OR(AND(ISNUMBER(H425),H425&lt;=Scenario!$B$14),AND(ISNUMBER(I425),I425&lt;=Scenario!$B$14)),0,1))</f>
        <v>0</v>
      </c>
      <c r="V425" s="9" t="n">
        <f aca="false">IF(AND(U425=1,(Scenario!$B$14-E425)/60&gt;R425),1,0)</f>
        <v>0</v>
      </c>
      <c r="W425" s="9" t="n">
        <f aca="false">IF(OR(C425=Scenario!$B$22,C425=Scenario!$C$22),1,0)</f>
        <v>0</v>
      </c>
      <c r="X425" s="9" t="n">
        <f aca="false">IF(ISNUMBER(I425),1,0)</f>
        <v>0</v>
      </c>
      <c r="Y425" s="9" t="n">
        <f aca="false">MOD(INT(E425/86400)+3,7)</f>
        <v>2</v>
      </c>
      <c r="Z425" s="9" t="n">
        <f aca="false">MOD(INT(E425/3600),24)</f>
        <v>13</v>
      </c>
      <c r="AA425" s="6" t="s">
        <v>1095</v>
      </c>
    </row>
    <row r="426" customFormat="false" ht="15" hidden="false" customHeight="false" outlineLevel="0" collapsed="false">
      <c r="A426" s="6" t="s">
        <v>1096</v>
      </c>
      <c r="B426" s="6" t="s">
        <v>44</v>
      </c>
      <c r="C426" s="6" t="s">
        <v>46</v>
      </c>
      <c r="D426" s="6" t="s">
        <v>171</v>
      </c>
      <c r="E426" s="6" t="n">
        <v>1784122266</v>
      </c>
      <c r="F426" s="6" t="n">
        <v>1784122454</v>
      </c>
      <c r="G426" s="6" t="n">
        <v>1784122292</v>
      </c>
      <c r="H426" s="6" t="n">
        <v>1784123649</v>
      </c>
      <c r="J426" s="6" t="n">
        <v>0</v>
      </c>
      <c r="K426" s="6" t="n">
        <v>0</v>
      </c>
      <c r="L426" s="9" t="n">
        <f aca="false">IF(AND(E426&gt;=Scenario!$B$11,E426&lt;Scenario!$B$12),1,0)</f>
        <v>1</v>
      </c>
      <c r="M426" s="9" t="n">
        <f aca="false">IF(AND(L426=1,ISNUMBER(F426)),MAX(0,F426-E426)/60,"")</f>
        <v>3.13333333333333</v>
      </c>
      <c r="N426" s="9" t="n">
        <f aca="false">IF(AND(L426=1,ISNUMBER(G426)),MAX(0,G426-E426)/60,"")</f>
        <v>0.433333333333333</v>
      </c>
      <c r="O426" s="9" t="n">
        <f aca="false">IF(ISNUMBER(H426),IF(AND(H426&gt;=Scenario!$B$11,H426&lt;Scenario!$B$12),1,0),0)</f>
        <v>1</v>
      </c>
      <c r="P426" s="9" t="n">
        <f aca="false">IF(O426=1,MAX(0,H426-E426)/60,"")</f>
        <v>23.05</v>
      </c>
      <c r="Q426" s="9" t="n">
        <f aca="false">INDEX(Scenario!$B$18:$B$20,MATCH(B426,Scenario!$A$18:$A$20,0))</f>
        <v>240</v>
      </c>
      <c r="R426" s="9" t="n">
        <f aca="false">INDEX(Scenario!$C$18:$C$20,MATCH(B426,Scenario!$A$18:$A$20,0))</f>
        <v>4320</v>
      </c>
      <c r="S426" s="9" t="n">
        <f aca="false">IF(ISNUMBER(M426),IF(M426&lt;=Q426,1,0),"")</f>
        <v>1</v>
      </c>
      <c r="T426" s="9" t="n">
        <f aca="false">IF(ISNUMBER(P426),IF(P426&lt;=R426,1,0),"")</f>
        <v>1</v>
      </c>
      <c r="U426" s="9" t="n">
        <f aca="false">IF(E426&gt;Scenario!$B$14,0,IF(OR(AND(ISNUMBER(H426),H426&lt;=Scenario!$B$14),AND(ISNUMBER(I426),I426&lt;=Scenario!$B$14)),0,1))</f>
        <v>0</v>
      </c>
      <c r="V426" s="9" t="n">
        <f aca="false">IF(AND(U426=1,(Scenario!$B$14-E426)/60&gt;R426),1,0)</f>
        <v>0</v>
      </c>
      <c r="W426" s="9" t="n">
        <f aca="false">IF(OR(C426=Scenario!$B$22,C426=Scenario!$C$22),1,0)</f>
        <v>1</v>
      </c>
      <c r="X426" s="9" t="n">
        <f aca="false">IF(ISNUMBER(I426),1,0)</f>
        <v>0</v>
      </c>
      <c r="Y426" s="9" t="n">
        <f aca="false">MOD(INT(E426/86400)+3,7)</f>
        <v>2</v>
      </c>
      <c r="Z426" s="9" t="n">
        <f aca="false">MOD(INT(E426/3600),24)</f>
        <v>13</v>
      </c>
      <c r="AA426" s="6" t="s">
        <v>1097</v>
      </c>
    </row>
    <row r="427" customFormat="false" ht="15" hidden="false" customHeight="false" outlineLevel="0" collapsed="false">
      <c r="A427" s="6" t="s">
        <v>1098</v>
      </c>
      <c r="B427" s="6" t="s">
        <v>42</v>
      </c>
      <c r="C427" s="6" t="s">
        <v>249</v>
      </c>
      <c r="D427" s="6" t="s">
        <v>171</v>
      </c>
      <c r="E427" s="6" t="n">
        <v>1784122503</v>
      </c>
      <c r="F427" s="6" t="n">
        <v>1784123855</v>
      </c>
      <c r="G427" s="6" t="n">
        <v>1784123686</v>
      </c>
      <c r="H427" s="6" t="n">
        <v>1784159180</v>
      </c>
      <c r="J427" s="6" t="n">
        <v>0</v>
      </c>
      <c r="K427" s="6" t="n">
        <v>0</v>
      </c>
      <c r="L427" s="9" t="n">
        <f aca="false">IF(AND(E427&gt;=Scenario!$B$11,E427&lt;Scenario!$B$12),1,0)</f>
        <v>1</v>
      </c>
      <c r="M427" s="9" t="n">
        <f aca="false">IF(AND(L427=1,ISNUMBER(F427)),MAX(0,F427-E427)/60,"")</f>
        <v>22.5333333333333</v>
      </c>
      <c r="N427" s="9" t="n">
        <f aca="false">IF(AND(L427=1,ISNUMBER(G427)),MAX(0,G427-E427)/60,"")</f>
        <v>19.7166666666667</v>
      </c>
      <c r="O427" s="9" t="n">
        <f aca="false">IF(ISNUMBER(H427),IF(AND(H427&gt;=Scenario!$B$11,H427&lt;Scenario!$B$12),1,0),0)</f>
        <v>1</v>
      </c>
      <c r="P427" s="9" t="n">
        <f aca="false">IF(O427=1,MAX(0,H427-E427)/60,"")</f>
        <v>611.283333333333</v>
      </c>
      <c r="Q427" s="9" t="n">
        <f aca="false">INDEX(Scenario!$B$18:$B$20,MATCH(B427,Scenario!$A$18:$A$20,0))</f>
        <v>15</v>
      </c>
      <c r="R427" s="9" t="n">
        <f aca="false">INDEX(Scenario!$C$18:$C$20,MATCH(B427,Scenario!$A$18:$A$20,0))</f>
        <v>240</v>
      </c>
      <c r="S427" s="9" t="n">
        <f aca="false">IF(ISNUMBER(M427),IF(M427&lt;=Q427,1,0),"")</f>
        <v>0</v>
      </c>
      <c r="T427" s="9" t="n">
        <f aca="false">IF(ISNUMBER(P427),IF(P427&lt;=R427,1,0),"")</f>
        <v>0</v>
      </c>
      <c r="U427" s="9" t="n">
        <f aca="false">IF(E427&gt;Scenario!$B$14,0,IF(OR(AND(ISNUMBER(H427),H427&lt;=Scenario!$B$14),AND(ISNUMBER(I427),I427&lt;=Scenario!$B$14)),0,1))</f>
        <v>0</v>
      </c>
      <c r="V427" s="9" t="n">
        <f aca="false">IF(AND(U427=1,(Scenario!$B$14-E427)/60&gt;R427),1,0)</f>
        <v>0</v>
      </c>
      <c r="W427" s="9" t="n">
        <f aca="false">IF(OR(C427=Scenario!$B$22,C427=Scenario!$C$22),1,0)</f>
        <v>0</v>
      </c>
      <c r="X427" s="9" t="n">
        <f aca="false">IF(ISNUMBER(I427),1,0)</f>
        <v>0</v>
      </c>
      <c r="Y427" s="9" t="n">
        <f aca="false">MOD(INT(E427/86400)+3,7)</f>
        <v>2</v>
      </c>
      <c r="Z427" s="9" t="n">
        <f aca="false">MOD(INT(E427/3600),24)</f>
        <v>13</v>
      </c>
      <c r="AA427" s="6" t="s">
        <v>1099</v>
      </c>
    </row>
    <row r="428" customFormat="false" ht="15" hidden="false" customHeight="false" outlineLevel="0" collapsed="false">
      <c r="A428" s="6" t="s">
        <v>1100</v>
      </c>
      <c r="B428" s="6" t="s">
        <v>44</v>
      </c>
      <c r="C428" s="6" t="s">
        <v>46</v>
      </c>
      <c r="D428" s="6" t="s">
        <v>171</v>
      </c>
      <c r="E428" s="6" t="n">
        <v>1784123422</v>
      </c>
      <c r="F428" s="6" t="n">
        <v>1784123955</v>
      </c>
      <c r="G428" s="6" t="n">
        <v>1784123883</v>
      </c>
      <c r="H428" s="6" t="n">
        <v>1784235462</v>
      </c>
      <c r="J428" s="6" t="n">
        <v>1</v>
      </c>
      <c r="K428" s="6" t="n">
        <v>0</v>
      </c>
      <c r="L428" s="9" t="n">
        <f aca="false">IF(AND(E428&gt;=Scenario!$B$11,E428&lt;Scenario!$B$12),1,0)</f>
        <v>1</v>
      </c>
      <c r="M428" s="9" t="n">
        <f aca="false">IF(AND(L428=1,ISNUMBER(F428)),MAX(0,F428-E428)/60,"")</f>
        <v>8.88333333333333</v>
      </c>
      <c r="N428" s="9" t="n">
        <f aca="false">IF(AND(L428=1,ISNUMBER(G428)),MAX(0,G428-E428)/60,"")</f>
        <v>7.68333333333333</v>
      </c>
      <c r="O428" s="9" t="n">
        <f aca="false">IF(ISNUMBER(H428),IF(AND(H428&gt;=Scenario!$B$11,H428&lt;Scenario!$B$12),1,0),0)</f>
        <v>1</v>
      </c>
      <c r="P428" s="9" t="n">
        <f aca="false">IF(O428=1,MAX(0,H428-E428)/60,"")</f>
        <v>1867.33333333333</v>
      </c>
      <c r="Q428" s="9" t="n">
        <f aca="false">INDEX(Scenario!$B$18:$B$20,MATCH(B428,Scenario!$A$18:$A$20,0))</f>
        <v>240</v>
      </c>
      <c r="R428" s="9" t="n">
        <f aca="false">INDEX(Scenario!$C$18:$C$20,MATCH(B428,Scenario!$A$18:$A$20,0))</f>
        <v>4320</v>
      </c>
      <c r="S428" s="9" t="n">
        <f aca="false">IF(ISNUMBER(M428),IF(M428&lt;=Q428,1,0),"")</f>
        <v>1</v>
      </c>
      <c r="T428" s="9" t="n">
        <f aca="false">IF(ISNUMBER(P428),IF(P428&lt;=R428,1,0),"")</f>
        <v>1</v>
      </c>
      <c r="U428" s="9" t="n">
        <f aca="false">IF(E428&gt;Scenario!$B$14,0,IF(OR(AND(ISNUMBER(H428),H428&lt;=Scenario!$B$14),AND(ISNUMBER(I428),I428&lt;=Scenario!$B$14)),0,1))</f>
        <v>0</v>
      </c>
      <c r="V428" s="9" t="n">
        <f aca="false">IF(AND(U428=1,(Scenario!$B$14-E428)/60&gt;R428),1,0)</f>
        <v>0</v>
      </c>
      <c r="W428" s="9" t="n">
        <f aca="false">IF(OR(C428=Scenario!$B$22,C428=Scenario!$C$22),1,0)</f>
        <v>1</v>
      </c>
      <c r="X428" s="9" t="n">
        <f aca="false">IF(ISNUMBER(I428),1,0)</f>
        <v>0</v>
      </c>
      <c r="Y428" s="9" t="n">
        <f aca="false">MOD(INT(E428/86400)+3,7)</f>
        <v>2</v>
      </c>
      <c r="Z428" s="9" t="n">
        <f aca="false">MOD(INT(E428/3600),24)</f>
        <v>13</v>
      </c>
      <c r="AA428" s="6" t="s">
        <v>1101</v>
      </c>
    </row>
    <row r="429" customFormat="false" ht="15" hidden="false" customHeight="false" outlineLevel="0" collapsed="false">
      <c r="A429" s="6" t="s">
        <v>1102</v>
      </c>
      <c r="B429" s="6" t="s">
        <v>43</v>
      </c>
      <c r="C429" s="6" t="s">
        <v>46</v>
      </c>
      <c r="D429" s="6" t="s">
        <v>171</v>
      </c>
      <c r="E429" s="6" t="n">
        <v>1784123708</v>
      </c>
      <c r="F429" s="6" t="n">
        <v>1784127349</v>
      </c>
      <c r="G429" s="6" t="n">
        <v>1784127174</v>
      </c>
      <c r="H429" s="6" t="n">
        <v>1784131331</v>
      </c>
      <c r="J429" s="6" t="n">
        <v>0</v>
      </c>
      <c r="K429" s="6" t="n">
        <v>0</v>
      </c>
      <c r="L429" s="9" t="n">
        <f aca="false">IF(AND(E429&gt;=Scenario!$B$11,E429&lt;Scenario!$B$12),1,0)</f>
        <v>1</v>
      </c>
      <c r="M429" s="9" t="n">
        <f aca="false">IF(AND(L429=1,ISNUMBER(F429)),MAX(0,F429-E429)/60,"")</f>
        <v>60.6833333333333</v>
      </c>
      <c r="N429" s="9" t="n">
        <f aca="false">IF(AND(L429=1,ISNUMBER(G429)),MAX(0,G429-E429)/60,"")</f>
        <v>57.7666666666667</v>
      </c>
      <c r="O429" s="9" t="n">
        <f aca="false">IF(ISNUMBER(H429),IF(AND(H429&gt;=Scenario!$B$11,H429&lt;Scenario!$B$12),1,0),0)</f>
        <v>1</v>
      </c>
      <c r="P429" s="9" t="n">
        <f aca="false">IF(O429=1,MAX(0,H429-E429)/60,"")</f>
        <v>127.05</v>
      </c>
      <c r="Q429" s="9" t="n">
        <f aca="false">INDEX(Scenario!$B$18:$B$20,MATCH(B429,Scenario!$A$18:$A$20,0))</f>
        <v>60</v>
      </c>
      <c r="R429" s="9" t="n">
        <f aca="false">INDEX(Scenario!$C$18:$C$20,MATCH(B429,Scenario!$A$18:$A$20,0))</f>
        <v>1440</v>
      </c>
      <c r="S429" s="9" t="n">
        <f aca="false">IF(ISNUMBER(M429),IF(M429&lt;=Q429,1,0),"")</f>
        <v>0</v>
      </c>
      <c r="T429" s="9" t="n">
        <f aca="false">IF(ISNUMBER(P429),IF(P429&lt;=R429,1,0),"")</f>
        <v>1</v>
      </c>
      <c r="U429" s="9" t="n">
        <f aca="false">IF(E429&gt;Scenario!$B$14,0,IF(OR(AND(ISNUMBER(H429),H429&lt;=Scenario!$B$14),AND(ISNUMBER(I429),I429&lt;=Scenario!$B$14)),0,1))</f>
        <v>0</v>
      </c>
      <c r="V429" s="9" t="n">
        <f aca="false">IF(AND(U429=1,(Scenario!$B$14-E429)/60&gt;R429),1,0)</f>
        <v>0</v>
      </c>
      <c r="W429" s="9" t="n">
        <f aca="false">IF(OR(C429=Scenario!$B$22,C429=Scenario!$C$22),1,0)</f>
        <v>1</v>
      </c>
      <c r="X429" s="9" t="n">
        <f aca="false">IF(ISNUMBER(I429),1,0)</f>
        <v>0</v>
      </c>
      <c r="Y429" s="9" t="n">
        <f aca="false">MOD(INT(E429/86400)+3,7)</f>
        <v>2</v>
      </c>
      <c r="Z429" s="9" t="n">
        <f aca="false">MOD(INT(E429/3600),24)</f>
        <v>13</v>
      </c>
      <c r="AA429" s="6" t="s">
        <v>1103</v>
      </c>
    </row>
    <row r="430" customFormat="false" ht="15" hidden="false" customHeight="false" outlineLevel="0" collapsed="false">
      <c r="A430" s="6" t="s">
        <v>1104</v>
      </c>
      <c r="B430" s="6" t="s">
        <v>43</v>
      </c>
      <c r="C430" s="6" t="s">
        <v>288</v>
      </c>
      <c r="D430" s="6" t="s">
        <v>171</v>
      </c>
      <c r="E430" s="6" t="n">
        <v>1784124833</v>
      </c>
      <c r="F430" s="6" t="n">
        <v>1784131440</v>
      </c>
      <c r="G430" s="6" t="n">
        <v>1784131215</v>
      </c>
      <c r="H430" s="6" t="n">
        <v>1784135793</v>
      </c>
      <c r="J430" s="6" t="n">
        <v>0</v>
      </c>
      <c r="K430" s="6" t="n">
        <v>0</v>
      </c>
      <c r="L430" s="9" t="n">
        <f aca="false">IF(AND(E430&gt;=Scenario!$B$11,E430&lt;Scenario!$B$12),1,0)</f>
        <v>1</v>
      </c>
      <c r="M430" s="9" t="n">
        <f aca="false">IF(AND(L430=1,ISNUMBER(F430)),MAX(0,F430-E430)/60,"")</f>
        <v>110.116666666667</v>
      </c>
      <c r="N430" s="9" t="n">
        <f aca="false">IF(AND(L430=1,ISNUMBER(G430)),MAX(0,G430-E430)/60,"")</f>
        <v>106.366666666667</v>
      </c>
      <c r="O430" s="9" t="n">
        <f aca="false">IF(ISNUMBER(H430),IF(AND(H430&gt;=Scenario!$B$11,H430&lt;Scenario!$B$12),1,0),0)</f>
        <v>1</v>
      </c>
      <c r="P430" s="9" t="n">
        <f aca="false">IF(O430=1,MAX(0,H430-E430)/60,"")</f>
        <v>182.666666666667</v>
      </c>
      <c r="Q430" s="9" t="n">
        <f aca="false">INDEX(Scenario!$B$18:$B$20,MATCH(B430,Scenario!$A$18:$A$20,0))</f>
        <v>60</v>
      </c>
      <c r="R430" s="9" t="n">
        <f aca="false">INDEX(Scenario!$C$18:$C$20,MATCH(B430,Scenario!$A$18:$A$20,0))</f>
        <v>1440</v>
      </c>
      <c r="S430" s="9" t="n">
        <f aca="false">IF(ISNUMBER(M430),IF(M430&lt;=Q430,1,0),"")</f>
        <v>0</v>
      </c>
      <c r="T430" s="9" t="n">
        <f aca="false">IF(ISNUMBER(P430),IF(P430&lt;=R430,1,0),"")</f>
        <v>1</v>
      </c>
      <c r="U430" s="9" t="n">
        <f aca="false">IF(E430&gt;Scenario!$B$14,0,IF(OR(AND(ISNUMBER(H430),H430&lt;=Scenario!$B$14),AND(ISNUMBER(I430),I430&lt;=Scenario!$B$14)),0,1))</f>
        <v>0</v>
      </c>
      <c r="V430" s="9" t="n">
        <f aca="false">IF(AND(U430=1,(Scenario!$B$14-E430)/60&gt;R430),1,0)</f>
        <v>0</v>
      </c>
      <c r="W430" s="9" t="n">
        <f aca="false">IF(OR(C430=Scenario!$B$22,C430=Scenario!$C$22),1,0)</f>
        <v>0</v>
      </c>
      <c r="X430" s="9" t="n">
        <f aca="false">IF(ISNUMBER(I430),1,0)</f>
        <v>0</v>
      </c>
      <c r="Y430" s="9" t="n">
        <f aca="false">MOD(INT(E430/86400)+3,7)</f>
        <v>2</v>
      </c>
      <c r="Z430" s="9" t="n">
        <f aca="false">MOD(INT(E430/3600),24)</f>
        <v>14</v>
      </c>
      <c r="AA430" s="6" t="s">
        <v>1105</v>
      </c>
    </row>
    <row r="431" customFormat="false" ht="15" hidden="false" customHeight="false" outlineLevel="0" collapsed="false">
      <c r="A431" s="6" t="s">
        <v>1106</v>
      </c>
      <c r="B431" s="6" t="s">
        <v>43</v>
      </c>
      <c r="C431" s="6" t="s">
        <v>249</v>
      </c>
      <c r="D431" s="6" t="s">
        <v>171</v>
      </c>
      <c r="E431" s="6" t="n">
        <v>1784125838</v>
      </c>
      <c r="F431" s="6" t="n">
        <v>1784133332</v>
      </c>
      <c r="G431" s="6" t="n">
        <v>1784133160</v>
      </c>
      <c r="H431" s="6" t="n">
        <v>1784142335</v>
      </c>
      <c r="J431" s="6" t="n">
        <v>0</v>
      </c>
      <c r="K431" s="6" t="n">
        <v>0</v>
      </c>
      <c r="L431" s="9" t="n">
        <f aca="false">IF(AND(E431&gt;=Scenario!$B$11,E431&lt;Scenario!$B$12),1,0)</f>
        <v>1</v>
      </c>
      <c r="M431" s="9" t="n">
        <f aca="false">IF(AND(L431=1,ISNUMBER(F431)),MAX(0,F431-E431)/60,"")</f>
        <v>124.9</v>
      </c>
      <c r="N431" s="9" t="n">
        <f aca="false">IF(AND(L431=1,ISNUMBER(G431)),MAX(0,G431-E431)/60,"")</f>
        <v>122.033333333333</v>
      </c>
      <c r="O431" s="9" t="n">
        <f aca="false">IF(ISNUMBER(H431),IF(AND(H431&gt;=Scenario!$B$11,H431&lt;Scenario!$B$12),1,0),0)</f>
        <v>1</v>
      </c>
      <c r="P431" s="9" t="n">
        <f aca="false">IF(O431=1,MAX(0,H431-E431)/60,"")</f>
        <v>274.95</v>
      </c>
      <c r="Q431" s="9" t="n">
        <f aca="false">INDEX(Scenario!$B$18:$B$20,MATCH(B431,Scenario!$A$18:$A$20,0))</f>
        <v>60</v>
      </c>
      <c r="R431" s="9" t="n">
        <f aca="false">INDEX(Scenario!$C$18:$C$20,MATCH(B431,Scenario!$A$18:$A$20,0))</f>
        <v>1440</v>
      </c>
      <c r="S431" s="9" t="n">
        <f aca="false">IF(ISNUMBER(M431),IF(M431&lt;=Q431,1,0),"")</f>
        <v>0</v>
      </c>
      <c r="T431" s="9" t="n">
        <f aca="false">IF(ISNUMBER(P431),IF(P431&lt;=R431,1,0),"")</f>
        <v>1</v>
      </c>
      <c r="U431" s="9" t="n">
        <f aca="false">IF(E431&gt;Scenario!$B$14,0,IF(OR(AND(ISNUMBER(H431),H431&lt;=Scenario!$B$14),AND(ISNUMBER(I431),I431&lt;=Scenario!$B$14)),0,1))</f>
        <v>0</v>
      </c>
      <c r="V431" s="9" t="n">
        <f aca="false">IF(AND(U431=1,(Scenario!$B$14-E431)/60&gt;R431),1,0)</f>
        <v>0</v>
      </c>
      <c r="W431" s="9" t="n">
        <f aca="false">IF(OR(C431=Scenario!$B$22,C431=Scenario!$C$22),1,0)</f>
        <v>0</v>
      </c>
      <c r="X431" s="9" t="n">
        <f aca="false">IF(ISNUMBER(I431),1,0)</f>
        <v>0</v>
      </c>
      <c r="Y431" s="9" t="n">
        <f aca="false">MOD(INT(E431/86400)+3,7)</f>
        <v>2</v>
      </c>
      <c r="Z431" s="9" t="n">
        <f aca="false">MOD(INT(E431/3600),24)</f>
        <v>14</v>
      </c>
      <c r="AA431" s="6" t="s">
        <v>1107</v>
      </c>
    </row>
    <row r="432" customFormat="false" ht="15" hidden="false" customHeight="false" outlineLevel="0" collapsed="false">
      <c r="A432" s="6" t="s">
        <v>1108</v>
      </c>
      <c r="B432" s="6" t="s">
        <v>42</v>
      </c>
      <c r="C432" s="6" t="s">
        <v>47</v>
      </c>
      <c r="D432" s="6" t="s">
        <v>171</v>
      </c>
      <c r="E432" s="6" t="n">
        <v>1784125937</v>
      </c>
      <c r="F432" s="6" t="n">
        <v>1784127298</v>
      </c>
      <c r="G432" s="6" t="n">
        <v>1784127169</v>
      </c>
      <c r="H432" s="6" t="n">
        <v>1784129096</v>
      </c>
      <c r="J432" s="6" t="n">
        <v>0</v>
      </c>
      <c r="K432" s="6" t="n">
        <v>0</v>
      </c>
      <c r="L432" s="9" t="n">
        <f aca="false">IF(AND(E432&gt;=Scenario!$B$11,E432&lt;Scenario!$B$12),1,0)</f>
        <v>1</v>
      </c>
      <c r="M432" s="9" t="n">
        <f aca="false">IF(AND(L432=1,ISNUMBER(F432)),MAX(0,F432-E432)/60,"")</f>
        <v>22.6833333333333</v>
      </c>
      <c r="N432" s="9" t="n">
        <f aca="false">IF(AND(L432=1,ISNUMBER(G432)),MAX(0,G432-E432)/60,"")</f>
        <v>20.5333333333333</v>
      </c>
      <c r="O432" s="9" t="n">
        <f aca="false">IF(ISNUMBER(H432),IF(AND(H432&gt;=Scenario!$B$11,H432&lt;Scenario!$B$12),1,0),0)</f>
        <v>1</v>
      </c>
      <c r="P432" s="9" t="n">
        <f aca="false">IF(O432=1,MAX(0,H432-E432)/60,"")</f>
        <v>52.65</v>
      </c>
      <c r="Q432" s="9" t="n">
        <f aca="false">INDEX(Scenario!$B$18:$B$20,MATCH(B432,Scenario!$A$18:$A$20,0))</f>
        <v>15</v>
      </c>
      <c r="R432" s="9" t="n">
        <f aca="false">INDEX(Scenario!$C$18:$C$20,MATCH(B432,Scenario!$A$18:$A$20,0))</f>
        <v>240</v>
      </c>
      <c r="S432" s="9" t="n">
        <f aca="false">IF(ISNUMBER(M432),IF(M432&lt;=Q432,1,0),"")</f>
        <v>0</v>
      </c>
      <c r="T432" s="9" t="n">
        <f aca="false">IF(ISNUMBER(P432),IF(P432&lt;=R432,1,0),"")</f>
        <v>1</v>
      </c>
      <c r="U432" s="9" t="n">
        <f aca="false">IF(E432&gt;Scenario!$B$14,0,IF(OR(AND(ISNUMBER(H432),H432&lt;=Scenario!$B$14),AND(ISNUMBER(I432),I432&lt;=Scenario!$B$14)),0,1))</f>
        <v>0</v>
      </c>
      <c r="V432" s="9" t="n">
        <f aca="false">IF(AND(U432=1,(Scenario!$B$14-E432)/60&gt;R432),1,0)</f>
        <v>0</v>
      </c>
      <c r="W432" s="9" t="n">
        <f aca="false">IF(OR(C432=Scenario!$B$22,C432=Scenario!$C$22),1,0)</f>
        <v>1</v>
      </c>
      <c r="X432" s="9" t="n">
        <f aca="false">IF(ISNUMBER(I432),1,0)</f>
        <v>0</v>
      </c>
      <c r="Y432" s="9" t="n">
        <f aca="false">MOD(INT(E432/86400)+3,7)</f>
        <v>2</v>
      </c>
      <c r="Z432" s="9" t="n">
        <f aca="false">MOD(INT(E432/3600),24)</f>
        <v>14</v>
      </c>
      <c r="AA432" s="6" t="s">
        <v>1109</v>
      </c>
    </row>
    <row r="433" customFormat="false" ht="15" hidden="false" customHeight="false" outlineLevel="0" collapsed="false">
      <c r="A433" s="6" t="s">
        <v>1110</v>
      </c>
      <c r="B433" s="6" t="s">
        <v>43</v>
      </c>
      <c r="C433" s="6" t="s">
        <v>46</v>
      </c>
      <c r="D433" s="6" t="s">
        <v>170</v>
      </c>
      <c r="E433" s="6" t="n">
        <v>1784126015</v>
      </c>
      <c r="F433" s="6" t="n">
        <v>1784126108</v>
      </c>
      <c r="G433" s="6" t="n">
        <v>1784126035</v>
      </c>
      <c r="H433" s="6" t="n">
        <v>1784127426</v>
      </c>
      <c r="J433" s="6" t="n">
        <v>0</v>
      </c>
      <c r="K433" s="6" t="n">
        <v>0</v>
      </c>
      <c r="L433" s="9" t="n">
        <f aca="false">IF(AND(E433&gt;=Scenario!$B$11,E433&lt;Scenario!$B$12),1,0)</f>
        <v>1</v>
      </c>
      <c r="M433" s="9" t="n">
        <f aca="false">IF(AND(L433=1,ISNUMBER(F433)),MAX(0,F433-E433)/60,"")</f>
        <v>1.55</v>
      </c>
      <c r="N433" s="9" t="n">
        <f aca="false">IF(AND(L433=1,ISNUMBER(G433)),MAX(0,G433-E433)/60,"")</f>
        <v>0.333333333333333</v>
      </c>
      <c r="O433" s="9" t="n">
        <f aca="false">IF(ISNUMBER(H433),IF(AND(H433&gt;=Scenario!$B$11,H433&lt;Scenario!$B$12),1,0),0)</f>
        <v>1</v>
      </c>
      <c r="P433" s="9" t="n">
        <f aca="false">IF(O433=1,MAX(0,H433-E433)/60,"")</f>
        <v>23.5166666666667</v>
      </c>
      <c r="Q433" s="9" t="n">
        <f aca="false">INDEX(Scenario!$B$18:$B$20,MATCH(B433,Scenario!$A$18:$A$20,0))</f>
        <v>60</v>
      </c>
      <c r="R433" s="9" t="n">
        <f aca="false">INDEX(Scenario!$C$18:$C$20,MATCH(B433,Scenario!$A$18:$A$20,0))</f>
        <v>1440</v>
      </c>
      <c r="S433" s="9" t="n">
        <f aca="false">IF(ISNUMBER(M433),IF(M433&lt;=Q433,1,0),"")</f>
        <v>1</v>
      </c>
      <c r="T433" s="9" t="n">
        <f aca="false">IF(ISNUMBER(P433),IF(P433&lt;=R433,1,0),"")</f>
        <v>1</v>
      </c>
      <c r="U433" s="9" t="n">
        <f aca="false">IF(E433&gt;Scenario!$B$14,0,IF(OR(AND(ISNUMBER(H433),H433&lt;=Scenario!$B$14),AND(ISNUMBER(I433),I433&lt;=Scenario!$B$14)),0,1))</f>
        <v>0</v>
      </c>
      <c r="V433" s="9" t="n">
        <f aca="false">IF(AND(U433=1,(Scenario!$B$14-E433)/60&gt;R433),1,0)</f>
        <v>0</v>
      </c>
      <c r="W433" s="9" t="n">
        <f aca="false">IF(OR(C433=Scenario!$B$22,C433=Scenario!$C$22),1,0)</f>
        <v>1</v>
      </c>
      <c r="X433" s="9" t="n">
        <f aca="false">IF(ISNUMBER(I433),1,0)</f>
        <v>0</v>
      </c>
      <c r="Y433" s="9" t="n">
        <f aca="false">MOD(INT(E433/86400)+3,7)</f>
        <v>2</v>
      </c>
      <c r="Z433" s="9" t="n">
        <f aca="false">MOD(INT(E433/3600),24)</f>
        <v>14</v>
      </c>
      <c r="AA433" s="6" t="s">
        <v>1111</v>
      </c>
    </row>
    <row r="434" customFormat="false" ht="15" hidden="false" customHeight="false" outlineLevel="0" collapsed="false">
      <c r="A434" s="6" t="s">
        <v>1112</v>
      </c>
      <c r="B434" s="6" t="s">
        <v>44</v>
      </c>
      <c r="C434" s="6" t="s">
        <v>46</v>
      </c>
      <c r="D434" s="6" t="s">
        <v>170</v>
      </c>
      <c r="E434" s="6" t="n">
        <v>1784126089</v>
      </c>
      <c r="F434" s="6" t="n">
        <v>1784127579</v>
      </c>
      <c r="G434" s="6" t="n">
        <v>1784127477</v>
      </c>
      <c r="H434" s="6" t="n">
        <v>1784128525</v>
      </c>
      <c r="J434" s="6" t="n">
        <v>0</v>
      </c>
      <c r="K434" s="6" t="n">
        <v>0</v>
      </c>
      <c r="L434" s="9" t="n">
        <f aca="false">IF(AND(E434&gt;=Scenario!$B$11,E434&lt;Scenario!$B$12),1,0)</f>
        <v>1</v>
      </c>
      <c r="M434" s="9" t="n">
        <f aca="false">IF(AND(L434=1,ISNUMBER(F434)),MAX(0,F434-E434)/60,"")</f>
        <v>24.8333333333333</v>
      </c>
      <c r="N434" s="9" t="n">
        <f aca="false">IF(AND(L434=1,ISNUMBER(G434)),MAX(0,G434-E434)/60,"")</f>
        <v>23.1333333333333</v>
      </c>
      <c r="O434" s="9" t="n">
        <f aca="false">IF(ISNUMBER(H434),IF(AND(H434&gt;=Scenario!$B$11,H434&lt;Scenario!$B$12),1,0),0)</f>
        <v>1</v>
      </c>
      <c r="P434" s="9" t="n">
        <f aca="false">IF(O434=1,MAX(0,H434-E434)/60,"")</f>
        <v>40.6</v>
      </c>
      <c r="Q434" s="9" t="n">
        <f aca="false">INDEX(Scenario!$B$18:$B$20,MATCH(B434,Scenario!$A$18:$A$20,0))</f>
        <v>240</v>
      </c>
      <c r="R434" s="9" t="n">
        <f aca="false">INDEX(Scenario!$C$18:$C$20,MATCH(B434,Scenario!$A$18:$A$20,0))</f>
        <v>4320</v>
      </c>
      <c r="S434" s="9" t="n">
        <f aca="false">IF(ISNUMBER(M434),IF(M434&lt;=Q434,1,0),"")</f>
        <v>1</v>
      </c>
      <c r="T434" s="9" t="n">
        <f aca="false">IF(ISNUMBER(P434),IF(P434&lt;=R434,1,0),"")</f>
        <v>1</v>
      </c>
      <c r="U434" s="9" t="n">
        <f aca="false">IF(E434&gt;Scenario!$B$14,0,IF(OR(AND(ISNUMBER(H434),H434&lt;=Scenario!$B$14),AND(ISNUMBER(I434),I434&lt;=Scenario!$B$14)),0,1))</f>
        <v>0</v>
      </c>
      <c r="V434" s="9" t="n">
        <f aca="false">IF(AND(U434=1,(Scenario!$B$14-E434)/60&gt;R434),1,0)</f>
        <v>0</v>
      </c>
      <c r="W434" s="9" t="n">
        <f aca="false">IF(OR(C434=Scenario!$B$22,C434=Scenario!$C$22),1,0)</f>
        <v>1</v>
      </c>
      <c r="X434" s="9" t="n">
        <f aca="false">IF(ISNUMBER(I434),1,0)</f>
        <v>0</v>
      </c>
      <c r="Y434" s="9" t="n">
        <f aca="false">MOD(INT(E434/86400)+3,7)</f>
        <v>2</v>
      </c>
      <c r="Z434" s="9" t="n">
        <f aca="false">MOD(INT(E434/3600),24)</f>
        <v>14</v>
      </c>
      <c r="AA434" s="6" t="s">
        <v>1113</v>
      </c>
    </row>
    <row r="435" customFormat="false" ht="15" hidden="false" customHeight="false" outlineLevel="0" collapsed="false">
      <c r="A435" s="6" t="s">
        <v>1114</v>
      </c>
      <c r="B435" s="6" t="s">
        <v>43</v>
      </c>
      <c r="C435" s="6" t="s">
        <v>46</v>
      </c>
      <c r="D435" s="6" t="s">
        <v>171</v>
      </c>
      <c r="E435" s="6" t="n">
        <v>1784126300</v>
      </c>
      <c r="I435" s="6" t="n">
        <v>1784126462</v>
      </c>
      <c r="J435" s="6" t="n">
        <v>0</v>
      </c>
      <c r="K435" s="6" t="n">
        <v>0</v>
      </c>
      <c r="L435" s="9" t="n">
        <f aca="false">IF(AND(E435&gt;=Scenario!$B$11,E435&lt;Scenario!$B$12),1,0)</f>
        <v>1</v>
      </c>
      <c r="M435" s="0" t="str">
        <f aca="false">IF(AND(L435=1,ISNUMBER(F435)),MAX(0,F435-E435)/60,"")</f>
        <v/>
      </c>
      <c r="N435" s="0" t="str">
        <f aca="false">IF(AND(L435=1,ISNUMBER(G435)),MAX(0,G435-E435)/60,"")</f>
        <v/>
      </c>
      <c r="O435" s="9" t="n">
        <f aca="false">IF(ISNUMBER(H435),IF(AND(H435&gt;=Scenario!$B$11,H435&lt;Scenario!$B$12),1,0),0)</f>
        <v>0</v>
      </c>
      <c r="P435" s="0" t="str">
        <f aca="false">IF(O435=1,MAX(0,H435-E435)/60,"")</f>
        <v/>
      </c>
      <c r="Q435" s="9" t="n">
        <f aca="false">INDEX(Scenario!$B$18:$B$20,MATCH(B435,Scenario!$A$18:$A$20,0))</f>
        <v>60</v>
      </c>
      <c r="R435" s="9" t="n">
        <f aca="false">INDEX(Scenario!$C$18:$C$20,MATCH(B435,Scenario!$A$18:$A$20,0))</f>
        <v>1440</v>
      </c>
      <c r="S435" s="0" t="str">
        <f aca="false">IF(ISNUMBER(M435),IF(M435&lt;=Q435,1,0),"")</f>
        <v/>
      </c>
      <c r="T435" s="0" t="str">
        <f aca="false">IF(ISNUMBER(P435),IF(P435&lt;=R435,1,0),"")</f>
        <v/>
      </c>
      <c r="U435" s="9" t="n">
        <f aca="false">IF(E435&gt;Scenario!$B$14,0,IF(OR(AND(ISNUMBER(H435),H435&lt;=Scenario!$B$14),AND(ISNUMBER(I435),I435&lt;=Scenario!$B$14)),0,1))</f>
        <v>0</v>
      </c>
      <c r="V435" s="9" t="n">
        <f aca="false">IF(AND(U435=1,(Scenario!$B$14-E435)/60&gt;R435),1,0)</f>
        <v>0</v>
      </c>
      <c r="W435" s="9" t="n">
        <f aca="false">IF(OR(C435=Scenario!$B$22,C435=Scenario!$C$22),1,0)</f>
        <v>1</v>
      </c>
      <c r="X435" s="9" t="n">
        <f aca="false">IF(ISNUMBER(I435),1,0)</f>
        <v>1</v>
      </c>
      <c r="Y435" s="9" t="n">
        <f aca="false">MOD(INT(E435/86400)+3,7)</f>
        <v>2</v>
      </c>
      <c r="Z435" s="9" t="n">
        <f aca="false">MOD(INT(E435/3600),24)</f>
        <v>14</v>
      </c>
      <c r="AA435" s="6" t="s">
        <v>1115</v>
      </c>
    </row>
    <row r="436" customFormat="false" ht="15" hidden="false" customHeight="false" outlineLevel="0" collapsed="false">
      <c r="A436" s="6" t="s">
        <v>1116</v>
      </c>
      <c r="B436" s="6" t="s">
        <v>43</v>
      </c>
      <c r="C436" s="6" t="s">
        <v>288</v>
      </c>
      <c r="D436" s="6" t="s">
        <v>172</v>
      </c>
      <c r="E436" s="6" t="n">
        <v>1784126608</v>
      </c>
      <c r="F436" s="6" t="n">
        <v>1784126861</v>
      </c>
      <c r="G436" s="6" t="n">
        <v>1784126659</v>
      </c>
      <c r="H436" s="6" t="n">
        <v>1784131027</v>
      </c>
      <c r="J436" s="6" t="n">
        <v>0</v>
      </c>
      <c r="K436" s="6" t="n">
        <v>0</v>
      </c>
      <c r="L436" s="9" t="n">
        <f aca="false">IF(AND(E436&gt;=Scenario!$B$11,E436&lt;Scenario!$B$12),1,0)</f>
        <v>1</v>
      </c>
      <c r="M436" s="9" t="n">
        <f aca="false">IF(AND(L436=1,ISNUMBER(F436)),MAX(0,F436-E436)/60,"")</f>
        <v>4.21666666666667</v>
      </c>
      <c r="N436" s="9" t="n">
        <f aca="false">IF(AND(L436=1,ISNUMBER(G436)),MAX(0,G436-E436)/60,"")</f>
        <v>0.85</v>
      </c>
      <c r="O436" s="9" t="n">
        <f aca="false">IF(ISNUMBER(H436),IF(AND(H436&gt;=Scenario!$B$11,H436&lt;Scenario!$B$12),1,0),0)</f>
        <v>1</v>
      </c>
      <c r="P436" s="9" t="n">
        <f aca="false">IF(O436=1,MAX(0,H436-E436)/60,"")</f>
        <v>73.65</v>
      </c>
      <c r="Q436" s="9" t="n">
        <f aca="false">INDEX(Scenario!$B$18:$B$20,MATCH(B436,Scenario!$A$18:$A$20,0))</f>
        <v>60</v>
      </c>
      <c r="R436" s="9" t="n">
        <f aca="false">INDEX(Scenario!$C$18:$C$20,MATCH(B436,Scenario!$A$18:$A$20,0))</f>
        <v>1440</v>
      </c>
      <c r="S436" s="9" t="n">
        <f aca="false">IF(ISNUMBER(M436),IF(M436&lt;=Q436,1,0),"")</f>
        <v>1</v>
      </c>
      <c r="T436" s="9" t="n">
        <f aca="false">IF(ISNUMBER(P436),IF(P436&lt;=R436,1,0),"")</f>
        <v>1</v>
      </c>
      <c r="U436" s="9" t="n">
        <f aca="false">IF(E436&gt;Scenario!$B$14,0,IF(OR(AND(ISNUMBER(H436),H436&lt;=Scenario!$B$14),AND(ISNUMBER(I436),I436&lt;=Scenario!$B$14)),0,1))</f>
        <v>0</v>
      </c>
      <c r="V436" s="9" t="n">
        <f aca="false">IF(AND(U436=1,(Scenario!$B$14-E436)/60&gt;R436),1,0)</f>
        <v>0</v>
      </c>
      <c r="W436" s="9" t="n">
        <f aca="false">IF(OR(C436=Scenario!$B$22,C436=Scenario!$C$22),1,0)</f>
        <v>0</v>
      </c>
      <c r="X436" s="9" t="n">
        <f aca="false">IF(ISNUMBER(I436),1,0)</f>
        <v>0</v>
      </c>
      <c r="Y436" s="9" t="n">
        <f aca="false">MOD(INT(E436/86400)+3,7)</f>
        <v>2</v>
      </c>
      <c r="Z436" s="9" t="n">
        <f aca="false">MOD(INT(E436/3600),24)</f>
        <v>14</v>
      </c>
      <c r="AA436" s="6" t="s">
        <v>1117</v>
      </c>
    </row>
    <row r="437" customFormat="false" ht="15" hidden="false" customHeight="false" outlineLevel="0" collapsed="false">
      <c r="A437" s="6" t="s">
        <v>1118</v>
      </c>
      <c r="B437" s="6" t="s">
        <v>43</v>
      </c>
      <c r="C437" s="6" t="s">
        <v>46</v>
      </c>
      <c r="D437" s="6" t="s">
        <v>170</v>
      </c>
      <c r="E437" s="6" t="n">
        <v>1784127741</v>
      </c>
      <c r="I437" s="6" t="n">
        <v>1784128154</v>
      </c>
      <c r="J437" s="6" t="n">
        <v>0</v>
      </c>
      <c r="K437" s="6" t="n">
        <v>0</v>
      </c>
      <c r="L437" s="9" t="n">
        <f aca="false">IF(AND(E437&gt;=Scenario!$B$11,E437&lt;Scenario!$B$12),1,0)</f>
        <v>1</v>
      </c>
      <c r="M437" s="0" t="str">
        <f aca="false">IF(AND(L437=1,ISNUMBER(F437)),MAX(0,F437-E437)/60,"")</f>
        <v/>
      </c>
      <c r="N437" s="0" t="str">
        <f aca="false">IF(AND(L437=1,ISNUMBER(G437)),MAX(0,G437-E437)/60,"")</f>
        <v/>
      </c>
      <c r="O437" s="9" t="n">
        <f aca="false">IF(ISNUMBER(H437),IF(AND(H437&gt;=Scenario!$B$11,H437&lt;Scenario!$B$12),1,0),0)</f>
        <v>0</v>
      </c>
      <c r="P437" s="0" t="str">
        <f aca="false">IF(O437=1,MAX(0,H437-E437)/60,"")</f>
        <v/>
      </c>
      <c r="Q437" s="9" t="n">
        <f aca="false">INDEX(Scenario!$B$18:$B$20,MATCH(B437,Scenario!$A$18:$A$20,0))</f>
        <v>60</v>
      </c>
      <c r="R437" s="9" t="n">
        <f aca="false">INDEX(Scenario!$C$18:$C$20,MATCH(B437,Scenario!$A$18:$A$20,0))</f>
        <v>1440</v>
      </c>
      <c r="S437" s="0" t="str">
        <f aca="false">IF(ISNUMBER(M437),IF(M437&lt;=Q437,1,0),"")</f>
        <v/>
      </c>
      <c r="T437" s="0" t="str">
        <f aca="false">IF(ISNUMBER(P437),IF(P437&lt;=R437,1,0),"")</f>
        <v/>
      </c>
      <c r="U437" s="9" t="n">
        <f aca="false">IF(E437&gt;Scenario!$B$14,0,IF(OR(AND(ISNUMBER(H437),H437&lt;=Scenario!$B$14),AND(ISNUMBER(I437),I437&lt;=Scenario!$B$14)),0,1))</f>
        <v>0</v>
      </c>
      <c r="V437" s="9" t="n">
        <f aca="false">IF(AND(U437=1,(Scenario!$B$14-E437)/60&gt;R437),1,0)</f>
        <v>0</v>
      </c>
      <c r="W437" s="9" t="n">
        <f aca="false">IF(OR(C437=Scenario!$B$22,C437=Scenario!$C$22),1,0)</f>
        <v>1</v>
      </c>
      <c r="X437" s="9" t="n">
        <f aca="false">IF(ISNUMBER(I437),1,0)</f>
        <v>1</v>
      </c>
      <c r="Y437" s="9" t="n">
        <f aca="false">MOD(INT(E437/86400)+3,7)</f>
        <v>2</v>
      </c>
      <c r="Z437" s="9" t="n">
        <f aca="false">MOD(INT(E437/3600),24)</f>
        <v>15</v>
      </c>
      <c r="AA437" s="6" t="s">
        <v>1119</v>
      </c>
    </row>
    <row r="438" customFormat="false" ht="15" hidden="false" customHeight="false" outlineLevel="0" collapsed="false">
      <c r="A438" s="6" t="s">
        <v>1120</v>
      </c>
      <c r="B438" s="6" t="s">
        <v>44</v>
      </c>
      <c r="C438" s="6" t="s">
        <v>249</v>
      </c>
      <c r="D438" s="6" t="s">
        <v>170</v>
      </c>
      <c r="E438" s="6" t="n">
        <v>1784128343</v>
      </c>
      <c r="F438" s="6" t="n">
        <v>1784128723</v>
      </c>
      <c r="G438" s="6" t="n">
        <v>1784128565</v>
      </c>
      <c r="H438" s="6" t="n">
        <v>1784131168</v>
      </c>
      <c r="J438" s="6" t="n">
        <v>0</v>
      </c>
      <c r="K438" s="6" t="n">
        <v>0</v>
      </c>
      <c r="L438" s="9" t="n">
        <f aca="false">IF(AND(E438&gt;=Scenario!$B$11,E438&lt;Scenario!$B$12),1,0)</f>
        <v>1</v>
      </c>
      <c r="M438" s="9" t="n">
        <f aca="false">IF(AND(L438=1,ISNUMBER(F438)),MAX(0,F438-E438)/60,"")</f>
        <v>6.33333333333333</v>
      </c>
      <c r="N438" s="9" t="n">
        <f aca="false">IF(AND(L438=1,ISNUMBER(G438)),MAX(0,G438-E438)/60,"")</f>
        <v>3.7</v>
      </c>
      <c r="O438" s="9" t="n">
        <f aca="false">IF(ISNUMBER(H438),IF(AND(H438&gt;=Scenario!$B$11,H438&lt;Scenario!$B$12),1,0),0)</f>
        <v>1</v>
      </c>
      <c r="P438" s="9" t="n">
        <f aca="false">IF(O438=1,MAX(0,H438-E438)/60,"")</f>
        <v>47.0833333333333</v>
      </c>
      <c r="Q438" s="9" t="n">
        <f aca="false">INDEX(Scenario!$B$18:$B$20,MATCH(B438,Scenario!$A$18:$A$20,0))</f>
        <v>240</v>
      </c>
      <c r="R438" s="9" t="n">
        <f aca="false">INDEX(Scenario!$C$18:$C$20,MATCH(B438,Scenario!$A$18:$A$20,0))</f>
        <v>4320</v>
      </c>
      <c r="S438" s="9" t="n">
        <f aca="false">IF(ISNUMBER(M438),IF(M438&lt;=Q438,1,0),"")</f>
        <v>1</v>
      </c>
      <c r="T438" s="9" t="n">
        <f aca="false">IF(ISNUMBER(P438),IF(P438&lt;=R438,1,0),"")</f>
        <v>1</v>
      </c>
      <c r="U438" s="9" t="n">
        <f aca="false">IF(E438&gt;Scenario!$B$14,0,IF(OR(AND(ISNUMBER(H438),H438&lt;=Scenario!$B$14),AND(ISNUMBER(I438),I438&lt;=Scenario!$B$14)),0,1))</f>
        <v>0</v>
      </c>
      <c r="V438" s="9" t="n">
        <f aca="false">IF(AND(U438=1,(Scenario!$B$14-E438)/60&gt;R438),1,0)</f>
        <v>0</v>
      </c>
      <c r="W438" s="9" t="n">
        <f aca="false">IF(OR(C438=Scenario!$B$22,C438=Scenario!$C$22),1,0)</f>
        <v>0</v>
      </c>
      <c r="X438" s="9" t="n">
        <f aca="false">IF(ISNUMBER(I438),1,0)</f>
        <v>0</v>
      </c>
      <c r="Y438" s="9" t="n">
        <f aca="false">MOD(INT(E438/86400)+3,7)</f>
        <v>2</v>
      </c>
      <c r="Z438" s="9" t="n">
        <f aca="false">MOD(INT(E438/3600),24)</f>
        <v>15</v>
      </c>
      <c r="AA438" s="6" t="s">
        <v>1121</v>
      </c>
    </row>
    <row r="439" customFormat="false" ht="15" hidden="false" customHeight="false" outlineLevel="0" collapsed="false">
      <c r="A439" s="6" t="s">
        <v>1122</v>
      </c>
      <c r="B439" s="6" t="s">
        <v>43</v>
      </c>
      <c r="C439" s="6" t="s">
        <v>46</v>
      </c>
      <c r="D439" s="6" t="s">
        <v>171</v>
      </c>
      <c r="E439" s="6" t="n">
        <v>1784128350</v>
      </c>
      <c r="F439" s="6" t="n">
        <v>1784129296</v>
      </c>
      <c r="G439" s="6" t="n">
        <v>1784129125</v>
      </c>
      <c r="H439" s="6" t="n">
        <v>1784132830</v>
      </c>
      <c r="J439" s="6" t="n">
        <v>0</v>
      </c>
      <c r="K439" s="6" t="n">
        <v>0</v>
      </c>
      <c r="L439" s="9" t="n">
        <f aca="false">IF(AND(E439&gt;=Scenario!$B$11,E439&lt;Scenario!$B$12),1,0)</f>
        <v>1</v>
      </c>
      <c r="M439" s="9" t="n">
        <f aca="false">IF(AND(L439=1,ISNUMBER(F439)),MAX(0,F439-E439)/60,"")</f>
        <v>15.7666666666667</v>
      </c>
      <c r="N439" s="9" t="n">
        <f aca="false">IF(AND(L439=1,ISNUMBER(G439)),MAX(0,G439-E439)/60,"")</f>
        <v>12.9166666666667</v>
      </c>
      <c r="O439" s="9" t="n">
        <f aca="false">IF(ISNUMBER(H439),IF(AND(H439&gt;=Scenario!$B$11,H439&lt;Scenario!$B$12),1,0),0)</f>
        <v>1</v>
      </c>
      <c r="P439" s="9" t="n">
        <f aca="false">IF(O439=1,MAX(0,H439-E439)/60,"")</f>
        <v>74.6666666666667</v>
      </c>
      <c r="Q439" s="9" t="n">
        <f aca="false">INDEX(Scenario!$B$18:$B$20,MATCH(B439,Scenario!$A$18:$A$20,0))</f>
        <v>60</v>
      </c>
      <c r="R439" s="9" t="n">
        <f aca="false">INDEX(Scenario!$C$18:$C$20,MATCH(B439,Scenario!$A$18:$A$20,0))</f>
        <v>1440</v>
      </c>
      <c r="S439" s="9" t="n">
        <f aca="false">IF(ISNUMBER(M439),IF(M439&lt;=Q439,1,0),"")</f>
        <v>1</v>
      </c>
      <c r="T439" s="9" t="n">
        <f aca="false">IF(ISNUMBER(P439),IF(P439&lt;=R439,1,0),"")</f>
        <v>1</v>
      </c>
      <c r="U439" s="9" t="n">
        <f aca="false">IF(E439&gt;Scenario!$B$14,0,IF(OR(AND(ISNUMBER(H439),H439&lt;=Scenario!$B$14),AND(ISNUMBER(I439),I439&lt;=Scenario!$B$14)),0,1))</f>
        <v>0</v>
      </c>
      <c r="V439" s="9" t="n">
        <f aca="false">IF(AND(U439=1,(Scenario!$B$14-E439)/60&gt;R439),1,0)</f>
        <v>0</v>
      </c>
      <c r="W439" s="9" t="n">
        <f aca="false">IF(OR(C439=Scenario!$B$22,C439=Scenario!$C$22),1,0)</f>
        <v>1</v>
      </c>
      <c r="X439" s="9" t="n">
        <f aca="false">IF(ISNUMBER(I439),1,0)</f>
        <v>0</v>
      </c>
      <c r="Y439" s="9" t="n">
        <f aca="false">MOD(INT(E439/86400)+3,7)</f>
        <v>2</v>
      </c>
      <c r="Z439" s="9" t="n">
        <f aca="false">MOD(INT(E439/3600),24)</f>
        <v>15</v>
      </c>
      <c r="AA439" s="6" t="s">
        <v>1123</v>
      </c>
    </row>
    <row r="440" customFormat="false" ht="15" hidden="false" customHeight="false" outlineLevel="0" collapsed="false">
      <c r="A440" s="6" t="s">
        <v>1124</v>
      </c>
      <c r="B440" s="6" t="s">
        <v>44</v>
      </c>
      <c r="C440" s="6" t="s">
        <v>288</v>
      </c>
      <c r="D440" s="6" t="s">
        <v>170</v>
      </c>
      <c r="E440" s="6" t="n">
        <v>1784128578</v>
      </c>
      <c r="F440" s="6" t="n">
        <v>1784131455</v>
      </c>
      <c r="G440" s="6" t="n">
        <v>1784131220</v>
      </c>
      <c r="H440" s="6" t="n">
        <v>1784138576</v>
      </c>
      <c r="J440" s="6" t="n">
        <v>0</v>
      </c>
      <c r="K440" s="6" t="n">
        <v>0</v>
      </c>
      <c r="L440" s="9" t="n">
        <f aca="false">IF(AND(E440&gt;=Scenario!$B$11,E440&lt;Scenario!$B$12),1,0)</f>
        <v>1</v>
      </c>
      <c r="M440" s="9" t="n">
        <f aca="false">IF(AND(L440=1,ISNUMBER(F440)),MAX(0,F440-E440)/60,"")</f>
        <v>47.95</v>
      </c>
      <c r="N440" s="9" t="n">
        <f aca="false">IF(AND(L440=1,ISNUMBER(G440)),MAX(0,G440-E440)/60,"")</f>
        <v>44.0333333333333</v>
      </c>
      <c r="O440" s="9" t="n">
        <f aca="false">IF(ISNUMBER(H440),IF(AND(H440&gt;=Scenario!$B$11,H440&lt;Scenario!$B$12),1,0),0)</f>
        <v>1</v>
      </c>
      <c r="P440" s="9" t="n">
        <f aca="false">IF(O440=1,MAX(0,H440-E440)/60,"")</f>
        <v>166.633333333333</v>
      </c>
      <c r="Q440" s="9" t="n">
        <f aca="false">INDEX(Scenario!$B$18:$B$20,MATCH(B440,Scenario!$A$18:$A$20,0))</f>
        <v>240</v>
      </c>
      <c r="R440" s="9" t="n">
        <f aca="false">INDEX(Scenario!$C$18:$C$20,MATCH(B440,Scenario!$A$18:$A$20,0))</f>
        <v>4320</v>
      </c>
      <c r="S440" s="9" t="n">
        <f aca="false">IF(ISNUMBER(M440),IF(M440&lt;=Q440,1,0),"")</f>
        <v>1</v>
      </c>
      <c r="T440" s="9" t="n">
        <f aca="false">IF(ISNUMBER(P440),IF(P440&lt;=R440,1,0),"")</f>
        <v>1</v>
      </c>
      <c r="U440" s="9" t="n">
        <f aca="false">IF(E440&gt;Scenario!$B$14,0,IF(OR(AND(ISNUMBER(H440),H440&lt;=Scenario!$B$14),AND(ISNUMBER(I440),I440&lt;=Scenario!$B$14)),0,1))</f>
        <v>0</v>
      </c>
      <c r="V440" s="9" t="n">
        <f aca="false">IF(AND(U440=1,(Scenario!$B$14-E440)/60&gt;R440),1,0)</f>
        <v>0</v>
      </c>
      <c r="W440" s="9" t="n">
        <f aca="false">IF(OR(C440=Scenario!$B$22,C440=Scenario!$C$22),1,0)</f>
        <v>0</v>
      </c>
      <c r="X440" s="9" t="n">
        <f aca="false">IF(ISNUMBER(I440),1,0)</f>
        <v>0</v>
      </c>
      <c r="Y440" s="9" t="n">
        <f aca="false">MOD(INT(E440/86400)+3,7)</f>
        <v>2</v>
      </c>
      <c r="Z440" s="9" t="n">
        <f aca="false">MOD(INT(E440/3600),24)</f>
        <v>15</v>
      </c>
      <c r="AA440" s="6" t="s">
        <v>1125</v>
      </c>
    </row>
    <row r="441" customFormat="false" ht="15" hidden="false" customHeight="false" outlineLevel="0" collapsed="false">
      <c r="A441" s="6" t="s">
        <v>1126</v>
      </c>
      <c r="B441" s="6" t="s">
        <v>43</v>
      </c>
      <c r="C441" s="6" t="s">
        <v>46</v>
      </c>
      <c r="D441" s="6" t="s">
        <v>171</v>
      </c>
      <c r="E441" s="6" t="n">
        <v>1784129745</v>
      </c>
      <c r="I441" s="6" t="n">
        <v>1784130155</v>
      </c>
      <c r="J441" s="6" t="n">
        <v>0</v>
      </c>
      <c r="K441" s="6" t="n">
        <v>0</v>
      </c>
      <c r="L441" s="9" t="n">
        <f aca="false">IF(AND(E441&gt;=Scenario!$B$11,E441&lt;Scenario!$B$12),1,0)</f>
        <v>1</v>
      </c>
      <c r="M441" s="0" t="str">
        <f aca="false">IF(AND(L441=1,ISNUMBER(F441)),MAX(0,F441-E441)/60,"")</f>
        <v/>
      </c>
      <c r="N441" s="0" t="str">
        <f aca="false">IF(AND(L441=1,ISNUMBER(G441)),MAX(0,G441-E441)/60,"")</f>
        <v/>
      </c>
      <c r="O441" s="9" t="n">
        <f aca="false">IF(ISNUMBER(H441),IF(AND(H441&gt;=Scenario!$B$11,H441&lt;Scenario!$B$12),1,0),0)</f>
        <v>0</v>
      </c>
      <c r="P441" s="0" t="str">
        <f aca="false">IF(O441=1,MAX(0,H441-E441)/60,"")</f>
        <v/>
      </c>
      <c r="Q441" s="9" t="n">
        <f aca="false">INDEX(Scenario!$B$18:$B$20,MATCH(B441,Scenario!$A$18:$A$20,0))</f>
        <v>60</v>
      </c>
      <c r="R441" s="9" t="n">
        <f aca="false">INDEX(Scenario!$C$18:$C$20,MATCH(B441,Scenario!$A$18:$A$20,0))</f>
        <v>1440</v>
      </c>
      <c r="S441" s="0" t="str">
        <f aca="false">IF(ISNUMBER(M441),IF(M441&lt;=Q441,1,0),"")</f>
        <v/>
      </c>
      <c r="T441" s="0" t="str">
        <f aca="false">IF(ISNUMBER(P441),IF(P441&lt;=R441,1,0),"")</f>
        <v/>
      </c>
      <c r="U441" s="9" t="n">
        <f aca="false">IF(E441&gt;Scenario!$B$14,0,IF(OR(AND(ISNUMBER(H441),H441&lt;=Scenario!$B$14),AND(ISNUMBER(I441),I441&lt;=Scenario!$B$14)),0,1))</f>
        <v>0</v>
      </c>
      <c r="V441" s="9" t="n">
        <f aca="false">IF(AND(U441=1,(Scenario!$B$14-E441)/60&gt;R441),1,0)</f>
        <v>0</v>
      </c>
      <c r="W441" s="9" t="n">
        <f aca="false">IF(OR(C441=Scenario!$B$22,C441=Scenario!$C$22),1,0)</f>
        <v>1</v>
      </c>
      <c r="X441" s="9" t="n">
        <f aca="false">IF(ISNUMBER(I441),1,0)</f>
        <v>1</v>
      </c>
      <c r="Y441" s="9" t="n">
        <f aca="false">MOD(INT(E441/86400)+3,7)</f>
        <v>2</v>
      </c>
      <c r="Z441" s="9" t="n">
        <f aca="false">MOD(INT(E441/3600),24)</f>
        <v>15</v>
      </c>
      <c r="AA441" s="6" t="s">
        <v>1127</v>
      </c>
    </row>
    <row r="442" customFormat="false" ht="15" hidden="false" customHeight="false" outlineLevel="0" collapsed="false">
      <c r="A442" s="6" t="s">
        <v>1128</v>
      </c>
      <c r="B442" s="6" t="s">
        <v>42</v>
      </c>
      <c r="C442" s="6" t="s">
        <v>249</v>
      </c>
      <c r="D442" s="6" t="s">
        <v>171</v>
      </c>
      <c r="E442" s="6" t="n">
        <v>1784130322</v>
      </c>
      <c r="F442" s="6" t="n">
        <v>1784130931</v>
      </c>
      <c r="G442" s="6" t="n">
        <v>1784130854</v>
      </c>
      <c r="H442" s="6" t="n">
        <v>1784133442</v>
      </c>
      <c r="J442" s="6" t="n">
        <v>0</v>
      </c>
      <c r="K442" s="6" t="n">
        <v>0</v>
      </c>
      <c r="L442" s="9" t="n">
        <f aca="false">IF(AND(E442&gt;=Scenario!$B$11,E442&lt;Scenario!$B$12),1,0)</f>
        <v>1</v>
      </c>
      <c r="M442" s="9" t="n">
        <f aca="false">IF(AND(L442=1,ISNUMBER(F442)),MAX(0,F442-E442)/60,"")</f>
        <v>10.15</v>
      </c>
      <c r="N442" s="9" t="n">
        <f aca="false">IF(AND(L442=1,ISNUMBER(G442)),MAX(0,G442-E442)/60,"")</f>
        <v>8.86666666666667</v>
      </c>
      <c r="O442" s="9" t="n">
        <f aca="false">IF(ISNUMBER(H442),IF(AND(H442&gt;=Scenario!$B$11,H442&lt;Scenario!$B$12),1,0),0)</f>
        <v>1</v>
      </c>
      <c r="P442" s="9" t="n">
        <f aca="false">IF(O442=1,MAX(0,H442-E442)/60,"")</f>
        <v>52</v>
      </c>
      <c r="Q442" s="9" t="n">
        <f aca="false">INDEX(Scenario!$B$18:$B$20,MATCH(B442,Scenario!$A$18:$A$20,0))</f>
        <v>15</v>
      </c>
      <c r="R442" s="9" t="n">
        <f aca="false">INDEX(Scenario!$C$18:$C$20,MATCH(B442,Scenario!$A$18:$A$20,0))</f>
        <v>240</v>
      </c>
      <c r="S442" s="9" t="n">
        <f aca="false">IF(ISNUMBER(M442),IF(M442&lt;=Q442,1,0),"")</f>
        <v>1</v>
      </c>
      <c r="T442" s="9" t="n">
        <f aca="false">IF(ISNUMBER(P442),IF(P442&lt;=R442,1,0),"")</f>
        <v>1</v>
      </c>
      <c r="U442" s="9" t="n">
        <f aca="false">IF(E442&gt;Scenario!$B$14,0,IF(OR(AND(ISNUMBER(H442),H442&lt;=Scenario!$B$14),AND(ISNUMBER(I442),I442&lt;=Scenario!$B$14)),0,1))</f>
        <v>0</v>
      </c>
      <c r="V442" s="9" t="n">
        <f aca="false">IF(AND(U442=1,(Scenario!$B$14-E442)/60&gt;R442),1,0)</f>
        <v>0</v>
      </c>
      <c r="W442" s="9" t="n">
        <f aca="false">IF(OR(C442=Scenario!$B$22,C442=Scenario!$C$22),1,0)</f>
        <v>0</v>
      </c>
      <c r="X442" s="9" t="n">
        <f aca="false">IF(ISNUMBER(I442),1,0)</f>
        <v>0</v>
      </c>
      <c r="Y442" s="9" t="n">
        <f aca="false">MOD(INT(E442/86400)+3,7)</f>
        <v>2</v>
      </c>
      <c r="Z442" s="9" t="n">
        <f aca="false">MOD(INT(E442/3600),24)</f>
        <v>15</v>
      </c>
      <c r="AA442" s="6" t="s">
        <v>1129</v>
      </c>
    </row>
    <row r="443" customFormat="false" ht="15" hidden="false" customHeight="false" outlineLevel="0" collapsed="false">
      <c r="A443" s="6" t="s">
        <v>1130</v>
      </c>
      <c r="B443" s="6" t="s">
        <v>44</v>
      </c>
      <c r="C443" s="6" t="s">
        <v>249</v>
      </c>
      <c r="D443" s="6" t="s">
        <v>171</v>
      </c>
      <c r="E443" s="6" t="n">
        <v>1784130802</v>
      </c>
      <c r="F443" s="6" t="n">
        <v>1784135951</v>
      </c>
      <c r="G443" s="6" t="n">
        <v>1784135837</v>
      </c>
      <c r="H443" s="6" t="n">
        <v>1784139022</v>
      </c>
      <c r="J443" s="6" t="n">
        <v>0</v>
      </c>
      <c r="K443" s="6" t="n">
        <v>0</v>
      </c>
      <c r="L443" s="9" t="n">
        <f aca="false">IF(AND(E443&gt;=Scenario!$B$11,E443&lt;Scenario!$B$12),1,0)</f>
        <v>1</v>
      </c>
      <c r="M443" s="9" t="n">
        <f aca="false">IF(AND(L443=1,ISNUMBER(F443)),MAX(0,F443-E443)/60,"")</f>
        <v>85.8166666666667</v>
      </c>
      <c r="N443" s="9" t="n">
        <f aca="false">IF(AND(L443=1,ISNUMBER(G443)),MAX(0,G443-E443)/60,"")</f>
        <v>83.9166666666667</v>
      </c>
      <c r="O443" s="9" t="n">
        <f aca="false">IF(ISNUMBER(H443),IF(AND(H443&gt;=Scenario!$B$11,H443&lt;Scenario!$B$12),1,0),0)</f>
        <v>1</v>
      </c>
      <c r="P443" s="9" t="n">
        <f aca="false">IF(O443=1,MAX(0,H443-E443)/60,"")</f>
        <v>137</v>
      </c>
      <c r="Q443" s="9" t="n">
        <f aca="false">INDEX(Scenario!$B$18:$B$20,MATCH(B443,Scenario!$A$18:$A$20,0))</f>
        <v>240</v>
      </c>
      <c r="R443" s="9" t="n">
        <f aca="false">INDEX(Scenario!$C$18:$C$20,MATCH(B443,Scenario!$A$18:$A$20,0))</f>
        <v>4320</v>
      </c>
      <c r="S443" s="9" t="n">
        <f aca="false">IF(ISNUMBER(M443),IF(M443&lt;=Q443,1,0),"")</f>
        <v>1</v>
      </c>
      <c r="T443" s="9" t="n">
        <f aca="false">IF(ISNUMBER(P443),IF(P443&lt;=R443,1,0),"")</f>
        <v>1</v>
      </c>
      <c r="U443" s="9" t="n">
        <f aca="false">IF(E443&gt;Scenario!$B$14,0,IF(OR(AND(ISNUMBER(H443),H443&lt;=Scenario!$B$14),AND(ISNUMBER(I443),I443&lt;=Scenario!$B$14)),0,1))</f>
        <v>0</v>
      </c>
      <c r="V443" s="9" t="n">
        <f aca="false">IF(AND(U443=1,(Scenario!$B$14-E443)/60&gt;R443),1,0)</f>
        <v>0</v>
      </c>
      <c r="W443" s="9" t="n">
        <f aca="false">IF(OR(C443=Scenario!$B$22,C443=Scenario!$C$22),1,0)</f>
        <v>0</v>
      </c>
      <c r="X443" s="9" t="n">
        <f aca="false">IF(ISNUMBER(I443),1,0)</f>
        <v>0</v>
      </c>
      <c r="Y443" s="9" t="n">
        <f aca="false">MOD(INT(E443/86400)+3,7)</f>
        <v>2</v>
      </c>
      <c r="Z443" s="9" t="n">
        <f aca="false">MOD(INT(E443/3600),24)</f>
        <v>15</v>
      </c>
      <c r="AA443" s="6" t="s">
        <v>1131</v>
      </c>
    </row>
    <row r="444" customFormat="false" ht="15" hidden="false" customHeight="false" outlineLevel="0" collapsed="false">
      <c r="A444" s="6" t="s">
        <v>1132</v>
      </c>
      <c r="B444" s="6" t="s">
        <v>44</v>
      </c>
      <c r="C444" s="6" t="s">
        <v>249</v>
      </c>
      <c r="D444" s="6" t="s">
        <v>172</v>
      </c>
      <c r="E444" s="6" t="n">
        <v>1784131530</v>
      </c>
      <c r="F444" s="6" t="n">
        <v>1784137120</v>
      </c>
      <c r="G444" s="6" t="n">
        <v>1784136887</v>
      </c>
      <c r="H444" s="6" t="n">
        <v>1784182968</v>
      </c>
      <c r="J444" s="6" t="n">
        <v>1</v>
      </c>
      <c r="K444" s="6" t="n">
        <v>0</v>
      </c>
      <c r="L444" s="9" t="n">
        <f aca="false">IF(AND(E444&gt;=Scenario!$B$11,E444&lt;Scenario!$B$12),1,0)</f>
        <v>1</v>
      </c>
      <c r="M444" s="9" t="n">
        <f aca="false">IF(AND(L444=1,ISNUMBER(F444)),MAX(0,F444-E444)/60,"")</f>
        <v>93.1666666666667</v>
      </c>
      <c r="N444" s="9" t="n">
        <f aca="false">IF(AND(L444=1,ISNUMBER(G444)),MAX(0,G444-E444)/60,"")</f>
        <v>89.2833333333333</v>
      </c>
      <c r="O444" s="9" t="n">
        <f aca="false">IF(ISNUMBER(H444),IF(AND(H444&gt;=Scenario!$B$11,H444&lt;Scenario!$B$12),1,0),0)</f>
        <v>1</v>
      </c>
      <c r="P444" s="9" t="n">
        <f aca="false">IF(O444=1,MAX(0,H444-E444)/60,"")</f>
        <v>857.3</v>
      </c>
      <c r="Q444" s="9" t="n">
        <f aca="false">INDEX(Scenario!$B$18:$B$20,MATCH(B444,Scenario!$A$18:$A$20,0))</f>
        <v>240</v>
      </c>
      <c r="R444" s="9" t="n">
        <f aca="false">INDEX(Scenario!$C$18:$C$20,MATCH(B444,Scenario!$A$18:$A$20,0))</f>
        <v>4320</v>
      </c>
      <c r="S444" s="9" t="n">
        <f aca="false">IF(ISNUMBER(M444),IF(M444&lt;=Q444,1,0),"")</f>
        <v>1</v>
      </c>
      <c r="T444" s="9" t="n">
        <f aca="false">IF(ISNUMBER(P444),IF(P444&lt;=R444,1,0),"")</f>
        <v>1</v>
      </c>
      <c r="U444" s="9" t="n">
        <f aca="false">IF(E444&gt;Scenario!$B$14,0,IF(OR(AND(ISNUMBER(H444),H444&lt;=Scenario!$B$14),AND(ISNUMBER(I444),I444&lt;=Scenario!$B$14)),0,1))</f>
        <v>0</v>
      </c>
      <c r="V444" s="9" t="n">
        <f aca="false">IF(AND(U444=1,(Scenario!$B$14-E444)/60&gt;R444),1,0)</f>
        <v>0</v>
      </c>
      <c r="W444" s="9" t="n">
        <f aca="false">IF(OR(C444=Scenario!$B$22,C444=Scenario!$C$22),1,0)</f>
        <v>0</v>
      </c>
      <c r="X444" s="9" t="n">
        <f aca="false">IF(ISNUMBER(I444),1,0)</f>
        <v>0</v>
      </c>
      <c r="Y444" s="9" t="n">
        <f aca="false">MOD(INT(E444/86400)+3,7)</f>
        <v>2</v>
      </c>
      <c r="Z444" s="9" t="n">
        <f aca="false">MOD(INT(E444/3600),24)</f>
        <v>16</v>
      </c>
      <c r="AA444" s="6" t="s">
        <v>1133</v>
      </c>
    </row>
    <row r="445" customFormat="false" ht="15" hidden="false" customHeight="false" outlineLevel="0" collapsed="false">
      <c r="A445" s="6" t="s">
        <v>1134</v>
      </c>
      <c r="B445" s="6" t="s">
        <v>44</v>
      </c>
      <c r="C445" s="6" t="s">
        <v>249</v>
      </c>
      <c r="D445" s="6" t="s">
        <v>171</v>
      </c>
      <c r="E445" s="6" t="n">
        <v>1784132126</v>
      </c>
      <c r="F445" s="6" t="n">
        <v>1784137783</v>
      </c>
      <c r="G445" s="6" t="n">
        <v>1784137671</v>
      </c>
      <c r="H445" s="6" t="n">
        <v>1784140430</v>
      </c>
      <c r="J445" s="6" t="n">
        <v>0</v>
      </c>
      <c r="K445" s="6" t="n">
        <v>0</v>
      </c>
      <c r="L445" s="9" t="n">
        <f aca="false">IF(AND(E445&gt;=Scenario!$B$11,E445&lt;Scenario!$B$12),1,0)</f>
        <v>1</v>
      </c>
      <c r="M445" s="9" t="n">
        <f aca="false">IF(AND(L445=1,ISNUMBER(F445)),MAX(0,F445-E445)/60,"")</f>
        <v>94.2833333333333</v>
      </c>
      <c r="N445" s="9" t="n">
        <f aca="false">IF(AND(L445=1,ISNUMBER(G445)),MAX(0,G445-E445)/60,"")</f>
        <v>92.4166666666667</v>
      </c>
      <c r="O445" s="9" t="n">
        <f aca="false">IF(ISNUMBER(H445),IF(AND(H445&gt;=Scenario!$B$11,H445&lt;Scenario!$B$12),1,0),0)</f>
        <v>1</v>
      </c>
      <c r="P445" s="9" t="n">
        <f aca="false">IF(O445=1,MAX(0,H445-E445)/60,"")</f>
        <v>138.4</v>
      </c>
      <c r="Q445" s="9" t="n">
        <f aca="false">INDEX(Scenario!$B$18:$B$20,MATCH(B445,Scenario!$A$18:$A$20,0))</f>
        <v>240</v>
      </c>
      <c r="R445" s="9" t="n">
        <f aca="false">INDEX(Scenario!$C$18:$C$20,MATCH(B445,Scenario!$A$18:$A$20,0))</f>
        <v>4320</v>
      </c>
      <c r="S445" s="9" t="n">
        <f aca="false">IF(ISNUMBER(M445),IF(M445&lt;=Q445,1,0),"")</f>
        <v>1</v>
      </c>
      <c r="T445" s="9" t="n">
        <f aca="false">IF(ISNUMBER(P445),IF(P445&lt;=R445,1,0),"")</f>
        <v>1</v>
      </c>
      <c r="U445" s="9" t="n">
        <f aca="false">IF(E445&gt;Scenario!$B$14,0,IF(OR(AND(ISNUMBER(H445),H445&lt;=Scenario!$B$14),AND(ISNUMBER(I445),I445&lt;=Scenario!$B$14)),0,1))</f>
        <v>0</v>
      </c>
      <c r="V445" s="9" t="n">
        <f aca="false">IF(AND(U445=1,(Scenario!$B$14-E445)/60&gt;R445),1,0)</f>
        <v>0</v>
      </c>
      <c r="W445" s="9" t="n">
        <f aca="false">IF(OR(C445=Scenario!$B$22,C445=Scenario!$C$22),1,0)</f>
        <v>0</v>
      </c>
      <c r="X445" s="9" t="n">
        <f aca="false">IF(ISNUMBER(I445),1,0)</f>
        <v>0</v>
      </c>
      <c r="Y445" s="9" t="n">
        <f aca="false">MOD(INT(E445/86400)+3,7)</f>
        <v>2</v>
      </c>
      <c r="Z445" s="9" t="n">
        <f aca="false">MOD(INT(E445/3600),24)</f>
        <v>16</v>
      </c>
      <c r="AA445" s="6" t="s">
        <v>1135</v>
      </c>
    </row>
    <row r="446" customFormat="false" ht="15" hidden="false" customHeight="false" outlineLevel="0" collapsed="false">
      <c r="A446" s="6" t="s">
        <v>1136</v>
      </c>
      <c r="B446" s="6" t="s">
        <v>44</v>
      </c>
      <c r="C446" s="6" t="s">
        <v>46</v>
      </c>
      <c r="D446" s="6" t="s">
        <v>171</v>
      </c>
      <c r="E446" s="6" t="n">
        <v>1784132257</v>
      </c>
      <c r="I446" s="6" t="n">
        <v>1784132596</v>
      </c>
      <c r="J446" s="6" t="n">
        <v>0</v>
      </c>
      <c r="K446" s="6" t="n">
        <v>0</v>
      </c>
      <c r="L446" s="9" t="n">
        <f aca="false">IF(AND(E446&gt;=Scenario!$B$11,E446&lt;Scenario!$B$12),1,0)</f>
        <v>1</v>
      </c>
      <c r="M446" s="0" t="str">
        <f aca="false">IF(AND(L446=1,ISNUMBER(F446)),MAX(0,F446-E446)/60,"")</f>
        <v/>
      </c>
      <c r="N446" s="0" t="str">
        <f aca="false">IF(AND(L446=1,ISNUMBER(G446)),MAX(0,G446-E446)/60,"")</f>
        <v/>
      </c>
      <c r="O446" s="9" t="n">
        <f aca="false">IF(ISNUMBER(H446),IF(AND(H446&gt;=Scenario!$B$11,H446&lt;Scenario!$B$12),1,0),0)</f>
        <v>0</v>
      </c>
      <c r="P446" s="0" t="str">
        <f aca="false">IF(O446=1,MAX(0,H446-E446)/60,"")</f>
        <v/>
      </c>
      <c r="Q446" s="9" t="n">
        <f aca="false">INDEX(Scenario!$B$18:$B$20,MATCH(B446,Scenario!$A$18:$A$20,0))</f>
        <v>240</v>
      </c>
      <c r="R446" s="9" t="n">
        <f aca="false">INDEX(Scenario!$C$18:$C$20,MATCH(B446,Scenario!$A$18:$A$20,0))</f>
        <v>4320</v>
      </c>
      <c r="S446" s="0" t="str">
        <f aca="false">IF(ISNUMBER(M446),IF(M446&lt;=Q446,1,0),"")</f>
        <v/>
      </c>
      <c r="T446" s="0" t="str">
        <f aca="false">IF(ISNUMBER(P446),IF(P446&lt;=R446,1,0),"")</f>
        <v/>
      </c>
      <c r="U446" s="9" t="n">
        <f aca="false">IF(E446&gt;Scenario!$B$14,0,IF(OR(AND(ISNUMBER(H446),H446&lt;=Scenario!$B$14),AND(ISNUMBER(I446),I446&lt;=Scenario!$B$14)),0,1))</f>
        <v>0</v>
      </c>
      <c r="V446" s="9" t="n">
        <f aca="false">IF(AND(U446=1,(Scenario!$B$14-E446)/60&gt;R446),1,0)</f>
        <v>0</v>
      </c>
      <c r="W446" s="9" t="n">
        <f aca="false">IF(OR(C446=Scenario!$B$22,C446=Scenario!$C$22),1,0)</f>
        <v>1</v>
      </c>
      <c r="X446" s="9" t="n">
        <f aca="false">IF(ISNUMBER(I446),1,0)</f>
        <v>1</v>
      </c>
      <c r="Y446" s="9" t="n">
        <f aca="false">MOD(INT(E446/86400)+3,7)</f>
        <v>2</v>
      </c>
      <c r="Z446" s="9" t="n">
        <f aca="false">MOD(INT(E446/3600),24)</f>
        <v>16</v>
      </c>
      <c r="AA446" s="6" t="s">
        <v>1137</v>
      </c>
    </row>
    <row r="447" customFormat="false" ht="15" hidden="false" customHeight="false" outlineLevel="0" collapsed="false">
      <c r="A447" s="6" t="s">
        <v>1138</v>
      </c>
      <c r="B447" s="6" t="s">
        <v>44</v>
      </c>
      <c r="C447" s="6" t="s">
        <v>249</v>
      </c>
      <c r="D447" s="6" t="s">
        <v>172</v>
      </c>
      <c r="E447" s="6" t="n">
        <v>1784133050</v>
      </c>
      <c r="F447" s="6" t="n">
        <v>1784138559</v>
      </c>
      <c r="G447" s="6" t="n">
        <v>1784138410</v>
      </c>
      <c r="H447" s="6" t="n">
        <v>1784140149</v>
      </c>
      <c r="J447" s="6" t="n">
        <v>0</v>
      </c>
      <c r="K447" s="6" t="n">
        <v>0</v>
      </c>
      <c r="L447" s="9" t="n">
        <f aca="false">IF(AND(E447&gt;=Scenario!$B$11,E447&lt;Scenario!$B$12),1,0)</f>
        <v>1</v>
      </c>
      <c r="M447" s="9" t="n">
        <f aca="false">IF(AND(L447=1,ISNUMBER(F447)),MAX(0,F447-E447)/60,"")</f>
        <v>91.8166666666667</v>
      </c>
      <c r="N447" s="9" t="n">
        <f aca="false">IF(AND(L447=1,ISNUMBER(G447)),MAX(0,G447-E447)/60,"")</f>
        <v>89.3333333333333</v>
      </c>
      <c r="O447" s="9" t="n">
        <f aca="false">IF(ISNUMBER(H447),IF(AND(H447&gt;=Scenario!$B$11,H447&lt;Scenario!$B$12),1,0),0)</f>
        <v>1</v>
      </c>
      <c r="P447" s="9" t="n">
        <f aca="false">IF(O447=1,MAX(0,H447-E447)/60,"")</f>
        <v>118.316666666667</v>
      </c>
      <c r="Q447" s="9" t="n">
        <f aca="false">INDEX(Scenario!$B$18:$B$20,MATCH(B447,Scenario!$A$18:$A$20,0))</f>
        <v>240</v>
      </c>
      <c r="R447" s="9" t="n">
        <f aca="false">INDEX(Scenario!$C$18:$C$20,MATCH(B447,Scenario!$A$18:$A$20,0))</f>
        <v>4320</v>
      </c>
      <c r="S447" s="9" t="n">
        <f aca="false">IF(ISNUMBER(M447),IF(M447&lt;=Q447,1,0),"")</f>
        <v>1</v>
      </c>
      <c r="T447" s="9" t="n">
        <f aca="false">IF(ISNUMBER(P447),IF(P447&lt;=R447,1,0),"")</f>
        <v>1</v>
      </c>
      <c r="U447" s="9" t="n">
        <f aca="false">IF(E447&gt;Scenario!$B$14,0,IF(OR(AND(ISNUMBER(H447),H447&lt;=Scenario!$B$14),AND(ISNUMBER(I447),I447&lt;=Scenario!$B$14)),0,1))</f>
        <v>0</v>
      </c>
      <c r="V447" s="9" t="n">
        <f aca="false">IF(AND(U447=1,(Scenario!$B$14-E447)/60&gt;R447),1,0)</f>
        <v>0</v>
      </c>
      <c r="W447" s="9" t="n">
        <f aca="false">IF(OR(C447=Scenario!$B$22,C447=Scenario!$C$22),1,0)</f>
        <v>0</v>
      </c>
      <c r="X447" s="9" t="n">
        <f aca="false">IF(ISNUMBER(I447),1,0)</f>
        <v>0</v>
      </c>
      <c r="Y447" s="9" t="n">
        <f aca="false">MOD(INT(E447/86400)+3,7)</f>
        <v>2</v>
      </c>
      <c r="Z447" s="9" t="n">
        <f aca="false">MOD(INT(E447/3600),24)</f>
        <v>16</v>
      </c>
      <c r="AA447" s="6" t="s">
        <v>1139</v>
      </c>
    </row>
    <row r="448" customFormat="false" ht="15" hidden="false" customHeight="false" outlineLevel="0" collapsed="false">
      <c r="A448" s="6" t="s">
        <v>1140</v>
      </c>
      <c r="B448" s="6" t="s">
        <v>44</v>
      </c>
      <c r="C448" s="6" t="s">
        <v>249</v>
      </c>
      <c r="D448" s="6" t="s">
        <v>170</v>
      </c>
      <c r="E448" s="6" t="n">
        <v>1784133217</v>
      </c>
      <c r="F448" s="6" t="n">
        <v>1784133292</v>
      </c>
      <c r="G448" s="6" t="n">
        <v>1784133231</v>
      </c>
      <c r="H448" s="6" t="n">
        <v>1784134292</v>
      </c>
      <c r="J448" s="6" t="n">
        <v>0</v>
      </c>
      <c r="K448" s="6" t="n">
        <v>0</v>
      </c>
      <c r="L448" s="9" t="n">
        <f aca="false">IF(AND(E448&gt;=Scenario!$B$11,E448&lt;Scenario!$B$12),1,0)</f>
        <v>1</v>
      </c>
      <c r="M448" s="9" t="n">
        <f aca="false">IF(AND(L448=1,ISNUMBER(F448)),MAX(0,F448-E448)/60,"")</f>
        <v>1.25</v>
      </c>
      <c r="N448" s="9" t="n">
        <f aca="false">IF(AND(L448=1,ISNUMBER(G448)),MAX(0,G448-E448)/60,"")</f>
        <v>0.233333333333333</v>
      </c>
      <c r="O448" s="9" t="n">
        <f aca="false">IF(ISNUMBER(H448),IF(AND(H448&gt;=Scenario!$B$11,H448&lt;Scenario!$B$12),1,0),0)</f>
        <v>1</v>
      </c>
      <c r="P448" s="9" t="n">
        <f aca="false">IF(O448=1,MAX(0,H448-E448)/60,"")</f>
        <v>17.9166666666667</v>
      </c>
      <c r="Q448" s="9" t="n">
        <f aca="false">INDEX(Scenario!$B$18:$B$20,MATCH(B448,Scenario!$A$18:$A$20,0))</f>
        <v>240</v>
      </c>
      <c r="R448" s="9" t="n">
        <f aca="false">INDEX(Scenario!$C$18:$C$20,MATCH(B448,Scenario!$A$18:$A$20,0))</f>
        <v>4320</v>
      </c>
      <c r="S448" s="9" t="n">
        <f aca="false">IF(ISNUMBER(M448),IF(M448&lt;=Q448,1,0),"")</f>
        <v>1</v>
      </c>
      <c r="T448" s="9" t="n">
        <f aca="false">IF(ISNUMBER(P448),IF(P448&lt;=R448,1,0),"")</f>
        <v>1</v>
      </c>
      <c r="U448" s="9" t="n">
        <f aca="false">IF(E448&gt;Scenario!$B$14,0,IF(OR(AND(ISNUMBER(H448),H448&lt;=Scenario!$B$14),AND(ISNUMBER(I448),I448&lt;=Scenario!$B$14)),0,1))</f>
        <v>0</v>
      </c>
      <c r="V448" s="9" t="n">
        <f aca="false">IF(AND(U448=1,(Scenario!$B$14-E448)/60&gt;R448),1,0)</f>
        <v>0</v>
      </c>
      <c r="W448" s="9" t="n">
        <f aca="false">IF(OR(C448=Scenario!$B$22,C448=Scenario!$C$22),1,0)</f>
        <v>0</v>
      </c>
      <c r="X448" s="9" t="n">
        <f aca="false">IF(ISNUMBER(I448),1,0)</f>
        <v>0</v>
      </c>
      <c r="Y448" s="9" t="n">
        <f aca="false">MOD(INT(E448/86400)+3,7)</f>
        <v>2</v>
      </c>
      <c r="Z448" s="9" t="n">
        <f aca="false">MOD(INT(E448/3600),24)</f>
        <v>16</v>
      </c>
      <c r="AA448" s="6" t="s">
        <v>1141</v>
      </c>
    </row>
    <row r="449" customFormat="false" ht="15" hidden="false" customHeight="false" outlineLevel="0" collapsed="false">
      <c r="A449" s="6" t="s">
        <v>1142</v>
      </c>
      <c r="B449" s="6" t="s">
        <v>44</v>
      </c>
      <c r="C449" s="6" t="s">
        <v>288</v>
      </c>
      <c r="D449" s="6" t="s">
        <v>172</v>
      </c>
      <c r="E449" s="6" t="n">
        <v>1784133314</v>
      </c>
      <c r="F449" s="6" t="n">
        <v>1784138755</v>
      </c>
      <c r="G449" s="6" t="n">
        <v>1784138591</v>
      </c>
      <c r="H449" s="6" t="n">
        <v>1784141032</v>
      </c>
      <c r="J449" s="6" t="n">
        <v>0</v>
      </c>
      <c r="K449" s="6" t="n">
        <v>0</v>
      </c>
      <c r="L449" s="9" t="n">
        <f aca="false">IF(AND(E449&gt;=Scenario!$B$11,E449&lt;Scenario!$B$12),1,0)</f>
        <v>1</v>
      </c>
      <c r="M449" s="9" t="n">
        <f aca="false">IF(AND(L449=1,ISNUMBER(F449)),MAX(0,F449-E449)/60,"")</f>
        <v>90.6833333333333</v>
      </c>
      <c r="N449" s="9" t="n">
        <f aca="false">IF(AND(L449=1,ISNUMBER(G449)),MAX(0,G449-E449)/60,"")</f>
        <v>87.95</v>
      </c>
      <c r="O449" s="9" t="n">
        <f aca="false">IF(ISNUMBER(H449),IF(AND(H449&gt;=Scenario!$B$11,H449&lt;Scenario!$B$12),1,0),0)</f>
        <v>1</v>
      </c>
      <c r="P449" s="9" t="n">
        <f aca="false">IF(O449=1,MAX(0,H449-E449)/60,"")</f>
        <v>128.633333333333</v>
      </c>
      <c r="Q449" s="9" t="n">
        <f aca="false">INDEX(Scenario!$B$18:$B$20,MATCH(B449,Scenario!$A$18:$A$20,0))</f>
        <v>240</v>
      </c>
      <c r="R449" s="9" t="n">
        <f aca="false">INDEX(Scenario!$C$18:$C$20,MATCH(B449,Scenario!$A$18:$A$20,0))</f>
        <v>4320</v>
      </c>
      <c r="S449" s="9" t="n">
        <f aca="false">IF(ISNUMBER(M449),IF(M449&lt;=Q449,1,0),"")</f>
        <v>1</v>
      </c>
      <c r="T449" s="9" t="n">
        <f aca="false">IF(ISNUMBER(P449),IF(P449&lt;=R449,1,0),"")</f>
        <v>1</v>
      </c>
      <c r="U449" s="9" t="n">
        <f aca="false">IF(E449&gt;Scenario!$B$14,0,IF(OR(AND(ISNUMBER(H449),H449&lt;=Scenario!$B$14),AND(ISNUMBER(I449),I449&lt;=Scenario!$B$14)),0,1))</f>
        <v>0</v>
      </c>
      <c r="V449" s="9" t="n">
        <f aca="false">IF(AND(U449=1,(Scenario!$B$14-E449)/60&gt;R449),1,0)</f>
        <v>0</v>
      </c>
      <c r="W449" s="9" t="n">
        <f aca="false">IF(OR(C449=Scenario!$B$22,C449=Scenario!$C$22),1,0)</f>
        <v>0</v>
      </c>
      <c r="X449" s="9" t="n">
        <f aca="false">IF(ISNUMBER(I449),1,0)</f>
        <v>0</v>
      </c>
      <c r="Y449" s="9" t="n">
        <f aca="false">MOD(INT(E449/86400)+3,7)</f>
        <v>2</v>
      </c>
      <c r="Z449" s="9" t="n">
        <f aca="false">MOD(INT(E449/3600),24)</f>
        <v>16</v>
      </c>
      <c r="AA449" s="6" t="s">
        <v>1143</v>
      </c>
    </row>
    <row r="450" customFormat="false" ht="15" hidden="false" customHeight="false" outlineLevel="0" collapsed="false">
      <c r="A450" s="6" t="s">
        <v>1144</v>
      </c>
      <c r="B450" s="6" t="s">
        <v>43</v>
      </c>
      <c r="C450" s="6" t="s">
        <v>249</v>
      </c>
      <c r="D450" s="6" t="s">
        <v>171</v>
      </c>
      <c r="E450" s="6" t="n">
        <v>1784134197</v>
      </c>
      <c r="F450" s="6" t="n">
        <v>1784135444</v>
      </c>
      <c r="G450" s="6" t="n">
        <v>1784135260</v>
      </c>
      <c r="H450" s="6" t="n">
        <v>1784144150</v>
      </c>
      <c r="J450" s="6" t="n">
        <v>0</v>
      </c>
      <c r="K450" s="6" t="n">
        <v>0</v>
      </c>
      <c r="L450" s="9" t="n">
        <f aca="false">IF(AND(E450&gt;=Scenario!$B$11,E450&lt;Scenario!$B$12),1,0)</f>
        <v>1</v>
      </c>
      <c r="M450" s="9" t="n">
        <f aca="false">IF(AND(L450=1,ISNUMBER(F450)),MAX(0,F450-E450)/60,"")</f>
        <v>20.7833333333333</v>
      </c>
      <c r="N450" s="9" t="n">
        <f aca="false">IF(AND(L450=1,ISNUMBER(G450)),MAX(0,G450-E450)/60,"")</f>
        <v>17.7166666666667</v>
      </c>
      <c r="O450" s="9" t="n">
        <f aca="false">IF(ISNUMBER(H450),IF(AND(H450&gt;=Scenario!$B$11,H450&lt;Scenario!$B$12),1,0),0)</f>
        <v>1</v>
      </c>
      <c r="P450" s="9" t="n">
        <f aca="false">IF(O450=1,MAX(0,H450-E450)/60,"")</f>
        <v>165.883333333333</v>
      </c>
      <c r="Q450" s="9" t="n">
        <f aca="false">INDEX(Scenario!$B$18:$B$20,MATCH(B450,Scenario!$A$18:$A$20,0))</f>
        <v>60</v>
      </c>
      <c r="R450" s="9" t="n">
        <f aca="false">INDEX(Scenario!$C$18:$C$20,MATCH(B450,Scenario!$A$18:$A$20,0))</f>
        <v>1440</v>
      </c>
      <c r="S450" s="9" t="n">
        <f aca="false">IF(ISNUMBER(M450),IF(M450&lt;=Q450,1,0),"")</f>
        <v>1</v>
      </c>
      <c r="T450" s="9" t="n">
        <f aca="false">IF(ISNUMBER(P450),IF(P450&lt;=R450,1,0),"")</f>
        <v>1</v>
      </c>
      <c r="U450" s="9" t="n">
        <f aca="false">IF(E450&gt;Scenario!$B$14,0,IF(OR(AND(ISNUMBER(H450),H450&lt;=Scenario!$B$14),AND(ISNUMBER(I450),I450&lt;=Scenario!$B$14)),0,1))</f>
        <v>0</v>
      </c>
      <c r="V450" s="9" t="n">
        <f aca="false">IF(AND(U450=1,(Scenario!$B$14-E450)/60&gt;R450),1,0)</f>
        <v>0</v>
      </c>
      <c r="W450" s="9" t="n">
        <f aca="false">IF(OR(C450=Scenario!$B$22,C450=Scenario!$C$22),1,0)</f>
        <v>0</v>
      </c>
      <c r="X450" s="9" t="n">
        <f aca="false">IF(ISNUMBER(I450),1,0)</f>
        <v>0</v>
      </c>
      <c r="Y450" s="9" t="n">
        <f aca="false">MOD(INT(E450/86400)+3,7)</f>
        <v>2</v>
      </c>
      <c r="Z450" s="9" t="n">
        <f aca="false">MOD(INT(E450/3600),24)</f>
        <v>16</v>
      </c>
      <c r="AA450" s="6" t="s">
        <v>1145</v>
      </c>
    </row>
    <row r="451" customFormat="false" ht="15" hidden="false" customHeight="false" outlineLevel="0" collapsed="false">
      <c r="A451" s="6" t="s">
        <v>1146</v>
      </c>
      <c r="B451" s="6" t="s">
        <v>44</v>
      </c>
      <c r="C451" s="6" t="s">
        <v>249</v>
      </c>
      <c r="D451" s="6" t="s">
        <v>170</v>
      </c>
      <c r="E451" s="6" t="n">
        <v>1784134290</v>
      </c>
      <c r="F451" s="6" t="n">
        <v>1784134432</v>
      </c>
      <c r="G451" s="6" t="n">
        <v>1784134347</v>
      </c>
      <c r="H451" s="6" t="n">
        <v>1784135790</v>
      </c>
      <c r="J451" s="6" t="n">
        <v>0</v>
      </c>
      <c r="K451" s="6" t="n">
        <v>0</v>
      </c>
      <c r="L451" s="9" t="n">
        <f aca="false">IF(AND(E451&gt;=Scenario!$B$11,E451&lt;Scenario!$B$12),1,0)</f>
        <v>1</v>
      </c>
      <c r="M451" s="9" t="n">
        <f aca="false">IF(AND(L451=1,ISNUMBER(F451)),MAX(0,F451-E451)/60,"")</f>
        <v>2.36666666666667</v>
      </c>
      <c r="N451" s="9" t="n">
        <f aca="false">IF(AND(L451=1,ISNUMBER(G451)),MAX(0,G451-E451)/60,"")</f>
        <v>0.95</v>
      </c>
      <c r="O451" s="9" t="n">
        <f aca="false">IF(ISNUMBER(H451),IF(AND(H451&gt;=Scenario!$B$11,H451&lt;Scenario!$B$12),1,0),0)</f>
        <v>1</v>
      </c>
      <c r="P451" s="9" t="n">
        <f aca="false">IF(O451=1,MAX(0,H451-E451)/60,"")</f>
        <v>25</v>
      </c>
      <c r="Q451" s="9" t="n">
        <f aca="false">INDEX(Scenario!$B$18:$B$20,MATCH(B451,Scenario!$A$18:$A$20,0))</f>
        <v>240</v>
      </c>
      <c r="R451" s="9" t="n">
        <f aca="false">INDEX(Scenario!$C$18:$C$20,MATCH(B451,Scenario!$A$18:$A$20,0))</f>
        <v>4320</v>
      </c>
      <c r="S451" s="9" t="n">
        <f aca="false">IF(ISNUMBER(M451),IF(M451&lt;=Q451,1,0),"")</f>
        <v>1</v>
      </c>
      <c r="T451" s="9" t="n">
        <f aca="false">IF(ISNUMBER(P451),IF(P451&lt;=R451,1,0),"")</f>
        <v>1</v>
      </c>
      <c r="U451" s="9" t="n">
        <f aca="false">IF(E451&gt;Scenario!$B$14,0,IF(OR(AND(ISNUMBER(H451),H451&lt;=Scenario!$B$14),AND(ISNUMBER(I451),I451&lt;=Scenario!$B$14)),0,1))</f>
        <v>0</v>
      </c>
      <c r="V451" s="9" t="n">
        <f aca="false">IF(AND(U451=1,(Scenario!$B$14-E451)/60&gt;R451),1,0)</f>
        <v>0</v>
      </c>
      <c r="W451" s="9" t="n">
        <f aca="false">IF(OR(C451=Scenario!$B$22,C451=Scenario!$C$22),1,0)</f>
        <v>0</v>
      </c>
      <c r="X451" s="9" t="n">
        <f aca="false">IF(ISNUMBER(I451),1,0)</f>
        <v>0</v>
      </c>
      <c r="Y451" s="9" t="n">
        <f aca="false">MOD(INT(E451/86400)+3,7)</f>
        <v>2</v>
      </c>
      <c r="Z451" s="9" t="n">
        <f aca="false">MOD(INT(E451/3600),24)</f>
        <v>16</v>
      </c>
      <c r="AA451" s="6" t="s">
        <v>1147</v>
      </c>
    </row>
    <row r="452" customFormat="false" ht="15" hidden="false" customHeight="false" outlineLevel="0" collapsed="false">
      <c r="A452" s="6" t="s">
        <v>1148</v>
      </c>
      <c r="B452" s="6" t="s">
        <v>44</v>
      </c>
      <c r="C452" s="6" t="s">
        <v>47</v>
      </c>
      <c r="D452" s="6" t="s">
        <v>172</v>
      </c>
      <c r="E452" s="6" t="n">
        <v>1784135073</v>
      </c>
      <c r="I452" s="6" t="n">
        <v>1784136792</v>
      </c>
      <c r="J452" s="6" t="n">
        <v>0</v>
      </c>
      <c r="K452" s="6" t="n">
        <v>0</v>
      </c>
      <c r="L452" s="9" t="n">
        <f aca="false">IF(AND(E452&gt;=Scenario!$B$11,E452&lt;Scenario!$B$12),1,0)</f>
        <v>1</v>
      </c>
      <c r="M452" s="0" t="str">
        <f aca="false">IF(AND(L452=1,ISNUMBER(F452)),MAX(0,F452-E452)/60,"")</f>
        <v/>
      </c>
      <c r="N452" s="0" t="str">
        <f aca="false">IF(AND(L452=1,ISNUMBER(G452)),MAX(0,G452-E452)/60,"")</f>
        <v/>
      </c>
      <c r="O452" s="9" t="n">
        <f aca="false">IF(ISNUMBER(H452),IF(AND(H452&gt;=Scenario!$B$11,H452&lt;Scenario!$B$12),1,0),0)</f>
        <v>0</v>
      </c>
      <c r="P452" s="0" t="str">
        <f aca="false">IF(O452=1,MAX(0,H452-E452)/60,"")</f>
        <v/>
      </c>
      <c r="Q452" s="9" t="n">
        <f aca="false">INDEX(Scenario!$B$18:$B$20,MATCH(B452,Scenario!$A$18:$A$20,0))</f>
        <v>240</v>
      </c>
      <c r="R452" s="9" t="n">
        <f aca="false">INDEX(Scenario!$C$18:$C$20,MATCH(B452,Scenario!$A$18:$A$20,0))</f>
        <v>4320</v>
      </c>
      <c r="S452" s="0" t="str">
        <f aca="false">IF(ISNUMBER(M452),IF(M452&lt;=Q452,1,0),"")</f>
        <v/>
      </c>
      <c r="T452" s="0" t="str">
        <f aca="false">IF(ISNUMBER(P452),IF(P452&lt;=R452,1,0),"")</f>
        <v/>
      </c>
      <c r="U452" s="9" t="n">
        <f aca="false">IF(E452&gt;Scenario!$B$14,0,IF(OR(AND(ISNUMBER(H452),H452&lt;=Scenario!$B$14),AND(ISNUMBER(I452),I452&lt;=Scenario!$B$14)),0,1))</f>
        <v>0</v>
      </c>
      <c r="V452" s="9" t="n">
        <f aca="false">IF(AND(U452=1,(Scenario!$B$14-E452)/60&gt;R452),1,0)</f>
        <v>0</v>
      </c>
      <c r="W452" s="9" t="n">
        <f aca="false">IF(OR(C452=Scenario!$B$22,C452=Scenario!$C$22),1,0)</f>
        <v>1</v>
      </c>
      <c r="X452" s="9" t="n">
        <f aca="false">IF(ISNUMBER(I452),1,0)</f>
        <v>1</v>
      </c>
      <c r="Y452" s="9" t="n">
        <f aca="false">MOD(INT(E452/86400)+3,7)</f>
        <v>2</v>
      </c>
      <c r="Z452" s="9" t="n">
        <f aca="false">MOD(INT(E452/3600),24)</f>
        <v>17</v>
      </c>
      <c r="AA452" s="6" t="s">
        <v>1149</v>
      </c>
    </row>
    <row r="453" customFormat="false" ht="15" hidden="false" customHeight="false" outlineLevel="0" collapsed="false">
      <c r="A453" s="6" t="s">
        <v>1150</v>
      </c>
      <c r="B453" s="6" t="s">
        <v>42</v>
      </c>
      <c r="C453" s="6" t="s">
        <v>46</v>
      </c>
      <c r="D453" s="6" t="s">
        <v>170</v>
      </c>
      <c r="E453" s="6" t="n">
        <v>1784137615</v>
      </c>
      <c r="F453" s="6" t="n">
        <v>1784137871</v>
      </c>
      <c r="G453" s="6" t="n">
        <v>1784137632</v>
      </c>
      <c r="H453" s="6" t="n">
        <v>1784139760</v>
      </c>
      <c r="J453" s="6" t="n">
        <v>0</v>
      </c>
      <c r="K453" s="6" t="n">
        <v>0</v>
      </c>
      <c r="L453" s="9" t="n">
        <f aca="false">IF(AND(E453&gt;=Scenario!$B$11,E453&lt;Scenario!$B$12),1,0)</f>
        <v>1</v>
      </c>
      <c r="M453" s="9" t="n">
        <f aca="false">IF(AND(L453=1,ISNUMBER(F453)),MAX(0,F453-E453)/60,"")</f>
        <v>4.26666666666667</v>
      </c>
      <c r="N453" s="9" t="n">
        <f aca="false">IF(AND(L453=1,ISNUMBER(G453)),MAX(0,G453-E453)/60,"")</f>
        <v>0.283333333333333</v>
      </c>
      <c r="O453" s="9" t="n">
        <f aca="false">IF(ISNUMBER(H453),IF(AND(H453&gt;=Scenario!$B$11,H453&lt;Scenario!$B$12),1,0),0)</f>
        <v>1</v>
      </c>
      <c r="P453" s="9" t="n">
        <f aca="false">IF(O453=1,MAX(0,H453-E453)/60,"")</f>
        <v>35.75</v>
      </c>
      <c r="Q453" s="9" t="n">
        <f aca="false">INDEX(Scenario!$B$18:$B$20,MATCH(B453,Scenario!$A$18:$A$20,0))</f>
        <v>15</v>
      </c>
      <c r="R453" s="9" t="n">
        <f aca="false">INDEX(Scenario!$C$18:$C$20,MATCH(B453,Scenario!$A$18:$A$20,0))</f>
        <v>240</v>
      </c>
      <c r="S453" s="9" t="n">
        <f aca="false">IF(ISNUMBER(M453),IF(M453&lt;=Q453,1,0),"")</f>
        <v>1</v>
      </c>
      <c r="T453" s="9" t="n">
        <f aca="false">IF(ISNUMBER(P453),IF(P453&lt;=R453,1,0),"")</f>
        <v>1</v>
      </c>
      <c r="U453" s="9" t="n">
        <f aca="false">IF(E453&gt;Scenario!$B$14,0,IF(OR(AND(ISNUMBER(H453),H453&lt;=Scenario!$B$14),AND(ISNUMBER(I453),I453&lt;=Scenario!$B$14)),0,1))</f>
        <v>0</v>
      </c>
      <c r="V453" s="9" t="n">
        <f aca="false">IF(AND(U453=1,(Scenario!$B$14-E453)/60&gt;R453),1,0)</f>
        <v>0</v>
      </c>
      <c r="W453" s="9" t="n">
        <f aca="false">IF(OR(C453=Scenario!$B$22,C453=Scenario!$C$22),1,0)</f>
        <v>1</v>
      </c>
      <c r="X453" s="9" t="n">
        <f aca="false">IF(ISNUMBER(I453),1,0)</f>
        <v>0</v>
      </c>
      <c r="Y453" s="9" t="n">
        <f aca="false">MOD(INT(E453/86400)+3,7)</f>
        <v>2</v>
      </c>
      <c r="Z453" s="9" t="n">
        <f aca="false">MOD(INT(E453/3600),24)</f>
        <v>17</v>
      </c>
      <c r="AA453" s="6" t="s">
        <v>1151</v>
      </c>
    </row>
    <row r="454" customFormat="false" ht="15" hidden="false" customHeight="false" outlineLevel="0" collapsed="false">
      <c r="A454" s="6" t="s">
        <v>1152</v>
      </c>
      <c r="B454" s="6" t="s">
        <v>44</v>
      </c>
      <c r="C454" s="6" t="s">
        <v>46</v>
      </c>
      <c r="D454" s="6" t="s">
        <v>171</v>
      </c>
      <c r="E454" s="6" t="n">
        <v>1784139428</v>
      </c>
      <c r="F454" s="6" t="n">
        <v>1784139970</v>
      </c>
      <c r="G454" s="6" t="n">
        <v>1784139814</v>
      </c>
      <c r="H454" s="6" t="n">
        <v>1784143430</v>
      </c>
      <c r="J454" s="6" t="n">
        <v>0</v>
      </c>
      <c r="K454" s="6" t="n">
        <v>1</v>
      </c>
      <c r="L454" s="9" t="n">
        <f aca="false">IF(AND(E454&gt;=Scenario!$B$11,E454&lt;Scenario!$B$12),1,0)</f>
        <v>1</v>
      </c>
      <c r="M454" s="9" t="n">
        <f aca="false">IF(AND(L454=1,ISNUMBER(F454)),MAX(0,F454-E454)/60,"")</f>
        <v>9.03333333333333</v>
      </c>
      <c r="N454" s="9" t="n">
        <f aca="false">IF(AND(L454=1,ISNUMBER(G454)),MAX(0,G454-E454)/60,"")</f>
        <v>6.43333333333333</v>
      </c>
      <c r="O454" s="9" t="n">
        <f aca="false">IF(ISNUMBER(H454),IF(AND(H454&gt;=Scenario!$B$11,H454&lt;Scenario!$B$12),1,0),0)</f>
        <v>1</v>
      </c>
      <c r="P454" s="9" t="n">
        <f aca="false">IF(O454=1,MAX(0,H454-E454)/60,"")</f>
        <v>66.7</v>
      </c>
      <c r="Q454" s="9" t="n">
        <f aca="false">INDEX(Scenario!$B$18:$B$20,MATCH(B454,Scenario!$A$18:$A$20,0))</f>
        <v>240</v>
      </c>
      <c r="R454" s="9" t="n">
        <f aca="false">INDEX(Scenario!$C$18:$C$20,MATCH(B454,Scenario!$A$18:$A$20,0))</f>
        <v>4320</v>
      </c>
      <c r="S454" s="9" t="n">
        <f aca="false">IF(ISNUMBER(M454),IF(M454&lt;=Q454,1,0),"")</f>
        <v>1</v>
      </c>
      <c r="T454" s="9" t="n">
        <f aca="false">IF(ISNUMBER(P454),IF(P454&lt;=R454,1,0),"")</f>
        <v>1</v>
      </c>
      <c r="U454" s="9" t="n">
        <f aca="false">IF(E454&gt;Scenario!$B$14,0,IF(OR(AND(ISNUMBER(H454),H454&lt;=Scenario!$B$14),AND(ISNUMBER(I454),I454&lt;=Scenario!$B$14)),0,1))</f>
        <v>0</v>
      </c>
      <c r="V454" s="9" t="n">
        <f aca="false">IF(AND(U454=1,(Scenario!$B$14-E454)/60&gt;R454),1,0)</f>
        <v>0</v>
      </c>
      <c r="W454" s="9" t="n">
        <f aca="false">IF(OR(C454=Scenario!$B$22,C454=Scenario!$C$22),1,0)</f>
        <v>1</v>
      </c>
      <c r="X454" s="9" t="n">
        <f aca="false">IF(ISNUMBER(I454),1,0)</f>
        <v>0</v>
      </c>
      <c r="Y454" s="9" t="n">
        <f aca="false">MOD(INT(E454/86400)+3,7)</f>
        <v>2</v>
      </c>
      <c r="Z454" s="9" t="n">
        <f aca="false">MOD(INT(E454/3600),24)</f>
        <v>18</v>
      </c>
      <c r="AA454" s="6" t="s">
        <v>1153</v>
      </c>
    </row>
    <row r="455" customFormat="false" ht="15" hidden="false" customHeight="false" outlineLevel="0" collapsed="false">
      <c r="A455" s="6" t="s">
        <v>1154</v>
      </c>
      <c r="B455" s="6" t="s">
        <v>43</v>
      </c>
      <c r="C455" s="6" t="s">
        <v>249</v>
      </c>
      <c r="D455" s="6" t="s">
        <v>170</v>
      </c>
      <c r="E455" s="6" t="n">
        <v>1784141496</v>
      </c>
      <c r="F455" s="6" t="n">
        <v>1784141640</v>
      </c>
      <c r="G455" s="6" t="n">
        <v>1784141542</v>
      </c>
      <c r="H455" s="6" t="n">
        <v>1784142398</v>
      </c>
      <c r="J455" s="6" t="n">
        <v>0</v>
      </c>
      <c r="K455" s="6" t="n">
        <v>0</v>
      </c>
      <c r="L455" s="9" t="n">
        <f aca="false">IF(AND(E455&gt;=Scenario!$B$11,E455&lt;Scenario!$B$12),1,0)</f>
        <v>1</v>
      </c>
      <c r="M455" s="9" t="n">
        <f aca="false">IF(AND(L455=1,ISNUMBER(F455)),MAX(0,F455-E455)/60,"")</f>
        <v>2.4</v>
      </c>
      <c r="N455" s="9" t="n">
        <f aca="false">IF(AND(L455=1,ISNUMBER(G455)),MAX(0,G455-E455)/60,"")</f>
        <v>0.766666666666667</v>
      </c>
      <c r="O455" s="9" t="n">
        <f aca="false">IF(ISNUMBER(H455),IF(AND(H455&gt;=Scenario!$B$11,H455&lt;Scenario!$B$12),1,0),0)</f>
        <v>1</v>
      </c>
      <c r="P455" s="9" t="n">
        <f aca="false">IF(O455=1,MAX(0,H455-E455)/60,"")</f>
        <v>15.0333333333333</v>
      </c>
      <c r="Q455" s="9" t="n">
        <f aca="false">INDEX(Scenario!$B$18:$B$20,MATCH(B455,Scenario!$A$18:$A$20,0))</f>
        <v>60</v>
      </c>
      <c r="R455" s="9" t="n">
        <f aca="false">INDEX(Scenario!$C$18:$C$20,MATCH(B455,Scenario!$A$18:$A$20,0))</f>
        <v>1440</v>
      </c>
      <c r="S455" s="9" t="n">
        <f aca="false">IF(ISNUMBER(M455),IF(M455&lt;=Q455,1,0),"")</f>
        <v>1</v>
      </c>
      <c r="T455" s="9" t="n">
        <f aca="false">IF(ISNUMBER(P455),IF(P455&lt;=R455,1,0),"")</f>
        <v>1</v>
      </c>
      <c r="U455" s="9" t="n">
        <f aca="false">IF(E455&gt;Scenario!$B$14,0,IF(OR(AND(ISNUMBER(H455),H455&lt;=Scenario!$B$14),AND(ISNUMBER(I455),I455&lt;=Scenario!$B$14)),0,1))</f>
        <v>0</v>
      </c>
      <c r="V455" s="9" t="n">
        <f aca="false">IF(AND(U455=1,(Scenario!$B$14-E455)/60&gt;R455),1,0)</f>
        <v>0</v>
      </c>
      <c r="W455" s="9" t="n">
        <f aca="false">IF(OR(C455=Scenario!$B$22,C455=Scenario!$C$22),1,0)</f>
        <v>0</v>
      </c>
      <c r="X455" s="9" t="n">
        <f aca="false">IF(ISNUMBER(I455),1,0)</f>
        <v>0</v>
      </c>
      <c r="Y455" s="9" t="n">
        <f aca="false">MOD(INT(E455/86400)+3,7)</f>
        <v>2</v>
      </c>
      <c r="Z455" s="9" t="n">
        <f aca="false">MOD(INT(E455/3600),24)</f>
        <v>18</v>
      </c>
      <c r="AA455" s="6" t="s">
        <v>1155</v>
      </c>
    </row>
    <row r="456" customFormat="false" ht="15" hidden="false" customHeight="false" outlineLevel="0" collapsed="false">
      <c r="A456" s="6" t="s">
        <v>1156</v>
      </c>
      <c r="B456" s="6" t="s">
        <v>43</v>
      </c>
      <c r="C456" s="6" t="s">
        <v>47</v>
      </c>
      <c r="D456" s="6" t="s">
        <v>170</v>
      </c>
      <c r="E456" s="6" t="n">
        <v>1784146025</v>
      </c>
      <c r="F456" s="6" t="n">
        <v>1784146141</v>
      </c>
      <c r="G456" s="6" t="n">
        <v>1784146039</v>
      </c>
      <c r="H456" s="6" t="n">
        <v>1784147305</v>
      </c>
      <c r="J456" s="6" t="n">
        <v>0</v>
      </c>
      <c r="K456" s="6" t="n">
        <v>0</v>
      </c>
      <c r="L456" s="9" t="n">
        <f aca="false">IF(AND(E456&gt;=Scenario!$B$11,E456&lt;Scenario!$B$12),1,0)</f>
        <v>1</v>
      </c>
      <c r="M456" s="9" t="n">
        <f aca="false">IF(AND(L456=1,ISNUMBER(F456)),MAX(0,F456-E456)/60,"")</f>
        <v>1.93333333333333</v>
      </c>
      <c r="N456" s="9" t="n">
        <f aca="false">IF(AND(L456=1,ISNUMBER(G456)),MAX(0,G456-E456)/60,"")</f>
        <v>0.233333333333333</v>
      </c>
      <c r="O456" s="9" t="n">
        <f aca="false">IF(ISNUMBER(H456),IF(AND(H456&gt;=Scenario!$B$11,H456&lt;Scenario!$B$12),1,0),0)</f>
        <v>1</v>
      </c>
      <c r="P456" s="9" t="n">
        <f aca="false">IF(O456=1,MAX(0,H456-E456)/60,"")</f>
        <v>21.3333333333333</v>
      </c>
      <c r="Q456" s="9" t="n">
        <f aca="false">INDEX(Scenario!$B$18:$B$20,MATCH(B456,Scenario!$A$18:$A$20,0))</f>
        <v>60</v>
      </c>
      <c r="R456" s="9" t="n">
        <f aca="false">INDEX(Scenario!$C$18:$C$20,MATCH(B456,Scenario!$A$18:$A$20,0))</f>
        <v>1440</v>
      </c>
      <c r="S456" s="9" t="n">
        <f aca="false">IF(ISNUMBER(M456),IF(M456&lt;=Q456,1,0),"")</f>
        <v>1</v>
      </c>
      <c r="T456" s="9" t="n">
        <f aca="false">IF(ISNUMBER(P456),IF(P456&lt;=R456,1,0),"")</f>
        <v>1</v>
      </c>
      <c r="U456" s="9" t="n">
        <f aca="false">IF(E456&gt;Scenario!$B$14,0,IF(OR(AND(ISNUMBER(H456),H456&lt;=Scenario!$B$14),AND(ISNUMBER(I456),I456&lt;=Scenario!$B$14)),0,1))</f>
        <v>0</v>
      </c>
      <c r="V456" s="9" t="n">
        <f aca="false">IF(AND(U456=1,(Scenario!$B$14-E456)/60&gt;R456),1,0)</f>
        <v>0</v>
      </c>
      <c r="W456" s="9" t="n">
        <f aca="false">IF(OR(C456=Scenario!$B$22,C456=Scenario!$C$22),1,0)</f>
        <v>1</v>
      </c>
      <c r="X456" s="9" t="n">
        <f aca="false">IF(ISNUMBER(I456),1,0)</f>
        <v>0</v>
      </c>
      <c r="Y456" s="9" t="n">
        <f aca="false">MOD(INT(E456/86400)+3,7)</f>
        <v>2</v>
      </c>
      <c r="Z456" s="9" t="n">
        <f aca="false">MOD(INT(E456/3600),24)</f>
        <v>20</v>
      </c>
      <c r="AA456" s="6" t="s">
        <v>1157</v>
      </c>
    </row>
    <row r="457" customFormat="false" ht="15" hidden="false" customHeight="false" outlineLevel="0" collapsed="false">
      <c r="A457" s="6" t="s">
        <v>1158</v>
      </c>
      <c r="B457" s="6" t="s">
        <v>44</v>
      </c>
      <c r="C457" s="6" t="s">
        <v>249</v>
      </c>
      <c r="D457" s="6" t="s">
        <v>172</v>
      </c>
      <c r="E457" s="6" t="n">
        <v>1784147961</v>
      </c>
      <c r="F457" s="6" t="n">
        <v>1784148054</v>
      </c>
      <c r="G457" s="6" t="n">
        <v>1784147994</v>
      </c>
      <c r="H457" s="6" t="n">
        <v>1784149716</v>
      </c>
      <c r="J457" s="6" t="n">
        <v>0</v>
      </c>
      <c r="K457" s="6" t="n">
        <v>0</v>
      </c>
      <c r="L457" s="9" t="n">
        <f aca="false">IF(AND(E457&gt;=Scenario!$B$11,E457&lt;Scenario!$B$12),1,0)</f>
        <v>1</v>
      </c>
      <c r="M457" s="9" t="n">
        <f aca="false">IF(AND(L457=1,ISNUMBER(F457)),MAX(0,F457-E457)/60,"")</f>
        <v>1.55</v>
      </c>
      <c r="N457" s="9" t="n">
        <f aca="false">IF(AND(L457=1,ISNUMBER(G457)),MAX(0,G457-E457)/60,"")</f>
        <v>0.55</v>
      </c>
      <c r="O457" s="9" t="n">
        <f aca="false">IF(ISNUMBER(H457),IF(AND(H457&gt;=Scenario!$B$11,H457&lt;Scenario!$B$12),1,0),0)</f>
        <v>1</v>
      </c>
      <c r="P457" s="9" t="n">
        <f aca="false">IF(O457=1,MAX(0,H457-E457)/60,"")</f>
        <v>29.25</v>
      </c>
      <c r="Q457" s="9" t="n">
        <f aca="false">INDEX(Scenario!$B$18:$B$20,MATCH(B457,Scenario!$A$18:$A$20,0))</f>
        <v>240</v>
      </c>
      <c r="R457" s="9" t="n">
        <f aca="false">INDEX(Scenario!$C$18:$C$20,MATCH(B457,Scenario!$A$18:$A$20,0))</f>
        <v>4320</v>
      </c>
      <c r="S457" s="9" t="n">
        <f aca="false">IF(ISNUMBER(M457),IF(M457&lt;=Q457,1,0),"")</f>
        <v>1</v>
      </c>
      <c r="T457" s="9" t="n">
        <f aca="false">IF(ISNUMBER(P457),IF(P457&lt;=R457,1,0),"")</f>
        <v>1</v>
      </c>
      <c r="U457" s="9" t="n">
        <f aca="false">IF(E457&gt;Scenario!$B$14,0,IF(OR(AND(ISNUMBER(H457),H457&lt;=Scenario!$B$14),AND(ISNUMBER(I457),I457&lt;=Scenario!$B$14)),0,1))</f>
        <v>0</v>
      </c>
      <c r="V457" s="9" t="n">
        <f aca="false">IF(AND(U457=1,(Scenario!$B$14-E457)/60&gt;R457),1,0)</f>
        <v>0</v>
      </c>
      <c r="W457" s="9" t="n">
        <f aca="false">IF(OR(C457=Scenario!$B$22,C457=Scenario!$C$22),1,0)</f>
        <v>0</v>
      </c>
      <c r="X457" s="9" t="n">
        <f aca="false">IF(ISNUMBER(I457),1,0)</f>
        <v>0</v>
      </c>
      <c r="Y457" s="9" t="n">
        <f aca="false">MOD(INT(E457/86400)+3,7)</f>
        <v>2</v>
      </c>
      <c r="Z457" s="9" t="n">
        <f aca="false">MOD(INT(E457/3600),24)</f>
        <v>20</v>
      </c>
      <c r="AA457" s="6" t="s">
        <v>1159</v>
      </c>
    </row>
    <row r="458" customFormat="false" ht="15" hidden="false" customHeight="false" outlineLevel="0" collapsed="false">
      <c r="A458" s="6" t="s">
        <v>1160</v>
      </c>
      <c r="B458" s="6" t="s">
        <v>44</v>
      </c>
      <c r="C458" s="6" t="s">
        <v>288</v>
      </c>
      <c r="D458" s="6" t="s">
        <v>172</v>
      </c>
      <c r="E458" s="6" t="n">
        <v>1784148526</v>
      </c>
      <c r="F458" s="6" t="n">
        <v>1784149884</v>
      </c>
      <c r="G458" s="6" t="n">
        <v>1784149748</v>
      </c>
      <c r="H458" s="6" t="n">
        <v>1784151499</v>
      </c>
      <c r="J458" s="6" t="n">
        <v>0</v>
      </c>
      <c r="K458" s="6" t="n">
        <v>0</v>
      </c>
      <c r="L458" s="9" t="n">
        <f aca="false">IF(AND(E458&gt;=Scenario!$B$11,E458&lt;Scenario!$B$12),1,0)</f>
        <v>1</v>
      </c>
      <c r="M458" s="9" t="n">
        <f aca="false">IF(AND(L458=1,ISNUMBER(F458)),MAX(0,F458-E458)/60,"")</f>
        <v>22.6333333333333</v>
      </c>
      <c r="N458" s="9" t="n">
        <f aca="false">IF(AND(L458=1,ISNUMBER(G458)),MAX(0,G458-E458)/60,"")</f>
        <v>20.3666666666667</v>
      </c>
      <c r="O458" s="9" t="n">
        <f aca="false">IF(ISNUMBER(H458),IF(AND(H458&gt;=Scenario!$B$11,H458&lt;Scenario!$B$12),1,0),0)</f>
        <v>1</v>
      </c>
      <c r="P458" s="9" t="n">
        <f aca="false">IF(O458=1,MAX(0,H458-E458)/60,"")</f>
        <v>49.55</v>
      </c>
      <c r="Q458" s="9" t="n">
        <f aca="false">INDEX(Scenario!$B$18:$B$20,MATCH(B458,Scenario!$A$18:$A$20,0))</f>
        <v>240</v>
      </c>
      <c r="R458" s="9" t="n">
        <f aca="false">INDEX(Scenario!$C$18:$C$20,MATCH(B458,Scenario!$A$18:$A$20,0))</f>
        <v>4320</v>
      </c>
      <c r="S458" s="9" t="n">
        <f aca="false">IF(ISNUMBER(M458),IF(M458&lt;=Q458,1,0),"")</f>
        <v>1</v>
      </c>
      <c r="T458" s="9" t="n">
        <f aca="false">IF(ISNUMBER(P458),IF(P458&lt;=R458,1,0),"")</f>
        <v>1</v>
      </c>
      <c r="U458" s="9" t="n">
        <f aca="false">IF(E458&gt;Scenario!$B$14,0,IF(OR(AND(ISNUMBER(H458),H458&lt;=Scenario!$B$14),AND(ISNUMBER(I458),I458&lt;=Scenario!$B$14)),0,1))</f>
        <v>0</v>
      </c>
      <c r="V458" s="9" t="n">
        <f aca="false">IF(AND(U458=1,(Scenario!$B$14-E458)/60&gt;R458),1,0)</f>
        <v>0</v>
      </c>
      <c r="W458" s="9" t="n">
        <f aca="false">IF(OR(C458=Scenario!$B$22,C458=Scenario!$C$22),1,0)</f>
        <v>0</v>
      </c>
      <c r="X458" s="9" t="n">
        <f aca="false">IF(ISNUMBER(I458),1,0)</f>
        <v>0</v>
      </c>
      <c r="Y458" s="9" t="n">
        <f aca="false">MOD(INT(E458/86400)+3,7)</f>
        <v>2</v>
      </c>
      <c r="Z458" s="9" t="n">
        <f aca="false">MOD(INT(E458/3600),24)</f>
        <v>20</v>
      </c>
      <c r="AA458" s="6" t="s">
        <v>1161</v>
      </c>
    </row>
    <row r="459" customFormat="false" ht="15" hidden="false" customHeight="false" outlineLevel="0" collapsed="false">
      <c r="A459" s="6" t="s">
        <v>1162</v>
      </c>
      <c r="B459" s="6" t="s">
        <v>44</v>
      </c>
      <c r="C459" s="6" t="s">
        <v>249</v>
      </c>
      <c r="D459" s="6" t="s">
        <v>171</v>
      </c>
      <c r="E459" s="6" t="n">
        <v>1784149271</v>
      </c>
      <c r="F459" s="6" t="n">
        <v>1784149460</v>
      </c>
      <c r="G459" s="6" t="n">
        <v>1784149303</v>
      </c>
      <c r="H459" s="6" t="n">
        <v>1784150881</v>
      </c>
      <c r="J459" s="6" t="n">
        <v>0</v>
      </c>
      <c r="K459" s="6" t="n">
        <v>0</v>
      </c>
      <c r="L459" s="9" t="n">
        <f aca="false">IF(AND(E459&gt;=Scenario!$B$11,E459&lt;Scenario!$B$12),1,0)</f>
        <v>1</v>
      </c>
      <c r="M459" s="9" t="n">
        <f aca="false">IF(AND(L459=1,ISNUMBER(F459)),MAX(0,F459-E459)/60,"")</f>
        <v>3.15</v>
      </c>
      <c r="N459" s="9" t="n">
        <f aca="false">IF(AND(L459=1,ISNUMBER(G459)),MAX(0,G459-E459)/60,"")</f>
        <v>0.533333333333333</v>
      </c>
      <c r="O459" s="9" t="n">
        <f aca="false">IF(ISNUMBER(H459),IF(AND(H459&gt;=Scenario!$B$11,H459&lt;Scenario!$B$12),1,0),0)</f>
        <v>1</v>
      </c>
      <c r="P459" s="9" t="n">
        <f aca="false">IF(O459=1,MAX(0,H459-E459)/60,"")</f>
        <v>26.8333333333333</v>
      </c>
      <c r="Q459" s="9" t="n">
        <f aca="false">INDEX(Scenario!$B$18:$B$20,MATCH(B459,Scenario!$A$18:$A$20,0))</f>
        <v>240</v>
      </c>
      <c r="R459" s="9" t="n">
        <f aca="false">INDEX(Scenario!$C$18:$C$20,MATCH(B459,Scenario!$A$18:$A$20,0))</f>
        <v>4320</v>
      </c>
      <c r="S459" s="9" t="n">
        <f aca="false">IF(ISNUMBER(M459),IF(M459&lt;=Q459,1,0),"")</f>
        <v>1</v>
      </c>
      <c r="T459" s="9" t="n">
        <f aca="false">IF(ISNUMBER(P459),IF(P459&lt;=R459,1,0),"")</f>
        <v>1</v>
      </c>
      <c r="U459" s="9" t="n">
        <f aca="false">IF(E459&gt;Scenario!$B$14,0,IF(OR(AND(ISNUMBER(H459),H459&lt;=Scenario!$B$14),AND(ISNUMBER(I459),I459&lt;=Scenario!$B$14)),0,1))</f>
        <v>0</v>
      </c>
      <c r="V459" s="9" t="n">
        <f aca="false">IF(AND(U459=1,(Scenario!$B$14-E459)/60&gt;R459),1,0)</f>
        <v>0</v>
      </c>
      <c r="W459" s="9" t="n">
        <f aca="false">IF(OR(C459=Scenario!$B$22,C459=Scenario!$C$22),1,0)</f>
        <v>0</v>
      </c>
      <c r="X459" s="9" t="n">
        <f aca="false">IF(ISNUMBER(I459),1,0)</f>
        <v>0</v>
      </c>
      <c r="Y459" s="9" t="n">
        <f aca="false">MOD(INT(E459/86400)+3,7)</f>
        <v>2</v>
      </c>
      <c r="Z459" s="9" t="n">
        <f aca="false">MOD(INT(E459/3600),24)</f>
        <v>21</v>
      </c>
      <c r="AA459" s="6" t="s">
        <v>1163</v>
      </c>
    </row>
    <row r="460" customFormat="false" ht="15" hidden="false" customHeight="false" outlineLevel="0" collapsed="false">
      <c r="A460" s="6" t="s">
        <v>1164</v>
      </c>
      <c r="B460" s="6" t="s">
        <v>44</v>
      </c>
      <c r="C460" s="6" t="s">
        <v>288</v>
      </c>
      <c r="D460" s="6" t="s">
        <v>172</v>
      </c>
      <c r="E460" s="6" t="n">
        <v>1784173574</v>
      </c>
      <c r="F460" s="6" t="n">
        <v>1784178203</v>
      </c>
      <c r="G460" s="6" t="n">
        <v>1784178049</v>
      </c>
      <c r="H460" s="6" t="n">
        <v>1784181369</v>
      </c>
      <c r="J460" s="6" t="n">
        <v>0</v>
      </c>
      <c r="K460" s="6" t="n">
        <v>0</v>
      </c>
      <c r="L460" s="9" t="n">
        <f aca="false">IF(AND(E460&gt;=Scenario!$B$11,E460&lt;Scenario!$B$12),1,0)</f>
        <v>1</v>
      </c>
      <c r="M460" s="9" t="n">
        <f aca="false">IF(AND(L460=1,ISNUMBER(F460)),MAX(0,F460-E460)/60,"")</f>
        <v>77.15</v>
      </c>
      <c r="N460" s="9" t="n">
        <f aca="false">IF(AND(L460=1,ISNUMBER(G460)),MAX(0,G460-E460)/60,"")</f>
        <v>74.5833333333333</v>
      </c>
      <c r="O460" s="9" t="n">
        <f aca="false">IF(ISNUMBER(H460),IF(AND(H460&gt;=Scenario!$B$11,H460&lt;Scenario!$B$12),1,0),0)</f>
        <v>1</v>
      </c>
      <c r="P460" s="9" t="n">
        <f aca="false">IF(O460=1,MAX(0,H460-E460)/60,"")</f>
        <v>129.916666666667</v>
      </c>
      <c r="Q460" s="9" t="n">
        <f aca="false">INDEX(Scenario!$B$18:$B$20,MATCH(B460,Scenario!$A$18:$A$20,0))</f>
        <v>240</v>
      </c>
      <c r="R460" s="9" t="n">
        <f aca="false">INDEX(Scenario!$C$18:$C$20,MATCH(B460,Scenario!$A$18:$A$20,0))</f>
        <v>4320</v>
      </c>
      <c r="S460" s="9" t="n">
        <f aca="false">IF(ISNUMBER(M460),IF(M460&lt;=Q460,1,0),"")</f>
        <v>1</v>
      </c>
      <c r="T460" s="9" t="n">
        <f aca="false">IF(ISNUMBER(P460),IF(P460&lt;=R460,1,0),"")</f>
        <v>1</v>
      </c>
      <c r="U460" s="9" t="n">
        <f aca="false">IF(E460&gt;Scenario!$B$14,0,IF(OR(AND(ISNUMBER(H460),H460&lt;=Scenario!$B$14),AND(ISNUMBER(I460),I460&lt;=Scenario!$B$14)),0,1))</f>
        <v>0</v>
      </c>
      <c r="V460" s="9" t="n">
        <f aca="false">IF(AND(U460=1,(Scenario!$B$14-E460)/60&gt;R460),1,0)</f>
        <v>0</v>
      </c>
      <c r="W460" s="9" t="n">
        <f aca="false">IF(OR(C460=Scenario!$B$22,C460=Scenario!$C$22),1,0)</f>
        <v>0</v>
      </c>
      <c r="X460" s="9" t="n">
        <f aca="false">IF(ISNUMBER(I460),1,0)</f>
        <v>0</v>
      </c>
      <c r="Y460" s="9" t="n">
        <f aca="false">MOD(INT(E460/86400)+3,7)</f>
        <v>3</v>
      </c>
      <c r="Z460" s="9" t="n">
        <f aca="false">MOD(INT(E460/3600),24)</f>
        <v>3</v>
      </c>
      <c r="AA460" s="6" t="s">
        <v>1165</v>
      </c>
    </row>
    <row r="461" customFormat="false" ht="15" hidden="false" customHeight="false" outlineLevel="0" collapsed="false">
      <c r="A461" s="6" t="s">
        <v>1166</v>
      </c>
      <c r="B461" s="6" t="s">
        <v>44</v>
      </c>
      <c r="C461" s="6" t="s">
        <v>46</v>
      </c>
      <c r="D461" s="6" t="s">
        <v>171</v>
      </c>
      <c r="E461" s="6" t="n">
        <v>1784177515</v>
      </c>
      <c r="F461" s="6" t="n">
        <v>1784178176</v>
      </c>
      <c r="G461" s="6" t="n">
        <v>1784178053</v>
      </c>
      <c r="H461" s="6" t="n">
        <v>1784182758</v>
      </c>
      <c r="J461" s="6" t="n">
        <v>0</v>
      </c>
      <c r="K461" s="6" t="n">
        <v>0</v>
      </c>
      <c r="L461" s="9" t="n">
        <f aca="false">IF(AND(E461&gt;=Scenario!$B$11,E461&lt;Scenario!$B$12),1,0)</f>
        <v>1</v>
      </c>
      <c r="M461" s="9" t="n">
        <f aca="false">IF(AND(L461=1,ISNUMBER(F461)),MAX(0,F461-E461)/60,"")</f>
        <v>11.0166666666667</v>
      </c>
      <c r="N461" s="9" t="n">
        <f aca="false">IF(AND(L461=1,ISNUMBER(G461)),MAX(0,G461-E461)/60,"")</f>
        <v>8.96666666666667</v>
      </c>
      <c r="O461" s="9" t="n">
        <f aca="false">IF(ISNUMBER(H461),IF(AND(H461&gt;=Scenario!$B$11,H461&lt;Scenario!$B$12),1,0),0)</f>
        <v>1</v>
      </c>
      <c r="P461" s="9" t="n">
        <f aca="false">IF(O461=1,MAX(0,H461-E461)/60,"")</f>
        <v>87.3833333333333</v>
      </c>
      <c r="Q461" s="9" t="n">
        <f aca="false">INDEX(Scenario!$B$18:$B$20,MATCH(B461,Scenario!$A$18:$A$20,0))</f>
        <v>240</v>
      </c>
      <c r="R461" s="9" t="n">
        <f aca="false">INDEX(Scenario!$C$18:$C$20,MATCH(B461,Scenario!$A$18:$A$20,0))</f>
        <v>4320</v>
      </c>
      <c r="S461" s="9" t="n">
        <f aca="false">IF(ISNUMBER(M461),IF(M461&lt;=Q461,1,0),"")</f>
        <v>1</v>
      </c>
      <c r="T461" s="9" t="n">
        <f aca="false">IF(ISNUMBER(P461),IF(P461&lt;=R461,1,0),"")</f>
        <v>1</v>
      </c>
      <c r="U461" s="9" t="n">
        <f aca="false">IF(E461&gt;Scenario!$B$14,0,IF(OR(AND(ISNUMBER(H461),H461&lt;=Scenario!$B$14),AND(ISNUMBER(I461),I461&lt;=Scenario!$B$14)),0,1))</f>
        <v>0</v>
      </c>
      <c r="V461" s="9" t="n">
        <f aca="false">IF(AND(U461=1,(Scenario!$B$14-E461)/60&gt;R461),1,0)</f>
        <v>0</v>
      </c>
      <c r="W461" s="9" t="n">
        <f aca="false">IF(OR(C461=Scenario!$B$22,C461=Scenario!$C$22),1,0)</f>
        <v>1</v>
      </c>
      <c r="X461" s="9" t="n">
        <f aca="false">IF(ISNUMBER(I461),1,0)</f>
        <v>0</v>
      </c>
      <c r="Y461" s="9" t="n">
        <f aca="false">MOD(INT(E461/86400)+3,7)</f>
        <v>3</v>
      </c>
      <c r="Z461" s="9" t="n">
        <f aca="false">MOD(INT(E461/3600),24)</f>
        <v>4</v>
      </c>
      <c r="AA461" s="6" t="s">
        <v>1167</v>
      </c>
    </row>
    <row r="462" customFormat="false" ht="15" hidden="false" customHeight="false" outlineLevel="0" collapsed="false">
      <c r="A462" s="6" t="s">
        <v>1168</v>
      </c>
      <c r="B462" s="6" t="s">
        <v>44</v>
      </c>
      <c r="C462" s="6" t="s">
        <v>249</v>
      </c>
      <c r="D462" s="6" t="s">
        <v>170</v>
      </c>
      <c r="E462" s="6" t="n">
        <v>1784181942</v>
      </c>
      <c r="F462" s="6" t="n">
        <v>1784182134</v>
      </c>
      <c r="G462" s="6" t="n">
        <v>1784181979</v>
      </c>
      <c r="H462" s="6" t="n">
        <v>1784183140</v>
      </c>
      <c r="J462" s="6" t="n">
        <v>0</v>
      </c>
      <c r="K462" s="6" t="n">
        <v>0</v>
      </c>
      <c r="L462" s="9" t="n">
        <f aca="false">IF(AND(E462&gt;=Scenario!$B$11,E462&lt;Scenario!$B$12),1,0)</f>
        <v>1</v>
      </c>
      <c r="M462" s="9" t="n">
        <f aca="false">IF(AND(L462=1,ISNUMBER(F462)),MAX(0,F462-E462)/60,"")</f>
        <v>3.2</v>
      </c>
      <c r="N462" s="9" t="n">
        <f aca="false">IF(AND(L462=1,ISNUMBER(G462)),MAX(0,G462-E462)/60,"")</f>
        <v>0.616666666666667</v>
      </c>
      <c r="O462" s="9" t="n">
        <f aca="false">IF(ISNUMBER(H462),IF(AND(H462&gt;=Scenario!$B$11,H462&lt;Scenario!$B$12),1,0),0)</f>
        <v>1</v>
      </c>
      <c r="P462" s="9" t="n">
        <f aca="false">IF(O462=1,MAX(0,H462-E462)/60,"")</f>
        <v>19.9666666666667</v>
      </c>
      <c r="Q462" s="9" t="n">
        <f aca="false">INDEX(Scenario!$B$18:$B$20,MATCH(B462,Scenario!$A$18:$A$20,0))</f>
        <v>240</v>
      </c>
      <c r="R462" s="9" t="n">
        <f aca="false">INDEX(Scenario!$C$18:$C$20,MATCH(B462,Scenario!$A$18:$A$20,0))</f>
        <v>4320</v>
      </c>
      <c r="S462" s="9" t="n">
        <f aca="false">IF(ISNUMBER(M462),IF(M462&lt;=Q462,1,0),"")</f>
        <v>1</v>
      </c>
      <c r="T462" s="9" t="n">
        <f aca="false">IF(ISNUMBER(P462),IF(P462&lt;=R462,1,0),"")</f>
        <v>1</v>
      </c>
      <c r="U462" s="9" t="n">
        <f aca="false">IF(E462&gt;Scenario!$B$14,0,IF(OR(AND(ISNUMBER(H462),H462&lt;=Scenario!$B$14),AND(ISNUMBER(I462),I462&lt;=Scenario!$B$14)),0,1))</f>
        <v>0</v>
      </c>
      <c r="V462" s="9" t="n">
        <f aca="false">IF(AND(U462=1,(Scenario!$B$14-E462)/60&gt;R462),1,0)</f>
        <v>0</v>
      </c>
      <c r="W462" s="9" t="n">
        <f aca="false">IF(OR(C462=Scenario!$B$22,C462=Scenario!$C$22),1,0)</f>
        <v>0</v>
      </c>
      <c r="X462" s="9" t="n">
        <f aca="false">IF(ISNUMBER(I462),1,0)</f>
        <v>0</v>
      </c>
      <c r="Y462" s="9" t="n">
        <f aca="false">MOD(INT(E462/86400)+3,7)</f>
        <v>3</v>
      </c>
      <c r="Z462" s="9" t="n">
        <f aca="false">MOD(INT(E462/3600),24)</f>
        <v>6</v>
      </c>
      <c r="AA462" s="6" t="s">
        <v>1169</v>
      </c>
    </row>
    <row r="463" customFormat="false" ht="15" hidden="false" customHeight="false" outlineLevel="0" collapsed="false">
      <c r="A463" s="6" t="s">
        <v>1170</v>
      </c>
      <c r="B463" s="6" t="s">
        <v>43</v>
      </c>
      <c r="C463" s="6" t="s">
        <v>47</v>
      </c>
      <c r="D463" s="6" t="s">
        <v>172</v>
      </c>
      <c r="E463" s="6" t="n">
        <v>1784184056</v>
      </c>
      <c r="F463" s="6" t="n">
        <v>1784184282</v>
      </c>
      <c r="G463" s="6" t="n">
        <v>1784184113</v>
      </c>
      <c r="H463" s="6" t="n">
        <v>1784186753</v>
      </c>
      <c r="J463" s="6" t="n">
        <v>0</v>
      </c>
      <c r="K463" s="6" t="n">
        <v>0</v>
      </c>
      <c r="L463" s="9" t="n">
        <f aca="false">IF(AND(E463&gt;=Scenario!$B$11,E463&lt;Scenario!$B$12),1,0)</f>
        <v>1</v>
      </c>
      <c r="M463" s="9" t="n">
        <f aca="false">IF(AND(L463=1,ISNUMBER(F463)),MAX(0,F463-E463)/60,"")</f>
        <v>3.76666666666667</v>
      </c>
      <c r="N463" s="9" t="n">
        <f aca="false">IF(AND(L463=1,ISNUMBER(G463)),MAX(0,G463-E463)/60,"")</f>
        <v>0.95</v>
      </c>
      <c r="O463" s="9" t="n">
        <f aca="false">IF(ISNUMBER(H463),IF(AND(H463&gt;=Scenario!$B$11,H463&lt;Scenario!$B$12),1,0),0)</f>
        <v>1</v>
      </c>
      <c r="P463" s="9" t="n">
        <f aca="false">IF(O463=1,MAX(0,H463-E463)/60,"")</f>
        <v>44.95</v>
      </c>
      <c r="Q463" s="9" t="n">
        <f aca="false">INDEX(Scenario!$B$18:$B$20,MATCH(B463,Scenario!$A$18:$A$20,0))</f>
        <v>60</v>
      </c>
      <c r="R463" s="9" t="n">
        <f aca="false">INDEX(Scenario!$C$18:$C$20,MATCH(B463,Scenario!$A$18:$A$20,0))</f>
        <v>1440</v>
      </c>
      <c r="S463" s="9" t="n">
        <f aca="false">IF(ISNUMBER(M463),IF(M463&lt;=Q463,1,0),"")</f>
        <v>1</v>
      </c>
      <c r="T463" s="9" t="n">
        <f aca="false">IF(ISNUMBER(P463),IF(P463&lt;=R463,1,0),"")</f>
        <v>1</v>
      </c>
      <c r="U463" s="9" t="n">
        <f aca="false">IF(E463&gt;Scenario!$B$14,0,IF(OR(AND(ISNUMBER(H463),H463&lt;=Scenario!$B$14),AND(ISNUMBER(I463),I463&lt;=Scenario!$B$14)),0,1))</f>
        <v>0</v>
      </c>
      <c r="V463" s="9" t="n">
        <f aca="false">IF(AND(U463=1,(Scenario!$B$14-E463)/60&gt;R463),1,0)</f>
        <v>0</v>
      </c>
      <c r="W463" s="9" t="n">
        <f aca="false">IF(OR(C463=Scenario!$B$22,C463=Scenario!$C$22),1,0)</f>
        <v>1</v>
      </c>
      <c r="X463" s="9" t="n">
        <f aca="false">IF(ISNUMBER(I463),1,0)</f>
        <v>0</v>
      </c>
      <c r="Y463" s="9" t="n">
        <f aca="false">MOD(INT(E463/86400)+3,7)</f>
        <v>3</v>
      </c>
      <c r="Z463" s="9" t="n">
        <f aca="false">MOD(INT(E463/3600),24)</f>
        <v>6</v>
      </c>
      <c r="AA463" s="6" t="s">
        <v>1171</v>
      </c>
    </row>
    <row r="464" customFormat="false" ht="15" hidden="false" customHeight="false" outlineLevel="0" collapsed="false">
      <c r="A464" s="6" t="s">
        <v>1172</v>
      </c>
      <c r="B464" s="6" t="s">
        <v>44</v>
      </c>
      <c r="C464" s="6" t="s">
        <v>47</v>
      </c>
      <c r="D464" s="6" t="s">
        <v>172</v>
      </c>
      <c r="E464" s="6" t="n">
        <v>1784185777</v>
      </c>
      <c r="F464" s="6" t="n">
        <v>1784185900</v>
      </c>
      <c r="G464" s="6" t="n">
        <v>1784185808</v>
      </c>
      <c r="H464" s="6" t="n">
        <v>1784267464</v>
      </c>
      <c r="J464" s="6" t="n">
        <v>1</v>
      </c>
      <c r="K464" s="6" t="n">
        <v>0</v>
      </c>
      <c r="L464" s="9" t="n">
        <f aca="false">IF(AND(E464&gt;=Scenario!$B$11,E464&lt;Scenario!$B$12),1,0)</f>
        <v>1</v>
      </c>
      <c r="M464" s="9" t="n">
        <f aca="false">IF(AND(L464=1,ISNUMBER(F464)),MAX(0,F464-E464)/60,"")</f>
        <v>2.05</v>
      </c>
      <c r="N464" s="9" t="n">
        <f aca="false">IF(AND(L464=1,ISNUMBER(G464)),MAX(0,G464-E464)/60,"")</f>
        <v>0.516666666666667</v>
      </c>
      <c r="O464" s="9" t="n">
        <f aca="false">IF(ISNUMBER(H464),IF(AND(H464&gt;=Scenario!$B$11,H464&lt;Scenario!$B$12),1,0),0)</f>
        <v>1</v>
      </c>
      <c r="P464" s="9" t="n">
        <f aca="false">IF(O464=1,MAX(0,H464-E464)/60,"")</f>
        <v>1361.45</v>
      </c>
      <c r="Q464" s="9" t="n">
        <f aca="false">INDEX(Scenario!$B$18:$B$20,MATCH(B464,Scenario!$A$18:$A$20,0))</f>
        <v>240</v>
      </c>
      <c r="R464" s="9" t="n">
        <f aca="false">INDEX(Scenario!$C$18:$C$20,MATCH(B464,Scenario!$A$18:$A$20,0))</f>
        <v>4320</v>
      </c>
      <c r="S464" s="9" t="n">
        <f aca="false">IF(ISNUMBER(M464),IF(M464&lt;=Q464,1,0),"")</f>
        <v>1</v>
      </c>
      <c r="T464" s="9" t="n">
        <f aca="false">IF(ISNUMBER(P464),IF(P464&lt;=R464,1,0),"")</f>
        <v>1</v>
      </c>
      <c r="U464" s="9" t="n">
        <f aca="false">IF(E464&gt;Scenario!$B$14,0,IF(OR(AND(ISNUMBER(H464),H464&lt;=Scenario!$B$14),AND(ISNUMBER(I464),I464&lt;=Scenario!$B$14)),0,1))</f>
        <v>0</v>
      </c>
      <c r="V464" s="9" t="n">
        <f aca="false">IF(AND(U464=1,(Scenario!$B$14-E464)/60&gt;R464),1,0)</f>
        <v>0</v>
      </c>
      <c r="W464" s="9" t="n">
        <f aca="false">IF(OR(C464=Scenario!$B$22,C464=Scenario!$C$22),1,0)</f>
        <v>1</v>
      </c>
      <c r="X464" s="9" t="n">
        <f aca="false">IF(ISNUMBER(I464),1,0)</f>
        <v>0</v>
      </c>
      <c r="Y464" s="9" t="n">
        <f aca="false">MOD(INT(E464/86400)+3,7)</f>
        <v>3</v>
      </c>
      <c r="Z464" s="9" t="n">
        <f aca="false">MOD(INT(E464/3600),24)</f>
        <v>7</v>
      </c>
      <c r="AA464" s="6" t="s">
        <v>1173</v>
      </c>
    </row>
    <row r="465" customFormat="false" ht="15" hidden="false" customHeight="false" outlineLevel="0" collapsed="false">
      <c r="A465" s="6" t="s">
        <v>1174</v>
      </c>
      <c r="B465" s="6" t="s">
        <v>43</v>
      </c>
      <c r="C465" s="6" t="s">
        <v>249</v>
      </c>
      <c r="D465" s="6" t="s">
        <v>170</v>
      </c>
      <c r="E465" s="6" t="n">
        <v>1784188357</v>
      </c>
      <c r="F465" s="6" t="n">
        <v>1784188597</v>
      </c>
      <c r="G465" s="6" t="n">
        <v>1784188374</v>
      </c>
      <c r="H465" s="6" t="n">
        <v>1784192918</v>
      </c>
      <c r="J465" s="6" t="n">
        <v>0</v>
      </c>
      <c r="K465" s="6" t="n">
        <v>0</v>
      </c>
      <c r="L465" s="9" t="n">
        <f aca="false">IF(AND(E465&gt;=Scenario!$B$11,E465&lt;Scenario!$B$12),1,0)</f>
        <v>1</v>
      </c>
      <c r="M465" s="9" t="n">
        <f aca="false">IF(AND(L465=1,ISNUMBER(F465)),MAX(0,F465-E465)/60,"")</f>
        <v>4</v>
      </c>
      <c r="N465" s="9" t="n">
        <f aca="false">IF(AND(L465=1,ISNUMBER(G465)),MAX(0,G465-E465)/60,"")</f>
        <v>0.283333333333333</v>
      </c>
      <c r="O465" s="9" t="n">
        <f aca="false">IF(ISNUMBER(H465),IF(AND(H465&gt;=Scenario!$B$11,H465&lt;Scenario!$B$12),1,0),0)</f>
        <v>1</v>
      </c>
      <c r="P465" s="9" t="n">
        <f aca="false">IF(O465=1,MAX(0,H465-E465)/60,"")</f>
        <v>76.0166666666667</v>
      </c>
      <c r="Q465" s="9" t="n">
        <f aca="false">INDEX(Scenario!$B$18:$B$20,MATCH(B465,Scenario!$A$18:$A$20,0))</f>
        <v>60</v>
      </c>
      <c r="R465" s="9" t="n">
        <f aca="false">INDEX(Scenario!$C$18:$C$20,MATCH(B465,Scenario!$A$18:$A$20,0))</f>
        <v>1440</v>
      </c>
      <c r="S465" s="9" t="n">
        <f aca="false">IF(ISNUMBER(M465),IF(M465&lt;=Q465,1,0),"")</f>
        <v>1</v>
      </c>
      <c r="T465" s="9" t="n">
        <f aca="false">IF(ISNUMBER(P465),IF(P465&lt;=R465,1,0),"")</f>
        <v>1</v>
      </c>
      <c r="U465" s="9" t="n">
        <f aca="false">IF(E465&gt;Scenario!$B$14,0,IF(OR(AND(ISNUMBER(H465),H465&lt;=Scenario!$B$14),AND(ISNUMBER(I465),I465&lt;=Scenario!$B$14)),0,1))</f>
        <v>0</v>
      </c>
      <c r="V465" s="9" t="n">
        <f aca="false">IF(AND(U465=1,(Scenario!$B$14-E465)/60&gt;R465),1,0)</f>
        <v>0</v>
      </c>
      <c r="W465" s="9" t="n">
        <f aca="false">IF(OR(C465=Scenario!$B$22,C465=Scenario!$C$22),1,0)</f>
        <v>0</v>
      </c>
      <c r="X465" s="9" t="n">
        <f aca="false">IF(ISNUMBER(I465),1,0)</f>
        <v>0</v>
      </c>
      <c r="Y465" s="9" t="n">
        <f aca="false">MOD(INT(E465/86400)+3,7)</f>
        <v>3</v>
      </c>
      <c r="Z465" s="9" t="n">
        <f aca="false">MOD(INT(E465/3600),24)</f>
        <v>7</v>
      </c>
      <c r="AA465" s="6" t="s">
        <v>1175</v>
      </c>
    </row>
    <row r="466" customFormat="false" ht="15" hidden="false" customHeight="false" outlineLevel="0" collapsed="false">
      <c r="A466" s="6" t="s">
        <v>1176</v>
      </c>
      <c r="B466" s="6" t="s">
        <v>43</v>
      </c>
      <c r="C466" s="6" t="s">
        <v>249</v>
      </c>
      <c r="D466" s="6" t="s">
        <v>171</v>
      </c>
      <c r="E466" s="6" t="n">
        <v>1784189017</v>
      </c>
      <c r="F466" s="6" t="n">
        <v>1784189165</v>
      </c>
      <c r="G466" s="6" t="n">
        <v>1784189069</v>
      </c>
      <c r="H466" s="6" t="n">
        <v>1784198188</v>
      </c>
      <c r="J466" s="6" t="n">
        <v>0</v>
      </c>
      <c r="K466" s="6" t="n">
        <v>0</v>
      </c>
      <c r="L466" s="9" t="n">
        <f aca="false">IF(AND(E466&gt;=Scenario!$B$11,E466&lt;Scenario!$B$12),1,0)</f>
        <v>1</v>
      </c>
      <c r="M466" s="9" t="n">
        <f aca="false">IF(AND(L466=1,ISNUMBER(F466)),MAX(0,F466-E466)/60,"")</f>
        <v>2.46666666666667</v>
      </c>
      <c r="N466" s="9" t="n">
        <f aca="false">IF(AND(L466=1,ISNUMBER(G466)),MAX(0,G466-E466)/60,"")</f>
        <v>0.866666666666667</v>
      </c>
      <c r="O466" s="9" t="n">
        <f aca="false">IF(ISNUMBER(H466),IF(AND(H466&gt;=Scenario!$B$11,H466&lt;Scenario!$B$12),1,0),0)</f>
        <v>1</v>
      </c>
      <c r="P466" s="9" t="n">
        <f aca="false">IF(O466=1,MAX(0,H466-E466)/60,"")</f>
        <v>152.85</v>
      </c>
      <c r="Q466" s="9" t="n">
        <f aca="false">INDEX(Scenario!$B$18:$B$20,MATCH(B466,Scenario!$A$18:$A$20,0))</f>
        <v>60</v>
      </c>
      <c r="R466" s="9" t="n">
        <f aca="false">INDEX(Scenario!$C$18:$C$20,MATCH(B466,Scenario!$A$18:$A$20,0))</f>
        <v>1440</v>
      </c>
      <c r="S466" s="9" t="n">
        <f aca="false">IF(ISNUMBER(M466),IF(M466&lt;=Q466,1,0),"")</f>
        <v>1</v>
      </c>
      <c r="T466" s="9" t="n">
        <f aca="false">IF(ISNUMBER(P466),IF(P466&lt;=R466,1,0),"")</f>
        <v>1</v>
      </c>
      <c r="U466" s="9" t="n">
        <f aca="false">IF(E466&gt;Scenario!$B$14,0,IF(OR(AND(ISNUMBER(H466),H466&lt;=Scenario!$B$14),AND(ISNUMBER(I466),I466&lt;=Scenario!$B$14)),0,1))</f>
        <v>0</v>
      </c>
      <c r="V466" s="9" t="n">
        <f aca="false">IF(AND(U466=1,(Scenario!$B$14-E466)/60&gt;R466),1,0)</f>
        <v>0</v>
      </c>
      <c r="W466" s="9" t="n">
        <f aca="false">IF(OR(C466=Scenario!$B$22,C466=Scenario!$C$22),1,0)</f>
        <v>0</v>
      </c>
      <c r="X466" s="9" t="n">
        <f aca="false">IF(ISNUMBER(I466),1,0)</f>
        <v>0</v>
      </c>
      <c r="Y466" s="9" t="n">
        <f aca="false">MOD(INT(E466/86400)+3,7)</f>
        <v>3</v>
      </c>
      <c r="Z466" s="9" t="n">
        <f aca="false">MOD(INT(E466/3600),24)</f>
        <v>8</v>
      </c>
      <c r="AA466" s="6" t="s">
        <v>1177</v>
      </c>
    </row>
    <row r="467" customFormat="false" ht="15" hidden="false" customHeight="false" outlineLevel="0" collapsed="false">
      <c r="A467" s="6" t="s">
        <v>1178</v>
      </c>
      <c r="B467" s="6" t="s">
        <v>43</v>
      </c>
      <c r="C467" s="6" t="s">
        <v>46</v>
      </c>
      <c r="D467" s="6" t="s">
        <v>171</v>
      </c>
      <c r="E467" s="6" t="n">
        <v>1784189183</v>
      </c>
      <c r="F467" s="6" t="n">
        <v>1784189311</v>
      </c>
      <c r="G467" s="6" t="n">
        <v>1784189243</v>
      </c>
      <c r="H467" s="6" t="n">
        <v>1784198528</v>
      </c>
      <c r="J467" s="6" t="n">
        <v>0</v>
      </c>
      <c r="K467" s="6" t="n">
        <v>0</v>
      </c>
      <c r="L467" s="9" t="n">
        <f aca="false">IF(AND(E467&gt;=Scenario!$B$11,E467&lt;Scenario!$B$12),1,0)</f>
        <v>1</v>
      </c>
      <c r="M467" s="9" t="n">
        <f aca="false">IF(AND(L467=1,ISNUMBER(F467)),MAX(0,F467-E467)/60,"")</f>
        <v>2.13333333333333</v>
      </c>
      <c r="N467" s="9" t="n">
        <f aca="false">IF(AND(L467=1,ISNUMBER(G467)),MAX(0,G467-E467)/60,"")</f>
        <v>1</v>
      </c>
      <c r="O467" s="9" t="n">
        <f aca="false">IF(ISNUMBER(H467),IF(AND(H467&gt;=Scenario!$B$11,H467&lt;Scenario!$B$12),1,0),0)</f>
        <v>1</v>
      </c>
      <c r="P467" s="9" t="n">
        <f aca="false">IF(O467=1,MAX(0,H467-E467)/60,"")</f>
        <v>155.75</v>
      </c>
      <c r="Q467" s="9" t="n">
        <f aca="false">INDEX(Scenario!$B$18:$B$20,MATCH(B467,Scenario!$A$18:$A$20,0))</f>
        <v>60</v>
      </c>
      <c r="R467" s="9" t="n">
        <f aca="false">INDEX(Scenario!$C$18:$C$20,MATCH(B467,Scenario!$A$18:$A$20,0))</f>
        <v>1440</v>
      </c>
      <c r="S467" s="9" t="n">
        <f aca="false">IF(ISNUMBER(M467),IF(M467&lt;=Q467,1,0),"")</f>
        <v>1</v>
      </c>
      <c r="T467" s="9" t="n">
        <f aca="false">IF(ISNUMBER(P467),IF(P467&lt;=R467,1,0),"")</f>
        <v>1</v>
      </c>
      <c r="U467" s="9" t="n">
        <f aca="false">IF(E467&gt;Scenario!$B$14,0,IF(OR(AND(ISNUMBER(H467),H467&lt;=Scenario!$B$14),AND(ISNUMBER(I467),I467&lt;=Scenario!$B$14)),0,1))</f>
        <v>0</v>
      </c>
      <c r="V467" s="9" t="n">
        <f aca="false">IF(AND(U467=1,(Scenario!$B$14-E467)/60&gt;R467),1,0)</f>
        <v>0</v>
      </c>
      <c r="W467" s="9" t="n">
        <f aca="false">IF(OR(C467=Scenario!$B$22,C467=Scenario!$C$22),1,0)</f>
        <v>1</v>
      </c>
      <c r="X467" s="9" t="n">
        <f aca="false">IF(ISNUMBER(I467),1,0)</f>
        <v>0</v>
      </c>
      <c r="Y467" s="9" t="n">
        <f aca="false">MOD(INT(E467/86400)+3,7)</f>
        <v>3</v>
      </c>
      <c r="Z467" s="9" t="n">
        <f aca="false">MOD(INT(E467/3600),24)</f>
        <v>8</v>
      </c>
      <c r="AA467" s="6" t="s">
        <v>1179</v>
      </c>
    </row>
    <row r="468" customFormat="false" ht="15" hidden="false" customHeight="false" outlineLevel="0" collapsed="false">
      <c r="A468" s="6" t="s">
        <v>1180</v>
      </c>
      <c r="B468" s="6" t="s">
        <v>43</v>
      </c>
      <c r="C468" s="6" t="s">
        <v>249</v>
      </c>
      <c r="D468" s="6" t="s">
        <v>171</v>
      </c>
      <c r="E468" s="6" t="n">
        <v>1784190745</v>
      </c>
      <c r="F468" s="6" t="n">
        <v>1784190986</v>
      </c>
      <c r="G468" s="6" t="n">
        <v>1784190763</v>
      </c>
      <c r="H468" s="6" t="n">
        <v>1784195210</v>
      </c>
      <c r="J468" s="6" t="n">
        <v>0</v>
      </c>
      <c r="K468" s="6" t="n">
        <v>0</v>
      </c>
      <c r="L468" s="9" t="n">
        <f aca="false">IF(AND(E468&gt;=Scenario!$B$11,E468&lt;Scenario!$B$12),1,0)</f>
        <v>1</v>
      </c>
      <c r="M468" s="9" t="n">
        <f aca="false">IF(AND(L468=1,ISNUMBER(F468)),MAX(0,F468-E468)/60,"")</f>
        <v>4.01666666666667</v>
      </c>
      <c r="N468" s="9" t="n">
        <f aca="false">IF(AND(L468=1,ISNUMBER(G468)),MAX(0,G468-E468)/60,"")</f>
        <v>0.3</v>
      </c>
      <c r="O468" s="9" t="n">
        <f aca="false">IF(ISNUMBER(H468),IF(AND(H468&gt;=Scenario!$B$11,H468&lt;Scenario!$B$12),1,0),0)</f>
        <v>1</v>
      </c>
      <c r="P468" s="9" t="n">
        <f aca="false">IF(O468=1,MAX(0,H468-E468)/60,"")</f>
        <v>74.4166666666667</v>
      </c>
      <c r="Q468" s="9" t="n">
        <f aca="false">INDEX(Scenario!$B$18:$B$20,MATCH(B468,Scenario!$A$18:$A$20,0))</f>
        <v>60</v>
      </c>
      <c r="R468" s="9" t="n">
        <f aca="false">INDEX(Scenario!$C$18:$C$20,MATCH(B468,Scenario!$A$18:$A$20,0))</f>
        <v>1440</v>
      </c>
      <c r="S468" s="9" t="n">
        <f aca="false">IF(ISNUMBER(M468),IF(M468&lt;=Q468,1,0),"")</f>
        <v>1</v>
      </c>
      <c r="T468" s="9" t="n">
        <f aca="false">IF(ISNUMBER(P468),IF(P468&lt;=R468,1,0),"")</f>
        <v>1</v>
      </c>
      <c r="U468" s="9" t="n">
        <f aca="false">IF(E468&gt;Scenario!$B$14,0,IF(OR(AND(ISNUMBER(H468),H468&lt;=Scenario!$B$14),AND(ISNUMBER(I468),I468&lt;=Scenario!$B$14)),0,1))</f>
        <v>0</v>
      </c>
      <c r="V468" s="9" t="n">
        <f aca="false">IF(AND(U468=1,(Scenario!$B$14-E468)/60&gt;R468),1,0)</f>
        <v>0</v>
      </c>
      <c r="W468" s="9" t="n">
        <f aca="false">IF(OR(C468=Scenario!$B$22,C468=Scenario!$C$22),1,0)</f>
        <v>0</v>
      </c>
      <c r="X468" s="9" t="n">
        <f aca="false">IF(ISNUMBER(I468),1,0)</f>
        <v>0</v>
      </c>
      <c r="Y468" s="9" t="n">
        <f aca="false">MOD(INT(E468/86400)+3,7)</f>
        <v>3</v>
      </c>
      <c r="Z468" s="9" t="n">
        <f aca="false">MOD(INT(E468/3600),24)</f>
        <v>8</v>
      </c>
      <c r="AA468" s="6" t="s">
        <v>1181</v>
      </c>
    </row>
    <row r="469" customFormat="false" ht="15" hidden="false" customHeight="false" outlineLevel="0" collapsed="false">
      <c r="A469" s="6" t="s">
        <v>1182</v>
      </c>
      <c r="B469" s="6" t="s">
        <v>44</v>
      </c>
      <c r="C469" s="6" t="s">
        <v>46</v>
      </c>
      <c r="D469" s="6" t="s">
        <v>172</v>
      </c>
      <c r="E469" s="6" t="n">
        <v>1784191120</v>
      </c>
      <c r="F469" s="6" t="n">
        <v>1784191266</v>
      </c>
      <c r="G469" s="6" t="n">
        <v>1784191152</v>
      </c>
      <c r="H469" s="6" t="n">
        <v>1784193798</v>
      </c>
      <c r="J469" s="6" t="n">
        <v>0</v>
      </c>
      <c r="K469" s="6" t="n">
        <v>1</v>
      </c>
      <c r="L469" s="9" t="n">
        <f aca="false">IF(AND(E469&gt;=Scenario!$B$11,E469&lt;Scenario!$B$12),1,0)</f>
        <v>1</v>
      </c>
      <c r="M469" s="9" t="n">
        <f aca="false">IF(AND(L469=1,ISNUMBER(F469)),MAX(0,F469-E469)/60,"")</f>
        <v>2.43333333333333</v>
      </c>
      <c r="N469" s="9" t="n">
        <f aca="false">IF(AND(L469=1,ISNUMBER(G469)),MAX(0,G469-E469)/60,"")</f>
        <v>0.533333333333333</v>
      </c>
      <c r="O469" s="9" t="n">
        <f aca="false">IF(ISNUMBER(H469),IF(AND(H469&gt;=Scenario!$B$11,H469&lt;Scenario!$B$12),1,0),0)</f>
        <v>1</v>
      </c>
      <c r="P469" s="9" t="n">
        <f aca="false">IF(O469=1,MAX(0,H469-E469)/60,"")</f>
        <v>44.6333333333333</v>
      </c>
      <c r="Q469" s="9" t="n">
        <f aca="false">INDEX(Scenario!$B$18:$B$20,MATCH(B469,Scenario!$A$18:$A$20,0))</f>
        <v>240</v>
      </c>
      <c r="R469" s="9" t="n">
        <f aca="false">INDEX(Scenario!$C$18:$C$20,MATCH(B469,Scenario!$A$18:$A$20,0))</f>
        <v>4320</v>
      </c>
      <c r="S469" s="9" t="n">
        <f aca="false">IF(ISNUMBER(M469),IF(M469&lt;=Q469,1,0),"")</f>
        <v>1</v>
      </c>
      <c r="T469" s="9" t="n">
        <f aca="false">IF(ISNUMBER(P469),IF(P469&lt;=R469,1,0),"")</f>
        <v>1</v>
      </c>
      <c r="U469" s="9" t="n">
        <f aca="false">IF(E469&gt;Scenario!$B$14,0,IF(OR(AND(ISNUMBER(H469),H469&lt;=Scenario!$B$14),AND(ISNUMBER(I469),I469&lt;=Scenario!$B$14)),0,1))</f>
        <v>0</v>
      </c>
      <c r="V469" s="9" t="n">
        <f aca="false">IF(AND(U469=1,(Scenario!$B$14-E469)/60&gt;R469),1,0)</f>
        <v>0</v>
      </c>
      <c r="W469" s="9" t="n">
        <f aca="false">IF(OR(C469=Scenario!$B$22,C469=Scenario!$C$22),1,0)</f>
        <v>1</v>
      </c>
      <c r="X469" s="9" t="n">
        <f aca="false">IF(ISNUMBER(I469),1,0)</f>
        <v>0</v>
      </c>
      <c r="Y469" s="9" t="n">
        <f aca="false">MOD(INT(E469/86400)+3,7)</f>
        <v>3</v>
      </c>
      <c r="Z469" s="9" t="n">
        <f aca="false">MOD(INT(E469/3600),24)</f>
        <v>8</v>
      </c>
      <c r="AA469" s="6" t="s">
        <v>1183</v>
      </c>
    </row>
    <row r="470" customFormat="false" ht="15" hidden="false" customHeight="false" outlineLevel="0" collapsed="false">
      <c r="A470" s="6" t="s">
        <v>1184</v>
      </c>
      <c r="B470" s="6" t="s">
        <v>43</v>
      </c>
      <c r="C470" s="6" t="s">
        <v>249</v>
      </c>
      <c r="D470" s="6" t="s">
        <v>171</v>
      </c>
      <c r="E470" s="6" t="n">
        <v>1784191358</v>
      </c>
      <c r="F470" s="6" t="n">
        <v>1784191664</v>
      </c>
      <c r="G470" s="6" t="n">
        <v>1784191511</v>
      </c>
      <c r="H470" s="6" t="n">
        <v>1784200315</v>
      </c>
      <c r="J470" s="6" t="n">
        <v>0</v>
      </c>
      <c r="K470" s="6" t="n">
        <v>0</v>
      </c>
      <c r="L470" s="9" t="n">
        <f aca="false">IF(AND(E470&gt;=Scenario!$B$11,E470&lt;Scenario!$B$12),1,0)</f>
        <v>1</v>
      </c>
      <c r="M470" s="9" t="n">
        <f aca="false">IF(AND(L470=1,ISNUMBER(F470)),MAX(0,F470-E470)/60,"")</f>
        <v>5.1</v>
      </c>
      <c r="N470" s="9" t="n">
        <f aca="false">IF(AND(L470=1,ISNUMBER(G470)),MAX(0,G470-E470)/60,"")</f>
        <v>2.55</v>
      </c>
      <c r="O470" s="9" t="n">
        <f aca="false">IF(ISNUMBER(H470),IF(AND(H470&gt;=Scenario!$B$11,H470&lt;Scenario!$B$12),1,0),0)</f>
        <v>1</v>
      </c>
      <c r="P470" s="9" t="n">
        <f aca="false">IF(O470=1,MAX(0,H470-E470)/60,"")</f>
        <v>149.283333333333</v>
      </c>
      <c r="Q470" s="9" t="n">
        <f aca="false">INDEX(Scenario!$B$18:$B$20,MATCH(B470,Scenario!$A$18:$A$20,0))</f>
        <v>60</v>
      </c>
      <c r="R470" s="9" t="n">
        <f aca="false">INDEX(Scenario!$C$18:$C$20,MATCH(B470,Scenario!$A$18:$A$20,0))</f>
        <v>1440</v>
      </c>
      <c r="S470" s="9" t="n">
        <f aca="false">IF(ISNUMBER(M470),IF(M470&lt;=Q470,1,0),"")</f>
        <v>1</v>
      </c>
      <c r="T470" s="9" t="n">
        <f aca="false">IF(ISNUMBER(P470),IF(P470&lt;=R470,1,0),"")</f>
        <v>1</v>
      </c>
      <c r="U470" s="9" t="n">
        <f aca="false">IF(E470&gt;Scenario!$B$14,0,IF(OR(AND(ISNUMBER(H470),H470&lt;=Scenario!$B$14),AND(ISNUMBER(I470),I470&lt;=Scenario!$B$14)),0,1))</f>
        <v>0</v>
      </c>
      <c r="V470" s="9" t="n">
        <f aca="false">IF(AND(U470=1,(Scenario!$B$14-E470)/60&gt;R470),1,0)</f>
        <v>0</v>
      </c>
      <c r="W470" s="9" t="n">
        <f aca="false">IF(OR(C470=Scenario!$B$22,C470=Scenario!$C$22),1,0)</f>
        <v>0</v>
      </c>
      <c r="X470" s="9" t="n">
        <f aca="false">IF(ISNUMBER(I470),1,0)</f>
        <v>0</v>
      </c>
      <c r="Y470" s="9" t="n">
        <f aca="false">MOD(INT(E470/86400)+3,7)</f>
        <v>3</v>
      </c>
      <c r="Z470" s="9" t="n">
        <f aca="false">MOD(INT(E470/3600),24)</f>
        <v>8</v>
      </c>
      <c r="AA470" s="6" t="s">
        <v>1185</v>
      </c>
    </row>
    <row r="471" customFormat="false" ht="15" hidden="false" customHeight="false" outlineLevel="0" collapsed="false">
      <c r="A471" s="6" t="s">
        <v>1186</v>
      </c>
      <c r="B471" s="6" t="s">
        <v>44</v>
      </c>
      <c r="C471" s="6" t="s">
        <v>46</v>
      </c>
      <c r="D471" s="6" t="s">
        <v>170</v>
      </c>
      <c r="E471" s="6" t="n">
        <v>1784193053</v>
      </c>
      <c r="F471" s="6" t="n">
        <v>1784193202</v>
      </c>
      <c r="G471" s="6" t="n">
        <v>1784193071</v>
      </c>
      <c r="H471" s="6" t="n">
        <v>1784193809</v>
      </c>
      <c r="J471" s="6" t="n">
        <v>0</v>
      </c>
      <c r="K471" s="6" t="n">
        <v>0</v>
      </c>
      <c r="L471" s="9" t="n">
        <f aca="false">IF(AND(E471&gt;=Scenario!$B$11,E471&lt;Scenario!$B$12),1,0)</f>
        <v>1</v>
      </c>
      <c r="M471" s="9" t="n">
        <f aca="false">IF(AND(L471=1,ISNUMBER(F471)),MAX(0,F471-E471)/60,"")</f>
        <v>2.48333333333333</v>
      </c>
      <c r="N471" s="9" t="n">
        <f aca="false">IF(AND(L471=1,ISNUMBER(G471)),MAX(0,G471-E471)/60,"")</f>
        <v>0.3</v>
      </c>
      <c r="O471" s="9" t="n">
        <f aca="false">IF(ISNUMBER(H471),IF(AND(H471&gt;=Scenario!$B$11,H471&lt;Scenario!$B$12),1,0),0)</f>
        <v>1</v>
      </c>
      <c r="P471" s="9" t="n">
        <f aca="false">IF(O471=1,MAX(0,H471-E471)/60,"")</f>
        <v>12.6</v>
      </c>
      <c r="Q471" s="9" t="n">
        <f aca="false">INDEX(Scenario!$B$18:$B$20,MATCH(B471,Scenario!$A$18:$A$20,0))</f>
        <v>240</v>
      </c>
      <c r="R471" s="9" t="n">
        <f aca="false">INDEX(Scenario!$C$18:$C$20,MATCH(B471,Scenario!$A$18:$A$20,0))</f>
        <v>4320</v>
      </c>
      <c r="S471" s="9" t="n">
        <f aca="false">IF(ISNUMBER(M471),IF(M471&lt;=Q471,1,0),"")</f>
        <v>1</v>
      </c>
      <c r="T471" s="9" t="n">
        <f aca="false">IF(ISNUMBER(P471),IF(P471&lt;=R471,1,0),"")</f>
        <v>1</v>
      </c>
      <c r="U471" s="9" t="n">
        <f aca="false">IF(E471&gt;Scenario!$B$14,0,IF(OR(AND(ISNUMBER(H471),H471&lt;=Scenario!$B$14),AND(ISNUMBER(I471),I471&lt;=Scenario!$B$14)),0,1))</f>
        <v>0</v>
      </c>
      <c r="V471" s="9" t="n">
        <f aca="false">IF(AND(U471=1,(Scenario!$B$14-E471)/60&gt;R471),1,0)</f>
        <v>0</v>
      </c>
      <c r="W471" s="9" t="n">
        <f aca="false">IF(OR(C471=Scenario!$B$22,C471=Scenario!$C$22),1,0)</f>
        <v>1</v>
      </c>
      <c r="X471" s="9" t="n">
        <f aca="false">IF(ISNUMBER(I471),1,0)</f>
        <v>0</v>
      </c>
      <c r="Y471" s="9" t="n">
        <f aca="false">MOD(INT(E471/86400)+3,7)</f>
        <v>3</v>
      </c>
      <c r="Z471" s="9" t="n">
        <f aca="false">MOD(INT(E471/3600),24)</f>
        <v>9</v>
      </c>
      <c r="AA471" s="6" t="s">
        <v>1187</v>
      </c>
    </row>
    <row r="472" customFormat="false" ht="15" hidden="false" customHeight="false" outlineLevel="0" collapsed="false">
      <c r="A472" s="6" t="s">
        <v>1188</v>
      </c>
      <c r="B472" s="6" t="s">
        <v>44</v>
      </c>
      <c r="C472" s="6" t="s">
        <v>288</v>
      </c>
      <c r="D472" s="6" t="s">
        <v>172</v>
      </c>
      <c r="E472" s="6" t="n">
        <v>1784194130</v>
      </c>
      <c r="F472" s="6" t="n">
        <v>1784194317</v>
      </c>
      <c r="G472" s="6" t="n">
        <v>1784194164</v>
      </c>
      <c r="H472" s="6" t="n">
        <v>1784196958</v>
      </c>
      <c r="J472" s="6" t="n">
        <v>0</v>
      </c>
      <c r="K472" s="6" t="n">
        <v>0</v>
      </c>
      <c r="L472" s="9" t="n">
        <f aca="false">IF(AND(E472&gt;=Scenario!$B$11,E472&lt;Scenario!$B$12),1,0)</f>
        <v>1</v>
      </c>
      <c r="M472" s="9" t="n">
        <f aca="false">IF(AND(L472=1,ISNUMBER(F472)),MAX(0,F472-E472)/60,"")</f>
        <v>3.11666666666667</v>
      </c>
      <c r="N472" s="9" t="n">
        <f aca="false">IF(AND(L472=1,ISNUMBER(G472)),MAX(0,G472-E472)/60,"")</f>
        <v>0.566666666666667</v>
      </c>
      <c r="O472" s="9" t="n">
        <f aca="false">IF(ISNUMBER(H472),IF(AND(H472&gt;=Scenario!$B$11,H472&lt;Scenario!$B$12),1,0),0)</f>
        <v>1</v>
      </c>
      <c r="P472" s="9" t="n">
        <f aca="false">IF(O472=1,MAX(0,H472-E472)/60,"")</f>
        <v>47.1333333333333</v>
      </c>
      <c r="Q472" s="9" t="n">
        <f aca="false">INDEX(Scenario!$B$18:$B$20,MATCH(B472,Scenario!$A$18:$A$20,0))</f>
        <v>240</v>
      </c>
      <c r="R472" s="9" t="n">
        <f aca="false">INDEX(Scenario!$C$18:$C$20,MATCH(B472,Scenario!$A$18:$A$20,0))</f>
        <v>4320</v>
      </c>
      <c r="S472" s="9" t="n">
        <f aca="false">IF(ISNUMBER(M472),IF(M472&lt;=Q472,1,0),"")</f>
        <v>1</v>
      </c>
      <c r="T472" s="9" t="n">
        <f aca="false">IF(ISNUMBER(P472),IF(P472&lt;=R472,1,0),"")</f>
        <v>1</v>
      </c>
      <c r="U472" s="9" t="n">
        <f aca="false">IF(E472&gt;Scenario!$B$14,0,IF(OR(AND(ISNUMBER(H472),H472&lt;=Scenario!$B$14),AND(ISNUMBER(I472),I472&lt;=Scenario!$B$14)),0,1))</f>
        <v>0</v>
      </c>
      <c r="V472" s="9" t="n">
        <f aca="false">IF(AND(U472=1,(Scenario!$B$14-E472)/60&gt;R472),1,0)</f>
        <v>0</v>
      </c>
      <c r="W472" s="9" t="n">
        <f aca="false">IF(OR(C472=Scenario!$B$22,C472=Scenario!$C$22),1,0)</f>
        <v>0</v>
      </c>
      <c r="X472" s="9" t="n">
        <f aca="false">IF(ISNUMBER(I472),1,0)</f>
        <v>0</v>
      </c>
      <c r="Y472" s="9" t="n">
        <f aca="false">MOD(INT(E472/86400)+3,7)</f>
        <v>3</v>
      </c>
      <c r="Z472" s="9" t="n">
        <f aca="false">MOD(INT(E472/3600),24)</f>
        <v>9</v>
      </c>
      <c r="AA472" s="6" t="s">
        <v>1189</v>
      </c>
    </row>
    <row r="473" customFormat="false" ht="15" hidden="false" customHeight="false" outlineLevel="0" collapsed="false">
      <c r="A473" s="6" t="s">
        <v>1190</v>
      </c>
      <c r="B473" s="6" t="s">
        <v>43</v>
      </c>
      <c r="C473" s="6" t="s">
        <v>249</v>
      </c>
      <c r="D473" s="6" t="s">
        <v>170</v>
      </c>
      <c r="E473" s="6" t="n">
        <v>1784194688</v>
      </c>
      <c r="F473" s="6" t="n">
        <v>1784194782</v>
      </c>
      <c r="G473" s="6" t="n">
        <v>1784194720</v>
      </c>
      <c r="H473" s="6" t="n">
        <v>1784198026</v>
      </c>
      <c r="J473" s="6" t="n">
        <v>0</v>
      </c>
      <c r="K473" s="6" t="n">
        <v>0</v>
      </c>
      <c r="L473" s="9" t="n">
        <f aca="false">IF(AND(E473&gt;=Scenario!$B$11,E473&lt;Scenario!$B$12),1,0)</f>
        <v>1</v>
      </c>
      <c r="M473" s="9" t="n">
        <f aca="false">IF(AND(L473=1,ISNUMBER(F473)),MAX(0,F473-E473)/60,"")</f>
        <v>1.56666666666667</v>
      </c>
      <c r="N473" s="9" t="n">
        <f aca="false">IF(AND(L473=1,ISNUMBER(G473)),MAX(0,G473-E473)/60,"")</f>
        <v>0.533333333333333</v>
      </c>
      <c r="O473" s="9" t="n">
        <f aca="false">IF(ISNUMBER(H473),IF(AND(H473&gt;=Scenario!$B$11,H473&lt;Scenario!$B$12),1,0),0)</f>
        <v>1</v>
      </c>
      <c r="P473" s="9" t="n">
        <f aca="false">IF(O473=1,MAX(0,H473-E473)/60,"")</f>
        <v>55.6333333333333</v>
      </c>
      <c r="Q473" s="9" t="n">
        <f aca="false">INDEX(Scenario!$B$18:$B$20,MATCH(B473,Scenario!$A$18:$A$20,0))</f>
        <v>60</v>
      </c>
      <c r="R473" s="9" t="n">
        <f aca="false">INDEX(Scenario!$C$18:$C$20,MATCH(B473,Scenario!$A$18:$A$20,0))</f>
        <v>1440</v>
      </c>
      <c r="S473" s="9" t="n">
        <f aca="false">IF(ISNUMBER(M473),IF(M473&lt;=Q473,1,0),"")</f>
        <v>1</v>
      </c>
      <c r="T473" s="9" t="n">
        <f aca="false">IF(ISNUMBER(P473),IF(P473&lt;=R473,1,0),"")</f>
        <v>1</v>
      </c>
      <c r="U473" s="9" t="n">
        <f aca="false">IF(E473&gt;Scenario!$B$14,0,IF(OR(AND(ISNUMBER(H473),H473&lt;=Scenario!$B$14),AND(ISNUMBER(I473),I473&lt;=Scenario!$B$14)),0,1))</f>
        <v>0</v>
      </c>
      <c r="V473" s="9" t="n">
        <f aca="false">IF(AND(U473=1,(Scenario!$B$14-E473)/60&gt;R473),1,0)</f>
        <v>0</v>
      </c>
      <c r="W473" s="9" t="n">
        <f aca="false">IF(OR(C473=Scenario!$B$22,C473=Scenario!$C$22),1,0)</f>
        <v>0</v>
      </c>
      <c r="X473" s="9" t="n">
        <f aca="false">IF(ISNUMBER(I473),1,0)</f>
        <v>0</v>
      </c>
      <c r="Y473" s="9" t="n">
        <f aca="false">MOD(INT(E473/86400)+3,7)</f>
        <v>3</v>
      </c>
      <c r="Z473" s="9" t="n">
        <f aca="false">MOD(INT(E473/3600),24)</f>
        <v>9</v>
      </c>
      <c r="AA473" s="6" t="s">
        <v>1191</v>
      </c>
    </row>
    <row r="474" customFormat="false" ht="15" hidden="false" customHeight="false" outlineLevel="0" collapsed="false">
      <c r="A474" s="6" t="s">
        <v>1192</v>
      </c>
      <c r="B474" s="6" t="s">
        <v>43</v>
      </c>
      <c r="C474" s="6" t="s">
        <v>47</v>
      </c>
      <c r="D474" s="6" t="s">
        <v>172</v>
      </c>
      <c r="E474" s="6" t="n">
        <v>1784194855</v>
      </c>
      <c r="F474" s="6" t="n">
        <v>1784195033</v>
      </c>
      <c r="G474" s="6" t="n">
        <v>1784194879</v>
      </c>
      <c r="H474" s="6" t="n">
        <v>1784197774</v>
      </c>
      <c r="J474" s="6" t="n">
        <v>0</v>
      </c>
      <c r="K474" s="6" t="n">
        <v>0</v>
      </c>
      <c r="L474" s="9" t="n">
        <f aca="false">IF(AND(E474&gt;=Scenario!$B$11,E474&lt;Scenario!$B$12),1,0)</f>
        <v>1</v>
      </c>
      <c r="M474" s="9" t="n">
        <f aca="false">IF(AND(L474=1,ISNUMBER(F474)),MAX(0,F474-E474)/60,"")</f>
        <v>2.96666666666667</v>
      </c>
      <c r="N474" s="9" t="n">
        <f aca="false">IF(AND(L474=1,ISNUMBER(G474)),MAX(0,G474-E474)/60,"")</f>
        <v>0.4</v>
      </c>
      <c r="O474" s="9" t="n">
        <f aca="false">IF(ISNUMBER(H474),IF(AND(H474&gt;=Scenario!$B$11,H474&lt;Scenario!$B$12),1,0),0)</f>
        <v>1</v>
      </c>
      <c r="P474" s="9" t="n">
        <f aca="false">IF(O474=1,MAX(0,H474-E474)/60,"")</f>
        <v>48.65</v>
      </c>
      <c r="Q474" s="9" t="n">
        <f aca="false">INDEX(Scenario!$B$18:$B$20,MATCH(B474,Scenario!$A$18:$A$20,0))</f>
        <v>60</v>
      </c>
      <c r="R474" s="9" t="n">
        <f aca="false">INDEX(Scenario!$C$18:$C$20,MATCH(B474,Scenario!$A$18:$A$20,0))</f>
        <v>1440</v>
      </c>
      <c r="S474" s="9" t="n">
        <f aca="false">IF(ISNUMBER(M474),IF(M474&lt;=Q474,1,0),"")</f>
        <v>1</v>
      </c>
      <c r="T474" s="9" t="n">
        <f aca="false">IF(ISNUMBER(P474),IF(P474&lt;=R474,1,0),"")</f>
        <v>1</v>
      </c>
      <c r="U474" s="9" t="n">
        <f aca="false">IF(E474&gt;Scenario!$B$14,0,IF(OR(AND(ISNUMBER(H474),H474&lt;=Scenario!$B$14),AND(ISNUMBER(I474),I474&lt;=Scenario!$B$14)),0,1))</f>
        <v>0</v>
      </c>
      <c r="V474" s="9" t="n">
        <f aca="false">IF(AND(U474=1,(Scenario!$B$14-E474)/60&gt;R474),1,0)</f>
        <v>0</v>
      </c>
      <c r="W474" s="9" t="n">
        <f aca="false">IF(OR(C474=Scenario!$B$22,C474=Scenario!$C$22),1,0)</f>
        <v>1</v>
      </c>
      <c r="X474" s="9" t="n">
        <f aca="false">IF(ISNUMBER(I474),1,0)</f>
        <v>0</v>
      </c>
      <c r="Y474" s="9" t="n">
        <f aca="false">MOD(INT(E474/86400)+3,7)</f>
        <v>3</v>
      </c>
      <c r="Z474" s="9" t="n">
        <f aca="false">MOD(INT(E474/3600),24)</f>
        <v>9</v>
      </c>
      <c r="AA474" s="6" t="s">
        <v>1193</v>
      </c>
    </row>
    <row r="475" customFormat="false" ht="15" hidden="false" customHeight="false" outlineLevel="0" collapsed="false">
      <c r="A475" s="6" t="s">
        <v>1194</v>
      </c>
      <c r="B475" s="6" t="s">
        <v>43</v>
      </c>
      <c r="C475" s="6" t="s">
        <v>249</v>
      </c>
      <c r="D475" s="6" t="s">
        <v>170</v>
      </c>
      <c r="E475" s="6" t="n">
        <v>1784196540</v>
      </c>
      <c r="F475" s="6" t="n">
        <v>1784196696</v>
      </c>
      <c r="G475" s="6" t="n">
        <v>1784196567</v>
      </c>
      <c r="H475" s="6" t="n">
        <v>1784265772</v>
      </c>
      <c r="J475" s="6" t="n">
        <v>1</v>
      </c>
      <c r="K475" s="6" t="n">
        <v>0</v>
      </c>
      <c r="L475" s="9" t="n">
        <f aca="false">IF(AND(E475&gt;=Scenario!$B$11,E475&lt;Scenario!$B$12),1,0)</f>
        <v>1</v>
      </c>
      <c r="M475" s="9" t="n">
        <f aca="false">IF(AND(L475=1,ISNUMBER(F475)),MAX(0,F475-E475)/60,"")</f>
        <v>2.6</v>
      </c>
      <c r="N475" s="9" t="n">
        <f aca="false">IF(AND(L475=1,ISNUMBER(G475)),MAX(0,G475-E475)/60,"")</f>
        <v>0.45</v>
      </c>
      <c r="O475" s="9" t="n">
        <f aca="false">IF(ISNUMBER(H475),IF(AND(H475&gt;=Scenario!$B$11,H475&lt;Scenario!$B$12),1,0),0)</f>
        <v>1</v>
      </c>
      <c r="P475" s="9" t="n">
        <f aca="false">IF(O475=1,MAX(0,H475-E475)/60,"")</f>
        <v>1153.86666666667</v>
      </c>
      <c r="Q475" s="9" t="n">
        <f aca="false">INDEX(Scenario!$B$18:$B$20,MATCH(B475,Scenario!$A$18:$A$20,0))</f>
        <v>60</v>
      </c>
      <c r="R475" s="9" t="n">
        <f aca="false">INDEX(Scenario!$C$18:$C$20,MATCH(B475,Scenario!$A$18:$A$20,0))</f>
        <v>1440</v>
      </c>
      <c r="S475" s="9" t="n">
        <f aca="false">IF(ISNUMBER(M475),IF(M475&lt;=Q475,1,0),"")</f>
        <v>1</v>
      </c>
      <c r="T475" s="9" t="n">
        <f aca="false">IF(ISNUMBER(P475),IF(P475&lt;=R475,1,0),"")</f>
        <v>1</v>
      </c>
      <c r="U475" s="9" t="n">
        <f aca="false">IF(E475&gt;Scenario!$B$14,0,IF(OR(AND(ISNUMBER(H475),H475&lt;=Scenario!$B$14),AND(ISNUMBER(I475),I475&lt;=Scenario!$B$14)),0,1))</f>
        <v>0</v>
      </c>
      <c r="V475" s="9" t="n">
        <f aca="false">IF(AND(U475=1,(Scenario!$B$14-E475)/60&gt;R475),1,0)</f>
        <v>0</v>
      </c>
      <c r="W475" s="9" t="n">
        <f aca="false">IF(OR(C475=Scenario!$B$22,C475=Scenario!$C$22),1,0)</f>
        <v>0</v>
      </c>
      <c r="X475" s="9" t="n">
        <f aca="false">IF(ISNUMBER(I475),1,0)</f>
        <v>0</v>
      </c>
      <c r="Y475" s="9" t="n">
        <f aca="false">MOD(INT(E475/86400)+3,7)</f>
        <v>3</v>
      </c>
      <c r="Z475" s="9" t="n">
        <f aca="false">MOD(INT(E475/3600),24)</f>
        <v>10</v>
      </c>
      <c r="AA475" s="6" t="s">
        <v>1195</v>
      </c>
    </row>
    <row r="476" customFormat="false" ht="15" hidden="false" customHeight="false" outlineLevel="0" collapsed="false">
      <c r="A476" s="6" t="s">
        <v>1196</v>
      </c>
      <c r="B476" s="6" t="s">
        <v>44</v>
      </c>
      <c r="C476" s="6" t="s">
        <v>249</v>
      </c>
      <c r="D476" s="6" t="s">
        <v>171</v>
      </c>
      <c r="E476" s="6" t="n">
        <v>1784196671</v>
      </c>
      <c r="F476" s="6" t="n">
        <v>1784197100</v>
      </c>
      <c r="G476" s="6" t="n">
        <v>1784197022</v>
      </c>
      <c r="H476" s="6" t="n">
        <v>1784228371</v>
      </c>
      <c r="J476" s="6" t="n">
        <v>1</v>
      </c>
      <c r="K476" s="6" t="n">
        <v>0</v>
      </c>
      <c r="L476" s="9" t="n">
        <f aca="false">IF(AND(E476&gt;=Scenario!$B$11,E476&lt;Scenario!$B$12),1,0)</f>
        <v>1</v>
      </c>
      <c r="M476" s="9" t="n">
        <f aca="false">IF(AND(L476=1,ISNUMBER(F476)),MAX(0,F476-E476)/60,"")</f>
        <v>7.15</v>
      </c>
      <c r="N476" s="9" t="n">
        <f aca="false">IF(AND(L476=1,ISNUMBER(G476)),MAX(0,G476-E476)/60,"")</f>
        <v>5.85</v>
      </c>
      <c r="O476" s="9" t="n">
        <f aca="false">IF(ISNUMBER(H476),IF(AND(H476&gt;=Scenario!$B$11,H476&lt;Scenario!$B$12),1,0),0)</f>
        <v>1</v>
      </c>
      <c r="P476" s="9" t="n">
        <f aca="false">IF(O476=1,MAX(0,H476-E476)/60,"")</f>
        <v>528.333333333333</v>
      </c>
      <c r="Q476" s="9" t="n">
        <f aca="false">INDEX(Scenario!$B$18:$B$20,MATCH(B476,Scenario!$A$18:$A$20,0))</f>
        <v>240</v>
      </c>
      <c r="R476" s="9" t="n">
        <f aca="false">INDEX(Scenario!$C$18:$C$20,MATCH(B476,Scenario!$A$18:$A$20,0))</f>
        <v>4320</v>
      </c>
      <c r="S476" s="9" t="n">
        <f aca="false">IF(ISNUMBER(M476),IF(M476&lt;=Q476,1,0),"")</f>
        <v>1</v>
      </c>
      <c r="T476" s="9" t="n">
        <f aca="false">IF(ISNUMBER(P476),IF(P476&lt;=R476,1,0),"")</f>
        <v>1</v>
      </c>
      <c r="U476" s="9" t="n">
        <f aca="false">IF(E476&gt;Scenario!$B$14,0,IF(OR(AND(ISNUMBER(H476),H476&lt;=Scenario!$B$14),AND(ISNUMBER(I476),I476&lt;=Scenario!$B$14)),0,1))</f>
        <v>0</v>
      </c>
      <c r="V476" s="9" t="n">
        <f aca="false">IF(AND(U476=1,(Scenario!$B$14-E476)/60&gt;R476),1,0)</f>
        <v>0</v>
      </c>
      <c r="W476" s="9" t="n">
        <f aca="false">IF(OR(C476=Scenario!$B$22,C476=Scenario!$C$22),1,0)</f>
        <v>0</v>
      </c>
      <c r="X476" s="9" t="n">
        <f aca="false">IF(ISNUMBER(I476),1,0)</f>
        <v>0</v>
      </c>
      <c r="Y476" s="9" t="n">
        <f aca="false">MOD(INT(E476/86400)+3,7)</f>
        <v>3</v>
      </c>
      <c r="Z476" s="9" t="n">
        <f aca="false">MOD(INT(E476/3600),24)</f>
        <v>10</v>
      </c>
      <c r="AA476" s="6" t="s">
        <v>1197</v>
      </c>
    </row>
    <row r="477" customFormat="false" ht="15" hidden="false" customHeight="false" outlineLevel="0" collapsed="false">
      <c r="A477" s="6" t="s">
        <v>1198</v>
      </c>
      <c r="B477" s="6" t="s">
        <v>44</v>
      </c>
      <c r="C477" s="6" t="s">
        <v>249</v>
      </c>
      <c r="D477" s="6" t="s">
        <v>170</v>
      </c>
      <c r="E477" s="6" t="n">
        <v>1784196968</v>
      </c>
      <c r="F477" s="6" t="n">
        <v>1784197342</v>
      </c>
      <c r="G477" s="6" t="n">
        <v>1784197165</v>
      </c>
      <c r="H477" s="6" t="n">
        <v>1784200691</v>
      </c>
      <c r="J477" s="6" t="n">
        <v>0</v>
      </c>
      <c r="K477" s="6" t="n">
        <v>0</v>
      </c>
      <c r="L477" s="9" t="n">
        <f aca="false">IF(AND(E477&gt;=Scenario!$B$11,E477&lt;Scenario!$B$12),1,0)</f>
        <v>1</v>
      </c>
      <c r="M477" s="9" t="n">
        <f aca="false">IF(AND(L477=1,ISNUMBER(F477)),MAX(0,F477-E477)/60,"")</f>
        <v>6.23333333333333</v>
      </c>
      <c r="N477" s="9" t="n">
        <f aca="false">IF(AND(L477=1,ISNUMBER(G477)),MAX(0,G477-E477)/60,"")</f>
        <v>3.28333333333333</v>
      </c>
      <c r="O477" s="9" t="n">
        <f aca="false">IF(ISNUMBER(H477),IF(AND(H477&gt;=Scenario!$B$11,H477&lt;Scenario!$B$12),1,0),0)</f>
        <v>1</v>
      </c>
      <c r="P477" s="9" t="n">
        <f aca="false">IF(O477=1,MAX(0,H477-E477)/60,"")</f>
        <v>62.05</v>
      </c>
      <c r="Q477" s="9" t="n">
        <f aca="false">INDEX(Scenario!$B$18:$B$20,MATCH(B477,Scenario!$A$18:$A$20,0))</f>
        <v>240</v>
      </c>
      <c r="R477" s="9" t="n">
        <f aca="false">INDEX(Scenario!$C$18:$C$20,MATCH(B477,Scenario!$A$18:$A$20,0))</f>
        <v>4320</v>
      </c>
      <c r="S477" s="9" t="n">
        <f aca="false">IF(ISNUMBER(M477),IF(M477&lt;=Q477,1,0),"")</f>
        <v>1</v>
      </c>
      <c r="T477" s="9" t="n">
        <f aca="false">IF(ISNUMBER(P477),IF(P477&lt;=R477,1,0),"")</f>
        <v>1</v>
      </c>
      <c r="U477" s="9" t="n">
        <f aca="false">IF(E477&gt;Scenario!$B$14,0,IF(OR(AND(ISNUMBER(H477),H477&lt;=Scenario!$B$14),AND(ISNUMBER(I477),I477&lt;=Scenario!$B$14)),0,1))</f>
        <v>0</v>
      </c>
      <c r="V477" s="9" t="n">
        <f aca="false">IF(AND(U477=1,(Scenario!$B$14-E477)/60&gt;R477),1,0)</f>
        <v>0</v>
      </c>
      <c r="W477" s="9" t="n">
        <f aca="false">IF(OR(C477=Scenario!$B$22,C477=Scenario!$C$22),1,0)</f>
        <v>0</v>
      </c>
      <c r="X477" s="9" t="n">
        <f aca="false">IF(ISNUMBER(I477),1,0)</f>
        <v>0</v>
      </c>
      <c r="Y477" s="9" t="n">
        <f aca="false">MOD(INT(E477/86400)+3,7)</f>
        <v>3</v>
      </c>
      <c r="Z477" s="9" t="n">
        <f aca="false">MOD(INT(E477/3600),24)</f>
        <v>10</v>
      </c>
      <c r="AA477" s="6" t="s">
        <v>1199</v>
      </c>
    </row>
    <row r="478" customFormat="false" ht="15" hidden="false" customHeight="false" outlineLevel="0" collapsed="false">
      <c r="A478" s="6" t="s">
        <v>1200</v>
      </c>
      <c r="B478" s="6" t="s">
        <v>42</v>
      </c>
      <c r="C478" s="6" t="s">
        <v>46</v>
      </c>
      <c r="D478" s="6" t="s">
        <v>172</v>
      </c>
      <c r="E478" s="6" t="n">
        <v>1784197846</v>
      </c>
      <c r="F478" s="6" t="n">
        <v>1784198122</v>
      </c>
      <c r="G478" s="6" t="n">
        <v>1784197897</v>
      </c>
      <c r="H478" s="6" t="n">
        <v>1784201716</v>
      </c>
      <c r="J478" s="6" t="n">
        <v>0</v>
      </c>
      <c r="K478" s="6" t="n">
        <v>0</v>
      </c>
      <c r="L478" s="9" t="n">
        <f aca="false">IF(AND(E478&gt;=Scenario!$B$11,E478&lt;Scenario!$B$12),1,0)</f>
        <v>1</v>
      </c>
      <c r="M478" s="9" t="n">
        <f aca="false">IF(AND(L478=1,ISNUMBER(F478)),MAX(0,F478-E478)/60,"")</f>
        <v>4.6</v>
      </c>
      <c r="N478" s="9" t="n">
        <f aca="false">IF(AND(L478=1,ISNUMBER(G478)),MAX(0,G478-E478)/60,"")</f>
        <v>0.85</v>
      </c>
      <c r="O478" s="9" t="n">
        <f aca="false">IF(ISNUMBER(H478),IF(AND(H478&gt;=Scenario!$B$11,H478&lt;Scenario!$B$12),1,0),0)</f>
        <v>1</v>
      </c>
      <c r="P478" s="9" t="n">
        <f aca="false">IF(O478=1,MAX(0,H478-E478)/60,"")</f>
        <v>64.5</v>
      </c>
      <c r="Q478" s="9" t="n">
        <f aca="false">INDEX(Scenario!$B$18:$B$20,MATCH(B478,Scenario!$A$18:$A$20,0))</f>
        <v>15</v>
      </c>
      <c r="R478" s="9" t="n">
        <f aca="false">INDEX(Scenario!$C$18:$C$20,MATCH(B478,Scenario!$A$18:$A$20,0))</f>
        <v>240</v>
      </c>
      <c r="S478" s="9" t="n">
        <f aca="false">IF(ISNUMBER(M478),IF(M478&lt;=Q478,1,0),"")</f>
        <v>1</v>
      </c>
      <c r="T478" s="9" t="n">
        <f aca="false">IF(ISNUMBER(P478),IF(P478&lt;=R478,1,0),"")</f>
        <v>1</v>
      </c>
      <c r="U478" s="9" t="n">
        <f aca="false">IF(E478&gt;Scenario!$B$14,0,IF(OR(AND(ISNUMBER(H478),H478&lt;=Scenario!$B$14),AND(ISNUMBER(I478),I478&lt;=Scenario!$B$14)),0,1))</f>
        <v>0</v>
      </c>
      <c r="V478" s="9" t="n">
        <f aca="false">IF(AND(U478=1,(Scenario!$B$14-E478)/60&gt;R478),1,0)</f>
        <v>0</v>
      </c>
      <c r="W478" s="9" t="n">
        <f aca="false">IF(OR(C478=Scenario!$B$22,C478=Scenario!$C$22),1,0)</f>
        <v>1</v>
      </c>
      <c r="X478" s="9" t="n">
        <f aca="false">IF(ISNUMBER(I478),1,0)</f>
        <v>0</v>
      </c>
      <c r="Y478" s="9" t="n">
        <f aca="false">MOD(INT(E478/86400)+3,7)</f>
        <v>3</v>
      </c>
      <c r="Z478" s="9" t="n">
        <f aca="false">MOD(INT(E478/3600),24)</f>
        <v>10</v>
      </c>
      <c r="AA478" s="6" t="s">
        <v>1201</v>
      </c>
    </row>
    <row r="479" customFormat="false" ht="15" hidden="false" customHeight="false" outlineLevel="0" collapsed="false">
      <c r="A479" s="6" t="s">
        <v>1202</v>
      </c>
      <c r="B479" s="6" t="s">
        <v>44</v>
      </c>
      <c r="C479" s="6" t="s">
        <v>249</v>
      </c>
      <c r="D479" s="6" t="s">
        <v>170</v>
      </c>
      <c r="E479" s="6" t="n">
        <v>1784198659</v>
      </c>
      <c r="F479" s="6" t="n">
        <v>1784198775</v>
      </c>
      <c r="G479" s="6" t="n">
        <v>1784198700</v>
      </c>
      <c r="H479" s="6" t="n">
        <v>1784199993</v>
      </c>
      <c r="J479" s="6" t="n">
        <v>0</v>
      </c>
      <c r="K479" s="6" t="n">
        <v>1</v>
      </c>
      <c r="L479" s="9" t="n">
        <f aca="false">IF(AND(E479&gt;=Scenario!$B$11,E479&lt;Scenario!$B$12),1,0)</f>
        <v>1</v>
      </c>
      <c r="M479" s="9" t="n">
        <f aca="false">IF(AND(L479=1,ISNUMBER(F479)),MAX(0,F479-E479)/60,"")</f>
        <v>1.93333333333333</v>
      </c>
      <c r="N479" s="9" t="n">
        <f aca="false">IF(AND(L479=1,ISNUMBER(G479)),MAX(0,G479-E479)/60,"")</f>
        <v>0.683333333333333</v>
      </c>
      <c r="O479" s="9" t="n">
        <f aca="false">IF(ISNUMBER(H479),IF(AND(H479&gt;=Scenario!$B$11,H479&lt;Scenario!$B$12),1,0),0)</f>
        <v>1</v>
      </c>
      <c r="P479" s="9" t="n">
        <f aca="false">IF(O479=1,MAX(0,H479-E479)/60,"")</f>
        <v>22.2333333333333</v>
      </c>
      <c r="Q479" s="9" t="n">
        <f aca="false">INDEX(Scenario!$B$18:$B$20,MATCH(B479,Scenario!$A$18:$A$20,0))</f>
        <v>240</v>
      </c>
      <c r="R479" s="9" t="n">
        <f aca="false">INDEX(Scenario!$C$18:$C$20,MATCH(B479,Scenario!$A$18:$A$20,0))</f>
        <v>4320</v>
      </c>
      <c r="S479" s="9" t="n">
        <f aca="false">IF(ISNUMBER(M479),IF(M479&lt;=Q479,1,0),"")</f>
        <v>1</v>
      </c>
      <c r="T479" s="9" t="n">
        <f aca="false">IF(ISNUMBER(P479),IF(P479&lt;=R479,1,0),"")</f>
        <v>1</v>
      </c>
      <c r="U479" s="9" t="n">
        <f aca="false">IF(E479&gt;Scenario!$B$14,0,IF(OR(AND(ISNUMBER(H479),H479&lt;=Scenario!$B$14),AND(ISNUMBER(I479),I479&lt;=Scenario!$B$14)),0,1))</f>
        <v>0</v>
      </c>
      <c r="V479" s="9" t="n">
        <f aca="false">IF(AND(U479=1,(Scenario!$B$14-E479)/60&gt;R479),1,0)</f>
        <v>0</v>
      </c>
      <c r="W479" s="9" t="n">
        <f aca="false">IF(OR(C479=Scenario!$B$22,C479=Scenario!$C$22),1,0)</f>
        <v>0</v>
      </c>
      <c r="X479" s="9" t="n">
        <f aca="false">IF(ISNUMBER(I479),1,0)</f>
        <v>0</v>
      </c>
      <c r="Y479" s="9" t="n">
        <f aca="false">MOD(INT(E479/86400)+3,7)</f>
        <v>3</v>
      </c>
      <c r="Z479" s="9" t="n">
        <f aca="false">MOD(INT(E479/3600),24)</f>
        <v>10</v>
      </c>
      <c r="AA479" s="6" t="s">
        <v>1203</v>
      </c>
    </row>
    <row r="480" customFormat="false" ht="15" hidden="false" customHeight="false" outlineLevel="0" collapsed="false">
      <c r="A480" s="6" t="s">
        <v>1204</v>
      </c>
      <c r="B480" s="6" t="s">
        <v>43</v>
      </c>
      <c r="C480" s="6" t="s">
        <v>288</v>
      </c>
      <c r="D480" s="6" t="s">
        <v>170</v>
      </c>
      <c r="E480" s="6" t="n">
        <v>1784200450</v>
      </c>
      <c r="F480" s="6" t="n">
        <v>1784200710</v>
      </c>
      <c r="G480" s="6" t="n">
        <v>1784200497</v>
      </c>
      <c r="H480" s="6" t="n">
        <v>1784201991</v>
      </c>
      <c r="J480" s="6" t="n">
        <v>0</v>
      </c>
      <c r="K480" s="6" t="n">
        <v>0</v>
      </c>
      <c r="L480" s="9" t="n">
        <f aca="false">IF(AND(E480&gt;=Scenario!$B$11,E480&lt;Scenario!$B$12),1,0)</f>
        <v>1</v>
      </c>
      <c r="M480" s="9" t="n">
        <f aca="false">IF(AND(L480=1,ISNUMBER(F480)),MAX(0,F480-E480)/60,"")</f>
        <v>4.33333333333333</v>
      </c>
      <c r="N480" s="9" t="n">
        <f aca="false">IF(AND(L480=1,ISNUMBER(G480)),MAX(0,G480-E480)/60,"")</f>
        <v>0.783333333333333</v>
      </c>
      <c r="O480" s="9" t="n">
        <f aca="false">IF(ISNUMBER(H480),IF(AND(H480&gt;=Scenario!$B$11,H480&lt;Scenario!$B$12),1,0),0)</f>
        <v>1</v>
      </c>
      <c r="P480" s="9" t="n">
        <f aca="false">IF(O480=1,MAX(0,H480-E480)/60,"")</f>
        <v>25.6833333333333</v>
      </c>
      <c r="Q480" s="9" t="n">
        <f aca="false">INDEX(Scenario!$B$18:$B$20,MATCH(B480,Scenario!$A$18:$A$20,0))</f>
        <v>60</v>
      </c>
      <c r="R480" s="9" t="n">
        <f aca="false">INDEX(Scenario!$C$18:$C$20,MATCH(B480,Scenario!$A$18:$A$20,0))</f>
        <v>1440</v>
      </c>
      <c r="S480" s="9" t="n">
        <f aca="false">IF(ISNUMBER(M480),IF(M480&lt;=Q480,1,0),"")</f>
        <v>1</v>
      </c>
      <c r="T480" s="9" t="n">
        <f aca="false">IF(ISNUMBER(P480),IF(P480&lt;=R480,1,0),"")</f>
        <v>1</v>
      </c>
      <c r="U480" s="9" t="n">
        <f aca="false">IF(E480&gt;Scenario!$B$14,0,IF(OR(AND(ISNUMBER(H480),H480&lt;=Scenario!$B$14),AND(ISNUMBER(I480),I480&lt;=Scenario!$B$14)),0,1))</f>
        <v>0</v>
      </c>
      <c r="V480" s="9" t="n">
        <f aca="false">IF(AND(U480=1,(Scenario!$B$14-E480)/60&gt;R480),1,0)</f>
        <v>0</v>
      </c>
      <c r="W480" s="9" t="n">
        <f aca="false">IF(OR(C480=Scenario!$B$22,C480=Scenario!$C$22),1,0)</f>
        <v>0</v>
      </c>
      <c r="X480" s="9" t="n">
        <f aca="false">IF(ISNUMBER(I480),1,0)</f>
        <v>0</v>
      </c>
      <c r="Y480" s="9" t="n">
        <f aca="false">MOD(INT(E480/86400)+3,7)</f>
        <v>3</v>
      </c>
      <c r="Z480" s="9" t="n">
        <f aca="false">MOD(INT(E480/3600),24)</f>
        <v>11</v>
      </c>
      <c r="AA480" s="6" t="s">
        <v>1205</v>
      </c>
    </row>
    <row r="481" customFormat="false" ht="15" hidden="false" customHeight="false" outlineLevel="0" collapsed="false">
      <c r="A481" s="6" t="s">
        <v>1206</v>
      </c>
      <c r="B481" s="6" t="s">
        <v>44</v>
      </c>
      <c r="C481" s="6" t="s">
        <v>47</v>
      </c>
      <c r="D481" s="6" t="s">
        <v>172</v>
      </c>
      <c r="E481" s="6" t="n">
        <v>1784200690</v>
      </c>
      <c r="F481" s="6" t="n">
        <v>1784200967</v>
      </c>
      <c r="G481" s="6" t="n">
        <v>1784200729</v>
      </c>
      <c r="H481" s="6" t="n">
        <v>1784202136</v>
      </c>
      <c r="J481" s="6" t="n">
        <v>0</v>
      </c>
      <c r="K481" s="6" t="n">
        <v>0</v>
      </c>
      <c r="L481" s="9" t="n">
        <f aca="false">IF(AND(E481&gt;=Scenario!$B$11,E481&lt;Scenario!$B$12),1,0)</f>
        <v>1</v>
      </c>
      <c r="M481" s="9" t="n">
        <f aca="false">IF(AND(L481=1,ISNUMBER(F481)),MAX(0,F481-E481)/60,"")</f>
        <v>4.61666666666667</v>
      </c>
      <c r="N481" s="9" t="n">
        <f aca="false">IF(AND(L481=1,ISNUMBER(G481)),MAX(0,G481-E481)/60,"")</f>
        <v>0.65</v>
      </c>
      <c r="O481" s="9" t="n">
        <f aca="false">IF(ISNUMBER(H481),IF(AND(H481&gt;=Scenario!$B$11,H481&lt;Scenario!$B$12),1,0),0)</f>
        <v>1</v>
      </c>
      <c r="P481" s="9" t="n">
        <f aca="false">IF(O481=1,MAX(0,H481-E481)/60,"")</f>
        <v>24.1</v>
      </c>
      <c r="Q481" s="9" t="n">
        <f aca="false">INDEX(Scenario!$B$18:$B$20,MATCH(B481,Scenario!$A$18:$A$20,0))</f>
        <v>240</v>
      </c>
      <c r="R481" s="9" t="n">
        <f aca="false">INDEX(Scenario!$C$18:$C$20,MATCH(B481,Scenario!$A$18:$A$20,0))</f>
        <v>4320</v>
      </c>
      <c r="S481" s="9" t="n">
        <f aca="false">IF(ISNUMBER(M481),IF(M481&lt;=Q481,1,0),"")</f>
        <v>1</v>
      </c>
      <c r="T481" s="9" t="n">
        <f aca="false">IF(ISNUMBER(P481),IF(P481&lt;=R481,1,0),"")</f>
        <v>1</v>
      </c>
      <c r="U481" s="9" t="n">
        <f aca="false">IF(E481&gt;Scenario!$B$14,0,IF(OR(AND(ISNUMBER(H481),H481&lt;=Scenario!$B$14),AND(ISNUMBER(I481),I481&lt;=Scenario!$B$14)),0,1))</f>
        <v>0</v>
      </c>
      <c r="V481" s="9" t="n">
        <f aca="false">IF(AND(U481=1,(Scenario!$B$14-E481)/60&gt;R481),1,0)</f>
        <v>0</v>
      </c>
      <c r="W481" s="9" t="n">
        <f aca="false">IF(OR(C481=Scenario!$B$22,C481=Scenario!$C$22),1,0)</f>
        <v>1</v>
      </c>
      <c r="X481" s="9" t="n">
        <f aca="false">IF(ISNUMBER(I481),1,0)</f>
        <v>0</v>
      </c>
      <c r="Y481" s="9" t="n">
        <f aca="false">MOD(INT(E481/86400)+3,7)</f>
        <v>3</v>
      </c>
      <c r="Z481" s="9" t="n">
        <f aca="false">MOD(INT(E481/3600),24)</f>
        <v>11</v>
      </c>
      <c r="AA481" s="6" t="s">
        <v>1207</v>
      </c>
    </row>
    <row r="482" customFormat="false" ht="15" hidden="false" customHeight="false" outlineLevel="0" collapsed="false">
      <c r="A482" s="6" t="s">
        <v>1208</v>
      </c>
      <c r="B482" s="6" t="s">
        <v>44</v>
      </c>
      <c r="C482" s="6" t="s">
        <v>249</v>
      </c>
      <c r="D482" s="6" t="s">
        <v>171</v>
      </c>
      <c r="E482" s="6" t="n">
        <v>1784201300</v>
      </c>
      <c r="F482" s="6" t="n">
        <v>1784201532</v>
      </c>
      <c r="G482" s="6" t="n">
        <v>1784201310</v>
      </c>
      <c r="H482" s="6" t="n">
        <v>1784203491</v>
      </c>
      <c r="J482" s="6" t="n">
        <v>0</v>
      </c>
      <c r="K482" s="6" t="n">
        <v>0</v>
      </c>
      <c r="L482" s="9" t="n">
        <f aca="false">IF(AND(E482&gt;=Scenario!$B$11,E482&lt;Scenario!$B$12),1,0)</f>
        <v>1</v>
      </c>
      <c r="M482" s="9" t="n">
        <f aca="false">IF(AND(L482=1,ISNUMBER(F482)),MAX(0,F482-E482)/60,"")</f>
        <v>3.86666666666667</v>
      </c>
      <c r="N482" s="9" t="n">
        <f aca="false">IF(AND(L482=1,ISNUMBER(G482)),MAX(0,G482-E482)/60,"")</f>
        <v>0.166666666666667</v>
      </c>
      <c r="O482" s="9" t="n">
        <f aca="false">IF(ISNUMBER(H482),IF(AND(H482&gt;=Scenario!$B$11,H482&lt;Scenario!$B$12),1,0),0)</f>
        <v>1</v>
      </c>
      <c r="P482" s="9" t="n">
        <f aca="false">IF(O482=1,MAX(0,H482-E482)/60,"")</f>
        <v>36.5166666666667</v>
      </c>
      <c r="Q482" s="9" t="n">
        <f aca="false">INDEX(Scenario!$B$18:$B$20,MATCH(B482,Scenario!$A$18:$A$20,0))</f>
        <v>240</v>
      </c>
      <c r="R482" s="9" t="n">
        <f aca="false">INDEX(Scenario!$C$18:$C$20,MATCH(B482,Scenario!$A$18:$A$20,0))</f>
        <v>4320</v>
      </c>
      <c r="S482" s="9" t="n">
        <f aca="false">IF(ISNUMBER(M482),IF(M482&lt;=Q482,1,0),"")</f>
        <v>1</v>
      </c>
      <c r="T482" s="9" t="n">
        <f aca="false">IF(ISNUMBER(P482),IF(P482&lt;=R482,1,0),"")</f>
        <v>1</v>
      </c>
      <c r="U482" s="9" t="n">
        <f aca="false">IF(E482&gt;Scenario!$B$14,0,IF(OR(AND(ISNUMBER(H482),H482&lt;=Scenario!$B$14),AND(ISNUMBER(I482),I482&lt;=Scenario!$B$14)),0,1))</f>
        <v>0</v>
      </c>
      <c r="V482" s="9" t="n">
        <f aca="false">IF(AND(U482=1,(Scenario!$B$14-E482)/60&gt;R482),1,0)</f>
        <v>0</v>
      </c>
      <c r="W482" s="9" t="n">
        <f aca="false">IF(OR(C482=Scenario!$B$22,C482=Scenario!$C$22),1,0)</f>
        <v>0</v>
      </c>
      <c r="X482" s="9" t="n">
        <f aca="false">IF(ISNUMBER(I482),1,0)</f>
        <v>0</v>
      </c>
      <c r="Y482" s="9" t="n">
        <f aca="false">MOD(INT(E482/86400)+3,7)</f>
        <v>3</v>
      </c>
      <c r="Z482" s="9" t="n">
        <f aca="false">MOD(INT(E482/3600),24)</f>
        <v>11</v>
      </c>
      <c r="AA482" s="6" t="s">
        <v>1209</v>
      </c>
    </row>
    <row r="483" customFormat="false" ht="15" hidden="false" customHeight="false" outlineLevel="0" collapsed="false">
      <c r="A483" s="6" t="s">
        <v>1210</v>
      </c>
      <c r="B483" s="6" t="s">
        <v>43</v>
      </c>
      <c r="C483" s="6" t="s">
        <v>46</v>
      </c>
      <c r="D483" s="6" t="s">
        <v>170</v>
      </c>
      <c r="E483" s="6" t="n">
        <v>1784201514</v>
      </c>
      <c r="F483" s="6" t="n">
        <v>1784201687</v>
      </c>
      <c r="G483" s="6" t="n">
        <v>1784201562</v>
      </c>
      <c r="H483" s="6" t="n">
        <v>1784202908</v>
      </c>
      <c r="J483" s="6" t="n">
        <v>0</v>
      </c>
      <c r="K483" s="6" t="n">
        <v>0</v>
      </c>
      <c r="L483" s="9" t="n">
        <f aca="false">IF(AND(E483&gt;=Scenario!$B$11,E483&lt;Scenario!$B$12),1,0)</f>
        <v>1</v>
      </c>
      <c r="M483" s="9" t="n">
        <f aca="false">IF(AND(L483=1,ISNUMBER(F483)),MAX(0,F483-E483)/60,"")</f>
        <v>2.88333333333333</v>
      </c>
      <c r="N483" s="9" t="n">
        <f aca="false">IF(AND(L483=1,ISNUMBER(G483)),MAX(0,G483-E483)/60,"")</f>
        <v>0.8</v>
      </c>
      <c r="O483" s="9" t="n">
        <f aca="false">IF(ISNUMBER(H483),IF(AND(H483&gt;=Scenario!$B$11,H483&lt;Scenario!$B$12),1,0),0)</f>
        <v>1</v>
      </c>
      <c r="P483" s="9" t="n">
        <f aca="false">IF(O483=1,MAX(0,H483-E483)/60,"")</f>
        <v>23.2333333333333</v>
      </c>
      <c r="Q483" s="9" t="n">
        <f aca="false">INDEX(Scenario!$B$18:$B$20,MATCH(B483,Scenario!$A$18:$A$20,0))</f>
        <v>60</v>
      </c>
      <c r="R483" s="9" t="n">
        <f aca="false">INDEX(Scenario!$C$18:$C$20,MATCH(B483,Scenario!$A$18:$A$20,0))</f>
        <v>1440</v>
      </c>
      <c r="S483" s="9" t="n">
        <f aca="false">IF(ISNUMBER(M483),IF(M483&lt;=Q483,1,0),"")</f>
        <v>1</v>
      </c>
      <c r="T483" s="9" t="n">
        <f aca="false">IF(ISNUMBER(P483),IF(P483&lt;=R483,1,0),"")</f>
        <v>1</v>
      </c>
      <c r="U483" s="9" t="n">
        <f aca="false">IF(E483&gt;Scenario!$B$14,0,IF(OR(AND(ISNUMBER(H483),H483&lt;=Scenario!$B$14),AND(ISNUMBER(I483),I483&lt;=Scenario!$B$14)),0,1))</f>
        <v>0</v>
      </c>
      <c r="V483" s="9" t="n">
        <f aca="false">IF(AND(U483=1,(Scenario!$B$14-E483)/60&gt;R483),1,0)</f>
        <v>0</v>
      </c>
      <c r="W483" s="9" t="n">
        <f aca="false">IF(OR(C483=Scenario!$B$22,C483=Scenario!$C$22),1,0)</f>
        <v>1</v>
      </c>
      <c r="X483" s="9" t="n">
        <f aca="false">IF(ISNUMBER(I483),1,0)</f>
        <v>0</v>
      </c>
      <c r="Y483" s="9" t="n">
        <f aca="false">MOD(INT(E483/86400)+3,7)</f>
        <v>3</v>
      </c>
      <c r="Z483" s="9" t="n">
        <f aca="false">MOD(INT(E483/3600),24)</f>
        <v>11</v>
      </c>
      <c r="AA483" s="6" t="s">
        <v>1211</v>
      </c>
    </row>
    <row r="484" customFormat="false" ht="15" hidden="false" customHeight="false" outlineLevel="0" collapsed="false">
      <c r="A484" s="6" t="s">
        <v>1212</v>
      </c>
      <c r="B484" s="6" t="s">
        <v>43</v>
      </c>
      <c r="C484" s="6" t="s">
        <v>47</v>
      </c>
      <c r="D484" s="6" t="s">
        <v>171</v>
      </c>
      <c r="E484" s="6" t="n">
        <v>1784202403</v>
      </c>
      <c r="F484" s="6" t="n">
        <v>1784202593</v>
      </c>
      <c r="G484" s="6" t="n">
        <v>1784202428</v>
      </c>
      <c r="H484" s="6" t="n">
        <v>1784210054</v>
      </c>
      <c r="J484" s="6" t="n">
        <v>0</v>
      </c>
      <c r="K484" s="6" t="n">
        <v>0</v>
      </c>
      <c r="L484" s="9" t="n">
        <f aca="false">IF(AND(E484&gt;=Scenario!$B$11,E484&lt;Scenario!$B$12),1,0)</f>
        <v>1</v>
      </c>
      <c r="M484" s="9" t="n">
        <f aca="false">IF(AND(L484=1,ISNUMBER(F484)),MAX(0,F484-E484)/60,"")</f>
        <v>3.16666666666667</v>
      </c>
      <c r="N484" s="9" t="n">
        <f aca="false">IF(AND(L484=1,ISNUMBER(G484)),MAX(0,G484-E484)/60,"")</f>
        <v>0.416666666666667</v>
      </c>
      <c r="O484" s="9" t="n">
        <f aca="false">IF(ISNUMBER(H484),IF(AND(H484&gt;=Scenario!$B$11,H484&lt;Scenario!$B$12),1,0),0)</f>
        <v>1</v>
      </c>
      <c r="P484" s="9" t="n">
        <f aca="false">IF(O484=1,MAX(0,H484-E484)/60,"")</f>
        <v>127.516666666667</v>
      </c>
      <c r="Q484" s="9" t="n">
        <f aca="false">INDEX(Scenario!$B$18:$B$20,MATCH(B484,Scenario!$A$18:$A$20,0))</f>
        <v>60</v>
      </c>
      <c r="R484" s="9" t="n">
        <f aca="false">INDEX(Scenario!$C$18:$C$20,MATCH(B484,Scenario!$A$18:$A$20,0))</f>
        <v>1440</v>
      </c>
      <c r="S484" s="9" t="n">
        <f aca="false">IF(ISNUMBER(M484),IF(M484&lt;=Q484,1,0),"")</f>
        <v>1</v>
      </c>
      <c r="T484" s="9" t="n">
        <f aca="false">IF(ISNUMBER(P484),IF(P484&lt;=R484,1,0),"")</f>
        <v>1</v>
      </c>
      <c r="U484" s="9" t="n">
        <f aca="false">IF(E484&gt;Scenario!$B$14,0,IF(OR(AND(ISNUMBER(H484),H484&lt;=Scenario!$B$14),AND(ISNUMBER(I484),I484&lt;=Scenario!$B$14)),0,1))</f>
        <v>0</v>
      </c>
      <c r="V484" s="9" t="n">
        <f aca="false">IF(AND(U484=1,(Scenario!$B$14-E484)/60&gt;R484),1,0)</f>
        <v>0</v>
      </c>
      <c r="W484" s="9" t="n">
        <f aca="false">IF(OR(C484=Scenario!$B$22,C484=Scenario!$C$22),1,0)</f>
        <v>1</v>
      </c>
      <c r="X484" s="9" t="n">
        <f aca="false">IF(ISNUMBER(I484),1,0)</f>
        <v>0</v>
      </c>
      <c r="Y484" s="9" t="n">
        <f aca="false">MOD(INT(E484/86400)+3,7)</f>
        <v>3</v>
      </c>
      <c r="Z484" s="9" t="n">
        <f aca="false">MOD(INT(E484/3600),24)</f>
        <v>11</v>
      </c>
      <c r="AA484" s="6" t="s">
        <v>1213</v>
      </c>
    </row>
    <row r="485" customFormat="false" ht="15" hidden="false" customHeight="false" outlineLevel="0" collapsed="false">
      <c r="A485" s="6" t="s">
        <v>1214</v>
      </c>
      <c r="B485" s="6" t="s">
        <v>43</v>
      </c>
      <c r="C485" s="6" t="s">
        <v>249</v>
      </c>
      <c r="D485" s="6" t="s">
        <v>172</v>
      </c>
      <c r="E485" s="6" t="n">
        <v>1784202885</v>
      </c>
      <c r="F485" s="6" t="n">
        <v>1784202979</v>
      </c>
      <c r="G485" s="6" t="n">
        <v>1784202897</v>
      </c>
      <c r="H485" s="6" t="n">
        <v>1784205382</v>
      </c>
      <c r="J485" s="6" t="n">
        <v>0</v>
      </c>
      <c r="K485" s="6" t="n">
        <v>0</v>
      </c>
      <c r="L485" s="9" t="n">
        <f aca="false">IF(AND(E485&gt;=Scenario!$B$11,E485&lt;Scenario!$B$12),1,0)</f>
        <v>1</v>
      </c>
      <c r="M485" s="9" t="n">
        <f aca="false">IF(AND(L485=1,ISNUMBER(F485)),MAX(0,F485-E485)/60,"")</f>
        <v>1.56666666666667</v>
      </c>
      <c r="N485" s="9" t="n">
        <f aca="false">IF(AND(L485=1,ISNUMBER(G485)),MAX(0,G485-E485)/60,"")</f>
        <v>0.2</v>
      </c>
      <c r="O485" s="9" t="n">
        <f aca="false">IF(ISNUMBER(H485),IF(AND(H485&gt;=Scenario!$B$11,H485&lt;Scenario!$B$12),1,0),0)</f>
        <v>1</v>
      </c>
      <c r="P485" s="9" t="n">
        <f aca="false">IF(O485=1,MAX(0,H485-E485)/60,"")</f>
        <v>41.6166666666667</v>
      </c>
      <c r="Q485" s="9" t="n">
        <f aca="false">INDEX(Scenario!$B$18:$B$20,MATCH(B485,Scenario!$A$18:$A$20,0))</f>
        <v>60</v>
      </c>
      <c r="R485" s="9" t="n">
        <f aca="false">INDEX(Scenario!$C$18:$C$20,MATCH(B485,Scenario!$A$18:$A$20,0))</f>
        <v>1440</v>
      </c>
      <c r="S485" s="9" t="n">
        <f aca="false">IF(ISNUMBER(M485),IF(M485&lt;=Q485,1,0),"")</f>
        <v>1</v>
      </c>
      <c r="T485" s="9" t="n">
        <f aca="false">IF(ISNUMBER(P485),IF(P485&lt;=R485,1,0),"")</f>
        <v>1</v>
      </c>
      <c r="U485" s="9" t="n">
        <f aca="false">IF(E485&gt;Scenario!$B$14,0,IF(OR(AND(ISNUMBER(H485),H485&lt;=Scenario!$B$14),AND(ISNUMBER(I485),I485&lt;=Scenario!$B$14)),0,1))</f>
        <v>0</v>
      </c>
      <c r="V485" s="9" t="n">
        <f aca="false">IF(AND(U485=1,(Scenario!$B$14-E485)/60&gt;R485),1,0)</f>
        <v>0</v>
      </c>
      <c r="W485" s="9" t="n">
        <f aca="false">IF(OR(C485=Scenario!$B$22,C485=Scenario!$C$22),1,0)</f>
        <v>0</v>
      </c>
      <c r="X485" s="9" t="n">
        <f aca="false">IF(ISNUMBER(I485),1,0)</f>
        <v>0</v>
      </c>
      <c r="Y485" s="9" t="n">
        <f aca="false">MOD(INT(E485/86400)+3,7)</f>
        <v>3</v>
      </c>
      <c r="Z485" s="9" t="n">
        <f aca="false">MOD(INT(E485/3600),24)</f>
        <v>11</v>
      </c>
      <c r="AA485" s="6" t="s">
        <v>1215</v>
      </c>
    </row>
    <row r="486" customFormat="false" ht="15" hidden="false" customHeight="false" outlineLevel="0" collapsed="false">
      <c r="A486" s="6" t="s">
        <v>1216</v>
      </c>
      <c r="B486" s="6" t="s">
        <v>42</v>
      </c>
      <c r="C486" s="6" t="s">
        <v>249</v>
      </c>
      <c r="D486" s="6" t="s">
        <v>171</v>
      </c>
      <c r="E486" s="6" t="n">
        <v>1784203418</v>
      </c>
      <c r="F486" s="6" t="n">
        <v>1784203682</v>
      </c>
      <c r="G486" s="6" t="n">
        <v>1784203461</v>
      </c>
      <c r="H486" s="6" t="n">
        <v>1784204870</v>
      </c>
      <c r="J486" s="6" t="n">
        <v>0</v>
      </c>
      <c r="K486" s="6" t="n">
        <v>0</v>
      </c>
      <c r="L486" s="9" t="n">
        <f aca="false">IF(AND(E486&gt;=Scenario!$B$11,E486&lt;Scenario!$B$12),1,0)</f>
        <v>1</v>
      </c>
      <c r="M486" s="9" t="n">
        <f aca="false">IF(AND(L486=1,ISNUMBER(F486)),MAX(0,F486-E486)/60,"")</f>
        <v>4.4</v>
      </c>
      <c r="N486" s="9" t="n">
        <f aca="false">IF(AND(L486=1,ISNUMBER(G486)),MAX(0,G486-E486)/60,"")</f>
        <v>0.716666666666667</v>
      </c>
      <c r="O486" s="9" t="n">
        <f aca="false">IF(ISNUMBER(H486),IF(AND(H486&gt;=Scenario!$B$11,H486&lt;Scenario!$B$12),1,0),0)</f>
        <v>1</v>
      </c>
      <c r="P486" s="9" t="n">
        <f aca="false">IF(O486=1,MAX(0,H486-E486)/60,"")</f>
        <v>24.2</v>
      </c>
      <c r="Q486" s="9" t="n">
        <f aca="false">INDEX(Scenario!$B$18:$B$20,MATCH(B486,Scenario!$A$18:$A$20,0))</f>
        <v>15</v>
      </c>
      <c r="R486" s="9" t="n">
        <f aca="false">INDEX(Scenario!$C$18:$C$20,MATCH(B486,Scenario!$A$18:$A$20,0))</f>
        <v>240</v>
      </c>
      <c r="S486" s="9" t="n">
        <f aca="false">IF(ISNUMBER(M486),IF(M486&lt;=Q486,1,0),"")</f>
        <v>1</v>
      </c>
      <c r="T486" s="9" t="n">
        <f aca="false">IF(ISNUMBER(P486),IF(P486&lt;=R486,1,0),"")</f>
        <v>1</v>
      </c>
      <c r="U486" s="9" t="n">
        <f aca="false">IF(E486&gt;Scenario!$B$14,0,IF(OR(AND(ISNUMBER(H486),H486&lt;=Scenario!$B$14),AND(ISNUMBER(I486),I486&lt;=Scenario!$B$14)),0,1))</f>
        <v>0</v>
      </c>
      <c r="V486" s="9" t="n">
        <f aca="false">IF(AND(U486=1,(Scenario!$B$14-E486)/60&gt;R486),1,0)</f>
        <v>0</v>
      </c>
      <c r="W486" s="9" t="n">
        <f aca="false">IF(OR(C486=Scenario!$B$22,C486=Scenario!$C$22),1,0)</f>
        <v>0</v>
      </c>
      <c r="X486" s="9" t="n">
        <f aca="false">IF(ISNUMBER(I486),1,0)</f>
        <v>0</v>
      </c>
      <c r="Y486" s="9" t="n">
        <f aca="false">MOD(INT(E486/86400)+3,7)</f>
        <v>3</v>
      </c>
      <c r="Z486" s="9" t="n">
        <f aca="false">MOD(INT(E486/3600),24)</f>
        <v>12</v>
      </c>
      <c r="AA486" s="6" t="s">
        <v>1217</v>
      </c>
    </row>
    <row r="487" customFormat="false" ht="15" hidden="false" customHeight="false" outlineLevel="0" collapsed="false">
      <c r="A487" s="6" t="s">
        <v>1218</v>
      </c>
      <c r="B487" s="6" t="s">
        <v>43</v>
      </c>
      <c r="C487" s="6" t="s">
        <v>249</v>
      </c>
      <c r="D487" s="6" t="s">
        <v>172</v>
      </c>
      <c r="E487" s="6" t="n">
        <v>1784203642</v>
      </c>
      <c r="F487" s="6" t="n">
        <v>1784203854</v>
      </c>
      <c r="G487" s="6" t="n">
        <v>1784203684</v>
      </c>
      <c r="H487" s="6" t="n">
        <v>1784207166</v>
      </c>
      <c r="J487" s="6" t="n">
        <v>0</v>
      </c>
      <c r="K487" s="6" t="n">
        <v>0</v>
      </c>
      <c r="L487" s="9" t="n">
        <f aca="false">IF(AND(E487&gt;=Scenario!$B$11,E487&lt;Scenario!$B$12),1,0)</f>
        <v>1</v>
      </c>
      <c r="M487" s="9" t="n">
        <f aca="false">IF(AND(L487=1,ISNUMBER(F487)),MAX(0,F487-E487)/60,"")</f>
        <v>3.53333333333333</v>
      </c>
      <c r="N487" s="9" t="n">
        <f aca="false">IF(AND(L487=1,ISNUMBER(G487)),MAX(0,G487-E487)/60,"")</f>
        <v>0.7</v>
      </c>
      <c r="O487" s="9" t="n">
        <f aca="false">IF(ISNUMBER(H487),IF(AND(H487&gt;=Scenario!$B$11,H487&lt;Scenario!$B$12),1,0),0)</f>
        <v>1</v>
      </c>
      <c r="P487" s="9" t="n">
        <f aca="false">IF(O487=1,MAX(0,H487-E487)/60,"")</f>
        <v>58.7333333333333</v>
      </c>
      <c r="Q487" s="9" t="n">
        <f aca="false">INDEX(Scenario!$B$18:$B$20,MATCH(B487,Scenario!$A$18:$A$20,0))</f>
        <v>60</v>
      </c>
      <c r="R487" s="9" t="n">
        <f aca="false">INDEX(Scenario!$C$18:$C$20,MATCH(B487,Scenario!$A$18:$A$20,0))</f>
        <v>1440</v>
      </c>
      <c r="S487" s="9" t="n">
        <f aca="false">IF(ISNUMBER(M487),IF(M487&lt;=Q487,1,0),"")</f>
        <v>1</v>
      </c>
      <c r="T487" s="9" t="n">
        <f aca="false">IF(ISNUMBER(P487),IF(P487&lt;=R487,1,0),"")</f>
        <v>1</v>
      </c>
      <c r="U487" s="9" t="n">
        <f aca="false">IF(E487&gt;Scenario!$B$14,0,IF(OR(AND(ISNUMBER(H487),H487&lt;=Scenario!$B$14),AND(ISNUMBER(I487),I487&lt;=Scenario!$B$14)),0,1))</f>
        <v>0</v>
      </c>
      <c r="V487" s="9" t="n">
        <f aca="false">IF(AND(U487=1,(Scenario!$B$14-E487)/60&gt;R487),1,0)</f>
        <v>0</v>
      </c>
      <c r="W487" s="9" t="n">
        <f aca="false">IF(OR(C487=Scenario!$B$22,C487=Scenario!$C$22),1,0)</f>
        <v>0</v>
      </c>
      <c r="X487" s="9" t="n">
        <f aca="false">IF(ISNUMBER(I487),1,0)</f>
        <v>0</v>
      </c>
      <c r="Y487" s="9" t="n">
        <f aca="false">MOD(INT(E487/86400)+3,7)</f>
        <v>3</v>
      </c>
      <c r="Z487" s="9" t="n">
        <f aca="false">MOD(INT(E487/3600),24)</f>
        <v>12</v>
      </c>
      <c r="AA487" s="6" t="s">
        <v>1219</v>
      </c>
    </row>
    <row r="488" customFormat="false" ht="15" hidden="false" customHeight="false" outlineLevel="0" collapsed="false">
      <c r="A488" s="6" t="s">
        <v>1220</v>
      </c>
      <c r="B488" s="6" t="s">
        <v>42</v>
      </c>
      <c r="C488" s="6" t="s">
        <v>47</v>
      </c>
      <c r="D488" s="6" t="s">
        <v>171</v>
      </c>
      <c r="E488" s="6" t="n">
        <v>1784203743</v>
      </c>
      <c r="F488" s="6" t="n">
        <v>1784203917</v>
      </c>
      <c r="G488" s="6" t="n">
        <v>1784203774</v>
      </c>
      <c r="H488" s="6" t="n">
        <v>1784219067</v>
      </c>
      <c r="J488" s="6" t="n">
        <v>0</v>
      </c>
      <c r="K488" s="6" t="n">
        <v>0</v>
      </c>
      <c r="L488" s="9" t="n">
        <f aca="false">IF(AND(E488&gt;=Scenario!$B$11,E488&lt;Scenario!$B$12),1,0)</f>
        <v>1</v>
      </c>
      <c r="M488" s="9" t="n">
        <f aca="false">IF(AND(L488=1,ISNUMBER(F488)),MAX(0,F488-E488)/60,"")</f>
        <v>2.9</v>
      </c>
      <c r="N488" s="9" t="n">
        <f aca="false">IF(AND(L488=1,ISNUMBER(G488)),MAX(0,G488-E488)/60,"")</f>
        <v>0.516666666666667</v>
      </c>
      <c r="O488" s="9" t="n">
        <f aca="false">IF(ISNUMBER(H488),IF(AND(H488&gt;=Scenario!$B$11,H488&lt;Scenario!$B$12),1,0),0)</f>
        <v>1</v>
      </c>
      <c r="P488" s="9" t="n">
        <f aca="false">IF(O488=1,MAX(0,H488-E488)/60,"")</f>
        <v>255.4</v>
      </c>
      <c r="Q488" s="9" t="n">
        <f aca="false">INDEX(Scenario!$B$18:$B$20,MATCH(B488,Scenario!$A$18:$A$20,0))</f>
        <v>15</v>
      </c>
      <c r="R488" s="9" t="n">
        <f aca="false">INDEX(Scenario!$C$18:$C$20,MATCH(B488,Scenario!$A$18:$A$20,0))</f>
        <v>240</v>
      </c>
      <c r="S488" s="9" t="n">
        <f aca="false">IF(ISNUMBER(M488),IF(M488&lt;=Q488,1,0),"")</f>
        <v>1</v>
      </c>
      <c r="T488" s="9" t="n">
        <f aca="false">IF(ISNUMBER(P488),IF(P488&lt;=R488,1,0),"")</f>
        <v>0</v>
      </c>
      <c r="U488" s="9" t="n">
        <f aca="false">IF(E488&gt;Scenario!$B$14,0,IF(OR(AND(ISNUMBER(H488),H488&lt;=Scenario!$B$14),AND(ISNUMBER(I488),I488&lt;=Scenario!$B$14)),0,1))</f>
        <v>0</v>
      </c>
      <c r="V488" s="9" t="n">
        <f aca="false">IF(AND(U488=1,(Scenario!$B$14-E488)/60&gt;R488),1,0)</f>
        <v>0</v>
      </c>
      <c r="W488" s="9" t="n">
        <f aca="false">IF(OR(C488=Scenario!$B$22,C488=Scenario!$C$22),1,0)</f>
        <v>1</v>
      </c>
      <c r="X488" s="9" t="n">
        <f aca="false">IF(ISNUMBER(I488),1,0)</f>
        <v>0</v>
      </c>
      <c r="Y488" s="9" t="n">
        <f aca="false">MOD(INT(E488/86400)+3,7)</f>
        <v>3</v>
      </c>
      <c r="Z488" s="9" t="n">
        <f aca="false">MOD(INT(E488/3600),24)</f>
        <v>12</v>
      </c>
      <c r="AA488" s="6" t="s">
        <v>1221</v>
      </c>
    </row>
    <row r="489" customFormat="false" ht="15" hidden="false" customHeight="false" outlineLevel="0" collapsed="false">
      <c r="A489" s="6" t="s">
        <v>1222</v>
      </c>
      <c r="B489" s="6" t="s">
        <v>43</v>
      </c>
      <c r="C489" s="6" t="s">
        <v>249</v>
      </c>
      <c r="D489" s="6" t="s">
        <v>170</v>
      </c>
      <c r="E489" s="6" t="n">
        <v>1784205286</v>
      </c>
      <c r="F489" s="6" t="n">
        <v>1784205542</v>
      </c>
      <c r="G489" s="6" t="n">
        <v>1784205336</v>
      </c>
      <c r="H489" s="6" t="n">
        <v>1784213238</v>
      </c>
      <c r="J489" s="6" t="n">
        <v>0</v>
      </c>
      <c r="K489" s="6" t="n">
        <v>0</v>
      </c>
      <c r="L489" s="9" t="n">
        <f aca="false">IF(AND(E489&gt;=Scenario!$B$11,E489&lt;Scenario!$B$12),1,0)</f>
        <v>1</v>
      </c>
      <c r="M489" s="9" t="n">
        <f aca="false">IF(AND(L489=1,ISNUMBER(F489)),MAX(0,F489-E489)/60,"")</f>
        <v>4.26666666666667</v>
      </c>
      <c r="N489" s="9" t="n">
        <f aca="false">IF(AND(L489=1,ISNUMBER(G489)),MAX(0,G489-E489)/60,"")</f>
        <v>0.833333333333333</v>
      </c>
      <c r="O489" s="9" t="n">
        <f aca="false">IF(ISNUMBER(H489),IF(AND(H489&gt;=Scenario!$B$11,H489&lt;Scenario!$B$12),1,0),0)</f>
        <v>1</v>
      </c>
      <c r="P489" s="9" t="n">
        <f aca="false">IF(O489=1,MAX(0,H489-E489)/60,"")</f>
        <v>132.533333333333</v>
      </c>
      <c r="Q489" s="9" t="n">
        <f aca="false">INDEX(Scenario!$B$18:$B$20,MATCH(B489,Scenario!$A$18:$A$20,0))</f>
        <v>60</v>
      </c>
      <c r="R489" s="9" t="n">
        <f aca="false">INDEX(Scenario!$C$18:$C$20,MATCH(B489,Scenario!$A$18:$A$20,0))</f>
        <v>1440</v>
      </c>
      <c r="S489" s="9" t="n">
        <f aca="false">IF(ISNUMBER(M489),IF(M489&lt;=Q489,1,0),"")</f>
        <v>1</v>
      </c>
      <c r="T489" s="9" t="n">
        <f aca="false">IF(ISNUMBER(P489),IF(P489&lt;=R489,1,0),"")</f>
        <v>1</v>
      </c>
      <c r="U489" s="9" t="n">
        <f aca="false">IF(E489&gt;Scenario!$B$14,0,IF(OR(AND(ISNUMBER(H489),H489&lt;=Scenario!$B$14),AND(ISNUMBER(I489),I489&lt;=Scenario!$B$14)),0,1))</f>
        <v>0</v>
      </c>
      <c r="V489" s="9" t="n">
        <f aca="false">IF(AND(U489=1,(Scenario!$B$14-E489)/60&gt;R489),1,0)</f>
        <v>0</v>
      </c>
      <c r="W489" s="9" t="n">
        <f aca="false">IF(OR(C489=Scenario!$B$22,C489=Scenario!$C$22),1,0)</f>
        <v>0</v>
      </c>
      <c r="X489" s="9" t="n">
        <f aca="false">IF(ISNUMBER(I489),1,0)</f>
        <v>0</v>
      </c>
      <c r="Y489" s="9" t="n">
        <f aca="false">MOD(INT(E489/86400)+3,7)</f>
        <v>3</v>
      </c>
      <c r="Z489" s="9" t="n">
        <f aca="false">MOD(INT(E489/3600),24)</f>
        <v>12</v>
      </c>
      <c r="AA489" s="6" t="s">
        <v>1223</v>
      </c>
    </row>
    <row r="490" customFormat="false" ht="15" hidden="false" customHeight="false" outlineLevel="0" collapsed="false">
      <c r="A490" s="6" t="s">
        <v>1224</v>
      </c>
      <c r="B490" s="6" t="s">
        <v>44</v>
      </c>
      <c r="C490" s="6" t="s">
        <v>46</v>
      </c>
      <c r="D490" s="6" t="s">
        <v>171</v>
      </c>
      <c r="E490" s="6" t="n">
        <v>1784206163</v>
      </c>
      <c r="F490" s="6" t="n">
        <v>1784206269</v>
      </c>
      <c r="G490" s="6" t="n">
        <v>1784206196</v>
      </c>
      <c r="H490" s="6" t="n">
        <v>1784207594</v>
      </c>
      <c r="J490" s="6" t="n">
        <v>0</v>
      </c>
      <c r="K490" s="6" t="n">
        <v>0</v>
      </c>
      <c r="L490" s="9" t="n">
        <f aca="false">IF(AND(E490&gt;=Scenario!$B$11,E490&lt;Scenario!$B$12),1,0)</f>
        <v>1</v>
      </c>
      <c r="M490" s="9" t="n">
        <f aca="false">IF(AND(L490=1,ISNUMBER(F490)),MAX(0,F490-E490)/60,"")</f>
        <v>1.76666666666667</v>
      </c>
      <c r="N490" s="9" t="n">
        <f aca="false">IF(AND(L490=1,ISNUMBER(G490)),MAX(0,G490-E490)/60,"")</f>
        <v>0.55</v>
      </c>
      <c r="O490" s="9" t="n">
        <f aca="false">IF(ISNUMBER(H490),IF(AND(H490&gt;=Scenario!$B$11,H490&lt;Scenario!$B$12),1,0),0)</f>
        <v>1</v>
      </c>
      <c r="P490" s="9" t="n">
        <f aca="false">IF(O490=1,MAX(0,H490-E490)/60,"")</f>
        <v>23.85</v>
      </c>
      <c r="Q490" s="9" t="n">
        <f aca="false">INDEX(Scenario!$B$18:$B$20,MATCH(B490,Scenario!$A$18:$A$20,0))</f>
        <v>240</v>
      </c>
      <c r="R490" s="9" t="n">
        <f aca="false">INDEX(Scenario!$C$18:$C$20,MATCH(B490,Scenario!$A$18:$A$20,0))</f>
        <v>4320</v>
      </c>
      <c r="S490" s="9" t="n">
        <f aca="false">IF(ISNUMBER(M490),IF(M490&lt;=Q490,1,0),"")</f>
        <v>1</v>
      </c>
      <c r="T490" s="9" t="n">
        <f aca="false">IF(ISNUMBER(P490),IF(P490&lt;=R490,1,0),"")</f>
        <v>1</v>
      </c>
      <c r="U490" s="9" t="n">
        <f aca="false">IF(E490&gt;Scenario!$B$14,0,IF(OR(AND(ISNUMBER(H490),H490&lt;=Scenario!$B$14),AND(ISNUMBER(I490),I490&lt;=Scenario!$B$14)),0,1))</f>
        <v>0</v>
      </c>
      <c r="V490" s="9" t="n">
        <f aca="false">IF(AND(U490=1,(Scenario!$B$14-E490)/60&gt;R490),1,0)</f>
        <v>0</v>
      </c>
      <c r="W490" s="9" t="n">
        <f aca="false">IF(OR(C490=Scenario!$B$22,C490=Scenario!$C$22),1,0)</f>
        <v>1</v>
      </c>
      <c r="X490" s="9" t="n">
        <f aca="false">IF(ISNUMBER(I490),1,0)</f>
        <v>0</v>
      </c>
      <c r="Y490" s="9" t="n">
        <f aca="false">MOD(INT(E490/86400)+3,7)</f>
        <v>3</v>
      </c>
      <c r="Z490" s="9" t="n">
        <f aca="false">MOD(INT(E490/3600),24)</f>
        <v>12</v>
      </c>
      <c r="AA490" s="6" t="s">
        <v>1225</v>
      </c>
    </row>
    <row r="491" customFormat="false" ht="15" hidden="false" customHeight="false" outlineLevel="0" collapsed="false">
      <c r="A491" s="6" t="s">
        <v>1226</v>
      </c>
      <c r="B491" s="6" t="s">
        <v>44</v>
      </c>
      <c r="C491" s="6" t="s">
        <v>288</v>
      </c>
      <c r="D491" s="6" t="s">
        <v>172</v>
      </c>
      <c r="E491" s="6" t="n">
        <v>1784206752</v>
      </c>
      <c r="F491" s="6" t="n">
        <v>1784206856</v>
      </c>
      <c r="G491" s="6" t="n">
        <v>1784206764</v>
      </c>
      <c r="H491" s="6" t="n">
        <v>1784209181</v>
      </c>
      <c r="J491" s="6" t="n">
        <v>0</v>
      </c>
      <c r="K491" s="6" t="n">
        <v>0</v>
      </c>
      <c r="L491" s="9" t="n">
        <f aca="false">IF(AND(E491&gt;=Scenario!$B$11,E491&lt;Scenario!$B$12),1,0)</f>
        <v>1</v>
      </c>
      <c r="M491" s="9" t="n">
        <f aca="false">IF(AND(L491=1,ISNUMBER(F491)),MAX(0,F491-E491)/60,"")</f>
        <v>1.73333333333333</v>
      </c>
      <c r="N491" s="9" t="n">
        <f aca="false">IF(AND(L491=1,ISNUMBER(G491)),MAX(0,G491-E491)/60,"")</f>
        <v>0.2</v>
      </c>
      <c r="O491" s="9" t="n">
        <f aca="false">IF(ISNUMBER(H491),IF(AND(H491&gt;=Scenario!$B$11,H491&lt;Scenario!$B$12),1,0),0)</f>
        <v>1</v>
      </c>
      <c r="P491" s="9" t="n">
        <f aca="false">IF(O491=1,MAX(0,H491-E491)/60,"")</f>
        <v>40.4833333333333</v>
      </c>
      <c r="Q491" s="9" t="n">
        <f aca="false">INDEX(Scenario!$B$18:$B$20,MATCH(B491,Scenario!$A$18:$A$20,0))</f>
        <v>240</v>
      </c>
      <c r="R491" s="9" t="n">
        <f aca="false">INDEX(Scenario!$C$18:$C$20,MATCH(B491,Scenario!$A$18:$A$20,0))</f>
        <v>4320</v>
      </c>
      <c r="S491" s="9" t="n">
        <f aca="false">IF(ISNUMBER(M491),IF(M491&lt;=Q491,1,0),"")</f>
        <v>1</v>
      </c>
      <c r="T491" s="9" t="n">
        <f aca="false">IF(ISNUMBER(P491),IF(P491&lt;=R491,1,0),"")</f>
        <v>1</v>
      </c>
      <c r="U491" s="9" t="n">
        <f aca="false">IF(E491&gt;Scenario!$B$14,0,IF(OR(AND(ISNUMBER(H491),H491&lt;=Scenario!$B$14),AND(ISNUMBER(I491),I491&lt;=Scenario!$B$14)),0,1))</f>
        <v>0</v>
      </c>
      <c r="V491" s="9" t="n">
        <f aca="false">IF(AND(U491=1,(Scenario!$B$14-E491)/60&gt;R491),1,0)</f>
        <v>0</v>
      </c>
      <c r="W491" s="9" t="n">
        <f aca="false">IF(OR(C491=Scenario!$B$22,C491=Scenario!$C$22),1,0)</f>
        <v>0</v>
      </c>
      <c r="X491" s="9" t="n">
        <f aca="false">IF(ISNUMBER(I491),1,0)</f>
        <v>0</v>
      </c>
      <c r="Y491" s="9" t="n">
        <f aca="false">MOD(INT(E491/86400)+3,7)</f>
        <v>3</v>
      </c>
      <c r="Z491" s="9" t="n">
        <f aca="false">MOD(INT(E491/3600),24)</f>
        <v>12</v>
      </c>
      <c r="AA491" s="6" t="s">
        <v>1227</v>
      </c>
    </row>
    <row r="492" customFormat="false" ht="15" hidden="false" customHeight="false" outlineLevel="0" collapsed="false">
      <c r="A492" s="6" t="s">
        <v>1228</v>
      </c>
      <c r="B492" s="6" t="s">
        <v>44</v>
      </c>
      <c r="C492" s="6" t="s">
        <v>288</v>
      </c>
      <c r="D492" s="6" t="s">
        <v>171</v>
      </c>
      <c r="E492" s="6" t="n">
        <v>1784207383</v>
      </c>
      <c r="F492" s="6" t="n">
        <v>1784207583</v>
      </c>
      <c r="G492" s="6" t="n">
        <v>1784207432</v>
      </c>
      <c r="H492" s="6" t="n">
        <v>1784212175</v>
      </c>
      <c r="J492" s="6" t="n">
        <v>0</v>
      </c>
      <c r="K492" s="6" t="n">
        <v>0</v>
      </c>
      <c r="L492" s="9" t="n">
        <f aca="false">IF(AND(E492&gt;=Scenario!$B$11,E492&lt;Scenario!$B$12),1,0)</f>
        <v>1</v>
      </c>
      <c r="M492" s="9" t="n">
        <f aca="false">IF(AND(L492=1,ISNUMBER(F492)),MAX(0,F492-E492)/60,"")</f>
        <v>3.33333333333333</v>
      </c>
      <c r="N492" s="9" t="n">
        <f aca="false">IF(AND(L492=1,ISNUMBER(G492)),MAX(0,G492-E492)/60,"")</f>
        <v>0.816666666666667</v>
      </c>
      <c r="O492" s="9" t="n">
        <f aca="false">IF(ISNUMBER(H492),IF(AND(H492&gt;=Scenario!$B$11,H492&lt;Scenario!$B$12),1,0),0)</f>
        <v>1</v>
      </c>
      <c r="P492" s="9" t="n">
        <f aca="false">IF(O492=1,MAX(0,H492-E492)/60,"")</f>
        <v>79.8666666666667</v>
      </c>
      <c r="Q492" s="9" t="n">
        <f aca="false">INDEX(Scenario!$B$18:$B$20,MATCH(B492,Scenario!$A$18:$A$20,0))</f>
        <v>240</v>
      </c>
      <c r="R492" s="9" t="n">
        <f aca="false">INDEX(Scenario!$C$18:$C$20,MATCH(B492,Scenario!$A$18:$A$20,0))</f>
        <v>4320</v>
      </c>
      <c r="S492" s="9" t="n">
        <f aca="false">IF(ISNUMBER(M492),IF(M492&lt;=Q492,1,0),"")</f>
        <v>1</v>
      </c>
      <c r="T492" s="9" t="n">
        <f aca="false">IF(ISNUMBER(P492),IF(P492&lt;=R492,1,0),"")</f>
        <v>1</v>
      </c>
      <c r="U492" s="9" t="n">
        <f aca="false">IF(E492&gt;Scenario!$B$14,0,IF(OR(AND(ISNUMBER(H492),H492&lt;=Scenario!$B$14),AND(ISNUMBER(I492),I492&lt;=Scenario!$B$14)),0,1))</f>
        <v>0</v>
      </c>
      <c r="V492" s="9" t="n">
        <f aca="false">IF(AND(U492=1,(Scenario!$B$14-E492)/60&gt;R492),1,0)</f>
        <v>0</v>
      </c>
      <c r="W492" s="9" t="n">
        <f aca="false">IF(OR(C492=Scenario!$B$22,C492=Scenario!$C$22),1,0)</f>
        <v>0</v>
      </c>
      <c r="X492" s="9" t="n">
        <f aca="false">IF(ISNUMBER(I492),1,0)</f>
        <v>0</v>
      </c>
      <c r="Y492" s="9" t="n">
        <f aca="false">MOD(INT(E492/86400)+3,7)</f>
        <v>3</v>
      </c>
      <c r="Z492" s="9" t="n">
        <f aca="false">MOD(INT(E492/3600),24)</f>
        <v>13</v>
      </c>
      <c r="AA492" s="6" t="s">
        <v>1229</v>
      </c>
    </row>
    <row r="493" customFormat="false" ht="15" hidden="false" customHeight="false" outlineLevel="0" collapsed="false">
      <c r="A493" s="6" t="s">
        <v>1230</v>
      </c>
      <c r="B493" s="6" t="s">
        <v>43</v>
      </c>
      <c r="C493" s="6" t="s">
        <v>249</v>
      </c>
      <c r="D493" s="6" t="s">
        <v>171</v>
      </c>
      <c r="E493" s="6" t="n">
        <v>1784207637</v>
      </c>
      <c r="F493" s="6" t="n">
        <v>1784207798</v>
      </c>
      <c r="G493" s="6" t="n">
        <v>1784207681</v>
      </c>
      <c r="H493" s="6" t="n">
        <v>1784216682</v>
      </c>
      <c r="J493" s="6" t="n">
        <v>0</v>
      </c>
      <c r="K493" s="6" t="n">
        <v>0</v>
      </c>
      <c r="L493" s="9" t="n">
        <f aca="false">IF(AND(E493&gt;=Scenario!$B$11,E493&lt;Scenario!$B$12),1,0)</f>
        <v>1</v>
      </c>
      <c r="M493" s="9" t="n">
        <f aca="false">IF(AND(L493=1,ISNUMBER(F493)),MAX(0,F493-E493)/60,"")</f>
        <v>2.68333333333333</v>
      </c>
      <c r="N493" s="9" t="n">
        <f aca="false">IF(AND(L493=1,ISNUMBER(G493)),MAX(0,G493-E493)/60,"")</f>
        <v>0.733333333333333</v>
      </c>
      <c r="O493" s="9" t="n">
        <f aca="false">IF(ISNUMBER(H493),IF(AND(H493&gt;=Scenario!$B$11,H493&lt;Scenario!$B$12),1,0),0)</f>
        <v>1</v>
      </c>
      <c r="P493" s="9" t="n">
        <f aca="false">IF(O493=1,MAX(0,H493-E493)/60,"")</f>
        <v>150.75</v>
      </c>
      <c r="Q493" s="9" t="n">
        <f aca="false">INDEX(Scenario!$B$18:$B$20,MATCH(B493,Scenario!$A$18:$A$20,0))</f>
        <v>60</v>
      </c>
      <c r="R493" s="9" t="n">
        <f aca="false">INDEX(Scenario!$C$18:$C$20,MATCH(B493,Scenario!$A$18:$A$20,0))</f>
        <v>1440</v>
      </c>
      <c r="S493" s="9" t="n">
        <f aca="false">IF(ISNUMBER(M493),IF(M493&lt;=Q493,1,0),"")</f>
        <v>1</v>
      </c>
      <c r="T493" s="9" t="n">
        <f aca="false">IF(ISNUMBER(P493),IF(P493&lt;=R493,1,0),"")</f>
        <v>1</v>
      </c>
      <c r="U493" s="9" t="n">
        <f aca="false">IF(E493&gt;Scenario!$B$14,0,IF(OR(AND(ISNUMBER(H493),H493&lt;=Scenario!$B$14),AND(ISNUMBER(I493),I493&lt;=Scenario!$B$14)),0,1))</f>
        <v>0</v>
      </c>
      <c r="V493" s="9" t="n">
        <f aca="false">IF(AND(U493=1,(Scenario!$B$14-E493)/60&gt;R493),1,0)</f>
        <v>0</v>
      </c>
      <c r="W493" s="9" t="n">
        <f aca="false">IF(OR(C493=Scenario!$B$22,C493=Scenario!$C$22),1,0)</f>
        <v>0</v>
      </c>
      <c r="X493" s="9" t="n">
        <f aca="false">IF(ISNUMBER(I493),1,0)</f>
        <v>0</v>
      </c>
      <c r="Y493" s="9" t="n">
        <f aca="false">MOD(INT(E493/86400)+3,7)</f>
        <v>3</v>
      </c>
      <c r="Z493" s="9" t="n">
        <f aca="false">MOD(INT(E493/3600),24)</f>
        <v>13</v>
      </c>
      <c r="AA493" s="6" t="s">
        <v>1231</v>
      </c>
    </row>
    <row r="494" customFormat="false" ht="15" hidden="false" customHeight="false" outlineLevel="0" collapsed="false">
      <c r="A494" s="6" t="s">
        <v>1232</v>
      </c>
      <c r="B494" s="6" t="s">
        <v>44</v>
      </c>
      <c r="C494" s="6" t="s">
        <v>249</v>
      </c>
      <c r="D494" s="6" t="s">
        <v>171</v>
      </c>
      <c r="E494" s="6" t="n">
        <v>1784207882</v>
      </c>
      <c r="F494" s="6" t="n">
        <v>1784207997</v>
      </c>
      <c r="G494" s="6" t="n">
        <v>1784207907</v>
      </c>
      <c r="H494" s="6" t="n">
        <v>1784211449</v>
      </c>
      <c r="J494" s="6" t="n">
        <v>0</v>
      </c>
      <c r="K494" s="6" t="n">
        <v>0</v>
      </c>
      <c r="L494" s="9" t="n">
        <f aca="false">IF(AND(E494&gt;=Scenario!$B$11,E494&lt;Scenario!$B$12),1,0)</f>
        <v>1</v>
      </c>
      <c r="M494" s="9" t="n">
        <f aca="false">IF(AND(L494=1,ISNUMBER(F494)),MAX(0,F494-E494)/60,"")</f>
        <v>1.91666666666667</v>
      </c>
      <c r="N494" s="9" t="n">
        <f aca="false">IF(AND(L494=1,ISNUMBER(G494)),MAX(0,G494-E494)/60,"")</f>
        <v>0.416666666666667</v>
      </c>
      <c r="O494" s="9" t="n">
        <f aca="false">IF(ISNUMBER(H494),IF(AND(H494&gt;=Scenario!$B$11,H494&lt;Scenario!$B$12),1,0),0)</f>
        <v>1</v>
      </c>
      <c r="P494" s="9" t="n">
        <f aca="false">IF(O494=1,MAX(0,H494-E494)/60,"")</f>
        <v>59.45</v>
      </c>
      <c r="Q494" s="9" t="n">
        <f aca="false">INDEX(Scenario!$B$18:$B$20,MATCH(B494,Scenario!$A$18:$A$20,0))</f>
        <v>240</v>
      </c>
      <c r="R494" s="9" t="n">
        <f aca="false">INDEX(Scenario!$C$18:$C$20,MATCH(B494,Scenario!$A$18:$A$20,0))</f>
        <v>4320</v>
      </c>
      <c r="S494" s="9" t="n">
        <f aca="false">IF(ISNUMBER(M494),IF(M494&lt;=Q494,1,0),"")</f>
        <v>1</v>
      </c>
      <c r="T494" s="9" t="n">
        <f aca="false">IF(ISNUMBER(P494),IF(P494&lt;=R494,1,0),"")</f>
        <v>1</v>
      </c>
      <c r="U494" s="9" t="n">
        <f aca="false">IF(E494&gt;Scenario!$B$14,0,IF(OR(AND(ISNUMBER(H494),H494&lt;=Scenario!$B$14),AND(ISNUMBER(I494),I494&lt;=Scenario!$B$14)),0,1))</f>
        <v>0</v>
      </c>
      <c r="V494" s="9" t="n">
        <f aca="false">IF(AND(U494=1,(Scenario!$B$14-E494)/60&gt;R494),1,0)</f>
        <v>0</v>
      </c>
      <c r="W494" s="9" t="n">
        <f aca="false">IF(OR(C494=Scenario!$B$22,C494=Scenario!$C$22),1,0)</f>
        <v>0</v>
      </c>
      <c r="X494" s="9" t="n">
        <f aca="false">IF(ISNUMBER(I494),1,0)</f>
        <v>0</v>
      </c>
      <c r="Y494" s="9" t="n">
        <f aca="false">MOD(INT(E494/86400)+3,7)</f>
        <v>3</v>
      </c>
      <c r="Z494" s="9" t="n">
        <f aca="false">MOD(INT(E494/3600),24)</f>
        <v>13</v>
      </c>
      <c r="AA494" s="6" t="s">
        <v>1233</v>
      </c>
    </row>
    <row r="495" customFormat="false" ht="15" hidden="false" customHeight="false" outlineLevel="0" collapsed="false">
      <c r="A495" s="6" t="s">
        <v>1234</v>
      </c>
      <c r="B495" s="6" t="s">
        <v>42</v>
      </c>
      <c r="C495" s="6" t="s">
        <v>47</v>
      </c>
      <c r="D495" s="6" t="s">
        <v>172</v>
      </c>
      <c r="E495" s="6" t="n">
        <v>1784208653</v>
      </c>
      <c r="F495" s="6" t="n">
        <v>1784210291</v>
      </c>
      <c r="G495" s="6" t="n">
        <v>1784210090</v>
      </c>
      <c r="H495" s="6" t="n">
        <v>1784212442</v>
      </c>
      <c r="J495" s="6" t="n">
        <v>0</v>
      </c>
      <c r="K495" s="6" t="n">
        <v>1</v>
      </c>
      <c r="L495" s="9" t="n">
        <f aca="false">IF(AND(E495&gt;=Scenario!$B$11,E495&lt;Scenario!$B$12),1,0)</f>
        <v>1</v>
      </c>
      <c r="M495" s="9" t="n">
        <f aca="false">IF(AND(L495=1,ISNUMBER(F495)),MAX(0,F495-E495)/60,"")</f>
        <v>27.3</v>
      </c>
      <c r="N495" s="9" t="n">
        <f aca="false">IF(AND(L495=1,ISNUMBER(G495)),MAX(0,G495-E495)/60,"")</f>
        <v>23.95</v>
      </c>
      <c r="O495" s="9" t="n">
        <f aca="false">IF(ISNUMBER(H495),IF(AND(H495&gt;=Scenario!$B$11,H495&lt;Scenario!$B$12),1,0),0)</f>
        <v>1</v>
      </c>
      <c r="P495" s="9" t="n">
        <f aca="false">IF(O495=1,MAX(0,H495-E495)/60,"")</f>
        <v>63.15</v>
      </c>
      <c r="Q495" s="9" t="n">
        <f aca="false">INDEX(Scenario!$B$18:$B$20,MATCH(B495,Scenario!$A$18:$A$20,0))</f>
        <v>15</v>
      </c>
      <c r="R495" s="9" t="n">
        <f aca="false">INDEX(Scenario!$C$18:$C$20,MATCH(B495,Scenario!$A$18:$A$20,0))</f>
        <v>240</v>
      </c>
      <c r="S495" s="9" t="n">
        <f aca="false">IF(ISNUMBER(M495),IF(M495&lt;=Q495,1,0),"")</f>
        <v>0</v>
      </c>
      <c r="T495" s="9" t="n">
        <f aca="false">IF(ISNUMBER(P495),IF(P495&lt;=R495,1,0),"")</f>
        <v>1</v>
      </c>
      <c r="U495" s="9" t="n">
        <f aca="false">IF(E495&gt;Scenario!$B$14,0,IF(OR(AND(ISNUMBER(H495),H495&lt;=Scenario!$B$14),AND(ISNUMBER(I495),I495&lt;=Scenario!$B$14)),0,1))</f>
        <v>0</v>
      </c>
      <c r="V495" s="9" t="n">
        <f aca="false">IF(AND(U495=1,(Scenario!$B$14-E495)/60&gt;R495),1,0)</f>
        <v>0</v>
      </c>
      <c r="W495" s="9" t="n">
        <f aca="false">IF(OR(C495=Scenario!$B$22,C495=Scenario!$C$22),1,0)</f>
        <v>1</v>
      </c>
      <c r="X495" s="9" t="n">
        <f aca="false">IF(ISNUMBER(I495),1,0)</f>
        <v>0</v>
      </c>
      <c r="Y495" s="9" t="n">
        <f aca="false">MOD(INT(E495/86400)+3,7)</f>
        <v>3</v>
      </c>
      <c r="Z495" s="9" t="n">
        <f aca="false">MOD(INT(E495/3600),24)</f>
        <v>13</v>
      </c>
      <c r="AA495" s="6" t="s">
        <v>1235</v>
      </c>
    </row>
    <row r="496" customFormat="false" ht="15" hidden="false" customHeight="false" outlineLevel="0" collapsed="false">
      <c r="A496" s="6" t="s">
        <v>1236</v>
      </c>
      <c r="B496" s="6" t="s">
        <v>43</v>
      </c>
      <c r="C496" s="6" t="s">
        <v>249</v>
      </c>
      <c r="D496" s="6" t="s">
        <v>171</v>
      </c>
      <c r="E496" s="6" t="n">
        <v>1784208860</v>
      </c>
      <c r="F496" s="6" t="n">
        <v>1784211590</v>
      </c>
      <c r="G496" s="6" t="n">
        <v>1784211479</v>
      </c>
      <c r="H496" s="6" t="n">
        <v>1784324637</v>
      </c>
      <c r="J496" s="6" t="n">
        <v>1</v>
      </c>
      <c r="K496" s="6" t="n">
        <v>0</v>
      </c>
      <c r="L496" s="9" t="n">
        <f aca="false">IF(AND(E496&gt;=Scenario!$B$11,E496&lt;Scenario!$B$12),1,0)</f>
        <v>1</v>
      </c>
      <c r="M496" s="9" t="n">
        <f aca="false">IF(AND(L496=1,ISNUMBER(F496)),MAX(0,F496-E496)/60,"")</f>
        <v>45.5</v>
      </c>
      <c r="N496" s="9" t="n">
        <f aca="false">IF(AND(L496=1,ISNUMBER(G496)),MAX(0,G496-E496)/60,"")</f>
        <v>43.65</v>
      </c>
      <c r="O496" s="9" t="n">
        <f aca="false">IF(ISNUMBER(H496),IF(AND(H496&gt;=Scenario!$B$11,H496&lt;Scenario!$B$12),1,0),0)</f>
        <v>1</v>
      </c>
      <c r="P496" s="9" t="n">
        <f aca="false">IF(O496=1,MAX(0,H496-E496)/60,"")</f>
        <v>1929.61666666667</v>
      </c>
      <c r="Q496" s="9" t="n">
        <f aca="false">INDEX(Scenario!$B$18:$B$20,MATCH(B496,Scenario!$A$18:$A$20,0))</f>
        <v>60</v>
      </c>
      <c r="R496" s="9" t="n">
        <f aca="false">INDEX(Scenario!$C$18:$C$20,MATCH(B496,Scenario!$A$18:$A$20,0))</f>
        <v>1440</v>
      </c>
      <c r="S496" s="9" t="n">
        <f aca="false">IF(ISNUMBER(M496),IF(M496&lt;=Q496,1,0),"")</f>
        <v>1</v>
      </c>
      <c r="T496" s="9" t="n">
        <f aca="false">IF(ISNUMBER(P496),IF(P496&lt;=R496,1,0),"")</f>
        <v>0</v>
      </c>
      <c r="U496" s="9" t="n">
        <f aca="false">IF(E496&gt;Scenario!$B$14,0,IF(OR(AND(ISNUMBER(H496),H496&lt;=Scenario!$B$14),AND(ISNUMBER(I496),I496&lt;=Scenario!$B$14)),0,1))</f>
        <v>0</v>
      </c>
      <c r="V496" s="9" t="n">
        <f aca="false">IF(AND(U496=1,(Scenario!$B$14-E496)/60&gt;R496),1,0)</f>
        <v>0</v>
      </c>
      <c r="W496" s="9" t="n">
        <f aca="false">IF(OR(C496=Scenario!$B$22,C496=Scenario!$C$22),1,0)</f>
        <v>0</v>
      </c>
      <c r="X496" s="9" t="n">
        <f aca="false">IF(ISNUMBER(I496),1,0)</f>
        <v>0</v>
      </c>
      <c r="Y496" s="9" t="n">
        <f aca="false">MOD(INT(E496/86400)+3,7)</f>
        <v>3</v>
      </c>
      <c r="Z496" s="9" t="n">
        <f aca="false">MOD(INT(E496/3600),24)</f>
        <v>13</v>
      </c>
      <c r="AA496" s="6" t="s">
        <v>1237</v>
      </c>
    </row>
    <row r="497" customFormat="false" ht="15" hidden="false" customHeight="false" outlineLevel="0" collapsed="false">
      <c r="A497" s="6" t="s">
        <v>1238</v>
      </c>
      <c r="B497" s="6" t="s">
        <v>43</v>
      </c>
      <c r="C497" s="6" t="s">
        <v>46</v>
      </c>
      <c r="D497" s="6" t="s">
        <v>170</v>
      </c>
      <c r="E497" s="6" t="n">
        <v>1784209199</v>
      </c>
      <c r="F497" s="6" t="n">
        <v>1784210684</v>
      </c>
      <c r="G497" s="6" t="n">
        <v>1784210524</v>
      </c>
      <c r="H497" s="6" t="n">
        <v>1784212317</v>
      </c>
      <c r="J497" s="6" t="n">
        <v>0</v>
      </c>
      <c r="K497" s="6" t="n">
        <v>1</v>
      </c>
      <c r="L497" s="9" t="n">
        <f aca="false">IF(AND(E497&gt;=Scenario!$B$11,E497&lt;Scenario!$B$12),1,0)</f>
        <v>1</v>
      </c>
      <c r="M497" s="9" t="n">
        <f aca="false">IF(AND(L497=1,ISNUMBER(F497)),MAX(0,F497-E497)/60,"")</f>
        <v>24.75</v>
      </c>
      <c r="N497" s="9" t="n">
        <f aca="false">IF(AND(L497=1,ISNUMBER(G497)),MAX(0,G497-E497)/60,"")</f>
        <v>22.0833333333333</v>
      </c>
      <c r="O497" s="9" t="n">
        <f aca="false">IF(ISNUMBER(H497),IF(AND(H497&gt;=Scenario!$B$11,H497&lt;Scenario!$B$12),1,0),0)</f>
        <v>1</v>
      </c>
      <c r="P497" s="9" t="n">
        <f aca="false">IF(O497=1,MAX(0,H497-E497)/60,"")</f>
        <v>51.9666666666667</v>
      </c>
      <c r="Q497" s="9" t="n">
        <f aca="false">INDEX(Scenario!$B$18:$B$20,MATCH(B497,Scenario!$A$18:$A$20,0))</f>
        <v>60</v>
      </c>
      <c r="R497" s="9" t="n">
        <f aca="false">INDEX(Scenario!$C$18:$C$20,MATCH(B497,Scenario!$A$18:$A$20,0))</f>
        <v>1440</v>
      </c>
      <c r="S497" s="9" t="n">
        <f aca="false">IF(ISNUMBER(M497),IF(M497&lt;=Q497,1,0),"")</f>
        <v>1</v>
      </c>
      <c r="T497" s="9" t="n">
        <f aca="false">IF(ISNUMBER(P497),IF(P497&lt;=R497,1,0),"")</f>
        <v>1</v>
      </c>
      <c r="U497" s="9" t="n">
        <f aca="false">IF(E497&gt;Scenario!$B$14,0,IF(OR(AND(ISNUMBER(H497),H497&lt;=Scenario!$B$14),AND(ISNUMBER(I497),I497&lt;=Scenario!$B$14)),0,1))</f>
        <v>0</v>
      </c>
      <c r="V497" s="9" t="n">
        <f aca="false">IF(AND(U497=1,(Scenario!$B$14-E497)/60&gt;R497),1,0)</f>
        <v>0</v>
      </c>
      <c r="W497" s="9" t="n">
        <f aca="false">IF(OR(C497=Scenario!$B$22,C497=Scenario!$C$22),1,0)</f>
        <v>1</v>
      </c>
      <c r="X497" s="9" t="n">
        <f aca="false">IF(ISNUMBER(I497),1,0)</f>
        <v>0</v>
      </c>
      <c r="Y497" s="9" t="n">
        <f aca="false">MOD(INT(E497/86400)+3,7)</f>
        <v>3</v>
      </c>
      <c r="Z497" s="9" t="n">
        <f aca="false">MOD(INT(E497/3600),24)</f>
        <v>13</v>
      </c>
      <c r="AA497" s="6" t="s">
        <v>1239</v>
      </c>
    </row>
    <row r="498" customFormat="false" ht="15" hidden="false" customHeight="false" outlineLevel="0" collapsed="false">
      <c r="A498" s="6" t="s">
        <v>1240</v>
      </c>
      <c r="B498" s="6" t="s">
        <v>44</v>
      </c>
      <c r="C498" s="6" t="s">
        <v>46</v>
      </c>
      <c r="D498" s="6" t="s">
        <v>171</v>
      </c>
      <c r="E498" s="6" t="n">
        <v>1784209702</v>
      </c>
      <c r="F498" s="6" t="n">
        <v>1784212253</v>
      </c>
      <c r="G498" s="6" t="n">
        <v>1784212192</v>
      </c>
      <c r="H498" s="6" t="n">
        <v>1784214866</v>
      </c>
      <c r="J498" s="6" t="n">
        <v>0</v>
      </c>
      <c r="K498" s="6" t="n">
        <v>0</v>
      </c>
      <c r="L498" s="9" t="n">
        <f aca="false">IF(AND(E498&gt;=Scenario!$B$11,E498&lt;Scenario!$B$12),1,0)</f>
        <v>1</v>
      </c>
      <c r="M498" s="9" t="n">
        <f aca="false">IF(AND(L498=1,ISNUMBER(F498)),MAX(0,F498-E498)/60,"")</f>
        <v>42.5166666666667</v>
      </c>
      <c r="N498" s="9" t="n">
        <f aca="false">IF(AND(L498=1,ISNUMBER(G498)),MAX(0,G498-E498)/60,"")</f>
        <v>41.5</v>
      </c>
      <c r="O498" s="9" t="n">
        <f aca="false">IF(ISNUMBER(H498),IF(AND(H498&gt;=Scenario!$B$11,H498&lt;Scenario!$B$12),1,0),0)</f>
        <v>1</v>
      </c>
      <c r="P498" s="9" t="n">
        <f aca="false">IF(O498=1,MAX(0,H498-E498)/60,"")</f>
        <v>86.0666666666667</v>
      </c>
      <c r="Q498" s="9" t="n">
        <f aca="false">INDEX(Scenario!$B$18:$B$20,MATCH(B498,Scenario!$A$18:$A$20,0))</f>
        <v>240</v>
      </c>
      <c r="R498" s="9" t="n">
        <f aca="false">INDEX(Scenario!$C$18:$C$20,MATCH(B498,Scenario!$A$18:$A$20,0))</f>
        <v>4320</v>
      </c>
      <c r="S498" s="9" t="n">
        <f aca="false">IF(ISNUMBER(M498),IF(M498&lt;=Q498,1,0),"")</f>
        <v>1</v>
      </c>
      <c r="T498" s="9" t="n">
        <f aca="false">IF(ISNUMBER(P498),IF(P498&lt;=R498,1,0),"")</f>
        <v>1</v>
      </c>
      <c r="U498" s="9" t="n">
        <f aca="false">IF(E498&gt;Scenario!$B$14,0,IF(OR(AND(ISNUMBER(H498),H498&lt;=Scenario!$B$14),AND(ISNUMBER(I498),I498&lt;=Scenario!$B$14)),0,1))</f>
        <v>0</v>
      </c>
      <c r="V498" s="9" t="n">
        <f aca="false">IF(AND(U498=1,(Scenario!$B$14-E498)/60&gt;R498),1,0)</f>
        <v>0</v>
      </c>
      <c r="W498" s="9" t="n">
        <f aca="false">IF(OR(C498=Scenario!$B$22,C498=Scenario!$C$22),1,0)</f>
        <v>1</v>
      </c>
      <c r="X498" s="9" t="n">
        <f aca="false">IF(ISNUMBER(I498),1,0)</f>
        <v>0</v>
      </c>
      <c r="Y498" s="9" t="n">
        <f aca="false">MOD(INT(E498/86400)+3,7)</f>
        <v>3</v>
      </c>
      <c r="Z498" s="9" t="n">
        <f aca="false">MOD(INT(E498/3600),24)</f>
        <v>13</v>
      </c>
      <c r="AA498" s="6" t="s">
        <v>1241</v>
      </c>
    </row>
    <row r="499" customFormat="false" ht="15" hidden="false" customHeight="false" outlineLevel="0" collapsed="false">
      <c r="A499" s="6" t="s">
        <v>1242</v>
      </c>
      <c r="B499" s="6" t="s">
        <v>43</v>
      </c>
      <c r="C499" s="6" t="s">
        <v>46</v>
      </c>
      <c r="D499" s="6" t="s">
        <v>170</v>
      </c>
      <c r="E499" s="6" t="n">
        <v>1784210647</v>
      </c>
      <c r="F499" s="6" t="n">
        <v>1784210746</v>
      </c>
      <c r="G499" s="6" t="n">
        <v>1784210676</v>
      </c>
      <c r="H499" s="6" t="n">
        <v>1784215083</v>
      </c>
      <c r="J499" s="6" t="n">
        <v>0</v>
      </c>
      <c r="K499" s="6" t="n">
        <v>0</v>
      </c>
      <c r="L499" s="9" t="n">
        <f aca="false">IF(AND(E499&gt;=Scenario!$B$11,E499&lt;Scenario!$B$12),1,0)</f>
        <v>1</v>
      </c>
      <c r="M499" s="9" t="n">
        <f aca="false">IF(AND(L499=1,ISNUMBER(F499)),MAX(0,F499-E499)/60,"")</f>
        <v>1.65</v>
      </c>
      <c r="N499" s="9" t="n">
        <f aca="false">IF(AND(L499=1,ISNUMBER(G499)),MAX(0,G499-E499)/60,"")</f>
        <v>0.483333333333333</v>
      </c>
      <c r="O499" s="9" t="n">
        <f aca="false">IF(ISNUMBER(H499),IF(AND(H499&gt;=Scenario!$B$11,H499&lt;Scenario!$B$12),1,0),0)</f>
        <v>1</v>
      </c>
      <c r="P499" s="9" t="n">
        <f aca="false">IF(O499=1,MAX(0,H499-E499)/60,"")</f>
        <v>73.9333333333333</v>
      </c>
      <c r="Q499" s="9" t="n">
        <f aca="false">INDEX(Scenario!$B$18:$B$20,MATCH(B499,Scenario!$A$18:$A$20,0))</f>
        <v>60</v>
      </c>
      <c r="R499" s="9" t="n">
        <f aca="false">INDEX(Scenario!$C$18:$C$20,MATCH(B499,Scenario!$A$18:$A$20,0))</f>
        <v>1440</v>
      </c>
      <c r="S499" s="9" t="n">
        <f aca="false">IF(ISNUMBER(M499),IF(M499&lt;=Q499,1,0),"")</f>
        <v>1</v>
      </c>
      <c r="T499" s="9" t="n">
        <f aca="false">IF(ISNUMBER(P499),IF(P499&lt;=R499,1,0),"")</f>
        <v>1</v>
      </c>
      <c r="U499" s="9" t="n">
        <f aca="false">IF(E499&gt;Scenario!$B$14,0,IF(OR(AND(ISNUMBER(H499),H499&lt;=Scenario!$B$14),AND(ISNUMBER(I499),I499&lt;=Scenario!$B$14)),0,1))</f>
        <v>0</v>
      </c>
      <c r="V499" s="9" t="n">
        <f aca="false">IF(AND(U499=1,(Scenario!$B$14-E499)/60&gt;R499),1,0)</f>
        <v>0</v>
      </c>
      <c r="W499" s="9" t="n">
        <f aca="false">IF(OR(C499=Scenario!$B$22,C499=Scenario!$C$22),1,0)</f>
        <v>1</v>
      </c>
      <c r="X499" s="9" t="n">
        <f aca="false">IF(ISNUMBER(I499),1,0)</f>
        <v>0</v>
      </c>
      <c r="Y499" s="9" t="n">
        <f aca="false">MOD(INT(E499/86400)+3,7)</f>
        <v>3</v>
      </c>
      <c r="Z499" s="9" t="n">
        <f aca="false">MOD(INT(E499/3600),24)</f>
        <v>14</v>
      </c>
      <c r="AA499" s="6" t="s">
        <v>1243</v>
      </c>
    </row>
    <row r="500" customFormat="false" ht="15" hidden="false" customHeight="false" outlineLevel="0" collapsed="false">
      <c r="A500" s="6" t="s">
        <v>1244</v>
      </c>
      <c r="B500" s="6" t="s">
        <v>43</v>
      </c>
      <c r="C500" s="6" t="s">
        <v>249</v>
      </c>
      <c r="D500" s="6" t="s">
        <v>170</v>
      </c>
      <c r="E500" s="6" t="n">
        <v>1784210878</v>
      </c>
      <c r="F500" s="6" t="n">
        <v>1784211776</v>
      </c>
      <c r="G500" s="6" t="n">
        <v>1784211645</v>
      </c>
      <c r="H500" s="6" t="n">
        <v>1784214448</v>
      </c>
      <c r="J500" s="6" t="n">
        <v>0</v>
      </c>
      <c r="K500" s="6" t="n">
        <v>0</v>
      </c>
      <c r="L500" s="9" t="n">
        <f aca="false">IF(AND(E500&gt;=Scenario!$B$11,E500&lt;Scenario!$B$12),1,0)</f>
        <v>1</v>
      </c>
      <c r="M500" s="9" t="n">
        <f aca="false">IF(AND(L500=1,ISNUMBER(F500)),MAX(0,F500-E500)/60,"")</f>
        <v>14.9666666666667</v>
      </c>
      <c r="N500" s="9" t="n">
        <f aca="false">IF(AND(L500=1,ISNUMBER(G500)),MAX(0,G500-E500)/60,"")</f>
        <v>12.7833333333333</v>
      </c>
      <c r="O500" s="9" t="n">
        <f aca="false">IF(ISNUMBER(H500),IF(AND(H500&gt;=Scenario!$B$11,H500&lt;Scenario!$B$12),1,0),0)</f>
        <v>1</v>
      </c>
      <c r="P500" s="9" t="n">
        <f aca="false">IF(O500=1,MAX(0,H500-E500)/60,"")</f>
        <v>59.5</v>
      </c>
      <c r="Q500" s="9" t="n">
        <f aca="false">INDEX(Scenario!$B$18:$B$20,MATCH(B500,Scenario!$A$18:$A$20,0))</f>
        <v>60</v>
      </c>
      <c r="R500" s="9" t="n">
        <f aca="false">INDEX(Scenario!$C$18:$C$20,MATCH(B500,Scenario!$A$18:$A$20,0))</f>
        <v>1440</v>
      </c>
      <c r="S500" s="9" t="n">
        <f aca="false">IF(ISNUMBER(M500),IF(M500&lt;=Q500,1,0),"")</f>
        <v>1</v>
      </c>
      <c r="T500" s="9" t="n">
        <f aca="false">IF(ISNUMBER(P500),IF(P500&lt;=R500,1,0),"")</f>
        <v>1</v>
      </c>
      <c r="U500" s="9" t="n">
        <f aca="false">IF(E500&gt;Scenario!$B$14,0,IF(OR(AND(ISNUMBER(H500),H500&lt;=Scenario!$B$14),AND(ISNUMBER(I500),I500&lt;=Scenario!$B$14)),0,1))</f>
        <v>0</v>
      </c>
      <c r="V500" s="9" t="n">
        <f aca="false">IF(AND(U500=1,(Scenario!$B$14-E500)/60&gt;R500),1,0)</f>
        <v>0</v>
      </c>
      <c r="W500" s="9" t="n">
        <f aca="false">IF(OR(C500=Scenario!$B$22,C500=Scenario!$C$22),1,0)</f>
        <v>0</v>
      </c>
      <c r="X500" s="9" t="n">
        <f aca="false">IF(ISNUMBER(I500),1,0)</f>
        <v>0</v>
      </c>
      <c r="Y500" s="9" t="n">
        <f aca="false">MOD(INT(E500/86400)+3,7)</f>
        <v>3</v>
      </c>
      <c r="Z500" s="9" t="n">
        <f aca="false">MOD(INT(E500/3600),24)</f>
        <v>14</v>
      </c>
      <c r="AA500" s="6" t="s">
        <v>1245</v>
      </c>
    </row>
    <row r="501" customFormat="false" ht="15" hidden="false" customHeight="false" outlineLevel="0" collapsed="false">
      <c r="A501" s="6" t="s">
        <v>1246</v>
      </c>
      <c r="B501" s="6" t="s">
        <v>43</v>
      </c>
      <c r="C501" s="6" t="s">
        <v>249</v>
      </c>
      <c r="D501" s="6" t="s">
        <v>170</v>
      </c>
      <c r="E501" s="6" t="n">
        <v>1784213616</v>
      </c>
      <c r="F501" s="6" t="n">
        <v>1784215349</v>
      </c>
      <c r="G501" s="6" t="n">
        <v>1784215143</v>
      </c>
      <c r="H501" s="6" t="n">
        <v>1784219470</v>
      </c>
      <c r="J501" s="6" t="n">
        <v>0</v>
      </c>
      <c r="K501" s="6" t="n">
        <v>0</v>
      </c>
      <c r="L501" s="9" t="n">
        <f aca="false">IF(AND(E501&gt;=Scenario!$B$11,E501&lt;Scenario!$B$12),1,0)</f>
        <v>1</v>
      </c>
      <c r="M501" s="9" t="n">
        <f aca="false">IF(AND(L501=1,ISNUMBER(F501)),MAX(0,F501-E501)/60,"")</f>
        <v>28.8833333333333</v>
      </c>
      <c r="N501" s="9" t="n">
        <f aca="false">IF(AND(L501=1,ISNUMBER(G501)),MAX(0,G501-E501)/60,"")</f>
        <v>25.45</v>
      </c>
      <c r="O501" s="9" t="n">
        <f aca="false">IF(ISNUMBER(H501),IF(AND(H501&gt;=Scenario!$B$11,H501&lt;Scenario!$B$12),1,0),0)</f>
        <v>1</v>
      </c>
      <c r="P501" s="9" t="n">
        <f aca="false">IF(O501=1,MAX(0,H501-E501)/60,"")</f>
        <v>97.5666666666667</v>
      </c>
      <c r="Q501" s="9" t="n">
        <f aca="false">INDEX(Scenario!$B$18:$B$20,MATCH(B501,Scenario!$A$18:$A$20,0))</f>
        <v>60</v>
      </c>
      <c r="R501" s="9" t="n">
        <f aca="false">INDEX(Scenario!$C$18:$C$20,MATCH(B501,Scenario!$A$18:$A$20,0))</f>
        <v>1440</v>
      </c>
      <c r="S501" s="9" t="n">
        <f aca="false">IF(ISNUMBER(M501),IF(M501&lt;=Q501,1,0),"")</f>
        <v>1</v>
      </c>
      <c r="T501" s="9" t="n">
        <f aca="false">IF(ISNUMBER(P501),IF(P501&lt;=R501,1,0),"")</f>
        <v>1</v>
      </c>
      <c r="U501" s="9" t="n">
        <f aca="false">IF(E501&gt;Scenario!$B$14,0,IF(OR(AND(ISNUMBER(H501),H501&lt;=Scenario!$B$14),AND(ISNUMBER(I501),I501&lt;=Scenario!$B$14)),0,1))</f>
        <v>0</v>
      </c>
      <c r="V501" s="9" t="n">
        <f aca="false">IF(AND(U501=1,(Scenario!$B$14-E501)/60&gt;R501),1,0)</f>
        <v>0</v>
      </c>
      <c r="W501" s="9" t="n">
        <f aca="false">IF(OR(C501=Scenario!$B$22,C501=Scenario!$C$22),1,0)</f>
        <v>0</v>
      </c>
      <c r="X501" s="9" t="n">
        <f aca="false">IF(ISNUMBER(I501),1,0)</f>
        <v>0</v>
      </c>
      <c r="Y501" s="9" t="n">
        <f aca="false">MOD(INT(E501/86400)+3,7)</f>
        <v>3</v>
      </c>
      <c r="Z501" s="9" t="n">
        <f aca="false">MOD(INT(E501/3600),24)</f>
        <v>14</v>
      </c>
      <c r="AA501" s="6" t="s">
        <v>1247</v>
      </c>
    </row>
    <row r="502" customFormat="false" ht="15" hidden="false" customHeight="false" outlineLevel="0" collapsed="false">
      <c r="A502" s="6" t="s">
        <v>1248</v>
      </c>
      <c r="B502" s="6" t="s">
        <v>43</v>
      </c>
      <c r="C502" s="6" t="s">
        <v>46</v>
      </c>
      <c r="D502" s="6" t="s">
        <v>172</v>
      </c>
      <c r="E502" s="6" t="n">
        <v>1784213669</v>
      </c>
      <c r="F502" s="6" t="n">
        <v>1784213897</v>
      </c>
      <c r="G502" s="6" t="n">
        <v>1784213711</v>
      </c>
      <c r="H502" s="6" t="n">
        <v>1784216857</v>
      </c>
      <c r="J502" s="6" t="n">
        <v>0</v>
      </c>
      <c r="K502" s="6" t="n">
        <v>0</v>
      </c>
      <c r="L502" s="9" t="n">
        <f aca="false">IF(AND(E502&gt;=Scenario!$B$11,E502&lt;Scenario!$B$12),1,0)</f>
        <v>1</v>
      </c>
      <c r="M502" s="9" t="n">
        <f aca="false">IF(AND(L502=1,ISNUMBER(F502)),MAX(0,F502-E502)/60,"")</f>
        <v>3.8</v>
      </c>
      <c r="N502" s="9" t="n">
        <f aca="false">IF(AND(L502=1,ISNUMBER(G502)),MAX(0,G502-E502)/60,"")</f>
        <v>0.7</v>
      </c>
      <c r="O502" s="9" t="n">
        <f aca="false">IF(ISNUMBER(H502),IF(AND(H502&gt;=Scenario!$B$11,H502&lt;Scenario!$B$12),1,0),0)</f>
        <v>1</v>
      </c>
      <c r="P502" s="9" t="n">
        <f aca="false">IF(O502=1,MAX(0,H502-E502)/60,"")</f>
        <v>53.1333333333333</v>
      </c>
      <c r="Q502" s="9" t="n">
        <f aca="false">INDEX(Scenario!$B$18:$B$20,MATCH(B502,Scenario!$A$18:$A$20,0))</f>
        <v>60</v>
      </c>
      <c r="R502" s="9" t="n">
        <f aca="false">INDEX(Scenario!$C$18:$C$20,MATCH(B502,Scenario!$A$18:$A$20,0))</f>
        <v>1440</v>
      </c>
      <c r="S502" s="9" t="n">
        <f aca="false">IF(ISNUMBER(M502),IF(M502&lt;=Q502,1,0),"")</f>
        <v>1</v>
      </c>
      <c r="T502" s="9" t="n">
        <f aca="false">IF(ISNUMBER(P502),IF(P502&lt;=R502,1,0),"")</f>
        <v>1</v>
      </c>
      <c r="U502" s="9" t="n">
        <f aca="false">IF(E502&gt;Scenario!$B$14,0,IF(OR(AND(ISNUMBER(H502),H502&lt;=Scenario!$B$14),AND(ISNUMBER(I502),I502&lt;=Scenario!$B$14)),0,1))</f>
        <v>0</v>
      </c>
      <c r="V502" s="9" t="n">
        <f aca="false">IF(AND(U502=1,(Scenario!$B$14-E502)/60&gt;R502),1,0)</f>
        <v>0</v>
      </c>
      <c r="W502" s="9" t="n">
        <f aca="false">IF(OR(C502=Scenario!$B$22,C502=Scenario!$C$22),1,0)</f>
        <v>1</v>
      </c>
      <c r="X502" s="9" t="n">
        <f aca="false">IF(ISNUMBER(I502),1,0)</f>
        <v>0</v>
      </c>
      <c r="Y502" s="9" t="n">
        <f aca="false">MOD(INT(E502/86400)+3,7)</f>
        <v>3</v>
      </c>
      <c r="Z502" s="9" t="n">
        <f aca="false">MOD(INT(E502/3600),24)</f>
        <v>14</v>
      </c>
      <c r="AA502" s="6" t="s">
        <v>1249</v>
      </c>
    </row>
    <row r="503" customFormat="false" ht="15" hidden="false" customHeight="false" outlineLevel="0" collapsed="false">
      <c r="A503" s="6" t="s">
        <v>1250</v>
      </c>
      <c r="B503" s="6" t="s">
        <v>44</v>
      </c>
      <c r="C503" s="6" t="s">
        <v>249</v>
      </c>
      <c r="D503" s="6" t="s">
        <v>170</v>
      </c>
      <c r="E503" s="6" t="n">
        <v>1784214039</v>
      </c>
      <c r="F503" s="6" t="n">
        <v>1784217728</v>
      </c>
      <c r="G503" s="6" t="n">
        <v>1784217627</v>
      </c>
      <c r="H503" s="6" t="n">
        <v>1784219107</v>
      </c>
      <c r="J503" s="6" t="n">
        <v>0</v>
      </c>
      <c r="K503" s="6" t="n">
        <v>0</v>
      </c>
      <c r="L503" s="9" t="n">
        <f aca="false">IF(AND(E503&gt;=Scenario!$B$11,E503&lt;Scenario!$B$12),1,0)</f>
        <v>1</v>
      </c>
      <c r="M503" s="9" t="n">
        <f aca="false">IF(AND(L503=1,ISNUMBER(F503)),MAX(0,F503-E503)/60,"")</f>
        <v>61.4833333333333</v>
      </c>
      <c r="N503" s="9" t="n">
        <f aca="false">IF(AND(L503=1,ISNUMBER(G503)),MAX(0,G503-E503)/60,"")</f>
        <v>59.8</v>
      </c>
      <c r="O503" s="9" t="n">
        <f aca="false">IF(ISNUMBER(H503),IF(AND(H503&gt;=Scenario!$B$11,H503&lt;Scenario!$B$12),1,0),0)</f>
        <v>1</v>
      </c>
      <c r="P503" s="9" t="n">
        <f aca="false">IF(O503=1,MAX(0,H503-E503)/60,"")</f>
        <v>84.4666666666667</v>
      </c>
      <c r="Q503" s="9" t="n">
        <f aca="false">INDEX(Scenario!$B$18:$B$20,MATCH(B503,Scenario!$A$18:$A$20,0))</f>
        <v>240</v>
      </c>
      <c r="R503" s="9" t="n">
        <f aca="false">INDEX(Scenario!$C$18:$C$20,MATCH(B503,Scenario!$A$18:$A$20,0))</f>
        <v>4320</v>
      </c>
      <c r="S503" s="9" t="n">
        <f aca="false">IF(ISNUMBER(M503),IF(M503&lt;=Q503,1,0),"")</f>
        <v>1</v>
      </c>
      <c r="T503" s="9" t="n">
        <f aca="false">IF(ISNUMBER(P503),IF(P503&lt;=R503,1,0),"")</f>
        <v>1</v>
      </c>
      <c r="U503" s="9" t="n">
        <f aca="false">IF(E503&gt;Scenario!$B$14,0,IF(OR(AND(ISNUMBER(H503),H503&lt;=Scenario!$B$14),AND(ISNUMBER(I503),I503&lt;=Scenario!$B$14)),0,1))</f>
        <v>0</v>
      </c>
      <c r="V503" s="9" t="n">
        <f aca="false">IF(AND(U503=1,(Scenario!$B$14-E503)/60&gt;R503),1,0)</f>
        <v>0</v>
      </c>
      <c r="W503" s="9" t="n">
        <f aca="false">IF(OR(C503=Scenario!$B$22,C503=Scenario!$C$22),1,0)</f>
        <v>0</v>
      </c>
      <c r="X503" s="9" t="n">
        <f aca="false">IF(ISNUMBER(I503),1,0)</f>
        <v>0</v>
      </c>
      <c r="Y503" s="9" t="n">
        <f aca="false">MOD(INT(E503/86400)+3,7)</f>
        <v>3</v>
      </c>
      <c r="Z503" s="9" t="n">
        <f aca="false">MOD(INT(E503/3600),24)</f>
        <v>15</v>
      </c>
      <c r="AA503" s="6" t="s">
        <v>1251</v>
      </c>
    </row>
    <row r="504" customFormat="false" ht="15" hidden="false" customHeight="false" outlineLevel="0" collapsed="false">
      <c r="A504" s="6" t="s">
        <v>1252</v>
      </c>
      <c r="B504" s="6" t="s">
        <v>43</v>
      </c>
      <c r="C504" s="6" t="s">
        <v>249</v>
      </c>
      <c r="D504" s="6" t="s">
        <v>171</v>
      </c>
      <c r="E504" s="6" t="n">
        <v>1784215204</v>
      </c>
      <c r="F504" s="6" t="n">
        <v>1784216774</v>
      </c>
      <c r="G504" s="6" t="n">
        <v>1784216707</v>
      </c>
      <c r="H504" s="6" t="n">
        <v>1784292146</v>
      </c>
      <c r="J504" s="6" t="n">
        <v>1</v>
      </c>
      <c r="K504" s="6" t="n">
        <v>1</v>
      </c>
      <c r="L504" s="9" t="n">
        <f aca="false">IF(AND(E504&gt;=Scenario!$B$11,E504&lt;Scenario!$B$12),1,0)</f>
        <v>1</v>
      </c>
      <c r="M504" s="9" t="n">
        <f aca="false">IF(AND(L504=1,ISNUMBER(F504)),MAX(0,F504-E504)/60,"")</f>
        <v>26.1666666666667</v>
      </c>
      <c r="N504" s="9" t="n">
        <f aca="false">IF(AND(L504=1,ISNUMBER(G504)),MAX(0,G504-E504)/60,"")</f>
        <v>25.05</v>
      </c>
      <c r="O504" s="9" t="n">
        <f aca="false">IF(ISNUMBER(H504),IF(AND(H504&gt;=Scenario!$B$11,H504&lt;Scenario!$B$12),1,0),0)</f>
        <v>1</v>
      </c>
      <c r="P504" s="9" t="n">
        <f aca="false">IF(O504=1,MAX(0,H504-E504)/60,"")</f>
        <v>1282.36666666667</v>
      </c>
      <c r="Q504" s="9" t="n">
        <f aca="false">INDEX(Scenario!$B$18:$B$20,MATCH(B504,Scenario!$A$18:$A$20,0))</f>
        <v>60</v>
      </c>
      <c r="R504" s="9" t="n">
        <f aca="false">INDEX(Scenario!$C$18:$C$20,MATCH(B504,Scenario!$A$18:$A$20,0))</f>
        <v>1440</v>
      </c>
      <c r="S504" s="9" t="n">
        <f aca="false">IF(ISNUMBER(M504),IF(M504&lt;=Q504,1,0),"")</f>
        <v>1</v>
      </c>
      <c r="T504" s="9" t="n">
        <f aca="false">IF(ISNUMBER(P504),IF(P504&lt;=R504,1,0),"")</f>
        <v>1</v>
      </c>
      <c r="U504" s="9" t="n">
        <f aca="false">IF(E504&gt;Scenario!$B$14,0,IF(OR(AND(ISNUMBER(H504),H504&lt;=Scenario!$B$14),AND(ISNUMBER(I504),I504&lt;=Scenario!$B$14)),0,1))</f>
        <v>0</v>
      </c>
      <c r="V504" s="9" t="n">
        <f aca="false">IF(AND(U504=1,(Scenario!$B$14-E504)/60&gt;R504),1,0)</f>
        <v>0</v>
      </c>
      <c r="W504" s="9" t="n">
        <f aca="false">IF(OR(C504=Scenario!$B$22,C504=Scenario!$C$22),1,0)</f>
        <v>0</v>
      </c>
      <c r="X504" s="9" t="n">
        <f aca="false">IF(ISNUMBER(I504),1,0)</f>
        <v>0</v>
      </c>
      <c r="Y504" s="9" t="n">
        <f aca="false">MOD(INT(E504/86400)+3,7)</f>
        <v>3</v>
      </c>
      <c r="Z504" s="9" t="n">
        <f aca="false">MOD(INT(E504/3600),24)</f>
        <v>15</v>
      </c>
      <c r="AA504" s="6" t="s">
        <v>1253</v>
      </c>
    </row>
    <row r="505" customFormat="false" ht="15" hidden="false" customHeight="false" outlineLevel="0" collapsed="false">
      <c r="A505" s="6" t="s">
        <v>1254</v>
      </c>
      <c r="B505" s="6" t="s">
        <v>43</v>
      </c>
      <c r="C505" s="6" t="s">
        <v>46</v>
      </c>
      <c r="D505" s="6" t="s">
        <v>171</v>
      </c>
      <c r="E505" s="6" t="n">
        <v>1784215579</v>
      </c>
      <c r="F505" s="6" t="n">
        <v>1784215757</v>
      </c>
      <c r="G505" s="6" t="n">
        <v>1784215619</v>
      </c>
      <c r="H505" s="6" t="n">
        <v>1784296161</v>
      </c>
      <c r="J505" s="6" t="n">
        <v>1</v>
      </c>
      <c r="K505" s="6" t="n">
        <v>0</v>
      </c>
      <c r="L505" s="9" t="n">
        <f aca="false">IF(AND(E505&gt;=Scenario!$B$11,E505&lt;Scenario!$B$12),1,0)</f>
        <v>1</v>
      </c>
      <c r="M505" s="9" t="n">
        <f aca="false">IF(AND(L505=1,ISNUMBER(F505)),MAX(0,F505-E505)/60,"")</f>
        <v>2.96666666666667</v>
      </c>
      <c r="N505" s="9" t="n">
        <f aca="false">IF(AND(L505=1,ISNUMBER(G505)),MAX(0,G505-E505)/60,"")</f>
        <v>0.666666666666667</v>
      </c>
      <c r="O505" s="9" t="n">
        <f aca="false">IF(ISNUMBER(H505),IF(AND(H505&gt;=Scenario!$B$11,H505&lt;Scenario!$B$12),1,0),0)</f>
        <v>1</v>
      </c>
      <c r="P505" s="9" t="n">
        <f aca="false">IF(O505=1,MAX(0,H505-E505)/60,"")</f>
        <v>1343.03333333333</v>
      </c>
      <c r="Q505" s="9" t="n">
        <f aca="false">INDEX(Scenario!$B$18:$B$20,MATCH(B505,Scenario!$A$18:$A$20,0))</f>
        <v>60</v>
      </c>
      <c r="R505" s="9" t="n">
        <f aca="false">INDEX(Scenario!$C$18:$C$20,MATCH(B505,Scenario!$A$18:$A$20,0))</f>
        <v>1440</v>
      </c>
      <c r="S505" s="9" t="n">
        <f aca="false">IF(ISNUMBER(M505),IF(M505&lt;=Q505,1,0),"")</f>
        <v>1</v>
      </c>
      <c r="T505" s="9" t="n">
        <f aca="false">IF(ISNUMBER(P505),IF(P505&lt;=R505,1,0),"")</f>
        <v>1</v>
      </c>
      <c r="U505" s="9" t="n">
        <f aca="false">IF(E505&gt;Scenario!$B$14,0,IF(OR(AND(ISNUMBER(H505),H505&lt;=Scenario!$B$14),AND(ISNUMBER(I505),I505&lt;=Scenario!$B$14)),0,1))</f>
        <v>0</v>
      </c>
      <c r="V505" s="9" t="n">
        <f aca="false">IF(AND(U505=1,(Scenario!$B$14-E505)/60&gt;R505),1,0)</f>
        <v>0</v>
      </c>
      <c r="W505" s="9" t="n">
        <f aca="false">IF(OR(C505=Scenario!$B$22,C505=Scenario!$C$22),1,0)</f>
        <v>1</v>
      </c>
      <c r="X505" s="9" t="n">
        <f aca="false">IF(ISNUMBER(I505),1,0)</f>
        <v>0</v>
      </c>
      <c r="Y505" s="9" t="n">
        <f aca="false">MOD(INT(E505/86400)+3,7)</f>
        <v>3</v>
      </c>
      <c r="Z505" s="9" t="n">
        <f aca="false">MOD(INT(E505/3600),24)</f>
        <v>15</v>
      </c>
      <c r="AA505" s="6" t="s">
        <v>1255</v>
      </c>
    </row>
    <row r="506" customFormat="false" ht="15" hidden="false" customHeight="false" outlineLevel="0" collapsed="false">
      <c r="A506" s="6" t="s">
        <v>1256</v>
      </c>
      <c r="B506" s="6" t="s">
        <v>43</v>
      </c>
      <c r="C506" s="6" t="s">
        <v>249</v>
      </c>
      <c r="D506" s="6" t="s">
        <v>170</v>
      </c>
      <c r="E506" s="6" t="n">
        <v>1784217096</v>
      </c>
      <c r="F506" s="6" t="n">
        <v>1784217459</v>
      </c>
      <c r="G506" s="6" t="n">
        <v>1784217261</v>
      </c>
      <c r="H506" s="6" t="n">
        <v>1784218019</v>
      </c>
      <c r="J506" s="6" t="n">
        <v>0</v>
      </c>
      <c r="K506" s="6" t="n">
        <v>0</v>
      </c>
      <c r="L506" s="9" t="n">
        <f aca="false">IF(AND(E506&gt;=Scenario!$B$11,E506&lt;Scenario!$B$12),1,0)</f>
        <v>1</v>
      </c>
      <c r="M506" s="9" t="n">
        <f aca="false">IF(AND(L506=1,ISNUMBER(F506)),MAX(0,F506-E506)/60,"")</f>
        <v>6.05</v>
      </c>
      <c r="N506" s="9" t="n">
        <f aca="false">IF(AND(L506=1,ISNUMBER(G506)),MAX(0,G506-E506)/60,"")</f>
        <v>2.75</v>
      </c>
      <c r="O506" s="9" t="n">
        <f aca="false">IF(ISNUMBER(H506),IF(AND(H506&gt;=Scenario!$B$11,H506&lt;Scenario!$B$12),1,0),0)</f>
        <v>1</v>
      </c>
      <c r="P506" s="9" t="n">
        <f aca="false">IF(O506=1,MAX(0,H506-E506)/60,"")</f>
        <v>15.3833333333333</v>
      </c>
      <c r="Q506" s="9" t="n">
        <f aca="false">INDEX(Scenario!$B$18:$B$20,MATCH(B506,Scenario!$A$18:$A$20,0))</f>
        <v>60</v>
      </c>
      <c r="R506" s="9" t="n">
        <f aca="false">INDEX(Scenario!$C$18:$C$20,MATCH(B506,Scenario!$A$18:$A$20,0))</f>
        <v>1440</v>
      </c>
      <c r="S506" s="9" t="n">
        <f aca="false">IF(ISNUMBER(M506),IF(M506&lt;=Q506,1,0),"")</f>
        <v>1</v>
      </c>
      <c r="T506" s="9" t="n">
        <f aca="false">IF(ISNUMBER(P506),IF(P506&lt;=R506,1,0),"")</f>
        <v>1</v>
      </c>
      <c r="U506" s="9" t="n">
        <f aca="false">IF(E506&gt;Scenario!$B$14,0,IF(OR(AND(ISNUMBER(H506),H506&lt;=Scenario!$B$14),AND(ISNUMBER(I506),I506&lt;=Scenario!$B$14)),0,1))</f>
        <v>0</v>
      </c>
      <c r="V506" s="9" t="n">
        <f aca="false">IF(AND(U506=1,(Scenario!$B$14-E506)/60&gt;R506),1,0)</f>
        <v>0</v>
      </c>
      <c r="W506" s="9" t="n">
        <f aca="false">IF(OR(C506=Scenario!$B$22,C506=Scenario!$C$22),1,0)</f>
        <v>0</v>
      </c>
      <c r="X506" s="9" t="n">
        <f aca="false">IF(ISNUMBER(I506),1,0)</f>
        <v>0</v>
      </c>
      <c r="Y506" s="9" t="n">
        <f aca="false">MOD(INT(E506/86400)+3,7)</f>
        <v>3</v>
      </c>
      <c r="Z506" s="9" t="n">
        <f aca="false">MOD(INT(E506/3600),24)</f>
        <v>15</v>
      </c>
      <c r="AA506" s="6" t="s">
        <v>1257</v>
      </c>
    </row>
    <row r="507" customFormat="false" ht="15" hidden="false" customHeight="false" outlineLevel="0" collapsed="false">
      <c r="A507" s="6" t="s">
        <v>1258</v>
      </c>
      <c r="B507" s="6" t="s">
        <v>42</v>
      </c>
      <c r="C507" s="6" t="s">
        <v>249</v>
      </c>
      <c r="D507" s="6" t="s">
        <v>171</v>
      </c>
      <c r="E507" s="6" t="n">
        <v>1784219577</v>
      </c>
      <c r="F507" s="6" t="n">
        <v>1784220427</v>
      </c>
      <c r="G507" s="6" t="n">
        <v>1784220352</v>
      </c>
      <c r="H507" s="6" t="n">
        <v>1784222369</v>
      </c>
      <c r="J507" s="6" t="n">
        <v>0</v>
      </c>
      <c r="K507" s="6" t="n">
        <v>0</v>
      </c>
      <c r="L507" s="9" t="n">
        <f aca="false">IF(AND(E507&gt;=Scenario!$B$11,E507&lt;Scenario!$B$12),1,0)</f>
        <v>1</v>
      </c>
      <c r="M507" s="9" t="n">
        <f aca="false">IF(AND(L507=1,ISNUMBER(F507)),MAX(0,F507-E507)/60,"")</f>
        <v>14.1666666666667</v>
      </c>
      <c r="N507" s="9" t="n">
        <f aca="false">IF(AND(L507=1,ISNUMBER(G507)),MAX(0,G507-E507)/60,"")</f>
        <v>12.9166666666667</v>
      </c>
      <c r="O507" s="9" t="n">
        <f aca="false">IF(ISNUMBER(H507),IF(AND(H507&gt;=Scenario!$B$11,H507&lt;Scenario!$B$12),1,0),0)</f>
        <v>1</v>
      </c>
      <c r="P507" s="9" t="n">
        <f aca="false">IF(O507=1,MAX(0,H507-E507)/60,"")</f>
        <v>46.5333333333333</v>
      </c>
      <c r="Q507" s="9" t="n">
        <f aca="false">INDEX(Scenario!$B$18:$B$20,MATCH(B507,Scenario!$A$18:$A$20,0))</f>
        <v>15</v>
      </c>
      <c r="R507" s="9" t="n">
        <f aca="false">INDEX(Scenario!$C$18:$C$20,MATCH(B507,Scenario!$A$18:$A$20,0))</f>
        <v>240</v>
      </c>
      <c r="S507" s="9" t="n">
        <f aca="false">IF(ISNUMBER(M507),IF(M507&lt;=Q507,1,0),"")</f>
        <v>1</v>
      </c>
      <c r="T507" s="9" t="n">
        <f aca="false">IF(ISNUMBER(P507),IF(P507&lt;=R507,1,0),"")</f>
        <v>1</v>
      </c>
      <c r="U507" s="9" t="n">
        <f aca="false">IF(E507&gt;Scenario!$B$14,0,IF(OR(AND(ISNUMBER(H507),H507&lt;=Scenario!$B$14),AND(ISNUMBER(I507),I507&lt;=Scenario!$B$14)),0,1))</f>
        <v>0</v>
      </c>
      <c r="V507" s="9" t="n">
        <f aca="false">IF(AND(U507=1,(Scenario!$B$14-E507)/60&gt;R507),1,0)</f>
        <v>0</v>
      </c>
      <c r="W507" s="9" t="n">
        <f aca="false">IF(OR(C507=Scenario!$B$22,C507=Scenario!$C$22),1,0)</f>
        <v>0</v>
      </c>
      <c r="X507" s="9" t="n">
        <f aca="false">IF(ISNUMBER(I507),1,0)</f>
        <v>0</v>
      </c>
      <c r="Y507" s="9" t="n">
        <f aca="false">MOD(INT(E507/86400)+3,7)</f>
        <v>3</v>
      </c>
      <c r="Z507" s="9" t="n">
        <f aca="false">MOD(INT(E507/3600),24)</f>
        <v>16</v>
      </c>
      <c r="AA507" s="6" t="s">
        <v>1259</v>
      </c>
    </row>
    <row r="508" customFormat="false" ht="15" hidden="false" customHeight="false" outlineLevel="0" collapsed="false">
      <c r="A508" s="6" t="s">
        <v>1260</v>
      </c>
      <c r="B508" s="6" t="s">
        <v>44</v>
      </c>
      <c r="C508" s="6" t="s">
        <v>249</v>
      </c>
      <c r="D508" s="6" t="s">
        <v>171</v>
      </c>
      <c r="E508" s="6" t="n">
        <v>1784219717</v>
      </c>
      <c r="F508" s="6" t="n">
        <v>1784220987</v>
      </c>
      <c r="G508" s="6" t="n">
        <v>1784220911</v>
      </c>
      <c r="H508" s="6" t="n">
        <v>1784224157</v>
      </c>
      <c r="J508" s="6" t="n">
        <v>0</v>
      </c>
      <c r="K508" s="6" t="n">
        <v>0</v>
      </c>
      <c r="L508" s="9" t="n">
        <f aca="false">IF(AND(E508&gt;=Scenario!$B$11,E508&lt;Scenario!$B$12),1,0)</f>
        <v>1</v>
      </c>
      <c r="M508" s="9" t="n">
        <f aca="false">IF(AND(L508=1,ISNUMBER(F508)),MAX(0,F508-E508)/60,"")</f>
        <v>21.1666666666667</v>
      </c>
      <c r="N508" s="9" t="n">
        <f aca="false">IF(AND(L508=1,ISNUMBER(G508)),MAX(0,G508-E508)/60,"")</f>
        <v>19.9</v>
      </c>
      <c r="O508" s="9" t="n">
        <f aca="false">IF(ISNUMBER(H508),IF(AND(H508&gt;=Scenario!$B$11,H508&lt;Scenario!$B$12),1,0),0)</f>
        <v>1</v>
      </c>
      <c r="P508" s="9" t="n">
        <f aca="false">IF(O508=1,MAX(0,H508-E508)/60,"")</f>
        <v>74</v>
      </c>
      <c r="Q508" s="9" t="n">
        <f aca="false">INDEX(Scenario!$B$18:$B$20,MATCH(B508,Scenario!$A$18:$A$20,0))</f>
        <v>240</v>
      </c>
      <c r="R508" s="9" t="n">
        <f aca="false">INDEX(Scenario!$C$18:$C$20,MATCH(B508,Scenario!$A$18:$A$20,0))</f>
        <v>4320</v>
      </c>
      <c r="S508" s="9" t="n">
        <f aca="false">IF(ISNUMBER(M508),IF(M508&lt;=Q508,1,0),"")</f>
        <v>1</v>
      </c>
      <c r="T508" s="9" t="n">
        <f aca="false">IF(ISNUMBER(P508),IF(P508&lt;=R508,1,0),"")</f>
        <v>1</v>
      </c>
      <c r="U508" s="9" t="n">
        <f aca="false">IF(E508&gt;Scenario!$B$14,0,IF(OR(AND(ISNUMBER(H508),H508&lt;=Scenario!$B$14),AND(ISNUMBER(I508),I508&lt;=Scenario!$B$14)),0,1))</f>
        <v>0</v>
      </c>
      <c r="V508" s="9" t="n">
        <f aca="false">IF(AND(U508=1,(Scenario!$B$14-E508)/60&gt;R508),1,0)</f>
        <v>0</v>
      </c>
      <c r="W508" s="9" t="n">
        <f aca="false">IF(OR(C508=Scenario!$B$22,C508=Scenario!$C$22),1,0)</f>
        <v>0</v>
      </c>
      <c r="X508" s="9" t="n">
        <f aca="false">IF(ISNUMBER(I508),1,0)</f>
        <v>0</v>
      </c>
      <c r="Y508" s="9" t="n">
        <f aca="false">MOD(INT(E508/86400)+3,7)</f>
        <v>3</v>
      </c>
      <c r="Z508" s="9" t="n">
        <f aca="false">MOD(INT(E508/3600),24)</f>
        <v>16</v>
      </c>
      <c r="AA508" s="6" t="s">
        <v>1261</v>
      </c>
    </row>
    <row r="509" customFormat="false" ht="15" hidden="false" customHeight="false" outlineLevel="0" collapsed="false">
      <c r="A509" s="6" t="s">
        <v>1262</v>
      </c>
      <c r="B509" s="6" t="s">
        <v>44</v>
      </c>
      <c r="C509" s="6" t="s">
        <v>249</v>
      </c>
      <c r="D509" s="6" t="s">
        <v>172</v>
      </c>
      <c r="E509" s="6" t="n">
        <v>1784221748</v>
      </c>
      <c r="F509" s="6" t="n">
        <v>1784222015</v>
      </c>
      <c r="G509" s="6" t="n">
        <v>1784221792</v>
      </c>
      <c r="H509" s="6" t="n">
        <v>1784225844</v>
      </c>
      <c r="J509" s="6" t="n">
        <v>0</v>
      </c>
      <c r="K509" s="6" t="n">
        <v>0</v>
      </c>
      <c r="L509" s="9" t="n">
        <f aca="false">IF(AND(E509&gt;=Scenario!$B$11,E509&lt;Scenario!$B$12),1,0)</f>
        <v>1</v>
      </c>
      <c r="M509" s="9" t="n">
        <f aca="false">IF(AND(L509=1,ISNUMBER(F509)),MAX(0,F509-E509)/60,"")</f>
        <v>4.45</v>
      </c>
      <c r="N509" s="9" t="n">
        <f aca="false">IF(AND(L509=1,ISNUMBER(G509)),MAX(0,G509-E509)/60,"")</f>
        <v>0.733333333333333</v>
      </c>
      <c r="O509" s="9" t="n">
        <f aca="false">IF(ISNUMBER(H509),IF(AND(H509&gt;=Scenario!$B$11,H509&lt;Scenario!$B$12),1,0),0)</f>
        <v>1</v>
      </c>
      <c r="P509" s="9" t="n">
        <f aca="false">IF(O509=1,MAX(0,H509-E509)/60,"")</f>
        <v>68.2666666666667</v>
      </c>
      <c r="Q509" s="9" t="n">
        <f aca="false">INDEX(Scenario!$B$18:$B$20,MATCH(B509,Scenario!$A$18:$A$20,0))</f>
        <v>240</v>
      </c>
      <c r="R509" s="9" t="n">
        <f aca="false">INDEX(Scenario!$C$18:$C$20,MATCH(B509,Scenario!$A$18:$A$20,0))</f>
        <v>4320</v>
      </c>
      <c r="S509" s="9" t="n">
        <f aca="false">IF(ISNUMBER(M509),IF(M509&lt;=Q509,1,0),"")</f>
        <v>1</v>
      </c>
      <c r="T509" s="9" t="n">
        <f aca="false">IF(ISNUMBER(P509),IF(P509&lt;=R509,1,0),"")</f>
        <v>1</v>
      </c>
      <c r="U509" s="9" t="n">
        <f aca="false">IF(E509&gt;Scenario!$B$14,0,IF(OR(AND(ISNUMBER(H509),H509&lt;=Scenario!$B$14),AND(ISNUMBER(I509),I509&lt;=Scenario!$B$14)),0,1))</f>
        <v>0</v>
      </c>
      <c r="V509" s="9" t="n">
        <f aca="false">IF(AND(U509=1,(Scenario!$B$14-E509)/60&gt;R509),1,0)</f>
        <v>0</v>
      </c>
      <c r="W509" s="9" t="n">
        <f aca="false">IF(OR(C509=Scenario!$B$22,C509=Scenario!$C$22),1,0)</f>
        <v>0</v>
      </c>
      <c r="X509" s="9" t="n">
        <f aca="false">IF(ISNUMBER(I509),1,0)</f>
        <v>0</v>
      </c>
      <c r="Y509" s="9" t="n">
        <f aca="false">MOD(INT(E509/86400)+3,7)</f>
        <v>3</v>
      </c>
      <c r="Z509" s="9" t="n">
        <f aca="false">MOD(INT(E509/3600),24)</f>
        <v>17</v>
      </c>
      <c r="AA509" s="6" t="s">
        <v>1263</v>
      </c>
    </row>
    <row r="510" customFormat="false" ht="15" hidden="false" customHeight="false" outlineLevel="0" collapsed="false">
      <c r="A510" s="6" t="s">
        <v>1264</v>
      </c>
      <c r="B510" s="6" t="s">
        <v>43</v>
      </c>
      <c r="C510" s="6" t="s">
        <v>288</v>
      </c>
      <c r="D510" s="6" t="s">
        <v>171</v>
      </c>
      <c r="E510" s="6" t="n">
        <v>1784223017</v>
      </c>
      <c r="F510" s="6" t="n">
        <v>1784223161</v>
      </c>
      <c r="G510" s="6" t="n">
        <v>1784223034</v>
      </c>
      <c r="H510" s="6" t="n">
        <v>1784227270</v>
      </c>
      <c r="J510" s="6" t="n">
        <v>0</v>
      </c>
      <c r="K510" s="6" t="n">
        <v>0</v>
      </c>
      <c r="L510" s="9" t="n">
        <f aca="false">IF(AND(E510&gt;=Scenario!$B$11,E510&lt;Scenario!$B$12),1,0)</f>
        <v>1</v>
      </c>
      <c r="M510" s="9" t="n">
        <f aca="false">IF(AND(L510=1,ISNUMBER(F510)),MAX(0,F510-E510)/60,"")</f>
        <v>2.4</v>
      </c>
      <c r="N510" s="9" t="n">
        <f aca="false">IF(AND(L510=1,ISNUMBER(G510)),MAX(0,G510-E510)/60,"")</f>
        <v>0.283333333333333</v>
      </c>
      <c r="O510" s="9" t="n">
        <f aca="false">IF(ISNUMBER(H510),IF(AND(H510&gt;=Scenario!$B$11,H510&lt;Scenario!$B$12),1,0),0)</f>
        <v>1</v>
      </c>
      <c r="P510" s="9" t="n">
        <f aca="false">IF(O510=1,MAX(0,H510-E510)/60,"")</f>
        <v>70.8833333333333</v>
      </c>
      <c r="Q510" s="9" t="n">
        <f aca="false">INDEX(Scenario!$B$18:$B$20,MATCH(B510,Scenario!$A$18:$A$20,0))</f>
        <v>60</v>
      </c>
      <c r="R510" s="9" t="n">
        <f aca="false">INDEX(Scenario!$C$18:$C$20,MATCH(B510,Scenario!$A$18:$A$20,0))</f>
        <v>1440</v>
      </c>
      <c r="S510" s="9" t="n">
        <f aca="false">IF(ISNUMBER(M510),IF(M510&lt;=Q510,1,0),"")</f>
        <v>1</v>
      </c>
      <c r="T510" s="9" t="n">
        <f aca="false">IF(ISNUMBER(P510),IF(P510&lt;=R510,1,0),"")</f>
        <v>1</v>
      </c>
      <c r="U510" s="9" t="n">
        <f aca="false">IF(E510&gt;Scenario!$B$14,0,IF(OR(AND(ISNUMBER(H510),H510&lt;=Scenario!$B$14),AND(ISNUMBER(I510),I510&lt;=Scenario!$B$14)),0,1))</f>
        <v>0</v>
      </c>
      <c r="V510" s="9" t="n">
        <f aca="false">IF(AND(U510=1,(Scenario!$B$14-E510)/60&gt;R510),1,0)</f>
        <v>0</v>
      </c>
      <c r="W510" s="9" t="n">
        <f aca="false">IF(OR(C510=Scenario!$B$22,C510=Scenario!$C$22),1,0)</f>
        <v>0</v>
      </c>
      <c r="X510" s="9" t="n">
        <f aca="false">IF(ISNUMBER(I510),1,0)</f>
        <v>0</v>
      </c>
      <c r="Y510" s="9" t="n">
        <f aca="false">MOD(INT(E510/86400)+3,7)</f>
        <v>3</v>
      </c>
      <c r="Z510" s="9" t="n">
        <f aca="false">MOD(INT(E510/3600),24)</f>
        <v>17</v>
      </c>
      <c r="AA510" s="6" t="s">
        <v>1265</v>
      </c>
    </row>
    <row r="511" customFormat="false" ht="15" hidden="false" customHeight="false" outlineLevel="0" collapsed="false">
      <c r="A511" s="6" t="s">
        <v>1266</v>
      </c>
      <c r="B511" s="6" t="s">
        <v>44</v>
      </c>
      <c r="C511" s="6" t="s">
        <v>288</v>
      </c>
      <c r="D511" s="6" t="s">
        <v>172</v>
      </c>
      <c r="E511" s="6" t="n">
        <v>1784224046</v>
      </c>
      <c r="F511" s="6" t="n">
        <v>1784224274</v>
      </c>
      <c r="G511" s="6" t="n">
        <v>1784224105</v>
      </c>
      <c r="H511" s="6" t="n">
        <v>1784225525</v>
      </c>
      <c r="J511" s="6" t="n">
        <v>0</v>
      </c>
      <c r="K511" s="6" t="n">
        <v>0</v>
      </c>
      <c r="L511" s="9" t="n">
        <f aca="false">IF(AND(E511&gt;=Scenario!$B$11,E511&lt;Scenario!$B$12),1,0)</f>
        <v>1</v>
      </c>
      <c r="M511" s="9" t="n">
        <f aca="false">IF(AND(L511=1,ISNUMBER(F511)),MAX(0,F511-E511)/60,"")</f>
        <v>3.8</v>
      </c>
      <c r="N511" s="9" t="n">
        <f aca="false">IF(AND(L511=1,ISNUMBER(G511)),MAX(0,G511-E511)/60,"")</f>
        <v>0.983333333333333</v>
      </c>
      <c r="O511" s="9" t="n">
        <f aca="false">IF(ISNUMBER(H511),IF(AND(H511&gt;=Scenario!$B$11,H511&lt;Scenario!$B$12),1,0),0)</f>
        <v>1</v>
      </c>
      <c r="P511" s="9" t="n">
        <f aca="false">IF(O511=1,MAX(0,H511-E511)/60,"")</f>
        <v>24.65</v>
      </c>
      <c r="Q511" s="9" t="n">
        <f aca="false">INDEX(Scenario!$B$18:$B$20,MATCH(B511,Scenario!$A$18:$A$20,0))</f>
        <v>240</v>
      </c>
      <c r="R511" s="9" t="n">
        <f aca="false">INDEX(Scenario!$C$18:$C$20,MATCH(B511,Scenario!$A$18:$A$20,0))</f>
        <v>4320</v>
      </c>
      <c r="S511" s="9" t="n">
        <f aca="false">IF(ISNUMBER(M511),IF(M511&lt;=Q511,1,0),"")</f>
        <v>1</v>
      </c>
      <c r="T511" s="9" t="n">
        <f aca="false">IF(ISNUMBER(P511),IF(P511&lt;=R511,1,0),"")</f>
        <v>1</v>
      </c>
      <c r="U511" s="9" t="n">
        <f aca="false">IF(E511&gt;Scenario!$B$14,0,IF(OR(AND(ISNUMBER(H511),H511&lt;=Scenario!$B$14),AND(ISNUMBER(I511),I511&lt;=Scenario!$B$14)),0,1))</f>
        <v>0</v>
      </c>
      <c r="V511" s="9" t="n">
        <f aca="false">IF(AND(U511=1,(Scenario!$B$14-E511)/60&gt;R511),1,0)</f>
        <v>0</v>
      </c>
      <c r="W511" s="9" t="n">
        <f aca="false">IF(OR(C511=Scenario!$B$22,C511=Scenario!$C$22),1,0)</f>
        <v>0</v>
      </c>
      <c r="X511" s="9" t="n">
        <f aca="false">IF(ISNUMBER(I511),1,0)</f>
        <v>0</v>
      </c>
      <c r="Y511" s="9" t="n">
        <f aca="false">MOD(INT(E511/86400)+3,7)</f>
        <v>3</v>
      </c>
      <c r="Z511" s="9" t="n">
        <f aca="false">MOD(INT(E511/3600),24)</f>
        <v>17</v>
      </c>
      <c r="AA511" s="6" t="s">
        <v>1267</v>
      </c>
    </row>
    <row r="512" customFormat="false" ht="15" hidden="false" customHeight="false" outlineLevel="0" collapsed="false">
      <c r="A512" s="6" t="s">
        <v>1268</v>
      </c>
      <c r="B512" s="6" t="s">
        <v>44</v>
      </c>
      <c r="C512" s="6" t="s">
        <v>249</v>
      </c>
      <c r="D512" s="6" t="s">
        <v>171</v>
      </c>
      <c r="E512" s="6" t="n">
        <v>1784225638</v>
      </c>
      <c r="F512" s="6" t="n">
        <v>1784225761</v>
      </c>
      <c r="G512" s="6" t="n">
        <v>1784225672</v>
      </c>
      <c r="H512" s="6" t="n">
        <v>1784227280</v>
      </c>
      <c r="J512" s="6" t="n">
        <v>0</v>
      </c>
      <c r="K512" s="6" t="n">
        <v>0</v>
      </c>
      <c r="L512" s="9" t="n">
        <f aca="false">IF(AND(E512&gt;=Scenario!$B$11,E512&lt;Scenario!$B$12),1,0)</f>
        <v>1</v>
      </c>
      <c r="M512" s="9" t="n">
        <f aca="false">IF(AND(L512=1,ISNUMBER(F512)),MAX(0,F512-E512)/60,"")</f>
        <v>2.05</v>
      </c>
      <c r="N512" s="9" t="n">
        <f aca="false">IF(AND(L512=1,ISNUMBER(G512)),MAX(0,G512-E512)/60,"")</f>
        <v>0.566666666666667</v>
      </c>
      <c r="O512" s="9" t="n">
        <f aca="false">IF(ISNUMBER(H512),IF(AND(H512&gt;=Scenario!$B$11,H512&lt;Scenario!$B$12),1,0),0)</f>
        <v>1</v>
      </c>
      <c r="P512" s="9" t="n">
        <f aca="false">IF(O512=1,MAX(0,H512-E512)/60,"")</f>
        <v>27.3666666666667</v>
      </c>
      <c r="Q512" s="9" t="n">
        <f aca="false">INDEX(Scenario!$B$18:$B$20,MATCH(B512,Scenario!$A$18:$A$20,0))</f>
        <v>240</v>
      </c>
      <c r="R512" s="9" t="n">
        <f aca="false">INDEX(Scenario!$C$18:$C$20,MATCH(B512,Scenario!$A$18:$A$20,0))</f>
        <v>4320</v>
      </c>
      <c r="S512" s="9" t="n">
        <f aca="false">IF(ISNUMBER(M512),IF(M512&lt;=Q512,1,0),"")</f>
        <v>1</v>
      </c>
      <c r="T512" s="9" t="n">
        <f aca="false">IF(ISNUMBER(P512),IF(P512&lt;=R512,1,0),"")</f>
        <v>1</v>
      </c>
      <c r="U512" s="9" t="n">
        <f aca="false">IF(E512&gt;Scenario!$B$14,0,IF(OR(AND(ISNUMBER(H512),H512&lt;=Scenario!$B$14),AND(ISNUMBER(I512),I512&lt;=Scenario!$B$14)),0,1))</f>
        <v>0</v>
      </c>
      <c r="V512" s="9" t="n">
        <f aca="false">IF(AND(U512=1,(Scenario!$B$14-E512)/60&gt;R512),1,0)</f>
        <v>0</v>
      </c>
      <c r="W512" s="9" t="n">
        <f aca="false">IF(OR(C512=Scenario!$B$22,C512=Scenario!$C$22),1,0)</f>
        <v>0</v>
      </c>
      <c r="X512" s="9" t="n">
        <f aca="false">IF(ISNUMBER(I512),1,0)</f>
        <v>0</v>
      </c>
      <c r="Y512" s="9" t="n">
        <f aca="false">MOD(INT(E512/86400)+3,7)</f>
        <v>3</v>
      </c>
      <c r="Z512" s="9" t="n">
        <f aca="false">MOD(INT(E512/3600),24)</f>
        <v>18</v>
      </c>
      <c r="AA512" s="6" t="s">
        <v>1269</v>
      </c>
    </row>
    <row r="513" customFormat="false" ht="15" hidden="false" customHeight="false" outlineLevel="0" collapsed="false">
      <c r="A513" s="6" t="s">
        <v>1270</v>
      </c>
      <c r="B513" s="6" t="s">
        <v>42</v>
      </c>
      <c r="C513" s="6" t="s">
        <v>46</v>
      </c>
      <c r="D513" s="6" t="s">
        <v>171</v>
      </c>
      <c r="E513" s="6" t="n">
        <v>1784225757</v>
      </c>
      <c r="F513" s="6" t="n">
        <v>1784225951</v>
      </c>
      <c r="G513" s="6" t="n">
        <v>1784225773</v>
      </c>
      <c r="H513" s="6" t="n">
        <v>1784227225</v>
      </c>
      <c r="J513" s="6" t="n">
        <v>0</v>
      </c>
      <c r="K513" s="6" t="n">
        <v>0</v>
      </c>
      <c r="L513" s="9" t="n">
        <f aca="false">IF(AND(E513&gt;=Scenario!$B$11,E513&lt;Scenario!$B$12),1,0)</f>
        <v>1</v>
      </c>
      <c r="M513" s="9" t="n">
        <f aca="false">IF(AND(L513=1,ISNUMBER(F513)),MAX(0,F513-E513)/60,"")</f>
        <v>3.23333333333333</v>
      </c>
      <c r="N513" s="9" t="n">
        <f aca="false">IF(AND(L513=1,ISNUMBER(G513)),MAX(0,G513-E513)/60,"")</f>
        <v>0.266666666666667</v>
      </c>
      <c r="O513" s="9" t="n">
        <f aca="false">IF(ISNUMBER(H513),IF(AND(H513&gt;=Scenario!$B$11,H513&lt;Scenario!$B$12),1,0),0)</f>
        <v>1</v>
      </c>
      <c r="P513" s="9" t="n">
        <f aca="false">IF(O513=1,MAX(0,H513-E513)/60,"")</f>
        <v>24.4666666666667</v>
      </c>
      <c r="Q513" s="9" t="n">
        <f aca="false">INDEX(Scenario!$B$18:$B$20,MATCH(B513,Scenario!$A$18:$A$20,0))</f>
        <v>15</v>
      </c>
      <c r="R513" s="9" t="n">
        <f aca="false">INDEX(Scenario!$C$18:$C$20,MATCH(B513,Scenario!$A$18:$A$20,0))</f>
        <v>240</v>
      </c>
      <c r="S513" s="9" t="n">
        <f aca="false">IF(ISNUMBER(M513),IF(M513&lt;=Q513,1,0),"")</f>
        <v>1</v>
      </c>
      <c r="T513" s="9" t="n">
        <f aca="false">IF(ISNUMBER(P513),IF(P513&lt;=R513,1,0),"")</f>
        <v>1</v>
      </c>
      <c r="U513" s="9" t="n">
        <f aca="false">IF(E513&gt;Scenario!$B$14,0,IF(OR(AND(ISNUMBER(H513),H513&lt;=Scenario!$B$14),AND(ISNUMBER(I513),I513&lt;=Scenario!$B$14)),0,1))</f>
        <v>0</v>
      </c>
      <c r="V513" s="9" t="n">
        <f aca="false">IF(AND(U513=1,(Scenario!$B$14-E513)/60&gt;R513),1,0)</f>
        <v>0</v>
      </c>
      <c r="W513" s="9" t="n">
        <f aca="false">IF(OR(C513=Scenario!$B$22,C513=Scenario!$C$22),1,0)</f>
        <v>1</v>
      </c>
      <c r="X513" s="9" t="n">
        <f aca="false">IF(ISNUMBER(I513),1,0)</f>
        <v>0</v>
      </c>
      <c r="Y513" s="9" t="n">
        <f aca="false">MOD(INT(E513/86400)+3,7)</f>
        <v>3</v>
      </c>
      <c r="Z513" s="9" t="n">
        <f aca="false">MOD(INT(E513/3600),24)</f>
        <v>18</v>
      </c>
      <c r="AA513" s="6" t="s">
        <v>1271</v>
      </c>
    </row>
    <row r="514" customFormat="false" ht="15" hidden="false" customHeight="false" outlineLevel="0" collapsed="false">
      <c r="A514" s="6" t="s">
        <v>1272</v>
      </c>
      <c r="B514" s="6" t="s">
        <v>44</v>
      </c>
      <c r="C514" s="6" t="s">
        <v>47</v>
      </c>
      <c r="D514" s="6" t="s">
        <v>171</v>
      </c>
      <c r="E514" s="6" t="n">
        <v>1784227439</v>
      </c>
      <c r="F514" s="6" t="n">
        <v>1784227662</v>
      </c>
      <c r="G514" s="6" t="n">
        <v>1784227471</v>
      </c>
      <c r="H514" s="6" t="n">
        <v>1784230670</v>
      </c>
      <c r="J514" s="6" t="n">
        <v>0</v>
      </c>
      <c r="K514" s="6" t="n">
        <v>0</v>
      </c>
      <c r="L514" s="9" t="n">
        <f aca="false">IF(AND(E514&gt;=Scenario!$B$11,E514&lt;Scenario!$B$12),1,0)</f>
        <v>1</v>
      </c>
      <c r="M514" s="9" t="n">
        <f aca="false">IF(AND(L514=1,ISNUMBER(F514)),MAX(0,F514-E514)/60,"")</f>
        <v>3.71666666666667</v>
      </c>
      <c r="N514" s="9" t="n">
        <f aca="false">IF(AND(L514=1,ISNUMBER(G514)),MAX(0,G514-E514)/60,"")</f>
        <v>0.533333333333333</v>
      </c>
      <c r="O514" s="9" t="n">
        <f aca="false">IF(ISNUMBER(H514),IF(AND(H514&gt;=Scenario!$B$11,H514&lt;Scenario!$B$12),1,0),0)</f>
        <v>1</v>
      </c>
      <c r="P514" s="9" t="n">
        <f aca="false">IF(O514=1,MAX(0,H514-E514)/60,"")</f>
        <v>53.85</v>
      </c>
      <c r="Q514" s="9" t="n">
        <f aca="false">INDEX(Scenario!$B$18:$B$20,MATCH(B514,Scenario!$A$18:$A$20,0))</f>
        <v>240</v>
      </c>
      <c r="R514" s="9" t="n">
        <f aca="false">INDEX(Scenario!$C$18:$C$20,MATCH(B514,Scenario!$A$18:$A$20,0))</f>
        <v>4320</v>
      </c>
      <c r="S514" s="9" t="n">
        <f aca="false">IF(ISNUMBER(M514),IF(M514&lt;=Q514,1,0),"")</f>
        <v>1</v>
      </c>
      <c r="T514" s="9" t="n">
        <f aca="false">IF(ISNUMBER(P514),IF(P514&lt;=R514,1,0),"")</f>
        <v>1</v>
      </c>
      <c r="U514" s="9" t="n">
        <f aca="false">IF(E514&gt;Scenario!$B$14,0,IF(OR(AND(ISNUMBER(H514),H514&lt;=Scenario!$B$14),AND(ISNUMBER(I514),I514&lt;=Scenario!$B$14)),0,1))</f>
        <v>0</v>
      </c>
      <c r="V514" s="9" t="n">
        <f aca="false">IF(AND(U514=1,(Scenario!$B$14-E514)/60&gt;R514),1,0)</f>
        <v>0</v>
      </c>
      <c r="W514" s="9" t="n">
        <f aca="false">IF(OR(C514=Scenario!$B$22,C514=Scenario!$C$22),1,0)</f>
        <v>1</v>
      </c>
      <c r="X514" s="9" t="n">
        <f aca="false">IF(ISNUMBER(I514),1,0)</f>
        <v>0</v>
      </c>
      <c r="Y514" s="9" t="n">
        <f aca="false">MOD(INT(E514/86400)+3,7)</f>
        <v>3</v>
      </c>
      <c r="Z514" s="9" t="n">
        <f aca="false">MOD(INT(E514/3600),24)</f>
        <v>18</v>
      </c>
      <c r="AA514" s="6" t="s">
        <v>1273</v>
      </c>
    </row>
    <row r="515" customFormat="false" ht="15" hidden="false" customHeight="false" outlineLevel="0" collapsed="false">
      <c r="A515" s="6" t="s">
        <v>1274</v>
      </c>
      <c r="B515" s="6" t="s">
        <v>43</v>
      </c>
      <c r="C515" s="6" t="s">
        <v>249</v>
      </c>
      <c r="D515" s="6" t="s">
        <v>170</v>
      </c>
      <c r="E515" s="6" t="n">
        <v>1784228049</v>
      </c>
      <c r="F515" s="6" t="n">
        <v>1784228557</v>
      </c>
      <c r="G515" s="6" t="n">
        <v>1784228430</v>
      </c>
      <c r="H515" s="6" t="n">
        <v>1784231121</v>
      </c>
      <c r="J515" s="6" t="n">
        <v>0</v>
      </c>
      <c r="K515" s="6" t="n">
        <v>0</v>
      </c>
      <c r="L515" s="9" t="n">
        <f aca="false">IF(AND(E515&gt;=Scenario!$B$11,E515&lt;Scenario!$B$12),1,0)</f>
        <v>1</v>
      </c>
      <c r="M515" s="9" t="n">
        <f aca="false">IF(AND(L515=1,ISNUMBER(F515)),MAX(0,F515-E515)/60,"")</f>
        <v>8.46666666666667</v>
      </c>
      <c r="N515" s="9" t="n">
        <f aca="false">IF(AND(L515=1,ISNUMBER(G515)),MAX(0,G515-E515)/60,"")</f>
        <v>6.35</v>
      </c>
      <c r="O515" s="9" t="n">
        <f aca="false">IF(ISNUMBER(H515),IF(AND(H515&gt;=Scenario!$B$11,H515&lt;Scenario!$B$12),1,0),0)</f>
        <v>1</v>
      </c>
      <c r="P515" s="9" t="n">
        <f aca="false">IF(O515=1,MAX(0,H515-E515)/60,"")</f>
        <v>51.2</v>
      </c>
      <c r="Q515" s="9" t="n">
        <f aca="false">INDEX(Scenario!$B$18:$B$20,MATCH(B515,Scenario!$A$18:$A$20,0))</f>
        <v>60</v>
      </c>
      <c r="R515" s="9" t="n">
        <f aca="false">INDEX(Scenario!$C$18:$C$20,MATCH(B515,Scenario!$A$18:$A$20,0))</f>
        <v>1440</v>
      </c>
      <c r="S515" s="9" t="n">
        <f aca="false">IF(ISNUMBER(M515),IF(M515&lt;=Q515,1,0),"")</f>
        <v>1</v>
      </c>
      <c r="T515" s="9" t="n">
        <f aca="false">IF(ISNUMBER(P515),IF(P515&lt;=R515,1,0),"")</f>
        <v>1</v>
      </c>
      <c r="U515" s="9" t="n">
        <f aca="false">IF(E515&gt;Scenario!$B$14,0,IF(OR(AND(ISNUMBER(H515),H515&lt;=Scenario!$B$14),AND(ISNUMBER(I515),I515&lt;=Scenario!$B$14)),0,1))</f>
        <v>0</v>
      </c>
      <c r="V515" s="9" t="n">
        <f aca="false">IF(AND(U515=1,(Scenario!$B$14-E515)/60&gt;R515),1,0)</f>
        <v>0</v>
      </c>
      <c r="W515" s="9" t="n">
        <f aca="false">IF(OR(C515=Scenario!$B$22,C515=Scenario!$C$22),1,0)</f>
        <v>0</v>
      </c>
      <c r="X515" s="9" t="n">
        <f aca="false">IF(ISNUMBER(I515),1,0)</f>
        <v>0</v>
      </c>
      <c r="Y515" s="9" t="n">
        <f aca="false">MOD(INT(E515/86400)+3,7)</f>
        <v>3</v>
      </c>
      <c r="Z515" s="9" t="n">
        <f aca="false">MOD(INT(E515/3600),24)</f>
        <v>18</v>
      </c>
      <c r="AA515" s="6" t="s">
        <v>1275</v>
      </c>
    </row>
    <row r="516" customFormat="false" ht="15" hidden="false" customHeight="false" outlineLevel="0" collapsed="false">
      <c r="A516" s="6" t="s">
        <v>1276</v>
      </c>
      <c r="B516" s="6" t="s">
        <v>43</v>
      </c>
      <c r="C516" s="6" t="s">
        <v>47</v>
      </c>
      <c r="D516" s="6" t="s">
        <v>172</v>
      </c>
      <c r="E516" s="6" t="n">
        <v>1784234429</v>
      </c>
      <c r="F516" s="6" t="n">
        <v>1784234684</v>
      </c>
      <c r="G516" s="6" t="n">
        <v>1784234464</v>
      </c>
      <c r="H516" s="6" t="n">
        <v>1784240314</v>
      </c>
      <c r="J516" s="6" t="n">
        <v>0</v>
      </c>
      <c r="K516" s="6" t="n">
        <v>0</v>
      </c>
      <c r="L516" s="9" t="n">
        <f aca="false">IF(AND(E516&gt;=Scenario!$B$11,E516&lt;Scenario!$B$12),1,0)</f>
        <v>1</v>
      </c>
      <c r="M516" s="9" t="n">
        <f aca="false">IF(AND(L516=1,ISNUMBER(F516)),MAX(0,F516-E516)/60,"")</f>
        <v>4.25</v>
      </c>
      <c r="N516" s="9" t="n">
        <f aca="false">IF(AND(L516=1,ISNUMBER(G516)),MAX(0,G516-E516)/60,"")</f>
        <v>0.583333333333333</v>
      </c>
      <c r="O516" s="9" t="n">
        <f aca="false">IF(ISNUMBER(H516),IF(AND(H516&gt;=Scenario!$B$11,H516&lt;Scenario!$B$12),1,0),0)</f>
        <v>1</v>
      </c>
      <c r="P516" s="9" t="n">
        <f aca="false">IF(O516=1,MAX(0,H516-E516)/60,"")</f>
        <v>98.0833333333333</v>
      </c>
      <c r="Q516" s="9" t="n">
        <f aca="false">INDEX(Scenario!$B$18:$B$20,MATCH(B516,Scenario!$A$18:$A$20,0))</f>
        <v>60</v>
      </c>
      <c r="R516" s="9" t="n">
        <f aca="false">INDEX(Scenario!$C$18:$C$20,MATCH(B516,Scenario!$A$18:$A$20,0))</f>
        <v>1440</v>
      </c>
      <c r="S516" s="9" t="n">
        <f aca="false">IF(ISNUMBER(M516),IF(M516&lt;=Q516,1,0),"")</f>
        <v>1</v>
      </c>
      <c r="T516" s="9" t="n">
        <f aca="false">IF(ISNUMBER(P516),IF(P516&lt;=R516,1,0),"")</f>
        <v>1</v>
      </c>
      <c r="U516" s="9" t="n">
        <f aca="false">IF(E516&gt;Scenario!$B$14,0,IF(OR(AND(ISNUMBER(H516),H516&lt;=Scenario!$B$14),AND(ISNUMBER(I516),I516&lt;=Scenario!$B$14)),0,1))</f>
        <v>0</v>
      </c>
      <c r="V516" s="9" t="n">
        <f aca="false">IF(AND(U516=1,(Scenario!$B$14-E516)/60&gt;R516),1,0)</f>
        <v>0</v>
      </c>
      <c r="W516" s="9" t="n">
        <f aca="false">IF(OR(C516=Scenario!$B$22,C516=Scenario!$C$22),1,0)</f>
        <v>1</v>
      </c>
      <c r="X516" s="9" t="n">
        <f aca="false">IF(ISNUMBER(I516),1,0)</f>
        <v>0</v>
      </c>
      <c r="Y516" s="9" t="n">
        <f aca="false">MOD(INT(E516/86400)+3,7)</f>
        <v>3</v>
      </c>
      <c r="Z516" s="9" t="n">
        <f aca="false">MOD(INT(E516/3600),24)</f>
        <v>20</v>
      </c>
      <c r="AA516" s="6" t="s">
        <v>1277</v>
      </c>
    </row>
    <row r="517" customFormat="false" ht="15" hidden="false" customHeight="false" outlineLevel="0" collapsed="false">
      <c r="A517" s="6" t="s">
        <v>1278</v>
      </c>
      <c r="B517" s="6" t="s">
        <v>43</v>
      </c>
      <c r="C517" s="6" t="s">
        <v>47</v>
      </c>
      <c r="D517" s="6" t="s">
        <v>172</v>
      </c>
      <c r="E517" s="6" t="n">
        <v>1784239931</v>
      </c>
      <c r="F517" s="6" t="n">
        <v>1784240528</v>
      </c>
      <c r="G517" s="6" t="n">
        <v>1784240366</v>
      </c>
      <c r="H517" s="6" t="n">
        <v>1784310135</v>
      </c>
      <c r="J517" s="6" t="n">
        <v>1</v>
      </c>
      <c r="K517" s="6" t="n">
        <v>0</v>
      </c>
      <c r="L517" s="9" t="n">
        <f aca="false">IF(AND(E517&gt;=Scenario!$B$11,E517&lt;Scenario!$B$12),1,0)</f>
        <v>1</v>
      </c>
      <c r="M517" s="9" t="n">
        <f aca="false">IF(AND(L517=1,ISNUMBER(F517)),MAX(0,F517-E517)/60,"")</f>
        <v>9.95</v>
      </c>
      <c r="N517" s="9" t="n">
        <f aca="false">IF(AND(L517=1,ISNUMBER(G517)),MAX(0,G517-E517)/60,"")</f>
        <v>7.25</v>
      </c>
      <c r="O517" s="9" t="n">
        <f aca="false">IF(ISNUMBER(H517),IF(AND(H517&gt;=Scenario!$B$11,H517&lt;Scenario!$B$12),1,0),0)</f>
        <v>1</v>
      </c>
      <c r="P517" s="9" t="n">
        <f aca="false">IF(O517=1,MAX(0,H517-E517)/60,"")</f>
        <v>1170.06666666667</v>
      </c>
      <c r="Q517" s="9" t="n">
        <f aca="false">INDEX(Scenario!$B$18:$B$20,MATCH(B517,Scenario!$A$18:$A$20,0))</f>
        <v>60</v>
      </c>
      <c r="R517" s="9" t="n">
        <f aca="false">INDEX(Scenario!$C$18:$C$20,MATCH(B517,Scenario!$A$18:$A$20,0))</f>
        <v>1440</v>
      </c>
      <c r="S517" s="9" t="n">
        <f aca="false">IF(ISNUMBER(M517),IF(M517&lt;=Q517,1,0),"")</f>
        <v>1</v>
      </c>
      <c r="T517" s="9" t="n">
        <f aca="false">IF(ISNUMBER(P517),IF(P517&lt;=R517,1,0),"")</f>
        <v>1</v>
      </c>
      <c r="U517" s="9" t="n">
        <f aca="false">IF(E517&gt;Scenario!$B$14,0,IF(OR(AND(ISNUMBER(H517),H517&lt;=Scenario!$B$14),AND(ISNUMBER(I517),I517&lt;=Scenario!$B$14)),0,1))</f>
        <v>0</v>
      </c>
      <c r="V517" s="9" t="n">
        <f aca="false">IF(AND(U517=1,(Scenario!$B$14-E517)/60&gt;R517),1,0)</f>
        <v>0</v>
      </c>
      <c r="W517" s="9" t="n">
        <f aca="false">IF(OR(C517=Scenario!$B$22,C517=Scenario!$C$22),1,0)</f>
        <v>1</v>
      </c>
      <c r="X517" s="9" t="n">
        <f aca="false">IF(ISNUMBER(I517),1,0)</f>
        <v>0</v>
      </c>
      <c r="Y517" s="9" t="n">
        <f aca="false">MOD(INT(E517/86400)+3,7)</f>
        <v>3</v>
      </c>
      <c r="Z517" s="9" t="n">
        <f aca="false">MOD(INT(E517/3600),24)</f>
        <v>22</v>
      </c>
      <c r="AA517" s="6" t="s">
        <v>1279</v>
      </c>
    </row>
    <row r="518" customFormat="false" ht="15" hidden="false" customHeight="false" outlineLevel="0" collapsed="false">
      <c r="A518" s="6" t="s">
        <v>1280</v>
      </c>
      <c r="B518" s="6" t="s">
        <v>44</v>
      </c>
      <c r="C518" s="6" t="s">
        <v>249</v>
      </c>
      <c r="D518" s="6" t="s">
        <v>171</v>
      </c>
      <c r="E518" s="6" t="n">
        <v>1784270389</v>
      </c>
      <c r="F518" s="6" t="n">
        <v>1784270542</v>
      </c>
      <c r="G518" s="6" t="n">
        <v>1784270432</v>
      </c>
      <c r="H518" s="6" t="n">
        <v>1784272835</v>
      </c>
      <c r="J518" s="6" t="n">
        <v>0</v>
      </c>
      <c r="K518" s="6" t="n">
        <v>0</v>
      </c>
      <c r="L518" s="9" t="n">
        <f aca="false">IF(AND(E518&gt;=Scenario!$B$11,E518&lt;Scenario!$B$12),1,0)</f>
        <v>1</v>
      </c>
      <c r="M518" s="9" t="n">
        <f aca="false">IF(AND(L518=1,ISNUMBER(F518)),MAX(0,F518-E518)/60,"")</f>
        <v>2.55</v>
      </c>
      <c r="N518" s="9" t="n">
        <f aca="false">IF(AND(L518=1,ISNUMBER(G518)),MAX(0,G518-E518)/60,"")</f>
        <v>0.716666666666667</v>
      </c>
      <c r="O518" s="9" t="n">
        <f aca="false">IF(ISNUMBER(H518),IF(AND(H518&gt;=Scenario!$B$11,H518&lt;Scenario!$B$12),1,0),0)</f>
        <v>1</v>
      </c>
      <c r="P518" s="9" t="n">
        <f aca="false">IF(O518=1,MAX(0,H518-E518)/60,"")</f>
        <v>40.7666666666667</v>
      </c>
      <c r="Q518" s="9" t="n">
        <f aca="false">INDEX(Scenario!$B$18:$B$20,MATCH(B518,Scenario!$A$18:$A$20,0))</f>
        <v>240</v>
      </c>
      <c r="R518" s="9" t="n">
        <f aca="false">INDEX(Scenario!$C$18:$C$20,MATCH(B518,Scenario!$A$18:$A$20,0))</f>
        <v>4320</v>
      </c>
      <c r="S518" s="9" t="n">
        <f aca="false">IF(ISNUMBER(M518),IF(M518&lt;=Q518,1,0),"")</f>
        <v>1</v>
      </c>
      <c r="T518" s="9" t="n">
        <f aca="false">IF(ISNUMBER(P518),IF(P518&lt;=R518,1,0),"")</f>
        <v>1</v>
      </c>
      <c r="U518" s="9" t="n">
        <f aca="false">IF(E518&gt;Scenario!$B$14,0,IF(OR(AND(ISNUMBER(H518),H518&lt;=Scenario!$B$14),AND(ISNUMBER(I518),I518&lt;=Scenario!$B$14)),0,1))</f>
        <v>0</v>
      </c>
      <c r="V518" s="9" t="n">
        <f aca="false">IF(AND(U518=1,(Scenario!$B$14-E518)/60&gt;R518),1,0)</f>
        <v>0</v>
      </c>
      <c r="W518" s="9" t="n">
        <f aca="false">IF(OR(C518=Scenario!$B$22,C518=Scenario!$C$22),1,0)</f>
        <v>0</v>
      </c>
      <c r="X518" s="9" t="n">
        <f aca="false">IF(ISNUMBER(I518),1,0)</f>
        <v>0</v>
      </c>
      <c r="Y518" s="9" t="n">
        <f aca="false">MOD(INT(E518/86400)+3,7)</f>
        <v>4</v>
      </c>
      <c r="Z518" s="9" t="n">
        <f aca="false">MOD(INT(E518/3600),24)</f>
        <v>6</v>
      </c>
      <c r="AA518" s="6" t="s">
        <v>1281</v>
      </c>
    </row>
    <row r="519" customFormat="false" ht="15" hidden="false" customHeight="false" outlineLevel="0" collapsed="false">
      <c r="A519" s="6" t="s">
        <v>1282</v>
      </c>
      <c r="B519" s="6" t="s">
        <v>42</v>
      </c>
      <c r="C519" s="6" t="s">
        <v>249</v>
      </c>
      <c r="D519" s="6" t="s">
        <v>172</v>
      </c>
      <c r="E519" s="6" t="n">
        <v>1784274751</v>
      </c>
      <c r="F519" s="6" t="n">
        <v>1784274988</v>
      </c>
      <c r="G519" s="6" t="n">
        <v>1784274803</v>
      </c>
      <c r="H519" s="6" t="n">
        <v>1784327719</v>
      </c>
      <c r="J519" s="6" t="n">
        <v>1</v>
      </c>
      <c r="K519" s="6" t="n">
        <v>0</v>
      </c>
      <c r="L519" s="9" t="n">
        <f aca="false">IF(AND(E519&gt;=Scenario!$B$11,E519&lt;Scenario!$B$12),1,0)</f>
        <v>1</v>
      </c>
      <c r="M519" s="9" t="n">
        <f aca="false">IF(AND(L519=1,ISNUMBER(F519)),MAX(0,F519-E519)/60,"")</f>
        <v>3.95</v>
      </c>
      <c r="N519" s="9" t="n">
        <f aca="false">IF(AND(L519=1,ISNUMBER(G519)),MAX(0,G519-E519)/60,"")</f>
        <v>0.866666666666667</v>
      </c>
      <c r="O519" s="9" t="n">
        <f aca="false">IF(ISNUMBER(H519),IF(AND(H519&gt;=Scenario!$B$11,H519&lt;Scenario!$B$12),1,0),0)</f>
        <v>1</v>
      </c>
      <c r="P519" s="9" t="n">
        <f aca="false">IF(O519=1,MAX(0,H519-E519)/60,"")</f>
        <v>882.8</v>
      </c>
      <c r="Q519" s="9" t="n">
        <f aca="false">INDEX(Scenario!$B$18:$B$20,MATCH(B519,Scenario!$A$18:$A$20,0))</f>
        <v>15</v>
      </c>
      <c r="R519" s="9" t="n">
        <f aca="false">INDEX(Scenario!$C$18:$C$20,MATCH(B519,Scenario!$A$18:$A$20,0))</f>
        <v>240</v>
      </c>
      <c r="S519" s="9" t="n">
        <f aca="false">IF(ISNUMBER(M519),IF(M519&lt;=Q519,1,0),"")</f>
        <v>1</v>
      </c>
      <c r="T519" s="9" t="n">
        <f aca="false">IF(ISNUMBER(P519),IF(P519&lt;=R519,1,0),"")</f>
        <v>0</v>
      </c>
      <c r="U519" s="9" t="n">
        <f aca="false">IF(E519&gt;Scenario!$B$14,0,IF(OR(AND(ISNUMBER(H519),H519&lt;=Scenario!$B$14),AND(ISNUMBER(I519),I519&lt;=Scenario!$B$14)),0,1))</f>
        <v>0</v>
      </c>
      <c r="V519" s="9" t="n">
        <f aca="false">IF(AND(U519=1,(Scenario!$B$14-E519)/60&gt;R519),1,0)</f>
        <v>0</v>
      </c>
      <c r="W519" s="9" t="n">
        <f aca="false">IF(OR(C519=Scenario!$B$22,C519=Scenario!$C$22),1,0)</f>
        <v>0</v>
      </c>
      <c r="X519" s="9" t="n">
        <f aca="false">IF(ISNUMBER(I519),1,0)</f>
        <v>0</v>
      </c>
      <c r="Y519" s="9" t="n">
        <f aca="false">MOD(INT(E519/86400)+3,7)</f>
        <v>4</v>
      </c>
      <c r="Z519" s="9" t="n">
        <f aca="false">MOD(INT(E519/3600),24)</f>
        <v>7</v>
      </c>
      <c r="AA519" s="6" t="s">
        <v>1283</v>
      </c>
    </row>
    <row r="520" customFormat="false" ht="15" hidden="false" customHeight="false" outlineLevel="0" collapsed="false">
      <c r="A520" s="6" t="s">
        <v>1284</v>
      </c>
      <c r="B520" s="6" t="s">
        <v>44</v>
      </c>
      <c r="C520" s="6" t="s">
        <v>46</v>
      </c>
      <c r="D520" s="6" t="s">
        <v>172</v>
      </c>
      <c r="E520" s="6" t="n">
        <v>1784276755</v>
      </c>
      <c r="F520" s="6" t="n">
        <v>1784277045</v>
      </c>
      <c r="G520" s="6" t="n">
        <v>1784276806</v>
      </c>
      <c r="H520" s="6" t="n">
        <v>1784279531</v>
      </c>
      <c r="J520" s="6" t="n">
        <v>0</v>
      </c>
      <c r="K520" s="6" t="n">
        <v>0</v>
      </c>
      <c r="L520" s="9" t="n">
        <f aca="false">IF(AND(E520&gt;=Scenario!$B$11,E520&lt;Scenario!$B$12),1,0)</f>
        <v>1</v>
      </c>
      <c r="M520" s="9" t="n">
        <f aca="false">IF(AND(L520=1,ISNUMBER(F520)),MAX(0,F520-E520)/60,"")</f>
        <v>4.83333333333333</v>
      </c>
      <c r="N520" s="9" t="n">
        <f aca="false">IF(AND(L520=1,ISNUMBER(G520)),MAX(0,G520-E520)/60,"")</f>
        <v>0.85</v>
      </c>
      <c r="O520" s="9" t="n">
        <f aca="false">IF(ISNUMBER(H520),IF(AND(H520&gt;=Scenario!$B$11,H520&lt;Scenario!$B$12),1,0),0)</f>
        <v>1</v>
      </c>
      <c r="P520" s="9" t="n">
        <f aca="false">IF(O520=1,MAX(0,H520-E520)/60,"")</f>
        <v>46.2666666666667</v>
      </c>
      <c r="Q520" s="9" t="n">
        <f aca="false">INDEX(Scenario!$B$18:$B$20,MATCH(B520,Scenario!$A$18:$A$20,0))</f>
        <v>240</v>
      </c>
      <c r="R520" s="9" t="n">
        <f aca="false">INDEX(Scenario!$C$18:$C$20,MATCH(B520,Scenario!$A$18:$A$20,0))</f>
        <v>4320</v>
      </c>
      <c r="S520" s="9" t="n">
        <f aca="false">IF(ISNUMBER(M520),IF(M520&lt;=Q520,1,0),"")</f>
        <v>1</v>
      </c>
      <c r="T520" s="9" t="n">
        <f aca="false">IF(ISNUMBER(P520),IF(P520&lt;=R520,1,0),"")</f>
        <v>1</v>
      </c>
      <c r="U520" s="9" t="n">
        <f aca="false">IF(E520&gt;Scenario!$B$14,0,IF(OR(AND(ISNUMBER(H520),H520&lt;=Scenario!$B$14),AND(ISNUMBER(I520),I520&lt;=Scenario!$B$14)),0,1))</f>
        <v>0</v>
      </c>
      <c r="V520" s="9" t="n">
        <f aca="false">IF(AND(U520=1,(Scenario!$B$14-E520)/60&gt;R520),1,0)</f>
        <v>0</v>
      </c>
      <c r="W520" s="9" t="n">
        <f aca="false">IF(OR(C520=Scenario!$B$22,C520=Scenario!$C$22),1,0)</f>
        <v>1</v>
      </c>
      <c r="X520" s="9" t="n">
        <f aca="false">IF(ISNUMBER(I520),1,0)</f>
        <v>0</v>
      </c>
      <c r="Y520" s="9" t="n">
        <f aca="false">MOD(INT(E520/86400)+3,7)</f>
        <v>4</v>
      </c>
      <c r="Z520" s="9" t="n">
        <f aca="false">MOD(INT(E520/3600),24)</f>
        <v>8</v>
      </c>
      <c r="AA520" s="6" t="s">
        <v>1285</v>
      </c>
    </row>
    <row r="521" customFormat="false" ht="15" hidden="false" customHeight="false" outlineLevel="0" collapsed="false">
      <c r="A521" s="6" t="s">
        <v>1286</v>
      </c>
      <c r="B521" s="6" t="s">
        <v>43</v>
      </c>
      <c r="C521" s="6" t="s">
        <v>249</v>
      </c>
      <c r="D521" s="6" t="s">
        <v>170</v>
      </c>
      <c r="E521" s="6" t="n">
        <v>1784278044</v>
      </c>
      <c r="F521" s="6" t="n">
        <v>1784278182</v>
      </c>
      <c r="G521" s="6" t="n">
        <v>1784278098</v>
      </c>
      <c r="H521" s="6" t="n">
        <v>1784362232</v>
      </c>
      <c r="J521" s="6" t="n">
        <v>1</v>
      </c>
      <c r="K521" s="6" t="n">
        <v>0</v>
      </c>
      <c r="L521" s="9" t="n">
        <f aca="false">IF(AND(E521&gt;=Scenario!$B$11,E521&lt;Scenario!$B$12),1,0)</f>
        <v>1</v>
      </c>
      <c r="M521" s="9" t="n">
        <f aca="false">IF(AND(L521=1,ISNUMBER(F521)),MAX(0,F521-E521)/60,"")</f>
        <v>2.3</v>
      </c>
      <c r="N521" s="9" t="n">
        <f aca="false">IF(AND(L521=1,ISNUMBER(G521)),MAX(0,G521-E521)/60,"")</f>
        <v>0.9</v>
      </c>
      <c r="O521" s="9" t="n">
        <f aca="false">IF(ISNUMBER(H521),IF(AND(H521&gt;=Scenario!$B$11,H521&lt;Scenario!$B$12),1,0),0)</f>
        <v>1</v>
      </c>
      <c r="P521" s="9" t="n">
        <f aca="false">IF(O521=1,MAX(0,H521-E521)/60,"")</f>
        <v>1403.13333333333</v>
      </c>
      <c r="Q521" s="9" t="n">
        <f aca="false">INDEX(Scenario!$B$18:$B$20,MATCH(B521,Scenario!$A$18:$A$20,0))</f>
        <v>60</v>
      </c>
      <c r="R521" s="9" t="n">
        <f aca="false">INDEX(Scenario!$C$18:$C$20,MATCH(B521,Scenario!$A$18:$A$20,0))</f>
        <v>1440</v>
      </c>
      <c r="S521" s="9" t="n">
        <f aca="false">IF(ISNUMBER(M521),IF(M521&lt;=Q521,1,0),"")</f>
        <v>1</v>
      </c>
      <c r="T521" s="9" t="n">
        <f aca="false">IF(ISNUMBER(P521),IF(P521&lt;=R521,1,0),"")</f>
        <v>1</v>
      </c>
      <c r="U521" s="9" t="n">
        <f aca="false">IF(E521&gt;Scenario!$B$14,0,IF(OR(AND(ISNUMBER(H521),H521&lt;=Scenario!$B$14),AND(ISNUMBER(I521),I521&lt;=Scenario!$B$14)),0,1))</f>
        <v>0</v>
      </c>
      <c r="V521" s="9" t="n">
        <f aca="false">IF(AND(U521=1,(Scenario!$B$14-E521)/60&gt;R521),1,0)</f>
        <v>0</v>
      </c>
      <c r="W521" s="9" t="n">
        <f aca="false">IF(OR(C521=Scenario!$B$22,C521=Scenario!$C$22),1,0)</f>
        <v>0</v>
      </c>
      <c r="X521" s="9" t="n">
        <f aca="false">IF(ISNUMBER(I521),1,0)</f>
        <v>0</v>
      </c>
      <c r="Y521" s="9" t="n">
        <f aca="false">MOD(INT(E521/86400)+3,7)</f>
        <v>4</v>
      </c>
      <c r="Z521" s="9" t="n">
        <f aca="false">MOD(INT(E521/3600),24)</f>
        <v>8</v>
      </c>
      <c r="AA521" s="6" t="s">
        <v>1287</v>
      </c>
    </row>
    <row r="522" customFormat="false" ht="15" hidden="false" customHeight="false" outlineLevel="0" collapsed="false">
      <c r="A522" s="6" t="s">
        <v>1288</v>
      </c>
      <c r="B522" s="6" t="s">
        <v>44</v>
      </c>
      <c r="C522" s="6" t="s">
        <v>47</v>
      </c>
      <c r="D522" s="6" t="s">
        <v>171</v>
      </c>
      <c r="E522" s="6" t="n">
        <v>1784279082</v>
      </c>
      <c r="F522" s="6" t="n">
        <v>1784279290</v>
      </c>
      <c r="G522" s="6" t="n">
        <v>1784279132</v>
      </c>
      <c r="H522" s="6" t="n">
        <v>1784284003</v>
      </c>
      <c r="J522" s="6" t="n">
        <v>0</v>
      </c>
      <c r="K522" s="6" t="n">
        <v>0</v>
      </c>
      <c r="L522" s="9" t="n">
        <f aca="false">IF(AND(E522&gt;=Scenario!$B$11,E522&lt;Scenario!$B$12),1,0)</f>
        <v>1</v>
      </c>
      <c r="M522" s="9" t="n">
        <f aca="false">IF(AND(L522=1,ISNUMBER(F522)),MAX(0,F522-E522)/60,"")</f>
        <v>3.46666666666667</v>
      </c>
      <c r="N522" s="9" t="n">
        <f aca="false">IF(AND(L522=1,ISNUMBER(G522)),MAX(0,G522-E522)/60,"")</f>
        <v>0.833333333333333</v>
      </c>
      <c r="O522" s="9" t="n">
        <f aca="false">IF(ISNUMBER(H522),IF(AND(H522&gt;=Scenario!$B$11,H522&lt;Scenario!$B$12),1,0),0)</f>
        <v>1</v>
      </c>
      <c r="P522" s="9" t="n">
        <f aca="false">IF(O522=1,MAX(0,H522-E522)/60,"")</f>
        <v>82.0166666666667</v>
      </c>
      <c r="Q522" s="9" t="n">
        <f aca="false">INDEX(Scenario!$B$18:$B$20,MATCH(B522,Scenario!$A$18:$A$20,0))</f>
        <v>240</v>
      </c>
      <c r="R522" s="9" t="n">
        <f aca="false">INDEX(Scenario!$C$18:$C$20,MATCH(B522,Scenario!$A$18:$A$20,0))</f>
        <v>4320</v>
      </c>
      <c r="S522" s="9" t="n">
        <f aca="false">IF(ISNUMBER(M522),IF(M522&lt;=Q522,1,0),"")</f>
        <v>1</v>
      </c>
      <c r="T522" s="9" t="n">
        <f aca="false">IF(ISNUMBER(P522),IF(P522&lt;=R522,1,0),"")</f>
        <v>1</v>
      </c>
      <c r="U522" s="9" t="n">
        <f aca="false">IF(E522&gt;Scenario!$B$14,0,IF(OR(AND(ISNUMBER(H522),H522&lt;=Scenario!$B$14),AND(ISNUMBER(I522),I522&lt;=Scenario!$B$14)),0,1))</f>
        <v>0</v>
      </c>
      <c r="V522" s="9" t="n">
        <f aca="false">IF(AND(U522=1,(Scenario!$B$14-E522)/60&gt;R522),1,0)</f>
        <v>0</v>
      </c>
      <c r="W522" s="9" t="n">
        <f aca="false">IF(OR(C522=Scenario!$B$22,C522=Scenario!$C$22),1,0)</f>
        <v>1</v>
      </c>
      <c r="X522" s="9" t="n">
        <f aca="false">IF(ISNUMBER(I522),1,0)</f>
        <v>0</v>
      </c>
      <c r="Y522" s="9" t="n">
        <f aca="false">MOD(INT(E522/86400)+3,7)</f>
        <v>4</v>
      </c>
      <c r="Z522" s="9" t="n">
        <f aca="false">MOD(INT(E522/3600),24)</f>
        <v>9</v>
      </c>
      <c r="AA522" s="6" t="s">
        <v>1289</v>
      </c>
    </row>
    <row r="523" customFormat="false" ht="15" hidden="false" customHeight="false" outlineLevel="0" collapsed="false">
      <c r="A523" s="6" t="s">
        <v>1290</v>
      </c>
      <c r="B523" s="6" t="s">
        <v>44</v>
      </c>
      <c r="C523" s="6" t="s">
        <v>249</v>
      </c>
      <c r="D523" s="6" t="s">
        <v>172</v>
      </c>
      <c r="E523" s="6" t="n">
        <v>1784279330</v>
      </c>
      <c r="F523" s="6" t="n">
        <v>1784279452</v>
      </c>
      <c r="G523" s="6" t="n">
        <v>1784279362</v>
      </c>
      <c r="H523" s="6" t="n">
        <v>1784282729</v>
      </c>
      <c r="J523" s="6" t="n">
        <v>0</v>
      </c>
      <c r="K523" s="6" t="n">
        <v>0</v>
      </c>
      <c r="L523" s="9" t="n">
        <f aca="false">IF(AND(E523&gt;=Scenario!$B$11,E523&lt;Scenario!$B$12),1,0)</f>
        <v>1</v>
      </c>
      <c r="M523" s="9" t="n">
        <f aca="false">IF(AND(L523=1,ISNUMBER(F523)),MAX(0,F523-E523)/60,"")</f>
        <v>2.03333333333333</v>
      </c>
      <c r="N523" s="9" t="n">
        <f aca="false">IF(AND(L523=1,ISNUMBER(G523)),MAX(0,G523-E523)/60,"")</f>
        <v>0.533333333333333</v>
      </c>
      <c r="O523" s="9" t="n">
        <f aca="false">IF(ISNUMBER(H523),IF(AND(H523&gt;=Scenario!$B$11,H523&lt;Scenario!$B$12),1,0),0)</f>
        <v>1</v>
      </c>
      <c r="P523" s="9" t="n">
        <f aca="false">IF(O523=1,MAX(0,H523-E523)/60,"")</f>
        <v>56.65</v>
      </c>
      <c r="Q523" s="9" t="n">
        <f aca="false">INDEX(Scenario!$B$18:$B$20,MATCH(B523,Scenario!$A$18:$A$20,0))</f>
        <v>240</v>
      </c>
      <c r="R523" s="9" t="n">
        <f aca="false">INDEX(Scenario!$C$18:$C$20,MATCH(B523,Scenario!$A$18:$A$20,0))</f>
        <v>4320</v>
      </c>
      <c r="S523" s="9" t="n">
        <f aca="false">IF(ISNUMBER(M523),IF(M523&lt;=Q523,1,0),"")</f>
        <v>1</v>
      </c>
      <c r="T523" s="9" t="n">
        <f aca="false">IF(ISNUMBER(P523),IF(P523&lt;=R523,1,0),"")</f>
        <v>1</v>
      </c>
      <c r="U523" s="9" t="n">
        <f aca="false">IF(E523&gt;Scenario!$B$14,0,IF(OR(AND(ISNUMBER(H523),H523&lt;=Scenario!$B$14),AND(ISNUMBER(I523),I523&lt;=Scenario!$B$14)),0,1))</f>
        <v>0</v>
      </c>
      <c r="V523" s="9" t="n">
        <f aca="false">IF(AND(U523=1,(Scenario!$B$14-E523)/60&gt;R523),1,0)</f>
        <v>0</v>
      </c>
      <c r="W523" s="9" t="n">
        <f aca="false">IF(OR(C523=Scenario!$B$22,C523=Scenario!$C$22),1,0)</f>
        <v>0</v>
      </c>
      <c r="X523" s="9" t="n">
        <f aca="false">IF(ISNUMBER(I523),1,0)</f>
        <v>0</v>
      </c>
      <c r="Y523" s="9" t="n">
        <f aca="false">MOD(INT(E523/86400)+3,7)</f>
        <v>4</v>
      </c>
      <c r="Z523" s="9" t="n">
        <f aca="false">MOD(INT(E523/3600),24)</f>
        <v>9</v>
      </c>
      <c r="AA523" s="6" t="s">
        <v>1291</v>
      </c>
    </row>
    <row r="524" customFormat="false" ht="15" hidden="false" customHeight="false" outlineLevel="0" collapsed="false">
      <c r="A524" s="6" t="s">
        <v>1292</v>
      </c>
      <c r="B524" s="6" t="s">
        <v>44</v>
      </c>
      <c r="C524" s="6" t="s">
        <v>249</v>
      </c>
      <c r="D524" s="6" t="s">
        <v>170</v>
      </c>
      <c r="E524" s="6" t="n">
        <v>1784279390</v>
      </c>
      <c r="F524" s="6" t="n">
        <v>1784279654</v>
      </c>
      <c r="G524" s="6" t="n">
        <v>1784279438</v>
      </c>
      <c r="H524" s="6" t="n">
        <v>1784280234</v>
      </c>
      <c r="J524" s="6" t="n">
        <v>0</v>
      </c>
      <c r="K524" s="6" t="n">
        <v>0</v>
      </c>
      <c r="L524" s="9" t="n">
        <f aca="false">IF(AND(E524&gt;=Scenario!$B$11,E524&lt;Scenario!$B$12),1,0)</f>
        <v>1</v>
      </c>
      <c r="M524" s="9" t="n">
        <f aca="false">IF(AND(L524=1,ISNUMBER(F524)),MAX(0,F524-E524)/60,"")</f>
        <v>4.4</v>
      </c>
      <c r="N524" s="9" t="n">
        <f aca="false">IF(AND(L524=1,ISNUMBER(G524)),MAX(0,G524-E524)/60,"")</f>
        <v>0.8</v>
      </c>
      <c r="O524" s="9" t="n">
        <f aca="false">IF(ISNUMBER(H524),IF(AND(H524&gt;=Scenario!$B$11,H524&lt;Scenario!$B$12),1,0),0)</f>
        <v>1</v>
      </c>
      <c r="P524" s="9" t="n">
        <f aca="false">IF(O524=1,MAX(0,H524-E524)/60,"")</f>
        <v>14.0666666666667</v>
      </c>
      <c r="Q524" s="9" t="n">
        <f aca="false">INDEX(Scenario!$B$18:$B$20,MATCH(B524,Scenario!$A$18:$A$20,0))</f>
        <v>240</v>
      </c>
      <c r="R524" s="9" t="n">
        <f aca="false">INDEX(Scenario!$C$18:$C$20,MATCH(B524,Scenario!$A$18:$A$20,0))</f>
        <v>4320</v>
      </c>
      <c r="S524" s="9" t="n">
        <f aca="false">IF(ISNUMBER(M524),IF(M524&lt;=Q524,1,0),"")</f>
        <v>1</v>
      </c>
      <c r="T524" s="9" t="n">
        <f aca="false">IF(ISNUMBER(P524),IF(P524&lt;=R524,1,0),"")</f>
        <v>1</v>
      </c>
      <c r="U524" s="9" t="n">
        <f aca="false">IF(E524&gt;Scenario!$B$14,0,IF(OR(AND(ISNUMBER(H524),H524&lt;=Scenario!$B$14),AND(ISNUMBER(I524),I524&lt;=Scenario!$B$14)),0,1))</f>
        <v>0</v>
      </c>
      <c r="V524" s="9" t="n">
        <f aca="false">IF(AND(U524=1,(Scenario!$B$14-E524)/60&gt;R524),1,0)</f>
        <v>0</v>
      </c>
      <c r="W524" s="9" t="n">
        <f aca="false">IF(OR(C524=Scenario!$B$22,C524=Scenario!$C$22),1,0)</f>
        <v>0</v>
      </c>
      <c r="X524" s="9" t="n">
        <f aca="false">IF(ISNUMBER(I524),1,0)</f>
        <v>0</v>
      </c>
      <c r="Y524" s="9" t="n">
        <f aca="false">MOD(INT(E524/86400)+3,7)</f>
        <v>4</v>
      </c>
      <c r="Z524" s="9" t="n">
        <f aca="false">MOD(INT(E524/3600),24)</f>
        <v>9</v>
      </c>
      <c r="AA524" s="6" t="s">
        <v>1293</v>
      </c>
    </row>
    <row r="525" customFormat="false" ht="15" hidden="false" customHeight="false" outlineLevel="0" collapsed="false">
      <c r="A525" s="6" t="s">
        <v>1294</v>
      </c>
      <c r="B525" s="6" t="s">
        <v>44</v>
      </c>
      <c r="C525" s="6" t="s">
        <v>47</v>
      </c>
      <c r="D525" s="6" t="s">
        <v>170</v>
      </c>
      <c r="E525" s="6" t="n">
        <v>1784279660</v>
      </c>
      <c r="F525" s="6" t="n">
        <v>1784279970</v>
      </c>
      <c r="G525" s="6" t="n">
        <v>1784279753</v>
      </c>
      <c r="H525" s="6" t="n">
        <v>1784282022</v>
      </c>
      <c r="J525" s="6" t="n">
        <v>0</v>
      </c>
      <c r="K525" s="6" t="n">
        <v>0</v>
      </c>
      <c r="L525" s="9" t="n">
        <f aca="false">IF(AND(E525&gt;=Scenario!$B$11,E525&lt;Scenario!$B$12),1,0)</f>
        <v>1</v>
      </c>
      <c r="M525" s="9" t="n">
        <f aca="false">IF(AND(L525=1,ISNUMBER(F525)),MAX(0,F525-E525)/60,"")</f>
        <v>5.16666666666667</v>
      </c>
      <c r="N525" s="9" t="n">
        <f aca="false">IF(AND(L525=1,ISNUMBER(G525)),MAX(0,G525-E525)/60,"")</f>
        <v>1.55</v>
      </c>
      <c r="O525" s="9" t="n">
        <f aca="false">IF(ISNUMBER(H525),IF(AND(H525&gt;=Scenario!$B$11,H525&lt;Scenario!$B$12),1,0),0)</f>
        <v>1</v>
      </c>
      <c r="P525" s="9" t="n">
        <f aca="false">IF(O525=1,MAX(0,H525-E525)/60,"")</f>
        <v>39.3666666666667</v>
      </c>
      <c r="Q525" s="9" t="n">
        <f aca="false">INDEX(Scenario!$B$18:$B$20,MATCH(B525,Scenario!$A$18:$A$20,0))</f>
        <v>240</v>
      </c>
      <c r="R525" s="9" t="n">
        <f aca="false">INDEX(Scenario!$C$18:$C$20,MATCH(B525,Scenario!$A$18:$A$20,0))</f>
        <v>4320</v>
      </c>
      <c r="S525" s="9" t="n">
        <f aca="false">IF(ISNUMBER(M525),IF(M525&lt;=Q525,1,0),"")</f>
        <v>1</v>
      </c>
      <c r="T525" s="9" t="n">
        <f aca="false">IF(ISNUMBER(P525),IF(P525&lt;=R525,1,0),"")</f>
        <v>1</v>
      </c>
      <c r="U525" s="9" t="n">
        <f aca="false">IF(E525&gt;Scenario!$B$14,0,IF(OR(AND(ISNUMBER(H525),H525&lt;=Scenario!$B$14),AND(ISNUMBER(I525),I525&lt;=Scenario!$B$14)),0,1))</f>
        <v>0</v>
      </c>
      <c r="V525" s="9" t="n">
        <f aca="false">IF(AND(U525=1,(Scenario!$B$14-E525)/60&gt;R525),1,0)</f>
        <v>0</v>
      </c>
      <c r="W525" s="9" t="n">
        <f aca="false">IF(OR(C525=Scenario!$B$22,C525=Scenario!$C$22),1,0)</f>
        <v>1</v>
      </c>
      <c r="X525" s="9" t="n">
        <f aca="false">IF(ISNUMBER(I525),1,0)</f>
        <v>0</v>
      </c>
      <c r="Y525" s="9" t="n">
        <f aca="false">MOD(INT(E525/86400)+3,7)</f>
        <v>4</v>
      </c>
      <c r="Z525" s="9" t="n">
        <f aca="false">MOD(INT(E525/3600),24)</f>
        <v>9</v>
      </c>
      <c r="AA525" s="6" t="s">
        <v>1295</v>
      </c>
    </row>
    <row r="526" customFormat="false" ht="15" hidden="false" customHeight="false" outlineLevel="0" collapsed="false">
      <c r="A526" s="6" t="s">
        <v>1296</v>
      </c>
      <c r="B526" s="6" t="s">
        <v>44</v>
      </c>
      <c r="C526" s="6" t="s">
        <v>46</v>
      </c>
      <c r="D526" s="6" t="s">
        <v>171</v>
      </c>
      <c r="E526" s="6" t="n">
        <v>1784280074</v>
      </c>
      <c r="F526" s="6" t="n">
        <v>1784280413</v>
      </c>
      <c r="G526" s="6" t="n">
        <v>1784280265</v>
      </c>
      <c r="H526" s="6" t="n">
        <v>1784285545</v>
      </c>
      <c r="J526" s="6" t="n">
        <v>0</v>
      </c>
      <c r="K526" s="6" t="n">
        <v>0</v>
      </c>
      <c r="L526" s="9" t="n">
        <f aca="false">IF(AND(E526&gt;=Scenario!$B$11,E526&lt;Scenario!$B$12),1,0)</f>
        <v>1</v>
      </c>
      <c r="M526" s="9" t="n">
        <f aca="false">IF(AND(L526=1,ISNUMBER(F526)),MAX(0,F526-E526)/60,"")</f>
        <v>5.65</v>
      </c>
      <c r="N526" s="9" t="n">
        <f aca="false">IF(AND(L526=1,ISNUMBER(G526)),MAX(0,G526-E526)/60,"")</f>
        <v>3.18333333333333</v>
      </c>
      <c r="O526" s="9" t="n">
        <f aca="false">IF(ISNUMBER(H526),IF(AND(H526&gt;=Scenario!$B$11,H526&lt;Scenario!$B$12),1,0),0)</f>
        <v>1</v>
      </c>
      <c r="P526" s="9" t="n">
        <f aca="false">IF(O526=1,MAX(0,H526-E526)/60,"")</f>
        <v>91.1833333333333</v>
      </c>
      <c r="Q526" s="9" t="n">
        <f aca="false">INDEX(Scenario!$B$18:$B$20,MATCH(B526,Scenario!$A$18:$A$20,0))</f>
        <v>240</v>
      </c>
      <c r="R526" s="9" t="n">
        <f aca="false">INDEX(Scenario!$C$18:$C$20,MATCH(B526,Scenario!$A$18:$A$20,0))</f>
        <v>4320</v>
      </c>
      <c r="S526" s="9" t="n">
        <f aca="false">IF(ISNUMBER(M526),IF(M526&lt;=Q526,1,0),"")</f>
        <v>1</v>
      </c>
      <c r="T526" s="9" t="n">
        <f aca="false">IF(ISNUMBER(P526),IF(P526&lt;=R526,1,0),"")</f>
        <v>1</v>
      </c>
      <c r="U526" s="9" t="n">
        <f aca="false">IF(E526&gt;Scenario!$B$14,0,IF(OR(AND(ISNUMBER(H526),H526&lt;=Scenario!$B$14),AND(ISNUMBER(I526),I526&lt;=Scenario!$B$14)),0,1))</f>
        <v>0</v>
      </c>
      <c r="V526" s="9" t="n">
        <f aca="false">IF(AND(U526=1,(Scenario!$B$14-E526)/60&gt;R526),1,0)</f>
        <v>0</v>
      </c>
      <c r="W526" s="9" t="n">
        <f aca="false">IF(OR(C526=Scenario!$B$22,C526=Scenario!$C$22),1,0)</f>
        <v>1</v>
      </c>
      <c r="X526" s="9" t="n">
        <f aca="false">IF(ISNUMBER(I526),1,0)</f>
        <v>0</v>
      </c>
      <c r="Y526" s="9" t="n">
        <f aca="false">MOD(INT(E526/86400)+3,7)</f>
        <v>4</v>
      </c>
      <c r="Z526" s="9" t="n">
        <f aca="false">MOD(INT(E526/3600),24)</f>
        <v>9</v>
      </c>
      <c r="AA526" s="6" t="s">
        <v>1297</v>
      </c>
    </row>
    <row r="527" customFormat="false" ht="15" hidden="false" customHeight="false" outlineLevel="0" collapsed="false">
      <c r="A527" s="6" t="s">
        <v>1298</v>
      </c>
      <c r="B527" s="6" t="s">
        <v>44</v>
      </c>
      <c r="C527" s="6" t="s">
        <v>47</v>
      </c>
      <c r="D527" s="6" t="s">
        <v>171</v>
      </c>
      <c r="E527" s="6" t="n">
        <v>1784281282</v>
      </c>
      <c r="I527" s="6" t="n">
        <v>1784281488</v>
      </c>
      <c r="J527" s="6" t="n">
        <v>0</v>
      </c>
      <c r="K527" s="6" t="n">
        <v>0</v>
      </c>
      <c r="L527" s="9" t="n">
        <f aca="false">IF(AND(E527&gt;=Scenario!$B$11,E527&lt;Scenario!$B$12),1,0)</f>
        <v>1</v>
      </c>
      <c r="M527" s="0" t="str">
        <f aca="false">IF(AND(L527=1,ISNUMBER(F527)),MAX(0,F527-E527)/60,"")</f>
        <v/>
      </c>
      <c r="N527" s="0" t="str">
        <f aca="false">IF(AND(L527=1,ISNUMBER(G527)),MAX(0,G527-E527)/60,"")</f>
        <v/>
      </c>
      <c r="O527" s="9" t="n">
        <f aca="false">IF(ISNUMBER(H527),IF(AND(H527&gt;=Scenario!$B$11,H527&lt;Scenario!$B$12),1,0),0)</f>
        <v>0</v>
      </c>
      <c r="P527" s="0" t="str">
        <f aca="false">IF(O527=1,MAX(0,H527-E527)/60,"")</f>
        <v/>
      </c>
      <c r="Q527" s="9" t="n">
        <f aca="false">INDEX(Scenario!$B$18:$B$20,MATCH(B527,Scenario!$A$18:$A$20,0))</f>
        <v>240</v>
      </c>
      <c r="R527" s="9" t="n">
        <f aca="false">INDEX(Scenario!$C$18:$C$20,MATCH(B527,Scenario!$A$18:$A$20,0))</f>
        <v>4320</v>
      </c>
      <c r="S527" s="0" t="str">
        <f aca="false">IF(ISNUMBER(M527),IF(M527&lt;=Q527,1,0),"")</f>
        <v/>
      </c>
      <c r="T527" s="0" t="str">
        <f aca="false">IF(ISNUMBER(P527),IF(P527&lt;=R527,1,0),"")</f>
        <v/>
      </c>
      <c r="U527" s="9" t="n">
        <f aca="false">IF(E527&gt;Scenario!$B$14,0,IF(OR(AND(ISNUMBER(H527),H527&lt;=Scenario!$B$14),AND(ISNUMBER(I527),I527&lt;=Scenario!$B$14)),0,1))</f>
        <v>0</v>
      </c>
      <c r="V527" s="9" t="n">
        <f aca="false">IF(AND(U527=1,(Scenario!$B$14-E527)/60&gt;R527),1,0)</f>
        <v>0</v>
      </c>
      <c r="W527" s="9" t="n">
        <f aca="false">IF(OR(C527=Scenario!$B$22,C527=Scenario!$C$22),1,0)</f>
        <v>1</v>
      </c>
      <c r="X527" s="9" t="n">
        <f aca="false">IF(ISNUMBER(I527),1,0)</f>
        <v>1</v>
      </c>
      <c r="Y527" s="9" t="n">
        <f aca="false">MOD(INT(E527/86400)+3,7)</f>
        <v>4</v>
      </c>
      <c r="Z527" s="9" t="n">
        <f aca="false">MOD(INT(E527/3600),24)</f>
        <v>9</v>
      </c>
      <c r="AA527" s="6" t="s">
        <v>1299</v>
      </c>
    </row>
    <row r="528" customFormat="false" ht="15" hidden="false" customHeight="false" outlineLevel="0" collapsed="false">
      <c r="A528" s="6" t="s">
        <v>1300</v>
      </c>
      <c r="B528" s="6" t="s">
        <v>44</v>
      </c>
      <c r="C528" s="6" t="s">
        <v>47</v>
      </c>
      <c r="D528" s="6" t="s">
        <v>170</v>
      </c>
      <c r="E528" s="6" t="n">
        <v>1784281604</v>
      </c>
      <c r="F528" s="6" t="n">
        <v>1784283586</v>
      </c>
      <c r="G528" s="6" t="n">
        <v>1784283363</v>
      </c>
      <c r="H528" s="6" t="n">
        <v>1784284955</v>
      </c>
      <c r="J528" s="6" t="n">
        <v>0</v>
      </c>
      <c r="K528" s="6" t="n">
        <v>0</v>
      </c>
      <c r="L528" s="9" t="n">
        <f aca="false">IF(AND(E528&gt;=Scenario!$B$11,E528&lt;Scenario!$B$12),1,0)</f>
        <v>1</v>
      </c>
      <c r="M528" s="9" t="n">
        <f aca="false">IF(AND(L528=1,ISNUMBER(F528)),MAX(0,F528-E528)/60,"")</f>
        <v>33.0333333333333</v>
      </c>
      <c r="N528" s="9" t="n">
        <f aca="false">IF(AND(L528=1,ISNUMBER(G528)),MAX(0,G528-E528)/60,"")</f>
        <v>29.3166666666667</v>
      </c>
      <c r="O528" s="9" t="n">
        <f aca="false">IF(ISNUMBER(H528),IF(AND(H528&gt;=Scenario!$B$11,H528&lt;Scenario!$B$12),1,0),0)</f>
        <v>1</v>
      </c>
      <c r="P528" s="9" t="n">
        <f aca="false">IF(O528=1,MAX(0,H528-E528)/60,"")</f>
        <v>55.85</v>
      </c>
      <c r="Q528" s="9" t="n">
        <f aca="false">INDEX(Scenario!$B$18:$B$20,MATCH(B528,Scenario!$A$18:$A$20,0))</f>
        <v>240</v>
      </c>
      <c r="R528" s="9" t="n">
        <f aca="false">INDEX(Scenario!$C$18:$C$20,MATCH(B528,Scenario!$A$18:$A$20,0))</f>
        <v>4320</v>
      </c>
      <c r="S528" s="9" t="n">
        <f aca="false">IF(ISNUMBER(M528),IF(M528&lt;=Q528,1,0),"")</f>
        <v>1</v>
      </c>
      <c r="T528" s="9" t="n">
        <f aca="false">IF(ISNUMBER(P528),IF(P528&lt;=R528,1,0),"")</f>
        <v>1</v>
      </c>
      <c r="U528" s="9" t="n">
        <f aca="false">IF(E528&gt;Scenario!$B$14,0,IF(OR(AND(ISNUMBER(H528),H528&lt;=Scenario!$B$14),AND(ISNUMBER(I528),I528&lt;=Scenario!$B$14)),0,1))</f>
        <v>0</v>
      </c>
      <c r="V528" s="9" t="n">
        <f aca="false">IF(AND(U528=1,(Scenario!$B$14-E528)/60&gt;R528),1,0)</f>
        <v>0</v>
      </c>
      <c r="W528" s="9" t="n">
        <f aca="false">IF(OR(C528=Scenario!$B$22,C528=Scenario!$C$22),1,0)</f>
        <v>1</v>
      </c>
      <c r="X528" s="9" t="n">
        <f aca="false">IF(ISNUMBER(I528),1,0)</f>
        <v>0</v>
      </c>
      <c r="Y528" s="9" t="n">
        <f aca="false">MOD(INT(E528/86400)+3,7)</f>
        <v>4</v>
      </c>
      <c r="Z528" s="9" t="n">
        <f aca="false">MOD(INT(E528/3600),24)</f>
        <v>9</v>
      </c>
      <c r="AA528" s="6" t="s">
        <v>1301</v>
      </c>
    </row>
    <row r="529" customFormat="false" ht="15" hidden="false" customHeight="false" outlineLevel="0" collapsed="false">
      <c r="A529" s="6" t="s">
        <v>1302</v>
      </c>
      <c r="B529" s="6" t="s">
        <v>43</v>
      </c>
      <c r="C529" s="6" t="s">
        <v>288</v>
      </c>
      <c r="D529" s="6" t="s">
        <v>171</v>
      </c>
      <c r="E529" s="6" t="n">
        <v>1784281940</v>
      </c>
      <c r="F529" s="6" t="n">
        <v>1784282140</v>
      </c>
      <c r="G529" s="6" t="n">
        <v>1784282063</v>
      </c>
      <c r="H529" s="6" t="n">
        <v>1784284175</v>
      </c>
      <c r="J529" s="6" t="n">
        <v>0</v>
      </c>
      <c r="K529" s="6" t="n">
        <v>0</v>
      </c>
      <c r="L529" s="9" t="n">
        <f aca="false">IF(AND(E529&gt;=Scenario!$B$11,E529&lt;Scenario!$B$12),1,0)</f>
        <v>1</v>
      </c>
      <c r="M529" s="9" t="n">
        <f aca="false">IF(AND(L529=1,ISNUMBER(F529)),MAX(0,F529-E529)/60,"")</f>
        <v>3.33333333333333</v>
      </c>
      <c r="N529" s="9" t="n">
        <f aca="false">IF(AND(L529=1,ISNUMBER(G529)),MAX(0,G529-E529)/60,"")</f>
        <v>2.05</v>
      </c>
      <c r="O529" s="9" t="n">
        <f aca="false">IF(ISNUMBER(H529),IF(AND(H529&gt;=Scenario!$B$11,H529&lt;Scenario!$B$12),1,0),0)</f>
        <v>1</v>
      </c>
      <c r="P529" s="9" t="n">
        <f aca="false">IF(O529=1,MAX(0,H529-E529)/60,"")</f>
        <v>37.25</v>
      </c>
      <c r="Q529" s="9" t="n">
        <f aca="false">INDEX(Scenario!$B$18:$B$20,MATCH(B529,Scenario!$A$18:$A$20,0))</f>
        <v>60</v>
      </c>
      <c r="R529" s="9" t="n">
        <f aca="false">INDEX(Scenario!$C$18:$C$20,MATCH(B529,Scenario!$A$18:$A$20,0))</f>
        <v>1440</v>
      </c>
      <c r="S529" s="9" t="n">
        <f aca="false">IF(ISNUMBER(M529),IF(M529&lt;=Q529,1,0),"")</f>
        <v>1</v>
      </c>
      <c r="T529" s="9" t="n">
        <f aca="false">IF(ISNUMBER(P529),IF(P529&lt;=R529,1,0),"")</f>
        <v>1</v>
      </c>
      <c r="U529" s="9" t="n">
        <f aca="false">IF(E529&gt;Scenario!$B$14,0,IF(OR(AND(ISNUMBER(H529),H529&lt;=Scenario!$B$14),AND(ISNUMBER(I529),I529&lt;=Scenario!$B$14)),0,1))</f>
        <v>0</v>
      </c>
      <c r="V529" s="9" t="n">
        <f aca="false">IF(AND(U529=1,(Scenario!$B$14-E529)/60&gt;R529),1,0)</f>
        <v>0</v>
      </c>
      <c r="W529" s="9" t="n">
        <f aca="false">IF(OR(C529=Scenario!$B$22,C529=Scenario!$C$22),1,0)</f>
        <v>0</v>
      </c>
      <c r="X529" s="9" t="n">
        <f aca="false">IF(ISNUMBER(I529),1,0)</f>
        <v>0</v>
      </c>
      <c r="Y529" s="9" t="n">
        <f aca="false">MOD(INT(E529/86400)+3,7)</f>
        <v>4</v>
      </c>
      <c r="Z529" s="9" t="n">
        <f aca="false">MOD(INT(E529/3600),24)</f>
        <v>9</v>
      </c>
      <c r="AA529" s="6" t="s">
        <v>1303</v>
      </c>
    </row>
    <row r="530" customFormat="false" ht="15" hidden="false" customHeight="false" outlineLevel="0" collapsed="false">
      <c r="A530" s="6" t="s">
        <v>1304</v>
      </c>
      <c r="B530" s="6" t="s">
        <v>44</v>
      </c>
      <c r="C530" s="6" t="s">
        <v>249</v>
      </c>
      <c r="D530" s="6" t="s">
        <v>170</v>
      </c>
      <c r="E530" s="6" t="n">
        <v>1784282616</v>
      </c>
      <c r="F530" s="6" t="n">
        <v>1784283936</v>
      </c>
      <c r="G530" s="6" t="n">
        <v>1784283726</v>
      </c>
      <c r="H530" s="6" t="n">
        <v>1784284757</v>
      </c>
      <c r="J530" s="6" t="n">
        <v>0</v>
      </c>
      <c r="K530" s="6" t="n">
        <v>0</v>
      </c>
      <c r="L530" s="9" t="n">
        <f aca="false">IF(AND(E530&gt;=Scenario!$B$11,E530&lt;Scenario!$B$12),1,0)</f>
        <v>1</v>
      </c>
      <c r="M530" s="9" t="n">
        <f aca="false">IF(AND(L530=1,ISNUMBER(F530)),MAX(0,F530-E530)/60,"")</f>
        <v>22</v>
      </c>
      <c r="N530" s="9" t="n">
        <f aca="false">IF(AND(L530=1,ISNUMBER(G530)),MAX(0,G530-E530)/60,"")</f>
        <v>18.5</v>
      </c>
      <c r="O530" s="9" t="n">
        <f aca="false">IF(ISNUMBER(H530),IF(AND(H530&gt;=Scenario!$B$11,H530&lt;Scenario!$B$12),1,0),0)</f>
        <v>1</v>
      </c>
      <c r="P530" s="9" t="n">
        <f aca="false">IF(O530=1,MAX(0,H530-E530)/60,"")</f>
        <v>35.6833333333333</v>
      </c>
      <c r="Q530" s="9" t="n">
        <f aca="false">INDEX(Scenario!$B$18:$B$20,MATCH(B530,Scenario!$A$18:$A$20,0))</f>
        <v>240</v>
      </c>
      <c r="R530" s="9" t="n">
        <f aca="false">INDEX(Scenario!$C$18:$C$20,MATCH(B530,Scenario!$A$18:$A$20,0))</f>
        <v>4320</v>
      </c>
      <c r="S530" s="9" t="n">
        <f aca="false">IF(ISNUMBER(M530),IF(M530&lt;=Q530,1,0),"")</f>
        <v>1</v>
      </c>
      <c r="T530" s="9" t="n">
        <f aca="false">IF(ISNUMBER(P530),IF(P530&lt;=R530,1,0),"")</f>
        <v>1</v>
      </c>
      <c r="U530" s="9" t="n">
        <f aca="false">IF(E530&gt;Scenario!$B$14,0,IF(OR(AND(ISNUMBER(H530),H530&lt;=Scenario!$B$14),AND(ISNUMBER(I530),I530&lt;=Scenario!$B$14)),0,1))</f>
        <v>0</v>
      </c>
      <c r="V530" s="9" t="n">
        <f aca="false">IF(AND(U530=1,(Scenario!$B$14-E530)/60&gt;R530),1,0)</f>
        <v>0</v>
      </c>
      <c r="W530" s="9" t="n">
        <f aca="false">IF(OR(C530=Scenario!$B$22,C530=Scenario!$C$22),1,0)</f>
        <v>0</v>
      </c>
      <c r="X530" s="9" t="n">
        <f aca="false">IF(ISNUMBER(I530),1,0)</f>
        <v>0</v>
      </c>
      <c r="Y530" s="9" t="n">
        <f aca="false">MOD(INT(E530/86400)+3,7)</f>
        <v>4</v>
      </c>
      <c r="Z530" s="9" t="n">
        <f aca="false">MOD(INT(E530/3600),24)</f>
        <v>10</v>
      </c>
      <c r="AA530" s="6" t="s">
        <v>1305</v>
      </c>
    </row>
    <row r="531" customFormat="false" ht="15" hidden="false" customHeight="false" outlineLevel="0" collapsed="false">
      <c r="A531" s="6" t="s">
        <v>1306</v>
      </c>
      <c r="B531" s="6" t="s">
        <v>44</v>
      </c>
      <c r="C531" s="6" t="s">
        <v>249</v>
      </c>
      <c r="D531" s="6" t="s">
        <v>170</v>
      </c>
      <c r="E531" s="6" t="n">
        <v>1784282988</v>
      </c>
      <c r="F531" s="6" t="n">
        <v>1784284296</v>
      </c>
      <c r="G531" s="6" t="n">
        <v>1784284197</v>
      </c>
      <c r="H531" s="6" t="n">
        <v>1784285141</v>
      </c>
      <c r="J531" s="6" t="n">
        <v>0</v>
      </c>
      <c r="K531" s="6" t="n">
        <v>0</v>
      </c>
      <c r="L531" s="9" t="n">
        <f aca="false">IF(AND(E531&gt;=Scenario!$B$11,E531&lt;Scenario!$B$12),1,0)</f>
        <v>1</v>
      </c>
      <c r="M531" s="9" t="n">
        <f aca="false">IF(AND(L531=1,ISNUMBER(F531)),MAX(0,F531-E531)/60,"")</f>
        <v>21.8</v>
      </c>
      <c r="N531" s="9" t="n">
        <f aca="false">IF(AND(L531=1,ISNUMBER(G531)),MAX(0,G531-E531)/60,"")</f>
        <v>20.15</v>
      </c>
      <c r="O531" s="9" t="n">
        <f aca="false">IF(ISNUMBER(H531),IF(AND(H531&gt;=Scenario!$B$11,H531&lt;Scenario!$B$12),1,0),0)</f>
        <v>1</v>
      </c>
      <c r="P531" s="9" t="n">
        <f aca="false">IF(O531=1,MAX(0,H531-E531)/60,"")</f>
        <v>35.8833333333333</v>
      </c>
      <c r="Q531" s="9" t="n">
        <f aca="false">INDEX(Scenario!$B$18:$B$20,MATCH(B531,Scenario!$A$18:$A$20,0))</f>
        <v>240</v>
      </c>
      <c r="R531" s="9" t="n">
        <f aca="false">INDEX(Scenario!$C$18:$C$20,MATCH(B531,Scenario!$A$18:$A$20,0))</f>
        <v>4320</v>
      </c>
      <c r="S531" s="9" t="n">
        <f aca="false">IF(ISNUMBER(M531),IF(M531&lt;=Q531,1,0),"")</f>
        <v>1</v>
      </c>
      <c r="T531" s="9" t="n">
        <f aca="false">IF(ISNUMBER(P531),IF(P531&lt;=R531,1,0),"")</f>
        <v>1</v>
      </c>
      <c r="U531" s="9" t="n">
        <f aca="false">IF(E531&gt;Scenario!$B$14,0,IF(OR(AND(ISNUMBER(H531),H531&lt;=Scenario!$B$14),AND(ISNUMBER(I531),I531&lt;=Scenario!$B$14)),0,1))</f>
        <v>0</v>
      </c>
      <c r="V531" s="9" t="n">
        <f aca="false">IF(AND(U531=1,(Scenario!$B$14-E531)/60&gt;R531),1,0)</f>
        <v>0</v>
      </c>
      <c r="W531" s="9" t="n">
        <f aca="false">IF(OR(C531=Scenario!$B$22,C531=Scenario!$C$22),1,0)</f>
        <v>0</v>
      </c>
      <c r="X531" s="9" t="n">
        <f aca="false">IF(ISNUMBER(I531),1,0)</f>
        <v>0</v>
      </c>
      <c r="Y531" s="9" t="n">
        <f aca="false">MOD(INT(E531/86400)+3,7)</f>
        <v>4</v>
      </c>
      <c r="Z531" s="9" t="n">
        <f aca="false">MOD(INT(E531/3600),24)</f>
        <v>10</v>
      </c>
      <c r="AA531" s="6" t="s">
        <v>1307</v>
      </c>
    </row>
    <row r="532" customFormat="false" ht="15" hidden="false" customHeight="false" outlineLevel="0" collapsed="false">
      <c r="A532" s="6" t="s">
        <v>1308</v>
      </c>
      <c r="B532" s="6" t="s">
        <v>44</v>
      </c>
      <c r="C532" s="6" t="s">
        <v>249</v>
      </c>
      <c r="D532" s="6" t="s">
        <v>172</v>
      </c>
      <c r="E532" s="6" t="n">
        <v>1784283554</v>
      </c>
      <c r="F532" s="6" t="n">
        <v>1784283670</v>
      </c>
      <c r="G532" s="6" t="n">
        <v>1784283603</v>
      </c>
      <c r="H532" s="6" t="n">
        <v>1784288058</v>
      </c>
      <c r="J532" s="6" t="n">
        <v>0</v>
      </c>
      <c r="K532" s="6" t="n">
        <v>0</v>
      </c>
      <c r="L532" s="9" t="n">
        <f aca="false">IF(AND(E532&gt;=Scenario!$B$11,E532&lt;Scenario!$B$12),1,0)</f>
        <v>1</v>
      </c>
      <c r="M532" s="9" t="n">
        <f aca="false">IF(AND(L532=1,ISNUMBER(F532)),MAX(0,F532-E532)/60,"")</f>
        <v>1.93333333333333</v>
      </c>
      <c r="N532" s="9" t="n">
        <f aca="false">IF(AND(L532=1,ISNUMBER(G532)),MAX(0,G532-E532)/60,"")</f>
        <v>0.816666666666667</v>
      </c>
      <c r="O532" s="9" t="n">
        <f aca="false">IF(ISNUMBER(H532),IF(AND(H532&gt;=Scenario!$B$11,H532&lt;Scenario!$B$12),1,0),0)</f>
        <v>1</v>
      </c>
      <c r="P532" s="9" t="n">
        <f aca="false">IF(O532=1,MAX(0,H532-E532)/60,"")</f>
        <v>75.0666666666667</v>
      </c>
      <c r="Q532" s="9" t="n">
        <f aca="false">INDEX(Scenario!$B$18:$B$20,MATCH(B532,Scenario!$A$18:$A$20,0))</f>
        <v>240</v>
      </c>
      <c r="R532" s="9" t="n">
        <f aca="false">INDEX(Scenario!$C$18:$C$20,MATCH(B532,Scenario!$A$18:$A$20,0))</f>
        <v>4320</v>
      </c>
      <c r="S532" s="9" t="n">
        <f aca="false">IF(ISNUMBER(M532),IF(M532&lt;=Q532,1,0),"")</f>
        <v>1</v>
      </c>
      <c r="T532" s="9" t="n">
        <f aca="false">IF(ISNUMBER(P532),IF(P532&lt;=R532,1,0),"")</f>
        <v>1</v>
      </c>
      <c r="U532" s="9" t="n">
        <f aca="false">IF(E532&gt;Scenario!$B$14,0,IF(OR(AND(ISNUMBER(H532),H532&lt;=Scenario!$B$14),AND(ISNUMBER(I532),I532&lt;=Scenario!$B$14)),0,1))</f>
        <v>0</v>
      </c>
      <c r="V532" s="9" t="n">
        <f aca="false">IF(AND(U532=1,(Scenario!$B$14-E532)/60&gt;R532),1,0)</f>
        <v>0</v>
      </c>
      <c r="W532" s="9" t="n">
        <f aca="false">IF(OR(C532=Scenario!$B$22,C532=Scenario!$C$22),1,0)</f>
        <v>0</v>
      </c>
      <c r="X532" s="9" t="n">
        <f aca="false">IF(ISNUMBER(I532),1,0)</f>
        <v>0</v>
      </c>
      <c r="Y532" s="9" t="n">
        <f aca="false">MOD(INT(E532/86400)+3,7)</f>
        <v>4</v>
      </c>
      <c r="Z532" s="9" t="n">
        <f aca="false">MOD(INT(E532/3600),24)</f>
        <v>10</v>
      </c>
      <c r="AA532" s="6" t="s">
        <v>1309</v>
      </c>
    </row>
    <row r="533" customFormat="false" ht="15" hidden="false" customHeight="false" outlineLevel="0" collapsed="false">
      <c r="A533" s="6" t="s">
        <v>1310</v>
      </c>
      <c r="B533" s="6" t="s">
        <v>44</v>
      </c>
      <c r="C533" s="6" t="s">
        <v>47</v>
      </c>
      <c r="D533" s="6" t="s">
        <v>171</v>
      </c>
      <c r="E533" s="6" t="n">
        <v>1784284537</v>
      </c>
      <c r="I533" s="6" t="n">
        <v>1784284847</v>
      </c>
      <c r="J533" s="6" t="n">
        <v>0</v>
      </c>
      <c r="K533" s="6" t="n">
        <v>0</v>
      </c>
      <c r="L533" s="9" t="n">
        <f aca="false">IF(AND(E533&gt;=Scenario!$B$11,E533&lt;Scenario!$B$12),1,0)</f>
        <v>1</v>
      </c>
      <c r="M533" s="0" t="str">
        <f aca="false">IF(AND(L533=1,ISNUMBER(F533)),MAX(0,F533-E533)/60,"")</f>
        <v/>
      </c>
      <c r="N533" s="0" t="str">
        <f aca="false">IF(AND(L533=1,ISNUMBER(G533)),MAX(0,G533-E533)/60,"")</f>
        <v/>
      </c>
      <c r="O533" s="9" t="n">
        <f aca="false">IF(ISNUMBER(H533),IF(AND(H533&gt;=Scenario!$B$11,H533&lt;Scenario!$B$12),1,0),0)</f>
        <v>0</v>
      </c>
      <c r="P533" s="0" t="str">
        <f aca="false">IF(O533=1,MAX(0,H533-E533)/60,"")</f>
        <v/>
      </c>
      <c r="Q533" s="9" t="n">
        <f aca="false">INDEX(Scenario!$B$18:$B$20,MATCH(B533,Scenario!$A$18:$A$20,0))</f>
        <v>240</v>
      </c>
      <c r="R533" s="9" t="n">
        <f aca="false">INDEX(Scenario!$C$18:$C$20,MATCH(B533,Scenario!$A$18:$A$20,0))</f>
        <v>4320</v>
      </c>
      <c r="S533" s="0" t="str">
        <f aca="false">IF(ISNUMBER(M533),IF(M533&lt;=Q533,1,0),"")</f>
        <v/>
      </c>
      <c r="T533" s="0" t="str">
        <f aca="false">IF(ISNUMBER(P533),IF(P533&lt;=R533,1,0),"")</f>
        <v/>
      </c>
      <c r="U533" s="9" t="n">
        <f aca="false">IF(E533&gt;Scenario!$B$14,0,IF(OR(AND(ISNUMBER(H533),H533&lt;=Scenario!$B$14),AND(ISNUMBER(I533),I533&lt;=Scenario!$B$14)),0,1))</f>
        <v>0</v>
      </c>
      <c r="V533" s="9" t="n">
        <f aca="false">IF(AND(U533=1,(Scenario!$B$14-E533)/60&gt;R533),1,0)</f>
        <v>0</v>
      </c>
      <c r="W533" s="9" t="n">
        <f aca="false">IF(OR(C533=Scenario!$B$22,C533=Scenario!$C$22),1,0)</f>
        <v>1</v>
      </c>
      <c r="X533" s="9" t="n">
        <f aca="false">IF(ISNUMBER(I533),1,0)</f>
        <v>1</v>
      </c>
      <c r="Y533" s="9" t="n">
        <f aca="false">MOD(INT(E533/86400)+3,7)</f>
        <v>4</v>
      </c>
      <c r="Z533" s="9" t="n">
        <f aca="false">MOD(INT(E533/3600),24)</f>
        <v>10</v>
      </c>
      <c r="AA533" s="6" t="s">
        <v>1311</v>
      </c>
    </row>
    <row r="534" customFormat="false" ht="15" hidden="false" customHeight="false" outlineLevel="0" collapsed="false">
      <c r="A534" s="6" t="s">
        <v>1312</v>
      </c>
      <c r="B534" s="6" t="s">
        <v>43</v>
      </c>
      <c r="C534" s="6" t="s">
        <v>249</v>
      </c>
      <c r="D534" s="6" t="s">
        <v>170</v>
      </c>
      <c r="E534" s="6" t="n">
        <v>1784284717</v>
      </c>
      <c r="F534" s="6" t="n">
        <v>1784285038</v>
      </c>
      <c r="G534" s="6" t="n">
        <v>1784284978</v>
      </c>
      <c r="H534" s="6" t="n">
        <v>1784286719</v>
      </c>
      <c r="J534" s="6" t="n">
        <v>0</v>
      </c>
      <c r="K534" s="6" t="n">
        <v>0</v>
      </c>
      <c r="L534" s="9" t="n">
        <f aca="false">IF(AND(E534&gt;=Scenario!$B$11,E534&lt;Scenario!$B$12),1,0)</f>
        <v>1</v>
      </c>
      <c r="M534" s="9" t="n">
        <f aca="false">IF(AND(L534=1,ISNUMBER(F534)),MAX(0,F534-E534)/60,"")</f>
        <v>5.35</v>
      </c>
      <c r="N534" s="9" t="n">
        <f aca="false">IF(AND(L534=1,ISNUMBER(G534)),MAX(0,G534-E534)/60,"")</f>
        <v>4.35</v>
      </c>
      <c r="O534" s="9" t="n">
        <f aca="false">IF(ISNUMBER(H534),IF(AND(H534&gt;=Scenario!$B$11,H534&lt;Scenario!$B$12),1,0),0)</f>
        <v>1</v>
      </c>
      <c r="P534" s="9" t="n">
        <f aca="false">IF(O534=1,MAX(0,H534-E534)/60,"")</f>
        <v>33.3666666666667</v>
      </c>
      <c r="Q534" s="9" t="n">
        <f aca="false">INDEX(Scenario!$B$18:$B$20,MATCH(B534,Scenario!$A$18:$A$20,0))</f>
        <v>60</v>
      </c>
      <c r="R534" s="9" t="n">
        <f aca="false">INDEX(Scenario!$C$18:$C$20,MATCH(B534,Scenario!$A$18:$A$20,0))</f>
        <v>1440</v>
      </c>
      <c r="S534" s="9" t="n">
        <f aca="false">IF(ISNUMBER(M534),IF(M534&lt;=Q534,1,0),"")</f>
        <v>1</v>
      </c>
      <c r="T534" s="9" t="n">
        <f aca="false">IF(ISNUMBER(P534),IF(P534&lt;=R534,1,0),"")</f>
        <v>1</v>
      </c>
      <c r="U534" s="9" t="n">
        <f aca="false">IF(E534&gt;Scenario!$B$14,0,IF(OR(AND(ISNUMBER(H534),H534&lt;=Scenario!$B$14),AND(ISNUMBER(I534),I534&lt;=Scenario!$B$14)),0,1))</f>
        <v>0</v>
      </c>
      <c r="V534" s="9" t="n">
        <f aca="false">IF(AND(U534=1,(Scenario!$B$14-E534)/60&gt;R534),1,0)</f>
        <v>0</v>
      </c>
      <c r="W534" s="9" t="n">
        <f aca="false">IF(OR(C534=Scenario!$B$22,C534=Scenario!$C$22),1,0)</f>
        <v>0</v>
      </c>
      <c r="X534" s="9" t="n">
        <f aca="false">IF(ISNUMBER(I534),1,0)</f>
        <v>0</v>
      </c>
      <c r="Y534" s="9" t="n">
        <f aca="false">MOD(INT(E534/86400)+3,7)</f>
        <v>4</v>
      </c>
      <c r="Z534" s="9" t="n">
        <f aca="false">MOD(INT(E534/3600),24)</f>
        <v>10</v>
      </c>
      <c r="AA534" s="6" t="s">
        <v>1313</v>
      </c>
    </row>
    <row r="535" customFormat="false" ht="15" hidden="false" customHeight="false" outlineLevel="0" collapsed="false">
      <c r="A535" s="6" t="s">
        <v>1314</v>
      </c>
      <c r="B535" s="6" t="s">
        <v>44</v>
      </c>
      <c r="C535" s="6" t="s">
        <v>249</v>
      </c>
      <c r="D535" s="6" t="s">
        <v>171</v>
      </c>
      <c r="E535" s="6" t="n">
        <v>1784284780</v>
      </c>
      <c r="F535" s="6" t="n">
        <v>1784285291</v>
      </c>
      <c r="G535" s="6" t="n">
        <v>1784285160</v>
      </c>
      <c r="H535" s="6" t="n">
        <v>1784290184</v>
      </c>
      <c r="J535" s="6" t="n">
        <v>0</v>
      </c>
      <c r="K535" s="6" t="n">
        <v>0</v>
      </c>
      <c r="L535" s="9" t="n">
        <f aca="false">IF(AND(E535&gt;=Scenario!$B$11,E535&lt;Scenario!$B$12),1,0)</f>
        <v>1</v>
      </c>
      <c r="M535" s="9" t="n">
        <f aca="false">IF(AND(L535=1,ISNUMBER(F535)),MAX(0,F535-E535)/60,"")</f>
        <v>8.51666666666667</v>
      </c>
      <c r="N535" s="9" t="n">
        <f aca="false">IF(AND(L535=1,ISNUMBER(G535)),MAX(0,G535-E535)/60,"")</f>
        <v>6.33333333333333</v>
      </c>
      <c r="O535" s="9" t="n">
        <f aca="false">IF(ISNUMBER(H535),IF(AND(H535&gt;=Scenario!$B$11,H535&lt;Scenario!$B$12),1,0),0)</f>
        <v>1</v>
      </c>
      <c r="P535" s="9" t="n">
        <f aca="false">IF(O535=1,MAX(0,H535-E535)/60,"")</f>
        <v>90.0666666666667</v>
      </c>
      <c r="Q535" s="9" t="n">
        <f aca="false">INDEX(Scenario!$B$18:$B$20,MATCH(B535,Scenario!$A$18:$A$20,0))</f>
        <v>240</v>
      </c>
      <c r="R535" s="9" t="n">
        <f aca="false">INDEX(Scenario!$C$18:$C$20,MATCH(B535,Scenario!$A$18:$A$20,0))</f>
        <v>4320</v>
      </c>
      <c r="S535" s="9" t="n">
        <f aca="false">IF(ISNUMBER(M535),IF(M535&lt;=Q535,1,0),"")</f>
        <v>1</v>
      </c>
      <c r="T535" s="9" t="n">
        <f aca="false">IF(ISNUMBER(P535),IF(P535&lt;=R535,1,0),"")</f>
        <v>1</v>
      </c>
      <c r="U535" s="9" t="n">
        <f aca="false">IF(E535&gt;Scenario!$B$14,0,IF(OR(AND(ISNUMBER(H535),H535&lt;=Scenario!$B$14),AND(ISNUMBER(I535),I535&lt;=Scenario!$B$14)),0,1))</f>
        <v>0</v>
      </c>
      <c r="V535" s="9" t="n">
        <f aca="false">IF(AND(U535=1,(Scenario!$B$14-E535)/60&gt;R535),1,0)</f>
        <v>0</v>
      </c>
      <c r="W535" s="9" t="n">
        <f aca="false">IF(OR(C535=Scenario!$B$22,C535=Scenario!$C$22),1,0)</f>
        <v>0</v>
      </c>
      <c r="X535" s="9" t="n">
        <f aca="false">IF(ISNUMBER(I535),1,0)</f>
        <v>0</v>
      </c>
      <c r="Y535" s="9" t="n">
        <f aca="false">MOD(INT(E535/86400)+3,7)</f>
        <v>4</v>
      </c>
      <c r="Z535" s="9" t="n">
        <f aca="false">MOD(INT(E535/3600),24)</f>
        <v>10</v>
      </c>
      <c r="AA535" s="6" t="s">
        <v>1315</v>
      </c>
    </row>
    <row r="536" customFormat="false" ht="15" hidden="false" customHeight="false" outlineLevel="0" collapsed="false">
      <c r="A536" s="6" t="s">
        <v>1316</v>
      </c>
      <c r="B536" s="6" t="s">
        <v>43</v>
      </c>
      <c r="C536" s="6" t="s">
        <v>249</v>
      </c>
      <c r="D536" s="6" t="s">
        <v>171</v>
      </c>
      <c r="E536" s="6" t="n">
        <v>1784285257</v>
      </c>
      <c r="F536" s="6" t="n">
        <v>1784285713</v>
      </c>
      <c r="G536" s="6" t="n">
        <v>1784285578</v>
      </c>
      <c r="H536" s="6" t="n">
        <v>1784294488</v>
      </c>
      <c r="J536" s="6" t="n">
        <v>0</v>
      </c>
      <c r="K536" s="6" t="n">
        <v>0</v>
      </c>
      <c r="L536" s="9" t="n">
        <f aca="false">IF(AND(E536&gt;=Scenario!$B$11,E536&lt;Scenario!$B$12),1,0)</f>
        <v>1</v>
      </c>
      <c r="M536" s="9" t="n">
        <f aca="false">IF(AND(L536=1,ISNUMBER(F536)),MAX(0,F536-E536)/60,"")</f>
        <v>7.6</v>
      </c>
      <c r="N536" s="9" t="n">
        <f aca="false">IF(AND(L536=1,ISNUMBER(G536)),MAX(0,G536-E536)/60,"")</f>
        <v>5.35</v>
      </c>
      <c r="O536" s="9" t="n">
        <f aca="false">IF(ISNUMBER(H536),IF(AND(H536&gt;=Scenario!$B$11,H536&lt;Scenario!$B$12),1,0),0)</f>
        <v>1</v>
      </c>
      <c r="P536" s="9" t="n">
        <f aca="false">IF(O536=1,MAX(0,H536-E536)/60,"")</f>
        <v>153.85</v>
      </c>
      <c r="Q536" s="9" t="n">
        <f aca="false">INDEX(Scenario!$B$18:$B$20,MATCH(B536,Scenario!$A$18:$A$20,0))</f>
        <v>60</v>
      </c>
      <c r="R536" s="9" t="n">
        <f aca="false">INDEX(Scenario!$C$18:$C$20,MATCH(B536,Scenario!$A$18:$A$20,0))</f>
        <v>1440</v>
      </c>
      <c r="S536" s="9" t="n">
        <f aca="false">IF(ISNUMBER(M536),IF(M536&lt;=Q536,1,0),"")</f>
        <v>1</v>
      </c>
      <c r="T536" s="9" t="n">
        <f aca="false">IF(ISNUMBER(P536),IF(P536&lt;=R536,1,0),"")</f>
        <v>1</v>
      </c>
      <c r="U536" s="9" t="n">
        <f aca="false">IF(E536&gt;Scenario!$B$14,0,IF(OR(AND(ISNUMBER(H536),H536&lt;=Scenario!$B$14),AND(ISNUMBER(I536),I536&lt;=Scenario!$B$14)),0,1))</f>
        <v>0</v>
      </c>
      <c r="V536" s="9" t="n">
        <f aca="false">IF(AND(U536=1,(Scenario!$B$14-E536)/60&gt;R536),1,0)</f>
        <v>0</v>
      </c>
      <c r="W536" s="9" t="n">
        <f aca="false">IF(OR(C536=Scenario!$B$22,C536=Scenario!$C$22),1,0)</f>
        <v>0</v>
      </c>
      <c r="X536" s="9" t="n">
        <f aca="false">IF(ISNUMBER(I536),1,0)</f>
        <v>0</v>
      </c>
      <c r="Y536" s="9" t="n">
        <f aca="false">MOD(INT(E536/86400)+3,7)</f>
        <v>4</v>
      </c>
      <c r="Z536" s="9" t="n">
        <f aca="false">MOD(INT(E536/3600),24)</f>
        <v>10</v>
      </c>
      <c r="AA536" s="6" t="s">
        <v>1317</v>
      </c>
    </row>
    <row r="537" customFormat="false" ht="15" hidden="false" customHeight="false" outlineLevel="0" collapsed="false">
      <c r="A537" s="6" t="s">
        <v>1318</v>
      </c>
      <c r="B537" s="6" t="s">
        <v>44</v>
      </c>
      <c r="C537" s="6" t="s">
        <v>46</v>
      </c>
      <c r="D537" s="6" t="s">
        <v>171</v>
      </c>
      <c r="E537" s="6" t="n">
        <v>1784286898</v>
      </c>
      <c r="F537" s="6" t="n">
        <v>1784287030</v>
      </c>
      <c r="G537" s="6" t="n">
        <v>1784286932</v>
      </c>
      <c r="H537" s="6" t="n">
        <v>1784289636</v>
      </c>
      <c r="J537" s="6" t="n">
        <v>0</v>
      </c>
      <c r="K537" s="6" t="n">
        <v>1</v>
      </c>
      <c r="L537" s="9" t="n">
        <f aca="false">IF(AND(E537&gt;=Scenario!$B$11,E537&lt;Scenario!$B$12),1,0)</f>
        <v>1</v>
      </c>
      <c r="M537" s="9" t="n">
        <f aca="false">IF(AND(L537=1,ISNUMBER(F537)),MAX(0,F537-E537)/60,"")</f>
        <v>2.2</v>
      </c>
      <c r="N537" s="9" t="n">
        <f aca="false">IF(AND(L537=1,ISNUMBER(G537)),MAX(0,G537-E537)/60,"")</f>
        <v>0.566666666666667</v>
      </c>
      <c r="O537" s="9" t="n">
        <f aca="false">IF(ISNUMBER(H537),IF(AND(H537&gt;=Scenario!$B$11,H537&lt;Scenario!$B$12),1,0),0)</f>
        <v>1</v>
      </c>
      <c r="P537" s="9" t="n">
        <f aca="false">IF(O537=1,MAX(0,H537-E537)/60,"")</f>
        <v>45.6333333333333</v>
      </c>
      <c r="Q537" s="9" t="n">
        <f aca="false">INDEX(Scenario!$B$18:$B$20,MATCH(B537,Scenario!$A$18:$A$20,0))</f>
        <v>240</v>
      </c>
      <c r="R537" s="9" t="n">
        <f aca="false">INDEX(Scenario!$C$18:$C$20,MATCH(B537,Scenario!$A$18:$A$20,0))</f>
        <v>4320</v>
      </c>
      <c r="S537" s="9" t="n">
        <f aca="false">IF(ISNUMBER(M537),IF(M537&lt;=Q537,1,0),"")</f>
        <v>1</v>
      </c>
      <c r="T537" s="9" t="n">
        <f aca="false">IF(ISNUMBER(P537),IF(P537&lt;=R537,1,0),"")</f>
        <v>1</v>
      </c>
      <c r="U537" s="9" t="n">
        <f aca="false">IF(E537&gt;Scenario!$B$14,0,IF(OR(AND(ISNUMBER(H537),H537&lt;=Scenario!$B$14),AND(ISNUMBER(I537),I537&lt;=Scenario!$B$14)),0,1))</f>
        <v>0</v>
      </c>
      <c r="V537" s="9" t="n">
        <f aca="false">IF(AND(U537=1,(Scenario!$B$14-E537)/60&gt;R537),1,0)</f>
        <v>0</v>
      </c>
      <c r="W537" s="9" t="n">
        <f aca="false">IF(OR(C537=Scenario!$B$22,C537=Scenario!$C$22),1,0)</f>
        <v>1</v>
      </c>
      <c r="X537" s="9" t="n">
        <f aca="false">IF(ISNUMBER(I537),1,0)</f>
        <v>0</v>
      </c>
      <c r="Y537" s="9" t="n">
        <f aca="false">MOD(INT(E537/86400)+3,7)</f>
        <v>4</v>
      </c>
      <c r="Z537" s="9" t="n">
        <f aca="false">MOD(INT(E537/3600),24)</f>
        <v>11</v>
      </c>
      <c r="AA537" s="6" t="s">
        <v>1319</v>
      </c>
    </row>
    <row r="538" customFormat="false" ht="15" hidden="false" customHeight="false" outlineLevel="0" collapsed="false">
      <c r="A538" s="6" t="s">
        <v>1320</v>
      </c>
      <c r="B538" s="6" t="s">
        <v>44</v>
      </c>
      <c r="C538" s="6" t="s">
        <v>46</v>
      </c>
      <c r="D538" s="6" t="s">
        <v>171</v>
      </c>
      <c r="E538" s="6" t="n">
        <v>1784288380</v>
      </c>
      <c r="F538" s="6" t="n">
        <v>1784288599</v>
      </c>
      <c r="G538" s="6" t="n">
        <v>1784288423</v>
      </c>
      <c r="H538" s="6" t="n">
        <v>1784290169</v>
      </c>
      <c r="J538" s="6" t="n">
        <v>0</v>
      </c>
      <c r="K538" s="6" t="n">
        <v>0</v>
      </c>
      <c r="L538" s="9" t="n">
        <f aca="false">IF(AND(E538&gt;=Scenario!$B$11,E538&lt;Scenario!$B$12),1,0)</f>
        <v>1</v>
      </c>
      <c r="M538" s="9" t="n">
        <f aca="false">IF(AND(L538=1,ISNUMBER(F538)),MAX(0,F538-E538)/60,"")</f>
        <v>3.65</v>
      </c>
      <c r="N538" s="9" t="n">
        <f aca="false">IF(AND(L538=1,ISNUMBER(G538)),MAX(0,G538-E538)/60,"")</f>
        <v>0.716666666666667</v>
      </c>
      <c r="O538" s="9" t="n">
        <f aca="false">IF(ISNUMBER(H538),IF(AND(H538&gt;=Scenario!$B$11,H538&lt;Scenario!$B$12),1,0),0)</f>
        <v>1</v>
      </c>
      <c r="P538" s="9" t="n">
        <f aca="false">IF(O538=1,MAX(0,H538-E538)/60,"")</f>
        <v>29.8166666666667</v>
      </c>
      <c r="Q538" s="9" t="n">
        <f aca="false">INDEX(Scenario!$B$18:$B$20,MATCH(B538,Scenario!$A$18:$A$20,0))</f>
        <v>240</v>
      </c>
      <c r="R538" s="9" t="n">
        <f aca="false">INDEX(Scenario!$C$18:$C$20,MATCH(B538,Scenario!$A$18:$A$20,0))</f>
        <v>4320</v>
      </c>
      <c r="S538" s="9" t="n">
        <f aca="false">IF(ISNUMBER(M538),IF(M538&lt;=Q538,1,0),"")</f>
        <v>1</v>
      </c>
      <c r="T538" s="9" t="n">
        <f aca="false">IF(ISNUMBER(P538),IF(P538&lt;=R538,1,0),"")</f>
        <v>1</v>
      </c>
      <c r="U538" s="9" t="n">
        <f aca="false">IF(E538&gt;Scenario!$B$14,0,IF(OR(AND(ISNUMBER(H538),H538&lt;=Scenario!$B$14),AND(ISNUMBER(I538),I538&lt;=Scenario!$B$14)),0,1))</f>
        <v>0</v>
      </c>
      <c r="V538" s="9" t="n">
        <f aca="false">IF(AND(U538=1,(Scenario!$B$14-E538)/60&gt;R538),1,0)</f>
        <v>0</v>
      </c>
      <c r="W538" s="9" t="n">
        <f aca="false">IF(OR(C538=Scenario!$B$22,C538=Scenario!$C$22),1,0)</f>
        <v>1</v>
      </c>
      <c r="X538" s="9" t="n">
        <f aca="false">IF(ISNUMBER(I538),1,0)</f>
        <v>0</v>
      </c>
      <c r="Y538" s="9" t="n">
        <f aca="false">MOD(INT(E538/86400)+3,7)</f>
        <v>4</v>
      </c>
      <c r="Z538" s="9" t="n">
        <f aca="false">MOD(INT(E538/3600),24)</f>
        <v>11</v>
      </c>
      <c r="AA538" s="6" t="s">
        <v>1321</v>
      </c>
    </row>
    <row r="539" customFormat="false" ht="15" hidden="false" customHeight="false" outlineLevel="0" collapsed="false">
      <c r="A539" s="6" t="s">
        <v>1322</v>
      </c>
      <c r="B539" s="6" t="s">
        <v>44</v>
      </c>
      <c r="C539" s="6" t="s">
        <v>249</v>
      </c>
      <c r="D539" s="6" t="s">
        <v>171</v>
      </c>
      <c r="E539" s="6" t="n">
        <v>1784290014</v>
      </c>
      <c r="F539" s="6" t="n">
        <v>1784290238</v>
      </c>
      <c r="G539" s="6" t="n">
        <v>1784290067</v>
      </c>
      <c r="H539" s="6" t="n">
        <v>1784294580</v>
      </c>
      <c r="J539" s="6" t="n">
        <v>0</v>
      </c>
      <c r="K539" s="6" t="n">
        <v>0</v>
      </c>
      <c r="L539" s="9" t="n">
        <f aca="false">IF(AND(E539&gt;=Scenario!$B$11,E539&lt;Scenario!$B$12),1,0)</f>
        <v>1</v>
      </c>
      <c r="M539" s="9" t="n">
        <f aca="false">IF(AND(L539=1,ISNUMBER(F539)),MAX(0,F539-E539)/60,"")</f>
        <v>3.73333333333333</v>
      </c>
      <c r="N539" s="9" t="n">
        <f aca="false">IF(AND(L539=1,ISNUMBER(G539)),MAX(0,G539-E539)/60,"")</f>
        <v>0.883333333333333</v>
      </c>
      <c r="O539" s="9" t="n">
        <f aca="false">IF(ISNUMBER(H539),IF(AND(H539&gt;=Scenario!$B$11,H539&lt;Scenario!$B$12),1,0),0)</f>
        <v>1</v>
      </c>
      <c r="P539" s="9" t="n">
        <f aca="false">IF(O539=1,MAX(0,H539-E539)/60,"")</f>
        <v>76.1</v>
      </c>
      <c r="Q539" s="9" t="n">
        <f aca="false">INDEX(Scenario!$B$18:$B$20,MATCH(B539,Scenario!$A$18:$A$20,0))</f>
        <v>240</v>
      </c>
      <c r="R539" s="9" t="n">
        <f aca="false">INDEX(Scenario!$C$18:$C$20,MATCH(B539,Scenario!$A$18:$A$20,0))</f>
        <v>4320</v>
      </c>
      <c r="S539" s="9" t="n">
        <f aca="false">IF(ISNUMBER(M539),IF(M539&lt;=Q539,1,0),"")</f>
        <v>1</v>
      </c>
      <c r="T539" s="9" t="n">
        <f aca="false">IF(ISNUMBER(P539),IF(P539&lt;=R539,1,0),"")</f>
        <v>1</v>
      </c>
      <c r="U539" s="9" t="n">
        <f aca="false">IF(E539&gt;Scenario!$B$14,0,IF(OR(AND(ISNUMBER(H539),H539&lt;=Scenario!$B$14),AND(ISNUMBER(I539),I539&lt;=Scenario!$B$14)),0,1))</f>
        <v>0</v>
      </c>
      <c r="V539" s="9" t="n">
        <f aca="false">IF(AND(U539=1,(Scenario!$B$14-E539)/60&gt;R539),1,0)</f>
        <v>0</v>
      </c>
      <c r="W539" s="9" t="n">
        <f aca="false">IF(OR(C539=Scenario!$B$22,C539=Scenario!$C$22),1,0)</f>
        <v>0</v>
      </c>
      <c r="X539" s="9" t="n">
        <f aca="false">IF(ISNUMBER(I539),1,0)</f>
        <v>0</v>
      </c>
      <c r="Y539" s="9" t="n">
        <f aca="false">MOD(INT(E539/86400)+3,7)</f>
        <v>4</v>
      </c>
      <c r="Z539" s="9" t="n">
        <f aca="false">MOD(INT(E539/3600),24)</f>
        <v>12</v>
      </c>
      <c r="AA539" s="6" t="s">
        <v>1323</v>
      </c>
    </row>
    <row r="540" customFormat="false" ht="15" hidden="false" customHeight="false" outlineLevel="0" collapsed="false">
      <c r="A540" s="6" t="s">
        <v>1324</v>
      </c>
      <c r="B540" s="6" t="s">
        <v>44</v>
      </c>
      <c r="C540" s="6" t="s">
        <v>46</v>
      </c>
      <c r="D540" s="6" t="s">
        <v>172</v>
      </c>
      <c r="E540" s="6" t="n">
        <v>1784291474</v>
      </c>
      <c r="F540" s="6" t="n">
        <v>1784291653</v>
      </c>
      <c r="G540" s="6" t="n">
        <v>1784291496</v>
      </c>
      <c r="H540" s="6" t="n">
        <v>1784315133</v>
      </c>
      <c r="J540" s="6" t="n">
        <v>1</v>
      </c>
      <c r="K540" s="6" t="n">
        <v>0</v>
      </c>
      <c r="L540" s="9" t="n">
        <f aca="false">IF(AND(E540&gt;=Scenario!$B$11,E540&lt;Scenario!$B$12),1,0)</f>
        <v>1</v>
      </c>
      <c r="M540" s="9" t="n">
        <f aca="false">IF(AND(L540=1,ISNUMBER(F540)),MAX(0,F540-E540)/60,"")</f>
        <v>2.98333333333333</v>
      </c>
      <c r="N540" s="9" t="n">
        <f aca="false">IF(AND(L540=1,ISNUMBER(G540)),MAX(0,G540-E540)/60,"")</f>
        <v>0.366666666666667</v>
      </c>
      <c r="O540" s="9" t="n">
        <f aca="false">IF(ISNUMBER(H540),IF(AND(H540&gt;=Scenario!$B$11,H540&lt;Scenario!$B$12),1,0),0)</f>
        <v>1</v>
      </c>
      <c r="P540" s="9" t="n">
        <f aca="false">IF(O540=1,MAX(0,H540-E540)/60,"")</f>
        <v>394.316666666667</v>
      </c>
      <c r="Q540" s="9" t="n">
        <f aca="false">INDEX(Scenario!$B$18:$B$20,MATCH(B540,Scenario!$A$18:$A$20,0))</f>
        <v>240</v>
      </c>
      <c r="R540" s="9" t="n">
        <f aca="false">INDEX(Scenario!$C$18:$C$20,MATCH(B540,Scenario!$A$18:$A$20,0))</f>
        <v>4320</v>
      </c>
      <c r="S540" s="9" t="n">
        <f aca="false">IF(ISNUMBER(M540),IF(M540&lt;=Q540,1,0),"")</f>
        <v>1</v>
      </c>
      <c r="T540" s="9" t="n">
        <f aca="false">IF(ISNUMBER(P540),IF(P540&lt;=R540,1,0),"")</f>
        <v>1</v>
      </c>
      <c r="U540" s="9" t="n">
        <f aca="false">IF(E540&gt;Scenario!$B$14,0,IF(OR(AND(ISNUMBER(H540),H540&lt;=Scenario!$B$14),AND(ISNUMBER(I540),I540&lt;=Scenario!$B$14)),0,1))</f>
        <v>0</v>
      </c>
      <c r="V540" s="9" t="n">
        <f aca="false">IF(AND(U540=1,(Scenario!$B$14-E540)/60&gt;R540),1,0)</f>
        <v>0</v>
      </c>
      <c r="W540" s="9" t="n">
        <f aca="false">IF(OR(C540=Scenario!$B$22,C540=Scenario!$C$22),1,0)</f>
        <v>1</v>
      </c>
      <c r="X540" s="9" t="n">
        <f aca="false">IF(ISNUMBER(I540),1,0)</f>
        <v>0</v>
      </c>
      <c r="Y540" s="9" t="n">
        <f aca="false">MOD(INT(E540/86400)+3,7)</f>
        <v>4</v>
      </c>
      <c r="Z540" s="9" t="n">
        <f aca="false">MOD(INT(E540/3600),24)</f>
        <v>12</v>
      </c>
      <c r="AA540" s="6" t="s">
        <v>1325</v>
      </c>
    </row>
    <row r="541" customFormat="false" ht="15" hidden="false" customHeight="false" outlineLevel="0" collapsed="false">
      <c r="A541" s="6" t="s">
        <v>1326</v>
      </c>
      <c r="B541" s="6" t="s">
        <v>43</v>
      </c>
      <c r="C541" s="6" t="s">
        <v>249</v>
      </c>
      <c r="D541" s="6" t="s">
        <v>171</v>
      </c>
      <c r="E541" s="6" t="n">
        <v>1784292307</v>
      </c>
      <c r="F541" s="6" t="n">
        <v>1784292542</v>
      </c>
      <c r="G541" s="6" t="n">
        <v>1784292320</v>
      </c>
      <c r="H541" s="6" t="n">
        <v>1784296371</v>
      </c>
      <c r="J541" s="6" t="n">
        <v>0</v>
      </c>
      <c r="K541" s="6" t="n">
        <v>0</v>
      </c>
      <c r="L541" s="9" t="n">
        <f aca="false">IF(AND(E541&gt;=Scenario!$B$11,E541&lt;Scenario!$B$12),1,0)</f>
        <v>1</v>
      </c>
      <c r="M541" s="9" t="n">
        <f aca="false">IF(AND(L541=1,ISNUMBER(F541)),MAX(0,F541-E541)/60,"")</f>
        <v>3.91666666666667</v>
      </c>
      <c r="N541" s="9" t="n">
        <f aca="false">IF(AND(L541=1,ISNUMBER(G541)),MAX(0,G541-E541)/60,"")</f>
        <v>0.216666666666667</v>
      </c>
      <c r="O541" s="9" t="n">
        <f aca="false">IF(ISNUMBER(H541),IF(AND(H541&gt;=Scenario!$B$11,H541&lt;Scenario!$B$12),1,0),0)</f>
        <v>1</v>
      </c>
      <c r="P541" s="9" t="n">
        <f aca="false">IF(O541=1,MAX(0,H541-E541)/60,"")</f>
        <v>67.7333333333333</v>
      </c>
      <c r="Q541" s="9" t="n">
        <f aca="false">INDEX(Scenario!$B$18:$B$20,MATCH(B541,Scenario!$A$18:$A$20,0))</f>
        <v>60</v>
      </c>
      <c r="R541" s="9" t="n">
        <f aca="false">INDEX(Scenario!$C$18:$C$20,MATCH(B541,Scenario!$A$18:$A$20,0))</f>
        <v>1440</v>
      </c>
      <c r="S541" s="9" t="n">
        <f aca="false">IF(ISNUMBER(M541),IF(M541&lt;=Q541,1,0),"")</f>
        <v>1</v>
      </c>
      <c r="T541" s="9" t="n">
        <f aca="false">IF(ISNUMBER(P541),IF(P541&lt;=R541,1,0),"")</f>
        <v>1</v>
      </c>
      <c r="U541" s="9" t="n">
        <f aca="false">IF(E541&gt;Scenario!$B$14,0,IF(OR(AND(ISNUMBER(H541),H541&lt;=Scenario!$B$14),AND(ISNUMBER(I541),I541&lt;=Scenario!$B$14)),0,1))</f>
        <v>0</v>
      </c>
      <c r="V541" s="9" t="n">
        <f aca="false">IF(AND(U541=1,(Scenario!$B$14-E541)/60&gt;R541),1,0)</f>
        <v>0</v>
      </c>
      <c r="W541" s="9" t="n">
        <f aca="false">IF(OR(C541=Scenario!$B$22,C541=Scenario!$C$22),1,0)</f>
        <v>0</v>
      </c>
      <c r="X541" s="9" t="n">
        <f aca="false">IF(ISNUMBER(I541),1,0)</f>
        <v>0</v>
      </c>
      <c r="Y541" s="9" t="n">
        <f aca="false">MOD(INT(E541/86400)+3,7)</f>
        <v>4</v>
      </c>
      <c r="Z541" s="9" t="n">
        <f aca="false">MOD(INT(E541/3600),24)</f>
        <v>12</v>
      </c>
      <c r="AA541" s="6" t="s">
        <v>1327</v>
      </c>
    </row>
    <row r="542" customFormat="false" ht="15" hidden="false" customHeight="false" outlineLevel="0" collapsed="false">
      <c r="A542" s="6" t="s">
        <v>1328</v>
      </c>
      <c r="B542" s="6" t="s">
        <v>43</v>
      </c>
      <c r="C542" s="6" t="s">
        <v>288</v>
      </c>
      <c r="D542" s="6" t="s">
        <v>172</v>
      </c>
      <c r="E542" s="6" t="n">
        <v>1784292718</v>
      </c>
      <c r="F542" s="6" t="n">
        <v>1784292957</v>
      </c>
      <c r="G542" s="6" t="n">
        <v>1784292738</v>
      </c>
      <c r="H542" s="6" t="n">
        <v>1784298060</v>
      </c>
      <c r="J542" s="6" t="n">
        <v>0</v>
      </c>
      <c r="K542" s="6" t="n">
        <v>0</v>
      </c>
      <c r="L542" s="9" t="n">
        <f aca="false">IF(AND(E542&gt;=Scenario!$B$11,E542&lt;Scenario!$B$12),1,0)</f>
        <v>1</v>
      </c>
      <c r="M542" s="9" t="n">
        <f aca="false">IF(AND(L542=1,ISNUMBER(F542)),MAX(0,F542-E542)/60,"")</f>
        <v>3.98333333333333</v>
      </c>
      <c r="N542" s="9" t="n">
        <f aca="false">IF(AND(L542=1,ISNUMBER(G542)),MAX(0,G542-E542)/60,"")</f>
        <v>0.333333333333333</v>
      </c>
      <c r="O542" s="9" t="n">
        <f aca="false">IF(ISNUMBER(H542),IF(AND(H542&gt;=Scenario!$B$11,H542&lt;Scenario!$B$12),1,0),0)</f>
        <v>1</v>
      </c>
      <c r="P542" s="9" t="n">
        <f aca="false">IF(O542=1,MAX(0,H542-E542)/60,"")</f>
        <v>89.0333333333333</v>
      </c>
      <c r="Q542" s="9" t="n">
        <f aca="false">INDEX(Scenario!$B$18:$B$20,MATCH(B542,Scenario!$A$18:$A$20,0))</f>
        <v>60</v>
      </c>
      <c r="R542" s="9" t="n">
        <f aca="false">INDEX(Scenario!$C$18:$C$20,MATCH(B542,Scenario!$A$18:$A$20,0))</f>
        <v>1440</v>
      </c>
      <c r="S542" s="9" t="n">
        <f aca="false">IF(ISNUMBER(M542),IF(M542&lt;=Q542,1,0),"")</f>
        <v>1</v>
      </c>
      <c r="T542" s="9" t="n">
        <f aca="false">IF(ISNUMBER(P542),IF(P542&lt;=R542,1,0),"")</f>
        <v>1</v>
      </c>
      <c r="U542" s="9" t="n">
        <f aca="false">IF(E542&gt;Scenario!$B$14,0,IF(OR(AND(ISNUMBER(H542),H542&lt;=Scenario!$B$14),AND(ISNUMBER(I542),I542&lt;=Scenario!$B$14)),0,1))</f>
        <v>0</v>
      </c>
      <c r="V542" s="9" t="n">
        <f aca="false">IF(AND(U542=1,(Scenario!$B$14-E542)/60&gt;R542),1,0)</f>
        <v>0</v>
      </c>
      <c r="W542" s="9" t="n">
        <f aca="false">IF(OR(C542=Scenario!$B$22,C542=Scenario!$C$22),1,0)</f>
        <v>0</v>
      </c>
      <c r="X542" s="9" t="n">
        <f aca="false">IF(ISNUMBER(I542),1,0)</f>
        <v>0</v>
      </c>
      <c r="Y542" s="9" t="n">
        <f aca="false">MOD(INT(E542/86400)+3,7)</f>
        <v>4</v>
      </c>
      <c r="Z542" s="9" t="n">
        <f aca="false">MOD(INT(E542/3600),24)</f>
        <v>12</v>
      </c>
      <c r="AA542" s="6" t="s">
        <v>1329</v>
      </c>
    </row>
    <row r="543" customFormat="false" ht="15" hidden="false" customHeight="false" outlineLevel="0" collapsed="false">
      <c r="A543" s="6" t="s">
        <v>1330</v>
      </c>
      <c r="B543" s="6" t="s">
        <v>43</v>
      </c>
      <c r="C543" s="6" t="s">
        <v>46</v>
      </c>
      <c r="D543" s="6" t="s">
        <v>171</v>
      </c>
      <c r="E543" s="6" t="n">
        <v>1784297124</v>
      </c>
      <c r="F543" s="6" t="n">
        <v>1784297346</v>
      </c>
      <c r="G543" s="6" t="n">
        <v>1784297162</v>
      </c>
      <c r="H543" s="6" t="n">
        <v>1784300057</v>
      </c>
      <c r="J543" s="6" t="n">
        <v>0</v>
      </c>
      <c r="K543" s="6" t="n">
        <v>0</v>
      </c>
      <c r="L543" s="9" t="n">
        <f aca="false">IF(AND(E543&gt;=Scenario!$B$11,E543&lt;Scenario!$B$12),1,0)</f>
        <v>1</v>
      </c>
      <c r="M543" s="9" t="n">
        <f aca="false">IF(AND(L543=1,ISNUMBER(F543)),MAX(0,F543-E543)/60,"")</f>
        <v>3.7</v>
      </c>
      <c r="N543" s="9" t="n">
        <f aca="false">IF(AND(L543=1,ISNUMBER(G543)),MAX(0,G543-E543)/60,"")</f>
        <v>0.633333333333333</v>
      </c>
      <c r="O543" s="9" t="n">
        <f aca="false">IF(ISNUMBER(H543),IF(AND(H543&gt;=Scenario!$B$11,H543&lt;Scenario!$B$12),1,0),0)</f>
        <v>1</v>
      </c>
      <c r="P543" s="9" t="n">
        <f aca="false">IF(O543=1,MAX(0,H543-E543)/60,"")</f>
        <v>48.8833333333333</v>
      </c>
      <c r="Q543" s="9" t="n">
        <f aca="false">INDEX(Scenario!$B$18:$B$20,MATCH(B543,Scenario!$A$18:$A$20,0))</f>
        <v>60</v>
      </c>
      <c r="R543" s="9" t="n">
        <f aca="false">INDEX(Scenario!$C$18:$C$20,MATCH(B543,Scenario!$A$18:$A$20,0))</f>
        <v>1440</v>
      </c>
      <c r="S543" s="9" t="n">
        <f aca="false">IF(ISNUMBER(M543),IF(M543&lt;=Q543,1,0),"")</f>
        <v>1</v>
      </c>
      <c r="T543" s="9" t="n">
        <f aca="false">IF(ISNUMBER(P543),IF(P543&lt;=R543,1,0),"")</f>
        <v>1</v>
      </c>
      <c r="U543" s="9" t="n">
        <f aca="false">IF(E543&gt;Scenario!$B$14,0,IF(OR(AND(ISNUMBER(H543),H543&lt;=Scenario!$B$14),AND(ISNUMBER(I543),I543&lt;=Scenario!$B$14)),0,1))</f>
        <v>0</v>
      </c>
      <c r="V543" s="9" t="n">
        <f aca="false">IF(AND(U543=1,(Scenario!$B$14-E543)/60&gt;R543),1,0)</f>
        <v>0</v>
      </c>
      <c r="W543" s="9" t="n">
        <f aca="false">IF(OR(C543=Scenario!$B$22,C543=Scenario!$C$22),1,0)</f>
        <v>1</v>
      </c>
      <c r="X543" s="9" t="n">
        <f aca="false">IF(ISNUMBER(I543),1,0)</f>
        <v>0</v>
      </c>
      <c r="Y543" s="9" t="n">
        <f aca="false">MOD(INT(E543/86400)+3,7)</f>
        <v>4</v>
      </c>
      <c r="Z543" s="9" t="n">
        <f aca="false">MOD(INT(E543/3600),24)</f>
        <v>14</v>
      </c>
      <c r="AA543" s="6" t="s">
        <v>1331</v>
      </c>
    </row>
    <row r="544" customFormat="false" ht="15" hidden="false" customHeight="false" outlineLevel="0" collapsed="false">
      <c r="A544" s="6" t="s">
        <v>1332</v>
      </c>
      <c r="B544" s="6" t="s">
        <v>44</v>
      </c>
      <c r="C544" s="6" t="s">
        <v>288</v>
      </c>
      <c r="D544" s="6" t="s">
        <v>172</v>
      </c>
      <c r="E544" s="6" t="n">
        <v>1784298237</v>
      </c>
      <c r="F544" s="6" t="n">
        <v>1784298372</v>
      </c>
      <c r="G544" s="6" t="n">
        <v>1784298277</v>
      </c>
      <c r="H544" s="6" t="n">
        <v>1784301081</v>
      </c>
      <c r="J544" s="6" t="n">
        <v>0</v>
      </c>
      <c r="K544" s="6" t="n">
        <v>1</v>
      </c>
      <c r="L544" s="9" t="n">
        <f aca="false">IF(AND(E544&gt;=Scenario!$B$11,E544&lt;Scenario!$B$12),1,0)</f>
        <v>1</v>
      </c>
      <c r="M544" s="9" t="n">
        <f aca="false">IF(AND(L544=1,ISNUMBER(F544)),MAX(0,F544-E544)/60,"")</f>
        <v>2.25</v>
      </c>
      <c r="N544" s="9" t="n">
        <f aca="false">IF(AND(L544=1,ISNUMBER(G544)),MAX(0,G544-E544)/60,"")</f>
        <v>0.666666666666667</v>
      </c>
      <c r="O544" s="9" t="n">
        <f aca="false">IF(ISNUMBER(H544),IF(AND(H544&gt;=Scenario!$B$11,H544&lt;Scenario!$B$12),1,0),0)</f>
        <v>1</v>
      </c>
      <c r="P544" s="9" t="n">
        <f aca="false">IF(O544=1,MAX(0,H544-E544)/60,"")</f>
        <v>47.4</v>
      </c>
      <c r="Q544" s="9" t="n">
        <f aca="false">INDEX(Scenario!$B$18:$B$20,MATCH(B544,Scenario!$A$18:$A$20,0))</f>
        <v>240</v>
      </c>
      <c r="R544" s="9" t="n">
        <f aca="false">INDEX(Scenario!$C$18:$C$20,MATCH(B544,Scenario!$A$18:$A$20,0))</f>
        <v>4320</v>
      </c>
      <c r="S544" s="9" t="n">
        <f aca="false">IF(ISNUMBER(M544),IF(M544&lt;=Q544,1,0),"")</f>
        <v>1</v>
      </c>
      <c r="T544" s="9" t="n">
        <f aca="false">IF(ISNUMBER(P544),IF(P544&lt;=R544,1,0),"")</f>
        <v>1</v>
      </c>
      <c r="U544" s="9" t="n">
        <f aca="false">IF(E544&gt;Scenario!$B$14,0,IF(OR(AND(ISNUMBER(H544),H544&lt;=Scenario!$B$14),AND(ISNUMBER(I544),I544&lt;=Scenario!$B$14)),0,1))</f>
        <v>0</v>
      </c>
      <c r="V544" s="9" t="n">
        <f aca="false">IF(AND(U544=1,(Scenario!$B$14-E544)/60&gt;R544),1,0)</f>
        <v>0</v>
      </c>
      <c r="W544" s="9" t="n">
        <f aca="false">IF(OR(C544=Scenario!$B$22,C544=Scenario!$C$22),1,0)</f>
        <v>0</v>
      </c>
      <c r="X544" s="9" t="n">
        <f aca="false">IF(ISNUMBER(I544),1,0)</f>
        <v>0</v>
      </c>
      <c r="Y544" s="9" t="n">
        <f aca="false">MOD(INT(E544/86400)+3,7)</f>
        <v>4</v>
      </c>
      <c r="Z544" s="9" t="n">
        <f aca="false">MOD(INT(E544/3600),24)</f>
        <v>14</v>
      </c>
      <c r="AA544" s="6" t="s">
        <v>1333</v>
      </c>
    </row>
    <row r="545" customFormat="false" ht="15" hidden="false" customHeight="false" outlineLevel="0" collapsed="false">
      <c r="A545" s="6" t="s">
        <v>1334</v>
      </c>
      <c r="B545" s="6" t="s">
        <v>44</v>
      </c>
      <c r="C545" s="6" t="s">
        <v>47</v>
      </c>
      <c r="D545" s="6" t="s">
        <v>171</v>
      </c>
      <c r="E545" s="6" t="n">
        <v>1784299805</v>
      </c>
      <c r="F545" s="6" t="n">
        <v>1784300074</v>
      </c>
      <c r="G545" s="6" t="n">
        <v>1784299840</v>
      </c>
      <c r="H545" s="6" t="n">
        <v>1784301811</v>
      </c>
      <c r="J545" s="6" t="n">
        <v>0</v>
      </c>
      <c r="K545" s="6" t="n">
        <v>0</v>
      </c>
      <c r="L545" s="9" t="n">
        <f aca="false">IF(AND(E545&gt;=Scenario!$B$11,E545&lt;Scenario!$B$12),1,0)</f>
        <v>1</v>
      </c>
      <c r="M545" s="9" t="n">
        <f aca="false">IF(AND(L545=1,ISNUMBER(F545)),MAX(0,F545-E545)/60,"")</f>
        <v>4.48333333333333</v>
      </c>
      <c r="N545" s="9" t="n">
        <f aca="false">IF(AND(L545=1,ISNUMBER(G545)),MAX(0,G545-E545)/60,"")</f>
        <v>0.583333333333333</v>
      </c>
      <c r="O545" s="9" t="n">
        <f aca="false">IF(ISNUMBER(H545),IF(AND(H545&gt;=Scenario!$B$11,H545&lt;Scenario!$B$12),1,0),0)</f>
        <v>1</v>
      </c>
      <c r="P545" s="9" t="n">
        <f aca="false">IF(O545=1,MAX(0,H545-E545)/60,"")</f>
        <v>33.4333333333333</v>
      </c>
      <c r="Q545" s="9" t="n">
        <f aca="false">INDEX(Scenario!$B$18:$B$20,MATCH(B545,Scenario!$A$18:$A$20,0))</f>
        <v>240</v>
      </c>
      <c r="R545" s="9" t="n">
        <f aca="false">INDEX(Scenario!$C$18:$C$20,MATCH(B545,Scenario!$A$18:$A$20,0))</f>
        <v>4320</v>
      </c>
      <c r="S545" s="9" t="n">
        <f aca="false">IF(ISNUMBER(M545),IF(M545&lt;=Q545,1,0),"")</f>
        <v>1</v>
      </c>
      <c r="T545" s="9" t="n">
        <f aca="false">IF(ISNUMBER(P545),IF(P545&lt;=R545,1,0),"")</f>
        <v>1</v>
      </c>
      <c r="U545" s="9" t="n">
        <f aca="false">IF(E545&gt;Scenario!$B$14,0,IF(OR(AND(ISNUMBER(H545),H545&lt;=Scenario!$B$14),AND(ISNUMBER(I545),I545&lt;=Scenario!$B$14)),0,1))</f>
        <v>0</v>
      </c>
      <c r="V545" s="9" t="n">
        <f aca="false">IF(AND(U545=1,(Scenario!$B$14-E545)/60&gt;R545),1,0)</f>
        <v>0</v>
      </c>
      <c r="W545" s="9" t="n">
        <f aca="false">IF(OR(C545=Scenario!$B$22,C545=Scenario!$C$22),1,0)</f>
        <v>1</v>
      </c>
      <c r="X545" s="9" t="n">
        <f aca="false">IF(ISNUMBER(I545),1,0)</f>
        <v>0</v>
      </c>
      <c r="Y545" s="9" t="n">
        <f aca="false">MOD(INT(E545/86400)+3,7)</f>
        <v>4</v>
      </c>
      <c r="Z545" s="9" t="n">
        <f aca="false">MOD(INT(E545/3600),24)</f>
        <v>14</v>
      </c>
      <c r="AA545" s="6" t="s">
        <v>1335</v>
      </c>
    </row>
    <row r="546" customFormat="false" ht="15" hidden="false" customHeight="false" outlineLevel="0" collapsed="false">
      <c r="A546" s="6" t="s">
        <v>1336</v>
      </c>
      <c r="B546" s="6" t="s">
        <v>43</v>
      </c>
      <c r="C546" s="6" t="s">
        <v>46</v>
      </c>
      <c r="D546" s="6" t="s">
        <v>172</v>
      </c>
      <c r="E546" s="6" t="n">
        <v>1784301100</v>
      </c>
      <c r="F546" s="6" t="n">
        <v>1784301301</v>
      </c>
      <c r="G546" s="6" t="n">
        <v>1784301152</v>
      </c>
      <c r="H546" s="6" t="n">
        <v>1784304763</v>
      </c>
      <c r="J546" s="6" t="n">
        <v>0</v>
      </c>
      <c r="K546" s="6" t="n">
        <v>0</v>
      </c>
      <c r="L546" s="9" t="n">
        <f aca="false">IF(AND(E546&gt;=Scenario!$B$11,E546&lt;Scenario!$B$12),1,0)</f>
        <v>1</v>
      </c>
      <c r="M546" s="9" t="n">
        <f aca="false">IF(AND(L546=1,ISNUMBER(F546)),MAX(0,F546-E546)/60,"")</f>
        <v>3.35</v>
      </c>
      <c r="N546" s="9" t="n">
        <f aca="false">IF(AND(L546=1,ISNUMBER(G546)),MAX(0,G546-E546)/60,"")</f>
        <v>0.866666666666667</v>
      </c>
      <c r="O546" s="9" t="n">
        <f aca="false">IF(ISNUMBER(H546),IF(AND(H546&gt;=Scenario!$B$11,H546&lt;Scenario!$B$12),1,0),0)</f>
        <v>1</v>
      </c>
      <c r="P546" s="9" t="n">
        <f aca="false">IF(O546=1,MAX(0,H546-E546)/60,"")</f>
        <v>61.05</v>
      </c>
      <c r="Q546" s="9" t="n">
        <f aca="false">INDEX(Scenario!$B$18:$B$20,MATCH(B546,Scenario!$A$18:$A$20,0))</f>
        <v>60</v>
      </c>
      <c r="R546" s="9" t="n">
        <f aca="false">INDEX(Scenario!$C$18:$C$20,MATCH(B546,Scenario!$A$18:$A$20,0))</f>
        <v>1440</v>
      </c>
      <c r="S546" s="9" t="n">
        <f aca="false">IF(ISNUMBER(M546),IF(M546&lt;=Q546,1,0),"")</f>
        <v>1</v>
      </c>
      <c r="T546" s="9" t="n">
        <f aca="false">IF(ISNUMBER(P546),IF(P546&lt;=R546,1,0),"")</f>
        <v>1</v>
      </c>
      <c r="U546" s="9" t="n">
        <f aca="false">IF(E546&gt;Scenario!$B$14,0,IF(OR(AND(ISNUMBER(H546),H546&lt;=Scenario!$B$14),AND(ISNUMBER(I546),I546&lt;=Scenario!$B$14)),0,1))</f>
        <v>0</v>
      </c>
      <c r="V546" s="9" t="n">
        <f aca="false">IF(AND(U546=1,(Scenario!$B$14-E546)/60&gt;R546),1,0)</f>
        <v>0</v>
      </c>
      <c r="W546" s="9" t="n">
        <f aca="false">IF(OR(C546=Scenario!$B$22,C546=Scenario!$C$22),1,0)</f>
        <v>1</v>
      </c>
      <c r="X546" s="9" t="n">
        <f aca="false">IF(ISNUMBER(I546),1,0)</f>
        <v>0</v>
      </c>
      <c r="Y546" s="9" t="n">
        <f aca="false">MOD(INT(E546/86400)+3,7)</f>
        <v>4</v>
      </c>
      <c r="Z546" s="9" t="n">
        <f aca="false">MOD(INT(E546/3600),24)</f>
        <v>15</v>
      </c>
      <c r="AA546" s="6" t="s">
        <v>1337</v>
      </c>
    </row>
    <row r="547" customFormat="false" ht="15" hidden="false" customHeight="false" outlineLevel="0" collapsed="false">
      <c r="A547" s="6" t="s">
        <v>1338</v>
      </c>
      <c r="B547" s="6" t="s">
        <v>42</v>
      </c>
      <c r="C547" s="6" t="s">
        <v>46</v>
      </c>
      <c r="D547" s="6" t="s">
        <v>171</v>
      </c>
      <c r="E547" s="6" t="n">
        <v>1784304722</v>
      </c>
      <c r="F547" s="6" t="n">
        <v>1784304824</v>
      </c>
      <c r="G547" s="6" t="n">
        <v>1784304742</v>
      </c>
      <c r="H547" s="6" t="n">
        <v>1784325721</v>
      </c>
      <c r="J547" s="6" t="n">
        <v>0</v>
      </c>
      <c r="K547" s="6" t="n">
        <v>0</v>
      </c>
      <c r="L547" s="9" t="n">
        <f aca="false">IF(AND(E547&gt;=Scenario!$B$11,E547&lt;Scenario!$B$12),1,0)</f>
        <v>1</v>
      </c>
      <c r="M547" s="9" t="n">
        <f aca="false">IF(AND(L547=1,ISNUMBER(F547)),MAX(0,F547-E547)/60,"")</f>
        <v>1.7</v>
      </c>
      <c r="N547" s="9" t="n">
        <f aca="false">IF(AND(L547=1,ISNUMBER(G547)),MAX(0,G547-E547)/60,"")</f>
        <v>0.333333333333333</v>
      </c>
      <c r="O547" s="9" t="n">
        <f aca="false">IF(ISNUMBER(H547),IF(AND(H547&gt;=Scenario!$B$11,H547&lt;Scenario!$B$12),1,0),0)</f>
        <v>1</v>
      </c>
      <c r="P547" s="9" t="n">
        <f aca="false">IF(O547=1,MAX(0,H547-E547)/60,"")</f>
        <v>349.983333333333</v>
      </c>
      <c r="Q547" s="9" t="n">
        <f aca="false">INDEX(Scenario!$B$18:$B$20,MATCH(B547,Scenario!$A$18:$A$20,0))</f>
        <v>15</v>
      </c>
      <c r="R547" s="9" t="n">
        <f aca="false">INDEX(Scenario!$C$18:$C$20,MATCH(B547,Scenario!$A$18:$A$20,0))</f>
        <v>240</v>
      </c>
      <c r="S547" s="9" t="n">
        <f aca="false">IF(ISNUMBER(M547),IF(M547&lt;=Q547,1,0),"")</f>
        <v>1</v>
      </c>
      <c r="T547" s="9" t="n">
        <f aca="false">IF(ISNUMBER(P547),IF(P547&lt;=R547,1,0),"")</f>
        <v>0</v>
      </c>
      <c r="U547" s="9" t="n">
        <f aca="false">IF(E547&gt;Scenario!$B$14,0,IF(OR(AND(ISNUMBER(H547),H547&lt;=Scenario!$B$14),AND(ISNUMBER(I547),I547&lt;=Scenario!$B$14)),0,1))</f>
        <v>0</v>
      </c>
      <c r="V547" s="9" t="n">
        <f aca="false">IF(AND(U547=1,(Scenario!$B$14-E547)/60&gt;R547),1,0)</f>
        <v>0</v>
      </c>
      <c r="W547" s="9" t="n">
        <f aca="false">IF(OR(C547=Scenario!$B$22,C547=Scenario!$C$22),1,0)</f>
        <v>1</v>
      </c>
      <c r="X547" s="9" t="n">
        <f aca="false">IF(ISNUMBER(I547),1,0)</f>
        <v>0</v>
      </c>
      <c r="Y547" s="9" t="n">
        <f aca="false">MOD(INT(E547/86400)+3,7)</f>
        <v>4</v>
      </c>
      <c r="Z547" s="9" t="n">
        <f aca="false">MOD(INT(E547/3600),24)</f>
        <v>16</v>
      </c>
      <c r="AA547" s="6" t="s">
        <v>1339</v>
      </c>
    </row>
    <row r="548" customFormat="false" ht="15" hidden="false" customHeight="false" outlineLevel="0" collapsed="false">
      <c r="A548" s="6" t="s">
        <v>1340</v>
      </c>
      <c r="B548" s="6" t="s">
        <v>44</v>
      </c>
      <c r="C548" s="6" t="s">
        <v>288</v>
      </c>
      <c r="D548" s="6" t="s">
        <v>171</v>
      </c>
      <c r="E548" s="6" t="n">
        <v>1784304884</v>
      </c>
      <c r="F548" s="6" t="n">
        <v>1784305012</v>
      </c>
      <c r="G548" s="6" t="n">
        <v>1784304935</v>
      </c>
      <c r="H548" s="6" t="n">
        <v>1784307514</v>
      </c>
      <c r="J548" s="6" t="n">
        <v>0</v>
      </c>
      <c r="K548" s="6" t="n">
        <v>0</v>
      </c>
      <c r="L548" s="9" t="n">
        <f aca="false">IF(AND(E548&gt;=Scenario!$B$11,E548&lt;Scenario!$B$12),1,0)</f>
        <v>1</v>
      </c>
      <c r="M548" s="9" t="n">
        <f aca="false">IF(AND(L548=1,ISNUMBER(F548)),MAX(0,F548-E548)/60,"")</f>
        <v>2.13333333333333</v>
      </c>
      <c r="N548" s="9" t="n">
        <f aca="false">IF(AND(L548=1,ISNUMBER(G548)),MAX(0,G548-E548)/60,"")</f>
        <v>0.85</v>
      </c>
      <c r="O548" s="9" t="n">
        <f aca="false">IF(ISNUMBER(H548),IF(AND(H548&gt;=Scenario!$B$11,H548&lt;Scenario!$B$12),1,0),0)</f>
        <v>1</v>
      </c>
      <c r="P548" s="9" t="n">
        <f aca="false">IF(O548=1,MAX(0,H548-E548)/60,"")</f>
        <v>43.8333333333333</v>
      </c>
      <c r="Q548" s="9" t="n">
        <f aca="false">INDEX(Scenario!$B$18:$B$20,MATCH(B548,Scenario!$A$18:$A$20,0))</f>
        <v>240</v>
      </c>
      <c r="R548" s="9" t="n">
        <f aca="false">INDEX(Scenario!$C$18:$C$20,MATCH(B548,Scenario!$A$18:$A$20,0))</f>
        <v>4320</v>
      </c>
      <c r="S548" s="9" t="n">
        <f aca="false">IF(ISNUMBER(M548),IF(M548&lt;=Q548,1,0),"")</f>
        <v>1</v>
      </c>
      <c r="T548" s="9" t="n">
        <f aca="false">IF(ISNUMBER(P548),IF(P548&lt;=R548,1,0),"")</f>
        <v>1</v>
      </c>
      <c r="U548" s="9" t="n">
        <f aca="false">IF(E548&gt;Scenario!$B$14,0,IF(OR(AND(ISNUMBER(H548),H548&lt;=Scenario!$B$14),AND(ISNUMBER(I548),I548&lt;=Scenario!$B$14)),0,1))</f>
        <v>0</v>
      </c>
      <c r="V548" s="9" t="n">
        <f aca="false">IF(AND(U548=1,(Scenario!$B$14-E548)/60&gt;R548),1,0)</f>
        <v>0</v>
      </c>
      <c r="W548" s="9" t="n">
        <f aca="false">IF(OR(C548=Scenario!$B$22,C548=Scenario!$C$22),1,0)</f>
        <v>0</v>
      </c>
      <c r="X548" s="9" t="n">
        <f aca="false">IF(ISNUMBER(I548),1,0)</f>
        <v>0</v>
      </c>
      <c r="Y548" s="9" t="n">
        <f aca="false">MOD(INT(E548/86400)+3,7)</f>
        <v>4</v>
      </c>
      <c r="Z548" s="9" t="n">
        <f aca="false">MOD(INT(E548/3600),24)</f>
        <v>16</v>
      </c>
      <c r="AA548" s="6" t="s">
        <v>1341</v>
      </c>
    </row>
    <row r="549" customFormat="false" ht="15" hidden="false" customHeight="false" outlineLevel="0" collapsed="false">
      <c r="A549" s="6" t="s">
        <v>1342</v>
      </c>
      <c r="B549" s="6" t="s">
        <v>43</v>
      </c>
      <c r="C549" s="6" t="s">
        <v>46</v>
      </c>
      <c r="D549" s="6" t="s">
        <v>171</v>
      </c>
      <c r="E549" s="6" t="n">
        <v>1784305036</v>
      </c>
      <c r="F549" s="6" t="n">
        <v>1784305567</v>
      </c>
      <c r="G549" s="6" t="n">
        <v>1784305443</v>
      </c>
      <c r="H549" s="6" t="n">
        <v>1784315613</v>
      </c>
      <c r="J549" s="6" t="n">
        <v>0</v>
      </c>
      <c r="K549" s="6" t="n">
        <v>0</v>
      </c>
      <c r="L549" s="9" t="n">
        <f aca="false">IF(AND(E549&gt;=Scenario!$B$11,E549&lt;Scenario!$B$12),1,0)</f>
        <v>1</v>
      </c>
      <c r="M549" s="9" t="n">
        <f aca="false">IF(AND(L549=1,ISNUMBER(F549)),MAX(0,F549-E549)/60,"")</f>
        <v>8.85</v>
      </c>
      <c r="N549" s="9" t="n">
        <f aca="false">IF(AND(L549=1,ISNUMBER(G549)),MAX(0,G549-E549)/60,"")</f>
        <v>6.78333333333333</v>
      </c>
      <c r="O549" s="9" t="n">
        <f aca="false">IF(ISNUMBER(H549),IF(AND(H549&gt;=Scenario!$B$11,H549&lt;Scenario!$B$12),1,0),0)</f>
        <v>1</v>
      </c>
      <c r="P549" s="9" t="n">
        <f aca="false">IF(O549=1,MAX(0,H549-E549)/60,"")</f>
        <v>176.283333333333</v>
      </c>
      <c r="Q549" s="9" t="n">
        <f aca="false">INDEX(Scenario!$B$18:$B$20,MATCH(B549,Scenario!$A$18:$A$20,0))</f>
        <v>60</v>
      </c>
      <c r="R549" s="9" t="n">
        <f aca="false">INDEX(Scenario!$C$18:$C$20,MATCH(B549,Scenario!$A$18:$A$20,0))</f>
        <v>1440</v>
      </c>
      <c r="S549" s="9" t="n">
        <f aca="false">IF(ISNUMBER(M549),IF(M549&lt;=Q549,1,0),"")</f>
        <v>1</v>
      </c>
      <c r="T549" s="9" t="n">
        <f aca="false">IF(ISNUMBER(P549),IF(P549&lt;=R549,1,0),"")</f>
        <v>1</v>
      </c>
      <c r="U549" s="9" t="n">
        <f aca="false">IF(E549&gt;Scenario!$B$14,0,IF(OR(AND(ISNUMBER(H549),H549&lt;=Scenario!$B$14),AND(ISNUMBER(I549),I549&lt;=Scenario!$B$14)),0,1))</f>
        <v>0</v>
      </c>
      <c r="V549" s="9" t="n">
        <f aca="false">IF(AND(U549=1,(Scenario!$B$14-E549)/60&gt;R549),1,0)</f>
        <v>0</v>
      </c>
      <c r="W549" s="9" t="n">
        <f aca="false">IF(OR(C549=Scenario!$B$22,C549=Scenario!$C$22),1,0)</f>
        <v>1</v>
      </c>
      <c r="X549" s="9" t="n">
        <f aca="false">IF(ISNUMBER(I549),1,0)</f>
        <v>0</v>
      </c>
      <c r="Y549" s="9" t="n">
        <f aca="false">MOD(INT(E549/86400)+3,7)</f>
        <v>4</v>
      </c>
      <c r="Z549" s="9" t="n">
        <f aca="false">MOD(INT(E549/3600),24)</f>
        <v>16</v>
      </c>
      <c r="AA549" s="6" t="s">
        <v>1343</v>
      </c>
    </row>
    <row r="550" customFormat="false" ht="15" hidden="false" customHeight="false" outlineLevel="0" collapsed="false">
      <c r="A550" s="6" t="s">
        <v>1344</v>
      </c>
      <c r="B550" s="6" t="s">
        <v>44</v>
      </c>
      <c r="C550" s="6" t="s">
        <v>47</v>
      </c>
      <c r="D550" s="6" t="s">
        <v>171</v>
      </c>
      <c r="E550" s="6" t="n">
        <v>1784306782</v>
      </c>
      <c r="F550" s="6" t="n">
        <v>1784309056</v>
      </c>
      <c r="G550" s="6" t="n">
        <v>1784308840</v>
      </c>
      <c r="H550" s="6" t="n">
        <v>1784312041</v>
      </c>
      <c r="J550" s="6" t="n">
        <v>0</v>
      </c>
      <c r="K550" s="6" t="n">
        <v>0</v>
      </c>
      <c r="L550" s="9" t="n">
        <f aca="false">IF(AND(E550&gt;=Scenario!$B$11,E550&lt;Scenario!$B$12),1,0)</f>
        <v>1</v>
      </c>
      <c r="M550" s="9" t="n">
        <f aca="false">IF(AND(L550=1,ISNUMBER(F550)),MAX(0,F550-E550)/60,"")</f>
        <v>37.9</v>
      </c>
      <c r="N550" s="9" t="n">
        <f aca="false">IF(AND(L550=1,ISNUMBER(G550)),MAX(0,G550-E550)/60,"")</f>
        <v>34.3</v>
      </c>
      <c r="O550" s="9" t="n">
        <f aca="false">IF(ISNUMBER(H550),IF(AND(H550&gt;=Scenario!$B$11,H550&lt;Scenario!$B$12),1,0),0)</f>
        <v>1</v>
      </c>
      <c r="P550" s="9" t="n">
        <f aca="false">IF(O550=1,MAX(0,H550-E550)/60,"")</f>
        <v>87.65</v>
      </c>
      <c r="Q550" s="9" t="n">
        <f aca="false">INDEX(Scenario!$B$18:$B$20,MATCH(B550,Scenario!$A$18:$A$20,0))</f>
        <v>240</v>
      </c>
      <c r="R550" s="9" t="n">
        <f aca="false">INDEX(Scenario!$C$18:$C$20,MATCH(B550,Scenario!$A$18:$A$20,0))</f>
        <v>4320</v>
      </c>
      <c r="S550" s="9" t="n">
        <f aca="false">IF(ISNUMBER(M550),IF(M550&lt;=Q550,1,0),"")</f>
        <v>1</v>
      </c>
      <c r="T550" s="9" t="n">
        <f aca="false">IF(ISNUMBER(P550),IF(P550&lt;=R550,1,0),"")</f>
        <v>1</v>
      </c>
      <c r="U550" s="9" t="n">
        <f aca="false">IF(E550&gt;Scenario!$B$14,0,IF(OR(AND(ISNUMBER(H550),H550&lt;=Scenario!$B$14),AND(ISNUMBER(I550),I550&lt;=Scenario!$B$14)),0,1))</f>
        <v>0</v>
      </c>
      <c r="V550" s="9" t="n">
        <f aca="false">IF(AND(U550=1,(Scenario!$B$14-E550)/60&gt;R550),1,0)</f>
        <v>0</v>
      </c>
      <c r="W550" s="9" t="n">
        <f aca="false">IF(OR(C550=Scenario!$B$22,C550=Scenario!$C$22),1,0)</f>
        <v>1</v>
      </c>
      <c r="X550" s="9" t="n">
        <f aca="false">IF(ISNUMBER(I550),1,0)</f>
        <v>0</v>
      </c>
      <c r="Y550" s="9" t="n">
        <f aca="false">MOD(INT(E550/86400)+3,7)</f>
        <v>4</v>
      </c>
      <c r="Z550" s="9" t="n">
        <f aca="false">MOD(INT(E550/3600),24)</f>
        <v>16</v>
      </c>
      <c r="AA550" s="6" t="s">
        <v>1345</v>
      </c>
    </row>
    <row r="551" customFormat="false" ht="15" hidden="false" customHeight="false" outlineLevel="0" collapsed="false">
      <c r="A551" s="6" t="s">
        <v>1346</v>
      </c>
      <c r="B551" s="6" t="s">
        <v>44</v>
      </c>
      <c r="C551" s="6" t="s">
        <v>46</v>
      </c>
      <c r="D551" s="6" t="s">
        <v>170</v>
      </c>
      <c r="E551" s="6" t="n">
        <v>1784309212</v>
      </c>
      <c r="F551" s="6" t="n">
        <v>1784309406</v>
      </c>
      <c r="G551" s="6" t="n">
        <v>1784309252</v>
      </c>
      <c r="H551" s="6" t="n">
        <v>1784313636</v>
      </c>
      <c r="J551" s="6" t="n">
        <v>0</v>
      </c>
      <c r="K551" s="6" t="n">
        <v>0</v>
      </c>
      <c r="L551" s="9" t="n">
        <f aca="false">IF(AND(E551&gt;=Scenario!$B$11,E551&lt;Scenario!$B$12),1,0)</f>
        <v>1</v>
      </c>
      <c r="M551" s="9" t="n">
        <f aca="false">IF(AND(L551=1,ISNUMBER(F551)),MAX(0,F551-E551)/60,"")</f>
        <v>3.23333333333333</v>
      </c>
      <c r="N551" s="9" t="n">
        <f aca="false">IF(AND(L551=1,ISNUMBER(G551)),MAX(0,G551-E551)/60,"")</f>
        <v>0.666666666666667</v>
      </c>
      <c r="O551" s="9" t="n">
        <f aca="false">IF(ISNUMBER(H551),IF(AND(H551&gt;=Scenario!$B$11,H551&lt;Scenario!$B$12),1,0),0)</f>
        <v>1</v>
      </c>
      <c r="P551" s="9" t="n">
        <f aca="false">IF(O551=1,MAX(0,H551-E551)/60,"")</f>
        <v>73.7333333333333</v>
      </c>
      <c r="Q551" s="9" t="n">
        <f aca="false">INDEX(Scenario!$B$18:$B$20,MATCH(B551,Scenario!$A$18:$A$20,0))</f>
        <v>240</v>
      </c>
      <c r="R551" s="9" t="n">
        <f aca="false">INDEX(Scenario!$C$18:$C$20,MATCH(B551,Scenario!$A$18:$A$20,0))</f>
        <v>4320</v>
      </c>
      <c r="S551" s="9" t="n">
        <f aca="false">IF(ISNUMBER(M551),IF(M551&lt;=Q551,1,0),"")</f>
        <v>1</v>
      </c>
      <c r="T551" s="9" t="n">
        <f aca="false">IF(ISNUMBER(P551),IF(P551&lt;=R551,1,0),"")</f>
        <v>1</v>
      </c>
      <c r="U551" s="9" t="n">
        <f aca="false">IF(E551&gt;Scenario!$B$14,0,IF(OR(AND(ISNUMBER(H551),H551&lt;=Scenario!$B$14),AND(ISNUMBER(I551),I551&lt;=Scenario!$B$14)),0,1))</f>
        <v>0</v>
      </c>
      <c r="V551" s="9" t="n">
        <f aca="false">IF(AND(U551=1,(Scenario!$B$14-E551)/60&gt;R551),1,0)</f>
        <v>0</v>
      </c>
      <c r="W551" s="9" t="n">
        <f aca="false">IF(OR(C551=Scenario!$B$22,C551=Scenario!$C$22),1,0)</f>
        <v>1</v>
      </c>
      <c r="X551" s="9" t="n">
        <f aca="false">IF(ISNUMBER(I551),1,0)</f>
        <v>0</v>
      </c>
      <c r="Y551" s="9" t="n">
        <f aca="false">MOD(INT(E551/86400)+3,7)</f>
        <v>4</v>
      </c>
      <c r="Z551" s="9" t="n">
        <f aca="false">MOD(INT(E551/3600),24)</f>
        <v>17</v>
      </c>
      <c r="AA551" s="6" t="s">
        <v>1347</v>
      </c>
    </row>
    <row r="552" customFormat="false" ht="15" hidden="false" customHeight="false" outlineLevel="0" collapsed="false">
      <c r="A552" s="6" t="s">
        <v>1348</v>
      </c>
      <c r="B552" s="6" t="s">
        <v>43</v>
      </c>
      <c r="C552" s="6" t="s">
        <v>46</v>
      </c>
      <c r="D552" s="6" t="s">
        <v>171</v>
      </c>
      <c r="E552" s="6" t="n">
        <v>1784309473</v>
      </c>
      <c r="F552" s="6" t="n">
        <v>1784309656</v>
      </c>
      <c r="G552" s="6" t="n">
        <v>1784309498</v>
      </c>
      <c r="H552" s="6" t="n">
        <v>1784317192</v>
      </c>
      <c r="J552" s="6" t="n">
        <v>0</v>
      </c>
      <c r="K552" s="6" t="n">
        <v>0</v>
      </c>
      <c r="L552" s="9" t="n">
        <f aca="false">IF(AND(E552&gt;=Scenario!$B$11,E552&lt;Scenario!$B$12),1,0)</f>
        <v>1</v>
      </c>
      <c r="M552" s="9" t="n">
        <f aca="false">IF(AND(L552=1,ISNUMBER(F552)),MAX(0,F552-E552)/60,"")</f>
        <v>3.05</v>
      </c>
      <c r="N552" s="9" t="n">
        <f aca="false">IF(AND(L552=1,ISNUMBER(G552)),MAX(0,G552-E552)/60,"")</f>
        <v>0.416666666666667</v>
      </c>
      <c r="O552" s="9" t="n">
        <f aca="false">IF(ISNUMBER(H552),IF(AND(H552&gt;=Scenario!$B$11,H552&lt;Scenario!$B$12),1,0),0)</f>
        <v>1</v>
      </c>
      <c r="P552" s="9" t="n">
        <f aca="false">IF(O552=1,MAX(0,H552-E552)/60,"")</f>
        <v>128.65</v>
      </c>
      <c r="Q552" s="9" t="n">
        <f aca="false">INDEX(Scenario!$B$18:$B$20,MATCH(B552,Scenario!$A$18:$A$20,0))</f>
        <v>60</v>
      </c>
      <c r="R552" s="9" t="n">
        <f aca="false">INDEX(Scenario!$C$18:$C$20,MATCH(B552,Scenario!$A$18:$A$20,0))</f>
        <v>1440</v>
      </c>
      <c r="S552" s="9" t="n">
        <f aca="false">IF(ISNUMBER(M552),IF(M552&lt;=Q552,1,0),"")</f>
        <v>1</v>
      </c>
      <c r="T552" s="9" t="n">
        <f aca="false">IF(ISNUMBER(P552),IF(P552&lt;=R552,1,0),"")</f>
        <v>1</v>
      </c>
      <c r="U552" s="9" t="n">
        <f aca="false">IF(E552&gt;Scenario!$B$14,0,IF(OR(AND(ISNUMBER(H552),H552&lt;=Scenario!$B$14),AND(ISNUMBER(I552),I552&lt;=Scenario!$B$14)),0,1))</f>
        <v>0</v>
      </c>
      <c r="V552" s="9" t="n">
        <f aca="false">IF(AND(U552=1,(Scenario!$B$14-E552)/60&gt;R552),1,0)</f>
        <v>0</v>
      </c>
      <c r="W552" s="9" t="n">
        <f aca="false">IF(OR(C552=Scenario!$B$22,C552=Scenario!$C$22),1,0)</f>
        <v>1</v>
      </c>
      <c r="X552" s="9" t="n">
        <f aca="false">IF(ISNUMBER(I552),1,0)</f>
        <v>0</v>
      </c>
      <c r="Y552" s="9" t="n">
        <f aca="false">MOD(INT(E552/86400)+3,7)</f>
        <v>4</v>
      </c>
      <c r="Z552" s="9" t="n">
        <f aca="false">MOD(INT(E552/3600),24)</f>
        <v>17</v>
      </c>
      <c r="AA552" s="6" t="s">
        <v>1349</v>
      </c>
    </row>
    <row r="553" customFormat="false" ht="15" hidden="false" customHeight="false" outlineLevel="0" collapsed="false">
      <c r="A553" s="6" t="s">
        <v>1350</v>
      </c>
      <c r="B553" s="6" t="s">
        <v>44</v>
      </c>
      <c r="C553" s="6" t="s">
        <v>46</v>
      </c>
      <c r="D553" s="6" t="s">
        <v>172</v>
      </c>
      <c r="E553" s="6" t="n">
        <v>1784310913</v>
      </c>
      <c r="F553" s="6" t="n">
        <v>1784311165</v>
      </c>
      <c r="G553" s="6" t="n">
        <v>1784310954</v>
      </c>
      <c r="H553" s="6" t="n">
        <v>1784314084</v>
      </c>
      <c r="J553" s="6" t="n">
        <v>0</v>
      </c>
      <c r="K553" s="6" t="n">
        <v>0</v>
      </c>
      <c r="L553" s="9" t="n">
        <f aca="false">IF(AND(E553&gt;=Scenario!$B$11,E553&lt;Scenario!$B$12),1,0)</f>
        <v>1</v>
      </c>
      <c r="M553" s="9" t="n">
        <f aca="false">IF(AND(L553=1,ISNUMBER(F553)),MAX(0,F553-E553)/60,"")</f>
        <v>4.2</v>
      </c>
      <c r="N553" s="9" t="n">
        <f aca="false">IF(AND(L553=1,ISNUMBER(G553)),MAX(0,G553-E553)/60,"")</f>
        <v>0.683333333333333</v>
      </c>
      <c r="O553" s="9" t="n">
        <f aca="false">IF(ISNUMBER(H553),IF(AND(H553&gt;=Scenario!$B$11,H553&lt;Scenario!$B$12),1,0),0)</f>
        <v>1</v>
      </c>
      <c r="P553" s="9" t="n">
        <f aca="false">IF(O553=1,MAX(0,H553-E553)/60,"")</f>
        <v>52.85</v>
      </c>
      <c r="Q553" s="9" t="n">
        <f aca="false">INDEX(Scenario!$B$18:$B$20,MATCH(B553,Scenario!$A$18:$A$20,0))</f>
        <v>240</v>
      </c>
      <c r="R553" s="9" t="n">
        <f aca="false">INDEX(Scenario!$C$18:$C$20,MATCH(B553,Scenario!$A$18:$A$20,0))</f>
        <v>4320</v>
      </c>
      <c r="S553" s="9" t="n">
        <f aca="false">IF(ISNUMBER(M553),IF(M553&lt;=Q553,1,0),"")</f>
        <v>1</v>
      </c>
      <c r="T553" s="9" t="n">
        <f aca="false">IF(ISNUMBER(P553),IF(P553&lt;=R553,1,0),"")</f>
        <v>1</v>
      </c>
      <c r="U553" s="9" t="n">
        <f aca="false">IF(E553&gt;Scenario!$B$14,0,IF(OR(AND(ISNUMBER(H553),H553&lt;=Scenario!$B$14),AND(ISNUMBER(I553),I553&lt;=Scenario!$B$14)),0,1))</f>
        <v>0</v>
      </c>
      <c r="V553" s="9" t="n">
        <f aca="false">IF(AND(U553=1,(Scenario!$B$14-E553)/60&gt;R553),1,0)</f>
        <v>0</v>
      </c>
      <c r="W553" s="9" t="n">
        <f aca="false">IF(OR(C553=Scenario!$B$22,C553=Scenario!$C$22),1,0)</f>
        <v>1</v>
      </c>
      <c r="X553" s="9" t="n">
        <f aca="false">IF(ISNUMBER(I553),1,0)</f>
        <v>0</v>
      </c>
      <c r="Y553" s="9" t="n">
        <f aca="false">MOD(INT(E553/86400)+3,7)</f>
        <v>4</v>
      </c>
      <c r="Z553" s="9" t="n">
        <f aca="false">MOD(INT(E553/3600),24)</f>
        <v>17</v>
      </c>
      <c r="AA553" s="6" t="s">
        <v>1351</v>
      </c>
    </row>
    <row r="554" customFormat="false" ht="15" hidden="false" customHeight="false" outlineLevel="0" collapsed="false">
      <c r="A554" s="6" t="s">
        <v>1352</v>
      </c>
      <c r="B554" s="6" t="s">
        <v>44</v>
      </c>
      <c r="C554" s="6" t="s">
        <v>249</v>
      </c>
      <c r="D554" s="6" t="s">
        <v>171</v>
      </c>
      <c r="E554" s="6" t="n">
        <v>1784312037</v>
      </c>
      <c r="F554" s="6" t="n">
        <v>1784312242</v>
      </c>
      <c r="G554" s="6" t="n">
        <v>1784312066</v>
      </c>
      <c r="H554" s="6" t="n">
        <v>1784315273</v>
      </c>
      <c r="J554" s="6" t="n">
        <v>0</v>
      </c>
      <c r="K554" s="6" t="n">
        <v>0</v>
      </c>
      <c r="L554" s="9" t="n">
        <f aca="false">IF(AND(E554&gt;=Scenario!$B$11,E554&lt;Scenario!$B$12),1,0)</f>
        <v>1</v>
      </c>
      <c r="M554" s="9" t="n">
        <f aca="false">IF(AND(L554=1,ISNUMBER(F554)),MAX(0,F554-E554)/60,"")</f>
        <v>3.41666666666667</v>
      </c>
      <c r="N554" s="9" t="n">
        <f aca="false">IF(AND(L554=1,ISNUMBER(G554)),MAX(0,G554-E554)/60,"")</f>
        <v>0.483333333333333</v>
      </c>
      <c r="O554" s="9" t="n">
        <f aca="false">IF(ISNUMBER(H554),IF(AND(H554&gt;=Scenario!$B$11,H554&lt;Scenario!$B$12),1,0),0)</f>
        <v>1</v>
      </c>
      <c r="P554" s="9" t="n">
        <f aca="false">IF(O554=1,MAX(0,H554-E554)/60,"")</f>
        <v>53.9333333333333</v>
      </c>
      <c r="Q554" s="9" t="n">
        <f aca="false">INDEX(Scenario!$B$18:$B$20,MATCH(B554,Scenario!$A$18:$A$20,0))</f>
        <v>240</v>
      </c>
      <c r="R554" s="9" t="n">
        <f aca="false">INDEX(Scenario!$C$18:$C$20,MATCH(B554,Scenario!$A$18:$A$20,0))</f>
        <v>4320</v>
      </c>
      <c r="S554" s="9" t="n">
        <f aca="false">IF(ISNUMBER(M554),IF(M554&lt;=Q554,1,0),"")</f>
        <v>1</v>
      </c>
      <c r="T554" s="9" t="n">
        <f aca="false">IF(ISNUMBER(P554),IF(P554&lt;=R554,1,0),"")</f>
        <v>1</v>
      </c>
      <c r="U554" s="9" t="n">
        <f aca="false">IF(E554&gt;Scenario!$B$14,0,IF(OR(AND(ISNUMBER(H554),H554&lt;=Scenario!$B$14),AND(ISNUMBER(I554),I554&lt;=Scenario!$B$14)),0,1))</f>
        <v>0</v>
      </c>
      <c r="V554" s="9" t="n">
        <f aca="false">IF(AND(U554=1,(Scenario!$B$14-E554)/60&gt;R554),1,0)</f>
        <v>0</v>
      </c>
      <c r="W554" s="9" t="n">
        <f aca="false">IF(OR(C554=Scenario!$B$22,C554=Scenario!$C$22),1,0)</f>
        <v>0</v>
      </c>
      <c r="X554" s="9" t="n">
        <f aca="false">IF(ISNUMBER(I554),1,0)</f>
        <v>0</v>
      </c>
      <c r="Y554" s="9" t="n">
        <f aca="false">MOD(INT(E554/86400)+3,7)</f>
        <v>4</v>
      </c>
      <c r="Z554" s="9" t="n">
        <f aca="false">MOD(INT(E554/3600),24)</f>
        <v>18</v>
      </c>
      <c r="AA554" s="6" t="s">
        <v>1353</v>
      </c>
    </row>
    <row r="555" customFormat="false" ht="15" hidden="false" customHeight="false" outlineLevel="0" collapsed="false">
      <c r="A555" s="6" t="s">
        <v>1354</v>
      </c>
      <c r="B555" s="6" t="s">
        <v>43</v>
      </c>
      <c r="C555" s="6" t="s">
        <v>46</v>
      </c>
      <c r="D555" s="6" t="s">
        <v>171</v>
      </c>
      <c r="E555" s="6" t="n">
        <v>1784312929</v>
      </c>
      <c r="I555" s="6" t="n">
        <v>1784314666</v>
      </c>
      <c r="J555" s="6" t="n">
        <v>0</v>
      </c>
      <c r="K555" s="6" t="n">
        <v>0</v>
      </c>
      <c r="L555" s="9" t="n">
        <f aca="false">IF(AND(E555&gt;=Scenario!$B$11,E555&lt;Scenario!$B$12),1,0)</f>
        <v>1</v>
      </c>
      <c r="M555" s="0" t="str">
        <f aca="false">IF(AND(L555=1,ISNUMBER(F555)),MAX(0,F555-E555)/60,"")</f>
        <v/>
      </c>
      <c r="N555" s="0" t="str">
        <f aca="false">IF(AND(L555=1,ISNUMBER(G555)),MAX(0,G555-E555)/60,"")</f>
        <v/>
      </c>
      <c r="O555" s="9" t="n">
        <f aca="false">IF(ISNUMBER(H555),IF(AND(H555&gt;=Scenario!$B$11,H555&lt;Scenario!$B$12),1,0),0)</f>
        <v>0</v>
      </c>
      <c r="P555" s="0" t="str">
        <f aca="false">IF(O555=1,MAX(0,H555-E555)/60,"")</f>
        <v/>
      </c>
      <c r="Q555" s="9" t="n">
        <f aca="false">INDEX(Scenario!$B$18:$B$20,MATCH(B555,Scenario!$A$18:$A$20,0))</f>
        <v>60</v>
      </c>
      <c r="R555" s="9" t="n">
        <f aca="false">INDEX(Scenario!$C$18:$C$20,MATCH(B555,Scenario!$A$18:$A$20,0))</f>
        <v>1440</v>
      </c>
      <c r="S555" s="0" t="str">
        <f aca="false">IF(ISNUMBER(M555),IF(M555&lt;=Q555,1,0),"")</f>
        <v/>
      </c>
      <c r="T555" s="0" t="str">
        <f aca="false">IF(ISNUMBER(P555),IF(P555&lt;=R555,1,0),"")</f>
        <v/>
      </c>
      <c r="U555" s="9" t="n">
        <f aca="false">IF(E555&gt;Scenario!$B$14,0,IF(OR(AND(ISNUMBER(H555),H555&lt;=Scenario!$B$14),AND(ISNUMBER(I555),I555&lt;=Scenario!$B$14)),0,1))</f>
        <v>0</v>
      </c>
      <c r="V555" s="9" t="n">
        <f aca="false">IF(AND(U555=1,(Scenario!$B$14-E555)/60&gt;R555),1,0)</f>
        <v>0</v>
      </c>
      <c r="W555" s="9" t="n">
        <f aca="false">IF(OR(C555=Scenario!$B$22,C555=Scenario!$C$22),1,0)</f>
        <v>1</v>
      </c>
      <c r="X555" s="9" t="n">
        <f aca="false">IF(ISNUMBER(I555),1,0)</f>
        <v>1</v>
      </c>
      <c r="Y555" s="9" t="n">
        <f aca="false">MOD(INT(E555/86400)+3,7)</f>
        <v>4</v>
      </c>
      <c r="Z555" s="9" t="n">
        <f aca="false">MOD(INT(E555/3600),24)</f>
        <v>18</v>
      </c>
      <c r="AA555" s="6" t="s">
        <v>1355</v>
      </c>
    </row>
    <row r="556" customFormat="false" ht="15" hidden="false" customHeight="false" outlineLevel="0" collapsed="false">
      <c r="A556" s="6" t="s">
        <v>1356</v>
      </c>
      <c r="B556" s="6" t="s">
        <v>44</v>
      </c>
      <c r="C556" s="6" t="s">
        <v>249</v>
      </c>
      <c r="D556" s="6" t="s">
        <v>170</v>
      </c>
      <c r="E556" s="6" t="n">
        <v>1784317996</v>
      </c>
      <c r="F556" s="6" t="n">
        <v>1784362457</v>
      </c>
      <c r="G556" s="6" t="n">
        <v>1784362247</v>
      </c>
      <c r="H556" s="6" t="n">
        <v>1784362963</v>
      </c>
      <c r="J556" s="6" t="n">
        <v>0</v>
      </c>
      <c r="K556" s="6" t="n">
        <v>0</v>
      </c>
      <c r="L556" s="9" t="n">
        <f aca="false">IF(AND(E556&gt;=Scenario!$B$11,E556&lt;Scenario!$B$12),1,0)</f>
        <v>1</v>
      </c>
      <c r="M556" s="9" t="n">
        <f aca="false">IF(AND(L556=1,ISNUMBER(F556)),MAX(0,F556-E556)/60,"")</f>
        <v>741.016666666667</v>
      </c>
      <c r="N556" s="9" t="n">
        <f aca="false">IF(AND(L556=1,ISNUMBER(G556)),MAX(0,G556-E556)/60,"")</f>
        <v>737.516666666667</v>
      </c>
      <c r="O556" s="9" t="n">
        <f aca="false">IF(ISNUMBER(H556),IF(AND(H556&gt;=Scenario!$B$11,H556&lt;Scenario!$B$12),1,0),0)</f>
        <v>1</v>
      </c>
      <c r="P556" s="9" t="n">
        <f aca="false">IF(O556=1,MAX(0,H556-E556)/60,"")</f>
        <v>749.45</v>
      </c>
      <c r="Q556" s="9" t="n">
        <f aca="false">INDEX(Scenario!$B$18:$B$20,MATCH(B556,Scenario!$A$18:$A$20,0))</f>
        <v>240</v>
      </c>
      <c r="R556" s="9" t="n">
        <f aca="false">INDEX(Scenario!$C$18:$C$20,MATCH(B556,Scenario!$A$18:$A$20,0))</f>
        <v>4320</v>
      </c>
      <c r="S556" s="9" t="n">
        <f aca="false">IF(ISNUMBER(M556),IF(M556&lt;=Q556,1,0),"")</f>
        <v>0</v>
      </c>
      <c r="T556" s="9" t="n">
        <f aca="false">IF(ISNUMBER(P556),IF(P556&lt;=R556,1,0),"")</f>
        <v>1</v>
      </c>
      <c r="U556" s="9" t="n">
        <f aca="false">IF(E556&gt;Scenario!$B$14,0,IF(OR(AND(ISNUMBER(H556),H556&lt;=Scenario!$B$14),AND(ISNUMBER(I556),I556&lt;=Scenario!$B$14)),0,1))</f>
        <v>0</v>
      </c>
      <c r="V556" s="9" t="n">
        <f aca="false">IF(AND(U556=1,(Scenario!$B$14-E556)/60&gt;R556),1,0)</f>
        <v>0</v>
      </c>
      <c r="W556" s="9" t="n">
        <f aca="false">IF(OR(C556=Scenario!$B$22,C556=Scenario!$C$22),1,0)</f>
        <v>0</v>
      </c>
      <c r="X556" s="9" t="n">
        <f aca="false">IF(ISNUMBER(I556),1,0)</f>
        <v>0</v>
      </c>
      <c r="Y556" s="9" t="n">
        <f aca="false">MOD(INT(E556/86400)+3,7)</f>
        <v>4</v>
      </c>
      <c r="Z556" s="9" t="n">
        <f aca="false">MOD(INT(E556/3600),24)</f>
        <v>19</v>
      </c>
      <c r="AA556" s="6" t="s">
        <v>1357</v>
      </c>
    </row>
    <row r="557" customFormat="false" ht="15" hidden="false" customHeight="false" outlineLevel="0" collapsed="false">
      <c r="A557" s="6" t="s">
        <v>1358</v>
      </c>
      <c r="B557" s="6" t="s">
        <v>43</v>
      </c>
      <c r="C557" s="6" t="s">
        <v>249</v>
      </c>
      <c r="D557" s="6" t="s">
        <v>170</v>
      </c>
      <c r="E557" s="6" t="n">
        <v>1784319498</v>
      </c>
      <c r="F557" s="6" t="n">
        <v>1784358286</v>
      </c>
      <c r="G557" s="6" t="n">
        <v>1784358050</v>
      </c>
      <c r="H557" s="6" t="n">
        <v>1784359420</v>
      </c>
      <c r="J557" s="6" t="n">
        <v>0</v>
      </c>
      <c r="K557" s="6" t="n">
        <v>0</v>
      </c>
      <c r="L557" s="9" t="n">
        <f aca="false">IF(AND(E557&gt;=Scenario!$B$11,E557&lt;Scenario!$B$12),1,0)</f>
        <v>1</v>
      </c>
      <c r="M557" s="9" t="n">
        <f aca="false">IF(AND(L557=1,ISNUMBER(F557)),MAX(0,F557-E557)/60,"")</f>
        <v>646.466666666667</v>
      </c>
      <c r="N557" s="9" t="n">
        <f aca="false">IF(AND(L557=1,ISNUMBER(G557)),MAX(0,G557-E557)/60,"")</f>
        <v>642.533333333333</v>
      </c>
      <c r="O557" s="9" t="n">
        <f aca="false">IF(ISNUMBER(H557),IF(AND(H557&gt;=Scenario!$B$11,H557&lt;Scenario!$B$12),1,0),0)</f>
        <v>1</v>
      </c>
      <c r="P557" s="9" t="n">
        <f aca="false">IF(O557=1,MAX(0,H557-E557)/60,"")</f>
        <v>665.366666666667</v>
      </c>
      <c r="Q557" s="9" t="n">
        <f aca="false">INDEX(Scenario!$B$18:$B$20,MATCH(B557,Scenario!$A$18:$A$20,0))</f>
        <v>60</v>
      </c>
      <c r="R557" s="9" t="n">
        <f aca="false">INDEX(Scenario!$C$18:$C$20,MATCH(B557,Scenario!$A$18:$A$20,0))</f>
        <v>1440</v>
      </c>
      <c r="S557" s="9" t="n">
        <f aca="false">IF(ISNUMBER(M557),IF(M557&lt;=Q557,1,0),"")</f>
        <v>0</v>
      </c>
      <c r="T557" s="9" t="n">
        <f aca="false">IF(ISNUMBER(P557),IF(P557&lt;=R557,1,0),"")</f>
        <v>1</v>
      </c>
      <c r="U557" s="9" t="n">
        <f aca="false">IF(E557&gt;Scenario!$B$14,0,IF(OR(AND(ISNUMBER(H557),H557&lt;=Scenario!$B$14),AND(ISNUMBER(I557),I557&lt;=Scenario!$B$14)),0,1))</f>
        <v>0</v>
      </c>
      <c r="V557" s="9" t="n">
        <f aca="false">IF(AND(U557=1,(Scenario!$B$14-E557)/60&gt;R557),1,0)</f>
        <v>0</v>
      </c>
      <c r="W557" s="9" t="n">
        <f aca="false">IF(OR(C557=Scenario!$B$22,C557=Scenario!$C$22),1,0)</f>
        <v>0</v>
      </c>
      <c r="X557" s="9" t="n">
        <f aca="false">IF(ISNUMBER(I557),1,0)</f>
        <v>0</v>
      </c>
      <c r="Y557" s="9" t="n">
        <f aca="false">MOD(INT(E557/86400)+3,7)</f>
        <v>4</v>
      </c>
      <c r="Z557" s="9" t="n">
        <f aca="false">MOD(INT(E557/3600),24)</f>
        <v>20</v>
      </c>
      <c r="AA557" s="6" t="s">
        <v>1359</v>
      </c>
    </row>
    <row r="558" customFormat="false" ht="15" hidden="false" customHeight="false" outlineLevel="0" collapsed="false">
      <c r="A558" s="6" t="s">
        <v>1360</v>
      </c>
      <c r="B558" s="6" t="s">
        <v>44</v>
      </c>
      <c r="C558" s="6" t="s">
        <v>288</v>
      </c>
      <c r="D558" s="6" t="s">
        <v>170</v>
      </c>
      <c r="E558" s="6" t="n">
        <v>1784320567</v>
      </c>
      <c r="F558" s="6" t="n">
        <v>1784363211</v>
      </c>
      <c r="G558" s="6" t="n">
        <v>1784362982</v>
      </c>
      <c r="H558" s="6" t="n">
        <v>1784364372</v>
      </c>
      <c r="J558" s="6" t="n">
        <v>0</v>
      </c>
      <c r="K558" s="6" t="n">
        <v>0</v>
      </c>
      <c r="L558" s="9" t="n">
        <f aca="false">IF(AND(E558&gt;=Scenario!$B$11,E558&lt;Scenario!$B$12),1,0)</f>
        <v>1</v>
      </c>
      <c r="M558" s="9" t="n">
        <f aca="false">IF(AND(L558=1,ISNUMBER(F558)),MAX(0,F558-E558)/60,"")</f>
        <v>710.733333333333</v>
      </c>
      <c r="N558" s="9" t="n">
        <f aca="false">IF(AND(L558=1,ISNUMBER(G558)),MAX(0,G558-E558)/60,"")</f>
        <v>706.916666666667</v>
      </c>
      <c r="O558" s="9" t="n">
        <f aca="false">IF(ISNUMBER(H558),IF(AND(H558&gt;=Scenario!$B$11,H558&lt;Scenario!$B$12),1,0),0)</f>
        <v>1</v>
      </c>
      <c r="P558" s="9" t="n">
        <f aca="false">IF(O558=1,MAX(0,H558-E558)/60,"")</f>
        <v>730.083333333333</v>
      </c>
      <c r="Q558" s="9" t="n">
        <f aca="false">INDEX(Scenario!$B$18:$B$20,MATCH(B558,Scenario!$A$18:$A$20,0))</f>
        <v>240</v>
      </c>
      <c r="R558" s="9" t="n">
        <f aca="false">INDEX(Scenario!$C$18:$C$20,MATCH(B558,Scenario!$A$18:$A$20,0))</f>
        <v>4320</v>
      </c>
      <c r="S558" s="9" t="n">
        <f aca="false">IF(ISNUMBER(M558),IF(M558&lt;=Q558,1,0),"")</f>
        <v>0</v>
      </c>
      <c r="T558" s="9" t="n">
        <f aca="false">IF(ISNUMBER(P558),IF(P558&lt;=R558,1,0),"")</f>
        <v>1</v>
      </c>
      <c r="U558" s="9" t="n">
        <f aca="false">IF(E558&gt;Scenario!$B$14,0,IF(OR(AND(ISNUMBER(H558),H558&lt;=Scenario!$B$14),AND(ISNUMBER(I558),I558&lt;=Scenario!$B$14)),0,1))</f>
        <v>0</v>
      </c>
      <c r="V558" s="9" t="n">
        <f aca="false">IF(AND(U558=1,(Scenario!$B$14-E558)/60&gt;R558),1,0)</f>
        <v>0</v>
      </c>
      <c r="W558" s="9" t="n">
        <f aca="false">IF(OR(C558=Scenario!$B$22,C558=Scenario!$C$22),1,0)</f>
        <v>0</v>
      </c>
      <c r="X558" s="9" t="n">
        <f aca="false">IF(ISNUMBER(I558),1,0)</f>
        <v>0</v>
      </c>
      <c r="Y558" s="9" t="n">
        <f aca="false">MOD(INT(E558/86400)+3,7)</f>
        <v>4</v>
      </c>
      <c r="Z558" s="9" t="n">
        <f aca="false">MOD(INT(E558/3600),24)</f>
        <v>20</v>
      </c>
      <c r="AA558" s="6" t="s">
        <v>1361</v>
      </c>
    </row>
    <row r="559" customFormat="false" ht="15" hidden="false" customHeight="false" outlineLevel="0" collapsed="false">
      <c r="A559" s="6" t="s">
        <v>1362</v>
      </c>
      <c r="B559" s="6" t="s">
        <v>43</v>
      </c>
      <c r="C559" s="6" t="s">
        <v>249</v>
      </c>
      <c r="D559" s="6" t="s">
        <v>170</v>
      </c>
      <c r="E559" s="6" t="n">
        <v>1784323104</v>
      </c>
      <c r="F559" s="6" t="n">
        <v>1784359647</v>
      </c>
      <c r="G559" s="6" t="n">
        <v>1784359432</v>
      </c>
      <c r="H559" s="6" t="n">
        <v>1784361496</v>
      </c>
      <c r="J559" s="6" t="n">
        <v>0</v>
      </c>
      <c r="K559" s="6" t="n">
        <v>0</v>
      </c>
      <c r="L559" s="9" t="n">
        <f aca="false">IF(AND(E559&gt;=Scenario!$B$11,E559&lt;Scenario!$B$12),1,0)</f>
        <v>1</v>
      </c>
      <c r="M559" s="9" t="n">
        <f aca="false">IF(AND(L559=1,ISNUMBER(F559)),MAX(0,F559-E559)/60,"")</f>
        <v>609.05</v>
      </c>
      <c r="N559" s="9" t="n">
        <f aca="false">IF(AND(L559=1,ISNUMBER(G559)),MAX(0,G559-E559)/60,"")</f>
        <v>605.466666666667</v>
      </c>
      <c r="O559" s="9" t="n">
        <f aca="false">IF(ISNUMBER(H559),IF(AND(H559&gt;=Scenario!$B$11,H559&lt;Scenario!$B$12),1,0),0)</f>
        <v>1</v>
      </c>
      <c r="P559" s="9" t="n">
        <f aca="false">IF(O559=1,MAX(0,H559-E559)/60,"")</f>
        <v>639.866666666667</v>
      </c>
      <c r="Q559" s="9" t="n">
        <f aca="false">INDEX(Scenario!$B$18:$B$20,MATCH(B559,Scenario!$A$18:$A$20,0))</f>
        <v>60</v>
      </c>
      <c r="R559" s="9" t="n">
        <f aca="false">INDEX(Scenario!$C$18:$C$20,MATCH(B559,Scenario!$A$18:$A$20,0))</f>
        <v>1440</v>
      </c>
      <c r="S559" s="9" t="n">
        <f aca="false">IF(ISNUMBER(M559),IF(M559&lt;=Q559,1,0),"")</f>
        <v>0</v>
      </c>
      <c r="T559" s="9" t="n">
        <f aca="false">IF(ISNUMBER(P559),IF(P559&lt;=R559,1,0),"")</f>
        <v>1</v>
      </c>
      <c r="U559" s="9" t="n">
        <f aca="false">IF(E559&gt;Scenario!$B$14,0,IF(OR(AND(ISNUMBER(H559),H559&lt;=Scenario!$B$14),AND(ISNUMBER(I559),I559&lt;=Scenario!$B$14)),0,1))</f>
        <v>0</v>
      </c>
      <c r="V559" s="9" t="n">
        <f aca="false">IF(AND(U559=1,(Scenario!$B$14-E559)/60&gt;R559),1,0)</f>
        <v>0</v>
      </c>
      <c r="W559" s="9" t="n">
        <f aca="false">IF(OR(C559=Scenario!$B$22,C559=Scenario!$C$22),1,0)</f>
        <v>0</v>
      </c>
      <c r="X559" s="9" t="n">
        <f aca="false">IF(ISNUMBER(I559),1,0)</f>
        <v>0</v>
      </c>
      <c r="Y559" s="9" t="n">
        <f aca="false">MOD(INT(E559/86400)+3,7)</f>
        <v>4</v>
      </c>
      <c r="Z559" s="9" t="n">
        <f aca="false">MOD(INT(E559/3600),24)</f>
        <v>21</v>
      </c>
      <c r="AA559" s="6" t="s">
        <v>1363</v>
      </c>
    </row>
    <row r="560" customFormat="false" ht="15" hidden="false" customHeight="false" outlineLevel="0" collapsed="false">
      <c r="A560" s="6" t="s">
        <v>1364</v>
      </c>
      <c r="B560" s="6" t="s">
        <v>43</v>
      </c>
      <c r="C560" s="6" t="s">
        <v>46</v>
      </c>
      <c r="D560" s="6" t="s">
        <v>172</v>
      </c>
      <c r="E560" s="6" t="n">
        <v>1784327556</v>
      </c>
      <c r="F560" s="6" t="n">
        <v>1784327899</v>
      </c>
      <c r="G560" s="6" t="n">
        <v>1784327730</v>
      </c>
      <c r="H560" s="6" t="n">
        <v>1784330831</v>
      </c>
      <c r="J560" s="6" t="n">
        <v>0</v>
      </c>
      <c r="K560" s="6" t="n">
        <v>0</v>
      </c>
      <c r="L560" s="9" t="n">
        <f aca="false">IF(AND(E560&gt;=Scenario!$B$11,E560&lt;Scenario!$B$12),1,0)</f>
        <v>1</v>
      </c>
      <c r="M560" s="9" t="n">
        <f aca="false">IF(AND(L560=1,ISNUMBER(F560)),MAX(0,F560-E560)/60,"")</f>
        <v>5.71666666666667</v>
      </c>
      <c r="N560" s="9" t="n">
        <f aca="false">IF(AND(L560=1,ISNUMBER(G560)),MAX(0,G560-E560)/60,"")</f>
        <v>2.9</v>
      </c>
      <c r="O560" s="9" t="n">
        <f aca="false">IF(ISNUMBER(H560),IF(AND(H560&gt;=Scenario!$B$11,H560&lt;Scenario!$B$12),1,0),0)</f>
        <v>1</v>
      </c>
      <c r="P560" s="9" t="n">
        <f aca="false">IF(O560=1,MAX(0,H560-E560)/60,"")</f>
        <v>54.5833333333333</v>
      </c>
      <c r="Q560" s="9" t="n">
        <f aca="false">INDEX(Scenario!$B$18:$B$20,MATCH(B560,Scenario!$A$18:$A$20,0))</f>
        <v>60</v>
      </c>
      <c r="R560" s="9" t="n">
        <f aca="false">INDEX(Scenario!$C$18:$C$20,MATCH(B560,Scenario!$A$18:$A$20,0))</f>
        <v>1440</v>
      </c>
      <c r="S560" s="9" t="n">
        <f aca="false">IF(ISNUMBER(M560),IF(M560&lt;=Q560,1,0),"")</f>
        <v>1</v>
      </c>
      <c r="T560" s="9" t="n">
        <f aca="false">IF(ISNUMBER(P560),IF(P560&lt;=R560,1,0),"")</f>
        <v>1</v>
      </c>
      <c r="U560" s="9" t="n">
        <f aca="false">IF(E560&gt;Scenario!$B$14,0,IF(OR(AND(ISNUMBER(H560),H560&lt;=Scenario!$B$14),AND(ISNUMBER(I560),I560&lt;=Scenario!$B$14)),0,1))</f>
        <v>0</v>
      </c>
      <c r="V560" s="9" t="n">
        <f aca="false">IF(AND(U560=1,(Scenario!$B$14-E560)/60&gt;R560),1,0)</f>
        <v>0</v>
      </c>
      <c r="W560" s="9" t="n">
        <f aca="false">IF(OR(C560=Scenario!$B$22,C560=Scenario!$C$22),1,0)</f>
        <v>1</v>
      </c>
      <c r="X560" s="9" t="n">
        <f aca="false">IF(ISNUMBER(I560),1,0)</f>
        <v>0</v>
      </c>
      <c r="Y560" s="9" t="n">
        <f aca="false">MOD(INT(E560/86400)+3,7)</f>
        <v>4</v>
      </c>
      <c r="Z560" s="9" t="n">
        <f aca="false">MOD(INT(E560/3600),24)</f>
        <v>22</v>
      </c>
      <c r="AA560" s="6" t="s">
        <v>1365</v>
      </c>
    </row>
    <row r="561" customFormat="false" ht="15" hidden="false" customHeight="false" outlineLevel="0" collapsed="false">
      <c r="A561" s="6" t="s">
        <v>1366</v>
      </c>
      <c r="B561" s="6" t="s">
        <v>43</v>
      </c>
      <c r="C561" s="6" t="s">
        <v>249</v>
      </c>
      <c r="D561" s="6" t="s">
        <v>172</v>
      </c>
      <c r="E561" s="6" t="n">
        <v>1784367715</v>
      </c>
      <c r="F561" s="6" t="n">
        <v>1784367900</v>
      </c>
      <c r="G561" s="6" t="n">
        <v>1784367747</v>
      </c>
      <c r="H561" s="6" t="n">
        <v>1784375162</v>
      </c>
      <c r="J561" s="6" t="n">
        <v>0</v>
      </c>
      <c r="K561" s="6" t="n">
        <v>0</v>
      </c>
      <c r="L561" s="9" t="n">
        <f aca="false">IF(AND(E561&gt;=Scenario!$B$11,E561&lt;Scenario!$B$12),1,0)</f>
        <v>1</v>
      </c>
      <c r="M561" s="9" t="n">
        <f aca="false">IF(AND(L561=1,ISNUMBER(F561)),MAX(0,F561-E561)/60,"")</f>
        <v>3.08333333333333</v>
      </c>
      <c r="N561" s="9" t="n">
        <f aca="false">IF(AND(L561=1,ISNUMBER(G561)),MAX(0,G561-E561)/60,"")</f>
        <v>0.533333333333333</v>
      </c>
      <c r="O561" s="9" t="n">
        <f aca="false">IF(ISNUMBER(H561),IF(AND(H561&gt;=Scenario!$B$11,H561&lt;Scenario!$B$12),1,0),0)</f>
        <v>1</v>
      </c>
      <c r="P561" s="9" t="n">
        <f aca="false">IF(O561=1,MAX(0,H561-E561)/60,"")</f>
        <v>124.116666666667</v>
      </c>
      <c r="Q561" s="9" t="n">
        <f aca="false">INDEX(Scenario!$B$18:$B$20,MATCH(B561,Scenario!$A$18:$A$20,0))</f>
        <v>60</v>
      </c>
      <c r="R561" s="9" t="n">
        <f aca="false">INDEX(Scenario!$C$18:$C$20,MATCH(B561,Scenario!$A$18:$A$20,0))</f>
        <v>1440</v>
      </c>
      <c r="S561" s="9" t="n">
        <f aca="false">IF(ISNUMBER(M561),IF(M561&lt;=Q561,1,0),"")</f>
        <v>1</v>
      </c>
      <c r="T561" s="9" t="n">
        <f aca="false">IF(ISNUMBER(P561),IF(P561&lt;=R561,1,0),"")</f>
        <v>1</v>
      </c>
      <c r="U561" s="9" t="n">
        <f aca="false">IF(E561&gt;Scenario!$B$14,0,IF(OR(AND(ISNUMBER(H561),H561&lt;=Scenario!$B$14),AND(ISNUMBER(I561),I561&lt;=Scenario!$B$14)),0,1))</f>
        <v>0</v>
      </c>
      <c r="V561" s="9" t="n">
        <f aca="false">IF(AND(U561=1,(Scenario!$B$14-E561)/60&gt;R561),1,0)</f>
        <v>0</v>
      </c>
      <c r="W561" s="9" t="n">
        <f aca="false">IF(OR(C561=Scenario!$B$22,C561=Scenario!$C$22),1,0)</f>
        <v>0</v>
      </c>
      <c r="X561" s="9" t="n">
        <f aca="false">IF(ISNUMBER(I561),1,0)</f>
        <v>0</v>
      </c>
      <c r="Y561" s="9" t="n">
        <f aca="false">MOD(INT(E561/86400)+3,7)</f>
        <v>5</v>
      </c>
      <c r="Z561" s="9" t="n">
        <f aca="false">MOD(INT(E561/3600),24)</f>
        <v>9</v>
      </c>
      <c r="AA561" s="6" t="s">
        <v>1367</v>
      </c>
    </row>
    <row r="562" customFormat="false" ht="15" hidden="false" customHeight="false" outlineLevel="0" collapsed="false">
      <c r="A562" s="6" t="s">
        <v>1368</v>
      </c>
      <c r="B562" s="6" t="s">
        <v>44</v>
      </c>
      <c r="C562" s="6" t="s">
        <v>46</v>
      </c>
      <c r="D562" s="6" t="s">
        <v>170</v>
      </c>
      <c r="E562" s="6" t="n">
        <v>1784378371</v>
      </c>
      <c r="F562" s="6" t="n">
        <v>1784378573</v>
      </c>
      <c r="G562" s="6" t="n">
        <v>1784378416</v>
      </c>
      <c r="H562" s="6" t="n">
        <v>1784380135</v>
      </c>
      <c r="J562" s="6" t="n">
        <v>0</v>
      </c>
      <c r="K562" s="6" t="n">
        <v>0</v>
      </c>
      <c r="L562" s="9" t="n">
        <f aca="false">IF(AND(E562&gt;=Scenario!$B$11,E562&lt;Scenario!$B$12),1,0)</f>
        <v>1</v>
      </c>
      <c r="M562" s="9" t="n">
        <f aca="false">IF(AND(L562=1,ISNUMBER(F562)),MAX(0,F562-E562)/60,"")</f>
        <v>3.36666666666667</v>
      </c>
      <c r="N562" s="9" t="n">
        <f aca="false">IF(AND(L562=1,ISNUMBER(G562)),MAX(0,G562-E562)/60,"")</f>
        <v>0.75</v>
      </c>
      <c r="O562" s="9" t="n">
        <f aca="false">IF(ISNUMBER(H562),IF(AND(H562&gt;=Scenario!$B$11,H562&lt;Scenario!$B$12),1,0),0)</f>
        <v>1</v>
      </c>
      <c r="P562" s="9" t="n">
        <f aca="false">IF(O562=1,MAX(0,H562-E562)/60,"")</f>
        <v>29.4</v>
      </c>
      <c r="Q562" s="9" t="n">
        <f aca="false">INDEX(Scenario!$B$18:$B$20,MATCH(B562,Scenario!$A$18:$A$20,0))</f>
        <v>240</v>
      </c>
      <c r="R562" s="9" t="n">
        <f aca="false">INDEX(Scenario!$C$18:$C$20,MATCH(B562,Scenario!$A$18:$A$20,0))</f>
        <v>4320</v>
      </c>
      <c r="S562" s="9" t="n">
        <f aca="false">IF(ISNUMBER(M562),IF(M562&lt;=Q562,1,0),"")</f>
        <v>1</v>
      </c>
      <c r="T562" s="9" t="n">
        <f aca="false">IF(ISNUMBER(P562),IF(P562&lt;=R562,1,0),"")</f>
        <v>1</v>
      </c>
      <c r="U562" s="9" t="n">
        <f aca="false">IF(E562&gt;Scenario!$B$14,0,IF(OR(AND(ISNUMBER(H562),H562&lt;=Scenario!$B$14),AND(ISNUMBER(I562),I562&lt;=Scenario!$B$14)),0,1))</f>
        <v>0</v>
      </c>
      <c r="V562" s="9" t="n">
        <f aca="false">IF(AND(U562=1,(Scenario!$B$14-E562)/60&gt;R562),1,0)</f>
        <v>0</v>
      </c>
      <c r="W562" s="9" t="n">
        <f aca="false">IF(OR(C562=Scenario!$B$22,C562=Scenario!$C$22),1,0)</f>
        <v>1</v>
      </c>
      <c r="X562" s="9" t="n">
        <f aca="false">IF(ISNUMBER(I562),1,0)</f>
        <v>0</v>
      </c>
      <c r="Y562" s="9" t="n">
        <f aca="false">MOD(INT(E562/86400)+3,7)</f>
        <v>5</v>
      </c>
      <c r="Z562" s="9" t="n">
        <f aca="false">MOD(INT(E562/3600),24)</f>
        <v>12</v>
      </c>
      <c r="AA562" s="6" t="s">
        <v>1369</v>
      </c>
    </row>
    <row r="563" customFormat="false" ht="15" hidden="false" customHeight="false" outlineLevel="0" collapsed="false">
      <c r="A563" s="6" t="s">
        <v>1370</v>
      </c>
      <c r="B563" s="6" t="s">
        <v>43</v>
      </c>
      <c r="C563" s="6" t="s">
        <v>288</v>
      </c>
      <c r="D563" s="6" t="s">
        <v>172</v>
      </c>
      <c r="E563" s="6" t="n">
        <v>1784399024</v>
      </c>
      <c r="F563" s="6" t="n">
        <v>1784399262</v>
      </c>
      <c r="G563" s="6" t="n">
        <v>1784399078</v>
      </c>
      <c r="H563" s="6" t="n">
        <v>1784401898</v>
      </c>
      <c r="J563" s="6" t="n">
        <v>0</v>
      </c>
      <c r="K563" s="6" t="n">
        <v>0</v>
      </c>
      <c r="L563" s="9" t="n">
        <f aca="false">IF(AND(E563&gt;=Scenario!$B$11,E563&lt;Scenario!$B$12),1,0)</f>
        <v>1</v>
      </c>
      <c r="M563" s="9" t="n">
        <f aca="false">IF(AND(L563=1,ISNUMBER(F563)),MAX(0,F563-E563)/60,"")</f>
        <v>3.96666666666667</v>
      </c>
      <c r="N563" s="9" t="n">
        <f aca="false">IF(AND(L563=1,ISNUMBER(G563)),MAX(0,G563-E563)/60,"")</f>
        <v>0.9</v>
      </c>
      <c r="O563" s="9" t="n">
        <f aca="false">IF(ISNUMBER(H563),IF(AND(H563&gt;=Scenario!$B$11,H563&lt;Scenario!$B$12),1,0),0)</f>
        <v>1</v>
      </c>
      <c r="P563" s="9" t="n">
        <f aca="false">IF(O563=1,MAX(0,H563-E563)/60,"")</f>
        <v>47.9</v>
      </c>
      <c r="Q563" s="9" t="n">
        <f aca="false">INDEX(Scenario!$B$18:$B$20,MATCH(B563,Scenario!$A$18:$A$20,0))</f>
        <v>60</v>
      </c>
      <c r="R563" s="9" t="n">
        <f aca="false">INDEX(Scenario!$C$18:$C$20,MATCH(B563,Scenario!$A$18:$A$20,0))</f>
        <v>1440</v>
      </c>
      <c r="S563" s="9" t="n">
        <f aca="false">IF(ISNUMBER(M563),IF(M563&lt;=Q563,1,0),"")</f>
        <v>1</v>
      </c>
      <c r="T563" s="9" t="n">
        <f aca="false">IF(ISNUMBER(P563),IF(P563&lt;=R563,1,0),"")</f>
        <v>1</v>
      </c>
      <c r="U563" s="9" t="n">
        <f aca="false">IF(E563&gt;Scenario!$B$14,0,IF(OR(AND(ISNUMBER(H563),H563&lt;=Scenario!$B$14),AND(ISNUMBER(I563),I563&lt;=Scenario!$B$14)),0,1))</f>
        <v>0</v>
      </c>
      <c r="V563" s="9" t="n">
        <f aca="false">IF(AND(U563=1,(Scenario!$B$14-E563)/60&gt;R563),1,0)</f>
        <v>0</v>
      </c>
      <c r="W563" s="9" t="n">
        <f aca="false">IF(OR(C563=Scenario!$B$22,C563=Scenario!$C$22),1,0)</f>
        <v>0</v>
      </c>
      <c r="X563" s="9" t="n">
        <f aca="false">IF(ISNUMBER(I563),1,0)</f>
        <v>0</v>
      </c>
      <c r="Y563" s="9" t="n">
        <f aca="false">MOD(INT(E563/86400)+3,7)</f>
        <v>5</v>
      </c>
      <c r="Z563" s="9" t="n">
        <f aca="false">MOD(INT(E563/3600),24)</f>
        <v>18</v>
      </c>
      <c r="AA563" s="6" t="s">
        <v>1371</v>
      </c>
    </row>
    <row r="564" customFormat="false" ht="15" hidden="false" customHeight="false" outlineLevel="0" collapsed="false">
      <c r="A564" s="6" t="s">
        <v>1372</v>
      </c>
      <c r="B564" s="6" t="s">
        <v>43</v>
      </c>
      <c r="C564" s="6" t="s">
        <v>47</v>
      </c>
      <c r="D564" s="6" t="s">
        <v>171</v>
      </c>
      <c r="E564" s="6" t="n">
        <v>1784407374</v>
      </c>
      <c r="F564" s="6" t="n">
        <v>1784412223</v>
      </c>
      <c r="G564" s="6" t="n">
        <v>1784412022</v>
      </c>
      <c r="H564" s="6" t="n">
        <v>1784416740</v>
      </c>
      <c r="J564" s="6" t="n">
        <v>0</v>
      </c>
      <c r="K564" s="6" t="n">
        <v>0</v>
      </c>
      <c r="L564" s="9" t="n">
        <f aca="false">IF(AND(E564&gt;=Scenario!$B$11,E564&lt;Scenario!$B$12),1,0)</f>
        <v>1</v>
      </c>
      <c r="M564" s="9" t="n">
        <f aca="false">IF(AND(L564=1,ISNUMBER(F564)),MAX(0,F564-E564)/60,"")</f>
        <v>80.8166666666667</v>
      </c>
      <c r="N564" s="9" t="n">
        <f aca="false">IF(AND(L564=1,ISNUMBER(G564)),MAX(0,G564-E564)/60,"")</f>
        <v>77.4666666666667</v>
      </c>
      <c r="O564" s="9" t="n">
        <f aca="false">IF(ISNUMBER(H564),IF(AND(H564&gt;=Scenario!$B$11,H564&lt;Scenario!$B$12),1,0),0)</f>
        <v>1</v>
      </c>
      <c r="P564" s="9" t="n">
        <f aca="false">IF(O564=1,MAX(0,H564-E564)/60,"")</f>
        <v>156.1</v>
      </c>
      <c r="Q564" s="9" t="n">
        <f aca="false">INDEX(Scenario!$B$18:$B$20,MATCH(B564,Scenario!$A$18:$A$20,0))</f>
        <v>60</v>
      </c>
      <c r="R564" s="9" t="n">
        <f aca="false">INDEX(Scenario!$C$18:$C$20,MATCH(B564,Scenario!$A$18:$A$20,0))</f>
        <v>1440</v>
      </c>
      <c r="S564" s="9" t="n">
        <f aca="false">IF(ISNUMBER(M564),IF(M564&lt;=Q564,1,0),"")</f>
        <v>0</v>
      </c>
      <c r="T564" s="9" t="n">
        <f aca="false">IF(ISNUMBER(P564),IF(P564&lt;=R564,1,0),"")</f>
        <v>1</v>
      </c>
      <c r="U564" s="9" t="n">
        <f aca="false">IF(E564&gt;Scenario!$B$14,0,IF(OR(AND(ISNUMBER(H564),H564&lt;=Scenario!$B$14),AND(ISNUMBER(I564),I564&lt;=Scenario!$B$14)),0,1))</f>
        <v>0</v>
      </c>
      <c r="V564" s="9" t="n">
        <f aca="false">IF(AND(U564=1,(Scenario!$B$14-E564)/60&gt;R564),1,0)</f>
        <v>0</v>
      </c>
      <c r="W564" s="9" t="n">
        <f aca="false">IF(OR(C564=Scenario!$B$22,C564=Scenario!$C$22),1,0)</f>
        <v>1</v>
      </c>
      <c r="X564" s="9" t="n">
        <f aca="false">IF(ISNUMBER(I564),1,0)</f>
        <v>0</v>
      </c>
      <c r="Y564" s="9" t="n">
        <f aca="false">MOD(INT(E564/86400)+3,7)</f>
        <v>5</v>
      </c>
      <c r="Z564" s="9" t="n">
        <f aca="false">MOD(INT(E564/3600),24)</f>
        <v>20</v>
      </c>
      <c r="AA564" s="6" t="s">
        <v>1373</v>
      </c>
    </row>
    <row r="565" customFormat="false" ht="15" hidden="false" customHeight="false" outlineLevel="0" collapsed="false">
      <c r="A565" s="6" t="s">
        <v>1374</v>
      </c>
      <c r="B565" s="6" t="s">
        <v>43</v>
      </c>
      <c r="C565" s="6" t="s">
        <v>249</v>
      </c>
      <c r="D565" s="6" t="s">
        <v>171</v>
      </c>
      <c r="E565" s="6" t="n">
        <v>1784464957</v>
      </c>
      <c r="F565" s="6" t="n">
        <v>1784465225</v>
      </c>
      <c r="G565" s="6" t="n">
        <v>1784465001</v>
      </c>
      <c r="H565" s="6" t="n">
        <v>1784467994</v>
      </c>
      <c r="J565" s="6" t="n">
        <v>0</v>
      </c>
      <c r="K565" s="6" t="n">
        <v>0</v>
      </c>
      <c r="L565" s="9" t="n">
        <f aca="false">IF(AND(E565&gt;=Scenario!$B$11,E565&lt;Scenario!$B$12),1,0)</f>
        <v>1</v>
      </c>
      <c r="M565" s="9" t="n">
        <f aca="false">IF(AND(L565=1,ISNUMBER(F565)),MAX(0,F565-E565)/60,"")</f>
        <v>4.46666666666667</v>
      </c>
      <c r="N565" s="9" t="n">
        <f aca="false">IF(AND(L565=1,ISNUMBER(G565)),MAX(0,G565-E565)/60,"")</f>
        <v>0.733333333333333</v>
      </c>
      <c r="O565" s="9" t="n">
        <f aca="false">IF(ISNUMBER(H565),IF(AND(H565&gt;=Scenario!$B$11,H565&lt;Scenario!$B$12),1,0),0)</f>
        <v>1</v>
      </c>
      <c r="P565" s="9" t="n">
        <f aca="false">IF(O565=1,MAX(0,H565-E565)/60,"")</f>
        <v>50.6166666666667</v>
      </c>
      <c r="Q565" s="9" t="n">
        <f aca="false">INDEX(Scenario!$B$18:$B$20,MATCH(B565,Scenario!$A$18:$A$20,0))</f>
        <v>60</v>
      </c>
      <c r="R565" s="9" t="n">
        <f aca="false">INDEX(Scenario!$C$18:$C$20,MATCH(B565,Scenario!$A$18:$A$20,0))</f>
        <v>1440</v>
      </c>
      <c r="S565" s="9" t="n">
        <f aca="false">IF(ISNUMBER(M565),IF(M565&lt;=Q565,1,0),"")</f>
        <v>1</v>
      </c>
      <c r="T565" s="9" t="n">
        <f aca="false">IF(ISNUMBER(P565),IF(P565&lt;=R565,1,0),"")</f>
        <v>1</v>
      </c>
      <c r="U565" s="9" t="n">
        <f aca="false">IF(E565&gt;Scenario!$B$14,0,IF(OR(AND(ISNUMBER(H565),H565&lt;=Scenario!$B$14),AND(ISNUMBER(I565),I565&lt;=Scenario!$B$14)),0,1))</f>
        <v>0</v>
      </c>
      <c r="V565" s="9" t="n">
        <f aca="false">IF(AND(U565=1,(Scenario!$B$14-E565)/60&gt;R565),1,0)</f>
        <v>0</v>
      </c>
      <c r="W565" s="9" t="n">
        <f aca="false">IF(OR(C565=Scenario!$B$22,C565=Scenario!$C$22),1,0)</f>
        <v>0</v>
      </c>
      <c r="X565" s="9" t="n">
        <f aca="false">IF(ISNUMBER(I565),1,0)</f>
        <v>0</v>
      </c>
      <c r="Y565" s="9" t="n">
        <f aca="false">MOD(INT(E565/86400)+3,7)</f>
        <v>6</v>
      </c>
      <c r="Z565" s="9" t="n">
        <f aca="false">MOD(INT(E565/3600),24)</f>
        <v>12</v>
      </c>
      <c r="AA565" s="6" t="s">
        <v>1375</v>
      </c>
    </row>
    <row r="566" customFormat="false" ht="15" hidden="false" customHeight="false" outlineLevel="0" collapsed="false">
      <c r="A566" s="6" t="s">
        <v>1376</v>
      </c>
      <c r="B566" s="6" t="s">
        <v>44</v>
      </c>
      <c r="C566" s="6" t="s">
        <v>288</v>
      </c>
      <c r="D566" s="6" t="s">
        <v>172</v>
      </c>
      <c r="E566" s="6" t="n">
        <v>1784467989</v>
      </c>
      <c r="F566" s="6" t="n">
        <v>1784469736</v>
      </c>
      <c r="G566" s="6" t="n">
        <v>1784469651</v>
      </c>
      <c r="H566" s="6" t="n">
        <v>1784471567</v>
      </c>
      <c r="J566" s="6" t="n">
        <v>0</v>
      </c>
      <c r="K566" s="6" t="n">
        <v>0</v>
      </c>
      <c r="L566" s="9" t="n">
        <f aca="false">IF(AND(E566&gt;=Scenario!$B$11,E566&lt;Scenario!$B$12),1,0)</f>
        <v>1</v>
      </c>
      <c r="M566" s="9" t="n">
        <f aca="false">IF(AND(L566=1,ISNUMBER(F566)),MAX(0,F566-E566)/60,"")</f>
        <v>29.1166666666667</v>
      </c>
      <c r="N566" s="9" t="n">
        <f aca="false">IF(AND(L566=1,ISNUMBER(G566)),MAX(0,G566-E566)/60,"")</f>
        <v>27.7</v>
      </c>
      <c r="O566" s="9" t="n">
        <f aca="false">IF(ISNUMBER(H566),IF(AND(H566&gt;=Scenario!$B$11,H566&lt;Scenario!$B$12),1,0),0)</f>
        <v>1</v>
      </c>
      <c r="P566" s="9" t="n">
        <f aca="false">IF(O566=1,MAX(0,H566-E566)/60,"")</f>
        <v>59.6333333333333</v>
      </c>
      <c r="Q566" s="9" t="n">
        <f aca="false">INDEX(Scenario!$B$18:$B$20,MATCH(B566,Scenario!$A$18:$A$20,0))</f>
        <v>240</v>
      </c>
      <c r="R566" s="9" t="n">
        <f aca="false">INDEX(Scenario!$C$18:$C$20,MATCH(B566,Scenario!$A$18:$A$20,0))</f>
        <v>4320</v>
      </c>
      <c r="S566" s="9" t="n">
        <f aca="false">IF(ISNUMBER(M566),IF(M566&lt;=Q566,1,0),"")</f>
        <v>1</v>
      </c>
      <c r="T566" s="9" t="n">
        <f aca="false">IF(ISNUMBER(P566),IF(P566&lt;=R566,1,0),"")</f>
        <v>1</v>
      </c>
      <c r="U566" s="9" t="n">
        <f aca="false">IF(E566&gt;Scenario!$B$14,0,IF(OR(AND(ISNUMBER(H566),H566&lt;=Scenario!$B$14),AND(ISNUMBER(I566),I566&lt;=Scenario!$B$14)),0,1))</f>
        <v>0</v>
      </c>
      <c r="V566" s="9" t="n">
        <f aca="false">IF(AND(U566=1,(Scenario!$B$14-E566)/60&gt;R566),1,0)</f>
        <v>0</v>
      </c>
      <c r="W566" s="9" t="n">
        <f aca="false">IF(OR(C566=Scenario!$B$22,C566=Scenario!$C$22),1,0)</f>
        <v>0</v>
      </c>
      <c r="X566" s="9" t="n">
        <f aca="false">IF(ISNUMBER(I566),1,0)</f>
        <v>0</v>
      </c>
      <c r="Y566" s="9" t="n">
        <f aca="false">MOD(INT(E566/86400)+3,7)</f>
        <v>6</v>
      </c>
      <c r="Z566" s="9" t="n">
        <f aca="false">MOD(INT(E566/3600),24)</f>
        <v>13</v>
      </c>
      <c r="AA566" s="6" t="s">
        <v>1377</v>
      </c>
    </row>
    <row r="567" customFormat="false" ht="15" hidden="false" customHeight="false" outlineLevel="0" collapsed="false">
      <c r="A567" s="6" t="s">
        <v>1378</v>
      </c>
      <c r="B567" s="6" t="s">
        <v>44</v>
      </c>
      <c r="C567" s="6" t="s">
        <v>249</v>
      </c>
      <c r="D567" s="6" t="s">
        <v>171</v>
      </c>
      <c r="E567" s="6" t="n">
        <v>1784468027</v>
      </c>
      <c r="F567" s="6" t="n">
        <v>1784498636</v>
      </c>
      <c r="G567" s="6" t="n">
        <v>1784498435</v>
      </c>
      <c r="H567" s="6" t="n">
        <v>1784505582</v>
      </c>
      <c r="J567" s="6" t="n">
        <v>0</v>
      </c>
      <c r="K567" s="6" t="n">
        <v>0</v>
      </c>
      <c r="L567" s="9" t="n">
        <f aca="false">IF(AND(E567&gt;=Scenario!$B$11,E567&lt;Scenario!$B$12),1,0)</f>
        <v>1</v>
      </c>
      <c r="M567" s="9" t="n">
        <f aca="false">IF(AND(L567=1,ISNUMBER(F567)),MAX(0,F567-E567)/60,"")</f>
        <v>510.15</v>
      </c>
      <c r="N567" s="9" t="n">
        <f aca="false">IF(AND(L567=1,ISNUMBER(G567)),MAX(0,G567-E567)/60,"")</f>
        <v>506.8</v>
      </c>
      <c r="O567" s="9" t="n">
        <f aca="false">IF(ISNUMBER(H567),IF(AND(H567&gt;=Scenario!$B$11,H567&lt;Scenario!$B$12),1,0),0)</f>
        <v>1</v>
      </c>
      <c r="P567" s="9" t="n">
        <f aca="false">IF(O567=1,MAX(0,H567-E567)/60,"")</f>
        <v>625.916666666667</v>
      </c>
      <c r="Q567" s="9" t="n">
        <f aca="false">INDEX(Scenario!$B$18:$B$20,MATCH(B567,Scenario!$A$18:$A$20,0))</f>
        <v>240</v>
      </c>
      <c r="R567" s="9" t="n">
        <f aca="false">INDEX(Scenario!$C$18:$C$20,MATCH(B567,Scenario!$A$18:$A$20,0))</f>
        <v>4320</v>
      </c>
      <c r="S567" s="9" t="n">
        <f aca="false">IF(ISNUMBER(M567),IF(M567&lt;=Q567,1,0),"")</f>
        <v>0</v>
      </c>
      <c r="T567" s="9" t="n">
        <f aca="false">IF(ISNUMBER(P567),IF(P567&lt;=R567,1,0),"")</f>
        <v>1</v>
      </c>
      <c r="U567" s="9" t="n">
        <f aca="false">IF(E567&gt;Scenario!$B$14,0,IF(OR(AND(ISNUMBER(H567),H567&lt;=Scenario!$B$14),AND(ISNUMBER(I567),I567&lt;=Scenario!$B$14)),0,1))</f>
        <v>0</v>
      </c>
      <c r="V567" s="9" t="n">
        <f aca="false">IF(AND(U567=1,(Scenario!$B$14-E567)/60&gt;R567),1,0)</f>
        <v>0</v>
      </c>
      <c r="W567" s="9" t="n">
        <f aca="false">IF(OR(C567=Scenario!$B$22,C567=Scenario!$C$22),1,0)</f>
        <v>0</v>
      </c>
      <c r="X567" s="9" t="n">
        <f aca="false">IF(ISNUMBER(I567),1,0)</f>
        <v>0</v>
      </c>
      <c r="Y567" s="9" t="n">
        <f aca="false">MOD(INT(E567/86400)+3,7)</f>
        <v>6</v>
      </c>
      <c r="Z567" s="9" t="n">
        <f aca="false">MOD(INT(E567/3600),24)</f>
        <v>13</v>
      </c>
      <c r="AA567" s="6" t="s">
        <v>1379</v>
      </c>
    </row>
    <row r="568" customFormat="false" ht="15" hidden="false" customHeight="false" outlineLevel="0" collapsed="false">
      <c r="A568" s="6" t="s">
        <v>1380</v>
      </c>
      <c r="B568" s="6" t="s">
        <v>44</v>
      </c>
      <c r="C568" s="6" t="s">
        <v>47</v>
      </c>
      <c r="D568" s="6" t="s">
        <v>170</v>
      </c>
      <c r="E568" s="6" t="n">
        <v>1784511214</v>
      </c>
      <c r="F568" s="6" t="n">
        <v>1784523790</v>
      </c>
      <c r="G568" s="6" t="n">
        <v>1784523633</v>
      </c>
      <c r="H568" s="6" t="n">
        <v>1784526327</v>
      </c>
      <c r="J568" s="6" t="n">
        <v>0</v>
      </c>
      <c r="K568" s="6" t="n">
        <v>0</v>
      </c>
      <c r="L568" s="9" t="n">
        <f aca="false">IF(AND(E568&gt;=Scenario!$B$11,E568&lt;Scenario!$B$12),1,0)</f>
        <v>1</v>
      </c>
      <c r="M568" s="9" t="n">
        <f aca="false">IF(AND(L568=1,ISNUMBER(F568)),MAX(0,F568-E568)/60,"")</f>
        <v>209.6</v>
      </c>
      <c r="N568" s="9" t="n">
        <f aca="false">IF(AND(L568=1,ISNUMBER(G568)),MAX(0,G568-E568)/60,"")</f>
        <v>206.983333333333</v>
      </c>
      <c r="O568" s="9" t="n">
        <f aca="false">IF(ISNUMBER(H568),IF(AND(H568&gt;=Scenario!$B$11,H568&lt;Scenario!$B$12),1,0),0)</f>
        <v>1</v>
      </c>
      <c r="P568" s="9" t="n">
        <f aca="false">IF(O568=1,MAX(0,H568-E568)/60,"")</f>
        <v>251.883333333333</v>
      </c>
      <c r="Q568" s="9" t="n">
        <f aca="false">INDEX(Scenario!$B$18:$B$20,MATCH(B568,Scenario!$A$18:$A$20,0))</f>
        <v>240</v>
      </c>
      <c r="R568" s="9" t="n">
        <f aca="false">INDEX(Scenario!$C$18:$C$20,MATCH(B568,Scenario!$A$18:$A$20,0))</f>
        <v>4320</v>
      </c>
      <c r="S568" s="9" t="n">
        <f aca="false">IF(ISNUMBER(M568),IF(M568&lt;=Q568,1,0),"")</f>
        <v>1</v>
      </c>
      <c r="T568" s="9" t="n">
        <f aca="false">IF(ISNUMBER(P568),IF(P568&lt;=R568,1,0),"")</f>
        <v>1</v>
      </c>
      <c r="U568" s="9" t="n">
        <f aca="false">IF(E568&gt;Scenario!$B$14,0,IF(OR(AND(ISNUMBER(H568),H568&lt;=Scenario!$B$14),AND(ISNUMBER(I568),I568&lt;=Scenario!$B$14)),0,1))</f>
        <v>0</v>
      </c>
      <c r="V568" s="9" t="n">
        <f aca="false">IF(AND(U568=1,(Scenario!$B$14-E568)/60&gt;R568),1,0)</f>
        <v>0</v>
      </c>
      <c r="W568" s="9" t="n">
        <f aca="false">IF(OR(C568=Scenario!$B$22,C568=Scenario!$C$22),1,0)</f>
        <v>1</v>
      </c>
      <c r="X568" s="9" t="n">
        <f aca="false">IF(ISNUMBER(I568),1,0)</f>
        <v>0</v>
      </c>
      <c r="Y568" s="9" t="n">
        <f aca="false">MOD(INT(E568/86400)+3,7)</f>
        <v>0</v>
      </c>
      <c r="Z568" s="9" t="n">
        <f aca="false">MOD(INT(E568/3600),24)</f>
        <v>1</v>
      </c>
      <c r="AA568" s="6" t="s">
        <v>1381</v>
      </c>
    </row>
    <row r="569" customFormat="false" ht="15" hidden="false" customHeight="false" outlineLevel="0" collapsed="false">
      <c r="A569" s="6" t="s">
        <v>1382</v>
      </c>
      <c r="B569" s="6" t="s">
        <v>43</v>
      </c>
      <c r="C569" s="6" t="s">
        <v>46</v>
      </c>
      <c r="D569" s="6" t="s">
        <v>171</v>
      </c>
      <c r="E569" s="6" t="n">
        <v>1784527588</v>
      </c>
      <c r="F569" s="6" t="n">
        <v>1784527871</v>
      </c>
      <c r="G569" s="6" t="n">
        <v>1784527632</v>
      </c>
      <c r="H569" s="6" t="n">
        <v>1784536880</v>
      </c>
      <c r="J569" s="6" t="n">
        <v>0</v>
      </c>
      <c r="K569" s="6" t="n">
        <v>0</v>
      </c>
      <c r="L569" s="9" t="n">
        <f aca="false">IF(AND(E569&gt;=Scenario!$B$11,E569&lt;Scenario!$B$12),1,0)</f>
        <v>1</v>
      </c>
      <c r="M569" s="9" t="n">
        <f aca="false">IF(AND(L569=1,ISNUMBER(F569)),MAX(0,F569-E569)/60,"")</f>
        <v>4.71666666666667</v>
      </c>
      <c r="N569" s="9" t="n">
        <f aca="false">IF(AND(L569=1,ISNUMBER(G569)),MAX(0,G569-E569)/60,"")</f>
        <v>0.733333333333333</v>
      </c>
      <c r="O569" s="9" t="n">
        <f aca="false">IF(ISNUMBER(H569),IF(AND(H569&gt;=Scenario!$B$11,H569&lt;Scenario!$B$12),1,0),0)</f>
        <v>1</v>
      </c>
      <c r="P569" s="9" t="n">
        <f aca="false">IF(O569=1,MAX(0,H569-E569)/60,"")</f>
        <v>154.866666666667</v>
      </c>
      <c r="Q569" s="9" t="n">
        <f aca="false">INDEX(Scenario!$B$18:$B$20,MATCH(B569,Scenario!$A$18:$A$20,0))</f>
        <v>60</v>
      </c>
      <c r="R569" s="9" t="n">
        <f aca="false">INDEX(Scenario!$C$18:$C$20,MATCH(B569,Scenario!$A$18:$A$20,0))</f>
        <v>1440</v>
      </c>
      <c r="S569" s="9" t="n">
        <f aca="false">IF(ISNUMBER(M569),IF(M569&lt;=Q569,1,0),"")</f>
        <v>1</v>
      </c>
      <c r="T569" s="9" t="n">
        <f aca="false">IF(ISNUMBER(P569),IF(P569&lt;=R569,1,0),"")</f>
        <v>1</v>
      </c>
      <c r="U569" s="9" t="n">
        <f aca="false">IF(E569&gt;Scenario!$B$14,0,IF(OR(AND(ISNUMBER(H569),H569&lt;=Scenario!$B$14),AND(ISNUMBER(I569),I569&lt;=Scenario!$B$14)),0,1))</f>
        <v>0</v>
      </c>
      <c r="V569" s="9" t="n">
        <f aca="false">IF(AND(U569=1,(Scenario!$B$14-E569)/60&gt;R569),1,0)</f>
        <v>0</v>
      </c>
      <c r="W569" s="9" t="n">
        <f aca="false">IF(OR(C569=Scenario!$B$22,C569=Scenario!$C$22),1,0)</f>
        <v>1</v>
      </c>
      <c r="X569" s="9" t="n">
        <f aca="false">IF(ISNUMBER(I569),1,0)</f>
        <v>0</v>
      </c>
      <c r="Y569" s="9" t="n">
        <f aca="false">MOD(INT(E569/86400)+3,7)</f>
        <v>0</v>
      </c>
      <c r="Z569" s="9" t="n">
        <f aca="false">MOD(INT(E569/3600),24)</f>
        <v>6</v>
      </c>
      <c r="AA569" s="6" t="s">
        <v>1383</v>
      </c>
    </row>
    <row r="570" customFormat="false" ht="15" hidden="false" customHeight="false" outlineLevel="0" collapsed="false">
      <c r="A570" s="6" t="s">
        <v>1384</v>
      </c>
      <c r="B570" s="6" t="s">
        <v>44</v>
      </c>
      <c r="C570" s="6" t="s">
        <v>46</v>
      </c>
      <c r="D570" s="6" t="s">
        <v>172</v>
      </c>
      <c r="E570" s="6" t="n">
        <v>1784529571</v>
      </c>
      <c r="F570" s="6" t="n">
        <v>1784529682</v>
      </c>
      <c r="G570" s="6" t="n">
        <v>1784529610</v>
      </c>
      <c r="H570" s="6" t="n">
        <v>1784585372</v>
      </c>
      <c r="J570" s="6" t="n">
        <v>1</v>
      </c>
      <c r="K570" s="6" t="n">
        <v>0</v>
      </c>
      <c r="L570" s="9" t="n">
        <f aca="false">IF(AND(E570&gt;=Scenario!$B$11,E570&lt;Scenario!$B$12),1,0)</f>
        <v>1</v>
      </c>
      <c r="M570" s="9" t="n">
        <f aca="false">IF(AND(L570=1,ISNUMBER(F570)),MAX(0,F570-E570)/60,"")</f>
        <v>1.85</v>
      </c>
      <c r="N570" s="9" t="n">
        <f aca="false">IF(AND(L570=1,ISNUMBER(G570)),MAX(0,G570-E570)/60,"")</f>
        <v>0.65</v>
      </c>
      <c r="O570" s="9" t="n">
        <f aca="false">IF(ISNUMBER(H570),IF(AND(H570&gt;=Scenario!$B$11,H570&lt;Scenario!$B$12),1,0),0)</f>
        <v>1</v>
      </c>
      <c r="P570" s="9" t="n">
        <f aca="false">IF(O570=1,MAX(0,H570-E570)/60,"")</f>
        <v>930.016666666667</v>
      </c>
      <c r="Q570" s="9" t="n">
        <f aca="false">INDEX(Scenario!$B$18:$B$20,MATCH(B570,Scenario!$A$18:$A$20,0))</f>
        <v>240</v>
      </c>
      <c r="R570" s="9" t="n">
        <f aca="false">INDEX(Scenario!$C$18:$C$20,MATCH(B570,Scenario!$A$18:$A$20,0))</f>
        <v>4320</v>
      </c>
      <c r="S570" s="9" t="n">
        <f aca="false">IF(ISNUMBER(M570),IF(M570&lt;=Q570,1,0),"")</f>
        <v>1</v>
      </c>
      <c r="T570" s="9" t="n">
        <f aca="false">IF(ISNUMBER(P570),IF(P570&lt;=R570,1,0),"")</f>
        <v>1</v>
      </c>
      <c r="U570" s="9" t="n">
        <f aca="false">IF(E570&gt;Scenario!$B$14,0,IF(OR(AND(ISNUMBER(H570),H570&lt;=Scenario!$B$14),AND(ISNUMBER(I570),I570&lt;=Scenario!$B$14)),0,1))</f>
        <v>0</v>
      </c>
      <c r="V570" s="9" t="n">
        <f aca="false">IF(AND(U570=1,(Scenario!$B$14-E570)/60&gt;R570),1,0)</f>
        <v>0</v>
      </c>
      <c r="W570" s="9" t="n">
        <f aca="false">IF(OR(C570=Scenario!$B$22,C570=Scenario!$C$22),1,0)</f>
        <v>1</v>
      </c>
      <c r="X570" s="9" t="n">
        <f aca="false">IF(ISNUMBER(I570),1,0)</f>
        <v>0</v>
      </c>
      <c r="Y570" s="9" t="n">
        <f aca="false">MOD(INT(E570/86400)+3,7)</f>
        <v>0</v>
      </c>
      <c r="Z570" s="9" t="n">
        <f aca="false">MOD(INT(E570/3600),24)</f>
        <v>6</v>
      </c>
      <c r="AA570" s="6" t="s">
        <v>1385</v>
      </c>
    </row>
    <row r="571" customFormat="false" ht="15" hidden="false" customHeight="false" outlineLevel="0" collapsed="false">
      <c r="A571" s="6" t="s">
        <v>1386</v>
      </c>
      <c r="B571" s="6" t="s">
        <v>44</v>
      </c>
      <c r="C571" s="6" t="s">
        <v>249</v>
      </c>
      <c r="D571" s="6" t="s">
        <v>170</v>
      </c>
      <c r="E571" s="6" t="n">
        <v>1784532142</v>
      </c>
      <c r="F571" s="6" t="n">
        <v>1784532383</v>
      </c>
      <c r="G571" s="6" t="n">
        <v>1784532157</v>
      </c>
      <c r="H571" s="6" t="n">
        <v>1784533276</v>
      </c>
      <c r="J571" s="6" t="n">
        <v>0</v>
      </c>
      <c r="K571" s="6" t="n">
        <v>0</v>
      </c>
      <c r="L571" s="9" t="n">
        <f aca="false">IF(AND(E571&gt;=Scenario!$B$11,E571&lt;Scenario!$B$12),1,0)</f>
        <v>1</v>
      </c>
      <c r="M571" s="9" t="n">
        <f aca="false">IF(AND(L571=1,ISNUMBER(F571)),MAX(0,F571-E571)/60,"")</f>
        <v>4.01666666666667</v>
      </c>
      <c r="N571" s="9" t="n">
        <f aca="false">IF(AND(L571=1,ISNUMBER(G571)),MAX(0,G571-E571)/60,"")</f>
        <v>0.25</v>
      </c>
      <c r="O571" s="9" t="n">
        <f aca="false">IF(ISNUMBER(H571),IF(AND(H571&gt;=Scenario!$B$11,H571&lt;Scenario!$B$12),1,0),0)</f>
        <v>1</v>
      </c>
      <c r="P571" s="9" t="n">
        <f aca="false">IF(O571=1,MAX(0,H571-E571)/60,"")</f>
        <v>18.9</v>
      </c>
      <c r="Q571" s="9" t="n">
        <f aca="false">INDEX(Scenario!$B$18:$B$20,MATCH(B571,Scenario!$A$18:$A$20,0))</f>
        <v>240</v>
      </c>
      <c r="R571" s="9" t="n">
        <f aca="false">INDEX(Scenario!$C$18:$C$20,MATCH(B571,Scenario!$A$18:$A$20,0))</f>
        <v>4320</v>
      </c>
      <c r="S571" s="9" t="n">
        <f aca="false">IF(ISNUMBER(M571),IF(M571&lt;=Q571,1,0),"")</f>
        <v>1</v>
      </c>
      <c r="T571" s="9" t="n">
        <f aca="false">IF(ISNUMBER(P571),IF(P571&lt;=R571,1,0),"")</f>
        <v>1</v>
      </c>
      <c r="U571" s="9" t="n">
        <f aca="false">IF(E571&gt;Scenario!$B$14,0,IF(OR(AND(ISNUMBER(H571),H571&lt;=Scenario!$B$14),AND(ISNUMBER(I571),I571&lt;=Scenario!$B$14)),0,1))</f>
        <v>0</v>
      </c>
      <c r="V571" s="9" t="n">
        <f aca="false">IF(AND(U571=1,(Scenario!$B$14-E571)/60&gt;R571),1,0)</f>
        <v>0</v>
      </c>
      <c r="W571" s="9" t="n">
        <f aca="false">IF(OR(C571=Scenario!$B$22,C571=Scenario!$C$22),1,0)</f>
        <v>0</v>
      </c>
      <c r="X571" s="9" t="n">
        <f aca="false">IF(ISNUMBER(I571),1,0)</f>
        <v>0</v>
      </c>
      <c r="Y571" s="9" t="n">
        <f aca="false">MOD(INT(E571/86400)+3,7)</f>
        <v>0</v>
      </c>
      <c r="Z571" s="9" t="n">
        <f aca="false">MOD(INT(E571/3600),24)</f>
        <v>7</v>
      </c>
      <c r="AA571" s="6" t="s">
        <v>1387</v>
      </c>
    </row>
    <row r="572" customFormat="false" ht="15" hidden="false" customHeight="false" outlineLevel="0" collapsed="false">
      <c r="A572" s="6" t="s">
        <v>1388</v>
      </c>
      <c r="B572" s="6" t="s">
        <v>43</v>
      </c>
      <c r="C572" s="6" t="s">
        <v>249</v>
      </c>
      <c r="D572" s="6" t="s">
        <v>172</v>
      </c>
      <c r="E572" s="6" t="n">
        <v>1784533655</v>
      </c>
      <c r="F572" s="6" t="n">
        <v>1784533793</v>
      </c>
      <c r="G572" s="6" t="n">
        <v>1784533713</v>
      </c>
      <c r="H572" s="6" t="n">
        <v>1784536262</v>
      </c>
      <c r="J572" s="6" t="n">
        <v>0</v>
      </c>
      <c r="K572" s="6" t="n">
        <v>0</v>
      </c>
      <c r="L572" s="9" t="n">
        <f aca="false">IF(AND(E572&gt;=Scenario!$B$11,E572&lt;Scenario!$B$12),1,0)</f>
        <v>1</v>
      </c>
      <c r="M572" s="9" t="n">
        <f aca="false">IF(AND(L572=1,ISNUMBER(F572)),MAX(0,F572-E572)/60,"")</f>
        <v>2.3</v>
      </c>
      <c r="N572" s="9" t="n">
        <f aca="false">IF(AND(L572=1,ISNUMBER(G572)),MAX(0,G572-E572)/60,"")</f>
        <v>0.966666666666667</v>
      </c>
      <c r="O572" s="9" t="n">
        <f aca="false">IF(ISNUMBER(H572),IF(AND(H572&gt;=Scenario!$B$11,H572&lt;Scenario!$B$12),1,0),0)</f>
        <v>1</v>
      </c>
      <c r="P572" s="9" t="n">
        <f aca="false">IF(O572=1,MAX(0,H572-E572)/60,"")</f>
        <v>43.45</v>
      </c>
      <c r="Q572" s="9" t="n">
        <f aca="false">INDEX(Scenario!$B$18:$B$20,MATCH(B572,Scenario!$A$18:$A$20,0))</f>
        <v>60</v>
      </c>
      <c r="R572" s="9" t="n">
        <f aca="false">INDEX(Scenario!$C$18:$C$20,MATCH(B572,Scenario!$A$18:$A$20,0))</f>
        <v>1440</v>
      </c>
      <c r="S572" s="9" t="n">
        <f aca="false">IF(ISNUMBER(M572),IF(M572&lt;=Q572,1,0),"")</f>
        <v>1</v>
      </c>
      <c r="T572" s="9" t="n">
        <f aca="false">IF(ISNUMBER(P572),IF(P572&lt;=R572,1,0),"")</f>
        <v>1</v>
      </c>
      <c r="U572" s="9" t="n">
        <f aca="false">IF(E572&gt;Scenario!$B$14,0,IF(OR(AND(ISNUMBER(H572),H572&lt;=Scenario!$B$14),AND(ISNUMBER(I572),I572&lt;=Scenario!$B$14)),0,1))</f>
        <v>0</v>
      </c>
      <c r="V572" s="9" t="n">
        <f aca="false">IF(AND(U572=1,(Scenario!$B$14-E572)/60&gt;R572),1,0)</f>
        <v>0</v>
      </c>
      <c r="W572" s="9" t="n">
        <f aca="false">IF(OR(C572=Scenario!$B$22,C572=Scenario!$C$22),1,0)</f>
        <v>0</v>
      </c>
      <c r="X572" s="9" t="n">
        <f aca="false">IF(ISNUMBER(I572),1,0)</f>
        <v>0</v>
      </c>
      <c r="Y572" s="9" t="n">
        <f aca="false">MOD(INT(E572/86400)+3,7)</f>
        <v>0</v>
      </c>
      <c r="Z572" s="9" t="n">
        <f aca="false">MOD(INT(E572/3600),24)</f>
        <v>7</v>
      </c>
      <c r="AA572" s="6" t="s">
        <v>1389</v>
      </c>
    </row>
    <row r="573" customFormat="false" ht="15" hidden="false" customHeight="false" outlineLevel="0" collapsed="false">
      <c r="A573" s="6" t="s">
        <v>1390</v>
      </c>
      <c r="B573" s="6" t="s">
        <v>43</v>
      </c>
      <c r="C573" s="6" t="s">
        <v>249</v>
      </c>
      <c r="D573" s="6" t="s">
        <v>172</v>
      </c>
      <c r="E573" s="6" t="n">
        <v>1784534555</v>
      </c>
      <c r="F573" s="6" t="n">
        <v>1784534693</v>
      </c>
      <c r="G573" s="6" t="n">
        <v>1784534583</v>
      </c>
      <c r="H573" s="6" t="n">
        <v>1784537564</v>
      </c>
      <c r="J573" s="6" t="n">
        <v>0</v>
      </c>
      <c r="K573" s="6" t="n">
        <v>0</v>
      </c>
      <c r="L573" s="9" t="n">
        <f aca="false">IF(AND(E573&gt;=Scenario!$B$11,E573&lt;Scenario!$B$12),1,0)</f>
        <v>1</v>
      </c>
      <c r="M573" s="9" t="n">
        <f aca="false">IF(AND(L573=1,ISNUMBER(F573)),MAX(0,F573-E573)/60,"")</f>
        <v>2.3</v>
      </c>
      <c r="N573" s="9" t="n">
        <f aca="false">IF(AND(L573=1,ISNUMBER(G573)),MAX(0,G573-E573)/60,"")</f>
        <v>0.466666666666667</v>
      </c>
      <c r="O573" s="9" t="n">
        <f aca="false">IF(ISNUMBER(H573),IF(AND(H573&gt;=Scenario!$B$11,H573&lt;Scenario!$B$12),1,0),0)</f>
        <v>1</v>
      </c>
      <c r="P573" s="9" t="n">
        <f aca="false">IF(O573=1,MAX(0,H573-E573)/60,"")</f>
        <v>50.15</v>
      </c>
      <c r="Q573" s="9" t="n">
        <f aca="false">INDEX(Scenario!$B$18:$B$20,MATCH(B573,Scenario!$A$18:$A$20,0))</f>
        <v>60</v>
      </c>
      <c r="R573" s="9" t="n">
        <f aca="false">INDEX(Scenario!$C$18:$C$20,MATCH(B573,Scenario!$A$18:$A$20,0))</f>
        <v>1440</v>
      </c>
      <c r="S573" s="9" t="n">
        <f aca="false">IF(ISNUMBER(M573),IF(M573&lt;=Q573,1,0),"")</f>
        <v>1</v>
      </c>
      <c r="T573" s="9" t="n">
        <f aca="false">IF(ISNUMBER(P573),IF(P573&lt;=R573,1,0),"")</f>
        <v>1</v>
      </c>
      <c r="U573" s="9" t="n">
        <f aca="false">IF(E573&gt;Scenario!$B$14,0,IF(OR(AND(ISNUMBER(H573),H573&lt;=Scenario!$B$14),AND(ISNUMBER(I573),I573&lt;=Scenario!$B$14)),0,1))</f>
        <v>0</v>
      </c>
      <c r="V573" s="9" t="n">
        <f aca="false">IF(AND(U573=1,(Scenario!$B$14-E573)/60&gt;R573),1,0)</f>
        <v>0</v>
      </c>
      <c r="W573" s="9" t="n">
        <f aca="false">IF(OR(C573=Scenario!$B$22,C573=Scenario!$C$22),1,0)</f>
        <v>0</v>
      </c>
      <c r="X573" s="9" t="n">
        <f aca="false">IF(ISNUMBER(I573),1,0)</f>
        <v>0</v>
      </c>
      <c r="Y573" s="9" t="n">
        <f aca="false">MOD(INT(E573/86400)+3,7)</f>
        <v>0</v>
      </c>
      <c r="Z573" s="9" t="n">
        <f aca="false">MOD(INT(E573/3600),24)</f>
        <v>8</v>
      </c>
      <c r="AA573" s="6" t="s">
        <v>1391</v>
      </c>
    </row>
    <row r="574" customFormat="false" ht="15" hidden="false" customHeight="false" outlineLevel="0" collapsed="false">
      <c r="A574" s="6" t="s">
        <v>1392</v>
      </c>
      <c r="B574" s="6" t="s">
        <v>43</v>
      </c>
      <c r="C574" s="6" t="s">
        <v>249</v>
      </c>
      <c r="D574" s="6" t="s">
        <v>172</v>
      </c>
      <c r="E574" s="6" t="n">
        <v>1784534583</v>
      </c>
      <c r="F574" s="6" t="n">
        <v>1784536369</v>
      </c>
      <c r="G574" s="6" t="n">
        <v>1784536302</v>
      </c>
      <c r="H574" s="6" t="n">
        <v>1784539987</v>
      </c>
      <c r="J574" s="6" t="n">
        <v>0</v>
      </c>
      <c r="K574" s="6" t="n">
        <v>0</v>
      </c>
      <c r="L574" s="9" t="n">
        <f aca="false">IF(AND(E574&gt;=Scenario!$B$11,E574&lt;Scenario!$B$12),1,0)</f>
        <v>1</v>
      </c>
      <c r="M574" s="9" t="n">
        <f aca="false">IF(AND(L574=1,ISNUMBER(F574)),MAX(0,F574-E574)/60,"")</f>
        <v>29.7666666666667</v>
      </c>
      <c r="N574" s="9" t="n">
        <f aca="false">IF(AND(L574=1,ISNUMBER(G574)),MAX(0,G574-E574)/60,"")</f>
        <v>28.65</v>
      </c>
      <c r="O574" s="9" t="n">
        <f aca="false">IF(ISNUMBER(H574),IF(AND(H574&gt;=Scenario!$B$11,H574&lt;Scenario!$B$12),1,0),0)</f>
        <v>1</v>
      </c>
      <c r="P574" s="9" t="n">
        <f aca="false">IF(O574=1,MAX(0,H574-E574)/60,"")</f>
        <v>90.0666666666667</v>
      </c>
      <c r="Q574" s="9" t="n">
        <f aca="false">INDEX(Scenario!$B$18:$B$20,MATCH(B574,Scenario!$A$18:$A$20,0))</f>
        <v>60</v>
      </c>
      <c r="R574" s="9" t="n">
        <f aca="false">INDEX(Scenario!$C$18:$C$20,MATCH(B574,Scenario!$A$18:$A$20,0))</f>
        <v>1440</v>
      </c>
      <c r="S574" s="9" t="n">
        <f aca="false">IF(ISNUMBER(M574),IF(M574&lt;=Q574,1,0),"")</f>
        <v>1</v>
      </c>
      <c r="T574" s="9" t="n">
        <f aca="false">IF(ISNUMBER(P574),IF(P574&lt;=R574,1,0),"")</f>
        <v>1</v>
      </c>
      <c r="U574" s="9" t="n">
        <f aca="false">IF(E574&gt;Scenario!$B$14,0,IF(OR(AND(ISNUMBER(H574),H574&lt;=Scenario!$B$14),AND(ISNUMBER(I574),I574&lt;=Scenario!$B$14)),0,1))</f>
        <v>0</v>
      </c>
      <c r="V574" s="9" t="n">
        <f aca="false">IF(AND(U574=1,(Scenario!$B$14-E574)/60&gt;R574),1,0)</f>
        <v>0</v>
      </c>
      <c r="W574" s="9" t="n">
        <f aca="false">IF(OR(C574=Scenario!$B$22,C574=Scenario!$C$22),1,0)</f>
        <v>0</v>
      </c>
      <c r="X574" s="9" t="n">
        <f aca="false">IF(ISNUMBER(I574),1,0)</f>
        <v>0</v>
      </c>
      <c r="Y574" s="9" t="n">
        <f aca="false">MOD(INT(E574/86400)+3,7)</f>
        <v>0</v>
      </c>
      <c r="Z574" s="9" t="n">
        <f aca="false">MOD(INT(E574/3600),24)</f>
        <v>8</v>
      </c>
      <c r="AA574" s="6" t="s">
        <v>1393</v>
      </c>
    </row>
    <row r="575" customFormat="false" ht="15" hidden="false" customHeight="false" outlineLevel="0" collapsed="false">
      <c r="A575" s="6" t="s">
        <v>1394</v>
      </c>
      <c r="B575" s="6" t="s">
        <v>44</v>
      </c>
      <c r="C575" s="6" t="s">
        <v>288</v>
      </c>
      <c r="D575" s="6" t="s">
        <v>171</v>
      </c>
      <c r="E575" s="6" t="n">
        <v>1784534597</v>
      </c>
      <c r="F575" s="6" t="n">
        <v>1784534705</v>
      </c>
      <c r="G575" s="6" t="n">
        <v>1784534610</v>
      </c>
      <c r="H575" s="6" t="n">
        <v>1784536373</v>
      </c>
      <c r="J575" s="6" t="n">
        <v>0</v>
      </c>
      <c r="K575" s="6" t="n">
        <v>0</v>
      </c>
      <c r="L575" s="9" t="n">
        <f aca="false">IF(AND(E575&gt;=Scenario!$B$11,E575&lt;Scenario!$B$12),1,0)</f>
        <v>1</v>
      </c>
      <c r="M575" s="9" t="n">
        <f aca="false">IF(AND(L575=1,ISNUMBER(F575)),MAX(0,F575-E575)/60,"")</f>
        <v>1.8</v>
      </c>
      <c r="N575" s="9" t="n">
        <f aca="false">IF(AND(L575=1,ISNUMBER(G575)),MAX(0,G575-E575)/60,"")</f>
        <v>0.216666666666667</v>
      </c>
      <c r="O575" s="9" t="n">
        <f aca="false">IF(ISNUMBER(H575),IF(AND(H575&gt;=Scenario!$B$11,H575&lt;Scenario!$B$12),1,0),0)</f>
        <v>1</v>
      </c>
      <c r="P575" s="9" t="n">
        <f aca="false">IF(O575=1,MAX(0,H575-E575)/60,"")</f>
        <v>29.6</v>
      </c>
      <c r="Q575" s="9" t="n">
        <f aca="false">INDEX(Scenario!$B$18:$B$20,MATCH(B575,Scenario!$A$18:$A$20,0))</f>
        <v>240</v>
      </c>
      <c r="R575" s="9" t="n">
        <f aca="false">INDEX(Scenario!$C$18:$C$20,MATCH(B575,Scenario!$A$18:$A$20,0))</f>
        <v>4320</v>
      </c>
      <c r="S575" s="9" t="n">
        <f aca="false">IF(ISNUMBER(M575),IF(M575&lt;=Q575,1,0),"")</f>
        <v>1</v>
      </c>
      <c r="T575" s="9" t="n">
        <f aca="false">IF(ISNUMBER(P575),IF(P575&lt;=R575,1,0),"")</f>
        <v>1</v>
      </c>
      <c r="U575" s="9" t="n">
        <f aca="false">IF(E575&gt;Scenario!$B$14,0,IF(OR(AND(ISNUMBER(H575),H575&lt;=Scenario!$B$14),AND(ISNUMBER(I575),I575&lt;=Scenario!$B$14)),0,1))</f>
        <v>0</v>
      </c>
      <c r="V575" s="9" t="n">
        <f aca="false">IF(AND(U575=1,(Scenario!$B$14-E575)/60&gt;R575),1,0)</f>
        <v>0</v>
      </c>
      <c r="W575" s="9" t="n">
        <f aca="false">IF(OR(C575=Scenario!$B$22,C575=Scenario!$C$22),1,0)</f>
        <v>0</v>
      </c>
      <c r="X575" s="9" t="n">
        <f aca="false">IF(ISNUMBER(I575),1,0)</f>
        <v>0</v>
      </c>
      <c r="Y575" s="9" t="n">
        <f aca="false">MOD(INT(E575/86400)+3,7)</f>
        <v>0</v>
      </c>
      <c r="Z575" s="9" t="n">
        <f aca="false">MOD(INT(E575/3600),24)</f>
        <v>8</v>
      </c>
      <c r="AA575" s="6" t="s">
        <v>1395</v>
      </c>
    </row>
    <row r="576" customFormat="false" ht="15" hidden="false" customHeight="false" outlineLevel="0" collapsed="false">
      <c r="A576" s="6" t="s">
        <v>1396</v>
      </c>
      <c r="B576" s="6" t="s">
        <v>43</v>
      </c>
      <c r="C576" s="6" t="s">
        <v>46</v>
      </c>
      <c r="D576" s="6" t="s">
        <v>170</v>
      </c>
      <c r="E576" s="6" t="n">
        <v>1784538413</v>
      </c>
      <c r="F576" s="6" t="n">
        <v>1784538603</v>
      </c>
      <c r="G576" s="6" t="n">
        <v>1784538457</v>
      </c>
      <c r="H576" s="6" t="n">
        <v>1784539921</v>
      </c>
      <c r="J576" s="6" t="n">
        <v>0</v>
      </c>
      <c r="K576" s="6" t="n">
        <v>0</v>
      </c>
      <c r="L576" s="9" t="n">
        <f aca="false">IF(AND(E576&gt;=Scenario!$B$11,E576&lt;Scenario!$B$12),1,0)</f>
        <v>1</v>
      </c>
      <c r="M576" s="9" t="n">
        <f aca="false">IF(AND(L576=1,ISNUMBER(F576)),MAX(0,F576-E576)/60,"")</f>
        <v>3.16666666666667</v>
      </c>
      <c r="N576" s="9" t="n">
        <f aca="false">IF(AND(L576=1,ISNUMBER(G576)),MAX(0,G576-E576)/60,"")</f>
        <v>0.733333333333333</v>
      </c>
      <c r="O576" s="9" t="n">
        <f aca="false">IF(ISNUMBER(H576),IF(AND(H576&gt;=Scenario!$B$11,H576&lt;Scenario!$B$12),1,0),0)</f>
        <v>1</v>
      </c>
      <c r="P576" s="9" t="n">
        <f aca="false">IF(O576=1,MAX(0,H576-E576)/60,"")</f>
        <v>25.1333333333333</v>
      </c>
      <c r="Q576" s="9" t="n">
        <f aca="false">INDEX(Scenario!$B$18:$B$20,MATCH(B576,Scenario!$A$18:$A$20,0))</f>
        <v>60</v>
      </c>
      <c r="R576" s="9" t="n">
        <f aca="false">INDEX(Scenario!$C$18:$C$20,MATCH(B576,Scenario!$A$18:$A$20,0))</f>
        <v>1440</v>
      </c>
      <c r="S576" s="9" t="n">
        <f aca="false">IF(ISNUMBER(M576),IF(M576&lt;=Q576,1,0),"")</f>
        <v>1</v>
      </c>
      <c r="T576" s="9" t="n">
        <f aca="false">IF(ISNUMBER(P576),IF(P576&lt;=R576,1,0),"")</f>
        <v>1</v>
      </c>
      <c r="U576" s="9" t="n">
        <f aca="false">IF(E576&gt;Scenario!$B$14,0,IF(OR(AND(ISNUMBER(H576),H576&lt;=Scenario!$B$14),AND(ISNUMBER(I576),I576&lt;=Scenario!$B$14)),0,1))</f>
        <v>0</v>
      </c>
      <c r="V576" s="9" t="n">
        <f aca="false">IF(AND(U576=1,(Scenario!$B$14-E576)/60&gt;R576),1,0)</f>
        <v>0</v>
      </c>
      <c r="W576" s="9" t="n">
        <f aca="false">IF(OR(C576=Scenario!$B$22,C576=Scenario!$C$22),1,0)</f>
        <v>1</v>
      </c>
      <c r="X576" s="9" t="n">
        <f aca="false">IF(ISNUMBER(I576),1,0)</f>
        <v>0</v>
      </c>
      <c r="Y576" s="9" t="n">
        <f aca="false">MOD(INT(E576/86400)+3,7)</f>
        <v>0</v>
      </c>
      <c r="Z576" s="9" t="n">
        <f aca="false">MOD(INT(E576/3600),24)</f>
        <v>9</v>
      </c>
      <c r="AA576" s="6" t="s">
        <v>1397</v>
      </c>
    </row>
    <row r="577" customFormat="false" ht="15" hidden="false" customHeight="false" outlineLevel="0" collapsed="false">
      <c r="A577" s="6" t="s">
        <v>1398</v>
      </c>
      <c r="B577" s="6" t="s">
        <v>44</v>
      </c>
      <c r="C577" s="6" t="s">
        <v>47</v>
      </c>
      <c r="D577" s="6" t="s">
        <v>170</v>
      </c>
      <c r="E577" s="6" t="n">
        <v>1784539769</v>
      </c>
      <c r="F577" s="6" t="n">
        <v>1784540024</v>
      </c>
      <c r="G577" s="6" t="n">
        <v>1784539809</v>
      </c>
      <c r="H577" s="6" t="n">
        <v>1784542362</v>
      </c>
      <c r="J577" s="6" t="n">
        <v>0</v>
      </c>
      <c r="K577" s="6" t="n">
        <v>0</v>
      </c>
      <c r="L577" s="9" t="n">
        <f aca="false">IF(AND(E577&gt;=Scenario!$B$11,E577&lt;Scenario!$B$12),1,0)</f>
        <v>1</v>
      </c>
      <c r="M577" s="9" t="n">
        <f aca="false">IF(AND(L577=1,ISNUMBER(F577)),MAX(0,F577-E577)/60,"")</f>
        <v>4.25</v>
      </c>
      <c r="N577" s="9" t="n">
        <f aca="false">IF(AND(L577=1,ISNUMBER(G577)),MAX(0,G577-E577)/60,"")</f>
        <v>0.666666666666667</v>
      </c>
      <c r="O577" s="9" t="n">
        <f aca="false">IF(ISNUMBER(H577),IF(AND(H577&gt;=Scenario!$B$11,H577&lt;Scenario!$B$12),1,0),0)</f>
        <v>1</v>
      </c>
      <c r="P577" s="9" t="n">
        <f aca="false">IF(O577=1,MAX(0,H577-E577)/60,"")</f>
        <v>43.2166666666667</v>
      </c>
      <c r="Q577" s="9" t="n">
        <f aca="false">INDEX(Scenario!$B$18:$B$20,MATCH(B577,Scenario!$A$18:$A$20,0))</f>
        <v>240</v>
      </c>
      <c r="R577" s="9" t="n">
        <f aca="false">INDEX(Scenario!$C$18:$C$20,MATCH(B577,Scenario!$A$18:$A$20,0))</f>
        <v>4320</v>
      </c>
      <c r="S577" s="9" t="n">
        <f aca="false">IF(ISNUMBER(M577),IF(M577&lt;=Q577,1,0),"")</f>
        <v>1</v>
      </c>
      <c r="T577" s="9" t="n">
        <f aca="false">IF(ISNUMBER(P577),IF(P577&lt;=R577,1,0),"")</f>
        <v>1</v>
      </c>
      <c r="U577" s="9" t="n">
        <f aca="false">IF(E577&gt;Scenario!$B$14,0,IF(OR(AND(ISNUMBER(H577),H577&lt;=Scenario!$B$14),AND(ISNUMBER(I577),I577&lt;=Scenario!$B$14)),0,1))</f>
        <v>0</v>
      </c>
      <c r="V577" s="9" t="n">
        <f aca="false">IF(AND(U577=1,(Scenario!$B$14-E577)/60&gt;R577),1,0)</f>
        <v>0</v>
      </c>
      <c r="W577" s="9" t="n">
        <f aca="false">IF(OR(C577=Scenario!$B$22,C577=Scenario!$C$22),1,0)</f>
        <v>1</v>
      </c>
      <c r="X577" s="9" t="n">
        <f aca="false">IF(ISNUMBER(I577),1,0)</f>
        <v>0</v>
      </c>
      <c r="Y577" s="9" t="n">
        <f aca="false">MOD(INT(E577/86400)+3,7)</f>
        <v>0</v>
      </c>
      <c r="Z577" s="9" t="n">
        <f aca="false">MOD(INT(E577/3600),24)</f>
        <v>9</v>
      </c>
      <c r="AA577" s="6" t="s">
        <v>1399</v>
      </c>
    </row>
    <row r="578" customFormat="false" ht="15" hidden="false" customHeight="false" outlineLevel="0" collapsed="false">
      <c r="A578" s="6" t="s">
        <v>1400</v>
      </c>
      <c r="B578" s="6" t="s">
        <v>44</v>
      </c>
      <c r="C578" s="6" t="s">
        <v>47</v>
      </c>
      <c r="D578" s="6" t="s">
        <v>170</v>
      </c>
      <c r="E578" s="6" t="n">
        <v>1784539967</v>
      </c>
      <c r="F578" s="6" t="n">
        <v>1784540231</v>
      </c>
      <c r="G578" s="6" t="n">
        <v>1784539997</v>
      </c>
      <c r="H578" s="6" t="n">
        <v>1784541147</v>
      </c>
      <c r="J578" s="6" t="n">
        <v>0</v>
      </c>
      <c r="K578" s="6" t="n">
        <v>0</v>
      </c>
      <c r="L578" s="9" t="n">
        <f aca="false">IF(AND(E578&gt;=Scenario!$B$11,E578&lt;Scenario!$B$12),1,0)</f>
        <v>1</v>
      </c>
      <c r="M578" s="9" t="n">
        <f aca="false">IF(AND(L578=1,ISNUMBER(F578)),MAX(0,F578-E578)/60,"")</f>
        <v>4.4</v>
      </c>
      <c r="N578" s="9" t="n">
        <f aca="false">IF(AND(L578=1,ISNUMBER(G578)),MAX(0,G578-E578)/60,"")</f>
        <v>0.5</v>
      </c>
      <c r="O578" s="9" t="n">
        <f aca="false">IF(ISNUMBER(H578),IF(AND(H578&gt;=Scenario!$B$11,H578&lt;Scenario!$B$12),1,0),0)</f>
        <v>1</v>
      </c>
      <c r="P578" s="9" t="n">
        <f aca="false">IF(O578=1,MAX(0,H578-E578)/60,"")</f>
        <v>19.6666666666667</v>
      </c>
      <c r="Q578" s="9" t="n">
        <f aca="false">INDEX(Scenario!$B$18:$B$20,MATCH(B578,Scenario!$A$18:$A$20,0))</f>
        <v>240</v>
      </c>
      <c r="R578" s="9" t="n">
        <f aca="false">INDEX(Scenario!$C$18:$C$20,MATCH(B578,Scenario!$A$18:$A$20,0))</f>
        <v>4320</v>
      </c>
      <c r="S578" s="9" t="n">
        <f aca="false">IF(ISNUMBER(M578),IF(M578&lt;=Q578,1,0),"")</f>
        <v>1</v>
      </c>
      <c r="T578" s="9" t="n">
        <f aca="false">IF(ISNUMBER(P578),IF(P578&lt;=R578,1,0),"")</f>
        <v>1</v>
      </c>
      <c r="U578" s="9" t="n">
        <f aca="false">IF(E578&gt;Scenario!$B$14,0,IF(OR(AND(ISNUMBER(H578),H578&lt;=Scenario!$B$14),AND(ISNUMBER(I578),I578&lt;=Scenario!$B$14)),0,1))</f>
        <v>0</v>
      </c>
      <c r="V578" s="9" t="n">
        <f aca="false">IF(AND(U578=1,(Scenario!$B$14-E578)/60&gt;R578),1,0)</f>
        <v>0</v>
      </c>
      <c r="W578" s="9" t="n">
        <f aca="false">IF(OR(C578=Scenario!$B$22,C578=Scenario!$C$22),1,0)</f>
        <v>1</v>
      </c>
      <c r="X578" s="9" t="n">
        <f aca="false">IF(ISNUMBER(I578),1,0)</f>
        <v>0</v>
      </c>
      <c r="Y578" s="9" t="n">
        <f aca="false">MOD(INT(E578/86400)+3,7)</f>
        <v>0</v>
      </c>
      <c r="Z578" s="9" t="n">
        <f aca="false">MOD(INT(E578/3600),24)</f>
        <v>9</v>
      </c>
      <c r="AA578" s="6" t="s">
        <v>1401</v>
      </c>
    </row>
    <row r="579" customFormat="false" ht="15" hidden="false" customHeight="false" outlineLevel="0" collapsed="false">
      <c r="A579" s="6" t="s">
        <v>1402</v>
      </c>
      <c r="B579" s="6" t="s">
        <v>43</v>
      </c>
      <c r="C579" s="6" t="s">
        <v>288</v>
      </c>
      <c r="D579" s="6" t="s">
        <v>172</v>
      </c>
      <c r="E579" s="6" t="n">
        <v>1784540144</v>
      </c>
      <c r="F579" s="6" t="n">
        <v>1784540230</v>
      </c>
      <c r="G579" s="6" t="n">
        <v>1784540157</v>
      </c>
      <c r="H579" s="6" t="n">
        <v>1784542129</v>
      </c>
      <c r="J579" s="6" t="n">
        <v>0</v>
      </c>
      <c r="K579" s="6" t="n">
        <v>0</v>
      </c>
      <c r="L579" s="9" t="n">
        <f aca="false">IF(AND(E579&gt;=Scenario!$B$11,E579&lt;Scenario!$B$12),1,0)</f>
        <v>1</v>
      </c>
      <c r="M579" s="9" t="n">
        <f aca="false">IF(AND(L579=1,ISNUMBER(F579)),MAX(0,F579-E579)/60,"")</f>
        <v>1.43333333333333</v>
      </c>
      <c r="N579" s="9" t="n">
        <f aca="false">IF(AND(L579=1,ISNUMBER(G579)),MAX(0,G579-E579)/60,"")</f>
        <v>0.216666666666667</v>
      </c>
      <c r="O579" s="9" t="n">
        <f aca="false">IF(ISNUMBER(H579),IF(AND(H579&gt;=Scenario!$B$11,H579&lt;Scenario!$B$12),1,0),0)</f>
        <v>1</v>
      </c>
      <c r="P579" s="9" t="n">
        <f aca="false">IF(O579=1,MAX(0,H579-E579)/60,"")</f>
        <v>33.0833333333333</v>
      </c>
      <c r="Q579" s="9" t="n">
        <f aca="false">INDEX(Scenario!$B$18:$B$20,MATCH(B579,Scenario!$A$18:$A$20,0))</f>
        <v>60</v>
      </c>
      <c r="R579" s="9" t="n">
        <f aca="false">INDEX(Scenario!$C$18:$C$20,MATCH(B579,Scenario!$A$18:$A$20,0))</f>
        <v>1440</v>
      </c>
      <c r="S579" s="9" t="n">
        <f aca="false">IF(ISNUMBER(M579),IF(M579&lt;=Q579,1,0),"")</f>
        <v>1</v>
      </c>
      <c r="T579" s="9" t="n">
        <f aca="false">IF(ISNUMBER(P579),IF(P579&lt;=R579,1,0),"")</f>
        <v>1</v>
      </c>
      <c r="U579" s="9" t="n">
        <f aca="false">IF(E579&gt;Scenario!$B$14,0,IF(OR(AND(ISNUMBER(H579),H579&lt;=Scenario!$B$14),AND(ISNUMBER(I579),I579&lt;=Scenario!$B$14)),0,1))</f>
        <v>0</v>
      </c>
      <c r="V579" s="9" t="n">
        <f aca="false">IF(AND(U579=1,(Scenario!$B$14-E579)/60&gt;R579),1,0)</f>
        <v>0</v>
      </c>
      <c r="W579" s="9" t="n">
        <f aca="false">IF(OR(C579=Scenario!$B$22,C579=Scenario!$C$22),1,0)</f>
        <v>0</v>
      </c>
      <c r="X579" s="9" t="n">
        <f aca="false">IF(ISNUMBER(I579),1,0)</f>
        <v>0</v>
      </c>
      <c r="Y579" s="9" t="n">
        <f aca="false">MOD(INT(E579/86400)+3,7)</f>
        <v>0</v>
      </c>
      <c r="Z579" s="9" t="n">
        <f aca="false">MOD(INT(E579/3600),24)</f>
        <v>9</v>
      </c>
      <c r="AA579" s="6" t="s">
        <v>1403</v>
      </c>
    </row>
    <row r="580" customFormat="false" ht="15" hidden="false" customHeight="false" outlineLevel="0" collapsed="false">
      <c r="A580" s="6" t="s">
        <v>1404</v>
      </c>
      <c r="B580" s="6" t="s">
        <v>43</v>
      </c>
      <c r="C580" s="6" t="s">
        <v>288</v>
      </c>
      <c r="D580" s="6" t="s">
        <v>170</v>
      </c>
      <c r="E580" s="6" t="n">
        <v>1784541882</v>
      </c>
      <c r="F580" s="6" t="n">
        <v>1784542010</v>
      </c>
      <c r="G580" s="6" t="n">
        <v>1784541935</v>
      </c>
      <c r="H580" s="6" t="n">
        <v>1784542600</v>
      </c>
      <c r="J580" s="6" t="n">
        <v>0</v>
      </c>
      <c r="K580" s="6" t="n">
        <v>0</v>
      </c>
      <c r="L580" s="9" t="n">
        <f aca="false">IF(AND(E580&gt;=Scenario!$B$11,E580&lt;Scenario!$B$12),1,0)</f>
        <v>1</v>
      </c>
      <c r="M580" s="9" t="n">
        <f aca="false">IF(AND(L580=1,ISNUMBER(F580)),MAX(0,F580-E580)/60,"")</f>
        <v>2.13333333333333</v>
      </c>
      <c r="N580" s="9" t="n">
        <f aca="false">IF(AND(L580=1,ISNUMBER(G580)),MAX(0,G580-E580)/60,"")</f>
        <v>0.883333333333333</v>
      </c>
      <c r="O580" s="9" t="n">
        <f aca="false">IF(ISNUMBER(H580),IF(AND(H580&gt;=Scenario!$B$11,H580&lt;Scenario!$B$12),1,0),0)</f>
        <v>1</v>
      </c>
      <c r="P580" s="9" t="n">
        <f aca="false">IF(O580=1,MAX(0,H580-E580)/60,"")</f>
        <v>11.9666666666667</v>
      </c>
      <c r="Q580" s="9" t="n">
        <f aca="false">INDEX(Scenario!$B$18:$B$20,MATCH(B580,Scenario!$A$18:$A$20,0))</f>
        <v>60</v>
      </c>
      <c r="R580" s="9" t="n">
        <f aca="false">INDEX(Scenario!$C$18:$C$20,MATCH(B580,Scenario!$A$18:$A$20,0))</f>
        <v>1440</v>
      </c>
      <c r="S580" s="9" t="n">
        <f aca="false">IF(ISNUMBER(M580),IF(M580&lt;=Q580,1,0),"")</f>
        <v>1</v>
      </c>
      <c r="T580" s="9" t="n">
        <f aca="false">IF(ISNUMBER(P580),IF(P580&lt;=R580,1,0),"")</f>
        <v>1</v>
      </c>
      <c r="U580" s="9" t="n">
        <f aca="false">IF(E580&gt;Scenario!$B$14,0,IF(OR(AND(ISNUMBER(H580),H580&lt;=Scenario!$B$14),AND(ISNUMBER(I580),I580&lt;=Scenario!$B$14)),0,1))</f>
        <v>0</v>
      </c>
      <c r="V580" s="9" t="n">
        <f aca="false">IF(AND(U580=1,(Scenario!$B$14-E580)/60&gt;R580),1,0)</f>
        <v>0</v>
      </c>
      <c r="W580" s="9" t="n">
        <f aca="false">IF(OR(C580=Scenario!$B$22,C580=Scenario!$C$22),1,0)</f>
        <v>0</v>
      </c>
      <c r="X580" s="9" t="n">
        <f aca="false">IF(ISNUMBER(I580),1,0)</f>
        <v>0</v>
      </c>
      <c r="Y580" s="9" t="n">
        <f aca="false">MOD(INT(E580/86400)+3,7)</f>
        <v>0</v>
      </c>
      <c r="Z580" s="9" t="n">
        <f aca="false">MOD(INT(E580/3600),24)</f>
        <v>10</v>
      </c>
      <c r="AA580" s="6" t="s">
        <v>1405</v>
      </c>
    </row>
    <row r="581" customFormat="false" ht="15" hidden="false" customHeight="false" outlineLevel="0" collapsed="false">
      <c r="A581" s="6" t="s">
        <v>1406</v>
      </c>
      <c r="B581" s="6" t="s">
        <v>44</v>
      </c>
      <c r="C581" s="6" t="s">
        <v>46</v>
      </c>
      <c r="D581" s="6" t="s">
        <v>171</v>
      </c>
      <c r="E581" s="6" t="n">
        <v>1784542790</v>
      </c>
      <c r="F581" s="6" t="n">
        <v>1784542931</v>
      </c>
      <c r="G581" s="6" t="n">
        <v>1784542822</v>
      </c>
      <c r="H581" s="6" t="n">
        <v>1784545325</v>
      </c>
      <c r="J581" s="6" t="n">
        <v>0</v>
      </c>
      <c r="K581" s="6" t="n">
        <v>0</v>
      </c>
      <c r="L581" s="9" t="n">
        <f aca="false">IF(AND(E581&gt;=Scenario!$B$11,E581&lt;Scenario!$B$12),1,0)</f>
        <v>1</v>
      </c>
      <c r="M581" s="9" t="n">
        <f aca="false">IF(AND(L581=1,ISNUMBER(F581)),MAX(0,F581-E581)/60,"")</f>
        <v>2.35</v>
      </c>
      <c r="N581" s="9" t="n">
        <f aca="false">IF(AND(L581=1,ISNUMBER(G581)),MAX(0,G581-E581)/60,"")</f>
        <v>0.533333333333333</v>
      </c>
      <c r="O581" s="9" t="n">
        <f aca="false">IF(ISNUMBER(H581),IF(AND(H581&gt;=Scenario!$B$11,H581&lt;Scenario!$B$12),1,0),0)</f>
        <v>1</v>
      </c>
      <c r="P581" s="9" t="n">
        <f aca="false">IF(O581=1,MAX(0,H581-E581)/60,"")</f>
        <v>42.25</v>
      </c>
      <c r="Q581" s="9" t="n">
        <f aca="false">INDEX(Scenario!$B$18:$B$20,MATCH(B581,Scenario!$A$18:$A$20,0))</f>
        <v>240</v>
      </c>
      <c r="R581" s="9" t="n">
        <f aca="false">INDEX(Scenario!$C$18:$C$20,MATCH(B581,Scenario!$A$18:$A$20,0))</f>
        <v>4320</v>
      </c>
      <c r="S581" s="9" t="n">
        <f aca="false">IF(ISNUMBER(M581),IF(M581&lt;=Q581,1,0),"")</f>
        <v>1</v>
      </c>
      <c r="T581" s="9" t="n">
        <f aca="false">IF(ISNUMBER(P581),IF(P581&lt;=R581,1,0),"")</f>
        <v>1</v>
      </c>
      <c r="U581" s="9" t="n">
        <f aca="false">IF(E581&gt;Scenario!$B$14,0,IF(OR(AND(ISNUMBER(H581),H581&lt;=Scenario!$B$14),AND(ISNUMBER(I581),I581&lt;=Scenario!$B$14)),0,1))</f>
        <v>0</v>
      </c>
      <c r="V581" s="9" t="n">
        <f aca="false">IF(AND(U581=1,(Scenario!$B$14-E581)/60&gt;R581),1,0)</f>
        <v>0</v>
      </c>
      <c r="W581" s="9" t="n">
        <f aca="false">IF(OR(C581=Scenario!$B$22,C581=Scenario!$C$22),1,0)</f>
        <v>1</v>
      </c>
      <c r="X581" s="9" t="n">
        <f aca="false">IF(ISNUMBER(I581),1,0)</f>
        <v>0</v>
      </c>
      <c r="Y581" s="9" t="n">
        <f aca="false">MOD(INT(E581/86400)+3,7)</f>
        <v>0</v>
      </c>
      <c r="Z581" s="9" t="n">
        <f aca="false">MOD(INT(E581/3600),24)</f>
        <v>10</v>
      </c>
      <c r="AA581" s="6" t="s">
        <v>1407</v>
      </c>
    </row>
    <row r="582" customFormat="false" ht="15" hidden="false" customHeight="false" outlineLevel="0" collapsed="false">
      <c r="A582" s="6" t="s">
        <v>1408</v>
      </c>
      <c r="B582" s="6" t="s">
        <v>42</v>
      </c>
      <c r="C582" s="6" t="s">
        <v>249</v>
      </c>
      <c r="D582" s="6" t="s">
        <v>170</v>
      </c>
      <c r="E582" s="6" t="n">
        <v>1784543483</v>
      </c>
      <c r="F582" s="6" t="n">
        <v>1784543736</v>
      </c>
      <c r="G582" s="6" t="n">
        <v>1784543516</v>
      </c>
      <c r="H582" s="6" t="n">
        <v>1784548649</v>
      </c>
      <c r="J582" s="6" t="n">
        <v>0</v>
      </c>
      <c r="K582" s="6" t="n">
        <v>1</v>
      </c>
      <c r="L582" s="9" t="n">
        <f aca="false">IF(AND(E582&gt;=Scenario!$B$11,E582&lt;Scenario!$B$12),1,0)</f>
        <v>1</v>
      </c>
      <c r="M582" s="9" t="n">
        <f aca="false">IF(AND(L582=1,ISNUMBER(F582)),MAX(0,F582-E582)/60,"")</f>
        <v>4.21666666666667</v>
      </c>
      <c r="N582" s="9" t="n">
        <f aca="false">IF(AND(L582=1,ISNUMBER(G582)),MAX(0,G582-E582)/60,"")</f>
        <v>0.55</v>
      </c>
      <c r="O582" s="9" t="n">
        <f aca="false">IF(ISNUMBER(H582),IF(AND(H582&gt;=Scenario!$B$11,H582&lt;Scenario!$B$12),1,0),0)</f>
        <v>1</v>
      </c>
      <c r="P582" s="9" t="n">
        <f aca="false">IF(O582=1,MAX(0,H582-E582)/60,"")</f>
        <v>86.1</v>
      </c>
      <c r="Q582" s="9" t="n">
        <f aca="false">INDEX(Scenario!$B$18:$B$20,MATCH(B582,Scenario!$A$18:$A$20,0))</f>
        <v>15</v>
      </c>
      <c r="R582" s="9" t="n">
        <f aca="false">INDEX(Scenario!$C$18:$C$20,MATCH(B582,Scenario!$A$18:$A$20,0))</f>
        <v>240</v>
      </c>
      <c r="S582" s="9" t="n">
        <f aca="false">IF(ISNUMBER(M582),IF(M582&lt;=Q582,1,0),"")</f>
        <v>1</v>
      </c>
      <c r="T582" s="9" t="n">
        <f aca="false">IF(ISNUMBER(P582),IF(P582&lt;=R582,1,0),"")</f>
        <v>1</v>
      </c>
      <c r="U582" s="9" t="n">
        <f aca="false">IF(E582&gt;Scenario!$B$14,0,IF(OR(AND(ISNUMBER(H582),H582&lt;=Scenario!$B$14),AND(ISNUMBER(I582),I582&lt;=Scenario!$B$14)),0,1))</f>
        <v>0</v>
      </c>
      <c r="V582" s="9" t="n">
        <f aca="false">IF(AND(U582=1,(Scenario!$B$14-E582)/60&gt;R582),1,0)</f>
        <v>0</v>
      </c>
      <c r="W582" s="9" t="n">
        <f aca="false">IF(OR(C582=Scenario!$B$22,C582=Scenario!$C$22),1,0)</f>
        <v>0</v>
      </c>
      <c r="X582" s="9" t="n">
        <f aca="false">IF(ISNUMBER(I582),1,0)</f>
        <v>0</v>
      </c>
      <c r="Y582" s="9" t="n">
        <f aca="false">MOD(INT(E582/86400)+3,7)</f>
        <v>0</v>
      </c>
      <c r="Z582" s="9" t="n">
        <f aca="false">MOD(INT(E582/3600),24)</f>
        <v>10</v>
      </c>
      <c r="AA582" s="6" t="s">
        <v>1409</v>
      </c>
    </row>
    <row r="583" customFormat="false" ht="15" hidden="false" customHeight="false" outlineLevel="0" collapsed="false">
      <c r="A583" s="6" t="s">
        <v>1410</v>
      </c>
      <c r="B583" s="6" t="s">
        <v>43</v>
      </c>
      <c r="C583" s="6" t="s">
        <v>47</v>
      </c>
      <c r="D583" s="6" t="s">
        <v>170</v>
      </c>
      <c r="E583" s="6" t="n">
        <v>1784545628</v>
      </c>
      <c r="F583" s="6" t="n">
        <v>1784545859</v>
      </c>
      <c r="G583" s="6" t="n">
        <v>1784545681</v>
      </c>
      <c r="H583" s="6" t="n">
        <v>1784547725</v>
      </c>
      <c r="J583" s="6" t="n">
        <v>0</v>
      </c>
      <c r="K583" s="6" t="n">
        <v>1</v>
      </c>
      <c r="L583" s="9" t="n">
        <f aca="false">IF(AND(E583&gt;=Scenario!$B$11,E583&lt;Scenario!$B$12),1,0)</f>
        <v>1</v>
      </c>
      <c r="M583" s="9" t="n">
        <f aca="false">IF(AND(L583=1,ISNUMBER(F583)),MAX(0,F583-E583)/60,"")</f>
        <v>3.85</v>
      </c>
      <c r="N583" s="9" t="n">
        <f aca="false">IF(AND(L583=1,ISNUMBER(G583)),MAX(0,G583-E583)/60,"")</f>
        <v>0.883333333333333</v>
      </c>
      <c r="O583" s="9" t="n">
        <f aca="false">IF(ISNUMBER(H583),IF(AND(H583&gt;=Scenario!$B$11,H583&lt;Scenario!$B$12),1,0),0)</f>
        <v>1</v>
      </c>
      <c r="P583" s="9" t="n">
        <f aca="false">IF(O583=1,MAX(0,H583-E583)/60,"")</f>
        <v>34.95</v>
      </c>
      <c r="Q583" s="9" t="n">
        <f aca="false">INDEX(Scenario!$B$18:$B$20,MATCH(B583,Scenario!$A$18:$A$20,0))</f>
        <v>60</v>
      </c>
      <c r="R583" s="9" t="n">
        <f aca="false">INDEX(Scenario!$C$18:$C$20,MATCH(B583,Scenario!$A$18:$A$20,0))</f>
        <v>1440</v>
      </c>
      <c r="S583" s="9" t="n">
        <f aca="false">IF(ISNUMBER(M583),IF(M583&lt;=Q583,1,0),"")</f>
        <v>1</v>
      </c>
      <c r="T583" s="9" t="n">
        <f aca="false">IF(ISNUMBER(P583),IF(P583&lt;=R583,1,0),"")</f>
        <v>1</v>
      </c>
      <c r="U583" s="9" t="n">
        <f aca="false">IF(E583&gt;Scenario!$B$14,0,IF(OR(AND(ISNUMBER(H583),H583&lt;=Scenario!$B$14),AND(ISNUMBER(I583),I583&lt;=Scenario!$B$14)),0,1))</f>
        <v>0</v>
      </c>
      <c r="V583" s="9" t="n">
        <f aca="false">IF(AND(U583=1,(Scenario!$B$14-E583)/60&gt;R583),1,0)</f>
        <v>0</v>
      </c>
      <c r="W583" s="9" t="n">
        <f aca="false">IF(OR(C583=Scenario!$B$22,C583=Scenario!$C$22),1,0)</f>
        <v>1</v>
      </c>
      <c r="X583" s="9" t="n">
        <f aca="false">IF(ISNUMBER(I583),1,0)</f>
        <v>0</v>
      </c>
      <c r="Y583" s="9" t="n">
        <f aca="false">MOD(INT(E583/86400)+3,7)</f>
        <v>0</v>
      </c>
      <c r="Z583" s="9" t="n">
        <f aca="false">MOD(INT(E583/3600),24)</f>
        <v>11</v>
      </c>
      <c r="AA583" s="6" t="s">
        <v>1411</v>
      </c>
    </row>
    <row r="584" customFormat="false" ht="15" hidden="false" customHeight="false" outlineLevel="0" collapsed="false">
      <c r="A584" s="6" t="s">
        <v>1412</v>
      </c>
      <c r="B584" s="6" t="s">
        <v>43</v>
      </c>
      <c r="C584" s="6" t="s">
        <v>288</v>
      </c>
      <c r="D584" s="6" t="s">
        <v>171</v>
      </c>
      <c r="E584" s="6" t="n">
        <v>1784546209</v>
      </c>
      <c r="F584" s="6" t="n">
        <v>1784546355</v>
      </c>
      <c r="G584" s="6" t="n">
        <v>1784546226</v>
      </c>
      <c r="H584" s="6" t="n">
        <v>1784549068</v>
      </c>
      <c r="J584" s="6" t="n">
        <v>0</v>
      </c>
      <c r="K584" s="6" t="n">
        <v>0</v>
      </c>
      <c r="L584" s="9" t="n">
        <f aca="false">IF(AND(E584&gt;=Scenario!$B$11,E584&lt;Scenario!$B$12),1,0)</f>
        <v>1</v>
      </c>
      <c r="M584" s="9" t="n">
        <f aca="false">IF(AND(L584=1,ISNUMBER(F584)),MAX(0,F584-E584)/60,"")</f>
        <v>2.43333333333333</v>
      </c>
      <c r="N584" s="9" t="n">
        <f aca="false">IF(AND(L584=1,ISNUMBER(G584)),MAX(0,G584-E584)/60,"")</f>
        <v>0.283333333333333</v>
      </c>
      <c r="O584" s="9" t="n">
        <f aca="false">IF(ISNUMBER(H584),IF(AND(H584&gt;=Scenario!$B$11,H584&lt;Scenario!$B$12),1,0),0)</f>
        <v>1</v>
      </c>
      <c r="P584" s="9" t="n">
        <f aca="false">IF(O584=1,MAX(0,H584-E584)/60,"")</f>
        <v>47.65</v>
      </c>
      <c r="Q584" s="9" t="n">
        <f aca="false">INDEX(Scenario!$B$18:$B$20,MATCH(B584,Scenario!$A$18:$A$20,0))</f>
        <v>60</v>
      </c>
      <c r="R584" s="9" t="n">
        <f aca="false">INDEX(Scenario!$C$18:$C$20,MATCH(B584,Scenario!$A$18:$A$20,0))</f>
        <v>1440</v>
      </c>
      <c r="S584" s="9" t="n">
        <f aca="false">IF(ISNUMBER(M584),IF(M584&lt;=Q584,1,0),"")</f>
        <v>1</v>
      </c>
      <c r="T584" s="9" t="n">
        <f aca="false">IF(ISNUMBER(P584),IF(P584&lt;=R584,1,0),"")</f>
        <v>1</v>
      </c>
      <c r="U584" s="9" t="n">
        <f aca="false">IF(E584&gt;Scenario!$B$14,0,IF(OR(AND(ISNUMBER(H584),H584&lt;=Scenario!$B$14),AND(ISNUMBER(I584),I584&lt;=Scenario!$B$14)),0,1))</f>
        <v>0</v>
      </c>
      <c r="V584" s="9" t="n">
        <f aca="false">IF(AND(U584=1,(Scenario!$B$14-E584)/60&gt;R584),1,0)</f>
        <v>0</v>
      </c>
      <c r="W584" s="9" t="n">
        <f aca="false">IF(OR(C584=Scenario!$B$22,C584=Scenario!$C$22),1,0)</f>
        <v>0</v>
      </c>
      <c r="X584" s="9" t="n">
        <f aca="false">IF(ISNUMBER(I584),1,0)</f>
        <v>0</v>
      </c>
      <c r="Y584" s="9" t="n">
        <f aca="false">MOD(INT(E584/86400)+3,7)</f>
        <v>0</v>
      </c>
      <c r="Z584" s="9" t="n">
        <f aca="false">MOD(INT(E584/3600),24)</f>
        <v>11</v>
      </c>
      <c r="AA584" s="6" t="s">
        <v>1413</v>
      </c>
    </row>
    <row r="585" customFormat="false" ht="15" hidden="false" customHeight="false" outlineLevel="0" collapsed="false">
      <c r="A585" s="6" t="s">
        <v>1414</v>
      </c>
      <c r="B585" s="6" t="s">
        <v>44</v>
      </c>
      <c r="C585" s="6" t="s">
        <v>249</v>
      </c>
      <c r="D585" s="6" t="s">
        <v>171</v>
      </c>
      <c r="E585" s="6" t="n">
        <v>1784546739</v>
      </c>
      <c r="F585" s="6" t="n">
        <v>1784546930</v>
      </c>
      <c r="G585" s="6" t="n">
        <v>1784546768</v>
      </c>
      <c r="H585" s="6" t="n">
        <v>1784550747</v>
      </c>
      <c r="J585" s="6" t="n">
        <v>0</v>
      </c>
      <c r="K585" s="6" t="n">
        <v>0</v>
      </c>
      <c r="L585" s="9" t="n">
        <f aca="false">IF(AND(E585&gt;=Scenario!$B$11,E585&lt;Scenario!$B$12),1,0)</f>
        <v>1</v>
      </c>
      <c r="M585" s="9" t="n">
        <f aca="false">IF(AND(L585=1,ISNUMBER(F585)),MAX(0,F585-E585)/60,"")</f>
        <v>3.18333333333333</v>
      </c>
      <c r="N585" s="9" t="n">
        <f aca="false">IF(AND(L585=1,ISNUMBER(G585)),MAX(0,G585-E585)/60,"")</f>
        <v>0.483333333333333</v>
      </c>
      <c r="O585" s="9" t="n">
        <f aca="false">IF(ISNUMBER(H585),IF(AND(H585&gt;=Scenario!$B$11,H585&lt;Scenario!$B$12),1,0),0)</f>
        <v>1</v>
      </c>
      <c r="P585" s="9" t="n">
        <f aca="false">IF(O585=1,MAX(0,H585-E585)/60,"")</f>
        <v>66.8</v>
      </c>
      <c r="Q585" s="9" t="n">
        <f aca="false">INDEX(Scenario!$B$18:$B$20,MATCH(B585,Scenario!$A$18:$A$20,0))</f>
        <v>240</v>
      </c>
      <c r="R585" s="9" t="n">
        <f aca="false">INDEX(Scenario!$C$18:$C$20,MATCH(B585,Scenario!$A$18:$A$20,0))</f>
        <v>4320</v>
      </c>
      <c r="S585" s="9" t="n">
        <f aca="false">IF(ISNUMBER(M585),IF(M585&lt;=Q585,1,0),"")</f>
        <v>1</v>
      </c>
      <c r="T585" s="9" t="n">
        <f aca="false">IF(ISNUMBER(P585),IF(P585&lt;=R585,1,0),"")</f>
        <v>1</v>
      </c>
      <c r="U585" s="9" t="n">
        <f aca="false">IF(E585&gt;Scenario!$B$14,0,IF(OR(AND(ISNUMBER(H585),H585&lt;=Scenario!$B$14),AND(ISNUMBER(I585),I585&lt;=Scenario!$B$14)),0,1))</f>
        <v>0</v>
      </c>
      <c r="V585" s="9" t="n">
        <f aca="false">IF(AND(U585=1,(Scenario!$B$14-E585)/60&gt;R585),1,0)</f>
        <v>0</v>
      </c>
      <c r="W585" s="9" t="n">
        <f aca="false">IF(OR(C585=Scenario!$B$22,C585=Scenario!$C$22),1,0)</f>
        <v>0</v>
      </c>
      <c r="X585" s="9" t="n">
        <f aca="false">IF(ISNUMBER(I585),1,0)</f>
        <v>0</v>
      </c>
      <c r="Y585" s="9" t="n">
        <f aca="false">MOD(INT(E585/86400)+3,7)</f>
        <v>0</v>
      </c>
      <c r="Z585" s="9" t="n">
        <f aca="false">MOD(INT(E585/3600),24)</f>
        <v>11</v>
      </c>
      <c r="AA585" s="6" t="s">
        <v>1415</v>
      </c>
    </row>
    <row r="586" customFormat="false" ht="15" hidden="false" customHeight="false" outlineLevel="0" collapsed="false">
      <c r="A586" s="6" t="s">
        <v>1416</v>
      </c>
      <c r="B586" s="6" t="s">
        <v>44</v>
      </c>
      <c r="C586" s="6" t="s">
        <v>46</v>
      </c>
      <c r="D586" s="6" t="s">
        <v>171</v>
      </c>
      <c r="E586" s="6" t="n">
        <v>1784546797</v>
      </c>
      <c r="F586" s="6" t="n">
        <v>1784546981</v>
      </c>
      <c r="G586" s="6" t="n">
        <v>1784546808</v>
      </c>
      <c r="H586" s="6" t="n">
        <v>1784552091</v>
      </c>
      <c r="J586" s="6" t="n">
        <v>0</v>
      </c>
      <c r="K586" s="6" t="n">
        <v>0</v>
      </c>
      <c r="L586" s="9" t="n">
        <f aca="false">IF(AND(E586&gt;=Scenario!$B$11,E586&lt;Scenario!$B$12),1,0)</f>
        <v>1</v>
      </c>
      <c r="M586" s="9" t="n">
        <f aca="false">IF(AND(L586=1,ISNUMBER(F586)),MAX(0,F586-E586)/60,"")</f>
        <v>3.06666666666667</v>
      </c>
      <c r="N586" s="9" t="n">
        <f aca="false">IF(AND(L586=1,ISNUMBER(G586)),MAX(0,G586-E586)/60,"")</f>
        <v>0.183333333333333</v>
      </c>
      <c r="O586" s="9" t="n">
        <f aca="false">IF(ISNUMBER(H586),IF(AND(H586&gt;=Scenario!$B$11,H586&lt;Scenario!$B$12),1,0),0)</f>
        <v>1</v>
      </c>
      <c r="P586" s="9" t="n">
        <f aca="false">IF(O586=1,MAX(0,H586-E586)/60,"")</f>
        <v>88.2333333333333</v>
      </c>
      <c r="Q586" s="9" t="n">
        <f aca="false">INDEX(Scenario!$B$18:$B$20,MATCH(B586,Scenario!$A$18:$A$20,0))</f>
        <v>240</v>
      </c>
      <c r="R586" s="9" t="n">
        <f aca="false">INDEX(Scenario!$C$18:$C$20,MATCH(B586,Scenario!$A$18:$A$20,0))</f>
        <v>4320</v>
      </c>
      <c r="S586" s="9" t="n">
        <f aca="false">IF(ISNUMBER(M586),IF(M586&lt;=Q586,1,0),"")</f>
        <v>1</v>
      </c>
      <c r="T586" s="9" t="n">
        <f aca="false">IF(ISNUMBER(P586),IF(P586&lt;=R586,1,0),"")</f>
        <v>1</v>
      </c>
      <c r="U586" s="9" t="n">
        <f aca="false">IF(E586&gt;Scenario!$B$14,0,IF(OR(AND(ISNUMBER(H586),H586&lt;=Scenario!$B$14),AND(ISNUMBER(I586),I586&lt;=Scenario!$B$14)),0,1))</f>
        <v>0</v>
      </c>
      <c r="V586" s="9" t="n">
        <f aca="false">IF(AND(U586=1,(Scenario!$B$14-E586)/60&gt;R586),1,0)</f>
        <v>0</v>
      </c>
      <c r="W586" s="9" t="n">
        <f aca="false">IF(OR(C586=Scenario!$B$22,C586=Scenario!$C$22),1,0)</f>
        <v>1</v>
      </c>
      <c r="X586" s="9" t="n">
        <f aca="false">IF(ISNUMBER(I586),1,0)</f>
        <v>0</v>
      </c>
      <c r="Y586" s="9" t="n">
        <f aca="false">MOD(INT(E586/86400)+3,7)</f>
        <v>0</v>
      </c>
      <c r="Z586" s="9" t="n">
        <f aca="false">MOD(INT(E586/3600),24)</f>
        <v>11</v>
      </c>
      <c r="AA586" s="6" t="s">
        <v>1417</v>
      </c>
    </row>
    <row r="587" customFormat="false" ht="15" hidden="false" customHeight="false" outlineLevel="0" collapsed="false">
      <c r="A587" s="6" t="s">
        <v>1418</v>
      </c>
      <c r="B587" s="6" t="s">
        <v>44</v>
      </c>
      <c r="C587" s="6" t="s">
        <v>46</v>
      </c>
      <c r="D587" s="6" t="s">
        <v>172</v>
      </c>
      <c r="E587" s="6" t="n">
        <v>1784549445</v>
      </c>
      <c r="F587" s="6" t="n">
        <v>1784549648</v>
      </c>
      <c r="G587" s="6" t="n">
        <v>1784549460</v>
      </c>
      <c r="H587" s="6" t="n">
        <v>1784551060</v>
      </c>
      <c r="J587" s="6" t="n">
        <v>0</v>
      </c>
      <c r="K587" s="6" t="n">
        <v>0</v>
      </c>
      <c r="L587" s="9" t="n">
        <f aca="false">IF(AND(E587&gt;=Scenario!$B$11,E587&lt;Scenario!$B$12),1,0)</f>
        <v>1</v>
      </c>
      <c r="M587" s="9" t="n">
        <f aca="false">IF(AND(L587=1,ISNUMBER(F587)),MAX(0,F587-E587)/60,"")</f>
        <v>3.38333333333333</v>
      </c>
      <c r="N587" s="9" t="n">
        <f aca="false">IF(AND(L587=1,ISNUMBER(G587)),MAX(0,G587-E587)/60,"")</f>
        <v>0.25</v>
      </c>
      <c r="O587" s="9" t="n">
        <f aca="false">IF(ISNUMBER(H587),IF(AND(H587&gt;=Scenario!$B$11,H587&lt;Scenario!$B$12),1,0),0)</f>
        <v>1</v>
      </c>
      <c r="P587" s="9" t="n">
        <f aca="false">IF(O587=1,MAX(0,H587-E587)/60,"")</f>
        <v>26.9166666666667</v>
      </c>
      <c r="Q587" s="9" t="n">
        <f aca="false">INDEX(Scenario!$B$18:$B$20,MATCH(B587,Scenario!$A$18:$A$20,0))</f>
        <v>240</v>
      </c>
      <c r="R587" s="9" t="n">
        <f aca="false">INDEX(Scenario!$C$18:$C$20,MATCH(B587,Scenario!$A$18:$A$20,0))</f>
        <v>4320</v>
      </c>
      <c r="S587" s="9" t="n">
        <f aca="false">IF(ISNUMBER(M587),IF(M587&lt;=Q587,1,0),"")</f>
        <v>1</v>
      </c>
      <c r="T587" s="9" t="n">
        <f aca="false">IF(ISNUMBER(P587),IF(P587&lt;=R587,1,0),"")</f>
        <v>1</v>
      </c>
      <c r="U587" s="9" t="n">
        <f aca="false">IF(E587&gt;Scenario!$B$14,0,IF(OR(AND(ISNUMBER(H587),H587&lt;=Scenario!$B$14),AND(ISNUMBER(I587),I587&lt;=Scenario!$B$14)),0,1))</f>
        <v>0</v>
      </c>
      <c r="V587" s="9" t="n">
        <f aca="false">IF(AND(U587=1,(Scenario!$B$14-E587)/60&gt;R587),1,0)</f>
        <v>0</v>
      </c>
      <c r="W587" s="9" t="n">
        <f aca="false">IF(OR(C587=Scenario!$B$22,C587=Scenario!$C$22),1,0)</f>
        <v>1</v>
      </c>
      <c r="X587" s="9" t="n">
        <f aca="false">IF(ISNUMBER(I587),1,0)</f>
        <v>0</v>
      </c>
      <c r="Y587" s="9" t="n">
        <f aca="false">MOD(INT(E587/86400)+3,7)</f>
        <v>0</v>
      </c>
      <c r="Z587" s="9" t="n">
        <f aca="false">MOD(INT(E587/3600),24)</f>
        <v>12</v>
      </c>
      <c r="AA587" s="6" t="s">
        <v>1419</v>
      </c>
    </row>
    <row r="588" customFormat="false" ht="15" hidden="false" customHeight="false" outlineLevel="0" collapsed="false">
      <c r="A588" s="6" t="s">
        <v>1420</v>
      </c>
      <c r="B588" s="6" t="s">
        <v>44</v>
      </c>
      <c r="C588" s="6" t="s">
        <v>288</v>
      </c>
      <c r="D588" s="6" t="s">
        <v>171</v>
      </c>
      <c r="E588" s="6" t="n">
        <v>1784550847</v>
      </c>
      <c r="F588" s="6" t="n">
        <v>1784551063</v>
      </c>
      <c r="G588" s="6" t="n">
        <v>1784550906</v>
      </c>
      <c r="H588" s="6" t="n">
        <v>1784554139</v>
      </c>
      <c r="J588" s="6" t="n">
        <v>0</v>
      </c>
      <c r="K588" s="6" t="n">
        <v>0</v>
      </c>
      <c r="L588" s="9" t="n">
        <f aca="false">IF(AND(E588&gt;=Scenario!$B$11,E588&lt;Scenario!$B$12),1,0)</f>
        <v>1</v>
      </c>
      <c r="M588" s="9" t="n">
        <f aca="false">IF(AND(L588=1,ISNUMBER(F588)),MAX(0,F588-E588)/60,"")</f>
        <v>3.6</v>
      </c>
      <c r="N588" s="9" t="n">
        <f aca="false">IF(AND(L588=1,ISNUMBER(G588)),MAX(0,G588-E588)/60,"")</f>
        <v>0.983333333333333</v>
      </c>
      <c r="O588" s="9" t="n">
        <f aca="false">IF(ISNUMBER(H588),IF(AND(H588&gt;=Scenario!$B$11,H588&lt;Scenario!$B$12),1,0),0)</f>
        <v>1</v>
      </c>
      <c r="P588" s="9" t="n">
        <f aca="false">IF(O588=1,MAX(0,H588-E588)/60,"")</f>
        <v>54.8666666666667</v>
      </c>
      <c r="Q588" s="9" t="n">
        <f aca="false">INDEX(Scenario!$B$18:$B$20,MATCH(B588,Scenario!$A$18:$A$20,0))</f>
        <v>240</v>
      </c>
      <c r="R588" s="9" t="n">
        <f aca="false">INDEX(Scenario!$C$18:$C$20,MATCH(B588,Scenario!$A$18:$A$20,0))</f>
        <v>4320</v>
      </c>
      <c r="S588" s="9" t="n">
        <f aca="false">IF(ISNUMBER(M588),IF(M588&lt;=Q588,1,0),"")</f>
        <v>1</v>
      </c>
      <c r="T588" s="9" t="n">
        <f aca="false">IF(ISNUMBER(P588),IF(P588&lt;=R588,1,0),"")</f>
        <v>1</v>
      </c>
      <c r="U588" s="9" t="n">
        <f aca="false">IF(E588&gt;Scenario!$B$14,0,IF(OR(AND(ISNUMBER(H588),H588&lt;=Scenario!$B$14),AND(ISNUMBER(I588),I588&lt;=Scenario!$B$14)),0,1))</f>
        <v>0</v>
      </c>
      <c r="V588" s="9" t="n">
        <f aca="false">IF(AND(U588=1,(Scenario!$B$14-E588)/60&gt;R588),1,0)</f>
        <v>0</v>
      </c>
      <c r="W588" s="9" t="n">
        <f aca="false">IF(OR(C588=Scenario!$B$22,C588=Scenario!$C$22),1,0)</f>
        <v>0</v>
      </c>
      <c r="X588" s="9" t="n">
        <f aca="false">IF(ISNUMBER(I588),1,0)</f>
        <v>0</v>
      </c>
      <c r="Y588" s="9" t="n">
        <f aca="false">MOD(INT(E588/86400)+3,7)</f>
        <v>0</v>
      </c>
      <c r="Z588" s="9" t="n">
        <f aca="false">MOD(INT(E588/3600),24)</f>
        <v>12</v>
      </c>
      <c r="AA588" s="6" t="s">
        <v>1421</v>
      </c>
    </row>
    <row r="589" customFormat="false" ht="15" hidden="false" customHeight="false" outlineLevel="0" collapsed="false">
      <c r="A589" s="6" t="s">
        <v>1422</v>
      </c>
      <c r="B589" s="6" t="s">
        <v>44</v>
      </c>
      <c r="C589" s="6" t="s">
        <v>47</v>
      </c>
      <c r="D589" s="6" t="s">
        <v>170</v>
      </c>
      <c r="E589" s="6" t="n">
        <v>1784551971</v>
      </c>
      <c r="F589" s="6" t="n">
        <v>1784552145</v>
      </c>
      <c r="G589" s="6" t="n">
        <v>1784552021</v>
      </c>
      <c r="H589" s="6" t="n">
        <v>1784553888</v>
      </c>
      <c r="J589" s="6" t="n">
        <v>0</v>
      </c>
      <c r="K589" s="6" t="n">
        <v>0</v>
      </c>
      <c r="L589" s="9" t="n">
        <f aca="false">IF(AND(E589&gt;=Scenario!$B$11,E589&lt;Scenario!$B$12),1,0)</f>
        <v>1</v>
      </c>
      <c r="M589" s="9" t="n">
        <f aca="false">IF(AND(L589=1,ISNUMBER(F589)),MAX(0,F589-E589)/60,"")</f>
        <v>2.9</v>
      </c>
      <c r="N589" s="9" t="n">
        <f aca="false">IF(AND(L589=1,ISNUMBER(G589)),MAX(0,G589-E589)/60,"")</f>
        <v>0.833333333333333</v>
      </c>
      <c r="O589" s="9" t="n">
        <f aca="false">IF(ISNUMBER(H589),IF(AND(H589&gt;=Scenario!$B$11,H589&lt;Scenario!$B$12),1,0),0)</f>
        <v>1</v>
      </c>
      <c r="P589" s="9" t="n">
        <f aca="false">IF(O589=1,MAX(0,H589-E589)/60,"")</f>
        <v>31.95</v>
      </c>
      <c r="Q589" s="9" t="n">
        <f aca="false">INDEX(Scenario!$B$18:$B$20,MATCH(B589,Scenario!$A$18:$A$20,0))</f>
        <v>240</v>
      </c>
      <c r="R589" s="9" t="n">
        <f aca="false">INDEX(Scenario!$C$18:$C$20,MATCH(B589,Scenario!$A$18:$A$20,0))</f>
        <v>4320</v>
      </c>
      <c r="S589" s="9" t="n">
        <f aca="false">IF(ISNUMBER(M589),IF(M589&lt;=Q589,1,0),"")</f>
        <v>1</v>
      </c>
      <c r="T589" s="9" t="n">
        <f aca="false">IF(ISNUMBER(P589),IF(P589&lt;=R589,1,0),"")</f>
        <v>1</v>
      </c>
      <c r="U589" s="9" t="n">
        <f aca="false">IF(E589&gt;Scenario!$B$14,0,IF(OR(AND(ISNUMBER(H589),H589&lt;=Scenario!$B$14),AND(ISNUMBER(I589),I589&lt;=Scenario!$B$14)),0,1))</f>
        <v>0</v>
      </c>
      <c r="V589" s="9" t="n">
        <f aca="false">IF(AND(U589=1,(Scenario!$B$14-E589)/60&gt;R589),1,0)</f>
        <v>0</v>
      </c>
      <c r="W589" s="9" t="n">
        <f aca="false">IF(OR(C589=Scenario!$B$22,C589=Scenario!$C$22),1,0)</f>
        <v>1</v>
      </c>
      <c r="X589" s="9" t="n">
        <f aca="false">IF(ISNUMBER(I589),1,0)</f>
        <v>0</v>
      </c>
      <c r="Y589" s="9" t="n">
        <f aca="false">MOD(INT(E589/86400)+3,7)</f>
        <v>0</v>
      </c>
      <c r="Z589" s="9" t="n">
        <f aca="false">MOD(INT(E589/3600),24)</f>
        <v>12</v>
      </c>
      <c r="AA589" s="6" t="s">
        <v>1423</v>
      </c>
    </row>
    <row r="590" customFormat="false" ht="15" hidden="false" customHeight="false" outlineLevel="0" collapsed="false">
      <c r="A590" s="6" t="s">
        <v>1424</v>
      </c>
      <c r="B590" s="6" t="s">
        <v>44</v>
      </c>
      <c r="C590" s="6" t="s">
        <v>46</v>
      </c>
      <c r="D590" s="6" t="s">
        <v>170</v>
      </c>
      <c r="E590" s="6" t="n">
        <v>1784552842</v>
      </c>
      <c r="I590" s="6" t="n">
        <v>1784553538</v>
      </c>
      <c r="J590" s="6" t="n">
        <v>0</v>
      </c>
      <c r="K590" s="6" t="n">
        <v>0</v>
      </c>
      <c r="L590" s="9" t="n">
        <f aca="false">IF(AND(E590&gt;=Scenario!$B$11,E590&lt;Scenario!$B$12),1,0)</f>
        <v>1</v>
      </c>
      <c r="M590" s="0" t="str">
        <f aca="false">IF(AND(L590=1,ISNUMBER(F590)),MAX(0,F590-E590)/60,"")</f>
        <v/>
      </c>
      <c r="N590" s="0" t="str">
        <f aca="false">IF(AND(L590=1,ISNUMBER(G590)),MAX(0,G590-E590)/60,"")</f>
        <v/>
      </c>
      <c r="O590" s="9" t="n">
        <f aca="false">IF(ISNUMBER(H590),IF(AND(H590&gt;=Scenario!$B$11,H590&lt;Scenario!$B$12),1,0),0)</f>
        <v>0</v>
      </c>
      <c r="P590" s="0" t="str">
        <f aca="false">IF(O590=1,MAX(0,H590-E590)/60,"")</f>
        <v/>
      </c>
      <c r="Q590" s="9" t="n">
        <f aca="false">INDEX(Scenario!$B$18:$B$20,MATCH(B590,Scenario!$A$18:$A$20,0))</f>
        <v>240</v>
      </c>
      <c r="R590" s="9" t="n">
        <f aca="false">INDEX(Scenario!$C$18:$C$20,MATCH(B590,Scenario!$A$18:$A$20,0))</f>
        <v>4320</v>
      </c>
      <c r="S590" s="0" t="str">
        <f aca="false">IF(ISNUMBER(M590),IF(M590&lt;=Q590,1,0),"")</f>
        <v/>
      </c>
      <c r="T590" s="0" t="str">
        <f aca="false">IF(ISNUMBER(P590),IF(P590&lt;=R590,1,0),"")</f>
        <v/>
      </c>
      <c r="U590" s="9" t="n">
        <f aca="false">IF(E590&gt;Scenario!$B$14,0,IF(OR(AND(ISNUMBER(H590),H590&lt;=Scenario!$B$14),AND(ISNUMBER(I590),I590&lt;=Scenario!$B$14)),0,1))</f>
        <v>0</v>
      </c>
      <c r="V590" s="9" t="n">
        <f aca="false">IF(AND(U590=1,(Scenario!$B$14-E590)/60&gt;R590),1,0)</f>
        <v>0</v>
      </c>
      <c r="W590" s="9" t="n">
        <f aca="false">IF(OR(C590=Scenario!$B$22,C590=Scenario!$C$22),1,0)</f>
        <v>1</v>
      </c>
      <c r="X590" s="9" t="n">
        <f aca="false">IF(ISNUMBER(I590),1,0)</f>
        <v>1</v>
      </c>
      <c r="Y590" s="9" t="n">
        <f aca="false">MOD(INT(E590/86400)+3,7)</f>
        <v>0</v>
      </c>
      <c r="Z590" s="9" t="n">
        <f aca="false">MOD(INT(E590/3600),24)</f>
        <v>13</v>
      </c>
      <c r="AA590" s="6" t="s">
        <v>1425</v>
      </c>
    </row>
    <row r="591" customFormat="false" ht="15" hidden="false" customHeight="false" outlineLevel="0" collapsed="false">
      <c r="A591" s="6" t="s">
        <v>1426</v>
      </c>
      <c r="B591" s="6" t="s">
        <v>43</v>
      </c>
      <c r="C591" s="6" t="s">
        <v>46</v>
      </c>
      <c r="D591" s="6" t="s">
        <v>171</v>
      </c>
      <c r="E591" s="6" t="n">
        <v>1784553548</v>
      </c>
      <c r="F591" s="6" t="n">
        <v>1784553791</v>
      </c>
      <c r="G591" s="6" t="n">
        <v>1784553597</v>
      </c>
      <c r="H591" s="6" t="n">
        <v>1784564912</v>
      </c>
      <c r="J591" s="6" t="n">
        <v>0</v>
      </c>
      <c r="K591" s="6" t="n">
        <v>0</v>
      </c>
      <c r="L591" s="9" t="n">
        <f aca="false">IF(AND(E591&gt;=Scenario!$B$11,E591&lt;Scenario!$B$12),1,0)</f>
        <v>1</v>
      </c>
      <c r="M591" s="9" t="n">
        <f aca="false">IF(AND(L591=1,ISNUMBER(F591)),MAX(0,F591-E591)/60,"")</f>
        <v>4.05</v>
      </c>
      <c r="N591" s="9" t="n">
        <f aca="false">IF(AND(L591=1,ISNUMBER(G591)),MAX(0,G591-E591)/60,"")</f>
        <v>0.816666666666667</v>
      </c>
      <c r="O591" s="9" t="n">
        <f aca="false">IF(ISNUMBER(H591),IF(AND(H591&gt;=Scenario!$B$11,H591&lt;Scenario!$B$12),1,0),0)</f>
        <v>1</v>
      </c>
      <c r="P591" s="9" t="n">
        <f aca="false">IF(O591=1,MAX(0,H591-E591)/60,"")</f>
        <v>189.4</v>
      </c>
      <c r="Q591" s="9" t="n">
        <f aca="false">INDEX(Scenario!$B$18:$B$20,MATCH(B591,Scenario!$A$18:$A$20,0))</f>
        <v>60</v>
      </c>
      <c r="R591" s="9" t="n">
        <f aca="false">INDEX(Scenario!$C$18:$C$20,MATCH(B591,Scenario!$A$18:$A$20,0))</f>
        <v>1440</v>
      </c>
      <c r="S591" s="9" t="n">
        <f aca="false">IF(ISNUMBER(M591),IF(M591&lt;=Q591,1,0),"")</f>
        <v>1</v>
      </c>
      <c r="T591" s="9" t="n">
        <f aca="false">IF(ISNUMBER(P591),IF(P591&lt;=R591,1,0),"")</f>
        <v>1</v>
      </c>
      <c r="U591" s="9" t="n">
        <f aca="false">IF(E591&gt;Scenario!$B$14,0,IF(OR(AND(ISNUMBER(H591),H591&lt;=Scenario!$B$14),AND(ISNUMBER(I591),I591&lt;=Scenario!$B$14)),0,1))</f>
        <v>0</v>
      </c>
      <c r="V591" s="9" t="n">
        <f aca="false">IF(AND(U591=1,(Scenario!$B$14-E591)/60&gt;R591),1,0)</f>
        <v>0</v>
      </c>
      <c r="W591" s="9" t="n">
        <f aca="false">IF(OR(C591=Scenario!$B$22,C591=Scenario!$C$22),1,0)</f>
        <v>1</v>
      </c>
      <c r="X591" s="9" t="n">
        <f aca="false">IF(ISNUMBER(I591),1,0)</f>
        <v>0</v>
      </c>
      <c r="Y591" s="9" t="n">
        <f aca="false">MOD(INT(E591/86400)+3,7)</f>
        <v>0</v>
      </c>
      <c r="Z591" s="9" t="n">
        <f aca="false">MOD(INT(E591/3600),24)</f>
        <v>13</v>
      </c>
      <c r="AA591" s="6" t="s">
        <v>1427</v>
      </c>
    </row>
    <row r="592" customFormat="false" ht="15" hidden="false" customHeight="false" outlineLevel="0" collapsed="false">
      <c r="A592" s="6" t="s">
        <v>1428</v>
      </c>
      <c r="B592" s="6" t="s">
        <v>43</v>
      </c>
      <c r="C592" s="6" t="s">
        <v>249</v>
      </c>
      <c r="D592" s="6" t="s">
        <v>172</v>
      </c>
      <c r="E592" s="6" t="n">
        <v>1784553779</v>
      </c>
      <c r="F592" s="6" t="n">
        <v>1784554146</v>
      </c>
      <c r="G592" s="6" t="n">
        <v>1784553944</v>
      </c>
      <c r="H592" s="6" t="n">
        <v>1784559457</v>
      </c>
      <c r="J592" s="6" t="n">
        <v>0</v>
      </c>
      <c r="K592" s="6" t="n">
        <v>1</v>
      </c>
      <c r="L592" s="9" t="n">
        <f aca="false">IF(AND(E592&gt;=Scenario!$B$11,E592&lt;Scenario!$B$12),1,0)</f>
        <v>1</v>
      </c>
      <c r="M592" s="9" t="n">
        <f aca="false">IF(AND(L592=1,ISNUMBER(F592)),MAX(0,F592-E592)/60,"")</f>
        <v>6.11666666666667</v>
      </c>
      <c r="N592" s="9" t="n">
        <f aca="false">IF(AND(L592=1,ISNUMBER(G592)),MAX(0,G592-E592)/60,"")</f>
        <v>2.75</v>
      </c>
      <c r="O592" s="9" t="n">
        <f aca="false">IF(ISNUMBER(H592),IF(AND(H592&gt;=Scenario!$B$11,H592&lt;Scenario!$B$12),1,0),0)</f>
        <v>1</v>
      </c>
      <c r="P592" s="9" t="n">
        <f aca="false">IF(O592=1,MAX(0,H592-E592)/60,"")</f>
        <v>94.6333333333333</v>
      </c>
      <c r="Q592" s="9" t="n">
        <f aca="false">INDEX(Scenario!$B$18:$B$20,MATCH(B592,Scenario!$A$18:$A$20,0))</f>
        <v>60</v>
      </c>
      <c r="R592" s="9" t="n">
        <f aca="false">INDEX(Scenario!$C$18:$C$20,MATCH(B592,Scenario!$A$18:$A$20,0))</f>
        <v>1440</v>
      </c>
      <c r="S592" s="9" t="n">
        <f aca="false">IF(ISNUMBER(M592),IF(M592&lt;=Q592,1,0),"")</f>
        <v>1</v>
      </c>
      <c r="T592" s="9" t="n">
        <f aca="false">IF(ISNUMBER(P592),IF(P592&lt;=R592,1,0),"")</f>
        <v>1</v>
      </c>
      <c r="U592" s="9" t="n">
        <f aca="false">IF(E592&gt;Scenario!$B$14,0,IF(OR(AND(ISNUMBER(H592),H592&lt;=Scenario!$B$14),AND(ISNUMBER(I592),I592&lt;=Scenario!$B$14)),0,1))</f>
        <v>0</v>
      </c>
      <c r="V592" s="9" t="n">
        <f aca="false">IF(AND(U592=1,(Scenario!$B$14-E592)/60&gt;R592),1,0)</f>
        <v>0</v>
      </c>
      <c r="W592" s="9" t="n">
        <f aca="false">IF(OR(C592=Scenario!$B$22,C592=Scenario!$C$22),1,0)</f>
        <v>0</v>
      </c>
      <c r="X592" s="9" t="n">
        <f aca="false">IF(ISNUMBER(I592),1,0)</f>
        <v>0</v>
      </c>
      <c r="Y592" s="9" t="n">
        <f aca="false">MOD(INT(E592/86400)+3,7)</f>
        <v>0</v>
      </c>
      <c r="Z592" s="9" t="n">
        <f aca="false">MOD(INT(E592/3600),24)</f>
        <v>13</v>
      </c>
      <c r="AA592" s="6" t="s">
        <v>1429</v>
      </c>
    </row>
    <row r="593" customFormat="false" ht="15" hidden="false" customHeight="false" outlineLevel="0" collapsed="false">
      <c r="A593" s="6" t="s">
        <v>1430</v>
      </c>
      <c r="B593" s="6" t="s">
        <v>43</v>
      </c>
      <c r="C593" s="6" t="s">
        <v>47</v>
      </c>
      <c r="D593" s="6" t="s">
        <v>172</v>
      </c>
      <c r="E593" s="6" t="n">
        <v>1784553971</v>
      </c>
      <c r="F593" s="6" t="n">
        <v>1784554122</v>
      </c>
      <c r="G593" s="6" t="n">
        <v>1784554024</v>
      </c>
      <c r="H593" s="6" t="n">
        <v>1784562258</v>
      </c>
      <c r="J593" s="6" t="n">
        <v>0</v>
      </c>
      <c r="K593" s="6" t="n">
        <v>0</v>
      </c>
      <c r="L593" s="9" t="n">
        <f aca="false">IF(AND(E593&gt;=Scenario!$B$11,E593&lt;Scenario!$B$12),1,0)</f>
        <v>1</v>
      </c>
      <c r="M593" s="9" t="n">
        <f aca="false">IF(AND(L593=1,ISNUMBER(F593)),MAX(0,F593-E593)/60,"")</f>
        <v>2.51666666666667</v>
      </c>
      <c r="N593" s="9" t="n">
        <f aca="false">IF(AND(L593=1,ISNUMBER(G593)),MAX(0,G593-E593)/60,"")</f>
        <v>0.883333333333333</v>
      </c>
      <c r="O593" s="9" t="n">
        <f aca="false">IF(ISNUMBER(H593),IF(AND(H593&gt;=Scenario!$B$11,H593&lt;Scenario!$B$12),1,0),0)</f>
        <v>1</v>
      </c>
      <c r="P593" s="9" t="n">
        <f aca="false">IF(O593=1,MAX(0,H593-E593)/60,"")</f>
        <v>138.116666666667</v>
      </c>
      <c r="Q593" s="9" t="n">
        <f aca="false">INDEX(Scenario!$B$18:$B$20,MATCH(B593,Scenario!$A$18:$A$20,0))</f>
        <v>60</v>
      </c>
      <c r="R593" s="9" t="n">
        <f aca="false">INDEX(Scenario!$C$18:$C$20,MATCH(B593,Scenario!$A$18:$A$20,0))</f>
        <v>1440</v>
      </c>
      <c r="S593" s="9" t="n">
        <f aca="false">IF(ISNUMBER(M593),IF(M593&lt;=Q593,1,0),"")</f>
        <v>1</v>
      </c>
      <c r="T593" s="9" t="n">
        <f aca="false">IF(ISNUMBER(P593),IF(P593&lt;=R593,1,0),"")</f>
        <v>1</v>
      </c>
      <c r="U593" s="9" t="n">
        <f aca="false">IF(E593&gt;Scenario!$B$14,0,IF(OR(AND(ISNUMBER(H593),H593&lt;=Scenario!$B$14),AND(ISNUMBER(I593),I593&lt;=Scenario!$B$14)),0,1))</f>
        <v>0</v>
      </c>
      <c r="V593" s="9" t="n">
        <f aca="false">IF(AND(U593=1,(Scenario!$B$14-E593)/60&gt;R593),1,0)</f>
        <v>0</v>
      </c>
      <c r="W593" s="9" t="n">
        <f aca="false">IF(OR(C593=Scenario!$B$22,C593=Scenario!$C$22),1,0)</f>
        <v>1</v>
      </c>
      <c r="X593" s="9" t="n">
        <f aca="false">IF(ISNUMBER(I593),1,0)</f>
        <v>0</v>
      </c>
      <c r="Y593" s="9" t="n">
        <f aca="false">MOD(INT(E593/86400)+3,7)</f>
        <v>0</v>
      </c>
      <c r="Z593" s="9" t="n">
        <f aca="false">MOD(INT(E593/3600),24)</f>
        <v>13</v>
      </c>
      <c r="AA593" s="6" t="s">
        <v>1431</v>
      </c>
    </row>
    <row r="594" customFormat="false" ht="15" hidden="false" customHeight="false" outlineLevel="0" collapsed="false">
      <c r="A594" s="6" t="s">
        <v>1432</v>
      </c>
      <c r="B594" s="6" t="s">
        <v>43</v>
      </c>
      <c r="C594" s="6" t="s">
        <v>46</v>
      </c>
      <c r="D594" s="6" t="s">
        <v>172</v>
      </c>
      <c r="E594" s="6" t="n">
        <v>1784554182</v>
      </c>
      <c r="F594" s="6" t="n">
        <v>1784554514</v>
      </c>
      <c r="G594" s="6" t="n">
        <v>1784554448</v>
      </c>
      <c r="H594" s="6" t="n">
        <v>1784557888</v>
      </c>
      <c r="J594" s="6" t="n">
        <v>0</v>
      </c>
      <c r="K594" s="6" t="n">
        <v>0</v>
      </c>
      <c r="L594" s="9" t="n">
        <f aca="false">IF(AND(E594&gt;=Scenario!$B$11,E594&lt;Scenario!$B$12),1,0)</f>
        <v>1</v>
      </c>
      <c r="M594" s="9" t="n">
        <f aca="false">IF(AND(L594=1,ISNUMBER(F594)),MAX(0,F594-E594)/60,"")</f>
        <v>5.53333333333333</v>
      </c>
      <c r="N594" s="9" t="n">
        <f aca="false">IF(AND(L594=1,ISNUMBER(G594)),MAX(0,G594-E594)/60,"")</f>
        <v>4.43333333333333</v>
      </c>
      <c r="O594" s="9" t="n">
        <f aca="false">IF(ISNUMBER(H594),IF(AND(H594&gt;=Scenario!$B$11,H594&lt;Scenario!$B$12),1,0),0)</f>
        <v>1</v>
      </c>
      <c r="P594" s="9" t="n">
        <f aca="false">IF(O594=1,MAX(0,H594-E594)/60,"")</f>
        <v>61.7666666666667</v>
      </c>
      <c r="Q594" s="9" t="n">
        <f aca="false">INDEX(Scenario!$B$18:$B$20,MATCH(B594,Scenario!$A$18:$A$20,0))</f>
        <v>60</v>
      </c>
      <c r="R594" s="9" t="n">
        <f aca="false">INDEX(Scenario!$C$18:$C$20,MATCH(B594,Scenario!$A$18:$A$20,0))</f>
        <v>1440</v>
      </c>
      <c r="S594" s="9" t="n">
        <f aca="false">IF(ISNUMBER(M594),IF(M594&lt;=Q594,1,0),"")</f>
        <v>1</v>
      </c>
      <c r="T594" s="9" t="n">
        <f aca="false">IF(ISNUMBER(P594),IF(P594&lt;=R594,1,0),"")</f>
        <v>1</v>
      </c>
      <c r="U594" s="9" t="n">
        <f aca="false">IF(E594&gt;Scenario!$B$14,0,IF(OR(AND(ISNUMBER(H594),H594&lt;=Scenario!$B$14),AND(ISNUMBER(I594),I594&lt;=Scenario!$B$14)),0,1))</f>
        <v>0</v>
      </c>
      <c r="V594" s="9" t="n">
        <f aca="false">IF(AND(U594=1,(Scenario!$B$14-E594)/60&gt;R594),1,0)</f>
        <v>0</v>
      </c>
      <c r="W594" s="9" t="n">
        <f aca="false">IF(OR(C594=Scenario!$B$22,C594=Scenario!$C$22),1,0)</f>
        <v>1</v>
      </c>
      <c r="X594" s="9" t="n">
        <f aca="false">IF(ISNUMBER(I594),1,0)</f>
        <v>0</v>
      </c>
      <c r="Y594" s="9" t="n">
        <f aca="false">MOD(INT(E594/86400)+3,7)</f>
        <v>0</v>
      </c>
      <c r="Z594" s="9" t="n">
        <f aca="false">MOD(INT(E594/3600),24)</f>
        <v>13</v>
      </c>
      <c r="AA594" s="6" t="s">
        <v>1433</v>
      </c>
    </row>
    <row r="595" customFormat="false" ht="15" hidden="false" customHeight="false" outlineLevel="0" collapsed="false">
      <c r="A595" s="6" t="s">
        <v>1434</v>
      </c>
      <c r="B595" s="6" t="s">
        <v>44</v>
      </c>
      <c r="C595" s="6" t="s">
        <v>46</v>
      </c>
      <c r="D595" s="6" t="s">
        <v>171</v>
      </c>
      <c r="E595" s="6" t="n">
        <v>1784554352</v>
      </c>
      <c r="F595" s="6" t="n">
        <v>1784554485</v>
      </c>
      <c r="G595" s="6" t="n">
        <v>1784554399</v>
      </c>
      <c r="H595" s="6" t="n">
        <v>1784556534</v>
      </c>
      <c r="J595" s="6" t="n">
        <v>0</v>
      </c>
      <c r="K595" s="6" t="n">
        <v>0</v>
      </c>
      <c r="L595" s="9" t="n">
        <f aca="false">IF(AND(E595&gt;=Scenario!$B$11,E595&lt;Scenario!$B$12),1,0)</f>
        <v>1</v>
      </c>
      <c r="M595" s="9" t="n">
        <f aca="false">IF(AND(L595=1,ISNUMBER(F595)),MAX(0,F595-E595)/60,"")</f>
        <v>2.21666666666667</v>
      </c>
      <c r="N595" s="9" t="n">
        <f aca="false">IF(AND(L595=1,ISNUMBER(G595)),MAX(0,G595-E595)/60,"")</f>
        <v>0.783333333333333</v>
      </c>
      <c r="O595" s="9" t="n">
        <f aca="false">IF(ISNUMBER(H595),IF(AND(H595&gt;=Scenario!$B$11,H595&lt;Scenario!$B$12),1,0),0)</f>
        <v>1</v>
      </c>
      <c r="P595" s="9" t="n">
        <f aca="false">IF(O595=1,MAX(0,H595-E595)/60,"")</f>
        <v>36.3666666666667</v>
      </c>
      <c r="Q595" s="9" t="n">
        <f aca="false">INDEX(Scenario!$B$18:$B$20,MATCH(B595,Scenario!$A$18:$A$20,0))</f>
        <v>240</v>
      </c>
      <c r="R595" s="9" t="n">
        <f aca="false">INDEX(Scenario!$C$18:$C$20,MATCH(B595,Scenario!$A$18:$A$20,0))</f>
        <v>4320</v>
      </c>
      <c r="S595" s="9" t="n">
        <f aca="false">IF(ISNUMBER(M595),IF(M595&lt;=Q595,1,0),"")</f>
        <v>1</v>
      </c>
      <c r="T595" s="9" t="n">
        <f aca="false">IF(ISNUMBER(P595),IF(P595&lt;=R595,1,0),"")</f>
        <v>1</v>
      </c>
      <c r="U595" s="9" t="n">
        <f aca="false">IF(E595&gt;Scenario!$B$14,0,IF(OR(AND(ISNUMBER(H595),H595&lt;=Scenario!$B$14),AND(ISNUMBER(I595),I595&lt;=Scenario!$B$14)),0,1))</f>
        <v>0</v>
      </c>
      <c r="V595" s="9" t="n">
        <f aca="false">IF(AND(U595=1,(Scenario!$B$14-E595)/60&gt;R595),1,0)</f>
        <v>0</v>
      </c>
      <c r="W595" s="9" t="n">
        <f aca="false">IF(OR(C595=Scenario!$B$22,C595=Scenario!$C$22),1,0)</f>
        <v>1</v>
      </c>
      <c r="X595" s="9" t="n">
        <f aca="false">IF(ISNUMBER(I595),1,0)</f>
        <v>0</v>
      </c>
      <c r="Y595" s="9" t="n">
        <f aca="false">MOD(INT(E595/86400)+3,7)</f>
        <v>0</v>
      </c>
      <c r="Z595" s="9" t="n">
        <f aca="false">MOD(INT(E595/3600),24)</f>
        <v>13</v>
      </c>
      <c r="AA595" s="6" t="s">
        <v>1435</v>
      </c>
    </row>
    <row r="596" customFormat="false" ht="15" hidden="false" customHeight="false" outlineLevel="0" collapsed="false">
      <c r="A596" s="6" t="s">
        <v>1436</v>
      </c>
      <c r="B596" s="6" t="s">
        <v>43</v>
      </c>
      <c r="C596" s="6" t="s">
        <v>47</v>
      </c>
      <c r="D596" s="6" t="s">
        <v>170</v>
      </c>
      <c r="E596" s="6" t="n">
        <v>1784554433</v>
      </c>
      <c r="F596" s="6" t="n">
        <v>1784554631</v>
      </c>
      <c r="G596" s="6" t="n">
        <v>1784554487</v>
      </c>
      <c r="H596" s="6" t="n">
        <v>1784555745</v>
      </c>
      <c r="J596" s="6" t="n">
        <v>0</v>
      </c>
      <c r="K596" s="6" t="n">
        <v>0</v>
      </c>
      <c r="L596" s="9" t="n">
        <f aca="false">IF(AND(E596&gt;=Scenario!$B$11,E596&lt;Scenario!$B$12),1,0)</f>
        <v>1</v>
      </c>
      <c r="M596" s="9" t="n">
        <f aca="false">IF(AND(L596=1,ISNUMBER(F596)),MAX(0,F596-E596)/60,"")</f>
        <v>3.3</v>
      </c>
      <c r="N596" s="9" t="n">
        <f aca="false">IF(AND(L596=1,ISNUMBER(G596)),MAX(0,G596-E596)/60,"")</f>
        <v>0.9</v>
      </c>
      <c r="O596" s="9" t="n">
        <f aca="false">IF(ISNUMBER(H596),IF(AND(H596&gt;=Scenario!$B$11,H596&lt;Scenario!$B$12),1,0),0)</f>
        <v>1</v>
      </c>
      <c r="P596" s="9" t="n">
        <f aca="false">IF(O596=1,MAX(0,H596-E596)/60,"")</f>
        <v>21.8666666666667</v>
      </c>
      <c r="Q596" s="9" t="n">
        <f aca="false">INDEX(Scenario!$B$18:$B$20,MATCH(B596,Scenario!$A$18:$A$20,0))</f>
        <v>60</v>
      </c>
      <c r="R596" s="9" t="n">
        <f aca="false">INDEX(Scenario!$C$18:$C$20,MATCH(B596,Scenario!$A$18:$A$20,0))</f>
        <v>1440</v>
      </c>
      <c r="S596" s="9" t="n">
        <f aca="false">IF(ISNUMBER(M596),IF(M596&lt;=Q596,1,0),"")</f>
        <v>1</v>
      </c>
      <c r="T596" s="9" t="n">
        <f aca="false">IF(ISNUMBER(P596),IF(P596&lt;=R596,1,0),"")</f>
        <v>1</v>
      </c>
      <c r="U596" s="9" t="n">
        <f aca="false">IF(E596&gt;Scenario!$B$14,0,IF(OR(AND(ISNUMBER(H596),H596&lt;=Scenario!$B$14),AND(ISNUMBER(I596),I596&lt;=Scenario!$B$14)),0,1))</f>
        <v>0</v>
      </c>
      <c r="V596" s="9" t="n">
        <f aca="false">IF(AND(U596=1,(Scenario!$B$14-E596)/60&gt;R596),1,0)</f>
        <v>0</v>
      </c>
      <c r="W596" s="9" t="n">
        <f aca="false">IF(OR(C596=Scenario!$B$22,C596=Scenario!$C$22),1,0)</f>
        <v>1</v>
      </c>
      <c r="X596" s="9" t="n">
        <f aca="false">IF(ISNUMBER(I596),1,0)</f>
        <v>0</v>
      </c>
      <c r="Y596" s="9" t="n">
        <f aca="false">MOD(INT(E596/86400)+3,7)</f>
        <v>0</v>
      </c>
      <c r="Z596" s="9" t="n">
        <f aca="false">MOD(INT(E596/3600),24)</f>
        <v>13</v>
      </c>
      <c r="AA596" s="6" t="s">
        <v>1437</v>
      </c>
    </row>
    <row r="597" customFormat="false" ht="15" hidden="false" customHeight="false" outlineLevel="0" collapsed="false">
      <c r="A597" s="6" t="s">
        <v>1438</v>
      </c>
      <c r="B597" s="6" t="s">
        <v>44</v>
      </c>
      <c r="C597" s="6" t="s">
        <v>249</v>
      </c>
      <c r="D597" s="6" t="s">
        <v>170</v>
      </c>
      <c r="E597" s="6" t="n">
        <v>1784554520</v>
      </c>
      <c r="F597" s="6" t="n">
        <v>1784554612</v>
      </c>
      <c r="G597" s="6" t="n">
        <v>1784554541</v>
      </c>
      <c r="H597" s="6" t="n">
        <v>1784561056</v>
      </c>
      <c r="J597" s="6" t="n">
        <v>0</v>
      </c>
      <c r="K597" s="6" t="n">
        <v>0</v>
      </c>
      <c r="L597" s="9" t="n">
        <f aca="false">IF(AND(E597&gt;=Scenario!$B$11,E597&lt;Scenario!$B$12),1,0)</f>
        <v>1</v>
      </c>
      <c r="M597" s="9" t="n">
        <f aca="false">IF(AND(L597=1,ISNUMBER(F597)),MAX(0,F597-E597)/60,"")</f>
        <v>1.53333333333333</v>
      </c>
      <c r="N597" s="9" t="n">
        <f aca="false">IF(AND(L597=1,ISNUMBER(G597)),MAX(0,G597-E597)/60,"")</f>
        <v>0.35</v>
      </c>
      <c r="O597" s="9" t="n">
        <f aca="false">IF(ISNUMBER(H597),IF(AND(H597&gt;=Scenario!$B$11,H597&lt;Scenario!$B$12),1,0),0)</f>
        <v>1</v>
      </c>
      <c r="P597" s="9" t="n">
        <f aca="false">IF(O597=1,MAX(0,H597-E597)/60,"")</f>
        <v>108.933333333333</v>
      </c>
      <c r="Q597" s="9" t="n">
        <f aca="false">INDEX(Scenario!$B$18:$B$20,MATCH(B597,Scenario!$A$18:$A$20,0))</f>
        <v>240</v>
      </c>
      <c r="R597" s="9" t="n">
        <f aca="false">INDEX(Scenario!$C$18:$C$20,MATCH(B597,Scenario!$A$18:$A$20,0))</f>
        <v>4320</v>
      </c>
      <c r="S597" s="9" t="n">
        <f aca="false">IF(ISNUMBER(M597),IF(M597&lt;=Q597,1,0),"")</f>
        <v>1</v>
      </c>
      <c r="T597" s="9" t="n">
        <f aca="false">IF(ISNUMBER(P597),IF(P597&lt;=R597,1,0),"")</f>
        <v>1</v>
      </c>
      <c r="U597" s="9" t="n">
        <f aca="false">IF(E597&gt;Scenario!$B$14,0,IF(OR(AND(ISNUMBER(H597),H597&lt;=Scenario!$B$14),AND(ISNUMBER(I597),I597&lt;=Scenario!$B$14)),0,1))</f>
        <v>0</v>
      </c>
      <c r="V597" s="9" t="n">
        <f aca="false">IF(AND(U597=1,(Scenario!$B$14-E597)/60&gt;R597),1,0)</f>
        <v>0</v>
      </c>
      <c r="W597" s="9" t="n">
        <f aca="false">IF(OR(C597=Scenario!$B$22,C597=Scenario!$C$22),1,0)</f>
        <v>0</v>
      </c>
      <c r="X597" s="9" t="n">
        <f aca="false">IF(ISNUMBER(I597),1,0)</f>
        <v>0</v>
      </c>
      <c r="Y597" s="9" t="n">
        <f aca="false">MOD(INT(E597/86400)+3,7)</f>
        <v>0</v>
      </c>
      <c r="Z597" s="9" t="n">
        <f aca="false">MOD(INT(E597/3600),24)</f>
        <v>13</v>
      </c>
      <c r="AA597" s="6" t="s">
        <v>1439</v>
      </c>
    </row>
    <row r="598" customFormat="false" ht="15" hidden="false" customHeight="false" outlineLevel="0" collapsed="false">
      <c r="A598" s="6" t="s">
        <v>1440</v>
      </c>
      <c r="B598" s="6" t="s">
        <v>43</v>
      </c>
      <c r="C598" s="6" t="s">
        <v>249</v>
      </c>
      <c r="D598" s="6" t="s">
        <v>172</v>
      </c>
      <c r="E598" s="6" t="n">
        <v>1784556181</v>
      </c>
      <c r="F598" s="6" t="n">
        <v>1784558039</v>
      </c>
      <c r="G598" s="6" t="n">
        <v>1784557904</v>
      </c>
      <c r="H598" s="6" t="n">
        <v>1784572431</v>
      </c>
      <c r="J598" s="6" t="n">
        <v>0</v>
      </c>
      <c r="K598" s="6" t="n">
        <v>0</v>
      </c>
      <c r="L598" s="9" t="n">
        <f aca="false">IF(AND(E598&gt;=Scenario!$B$11,E598&lt;Scenario!$B$12),1,0)</f>
        <v>1</v>
      </c>
      <c r="M598" s="9" t="n">
        <f aca="false">IF(AND(L598=1,ISNUMBER(F598)),MAX(0,F598-E598)/60,"")</f>
        <v>30.9666666666667</v>
      </c>
      <c r="N598" s="9" t="n">
        <f aca="false">IF(AND(L598=1,ISNUMBER(G598)),MAX(0,G598-E598)/60,"")</f>
        <v>28.7166666666667</v>
      </c>
      <c r="O598" s="9" t="n">
        <f aca="false">IF(ISNUMBER(H598),IF(AND(H598&gt;=Scenario!$B$11,H598&lt;Scenario!$B$12),1,0),0)</f>
        <v>1</v>
      </c>
      <c r="P598" s="9" t="n">
        <f aca="false">IF(O598=1,MAX(0,H598-E598)/60,"")</f>
        <v>270.833333333333</v>
      </c>
      <c r="Q598" s="9" t="n">
        <f aca="false">INDEX(Scenario!$B$18:$B$20,MATCH(B598,Scenario!$A$18:$A$20,0))</f>
        <v>60</v>
      </c>
      <c r="R598" s="9" t="n">
        <f aca="false">INDEX(Scenario!$C$18:$C$20,MATCH(B598,Scenario!$A$18:$A$20,0))</f>
        <v>1440</v>
      </c>
      <c r="S598" s="9" t="n">
        <f aca="false">IF(ISNUMBER(M598),IF(M598&lt;=Q598,1,0),"")</f>
        <v>1</v>
      </c>
      <c r="T598" s="9" t="n">
        <f aca="false">IF(ISNUMBER(P598),IF(P598&lt;=R598,1,0),"")</f>
        <v>1</v>
      </c>
      <c r="U598" s="9" t="n">
        <f aca="false">IF(E598&gt;Scenario!$B$14,0,IF(OR(AND(ISNUMBER(H598),H598&lt;=Scenario!$B$14),AND(ISNUMBER(I598),I598&lt;=Scenario!$B$14)),0,1))</f>
        <v>0</v>
      </c>
      <c r="V598" s="9" t="n">
        <f aca="false">IF(AND(U598=1,(Scenario!$B$14-E598)/60&gt;R598),1,0)</f>
        <v>0</v>
      </c>
      <c r="W598" s="9" t="n">
        <f aca="false">IF(OR(C598=Scenario!$B$22,C598=Scenario!$C$22),1,0)</f>
        <v>0</v>
      </c>
      <c r="X598" s="9" t="n">
        <f aca="false">IF(ISNUMBER(I598),1,0)</f>
        <v>0</v>
      </c>
      <c r="Y598" s="9" t="n">
        <f aca="false">MOD(INT(E598/86400)+3,7)</f>
        <v>0</v>
      </c>
      <c r="Z598" s="9" t="n">
        <f aca="false">MOD(INT(E598/3600),24)</f>
        <v>14</v>
      </c>
      <c r="AA598" s="6" t="s">
        <v>1441</v>
      </c>
    </row>
    <row r="599" customFormat="false" ht="15" hidden="false" customHeight="false" outlineLevel="0" collapsed="false">
      <c r="A599" s="6" t="s">
        <v>1442</v>
      </c>
      <c r="B599" s="6" t="s">
        <v>43</v>
      </c>
      <c r="C599" s="6" t="s">
        <v>249</v>
      </c>
      <c r="D599" s="6" t="s">
        <v>172</v>
      </c>
      <c r="E599" s="6" t="n">
        <v>1784556425</v>
      </c>
      <c r="F599" s="6" t="n">
        <v>1784557997</v>
      </c>
      <c r="G599" s="6" t="n">
        <v>1784557899</v>
      </c>
      <c r="H599" s="6" t="n">
        <v>1784561296</v>
      </c>
      <c r="J599" s="6" t="n">
        <v>0</v>
      </c>
      <c r="K599" s="6" t="n">
        <v>0</v>
      </c>
      <c r="L599" s="9" t="n">
        <f aca="false">IF(AND(E599&gt;=Scenario!$B$11,E599&lt;Scenario!$B$12),1,0)</f>
        <v>1</v>
      </c>
      <c r="M599" s="9" t="n">
        <f aca="false">IF(AND(L599=1,ISNUMBER(F599)),MAX(0,F599-E599)/60,"")</f>
        <v>26.2</v>
      </c>
      <c r="N599" s="9" t="n">
        <f aca="false">IF(AND(L599=1,ISNUMBER(G599)),MAX(0,G599-E599)/60,"")</f>
        <v>24.5666666666667</v>
      </c>
      <c r="O599" s="9" t="n">
        <f aca="false">IF(ISNUMBER(H599),IF(AND(H599&gt;=Scenario!$B$11,H599&lt;Scenario!$B$12),1,0),0)</f>
        <v>1</v>
      </c>
      <c r="P599" s="9" t="n">
        <f aca="false">IF(O599=1,MAX(0,H599-E599)/60,"")</f>
        <v>81.1833333333333</v>
      </c>
      <c r="Q599" s="9" t="n">
        <f aca="false">INDEX(Scenario!$B$18:$B$20,MATCH(B599,Scenario!$A$18:$A$20,0))</f>
        <v>60</v>
      </c>
      <c r="R599" s="9" t="n">
        <f aca="false">INDEX(Scenario!$C$18:$C$20,MATCH(B599,Scenario!$A$18:$A$20,0))</f>
        <v>1440</v>
      </c>
      <c r="S599" s="9" t="n">
        <f aca="false">IF(ISNUMBER(M599),IF(M599&lt;=Q599,1,0),"")</f>
        <v>1</v>
      </c>
      <c r="T599" s="9" t="n">
        <f aca="false">IF(ISNUMBER(P599),IF(P599&lt;=R599,1,0),"")</f>
        <v>1</v>
      </c>
      <c r="U599" s="9" t="n">
        <f aca="false">IF(E599&gt;Scenario!$B$14,0,IF(OR(AND(ISNUMBER(H599),H599&lt;=Scenario!$B$14),AND(ISNUMBER(I599),I599&lt;=Scenario!$B$14)),0,1))</f>
        <v>0</v>
      </c>
      <c r="V599" s="9" t="n">
        <f aca="false">IF(AND(U599=1,(Scenario!$B$14-E599)/60&gt;R599),1,0)</f>
        <v>0</v>
      </c>
      <c r="W599" s="9" t="n">
        <f aca="false">IF(OR(C599=Scenario!$B$22,C599=Scenario!$C$22),1,0)</f>
        <v>0</v>
      </c>
      <c r="X599" s="9" t="n">
        <f aca="false">IF(ISNUMBER(I599),1,0)</f>
        <v>0</v>
      </c>
      <c r="Y599" s="9" t="n">
        <f aca="false">MOD(INT(E599/86400)+3,7)</f>
        <v>0</v>
      </c>
      <c r="Z599" s="9" t="n">
        <f aca="false">MOD(INT(E599/3600),24)</f>
        <v>14</v>
      </c>
      <c r="AA599" s="6" t="s">
        <v>1443</v>
      </c>
    </row>
    <row r="600" customFormat="false" ht="15" hidden="false" customHeight="false" outlineLevel="0" collapsed="false">
      <c r="A600" s="6" t="s">
        <v>1444</v>
      </c>
      <c r="B600" s="6" t="s">
        <v>44</v>
      </c>
      <c r="C600" s="6" t="s">
        <v>249</v>
      </c>
      <c r="D600" s="6" t="s">
        <v>170</v>
      </c>
      <c r="E600" s="6" t="n">
        <v>1784556749</v>
      </c>
      <c r="F600" s="6" t="n">
        <v>1784556992</v>
      </c>
      <c r="G600" s="6" t="n">
        <v>1784556763</v>
      </c>
      <c r="H600" s="6" t="n">
        <v>1784558815</v>
      </c>
      <c r="J600" s="6" t="n">
        <v>0</v>
      </c>
      <c r="K600" s="6" t="n">
        <v>0</v>
      </c>
      <c r="L600" s="9" t="n">
        <f aca="false">IF(AND(E600&gt;=Scenario!$B$11,E600&lt;Scenario!$B$12),1,0)</f>
        <v>1</v>
      </c>
      <c r="M600" s="9" t="n">
        <f aca="false">IF(AND(L600=1,ISNUMBER(F600)),MAX(0,F600-E600)/60,"")</f>
        <v>4.05</v>
      </c>
      <c r="N600" s="9" t="n">
        <f aca="false">IF(AND(L600=1,ISNUMBER(G600)),MAX(0,G600-E600)/60,"")</f>
        <v>0.233333333333333</v>
      </c>
      <c r="O600" s="9" t="n">
        <f aca="false">IF(ISNUMBER(H600),IF(AND(H600&gt;=Scenario!$B$11,H600&lt;Scenario!$B$12),1,0),0)</f>
        <v>1</v>
      </c>
      <c r="P600" s="9" t="n">
        <f aca="false">IF(O600=1,MAX(0,H600-E600)/60,"")</f>
        <v>34.4333333333333</v>
      </c>
      <c r="Q600" s="9" t="n">
        <f aca="false">INDEX(Scenario!$B$18:$B$20,MATCH(B600,Scenario!$A$18:$A$20,0))</f>
        <v>240</v>
      </c>
      <c r="R600" s="9" t="n">
        <f aca="false">INDEX(Scenario!$C$18:$C$20,MATCH(B600,Scenario!$A$18:$A$20,0))</f>
        <v>4320</v>
      </c>
      <c r="S600" s="9" t="n">
        <f aca="false">IF(ISNUMBER(M600),IF(M600&lt;=Q600,1,0),"")</f>
        <v>1</v>
      </c>
      <c r="T600" s="9" t="n">
        <f aca="false">IF(ISNUMBER(P600),IF(P600&lt;=R600,1,0),"")</f>
        <v>1</v>
      </c>
      <c r="U600" s="9" t="n">
        <f aca="false">IF(E600&gt;Scenario!$B$14,0,IF(OR(AND(ISNUMBER(H600),H600&lt;=Scenario!$B$14),AND(ISNUMBER(I600),I600&lt;=Scenario!$B$14)),0,1))</f>
        <v>0</v>
      </c>
      <c r="V600" s="9" t="n">
        <f aca="false">IF(AND(U600=1,(Scenario!$B$14-E600)/60&gt;R600),1,0)</f>
        <v>0</v>
      </c>
      <c r="W600" s="9" t="n">
        <f aca="false">IF(OR(C600=Scenario!$B$22,C600=Scenario!$C$22),1,0)</f>
        <v>0</v>
      </c>
      <c r="X600" s="9" t="n">
        <f aca="false">IF(ISNUMBER(I600),1,0)</f>
        <v>0</v>
      </c>
      <c r="Y600" s="9" t="n">
        <f aca="false">MOD(INT(E600/86400)+3,7)</f>
        <v>0</v>
      </c>
      <c r="Z600" s="9" t="n">
        <f aca="false">MOD(INT(E600/3600),24)</f>
        <v>14</v>
      </c>
      <c r="AA600" s="6" t="s">
        <v>1445</v>
      </c>
    </row>
    <row r="601" customFormat="false" ht="15" hidden="false" customHeight="false" outlineLevel="0" collapsed="false">
      <c r="A601" s="6" t="s">
        <v>1446</v>
      </c>
      <c r="B601" s="6" t="s">
        <v>44</v>
      </c>
      <c r="C601" s="6" t="s">
        <v>249</v>
      </c>
      <c r="D601" s="6" t="s">
        <v>170</v>
      </c>
      <c r="E601" s="6" t="n">
        <v>1784558430</v>
      </c>
      <c r="F601" s="6" t="n">
        <v>1784558542</v>
      </c>
      <c r="G601" s="6" t="n">
        <v>1784558476</v>
      </c>
      <c r="H601" s="6" t="n">
        <v>1784560134</v>
      </c>
      <c r="J601" s="6" t="n">
        <v>0</v>
      </c>
      <c r="K601" s="6" t="n">
        <v>0</v>
      </c>
      <c r="L601" s="9" t="n">
        <f aca="false">IF(AND(E601&gt;=Scenario!$B$11,E601&lt;Scenario!$B$12),1,0)</f>
        <v>1</v>
      </c>
      <c r="M601" s="9" t="n">
        <f aca="false">IF(AND(L601=1,ISNUMBER(F601)),MAX(0,F601-E601)/60,"")</f>
        <v>1.86666666666667</v>
      </c>
      <c r="N601" s="9" t="n">
        <f aca="false">IF(AND(L601=1,ISNUMBER(G601)),MAX(0,G601-E601)/60,"")</f>
        <v>0.766666666666667</v>
      </c>
      <c r="O601" s="9" t="n">
        <f aca="false">IF(ISNUMBER(H601),IF(AND(H601&gt;=Scenario!$B$11,H601&lt;Scenario!$B$12),1,0),0)</f>
        <v>1</v>
      </c>
      <c r="P601" s="9" t="n">
        <f aca="false">IF(O601=1,MAX(0,H601-E601)/60,"")</f>
        <v>28.4</v>
      </c>
      <c r="Q601" s="9" t="n">
        <f aca="false">INDEX(Scenario!$B$18:$B$20,MATCH(B601,Scenario!$A$18:$A$20,0))</f>
        <v>240</v>
      </c>
      <c r="R601" s="9" t="n">
        <f aca="false">INDEX(Scenario!$C$18:$C$20,MATCH(B601,Scenario!$A$18:$A$20,0))</f>
        <v>4320</v>
      </c>
      <c r="S601" s="9" t="n">
        <f aca="false">IF(ISNUMBER(M601),IF(M601&lt;=Q601,1,0),"")</f>
        <v>1</v>
      </c>
      <c r="T601" s="9" t="n">
        <f aca="false">IF(ISNUMBER(P601),IF(P601&lt;=R601,1,0),"")</f>
        <v>1</v>
      </c>
      <c r="U601" s="9" t="n">
        <f aca="false">IF(E601&gt;Scenario!$B$14,0,IF(OR(AND(ISNUMBER(H601),H601&lt;=Scenario!$B$14),AND(ISNUMBER(I601),I601&lt;=Scenario!$B$14)),0,1))</f>
        <v>0</v>
      </c>
      <c r="V601" s="9" t="n">
        <f aca="false">IF(AND(U601=1,(Scenario!$B$14-E601)/60&gt;R601),1,0)</f>
        <v>0</v>
      </c>
      <c r="W601" s="9" t="n">
        <f aca="false">IF(OR(C601=Scenario!$B$22,C601=Scenario!$C$22),1,0)</f>
        <v>0</v>
      </c>
      <c r="X601" s="9" t="n">
        <f aca="false">IF(ISNUMBER(I601),1,0)</f>
        <v>0</v>
      </c>
      <c r="Y601" s="9" t="n">
        <f aca="false">MOD(INT(E601/86400)+3,7)</f>
        <v>0</v>
      </c>
      <c r="Z601" s="9" t="n">
        <f aca="false">MOD(INT(E601/3600),24)</f>
        <v>14</v>
      </c>
      <c r="AA601" s="6" t="s">
        <v>1447</v>
      </c>
    </row>
    <row r="602" customFormat="false" ht="15" hidden="false" customHeight="false" outlineLevel="0" collapsed="false">
      <c r="A602" s="6" t="s">
        <v>1448</v>
      </c>
      <c r="B602" s="6" t="s">
        <v>44</v>
      </c>
      <c r="C602" s="6" t="s">
        <v>249</v>
      </c>
      <c r="D602" s="6" t="s">
        <v>171</v>
      </c>
      <c r="E602" s="6" t="n">
        <v>1784558720</v>
      </c>
      <c r="F602" s="6" t="n">
        <v>1784559041</v>
      </c>
      <c r="G602" s="6" t="n">
        <v>1784558828</v>
      </c>
      <c r="H602" s="6" t="n">
        <v>1784559908</v>
      </c>
      <c r="J602" s="6" t="n">
        <v>0</v>
      </c>
      <c r="K602" s="6" t="n">
        <v>0</v>
      </c>
      <c r="L602" s="9" t="n">
        <f aca="false">IF(AND(E602&gt;=Scenario!$B$11,E602&lt;Scenario!$B$12),1,0)</f>
        <v>1</v>
      </c>
      <c r="M602" s="9" t="n">
        <f aca="false">IF(AND(L602=1,ISNUMBER(F602)),MAX(0,F602-E602)/60,"")</f>
        <v>5.35</v>
      </c>
      <c r="N602" s="9" t="n">
        <f aca="false">IF(AND(L602=1,ISNUMBER(G602)),MAX(0,G602-E602)/60,"")</f>
        <v>1.8</v>
      </c>
      <c r="O602" s="9" t="n">
        <f aca="false">IF(ISNUMBER(H602),IF(AND(H602&gt;=Scenario!$B$11,H602&lt;Scenario!$B$12),1,0),0)</f>
        <v>1</v>
      </c>
      <c r="P602" s="9" t="n">
        <f aca="false">IF(O602=1,MAX(0,H602-E602)/60,"")</f>
        <v>19.8</v>
      </c>
      <c r="Q602" s="9" t="n">
        <f aca="false">INDEX(Scenario!$B$18:$B$20,MATCH(B602,Scenario!$A$18:$A$20,0))</f>
        <v>240</v>
      </c>
      <c r="R602" s="9" t="n">
        <f aca="false">INDEX(Scenario!$C$18:$C$20,MATCH(B602,Scenario!$A$18:$A$20,0))</f>
        <v>4320</v>
      </c>
      <c r="S602" s="9" t="n">
        <f aca="false">IF(ISNUMBER(M602),IF(M602&lt;=Q602,1,0),"")</f>
        <v>1</v>
      </c>
      <c r="T602" s="9" t="n">
        <f aca="false">IF(ISNUMBER(P602),IF(P602&lt;=R602,1,0),"")</f>
        <v>1</v>
      </c>
      <c r="U602" s="9" t="n">
        <f aca="false">IF(E602&gt;Scenario!$B$14,0,IF(OR(AND(ISNUMBER(H602),H602&lt;=Scenario!$B$14),AND(ISNUMBER(I602),I602&lt;=Scenario!$B$14)),0,1))</f>
        <v>0</v>
      </c>
      <c r="V602" s="9" t="n">
        <f aca="false">IF(AND(U602=1,(Scenario!$B$14-E602)/60&gt;R602),1,0)</f>
        <v>0</v>
      </c>
      <c r="W602" s="9" t="n">
        <f aca="false">IF(OR(C602=Scenario!$B$22,C602=Scenario!$C$22),1,0)</f>
        <v>0</v>
      </c>
      <c r="X602" s="9" t="n">
        <f aca="false">IF(ISNUMBER(I602),1,0)</f>
        <v>0</v>
      </c>
      <c r="Y602" s="9" t="n">
        <f aca="false">MOD(INT(E602/86400)+3,7)</f>
        <v>0</v>
      </c>
      <c r="Z602" s="9" t="n">
        <f aca="false">MOD(INT(E602/3600),24)</f>
        <v>14</v>
      </c>
      <c r="AA602" s="6" t="s">
        <v>1449</v>
      </c>
    </row>
    <row r="603" customFormat="false" ht="15" hidden="false" customHeight="false" outlineLevel="0" collapsed="false">
      <c r="A603" s="6" t="s">
        <v>1450</v>
      </c>
      <c r="B603" s="6" t="s">
        <v>42</v>
      </c>
      <c r="C603" s="6" t="s">
        <v>288</v>
      </c>
      <c r="D603" s="6" t="s">
        <v>170</v>
      </c>
      <c r="E603" s="6" t="n">
        <v>1784559445</v>
      </c>
      <c r="F603" s="6" t="n">
        <v>1784560016</v>
      </c>
      <c r="G603" s="6" t="n">
        <v>1784559941</v>
      </c>
      <c r="H603" s="6" t="n">
        <v>1784561301</v>
      </c>
      <c r="J603" s="6" t="n">
        <v>0</v>
      </c>
      <c r="K603" s="6" t="n">
        <v>0</v>
      </c>
      <c r="L603" s="9" t="n">
        <f aca="false">IF(AND(E603&gt;=Scenario!$B$11,E603&lt;Scenario!$B$12),1,0)</f>
        <v>1</v>
      </c>
      <c r="M603" s="9" t="n">
        <f aca="false">IF(AND(L603=1,ISNUMBER(F603)),MAX(0,F603-E603)/60,"")</f>
        <v>9.51666666666667</v>
      </c>
      <c r="N603" s="9" t="n">
        <f aca="false">IF(AND(L603=1,ISNUMBER(G603)),MAX(0,G603-E603)/60,"")</f>
        <v>8.26666666666667</v>
      </c>
      <c r="O603" s="9" t="n">
        <f aca="false">IF(ISNUMBER(H603),IF(AND(H603&gt;=Scenario!$B$11,H603&lt;Scenario!$B$12),1,0),0)</f>
        <v>1</v>
      </c>
      <c r="P603" s="9" t="n">
        <f aca="false">IF(O603=1,MAX(0,H603-E603)/60,"")</f>
        <v>30.9333333333333</v>
      </c>
      <c r="Q603" s="9" t="n">
        <f aca="false">INDEX(Scenario!$B$18:$B$20,MATCH(B603,Scenario!$A$18:$A$20,0))</f>
        <v>15</v>
      </c>
      <c r="R603" s="9" t="n">
        <f aca="false">INDEX(Scenario!$C$18:$C$20,MATCH(B603,Scenario!$A$18:$A$20,0))</f>
        <v>240</v>
      </c>
      <c r="S603" s="9" t="n">
        <f aca="false">IF(ISNUMBER(M603),IF(M603&lt;=Q603,1,0),"")</f>
        <v>1</v>
      </c>
      <c r="T603" s="9" t="n">
        <f aca="false">IF(ISNUMBER(P603),IF(P603&lt;=R603,1,0),"")</f>
        <v>1</v>
      </c>
      <c r="U603" s="9" t="n">
        <f aca="false">IF(E603&gt;Scenario!$B$14,0,IF(OR(AND(ISNUMBER(H603),H603&lt;=Scenario!$B$14),AND(ISNUMBER(I603),I603&lt;=Scenario!$B$14)),0,1))</f>
        <v>0</v>
      </c>
      <c r="V603" s="9" t="n">
        <f aca="false">IF(AND(U603=1,(Scenario!$B$14-E603)/60&gt;R603),1,0)</f>
        <v>0</v>
      </c>
      <c r="W603" s="9" t="n">
        <f aca="false">IF(OR(C603=Scenario!$B$22,C603=Scenario!$C$22),1,0)</f>
        <v>0</v>
      </c>
      <c r="X603" s="9" t="n">
        <f aca="false">IF(ISNUMBER(I603),1,0)</f>
        <v>0</v>
      </c>
      <c r="Y603" s="9" t="n">
        <f aca="false">MOD(INT(E603/86400)+3,7)</f>
        <v>0</v>
      </c>
      <c r="Z603" s="9" t="n">
        <f aca="false">MOD(INT(E603/3600),24)</f>
        <v>14</v>
      </c>
      <c r="AA603" s="6" t="s">
        <v>1451</v>
      </c>
    </row>
    <row r="604" customFormat="false" ht="15" hidden="false" customHeight="false" outlineLevel="0" collapsed="false">
      <c r="A604" s="6" t="s">
        <v>1452</v>
      </c>
      <c r="B604" s="6" t="s">
        <v>44</v>
      </c>
      <c r="C604" s="6" t="s">
        <v>46</v>
      </c>
      <c r="D604" s="6" t="s">
        <v>171</v>
      </c>
      <c r="E604" s="6" t="n">
        <v>1784559746</v>
      </c>
      <c r="F604" s="6" t="n">
        <v>1784561434</v>
      </c>
      <c r="G604" s="6" t="n">
        <v>1784561311</v>
      </c>
      <c r="H604" s="6" t="n">
        <v>1784565098</v>
      </c>
      <c r="J604" s="6" t="n">
        <v>0</v>
      </c>
      <c r="K604" s="6" t="n">
        <v>1</v>
      </c>
      <c r="L604" s="9" t="n">
        <f aca="false">IF(AND(E604&gt;=Scenario!$B$11,E604&lt;Scenario!$B$12),1,0)</f>
        <v>1</v>
      </c>
      <c r="M604" s="9" t="n">
        <f aca="false">IF(AND(L604=1,ISNUMBER(F604)),MAX(0,F604-E604)/60,"")</f>
        <v>28.1333333333333</v>
      </c>
      <c r="N604" s="9" t="n">
        <f aca="false">IF(AND(L604=1,ISNUMBER(G604)),MAX(0,G604-E604)/60,"")</f>
        <v>26.0833333333333</v>
      </c>
      <c r="O604" s="9" t="n">
        <f aca="false">IF(ISNUMBER(H604),IF(AND(H604&gt;=Scenario!$B$11,H604&lt;Scenario!$B$12),1,0),0)</f>
        <v>1</v>
      </c>
      <c r="P604" s="9" t="n">
        <f aca="false">IF(O604=1,MAX(0,H604-E604)/60,"")</f>
        <v>89.2</v>
      </c>
      <c r="Q604" s="9" t="n">
        <f aca="false">INDEX(Scenario!$B$18:$B$20,MATCH(B604,Scenario!$A$18:$A$20,0))</f>
        <v>240</v>
      </c>
      <c r="R604" s="9" t="n">
        <f aca="false">INDEX(Scenario!$C$18:$C$20,MATCH(B604,Scenario!$A$18:$A$20,0))</f>
        <v>4320</v>
      </c>
      <c r="S604" s="9" t="n">
        <f aca="false">IF(ISNUMBER(M604),IF(M604&lt;=Q604,1,0),"")</f>
        <v>1</v>
      </c>
      <c r="T604" s="9" t="n">
        <f aca="false">IF(ISNUMBER(P604),IF(P604&lt;=R604,1,0),"")</f>
        <v>1</v>
      </c>
      <c r="U604" s="9" t="n">
        <f aca="false">IF(E604&gt;Scenario!$B$14,0,IF(OR(AND(ISNUMBER(H604),H604&lt;=Scenario!$B$14),AND(ISNUMBER(I604),I604&lt;=Scenario!$B$14)),0,1))</f>
        <v>0</v>
      </c>
      <c r="V604" s="9" t="n">
        <f aca="false">IF(AND(U604=1,(Scenario!$B$14-E604)/60&gt;R604),1,0)</f>
        <v>0</v>
      </c>
      <c r="W604" s="9" t="n">
        <f aca="false">IF(OR(C604=Scenario!$B$22,C604=Scenario!$C$22),1,0)</f>
        <v>1</v>
      </c>
      <c r="X604" s="9" t="n">
        <f aca="false">IF(ISNUMBER(I604),1,0)</f>
        <v>0</v>
      </c>
      <c r="Y604" s="9" t="n">
        <f aca="false">MOD(INT(E604/86400)+3,7)</f>
        <v>0</v>
      </c>
      <c r="Z604" s="9" t="n">
        <f aca="false">MOD(INT(E604/3600),24)</f>
        <v>15</v>
      </c>
      <c r="AA604" s="6" t="s">
        <v>1453</v>
      </c>
    </row>
    <row r="605" customFormat="false" ht="15" hidden="false" customHeight="false" outlineLevel="0" collapsed="false">
      <c r="A605" s="6" t="s">
        <v>1454</v>
      </c>
      <c r="B605" s="6" t="s">
        <v>44</v>
      </c>
      <c r="C605" s="6" t="s">
        <v>249</v>
      </c>
      <c r="D605" s="6" t="s">
        <v>172</v>
      </c>
      <c r="E605" s="6" t="n">
        <v>1784560183</v>
      </c>
      <c r="F605" s="6" t="n">
        <v>1784561816</v>
      </c>
      <c r="G605" s="6" t="n">
        <v>1784561674</v>
      </c>
      <c r="H605" s="6" t="n">
        <v>1784564079</v>
      </c>
      <c r="J605" s="6" t="n">
        <v>0</v>
      </c>
      <c r="K605" s="6" t="n">
        <v>0</v>
      </c>
      <c r="L605" s="9" t="n">
        <f aca="false">IF(AND(E605&gt;=Scenario!$B$11,E605&lt;Scenario!$B$12),1,0)</f>
        <v>1</v>
      </c>
      <c r="M605" s="9" t="n">
        <f aca="false">IF(AND(L605=1,ISNUMBER(F605)),MAX(0,F605-E605)/60,"")</f>
        <v>27.2166666666667</v>
      </c>
      <c r="N605" s="9" t="n">
        <f aca="false">IF(AND(L605=1,ISNUMBER(G605)),MAX(0,G605-E605)/60,"")</f>
        <v>24.85</v>
      </c>
      <c r="O605" s="9" t="n">
        <f aca="false">IF(ISNUMBER(H605),IF(AND(H605&gt;=Scenario!$B$11,H605&lt;Scenario!$B$12),1,0),0)</f>
        <v>1</v>
      </c>
      <c r="P605" s="9" t="n">
        <f aca="false">IF(O605=1,MAX(0,H605-E605)/60,"")</f>
        <v>64.9333333333333</v>
      </c>
      <c r="Q605" s="9" t="n">
        <f aca="false">INDEX(Scenario!$B$18:$B$20,MATCH(B605,Scenario!$A$18:$A$20,0))</f>
        <v>240</v>
      </c>
      <c r="R605" s="9" t="n">
        <f aca="false">INDEX(Scenario!$C$18:$C$20,MATCH(B605,Scenario!$A$18:$A$20,0))</f>
        <v>4320</v>
      </c>
      <c r="S605" s="9" t="n">
        <f aca="false">IF(ISNUMBER(M605),IF(M605&lt;=Q605,1,0),"")</f>
        <v>1</v>
      </c>
      <c r="T605" s="9" t="n">
        <f aca="false">IF(ISNUMBER(P605),IF(P605&lt;=R605,1,0),"")</f>
        <v>1</v>
      </c>
      <c r="U605" s="9" t="n">
        <f aca="false">IF(E605&gt;Scenario!$B$14,0,IF(OR(AND(ISNUMBER(H605),H605&lt;=Scenario!$B$14),AND(ISNUMBER(I605),I605&lt;=Scenario!$B$14)),0,1))</f>
        <v>0</v>
      </c>
      <c r="V605" s="9" t="n">
        <f aca="false">IF(AND(U605=1,(Scenario!$B$14-E605)/60&gt;R605),1,0)</f>
        <v>0</v>
      </c>
      <c r="W605" s="9" t="n">
        <f aca="false">IF(OR(C605=Scenario!$B$22,C605=Scenario!$C$22),1,0)</f>
        <v>0</v>
      </c>
      <c r="X605" s="9" t="n">
        <f aca="false">IF(ISNUMBER(I605),1,0)</f>
        <v>0</v>
      </c>
      <c r="Y605" s="9" t="n">
        <f aca="false">MOD(INT(E605/86400)+3,7)</f>
        <v>0</v>
      </c>
      <c r="Z605" s="9" t="n">
        <f aca="false">MOD(INT(E605/3600),24)</f>
        <v>15</v>
      </c>
      <c r="AA605" s="6" t="s">
        <v>1455</v>
      </c>
    </row>
    <row r="606" customFormat="false" ht="15" hidden="false" customHeight="false" outlineLevel="0" collapsed="false">
      <c r="A606" s="6" t="s">
        <v>1456</v>
      </c>
      <c r="B606" s="6" t="s">
        <v>43</v>
      </c>
      <c r="C606" s="6" t="s">
        <v>46</v>
      </c>
      <c r="D606" s="6" t="s">
        <v>172</v>
      </c>
      <c r="E606" s="6" t="n">
        <v>1784562740</v>
      </c>
      <c r="F606" s="6" t="n">
        <v>1784562852</v>
      </c>
      <c r="G606" s="6" t="n">
        <v>1784562790</v>
      </c>
      <c r="H606" s="6" t="n">
        <v>1784564508</v>
      </c>
      <c r="J606" s="6" t="n">
        <v>0</v>
      </c>
      <c r="K606" s="6" t="n">
        <v>0</v>
      </c>
      <c r="L606" s="9" t="n">
        <f aca="false">IF(AND(E606&gt;=Scenario!$B$11,E606&lt;Scenario!$B$12),1,0)</f>
        <v>1</v>
      </c>
      <c r="M606" s="9" t="n">
        <f aca="false">IF(AND(L606=1,ISNUMBER(F606)),MAX(0,F606-E606)/60,"")</f>
        <v>1.86666666666667</v>
      </c>
      <c r="N606" s="9" t="n">
        <f aca="false">IF(AND(L606=1,ISNUMBER(G606)),MAX(0,G606-E606)/60,"")</f>
        <v>0.833333333333333</v>
      </c>
      <c r="O606" s="9" t="n">
        <f aca="false">IF(ISNUMBER(H606),IF(AND(H606&gt;=Scenario!$B$11,H606&lt;Scenario!$B$12),1,0),0)</f>
        <v>1</v>
      </c>
      <c r="P606" s="9" t="n">
        <f aca="false">IF(O606=1,MAX(0,H606-E606)/60,"")</f>
        <v>29.4666666666667</v>
      </c>
      <c r="Q606" s="9" t="n">
        <f aca="false">INDEX(Scenario!$B$18:$B$20,MATCH(B606,Scenario!$A$18:$A$20,0))</f>
        <v>60</v>
      </c>
      <c r="R606" s="9" t="n">
        <f aca="false">INDEX(Scenario!$C$18:$C$20,MATCH(B606,Scenario!$A$18:$A$20,0))</f>
        <v>1440</v>
      </c>
      <c r="S606" s="9" t="n">
        <f aca="false">IF(ISNUMBER(M606),IF(M606&lt;=Q606,1,0),"")</f>
        <v>1</v>
      </c>
      <c r="T606" s="9" t="n">
        <f aca="false">IF(ISNUMBER(P606),IF(P606&lt;=R606,1,0),"")</f>
        <v>1</v>
      </c>
      <c r="U606" s="9" t="n">
        <f aca="false">IF(E606&gt;Scenario!$B$14,0,IF(OR(AND(ISNUMBER(H606),H606&lt;=Scenario!$B$14),AND(ISNUMBER(I606),I606&lt;=Scenario!$B$14)),0,1))</f>
        <v>0</v>
      </c>
      <c r="V606" s="9" t="n">
        <f aca="false">IF(AND(U606=1,(Scenario!$B$14-E606)/60&gt;R606),1,0)</f>
        <v>0</v>
      </c>
      <c r="W606" s="9" t="n">
        <f aca="false">IF(OR(C606=Scenario!$B$22,C606=Scenario!$C$22),1,0)</f>
        <v>1</v>
      </c>
      <c r="X606" s="9" t="n">
        <f aca="false">IF(ISNUMBER(I606),1,0)</f>
        <v>0</v>
      </c>
      <c r="Y606" s="9" t="n">
        <f aca="false">MOD(INT(E606/86400)+3,7)</f>
        <v>0</v>
      </c>
      <c r="Z606" s="9" t="n">
        <f aca="false">MOD(INT(E606/3600),24)</f>
        <v>15</v>
      </c>
      <c r="AA606" s="6" t="s">
        <v>1457</v>
      </c>
    </row>
    <row r="607" customFormat="false" ht="15" hidden="false" customHeight="false" outlineLevel="0" collapsed="false">
      <c r="A607" s="6" t="s">
        <v>1458</v>
      </c>
      <c r="B607" s="6" t="s">
        <v>43</v>
      </c>
      <c r="C607" s="6" t="s">
        <v>46</v>
      </c>
      <c r="D607" s="6" t="s">
        <v>170</v>
      </c>
      <c r="E607" s="6" t="n">
        <v>1784563870</v>
      </c>
      <c r="F607" s="6" t="n">
        <v>1784564047</v>
      </c>
      <c r="G607" s="6" t="n">
        <v>1784563920</v>
      </c>
      <c r="H607" s="6" t="n">
        <v>1784565710</v>
      </c>
      <c r="J607" s="6" t="n">
        <v>0</v>
      </c>
      <c r="K607" s="6" t="n">
        <v>0</v>
      </c>
      <c r="L607" s="9" t="n">
        <f aca="false">IF(AND(E607&gt;=Scenario!$B$11,E607&lt;Scenario!$B$12),1,0)</f>
        <v>1</v>
      </c>
      <c r="M607" s="9" t="n">
        <f aca="false">IF(AND(L607=1,ISNUMBER(F607)),MAX(0,F607-E607)/60,"")</f>
        <v>2.95</v>
      </c>
      <c r="N607" s="9" t="n">
        <f aca="false">IF(AND(L607=1,ISNUMBER(G607)),MAX(0,G607-E607)/60,"")</f>
        <v>0.833333333333333</v>
      </c>
      <c r="O607" s="9" t="n">
        <f aca="false">IF(ISNUMBER(H607),IF(AND(H607&gt;=Scenario!$B$11,H607&lt;Scenario!$B$12),1,0),0)</f>
        <v>1</v>
      </c>
      <c r="P607" s="9" t="n">
        <f aca="false">IF(O607=1,MAX(0,H607-E607)/60,"")</f>
        <v>30.6666666666667</v>
      </c>
      <c r="Q607" s="9" t="n">
        <f aca="false">INDEX(Scenario!$B$18:$B$20,MATCH(B607,Scenario!$A$18:$A$20,0))</f>
        <v>60</v>
      </c>
      <c r="R607" s="9" t="n">
        <f aca="false">INDEX(Scenario!$C$18:$C$20,MATCH(B607,Scenario!$A$18:$A$20,0))</f>
        <v>1440</v>
      </c>
      <c r="S607" s="9" t="n">
        <f aca="false">IF(ISNUMBER(M607),IF(M607&lt;=Q607,1,0),"")</f>
        <v>1</v>
      </c>
      <c r="T607" s="9" t="n">
        <f aca="false">IF(ISNUMBER(P607),IF(P607&lt;=R607,1,0),"")</f>
        <v>1</v>
      </c>
      <c r="U607" s="9" t="n">
        <f aca="false">IF(E607&gt;Scenario!$B$14,0,IF(OR(AND(ISNUMBER(H607),H607&lt;=Scenario!$B$14),AND(ISNUMBER(I607),I607&lt;=Scenario!$B$14)),0,1))</f>
        <v>0</v>
      </c>
      <c r="V607" s="9" t="n">
        <f aca="false">IF(AND(U607=1,(Scenario!$B$14-E607)/60&gt;R607),1,0)</f>
        <v>0</v>
      </c>
      <c r="W607" s="9" t="n">
        <f aca="false">IF(OR(C607=Scenario!$B$22,C607=Scenario!$C$22),1,0)</f>
        <v>1</v>
      </c>
      <c r="X607" s="9" t="n">
        <f aca="false">IF(ISNUMBER(I607),1,0)</f>
        <v>0</v>
      </c>
      <c r="Y607" s="9" t="n">
        <f aca="false">MOD(INT(E607/86400)+3,7)</f>
        <v>0</v>
      </c>
      <c r="Z607" s="9" t="n">
        <f aca="false">MOD(INT(E607/3600),24)</f>
        <v>16</v>
      </c>
      <c r="AA607" s="6" t="s">
        <v>1459</v>
      </c>
    </row>
    <row r="608" customFormat="false" ht="15" hidden="false" customHeight="false" outlineLevel="0" collapsed="false">
      <c r="A608" s="6" t="s">
        <v>1460</v>
      </c>
      <c r="B608" s="6" t="s">
        <v>43</v>
      </c>
      <c r="C608" s="6" t="s">
        <v>288</v>
      </c>
      <c r="D608" s="6" t="s">
        <v>171</v>
      </c>
      <c r="E608" s="6" t="n">
        <v>1784564307</v>
      </c>
      <c r="F608" s="6" t="n">
        <v>1784564450</v>
      </c>
      <c r="G608" s="6" t="n">
        <v>1784564347</v>
      </c>
      <c r="H608" s="6" t="n">
        <v>1784567638</v>
      </c>
      <c r="J608" s="6" t="n">
        <v>0</v>
      </c>
      <c r="K608" s="6" t="n">
        <v>0</v>
      </c>
      <c r="L608" s="9" t="n">
        <f aca="false">IF(AND(E608&gt;=Scenario!$B$11,E608&lt;Scenario!$B$12),1,0)</f>
        <v>1</v>
      </c>
      <c r="M608" s="9" t="n">
        <f aca="false">IF(AND(L608=1,ISNUMBER(F608)),MAX(0,F608-E608)/60,"")</f>
        <v>2.38333333333333</v>
      </c>
      <c r="N608" s="9" t="n">
        <f aca="false">IF(AND(L608=1,ISNUMBER(G608)),MAX(0,G608-E608)/60,"")</f>
        <v>0.666666666666667</v>
      </c>
      <c r="O608" s="9" t="n">
        <f aca="false">IF(ISNUMBER(H608),IF(AND(H608&gt;=Scenario!$B$11,H608&lt;Scenario!$B$12),1,0),0)</f>
        <v>1</v>
      </c>
      <c r="P608" s="9" t="n">
        <f aca="false">IF(O608=1,MAX(0,H608-E608)/60,"")</f>
        <v>55.5166666666667</v>
      </c>
      <c r="Q608" s="9" t="n">
        <f aca="false">INDEX(Scenario!$B$18:$B$20,MATCH(B608,Scenario!$A$18:$A$20,0))</f>
        <v>60</v>
      </c>
      <c r="R608" s="9" t="n">
        <f aca="false">INDEX(Scenario!$C$18:$C$20,MATCH(B608,Scenario!$A$18:$A$20,0))</f>
        <v>1440</v>
      </c>
      <c r="S608" s="9" t="n">
        <f aca="false">IF(ISNUMBER(M608),IF(M608&lt;=Q608,1,0),"")</f>
        <v>1</v>
      </c>
      <c r="T608" s="9" t="n">
        <f aca="false">IF(ISNUMBER(P608),IF(P608&lt;=R608,1,0),"")</f>
        <v>1</v>
      </c>
      <c r="U608" s="9" t="n">
        <f aca="false">IF(E608&gt;Scenario!$B$14,0,IF(OR(AND(ISNUMBER(H608),H608&lt;=Scenario!$B$14),AND(ISNUMBER(I608),I608&lt;=Scenario!$B$14)),0,1))</f>
        <v>0</v>
      </c>
      <c r="V608" s="9" t="n">
        <f aca="false">IF(AND(U608=1,(Scenario!$B$14-E608)/60&gt;R608),1,0)</f>
        <v>0</v>
      </c>
      <c r="W608" s="9" t="n">
        <f aca="false">IF(OR(C608=Scenario!$B$22,C608=Scenario!$C$22),1,0)</f>
        <v>0</v>
      </c>
      <c r="X608" s="9" t="n">
        <f aca="false">IF(ISNUMBER(I608),1,0)</f>
        <v>0</v>
      </c>
      <c r="Y608" s="9" t="n">
        <f aca="false">MOD(INT(E608/86400)+3,7)</f>
        <v>0</v>
      </c>
      <c r="Z608" s="9" t="n">
        <f aca="false">MOD(INT(E608/3600),24)</f>
        <v>16</v>
      </c>
      <c r="AA608" s="6" t="s">
        <v>1461</v>
      </c>
    </row>
    <row r="609" customFormat="false" ht="15" hidden="false" customHeight="false" outlineLevel="0" collapsed="false">
      <c r="A609" s="6" t="s">
        <v>1462</v>
      </c>
      <c r="B609" s="6" t="s">
        <v>44</v>
      </c>
      <c r="C609" s="6" t="s">
        <v>249</v>
      </c>
      <c r="D609" s="6" t="s">
        <v>172</v>
      </c>
      <c r="E609" s="6" t="n">
        <v>1784565741</v>
      </c>
      <c r="F609" s="6" t="n">
        <v>1784565927</v>
      </c>
      <c r="G609" s="6" t="n">
        <v>1784565767</v>
      </c>
      <c r="H609" s="6" t="n">
        <v>1784669693</v>
      </c>
      <c r="J609" s="6" t="n">
        <v>1</v>
      </c>
      <c r="K609" s="6" t="n">
        <v>0</v>
      </c>
      <c r="L609" s="9" t="n">
        <f aca="false">IF(AND(E609&gt;=Scenario!$B$11,E609&lt;Scenario!$B$12),1,0)</f>
        <v>1</v>
      </c>
      <c r="M609" s="9" t="n">
        <f aca="false">IF(AND(L609=1,ISNUMBER(F609)),MAX(0,F609-E609)/60,"")</f>
        <v>3.1</v>
      </c>
      <c r="N609" s="9" t="n">
        <f aca="false">IF(AND(L609=1,ISNUMBER(G609)),MAX(0,G609-E609)/60,"")</f>
        <v>0.433333333333333</v>
      </c>
      <c r="O609" s="9" t="n">
        <f aca="false">IF(ISNUMBER(H609),IF(AND(H609&gt;=Scenario!$B$11,H609&lt;Scenario!$B$12),1,0),0)</f>
        <v>1</v>
      </c>
      <c r="P609" s="9" t="n">
        <f aca="false">IF(O609=1,MAX(0,H609-E609)/60,"")</f>
        <v>1732.53333333333</v>
      </c>
      <c r="Q609" s="9" t="n">
        <f aca="false">INDEX(Scenario!$B$18:$B$20,MATCH(B609,Scenario!$A$18:$A$20,0))</f>
        <v>240</v>
      </c>
      <c r="R609" s="9" t="n">
        <f aca="false">INDEX(Scenario!$C$18:$C$20,MATCH(B609,Scenario!$A$18:$A$20,0))</f>
        <v>4320</v>
      </c>
      <c r="S609" s="9" t="n">
        <f aca="false">IF(ISNUMBER(M609),IF(M609&lt;=Q609,1,0),"")</f>
        <v>1</v>
      </c>
      <c r="T609" s="9" t="n">
        <f aca="false">IF(ISNUMBER(P609),IF(P609&lt;=R609,1,0),"")</f>
        <v>1</v>
      </c>
      <c r="U609" s="9" t="n">
        <f aca="false">IF(E609&gt;Scenario!$B$14,0,IF(OR(AND(ISNUMBER(H609),H609&lt;=Scenario!$B$14),AND(ISNUMBER(I609),I609&lt;=Scenario!$B$14)),0,1))</f>
        <v>0</v>
      </c>
      <c r="V609" s="9" t="n">
        <f aca="false">IF(AND(U609=1,(Scenario!$B$14-E609)/60&gt;R609),1,0)</f>
        <v>0</v>
      </c>
      <c r="W609" s="9" t="n">
        <f aca="false">IF(OR(C609=Scenario!$B$22,C609=Scenario!$C$22),1,0)</f>
        <v>0</v>
      </c>
      <c r="X609" s="9" t="n">
        <f aca="false">IF(ISNUMBER(I609),1,0)</f>
        <v>0</v>
      </c>
      <c r="Y609" s="9" t="n">
        <f aca="false">MOD(INT(E609/86400)+3,7)</f>
        <v>0</v>
      </c>
      <c r="Z609" s="9" t="n">
        <f aca="false">MOD(INT(E609/3600),24)</f>
        <v>16</v>
      </c>
      <c r="AA609" s="6" t="s">
        <v>1463</v>
      </c>
    </row>
    <row r="610" customFormat="false" ht="15" hidden="false" customHeight="false" outlineLevel="0" collapsed="false">
      <c r="A610" s="6" t="s">
        <v>1464</v>
      </c>
      <c r="B610" s="6" t="s">
        <v>44</v>
      </c>
      <c r="C610" s="6" t="s">
        <v>46</v>
      </c>
      <c r="D610" s="6" t="s">
        <v>170</v>
      </c>
      <c r="E610" s="6" t="n">
        <v>1784565763</v>
      </c>
      <c r="F610" s="6" t="n">
        <v>1784565909</v>
      </c>
      <c r="G610" s="6" t="n">
        <v>1784565780</v>
      </c>
      <c r="H610" s="6" t="n">
        <v>1784637727</v>
      </c>
      <c r="J610" s="6" t="n">
        <v>1</v>
      </c>
      <c r="K610" s="6" t="n">
        <v>0</v>
      </c>
      <c r="L610" s="9" t="n">
        <f aca="false">IF(AND(E610&gt;=Scenario!$B$11,E610&lt;Scenario!$B$12),1,0)</f>
        <v>1</v>
      </c>
      <c r="M610" s="9" t="n">
        <f aca="false">IF(AND(L610=1,ISNUMBER(F610)),MAX(0,F610-E610)/60,"")</f>
        <v>2.43333333333333</v>
      </c>
      <c r="N610" s="9" t="n">
        <f aca="false">IF(AND(L610=1,ISNUMBER(G610)),MAX(0,G610-E610)/60,"")</f>
        <v>0.283333333333333</v>
      </c>
      <c r="O610" s="9" t="n">
        <f aca="false">IF(ISNUMBER(H610),IF(AND(H610&gt;=Scenario!$B$11,H610&lt;Scenario!$B$12),1,0),0)</f>
        <v>1</v>
      </c>
      <c r="P610" s="9" t="n">
        <f aca="false">IF(O610=1,MAX(0,H610-E610)/60,"")</f>
        <v>1199.4</v>
      </c>
      <c r="Q610" s="9" t="n">
        <f aca="false">INDEX(Scenario!$B$18:$B$20,MATCH(B610,Scenario!$A$18:$A$20,0))</f>
        <v>240</v>
      </c>
      <c r="R610" s="9" t="n">
        <f aca="false">INDEX(Scenario!$C$18:$C$20,MATCH(B610,Scenario!$A$18:$A$20,0))</f>
        <v>4320</v>
      </c>
      <c r="S610" s="9" t="n">
        <f aca="false">IF(ISNUMBER(M610),IF(M610&lt;=Q610,1,0),"")</f>
        <v>1</v>
      </c>
      <c r="T610" s="9" t="n">
        <f aca="false">IF(ISNUMBER(P610),IF(P610&lt;=R610,1,0),"")</f>
        <v>1</v>
      </c>
      <c r="U610" s="9" t="n">
        <f aca="false">IF(E610&gt;Scenario!$B$14,0,IF(OR(AND(ISNUMBER(H610),H610&lt;=Scenario!$B$14),AND(ISNUMBER(I610),I610&lt;=Scenario!$B$14)),0,1))</f>
        <v>0</v>
      </c>
      <c r="V610" s="9" t="n">
        <f aca="false">IF(AND(U610=1,(Scenario!$B$14-E610)/60&gt;R610),1,0)</f>
        <v>0</v>
      </c>
      <c r="W610" s="9" t="n">
        <f aca="false">IF(OR(C610=Scenario!$B$22,C610=Scenario!$C$22),1,0)</f>
        <v>1</v>
      </c>
      <c r="X610" s="9" t="n">
        <f aca="false">IF(ISNUMBER(I610),1,0)</f>
        <v>0</v>
      </c>
      <c r="Y610" s="9" t="n">
        <f aca="false">MOD(INT(E610/86400)+3,7)</f>
        <v>0</v>
      </c>
      <c r="Z610" s="9" t="n">
        <f aca="false">MOD(INT(E610/3600),24)</f>
        <v>16</v>
      </c>
      <c r="AA610" s="6" t="s">
        <v>1465</v>
      </c>
    </row>
    <row r="611" customFormat="false" ht="15" hidden="false" customHeight="false" outlineLevel="0" collapsed="false">
      <c r="A611" s="6" t="s">
        <v>1466</v>
      </c>
      <c r="B611" s="6" t="s">
        <v>43</v>
      </c>
      <c r="C611" s="6" t="s">
        <v>46</v>
      </c>
      <c r="D611" s="6" t="s">
        <v>171</v>
      </c>
      <c r="E611" s="6" t="n">
        <v>1784566162</v>
      </c>
      <c r="F611" s="6" t="n">
        <v>1784567144</v>
      </c>
      <c r="G611" s="6" t="n">
        <v>1784566921</v>
      </c>
      <c r="H611" s="6" t="n">
        <v>1784570289</v>
      </c>
      <c r="J611" s="6" t="n">
        <v>0</v>
      </c>
      <c r="K611" s="6" t="n">
        <v>0</v>
      </c>
      <c r="L611" s="9" t="n">
        <f aca="false">IF(AND(E611&gt;=Scenario!$B$11,E611&lt;Scenario!$B$12),1,0)</f>
        <v>1</v>
      </c>
      <c r="M611" s="9" t="n">
        <f aca="false">IF(AND(L611=1,ISNUMBER(F611)),MAX(0,F611-E611)/60,"")</f>
        <v>16.3666666666667</v>
      </c>
      <c r="N611" s="9" t="n">
        <f aca="false">IF(AND(L611=1,ISNUMBER(G611)),MAX(0,G611-E611)/60,"")</f>
        <v>12.65</v>
      </c>
      <c r="O611" s="9" t="n">
        <f aca="false">IF(ISNUMBER(H611),IF(AND(H611&gt;=Scenario!$B$11,H611&lt;Scenario!$B$12),1,0),0)</f>
        <v>1</v>
      </c>
      <c r="P611" s="9" t="n">
        <f aca="false">IF(O611=1,MAX(0,H611-E611)/60,"")</f>
        <v>68.7833333333333</v>
      </c>
      <c r="Q611" s="9" t="n">
        <f aca="false">INDEX(Scenario!$B$18:$B$20,MATCH(B611,Scenario!$A$18:$A$20,0))</f>
        <v>60</v>
      </c>
      <c r="R611" s="9" t="n">
        <f aca="false">INDEX(Scenario!$C$18:$C$20,MATCH(B611,Scenario!$A$18:$A$20,0))</f>
        <v>1440</v>
      </c>
      <c r="S611" s="9" t="n">
        <f aca="false">IF(ISNUMBER(M611),IF(M611&lt;=Q611,1,0),"")</f>
        <v>1</v>
      </c>
      <c r="T611" s="9" t="n">
        <f aca="false">IF(ISNUMBER(P611),IF(P611&lt;=R611,1,0),"")</f>
        <v>1</v>
      </c>
      <c r="U611" s="9" t="n">
        <f aca="false">IF(E611&gt;Scenario!$B$14,0,IF(OR(AND(ISNUMBER(H611),H611&lt;=Scenario!$B$14),AND(ISNUMBER(I611),I611&lt;=Scenario!$B$14)),0,1))</f>
        <v>0</v>
      </c>
      <c r="V611" s="9" t="n">
        <f aca="false">IF(AND(U611=1,(Scenario!$B$14-E611)/60&gt;R611),1,0)</f>
        <v>0</v>
      </c>
      <c r="W611" s="9" t="n">
        <f aca="false">IF(OR(C611=Scenario!$B$22,C611=Scenario!$C$22),1,0)</f>
        <v>1</v>
      </c>
      <c r="X611" s="9" t="n">
        <f aca="false">IF(ISNUMBER(I611),1,0)</f>
        <v>0</v>
      </c>
      <c r="Y611" s="9" t="n">
        <f aca="false">MOD(INT(E611/86400)+3,7)</f>
        <v>0</v>
      </c>
      <c r="Z611" s="9" t="n">
        <f aca="false">MOD(INT(E611/3600),24)</f>
        <v>16</v>
      </c>
      <c r="AA611" s="6" t="s">
        <v>1467</v>
      </c>
    </row>
    <row r="612" customFormat="false" ht="15" hidden="false" customHeight="false" outlineLevel="0" collapsed="false">
      <c r="A612" s="6" t="s">
        <v>1468</v>
      </c>
      <c r="B612" s="6" t="s">
        <v>44</v>
      </c>
      <c r="C612" s="6" t="s">
        <v>46</v>
      </c>
      <c r="D612" s="6" t="s">
        <v>171</v>
      </c>
      <c r="E612" s="6" t="n">
        <v>1784567130</v>
      </c>
      <c r="F612" s="6" t="n">
        <v>1784567825</v>
      </c>
      <c r="G612" s="6" t="n">
        <v>1784567649</v>
      </c>
      <c r="H612" s="6" t="n">
        <v>1784569067</v>
      </c>
      <c r="J612" s="6" t="n">
        <v>0</v>
      </c>
      <c r="K612" s="6" t="n">
        <v>0</v>
      </c>
      <c r="L612" s="9" t="n">
        <f aca="false">IF(AND(E612&gt;=Scenario!$B$11,E612&lt;Scenario!$B$12),1,0)</f>
        <v>1</v>
      </c>
      <c r="M612" s="9" t="n">
        <f aca="false">IF(AND(L612=1,ISNUMBER(F612)),MAX(0,F612-E612)/60,"")</f>
        <v>11.5833333333333</v>
      </c>
      <c r="N612" s="9" t="n">
        <f aca="false">IF(AND(L612=1,ISNUMBER(G612)),MAX(0,G612-E612)/60,"")</f>
        <v>8.65</v>
      </c>
      <c r="O612" s="9" t="n">
        <f aca="false">IF(ISNUMBER(H612),IF(AND(H612&gt;=Scenario!$B$11,H612&lt;Scenario!$B$12),1,0),0)</f>
        <v>1</v>
      </c>
      <c r="P612" s="9" t="n">
        <f aca="false">IF(O612=1,MAX(0,H612-E612)/60,"")</f>
        <v>32.2833333333333</v>
      </c>
      <c r="Q612" s="9" t="n">
        <f aca="false">INDEX(Scenario!$B$18:$B$20,MATCH(B612,Scenario!$A$18:$A$20,0))</f>
        <v>240</v>
      </c>
      <c r="R612" s="9" t="n">
        <f aca="false">INDEX(Scenario!$C$18:$C$20,MATCH(B612,Scenario!$A$18:$A$20,0))</f>
        <v>4320</v>
      </c>
      <c r="S612" s="9" t="n">
        <f aca="false">IF(ISNUMBER(M612),IF(M612&lt;=Q612,1,0),"")</f>
        <v>1</v>
      </c>
      <c r="T612" s="9" t="n">
        <f aca="false">IF(ISNUMBER(P612),IF(P612&lt;=R612,1,0),"")</f>
        <v>1</v>
      </c>
      <c r="U612" s="9" t="n">
        <f aca="false">IF(E612&gt;Scenario!$B$14,0,IF(OR(AND(ISNUMBER(H612),H612&lt;=Scenario!$B$14),AND(ISNUMBER(I612),I612&lt;=Scenario!$B$14)),0,1))</f>
        <v>0</v>
      </c>
      <c r="V612" s="9" t="n">
        <f aca="false">IF(AND(U612=1,(Scenario!$B$14-E612)/60&gt;R612),1,0)</f>
        <v>0</v>
      </c>
      <c r="W612" s="9" t="n">
        <f aca="false">IF(OR(C612=Scenario!$B$22,C612=Scenario!$C$22),1,0)</f>
        <v>1</v>
      </c>
      <c r="X612" s="9" t="n">
        <f aca="false">IF(ISNUMBER(I612),1,0)</f>
        <v>0</v>
      </c>
      <c r="Y612" s="9" t="n">
        <f aca="false">MOD(INT(E612/86400)+3,7)</f>
        <v>0</v>
      </c>
      <c r="Z612" s="9" t="n">
        <f aca="false">MOD(INT(E612/3600),24)</f>
        <v>17</v>
      </c>
      <c r="AA612" s="6" t="s">
        <v>1469</v>
      </c>
    </row>
    <row r="613" customFormat="false" ht="15" hidden="false" customHeight="false" outlineLevel="0" collapsed="false">
      <c r="A613" s="6" t="s">
        <v>1470</v>
      </c>
      <c r="B613" s="6" t="s">
        <v>43</v>
      </c>
      <c r="C613" s="6" t="s">
        <v>288</v>
      </c>
      <c r="D613" s="6" t="s">
        <v>172</v>
      </c>
      <c r="E613" s="6" t="n">
        <v>1784569142</v>
      </c>
      <c r="F613" s="6" t="n">
        <v>1784569375</v>
      </c>
      <c r="G613" s="6" t="n">
        <v>1784569199</v>
      </c>
      <c r="H613" s="6" t="n">
        <v>1784572276</v>
      </c>
      <c r="J613" s="6" t="n">
        <v>0</v>
      </c>
      <c r="K613" s="6" t="n">
        <v>0</v>
      </c>
      <c r="L613" s="9" t="n">
        <f aca="false">IF(AND(E613&gt;=Scenario!$B$11,E613&lt;Scenario!$B$12),1,0)</f>
        <v>1</v>
      </c>
      <c r="M613" s="9" t="n">
        <f aca="false">IF(AND(L613=1,ISNUMBER(F613)),MAX(0,F613-E613)/60,"")</f>
        <v>3.88333333333333</v>
      </c>
      <c r="N613" s="9" t="n">
        <f aca="false">IF(AND(L613=1,ISNUMBER(G613)),MAX(0,G613-E613)/60,"")</f>
        <v>0.95</v>
      </c>
      <c r="O613" s="9" t="n">
        <f aca="false">IF(ISNUMBER(H613),IF(AND(H613&gt;=Scenario!$B$11,H613&lt;Scenario!$B$12),1,0),0)</f>
        <v>1</v>
      </c>
      <c r="P613" s="9" t="n">
        <f aca="false">IF(O613=1,MAX(0,H613-E613)/60,"")</f>
        <v>52.2333333333333</v>
      </c>
      <c r="Q613" s="9" t="n">
        <f aca="false">INDEX(Scenario!$B$18:$B$20,MATCH(B613,Scenario!$A$18:$A$20,0))</f>
        <v>60</v>
      </c>
      <c r="R613" s="9" t="n">
        <f aca="false">INDEX(Scenario!$C$18:$C$20,MATCH(B613,Scenario!$A$18:$A$20,0))</f>
        <v>1440</v>
      </c>
      <c r="S613" s="9" t="n">
        <f aca="false">IF(ISNUMBER(M613),IF(M613&lt;=Q613,1,0),"")</f>
        <v>1</v>
      </c>
      <c r="T613" s="9" t="n">
        <f aca="false">IF(ISNUMBER(P613),IF(P613&lt;=R613,1,0),"")</f>
        <v>1</v>
      </c>
      <c r="U613" s="9" t="n">
        <f aca="false">IF(E613&gt;Scenario!$B$14,0,IF(OR(AND(ISNUMBER(H613),H613&lt;=Scenario!$B$14),AND(ISNUMBER(I613),I613&lt;=Scenario!$B$14)),0,1))</f>
        <v>0</v>
      </c>
      <c r="V613" s="9" t="n">
        <f aca="false">IF(AND(U613=1,(Scenario!$B$14-E613)/60&gt;R613),1,0)</f>
        <v>0</v>
      </c>
      <c r="W613" s="9" t="n">
        <f aca="false">IF(OR(C613=Scenario!$B$22,C613=Scenario!$C$22),1,0)</f>
        <v>0</v>
      </c>
      <c r="X613" s="9" t="n">
        <f aca="false">IF(ISNUMBER(I613),1,0)</f>
        <v>0</v>
      </c>
      <c r="Y613" s="9" t="n">
        <f aca="false">MOD(INT(E613/86400)+3,7)</f>
        <v>0</v>
      </c>
      <c r="Z613" s="9" t="n">
        <f aca="false">MOD(INT(E613/3600),24)</f>
        <v>17</v>
      </c>
      <c r="AA613" s="6" t="s">
        <v>1471</v>
      </c>
    </row>
    <row r="614" customFormat="false" ht="15" hidden="false" customHeight="false" outlineLevel="0" collapsed="false">
      <c r="A614" s="6" t="s">
        <v>1472</v>
      </c>
      <c r="B614" s="6" t="s">
        <v>44</v>
      </c>
      <c r="C614" s="6" t="s">
        <v>46</v>
      </c>
      <c r="D614" s="6" t="s">
        <v>170</v>
      </c>
      <c r="E614" s="6" t="n">
        <v>1784569445</v>
      </c>
      <c r="F614" s="6" t="n">
        <v>1784569706</v>
      </c>
      <c r="G614" s="6" t="n">
        <v>1784569488</v>
      </c>
      <c r="H614" s="6" t="n">
        <v>1784572111</v>
      </c>
      <c r="J614" s="6" t="n">
        <v>0</v>
      </c>
      <c r="K614" s="6" t="n">
        <v>0</v>
      </c>
      <c r="L614" s="9" t="n">
        <f aca="false">IF(AND(E614&gt;=Scenario!$B$11,E614&lt;Scenario!$B$12),1,0)</f>
        <v>1</v>
      </c>
      <c r="M614" s="9" t="n">
        <f aca="false">IF(AND(L614=1,ISNUMBER(F614)),MAX(0,F614-E614)/60,"")</f>
        <v>4.35</v>
      </c>
      <c r="N614" s="9" t="n">
        <f aca="false">IF(AND(L614=1,ISNUMBER(G614)),MAX(0,G614-E614)/60,"")</f>
        <v>0.716666666666667</v>
      </c>
      <c r="O614" s="9" t="n">
        <f aca="false">IF(ISNUMBER(H614),IF(AND(H614&gt;=Scenario!$B$11,H614&lt;Scenario!$B$12),1,0),0)</f>
        <v>1</v>
      </c>
      <c r="P614" s="9" t="n">
        <f aca="false">IF(O614=1,MAX(0,H614-E614)/60,"")</f>
        <v>44.4333333333333</v>
      </c>
      <c r="Q614" s="9" t="n">
        <f aca="false">INDEX(Scenario!$B$18:$B$20,MATCH(B614,Scenario!$A$18:$A$20,0))</f>
        <v>240</v>
      </c>
      <c r="R614" s="9" t="n">
        <f aca="false">INDEX(Scenario!$C$18:$C$20,MATCH(B614,Scenario!$A$18:$A$20,0))</f>
        <v>4320</v>
      </c>
      <c r="S614" s="9" t="n">
        <f aca="false">IF(ISNUMBER(M614),IF(M614&lt;=Q614,1,0),"")</f>
        <v>1</v>
      </c>
      <c r="T614" s="9" t="n">
        <f aca="false">IF(ISNUMBER(P614),IF(P614&lt;=R614,1,0),"")</f>
        <v>1</v>
      </c>
      <c r="U614" s="9" t="n">
        <f aca="false">IF(E614&gt;Scenario!$B$14,0,IF(OR(AND(ISNUMBER(H614),H614&lt;=Scenario!$B$14),AND(ISNUMBER(I614),I614&lt;=Scenario!$B$14)),0,1))</f>
        <v>0</v>
      </c>
      <c r="V614" s="9" t="n">
        <f aca="false">IF(AND(U614=1,(Scenario!$B$14-E614)/60&gt;R614),1,0)</f>
        <v>0</v>
      </c>
      <c r="W614" s="9" t="n">
        <f aca="false">IF(OR(C614=Scenario!$B$22,C614=Scenario!$C$22),1,0)</f>
        <v>1</v>
      </c>
      <c r="X614" s="9" t="n">
        <f aca="false">IF(ISNUMBER(I614),1,0)</f>
        <v>0</v>
      </c>
      <c r="Y614" s="9" t="n">
        <f aca="false">MOD(INT(E614/86400)+3,7)</f>
        <v>0</v>
      </c>
      <c r="Z614" s="9" t="n">
        <f aca="false">MOD(INT(E614/3600),24)</f>
        <v>17</v>
      </c>
      <c r="AA614" s="6" t="s">
        <v>1473</v>
      </c>
    </row>
    <row r="615" customFormat="false" ht="15" hidden="false" customHeight="false" outlineLevel="0" collapsed="false">
      <c r="A615" s="6" t="s">
        <v>1474</v>
      </c>
      <c r="B615" s="6" t="s">
        <v>44</v>
      </c>
      <c r="C615" s="6" t="s">
        <v>288</v>
      </c>
      <c r="D615" s="6" t="s">
        <v>171</v>
      </c>
      <c r="E615" s="6" t="n">
        <v>1784569568</v>
      </c>
      <c r="F615" s="6" t="n">
        <v>1784569806</v>
      </c>
      <c r="G615" s="6" t="n">
        <v>1784569590</v>
      </c>
      <c r="H615" s="6" t="n">
        <v>1784573733</v>
      </c>
      <c r="J615" s="6" t="n">
        <v>0</v>
      </c>
      <c r="K615" s="6" t="n">
        <v>0</v>
      </c>
      <c r="L615" s="9" t="n">
        <f aca="false">IF(AND(E615&gt;=Scenario!$B$11,E615&lt;Scenario!$B$12),1,0)</f>
        <v>1</v>
      </c>
      <c r="M615" s="9" t="n">
        <f aca="false">IF(AND(L615=1,ISNUMBER(F615)),MAX(0,F615-E615)/60,"")</f>
        <v>3.96666666666667</v>
      </c>
      <c r="N615" s="9" t="n">
        <f aca="false">IF(AND(L615=1,ISNUMBER(G615)),MAX(0,G615-E615)/60,"")</f>
        <v>0.366666666666667</v>
      </c>
      <c r="O615" s="9" t="n">
        <f aca="false">IF(ISNUMBER(H615),IF(AND(H615&gt;=Scenario!$B$11,H615&lt;Scenario!$B$12),1,0),0)</f>
        <v>1</v>
      </c>
      <c r="P615" s="9" t="n">
        <f aca="false">IF(O615=1,MAX(0,H615-E615)/60,"")</f>
        <v>69.4166666666667</v>
      </c>
      <c r="Q615" s="9" t="n">
        <f aca="false">INDEX(Scenario!$B$18:$B$20,MATCH(B615,Scenario!$A$18:$A$20,0))</f>
        <v>240</v>
      </c>
      <c r="R615" s="9" t="n">
        <f aca="false">INDEX(Scenario!$C$18:$C$20,MATCH(B615,Scenario!$A$18:$A$20,0))</f>
        <v>4320</v>
      </c>
      <c r="S615" s="9" t="n">
        <f aca="false">IF(ISNUMBER(M615),IF(M615&lt;=Q615,1,0),"")</f>
        <v>1</v>
      </c>
      <c r="T615" s="9" t="n">
        <f aca="false">IF(ISNUMBER(P615),IF(P615&lt;=R615,1,0),"")</f>
        <v>1</v>
      </c>
      <c r="U615" s="9" t="n">
        <f aca="false">IF(E615&gt;Scenario!$B$14,0,IF(OR(AND(ISNUMBER(H615),H615&lt;=Scenario!$B$14),AND(ISNUMBER(I615),I615&lt;=Scenario!$B$14)),0,1))</f>
        <v>0</v>
      </c>
      <c r="V615" s="9" t="n">
        <f aca="false">IF(AND(U615=1,(Scenario!$B$14-E615)/60&gt;R615),1,0)</f>
        <v>0</v>
      </c>
      <c r="W615" s="9" t="n">
        <f aca="false">IF(OR(C615=Scenario!$B$22,C615=Scenario!$C$22),1,0)</f>
        <v>0</v>
      </c>
      <c r="X615" s="9" t="n">
        <f aca="false">IF(ISNUMBER(I615),1,0)</f>
        <v>0</v>
      </c>
      <c r="Y615" s="9" t="n">
        <f aca="false">MOD(INT(E615/86400)+3,7)</f>
        <v>0</v>
      </c>
      <c r="Z615" s="9" t="n">
        <f aca="false">MOD(INT(E615/3600),24)</f>
        <v>17</v>
      </c>
      <c r="AA615" s="6" t="s">
        <v>1475</v>
      </c>
    </row>
    <row r="616" customFormat="false" ht="15" hidden="false" customHeight="false" outlineLevel="0" collapsed="false">
      <c r="A616" s="6" t="s">
        <v>1476</v>
      </c>
      <c r="B616" s="6" t="s">
        <v>43</v>
      </c>
      <c r="C616" s="6" t="s">
        <v>288</v>
      </c>
      <c r="D616" s="6" t="s">
        <v>172</v>
      </c>
      <c r="E616" s="6" t="n">
        <v>1784570740</v>
      </c>
      <c r="F616" s="6" t="n">
        <v>1784570973</v>
      </c>
      <c r="G616" s="6" t="n">
        <v>1784570750</v>
      </c>
      <c r="H616" s="6" t="n">
        <v>1784572212</v>
      </c>
      <c r="J616" s="6" t="n">
        <v>0</v>
      </c>
      <c r="K616" s="6" t="n">
        <v>0</v>
      </c>
      <c r="L616" s="9" t="n">
        <f aca="false">IF(AND(E616&gt;=Scenario!$B$11,E616&lt;Scenario!$B$12),1,0)</f>
        <v>1</v>
      </c>
      <c r="M616" s="9" t="n">
        <f aca="false">IF(AND(L616=1,ISNUMBER(F616)),MAX(0,F616-E616)/60,"")</f>
        <v>3.88333333333333</v>
      </c>
      <c r="N616" s="9" t="n">
        <f aca="false">IF(AND(L616=1,ISNUMBER(G616)),MAX(0,G616-E616)/60,"")</f>
        <v>0.166666666666667</v>
      </c>
      <c r="O616" s="9" t="n">
        <f aca="false">IF(ISNUMBER(H616),IF(AND(H616&gt;=Scenario!$B$11,H616&lt;Scenario!$B$12),1,0),0)</f>
        <v>1</v>
      </c>
      <c r="P616" s="9" t="n">
        <f aca="false">IF(O616=1,MAX(0,H616-E616)/60,"")</f>
        <v>24.5333333333333</v>
      </c>
      <c r="Q616" s="9" t="n">
        <f aca="false">INDEX(Scenario!$B$18:$B$20,MATCH(B616,Scenario!$A$18:$A$20,0))</f>
        <v>60</v>
      </c>
      <c r="R616" s="9" t="n">
        <f aca="false">INDEX(Scenario!$C$18:$C$20,MATCH(B616,Scenario!$A$18:$A$20,0))</f>
        <v>1440</v>
      </c>
      <c r="S616" s="9" t="n">
        <f aca="false">IF(ISNUMBER(M616),IF(M616&lt;=Q616,1,0),"")</f>
        <v>1</v>
      </c>
      <c r="T616" s="9" t="n">
        <f aca="false">IF(ISNUMBER(P616),IF(P616&lt;=R616,1,0),"")</f>
        <v>1</v>
      </c>
      <c r="U616" s="9" t="n">
        <f aca="false">IF(E616&gt;Scenario!$B$14,0,IF(OR(AND(ISNUMBER(H616),H616&lt;=Scenario!$B$14),AND(ISNUMBER(I616),I616&lt;=Scenario!$B$14)),0,1))</f>
        <v>0</v>
      </c>
      <c r="V616" s="9" t="n">
        <f aca="false">IF(AND(U616=1,(Scenario!$B$14-E616)/60&gt;R616),1,0)</f>
        <v>0</v>
      </c>
      <c r="W616" s="9" t="n">
        <f aca="false">IF(OR(C616=Scenario!$B$22,C616=Scenario!$C$22),1,0)</f>
        <v>0</v>
      </c>
      <c r="X616" s="9" t="n">
        <f aca="false">IF(ISNUMBER(I616),1,0)</f>
        <v>0</v>
      </c>
      <c r="Y616" s="9" t="n">
        <f aca="false">MOD(INT(E616/86400)+3,7)</f>
        <v>0</v>
      </c>
      <c r="Z616" s="9" t="n">
        <f aca="false">MOD(INT(E616/3600),24)</f>
        <v>18</v>
      </c>
      <c r="AA616" s="6" t="s">
        <v>1477</v>
      </c>
    </row>
    <row r="617" customFormat="false" ht="15" hidden="false" customHeight="false" outlineLevel="0" collapsed="false">
      <c r="A617" s="6" t="s">
        <v>1478</v>
      </c>
      <c r="B617" s="6" t="s">
        <v>44</v>
      </c>
      <c r="C617" s="6" t="s">
        <v>249</v>
      </c>
      <c r="D617" s="6" t="s">
        <v>170</v>
      </c>
      <c r="E617" s="6" t="n">
        <v>1784572860</v>
      </c>
      <c r="F617" s="6" t="n">
        <v>1784573085</v>
      </c>
      <c r="G617" s="6" t="n">
        <v>1784572875</v>
      </c>
      <c r="H617" s="6" t="n">
        <v>1784575911</v>
      </c>
      <c r="J617" s="6" t="n">
        <v>0</v>
      </c>
      <c r="K617" s="6" t="n">
        <v>0</v>
      </c>
      <c r="L617" s="9" t="n">
        <f aca="false">IF(AND(E617&gt;=Scenario!$B$11,E617&lt;Scenario!$B$12),1,0)</f>
        <v>1</v>
      </c>
      <c r="M617" s="9" t="n">
        <f aca="false">IF(AND(L617=1,ISNUMBER(F617)),MAX(0,F617-E617)/60,"")</f>
        <v>3.75</v>
      </c>
      <c r="N617" s="9" t="n">
        <f aca="false">IF(AND(L617=1,ISNUMBER(G617)),MAX(0,G617-E617)/60,"")</f>
        <v>0.25</v>
      </c>
      <c r="O617" s="9" t="n">
        <f aca="false">IF(ISNUMBER(H617),IF(AND(H617&gt;=Scenario!$B$11,H617&lt;Scenario!$B$12),1,0),0)</f>
        <v>1</v>
      </c>
      <c r="P617" s="9" t="n">
        <f aca="false">IF(O617=1,MAX(0,H617-E617)/60,"")</f>
        <v>50.85</v>
      </c>
      <c r="Q617" s="9" t="n">
        <f aca="false">INDEX(Scenario!$B$18:$B$20,MATCH(B617,Scenario!$A$18:$A$20,0))</f>
        <v>240</v>
      </c>
      <c r="R617" s="9" t="n">
        <f aca="false">INDEX(Scenario!$C$18:$C$20,MATCH(B617,Scenario!$A$18:$A$20,0))</f>
        <v>4320</v>
      </c>
      <c r="S617" s="9" t="n">
        <f aca="false">IF(ISNUMBER(M617),IF(M617&lt;=Q617,1,0),"")</f>
        <v>1</v>
      </c>
      <c r="T617" s="9" t="n">
        <f aca="false">IF(ISNUMBER(P617),IF(P617&lt;=R617,1,0),"")</f>
        <v>1</v>
      </c>
      <c r="U617" s="9" t="n">
        <f aca="false">IF(E617&gt;Scenario!$B$14,0,IF(OR(AND(ISNUMBER(H617),H617&lt;=Scenario!$B$14),AND(ISNUMBER(I617),I617&lt;=Scenario!$B$14)),0,1))</f>
        <v>0</v>
      </c>
      <c r="V617" s="9" t="n">
        <f aca="false">IF(AND(U617=1,(Scenario!$B$14-E617)/60&gt;R617),1,0)</f>
        <v>0</v>
      </c>
      <c r="W617" s="9" t="n">
        <f aca="false">IF(OR(C617=Scenario!$B$22,C617=Scenario!$C$22),1,0)</f>
        <v>0</v>
      </c>
      <c r="X617" s="9" t="n">
        <f aca="false">IF(ISNUMBER(I617),1,0)</f>
        <v>0</v>
      </c>
      <c r="Y617" s="9" t="n">
        <f aca="false">MOD(INT(E617/86400)+3,7)</f>
        <v>0</v>
      </c>
      <c r="Z617" s="9" t="n">
        <f aca="false">MOD(INT(E617/3600),24)</f>
        <v>18</v>
      </c>
      <c r="AA617" s="6" t="s">
        <v>1479</v>
      </c>
    </row>
    <row r="618" customFormat="false" ht="15" hidden="false" customHeight="false" outlineLevel="0" collapsed="false">
      <c r="A618" s="6" t="s">
        <v>1480</v>
      </c>
      <c r="B618" s="6" t="s">
        <v>42</v>
      </c>
      <c r="C618" s="6" t="s">
        <v>249</v>
      </c>
      <c r="D618" s="6" t="s">
        <v>172</v>
      </c>
      <c r="E618" s="6" t="n">
        <v>1784573621</v>
      </c>
      <c r="F618" s="6" t="n">
        <v>1784573803</v>
      </c>
      <c r="G618" s="6" t="n">
        <v>1784573676</v>
      </c>
      <c r="H618" s="6" t="n">
        <v>1784585209</v>
      </c>
      <c r="J618" s="6" t="n">
        <v>0</v>
      </c>
      <c r="K618" s="6" t="n">
        <v>0</v>
      </c>
      <c r="L618" s="9" t="n">
        <f aca="false">IF(AND(E618&gt;=Scenario!$B$11,E618&lt;Scenario!$B$12),1,0)</f>
        <v>1</v>
      </c>
      <c r="M618" s="9" t="n">
        <f aca="false">IF(AND(L618=1,ISNUMBER(F618)),MAX(0,F618-E618)/60,"")</f>
        <v>3.03333333333333</v>
      </c>
      <c r="N618" s="9" t="n">
        <f aca="false">IF(AND(L618=1,ISNUMBER(G618)),MAX(0,G618-E618)/60,"")</f>
        <v>0.916666666666667</v>
      </c>
      <c r="O618" s="9" t="n">
        <f aca="false">IF(ISNUMBER(H618),IF(AND(H618&gt;=Scenario!$B$11,H618&lt;Scenario!$B$12),1,0),0)</f>
        <v>1</v>
      </c>
      <c r="P618" s="9" t="n">
        <f aca="false">IF(O618=1,MAX(0,H618-E618)/60,"")</f>
        <v>193.133333333333</v>
      </c>
      <c r="Q618" s="9" t="n">
        <f aca="false">INDEX(Scenario!$B$18:$B$20,MATCH(B618,Scenario!$A$18:$A$20,0))</f>
        <v>15</v>
      </c>
      <c r="R618" s="9" t="n">
        <f aca="false">INDEX(Scenario!$C$18:$C$20,MATCH(B618,Scenario!$A$18:$A$20,0))</f>
        <v>240</v>
      </c>
      <c r="S618" s="9" t="n">
        <f aca="false">IF(ISNUMBER(M618),IF(M618&lt;=Q618,1,0),"")</f>
        <v>1</v>
      </c>
      <c r="T618" s="9" t="n">
        <f aca="false">IF(ISNUMBER(P618),IF(P618&lt;=R618,1,0),"")</f>
        <v>1</v>
      </c>
      <c r="U618" s="9" t="n">
        <f aca="false">IF(E618&gt;Scenario!$B$14,0,IF(OR(AND(ISNUMBER(H618),H618&lt;=Scenario!$B$14),AND(ISNUMBER(I618),I618&lt;=Scenario!$B$14)),0,1))</f>
        <v>0</v>
      </c>
      <c r="V618" s="9" t="n">
        <f aca="false">IF(AND(U618=1,(Scenario!$B$14-E618)/60&gt;R618),1,0)</f>
        <v>0</v>
      </c>
      <c r="W618" s="9" t="n">
        <f aca="false">IF(OR(C618=Scenario!$B$22,C618=Scenario!$C$22),1,0)</f>
        <v>0</v>
      </c>
      <c r="X618" s="9" t="n">
        <f aca="false">IF(ISNUMBER(I618),1,0)</f>
        <v>0</v>
      </c>
      <c r="Y618" s="9" t="n">
        <f aca="false">MOD(INT(E618/86400)+3,7)</f>
        <v>0</v>
      </c>
      <c r="Z618" s="9" t="n">
        <f aca="false">MOD(INT(E618/3600),24)</f>
        <v>18</v>
      </c>
      <c r="AA618" s="6" t="s">
        <v>1481</v>
      </c>
    </row>
    <row r="619" customFormat="false" ht="15" hidden="false" customHeight="false" outlineLevel="0" collapsed="false">
      <c r="A619" s="6" t="s">
        <v>1482</v>
      </c>
      <c r="B619" s="6" t="s">
        <v>44</v>
      </c>
      <c r="C619" s="6" t="s">
        <v>46</v>
      </c>
      <c r="D619" s="6" t="s">
        <v>170</v>
      </c>
      <c r="E619" s="6" t="n">
        <v>1784577729</v>
      </c>
      <c r="F619" s="6" t="n">
        <v>1784577942</v>
      </c>
      <c r="G619" s="6" t="n">
        <v>1784577742</v>
      </c>
      <c r="H619" s="6" t="n">
        <v>1784578481</v>
      </c>
      <c r="J619" s="6" t="n">
        <v>0</v>
      </c>
      <c r="K619" s="6" t="n">
        <v>0</v>
      </c>
      <c r="L619" s="9" t="n">
        <f aca="false">IF(AND(E619&gt;=Scenario!$B$11,E619&lt;Scenario!$B$12),1,0)</f>
        <v>1</v>
      </c>
      <c r="M619" s="9" t="n">
        <f aca="false">IF(AND(L619=1,ISNUMBER(F619)),MAX(0,F619-E619)/60,"")</f>
        <v>3.55</v>
      </c>
      <c r="N619" s="9" t="n">
        <f aca="false">IF(AND(L619=1,ISNUMBER(G619)),MAX(0,G619-E619)/60,"")</f>
        <v>0.216666666666667</v>
      </c>
      <c r="O619" s="9" t="n">
        <f aca="false">IF(ISNUMBER(H619),IF(AND(H619&gt;=Scenario!$B$11,H619&lt;Scenario!$B$12),1,0),0)</f>
        <v>1</v>
      </c>
      <c r="P619" s="9" t="n">
        <f aca="false">IF(O619=1,MAX(0,H619-E619)/60,"")</f>
        <v>12.5333333333333</v>
      </c>
      <c r="Q619" s="9" t="n">
        <f aca="false">INDEX(Scenario!$B$18:$B$20,MATCH(B619,Scenario!$A$18:$A$20,0))</f>
        <v>240</v>
      </c>
      <c r="R619" s="9" t="n">
        <f aca="false">INDEX(Scenario!$C$18:$C$20,MATCH(B619,Scenario!$A$18:$A$20,0))</f>
        <v>4320</v>
      </c>
      <c r="S619" s="9" t="n">
        <f aca="false">IF(ISNUMBER(M619),IF(M619&lt;=Q619,1,0),"")</f>
        <v>1</v>
      </c>
      <c r="T619" s="9" t="n">
        <f aca="false">IF(ISNUMBER(P619),IF(P619&lt;=R619,1,0),"")</f>
        <v>1</v>
      </c>
      <c r="U619" s="9" t="n">
        <f aca="false">IF(E619&gt;Scenario!$B$14,0,IF(OR(AND(ISNUMBER(H619),H619&lt;=Scenario!$B$14),AND(ISNUMBER(I619),I619&lt;=Scenario!$B$14)),0,1))</f>
        <v>0</v>
      </c>
      <c r="V619" s="9" t="n">
        <f aca="false">IF(AND(U619=1,(Scenario!$B$14-E619)/60&gt;R619),1,0)</f>
        <v>0</v>
      </c>
      <c r="W619" s="9" t="n">
        <f aca="false">IF(OR(C619=Scenario!$B$22,C619=Scenario!$C$22),1,0)</f>
        <v>1</v>
      </c>
      <c r="X619" s="9" t="n">
        <f aca="false">IF(ISNUMBER(I619),1,0)</f>
        <v>0</v>
      </c>
      <c r="Y619" s="9" t="n">
        <f aca="false">MOD(INT(E619/86400)+3,7)</f>
        <v>0</v>
      </c>
      <c r="Z619" s="9" t="n">
        <f aca="false">MOD(INT(E619/3600),24)</f>
        <v>20</v>
      </c>
      <c r="AA619" s="6" t="s">
        <v>1483</v>
      </c>
    </row>
    <row r="620" customFormat="false" ht="15" hidden="false" customHeight="false" outlineLevel="0" collapsed="false">
      <c r="A620" s="6" t="s">
        <v>1484</v>
      </c>
      <c r="B620" s="6" t="s">
        <v>44</v>
      </c>
      <c r="C620" s="6" t="s">
        <v>46</v>
      </c>
      <c r="D620" s="6" t="s">
        <v>172</v>
      </c>
      <c r="E620" s="6" t="n">
        <v>1784578057</v>
      </c>
      <c r="F620" s="6" t="n">
        <v>1784578211</v>
      </c>
      <c r="G620" s="6" t="n">
        <v>1784578107</v>
      </c>
      <c r="H620" s="6" t="n">
        <v>1784590937</v>
      </c>
      <c r="J620" s="6" t="n">
        <v>1</v>
      </c>
      <c r="K620" s="6" t="n">
        <v>0</v>
      </c>
      <c r="L620" s="9" t="n">
        <f aca="false">IF(AND(E620&gt;=Scenario!$B$11,E620&lt;Scenario!$B$12),1,0)</f>
        <v>1</v>
      </c>
      <c r="M620" s="9" t="n">
        <f aca="false">IF(AND(L620=1,ISNUMBER(F620)),MAX(0,F620-E620)/60,"")</f>
        <v>2.56666666666667</v>
      </c>
      <c r="N620" s="9" t="n">
        <f aca="false">IF(AND(L620=1,ISNUMBER(G620)),MAX(0,G620-E620)/60,"")</f>
        <v>0.833333333333333</v>
      </c>
      <c r="O620" s="9" t="n">
        <f aca="false">IF(ISNUMBER(H620),IF(AND(H620&gt;=Scenario!$B$11,H620&lt;Scenario!$B$12),1,0),0)</f>
        <v>1</v>
      </c>
      <c r="P620" s="9" t="n">
        <f aca="false">IF(O620=1,MAX(0,H620-E620)/60,"")</f>
        <v>214.666666666667</v>
      </c>
      <c r="Q620" s="9" t="n">
        <f aca="false">INDEX(Scenario!$B$18:$B$20,MATCH(B620,Scenario!$A$18:$A$20,0))</f>
        <v>240</v>
      </c>
      <c r="R620" s="9" t="n">
        <f aca="false">INDEX(Scenario!$C$18:$C$20,MATCH(B620,Scenario!$A$18:$A$20,0))</f>
        <v>4320</v>
      </c>
      <c r="S620" s="9" t="n">
        <f aca="false">IF(ISNUMBER(M620),IF(M620&lt;=Q620,1,0),"")</f>
        <v>1</v>
      </c>
      <c r="T620" s="9" t="n">
        <f aca="false">IF(ISNUMBER(P620),IF(P620&lt;=R620,1,0),"")</f>
        <v>1</v>
      </c>
      <c r="U620" s="9" t="n">
        <f aca="false">IF(E620&gt;Scenario!$B$14,0,IF(OR(AND(ISNUMBER(H620),H620&lt;=Scenario!$B$14),AND(ISNUMBER(I620),I620&lt;=Scenario!$B$14)),0,1))</f>
        <v>0</v>
      </c>
      <c r="V620" s="9" t="n">
        <f aca="false">IF(AND(U620=1,(Scenario!$B$14-E620)/60&gt;R620),1,0)</f>
        <v>0</v>
      </c>
      <c r="W620" s="9" t="n">
        <f aca="false">IF(OR(C620=Scenario!$B$22,C620=Scenario!$C$22),1,0)</f>
        <v>1</v>
      </c>
      <c r="X620" s="9" t="n">
        <f aca="false">IF(ISNUMBER(I620),1,0)</f>
        <v>0</v>
      </c>
      <c r="Y620" s="9" t="n">
        <f aca="false">MOD(INT(E620/86400)+3,7)</f>
        <v>0</v>
      </c>
      <c r="Z620" s="9" t="n">
        <f aca="false">MOD(INT(E620/3600),24)</f>
        <v>20</v>
      </c>
      <c r="AA620" s="6" t="s">
        <v>1485</v>
      </c>
    </row>
    <row r="621" customFormat="false" ht="15" hidden="false" customHeight="false" outlineLevel="0" collapsed="false">
      <c r="A621" s="6" t="s">
        <v>1486</v>
      </c>
      <c r="B621" s="6" t="s">
        <v>44</v>
      </c>
      <c r="C621" s="6" t="s">
        <v>249</v>
      </c>
      <c r="D621" s="6" t="s">
        <v>170</v>
      </c>
      <c r="E621" s="6" t="n">
        <v>1784579135</v>
      </c>
      <c r="F621" s="6" t="n">
        <v>1784580510</v>
      </c>
      <c r="G621" s="6" t="n">
        <v>1784580338</v>
      </c>
      <c r="H621" s="6" t="n">
        <v>1784585723</v>
      </c>
      <c r="J621" s="6" t="n">
        <v>0</v>
      </c>
      <c r="K621" s="6" t="n">
        <v>0</v>
      </c>
      <c r="L621" s="9" t="n">
        <f aca="false">IF(AND(E621&gt;=Scenario!$B$11,E621&lt;Scenario!$B$12),1,0)</f>
        <v>1</v>
      </c>
      <c r="M621" s="9" t="n">
        <f aca="false">IF(AND(L621=1,ISNUMBER(F621)),MAX(0,F621-E621)/60,"")</f>
        <v>22.9166666666667</v>
      </c>
      <c r="N621" s="9" t="n">
        <f aca="false">IF(AND(L621=1,ISNUMBER(G621)),MAX(0,G621-E621)/60,"")</f>
        <v>20.05</v>
      </c>
      <c r="O621" s="9" t="n">
        <f aca="false">IF(ISNUMBER(H621),IF(AND(H621&gt;=Scenario!$B$11,H621&lt;Scenario!$B$12),1,0),0)</f>
        <v>1</v>
      </c>
      <c r="P621" s="9" t="n">
        <f aca="false">IF(O621=1,MAX(0,H621-E621)/60,"")</f>
        <v>109.8</v>
      </c>
      <c r="Q621" s="9" t="n">
        <f aca="false">INDEX(Scenario!$B$18:$B$20,MATCH(B621,Scenario!$A$18:$A$20,0))</f>
        <v>240</v>
      </c>
      <c r="R621" s="9" t="n">
        <f aca="false">INDEX(Scenario!$C$18:$C$20,MATCH(B621,Scenario!$A$18:$A$20,0))</f>
        <v>4320</v>
      </c>
      <c r="S621" s="9" t="n">
        <f aca="false">IF(ISNUMBER(M621),IF(M621&lt;=Q621,1,0),"")</f>
        <v>1</v>
      </c>
      <c r="T621" s="9" t="n">
        <f aca="false">IF(ISNUMBER(P621),IF(P621&lt;=R621,1,0),"")</f>
        <v>1</v>
      </c>
      <c r="U621" s="9" t="n">
        <f aca="false">IF(E621&gt;Scenario!$B$14,0,IF(OR(AND(ISNUMBER(H621),H621&lt;=Scenario!$B$14),AND(ISNUMBER(I621),I621&lt;=Scenario!$B$14)),0,1))</f>
        <v>0</v>
      </c>
      <c r="V621" s="9" t="n">
        <f aca="false">IF(AND(U621=1,(Scenario!$B$14-E621)/60&gt;R621),1,0)</f>
        <v>0</v>
      </c>
      <c r="W621" s="9" t="n">
        <f aca="false">IF(OR(C621=Scenario!$B$22,C621=Scenario!$C$22),1,0)</f>
        <v>0</v>
      </c>
      <c r="X621" s="9" t="n">
        <f aca="false">IF(ISNUMBER(I621),1,0)</f>
        <v>0</v>
      </c>
      <c r="Y621" s="9" t="n">
        <f aca="false">MOD(INT(E621/86400)+3,7)</f>
        <v>0</v>
      </c>
      <c r="Z621" s="9" t="n">
        <f aca="false">MOD(INT(E621/3600),24)</f>
        <v>20</v>
      </c>
      <c r="AA621" s="6" t="s">
        <v>1487</v>
      </c>
    </row>
    <row r="622" customFormat="false" ht="15" hidden="false" customHeight="false" outlineLevel="0" collapsed="false">
      <c r="A622" s="6" t="s">
        <v>1488</v>
      </c>
      <c r="B622" s="6" t="s">
        <v>44</v>
      </c>
      <c r="C622" s="6" t="s">
        <v>249</v>
      </c>
      <c r="D622" s="6" t="s">
        <v>171</v>
      </c>
      <c r="E622" s="6" t="n">
        <v>1784580327</v>
      </c>
      <c r="F622" s="6" t="n">
        <v>1784580566</v>
      </c>
      <c r="G622" s="6" t="n">
        <v>1784580347</v>
      </c>
      <c r="H622" s="6" t="n">
        <v>1784588522</v>
      </c>
      <c r="J622" s="6" t="n">
        <v>0</v>
      </c>
      <c r="K622" s="6" t="n">
        <v>0</v>
      </c>
      <c r="L622" s="9" t="n">
        <f aca="false">IF(AND(E622&gt;=Scenario!$B$11,E622&lt;Scenario!$B$12),1,0)</f>
        <v>1</v>
      </c>
      <c r="M622" s="9" t="n">
        <f aca="false">IF(AND(L622=1,ISNUMBER(F622)),MAX(0,F622-E622)/60,"")</f>
        <v>3.98333333333333</v>
      </c>
      <c r="N622" s="9" t="n">
        <f aca="false">IF(AND(L622=1,ISNUMBER(G622)),MAX(0,G622-E622)/60,"")</f>
        <v>0.333333333333333</v>
      </c>
      <c r="O622" s="9" t="n">
        <f aca="false">IF(ISNUMBER(H622),IF(AND(H622&gt;=Scenario!$B$11,H622&lt;Scenario!$B$12),1,0),0)</f>
        <v>1</v>
      </c>
      <c r="P622" s="9" t="n">
        <f aca="false">IF(O622=1,MAX(0,H622-E622)/60,"")</f>
        <v>136.583333333333</v>
      </c>
      <c r="Q622" s="9" t="n">
        <f aca="false">INDEX(Scenario!$B$18:$B$20,MATCH(B622,Scenario!$A$18:$A$20,0))</f>
        <v>240</v>
      </c>
      <c r="R622" s="9" t="n">
        <f aca="false">INDEX(Scenario!$C$18:$C$20,MATCH(B622,Scenario!$A$18:$A$20,0))</f>
        <v>4320</v>
      </c>
      <c r="S622" s="9" t="n">
        <f aca="false">IF(ISNUMBER(M622),IF(M622&lt;=Q622,1,0),"")</f>
        <v>1</v>
      </c>
      <c r="T622" s="9" t="n">
        <f aca="false">IF(ISNUMBER(P622),IF(P622&lt;=R622,1,0),"")</f>
        <v>1</v>
      </c>
      <c r="U622" s="9" t="n">
        <f aca="false">IF(E622&gt;Scenario!$B$14,0,IF(OR(AND(ISNUMBER(H622),H622&lt;=Scenario!$B$14),AND(ISNUMBER(I622),I622&lt;=Scenario!$B$14)),0,1))</f>
        <v>0</v>
      </c>
      <c r="V622" s="9" t="n">
        <f aca="false">IF(AND(U622=1,(Scenario!$B$14-E622)/60&gt;R622),1,0)</f>
        <v>0</v>
      </c>
      <c r="W622" s="9" t="n">
        <f aca="false">IF(OR(C622=Scenario!$B$22,C622=Scenario!$C$22),1,0)</f>
        <v>0</v>
      </c>
      <c r="X622" s="9" t="n">
        <f aca="false">IF(ISNUMBER(I622),1,0)</f>
        <v>0</v>
      </c>
      <c r="Y622" s="9" t="n">
        <f aca="false">MOD(INT(E622/86400)+3,7)</f>
        <v>0</v>
      </c>
      <c r="Z622" s="9" t="n">
        <f aca="false">MOD(INT(E622/3600),24)</f>
        <v>20</v>
      </c>
      <c r="AA622" s="6" t="s">
        <v>1489</v>
      </c>
    </row>
    <row r="623" customFormat="false" ht="15" hidden="false" customHeight="false" outlineLevel="0" collapsed="false">
      <c r="A623" s="6" t="s">
        <v>1490</v>
      </c>
      <c r="B623" s="6" t="s">
        <v>44</v>
      </c>
      <c r="C623" s="6" t="s">
        <v>249</v>
      </c>
      <c r="D623" s="6" t="s">
        <v>172</v>
      </c>
      <c r="E623" s="6" t="n">
        <v>1784581299</v>
      </c>
      <c r="F623" s="6" t="n">
        <v>1784581515</v>
      </c>
      <c r="G623" s="6" t="n">
        <v>1784581333</v>
      </c>
      <c r="H623" s="6" t="n">
        <v>1784583587</v>
      </c>
      <c r="J623" s="6" t="n">
        <v>0</v>
      </c>
      <c r="K623" s="6" t="n">
        <v>0</v>
      </c>
      <c r="L623" s="9" t="n">
        <f aca="false">IF(AND(E623&gt;=Scenario!$B$11,E623&lt;Scenario!$B$12),1,0)</f>
        <v>1</v>
      </c>
      <c r="M623" s="9" t="n">
        <f aca="false">IF(AND(L623=1,ISNUMBER(F623)),MAX(0,F623-E623)/60,"")</f>
        <v>3.6</v>
      </c>
      <c r="N623" s="9" t="n">
        <f aca="false">IF(AND(L623=1,ISNUMBER(G623)),MAX(0,G623-E623)/60,"")</f>
        <v>0.566666666666667</v>
      </c>
      <c r="O623" s="9" t="n">
        <f aca="false">IF(ISNUMBER(H623),IF(AND(H623&gt;=Scenario!$B$11,H623&lt;Scenario!$B$12),1,0),0)</f>
        <v>1</v>
      </c>
      <c r="P623" s="9" t="n">
        <f aca="false">IF(O623=1,MAX(0,H623-E623)/60,"")</f>
        <v>38.1333333333333</v>
      </c>
      <c r="Q623" s="9" t="n">
        <f aca="false">INDEX(Scenario!$B$18:$B$20,MATCH(B623,Scenario!$A$18:$A$20,0))</f>
        <v>240</v>
      </c>
      <c r="R623" s="9" t="n">
        <f aca="false">INDEX(Scenario!$C$18:$C$20,MATCH(B623,Scenario!$A$18:$A$20,0))</f>
        <v>4320</v>
      </c>
      <c r="S623" s="9" t="n">
        <f aca="false">IF(ISNUMBER(M623),IF(M623&lt;=Q623,1,0),"")</f>
        <v>1</v>
      </c>
      <c r="T623" s="9" t="n">
        <f aca="false">IF(ISNUMBER(P623),IF(P623&lt;=R623,1,0),"")</f>
        <v>1</v>
      </c>
      <c r="U623" s="9" t="n">
        <f aca="false">IF(E623&gt;Scenario!$B$14,0,IF(OR(AND(ISNUMBER(H623),H623&lt;=Scenario!$B$14),AND(ISNUMBER(I623),I623&lt;=Scenario!$B$14)),0,1))</f>
        <v>0</v>
      </c>
      <c r="V623" s="9" t="n">
        <f aca="false">IF(AND(U623=1,(Scenario!$B$14-E623)/60&gt;R623),1,0)</f>
        <v>0</v>
      </c>
      <c r="W623" s="9" t="n">
        <f aca="false">IF(OR(C623=Scenario!$B$22,C623=Scenario!$C$22),1,0)</f>
        <v>0</v>
      </c>
      <c r="X623" s="9" t="n">
        <f aca="false">IF(ISNUMBER(I623),1,0)</f>
        <v>0</v>
      </c>
      <c r="Y623" s="9" t="n">
        <f aca="false">MOD(INT(E623/86400)+3,7)</f>
        <v>0</v>
      </c>
      <c r="Z623" s="9" t="n">
        <f aca="false">MOD(INT(E623/3600),24)</f>
        <v>21</v>
      </c>
      <c r="AA623" s="6" t="s">
        <v>1491</v>
      </c>
    </row>
    <row r="624" customFormat="false" ht="15" hidden="false" customHeight="false" outlineLevel="0" collapsed="false">
      <c r="A624" s="6" t="s">
        <v>1492</v>
      </c>
      <c r="B624" s="6" t="s">
        <v>44</v>
      </c>
      <c r="C624" s="6" t="s">
        <v>47</v>
      </c>
      <c r="D624" s="6" t="s">
        <v>172</v>
      </c>
      <c r="E624" s="6" t="n">
        <v>1784584577</v>
      </c>
      <c r="F624" s="6" t="n">
        <v>1784585353</v>
      </c>
      <c r="G624" s="6" t="n">
        <v>1784585260</v>
      </c>
      <c r="H624" s="6" t="n">
        <v>1784587189</v>
      </c>
      <c r="J624" s="6" t="n">
        <v>0</v>
      </c>
      <c r="K624" s="6" t="n">
        <v>0</v>
      </c>
      <c r="L624" s="9" t="n">
        <f aca="false">IF(AND(E624&gt;=Scenario!$B$11,E624&lt;Scenario!$B$12),1,0)</f>
        <v>1</v>
      </c>
      <c r="M624" s="9" t="n">
        <f aca="false">IF(AND(L624=1,ISNUMBER(F624)),MAX(0,F624-E624)/60,"")</f>
        <v>12.9333333333333</v>
      </c>
      <c r="N624" s="9" t="n">
        <f aca="false">IF(AND(L624=1,ISNUMBER(G624)),MAX(0,G624-E624)/60,"")</f>
        <v>11.3833333333333</v>
      </c>
      <c r="O624" s="9" t="n">
        <f aca="false">IF(ISNUMBER(H624),IF(AND(H624&gt;=Scenario!$B$11,H624&lt;Scenario!$B$12),1,0),0)</f>
        <v>1</v>
      </c>
      <c r="P624" s="9" t="n">
        <f aca="false">IF(O624=1,MAX(0,H624-E624)/60,"")</f>
        <v>43.5333333333333</v>
      </c>
      <c r="Q624" s="9" t="n">
        <f aca="false">INDEX(Scenario!$B$18:$B$20,MATCH(B624,Scenario!$A$18:$A$20,0))</f>
        <v>240</v>
      </c>
      <c r="R624" s="9" t="n">
        <f aca="false">INDEX(Scenario!$C$18:$C$20,MATCH(B624,Scenario!$A$18:$A$20,0))</f>
        <v>4320</v>
      </c>
      <c r="S624" s="9" t="n">
        <f aca="false">IF(ISNUMBER(M624),IF(M624&lt;=Q624,1,0),"")</f>
        <v>1</v>
      </c>
      <c r="T624" s="9" t="n">
        <f aca="false">IF(ISNUMBER(P624),IF(P624&lt;=R624,1,0),"")</f>
        <v>1</v>
      </c>
      <c r="U624" s="9" t="n">
        <f aca="false">IF(E624&gt;Scenario!$B$14,0,IF(OR(AND(ISNUMBER(H624),H624&lt;=Scenario!$B$14),AND(ISNUMBER(I624),I624&lt;=Scenario!$B$14)),0,1))</f>
        <v>0</v>
      </c>
      <c r="V624" s="9" t="n">
        <f aca="false">IF(AND(U624=1,(Scenario!$B$14-E624)/60&gt;R624),1,0)</f>
        <v>0</v>
      </c>
      <c r="W624" s="9" t="n">
        <f aca="false">IF(OR(C624=Scenario!$B$22,C624=Scenario!$C$22),1,0)</f>
        <v>1</v>
      </c>
      <c r="X624" s="9" t="n">
        <f aca="false">IF(ISNUMBER(I624),1,0)</f>
        <v>0</v>
      </c>
      <c r="Y624" s="9" t="n">
        <f aca="false">MOD(INT(E624/86400)+3,7)</f>
        <v>0</v>
      </c>
      <c r="Z624" s="9" t="n">
        <f aca="false">MOD(INT(E624/3600),24)</f>
        <v>21</v>
      </c>
      <c r="AA624" s="6" t="s">
        <v>1493</v>
      </c>
    </row>
    <row r="625" customFormat="false" ht="15" hidden="false" customHeight="false" outlineLevel="0" collapsed="false">
      <c r="A625" s="6" t="s">
        <v>1494</v>
      </c>
      <c r="B625" s="6" t="s">
        <v>44</v>
      </c>
      <c r="C625" s="6" t="s">
        <v>249</v>
      </c>
      <c r="D625" s="6" t="s">
        <v>171</v>
      </c>
      <c r="E625" s="6" t="n">
        <v>1784585218</v>
      </c>
      <c r="F625" s="6" t="n">
        <v>1784585954</v>
      </c>
      <c r="G625" s="6" t="n">
        <v>1784585766</v>
      </c>
      <c r="H625" s="6" t="n">
        <v>1784588117</v>
      </c>
      <c r="J625" s="6" t="n">
        <v>0</v>
      </c>
      <c r="K625" s="6" t="n">
        <v>1</v>
      </c>
      <c r="L625" s="9" t="n">
        <f aca="false">IF(AND(E625&gt;=Scenario!$B$11,E625&lt;Scenario!$B$12),1,0)</f>
        <v>1</v>
      </c>
      <c r="M625" s="9" t="n">
        <f aca="false">IF(AND(L625=1,ISNUMBER(F625)),MAX(0,F625-E625)/60,"")</f>
        <v>12.2666666666667</v>
      </c>
      <c r="N625" s="9" t="n">
        <f aca="false">IF(AND(L625=1,ISNUMBER(G625)),MAX(0,G625-E625)/60,"")</f>
        <v>9.13333333333333</v>
      </c>
      <c r="O625" s="9" t="n">
        <f aca="false">IF(ISNUMBER(H625),IF(AND(H625&gt;=Scenario!$B$11,H625&lt;Scenario!$B$12),1,0),0)</f>
        <v>1</v>
      </c>
      <c r="P625" s="9" t="n">
        <f aca="false">IF(O625=1,MAX(0,H625-E625)/60,"")</f>
        <v>48.3166666666667</v>
      </c>
      <c r="Q625" s="9" t="n">
        <f aca="false">INDEX(Scenario!$B$18:$B$20,MATCH(B625,Scenario!$A$18:$A$20,0))</f>
        <v>240</v>
      </c>
      <c r="R625" s="9" t="n">
        <f aca="false">INDEX(Scenario!$C$18:$C$20,MATCH(B625,Scenario!$A$18:$A$20,0))</f>
        <v>4320</v>
      </c>
      <c r="S625" s="9" t="n">
        <f aca="false">IF(ISNUMBER(M625),IF(M625&lt;=Q625,1,0),"")</f>
        <v>1</v>
      </c>
      <c r="T625" s="9" t="n">
        <f aca="false">IF(ISNUMBER(P625),IF(P625&lt;=R625,1,0),"")</f>
        <v>1</v>
      </c>
      <c r="U625" s="9" t="n">
        <f aca="false">IF(E625&gt;Scenario!$B$14,0,IF(OR(AND(ISNUMBER(H625),H625&lt;=Scenario!$B$14),AND(ISNUMBER(I625),I625&lt;=Scenario!$B$14)),0,1))</f>
        <v>0</v>
      </c>
      <c r="V625" s="9" t="n">
        <f aca="false">IF(AND(U625=1,(Scenario!$B$14-E625)/60&gt;R625),1,0)</f>
        <v>0</v>
      </c>
      <c r="W625" s="9" t="n">
        <f aca="false">IF(OR(C625=Scenario!$B$22,C625=Scenario!$C$22),1,0)</f>
        <v>0</v>
      </c>
      <c r="X625" s="9" t="n">
        <f aca="false">IF(ISNUMBER(I625),1,0)</f>
        <v>0</v>
      </c>
      <c r="Y625" s="9" t="n">
        <f aca="false">MOD(INT(E625/86400)+3,7)</f>
        <v>0</v>
      </c>
      <c r="Z625" s="9" t="n">
        <f aca="false">MOD(INT(E625/3600),24)</f>
        <v>22</v>
      </c>
      <c r="AA625" s="6" t="s">
        <v>1495</v>
      </c>
    </row>
    <row r="626" customFormat="false" ht="15" hidden="false" customHeight="false" outlineLevel="0" collapsed="false">
      <c r="A626" s="6" t="s">
        <v>1496</v>
      </c>
      <c r="B626" s="6" t="s">
        <v>44</v>
      </c>
      <c r="C626" s="6" t="s">
        <v>288</v>
      </c>
      <c r="D626" s="6" t="s">
        <v>172</v>
      </c>
      <c r="E626" s="6" t="n">
        <v>1784604652</v>
      </c>
      <c r="F626" s="6" t="n">
        <v>1784610194</v>
      </c>
      <c r="G626" s="6" t="n">
        <v>1784610052</v>
      </c>
      <c r="H626" s="6" t="n">
        <v>1784614195</v>
      </c>
      <c r="J626" s="6" t="n">
        <v>0</v>
      </c>
      <c r="K626" s="6" t="n">
        <v>0</v>
      </c>
      <c r="L626" s="9" t="n">
        <f aca="false">IF(AND(E626&gt;=Scenario!$B$11,E626&lt;Scenario!$B$12),1,0)</f>
        <v>1</v>
      </c>
      <c r="M626" s="9" t="n">
        <f aca="false">IF(AND(L626=1,ISNUMBER(F626)),MAX(0,F626-E626)/60,"")</f>
        <v>92.3666666666667</v>
      </c>
      <c r="N626" s="9" t="n">
        <f aca="false">IF(AND(L626=1,ISNUMBER(G626)),MAX(0,G626-E626)/60,"")</f>
        <v>90</v>
      </c>
      <c r="O626" s="9" t="n">
        <f aca="false">IF(ISNUMBER(H626),IF(AND(H626&gt;=Scenario!$B$11,H626&lt;Scenario!$B$12),1,0),0)</f>
        <v>1</v>
      </c>
      <c r="P626" s="9" t="n">
        <f aca="false">IF(O626=1,MAX(0,H626-E626)/60,"")</f>
        <v>159.05</v>
      </c>
      <c r="Q626" s="9" t="n">
        <f aca="false">INDEX(Scenario!$B$18:$B$20,MATCH(B626,Scenario!$A$18:$A$20,0))</f>
        <v>240</v>
      </c>
      <c r="R626" s="9" t="n">
        <f aca="false">INDEX(Scenario!$C$18:$C$20,MATCH(B626,Scenario!$A$18:$A$20,0))</f>
        <v>4320</v>
      </c>
      <c r="S626" s="9" t="n">
        <f aca="false">IF(ISNUMBER(M626),IF(M626&lt;=Q626,1,0),"")</f>
        <v>1</v>
      </c>
      <c r="T626" s="9" t="n">
        <f aca="false">IF(ISNUMBER(P626),IF(P626&lt;=R626,1,0),"")</f>
        <v>1</v>
      </c>
      <c r="U626" s="9" t="n">
        <f aca="false">IF(E626&gt;Scenario!$B$14,0,IF(OR(AND(ISNUMBER(H626),H626&lt;=Scenario!$B$14),AND(ISNUMBER(I626),I626&lt;=Scenario!$B$14)),0,1))</f>
        <v>0</v>
      </c>
      <c r="V626" s="9" t="n">
        <f aca="false">IF(AND(U626=1,(Scenario!$B$14-E626)/60&gt;R626),1,0)</f>
        <v>0</v>
      </c>
      <c r="W626" s="9" t="n">
        <f aca="false">IF(OR(C626=Scenario!$B$22,C626=Scenario!$C$22),1,0)</f>
        <v>0</v>
      </c>
      <c r="X626" s="9" t="n">
        <f aca="false">IF(ISNUMBER(I626),1,0)</f>
        <v>0</v>
      </c>
      <c r="Y626" s="9" t="n">
        <f aca="false">MOD(INT(E626/86400)+3,7)</f>
        <v>1</v>
      </c>
      <c r="Z626" s="9" t="n">
        <f aca="false">MOD(INT(E626/3600),24)</f>
        <v>3</v>
      </c>
      <c r="AA626" s="6" t="s">
        <v>1497</v>
      </c>
    </row>
    <row r="627" customFormat="false" ht="15" hidden="false" customHeight="false" outlineLevel="0" collapsed="false">
      <c r="A627" s="6" t="s">
        <v>1498</v>
      </c>
      <c r="B627" s="6" t="s">
        <v>44</v>
      </c>
      <c r="C627" s="6" t="s">
        <v>46</v>
      </c>
      <c r="D627" s="6" t="s">
        <v>171</v>
      </c>
      <c r="E627" s="6" t="n">
        <v>1784612403</v>
      </c>
      <c r="F627" s="6" t="n">
        <v>1784612546</v>
      </c>
      <c r="G627" s="6" t="n">
        <v>1784612414</v>
      </c>
      <c r="H627" s="6" t="n">
        <v>1784615750</v>
      </c>
      <c r="J627" s="6" t="n">
        <v>0</v>
      </c>
      <c r="K627" s="6" t="n">
        <v>1</v>
      </c>
      <c r="L627" s="9" t="n">
        <f aca="false">IF(AND(E627&gt;=Scenario!$B$11,E627&lt;Scenario!$B$12),1,0)</f>
        <v>1</v>
      </c>
      <c r="M627" s="9" t="n">
        <f aca="false">IF(AND(L627=1,ISNUMBER(F627)),MAX(0,F627-E627)/60,"")</f>
        <v>2.38333333333333</v>
      </c>
      <c r="N627" s="9" t="n">
        <f aca="false">IF(AND(L627=1,ISNUMBER(G627)),MAX(0,G627-E627)/60,"")</f>
        <v>0.183333333333333</v>
      </c>
      <c r="O627" s="9" t="n">
        <f aca="false">IF(ISNUMBER(H627),IF(AND(H627&gt;=Scenario!$B$11,H627&lt;Scenario!$B$12),1,0),0)</f>
        <v>1</v>
      </c>
      <c r="P627" s="9" t="n">
        <f aca="false">IF(O627=1,MAX(0,H627-E627)/60,"")</f>
        <v>55.7833333333333</v>
      </c>
      <c r="Q627" s="9" t="n">
        <f aca="false">INDEX(Scenario!$B$18:$B$20,MATCH(B627,Scenario!$A$18:$A$20,0))</f>
        <v>240</v>
      </c>
      <c r="R627" s="9" t="n">
        <f aca="false">INDEX(Scenario!$C$18:$C$20,MATCH(B627,Scenario!$A$18:$A$20,0))</f>
        <v>4320</v>
      </c>
      <c r="S627" s="9" t="n">
        <f aca="false">IF(ISNUMBER(M627),IF(M627&lt;=Q627,1,0),"")</f>
        <v>1</v>
      </c>
      <c r="T627" s="9" t="n">
        <f aca="false">IF(ISNUMBER(P627),IF(P627&lt;=R627,1,0),"")</f>
        <v>1</v>
      </c>
      <c r="U627" s="9" t="n">
        <f aca="false">IF(E627&gt;Scenario!$B$14,0,IF(OR(AND(ISNUMBER(H627),H627&lt;=Scenario!$B$14),AND(ISNUMBER(I627),I627&lt;=Scenario!$B$14)),0,1))</f>
        <v>0</v>
      </c>
      <c r="V627" s="9" t="n">
        <f aca="false">IF(AND(U627=1,(Scenario!$B$14-E627)/60&gt;R627),1,0)</f>
        <v>0</v>
      </c>
      <c r="W627" s="9" t="n">
        <f aca="false">IF(OR(C627=Scenario!$B$22,C627=Scenario!$C$22),1,0)</f>
        <v>1</v>
      </c>
      <c r="X627" s="9" t="n">
        <f aca="false">IF(ISNUMBER(I627),1,0)</f>
        <v>0</v>
      </c>
      <c r="Y627" s="9" t="n">
        <f aca="false">MOD(INT(E627/86400)+3,7)</f>
        <v>1</v>
      </c>
      <c r="Z627" s="9" t="n">
        <f aca="false">MOD(INT(E627/3600),24)</f>
        <v>5</v>
      </c>
      <c r="AA627" s="6" t="s">
        <v>1499</v>
      </c>
    </row>
    <row r="628" customFormat="false" ht="15" hidden="false" customHeight="false" outlineLevel="0" collapsed="false">
      <c r="A628" s="6" t="s">
        <v>1500</v>
      </c>
      <c r="B628" s="6" t="s">
        <v>44</v>
      </c>
      <c r="C628" s="6" t="s">
        <v>249</v>
      </c>
      <c r="D628" s="6" t="s">
        <v>170</v>
      </c>
      <c r="E628" s="6" t="n">
        <v>1784614115</v>
      </c>
      <c r="F628" s="6" t="n">
        <v>1784614317</v>
      </c>
      <c r="G628" s="6" t="n">
        <v>1784614128</v>
      </c>
      <c r="H628" s="6" t="n">
        <v>1784615642</v>
      </c>
      <c r="J628" s="6" t="n">
        <v>0</v>
      </c>
      <c r="K628" s="6" t="n">
        <v>0</v>
      </c>
      <c r="L628" s="9" t="n">
        <f aca="false">IF(AND(E628&gt;=Scenario!$B$11,E628&lt;Scenario!$B$12),1,0)</f>
        <v>1</v>
      </c>
      <c r="M628" s="9" t="n">
        <f aca="false">IF(AND(L628=1,ISNUMBER(F628)),MAX(0,F628-E628)/60,"")</f>
        <v>3.36666666666667</v>
      </c>
      <c r="N628" s="9" t="n">
        <f aca="false">IF(AND(L628=1,ISNUMBER(G628)),MAX(0,G628-E628)/60,"")</f>
        <v>0.216666666666667</v>
      </c>
      <c r="O628" s="9" t="n">
        <f aca="false">IF(ISNUMBER(H628),IF(AND(H628&gt;=Scenario!$B$11,H628&lt;Scenario!$B$12),1,0),0)</f>
        <v>1</v>
      </c>
      <c r="P628" s="9" t="n">
        <f aca="false">IF(O628=1,MAX(0,H628-E628)/60,"")</f>
        <v>25.45</v>
      </c>
      <c r="Q628" s="9" t="n">
        <f aca="false">INDEX(Scenario!$B$18:$B$20,MATCH(B628,Scenario!$A$18:$A$20,0))</f>
        <v>240</v>
      </c>
      <c r="R628" s="9" t="n">
        <f aca="false">INDEX(Scenario!$C$18:$C$20,MATCH(B628,Scenario!$A$18:$A$20,0))</f>
        <v>4320</v>
      </c>
      <c r="S628" s="9" t="n">
        <f aca="false">IF(ISNUMBER(M628),IF(M628&lt;=Q628,1,0),"")</f>
        <v>1</v>
      </c>
      <c r="T628" s="9" t="n">
        <f aca="false">IF(ISNUMBER(P628),IF(P628&lt;=R628,1,0),"")</f>
        <v>1</v>
      </c>
      <c r="U628" s="9" t="n">
        <f aca="false">IF(E628&gt;Scenario!$B$14,0,IF(OR(AND(ISNUMBER(H628),H628&lt;=Scenario!$B$14),AND(ISNUMBER(I628),I628&lt;=Scenario!$B$14)),0,1))</f>
        <v>0</v>
      </c>
      <c r="V628" s="9" t="n">
        <f aca="false">IF(AND(U628=1,(Scenario!$B$14-E628)/60&gt;R628),1,0)</f>
        <v>0</v>
      </c>
      <c r="W628" s="9" t="n">
        <f aca="false">IF(OR(C628=Scenario!$B$22,C628=Scenario!$C$22),1,0)</f>
        <v>0</v>
      </c>
      <c r="X628" s="9" t="n">
        <f aca="false">IF(ISNUMBER(I628),1,0)</f>
        <v>0</v>
      </c>
      <c r="Y628" s="9" t="n">
        <f aca="false">MOD(INT(E628/86400)+3,7)</f>
        <v>1</v>
      </c>
      <c r="Z628" s="9" t="n">
        <f aca="false">MOD(INT(E628/3600),24)</f>
        <v>6</v>
      </c>
      <c r="AA628" s="6" t="s">
        <v>1501</v>
      </c>
    </row>
    <row r="629" customFormat="false" ht="15" hidden="false" customHeight="false" outlineLevel="0" collapsed="false">
      <c r="A629" s="6" t="s">
        <v>1502</v>
      </c>
      <c r="B629" s="6" t="s">
        <v>44</v>
      </c>
      <c r="C629" s="6" t="s">
        <v>249</v>
      </c>
      <c r="D629" s="6" t="s">
        <v>170</v>
      </c>
      <c r="E629" s="6" t="n">
        <v>1784614866</v>
      </c>
      <c r="F629" s="6" t="n">
        <v>1784615726</v>
      </c>
      <c r="G629" s="6" t="n">
        <v>1784615662</v>
      </c>
      <c r="H629" s="6" t="n">
        <v>1784616913</v>
      </c>
      <c r="J629" s="6" t="n">
        <v>0</v>
      </c>
      <c r="K629" s="6" t="n">
        <v>1</v>
      </c>
      <c r="L629" s="9" t="n">
        <f aca="false">IF(AND(E629&gt;=Scenario!$B$11,E629&lt;Scenario!$B$12),1,0)</f>
        <v>1</v>
      </c>
      <c r="M629" s="9" t="n">
        <f aca="false">IF(AND(L629=1,ISNUMBER(F629)),MAX(0,F629-E629)/60,"")</f>
        <v>14.3333333333333</v>
      </c>
      <c r="N629" s="9" t="n">
        <f aca="false">IF(AND(L629=1,ISNUMBER(G629)),MAX(0,G629-E629)/60,"")</f>
        <v>13.2666666666667</v>
      </c>
      <c r="O629" s="9" t="n">
        <f aca="false">IF(ISNUMBER(H629),IF(AND(H629&gt;=Scenario!$B$11,H629&lt;Scenario!$B$12),1,0),0)</f>
        <v>1</v>
      </c>
      <c r="P629" s="9" t="n">
        <f aca="false">IF(O629=1,MAX(0,H629-E629)/60,"")</f>
        <v>34.1166666666667</v>
      </c>
      <c r="Q629" s="9" t="n">
        <f aca="false">INDEX(Scenario!$B$18:$B$20,MATCH(B629,Scenario!$A$18:$A$20,0))</f>
        <v>240</v>
      </c>
      <c r="R629" s="9" t="n">
        <f aca="false">INDEX(Scenario!$C$18:$C$20,MATCH(B629,Scenario!$A$18:$A$20,0))</f>
        <v>4320</v>
      </c>
      <c r="S629" s="9" t="n">
        <f aca="false">IF(ISNUMBER(M629),IF(M629&lt;=Q629,1,0),"")</f>
        <v>1</v>
      </c>
      <c r="T629" s="9" t="n">
        <f aca="false">IF(ISNUMBER(P629),IF(P629&lt;=R629,1,0),"")</f>
        <v>1</v>
      </c>
      <c r="U629" s="9" t="n">
        <f aca="false">IF(E629&gt;Scenario!$B$14,0,IF(OR(AND(ISNUMBER(H629),H629&lt;=Scenario!$B$14),AND(ISNUMBER(I629),I629&lt;=Scenario!$B$14)),0,1))</f>
        <v>0</v>
      </c>
      <c r="V629" s="9" t="n">
        <f aca="false">IF(AND(U629=1,(Scenario!$B$14-E629)/60&gt;R629),1,0)</f>
        <v>0</v>
      </c>
      <c r="W629" s="9" t="n">
        <f aca="false">IF(OR(C629=Scenario!$B$22,C629=Scenario!$C$22),1,0)</f>
        <v>0</v>
      </c>
      <c r="X629" s="9" t="n">
        <f aca="false">IF(ISNUMBER(I629),1,0)</f>
        <v>0</v>
      </c>
      <c r="Y629" s="9" t="n">
        <f aca="false">MOD(INT(E629/86400)+3,7)</f>
        <v>1</v>
      </c>
      <c r="Z629" s="9" t="n">
        <f aca="false">MOD(INT(E629/3600),24)</f>
        <v>6</v>
      </c>
      <c r="AA629" s="6" t="s">
        <v>1503</v>
      </c>
    </row>
    <row r="630" customFormat="false" ht="15" hidden="false" customHeight="false" outlineLevel="0" collapsed="false">
      <c r="A630" s="6" t="s">
        <v>1504</v>
      </c>
      <c r="B630" s="6" t="s">
        <v>44</v>
      </c>
      <c r="C630" s="6" t="s">
        <v>46</v>
      </c>
      <c r="D630" s="6" t="s">
        <v>170</v>
      </c>
      <c r="E630" s="6" t="n">
        <v>1784617281</v>
      </c>
      <c r="F630" s="6" t="n">
        <v>1784617419</v>
      </c>
      <c r="G630" s="6" t="n">
        <v>1784617312</v>
      </c>
      <c r="H630" s="6" t="n">
        <v>1784618025</v>
      </c>
      <c r="J630" s="6" t="n">
        <v>0</v>
      </c>
      <c r="K630" s="6" t="n">
        <v>0</v>
      </c>
      <c r="L630" s="9" t="n">
        <f aca="false">IF(AND(E630&gt;=Scenario!$B$11,E630&lt;Scenario!$B$12),1,0)</f>
        <v>1</v>
      </c>
      <c r="M630" s="9" t="n">
        <f aca="false">IF(AND(L630=1,ISNUMBER(F630)),MAX(0,F630-E630)/60,"")</f>
        <v>2.3</v>
      </c>
      <c r="N630" s="9" t="n">
        <f aca="false">IF(AND(L630=1,ISNUMBER(G630)),MAX(0,G630-E630)/60,"")</f>
        <v>0.516666666666667</v>
      </c>
      <c r="O630" s="9" t="n">
        <f aca="false">IF(ISNUMBER(H630),IF(AND(H630&gt;=Scenario!$B$11,H630&lt;Scenario!$B$12),1,0),0)</f>
        <v>1</v>
      </c>
      <c r="P630" s="9" t="n">
        <f aca="false">IF(O630=1,MAX(0,H630-E630)/60,"")</f>
        <v>12.4</v>
      </c>
      <c r="Q630" s="9" t="n">
        <f aca="false">INDEX(Scenario!$B$18:$B$20,MATCH(B630,Scenario!$A$18:$A$20,0))</f>
        <v>240</v>
      </c>
      <c r="R630" s="9" t="n">
        <f aca="false">INDEX(Scenario!$C$18:$C$20,MATCH(B630,Scenario!$A$18:$A$20,0))</f>
        <v>4320</v>
      </c>
      <c r="S630" s="9" t="n">
        <f aca="false">IF(ISNUMBER(M630),IF(M630&lt;=Q630,1,0),"")</f>
        <v>1</v>
      </c>
      <c r="T630" s="9" t="n">
        <f aca="false">IF(ISNUMBER(P630),IF(P630&lt;=R630,1,0),"")</f>
        <v>1</v>
      </c>
      <c r="U630" s="9" t="n">
        <f aca="false">IF(E630&gt;Scenario!$B$14,0,IF(OR(AND(ISNUMBER(H630),H630&lt;=Scenario!$B$14),AND(ISNUMBER(I630),I630&lt;=Scenario!$B$14)),0,1))</f>
        <v>0</v>
      </c>
      <c r="V630" s="9" t="n">
        <f aca="false">IF(AND(U630=1,(Scenario!$B$14-E630)/60&gt;R630),1,0)</f>
        <v>0</v>
      </c>
      <c r="W630" s="9" t="n">
        <f aca="false">IF(OR(C630=Scenario!$B$22,C630=Scenario!$C$22),1,0)</f>
        <v>1</v>
      </c>
      <c r="X630" s="9" t="n">
        <f aca="false">IF(ISNUMBER(I630),1,0)</f>
        <v>0</v>
      </c>
      <c r="Y630" s="9" t="n">
        <f aca="false">MOD(INT(E630/86400)+3,7)</f>
        <v>1</v>
      </c>
      <c r="Z630" s="9" t="n">
        <f aca="false">MOD(INT(E630/3600),24)</f>
        <v>7</v>
      </c>
      <c r="AA630" s="6" t="s">
        <v>1505</v>
      </c>
    </row>
    <row r="631" customFormat="false" ht="15" hidden="false" customHeight="false" outlineLevel="0" collapsed="false">
      <c r="A631" s="6" t="s">
        <v>1506</v>
      </c>
      <c r="B631" s="6" t="s">
        <v>44</v>
      </c>
      <c r="C631" s="6" t="s">
        <v>46</v>
      </c>
      <c r="D631" s="6" t="s">
        <v>170</v>
      </c>
      <c r="E631" s="6" t="n">
        <v>1784617583</v>
      </c>
      <c r="F631" s="6" t="n">
        <v>1784617834</v>
      </c>
      <c r="G631" s="6" t="n">
        <v>1784617619</v>
      </c>
      <c r="H631" s="6" t="n">
        <v>1784618943</v>
      </c>
      <c r="J631" s="6" t="n">
        <v>0</v>
      </c>
      <c r="K631" s="6" t="n">
        <v>0</v>
      </c>
      <c r="L631" s="9" t="n">
        <f aca="false">IF(AND(E631&gt;=Scenario!$B$11,E631&lt;Scenario!$B$12),1,0)</f>
        <v>1</v>
      </c>
      <c r="M631" s="9" t="n">
        <f aca="false">IF(AND(L631=1,ISNUMBER(F631)),MAX(0,F631-E631)/60,"")</f>
        <v>4.18333333333333</v>
      </c>
      <c r="N631" s="9" t="n">
        <f aca="false">IF(AND(L631=1,ISNUMBER(G631)),MAX(0,G631-E631)/60,"")</f>
        <v>0.6</v>
      </c>
      <c r="O631" s="9" t="n">
        <f aca="false">IF(ISNUMBER(H631),IF(AND(H631&gt;=Scenario!$B$11,H631&lt;Scenario!$B$12),1,0),0)</f>
        <v>1</v>
      </c>
      <c r="P631" s="9" t="n">
        <f aca="false">IF(O631=1,MAX(0,H631-E631)/60,"")</f>
        <v>22.6666666666667</v>
      </c>
      <c r="Q631" s="9" t="n">
        <f aca="false">INDEX(Scenario!$B$18:$B$20,MATCH(B631,Scenario!$A$18:$A$20,0))</f>
        <v>240</v>
      </c>
      <c r="R631" s="9" t="n">
        <f aca="false">INDEX(Scenario!$C$18:$C$20,MATCH(B631,Scenario!$A$18:$A$20,0))</f>
        <v>4320</v>
      </c>
      <c r="S631" s="9" t="n">
        <f aca="false">IF(ISNUMBER(M631),IF(M631&lt;=Q631,1,0),"")</f>
        <v>1</v>
      </c>
      <c r="T631" s="9" t="n">
        <f aca="false">IF(ISNUMBER(P631),IF(P631&lt;=R631,1,0),"")</f>
        <v>1</v>
      </c>
      <c r="U631" s="9" t="n">
        <f aca="false">IF(E631&gt;Scenario!$B$14,0,IF(OR(AND(ISNUMBER(H631),H631&lt;=Scenario!$B$14),AND(ISNUMBER(I631),I631&lt;=Scenario!$B$14)),0,1))</f>
        <v>0</v>
      </c>
      <c r="V631" s="9" t="n">
        <f aca="false">IF(AND(U631=1,(Scenario!$B$14-E631)/60&gt;R631),1,0)</f>
        <v>0</v>
      </c>
      <c r="W631" s="9" t="n">
        <f aca="false">IF(OR(C631=Scenario!$B$22,C631=Scenario!$C$22),1,0)</f>
        <v>1</v>
      </c>
      <c r="X631" s="9" t="n">
        <f aca="false">IF(ISNUMBER(I631),1,0)</f>
        <v>0</v>
      </c>
      <c r="Y631" s="9" t="n">
        <f aca="false">MOD(INT(E631/86400)+3,7)</f>
        <v>1</v>
      </c>
      <c r="Z631" s="9" t="n">
        <f aca="false">MOD(INT(E631/3600),24)</f>
        <v>7</v>
      </c>
      <c r="AA631" s="6" t="s">
        <v>1507</v>
      </c>
    </row>
    <row r="632" customFormat="false" ht="15" hidden="false" customHeight="false" outlineLevel="0" collapsed="false">
      <c r="A632" s="6" t="s">
        <v>1508</v>
      </c>
      <c r="B632" s="6" t="s">
        <v>44</v>
      </c>
      <c r="C632" s="6" t="s">
        <v>46</v>
      </c>
      <c r="D632" s="6" t="s">
        <v>171</v>
      </c>
      <c r="E632" s="6" t="n">
        <v>1784617617</v>
      </c>
      <c r="F632" s="6" t="n">
        <v>1784617859</v>
      </c>
      <c r="G632" s="6" t="n">
        <v>1784617673</v>
      </c>
      <c r="H632" s="6" t="n">
        <v>1784622641</v>
      </c>
      <c r="J632" s="6" t="n">
        <v>0</v>
      </c>
      <c r="K632" s="6" t="n">
        <v>0</v>
      </c>
      <c r="L632" s="9" t="n">
        <f aca="false">IF(AND(E632&gt;=Scenario!$B$11,E632&lt;Scenario!$B$12),1,0)</f>
        <v>1</v>
      </c>
      <c r="M632" s="9" t="n">
        <f aca="false">IF(AND(L632=1,ISNUMBER(F632)),MAX(0,F632-E632)/60,"")</f>
        <v>4.03333333333333</v>
      </c>
      <c r="N632" s="9" t="n">
        <f aca="false">IF(AND(L632=1,ISNUMBER(G632)),MAX(0,G632-E632)/60,"")</f>
        <v>0.933333333333333</v>
      </c>
      <c r="O632" s="9" t="n">
        <f aca="false">IF(ISNUMBER(H632),IF(AND(H632&gt;=Scenario!$B$11,H632&lt;Scenario!$B$12),1,0),0)</f>
        <v>1</v>
      </c>
      <c r="P632" s="9" t="n">
        <f aca="false">IF(O632=1,MAX(0,H632-E632)/60,"")</f>
        <v>83.7333333333333</v>
      </c>
      <c r="Q632" s="9" t="n">
        <f aca="false">INDEX(Scenario!$B$18:$B$20,MATCH(B632,Scenario!$A$18:$A$20,0))</f>
        <v>240</v>
      </c>
      <c r="R632" s="9" t="n">
        <f aca="false">INDEX(Scenario!$C$18:$C$20,MATCH(B632,Scenario!$A$18:$A$20,0))</f>
        <v>4320</v>
      </c>
      <c r="S632" s="9" t="n">
        <f aca="false">IF(ISNUMBER(M632),IF(M632&lt;=Q632,1,0),"")</f>
        <v>1</v>
      </c>
      <c r="T632" s="9" t="n">
        <f aca="false">IF(ISNUMBER(P632),IF(P632&lt;=R632,1,0),"")</f>
        <v>1</v>
      </c>
      <c r="U632" s="9" t="n">
        <f aca="false">IF(E632&gt;Scenario!$B$14,0,IF(OR(AND(ISNUMBER(H632),H632&lt;=Scenario!$B$14),AND(ISNUMBER(I632),I632&lt;=Scenario!$B$14)),0,1))</f>
        <v>0</v>
      </c>
      <c r="V632" s="9" t="n">
        <f aca="false">IF(AND(U632=1,(Scenario!$B$14-E632)/60&gt;R632),1,0)</f>
        <v>0</v>
      </c>
      <c r="W632" s="9" t="n">
        <f aca="false">IF(OR(C632=Scenario!$B$22,C632=Scenario!$C$22),1,0)</f>
        <v>1</v>
      </c>
      <c r="X632" s="9" t="n">
        <f aca="false">IF(ISNUMBER(I632),1,0)</f>
        <v>0</v>
      </c>
      <c r="Y632" s="9" t="n">
        <f aca="false">MOD(INT(E632/86400)+3,7)</f>
        <v>1</v>
      </c>
      <c r="Z632" s="9" t="n">
        <f aca="false">MOD(INT(E632/3600),24)</f>
        <v>7</v>
      </c>
      <c r="AA632" s="6" t="s">
        <v>1509</v>
      </c>
    </row>
    <row r="633" customFormat="false" ht="15" hidden="false" customHeight="false" outlineLevel="0" collapsed="false">
      <c r="A633" s="6" t="s">
        <v>1510</v>
      </c>
      <c r="B633" s="6" t="s">
        <v>44</v>
      </c>
      <c r="C633" s="6" t="s">
        <v>46</v>
      </c>
      <c r="D633" s="6" t="s">
        <v>171</v>
      </c>
      <c r="E633" s="6" t="n">
        <v>1784617826</v>
      </c>
      <c r="F633" s="6" t="n">
        <v>1784618037</v>
      </c>
      <c r="G633" s="6" t="n">
        <v>1784617873</v>
      </c>
      <c r="H633" s="6" t="n">
        <v>1784625683</v>
      </c>
      <c r="J633" s="6" t="n">
        <v>0</v>
      </c>
      <c r="K633" s="6" t="n">
        <v>0</v>
      </c>
      <c r="L633" s="9" t="n">
        <f aca="false">IF(AND(E633&gt;=Scenario!$B$11,E633&lt;Scenario!$B$12),1,0)</f>
        <v>1</v>
      </c>
      <c r="M633" s="9" t="n">
        <f aca="false">IF(AND(L633=1,ISNUMBER(F633)),MAX(0,F633-E633)/60,"")</f>
        <v>3.51666666666667</v>
      </c>
      <c r="N633" s="9" t="n">
        <f aca="false">IF(AND(L633=1,ISNUMBER(G633)),MAX(0,G633-E633)/60,"")</f>
        <v>0.783333333333333</v>
      </c>
      <c r="O633" s="9" t="n">
        <f aca="false">IF(ISNUMBER(H633),IF(AND(H633&gt;=Scenario!$B$11,H633&lt;Scenario!$B$12),1,0),0)</f>
        <v>1</v>
      </c>
      <c r="P633" s="9" t="n">
        <f aca="false">IF(O633=1,MAX(0,H633-E633)/60,"")</f>
        <v>130.95</v>
      </c>
      <c r="Q633" s="9" t="n">
        <f aca="false">INDEX(Scenario!$B$18:$B$20,MATCH(B633,Scenario!$A$18:$A$20,0))</f>
        <v>240</v>
      </c>
      <c r="R633" s="9" t="n">
        <f aca="false">INDEX(Scenario!$C$18:$C$20,MATCH(B633,Scenario!$A$18:$A$20,0))</f>
        <v>4320</v>
      </c>
      <c r="S633" s="9" t="n">
        <f aca="false">IF(ISNUMBER(M633),IF(M633&lt;=Q633,1,0),"")</f>
        <v>1</v>
      </c>
      <c r="T633" s="9" t="n">
        <f aca="false">IF(ISNUMBER(P633),IF(P633&lt;=R633,1,0),"")</f>
        <v>1</v>
      </c>
      <c r="U633" s="9" t="n">
        <f aca="false">IF(E633&gt;Scenario!$B$14,0,IF(OR(AND(ISNUMBER(H633),H633&lt;=Scenario!$B$14),AND(ISNUMBER(I633),I633&lt;=Scenario!$B$14)),0,1))</f>
        <v>0</v>
      </c>
      <c r="V633" s="9" t="n">
        <f aca="false">IF(AND(U633=1,(Scenario!$B$14-E633)/60&gt;R633),1,0)</f>
        <v>0</v>
      </c>
      <c r="W633" s="9" t="n">
        <f aca="false">IF(OR(C633=Scenario!$B$22,C633=Scenario!$C$22),1,0)</f>
        <v>1</v>
      </c>
      <c r="X633" s="9" t="n">
        <f aca="false">IF(ISNUMBER(I633),1,0)</f>
        <v>0</v>
      </c>
      <c r="Y633" s="9" t="n">
        <f aca="false">MOD(INT(E633/86400)+3,7)</f>
        <v>1</v>
      </c>
      <c r="Z633" s="9" t="n">
        <f aca="false">MOD(INT(E633/3600),24)</f>
        <v>7</v>
      </c>
      <c r="AA633" s="6" t="s">
        <v>1511</v>
      </c>
    </row>
    <row r="634" customFormat="false" ht="15" hidden="false" customHeight="false" outlineLevel="0" collapsed="false">
      <c r="A634" s="6" t="s">
        <v>1512</v>
      </c>
      <c r="B634" s="6" t="s">
        <v>44</v>
      </c>
      <c r="C634" s="6" t="s">
        <v>249</v>
      </c>
      <c r="D634" s="6" t="s">
        <v>172</v>
      </c>
      <c r="E634" s="6" t="n">
        <v>1784620753</v>
      </c>
      <c r="F634" s="6" t="n">
        <v>1784620904</v>
      </c>
      <c r="G634" s="6" t="n">
        <v>1784620773</v>
      </c>
      <c r="H634" s="6" t="n">
        <v>1784624789</v>
      </c>
      <c r="J634" s="6" t="n">
        <v>0</v>
      </c>
      <c r="K634" s="6" t="n">
        <v>0</v>
      </c>
      <c r="L634" s="9" t="n">
        <f aca="false">IF(AND(E634&gt;=Scenario!$B$11,E634&lt;Scenario!$B$12),1,0)</f>
        <v>1</v>
      </c>
      <c r="M634" s="9" t="n">
        <f aca="false">IF(AND(L634=1,ISNUMBER(F634)),MAX(0,F634-E634)/60,"")</f>
        <v>2.51666666666667</v>
      </c>
      <c r="N634" s="9" t="n">
        <f aca="false">IF(AND(L634=1,ISNUMBER(G634)),MAX(0,G634-E634)/60,"")</f>
        <v>0.333333333333333</v>
      </c>
      <c r="O634" s="9" t="n">
        <f aca="false">IF(ISNUMBER(H634),IF(AND(H634&gt;=Scenario!$B$11,H634&lt;Scenario!$B$12),1,0),0)</f>
        <v>1</v>
      </c>
      <c r="P634" s="9" t="n">
        <f aca="false">IF(O634=1,MAX(0,H634-E634)/60,"")</f>
        <v>67.2666666666667</v>
      </c>
      <c r="Q634" s="9" t="n">
        <f aca="false">INDEX(Scenario!$B$18:$B$20,MATCH(B634,Scenario!$A$18:$A$20,0))</f>
        <v>240</v>
      </c>
      <c r="R634" s="9" t="n">
        <f aca="false">INDEX(Scenario!$C$18:$C$20,MATCH(B634,Scenario!$A$18:$A$20,0))</f>
        <v>4320</v>
      </c>
      <c r="S634" s="9" t="n">
        <f aca="false">IF(ISNUMBER(M634),IF(M634&lt;=Q634,1,0),"")</f>
        <v>1</v>
      </c>
      <c r="T634" s="9" t="n">
        <f aca="false">IF(ISNUMBER(P634),IF(P634&lt;=R634,1,0),"")</f>
        <v>1</v>
      </c>
      <c r="U634" s="9" t="n">
        <f aca="false">IF(E634&gt;Scenario!$B$14,0,IF(OR(AND(ISNUMBER(H634),H634&lt;=Scenario!$B$14),AND(ISNUMBER(I634),I634&lt;=Scenario!$B$14)),0,1))</f>
        <v>0</v>
      </c>
      <c r="V634" s="9" t="n">
        <f aca="false">IF(AND(U634=1,(Scenario!$B$14-E634)/60&gt;R634),1,0)</f>
        <v>0</v>
      </c>
      <c r="W634" s="9" t="n">
        <f aca="false">IF(OR(C634=Scenario!$B$22,C634=Scenario!$C$22),1,0)</f>
        <v>0</v>
      </c>
      <c r="X634" s="9" t="n">
        <f aca="false">IF(ISNUMBER(I634),1,0)</f>
        <v>0</v>
      </c>
      <c r="Y634" s="9" t="n">
        <f aca="false">MOD(INT(E634/86400)+3,7)</f>
        <v>1</v>
      </c>
      <c r="Z634" s="9" t="n">
        <f aca="false">MOD(INT(E634/3600),24)</f>
        <v>7</v>
      </c>
      <c r="AA634" s="6" t="s">
        <v>1513</v>
      </c>
    </row>
    <row r="635" customFormat="false" ht="15" hidden="false" customHeight="false" outlineLevel="0" collapsed="false">
      <c r="A635" s="6" t="s">
        <v>1514</v>
      </c>
      <c r="B635" s="6" t="s">
        <v>44</v>
      </c>
      <c r="C635" s="6" t="s">
        <v>249</v>
      </c>
      <c r="D635" s="6" t="s">
        <v>170</v>
      </c>
      <c r="E635" s="6" t="n">
        <v>1784621988</v>
      </c>
      <c r="F635" s="6" t="n">
        <v>1784622258</v>
      </c>
      <c r="G635" s="6" t="n">
        <v>1784622027</v>
      </c>
      <c r="H635" s="6" t="n">
        <v>1784623079</v>
      </c>
      <c r="J635" s="6" t="n">
        <v>0</v>
      </c>
      <c r="K635" s="6" t="n">
        <v>0</v>
      </c>
      <c r="L635" s="9" t="n">
        <f aca="false">IF(AND(E635&gt;=Scenario!$B$11,E635&lt;Scenario!$B$12),1,0)</f>
        <v>1</v>
      </c>
      <c r="M635" s="9" t="n">
        <f aca="false">IF(AND(L635=1,ISNUMBER(F635)),MAX(0,F635-E635)/60,"")</f>
        <v>4.5</v>
      </c>
      <c r="N635" s="9" t="n">
        <f aca="false">IF(AND(L635=1,ISNUMBER(G635)),MAX(0,G635-E635)/60,"")</f>
        <v>0.65</v>
      </c>
      <c r="O635" s="9" t="n">
        <f aca="false">IF(ISNUMBER(H635),IF(AND(H635&gt;=Scenario!$B$11,H635&lt;Scenario!$B$12),1,0),0)</f>
        <v>1</v>
      </c>
      <c r="P635" s="9" t="n">
        <f aca="false">IF(O635=1,MAX(0,H635-E635)/60,"")</f>
        <v>18.1833333333333</v>
      </c>
      <c r="Q635" s="9" t="n">
        <f aca="false">INDEX(Scenario!$B$18:$B$20,MATCH(B635,Scenario!$A$18:$A$20,0))</f>
        <v>240</v>
      </c>
      <c r="R635" s="9" t="n">
        <f aca="false">INDEX(Scenario!$C$18:$C$20,MATCH(B635,Scenario!$A$18:$A$20,0))</f>
        <v>4320</v>
      </c>
      <c r="S635" s="9" t="n">
        <f aca="false">IF(ISNUMBER(M635),IF(M635&lt;=Q635,1,0),"")</f>
        <v>1</v>
      </c>
      <c r="T635" s="9" t="n">
        <f aca="false">IF(ISNUMBER(P635),IF(P635&lt;=R635,1,0),"")</f>
        <v>1</v>
      </c>
      <c r="U635" s="9" t="n">
        <f aca="false">IF(E635&gt;Scenario!$B$14,0,IF(OR(AND(ISNUMBER(H635),H635&lt;=Scenario!$B$14),AND(ISNUMBER(I635),I635&lt;=Scenario!$B$14)),0,1))</f>
        <v>0</v>
      </c>
      <c r="V635" s="9" t="n">
        <f aca="false">IF(AND(U635=1,(Scenario!$B$14-E635)/60&gt;R635),1,0)</f>
        <v>0</v>
      </c>
      <c r="W635" s="9" t="n">
        <f aca="false">IF(OR(C635=Scenario!$B$22,C635=Scenario!$C$22),1,0)</f>
        <v>0</v>
      </c>
      <c r="X635" s="9" t="n">
        <f aca="false">IF(ISNUMBER(I635),1,0)</f>
        <v>0</v>
      </c>
      <c r="Y635" s="9" t="n">
        <f aca="false">MOD(INT(E635/86400)+3,7)</f>
        <v>1</v>
      </c>
      <c r="Z635" s="9" t="n">
        <f aca="false">MOD(INT(E635/3600),24)</f>
        <v>8</v>
      </c>
      <c r="AA635" s="6" t="s">
        <v>1515</v>
      </c>
    </row>
    <row r="636" customFormat="false" ht="15" hidden="false" customHeight="false" outlineLevel="0" collapsed="false">
      <c r="A636" s="6" t="s">
        <v>1516</v>
      </c>
      <c r="B636" s="6" t="s">
        <v>43</v>
      </c>
      <c r="C636" s="6" t="s">
        <v>46</v>
      </c>
      <c r="D636" s="6" t="s">
        <v>170</v>
      </c>
      <c r="E636" s="6" t="n">
        <v>1784622261</v>
      </c>
      <c r="F636" s="6" t="n">
        <v>1784622456</v>
      </c>
      <c r="G636" s="6" t="n">
        <v>1784622321</v>
      </c>
      <c r="H636" s="6" t="n">
        <v>1784623372</v>
      </c>
      <c r="J636" s="6" t="n">
        <v>0</v>
      </c>
      <c r="K636" s="6" t="n">
        <v>0</v>
      </c>
      <c r="L636" s="9" t="n">
        <f aca="false">IF(AND(E636&gt;=Scenario!$B$11,E636&lt;Scenario!$B$12),1,0)</f>
        <v>1</v>
      </c>
      <c r="M636" s="9" t="n">
        <f aca="false">IF(AND(L636=1,ISNUMBER(F636)),MAX(0,F636-E636)/60,"")</f>
        <v>3.25</v>
      </c>
      <c r="N636" s="9" t="n">
        <f aca="false">IF(AND(L636=1,ISNUMBER(G636)),MAX(0,G636-E636)/60,"")</f>
        <v>1</v>
      </c>
      <c r="O636" s="9" t="n">
        <f aca="false">IF(ISNUMBER(H636),IF(AND(H636&gt;=Scenario!$B$11,H636&lt;Scenario!$B$12),1,0),0)</f>
        <v>1</v>
      </c>
      <c r="P636" s="9" t="n">
        <f aca="false">IF(O636=1,MAX(0,H636-E636)/60,"")</f>
        <v>18.5166666666667</v>
      </c>
      <c r="Q636" s="9" t="n">
        <f aca="false">INDEX(Scenario!$B$18:$B$20,MATCH(B636,Scenario!$A$18:$A$20,0))</f>
        <v>60</v>
      </c>
      <c r="R636" s="9" t="n">
        <f aca="false">INDEX(Scenario!$C$18:$C$20,MATCH(B636,Scenario!$A$18:$A$20,0))</f>
        <v>1440</v>
      </c>
      <c r="S636" s="9" t="n">
        <f aca="false">IF(ISNUMBER(M636),IF(M636&lt;=Q636,1,0),"")</f>
        <v>1</v>
      </c>
      <c r="T636" s="9" t="n">
        <f aca="false">IF(ISNUMBER(P636),IF(P636&lt;=R636,1,0),"")</f>
        <v>1</v>
      </c>
      <c r="U636" s="9" t="n">
        <f aca="false">IF(E636&gt;Scenario!$B$14,0,IF(OR(AND(ISNUMBER(H636),H636&lt;=Scenario!$B$14),AND(ISNUMBER(I636),I636&lt;=Scenario!$B$14)),0,1))</f>
        <v>0</v>
      </c>
      <c r="V636" s="9" t="n">
        <f aca="false">IF(AND(U636=1,(Scenario!$B$14-E636)/60&gt;R636),1,0)</f>
        <v>0</v>
      </c>
      <c r="W636" s="9" t="n">
        <f aca="false">IF(OR(C636=Scenario!$B$22,C636=Scenario!$C$22),1,0)</f>
        <v>1</v>
      </c>
      <c r="X636" s="9" t="n">
        <f aca="false">IF(ISNUMBER(I636),1,0)</f>
        <v>0</v>
      </c>
      <c r="Y636" s="9" t="n">
        <f aca="false">MOD(INT(E636/86400)+3,7)</f>
        <v>1</v>
      </c>
      <c r="Z636" s="9" t="n">
        <f aca="false">MOD(INT(E636/3600),24)</f>
        <v>8</v>
      </c>
      <c r="AA636" s="6" t="s">
        <v>1517</v>
      </c>
    </row>
    <row r="637" customFormat="false" ht="15" hidden="false" customHeight="false" outlineLevel="0" collapsed="false">
      <c r="A637" s="6" t="s">
        <v>1518</v>
      </c>
      <c r="B637" s="6" t="s">
        <v>42</v>
      </c>
      <c r="C637" s="6" t="s">
        <v>288</v>
      </c>
      <c r="D637" s="6" t="s">
        <v>170</v>
      </c>
      <c r="E637" s="6" t="n">
        <v>1784622495</v>
      </c>
      <c r="F637" s="6" t="n">
        <v>1784622579</v>
      </c>
      <c r="G637" s="6" t="n">
        <v>1784622515</v>
      </c>
      <c r="H637" s="6" t="n">
        <v>1784625463</v>
      </c>
      <c r="J637" s="6" t="n">
        <v>0</v>
      </c>
      <c r="K637" s="6" t="n">
        <v>0</v>
      </c>
      <c r="L637" s="9" t="n">
        <f aca="false">IF(AND(E637&gt;=Scenario!$B$11,E637&lt;Scenario!$B$12),1,0)</f>
        <v>1</v>
      </c>
      <c r="M637" s="9" t="n">
        <f aca="false">IF(AND(L637=1,ISNUMBER(F637)),MAX(0,F637-E637)/60,"")</f>
        <v>1.4</v>
      </c>
      <c r="N637" s="9" t="n">
        <f aca="false">IF(AND(L637=1,ISNUMBER(G637)),MAX(0,G637-E637)/60,"")</f>
        <v>0.333333333333333</v>
      </c>
      <c r="O637" s="9" t="n">
        <f aca="false">IF(ISNUMBER(H637),IF(AND(H637&gt;=Scenario!$B$11,H637&lt;Scenario!$B$12),1,0),0)</f>
        <v>1</v>
      </c>
      <c r="P637" s="9" t="n">
        <f aca="false">IF(O637=1,MAX(0,H637-E637)/60,"")</f>
        <v>49.4666666666667</v>
      </c>
      <c r="Q637" s="9" t="n">
        <f aca="false">INDEX(Scenario!$B$18:$B$20,MATCH(B637,Scenario!$A$18:$A$20,0))</f>
        <v>15</v>
      </c>
      <c r="R637" s="9" t="n">
        <f aca="false">INDEX(Scenario!$C$18:$C$20,MATCH(B637,Scenario!$A$18:$A$20,0))</f>
        <v>240</v>
      </c>
      <c r="S637" s="9" t="n">
        <f aca="false">IF(ISNUMBER(M637),IF(M637&lt;=Q637,1,0),"")</f>
        <v>1</v>
      </c>
      <c r="T637" s="9" t="n">
        <f aca="false">IF(ISNUMBER(P637),IF(P637&lt;=R637,1,0),"")</f>
        <v>1</v>
      </c>
      <c r="U637" s="9" t="n">
        <f aca="false">IF(E637&gt;Scenario!$B$14,0,IF(OR(AND(ISNUMBER(H637),H637&lt;=Scenario!$B$14),AND(ISNUMBER(I637),I637&lt;=Scenario!$B$14)),0,1))</f>
        <v>0</v>
      </c>
      <c r="V637" s="9" t="n">
        <f aca="false">IF(AND(U637=1,(Scenario!$B$14-E637)/60&gt;R637),1,0)</f>
        <v>0</v>
      </c>
      <c r="W637" s="9" t="n">
        <f aca="false">IF(OR(C637=Scenario!$B$22,C637=Scenario!$C$22),1,0)</f>
        <v>0</v>
      </c>
      <c r="X637" s="9" t="n">
        <f aca="false">IF(ISNUMBER(I637),1,0)</f>
        <v>0</v>
      </c>
      <c r="Y637" s="9" t="n">
        <f aca="false">MOD(INT(E637/86400)+3,7)</f>
        <v>1</v>
      </c>
      <c r="Z637" s="9" t="n">
        <f aca="false">MOD(INT(E637/3600),24)</f>
        <v>8</v>
      </c>
      <c r="AA637" s="6" t="s">
        <v>1519</v>
      </c>
    </row>
    <row r="638" customFormat="false" ht="15" hidden="false" customHeight="false" outlineLevel="0" collapsed="false">
      <c r="A638" s="6" t="s">
        <v>1520</v>
      </c>
      <c r="B638" s="6" t="s">
        <v>43</v>
      </c>
      <c r="C638" s="6" t="s">
        <v>249</v>
      </c>
      <c r="D638" s="6" t="s">
        <v>171</v>
      </c>
      <c r="E638" s="6" t="n">
        <v>1784623099</v>
      </c>
      <c r="F638" s="6" t="n">
        <v>1784623207</v>
      </c>
      <c r="G638" s="6" t="n">
        <v>1784623125</v>
      </c>
      <c r="H638" s="6" t="n">
        <v>1784628304</v>
      </c>
      <c r="J638" s="6" t="n">
        <v>0</v>
      </c>
      <c r="K638" s="6" t="n">
        <v>0</v>
      </c>
      <c r="L638" s="9" t="n">
        <f aca="false">IF(AND(E638&gt;=Scenario!$B$11,E638&lt;Scenario!$B$12),1,0)</f>
        <v>1</v>
      </c>
      <c r="M638" s="9" t="n">
        <f aca="false">IF(AND(L638=1,ISNUMBER(F638)),MAX(0,F638-E638)/60,"")</f>
        <v>1.8</v>
      </c>
      <c r="N638" s="9" t="n">
        <f aca="false">IF(AND(L638=1,ISNUMBER(G638)),MAX(0,G638-E638)/60,"")</f>
        <v>0.433333333333333</v>
      </c>
      <c r="O638" s="9" t="n">
        <f aca="false">IF(ISNUMBER(H638),IF(AND(H638&gt;=Scenario!$B$11,H638&lt;Scenario!$B$12),1,0),0)</f>
        <v>1</v>
      </c>
      <c r="P638" s="9" t="n">
        <f aca="false">IF(O638=1,MAX(0,H638-E638)/60,"")</f>
        <v>86.75</v>
      </c>
      <c r="Q638" s="9" t="n">
        <f aca="false">INDEX(Scenario!$B$18:$B$20,MATCH(B638,Scenario!$A$18:$A$20,0))</f>
        <v>60</v>
      </c>
      <c r="R638" s="9" t="n">
        <f aca="false">INDEX(Scenario!$C$18:$C$20,MATCH(B638,Scenario!$A$18:$A$20,0))</f>
        <v>1440</v>
      </c>
      <c r="S638" s="9" t="n">
        <f aca="false">IF(ISNUMBER(M638),IF(M638&lt;=Q638,1,0),"")</f>
        <v>1</v>
      </c>
      <c r="T638" s="9" t="n">
        <f aca="false">IF(ISNUMBER(P638),IF(P638&lt;=R638,1,0),"")</f>
        <v>1</v>
      </c>
      <c r="U638" s="9" t="n">
        <f aca="false">IF(E638&gt;Scenario!$B$14,0,IF(OR(AND(ISNUMBER(H638),H638&lt;=Scenario!$B$14),AND(ISNUMBER(I638),I638&lt;=Scenario!$B$14)),0,1))</f>
        <v>0</v>
      </c>
      <c r="V638" s="9" t="n">
        <f aca="false">IF(AND(U638=1,(Scenario!$B$14-E638)/60&gt;R638),1,0)</f>
        <v>0</v>
      </c>
      <c r="W638" s="9" t="n">
        <f aca="false">IF(OR(C638=Scenario!$B$22,C638=Scenario!$C$22),1,0)</f>
        <v>0</v>
      </c>
      <c r="X638" s="9" t="n">
        <f aca="false">IF(ISNUMBER(I638),1,0)</f>
        <v>0</v>
      </c>
      <c r="Y638" s="9" t="n">
        <f aca="false">MOD(INT(E638/86400)+3,7)</f>
        <v>1</v>
      </c>
      <c r="Z638" s="9" t="n">
        <f aca="false">MOD(INT(E638/3600),24)</f>
        <v>8</v>
      </c>
      <c r="AA638" s="6" t="s">
        <v>1521</v>
      </c>
    </row>
    <row r="639" customFormat="false" ht="15" hidden="false" customHeight="false" outlineLevel="0" collapsed="false">
      <c r="A639" s="6" t="s">
        <v>1522</v>
      </c>
      <c r="B639" s="6" t="s">
        <v>43</v>
      </c>
      <c r="C639" s="6" t="s">
        <v>249</v>
      </c>
      <c r="D639" s="6" t="s">
        <v>172</v>
      </c>
      <c r="E639" s="6" t="n">
        <v>1784624131</v>
      </c>
      <c r="F639" s="6" t="n">
        <v>1784624265</v>
      </c>
      <c r="G639" s="6" t="n">
        <v>1784624180</v>
      </c>
      <c r="H639" s="6" t="n">
        <v>1784627989</v>
      </c>
      <c r="J639" s="6" t="n">
        <v>0</v>
      </c>
      <c r="K639" s="6" t="n">
        <v>0</v>
      </c>
      <c r="L639" s="9" t="n">
        <f aca="false">IF(AND(E639&gt;=Scenario!$B$11,E639&lt;Scenario!$B$12),1,0)</f>
        <v>1</v>
      </c>
      <c r="M639" s="9" t="n">
        <f aca="false">IF(AND(L639=1,ISNUMBER(F639)),MAX(0,F639-E639)/60,"")</f>
        <v>2.23333333333333</v>
      </c>
      <c r="N639" s="9" t="n">
        <f aca="false">IF(AND(L639=1,ISNUMBER(G639)),MAX(0,G639-E639)/60,"")</f>
        <v>0.816666666666667</v>
      </c>
      <c r="O639" s="9" t="n">
        <f aca="false">IF(ISNUMBER(H639),IF(AND(H639&gt;=Scenario!$B$11,H639&lt;Scenario!$B$12),1,0),0)</f>
        <v>1</v>
      </c>
      <c r="P639" s="9" t="n">
        <f aca="false">IF(O639=1,MAX(0,H639-E639)/60,"")</f>
        <v>64.3</v>
      </c>
      <c r="Q639" s="9" t="n">
        <f aca="false">INDEX(Scenario!$B$18:$B$20,MATCH(B639,Scenario!$A$18:$A$20,0))</f>
        <v>60</v>
      </c>
      <c r="R639" s="9" t="n">
        <f aca="false">INDEX(Scenario!$C$18:$C$20,MATCH(B639,Scenario!$A$18:$A$20,0))</f>
        <v>1440</v>
      </c>
      <c r="S639" s="9" t="n">
        <f aca="false">IF(ISNUMBER(M639),IF(M639&lt;=Q639,1,0),"")</f>
        <v>1</v>
      </c>
      <c r="T639" s="9" t="n">
        <f aca="false">IF(ISNUMBER(P639),IF(P639&lt;=R639,1,0),"")</f>
        <v>1</v>
      </c>
      <c r="U639" s="9" t="n">
        <f aca="false">IF(E639&gt;Scenario!$B$14,0,IF(OR(AND(ISNUMBER(H639),H639&lt;=Scenario!$B$14),AND(ISNUMBER(I639),I639&lt;=Scenario!$B$14)),0,1))</f>
        <v>0</v>
      </c>
      <c r="V639" s="9" t="n">
        <f aca="false">IF(AND(U639=1,(Scenario!$B$14-E639)/60&gt;R639),1,0)</f>
        <v>0</v>
      </c>
      <c r="W639" s="9" t="n">
        <f aca="false">IF(OR(C639=Scenario!$B$22,C639=Scenario!$C$22),1,0)</f>
        <v>0</v>
      </c>
      <c r="X639" s="9" t="n">
        <f aca="false">IF(ISNUMBER(I639),1,0)</f>
        <v>0</v>
      </c>
      <c r="Y639" s="9" t="n">
        <f aca="false">MOD(INT(E639/86400)+3,7)</f>
        <v>1</v>
      </c>
      <c r="Z639" s="9" t="n">
        <f aca="false">MOD(INT(E639/3600),24)</f>
        <v>8</v>
      </c>
      <c r="AA639" s="6" t="s">
        <v>1523</v>
      </c>
    </row>
    <row r="640" customFormat="false" ht="15" hidden="false" customHeight="false" outlineLevel="0" collapsed="false">
      <c r="A640" s="6" t="s">
        <v>1524</v>
      </c>
      <c r="B640" s="6" t="s">
        <v>44</v>
      </c>
      <c r="C640" s="6" t="s">
        <v>46</v>
      </c>
      <c r="D640" s="6" t="s">
        <v>170</v>
      </c>
      <c r="E640" s="6" t="n">
        <v>1784625364</v>
      </c>
      <c r="F640" s="6" t="n">
        <v>1784625536</v>
      </c>
      <c r="G640" s="6" t="n">
        <v>1784625388</v>
      </c>
      <c r="H640" s="6" t="n">
        <v>1784626905</v>
      </c>
      <c r="J640" s="6" t="n">
        <v>0</v>
      </c>
      <c r="K640" s="6" t="n">
        <v>1</v>
      </c>
      <c r="L640" s="9" t="n">
        <f aca="false">IF(AND(E640&gt;=Scenario!$B$11,E640&lt;Scenario!$B$12),1,0)</f>
        <v>1</v>
      </c>
      <c r="M640" s="9" t="n">
        <f aca="false">IF(AND(L640=1,ISNUMBER(F640)),MAX(0,F640-E640)/60,"")</f>
        <v>2.86666666666667</v>
      </c>
      <c r="N640" s="9" t="n">
        <f aca="false">IF(AND(L640=1,ISNUMBER(G640)),MAX(0,G640-E640)/60,"")</f>
        <v>0.4</v>
      </c>
      <c r="O640" s="9" t="n">
        <f aca="false">IF(ISNUMBER(H640),IF(AND(H640&gt;=Scenario!$B$11,H640&lt;Scenario!$B$12),1,0),0)</f>
        <v>1</v>
      </c>
      <c r="P640" s="9" t="n">
        <f aca="false">IF(O640=1,MAX(0,H640-E640)/60,"")</f>
        <v>25.6833333333333</v>
      </c>
      <c r="Q640" s="9" t="n">
        <f aca="false">INDEX(Scenario!$B$18:$B$20,MATCH(B640,Scenario!$A$18:$A$20,0))</f>
        <v>240</v>
      </c>
      <c r="R640" s="9" t="n">
        <f aca="false">INDEX(Scenario!$C$18:$C$20,MATCH(B640,Scenario!$A$18:$A$20,0))</f>
        <v>4320</v>
      </c>
      <c r="S640" s="9" t="n">
        <f aca="false">IF(ISNUMBER(M640),IF(M640&lt;=Q640,1,0),"")</f>
        <v>1</v>
      </c>
      <c r="T640" s="9" t="n">
        <f aca="false">IF(ISNUMBER(P640),IF(P640&lt;=R640,1,0),"")</f>
        <v>1</v>
      </c>
      <c r="U640" s="9" t="n">
        <f aca="false">IF(E640&gt;Scenario!$B$14,0,IF(OR(AND(ISNUMBER(H640),H640&lt;=Scenario!$B$14),AND(ISNUMBER(I640),I640&lt;=Scenario!$B$14)),0,1))</f>
        <v>0</v>
      </c>
      <c r="V640" s="9" t="n">
        <f aca="false">IF(AND(U640=1,(Scenario!$B$14-E640)/60&gt;R640),1,0)</f>
        <v>0</v>
      </c>
      <c r="W640" s="9" t="n">
        <f aca="false">IF(OR(C640=Scenario!$B$22,C640=Scenario!$C$22),1,0)</f>
        <v>1</v>
      </c>
      <c r="X640" s="9" t="n">
        <f aca="false">IF(ISNUMBER(I640),1,0)</f>
        <v>0</v>
      </c>
      <c r="Y640" s="9" t="n">
        <f aca="false">MOD(INT(E640/86400)+3,7)</f>
        <v>1</v>
      </c>
      <c r="Z640" s="9" t="n">
        <f aca="false">MOD(INT(E640/3600),24)</f>
        <v>9</v>
      </c>
      <c r="AA640" s="6" t="s">
        <v>1525</v>
      </c>
    </row>
    <row r="641" customFormat="false" ht="15" hidden="false" customHeight="false" outlineLevel="0" collapsed="false">
      <c r="A641" s="6" t="s">
        <v>1526</v>
      </c>
      <c r="B641" s="6" t="s">
        <v>44</v>
      </c>
      <c r="C641" s="6" t="s">
        <v>46</v>
      </c>
      <c r="D641" s="6" t="s">
        <v>170</v>
      </c>
      <c r="E641" s="6" t="n">
        <v>1784626444</v>
      </c>
      <c r="F641" s="6" t="n">
        <v>1784626604</v>
      </c>
      <c r="G641" s="6" t="n">
        <v>1784626494</v>
      </c>
      <c r="H641" s="6" t="n">
        <v>1784627431</v>
      </c>
      <c r="J641" s="6" t="n">
        <v>0</v>
      </c>
      <c r="K641" s="6" t="n">
        <v>0</v>
      </c>
      <c r="L641" s="9" t="n">
        <f aca="false">IF(AND(E641&gt;=Scenario!$B$11,E641&lt;Scenario!$B$12),1,0)</f>
        <v>1</v>
      </c>
      <c r="M641" s="9" t="n">
        <f aca="false">IF(AND(L641=1,ISNUMBER(F641)),MAX(0,F641-E641)/60,"")</f>
        <v>2.66666666666667</v>
      </c>
      <c r="N641" s="9" t="n">
        <f aca="false">IF(AND(L641=1,ISNUMBER(G641)),MAX(0,G641-E641)/60,"")</f>
        <v>0.833333333333333</v>
      </c>
      <c r="O641" s="9" t="n">
        <f aca="false">IF(ISNUMBER(H641),IF(AND(H641&gt;=Scenario!$B$11,H641&lt;Scenario!$B$12),1,0),0)</f>
        <v>1</v>
      </c>
      <c r="P641" s="9" t="n">
        <f aca="false">IF(O641=1,MAX(0,H641-E641)/60,"")</f>
        <v>16.45</v>
      </c>
      <c r="Q641" s="9" t="n">
        <f aca="false">INDEX(Scenario!$B$18:$B$20,MATCH(B641,Scenario!$A$18:$A$20,0))</f>
        <v>240</v>
      </c>
      <c r="R641" s="9" t="n">
        <f aca="false">INDEX(Scenario!$C$18:$C$20,MATCH(B641,Scenario!$A$18:$A$20,0))</f>
        <v>4320</v>
      </c>
      <c r="S641" s="9" t="n">
        <f aca="false">IF(ISNUMBER(M641),IF(M641&lt;=Q641,1,0),"")</f>
        <v>1</v>
      </c>
      <c r="T641" s="9" t="n">
        <f aca="false">IF(ISNUMBER(P641),IF(P641&lt;=R641,1,0),"")</f>
        <v>1</v>
      </c>
      <c r="U641" s="9" t="n">
        <f aca="false">IF(E641&gt;Scenario!$B$14,0,IF(OR(AND(ISNUMBER(H641),H641&lt;=Scenario!$B$14),AND(ISNUMBER(I641),I641&lt;=Scenario!$B$14)),0,1))</f>
        <v>0</v>
      </c>
      <c r="V641" s="9" t="n">
        <f aca="false">IF(AND(U641=1,(Scenario!$B$14-E641)/60&gt;R641),1,0)</f>
        <v>0</v>
      </c>
      <c r="W641" s="9" t="n">
        <f aca="false">IF(OR(C641=Scenario!$B$22,C641=Scenario!$C$22),1,0)</f>
        <v>1</v>
      </c>
      <c r="X641" s="9" t="n">
        <f aca="false">IF(ISNUMBER(I641),1,0)</f>
        <v>0</v>
      </c>
      <c r="Y641" s="9" t="n">
        <f aca="false">MOD(INT(E641/86400)+3,7)</f>
        <v>1</v>
      </c>
      <c r="Z641" s="9" t="n">
        <f aca="false">MOD(INT(E641/3600),24)</f>
        <v>9</v>
      </c>
      <c r="AA641" s="6" t="s">
        <v>1527</v>
      </c>
    </row>
    <row r="642" customFormat="false" ht="15" hidden="false" customHeight="false" outlineLevel="0" collapsed="false">
      <c r="A642" s="6" t="s">
        <v>1528</v>
      </c>
      <c r="B642" s="6" t="s">
        <v>43</v>
      </c>
      <c r="C642" s="6" t="s">
        <v>249</v>
      </c>
      <c r="D642" s="6" t="s">
        <v>172</v>
      </c>
      <c r="E642" s="6" t="n">
        <v>1784626540</v>
      </c>
      <c r="F642" s="6" t="n">
        <v>1784626743</v>
      </c>
      <c r="G642" s="6" t="n">
        <v>1784626590</v>
      </c>
      <c r="H642" s="6" t="n">
        <v>1784629298</v>
      </c>
      <c r="J642" s="6" t="n">
        <v>0</v>
      </c>
      <c r="K642" s="6" t="n">
        <v>0</v>
      </c>
      <c r="L642" s="9" t="n">
        <f aca="false">IF(AND(E642&gt;=Scenario!$B$11,E642&lt;Scenario!$B$12),1,0)</f>
        <v>1</v>
      </c>
      <c r="M642" s="9" t="n">
        <f aca="false">IF(AND(L642=1,ISNUMBER(F642)),MAX(0,F642-E642)/60,"")</f>
        <v>3.38333333333333</v>
      </c>
      <c r="N642" s="9" t="n">
        <f aca="false">IF(AND(L642=1,ISNUMBER(G642)),MAX(0,G642-E642)/60,"")</f>
        <v>0.833333333333333</v>
      </c>
      <c r="O642" s="9" t="n">
        <f aca="false">IF(ISNUMBER(H642),IF(AND(H642&gt;=Scenario!$B$11,H642&lt;Scenario!$B$12),1,0),0)</f>
        <v>1</v>
      </c>
      <c r="P642" s="9" t="n">
        <f aca="false">IF(O642=1,MAX(0,H642-E642)/60,"")</f>
        <v>45.9666666666667</v>
      </c>
      <c r="Q642" s="9" t="n">
        <f aca="false">INDEX(Scenario!$B$18:$B$20,MATCH(B642,Scenario!$A$18:$A$20,0))</f>
        <v>60</v>
      </c>
      <c r="R642" s="9" t="n">
        <f aca="false">INDEX(Scenario!$C$18:$C$20,MATCH(B642,Scenario!$A$18:$A$20,0))</f>
        <v>1440</v>
      </c>
      <c r="S642" s="9" t="n">
        <f aca="false">IF(ISNUMBER(M642),IF(M642&lt;=Q642,1,0),"")</f>
        <v>1</v>
      </c>
      <c r="T642" s="9" t="n">
        <f aca="false">IF(ISNUMBER(P642),IF(P642&lt;=R642,1,0),"")</f>
        <v>1</v>
      </c>
      <c r="U642" s="9" t="n">
        <f aca="false">IF(E642&gt;Scenario!$B$14,0,IF(OR(AND(ISNUMBER(H642),H642&lt;=Scenario!$B$14),AND(ISNUMBER(I642),I642&lt;=Scenario!$B$14)),0,1))</f>
        <v>0</v>
      </c>
      <c r="V642" s="9" t="n">
        <f aca="false">IF(AND(U642=1,(Scenario!$B$14-E642)/60&gt;R642),1,0)</f>
        <v>0</v>
      </c>
      <c r="W642" s="9" t="n">
        <f aca="false">IF(OR(C642=Scenario!$B$22,C642=Scenario!$C$22),1,0)</f>
        <v>0</v>
      </c>
      <c r="X642" s="9" t="n">
        <f aca="false">IF(ISNUMBER(I642),1,0)</f>
        <v>0</v>
      </c>
      <c r="Y642" s="9" t="n">
        <f aca="false">MOD(INT(E642/86400)+3,7)</f>
        <v>1</v>
      </c>
      <c r="Z642" s="9" t="n">
        <f aca="false">MOD(INT(E642/3600),24)</f>
        <v>9</v>
      </c>
      <c r="AA642" s="6" t="s">
        <v>1529</v>
      </c>
    </row>
    <row r="643" customFormat="false" ht="15" hidden="false" customHeight="false" outlineLevel="0" collapsed="false">
      <c r="A643" s="6" t="s">
        <v>1530</v>
      </c>
      <c r="B643" s="6" t="s">
        <v>44</v>
      </c>
      <c r="C643" s="6" t="s">
        <v>288</v>
      </c>
      <c r="D643" s="6" t="s">
        <v>171</v>
      </c>
      <c r="E643" s="6" t="n">
        <v>1784628315</v>
      </c>
      <c r="F643" s="6" t="n">
        <v>1784628597</v>
      </c>
      <c r="G643" s="6" t="n">
        <v>1784628367</v>
      </c>
      <c r="H643" s="6" t="n">
        <v>1784637432</v>
      </c>
      <c r="J643" s="6" t="n">
        <v>0</v>
      </c>
      <c r="K643" s="6" t="n">
        <v>0</v>
      </c>
      <c r="L643" s="9" t="n">
        <f aca="false">IF(AND(E643&gt;=Scenario!$B$11,E643&lt;Scenario!$B$12),1,0)</f>
        <v>1</v>
      </c>
      <c r="M643" s="9" t="n">
        <f aca="false">IF(AND(L643=1,ISNUMBER(F643)),MAX(0,F643-E643)/60,"")</f>
        <v>4.7</v>
      </c>
      <c r="N643" s="9" t="n">
        <f aca="false">IF(AND(L643=1,ISNUMBER(G643)),MAX(0,G643-E643)/60,"")</f>
        <v>0.866666666666667</v>
      </c>
      <c r="O643" s="9" t="n">
        <f aca="false">IF(ISNUMBER(H643),IF(AND(H643&gt;=Scenario!$B$11,H643&lt;Scenario!$B$12),1,0),0)</f>
        <v>1</v>
      </c>
      <c r="P643" s="9" t="n">
        <f aca="false">IF(O643=1,MAX(0,H643-E643)/60,"")</f>
        <v>151.95</v>
      </c>
      <c r="Q643" s="9" t="n">
        <f aca="false">INDEX(Scenario!$B$18:$B$20,MATCH(B643,Scenario!$A$18:$A$20,0))</f>
        <v>240</v>
      </c>
      <c r="R643" s="9" t="n">
        <f aca="false">INDEX(Scenario!$C$18:$C$20,MATCH(B643,Scenario!$A$18:$A$20,0))</f>
        <v>4320</v>
      </c>
      <c r="S643" s="9" t="n">
        <f aca="false">IF(ISNUMBER(M643),IF(M643&lt;=Q643,1,0),"")</f>
        <v>1</v>
      </c>
      <c r="T643" s="9" t="n">
        <f aca="false">IF(ISNUMBER(P643),IF(P643&lt;=R643,1,0),"")</f>
        <v>1</v>
      </c>
      <c r="U643" s="9" t="n">
        <f aca="false">IF(E643&gt;Scenario!$B$14,0,IF(OR(AND(ISNUMBER(H643),H643&lt;=Scenario!$B$14),AND(ISNUMBER(I643),I643&lt;=Scenario!$B$14)),0,1))</f>
        <v>0</v>
      </c>
      <c r="V643" s="9" t="n">
        <f aca="false">IF(AND(U643=1,(Scenario!$B$14-E643)/60&gt;R643),1,0)</f>
        <v>0</v>
      </c>
      <c r="W643" s="9" t="n">
        <f aca="false">IF(OR(C643=Scenario!$B$22,C643=Scenario!$C$22),1,0)</f>
        <v>0</v>
      </c>
      <c r="X643" s="9" t="n">
        <f aca="false">IF(ISNUMBER(I643),1,0)</f>
        <v>0</v>
      </c>
      <c r="Y643" s="9" t="n">
        <f aca="false">MOD(INT(E643/86400)+3,7)</f>
        <v>1</v>
      </c>
      <c r="Z643" s="9" t="n">
        <f aca="false">MOD(INT(E643/3600),24)</f>
        <v>10</v>
      </c>
      <c r="AA643" s="6" t="s">
        <v>1531</v>
      </c>
    </row>
    <row r="644" customFormat="false" ht="15" hidden="false" customHeight="false" outlineLevel="0" collapsed="false">
      <c r="A644" s="6" t="s">
        <v>1532</v>
      </c>
      <c r="B644" s="6" t="s">
        <v>44</v>
      </c>
      <c r="C644" s="6" t="s">
        <v>47</v>
      </c>
      <c r="D644" s="6" t="s">
        <v>170</v>
      </c>
      <c r="E644" s="6" t="n">
        <v>1784628979</v>
      </c>
      <c r="F644" s="6" t="n">
        <v>1784629107</v>
      </c>
      <c r="G644" s="6" t="n">
        <v>1784629017</v>
      </c>
      <c r="H644" s="6" t="n">
        <v>1784629618</v>
      </c>
      <c r="J644" s="6" t="n">
        <v>0</v>
      </c>
      <c r="K644" s="6" t="n">
        <v>0</v>
      </c>
      <c r="L644" s="9" t="n">
        <f aca="false">IF(AND(E644&gt;=Scenario!$B$11,E644&lt;Scenario!$B$12),1,0)</f>
        <v>1</v>
      </c>
      <c r="M644" s="9" t="n">
        <f aca="false">IF(AND(L644=1,ISNUMBER(F644)),MAX(0,F644-E644)/60,"")</f>
        <v>2.13333333333333</v>
      </c>
      <c r="N644" s="9" t="n">
        <f aca="false">IF(AND(L644=1,ISNUMBER(G644)),MAX(0,G644-E644)/60,"")</f>
        <v>0.633333333333333</v>
      </c>
      <c r="O644" s="9" t="n">
        <f aca="false">IF(ISNUMBER(H644),IF(AND(H644&gt;=Scenario!$B$11,H644&lt;Scenario!$B$12),1,0),0)</f>
        <v>1</v>
      </c>
      <c r="P644" s="9" t="n">
        <f aca="false">IF(O644=1,MAX(0,H644-E644)/60,"")</f>
        <v>10.65</v>
      </c>
      <c r="Q644" s="9" t="n">
        <f aca="false">INDEX(Scenario!$B$18:$B$20,MATCH(B644,Scenario!$A$18:$A$20,0))</f>
        <v>240</v>
      </c>
      <c r="R644" s="9" t="n">
        <f aca="false">INDEX(Scenario!$C$18:$C$20,MATCH(B644,Scenario!$A$18:$A$20,0))</f>
        <v>4320</v>
      </c>
      <c r="S644" s="9" t="n">
        <f aca="false">IF(ISNUMBER(M644),IF(M644&lt;=Q644,1,0),"")</f>
        <v>1</v>
      </c>
      <c r="T644" s="9" t="n">
        <f aca="false">IF(ISNUMBER(P644),IF(P644&lt;=R644,1,0),"")</f>
        <v>1</v>
      </c>
      <c r="U644" s="9" t="n">
        <f aca="false">IF(E644&gt;Scenario!$B$14,0,IF(OR(AND(ISNUMBER(H644),H644&lt;=Scenario!$B$14),AND(ISNUMBER(I644),I644&lt;=Scenario!$B$14)),0,1))</f>
        <v>0</v>
      </c>
      <c r="V644" s="9" t="n">
        <f aca="false">IF(AND(U644=1,(Scenario!$B$14-E644)/60&gt;R644),1,0)</f>
        <v>0</v>
      </c>
      <c r="W644" s="9" t="n">
        <f aca="false">IF(OR(C644=Scenario!$B$22,C644=Scenario!$C$22),1,0)</f>
        <v>1</v>
      </c>
      <c r="X644" s="9" t="n">
        <f aca="false">IF(ISNUMBER(I644),1,0)</f>
        <v>0</v>
      </c>
      <c r="Y644" s="9" t="n">
        <f aca="false">MOD(INT(E644/86400)+3,7)</f>
        <v>1</v>
      </c>
      <c r="Z644" s="9" t="n">
        <f aca="false">MOD(INT(E644/3600),24)</f>
        <v>10</v>
      </c>
      <c r="AA644" s="6" t="s">
        <v>1533</v>
      </c>
    </row>
    <row r="645" customFormat="false" ht="15" hidden="false" customHeight="false" outlineLevel="0" collapsed="false">
      <c r="A645" s="6" t="s">
        <v>1534</v>
      </c>
      <c r="B645" s="6" t="s">
        <v>44</v>
      </c>
      <c r="C645" s="6" t="s">
        <v>249</v>
      </c>
      <c r="D645" s="6" t="s">
        <v>171</v>
      </c>
      <c r="E645" s="6" t="n">
        <v>1784629562</v>
      </c>
      <c r="F645" s="6" t="n">
        <v>1784629772</v>
      </c>
      <c r="G645" s="6" t="n">
        <v>1784629608</v>
      </c>
      <c r="H645" s="6" t="n">
        <v>1784631226</v>
      </c>
      <c r="J645" s="6" t="n">
        <v>0</v>
      </c>
      <c r="K645" s="6" t="n">
        <v>1</v>
      </c>
      <c r="L645" s="9" t="n">
        <f aca="false">IF(AND(E645&gt;=Scenario!$B$11,E645&lt;Scenario!$B$12),1,0)</f>
        <v>1</v>
      </c>
      <c r="M645" s="9" t="n">
        <f aca="false">IF(AND(L645=1,ISNUMBER(F645)),MAX(0,F645-E645)/60,"")</f>
        <v>3.5</v>
      </c>
      <c r="N645" s="9" t="n">
        <f aca="false">IF(AND(L645=1,ISNUMBER(G645)),MAX(0,G645-E645)/60,"")</f>
        <v>0.766666666666667</v>
      </c>
      <c r="O645" s="9" t="n">
        <f aca="false">IF(ISNUMBER(H645),IF(AND(H645&gt;=Scenario!$B$11,H645&lt;Scenario!$B$12),1,0),0)</f>
        <v>1</v>
      </c>
      <c r="P645" s="9" t="n">
        <f aca="false">IF(O645=1,MAX(0,H645-E645)/60,"")</f>
        <v>27.7333333333333</v>
      </c>
      <c r="Q645" s="9" t="n">
        <f aca="false">INDEX(Scenario!$B$18:$B$20,MATCH(B645,Scenario!$A$18:$A$20,0))</f>
        <v>240</v>
      </c>
      <c r="R645" s="9" t="n">
        <f aca="false">INDEX(Scenario!$C$18:$C$20,MATCH(B645,Scenario!$A$18:$A$20,0))</f>
        <v>4320</v>
      </c>
      <c r="S645" s="9" t="n">
        <f aca="false">IF(ISNUMBER(M645),IF(M645&lt;=Q645,1,0),"")</f>
        <v>1</v>
      </c>
      <c r="T645" s="9" t="n">
        <f aca="false">IF(ISNUMBER(P645),IF(P645&lt;=R645,1,0),"")</f>
        <v>1</v>
      </c>
      <c r="U645" s="9" t="n">
        <f aca="false">IF(E645&gt;Scenario!$B$14,0,IF(OR(AND(ISNUMBER(H645),H645&lt;=Scenario!$B$14),AND(ISNUMBER(I645),I645&lt;=Scenario!$B$14)),0,1))</f>
        <v>0</v>
      </c>
      <c r="V645" s="9" t="n">
        <f aca="false">IF(AND(U645=1,(Scenario!$B$14-E645)/60&gt;R645),1,0)</f>
        <v>0</v>
      </c>
      <c r="W645" s="9" t="n">
        <f aca="false">IF(OR(C645=Scenario!$B$22,C645=Scenario!$C$22),1,0)</f>
        <v>0</v>
      </c>
      <c r="X645" s="9" t="n">
        <f aca="false">IF(ISNUMBER(I645),1,0)</f>
        <v>0</v>
      </c>
      <c r="Y645" s="9" t="n">
        <f aca="false">MOD(INT(E645/86400)+3,7)</f>
        <v>1</v>
      </c>
      <c r="Z645" s="9" t="n">
        <f aca="false">MOD(INT(E645/3600),24)</f>
        <v>10</v>
      </c>
      <c r="AA645" s="6" t="s">
        <v>1535</v>
      </c>
    </row>
    <row r="646" customFormat="false" ht="15" hidden="false" customHeight="false" outlineLevel="0" collapsed="false">
      <c r="A646" s="6" t="s">
        <v>1536</v>
      </c>
      <c r="B646" s="6" t="s">
        <v>42</v>
      </c>
      <c r="C646" s="6" t="s">
        <v>288</v>
      </c>
      <c r="D646" s="6" t="s">
        <v>171</v>
      </c>
      <c r="E646" s="6" t="n">
        <v>1784629595</v>
      </c>
      <c r="F646" s="6" t="n">
        <v>1784629774</v>
      </c>
      <c r="G646" s="6" t="n">
        <v>1784629620</v>
      </c>
      <c r="H646" s="6" t="n">
        <v>1784633712</v>
      </c>
      <c r="J646" s="6" t="n">
        <v>0</v>
      </c>
      <c r="K646" s="6" t="n">
        <v>0</v>
      </c>
      <c r="L646" s="9" t="n">
        <f aca="false">IF(AND(E646&gt;=Scenario!$B$11,E646&lt;Scenario!$B$12),1,0)</f>
        <v>1</v>
      </c>
      <c r="M646" s="9" t="n">
        <f aca="false">IF(AND(L646=1,ISNUMBER(F646)),MAX(0,F646-E646)/60,"")</f>
        <v>2.98333333333333</v>
      </c>
      <c r="N646" s="9" t="n">
        <f aca="false">IF(AND(L646=1,ISNUMBER(G646)),MAX(0,G646-E646)/60,"")</f>
        <v>0.416666666666667</v>
      </c>
      <c r="O646" s="9" t="n">
        <f aca="false">IF(ISNUMBER(H646),IF(AND(H646&gt;=Scenario!$B$11,H646&lt;Scenario!$B$12),1,0),0)</f>
        <v>1</v>
      </c>
      <c r="P646" s="9" t="n">
        <f aca="false">IF(O646=1,MAX(0,H646-E646)/60,"")</f>
        <v>68.6166666666667</v>
      </c>
      <c r="Q646" s="9" t="n">
        <f aca="false">INDEX(Scenario!$B$18:$B$20,MATCH(B646,Scenario!$A$18:$A$20,0))</f>
        <v>15</v>
      </c>
      <c r="R646" s="9" t="n">
        <f aca="false">INDEX(Scenario!$C$18:$C$20,MATCH(B646,Scenario!$A$18:$A$20,0))</f>
        <v>240</v>
      </c>
      <c r="S646" s="9" t="n">
        <f aca="false">IF(ISNUMBER(M646),IF(M646&lt;=Q646,1,0),"")</f>
        <v>1</v>
      </c>
      <c r="T646" s="9" t="n">
        <f aca="false">IF(ISNUMBER(P646),IF(P646&lt;=R646,1,0),"")</f>
        <v>1</v>
      </c>
      <c r="U646" s="9" t="n">
        <f aca="false">IF(E646&gt;Scenario!$B$14,0,IF(OR(AND(ISNUMBER(H646),H646&lt;=Scenario!$B$14),AND(ISNUMBER(I646),I646&lt;=Scenario!$B$14)),0,1))</f>
        <v>0</v>
      </c>
      <c r="V646" s="9" t="n">
        <f aca="false">IF(AND(U646=1,(Scenario!$B$14-E646)/60&gt;R646),1,0)</f>
        <v>0</v>
      </c>
      <c r="W646" s="9" t="n">
        <f aca="false">IF(OR(C646=Scenario!$B$22,C646=Scenario!$C$22),1,0)</f>
        <v>0</v>
      </c>
      <c r="X646" s="9" t="n">
        <f aca="false">IF(ISNUMBER(I646),1,0)</f>
        <v>0</v>
      </c>
      <c r="Y646" s="9" t="n">
        <f aca="false">MOD(INT(E646/86400)+3,7)</f>
        <v>1</v>
      </c>
      <c r="Z646" s="9" t="n">
        <f aca="false">MOD(INT(E646/3600),24)</f>
        <v>10</v>
      </c>
      <c r="AA646" s="6" t="s">
        <v>1537</v>
      </c>
    </row>
    <row r="647" customFormat="false" ht="15" hidden="false" customHeight="false" outlineLevel="0" collapsed="false">
      <c r="A647" s="6" t="s">
        <v>1538</v>
      </c>
      <c r="B647" s="6" t="s">
        <v>43</v>
      </c>
      <c r="C647" s="6" t="s">
        <v>249</v>
      </c>
      <c r="D647" s="6" t="s">
        <v>170</v>
      </c>
      <c r="E647" s="6" t="n">
        <v>1784629598</v>
      </c>
      <c r="F647" s="6" t="n">
        <v>1784629800</v>
      </c>
      <c r="G647" s="6" t="n">
        <v>1784629609</v>
      </c>
      <c r="H647" s="6" t="n">
        <v>1784631113</v>
      </c>
      <c r="J647" s="6" t="n">
        <v>0</v>
      </c>
      <c r="K647" s="6" t="n">
        <v>1</v>
      </c>
      <c r="L647" s="9" t="n">
        <f aca="false">IF(AND(E647&gt;=Scenario!$B$11,E647&lt;Scenario!$B$12),1,0)</f>
        <v>1</v>
      </c>
      <c r="M647" s="9" t="n">
        <f aca="false">IF(AND(L647=1,ISNUMBER(F647)),MAX(0,F647-E647)/60,"")</f>
        <v>3.36666666666667</v>
      </c>
      <c r="N647" s="9" t="n">
        <f aca="false">IF(AND(L647=1,ISNUMBER(G647)),MAX(0,G647-E647)/60,"")</f>
        <v>0.183333333333333</v>
      </c>
      <c r="O647" s="9" t="n">
        <f aca="false">IF(ISNUMBER(H647),IF(AND(H647&gt;=Scenario!$B$11,H647&lt;Scenario!$B$12),1,0),0)</f>
        <v>1</v>
      </c>
      <c r="P647" s="9" t="n">
        <f aca="false">IF(O647=1,MAX(0,H647-E647)/60,"")</f>
        <v>25.25</v>
      </c>
      <c r="Q647" s="9" t="n">
        <f aca="false">INDEX(Scenario!$B$18:$B$20,MATCH(B647,Scenario!$A$18:$A$20,0))</f>
        <v>60</v>
      </c>
      <c r="R647" s="9" t="n">
        <f aca="false">INDEX(Scenario!$C$18:$C$20,MATCH(B647,Scenario!$A$18:$A$20,0))</f>
        <v>1440</v>
      </c>
      <c r="S647" s="9" t="n">
        <f aca="false">IF(ISNUMBER(M647),IF(M647&lt;=Q647,1,0),"")</f>
        <v>1</v>
      </c>
      <c r="T647" s="9" t="n">
        <f aca="false">IF(ISNUMBER(P647),IF(P647&lt;=R647,1,0),"")</f>
        <v>1</v>
      </c>
      <c r="U647" s="9" t="n">
        <f aca="false">IF(E647&gt;Scenario!$B$14,0,IF(OR(AND(ISNUMBER(H647),H647&lt;=Scenario!$B$14),AND(ISNUMBER(I647),I647&lt;=Scenario!$B$14)),0,1))</f>
        <v>0</v>
      </c>
      <c r="V647" s="9" t="n">
        <f aca="false">IF(AND(U647=1,(Scenario!$B$14-E647)/60&gt;R647),1,0)</f>
        <v>0</v>
      </c>
      <c r="W647" s="9" t="n">
        <f aca="false">IF(OR(C647=Scenario!$B$22,C647=Scenario!$C$22),1,0)</f>
        <v>0</v>
      </c>
      <c r="X647" s="9" t="n">
        <f aca="false">IF(ISNUMBER(I647),1,0)</f>
        <v>0</v>
      </c>
      <c r="Y647" s="9" t="n">
        <f aca="false">MOD(INT(E647/86400)+3,7)</f>
        <v>1</v>
      </c>
      <c r="Z647" s="9" t="n">
        <f aca="false">MOD(INT(E647/3600),24)</f>
        <v>10</v>
      </c>
      <c r="AA647" s="6" t="s">
        <v>1539</v>
      </c>
    </row>
    <row r="648" customFormat="false" ht="15" hidden="false" customHeight="false" outlineLevel="0" collapsed="false">
      <c r="A648" s="6" t="s">
        <v>1540</v>
      </c>
      <c r="B648" s="6" t="s">
        <v>43</v>
      </c>
      <c r="C648" s="6" t="s">
        <v>46</v>
      </c>
      <c r="D648" s="6" t="s">
        <v>170</v>
      </c>
      <c r="E648" s="6" t="n">
        <v>1784630177</v>
      </c>
      <c r="F648" s="6" t="n">
        <v>1784630366</v>
      </c>
      <c r="G648" s="6" t="n">
        <v>1784630200</v>
      </c>
      <c r="H648" s="6" t="n">
        <v>1784633541</v>
      </c>
      <c r="J648" s="6" t="n">
        <v>0</v>
      </c>
      <c r="K648" s="6" t="n">
        <v>0</v>
      </c>
      <c r="L648" s="9" t="n">
        <f aca="false">IF(AND(E648&gt;=Scenario!$B$11,E648&lt;Scenario!$B$12),1,0)</f>
        <v>1</v>
      </c>
      <c r="M648" s="9" t="n">
        <f aca="false">IF(AND(L648=1,ISNUMBER(F648)),MAX(0,F648-E648)/60,"")</f>
        <v>3.15</v>
      </c>
      <c r="N648" s="9" t="n">
        <f aca="false">IF(AND(L648=1,ISNUMBER(G648)),MAX(0,G648-E648)/60,"")</f>
        <v>0.383333333333333</v>
      </c>
      <c r="O648" s="9" t="n">
        <f aca="false">IF(ISNUMBER(H648),IF(AND(H648&gt;=Scenario!$B$11,H648&lt;Scenario!$B$12),1,0),0)</f>
        <v>1</v>
      </c>
      <c r="P648" s="9" t="n">
        <f aca="false">IF(O648=1,MAX(0,H648-E648)/60,"")</f>
        <v>56.0666666666667</v>
      </c>
      <c r="Q648" s="9" t="n">
        <f aca="false">INDEX(Scenario!$B$18:$B$20,MATCH(B648,Scenario!$A$18:$A$20,0))</f>
        <v>60</v>
      </c>
      <c r="R648" s="9" t="n">
        <f aca="false">INDEX(Scenario!$C$18:$C$20,MATCH(B648,Scenario!$A$18:$A$20,0))</f>
        <v>1440</v>
      </c>
      <c r="S648" s="9" t="n">
        <f aca="false">IF(ISNUMBER(M648),IF(M648&lt;=Q648,1,0),"")</f>
        <v>1</v>
      </c>
      <c r="T648" s="9" t="n">
        <f aca="false">IF(ISNUMBER(P648),IF(P648&lt;=R648,1,0),"")</f>
        <v>1</v>
      </c>
      <c r="U648" s="9" t="n">
        <f aca="false">IF(E648&gt;Scenario!$B$14,0,IF(OR(AND(ISNUMBER(H648),H648&lt;=Scenario!$B$14),AND(ISNUMBER(I648),I648&lt;=Scenario!$B$14)),0,1))</f>
        <v>0</v>
      </c>
      <c r="V648" s="9" t="n">
        <f aca="false">IF(AND(U648=1,(Scenario!$B$14-E648)/60&gt;R648),1,0)</f>
        <v>0</v>
      </c>
      <c r="W648" s="9" t="n">
        <f aca="false">IF(OR(C648=Scenario!$B$22,C648=Scenario!$C$22),1,0)</f>
        <v>1</v>
      </c>
      <c r="X648" s="9" t="n">
        <f aca="false">IF(ISNUMBER(I648),1,0)</f>
        <v>0</v>
      </c>
      <c r="Y648" s="9" t="n">
        <f aca="false">MOD(INT(E648/86400)+3,7)</f>
        <v>1</v>
      </c>
      <c r="Z648" s="9" t="n">
        <f aca="false">MOD(INT(E648/3600),24)</f>
        <v>10</v>
      </c>
      <c r="AA648" s="6" t="s">
        <v>1541</v>
      </c>
    </row>
    <row r="649" customFormat="false" ht="15" hidden="false" customHeight="false" outlineLevel="0" collapsed="false">
      <c r="A649" s="6" t="s">
        <v>1542</v>
      </c>
      <c r="B649" s="6" t="s">
        <v>43</v>
      </c>
      <c r="C649" s="6" t="s">
        <v>288</v>
      </c>
      <c r="D649" s="6" t="s">
        <v>170</v>
      </c>
      <c r="E649" s="6" t="n">
        <v>1784630360</v>
      </c>
      <c r="F649" s="6" t="n">
        <v>1784630592</v>
      </c>
      <c r="G649" s="6" t="n">
        <v>1784630405</v>
      </c>
      <c r="H649" s="6" t="n">
        <v>1784632666</v>
      </c>
      <c r="J649" s="6" t="n">
        <v>0</v>
      </c>
      <c r="K649" s="6" t="n">
        <v>0</v>
      </c>
      <c r="L649" s="9" t="n">
        <f aca="false">IF(AND(E649&gt;=Scenario!$B$11,E649&lt;Scenario!$B$12),1,0)</f>
        <v>1</v>
      </c>
      <c r="M649" s="9" t="n">
        <f aca="false">IF(AND(L649=1,ISNUMBER(F649)),MAX(0,F649-E649)/60,"")</f>
        <v>3.86666666666667</v>
      </c>
      <c r="N649" s="9" t="n">
        <f aca="false">IF(AND(L649=1,ISNUMBER(G649)),MAX(0,G649-E649)/60,"")</f>
        <v>0.75</v>
      </c>
      <c r="O649" s="9" t="n">
        <f aca="false">IF(ISNUMBER(H649),IF(AND(H649&gt;=Scenario!$B$11,H649&lt;Scenario!$B$12),1,0),0)</f>
        <v>1</v>
      </c>
      <c r="P649" s="9" t="n">
        <f aca="false">IF(O649=1,MAX(0,H649-E649)/60,"")</f>
        <v>38.4333333333333</v>
      </c>
      <c r="Q649" s="9" t="n">
        <f aca="false">INDEX(Scenario!$B$18:$B$20,MATCH(B649,Scenario!$A$18:$A$20,0))</f>
        <v>60</v>
      </c>
      <c r="R649" s="9" t="n">
        <f aca="false">INDEX(Scenario!$C$18:$C$20,MATCH(B649,Scenario!$A$18:$A$20,0))</f>
        <v>1440</v>
      </c>
      <c r="S649" s="9" t="n">
        <f aca="false">IF(ISNUMBER(M649),IF(M649&lt;=Q649,1,0),"")</f>
        <v>1</v>
      </c>
      <c r="T649" s="9" t="n">
        <f aca="false">IF(ISNUMBER(P649),IF(P649&lt;=R649,1,0),"")</f>
        <v>1</v>
      </c>
      <c r="U649" s="9" t="n">
        <f aca="false">IF(E649&gt;Scenario!$B$14,0,IF(OR(AND(ISNUMBER(H649),H649&lt;=Scenario!$B$14),AND(ISNUMBER(I649),I649&lt;=Scenario!$B$14)),0,1))</f>
        <v>0</v>
      </c>
      <c r="V649" s="9" t="n">
        <f aca="false">IF(AND(U649=1,(Scenario!$B$14-E649)/60&gt;R649),1,0)</f>
        <v>0</v>
      </c>
      <c r="W649" s="9" t="n">
        <f aca="false">IF(OR(C649=Scenario!$B$22,C649=Scenario!$C$22),1,0)</f>
        <v>0</v>
      </c>
      <c r="X649" s="9" t="n">
        <f aca="false">IF(ISNUMBER(I649),1,0)</f>
        <v>0</v>
      </c>
      <c r="Y649" s="9" t="n">
        <f aca="false">MOD(INT(E649/86400)+3,7)</f>
        <v>1</v>
      </c>
      <c r="Z649" s="9" t="n">
        <f aca="false">MOD(INT(E649/3600),24)</f>
        <v>10</v>
      </c>
      <c r="AA649" s="6" t="s">
        <v>1543</v>
      </c>
    </row>
    <row r="650" customFormat="false" ht="15" hidden="false" customHeight="false" outlineLevel="0" collapsed="false">
      <c r="A650" s="6" t="s">
        <v>1544</v>
      </c>
      <c r="B650" s="6" t="s">
        <v>43</v>
      </c>
      <c r="C650" s="6" t="s">
        <v>46</v>
      </c>
      <c r="D650" s="6" t="s">
        <v>171</v>
      </c>
      <c r="E650" s="6" t="n">
        <v>1784631569</v>
      </c>
      <c r="F650" s="6" t="n">
        <v>1784631835</v>
      </c>
      <c r="G650" s="6" t="n">
        <v>1784631605</v>
      </c>
      <c r="H650" s="6" t="n">
        <v>1784640566</v>
      </c>
      <c r="J650" s="6" t="n">
        <v>0</v>
      </c>
      <c r="K650" s="6" t="n">
        <v>0</v>
      </c>
      <c r="L650" s="9" t="n">
        <f aca="false">IF(AND(E650&gt;=Scenario!$B$11,E650&lt;Scenario!$B$12),1,0)</f>
        <v>1</v>
      </c>
      <c r="M650" s="9" t="n">
        <f aca="false">IF(AND(L650=1,ISNUMBER(F650)),MAX(0,F650-E650)/60,"")</f>
        <v>4.43333333333333</v>
      </c>
      <c r="N650" s="9" t="n">
        <f aca="false">IF(AND(L650=1,ISNUMBER(G650)),MAX(0,G650-E650)/60,"")</f>
        <v>0.6</v>
      </c>
      <c r="O650" s="9" t="n">
        <f aca="false">IF(ISNUMBER(H650),IF(AND(H650&gt;=Scenario!$B$11,H650&lt;Scenario!$B$12),1,0),0)</f>
        <v>1</v>
      </c>
      <c r="P650" s="9" t="n">
        <f aca="false">IF(O650=1,MAX(0,H650-E650)/60,"")</f>
        <v>149.95</v>
      </c>
      <c r="Q650" s="9" t="n">
        <f aca="false">INDEX(Scenario!$B$18:$B$20,MATCH(B650,Scenario!$A$18:$A$20,0))</f>
        <v>60</v>
      </c>
      <c r="R650" s="9" t="n">
        <f aca="false">INDEX(Scenario!$C$18:$C$20,MATCH(B650,Scenario!$A$18:$A$20,0))</f>
        <v>1440</v>
      </c>
      <c r="S650" s="9" t="n">
        <f aca="false">IF(ISNUMBER(M650),IF(M650&lt;=Q650,1,0),"")</f>
        <v>1</v>
      </c>
      <c r="T650" s="9" t="n">
        <f aca="false">IF(ISNUMBER(P650),IF(P650&lt;=R650,1,0),"")</f>
        <v>1</v>
      </c>
      <c r="U650" s="9" t="n">
        <f aca="false">IF(E650&gt;Scenario!$B$14,0,IF(OR(AND(ISNUMBER(H650),H650&lt;=Scenario!$B$14),AND(ISNUMBER(I650),I650&lt;=Scenario!$B$14)),0,1))</f>
        <v>0</v>
      </c>
      <c r="V650" s="9" t="n">
        <f aca="false">IF(AND(U650=1,(Scenario!$B$14-E650)/60&gt;R650),1,0)</f>
        <v>0</v>
      </c>
      <c r="W650" s="9" t="n">
        <f aca="false">IF(OR(C650=Scenario!$B$22,C650=Scenario!$C$22),1,0)</f>
        <v>1</v>
      </c>
      <c r="X650" s="9" t="n">
        <f aca="false">IF(ISNUMBER(I650),1,0)</f>
        <v>0</v>
      </c>
      <c r="Y650" s="9" t="n">
        <f aca="false">MOD(INT(E650/86400)+3,7)</f>
        <v>1</v>
      </c>
      <c r="Z650" s="9" t="n">
        <f aca="false">MOD(INT(E650/3600),24)</f>
        <v>10</v>
      </c>
      <c r="AA650" s="6" t="s">
        <v>1545</v>
      </c>
    </row>
    <row r="651" customFormat="false" ht="15" hidden="false" customHeight="false" outlineLevel="0" collapsed="false">
      <c r="A651" s="6" t="s">
        <v>1546</v>
      </c>
      <c r="B651" s="6" t="s">
        <v>42</v>
      </c>
      <c r="C651" s="6" t="s">
        <v>249</v>
      </c>
      <c r="D651" s="6" t="s">
        <v>170</v>
      </c>
      <c r="E651" s="6" t="n">
        <v>1784632980</v>
      </c>
      <c r="F651" s="6" t="n">
        <v>1784633122</v>
      </c>
      <c r="G651" s="6" t="n">
        <v>1784633023</v>
      </c>
      <c r="H651" s="6" t="n">
        <v>1784719651</v>
      </c>
      <c r="J651" s="6" t="n">
        <v>1</v>
      </c>
      <c r="K651" s="6" t="n">
        <v>0</v>
      </c>
      <c r="L651" s="9" t="n">
        <f aca="false">IF(AND(E651&gt;=Scenario!$B$11,E651&lt;Scenario!$B$12),1,0)</f>
        <v>1</v>
      </c>
      <c r="M651" s="9" t="n">
        <f aca="false">IF(AND(L651=1,ISNUMBER(F651)),MAX(0,F651-E651)/60,"")</f>
        <v>2.36666666666667</v>
      </c>
      <c r="N651" s="9" t="n">
        <f aca="false">IF(AND(L651=1,ISNUMBER(G651)),MAX(0,G651-E651)/60,"")</f>
        <v>0.716666666666667</v>
      </c>
      <c r="O651" s="9" t="n">
        <f aca="false">IF(ISNUMBER(H651),IF(AND(H651&gt;=Scenario!$B$11,H651&lt;Scenario!$B$12),1,0),0)</f>
        <v>1</v>
      </c>
      <c r="P651" s="9" t="n">
        <f aca="false">IF(O651=1,MAX(0,H651-E651)/60,"")</f>
        <v>1444.51666666667</v>
      </c>
      <c r="Q651" s="9" t="n">
        <f aca="false">INDEX(Scenario!$B$18:$B$20,MATCH(B651,Scenario!$A$18:$A$20,0))</f>
        <v>15</v>
      </c>
      <c r="R651" s="9" t="n">
        <f aca="false">INDEX(Scenario!$C$18:$C$20,MATCH(B651,Scenario!$A$18:$A$20,0))</f>
        <v>240</v>
      </c>
      <c r="S651" s="9" t="n">
        <f aca="false">IF(ISNUMBER(M651),IF(M651&lt;=Q651,1,0),"")</f>
        <v>1</v>
      </c>
      <c r="T651" s="9" t="n">
        <f aca="false">IF(ISNUMBER(P651),IF(P651&lt;=R651,1,0),"")</f>
        <v>0</v>
      </c>
      <c r="U651" s="9" t="n">
        <f aca="false">IF(E651&gt;Scenario!$B$14,0,IF(OR(AND(ISNUMBER(H651),H651&lt;=Scenario!$B$14),AND(ISNUMBER(I651),I651&lt;=Scenario!$B$14)),0,1))</f>
        <v>0</v>
      </c>
      <c r="V651" s="9" t="n">
        <f aca="false">IF(AND(U651=1,(Scenario!$B$14-E651)/60&gt;R651),1,0)</f>
        <v>0</v>
      </c>
      <c r="W651" s="9" t="n">
        <f aca="false">IF(OR(C651=Scenario!$B$22,C651=Scenario!$C$22),1,0)</f>
        <v>0</v>
      </c>
      <c r="X651" s="9" t="n">
        <f aca="false">IF(ISNUMBER(I651),1,0)</f>
        <v>0</v>
      </c>
      <c r="Y651" s="9" t="n">
        <f aca="false">MOD(INT(E651/86400)+3,7)</f>
        <v>1</v>
      </c>
      <c r="Z651" s="9" t="n">
        <f aca="false">MOD(INT(E651/3600),24)</f>
        <v>11</v>
      </c>
      <c r="AA651" s="6" t="s">
        <v>1547</v>
      </c>
    </row>
    <row r="652" customFormat="false" ht="15" hidden="false" customHeight="false" outlineLevel="0" collapsed="false">
      <c r="A652" s="6" t="s">
        <v>1548</v>
      </c>
      <c r="B652" s="6" t="s">
        <v>43</v>
      </c>
      <c r="C652" s="6" t="s">
        <v>47</v>
      </c>
      <c r="D652" s="6" t="s">
        <v>172</v>
      </c>
      <c r="E652" s="6" t="n">
        <v>1784633455</v>
      </c>
      <c r="F652" s="6" t="n">
        <v>1784633692</v>
      </c>
      <c r="G652" s="6" t="n">
        <v>1784633502</v>
      </c>
      <c r="H652" s="6" t="n">
        <v>1784636748</v>
      </c>
      <c r="J652" s="6" t="n">
        <v>0</v>
      </c>
      <c r="K652" s="6" t="n">
        <v>0</v>
      </c>
      <c r="L652" s="9" t="n">
        <f aca="false">IF(AND(E652&gt;=Scenario!$B$11,E652&lt;Scenario!$B$12),1,0)</f>
        <v>1</v>
      </c>
      <c r="M652" s="9" t="n">
        <f aca="false">IF(AND(L652=1,ISNUMBER(F652)),MAX(0,F652-E652)/60,"")</f>
        <v>3.95</v>
      </c>
      <c r="N652" s="9" t="n">
        <f aca="false">IF(AND(L652=1,ISNUMBER(G652)),MAX(0,G652-E652)/60,"")</f>
        <v>0.783333333333333</v>
      </c>
      <c r="O652" s="9" t="n">
        <f aca="false">IF(ISNUMBER(H652),IF(AND(H652&gt;=Scenario!$B$11,H652&lt;Scenario!$B$12),1,0),0)</f>
        <v>1</v>
      </c>
      <c r="P652" s="9" t="n">
        <f aca="false">IF(O652=1,MAX(0,H652-E652)/60,"")</f>
        <v>54.8833333333333</v>
      </c>
      <c r="Q652" s="9" t="n">
        <f aca="false">INDEX(Scenario!$B$18:$B$20,MATCH(B652,Scenario!$A$18:$A$20,0))</f>
        <v>60</v>
      </c>
      <c r="R652" s="9" t="n">
        <f aca="false">INDEX(Scenario!$C$18:$C$20,MATCH(B652,Scenario!$A$18:$A$20,0))</f>
        <v>1440</v>
      </c>
      <c r="S652" s="9" t="n">
        <f aca="false">IF(ISNUMBER(M652),IF(M652&lt;=Q652,1,0),"")</f>
        <v>1</v>
      </c>
      <c r="T652" s="9" t="n">
        <f aca="false">IF(ISNUMBER(P652),IF(P652&lt;=R652,1,0),"")</f>
        <v>1</v>
      </c>
      <c r="U652" s="9" t="n">
        <f aca="false">IF(E652&gt;Scenario!$B$14,0,IF(OR(AND(ISNUMBER(H652),H652&lt;=Scenario!$B$14),AND(ISNUMBER(I652),I652&lt;=Scenario!$B$14)),0,1))</f>
        <v>0</v>
      </c>
      <c r="V652" s="9" t="n">
        <f aca="false">IF(AND(U652=1,(Scenario!$B$14-E652)/60&gt;R652),1,0)</f>
        <v>0</v>
      </c>
      <c r="W652" s="9" t="n">
        <f aca="false">IF(OR(C652=Scenario!$B$22,C652=Scenario!$C$22),1,0)</f>
        <v>1</v>
      </c>
      <c r="X652" s="9" t="n">
        <f aca="false">IF(ISNUMBER(I652),1,0)</f>
        <v>0</v>
      </c>
      <c r="Y652" s="9" t="n">
        <f aca="false">MOD(INT(E652/86400)+3,7)</f>
        <v>1</v>
      </c>
      <c r="Z652" s="9" t="n">
        <f aca="false">MOD(INT(E652/3600),24)</f>
        <v>11</v>
      </c>
      <c r="AA652" s="6" t="s">
        <v>1549</v>
      </c>
    </row>
    <row r="653" customFormat="false" ht="15" hidden="false" customHeight="false" outlineLevel="0" collapsed="false">
      <c r="A653" s="6" t="s">
        <v>1550</v>
      </c>
      <c r="B653" s="6" t="s">
        <v>44</v>
      </c>
      <c r="C653" s="6" t="s">
        <v>249</v>
      </c>
      <c r="D653" s="6" t="s">
        <v>170</v>
      </c>
      <c r="E653" s="6" t="n">
        <v>1784633619</v>
      </c>
      <c r="F653" s="6" t="n">
        <v>1784633829</v>
      </c>
      <c r="G653" s="6" t="n">
        <v>1784633641</v>
      </c>
      <c r="H653" s="6" t="n">
        <v>1784635467</v>
      </c>
      <c r="J653" s="6" t="n">
        <v>0</v>
      </c>
      <c r="K653" s="6" t="n">
        <v>0</v>
      </c>
      <c r="L653" s="9" t="n">
        <f aca="false">IF(AND(E653&gt;=Scenario!$B$11,E653&lt;Scenario!$B$12),1,0)</f>
        <v>1</v>
      </c>
      <c r="M653" s="9" t="n">
        <f aca="false">IF(AND(L653=1,ISNUMBER(F653)),MAX(0,F653-E653)/60,"")</f>
        <v>3.5</v>
      </c>
      <c r="N653" s="9" t="n">
        <f aca="false">IF(AND(L653=1,ISNUMBER(G653)),MAX(0,G653-E653)/60,"")</f>
        <v>0.366666666666667</v>
      </c>
      <c r="O653" s="9" t="n">
        <f aca="false">IF(ISNUMBER(H653),IF(AND(H653&gt;=Scenario!$B$11,H653&lt;Scenario!$B$12),1,0),0)</f>
        <v>1</v>
      </c>
      <c r="P653" s="9" t="n">
        <f aca="false">IF(O653=1,MAX(0,H653-E653)/60,"")</f>
        <v>30.8</v>
      </c>
      <c r="Q653" s="9" t="n">
        <f aca="false">INDEX(Scenario!$B$18:$B$20,MATCH(B653,Scenario!$A$18:$A$20,0))</f>
        <v>240</v>
      </c>
      <c r="R653" s="9" t="n">
        <f aca="false">INDEX(Scenario!$C$18:$C$20,MATCH(B653,Scenario!$A$18:$A$20,0))</f>
        <v>4320</v>
      </c>
      <c r="S653" s="9" t="n">
        <f aca="false">IF(ISNUMBER(M653),IF(M653&lt;=Q653,1,0),"")</f>
        <v>1</v>
      </c>
      <c r="T653" s="9" t="n">
        <f aca="false">IF(ISNUMBER(P653),IF(P653&lt;=R653,1,0),"")</f>
        <v>1</v>
      </c>
      <c r="U653" s="9" t="n">
        <f aca="false">IF(E653&gt;Scenario!$B$14,0,IF(OR(AND(ISNUMBER(H653),H653&lt;=Scenario!$B$14),AND(ISNUMBER(I653),I653&lt;=Scenario!$B$14)),0,1))</f>
        <v>0</v>
      </c>
      <c r="V653" s="9" t="n">
        <f aca="false">IF(AND(U653=1,(Scenario!$B$14-E653)/60&gt;R653),1,0)</f>
        <v>0</v>
      </c>
      <c r="W653" s="9" t="n">
        <f aca="false">IF(OR(C653=Scenario!$B$22,C653=Scenario!$C$22),1,0)</f>
        <v>0</v>
      </c>
      <c r="X653" s="9" t="n">
        <f aca="false">IF(ISNUMBER(I653),1,0)</f>
        <v>0</v>
      </c>
      <c r="Y653" s="9" t="n">
        <f aca="false">MOD(INT(E653/86400)+3,7)</f>
        <v>1</v>
      </c>
      <c r="Z653" s="9" t="n">
        <f aca="false">MOD(INT(E653/3600),24)</f>
        <v>11</v>
      </c>
      <c r="AA653" s="6" t="s">
        <v>1551</v>
      </c>
    </row>
    <row r="654" customFormat="false" ht="15" hidden="false" customHeight="false" outlineLevel="0" collapsed="false">
      <c r="A654" s="6" t="s">
        <v>1552</v>
      </c>
      <c r="B654" s="6" t="s">
        <v>44</v>
      </c>
      <c r="C654" s="6" t="s">
        <v>46</v>
      </c>
      <c r="D654" s="6" t="s">
        <v>170</v>
      </c>
      <c r="E654" s="6" t="n">
        <v>1784633928</v>
      </c>
      <c r="F654" s="6" t="n">
        <v>1784634155</v>
      </c>
      <c r="G654" s="6" t="n">
        <v>1784633974</v>
      </c>
      <c r="H654" s="6" t="n">
        <v>1784639083</v>
      </c>
      <c r="J654" s="6" t="n">
        <v>0</v>
      </c>
      <c r="K654" s="6" t="n">
        <v>0</v>
      </c>
      <c r="L654" s="9" t="n">
        <f aca="false">IF(AND(E654&gt;=Scenario!$B$11,E654&lt;Scenario!$B$12),1,0)</f>
        <v>1</v>
      </c>
      <c r="M654" s="9" t="n">
        <f aca="false">IF(AND(L654=1,ISNUMBER(F654)),MAX(0,F654-E654)/60,"")</f>
        <v>3.78333333333333</v>
      </c>
      <c r="N654" s="9" t="n">
        <f aca="false">IF(AND(L654=1,ISNUMBER(G654)),MAX(0,G654-E654)/60,"")</f>
        <v>0.766666666666667</v>
      </c>
      <c r="O654" s="9" t="n">
        <f aca="false">IF(ISNUMBER(H654),IF(AND(H654&gt;=Scenario!$B$11,H654&lt;Scenario!$B$12),1,0),0)</f>
        <v>1</v>
      </c>
      <c r="P654" s="9" t="n">
        <f aca="false">IF(O654=1,MAX(0,H654-E654)/60,"")</f>
        <v>85.9166666666667</v>
      </c>
      <c r="Q654" s="9" t="n">
        <f aca="false">INDEX(Scenario!$B$18:$B$20,MATCH(B654,Scenario!$A$18:$A$20,0))</f>
        <v>240</v>
      </c>
      <c r="R654" s="9" t="n">
        <f aca="false">INDEX(Scenario!$C$18:$C$20,MATCH(B654,Scenario!$A$18:$A$20,0))</f>
        <v>4320</v>
      </c>
      <c r="S654" s="9" t="n">
        <f aca="false">IF(ISNUMBER(M654),IF(M654&lt;=Q654,1,0),"")</f>
        <v>1</v>
      </c>
      <c r="T654" s="9" t="n">
        <f aca="false">IF(ISNUMBER(P654),IF(P654&lt;=R654,1,0),"")</f>
        <v>1</v>
      </c>
      <c r="U654" s="9" t="n">
        <f aca="false">IF(E654&gt;Scenario!$B$14,0,IF(OR(AND(ISNUMBER(H654),H654&lt;=Scenario!$B$14),AND(ISNUMBER(I654),I654&lt;=Scenario!$B$14)),0,1))</f>
        <v>0</v>
      </c>
      <c r="V654" s="9" t="n">
        <f aca="false">IF(AND(U654=1,(Scenario!$B$14-E654)/60&gt;R654),1,0)</f>
        <v>0</v>
      </c>
      <c r="W654" s="9" t="n">
        <f aca="false">IF(OR(C654=Scenario!$B$22,C654=Scenario!$C$22),1,0)</f>
        <v>1</v>
      </c>
      <c r="X654" s="9" t="n">
        <f aca="false">IF(ISNUMBER(I654),1,0)</f>
        <v>0</v>
      </c>
      <c r="Y654" s="9" t="n">
        <f aca="false">MOD(INT(E654/86400)+3,7)</f>
        <v>1</v>
      </c>
      <c r="Z654" s="9" t="n">
        <f aca="false">MOD(INT(E654/3600),24)</f>
        <v>11</v>
      </c>
      <c r="AA654" s="6" t="s">
        <v>1553</v>
      </c>
    </row>
    <row r="655" customFormat="false" ht="15" hidden="false" customHeight="false" outlineLevel="0" collapsed="false">
      <c r="A655" s="6" t="s">
        <v>1554</v>
      </c>
      <c r="B655" s="6" t="s">
        <v>44</v>
      </c>
      <c r="C655" s="6" t="s">
        <v>288</v>
      </c>
      <c r="D655" s="6" t="s">
        <v>170</v>
      </c>
      <c r="E655" s="6" t="n">
        <v>1784634325</v>
      </c>
      <c r="F655" s="6" t="n">
        <v>1784634517</v>
      </c>
      <c r="G655" s="6" t="n">
        <v>1784634337</v>
      </c>
      <c r="H655" s="6" t="n">
        <v>1784636365</v>
      </c>
      <c r="J655" s="6" t="n">
        <v>0</v>
      </c>
      <c r="K655" s="6" t="n">
        <v>0</v>
      </c>
      <c r="L655" s="9" t="n">
        <f aca="false">IF(AND(E655&gt;=Scenario!$B$11,E655&lt;Scenario!$B$12),1,0)</f>
        <v>1</v>
      </c>
      <c r="M655" s="9" t="n">
        <f aca="false">IF(AND(L655=1,ISNUMBER(F655)),MAX(0,F655-E655)/60,"")</f>
        <v>3.2</v>
      </c>
      <c r="N655" s="9" t="n">
        <f aca="false">IF(AND(L655=1,ISNUMBER(G655)),MAX(0,G655-E655)/60,"")</f>
        <v>0.2</v>
      </c>
      <c r="O655" s="9" t="n">
        <f aca="false">IF(ISNUMBER(H655),IF(AND(H655&gt;=Scenario!$B$11,H655&lt;Scenario!$B$12),1,0),0)</f>
        <v>1</v>
      </c>
      <c r="P655" s="9" t="n">
        <f aca="false">IF(O655=1,MAX(0,H655-E655)/60,"")</f>
        <v>34</v>
      </c>
      <c r="Q655" s="9" t="n">
        <f aca="false">INDEX(Scenario!$B$18:$B$20,MATCH(B655,Scenario!$A$18:$A$20,0))</f>
        <v>240</v>
      </c>
      <c r="R655" s="9" t="n">
        <f aca="false">INDEX(Scenario!$C$18:$C$20,MATCH(B655,Scenario!$A$18:$A$20,0))</f>
        <v>4320</v>
      </c>
      <c r="S655" s="9" t="n">
        <f aca="false">IF(ISNUMBER(M655),IF(M655&lt;=Q655,1,0),"")</f>
        <v>1</v>
      </c>
      <c r="T655" s="9" t="n">
        <f aca="false">IF(ISNUMBER(P655),IF(P655&lt;=R655,1,0),"")</f>
        <v>1</v>
      </c>
      <c r="U655" s="9" t="n">
        <f aca="false">IF(E655&gt;Scenario!$B$14,0,IF(OR(AND(ISNUMBER(H655),H655&lt;=Scenario!$B$14),AND(ISNUMBER(I655),I655&lt;=Scenario!$B$14)),0,1))</f>
        <v>0</v>
      </c>
      <c r="V655" s="9" t="n">
        <f aca="false">IF(AND(U655=1,(Scenario!$B$14-E655)/60&gt;R655),1,0)</f>
        <v>0</v>
      </c>
      <c r="W655" s="9" t="n">
        <f aca="false">IF(OR(C655=Scenario!$B$22,C655=Scenario!$C$22),1,0)</f>
        <v>0</v>
      </c>
      <c r="X655" s="9" t="n">
        <f aca="false">IF(ISNUMBER(I655),1,0)</f>
        <v>0</v>
      </c>
      <c r="Y655" s="9" t="n">
        <f aca="false">MOD(INT(E655/86400)+3,7)</f>
        <v>1</v>
      </c>
      <c r="Z655" s="9" t="n">
        <f aca="false">MOD(INT(E655/3600),24)</f>
        <v>11</v>
      </c>
      <c r="AA655" s="6" t="s">
        <v>1555</v>
      </c>
    </row>
    <row r="656" customFormat="false" ht="15" hidden="false" customHeight="false" outlineLevel="0" collapsed="false">
      <c r="A656" s="6" t="s">
        <v>1556</v>
      </c>
      <c r="B656" s="6" t="s">
        <v>43</v>
      </c>
      <c r="C656" s="6" t="s">
        <v>249</v>
      </c>
      <c r="D656" s="6" t="s">
        <v>170</v>
      </c>
      <c r="E656" s="6" t="n">
        <v>1784634571</v>
      </c>
      <c r="F656" s="6" t="n">
        <v>1784634847</v>
      </c>
      <c r="G656" s="6" t="n">
        <v>1784634621</v>
      </c>
      <c r="H656" s="6" t="n">
        <v>1784636222</v>
      </c>
      <c r="J656" s="6" t="n">
        <v>0</v>
      </c>
      <c r="K656" s="6" t="n">
        <v>0</v>
      </c>
      <c r="L656" s="9" t="n">
        <f aca="false">IF(AND(E656&gt;=Scenario!$B$11,E656&lt;Scenario!$B$12),1,0)</f>
        <v>1</v>
      </c>
      <c r="M656" s="9" t="n">
        <f aca="false">IF(AND(L656=1,ISNUMBER(F656)),MAX(0,F656-E656)/60,"")</f>
        <v>4.6</v>
      </c>
      <c r="N656" s="9" t="n">
        <f aca="false">IF(AND(L656=1,ISNUMBER(G656)),MAX(0,G656-E656)/60,"")</f>
        <v>0.833333333333333</v>
      </c>
      <c r="O656" s="9" t="n">
        <f aca="false">IF(ISNUMBER(H656),IF(AND(H656&gt;=Scenario!$B$11,H656&lt;Scenario!$B$12),1,0),0)</f>
        <v>1</v>
      </c>
      <c r="P656" s="9" t="n">
        <f aca="false">IF(O656=1,MAX(0,H656-E656)/60,"")</f>
        <v>27.5166666666667</v>
      </c>
      <c r="Q656" s="9" t="n">
        <f aca="false">INDEX(Scenario!$B$18:$B$20,MATCH(B656,Scenario!$A$18:$A$20,0))</f>
        <v>60</v>
      </c>
      <c r="R656" s="9" t="n">
        <f aca="false">INDEX(Scenario!$C$18:$C$20,MATCH(B656,Scenario!$A$18:$A$20,0))</f>
        <v>1440</v>
      </c>
      <c r="S656" s="9" t="n">
        <f aca="false">IF(ISNUMBER(M656),IF(M656&lt;=Q656,1,0),"")</f>
        <v>1</v>
      </c>
      <c r="T656" s="9" t="n">
        <f aca="false">IF(ISNUMBER(P656),IF(P656&lt;=R656,1,0),"")</f>
        <v>1</v>
      </c>
      <c r="U656" s="9" t="n">
        <f aca="false">IF(E656&gt;Scenario!$B$14,0,IF(OR(AND(ISNUMBER(H656),H656&lt;=Scenario!$B$14),AND(ISNUMBER(I656),I656&lt;=Scenario!$B$14)),0,1))</f>
        <v>0</v>
      </c>
      <c r="V656" s="9" t="n">
        <f aca="false">IF(AND(U656=1,(Scenario!$B$14-E656)/60&gt;R656),1,0)</f>
        <v>0</v>
      </c>
      <c r="W656" s="9" t="n">
        <f aca="false">IF(OR(C656=Scenario!$B$22,C656=Scenario!$C$22),1,0)</f>
        <v>0</v>
      </c>
      <c r="X656" s="9" t="n">
        <f aca="false">IF(ISNUMBER(I656),1,0)</f>
        <v>0</v>
      </c>
      <c r="Y656" s="9" t="n">
        <f aca="false">MOD(INT(E656/86400)+3,7)</f>
        <v>1</v>
      </c>
      <c r="Z656" s="9" t="n">
        <f aca="false">MOD(INT(E656/3600),24)</f>
        <v>11</v>
      </c>
      <c r="AA656" s="6" t="s">
        <v>1557</v>
      </c>
    </row>
    <row r="657" customFormat="false" ht="15" hidden="false" customHeight="false" outlineLevel="0" collapsed="false">
      <c r="A657" s="6" t="s">
        <v>1558</v>
      </c>
      <c r="B657" s="6" t="s">
        <v>42</v>
      </c>
      <c r="C657" s="6" t="s">
        <v>249</v>
      </c>
      <c r="D657" s="6" t="s">
        <v>171</v>
      </c>
      <c r="E657" s="6" t="n">
        <v>1784634618</v>
      </c>
      <c r="F657" s="6" t="n">
        <v>1784634768</v>
      </c>
      <c r="G657" s="6" t="n">
        <v>1784634669</v>
      </c>
      <c r="H657" s="6" t="n">
        <v>1784638348</v>
      </c>
      <c r="J657" s="6" t="n">
        <v>0</v>
      </c>
      <c r="K657" s="6" t="n">
        <v>0</v>
      </c>
      <c r="L657" s="9" t="n">
        <f aca="false">IF(AND(E657&gt;=Scenario!$B$11,E657&lt;Scenario!$B$12),1,0)</f>
        <v>1</v>
      </c>
      <c r="M657" s="9" t="n">
        <f aca="false">IF(AND(L657=1,ISNUMBER(F657)),MAX(0,F657-E657)/60,"")</f>
        <v>2.5</v>
      </c>
      <c r="N657" s="9" t="n">
        <f aca="false">IF(AND(L657=1,ISNUMBER(G657)),MAX(0,G657-E657)/60,"")</f>
        <v>0.85</v>
      </c>
      <c r="O657" s="9" t="n">
        <f aca="false">IF(ISNUMBER(H657),IF(AND(H657&gt;=Scenario!$B$11,H657&lt;Scenario!$B$12),1,0),0)</f>
        <v>1</v>
      </c>
      <c r="P657" s="9" t="n">
        <f aca="false">IF(O657=1,MAX(0,H657-E657)/60,"")</f>
        <v>62.1666666666667</v>
      </c>
      <c r="Q657" s="9" t="n">
        <f aca="false">INDEX(Scenario!$B$18:$B$20,MATCH(B657,Scenario!$A$18:$A$20,0))</f>
        <v>15</v>
      </c>
      <c r="R657" s="9" t="n">
        <f aca="false">INDEX(Scenario!$C$18:$C$20,MATCH(B657,Scenario!$A$18:$A$20,0))</f>
        <v>240</v>
      </c>
      <c r="S657" s="9" t="n">
        <f aca="false">IF(ISNUMBER(M657),IF(M657&lt;=Q657,1,0),"")</f>
        <v>1</v>
      </c>
      <c r="T657" s="9" t="n">
        <f aca="false">IF(ISNUMBER(P657),IF(P657&lt;=R657,1,0),"")</f>
        <v>1</v>
      </c>
      <c r="U657" s="9" t="n">
        <f aca="false">IF(E657&gt;Scenario!$B$14,0,IF(OR(AND(ISNUMBER(H657),H657&lt;=Scenario!$B$14),AND(ISNUMBER(I657),I657&lt;=Scenario!$B$14)),0,1))</f>
        <v>0</v>
      </c>
      <c r="V657" s="9" t="n">
        <f aca="false">IF(AND(U657=1,(Scenario!$B$14-E657)/60&gt;R657),1,0)</f>
        <v>0</v>
      </c>
      <c r="W657" s="9" t="n">
        <f aca="false">IF(OR(C657=Scenario!$B$22,C657=Scenario!$C$22),1,0)</f>
        <v>0</v>
      </c>
      <c r="X657" s="9" t="n">
        <f aca="false">IF(ISNUMBER(I657),1,0)</f>
        <v>0</v>
      </c>
      <c r="Y657" s="9" t="n">
        <f aca="false">MOD(INT(E657/86400)+3,7)</f>
        <v>1</v>
      </c>
      <c r="Z657" s="9" t="n">
        <f aca="false">MOD(INT(E657/3600),24)</f>
        <v>11</v>
      </c>
      <c r="AA657" s="6" t="s">
        <v>1559</v>
      </c>
    </row>
    <row r="658" customFormat="false" ht="15" hidden="false" customHeight="false" outlineLevel="0" collapsed="false">
      <c r="A658" s="6" t="s">
        <v>1560</v>
      </c>
      <c r="B658" s="6" t="s">
        <v>44</v>
      </c>
      <c r="C658" s="6" t="s">
        <v>46</v>
      </c>
      <c r="D658" s="6" t="s">
        <v>171</v>
      </c>
      <c r="E658" s="6" t="n">
        <v>1784634912</v>
      </c>
      <c r="F658" s="6" t="n">
        <v>1784635060</v>
      </c>
      <c r="G658" s="6" t="n">
        <v>1784634956</v>
      </c>
      <c r="H658" s="6" t="n">
        <v>1784638690</v>
      </c>
      <c r="J658" s="6" t="n">
        <v>0</v>
      </c>
      <c r="K658" s="6" t="n">
        <v>0</v>
      </c>
      <c r="L658" s="9" t="n">
        <f aca="false">IF(AND(E658&gt;=Scenario!$B$11,E658&lt;Scenario!$B$12),1,0)</f>
        <v>1</v>
      </c>
      <c r="M658" s="9" t="n">
        <f aca="false">IF(AND(L658=1,ISNUMBER(F658)),MAX(0,F658-E658)/60,"")</f>
        <v>2.46666666666667</v>
      </c>
      <c r="N658" s="9" t="n">
        <f aca="false">IF(AND(L658=1,ISNUMBER(G658)),MAX(0,G658-E658)/60,"")</f>
        <v>0.733333333333333</v>
      </c>
      <c r="O658" s="9" t="n">
        <f aca="false">IF(ISNUMBER(H658),IF(AND(H658&gt;=Scenario!$B$11,H658&lt;Scenario!$B$12),1,0),0)</f>
        <v>1</v>
      </c>
      <c r="P658" s="9" t="n">
        <f aca="false">IF(O658=1,MAX(0,H658-E658)/60,"")</f>
        <v>62.9666666666667</v>
      </c>
      <c r="Q658" s="9" t="n">
        <f aca="false">INDEX(Scenario!$B$18:$B$20,MATCH(B658,Scenario!$A$18:$A$20,0))</f>
        <v>240</v>
      </c>
      <c r="R658" s="9" t="n">
        <f aca="false">INDEX(Scenario!$C$18:$C$20,MATCH(B658,Scenario!$A$18:$A$20,0))</f>
        <v>4320</v>
      </c>
      <c r="S658" s="9" t="n">
        <f aca="false">IF(ISNUMBER(M658),IF(M658&lt;=Q658,1,0),"")</f>
        <v>1</v>
      </c>
      <c r="T658" s="9" t="n">
        <f aca="false">IF(ISNUMBER(P658),IF(P658&lt;=R658,1,0),"")</f>
        <v>1</v>
      </c>
      <c r="U658" s="9" t="n">
        <f aca="false">IF(E658&gt;Scenario!$B$14,0,IF(OR(AND(ISNUMBER(H658),H658&lt;=Scenario!$B$14),AND(ISNUMBER(I658),I658&lt;=Scenario!$B$14)),0,1))</f>
        <v>0</v>
      </c>
      <c r="V658" s="9" t="n">
        <f aca="false">IF(AND(U658=1,(Scenario!$B$14-E658)/60&gt;R658),1,0)</f>
        <v>0</v>
      </c>
      <c r="W658" s="9" t="n">
        <f aca="false">IF(OR(C658=Scenario!$B$22,C658=Scenario!$C$22),1,0)</f>
        <v>1</v>
      </c>
      <c r="X658" s="9" t="n">
        <f aca="false">IF(ISNUMBER(I658),1,0)</f>
        <v>0</v>
      </c>
      <c r="Y658" s="9" t="n">
        <f aca="false">MOD(INT(E658/86400)+3,7)</f>
        <v>1</v>
      </c>
      <c r="Z658" s="9" t="n">
        <f aca="false">MOD(INT(E658/3600),24)</f>
        <v>11</v>
      </c>
      <c r="AA658" s="6" t="s">
        <v>1561</v>
      </c>
    </row>
    <row r="659" customFormat="false" ht="15" hidden="false" customHeight="false" outlineLevel="0" collapsed="false">
      <c r="A659" s="6" t="s">
        <v>1562</v>
      </c>
      <c r="B659" s="6" t="s">
        <v>44</v>
      </c>
      <c r="C659" s="6" t="s">
        <v>249</v>
      </c>
      <c r="D659" s="6" t="s">
        <v>170</v>
      </c>
      <c r="E659" s="6" t="n">
        <v>1784635034</v>
      </c>
      <c r="F659" s="6" t="n">
        <v>1784635413</v>
      </c>
      <c r="G659" s="6" t="n">
        <v>1784635221</v>
      </c>
      <c r="H659" s="6" t="n">
        <v>1784636538</v>
      </c>
      <c r="J659" s="6" t="n">
        <v>0</v>
      </c>
      <c r="K659" s="6" t="n">
        <v>0</v>
      </c>
      <c r="L659" s="9" t="n">
        <f aca="false">IF(AND(E659&gt;=Scenario!$B$11,E659&lt;Scenario!$B$12),1,0)</f>
        <v>1</v>
      </c>
      <c r="M659" s="9" t="n">
        <f aca="false">IF(AND(L659=1,ISNUMBER(F659)),MAX(0,F659-E659)/60,"")</f>
        <v>6.31666666666667</v>
      </c>
      <c r="N659" s="9" t="n">
        <f aca="false">IF(AND(L659=1,ISNUMBER(G659)),MAX(0,G659-E659)/60,"")</f>
        <v>3.11666666666667</v>
      </c>
      <c r="O659" s="9" t="n">
        <f aca="false">IF(ISNUMBER(H659),IF(AND(H659&gt;=Scenario!$B$11,H659&lt;Scenario!$B$12),1,0),0)</f>
        <v>1</v>
      </c>
      <c r="P659" s="9" t="n">
        <f aca="false">IF(O659=1,MAX(0,H659-E659)/60,"")</f>
        <v>25.0666666666667</v>
      </c>
      <c r="Q659" s="9" t="n">
        <f aca="false">INDEX(Scenario!$B$18:$B$20,MATCH(B659,Scenario!$A$18:$A$20,0))</f>
        <v>240</v>
      </c>
      <c r="R659" s="9" t="n">
        <f aca="false">INDEX(Scenario!$C$18:$C$20,MATCH(B659,Scenario!$A$18:$A$20,0))</f>
        <v>4320</v>
      </c>
      <c r="S659" s="9" t="n">
        <f aca="false">IF(ISNUMBER(M659),IF(M659&lt;=Q659,1,0),"")</f>
        <v>1</v>
      </c>
      <c r="T659" s="9" t="n">
        <f aca="false">IF(ISNUMBER(P659),IF(P659&lt;=R659,1,0),"")</f>
        <v>1</v>
      </c>
      <c r="U659" s="9" t="n">
        <f aca="false">IF(E659&gt;Scenario!$B$14,0,IF(OR(AND(ISNUMBER(H659),H659&lt;=Scenario!$B$14),AND(ISNUMBER(I659),I659&lt;=Scenario!$B$14)),0,1))</f>
        <v>0</v>
      </c>
      <c r="V659" s="9" t="n">
        <f aca="false">IF(AND(U659=1,(Scenario!$B$14-E659)/60&gt;R659),1,0)</f>
        <v>0</v>
      </c>
      <c r="W659" s="9" t="n">
        <f aca="false">IF(OR(C659=Scenario!$B$22,C659=Scenario!$C$22),1,0)</f>
        <v>0</v>
      </c>
      <c r="X659" s="9" t="n">
        <f aca="false">IF(ISNUMBER(I659),1,0)</f>
        <v>0</v>
      </c>
      <c r="Y659" s="9" t="n">
        <f aca="false">MOD(INT(E659/86400)+3,7)</f>
        <v>1</v>
      </c>
      <c r="Z659" s="9" t="n">
        <f aca="false">MOD(INT(E659/3600),24)</f>
        <v>11</v>
      </c>
      <c r="AA659" s="6" t="s">
        <v>1563</v>
      </c>
    </row>
    <row r="660" customFormat="false" ht="15" hidden="false" customHeight="false" outlineLevel="0" collapsed="false">
      <c r="A660" s="6" t="s">
        <v>1564</v>
      </c>
      <c r="B660" s="6" t="s">
        <v>43</v>
      </c>
      <c r="C660" s="6" t="s">
        <v>249</v>
      </c>
      <c r="D660" s="6" t="s">
        <v>172</v>
      </c>
      <c r="E660" s="6" t="n">
        <v>1784635138</v>
      </c>
      <c r="F660" s="6" t="n">
        <v>1784635344</v>
      </c>
      <c r="G660" s="6" t="n">
        <v>1784635250</v>
      </c>
      <c r="H660" s="6" t="n">
        <v>1784640357</v>
      </c>
      <c r="J660" s="6" t="n">
        <v>0</v>
      </c>
      <c r="K660" s="6" t="n">
        <v>1</v>
      </c>
      <c r="L660" s="9" t="n">
        <f aca="false">IF(AND(E660&gt;=Scenario!$B$11,E660&lt;Scenario!$B$12),1,0)</f>
        <v>1</v>
      </c>
      <c r="M660" s="9" t="n">
        <f aca="false">IF(AND(L660=1,ISNUMBER(F660)),MAX(0,F660-E660)/60,"")</f>
        <v>3.43333333333333</v>
      </c>
      <c r="N660" s="9" t="n">
        <f aca="false">IF(AND(L660=1,ISNUMBER(G660)),MAX(0,G660-E660)/60,"")</f>
        <v>1.86666666666667</v>
      </c>
      <c r="O660" s="9" t="n">
        <f aca="false">IF(ISNUMBER(H660),IF(AND(H660&gt;=Scenario!$B$11,H660&lt;Scenario!$B$12),1,0),0)</f>
        <v>1</v>
      </c>
      <c r="P660" s="9" t="n">
        <f aca="false">IF(O660=1,MAX(0,H660-E660)/60,"")</f>
        <v>86.9833333333333</v>
      </c>
      <c r="Q660" s="9" t="n">
        <f aca="false">INDEX(Scenario!$B$18:$B$20,MATCH(B660,Scenario!$A$18:$A$20,0))</f>
        <v>60</v>
      </c>
      <c r="R660" s="9" t="n">
        <f aca="false">INDEX(Scenario!$C$18:$C$20,MATCH(B660,Scenario!$A$18:$A$20,0))</f>
        <v>1440</v>
      </c>
      <c r="S660" s="9" t="n">
        <f aca="false">IF(ISNUMBER(M660),IF(M660&lt;=Q660,1,0),"")</f>
        <v>1</v>
      </c>
      <c r="T660" s="9" t="n">
        <f aca="false">IF(ISNUMBER(P660),IF(P660&lt;=R660,1,0),"")</f>
        <v>1</v>
      </c>
      <c r="U660" s="9" t="n">
        <f aca="false">IF(E660&gt;Scenario!$B$14,0,IF(OR(AND(ISNUMBER(H660),H660&lt;=Scenario!$B$14),AND(ISNUMBER(I660),I660&lt;=Scenario!$B$14)),0,1))</f>
        <v>0</v>
      </c>
      <c r="V660" s="9" t="n">
        <f aca="false">IF(AND(U660=1,(Scenario!$B$14-E660)/60&gt;R660),1,0)</f>
        <v>0</v>
      </c>
      <c r="W660" s="9" t="n">
        <f aca="false">IF(OR(C660=Scenario!$B$22,C660=Scenario!$C$22),1,0)</f>
        <v>0</v>
      </c>
      <c r="X660" s="9" t="n">
        <f aca="false">IF(ISNUMBER(I660),1,0)</f>
        <v>0</v>
      </c>
      <c r="Y660" s="9" t="n">
        <f aca="false">MOD(INT(E660/86400)+3,7)</f>
        <v>1</v>
      </c>
      <c r="Z660" s="9" t="n">
        <f aca="false">MOD(INT(E660/3600),24)</f>
        <v>11</v>
      </c>
      <c r="AA660" s="6" t="s">
        <v>1565</v>
      </c>
    </row>
    <row r="661" customFormat="false" ht="15" hidden="false" customHeight="false" outlineLevel="0" collapsed="false">
      <c r="A661" s="6" t="s">
        <v>1566</v>
      </c>
      <c r="B661" s="6" t="s">
        <v>44</v>
      </c>
      <c r="C661" s="6" t="s">
        <v>46</v>
      </c>
      <c r="D661" s="6" t="s">
        <v>171</v>
      </c>
      <c r="E661" s="6" t="n">
        <v>1784635186</v>
      </c>
      <c r="F661" s="6" t="n">
        <v>1784635425</v>
      </c>
      <c r="G661" s="6" t="n">
        <v>1784635260</v>
      </c>
      <c r="H661" s="6" t="n">
        <v>1784642699</v>
      </c>
      <c r="J661" s="6" t="n">
        <v>0</v>
      </c>
      <c r="K661" s="6" t="n">
        <v>0</v>
      </c>
      <c r="L661" s="9" t="n">
        <f aca="false">IF(AND(E661&gt;=Scenario!$B$11,E661&lt;Scenario!$B$12),1,0)</f>
        <v>1</v>
      </c>
      <c r="M661" s="9" t="n">
        <f aca="false">IF(AND(L661=1,ISNUMBER(F661)),MAX(0,F661-E661)/60,"")</f>
        <v>3.98333333333333</v>
      </c>
      <c r="N661" s="9" t="n">
        <f aca="false">IF(AND(L661=1,ISNUMBER(G661)),MAX(0,G661-E661)/60,"")</f>
        <v>1.23333333333333</v>
      </c>
      <c r="O661" s="9" t="n">
        <f aca="false">IF(ISNUMBER(H661),IF(AND(H661&gt;=Scenario!$B$11,H661&lt;Scenario!$B$12),1,0),0)</f>
        <v>1</v>
      </c>
      <c r="P661" s="9" t="n">
        <f aca="false">IF(O661=1,MAX(0,H661-E661)/60,"")</f>
        <v>125.216666666667</v>
      </c>
      <c r="Q661" s="9" t="n">
        <f aca="false">INDEX(Scenario!$B$18:$B$20,MATCH(B661,Scenario!$A$18:$A$20,0))</f>
        <v>240</v>
      </c>
      <c r="R661" s="9" t="n">
        <f aca="false">INDEX(Scenario!$C$18:$C$20,MATCH(B661,Scenario!$A$18:$A$20,0))</f>
        <v>4320</v>
      </c>
      <c r="S661" s="9" t="n">
        <f aca="false">IF(ISNUMBER(M661),IF(M661&lt;=Q661,1,0),"")</f>
        <v>1</v>
      </c>
      <c r="T661" s="9" t="n">
        <f aca="false">IF(ISNUMBER(P661),IF(P661&lt;=R661,1,0),"")</f>
        <v>1</v>
      </c>
      <c r="U661" s="9" t="n">
        <f aca="false">IF(E661&gt;Scenario!$B$14,0,IF(OR(AND(ISNUMBER(H661),H661&lt;=Scenario!$B$14),AND(ISNUMBER(I661),I661&lt;=Scenario!$B$14)),0,1))</f>
        <v>0</v>
      </c>
      <c r="V661" s="9" t="n">
        <f aca="false">IF(AND(U661=1,(Scenario!$B$14-E661)/60&gt;R661),1,0)</f>
        <v>0</v>
      </c>
      <c r="W661" s="9" t="n">
        <f aca="false">IF(OR(C661=Scenario!$B$22,C661=Scenario!$C$22),1,0)</f>
        <v>1</v>
      </c>
      <c r="X661" s="9" t="n">
        <f aca="false">IF(ISNUMBER(I661),1,0)</f>
        <v>0</v>
      </c>
      <c r="Y661" s="9" t="n">
        <f aca="false">MOD(INT(E661/86400)+3,7)</f>
        <v>1</v>
      </c>
      <c r="Z661" s="9" t="n">
        <f aca="false">MOD(INT(E661/3600),24)</f>
        <v>11</v>
      </c>
      <c r="AA661" s="6" t="s">
        <v>1567</v>
      </c>
    </row>
    <row r="662" customFormat="false" ht="15" hidden="false" customHeight="false" outlineLevel="0" collapsed="false">
      <c r="A662" s="6" t="s">
        <v>1568</v>
      </c>
      <c r="B662" s="6" t="s">
        <v>44</v>
      </c>
      <c r="C662" s="6" t="s">
        <v>288</v>
      </c>
      <c r="D662" s="6" t="s">
        <v>170</v>
      </c>
      <c r="E662" s="6" t="n">
        <v>1784636251</v>
      </c>
      <c r="F662" s="6" t="n">
        <v>1784636682</v>
      </c>
      <c r="G662" s="6" t="n">
        <v>1784636586</v>
      </c>
      <c r="H662" s="6" t="n">
        <v>1784640882</v>
      </c>
      <c r="J662" s="6" t="n">
        <v>0</v>
      </c>
      <c r="K662" s="6" t="n">
        <v>0</v>
      </c>
      <c r="L662" s="9" t="n">
        <f aca="false">IF(AND(E662&gt;=Scenario!$B$11,E662&lt;Scenario!$B$12),1,0)</f>
        <v>1</v>
      </c>
      <c r="M662" s="9" t="n">
        <f aca="false">IF(AND(L662=1,ISNUMBER(F662)),MAX(0,F662-E662)/60,"")</f>
        <v>7.18333333333333</v>
      </c>
      <c r="N662" s="9" t="n">
        <f aca="false">IF(AND(L662=1,ISNUMBER(G662)),MAX(0,G662-E662)/60,"")</f>
        <v>5.58333333333333</v>
      </c>
      <c r="O662" s="9" t="n">
        <f aca="false">IF(ISNUMBER(H662),IF(AND(H662&gt;=Scenario!$B$11,H662&lt;Scenario!$B$12),1,0),0)</f>
        <v>1</v>
      </c>
      <c r="P662" s="9" t="n">
        <f aca="false">IF(O662=1,MAX(0,H662-E662)/60,"")</f>
        <v>77.1833333333333</v>
      </c>
      <c r="Q662" s="9" t="n">
        <f aca="false">INDEX(Scenario!$B$18:$B$20,MATCH(B662,Scenario!$A$18:$A$20,0))</f>
        <v>240</v>
      </c>
      <c r="R662" s="9" t="n">
        <f aca="false">INDEX(Scenario!$C$18:$C$20,MATCH(B662,Scenario!$A$18:$A$20,0))</f>
        <v>4320</v>
      </c>
      <c r="S662" s="9" t="n">
        <f aca="false">IF(ISNUMBER(M662),IF(M662&lt;=Q662,1,0),"")</f>
        <v>1</v>
      </c>
      <c r="T662" s="9" t="n">
        <f aca="false">IF(ISNUMBER(P662),IF(P662&lt;=R662,1,0),"")</f>
        <v>1</v>
      </c>
      <c r="U662" s="9" t="n">
        <f aca="false">IF(E662&gt;Scenario!$B$14,0,IF(OR(AND(ISNUMBER(H662),H662&lt;=Scenario!$B$14),AND(ISNUMBER(I662),I662&lt;=Scenario!$B$14)),0,1))</f>
        <v>0</v>
      </c>
      <c r="V662" s="9" t="n">
        <f aca="false">IF(AND(U662=1,(Scenario!$B$14-E662)/60&gt;R662),1,0)</f>
        <v>0</v>
      </c>
      <c r="W662" s="9" t="n">
        <f aca="false">IF(OR(C662=Scenario!$B$22,C662=Scenario!$C$22),1,0)</f>
        <v>0</v>
      </c>
      <c r="X662" s="9" t="n">
        <f aca="false">IF(ISNUMBER(I662),1,0)</f>
        <v>0</v>
      </c>
      <c r="Y662" s="9" t="n">
        <f aca="false">MOD(INT(E662/86400)+3,7)</f>
        <v>1</v>
      </c>
      <c r="Z662" s="9" t="n">
        <f aca="false">MOD(INT(E662/3600),24)</f>
        <v>12</v>
      </c>
      <c r="AA662" s="6" t="s">
        <v>1569</v>
      </c>
    </row>
    <row r="663" customFormat="false" ht="15" hidden="false" customHeight="false" outlineLevel="0" collapsed="false">
      <c r="A663" s="6" t="s">
        <v>1570</v>
      </c>
      <c r="B663" s="6" t="s">
        <v>44</v>
      </c>
      <c r="C663" s="6" t="s">
        <v>288</v>
      </c>
      <c r="D663" s="6" t="s">
        <v>171</v>
      </c>
      <c r="E663" s="6" t="n">
        <v>1784636593</v>
      </c>
      <c r="F663" s="6" t="n">
        <v>1784636726</v>
      </c>
      <c r="G663" s="6" t="n">
        <v>1784636603</v>
      </c>
      <c r="H663" s="6" t="n">
        <v>1784648413</v>
      </c>
      <c r="J663" s="6" t="n">
        <v>0</v>
      </c>
      <c r="K663" s="6" t="n">
        <v>0</v>
      </c>
      <c r="L663" s="9" t="n">
        <f aca="false">IF(AND(E663&gt;=Scenario!$B$11,E663&lt;Scenario!$B$12),1,0)</f>
        <v>1</v>
      </c>
      <c r="M663" s="9" t="n">
        <f aca="false">IF(AND(L663=1,ISNUMBER(F663)),MAX(0,F663-E663)/60,"")</f>
        <v>2.21666666666667</v>
      </c>
      <c r="N663" s="9" t="n">
        <f aca="false">IF(AND(L663=1,ISNUMBER(G663)),MAX(0,G663-E663)/60,"")</f>
        <v>0.166666666666667</v>
      </c>
      <c r="O663" s="9" t="n">
        <f aca="false">IF(ISNUMBER(H663),IF(AND(H663&gt;=Scenario!$B$11,H663&lt;Scenario!$B$12),1,0),0)</f>
        <v>1</v>
      </c>
      <c r="P663" s="9" t="n">
        <f aca="false">IF(O663=1,MAX(0,H663-E663)/60,"")</f>
        <v>197</v>
      </c>
      <c r="Q663" s="9" t="n">
        <f aca="false">INDEX(Scenario!$B$18:$B$20,MATCH(B663,Scenario!$A$18:$A$20,0))</f>
        <v>240</v>
      </c>
      <c r="R663" s="9" t="n">
        <f aca="false">INDEX(Scenario!$C$18:$C$20,MATCH(B663,Scenario!$A$18:$A$20,0))</f>
        <v>4320</v>
      </c>
      <c r="S663" s="9" t="n">
        <f aca="false">IF(ISNUMBER(M663),IF(M663&lt;=Q663,1,0),"")</f>
        <v>1</v>
      </c>
      <c r="T663" s="9" t="n">
        <f aca="false">IF(ISNUMBER(P663),IF(P663&lt;=R663,1,0),"")</f>
        <v>1</v>
      </c>
      <c r="U663" s="9" t="n">
        <f aca="false">IF(E663&gt;Scenario!$B$14,0,IF(OR(AND(ISNUMBER(H663),H663&lt;=Scenario!$B$14),AND(ISNUMBER(I663),I663&lt;=Scenario!$B$14)),0,1))</f>
        <v>0</v>
      </c>
      <c r="V663" s="9" t="n">
        <f aca="false">IF(AND(U663=1,(Scenario!$B$14-E663)/60&gt;R663),1,0)</f>
        <v>0</v>
      </c>
      <c r="W663" s="9" t="n">
        <f aca="false">IF(OR(C663=Scenario!$B$22,C663=Scenario!$C$22),1,0)</f>
        <v>0</v>
      </c>
      <c r="X663" s="9" t="n">
        <f aca="false">IF(ISNUMBER(I663),1,0)</f>
        <v>0</v>
      </c>
      <c r="Y663" s="9" t="n">
        <f aca="false">MOD(INT(E663/86400)+3,7)</f>
        <v>1</v>
      </c>
      <c r="Z663" s="9" t="n">
        <f aca="false">MOD(INT(E663/3600),24)</f>
        <v>12</v>
      </c>
      <c r="AA663" s="6" t="s">
        <v>1571</v>
      </c>
    </row>
    <row r="664" customFormat="false" ht="15" hidden="false" customHeight="false" outlineLevel="0" collapsed="false">
      <c r="A664" s="6" t="s">
        <v>1572</v>
      </c>
      <c r="B664" s="6" t="s">
        <v>44</v>
      </c>
      <c r="C664" s="6" t="s">
        <v>249</v>
      </c>
      <c r="D664" s="6" t="s">
        <v>172</v>
      </c>
      <c r="E664" s="6" t="n">
        <v>1784636754</v>
      </c>
      <c r="F664" s="6" t="n">
        <v>1784637032</v>
      </c>
      <c r="G664" s="6" t="n">
        <v>1784636793</v>
      </c>
      <c r="H664" s="6" t="n">
        <v>1784641383</v>
      </c>
      <c r="J664" s="6" t="n">
        <v>0</v>
      </c>
      <c r="K664" s="6" t="n">
        <v>0</v>
      </c>
      <c r="L664" s="9" t="n">
        <f aca="false">IF(AND(E664&gt;=Scenario!$B$11,E664&lt;Scenario!$B$12),1,0)</f>
        <v>1</v>
      </c>
      <c r="M664" s="9" t="n">
        <f aca="false">IF(AND(L664=1,ISNUMBER(F664)),MAX(0,F664-E664)/60,"")</f>
        <v>4.63333333333333</v>
      </c>
      <c r="N664" s="9" t="n">
        <f aca="false">IF(AND(L664=1,ISNUMBER(G664)),MAX(0,G664-E664)/60,"")</f>
        <v>0.65</v>
      </c>
      <c r="O664" s="9" t="n">
        <f aca="false">IF(ISNUMBER(H664),IF(AND(H664&gt;=Scenario!$B$11,H664&lt;Scenario!$B$12),1,0),0)</f>
        <v>1</v>
      </c>
      <c r="P664" s="9" t="n">
        <f aca="false">IF(O664=1,MAX(0,H664-E664)/60,"")</f>
        <v>77.15</v>
      </c>
      <c r="Q664" s="9" t="n">
        <f aca="false">INDEX(Scenario!$B$18:$B$20,MATCH(B664,Scenario!$A$18:$A$20,0))</f>
        <v>240</v>
      </c>
      <c r="R664" s="9" t="n">
        <f aca="false">INDEX(Scenario!$C$18:$C$20,MATCH(B664,Scenario!$A$18:$A$20,0))</f>
        <v>4320</v>
      </c>
      <c r="S664" s="9" t="n">
        <f aca="false">IF(ISNUMBER(M664),IF(M664&lt;=Q664,1,0),"")</f>
        <v>1</v>
      </c>
      <c r="T664" s="9" t="n">
        <f aca="false">IF(ISNUMBER(P664),IF(P664&lt;=R664,1,0),"")</f>
        <v>1</v>
      </c>
      <c r="U664" s="9" t="n">
        <f aca="false">IF(E664&gt;Scenario!$B$14,0,IF(OR(AND(ISNUMBER(H664),H664&lt;=Scenario!$B$14),AND(ISNUMBER(I664),I664&lt;=Scenario!$B$14)),0,1))</f>
        <v>0</v>
      </c>
      <c r="V664" s="9" t="n">
        <f aca="false">IF(AND(U664=1,(Scenario!$B$14-E664)/60&gt;R664),1,0)</f>
        <v>0</v>
      </c>
      <c r="W664" s="9" t="n">
        <f aca="false">IF(OR(C664=Scenario!$B$22,C664=Scenario!$C$22),1,0)</f>
        <v>0</v>
      </c>
      <c r="X664" s="9" t="n">
        <f aca="false">IF(ISNUMBER(I664),1,0)</f>
        <v>0</v>
      </c>
      <c r="Y664" s="9" t="n">
        <f aca="false">MOD(INT(E664/86400)+3,7)</f>
        <v>1</v>
      </c>
      <c r="Z664" s="9" t="n">
        <f aca="false">MOD(INT(E664/3600),24)</f>
        <v>12</v>
      </c>
      <c r="AA664" s="6" t="s">
        <v>1573</v>
      </c>
    </row>
    <row r="665" customFormat="false" ht="15" hidden="false" customHeight="false" outlineLevel="0" collapsed="false">
      <c r="A665" s="6" t="s">
        <v>1574</v>
      </c>
      <c r="B665" s="6" t="s">
        <v>44</v>
      </c>
      <c r="C665" s="6" t="s">
        <v>288</v>
      </c>
      <c r="D665" s="6" t="s">
        <v>171</v>
      </c>
      <c r="E665" s="6" t="n">
        <v>1784637450</v>
      </c>
      <c r="F665" s="6" t="n">
        <v>1784638055</v>
      </c>
      <c r="G665" s="6" t="n">
        <v>1784637873</v>
      </c>
      <c r="H665" s="6" t="n">
        <v>1784643044</v>
      </c>
      <c r="J665" s="6" t="n">
        <v>0</v>
      </c>
      <c r="K665" s="6" t="n">
        <v>0</v>
      </c>
      <c r="L665" s="9" t="n">
        <f aca="false">IF(AND(E665&gt;=Scenario!$B$11,E665&lt;Scenario!$B$12),1,0)</f>
        <v>1</v>
      </c>
      <c r="M665" s="9" t="n">
        <f aca="false">IF(AND(L665=1,ISNUMBER(F665)),MAX(0,F665-E665)/60,"")</f>
        <v>10.0833333333333</v>
      </c>
      <c r="N665" s="9" t="n">
        <f aca="false">IF(AND(L665=1,ISNUMBER(G665)),MAX(0,G665-E665)/60,"")</f>
        <v>7.05</v>
      </c>
      <c r="O665" s="9" t="n">
        <f aca="false">IF(ISNUMBER(H665),IF(AND(H665&gt;=Scenario!$B$11,H665&lt;Scenario!$B$12),1,0),0)</f>
        <v>1</v>
      </c>
      <c r="P665" s="9" t="n">
        <f aca="false">IF(O665=1,MAX(0,H665-E665)/60,"")</f>
        <v>93.2333333333333</v>
      </c>
      <c r="Q665" s="9" t="n">
        <f aca="false">INDEX(Scenario!$B$18:$B$20,MATCH(B665,Scenario!$A$18:$A$20,0))</f>
        <v>240</v>
      </c>
      <c r="R665" s="9" t="n">
        <f aca="false">INDEX(Scenario!$C$18:$C$20,MATCH(B665,Scenario!$A$18:$A$20,0))</f>
        <v>4320</v>
      </c>
      <c r="S665" s="9" t="n">
        <f aca="false">IF(ISNUMBER(M665),IF(M665&lt;=Q665,1,0),"")</f>
        <v>1</v>
      </c>
      <c r="T665" s="9" t="n">
        <f aca="false">IF(ISNUMBER(P665),IF(P665&lt;=R665,1,0),"")</f>
        <v>1</v>
      </c>
      <c r="U665" s="9" t="n">
        <f aca="false">IF(E665&gt;Scenario!$B$14,0,IF(OR(AND(ISNUMBER(H665),H665&lt;=Scenario!$B$14),AND(ISNUMBER(I665),I665&lt;=Scenario!$B$14)),0,1))</f>
        <v>0</v>
      </c>
      <c r="V665" s="9" t="n">
        <f aca="false">IF(AND(U665=1,(Scenario!$B$14-E665)/60&gt;R665),1,0)</f>
        <v>0</v>
      </c>
      <c r="W665" s="9" t="n">
        <f aca="false">IF(OR(C665=Scenario!$B$22,C665=Scenario!$C$22),1,0)</f>
        <v>0</v>
      </c>
      <c r="X665" s="9" t="n">
        <f aca="false">IF(ISNUMBER(I665),1,0)</f>
        <v>0</v>
      </c>
      <c r="Y665" s="9" t="n">
        <f aca="false">MOD(INT(E665/86400)+3,7)</f>
        <v>1</v>
      </c>
      <c r="Z665" s="9" t="n">
        <f aca="false">MOD(INT(E665/3600),24)</f>
        <v>12</v>
      </c>
      <c r="AA665" s="6" t="s">
        <v>1575</v>
      </c>
    </row>
    <row r="666" customFormat="false" ht="15" hidden="false" customHeight="false" outlineLevel="0" collapsed="false">
      <c r="A666" s="6" t="s">
        <v>1576</v>
      </c>
      <c r="B666" s="6" t="s">
        <v>43</v>
      </c>
      <c r="C666" s="6" t="s">
        <v>249</v>
      </c>
      <c r="D666" s="6" t="s">
        <v>170</v>
      </c>
      <c r="E666" s="6" t="n">
        <v>1784638639</v>
      </c>
      <c r="F666" s="6" t="n">
        <v>1784638879</v>
      </c>
      <c r="G666" s="6" t="n">
        <v>1784638657</v>
      </c>
      <c r="H666" s="6" t="n">
        <v>1784640295</v>
      </c>
      <c r="J666" s="6" t="n">
        <v>0</v>
      </c>
      <c r="K666" s="6" t="n">
        <v>0</v>
      </c>
      <c r="L666" s="9" t="n">
        <f aca="false">IF(AND(E666&gt;=Scenario!$B$11,E666&lt;Scenario!$B$12),1,0)</f>
        <v>1</v>
      </c>
      <c r="M666" s="9" t="n">
        <f aca="false">IF(AND(L666=1,ISNUMBER(F666)),MAX(0,F666-E666)/60,"")</f>
        <v>4</v>
      </c>
      <c r="N666" s="9" t="n">
        <f aca="false">IF(AND(L666=1,ISNUMBER(G666)),MAX(0,G666-E666)/60,"")</f>
        <v>0.3</v>
      </c>
      <c r="O666" s="9" t="n">
        <f aca="false">IF(ISNUMBER(H666),IF(AND(H666&gt;=Scenario!$B$11,H666&lt;Scenario!$B$12),1,0),0)</f>
        <v>1</v>
      </c>
      <c r="P666" s="9" t="n">
        <f aca="false">IF(O666=1,MAX(0,H666-E666)/60,"")</f>
        <v>27.6</v>
      </c>
      <c r="Q666" s="9" t="n">
        <f aca="false">INDEX(Scenario!$B$18:$B$20,MATCH(B666,Scenario!$A$18:$A$20,0))</f>
        <v>60</v>
      </c>
      <c r="R666" s="9" t="n">
        <f aca="false">INDEX(Scenario!$C$18:$C$20,MATCH(B666,Scenario!$A$18:$A$20,0))</f>
        <v>1440</v>
      </c>
      <c r="S666" s="9" t="n">
        <f aca="false">IF(ISNUMBER(M666),IF(M666&lt;=Q666,1,0),"")</f>
        <v>1</v>
      </c>
      <c r="T666" s="9" t="n">
        <f aca="false">IF(ISNUMBER(P666),IF(P666&lt;=R666,1,0),"")</f>
        <v>1</v>
      </c>
      <c r="U666" s="9" t="n">
        <f aca="false">IF(E666&gt;Scenario!$B$14,0,IF(OR(AND(ISNUMBER(H666),H666&lt;=Scenario!$B$14),AND(ISNUMBER(I666),I666&lt;=Scenario!$B$14)),0,1))</f>
        <v>0</v>
      </c>
      <c r="V666" s="9" t="n">
        <f aca="false">IF(AND(U666=1,(Scenario!$B$14-E666)/60&gt;R666),1,0)</f>
        <v>0</v>
      </c>
      <c r="W666" s="9" t="n">
        <f aca="false">IF(OR(C666=Scenario!$B$22,C666=Scenario!$C$22),1,0)</f>
        <v>0</v>
      </c>
      <c r="X666" s="9" t="n">
        <f aca="false">IF(ISNUMBER(I666),1,0)</f>
        <v>0</v>
      </c>
      <c r="Y666" s="9" t="n">
        <f aca="false">MOD(INT(E666/86400)+3,7)</f>
        <v>1</v>
      </c>
      <c r="Z666" s="9" t="n">
        <f aca="false">MOD(INT(E666/3600),24)</f>
        <v>12</v>
      </c>
      <c r="AA666" s="6" t="s">
        <v>1577</v>
      </c>
    </row>
    <row r="667" customFormat="false" ht="15" hidden="false" customHeight="false" outlineLevel="0" collapsed="false">
      <c r="A667" s="6" t="s">
        <v>1578</v>
      </c>
      <c r="B667" s="6" t="s">
        <v>44</v>
      </c>
      <c r="C667" s="6" t="s">
        <v>46</v>
      </c>
      <c r="D667" s="6" t="s">
        <v>170</v>
      </c>
      <c r="E667" s="6" t="n">
        <v>1784638666</v>
      </c>
      <c r="F667" s="6" t="n">
        <v>1784639609</v>
      </c>
      <c r="G667" s="6" t="n">
        <v>1784639512</v>
      </c>
      <c r="H667" s="6" t="n">
        <v>1784641026</v>
      </c>
      <c r="J667" s="6" t="n">
        <v>0</v>
      </c>
      <c r="K667" s="6" t="n">
        <v>0</v>
      </c>
      <c r="L667" s="9" t="n">
        <f aca="false">IF(AND(E667&gt;=Scenario!$B$11,E667&lt;Scenario!$B$12),1,0)</f>
        <v>1</v>
      </c>
      <c r="M667" s="9" t="n">
        <f aca="false">IF(AND(L667=1,ISNUMBER(F667)),MAX(0,F667-E667)/60,"")</f>
        <v>15.7166666666667</v>
      </c>
      <c r="N667" s="9" t="n">
        <f aca="false">IF(AND(L667=1,ISNUMBER(G667)),MAX(0,G667-E667)/60,"")</f>
        <v>14.1</v>
      </c>
      <c r="O667" s="9" t="n">
        <f aca="false">IF(ISNUMBER(H667),IF(AND(H667&gt;=Scenario!$B$11,H667&lt;Scenario!$B$12),1,0),0)</f>
        <v>1</v>
      </c>
      <c r="P667" s="9" t="n">
        <f aca="false">IF(O667=1,MAX(0,H667-E667)/60,"")</f>
        <v>39.3333333333333</v>
      </c>
      <c r="Q667" s="9" t="n">
        <f aca="false">INDEX(Scenario!$B$18:$B$20,MATCH(B667,Scenario!$A$18:$A$20,0))</f>
        <v>240</v>
      </c>
      <c r="R667" s="9" t="n">
        <f aca="false">INDEX(Scenario!$C$18:$C$20,MATCH(B667,Scenario!$A$18:$A$20,0))</f>
        <v>4320</v>
      </c>
      <c r="S667" s="9" t="n">
        <f aca="false">IF(ISNUMBER(M667),IF(M667&lt;=Q667,1,0),"")</f>
        <v>1</v>
      </c>
      <c r="T667" s="9" t="n">
        <f aca="false">IF(ISNUMBER(P667),IF(P667&lt;=R667,1,0),"")</f>
        <v>1</v>
      </c>
      <c r="U667" s="9" t="n">
        <f aca="false">IF(E667&gt;Scenario!$B$14,0,IF(OR(AND(ISNUMBER(H667),H667&lt;=Scenario!$B$14),AND(ISNUMBER(I667),I667&lt;=Scenario!$B$14)),0,1))</f>
        <v>0</v>
      </c>
      <c r="V667" s="9" t="n">
        <f aca="false">IF(AND(U667=1,(Scenario!$B$14-E667)/60&gt;R667),1,0)</f>
        <v>0</v>
      </c>
      <c r="W667" s="9" t="n">
        <f aca="false">IF(OR(C667=Scenario!$B$22,C667=Scenario!$C$22),1,0)</f>
        <v>1</v>
      </c>
      <c r="X667" s="9" t="n">
        <f aca="false">IF(ISNUMBER(I667),1,0)</f>
        <v>0</v>
      </c>
      <c r="Y667" s="9" t="n">
        <f aca="false">MOD(INT(E667/86400)+3,7)</f>
        <v>1</v>
      </c>
      <c r="Z667" s="9" t="n">
        <f aca="false">MOD(INT(E667/3600),24)</f>
        <v>12</v>
      </c>
      <c r="AA667" s="6" t="s">
        <v>1579</v>
      </c>
    </row>
    <row r="668" customFormat="false" ht="15" hidden="false" customHeight="false" outlineLevel="0" collapsed="false">
      <c r="A668" s="6" t="s">
        <v>1580</v>
      </c>
      <c r="B668" s="6" t="s">
        <v>43</v>
      </c>
      <c r="C668" s="6" t="s">
        <v>46</v>
      </c>
      <c r="D668" s="6" t="s">
        <v>171</v>
      </c>
      <c r="E668" s="6" t="n">
        <v>1784639147</v>
      </c>
      <c r="F668" s="6" t="n">
        <v>1784640516</v>
      </c>
      <c r="G668" s="6" t="n">
        <v>1784640380</v>
      </c>
      <c r="H668" s="6" t="n">
        <v>1784648383</v>
      </c>
      <c r="J668" s="6" t="n">
        <v>0</v>
      </c>
      <c r="K668" s="6" t="n">
        <v>1</v>
      </c>
      <c r="L668" s="9" t="n">
        <f aca="false">IF(AND(E668&gt;=Scenario!$B$11,E668&lt;Scenario!$B$12),1,0)</f>
        <v>1</v>
      </c>
      <c r="M668" s="9" t="n">
        <f aca="false">IF(AND(L668=1,ISNUMBER(F668)),MAX(0,F668-E668)/60,"")</f>
        <v>22.8166666666667</v>
      </c>
      <c r="N668" s="9" t="n">
        <f aca="false">IF(AND(L668=1,ISNUMBER(G668)),MAX(0,G668-E668)/60,"")</f>
        <v>20.55</v>
      </c>
      <c r="O668" s="9" t="n">
        <f aca="false">IF(ISNUMBER(H668),IF(AND(H668&gt;=Scenario!$B$11,H668&lt;Scenario!$B$12),1,0),0)</f>
        <v>1</v>
      </c>
      <c r="P668" s="9" t="n">
        <f aca="false">IF(O668=1,MAX(0,H668-E668)/60,"")</f>
        <v>153.933333333333</v>
      </c>
      <c r="Q668" s="9" t="n">
        <f aca="false">INDEX(Scenario!$B$18:$B$20,MATCH(B668,Scenario!$A$18:$A$20,0))</f>
        <v>60</v>
      </c>
      <c r="R668" s="9" t="n">
        <f aca="false">INDEX(Scenario!$C$18:$C$20,MATCH(B668,Scenario!$A$18:$A$20,0))</f>
        <v>1440</v>
      </c>
      <c r="S668" s="9" t="n">
        <f aca="false">IF(ISNUMBER(M668),IF(M668&lt;=Q668,1,0),"")</f>
        <v>1</v>
      </c>
      <c r="T668" s="9" t="n">
        <f aca="false">IF(ISNUMBER(P668),IF(P668&lt;=R668,1,0),"")</f>
        <v>1</v>
      </c>
      <c r="U668" s="9" t="n">
        <f aca="false">IF(E668&gt;Scenario!$B$14,0,IF(OR(AND(ISNUMBER(H668),H668&lt;=Scenario!$B$14),AND(ISNUMBER(I668),I668&lt;=Scenario!$B$14)),0,1))</f>
        <v>0</v>
      </c>
      <c r="V668" s="9" t="n">
        <f aca="false">IF(AND(U668=1,(Scenario!$B$14-E668)/60&gt;R668),1,0)</f>
        <v>0</v>
      </c>
      <c r="W668" s="9" t="n">
        <f aca="false">IF(OR(C668=Scenario!$B$22,C668=Scenario!$C$22),1,0)</f>
        <v>1</v>
      </c>
      <c r="X668" s="9" t="n">
        <f aca="false">IF(ISNUMBER(I668),1,0)</f>
        <v>0</v>
      </c>
      <c r="Y668" s="9" t="n">
        <f aca="false">MOD(INT(E668/86400)+3,7)</f>
        <v>1</v>
      </c>
      <c r="Z668" s="9" t="n">
        <f aca="false">MOD(INT(E668/3600),24)</f>
        <v>13</v>
      </c>
      <c r="AA668" s="6" t="s">
        <v>1581</v>
      </c>
    </row>
    <row r="669" customFormat="false" ht="15" hidden="false" customHeight="false" outlineLevel="0" collapsed="false">
      <c r="A669" s="6" t="s">
        <v>1582</v>
      </c>
      <c r="B669" s="6" t="s">
        <v>44</v>
      </c>
      <c r="C669" s="6" t="s">
        <v>249</v>
      </c>
      <c r="D669" s="6" t="s">
        <v>171</v>
      </c>
      <c r="E669" s="6" t="n">
        <v>1784639149</v>
      </c>
      <c r="F669" s="6" t="n">
        <v>1784640926</v>
      </c>
      <c r="G669" s="6" t="n">
        <v>1784640751</v>
      </c>
      <c r="H669" s="6" t="n">
        <v>1784653690</v>
      </c>
      <c r="J669" s="6" t="n">
        <v>0</v>
      </c>
      <c r="K669" s="6" t="n">
        <v>1</v>
      </c>
      <c r="L669" s="9" t="n">
        <f aca="false">IF(AND(E669&gt;=Scenario!$B$11,E669&lt;Scenario!$B$12),1,0)</f>
        <v>1</v>
      </c>
      <c r="M669" s="9" t="n">
        <f aca="false">IF(AND(L669=1,ISNUMBER(F669)),MAX(0,F669-E669)/60,"")</f>
        <v>29.6166666666667</v>
      </c>
      <c r="N669" s="9" t="n">
        <f aca="false">IF(AND(L669=1,ISNUMBER(G669)),MAX(0,G669-E669)/60,"")</f>
        <v>26.7</v>
      </c>
      <c r="O669" s="9" t="n">
        <f aca="false">IF(ISNUMBER(H669),IF(AND(H669&gt;=Scenario!$B$11,H669&lt;Scenario!$B$12),1,0),0)</f>
        <v>1</v>
      </c>
      <c r="P669" s="9" t="n">
        <f aca="false">IF(O669=1,MAX(0,H669-E669)/60,"")</f>
        <v>242.35</v>
      </c>
      <c r="Q669" s="9" t="n">
        <f aca="false">INDEX(Scenario!$B$18:$B$20,MATCH(B669,Scenario!$A$18:$A$20,0))</f>
        <v>240</v>
      </c>
      <c r="R669" s="9" t="n">
        <f aca="false">INDEX(Scenario!$C$18:$C$20,MATCH(B669,Scenario!$A$18:$A$20,0))</f>
        <v>4320</v>
      </c>
      <c r="S669" s="9" t="n">
        <f aca="false">IF(ISNUMBER(M669),IF(M669&lt;=Q669,1,0),"")</f>
        <v>1</v>
      </c>
      <c r="T669" s="9" t="n">
        <f aca="false">IF(ISNUMBER(P669),IF(P669&lt;=R669,1,0),"")</f>
        <v>1</v>
      </c>
      <c r="U669" s="9" t="n">
        <f aca="false">IF(E669&gt;Scenario!$B$14,0,IF(OR(AND(ISNUMBER(H669),H669&lt;=Scenario!$B$14),AND(ISNUMBER(I669),I669&lt;=Scenario!$B$14)),0,1))</f>
        <v>0</v>
      </c>
      <c r="V669" s="9" t="n">
        <f aca="false">IF(AND(U669=1,(Scenario!$B$14-E669)/60&gt;R669),1,0)</f>
        <v>0</v>
      </c>
      <c r="W669" s="9" t="n">
        <f aca="false">IF(OR(C669=Scenario!$B$22,C669=Scenario!$C$22),1,0)</f>
        <v>0</v>
      </c>
      <c r="X669" s="9" t="n">
        <f aca="false">IF(ISNUMBER(I669),1,0)</f>
        <v>0</v>
      </c>
      <c r="Y669" s="9" t="n">
        <f aca="false">MOD(INT(E669/86400)+3,7)</f>
        <v>1</v>
      </c>
      <c r="Z669" s="9" t="n">
        <f aca="false">MOD(INT(E669/3600),24)</f>
        <v>13</v>
      </c>
      <c r="AA669" s="6" t="s">
        <v>1583</v>
      </c>
    </row>
    <row r="670" customFormat="false" ht="15" hidden="false" customHeight="false" outlineLevel="0" collapsed="false">
      <c r="A670" s="6" t="s">
        <v>1584</v>
      </c>
      <c r="B670" s="6" t="s">
        <v>43</v>
      </c>
      <c r="C670" s="6" t="s">
        <v>288</v>
      </c>
      <c r="D670" s="6" t="s">
        <v>172</v>
      </c>
      <c r="E670" s="6" t="n">
        <v>1784640724</v>
      </c>
      <c r="F670" s="6" t="n">
        <v>1784641157</v>
      </c>
      <c r="G670" s="6" t="n">
        <v>1784640925</v>
      </c>
      <c r="H670" s="6" t="n">
        <v>1784650623</v>
      </c>
      <c r="J670" s="6" t="n">
        <v>0</v>
      </c>
      <c r="K670" s="6" t="n">
        <v>0</v>
      </c>
      <c r="L670" s="9" t="n">
        <f aca="false">IF(AND(E670&gt;=Scenario!$B$11,E670&lt;Scenario!$B$12),1,0)</f>
        <v>1</v>
      </c>
      <c r="M670" s="9" t="n">
        <f aca="false">IF(AND(L670=1,ISNUMBER(F670)),MAX(0,F670-E670)/60,"")</f>
        <v>7.21666666666667</v>
      </c>
      <c r="N670" s="9" t="n">
        <f aca="false">IF(AND(L670=1,ISNUMBER(G670)),MAX(0,G670-E670)/60,"")</f>
        <v>3.35</v>
      </c>
      <c r="O670" s="9" t="n">
        <f aca="false">IF(ISNUMBER(H670),IF(AND(H670&gt;=Scenario!$B$11,H670&lt;Scenario!$B$12),1,0),0)</f>
        <v>1</v>
      </c>
      <c r="P670" s="9" t="n">
        <f aca="false">IF(O670=1,MAX(0,H670-E670)/60,"")</f>
        <v>164.983333333333</v>
      </c>
      <c r="Q670" s="9" t="n">
        <f aca="false">INDEX(Scenario!$B$18:$B$20,MATCH(B670,Scenario!$A$18:$A$20,0))</f>
        <v>60</v>
      </c>
      <c r="R670" s="9" t="n">
        <f aca="false">INDEX(Scenario!$C$18:$C$20,MATCH(B670,Scenario!$A$18:$A$20,0))</f>
        <v>1440</v>
      </c>
      <c r="S670" s="9" t="n">
        <f aca="false">IF(ISNUMBER(M670),IF(M670&lt;=Q670,1,0),"")</f>
        <v>1</v>
      </c>
      <c r="T670" s="9" t="n">
        <f aca="false">IF(ISNUMBER(P670),IF(P670&lt;=R670,1,0),"")</f>
        <v>1</v>
      </c>
      <c r="U670" s="9" t="n">
        <f aca="false">IF(E670&gt;Scenario!$B$14,0,IF(OR(AND(ISNUMBER(H670),H670&lt;=Scenario!$B$14),AND(ISNUMBER(I670),I670&lt;=Scenario!$B$14)),0,1))</f>
        <v>0</v>
      </c>
      <c r="V670" s="9" t="n">
        <f aca="false">IF(AND(U670=1,(Scenario!$B$14-E670)/60&gt;R670),1,0)</f>
        <v>0</v>
      </c>
      <c r="W670" s="9" t="n">
        <f aca="false">IF(OR(C670=Scenario!$B$22,C670=Scenario!$C$22),1,0)</f>
        <v>0</v>
      </c>
      <c r="X670" s="9" t="n">
        <f aca="false">IF(ISNUMBER(I670),1,0)</f>
        <v>0</v>
      </c>
      <c r="Y670" s="9" t="n">
        <f aca="false">MOD(INT(E670/86400)+3,7)</f>
        <v>1</v>
      </c>
      <c r="Z670" s="9" t="n">
        <f aca="false">MOD(INT(E670/3600),24)</f>
        <v>13</v>
      </c>
      <c r="AA670" s="6" t="s">
        <v>1585</v>
      </c>
    </row>
    <row r="671" customFormat="false" ht="15" hidden="false" customHeight="false" outlineLevel="0" collapsed="false">
      <c r="A671" s="6" t="s">
        <v>1586</v>
      </c>
      <c r="B671" s="6" t="s">
        <v>43</v>
      </c>
      <c r="C671" s="6" t="s">
        <v>249</v>
      </c>
      <c r="D671" s="6" t="s">
        <v>170</v>
      </c>
      <c r="E671" s="6" t="n">
        <v>1784641103</v>
      </c>
      <c r="F671" s="6" t="n">
        <v>1784641454</v>
      </c>
      <c r="G671" s="6" t="n">
        <v>1784641278</v>
      </c>
      <c r="H671" s="6" t="n">
        <v>1784642102</v>
      </c>
      <c r="J671" s="6" t="n">
        <v>0</v>
      </c>
      <c r="K671" s="6" t="n">
        <v>0</v>
      </c>
      <c r="L671" s="9" t="n">
        <f aca="false">IF(AND(E671&gt;=Scenario!$B$11,E671&lt;Scenario!$B$12),1,0)</f>
        <v>1</v>
      </c>
      <c r="M671" s="9" t="n">
        <f aca="false">IF(AND(L671=1,ISNUMBER(F671)),MAX(0,F671-E671)/60,"")</f>
        <v>5.85</v>
      </c>
      <c r="N671" s="9" t="n">
        <f aca="false">IF(AND(L671=1,ISNUMBER(G671)),MAX(0,G671-E671)/60,"")</f>
        <v>2.91666666666667</v>
      </c>
      <c r="O671" s="9" t="n">
        <f aca="false">IF(ISNUMBER(H671),IF(AND(H671&gt;=Scenario!$B$11,H671&lt;Scenario!$B$12),1,0),0)</f>
        <v>1</v>
      </c>
      <c r="P671" s="9" t="n">
        <f aca="false">IF(O671=1,MAX(0,H671-E671)/60,"")</f>
        <v>16.65</v>
      </c>
      <c r="Q671" s="9" t="n">
        <f aca="false">INDEX(Scenario!$B$18:$B$20,MATCH(B671,Scenario!$A$18:$A$20,0))</f>
        <v>60</v>
      </c>
      <c r="R671" s="9" t="n">
        <f aca="false">INDEX(Scenario!$C$18:$C$20,MATCH(B671,Scenario!$A$18:$A$20,0))</f>
        <v>1440</v>
      </c>
      <c r="S671" s="9" t="n">
        <f aca="false">IF(ISNUMBER(M671),IF(M671&lt;=Q671,1,0),"")</f>
        <v>1</v>
      </c>
      <c r="T671" s="9" t="n">
        <f aca="false">IF(ISNUMBER(P671),IF(P671&lt;=R671,1,0),"")</f>
        <v>1</v>
      </c>
      <c r="U671" s="9" t="n">
        <f aca="false">IF(E671&gt;Scenario!$B$14,0,IF(OR(AND(ISNUMBER(H671),H671&lt;=Scenario!$B$14),AND(ISNUMBER(I671),I671&lt;=Scenario!$B$14)),0,1))</f>
        <v>0</v>
      </c>
      <c r="V671" s="9" t="n">
        <f aca="false">IF(AND(U671=1,(Scenario!$B$14-E671)/60&gt;R671),1,0)</f>
        <v>0</v>
      </c>
      <c r="W671" s="9" t="n">
        <f aca="false">IF(OR(C671=Scenario!$B$22,C671=Scenario!$C$22),1,0)</f>
        <v>0</v>
      </c>
      <c r="X671" s="9" t="n">
        <f aca="false">IF(ISNUMBER(I671),1,0)</f>
        <v>0</v>
      </c>
      <c r="Y671" s="9" t="n">
        <f aca="false">MOD(INT(E671/86400)+3,7)</f>
        <v>1</v>
      </c>
      <c r="Z671" s="9" t="n">
        <f aca="false">MOD(INT(E671/3600),24)</f>
        <v>13</v>
      </c>
      <c r="AA671" s="6" t="s">
        <v>1587</v>
      </c>
    </row>
    <row r="672" customFormat="false" ht="15" hidden="false" customHeight="false" outlineLevel="0" collapsed="false">
      <c r="A672" s="6" t="s">
        <v>1588</v>
      </c>
      <c r="B672" s="6" t="s">
        <v>43</v>
      </c>
      <c r="C672" s="6" t="s">
        <v>46</v>
      </c>
      <c r="D672" s="6" t="s">
        <v>171</v>
      </c>
      <c r="E672" s="6" t="n">
        <v>1784641396</v>
      </c>
      <c r="I672" s="6" t="n">
        <v>1784641997</v>
      </c>
      <c r="J672" s="6" t="n">
        <v>0</v>
      </c>
      <c r="K672" s="6" t="n">
        <v>0</v>
      </c>
      <c r="L672" s="9" t="n">
        <f aca="false">IF(AND(E672&gt;=Scenario!$B$11,E672&lt;Scenario!$B$12),1,0)</f>
        <v>1</v>
      </c>
      <c r="M672" s="0" t="str">
        <f aca="false">IF(AND(L672=1,ISNUMBER(F672)),MAX(0,F672-E672)/60,"")</f>
        <v/>
      </c>
      <c r="N672" s="0" t="str">
        <f aca="false">IF(AND(L672=1,ISNUMBER(G672)),MAX(0,G672-E672)/60,"")</f>
        <v/>
      </c>
      <c r="O672" s="9" t="n">
        <f aca="false">IF(ISNUMBER(H672),IF(AND(H672&gt;=Scenario!$B$11,H672&lt;Scenario!$B$12),1,0),0)</f>
        <v>0</v>
      </c>
      <c r="P672" s="0" t="str">
        <f aca="false">IF(O672=1,MAX(0,H672-E672)/60,"")</f>
        <v/>
      </c>
      <c r="Q672" s="9" t="n">
        <f aca="false">INDEX(Scenario!$B$18:$B$20,MATCH(B672,Scenario!$A$18:$A$20,0))</f>
        <v>60</v>
      </c>
      <c r="R672" s="9" t="n">
        <f aca="false">INDEX(Scenario!$C$18:$C$20,MATCH(B672,Scenario!$A$18:$A$20,0))</f>
        <v>1440</v>
      </c>
      <c r="S672" s="0" t="str">
        <f aca="false">IF(ISNUMBER(M672),IF(M672&lt;=Q672,1,0),"")</f>
        <v/>
      </c>
      <c r="T672" s="0" t="str">
        <f aca="false">IF(ISNUMBER(P672),IF(P672&lt;=R672,1,0),"")</f>
        <v/>
      </c>
      <c r="U672" s="9" t="n">
        <f aca="false">IF(E672&gt;Scenario!$B$14,0,IF(OR(AND(ISNUMBER(H672),H672&lt;=Scenario!$B$14),AND(ISNUMBER(I672),I672&lt;=Scenario!$B$14)),0,1))</f>
        <v>0</v>
      </c>
      <c r="V672" s="9" t="n">
        <f aca="false">IF(AND(U672=1,(Scenario!$B$14-E672)/60&gt;R672),1,0)</f>
        <v>0</v>
      </c>
      <c r="W672" s="9" t="n">
        <f aca="false">IF(OR(C672=Scenario!$B$22,C672=Scenario!$C$22),1,0)</f>
        <v>1</v>
      </c>
      <c r="X672" s="9" t="n">
        <f aca="false">IF(ISNUMBER(I672),1,0)</f>
        <v>1</v>
      </c>
      <c r="Y672" s="9" t="n">
        <f aca="false">MOD(INT(E672/86400)+3,7)</f>
        <v>1</v>
      </c>
      <c r="Z672" s="9" t="n">
        <f aca="false">MOD(INT(E672/3600),24)</f>
        <v>13</v>
      </c>
      <c r="AA672" s="6" t="s">
        <v>1589</v>
      </c>
    </row>
    <row r="673" customFormat="false" ht="15" hidden="false" customHeight="false" outlineLevel="0" collapsed="false">
      <c r="A673" s="6" t="s">
        <v>1590</v>
      </c>
      <c r="B673" s="6" t="s">
        <v>44</v>
      </c>
      <c r="C673" s="6" t="s">
        <v>288</v>
      </c>
      <c r="D673" s="6" t="s">
        <v>170</v>
      </c>
      <c r="E673" s="6" t="n">
        <v>1784642309</v>
      </c>
      <c r="F673" s="6" t="n">
        <v>1784642394</v>
      </c>
      <c r="G673" s="6" t="n">
        <v>1784642321</v>
      </c>
      <c r="H673" s="6" t="n">
        <v>1784643386</v>
      </c>
      <c r="J673" s="6" t="n">
        <v>0</v>
      </c>
      <c r="K673" s="6" t="n">
        <v>0</v>
      </c>
      <c r="L673" s="9" t="n">
        <f aca="false">IF(AND(E673&gt;=Scenario!$B$11,E673&lt;Scenario!$B$12),1,0)</f>
        <v>1</v>
      </c>
      <c r="M673" s="9" t="n">
        <f aca="false">IF(AND(L673=1,ISNUMBER(F673)),MAX(0,F673-E673)/60,"")</f>
        <v>1.41666666666667</v>
      </c>
      <c r="N673" s="9" t="n">
        <f aca="false">IF(AND(L673=1,ISNUMBER(G673)),MAX(0,G673-E673)/60,"")</f>
        <v>0.2</v>
      </c>
      <c r="O673" s="9" t="n">
        <f aca="false">IF(ISNUMBER(H673),IF(AND(H673&gt;=Scenario!$B$11,H673&lt;Scenario!$B$12),1,0),0)</f>
        <v>1</v>
      </c>
      <c r="P673" s="9" t="n">
        <f aca="false">IF(O673=1,MAX(0,H673-E673)/60,"")</f>
        <v>17.95</v>
      </c>
      <c r="Q673" s="9" t="n">
        <f aca="false">INDEX(Scenario!$B$18:$B$20,MATCH(B673,Scenario!$A$18:$A$20,0))</f>
        <v>240</v>
      </c>
      <c r="R673" s="9" t="n">
        <f aca="false">INDEX(Scenario!$C$18:$C$20,MATCH(B673,Scenario!$A$18:$A$20,0))</f>
        <v>4320</v>
      </c>
      <c r="S673" s="9" t="n">
        <f aca="false">IF(ISNUMBER(M673),IF(M673&lt;=Q673,1,0),"")</f>
        <v>1</v>
      </c>
      <c r="T673" s="9" t="n">
        <f aca="false">IF(ISNUMBER(P673),IF(P673&lt;=R673,1,0),"")</f>
        <v>1</v>
      </c>
      <c r="U673" s="9" t="n">
        <f aca="false">IF(E673&gt;Scenario!$B$14,0,IF(OR(AND(ISNUMBER(H673),H673&lt;=Scenario!$B$14),AND(ISNUMBER(I673),I673&lt;=Scenario!$B$14)),0,1))</f>
        <v>0</v>
      </c>
      <c r="V673" s="9" t="n">
        <f aca="false">IF(AND(U673=1,(Scenario!$B$14-E673)/60&gt;R673),1,0)</f>
        <v>0</v>
      </c>
      <c r="W673" s="9" t="n">
        <f aca="false">IF(OR(C673=Scenario!$B$22,C673=Scenario!$C$22),1,0)</f>
        <v>0</v>
      </c>
      <c r="X673" s="9" t="n">
        <f aca="false">IF(ISNUMBER(I673),1,0)</f>
        <v>0</v>
      </c>
      <c r="Y673" s="9" t="n">
        <f aca="false">MOD(INT(E673/86400)+3,7)</f>
        <v>1</v>
      </c>
      <c r="Z673" s="9" t="n">
        <f aca="false">MOD(INT(E673/3600),24)</f>
        <v>13</v>
      </c>
      <c r="AA673" s="6" t="s">
        <v>1591</v>
      </c>
    </row>
    <row r="674" customFormat="false" ht="15" hidden="false" customHeight="false" outlineLevel="0" collapsed="false">
      <c r="A674" s="6" t="s">
        <v>1592</v>
      </c>
      <c r="B674" s="6" t="s">
        <v>44</v>
      </c>
      <c r="C674" s="6" t="s">
        <v>288</v>
      </c>
      <c r="D674" s="6" t="s">
        <v>170</v>
      </c>
      <c r="E674" s="6" t="n">
        <v>1784642439</v>
      </c>
      <c r="F674" s="6" t="n">
        <v>1784644177</v>
      </c>
      <c r="G674" s="6" t="n">
        <v>1784644026</v>
      </c>
      <c r="H674" s="6" t="n">
        <v>1784646068</v>
      </c>
      <c r="J674" s="6" t="n">
        <v>0</v>
      </c>
      <c r="K674" s="6" t="n">
        <v>0</v>
      </c>
      <c r="L674" s="9" t="n">
        <f aca="false">IF(AND(E674&gt;=Scenario!$B$11,E674&lt;Scenario!$B$12),1,0)</f>
        <v>1</v>
      </c>
      <c r="M674" s="9" t="n">
        <f aca="false">IF(AND(L674=1,ISNUMBER(F674)),MAX(0,F674-E674)/60,"")</f>
        <v>28.9666666666667</v>
      </c>
      <c r="N674" s="9" t="n">
        <f aca="false">IF(AND(L674=1,ISNUMBER(G674)),MAX(0,G674-E674)/60,"")</f>
        <v>26.45</v>
      </c>
      <c r="O674" s="9" t="n">
        <f aca="false">IF(ISNUMBER(H674),IF(AND(H674&gt;=Scenario!$B$11,H674&lt;Scenario!$B$12),1,0),0)</f>
        <v>1</v>
      </c>
      <c r="P674" s="9" t="n">
        <f aca="false">IF(O674=1,MAX(0,H674-E674)/60,"")</f>
        <v>60.4833333333333</v>
      </c>
      <c r="Q674" s="9" t="n">
        <f aca="false">INDEX(Scenario!$B$18:$B$20,MATCH(B674,Scenario!$A$18:$A$20,0))</f>
        <v>240</v>
      </c>
      <c r="R674" s="9" t="n">
        <f aca="false">INDEX(Scenario!$C$18:$C$20,MATCH(B674,Scenario!$A$18:$A$20,0))</f>
        <v>4320</v>
      </c>
      <c r="S674" s="9" t="n">
        <f aca="false">IF(ISNUMBER(M674),IF(M674&lt;=Q674,1,0),"")</f>
        <v>1</v>
      </c>
      <c r="T674" s="9" t="n">
        <f aca="false">IF(ISNUMBER(P674),IF(P674&lt;=R674,1,0),"")</f>
        <v>1</v>
      </c>
      <c r="U674" s="9" t="n">
        <f aca="false">IF(E674&gt;Scenario!$B$14,0,IF(OR(AND(ISNUMBER(H674),H674&lt;=Scenario!$B$14),AND(ISNUMBER(I674),I674&lt;=Scenario!$B$14)),0,1))</f>
        <v>0</v>
      </c>
      <c r="V674" s="9" t="n">
        <f aca="false">IF(AND(U674=1,(Scenario!$B$14-E674)/60&gt;R674),1,0)</f>
        <v>0</v>
      </c>
      <c r="W674" s="9" t="n">
        <f aca="false">IF(OR(C674=Scenario!$B$22,C674=Scenario!$C$22),1,0)</f>
        <v>0</v>
      </c>
      <c r="X674" s="9" t="n">
        <f aca="false">IF(ISNUMBER(I674),1,0)</f>
        <v>0</v>
      </c>
      <c r="Y674" s="9" t="n">
        <f aca="false">MOD(INT(E674/86400)+3,7)</f>
        <v>1</v>
      </c>
      <c r="Z674" s="9" t="n">
        <f aca="false">MOD(INT(E674/3600),24)</f>
        <v>14</v>
      </c>
      <c r="AA674" s="6" t="s">
        <v>1593</v>
      </c>
    </row>
    <row r="675" customFormat="false" ht="15" hidden="false" customHeight="false" outlineLevel="0" collapsed="false">
      <c r="A675" s="6" t="s">
        <v>1594</v>
      </c>
      <c r="B675" s="6" t="s">
        <v>44</v>
      </c>
      <c r="C675" s="6" t="s">
        <v>288</v>
      </c>
      <c r="D675" s="6" t="s">
        <v>172</v>
      </c>
      <c r="E675" s="6" t="n">
        <v>1784642624</v>
      </c>
      <c r="F675" s="6" t="n">
        <v>1784643205</v>
      </c>
      <c r="G675" s="6" t="n">
        <v>1784643138</v>
      </c>
      <c r="H675" s="6" t="n">
        <v>1784644690</v>
      </c>
      <c r="J675" s="6" t="n">
        <v>0</v>
      </c>
      <c r="K675" s="6" t="n">
        <v>0</v>
      </c>
      <c r="L675" s="9" t="n">
        <f aca="false">IF(AND(E675&gt;=Scenario!$B$11,E675&lt;Scenario!$B$12),1,0)</f>
        <v>1</v>
      </c>
      <c r="M675" s="9" t="n">
        <f aca="false">IF(AND(L675=1,ISNUMBER(F675)),MAX(0,F675-E675)/60,"")</f>
        <v>9.68333333333333</v>
      </c>
      <c r="N675" s="9" t="n">
        <f aca="false">IF(AND(L675=1,ISNUMBER(G675)),MAX(0,G675-E675)/60,"")</f>
        <v>8.56666666666667</v>
      </c>
      <c r="O675" s="9" t="n">
        <f aca="false">IF(ISNUMBER(H675),IF(AND(H675&gt;=Scenario!$B$11,H675&lt;Scenario!$B$12),1,0),0)</f>
        <v>1</v>
      </c>
      <c r="P675" s="9" t="n">
        <f aca="false">IF(O675=1,MAX(0,H675-E675)/60,"")</f>
        <v>34.4333333333333</v>
      </c>
      <c r="Q675" s="9" t="n">
        <f aca="false">INDEX(Scenario!$B$18:$B$20,MATCH(B675,Scenario!$A$18:$A$20,0))</f>
        <v>240</v>
      </c>
      <c r="R675" s="9" t="n">
        <f aca="false">INDEX(Scenario!$C$18:$C$20,MATCH(B675,Scenario!$A$18:$A$20,0))</f>
        <v>4320</v>
      </c>
      <c r="S675" s="9" t="n">
        <f aca="false">IF(ISNUMBER(M675),IF(M675&lt;=Q675,1,0),"")</f>
        <v>1</v>
      </c>
      <c r="T675" s="9" t="n">
        <f aca="false">IF(ISNUMBER(P675),IF(P675&lt;=R675,1,0),"")</f>
        <v>1</v>
      </c>
      <c r="U675" s="9" t="n">
        <f aca="false">IF(E675&gt;Scenario!$B$14,0,IF(OR(AND(ISNUMBER(H675),H675&lt;=Scenario!$B$14),AND(ISNUMBER(I675),I675&lt;=Scenario!$B$14)),0,1))</f>
        <v>0</v>
      </c>
      <c r="V675" s="9" t="n">
        <f aca="false">IF(AND(U675=1,(Scenario!$B$14-E675)/60&gt;R675),1,0)</f>
        <v>0</v>
      </c>
      <c r="W675" s="9" t="n">
        <f aca="false">IF(OR(C675=Scenario!$B$22,C675=Scenario!$C$22),1,0)</f>
        <v>0</v>
      </c>
      <c r="X675" s="9" t="n">
        <f aca="false">IF(ISNUMBER(I675),1,0)</f>
        <v>0</v>
      </c>
      <c r="Y675" s="9" t="n">
        <f aca="false">MOD(INT(E675/86400)+3,7)</f>
        <v>1</v>
      </c>
      <c r="Z675" s="9" t="n">
        <f aca="false">MOD(INT(E675/3600),24)</f>
        <v>14</v>
      </c>
      <c r="AA675" s="6" t="s">
        <v>1595</v>
      </c>
    </row>
    <row r="676" customFormat="false" ht="15" hidden="false" customHeight="false" outlineLevel="0" collapsed="false">
      <c r="A676" s="6" t="s">
        <v>1596</v>
      </c>
      <c r="B676" s="6" t="s">
        <v>42</v>
      </c>
      <c r="C676" s="6" t="s">
        <v>249</v>
      </c>
      <c r="D676" s="6" t="s">
        <v>171</v>
      </c>
      <c r="E676" s="6" t="n">
        <v>1784643339</v>
      </c>
      <c r="F676" s="6" t="n">
        <v>1784643444</v>
      </c>
      <c r="G676" s="6" t="n">
        <v>1784643359</v>
      </c>
      <c r="H676" s="6" t="n">
        <v>1784644238</v>
      </c>
      <c r="J676" s="6" t="n">
        <v>0</v>
      </c>
      <c r="K676" s="6" t="n">
        <v>0</v>
      </c>
      <c r="L676" s="9" t="n">
        <f aca="false">IF(AND(E676&gt;=Scenario!$B$11,E676&lt;Scenario!$B$12),1,0)</f>
        <v>1</v>
      </c>
      <c r="M676" s="9" t="n">
        <f aca="false">IF(AND(L676=1,ISNUMBER(F676)),MAX(0,F676-E676)/60,"")</f>
        <v>1.75</v>
      </c>
      <c r="N676" s="9" t="n">
        <f aca="false">IF(AND(L676=1,ISNUMBER(G676)),MAX(0,G676-E676)/60,"")</f>
        <v>0.333333333333333</v>
      </c>
      <c r="O676" s="9" t="n">
        <f aca="false">IF(ISNUMBER(H676),IF(AND(H676&gt;=Scenario!$B$11,H676&lt;Scenario!$B$12),1,0),0)</f>
        <v>1</v>
      </c>
      <c r="P676" s="9" t="n">
        <f aca="false">IF(O676=1,MAX(0,H676-E676)/60,"")</f>
        <v>14.9833333333333</v>
      </c>
      <c r="Q676" s="9" t="n">
        <f aca="false">INDEX(Scenario!$B$18:$B$20,MATCH(B676,Scenario!$A$18:$A$20,0))</f>
        <v>15</v>
      </c>
      <c r="R676" s="9" t="n">
        <f aca="false">INDEX(Scenario!$C$18:$C$20,MATCH(B676,Scenario!$A$18:$A$20,0))</f>
        <v>240</v>
      </c>
      <c r="S676" s="9" t="n">
        <f aca="false">IF(ISNUMBER(M676),IF(M676&lt;=Q676,1,0),"")</f>
        <v>1</v>
      </c>
      <c r="T676" s="9" t="n">
        <f aca="false">IF(ISNUMBER(P676),IF(P676&lt;=R676,1,0),"")</f>
        <v>1</v>
      </c>
      <c r="U676" s="9" t="n">
        <f aca="false">IF(E676&gt;Scenario!$B$14,0,IF(OR(AND(ISNUMBER(H676),H676&lt;=Scenario!$B$14),AND(ISNUMBER(I676),I676&lt;=Scenario!$B$14)),0,1))</f>
        <v>0</v>
      </c>
      <c r="V676" s="9" t="n">
        <f aca="false">IF(AND(U676=1,(Scenario!$B$14-E676)/60&gt;R676),1,0)</f>
        <v>0</v>
      </c>
      <c r="W676" s="9" t="n">
        <f aca="false">IF(OR(C676=Scenario!$B$22,C676=Scenario!$C$22),1,0)</f>
        <v>0</v>
      </c>
      <c r="X676" s="9" t="n">
        <f aca="false">IF(ISNUMBER(I676),1,0)</f>
        <v>0</v>
      </c>
      <c r="Y676" s="9" t="n">
        <f aca="false">MOD(INT(E676/86400)+3,7)</f>
        <v>1</v>
      </c>
      <c r="Z676" s="9" t="n">
        <f aca="false">MOD(INT(E676/3600),24)</f>
        <v>14</v>
      </c>
      <c r="AA676" s="6" t="s">
        <v>1597</v>
      </c>
    </row>
    <row r="677" customFormat="false" ht="15" hidden="false" customHeight="false" outlineLevel="0" collapsed="false">
      <c r="A677" s="6" t="s">
        <v>1598</v>
      </c>
      <c r="B677" s="6" t="s">
        <v>44</v>
      </c>
      <c r="C677" s="6" t="s">
        <v>46</v>
      </c>
      <c r="D677" s="6" t="s">
        <v>172</v>
      </c>
      <c r="E677" s="6" t="n">
        <v>1784644311</v>
      </c>
      <c r="F677" s="6" t="n">
        <v>1784644563</v>
      </c>
      <c r="G677" s="6" t="n">
        <v>1784644357</v>
      </c>
      <c r="H677" s="6" t="n">
        <v>1784647993</v>
      </c>
      <c r="J677" s="6" t="n">
        <v>0</v>
      </c>
      <c r="K677" s="6" t="n">
        <v>0</v>
      </c>
      <c r="L677" s="9" t="n">
        <f aca="false">IF(AND(E677&gt;=Scenario!$B$11,E677&lt;Scenario!$B$12),1,0)</f>
        <v>1</v>
      </c>
      <c r="M677" s="9" t="n">
        <f aca="false">IF(AND(L677=1,ISNUMBER(F677)),MAX(0,F677-E677)/60,"")</f>
        <v>4.2</v>
      </c>
      <c r="N677" s="9" t="n">
        <f aca="false">IF(AND(L677=1,ISNUMBER(G677)),MAX(0,G677-E677)/60,"")</f>
        <v>0.766666666666667</v>
      </c>
      <c r="O677" s="9" t="n">
        <f aca="false">IF(ISNUMBER(H677),IF(AND(H677&gt;=Scenario!$B$11,H677&lt;Scenario!$B$12),1,0),0)</f>
        <v>1</v>
      </c>
      <c r="P677" s="9" t="n">
        <f aca="false">IF(O677=1,MAX(0,H677-E677)/60,"")</f>
        <v>61.3666666666667</v>
      </c>
      <c r="Q677" s="9" t="n">
        <f aca="false">INDEX(Scenario!$B$18:$B$20,MATCH(B677,Scenario!$A$18:$A$20,0))</f>
        <v>240</v>
      </c>
      <c r="R677" s="9" t="n">
        <f aca="false">INDEX(Scenario!$C$18:$C$20,MATCH(B677,Scenario!$A$18:$A$20,0))</f>
        <v>4320</v>
      </c>
      <c r="S677" s="9" t="n">
        <f aca="false">IF(ISNUMBER(M677),IF(M677&lt;=Q677,1,0),"")</f>
        <v>1</v>
      </c>
      <c r="T677" s="9" t="n">
        <f aca="false">IF(ISNUMBER(P677),IF(P677&lt;=R677,1,0),"")</f>
        <v>1</v>
      </c>
      <c r="U677" s="9" t="n">
        <f aca="false">IF(E677&gt;Scenario!$B$14,0,IF(OR(AND(ISNUMBER(H677),H677&lt;=Scenario!$B$14),AND(ISNUMBER(I677),I677&lt;=Scenario!$B$14)),0,1))</f>
        <v>0</v>
      </c>
      <c r="V677" s="9" t="n">
        <f aca="false">IF(AND(U677=1,(Scenario!$B$14-E677)/60&gt;R677),1,0)</f>
        <v>0</v>
      </c>
      <c r="W677" s="9" t="n">
        <f aca="false">IF(OR(C677=Scenario!$B$22,C677=Scenario!$C$22),1,0)</f>
        <v>1</v>
      </c>
      <c r="X677" s="9" t="n">
        <f aca="false">IF(ISNUMBER(I677),1,0)</f>
        <v>0</v>
      </c>
      <c r="Y677" s="9" t="n">
        <f aca="false">MOD(INT(E677/86400)+3,7)</f>
        <v>1</v>
      </c>
      <c r="Z677" s="9" t="n">
        <f aca="false">MOD(INT(E677/3600),24)</f>
        <v>14</v>
      </c>
      <c r="AA677" s="6" t="s">
        <v>1599</v>
      </c>
    </row>
    <row r="678" customFormat="false" ht="15" hidden="false" customHeight="false" outlineLevel="0" collapsed="false">
      <c r="A678" s="6" t="s">
        <v>1600</v>
      </c>
      <c r="B678" s="6" t="s">
        <v>44</v>
      </c>
      <c r="C678" s="6" t="s">
        <v>46</v>
      </c>
      <c r="D678" s="6" t="s">
        <v>172</v>
      </c>
      <c r="E678" s="6" t="n">
        <v>1784645027</v>
      </c>
      <c r="F678" s="6" t="n">
        <v>1784645182</v>
      </c>
      <c r="G678" s="6" t="n">
        <v>1784645041</v>
      </c>
      <c r="H678" s="6" t="n">
        <v>1784648207</v>
      </c>
      <c r="J678" s="6" t="n">
        <v>0</v>
      </c>
      <c r="K678" s="6" t="n">
        <v>0</v>
      </c>
      <c r="L678" s="9" t="n">
        <f aca="false">IF(AND(E678&gt;=Scenario!$B$11,E678&lt;Scenario!$B$12),1,0)</f>
        <v>1</v>
      </c>
      <c r="M678" s="9" t="n">
        <f aca="false">IF(AND(L678=1,ISNUMBER(F678)),MAX(0,F678-E678)/60,"")</f>
        <v>2.58333333333333</v>
      </c>
      <c r="N678" s="9" t="n">
        <f aca="false">IF(AND(L678=1,ISNUMBER(G678)),MAX(0,G678-E678)/60,"")</f>
        <v>0.233333333333333</v>
      </c>
      <c r="O678" s="9" t="n">
        <f aca="false">IF(ISNUMBER(H678),IF(AND(H678&gt;=Scenario!$B$11,H678&lt;Scenario!$B$12),1,0),0)</f>
        <v>1</v>
      </c>
      <c r="P678" s="9" t="n">
        <f aca="false">IF(O678=1,MAX(0,H678-E678)/60,"")</f>
        <v>53</v>
      </c>
      <c r="Q678" s="9" t="n">
        <f aca="false">INDEX(Scenario!$B$18:$B$20,MATCH(B678,Scenario!$A$18:$A$20,0))</f>
        <v>240</v>
      </c>
      <c r="R678" s="9" t="n">
        <f aca="false">INDEX(Scenario!$C$18:$C$20,MATCH(B678,Scenario!$A$18:$A$20,0))</f>
        <v>4320</v>
      </c>
      <c r="S678" s="9" t="n">
        <f aca="false">IF(ISNUMBER(M678),IF(M678&lt;=Q678,1,0),"")</f>
        <v>1</v>
      </c>
      <c r="T678" s="9" t="n">
        <f aca="false">IF(ISNUMBER(P678),IF(P678&lt;=R678,1,0),"")</f>
        <v>1</v>
      </c>
      <c r="U678" s="9" t="n">
        <f aca="false">IF(E678&gt;Scenario!$B$14,0,IF(OR(AND(ISNUMBER(H678),H678&lt;=Scenario!$B$14),AND(ISNUMBER(I678),I678&lt;=Scenario!$B$14)),0,1))</f>
        <v>0</v>
      </c>
      <c r="V678" s="9" t="n">
        <f aca="false">IF(AND(U678=1,(Scenario!$B$14-E678)/60&gt;R678),1,0)</f>
        <v>0</v>
      </c>
      <c r="W678" s="9" t="n">
        <f aca="false">IF(OR(C678=Scenario!$B$22,C678=Scenario!$C$22),1,0)</f>
        <v>1</v>
      </c>
      <c r="X678" s="9" t="n">
        <f aca="false">IF(ISNUMBER(I678),1,0)</f>
        <v>0</v>
      </c>
      <c r="Y678" s="9" t="n">
        <f aca="false">MOD(INT(E678/86400)+3,7)</f>
        <v>1</v>
      </c>
      <c r="Z678" s="9" t="n">
        <f aca="false">MOD(INT(E678/3600),24)</f>
        <v>14</v>
      </c>
      <c r="AA678" s="6" t="s">
        <v>1601</v>
      </c>
    </row>
    <row r="679" customFormat="false" ht="15" hidden="false" customHeight="false" outlineLevel="0" collapsed="false">
      <c r="A679" s="6" t="s">
        <v>1602</v>
      </c>
      <c r="B679" s="6" t="s">
        <v>43</v>
      </c>
      <c r="C679" s="6" t="s">
        <v>47</v>
      </c>
      <c r="D679" s="6" t="s">
        <v>172</v>
      </c>
      <c r="E679" s="6" t="n">
        <v>1784645051</v>
      </c>
      <c r="I679" s="6" t="n">
        <v>1784646115</v>
      </c>
      <c r="J679" s="6" t="n">
        <v>0</v>
      </c>
      <c r="K679" s="6" t="n">
        <v>0</v>
      </c>
      <c r="L679" s="9" t="n">
        <f aca="false">IF(AND(E679&gt;=Scenario!$B$11,E679&lt;Scenario!$B$12),1,0)</f>
        <v>1</v>
      </c>
      <c r="M679" s="0" t="str">
        <f aca="false">IF(AND(L679=1,ISNUMBER(F679)),MAX(0,F679-E679)/60,"")</f>
        <v/>
      </c>
      <c r="N679" s="0" t="str">
        <f aca="false">IF(AND(L679=1,ISNUMBER(G679)),MAX(0,G679-E679)/60,"")</f>
        <v/>
      </c>
      <c r="O679" s="9" t="n">
        <f aca="false">IF(ISNUMBER(H679),IF(AND(H679&gt;=Scenario!$B$11,H679&lt;Scenario!$B$12),1,0),0)</f>
        <v>0</v>
      </c>
      <c r="P679" s="0" t="str">
        <f aca="false">IF(O679=1,MAX(0,H679-E679)/60,"")</f>
        <v/>
      </c>
      <c r="Q679" s="9" t="n">
        <f aca="false">INDEX(Scenario!$B$18:$B$20,MATCH(B679,Scenario!$A$18:$A$20,0))</f>
        <v>60</v>
      </c>
      <c r="R679" s="9" t="n">
        <f aca="false">INDEX(Scenario!$C$18:$C$20,MATCH(B679,Scenario!$A$18:$A$20,0))</f>
        <v>1440</v>
      </c>
      <c r="S679" s="0" t="str">
        <f aca="false">IF(ISNUMBER(M679),IF(M679&lt;=Q679,1,0),"")</f>
        <v/>
      </c>
      <c r="T679" s="0" t="str">
        <f aca="false">IF(ISNUMBER(P679),IF(P679&lt;=R679,1,0),"")</f>
        <v/>
      </c>
      <c r="U679" s="9" t="n">
        <f aca="false">IF(E679&gt;Scenario!$B$14,0,IF(OR(AND(ISNUMBER(H679),H679&lt;=Scenario!$B$14),AND(ISNUMBER(I679),I679&lt;=Scenario!$B$14)),0,1))</f>
        <v>0</v>
      </c>
      <c r="V679" s="9" t="n">
        <f aca="false">IF(AND(U679=1,(Scenario!$B$14-E679)/60&gt;R679),1,0)</f>
        <v>0</v>
      </c>
      <c r="W679" s="9" t="n">
        <f aca="false">IF(OR(C679=Scenario!$B$22,C679=Scenario!$C$22),1,0)</f>
        <v>1</v>
      </c>
      <c r="X679" s="9" t="n">
        <f aca="false">IF(ISNUMBER(I679),1,0)</f>
        <v>1</v>
      </c>
      <c r="Y679" s="9" t="n">
        <f aca="false">MOD(INT(E679/86400)+3,7)</f>
        <v>1</v>
      </c>
      <c r="Z679" s="9" t="n">
        <f aca="false">MOD(INT(E679/3600),24)</f>
        <v>14</v>
      </c>
      <c r="AA679" s="6" t="s">
        <v>1603</v>
      </c>
    </row>
    <row r="680" customFormat="false" ht="15" hidden="false" customHeight="false" outlineLevel="0" collapsed="false">
      <c r="A680" s="6" t="s">
        <v>1604</v>
      </c>
      <c r="B680" s="6" t="s">
        <v>44</v>
      </c>
      <c r="C680" s="6" t="s">
        <v>249</v>
      </c>
      <c r="D680" s="6" t="s">
        <v>171</v>
      </c>
      <c r="E680" s="6" t="n">
        <v>1784645422</v>
      </c>
      <c r="F680" s="6" t="n">
        <v>1784645702</v>
      </c>
      <c r="G680" s="6" t="n">
        <v>1784645482</v>
      </c>
      <c r="H680" s="6" t="n">
        <v>1784650215</v>
      </c>
      <c r="J680" s="6" t="n">
        <v>0</v>
      </c>
      <c r="K680" s="6" t="n">
        <v>0</v>
      </c>
      <c r="L680" s="9" t="n">
        <f aca="false">IF(AND(E680&gt;=Scenario!$B$11,E680&lt;Scenario!$B$12),1,0)</f>
        <v>1</v>
      </c>
      <c r="M680" s="9" t="n">
        <f aca="false">IF(AND(L680=1,ISNUMBER(F680)),MAX(0,F680-E680)/60,"")</f>
        <v>4.66666666666667</v>
      </c>
      <c r="N680" s="9" t="n">
        <f aca="false">IF(AND(L680=1,ISNUMBER(G680)),MAX(0,G680-E680)/60,"")</f>
        <v>1</v>
      </c>
      <c r="O680" s="9" t="n">
        <f aca="false">IF(ISNUMBER(H680),IF(AND(H680&gt;=Scenario!$B$11,H680&lt;Scenario!$B$12),1,0),0)</f>
        <v>1</v>
      </c>
      <c r="P680" s="9" t="n">
        <f aca="false">IF(O680=1,MAX(0,H680-E680)/60,"")</f>
        <v>79.8833333333333</v>
      </c>
      <c r="Q680" s="9" t="n">
        <f aca="false">INDEX(Scenario!$B$18:$B$20,MATCH(B680,Scenario!$A$18:$A$20,0))</f>
        <v>240</v>
      </c>
      <c r="R680" s="9" t="n">
        <f aca="false">INDEX(Scenario!$C$18:$C$20,MATCH(B680,Scenario!$A$18:$A$20,0))</f>
        <v>4320</v>
      </c>
      <c r="S680" s="9" t="n">
        <f aca="false">IF(ISNUMBER(M680),IF(M680&lt;=Q680,1,0),"")</f>
        <v>1</v>
      </c>
      <c r="T680" s="9" t="n">
        <f aca="false">IF(ISNUMBER(P680),IF(P680&lt;=R680,1,0),"")</f>
        <v>1</v>
      </c>
      <c r="U680" s="9" t="n">
        <f aca="false">IF(E680&gt;Scenario!$B$14,0,IF(OR(AND(ISNUMBER(H680),H680&lt;=Scenario!$B$14),AND(ISNUMBER(I680),I680&lt;=Scenario!$B$14)),0,1))</f>
        <v>0</v>
      </c>
      <c r="V680" s="9" t="n">
        <f aca="false">IF(AND(U680=1,(Scenario!$B$14-E680)/60&gt;R680),1,0)</f>
        <v>0</v>
      </c>
      <c r="W680" s="9" t="n">
        <f aca="false">IF(OR(C680=Scenario!$B$22,C680=Scenario!$C$22),1,0)</f>
        <v>0</v>
      </c>
      <c r="X680" s="9" t="n">
        <f aca="false">IF(ISNUMBER(I680),1,0)</f>
        <v>0</v>
      </c>
      <c r="Y680" s="9" t="n">
        <f aca="false">MOD(INT(E680/86400)+3,7)</f>
        <v>1</v>
      </c>
      <c r="Z680" s="9" t="n">
        <f aca="false">MOD(INT(E680/3600),24)</f>
        <v>14</v>
      </c>
      <c r="AA680" s="6" t="s">
        <v>1605</v>
      </c>
    </row>
    <row r="681" customFormat="false" ht="15" hidden="false" customHeight="false" outlineLevel="0" collapsed="false">
      <c r="A681" s="6" t="s">
        <v>1606</v>
      </c>
      <c r="B681" s="6" t="s">
        <v>44</v>
      </c>
      <c r="C681" s="6" t="s">
        <v>288</v>
      </c>
      <c r="D681" s="6" t="s">
        <v>170</v>
      </c>
      <c r="E681" s="6" t="n">
        <v>1784645503</v>
      </c>
      <c r="F681" s="6" t="n">
        <v>1784648572</v>
      </c>
      <c r="G681" s="6" t="n">
        <v>1784648436</v>
      </c>
      <c r="H681" s="6" t="n">
        <v>1784649413</v>
      </c>
      <c r="J681" s="6" t="n">
        <v>0</v>
      </c>
      <c r="K681" s="6" t="n">
        <v>0</v>
      </c>
      <c r="L681" s="9" t="n">
        <f aca="false">IF(AND(E681&gt;=Scenario!$B$11,E681&lt;Scenario!$B$12),1,0)</f>
        <v>1</v>
      </c>
      <c r="M681" s="9" t="n">
        <f aca="false">IF(AND(L681=1,ISNUMBER(F681)),MAX(0,F681-E681)/60,"")</f>
        <v>51.15</v>
      </c>
      <c r="N681" s="9" t="n">
        <f aca="false">IF(AND(L681=1,ISNUMBER(G681)),MAX(0,G681-E681)/60,"")</f>
        <v>48.8833333333333</v>
      </c>
      <c r="O681" s="9" t="n">
        <f aca="false">IF(ISNUMBER(H681),IF(AND(H681&gt;=Scenario!$B$11,H681&lt;Scenario!$B$12),1,0),0)</f>
        <v>1</v>
      </c>
      <c r="P681" s="9" t="n">
        <f aca="false">IF(O681=1,MAX(0,H681-E681)/60,"")</f>
        <v>65.1666666666667</v>
      </c>
      <c r="Q681" s="9" t="n">
        <f aca="false">INDEX(Scenario!$B$18:$B$20,MATCH(B681,Scenario!$A$18:$A$20,0))</f>
        <v>240</v>
      </c>
      <c r="R681" s="9" t="n">
        <f aca="false">INDEX(Scenario!$C$18:$C$20,MATCH(B681,Scenario!$A$18:$A$20,0))</f>
        <v>4320</v>
      </c>
      <c r="S681" s="9" t="n">
        <f aca="false">IF(ISNUMBER(M681),IF(M681&lt;=Q681,1,0),"")</f>
        <v>1</v>
      </c>
      <c r="T681" s="9" t="n">
        <f aca="false">IF(ISNUMBER(P681),IF(P681&lt;=R681,1,0),"")</f>
        <v>1</v>
      </c>
      <c r="U681" s="9" t="n">
        <f aca="false">IF(E681&gt;Scenario!$B$14,0,IF(OR(AND(ISNUMBER(H681),H681&lt;=Scenario!$B$14),AND(ISNUMBER(I681),I681&lt;=Scenario!$B$14)),0,1))</f>
        <v>0</v>
      </c>
      <c r="V681" s="9" t="n">
        <f aca="false">IF(AND(U681=1,(Scenario!$B$14-E681)/60&gt;R681),1,0)</f>
        <v>0</v>
      </c>
      <c r="W681" s="9" t="n">
        <f aca="false">IF(OR(C681=Scenario!$B$22,C681=Scenario!$C$22),1,0)</f>
        <v>0</v>
      </c>
      <c r="X681" s="9" t="n">
        <f aca="false">IF(ISNUMBER(I681),1,0)</f>
        <v>0</v>
      </c>
      <c r="Y681" s="9" t="n">
        <f aca="false">MOD(INT(E681/86400)+3,7)</f>
        <v>1</v>
      </c>
      <c r="Z681" s="9" t="n">
        <f aca="false">MOD(INT(E681/3600),24)</f>
        <v>14</v>
      </c>
      <c r="AA681" s="6" t="s">
        <v>1607</v>
      </c>
    </row>
    <row r="682" customFormat="false" ht="15" hidden="false" customHeight="false" outlineLevel="0" collapsed="false">
      <c r="A682" s="6" t="s">
        <v>1608</v>
      </c>
      <c r="B682" s="6" t="s">
        <v>44</v>
      </c>
      <c r="C682" s="6" t="s">
        <v>249</v>
      </c>
      <c r="D682" s="6" t="s">
        <v>170</v>
      </c>
      <c r="E682" s="6" t="n">
        <v>1784646479</v>
      </c>
      <c r="F682" s="6" t="n">
        <v>1784649697</v>
      </c>
      <c r="G682" s="6" t="n">
        <v>1784649613</v>
      </c>
      <c r="H682" s="6" t="n">
        <v>1784650788</v>
      </c>
      <c r="J682" s="6" t="n">
        <v>0</v>
      </c>
      <c r="K682" s="6" t="n">
        <v>0</v>
      </c>
      <c r="L682" s="9" t="n">
        <f aca="false">IF(AND(E682&gt;=Scenario!$B$11,E682&lt;Scenario!$B$12),1,0)</f>
        <v>1</v>
      </c>
      <c r="M682" s="9" t="n">
        <f aca="false">IF(AND(L682=1,ISNUMBER(F682)),MAX(0,F682-E682)/60,"")</f>
        <v>53.6333333333333</v>
      </c>
      <c r="N682" s="9" t="n">
        <f aca="false">IF(AND(L682=1,ISNUMBER(G682)),MAX(0,G682-E682)/60,"")</f>
        <v>52.2333333333333</v>
      </c>
      <c r="O682" s="9" t="n">
        <f aca="false">IF(ISNUMBER(H682),IF(AND(H682&gt;=Scenario!$B$11,H682&lt;Scenario!$B$12),1,0),0)</f>
        <v>1</v>
      </c>
      <c r="P682" s="9" t="n">
        <f aca="false">IF(O682=1,MAX(0,H682-E682)/60,"")</f>
        <v>71.8166666666667</v>
      </c>
      <c r="Q682" s="9" t="n">
        <f aca="false">INDEX(Scenario!$B$18:$B$20,MATCH(B682,Scenario!$A$18:$A$20,0))</f>
        <v>240</v>
      </c>
      <c r="R682" s="9" t="n">
        <f aca="false">INDEX(Scenario!$C$18:$C$20,MATCH(B682,Scenario!$A$18:$A$20,0))</f>
        <v>4320</v>
      </c>
      <c r="S682" s="9" t="n">
        <f aca="false">IF(ISNUMBER(M682),IF(M682&lt;=Q682,1,0),"")</f>
        <v>1</v>
      </c>
      <c r="T682" s="9" t="n">
        <f aca="false">IF(ISNUMBER(P682),IF(P682&lt;=R682,1,0),"")</f>
        <v>1</v>
      </c>
      <c r="U682" s="9" t="n">
        <f aca="false">IF(E682&gt;Scenario!$B$14,0,IF(OR(AND(ISNUMBER(H682),H682&lt;=Scenario!$B$14),AND(ISNUMBER(I682),I682&lt;=Scenario!$B$14)),0,1))</f>
        <v>0</v>
      </c>
      <c r="V682" s="9" t="n">
        <f aca="false">IF(AND(U682=1,(Scenario!$B$14-E682)/60&gt;R682),1,0)</f>
        <v>0</v>
      </c>
      <c r="W682" s="9" t="n">
        <f aca="false">IF(OR(C682=Scenario!$B$22,C682=Scenario!$C$22),1,0)</f>
        <v>0</v>
      </c>
      <c r="X682" s="9" t="n">
        <f aca="false">IF(ISNUMBER(I682),1,0)</f>
        <v>0</v>
      </c>
      <c r="Y682" s="9" t="n">
        <f aca="false">MOD(INT(E682/86400)+3,7)</f>
        <v>1</v>
      </c>
      <c r="Z682" s="9" t="n">
        <f aca="false">MOD(INT(E682/3600),24)</f>
        <v>15</v>
      </c>
      <c r="AA682" s="6" t="s">
        <v>1609</v>
      </c>
    </row>
    <row r="683" customFormat="false" ht="15" hidden="false" customHeight="false" outlineLevel="0" collapsed="false">
      <c r="A683" s="6" t="s">
        <v>1610</v>
      </c>
      <c r="B683" s="6" t="s">
        <v>43</v>
      </c>
      <c r="C683" s="6" t="s">
        <v>47</v>
      </c>
      <c r="D683" s="6" t="s">
        <v>170</v>
      </c>
      <c r="E683" s="6" t="n">
        <v>1784646879</v>
      </c>
      <c r="I683" s="6" t="n">
        <v>1784647590</v>
      </c>
      <c r="J683" s="6" t="n">
        <v>0</v>
      </c>
      <c r="K683" s="6" t="n">
        <v>0</v>
      </c>
      <c r="L683" s="9" t="n">
        <f aca="false">IF(AND(E683&gt;=Scenario!$B$11,E683&lt;Scenario!$B$12),1,0)</f>
        <v>1</v>
      </c>
      <c r="M683" s="0" t="str">
        <f aca="false">IF(AND(L683=1,ISNUMBER(F683)),MAX(0,F683-E683)/60,"")</f>
        <v/>
      </c>
      <c r="N683" s="0" t="str">
        <f aca="false">IF(AND(L683=1,ISNUMBER(G683)),MAX(0,G683-E683)/60,"")</f>
        <v/>
      </c>
      <c r="O683" s="9" t="n">
        <f aca="false">IF(ISNUMBER(H683),IF(AND(H683&gt;=Scenario!$B$11,H683&lt;Scenario!$B$12),1,0),0)</f>
        <v>0</v>
      </c>
      <c r="P683" s="0" t="str">
        <f aca="false">IF(O683=1,MAX(0,H683-E683)/60,"")</f>
        <v/>
      </c>
      <c r="Q683" s="9" t="n">
        <f aca="false">INDEX(Scenario!$B$18:$B$20,MATCH(B683,Scenario!$A$18:$A$20,0))</f>
        <v>60</v>
      </c>
      <c r="R683" s="9" t="n">
        <f aca="false">INDEX(Scenario!$C$18:$C$20,MATCH(B683,Scenario!$A$18:$A$20,0))</f>
        <v>1440</v>
      </c>
      <c r="S683" s="0" t="str">
        <f aca="false">IF(ISNUMBER(M683),IF(M683&lt;=Q683,1,0),"")</f>
        <v/>
      </c>
      <c r="T683" s="0" t="str">
        <f aca="false">IF(ISNUMBER(P683),IF(P683&lt;=R683,1,0),"")</f>
        <v/>
      </c>
      <c r="U683" s="9" t="n">
        <f aca="false">IF(E683&gt;Scenario!$B$14,0,IF(OR(AND(ISNUMBER(H683),H683&lt;=Scenario!$B$14),AND(ISNUMBER(I683),I683&lt;=Scenario!$B$14)),0,1))</f>
        <v>0</v>
      </c>
      <c r="V683" s="9" t="n">
        <f aca="false">IF(AND(U683=1,(Scenario!$B$14-E683)/60&gt;R683),1,0)</f>
        <v>0</v>
      </c>
      <c r="W683" s="9" t="n">
        <f aca="false">IF(OR(C683=Scenario!$B$22,C683=Scenario!$C$22),1,0)</f>
        <v>1</v>
      </c>
      <c r="X683" s="9" t="n">
        <f aca="false">IF(ISNUMBER(I683),1,0)</f>
        <v>1</v>
      </c>
      <c r="Y683" s="9" t="n">
        <f aca="false">MOD(INT(E683/86400)+3,7)</f>
        <v>1</v>
      </c>
      <c r="Z683" s="9" t="n">
        <f aca="false">MOD(INT(E683/3600),24)</f>
        <v>15</v>
      </c>
      <c r="AA683" s="6" t="s">
        <v>1611</v>
      </c>
    </row>
    <row r="684" customFormat="false" ht="15" hidden="false" customHeight="false" outlineLevel="0" collapsed="false">
      <c r="A684" s="6" t="s">
        <v>1612</v>
      </c>
      <c r="B684" s="6" t="s">
        <v>44</v>
      </c>
      <c r="C684" s="6" t="s">
        <v>249</v>
      </c>
      <c r="D684" s="6" t="s">
        <v>170</v>
      </c>
      <c r="E684" s="6" t="n">
        <v>1784647464</v>
      </c>
      <c r="F684" s="6" t="n">
        <v>1784650825</v>
      </c>
      <c r="G684" s="6" t="n">
        <v>1784650752</v>
      </c>
      <c r="H684" s="6" t="n">
        <v>1784651241</v>
      </c>
      <c r="J684" s="6" t="n">
        <v>0</v>
      </c>
      <c r="K684" s="6" t="n">
        <v>0</v>
      </c>
      <c r="L684" s="9" t="n">
        <f aca="false">IF(AND(E684&gt;=Scenario!$B$11,E684&lt;Scenario!$B$12),1,0)</f>
        <v>1</v>
      </c>
      <c r="M684" s="9" t="n">
        <f aca="false">IF(AND(L684=1,ISNUMBER(F684)),MAX(0,F684-E684)/60,"")</f>
        <v>56.0166666666667</v>
      </c>
      <c r="N684" s="9" t="n">
        <f aca="false">IF(AND(L684=1,ISNUMBER(G684)),MAX(0,G684-E684)/60,"")</f>
        <v>54.8</v>
      </c>
      <c r="O684" s="9" t="n">
        <f aca="false">IF(ISNUMBER(H684),IF(AND(H684&gt;=Scenario!$B$11,H684&lt;Scenario!$B$12),1,0),0)</f>
        <v>1</v>
      </c>
      <c r="P684" s="9" t="n">
        <f aca="false">IF(O684=1,MAX(0,H684-E684)/60,"")</f>
        <v>62.95</v>
      </c>
      <c r="Q684" s="9" t="n">
        <f aca="false">INDEX(Scenario!$B$18:$B$20,MATCH(B684,Scenario!$A$18:$A$20,0))</f>
        <v>240</v>
      </c>
      <c r="R684" s="9" t="n">
        <f aca="false">INDEX(Scenario!$C$18:$C$20,MATCH(B684,Scenario!$A$18:$A$20,0))</f>
        <v>4320</v>
      </c>
      <c r="S684" s="9" t="n">
        <f aca="false">IF(ISNUMBER(M684),IF(M684&lt;=Q684,1,0),"")</f>
        <v>1</v>
      </c>
      <c r="T684" s="9" t="n">
        <f aca="false">IF(ISNUMBER(P684),IF(P684&lt;=R684,1,0),"")</f>
        <v>1</v>
      </c>
      <c r="U684" s="9" t="n">
        <f aca="false">IF(E684&gt;Scenario!$B$14,0,IF(OR(AND(ISNUMBER(H684),H684&lt;=Scenario!$B$14),AND(ISNUMBER(I684),I684&lt;=Scenario!$B$14)),0,1))</f>
        <v>0</v>
      </c>
      <c r="V684" s="9" t="n">
        <f aca="false">IF(AND(U684=1,(Scenario!$B$14-E684)/60&gt;R684),1,0)</f>
        <v>0</v>
      </c>
      <c r="W684" s="9" t="n">
        <f aca="false">IF(OR(C684=Scenario!$B$22,C684=Scenario!$C$22),1,0)</f>
        <v>0</v>
      </c>
      <c r="X684" s="9" t="n">
        <f aca="false">IF(ISNUMBER(I684),1,0)</f>
        <v>0</v>
      </c>
      <c r="Y684" s="9" t="n">
        <f aca="false">MOD(INT(E684/86400)+3,7)</f>
        <v>1</v>
      </c>
      <c r="Z684" s="9" t="n">
        <f aca="false">MOD(INT(E684/3600),24)</f>
        <v>15</v>
      </c>
      <c r="AA684" s="6" t="s">
        <v>1613</v>
      </c>
    </row>
    <row r="685" customFormat="false" ht="15" hidden="false" customHeight="false" outlineLevel="0" collapsed="false">
      <c r="A685" s="6" t="s">
        <v>1614</v>
      </c>
      <c r="B685" s="6" t="s">
        <v>42</v>
      </c>
      <c r="C685" s="6" t="s">
        <v>249</v>
      </c>
      <c r="D685" s="6" t="s">
        <v>170</v>
      </c>
      <c r="E685" s="6" t="n">
        <v>1784648531</v>
      </c>
      <c r="F685" s="6" t="n">
        <v>1784649543</v>
      </c>
      <c r="G685" s="6" t="n">
        <v>1784649440</v>
      </c>
      <c r="H685" s="6" t="n">
        <v>1784660663</v>
      </c>
      <c r="J685" s="6" t="n">
        <v>1</v>
      </c>
      <c r="K685" s="6" t="n">
        <v>0</v>
      </c>
      <c r="L685" s="9" t="n">
        <f aca="false">IF(AND(E685&gt;=Scenario!$B$11,E685&lt;Scenario!$B$12),1,0)</f>
        <v>1</v>
      </c>
      <c r="M685" s="9" t="n">
        <f aca="false">IF(AND(L685=1,ISNUMBER(F685)),MAX(0,F685-E685)/60,"")</f>
        <v>16.8666666666667</v>
      </c>
      <c r="N685" s="9" t="n">
        <f aca="false">IF(AND(L685=1,ISNUMBER(G685)),MAX(0,G685-E685)/60,"")</f>
        <v>15.15</v>
      </c>
      <c r="O685" s="9" t="n">
        <f aca="false">IF(ISNUMBER(H685),IF(AND(H685&gt;=Scenario!$B$11,H685&lt;Scenario!$B$12),1,0),0)</f>
        <v>1</v>
      </c>
      <c r="P685" s="9" t="n">
        <f aca="false">IF(O685=1,MAX(0,H685-E685)/60,"")</f>
        <v>202.2</v>
      </c>
      <c r="Q685" s="9" t="n">
        <f aca="false">INDEX(Scenario!$B$18:$B$20,MATCH(B685,Scenario!$A$18:$A$20,0))</f>
        <v>15</v>
      </c>
      <c r="R685" s="9" t="n">
        <f aca="false">INDEX(Scenario!$C$18:$C$20,MATCH(B685,Scenario!$A$18:$A$20,0))</f>
        <v>240</v>
      </c>
      <c r="S685" s="9" t="n">
        <f aca="false">IF(ISNUMBER(M685),IF(M685&lt;=Q685,1,0),"")</f>
        <v>0</v>
      </c>
      <c r="T685" s="9" t="n">
        <f aca="false">IF(ISNUMBER(P685),IF(P685&lt;=R685,1,0),"")</f>
        <v>1</v>
      </c>
      <c r="U685" s="9" t="n">
        <f aca="false">IF(E685&gt;Scenario!$B$14,0,IF(OR(AND(ISNUMBER(H685),H685&lt;=Scenario!$B$14),AND(ISNUMBER(I685),I685&lt;=Scenario!$B$14)),0,1))</f>
        <v>0</v>
      </c>
      <c r="V685" s="9" t="n">
        <f aca="false">IF(AND(U685=1,(Scenario!$B$14-E685)/60&gt;R685),1,0)</f>
        <v>0</v>
      </c>
      <c r="W685" s="9" t="n">
        <f aca="false">IF(OR(C685=Scenario!$B$22,C685=Scenario!$C$22),1,0)</f>
        <v>0</v>
      </c>
      <c r="X685" s="9" t="n">
        <f aca="false">IF(ISNUMBER(I685),1,0)</f>
        <v>0</v>
      </c>
      <c r="Y685" s="9" t="n">
        <f aca="false">MOD(INT(E685/86400)+3,7)</f>
        <v>1</v>
      </c>
      <c r="Z685" s="9" t="n">
        <f aca="false">MOD(INT(E685/3600),24)</f>
        <v>15</v>
      </c>
      <c r="AA685" s="6" t="s">
        <v>1615</v>
      </c>
    </row>
    <row r="686" customFormat="false" ht="15" hidden="false" customHeight="false" outlineLevel="0" collapsed="false">
      <c r="A686" s="6" t="s">
        <v>1616</v>
      </c>
      <c r="B686" s="6" t="s">
        <v>43</v>
      </c>
      <c r="C686" s="6" t="s">
        <v>46</v>
      </c>
      <c r="D686" s="6" t="s">
        <v>172</v>
      </c>
      <c r="E686" s="6" t="n">
        <v>1784649138</v>
      </c>
      <c r="F686" s="6" t="n">
        <v>1784649784</v>
      </c>
      <c r="G686" s="6" t="n">
        <v>1784649656</v>
      </c>
      <c r="H686" s="6" t="n">
        <v>1784654616</v>
      </c>
      <c r="J686" s="6" t="n">
        <v>0</v>
      </c>
      <c r="K686" s="6" t="n">
        <v>0</v>
      </c>
      <c r="L686" s="9" t="n">
        <f aca="false">IF(AND(E686&gt;=Scenario!$B$11,E686&lt;Scenario!$B$12),1,0)</f>
        <v>1</v>
      </c>
      <c r="M686" s="9" t="n">
        <f aca="false">IF(AND(L686=1,ISNUMBER(F686)),MAX(0,F686-E686)/60,"")</f>
        <v>10.7666666666667</v>
      </c>
      <c r="N686" s="9" t="n">
        <f aca="false">IF(AND(L686=1,ISNUMBER(G686)),MAX(0,G686-E686)/60,"")</f>
        <v>8.63333333333333</v>
      </c>
      <c r="O686" s="9" t="n">
        <f aca="false">IF(ISNUMBER(H686),IF(AND(H686&gt;=Scenario!$B$11,H686&lt;Scenario!$B$12),1,0),0)</f>
        <v>1</v>
      </c>
      <c r="P686" s="9" t="n">
        <f aca="false">IF(O686=1,MAX(0,H686-E686)/60,"")</f>
        <v>91.3</v>
      </c>
      <c r="Q686" s="9" t="n">
        <f aca="false">INDEX(Scenario!$B$18:$B$20,MATCH(B686,Scenario!$A$18:$A$20,0))</f>
        <v>60</v>
      </c>
      <c r="R686" s="9" t="n">
        <f aca="false">INDEX(Scenario!$C$18:$C$20,MATCH(B686,Scenario!$A$18:$A$20,0))</f>
        <v>1440</v>
      </c>
      <c r="S686" s="9" t="n">
        <f aca="false">IF(ISNUMBER(M686),IF(M686&lt;=Q686,1,0),"")</f>
        <v>1</v>
      </c>
      <c r="T686" s="9" t="n">
        <f aca="false">IF(ISNUMBER(P686),IF(P686&lt;=R686,1,0),"")</f>
        <v>1</v>
      </c>
      <c r="U686" s="9" t="n">
        <f aca="false">IF(E686&gt;Scenario!$B$14,0,IF(OR(AND(ISNUMBER(H686),H686&lt;=Scenario!$B$14),AND(ISNUMBER(I686),I686&lt;=Scenario!$B$14)),0,1))</f>
        <v>0</v>
      </c>
      <c r="V686" s="9" t="n">
        <f aca="false">IF(AND(U686=1,(Scenario!$B$14-E686)/60&gt;R686),1,0)</f>
        <v>0</v>
      </c>
      <c r="W686" s="9" t="n">
        <f aca="false">IF(OR(C686=Scenario!$B$22,C686=Scenario!$C$22),1,0)</f>
        <v>1</v>
      </c>
      <c r="X686" s="9" t="n">
        <f aca="false">IF(ISNUMBER(I686),1,0)</f>
        <v>0</v>
      </c>
      <c r="Y686" s="9" t="n">
        <f aca="false">MOD(INT(E686/86400)+3,7)</f>
        <v>1</v>
      </c>
      <c r="Z686" s="9" t="n">
        <f aca="false">MOD(INT(E686/3600),24)</f>
        <v>15</v>
      </c>
      <c r="AA686" s="6" t="s">
        <v>1617</v>
      </c>
    </row>
    <row r="687" customFormat="false" ht="15" hidden="false" customHeight="false" outlineLevel="0" collapsed="false">
      <c r="A687" s="6" t="s">
        <v>1618</v>
      </c>
      <c r="B687" s="6" t="s">
        <v>44</v>
      </c>
      <c r="C687" s="6" t="s">
        <v>46</v>
      </c>
      <c r="D687" s="6" t="s">
        <v>171</v>
      </c>
      <c r="E687" s="6" t="n">
        <v>1784649259</v>
      </c>
      <c r="I687" s="6" t="n">
        <v>1784649379</v>
      </c>
      <c r="J687" s="6" t="n">
        <v>0</v>
      </c>
      <c r="K687" s="6" t="n">
        <v>0</v>
      </c>
      <c r="L687" s="9" t="n">
        <f aca="false">IF(AND(E687&gt;=Scenario!$B$11,E687&lt;Scenario!$B$12),1,0)</f>
        <v>1</v>
      </c>
      <c r="M687" s="0" t="str">
        <f aca="false">IF(AND(L687=1,ISNUMBER(F687)),MAX(0,F687-E687)/60,"")</f>
        <v/>
      </c>
      <c r="N687" s="0" t="str">
        <f aca="false">IF(AND(L687=1,ISNUMBER(G687)),MAX(0,G687-E687)/60,"")</f>
        <v/>
      </c>
      <c r="O687" s="9" t="n">
        <f aca="false">IF(ISNUMBER(H687),IF(AND(H687&gt;=Scenario!$B$11,H687&lt;Scenario!$B$12),1,0),0)</f>
        <v>0</v>
      </c>
      <c r="P687" s="0" t="str">
        <f aca="false">IF(O687=1,MAX(0,H687-E687)/60,"")</f>
        <v/>
      </c>
      <c r="Q687" s="9" t="n">
        <f aca="false">INDEX(Scenario!$B$18:$B$20,MATCH(B687,Scenario!$A$18:$A$20,0))</f>
        <v>240</v>
      </c>
      <c r="R687" s="9" t="n">
        <f aca="false">INDEX(Scenario!$C$18:$C$20,MATCH(B687,Scenario!$A$18:$A$20,0))</f>
        <v>4320</v>
      </c>
      <c r="S687" s="0" t="str">
        <f aca="false">IF(ISNUMBER(M687),IF(M687&lt;=Q687,1,0),"")</f>
        <v/>
      </c>
      <c r="T687" s="0" t="str">
        <f aca="false">IF(ISNUMBER(P687),IF(P687&lt;=R687,1,0),"")</f>
        <v/>
      </c>
      <c r="U687" s="9" t="n">
        <f aca="false">IF(E687&gt;Scenario!$B$14,0,IF(OR(AND(ISNUMBER(H687),H687&lt;=Scenario!$B$14),AND(ISNUMBER(I687),I687&lt;=Scenario!$B$14)),0,1))</f>
        <v>0</v>
      </c>
      <c r="V687" s="9" t="n">
        <f aca="false">IF(AND(U687=1,(Scenario!$B$14-E687)/60&gt;R687),1,0)</f>
        <v>0</v>
      </c>
      <c r="W687" s="9" t="n">
        <f aca="false">IF(OR(C687=Scenario!$B$22,C687=Scenario!$C$22),1,0)</f>
        <v>1</v>
      </c>
      <c r="X687" s="9" t="n">
        <f aca="false">IF(ISNUMBER(I687),1,0)</f>
        <v>1</v>
      </c>
      <c r="Y687" s="9" t="n">
        <f aca="false">MOD(INT(E687/86400)+3,7)</f>
        <v>1</v>
      </c>
      <c r="Z687" s="9" t="n">
        <f aca="false">MOD(INT(E687/3600),24)</f>
        <v>15</v>
      </c>
      <c r="AA687" s="6" t="s">
        <v>1619</v>
      </c>
    </row>
    <row r="688" customFormat="false" ht="15" hidden="false" customHeight="false" outlineLevel="0" collapsed="false">
      <c r="A688" s="6" t="s">
        <v>1620</v>
      </c>
      <c r="B688" s="6" t="s">
        <v>44</v>
      </c>
      <c r="C688" s="6" t="s">
        <v>47</v>
      </c>
      <c r="D688" s="6" t="s">
        <v>172</v>
      </c>
      <c r="E688" s="6" t="n">
        <v>1784650095</v>
      </c>
      <c r="F688" s="6" t="n">
        <v>1784650286</v>
      </c>
      <c r="G688" s="6" t="n">
        <v>1784650112</v>
      </c>
      <c r="H688" s="6" t="n">
        <v>1784654494</v>
      </c>
      <c r="J688" s="6" t="n">
        <v>0</v>
      </c>
      <c r="K688" s="6" t="n">
        <v>0</v>
      </c>
      <c r="L688" s="9" t="n">
        <f aca="false">IF(AND(E688&gt;=Scenario!$B$11,E688&lt;Scenario!$B$12),1,0)</f>
        <v>1</v>
      </c>
      <c r="M688" s="9" t="n">
        <f aca="false">IF(AND(L688=1,ISNUMBER(F688)),MAX(0,F688-E688)/60,"")</f>
        <v>3.18333333333333</v>
      </c>
      <c r="N688" s="9" t="n">
        <f aca="false">IF(AND(L688=1,ISNUMBER(G688)),MAX(0,G688-E688)/60,"")</f>
        <v>0.283333333333333</v>
      </c>
      <c r="O688" s="9" t="n">
        <f aca="false">IF(ISNUMBER(H688),IF(AND(H688&gt;=Scenario!$B$11,H688&lt;Scenario!$B$12),1,0),0)</f>
        <v>1</v>
      </c>
      <c r="P688" s="9" t="n">
        <f aca="false">IF(O688=1,MAX(0,H688-E688)/60,"")</f>
        <v>73.3166666666667</v>
      </c>
      <c r="Q688" s="9" t="n">
        <f aca="false">INDEX(Scenario!$B$18:$B$20,MATCH(B688,Scenario!$A$18:$A$20,0))</f>
        <v>240</v>
      </c>
      <c r="R688" s="9" t="n">
        <f aca="false">INDEX(Scenario!$C$18:$C$20,MATCH(B688,Scenario!$A$18:$A$20,0))</f>
        <v>4320</v>
      </c>
      <c r="S688" s="9" t="n">
        <f aca="false">IF(ISNUMBER(M688),IF(M688&lt;=Q688,1,0),"")</f>
        <v>1</v>
      </c>
      <c r="T688" s="9" t="n">
        <f aca="false">IF(ISNUMBER(P688),IF(P688&lt;=R688,1,0),"")</f>
        <v>1</v>
      </c>
      <c r="U688" s="9" t="n">
        <f aca="false">IF(E688&gt;Scenario!$B$14,0,IF(OR(AND(ISNUMBER(H688),H688&lt;=Scenario!$B$14),AND(ISNUMBER(I688),I688&lt;=Scenario!$B$14)),0,1))</f>
        <v>0</v>
      </c>
      <c r="V688" s="9" t="n">
        <f aca="false">IF(AND(U688=1,(Scenario!$B$14-E688)/60&gt;R688),1,0)</f>
        <v>0</v>
      </c>
      <c r="W688" s="9" t="n">
        <f aca="false">IF(OR(C688=Scenario!$B$22,C688=Scenario!$C$22),1,0)</f>
        <v>1</v>
      </c>
      <c r="X688" s="9" t="n">
        <f aca="false">IF(ISNUMBER(I688),1,0)</f>
        <v>0</v>
      </c>
      <c r="Y688" s="9" t="n">
        <f aca="false">MOD(INT(E688/86400)+3,7)</f>
        <v>1</v>
      </c>
      <c r="Z688" s="9" t="n">
        <f aca="false">MOD(INT(E688/3600),24)</f>
        <v>16</v>
      </c>
      <c r="AA688" s="6" t="s">
        <v>1621</v>
      </c>
    </row>
    <row r="689" customFormat="false" ht="15" hidden="false" customHeight="false" outlineLevel="0" collapsed="false">
      <c r="A689" s="6" t="s">
        <v>1622</v>
      </c>
      <c r="B689" s="6" t="s">
        <v>44</v>
      </c>
      <c r="C689" s="6" t="s">
        <v>249</v>
      </c>
      <c r="D689" s="6" t="s">
        <v>172</v>
      </c>
      <c r="E689" s="6" t="n">
        <v>1784652311</v>
      </c>
      <c r="F689" s="6" t="n">
        <v>1784652587</v>
      </c>
      <c r="G689" s="6" t="n">
        <v>1784652369</v>
      </c>
      <c r="H689" s="6" t="n">
        <v>1784661944</v>
      </c>
      <c r="J689" s="6" t="n">
        <v>0</v>
      </c>
      <c r="K689" s="6" t="n">
        <v>0</v>
      </c>
      <c r="L689" s="9" t="n">
        <f aca="false">IF(AND(E689&gt;=Scenario!$B$11,E689&lt;Scenario!$B$12),1,0)</f>
        <v>1</v>
      </c>
      <c r="M689" s="9" t="n">
        <f aca="false">IF(AND(L689=1,ISNUMBER(F689)),MAX(0,F689-E689)/60,"")</f>
        <v>4.6</v>
      </c>
      <c r="N689" s="9" t="n">
        <f aca="false">IF(AND(L689=1,ISNUMBER(G689)),MAX(0,G689-E689)/60,"")</f>
        <v>0.966666666666667</v>
      </c>
      <c r="O689" s="9" t="n">
        <f aca="false">IF(ISNUMBER(H689),IF(AND(H689&gt;=Scenario!$B$11,H689&lt;Scenario!$B$12),1,0),0)</f>
        <v>1</v>
      </c>
      <c r="P689" s="9" t="n">
        <f aca="false">IF(O689=1,MAX(0,H689-E689)/60,"")</f>
        <v>160.55</v>
      </c>
      <c r="Q689" s="9" t="n">
        <f aca="false">INDEX(Scenario!$B$18:$B$20,MATCH(B689,Scenario!$A$18:$A$20,0))</f>
        <v>240</v>
      </c>
      <c r="R689" s="9" t="n">
        <f aca="false">INDEX(Scenario!$C$18:$C$20,MATCH(B689,Scenario!$A$18:$A$20,0))</f>
        <v>4320</v>
      </c>
      <c r="S689" s="9" t="n">
        <f aca="false">IF(ISNUMBER(M689),IF(M689&lt;=Q689,1,0),"")</f>
        <v>1</v>
      </c>
      <c r="T689" s="9" t="n">
        <f aca="false">IF(ISNUMBER(P689),IF(P689&lt;=R689,1,0),"")</f>
        <v>1</v>
      </c>
      <c r="U689" s="9" t="n">
        <f aca="false">IF(E689&gt;Scenario!$B$14,0,IF(OR(AND(ISNUMBER(H689),H689&lt;=Scenario!$B$14),AND(ISNUMBER(I689),I689&lt;=Scenario!$B$14)),0,1))</f>
        <v>0</v>
      </c>
      <c r="V689" s="9" t="n">
        <f aca="false">IF(AND(U689=1,(Scenario!$B$14-E689)/60&gt;R689),1,0)</f>
        <v>0</v>
      </c>
      <c r="W689" s="9" t="n">
        <f aca="false">IF(OR(C689=Scenario!$B$22,C689=Scenario!$C$22),1,0)</f>
        <v>0</v>
      </c>
      <c r="X689" s="9" t="n">
        <f aca="false">IF(ISNUMBER(I689),1,0)</f>
        <v>0</v>
      </c>
      <c r="Y689" s="9" t="n">
        <f aca="false">MOD(INT(E689/86400)+3,7)</f>
        <v>1</v>
      </c>
      <c r="Z689" s="9" t="n">
        <f aca="false">MOD(INT(E689/3600),24)</f>
        <v>16</v>
      </c>
      <c r="AA689" s="6" t="s">
        <v>1623</v>
      </c>
    </row>
    <row r="690" customFormat="false" ht="15" hidden="false" customHeight="false" outlineLevel="0" collapsed="false">
      <c r="A690" s="6" t="s">
        <v>1624</v>
      </c>
      <c r="B690" s="6" t="s">
        <v>44</v>
      </c>
      <c r="C690" s="6" t="s">
        <v>47</v>
      </c>
      <c r="D690" s="6" t="s">
        <v>171</v>
      </c>
      <c r="E690" s="6" t="n">
        <v>1784653570</v>
      </c>
      <c r="F690" s="6" t="n">
        <v>1784653725</v>
      </c>
      <c r="G690" s="6" t="n">
        <v>1784653604</v>
      </c>
      <c r="H690" s="6" t="n">
        <v>1784658638</v>
      </c>
      <c r="J690" s="6" t="n">
        <v>0</v>
      </c>
      <c r="K690" s="6" t="n">
        <v>0</v>
      </c>
      <c r="L690" s="9" t="n">
        <f aca="false">IF(AND(E690&gt;=Scenario!$B$11,E690&lt;Scenario!$B$12),1,0)</f>
        <v>1</v>
      </c>
      <c r="M690" s="9" t="n">
        <f aca="false">IF(AND(L690=1,ISNUMBER(F690)),MAX(0,F690-E690)/60,"")</f>
        <v>2.58333333333333</v>
      </c>
      <c r="N690" s="9" t="n">
        <f aca="false">IF(AND(L690=1,ISNUMBER(G690)),MAX(0,G690-E690)/60,"")</f>
        <v>0.566666666666667</v>
      </c>
      <c r="O690" s="9" t="n">
        <f aca="false">IF(ISNUMBER(H690),IF(AND(H690&gt;=Scenario!$B$11,H690&lt;Scenario!$B$12),1,0),0)</f>
        <v>1</v>
      </c>
      <c r="P690" s="9" t="n">
        <f aca="false">IF(O690=1,MAX(0,H690-E690)/60,"")</f>
        <v>84.4666666666667</v>
      </c>
      <c r="Q690" s="9" t="n">
        <f aca="false">INDEX(Scenario!$B$18:$B$20,MATCH(B690,Scenario!$A$18:$A$20,0))</f>
        <v>240</v>
      </c>
      <c r="R690" s="9" t="n">
        <f aca="false">INDEX(Scenario!$C$18:$C$20,MATCH(B690,Scenario!$A$18:$A$20,0))</f>
        <v>4320</v>
      </c>
      <c r="S690" s="9" t="n">
        <f aca="false">IF(ISNUMBER(M690),IF(M690&lt;=Q690,1,0),"")</f>
        <v>1</v>
      </c>
      <c r="T690" s="9" t="n">
        <f aca="false">IF(ISNUMBER(P690),IF(P690&lt;=R690,1,0),"")</f>
        <v>1</v>
      </c>
      <c r="U690" s="9" t="n">
        <f aca="false">IF(E690&gt;Scenario!$B$14,0,IF(OR(AND(ISNUMBER(H690),H690&lt;=Scenario!$B$14),AND(ISNUMBER(I690),I690&lt;=Scenario!$B$14)),0,1))</f>
        <v>0</v>
      </c>
      <c r="V690" s="9" t="n">
        <f aca="false">IF(AND(U690=1,(Scenario!$B$14-E690)/60&gt;R690),1,0)</f>
        <v>0</v>
      </c>
      <c r="W690" s="9" t="n">
        <f aca="false">IF(OR(C690=Scenario!$B$22,C690=Scenario!$C$22),1,0)</f>
        <v>1</v>
      </c>
      <c r="X690" s="9" t="n">
        <f aca="false">IF(ISNUMBER(I690),1,0)</f>
        <v>0</v>
      </c>
      <c r="Y690" s="9" t="n">
        <f aca="false">MOD(INT(E690/86400)+3,7)</f>
        <v>1</v>
      </c>
      <c r="Z690" s="9" t="n">
        <f aca="false">MOD(INT(E690/3600),24)</f>
        <v>17</v>
      </c>
      <c r="AA690" s="6" t="s">
        <v>1625</v>
      </c>
    </row>
    <row r="691" customFormat="false" ht="15" hidden="false" customHeight="false" outlineLevel="0" collapsed="false">
      <c r="A691" s="6" t="s">
        <v>1626</v>
      </c>
      <c r="B691" s="6" t="s">
        <v>43</v>
      </c>
      <c r="C691" s="6" t="s">
        <v>249</v>
      </c>
      <c r="D691" s="6" t="s">
        <v>172</v>
      </c>
      <c r="E691" s="6" t="n">
        <v>1784653784</v>
      </c>
      <c r="F691" s="6" t="n">
        <v>1784654023</v>
      </c>
      <c r="G691" s="6" t="n">
        <v>1784653816</v>
      </c>
      <c r="H691" s="6" t="n">
        <v>1784656935</v>
      </c>
      <c r="J691" s="6" t="n">
        <v>0</v>
      </c>
      <c r="K691" s="6" t="n">
        <v>1</v>
      </c>
      <c r="L691" s="9" t="n">
        <f aca="false">IF(AND(E691&gt;=Scenario!$B$11,E691&lt;Scenario!$B$12),1,0)</f>
        <v>1</v>
      </c>
      <c r="M691" s="9" t="n">
        <f aca="false">IF(AND(L691=1,ISNUMBER(F691)),MAX(0,F691-E691)/60,"")</f>
        <v>3.98333333333333</v>
      </c>
      <c r="N691" s="9" t="n">
        <f aca="false">IF(AND(L691=1,ISNUMBER(G691)),MAX(0,G691-E691)/60,"")</f>
        <v>0.533333333333333</v>
      </c>
      <c r="O691" s="9" t="n">
        <f aca="false">IF(ISNUMBER(H691),IF(AND(H691&gt;=Scenario!$B$11,H691&lt;Scenario!$B$12),1,0),0)</f>
        <v>1</v>
      </c>
      <c r="P691" s="9" t="n">
        <f aca="false">IF(O691=1,MAX(0,H691-E691)/60,"")</f>
        <v>52.5166666666667</v>
      </c>
      <c r="Q691" s="9" t="n">
        <f aca="false">INDEX(Scenario!$B$18:$B$20,MATCH(B691,Scenario!$A$18:$A$20,0))</f>
        <v>60</v>
      </c>
      <c r="R691" s="9" t="n">
        <f aca="false">INDEX(Scenario!$C$18:$C$20,MATCH(B691,Scenario!$A$18:$A$20,0))</f>
        <v>1440</v>
      </c>
      <c r="S691" s="9" t="n">
        <f aca="false">IF(ISNUMBER(M691),IF(M691&lt;=Q691,1,0),"")</f>
        <v>1</v>
      </c>
      <c r="T691" s="9" t="n">
        <f aca="false">IF(ISNUMBER(P691),IF(P691&lt;=R691,1,0),"")</f>
        <v>1</v>
      </c>
      <c r="U691" s="9" t="n">
        <f aca="false">IF(E691&gt;Scenario!$B$14,0,IF(OR(AND(ISNUMBER(H691),H691&lt;=Scenario!$B$14),AND(ISNUMBER(I691),I691&lt;=Scenario!$B$14)),0,1))</f>
        <v>0</v>
      </c>
      <c r="V691" s="9" t="n">
        <f aca="false">IF(AND(U691=1,(Scenario!$B$14-E691)/60&gt;R691),1,0)</f>
        <v>0</v>
      </c>
      <c r="W691" s="9" t="n">
        <f aca="false">IF(OR(C691=Scenario!$B$22,C691=Scenario!$C$22),1,0)</f>
        <v>0</v>
      </c>
      <c r="X691" s="9" t="n">
        <f aca="false">IF(ISNUMBER(I691),1,0)</f>
        <v>0</v>
      </c>
      <c r="Y691" s="9" t="n">
        <f aca="false">MOD(INT(E691/86400)+3,7)</f>
        <v>1</v>
      </c>
      <c r="Z691" s="9" t="n">
        <f aca="false">MOD(INT(E691/3600),24)</f>
        <v>17</v>
      </c>
      <c r="AA691" s="6" t="s">
        <v>1627</v>
      </c>
    </row>
    <row r="692" customFormat="false" ht="15" hidden="false" customHeight="false" outlineLevel="0" collapsed="false">
      <c r="A692" s="6" t="s">
        <v>1628</v>
      </c>
      <c r="B692" s="6" t="s">
        <v>44</v>
      </c>
      <c r="C692" s="6" t="s">
        <v>288</v>
      </c>
      <c r="D692" s="6" t="s">
        <v>170</v>
      </c>
      <c r="E692" s="6" t="n">
        <v>1784653840</v>
      </c>
      <c r="F692" s="6" t="n">
        <v>1784653975</v>
      </c>
      <c r="G692" s="6" t="n">
        <v>1784653874</v>
      </c>
      <c r="H692" s="6" t="n">
        <v>1784656015</v>
      </c>
      <c r="J692" s="6" t="n">
        <v>0</v>
      </c>
      <c r="K692" s="6" t="n">
        <v>0</v>
      </c>
      <c r="L692" s="9" t="n">
        <f aca="false">IF(AND(E692&gt;=Scenario!$B$11,E692&lt;Scenario!$B$12),1,0)</f>
        <v>1</v>
      </c>
      <c r="M692" s="9" t="n">
        <f aca="false">IF(AND(L692=1,ISNUMBER(F692)),MAX(0,F692-E692)/60,"")</f>
        <v>2.25</v>
      </c>
      <c r="N692" s="9" t="n">
        <f aca="false">IF(AND(L692=1,ISNUMBER(G692)),MAX(0,G692-E692)/60,"")</f>
        <v>0.566666666666667</v>
      </c>
      <c r="O692" s="9" t="n">
        <f aca="false">IF(ISNUMBER(H692),IF(AND(H692&gt;=Scenario!$B$11,H692&lt;Scenario!$B$12),1,0),0)</f>
        <v>1</v>
      </c>
      <c r="P692" s="9" t="n">
        <f aca="false">IF(O692=1,MAX(0,H692-E692)/60,"")</f>
        <v>36.25</v>
      </c>
      <c r="Q692" s="9" t="n">
        <f aca="false">INDEX(Scenario!$B$18:$B$20,MATCH(B692,Scenario!$A$18:$A$20,0))</f>
        <v>240</v>
      </c>
      <c r="R692" s="9" t="n">
        <f aca="false">INDEX(Scenario!$C$18:$C$20,MATCH(B692,Scenario!$A$18:$A$20,0))</f>
        <v>4320</v>
      </c>
      <c r="S692" s="9" t="n">
        <f aca="false">IF(ISNUMBER(M692),IF(M692&lt;=Q692,1,0),"")</f>
        <v>1</v>
      </c>
      <c r="T692" s="9" t="n">
        <f aca="false">IF(ISNUMBER(P692),IF(P692&lt;=R692,1,0),"")</f>
        <v>1</v>
      </c>
      <c r="U692" s="9" t="n">
        <f aca="false">IF(E692&gt;Scenario!$B$14,0,IF(OR(AND(ISNUMBER(H692),H692&lt;=Scenario!$B$14),AND(ISNUMBER(I692),I692&lt;=Scenario!$B$14)),0,1))</f>
        <v>0</v>
      </c>
      <c r="V692" s="9" t="n">
        <f aca="false">IF(AND(U692=1,(Scenario!$B$14-E692)/60&gt;R692),1,0)</f>
        <v>0</v>
      </c>
      <c r="W692" s="9" t="n">
        <f aca="false">IF(OR(C692=Scenario!$B$22,C692=Scenario!$C$22),1,0)</f>
        <v>0</v>
      </c>
      <c r="X692" s="9" t="n">
        <f aca="false">IF(ISNUMBER(I692),1,0)</f>
        <v>0</v>
      </c>
      <c r="Y692" s="9" t="n">
        <f aca="false">MOD(INT(E692/86400)+3,7)</f>
        <v>1</v>
      </c>
      <c r="Z692" s="9" t="n">
        <f aca="false">MOD(INT(E692/3600),24)</f>
        <v>17</v>
      </c>
      <c r="AA692" s="6" t="s">
        <v>1629</v>
      </c>
    </row>
    <row r="693" customFormat="false" ht="15" hidden="false" customHeight="false" outlineLevel="0" collapsed="false">
      <c r="A693" s="6" t="s">
        <v>1630</v>
      </c>
      <c r="B693" s="6" t="s">
        <v>44</v>
      </c>
      <c r="C693" s="6" t="s">
        <v>288</v>
      </c>
      <c r="D693" s="6" t="s">
        <v>170</v>
      </c>
      <c r="E693" s="6" t="n">
        <v>1784654446</v>
      </c>
      <c r="F693" s="6" t="n">
        <v>1784654689</v>
      </c>
      <c r="G693" s="6" t="n">
        <v>1784654502</v>
      </c>
      <c r="H693" s="6" t="n">
        <v>1784655447</v>
      </c>
      <c r="J693" s="6" t="n">
        <v>0</v>
      </c>
      <c r="K693" s="6" t="n">
        <v>0</v>
      </c>
      <c r="L693" s="9" t="n">
        <f aca="false">IF(AND(E693&gt;=Scenario!$B$11,E693&lt;Scenario!$B$12),1,0)</f>
        <v>1</v>
      </c>
      <c r="M693" s="9" t="n">
        <f aca="false">IF(AND(L693=1,ISNUMBER(F693)),MAX(0,F693-E693)/60,"")</f>
        <v>4.05</v>
      </c>
      <c r="N693" s="9" t="n">
        <f aca="false">IF(AND(L693=1,ISNUMBER(G693)),MAX(0,G693-E693)/60,"")</f>
        <v>0.933333333333333</v>
      </c>
      <c r="O693" s="9" t="n">
        <f aca="false">IF(ISNUMBER(H693),IF(AND(H693&gt;=Scenario!$B$11,H693&lt;Scenario!$B$12),1,0),0)</f>
        <v>1</v>
      </c>
      <c r="P693" s="9" t="n">
        <f aca="false">IF(O693=1,MAX(0,H693-E693)/60,"")</f>
        <v>16.6833333333333</v>
      </c>
      <c r="Q693" s="9" t="n">
        <f aca="false">INDEX(Scenario!$B$18:$B$20,MATCH(B693,Scenario!$A$18:$A$20,0))</f>
        <v>240</v>
      </c>
      <c r="R693" s="9" t="n">
        <f aca="false">INDEX(Scenario!$C$18:$C$20,MATCH(B693,Scenario!$A$18:$A$20,0))</f>
        <v>4320</v>
      </c>
      <c r="S693" s="9" t="n">
        <f aca="false">IF(ISNUMBER(M693),IF(M693&lt;=Q693,1,0),"")</f>
        <v>1</v>
      </c>
      <c r="T693" s="9" t="n">
        <f aca="false">IF(ISNUMBER(P693),IF(P693&lt;=R693,1,0),"")</f>
        <v>1</v>
      </c>
      <c r="U693" s="9" t="n">
        <f aca="false">IF(E693&gt;Scenario!$B$14,0,IF(OR(AND(ISNUMBER(H693),H693&lt;=Scenario!$B$14),AND(ISNUMBER(I693),I693&lt;=Scenario!$B$14)),0,1))</f>
        <v>0</v>
      </c>
      <c r="V693" s="9" t="n">
        <f aca="false">IF(AND(U693=1,(Scenario!$B$14-E693)/60&gt;R693),1,0)</f>
        <v>0</v>
      </c>
      <c r="W693" s="9" t="n">
        <f aca="false">IF(OR(C693=Scenario!$B$22,C693=Scenario!$C$22),1,0)</f>
        <v>0</v>
      </c>
      <c r="X693" s="9" t="n">
        <f aca="false">IF(ISNUMBER(I693),1,0)</f>
        <v>0</v>
      </c>
      <c r="Y693" s="9" t="n">
        <f aca="false">MOD(INT(E693/86400)+3,7)</f>
        <v>1</v>
      </c>
      <c r="Z693" s="9" t="n">
        <f aca="false">MOD(INT(E693/3600),24)</f>
        <v>17</v>
      </c>
      <c r="AA693" s="6" t="s">
        <v>1631</v>
      </c>
    </row>
    <row r="694" customFormat="false" ht="15" hidden="false" customHeight="false" outlineLevel="0" collapsed="false">
      <c r="A694" s="6" t="s">
        <v>1632</v>
      </c>
      <c r="B694" s="6" t="s">
        <v>43</v>
      </c>
      <c r="C694" s="6" t="s">
        <v>288</v>
      </c>
      <c r="D694" s="6" t="s">
        <v>170</v>
      </c>
      <c r="E694" s="6" t="n">
        <v>1784656057</v>
      </c>
      <c r="F694" s="6" t="n">
        <v>1784656198</v>
      </c>
      <c r="G694" s="6" t="n">
        <v>1784656079</v>
      </c>
      <c r="H694" s="6" t="n">
        <v>1784658927</v>
      </c>
      <c r="J694" s="6" t="n">
        <v>0</v>
      </c>
      <c r="K694" s="6" t="n">
        <v>0</v>
      </c>
      <c r="L694" s="9" t="n">
        <f aca="false">IF(AND(E694&gt;=Scenario!$B$11,E694&lt;Scenario!$B$12),1,0)</f>
        <v>1</v>
      </c>
      <c r="M694" s="9" t="n">
        <f aca="false">IF(AND(L694=1,ISNUMBER(F694)),MAX(0,F694-E694)/60,"")</f>
        <v>2.35</v>
      </c>
      <c r="N694" s="9" t="n">
        <f aca="false">IF(AND(L694=1,ISNUMBER(G694)),MAX(0,G694-E694)/60,"")</f>
        <v>0.366666666666667</v>
      </c>
      <c r="O694" s="9" t="n">
        <f aca="false">IF(ISNUMBER(H694),IF(AND(H694&gt;=Scenario!$B$11,H694&lt;Scenario!$B$12),1,0),0)</f>
        <v>1</v>
      </c>
      <c r="P694" s="9" t="n">
        <f aca="false">IF(O694=1,MAX(0,H694-E694)/60,"")</f>
        <v>47.8333333333333</v>
      </c>
      <c r="Q694" s="9" t="n">
        <f aca="false">INDEX(Scenario!$B$18:$B$20,MATCH(B694,Scenario!$A$18:$A$20,0))</f>
        <v>60</v>
      </c>
      <c r="R694" s="9" t="n">
        <f aca="false">INDEX(Scenario!$C$18:$C$20,MATCH(B694,Scenario!$A$18:$A$20,0))</f>
        <v>1440</v>
      </c>
      <c r="S694" s="9" t="n">
        <f aca="false">IF(ISNUMBER(M694),IF(M694&lt;=Q694,1,0),"")</f>
        <v>1</v>
      </c>
      <c r="T694" s="9" t="n">
        <f aca="false">IF(ISNUMBER(P694),IF(P694&lt;=R694,1,0),"")</f>
        <v>1</v>
      </c>
      <c r="U694" s="9" t="n">
        <f aca="false">IF(E694&gt;Scenario!$B$14,0,IF(OR(AND(ISNUMBER(H694),H694&lt;=Scenario!$B$14),AND(ISNUMBER(I694),I694&lt;=Scenario!$B$14)),0,1))</f>
        <v>0</v>
      </c>
      <c r="V694" s="9" t="n">
        <f aca="false">IF(AND(U694=1,(Scenario!$B$14-E694)/60&gt;R694),1,0)</f>
        <v>0</v>
      </c>
      <c r="W694" s="9" t="n">
        <f aca="false">IF(OR(C694=Scenario!$B$22,C694=Scenario!$C$22),1,0)</f>
        <v>0</v>
      </c>
      <c r="X694" s="9" t="n">
        <f aca="false">IF(ISNUMBER(I694),1,0)</f>
        <v>0</v>
      </c>
      <c r="Y694" s="9" t="n">
        <f aca="false">MOD(INT(E694/86400)+3,7)</f>
        <v>1</v>
      </c>
      <c r="Z694" s="9" t="n">
        <f aca="false">MOD(INT(E694/3600),24)</f>
        <v>17</v>
      </c>
      <c r="AA694" s="6" t="s">
        <v>1633</v>
      </c>
    </row>
    <row r="695" customFormat="false" ht="15" hidden="false" customHeight="false" outlineLevel="0" collapsed="false">
      <c r="A695" s="6" t="s">
        <v>1634</v>
      </c>
      <c r="B695" s="6" t="s">
        <v>44</v>
      </c>
      <c r="C695" s="6" t="s">
        <v>249</v>
      </c>
      <c r="D695" s="6" t="s">
        <v>171</v>
      </c>
      <c r="E695" s="6" t="n">
        <v>1784657314</v>
      </c>
      <c r="F695" s="6" t="n">
        <v>1784657512</v>
      </c>
      <c r="G695" s="6" t="n">
        <v>1784657355</v>
      </c>
      <c r="H695" s="6" t="n">
        <v>1784660755</v>
      </c>
      <c r="J695" s="6" t="n">
        <v>0</v>
      </c>
      <c r="K695" s="6" t="n">
        <v>0</v>
      </c>
      <c r="L695" s="9" t="n">
        <f aca="false">IF(AND(E695&gt;=Scenario!$B$11,E695&lt;Scenario!$B$12),1,0)</f>
        <v>1</v>
      </c>
      <c r="M695" s="9" t="n">
        <f aca="false">IF(AND(L695=1,ISNUMBER(F695)),MAX(0,F695-E695)/60,"")</f>
        <v>3.3</v>
      </c>
      <c r="N695" s="9" t="n">
        <f aca="false">IF(AND(L695=1,ISNUMBER(G695)),MAX(0,G695-E695)/60,"")</f>
        <v>0.683333333333333</v>
      </c>
      <c r="O695" s="9" t="n">
        <f aca="false">IF(ISNUMBER(H695),IF(AND(H695&gt;=Scenario!$B$11,H695&lt;Scenario!$B$12),1,0),0)</f>
        <v>1</v>
      </c>
      <c r="P695" s="9" t="n">
        <f aca="false">IF(O695=1,MAX(0,H695-E695)/60,"")</f>
        <v>57.35</v>
      </c>
      <c r="Q695" s="9" t="n">
        <f aca="false">INDEX(Scenario!$B$18:$B$20,MATCH(B695,Scenario!$A$18:$A$20,0))</f>
        <v>240</v>
      </c>
      <c r="R695" s="9" t="n">
        <f aca="false">INDEX(Scenario!$C$18:$C$20,MATCH(B695,Scenario!$A$18:$A$20,0))</f>
        <v>4320</v>
      </c>
      <c r="S695" s="9" t="n">
        <f aca="false">IF(ISNUMBER(M695),IF(M695&lt;=Q695,1,0),"")</f>
        <v>1</v>
      </c>
      <c r="T695" s="9" t="n">
        <f aca="false">IF(ISNUMBER(P695),IF(P695&lt;=R695,1,0),"")</f>
        <v>1</v>
      </c>
      <c r="U695" s="9" t="n">
        <f aca="false">IF(E695&gt;Scenario!$B$14,0,IF(OR(AND(ISNUMBER(H695),H695&lt;=Scenario!$B$14),AND(ISNUMBER(I695),I695&lt;=Scenario!$B$14)),0,1))</f>
        <v>0</v>
      </c>
      <c r="V695" s="9" t="n">
        <f aca="false">IF(AND(U695=1,(Scenario!$B$14-E695)/60&gt;R695),1,0)</f>
        <v>0</v>
      </c>
      <c r="W695" s="9" t="n">
        <f aca="false">IF(OR(C695=Scenario!$B$22,C695=Scenario!$C$22),1,0)</f>
        <v>0</v>
      </c>
      <c r="X695" s="9" t="n">
        <f aca="false">IF(ISNUMBER(I695),1,0)</f>
        <v>0</v>
      </c>
      <c r="Y695" s="9" t="n">
        <f aca="false">MOD(INT(E695/86400)+3,7)</f>
        <v>1</v>
      </c>
      <c r="Z695" s="9" t="n">
        <f aca="false">MOD(INT(E695/3600),24)</f>
        <v>18</v>
      </c>
      <c r="AA695" s="6" t="s">
        <v>1635</v>
      </c>
    </row>
    <row r="696" customFormat="false" ht="15" hidden="false" customHeight="false" outlineLevel="0" collapsed="false">
      <c r="A696" s="6" t="s">
        <v>1636</v>
      </c>
      <c r="B696" s="6" t="s">
        <v>43</v>
      </c>
      <c r="C696" s="6" t="s">
        <v>249</v>
      </c>
      <c r="D696" s="6" t="s">
        <v>170</v>
      </c>
      <c r="E696" s="6" t="n">
        <v>1784657399</v>
      </c>
      <c r="F696" s="6" t="n">
        <v>1784657569</v>
      </c>
      <c r="G696" s="6" t="n">
        <v>1784657428</v>
      </c>
      <c r="H696" s="6" t="n">
        <v>1784659664</v>
      </c>
      <c r="J696" s="6" t="n">
        <v>0</v>
      </c>
      <c r="K696" s="6" t="n">
        <v>0</v>
      </c>
      <c r="L696" s="9" t="n">
        <f aca="false">IF(AND(E696&gt;=Scenario!$B$11,E696&lt;Scenario!$B$12),1,0)</f>
        <v>1</v>
      </c>
      <c r="M696" s="9" t="n">
        <f aca="false">IF(AND(L696=1,ISNUMBER(F696)),MAX(0,F696-E696)/60,"")</f>
        <v>2.83333333333333</v>
      </c>
      <c r="N696" s="9" t="n">
        <f aca="false">IF(AND(L696=1,ISNUMBER(G696)),MAX(0,G696-E696)/60,"")</f>
        <v>0.483333333333333</v>
      </c>
      <c r="O696" s="9" t="n">
        <f aca="false">IF(ISNUMBER(H696),IF(AND(H696&gt;=Scenario!$B$11,H696&lt;Scenario!$B$12),1,0),0)</f>
        <v>1</v>
      </c>
      <c r="P696" s="9" t="n">
        <f aca="false">IF(O696=1,MAX(0,H696-E696)/60,"")</f>
        <v>37.75</v>
      </c>
      <c r="Q696" s="9" t="n">
        <f aca="false">INDEX(Scenario!$B$18:$B$20,MATCH(B696,Scenario!$A$18:$A$20,0))</f>
        <v>60</v>
      </c>
      <c r="R696" s="9" t="n">
        <f aca="false">INDEX(Scenario!$C$18:$C$20,MATCH(B696,Scenario!$A$18:$A$20,0))</f>
        <v>1440</v>
      </c>
      <c r="S696" s="9" t="n">
        <f aca="false">IF(ISNUMBER(M696),IF(M696&lt;=Q696,1,0),"")</f>
        <v>1</v>
      </c>
      <c r="T696" s="9" t="n">
        <f aca="false">IF(ISNUMBER(P696),IF(P696&lt;=R696,1,0),"")</f>
        <v>1</v>
      </c>
      <c r="U696" s="9" t="n">
        <f aca="false">IF(E696&gt;Scenario!$B$14,0,IF(OR(AND(ISNUMBER(H696),H696&lt;=Scenario!$B$14),AND(ISNUMBER(I696),I696&lt;=Scenario!$B$14)),0,1))</f>
        <v>0</v>
      </c>
      <c r="V696" s="9" t="n">
        <f aca="false">IF(AND(U696=1,(Scenario!$B$14-E696)/60&gt;R696),1,0)</f>
        <v>0</v>
      </c>
      <c r="W696" s="9" t="n">
        <f aca="false">IF(OR(C696=Scenario!$B$22,C696=Scenario!$C$22),1,0)</f>
        <v>0</v>
      </c>
      <c r="X696" s="9" t="n">
        <f aca="false">IF(ISNUMBER(I696),1,0)</f>
        <v>0</v>
      </c>
      <c r="Y696" s="9" t="n">
        <f aca="false">MOD(INT(E696/86400)+3,7)</f>
        <v>1</v>
      </c>
      <c r="Z696" s="9" t="n">
        <f aca="false">MOD(INT(E696/3600),24)</f>
        <v>18</v>
      </c>
      <c r="AA696" s="6" t="s">
        <v>1637</v>
      </c>
    </row>
    <row r="697" customFormat="false" ht="15" hidden="false" customHeight="false" outlineLevel="0" collapsed="false">
      <c r="A697" s="6" t="s">
        <v>1638</v>
      </c>
      <c r="B697" s="6" t="s">
        <v>44</v>
      </c>
      <c r="C697" s="6" t="s">
        <v>47</v>
      </c>
      <c r="D697" s="6" t="s">
        <v>170</v>
      </c>
      <c r="E697" s="6" t="n">
        <v>1784659111</v>
      </c>
      <c r="F697" s="6" t="n">
        <v>1784659266</v>
      </c>
      <c r="G697" s="6" t="n">
        <v>1784659157</v>
      </c>
      <c r="H697" s="6" t="n">
        <v>1784661383</v>
      </c>
      <c r="J697" s="6" t="n">
        <v>0</v>
      </c>
      <c r="K697" s="6" t="n">
        <v>0</v>
      </c>
      <c r="L697" s="9" t="n">
        <f aca="false">IF(AND(E697&gt;=Scenario!$B$11,E697&lt;Scenario!$B$12),1,0)</f>
        <v>1</v>
      </c>
      <c r="M697" s="9" t="n">
        <f aca="false">IF(AND(L697=1,ISNUMBER(F697)),MAX(0,F697-E697)/60,"")</f>
        <v>2.58333333333333</v>
      </c>
      <c r="N697" s="9" t="n">
        <f aca="false">IF(AND(L697=1,ISNUMBER(G697)),MAX(0,G697-E697)/60,"")</f>
        <v>0.766666666666667</v>
      </c>
      <c r="O697" s="9" t="n">
        <f aca="false">IF(ISNUMBER(H697),IF(AND(H697&gt;=Scenario!$B$11,H697&lt;Scenario!$B$12),1,0),0)</f>
        <v>1</v>
      </c>
      <c r="P697" s="9" t="n">
        <f aca="false">IF(O697=1,MAX(0,H697-E697)/60,"")</f>
        <v>37.8666666666667</v>
      </c>
      <c r="Q697" s="9" t="n">
        <f aca="false">INDEX(Scenario!$B$18:$B$20,MATCH(B697,Scenario!$A$18:$A$20,0))</f>
        <v>240</v>
      </c>
      <c r="R697" s="9" t="n">
        <f aca="false">INDEX(Scenario!$C$18:$C$20,MATCH(B697,Scenario!$A$18:$A$20,0))</f>
        <v>4320</v>
      </c>
      <c r="S697" s="9" t="n">
        <f aca="false">IF(ISNUMBER(M697),IF(M697&lt;=Q697,1,0),"")</f>
        <v>1</v>
      </c>
      <c r="T697" s="9" t="n">
        <f aca="false">IF(ISNUMBER(P697),IF(P697&lt;=R697,1,0),"")</f>
        <v>1</v>
      </c>
      <c r="U697" s="9" t="n">
        <f aca="false">IF(E697&gt;Scenario!$B$14,0,IF(OR(AND(ISNUMBER(H697),H697&lt;=Scenario!$B$14),AND(ISNUMBER(I697),I697&lt;=Scenario!$B$14)),0,1))</f>
        <v>0</v>
      </c>
      <c r="V697" s="9" t="n">
        <f aca="false">IF(AND(U697=1,(Scenario!$B$14-E697)/60&gt;R697),1,0)</f>
        <v>0</v>
      </c>
      <c r="W697" s="9" t="n">
        <f aca="false">IF(OR(C697=Scenario!$B$22,C697=Scenario!$C$22),1,0)</f>
        <v>1</v>
      </c>
      <c r="X697" s="9" t="n">
        <f aca="false">IF(ISNUMBER(I697),1,0)</f>
        <v>0</v>
      </c>
      <c r="Y697" s="9" t="n">
        <f aca="false">MOD(INT(E697/86400)+3,7)</f>
        <v>1</v>
      </c>
      <c r="Z697" s="9" t="n">
        <f aca="false">MOD(INT(E697/3600),24)</f>
        <v>18</v>
      </c>
      <c r="AA697" s="6" t="s">
        <v>1639</v>
      </c>
    </row>
    <row r="698" customFormat="false" ht="15" hidden="false" customHeight="false" outlineLevel="0" collapsed="false">
      <c r="A698" s="6" t="s">
        <v>1640</v>
      </c>
      <c r="B698" s="6" t="s">
        <v>44</v>
      </c>
      <c r="C698" s="6" t="s">
        <v>249</v>
      </c>
      <c r="D698" s="6" t="s">
        <v>170</v>
      </c>
      <c r="E698" s="6" t="n">
        <v>1784659818</v>
      </c>
      <c r="F698" s="6" t="n">
        <v>1784660067</v>
      </c>
      <c r="G698" s="6" t="n">
        <v>1784659861</v>
      </c>
      <c r="H698" s="6" t="n">
        <v>1784696926</v>
      </c>
      <c r="J698" s="6" t="n">
        <v>1</v>
      </c>
      <c r="K698" s="6" t="n">
        <v>0</v>
      </c>
      <c r="L698" s="9" t="n">
        <f aca="false">IF(AND(E698&gt;=Scenario!$B$11,E698&lt;Scenario!$B$12),1,0)</f>
        <v>1</v>
      </c>
      <c r="M698" s="9" t="n">
        <f aca="false">IF(AND(L698=1,ISNUMBER(F698)),MAX(0,F698-E698)/60,"")</f>
        <v>4.15</v>
      </c>
      <c r="N698" s="9" t="n">
        <f aca="false">IF(AND(L698=1,ISNUMBER(G698)),MAX(0,G698-E698)/60,"")</f>
        <v>0.716666666666667</v>
      </c>
      <c r="O698" s="9" t="n">
        <f aca="false">IF(ISNUMBER(H698),IF(AND(H698&gt;=Scenario!$B$11,H698&lt;Scenario!$B$12),1,0),0)</f>
        <v>1</v>
      </c>
      <c r="P698" s="9" t="n">
        <f aca="false">IF(O698=1,MAX(0,H698-E698)/60,"")</f>
        <v>618.466666666667</v>
      </c>
      <c r="Q698" s="9" t="n">
        <f aca="false">INDEX(Scenario!$B$18:$B$20,MATCH(B698,Scenario!$A$18:$A$20,0))</f>
        <v>240</v>
      </c>
      <c r="R698" s="9" t="n">
        <f aca="false">INDEX(Scenario!$C$18:$C$20,MATCH(B698,Scenario!$A$18:$A$20,0))</f>
        <v>4320</v>
      </c>
      <c r="S698" s="9" t="n">
        <f aca="false">IF(ISNUMBER(M698),IF(M698&lt;=Q698,1,0),"")</f>
        <v>1</v>
      </c>
      <c r="T698" s="9" t="n">
        <f aca="false">IF(ISNUMBER(P698),IF(P698&lt;=R698,1,0),"")</f>
        <v>1</v>
      </c>
      <c r="U698" s="9" t="n">
        <f aca="false">IF(E698&gt;Scenario!$B$14,0,IF(OR(AND(ISNUMBER(H698),H698&lt;=Scenario!$B$14),AND(ISNUMBER(I698),I698&lt;=Scenario!$B$14)),0,1))</f>
        <v>0</v>
      </c>
      <c r="V698" s="9" t="n">
        <f aca="false">IF(AND(U698=1,(Scenario!$B$14-E698)/60&gt;R698),1,0)</f>
        <v>0</v>
      </c>
      <c r="W698" s="9" t="n">
        <f aca="false">IF(OR(C698=Scenario!$B$22,C698=Scenario!$C$22),1,0)</f>
        <v>0</v>
      </c>
      <c r="X698" s="9" t="n">
        <f aca="false">IF(ISNUMBER(I698),1,0)</f>
        <v>0</v>
      </c>
      <c r="Y698" s="9" t="n">
        <f aca="false">MOD(INT(E698/86400)+3,7)</f>
        <v>1</v>
      </c>
      <c r="Z698" s="9" t="n">
        <f aca="false">MOD(INT(E698/3600),24)</f>
        <v>18</v>
      </c>
      <c r="AA698" s="6" t="s">
        <v>1641</v>
      </c>
    </row>
    <row r="699" customFormat="false" ht="15" hidden="false" customHeight="false" outlineLevel="0" collapsed="false">
      <c r="A699" s="6" t="s">
        <v>1642</v>
      </c>
      <c r="B699" s="6" t="s">
        <v>44</v>
      </c>
      <c r="C699" s="6" t="s">
        <v>46</v>
      </c>
      <c r="D699" s="6" t="s">
        <v>171</v>
      </c>
      <c r="E699" s="6" t="n">
        <v>1784660841</v>
      </c>
      <c r="F699" s="6" t="n">
        <v>1784661119</v>
      </c>
      <c r="G699" s="6" t="n">
        <v>1784660899</v>
      </c>
      <c r="H699" s="6" t="n">
        <v>1784664085</v>
      </c>
      <c r="J699" s="6" t="n">
        <v>0</v>
      </c>
      <c r="K699" s="6" t="n">
        <v>0</v>
      </c>
      <c r="L699" s="9" t="n">
        <f aca="false">IF(AND(E699&gt;=Scenario!$B$11,E699&lt;Scenario!$B$12),1,0)</f>
        <v>1</v>
      </c>
      <c r="M699" s="9" t="n">
        <f aca="false">IF(AND(L699=1,ISNUMBER(F699)),MAX(0,F699-E699)/60,"")</f>
        <v>4.63333333333333</v>
      </c>
      <c r="N699" s="9" t="n">
        <f aca="false">IF(AND(L699=1,ISNUMBER(G699)),MAX(0,G699-E699)/60,"")</f>
        <v>0.966666666666667</v>
      </c>
      <c r="O699" s="9" t="n">
        <f aca="false">IF(ISNUMBER(H699),IF(AND(H699&gt;=Scenario!$B$11,H699&lt;Scenario!$B$12),1,0),0)</f>
        <v>1</v>
      </c>
      <c r="P699" s="9" t="n">
        <f aca="false">IF(O699=1,MAX(0,H699-E699)/60,"")</f>
        <v>54.0666666666667</v>
      </c>
      <c r="Q699" s="9" t="n">
        <f aca="false">INDEX(Scenario!$B$18:$B$20,MATCH(B699,Scenario!$A$18:$A$20,0))</f>
        <v>240</v>
      </c>
      <c r="R699" s="9" t="n">
        <f aca="false">INDEX(Scenario!$C$18:$C$20,MATCH(B699,Scenario!$A$18:$A$20,0))</f>
        <v>4320</v>
      </c>
      <c r="S699" s="9" t="n">
        <f aca="false">IF(ISNUMBER(M699),IF(M699&lt;=Q699,1,0),"")</f>
        <v>1</v>
      </c>
      <c r="T699" s="9" t="n">
        <f aca="false">IF(ISNUMBER(P699),IF(P699&lt;=R699,1,0),"")</f>
        <v>1</v>
      </c>
      <c r="U699" s="9" t="n">
        <f aca="false">IF(E699&gt;Scenario!$B$14,0,IF(OR(AND(ISNUMBER(H699),H699&lt;=Scenario!$B$14),AND(ISNUMBER(I699),I699&lt;=Scenario!$B$14)),0,1))</f>
        <v>0</v>
      </c>
      <c r="V699" s="9" t="n">
        <f aca="false">IF(AND(U699=1,(Scenario!$B$14-E699)/60&gt;R699),1,0)</f>
        <v>0</v>
      </c>
      <c r="W699" s="9" t="n">
        <f aca="false">IF(OR(C699=Scenario!$B$22,C699=Scenario!$C$22),1,0)</f>
        <v>1</v>
      </c>
      <c r="X699" s="9" t="n">
        <f aca="false">IF(ISNUMBER(I699),1,0)</f>
        <v>0</v>
      </c>
      <c r="Y699" s="9" t="n">
        <f aca="false">MOD(INT(E699/86400)+3,7)</f>
        <v>1</v>
      </c>
      <c r="Z699" s="9" t="n">
        <f aca="false">MOD(INT(E699/3600),24)</f>
        <v>19</v>
      </c>
      <c r="AA699" s="6" t="s">
        <v>1643</v>
      </c>
    </row>
    <row r="700" customFormat="false" ht="15" hidden="false" customHeight="false" outlineLevel="0" collapsed="false">
      <c r="A700" s="6" t="s">
        <v>1644</v>
      </c>
      <c r="B700" s="6" t="s">
        <v>42</v>
      </c>
      <c r="C700" s="6" t="s">
        <v>46</v>
      </c>
      <c r="D700" s="6" t="s">
        <v>171</v>
      </c>
      <c r="E700" s="6" t="n">
        <v>1784661440</v>
      </c>
      <c r="F700" s="6" t="n">
        <v>1784661694</v>
      </c>
      <c r="G700" s="6" t="n">
        <v>1784661475</v>
      </c>
      <c r="H700" s="6" t="n">
        <v>1784662327</v>
      </c>
      <c r="J700" s="6" t="n">
        <v>0</v>
      </c>
      <c r="K700" s="6" t="n">
        <v>0</v>
      </c>
      <c r="L700" s="9" t="n">
        <f aca="false">IF(AND(E700&gt;=Scenario!$B$11,E700&lt;Scenario!$B$12),1,0)</f>
        <v>1</v>
      </c>
      <c r="M700" s="9" t="n">
        <f aca="false">IF(AND(L700=1,ISNUMBER(F700)),MAX(0,F700-E700)/60,"")</f>
        <v>4.23333333333333</v>
      </c>
      <c r="N700" s="9" t="n">
        <f aca="false">IF(AND(L700=1,ISNUMBER(G700)),MAX(0,G700-E700)/60,"")</f>
        <v>0.583333333333333</v>
      </c>
      <c r="O700" s="9" t="n">
        <f aca="false">IF(ISNUMBER(H700),IF(AND(H700&gt;=Scenario!$B$11,H700&lt;Scenario!$B$12),1,0),0)</f>
        <v>1</v>
      </c>
      <c r="P700" s="9" t="n">
        <f aca="false">IF(O700=1,MAX(0,H700-E700)/60,"")</f>
        <v>14.7833333333333</v>
      </c>
      <c r="Q700" s="9" t="n">
        <f aca="false">INDEX(Scenario!$B$18:$B$20,MATCH(B700,Scenario!$A$18:$A$20,0))</f>
        <v>15</v>
      </c>
      <c r="R700" s="9" t="n">
        <f aca="false">INDEX(Scenario!$C$18:$C$20,MATCH(B700,Scenario!$A$18:$A$20,0))</f>
        <v>240</v>
      </c>
      <c r="S700" s="9" t="n">
        <f aca="false">IF(ISNUMBER(M700),IF(M700&lt;=Q700,1,0),"")</f>
        <v>1</v>
      </c>
      <c r="T700" s="9" t="n">
        <f aca="false">IF(ISNUMBER(P700),IF(P700&lt;=R700,1,0),"")</f>
        <v>1</v>
      </c>
      <c r="U700" s="9" t="n">
        <f aca="false">IF(E700&gt;Scenario!$B$14,0,IF(OR(AND(ISNUMBER(H700),H700&lt;=Scenario!$B$14),AND(ISNUMBER(I700),I700&lt;=Scenario!$B$14)),0,1))</f>
        <v>0</v>
      </c>
      <c r="V700" s="9" t="n">
        <f aca="false">IF(AND(U700=1,(Scenario!$B$14-E700)/60&gt;R700),1,0)</f>
        <v>0</v>
      </c>
      <c r="W700" s="9" t="n">
        <f aca="false">IF(OR(C700=Scenario!$B$22,C700=Scenario!$C$22),1,0)</f>
        <v>1</v>
      </c>
      <c r="X700" s="9" t="n">
        <f aca="false">IF(ISNUMBER(I700),1,0)</f>
        <v>0</v>
      </c>
      <c r="Y700" s="9" t="n">
        <f aca="false">MOD(INT(E700/86400)+3,7)</f>
        <v>1</v>
      </c>
      <c r="Z700" s="9" t="n">
        <f aca="false">MOD(INT(E700/3600),24)</f>
        <v>19</v>
      </c>
      <c r="AA700" s="6" t="s">
        <v>1645</v>
      </c>
    </row>
    <row r="701" customFormat="false" ht="15" hidden="false" customHeight="false" outlineLevel="0" collapsed="false">
      <c r="A701" s="6" t="s">
        <v>1646</v>
      </c>
      <c r="B701" s="6" t="s">
        <v>43</v>
      </c>
      <c r="C701" s="6" t="s">
        <v>47</v>
      </c>
      <c r="D701" s="6" t="s">
        <v>171</v>
      </c>
      <c r="E701" s="6" t="n">
        <v>1784666611</v>
      </c>
      <c r="F701" s="6" t="n">
        <v>1784666762</v>
      </c>
      <c r="G701" s="6" t="n">
        <v>1784666636</v>
      </c>
      <c r="H701" s="6" t="n">
        <v>1784670266</v>
      </c>
      <c r="J701" s="6" t="n">
        <v>0</v>
      </c>
      <c r="K701" s="6" t="n">
        <v>0</v>
      </c>
      <c r="L701" s="9" t="n">
        <f aca="false">IF(AND(E701&gt;=Scenario!$B$11,E701&lt;Scenario!$B$12),1,0)</f>
        <v>1</v>
      </c>
      <c r="M701" s="9" t="n">
        <f aca="false">IF(AND(L701=1,ISNUMBER(F701)),MAX(0,F701-E701)/60,"")</f>
        <v>2.51666666666667</v>
      </c>
      <c r="N701" s="9" t="n">
        <f aca="false">IF(AND(L701=1,ISNUMBER(G701)),MAX(0,G701-E701)/60,"")</f>
        <v>0.416666666666667</v>
      </c>
      <c r="O701" s="9" t="n">
        <f aca="false">IF(ISNUMBER(H701),IF(AND(H701&gt;=Scenario!$B$11,H701&lt;Scenario!$B$12),1,0),0)</f>
        <v>1</v>
      </c>
      <c r="P701" s="9" t="n">
        <f aca="false">IF(O701=1,MAX(0,H701-E701)/60,"")</f>
        <v>60.9166666666667</v>
      </c>
      <c r="Q701" s="9" t="n">
        <f aca="false">INDEX(Scenario!$B$18:$B$20,MATCH(B701,Scenario!$A$18:$A$20,0))</f>
        <v>60</v>
      </c>
      <c r="R701" s="9" t="n">
        <f aca="false">INDEX(Scenario!$C$18:$C$20,MATCH(B701,Scenario!$A$18:$A$20,0))</f>
        <v>1440</v>
      </c>
      <c r="S701" s="9" t="n">
        <f aca="false">IF(ISNUMBER(M701),IF(M701&lt;=Q701,1,0),"")</f>
        <v>1</v>
      </c>
      <c r="T701" s="9" t="n">
        <f aca="false">IF(ISNUMBER(P701),IF(P701&lt;=R701,1,0),"")</f>
        <v>1</v>
      </c>
      <c r="U701" s="9" t="n">
        <f aca="false">IF(E701&gt;Scenario!$B$14,0,IF(OR(AND(ISNUMBER(H701),H701&lt;=Scenario!$B$14),AND(ISNUMBER(I701),I701&lt;=Scenario!$B$14)),0,1))</f>
        <v>0</v>
      </c>
      <c r="V701" s="9" t="n">
        <f aca="false">IF(AND(U701=1,(Scenario!$B$14-E701)/60&gt;R701),1,0)</f>
        <v>0</v>
      </c>
      <c r="W701" s="9" t="n">
        <f aca="false">IF(OR(C701=Scenario!$B$22,C701=Scenario!$C$22),1,0)</f>
        <v>1</v>
      </c>
      <c r="X701" s="9" t="n">
        <f aca="false">IF(ISNUMBER(I701),1,0)</f>
        <v>0</v>
      </c>
      <c r="Y701" s="9" t="n">
        <f aca="false">MOD(INT(E701/86400)+3,7)</f>
        <v>1</v>
      </c>
      <c r="Z701" s="9" t="n">
        <f aca="false">MOD(INT(E701/3600),24)</f>
        <v>20</v>
      </c>
      <c r="AA701" s="6" t="s">
        <v>1647</v>
      </c>
    </row>
    <row r="702" customFormat="false" ht="15" hidden="false" customHeight="false" outlineLevel="0" collapsed="false">
      <c r="A702" s="6" t="s">
        <v>1648</v>
      </c>
      <c r="B702" s="6" t="s">
        <v>44</v>
      </c>
      <c r="C702" s="6" t="s">
        <v>288</v>
      </c>
      <c r="D702" s="6" t="s">
        <v>172</v>
      </c>
      <c r="E702" s="6" t="n">
        <v>1784668293</v>
      </c>
      <c r="F702" s="6" t="n">
        <v>1784668565</v>
      </c>
      <c r="G702" s="6" t="n">
        <v>1784668333</v>
      </c>
      <c r="H702" s="6" t="n">
        <v>1784671893</v>
      </c>
      <c r="J702" s="6" t="n">
        <v>0</v>
      </c>
      <c r="K702" s="6" t="n">
        <v>0</v>
      </c>
      <c r="L702" s="9" t="n">
        <f aca="false">IF(AND(E702&gt;=Scenario!$B$11,E702&lt;Scenario!$B$12),1,0)</f>
        <v>1</v>
      </c>
      <c r="M702" s="9" t="n">
        <f aca="false">IF(AND(L702=1,ISNUMBER(F702)),MAX(0,F702-E702)/60,"")</f>
        <v>4.53333333333333</v>
      </c>
      <c r="N702" s="9" t="n">
        <f aca="false">IF(AND(L702=1,ISNUMBER(G702)),MAX(0,G702-E702)/60,"")</f>
        <v>0.666666666666667</v>
      </c>
      <c r="O702" s="9" t="n">
        <f aca="false">IF(ISNUMBER(H702),IF(AND(H702&gt;=Scenario!$B$11,H702&lt;Scenario!$B$12),1,0),0)</f>
        <v>1</v>
      </c>
      <c r="P702" s="9" t="n">
        <f aca="false">IF(O702=1,MAX(0,H702-E702)/60,"")</f>
        <v>60</v>
      </c>
      <c r="Q702" s="9" t="n">
        <f aca="false">INDEX(Scenario!$B$18:$B$20,MATCH(B702,Scenario!$A$18:$A$20,0))</f>
        <v>240</v>
      </c>
      <c r="R702" s="9" t="n">
        <f aca="false">INDEX(Scenario!$C$18:$C$20,MATCH(B702,Scenario!$A$18:$A$20,0))</f>
        <v>4320</v>
      </c>
      <c r="S702" s="9" t="n">
        <f aca="false">IF(ISNUMBER(M702),IF(M702&lt;=Q702,1,0),"")</f>
        <v>1</v>
      </c>
      <c r="T702" s="9" t="n">
        <f aca="false">IF(ISNUMBER(P702),IF(P702&lt;=R702,1,0),"")</f>
        <v>1</v>
      </c>
      <c r="U702" s="9" t="n">
        <f aca="false">IF(E702&gt;Scenario!$B$14,0,IF(OR(AND(ISNUMBER(H702),H702&lt;=Scenario!$B$14),AND(ISNUMBER(I702),I702&lt;=Scenario!$B$14)),0,1))</f>
        <v>0</v>
      </c>
      <c r="V702" s="9" t="n">
        <f aca="false">IF(AND(U702=1,(Scenario!$B$14-E702)/60&gt;R702),1,0)</f>
        <v>0</v>
      </c>
      <c r="W702" s="9" t="n">
        <f aca="false">IF(OR(C702=Scenario!$B$22,C702=Scenario!$C$22),1,0)</f>
        <v>0</v>
      </c>
      <c r="X702" s="9" t="n">
        <f aca="false">IF(ISNUMBER(I702),1,0)</f>
        <v>0</v>
      </c>
      <c r="Y702" s="9" t="n">
        <f aca="false">MOD(INT(E702/86400)+3,7)</f>
        <v>1</v>
      </c>
      <c r="Z702" s="9" t="n">
        <f aca="false">MOD(INT(E702/3600),24)</f>
        <v>21</v>
      </c>
      <c r="AA702" s="6" t="s">
        <v>1649</v>
      </c>
    </row>
    <row r="703" customFormat="false" ht="15" hidden="false" customHeight="false" outlineLevel="0" collapsed="false">
      <c r="A703" s="6" t="s">
        <v>1650</v>
      </c>
      <c r="B703" s="6" t="s">
        <v>44</v>
      </c>
      <c r="C703" s="6" t="s">
        <v>46</v>
      </c>
      <c r="D703" s="6" t="s">
        <v>170</v>
      </c>
      <c r="E703" s="6" t="n">
        <v>1784676803</v>
      </c>
      <c r="I703" s="6" t="n">
        <v>1784678790</v>
      </c>
      <c r="J703" s="6" t="n">
        <v>0</v>
      </c>
      <c r="K703" s="6" t="n">
        <v>0</v>
      </c>
      <c r="L703" s="9" t="n">
        <f aca="false">IF(AND(E703&gt;=Scenario!$B$11,E703&lt;Scenario!$B$12),1,0)</f>
        <v>1</v>
      </c>
      <c r="M703" s="0" t="str">
        <f aca="false">IF(AND(L703=1,ISNUMBER(F703)),MAX(0,F703-E703)/60,"")</f>
        <v/>
      </c>
      <c r="N703" s="0" t="str">
        <f aca="false">IF(AND(L703=1,ISNUMBER(G703)),MAX(0,G703-E703)/60,"")</f>
        <v/>
      </c>
      <c r="O703" s="9" t="n">
        <f aca="false">IF(ISNUMBER(H703),IF(AND(H703&gt;=Scenario!$B$11,H703&lt;Scenario!$B$12),1,0),0)</f>
        <v>0</v>
      </c>
      <c r="P703" s="0" t="str">
        <f aca="false">IF(O703=1,MAX(0,H703-E703)/60,"")</f>
        <v/>
      </c>
      <c r="Q703" s="9" t="n">
        <f aca="false">INDEX(Scenario!$B$18:$B$20,MATCH(B703,Scenario!$A$18:$A$20,0))</f>
        <v>240</v>
      </c>
      <c r="R703" s="9" t="n">
        <f aca="false">INDEX(Scenario!$C$18:$C$20,MATCH(B703,Scenario!$A$18:$A$20,0))</f>
        <v>4320</v>
      </c>
      <c r="S703" s="0" t="str">
        <f aca="false">IF(ISNUMBER(M703),IF(M703&lt;=Q703,1,0),"")</f>
        <v/>
      </c>
      <c r="T703" s="0" t="str">
        <f aca="false">IF(ISNUMBER(P703),IF(P703&lt;=R703,1,0),"")</f>
        <v/>
      </c>
      <c r="U703" s="9" t="n">
        <f aca="false">IF(E703&gt;Scenario!$B$14,0,IF(OR(AND(ISNUMBER(H703),H703&lt;=Scenario!$B$14),AND(ISNUMBER(I703),I703&lt;=Scenario!$B$14)),0,1))</f>
        <v>0</v>
      </c>
      <c r="V703" s="9" t="n">
        <f aca="false">IF(AND(U703=1,(Scenario!$B$14-E703)/60&gt;R703),1,0)</f>
        <v>0</v>
      </c>
      <c r="W703" s="9" t="n">
        <f aca="false">IF(OR(C703=Scenario!$B$22,C703=Scenario!$C$22),1,0)</f>
        <v>1</v>
      </c>
      <c r="X703" s="9" t="n">
        <f aca="false">IF(ISNUMBER(I703),1,0)</f>
        <v>1</v>
      </c>
      <c r="Y703" s="9" t="n">
        <f aca="false">MOD(INT(E703/86400)+3,7)</f>
        <v>1</v>
      </c>
      <c r="Z703" s="9" t="n">
        <f aca="false">MOD(INT(E703/3600),24)</f>
        <v>23</v>
      </c>
      <c r="AA703" s="6" t="s">
        <v>1651</v>
      </c>
    </row>
    <row r="704" customFormat="false" ht="15" hidden="false" customHeight="false" outlineLevel="0" collapsed="false">
      <c r="A704" s="6" t="s">
        <v>1652</v>
      </c>
      <c r="B704" s="6" t="s">
        <v>43</v>
      </c>
      <c r="C704" s="6" t="s">
        <v>46</v>
      </c>
      <c r="D704" s="6" t="s">
        <v>172</v>
      </c>
      <c r="E704" s="6" t="n">
        <v>1784702024</v>
      </c>
      <c r="F704" s="6" t="n">
        <v>1784702186</v>
      </c>
      <c r="G704" s="6" t="n">
        <v>1784702058</v>
      </c>
      <c r="H704" s="6" t="n">
        <v>1784705408</v>
      </c>
      <c r="J704" s="6" t="n">
        <v>0</v>
      </c>
      <c r="K704" s="6" t="n">
        <v>0</v>
      </c>
      <c r="L704" s="9" t="n">
        <f aca="false">IF(AND(E704&gt;=Scenario!$B$11,E704&lt;Scenario!$B$12),1,0)</f>
        <v>1</v>
      </c>
      <c r="M704" s="9" t="n">
        <f aca="false">IF(AND(L704=1,ISNUMBER(F704)),MAX(0,F704-E704)/60,"")</f>
        <v>2.7</v>
      </c>
      <c r="N704" s="9" t="n">
        <f aca="false">IF(AND(L704=1,ISNUMBER(G704)),MAX(0,G704-E704)/60,"")</f>
        <v>0.566666666666667</v>
      </c>
      <c r="O704" s="9" t="n">
        <f aca="false">IF(ISNUMBER(H704),IF(AND(H704&gt;=Scenario!$B$11,H704&lt;Scenario!$B$12),1,0),0)</f>
        <v>1</v>
      </c>
      <c r="P704" s="9" t="n">
        <f aca="false">IF(O704=1,MAX(0,H704-E704)/60,"")</f>
        <v>56.4</v>
      </c>
      <c r="Q704" s="9" t="n">
        <f aca="false">INDEX(Scenario!$B$18:$B$20,MATCH(B704,Scenario!$A$18:$A$20,0))</f>
        <v>60</v>
      </c>
      <c r="R704" s="9" t="n">
        <f aca="false">INDEX(Scenario!$C$18:$C$20,MATCH(B704,Scenario!$A$18:$A$20,0))</f>
        <v>1440</v>
      </c>
      <c r="S704" s="9" t="n">
        <f aca="false">IF(ISNUMBER(M704),IF(M704&lt;=Q704,1,0),"")</f>
        <v>1</v>
      </c>
      <c r="T704" s="9" t="n">
        <f aca="false">IF(ISNUMBER(P704),IF(P704&lt;=R704,1,0),"")</f>
        <v>1</v>
      </c>
      <c r="U704" s="9" t="n">
        <f aca="false">IF(E704&gt;Scenario!$B$14,0,IF(OR(AND(ISNUMBER(H704),H704&lt;=Scenario!$B$14),AND(ISNUMBER(I704),I704&lt;=Scenario!$B$14)),0,1))</f>
        <v>0</v>
      </c>
      <c r="V704" s="9" t="n">
        <f aca="false">IF(AND(U704=1,(Scenario!$B$14-E704)/60&gt;R704),1,0)</f>
        <v>0</v>
      </c>
      <c r="W704" s="9" t="n">
        <f aca="false">IF(OR(C704=Scenario!$B$22,C704=Scenario!$C$22),1,0)</f>
        <v>1</v>
      </c>
      <c r="X704" s="9" t="n">
        <f aca="false">IF(ISNUMBER(I704),1,0)</f>
        <v>0</v>
      </c>
      <c r="Y704" s="9" t="n">
        <f aca="false">MOD(INT(E704/86400)+3,7)</f>
        <v>2</v>
      </c>
      <c r="Z704" s="9" t="n">
        <f aca="false">MOD(INT(E704/3600),24)</f>
        <v>6</v>
      </c>
      <c r="AA704" s="6" t="s">
        <v>1653</v>
      </c>
    </row>
    <row r="705" customFormat="false" ht="15" hidden="false" customHeight="false" outlineLevel="0" collapsed="false">
      <c r="A705" s="6" t="s">
        <v>1654</v>
      </c>
      <c r="B705" s="6" t="s">
        <v>44</v>
      </c>
      <c r="C705" s="6" t="s">
        <v>46</v>
      </c>
      <c r="D705" s="6" t="s">
        <v>172</v>
      </c>
      <c r="E705" s="6" t="n">
        <v>1784705279</v>
      </c>
      <c r="F705" s="6" t="n">
        <v>1784705513</v>
      </c>
      <c r="G705" s="6" t="n">
        <v>1784705316</v>
      </c>
      <c r="H705" s="6" t="n">
        <v>1784706657</v>
      </c>
      <c r="J705" s="6" t="n">
        <v>0</v>
      </c>
      <c r="K705" s="6" t="n">
        <v>0</v>
      </c>
      <c r="L705" s="9" t="n">
        <f aca="false">IF(AND(E705&gt;=Scenario!$B$11,E705&lt;Scenario!$B$12),1,0)</f>
        <v>1</v>
      </c>
      <c r="M705" s="9" t="n">
        <f aca="false">IF(AND(L705=1,ISNUMBER(F705)),MAX(0,F705-E705)/60,"")</f>
        <v>3.9</v>
      </c>
      <c r="N705" s="9" t="n">
        <f aca="false">IF(AND(L705=1,ISNUMBER(G705)),MAX(0,G705-E705)/60,"")</f>
        <v>0.616666666666667</v>
      </c>
      <c r="O705" s="9" t="n">
        <f aca="false">IF(ISNUMBER(H705),IF(AND(H705&gt;=Scenario!$B$11,H705&lt;Scenario!$B$12),1,0),0)</f>
        <v>1</v>
      </c>
      <c r="P705" s="9" t="n">
        <f aca="false">IF(O705=1,MAX(0,H705-E705)/60,"")</f>
        <v>22.9666666666667</v>
      </c>
      <c r="Q705" s="9" t="n">
        <f aca="false">INDEX(Scenario!$B$18:$B$20,MATCH(B705,Scenario!$A$18:$A$20,0))</f>
        <v>240</v>
      </c>
      <c r="R705" s="9" t="n">
        <f aca="false">INDEX(Scenario!$C$18:$C$20,MATCH(B705,Scenario!$A$18:$A$20,0))</f>
        <v>4320</v>
      </c>
      <c r="S705" s="9" t="n">
        <f aca="false">IF(ISNUMBER(M705),IF(M705&lt;=Q705,1,0),"")</f>
        <v>1</v>
      </c>
      <c r="T705" s="9" t="n">
        <f aca="false">IF(ISNUMBER(P705),IF(P705&lt;=R705,1,0),"")</f>
        <v>1</v>
      </c>
      <c r="U705" s="9" t="n">
        <f aca="false">IF(E705&gt;Scenario!$B$14,0,IF(OR(AND(ISNUMBER(H705),H705&lt;=Scenario!$B$14),AND(ISNUMBER(I705),I705&lt;=Scenario!$B$14)),0,1))</f>
        <v>0</v>
      </c>
      <c r="V705" s="9" t="n">
        <f aca="false">IF(AND(U705=1,(Scenario!$B$14-E705)/60&gt;R705),1,0)</f>
        <v>0</v>
      </c>
      <c r="W705" s="9" t="n">
        <f aca="false">IF(OR(C705=Scenario!$B$22,C705=Scenario!$C$22),1,0)</f>
        <v>1</v>
      </c>
      <c r="X705" s="9" t="n">
        <f aca="false">IF(ISNUMBER(I705),1,0)</f>
        <v>0</v>
      </c>
      <c r="Y705" s="9" t="n">
        <f aca="false">MOD(INT(E705/86400)+3,7)</f>
        <v>2</v>
      </c>
      <c r="Z705" s="9" t="n">
        <f aca="false">MOD(INT(E705/3600),24)</f>
        <v>7</v>
      </c>
      <c r="AA705" s="6" t="s">
        <v>1655</v>
      </c>
    </row>
    <row r="706" customFormat="false" ht="15" hidden="false" customHeight="false" outlineLevel="0" collapsed="false">
      <c r="A706" s="6" t="s">
        <v>1656</v>
      </c>
      <c r="B706" s="6" t="s">
        <v>44</v>
      </c>
      <c r="C706" s="6" t="s">
        <v>249</v>
      </c>
      <c r="D706" s="6" t="s">
        <v>172</v>
      </c>
      <c r="E706" s="6" t="n">
        <v>1784708719</v>
      </c>
      <c r="F706" s="6" t="n">
        <v>1784708992</v>
      </c>
      <c r="G706" s="6" t="n">
        <v>1784708766</v>
      </c>
      <c r="H706" s="6" t="n">
        <v>1784720556</v>
      </c>
      <c r="J706" s="6" t="n">
        <v>1</v>
      </c>
      <c r="K706" s="6" t="n">
        <v>0</v>
      </c>
      <c r="L706" s="9" t="n">
        <f aca="false">IF(AND(E706&gt;=Scenario!$B$11,E706&lt;Scenario!$B$12),1,0)</f>
        <v>1</v>
      </c>
      <c r="M706" s="9" t="n">
        <f aca="false">IF(AND(L706=1,ISNUMBER(F706)),MAX(0,F706-E706)/60,"")</f>
        <v>4.55</v>
      </c>
      <c r="N706" s="9" t="n">
        <f aca="false">IF(AND(L706=1,ISNUMBER(G706)),MAX(0,G706-E706)/60,"")</f>
        <v>0.783333333333333</v>
      </c>
      <c r="O706" s="9" t="n">
        <f aca="false">IF(ISNUMBER(H706),IF(AND(H706&gt;=Scenario!$B$11,H706&lt;Scenario!$B$12),1,0),0)</f>
        <v>1</v>
      </c>
      <c r="P706" s="9" t="n">
        <f aca="false">IF(O706=1,MAX(0,H706-E706)/60,"")</f>
        <v>197.283333333333</v>
      </c>
      <c r="Q706" s="9" t="n">
        <f aca="false">INDEX(Scenario!$B$18:$B$20,MATCH(B706,Scenario!$A$18:$A$20,0))</f>
        <v>240</v>
      </c>
      <c r="R706" s="9" t="n">
        <f aca="false">INDEX(Scenario!$C$18:$C$20,MATCH(B706,Scenario!$A$18:$A$20,0))</f>
        <v>4320</v>
      </c>
      <c r="S706" s="9" t="n">
        <f aca="false">IF(ISNUMBER(M706),IF(M706&lt;=Q706,1,0),"")</f>
        <v>1</v>
      </c>
      <c r="T706" s="9" t="n">
        <f aca="false">IF(ISNUMBER(P706),IF(P706&lt;=R706,1,0),"")</f>
        <v>1</v>
      </c>
      <c r="U706" s="9" t="n">
        <f aca="false">IF(E706&gt;Scenario!$B$14,0,IF(OR(AND(ISNUMBER(H706),H706&lt;=Scenario!$B$14),AND(ISNUMBER(I706),I706&lt;=Scenario!$B$14)),0,1))</f>
        <v>0</v>
      </c>
      <c r="V706" s="9" t="n">
        <f aca="false">IF(AND(U706=1,(Scenario!$B$14-E706)/60&gt;R706),1,0)</f>
        <v>0</v>
      </c>
      <c r="W706" s="9" t="n">
        <f aca="false">IF(OR(C706=Scenario!$B$22,C706=Scenario!$C$22),1,0)</f>
        <v>0</v>
      </c>
      <c r="X706" s="9" t="n">
        <f aca="false">IF(ISNUMBER(I706),1,0)</f>
        <v>0</v>
      </c>
      <c r="Y706" s="9" t="n">
        <f aca="false">MOD(INT(E706/86400)+3,7)</f>
        <v>2</v>
      </c>
      <c r="Z706" s="9" t="n">
        <f aca="false">MOD(INT(E706/3600),24)</f>
        <v>8</v>
      </c>
      <c r="AA706" s="6" t="s">
        <v>1657</v>
      </c>
    </row>
    <row r="707" customFormat="false" ht="15" hidden="false" customHeight="false" outlineLevel="0" collapsed="false">
      <c r="A707" s="6" t="s">
        <v>1658</v>
      </c>
      <c r="B707" s="6" t="s">
        <v>43</v>
      </c>
      <c r="C707" s="6" t="s">
        <v>46</v>
      </c>
      <c r="D707" s="6" t="s">
        <v>171</v>
      </c>
      <c r="E707" s="6" t="n">
        <v>1784708901</v>
      </c>
      <c r="F707" s="6" t="n">
        <v>1784709142</v>
      </c>
      <c r="G707" s="6" t="n">
        <v>1784708951</v>
      </c>
      <c r="H707" s="6" t="n">
        <v>1784712779</v>
      </c>
      <c r="J707" s="6" t="n">
        <v>0</v>
      </c>
      <c r="K707" s="6" t="n">
        <v>0</v>
      </c>
      <c r="L707" s="9" t="n">
        <f aca="false">IF(AND(E707&gt;=Scenario!$B$11,E707&lt;Scenario!$B$12),1,0)</f>
        <v>1</v>
      </c>
      <c r="M707" s="9" t="n">
        <f aca="false">IF(AND(L707=1,ISNUMBER(F707)),MAX(0,F707-E707)/60,"")</f>
        <v>4.01666666666667</v>
      </c>
      <c r="N707" s="9" t="n">
        <f aca="false">IF(AND(L707=1,ISNUMBER(G707)),MAX(0,G707-E707)/60,"")</f>
        <v>0.833333333333333</v>
      </c>
      <c r="O707" s="9" t="n">
        <f aca="false">IF(ISNUMBER(H707),IF(AND(H707&gt;=Scenario!$B$11,H707&lt;Scenario!$B$12),1,0),0)</f>
        <v>1</v>
      </c>
      <c r="P707" s="9" t="n">
        <f aca="false">IF(O707=1,MAX(0,H707-E707)/60,"")</f>
        <v>64.6333333333333</v>
      </c>
      <c r="Q707" s="9" t="n">
        <f aca="false">INDEX(Scenario!$B$18:$B$20,MATCH(B707,Scenario!$A$18:$A$20,0))</f>
        <v>60</v>
      </c>
      <c r="R707" s="9" t="n">
        <f aca="false">INDEX(Scenario!$C$18:$C$20,MATCH(B707,Scenario!$A$18:$A$20,0))</f>
        <v>1440</v>
      </c>
      <c r="S707" s="9" t="n">
        <f aca="false">IF(ISNUMBER(M707),IF(M707&lt;=Q707,1,0),"")</f>
        <v>1</v>
      </c>
      <c r="T707" s="9" t="n">
        <f aca="false">IF(ISNUMBER(P707),IF(P707&lt;=R707,1,0),"")</f>
        <v>1</v>
      </c>
      <c r="U707" s="9" t="n">
        <f aca="false">IF(E707&gt;Scenario!$B$14,0,IF(OR(AND(ISNUMBER(H707),H707&lt;=Scenario!$B$14),AND(ISNUMBER(I707),I707&lt;=Scenario!$B$14)),0,1))</f>
        <v>0</v>
      </c>
      <c r="V707" s="9" t="n">
        <f aca="false">IF(AND(U707=1,(Scenario!$B$14-E707)/60&gt;R707),1,0)</f>
        <v>0</v>
      </c>
      <c r="W707" s="9" t="n">
        <f aca="false">IF(OR(C707=Scenario!$B$22,C707=Scenario!$C$22),1,0)</f>
        <v>1</v>
      </c>
      <c r="X707" s="9" t="n">
        <f aca="false">IF(ISNUMBER(I707),1,0)</f>
        <v>0</v>
      </c>
      <c r="Y707" s="9" t="n">
        <f aca="false">MOD(INT(E707/86400)+3,7)</f>
        <v>2</v>
      </c>
      <c r="Z707" s="9" t="n">
        <f aca="false">MOD(INT(E707/3600),24)</f>
        <v>8</v>
      </c>
      <c r="AA707" s="6" t="s">
        <v>1659</v>
      </c>
    </row>
    <row r="708" customFormat="false" ht="15" hidden="false" customHeight="false" outlineLevel="0" collapsed="false">
      <c r="A708" s="6" t="s">
        <v>1660</v>
      </c>
      <c r="B708" s="6" t="s">
        <v>44</v>
      </c>
      <c r="C708" s="6" t="s">
        <v>249</v>
      </c>
      <c r="D708" s="6" t="s">
        <v>171</v>
      </c>
      <c r="E708" s="6" t="n">
        <v>1784709277</v>
      </c>
      <c r="F708" s="6" t="n">
        <v>1784709417</v>
      </c>
      <c r="G708" s="6" t="n">
        <v>1784709318</v>
      </c>
      <c r="H708" s="6" t="n">
        <v>1784711370</v>
      </c>
      <c r="J708" s="6" t="n">
        <v>0</v>
      </c>
      <c r="K708" s="6" t="n">
        <v>1</v>
      </c>
      <c r="L708" s="9" t="n">
        <f aca="false">IF(AND(E708&gt;=Scenario!$B$11,E708&lt;Scenario!$B$12),1,0)</f>
        <v>1</v>
      </c>
      <c r="M708" s="9" t="n">
        <f aca="false">IF(AND(L708=1,ISNUMBER(F708)),MAX(0,F708-E708)/60,"")</f>
        <v>2.33333333333333</v>
      </c>
      <c r="N708" s="9" t="n">
        <f aca="false">IF(AND(L708=1,ISNUMBER(G708)),MAX(0,G708-E708)/60,"")</f>
        <v>0.683333333333333</v>
      </c>
      <c r="O708" s="9" t="n">
        <f aca="false">IF(ISNUMBER(H708),IF(AND(H708&gt;=Scenario!$B$11,H708&lt;Scenario!$B$12),1,0),0)</f>
        <v>1</v>
      </c>
      <c r="P708" s="9" t="n">
        <f aca="false">IF(O708=1,MAX(0,H708-E708)/60,"")</f>
        <v>34.8833333333333</v>
      </c>
      <c r="Q708" s="9" t="n">
        <f aca="false">INDEX(Scenario!$B$18:$B$20,MATCH(B708,Scenario!$A$18:$A$20,0))</f>
        <v>240</v>
      </c>
      <c r="R708" s="9" t="n">
        <f aca="false">INDEX(Scenario!$C$18:$C$20,MATCH(B708,Scenario!$A$18:$A$20,0))</f>
        <v>4320</v>
      </c>
      <c r="S708" s="9" t="n">
        <f aca="false">IF(ISNUMBER(M708),IF(M708&lt;=Q708,1,0),"")</f>
        <v>1</v>
      </c>
      <c r="T708" s="9" t="n">
        <f aca="false">IF(ISNUMBER(P708),IF(P708&lt;=R708,1,0),"")</f>
        <v>1</v>
      </c>
      <c r="U708" s="9" t="n">
        <f aca="false">IF(E708&gt;Scenario!$B$14,0,IF(OR(AND(ISNUMBER(H708),H708&lt;=Scenario!$B$14),AND(ISNUMBER(I708),I708&lt;=Scenario!$B$14)),0,1))</f>
        <v>0</v>
      </c>
      <c r="V708" s="9" t="n">
        <f aca="false">IF(AND(U708=1,(Scenario!$B$14-E708)/60&gt;R708),1,0)</f>
        <v>0</v>
      </c>
      <c r="W708" s="9" t="n">
        <f aca="false">IF(OR(C708=Scenario!$B$22,C708=Scenario!$C$22),1,0)</f>
        <v>0</v>
      </c>
      <c r="X708" s="9" t="n">
        <f aca="false">IF(ISNUMBER(I708),1,0)</f>
        <v>0</v>
      </c>
      <c r="Y708" s="9" t="n">
        <f aca="false">MOD(INT(E708/86400)+3,7)</f>
        <v>2</v>
      </c>
      <c r="Z708" s="9" t="n">
        <f aca="false">MOD(INT(E708/3600),24)</f>
        <v>8</v>
      </c>
      <c r="AA708" s="6" t="s">
        <v>1661</v>
      </c>
    </row>
    <row r="709" customFormat="false" ht="15" hidden="false" customHeight="false" outlineLevel="0" collapsed="false">
      <c r="A709" s="6" t="s">
        <v>1662</v>
      </c>
      <c r="B709" s="6" t="s">
        <v>44</v>
      </c>
      <c r="C709" s="6" t="s">
        <v>47</v>
      </c>
      <c r="D709" s="6" t="s">
        <v>171</v>
      </c>
      <c r="E709" s="6" t="n">
        <v>1784709822</v>
      </c>
      <c r="F709" s="6" t="n">
        <v>1784710091</v>
      </c>
      <c r="G709" s="6" t="n">
        <v>1784709876</v>
      </c>
      <c r="H709" s="6" t="n">
        <v>1784711360</v>
      </c>
      <c r="J709" s="6" t="n">
        <v>0</v>
      </c>
      <c r="K709" s="6" t="n">
        <v>0</v>
      </c>
      <c r="L709" s="9" t="n">
        <f aca="false">IF(AND(E709&gt;=Scenario!$B$11,E709&lt;Scenario!$B$12),1,0)</f>
        <v>1</v>
      </c>
      <c r="M709" s="9" t="n">
        <f aca="false">IF(AND(L709=1,ISNUMBER(F709)),MAX(0,F709-E709)/60,"")</f>
        <v>4.48333333333333</v>
      </c>
      <c r="N709" s="9" t="n">
        <f aca="false">IF(AND(L709=1,ISNUMBER(G709)),MAX(0,G709-E709)/60,"")</f>
        <v>0.9</v>
      </c>
      <c r="O709" s="9" t="n">
        <f aca="false">IF(ISNUMBER(H709),IF(AND(H709&gt;=Scenario!$B$11,H709&lt;Scenario!$B$12),1,0),0)</f>
        <v>1</v>
      </c>
      <c r="P709" s="9" t="n">
        <f aca="false">IF(O709=1,MAX(0,H709-E709)/60,"")</f>
        <v>25.6333333333333</v>
      </c>
      <c r="Q709" s="9" t="n">
        <f aca="false">INDEX(Scenario!$B$18:$B$20,MATCH(B709,Scenario!$A$18:$A$20,0))</f>
        <v>240</v>
      </c>
      <c r="R709" s="9" t="n">
        <f aca="false">INDEX(Scenario!$C$18:$C$20,MATCH(B709,Scenario!$A$18:$A$20,0))</f>
        <v>4320</v>
      </c>
      <c r="S709" s="9" t="n">
        <f aca="false">IF(ISNUMBER(M709),IF(M709&lt;=Q709,1,0),"")</f>
        <v>1</v>
      </c>
      <c r="T709" s="9" t="n">
        <f aca="false">IF(ISNUMBER(P709),IF(P709&lt;=R709,1,0),"")</f>
        <v>1</v>
      </c>
      <c r="U709" s="9" t="n">
        <f aca="false">IF(E709&gt;Scenario!$B$14,0,IF(OR(AND(ISNUMBER(H709),H709&lt;=Scenario!$B$14),AND(ISNUMBER(I709),I709&lt;=Scenario!$B$14)),0,1))</f>
        <v>0</v>
      </c>
      <c r="V709" s="9" t="n">
        <f aca="false">IF(AND(U709=1,(Scenario!$B$14-E709)/60&gt;R709),1,0)</f>
        <v>0</v>
      </c>
      <c r="W709" s="9" t="n">
        <f aca="false">IF(OR(C709=Scenario!$B$22,C709=Scenario!$C$22),1,0)</f>
        <v>1</v>
      </c>
      <c r="X709" s="9" t="n">
        <f aca="false">IF(ISNUMBER(I709),1,0)</f>
        <v>0</v>
      </c>
      <c r="Y709" s="9" t="n">
        <f aca="false">MOD(INT(E709/86400)+3,7)</f>
        <v>2</v>
      </c>
      <c r="Z709" s="9" t="n">
        <f aca="false">MOD(INT(E709/3600),24)</f>
        <v>8</v>
      </c>
      <c r="AA709" s="6" t="s">
        <v>1663</v>
      </c>
    </row>
    <row r="710" customFormat="false" ht="15" hidden="false" customHeight="false" outlineLevel="0" collapsed="false">
      <c r="A710" s="6" t="s">
        <v>1664</v>
      </c>
      <c r="B710" s="6" t="s">
        <v>44</v>
      </c>
      <c r="C710" s="6" t="s">
        <v>47</v>
      </c>
      <c r="D710" s="6" t="s">
        <v>170</v>
      </c>
      <c r="E710" s="6" t="n">
        <v>1784712773</v>
      </c>
      <c r="F710" s="6" t="n">
        <v>1784712910</v>
      </c>
      <c r="G710" s="6" t="n">
        <v>1784712793</v>
      </c>
      <c r="H710" s="6" t="n">
        <v>1784713665</v>
      </c>
      <c r="J710" s="6" t="n">
        <v>0</v>
      </c>
      <c r="K710" s="6" t="n">
        <v>0</v>
      </c>
      <c r="L710" s="9" t="n">
        <f aca="false">IF(AND(E710&gt;=Scenario!$B$11,E710&lt;Scenario!$B$12),1,0)</f>
        <v>1</v>
      </c>
      <c r="M710" s="9" t="n">
        <f aca="false">IF(AND(L710=1,ISNUMBER(F710)),MAX(0,F710-E710)/60,"")</f>
        <v>2.28333333333333</v>
      </c>
      <c r="N710" s="9" t="n">
        <f aca="false">IF(AND(L710=1,ISNUMBER(G710)),MAX(0,G710-E710)/60,"")</f>
        <v>0.333333333333333</v>
      </c>
      <c r="O710" s="9" t="n">
        <f aca="false">IF(ISNUMBER(H710),IF(AND(H710&gt;=Scenario!$B$11,H710&lt;Scenario!$B$12),1,0),0)</f>
        <v>1</v>
      </c>
      <c r="P710" s="9" t="n">
        <f aca="false">IF(O710=1,MAX(0,H710-E710)/60,"")</f>
        <v>14.8666666666667</v>
      </c>
      <c r="Q710" s="9" t="n">
        <f aca="false">INDEX(Scenario!$B$18:$B$20,MATCH(B710,Scenario!$A$18:$A$20,0))</f>
        <v>240</v>
      </c>
      <c r="R710" s="9" t="n">
        <f aca="false">INDEX(Scenario!$C$18:$C$20,MATCH(B710,Scenario!$A$18:$A$20,0))</f>
        <v>4320</v>
      </c>
      <c r="S710" s="9" t="n">
        <f aca="false">IF(ISNUMBER(M710),IF(M710&lt;=Q710,1,0),"")</f>
        <v>1</v>
      </c>
      <c r="T710" s="9" t="n">
        <f aca="false">IF(ISNUMBER(P710),IF(P710&lt;=R710,1,0),"")</f>
        <v>1</v>
      </c>
      <c r="U710" s="9" t="n">
        <f aca="false">IF(E710&gt;Scenario!$B$14,0,IF(OR(AND(ISNUMBER(H710),H710&lt;=Scenario!$B$14),AND(ISNUMBER(I710),I710&lt;=Scenario!$B$14)),0,1))</f>
        <v>0</v>
      </c>
      <c r="V710" s="9" t="n">
        <f aca="false">IF(AND(U710=1,(Scenario!$B$14-E710)/60&gt;R710),1,0)</f>
        <v>0</v>
      </c>
      <c r="W710" s="9" t="n">
        <f aca="false">IF(OR(C710=Scenario!$B$22,C710=Scenario!$C$22),1,0)</f>
        <v>1</v>
      </c>
      <c r="X710" s="9" t="n">
        <f aca="false">IF(ISNUMBER(I710),1,0)</f>
        <v>0</v>
      </c>
      <c r="Y710" s="9" t="n">
        <f aca="false">MOD(INT(E710/86400)+3,7)</f>
        <v>2</v>
      </c>
      <c r="Z710" s="9" t="n">
        <f aca="false">MOD(INT(E710/3600),24)</f>
        <v>9</v>
      </c>
      <c r="AA710" s="6" t="s">
        <v>1665</v>
      </c>
    </row>
    <row r="711" customFormat="false" ht="15" hidden="false" customHeight="false" outlineLevel="0" collapsed="false">
      <c r="A711" s="6" t="s">
        <v>1666</v>
      </c>
      <c r="B711" s="6" t="s">
        <v>44</v>
      </c>
      <c r="C711" s="6" t="s">
        <v>47</v>
      </c>
      <c r="D711" s="6" t="s">
        <v>171</v>
      </c>
      <c r="E711" s="6" t="n">
        <v>1784712815</v>
      </c>
      <c r="F711" s="6" t="n">
        <v>1784712977</v>
      </c>
      <c r="G711" s="6" t="n">
        <v>1784712858</v>
      </c>
      <c r="H711" s="6" t="n">
        <v>1784722837</v>
      </c>
      <c r="J711" s="6" t="n">
        <v>0</v>
      </c>
      <c r="K711" s="6" t="n">
        <v>0</v>
      </c>
      <c r="L711" s="9" t="n">
        <f aca="false">IF(AND(E711&gt;=Scenario!$B$11,E711&lt;Scenario!$B$12),1,0)</f>
        <v>1</v>
      </c>
      <c r="M711" s="9" t="n">
        <f aca="false">IF(AND(L711=1,ISNUMBER(F711)),MAX(0,F711-E711)/60,"")</f>
        <v>2.7</v>
      </c>
      <c r="N711" s="9" t="n">
        <f aca="false">IF(AND(L711=1,ISNUMBER(G711)),MAX(0,G711-E711)/60,"")</f>
        <v>0.716666666666667</v>
      </c>
      <c r="O711" s="9" t="n">
        <f aca="false">IF(ISNUMBER(H711),IF(AND(H711&gt;=Scenario!$B$11,H711&lt;Scenario!$B$12),1,0),0)</f>
        <v>1</v>
      </c>
      <c r="P711" s="9" t="n">
        <f aca="false">IF(O711=1,MAX(0,H711-E711)/60,"")</f>
        <v>167.033333333333</v>
      </c>
      <c r="Q711" s="9" t="n">
        <f aca="false">INDEX(Scenario!$B$18:$B$20,MATCH(B711,Scenario!$A$18:$A$20,0))</f>
        <v>240</v>
      </c>
      <c r="R711" s="9" t="n">
        <f aca="false">INDEX(Scenario!$C$18:$C$20,MATCH(B711,Scenario!$A$18:$A$20,0))</f>
        <v>4320</v>
      </c>
      <c r="S711" s="9" t="n">
        <f aca="false">IF(ISNUMBER(M711),IF(M711&lt;=Q711,1,0),"")</f>
        <v>1</v>
      </c>
      <c r="T711" s="9" t="n">
        <f aca="false">IF(ISNUMBER(P711),IF(P711&lt;=R711,1,0),"")</f>
        <v>1</v>
      </c>
      <c r="U711" s="9" t="n">
        <f aca="false">IF(E711&gt;Scenario!$B$14,0,IF(OR(AND(ISNUMBER(H711),H711&lt;=Scenario!$B$14),AND(ISNUMBER(I711),I711&lt;=Scenario!$B$14)),0,1))</f>
        <v>0</v>
      </c>
      <c r="V711" s="9" t="n">
        <f aca="false">IF(AND(U711=1,(Scenario!$B$14-E711)/60&gt;R711),1,0)</f>
        <v>0</v>
      </c>
      <c r="W711" s="9" t="n">
        <f aca="false">IF(OR(C711=Scenario!$B$22,C711=Scenario!$C$22),1,0)</f>
        <v>1</v>
      </c>
      <c r="X711" s="9" t="n">
        <f aca="false">IF(ISNUMBER(I711),1,0)</f>
        <v>0</v>
      </c>
      <c r="Y711" s="9" t="n">
        <f aca="false">MOD(INT(E711/86400)+3,7)</f>
        <v>2</v>
      </c>
      <c r="Z711" s="9" t="n">
        <f aca="false">MOD(INT(E711/3600),24)</f>
        <v>9</v>
      </c>
      <c r="AA711" s="6" t="s">
        <v>1667</v>
      </c>
    </row>
    <row r="712" customFormat="false" ht="15" hidden="false" customHeight="false" outlineLevel="0" collapsed="false">
      <c r="A712" s="6" t="s">
        <v>1668</v>
      </c>
      <c r="B712" s="6" t="s">
        <v>44</v>
      </c>
      <c r="C712" s="6" t="s">
        <v>249</v>
      </c>
      <c r="D712" s="6" t="s">
        <v>170</v>
      </c>
      <c r="E712" s="6" t="n">
        <v>1784712821</v>
      </c>
      <c r="F712" s="6" t="n">
        <v>1784713011</v>
      </c>
      <c r="G712" s="6" t="n">
        <v>1784712869</v>
      </c>
      <c r="H712" s="6" t="n">
        <v>1784715008</v>
      </c>
      <c r="J712" s="6" t="n">
        <v>0</v>
      </c>
      <c r="K712" s="6" t="n">
        <v>0</v>
      </c>
      <c r="L712" s="9" t="n">
        <f aca="false">IF(AND(E712&gt;=Scenario!$B$11,E712&lt;Scenario!$B$12),1,0)</f>
        <v>1</v>
      </c>
      <c r="M712" s="9" t="n">
        <f aca="false">IF(AND(L712=1,ISNUMBER(F712)),MAX(0,F712-E712)/60,"")</f>
        <v>3.16666666666667</v>
      </c>
      <c r="N712" s="9" t="n">
        <f aca="false">IF(AND(L712=1,ISNUMBER(G712)),MAX(0,G712-E712)/60,"")</f>
        <v>0.8</v>
      </c>
      <c r="O712" s="9" t="n">
        <f aca="false">IF(ISNUMBER(H712),IF(AND(H712&gt;=Scenario!$B$11,H712&lt;Scenario!$B$12),1,0),0)</f>
        <v>1</v>
      </c>
      <c r="P712" s="9" t="n">
        <f aca="false">IF(O712=1,MAX(0,H712-E712)/60,"")</f>
        <v>36.45</v>
      </c>
      <c r="Q712" s="9" t="n">
        <f aca="false">INDEX(Scenario!$B$18:$B$20,MATCH(B712,Scenario!$A$18:$A$20,0))</f>
        <v>240</v>
      </c>
      <c r="R712" s="9" t="n">
        <f aca="false">INDEX(Scenario!$C$18:$C$20,MATCH(B712,Scenario!$A$18:$A$20,0))</f>
        <v>4320</v>
      </c>
      <c r="S712" s="9" t="n">
        <f aca="false">IF(ISNUMBER(M712),IF(M712&lt;=Q712,1,0),"")</f>
        <v>1</v>
      </c>
      <c r="T712" s="9" t="n">
        <f aca="false">IF(ISNUMBER(P712),IF(P712&lt;=R712,1,0),"")</f>
        <v>1</v>
      </c>
      <c r="U712" s="9" t="n">
        <f aca="false">IF(E712&gt;Scenario!$B$14,0,IF(OR(AND(ISNUMBER(H712),H712&lt;=Scenario!$B$14),AND(ISNUMBER(I712),I712&lt;=Scenario!$B$14)),0,1))</f>
        <v>0</v>
      </c>
      <c r="V712" s="9" t="n">
        <f aca="false">IF(AND(U712=1,(Scenario!$B$14-E712)/60&gt;R712),1,0)</f>
        <v>0</v>
      </c>
      <c r="W712" s="9" t="n">
        <f aca="false">IF(OR(C712=Scenario!$B$22,C712=Scenario!$C$22),1,0)</f>
        <v>0</v>
      </c>
      <c r="X712" s="9" t="n">
        <f aca="false">IF(ISNUMBER(I712),1,0)</f>
        <v>0</v>
      </c>
      <c r="Y712" s="9" t="n">
        <f aca="false">MOD(INT(E712/86400)+3,7)</f>
        <v>2</v>
      </c>
      <c r="Z712" s="9" t="n">
        <f aca="false">MOD(INT(E712/3600),24)</f>
        <v>9</v>
      </c>
      <c r="AA712" s="6" t="s">
        <v>1669</v>
      </c>
    </row>
    <row r="713" customFormat="false" ht="15" hidden="false" customHeight="false" outlineLevel="0" collapsed="false">
      <c r="A713" s="6" t="s">
        <v>1670</v>
      </c>
      <c r="B713" s="6" t="s">
        <v>44</v>
      </c>
      <c r="C713" s="6" t="s">
        <v>46</v>
      </c>
      <c r="D713" s="6" t="s">
        <v>172</v>
      </c>
      <c r="E713" s="6" t="n">
        <v>1784714319</v>
      </c>
      <c r="F713" s="6" t="n">
        <v>1784714557</v>
      </c>
      <c r="G713" s="6" t="n">
        <v>1784714370</v>
      </c>
      <c r="H713" s="6" t="n">
        <v>1784718133</v>
      </c>
      <c r="J713" s="6" t="n">
        <v>0</v>
      </c>
      <c r="K713" s="6" t="n">
        <v>0</v>
      </c>
      <c r="L713" s="9" t="n">
        <f aca="false">IF(AND(E713&gt;=Scenario!$B$11,E713&lt;Scenario!$B$12),1,0)</f>
        <v>1</v>
      </c>
      <c r="M713" s="9" t="n">
        <f aca="false">IF(AND(L713=1,ISNUMBER(F713)),MAX(0,F713-E713)/60,"")</f>
        <v>3.96666666666667</v>
      </c>
      <c r="N713" s="9" t="n">
        <f aca="false">IF(AND(L713=1,ISNUMBER(G713)),MAX(0,G713-E713)/60,"")</f>
        <v>0.85</v>
      </c>
      <c r="O713" s="9" t="n">
        <f aca="false">IF(ISNUMBER(H713),IF(AND(H713&gt;=Scenario!$B$11,H713&lt;Scenario!$B$12),1,0),0)</f>
        <v>1</v>
      </c>
      <c r="P713" s="9" t="n">
        <f aca="false">IF(O713=1,MAX(0,H713-E713)/60,"")</f>
        <v>63.5666666666667</v>
      </c>
      <c r="Q713" s="9" t="n">
        <f aca="false">INDEX(Scenario!$B$18:$B$20,MATCH(B713,Scenario!$A$18:$A$20,0))</f>
        <v>240</v>
      </c>
      <c r="R713" s="9" t="n">
        <f aca="false">INDEX(Scenario!$C$18:$C$20,MATCH(B713,Scenario!$A$18:$A$20,0))</f>
        <v>4320</v>
      </c>
      <c r="S713" s="9" t="n">
        <f aca="false">IF(ISNUMBER(M713),IF(M713&lt;=Q713,1,0),"")</f>
        <v>1</v>
      </c>
      <c r="T713" s="9" t="n">
        <f aca="false">IF(ISNUMBER(P713),IF(P713&lt;=R713,1,0),"")</f>
        <v>1</v>
      </c>
      <c r="U713" s="9" t="n">
        <f aca="false">IF(E713&gt;Scenario!$B$14,0,IF(OR(AND(ISNUMBER(H713),H713&lt;=Scenario!$B$14),AND(ISNUMBER(I713),I713&lt;=Scenario!$B$14)),0,1))</f>
        <v>0</v>
      </c>
      <c r="V713" s="9" t="n">
        <f aca="false">IF(AND(U713=1,(Scenario!$B$14-E713)/60&gt;R713),1,0)</f>
        <v>0</v>
      </c>
      <c r="W713" s="9" t="n">
        <f aca="false">IF(OR(C713=Scenario!$B$22,C713=Scenario!$C$22),1,0)</f>
        <v>1</v>
      </c>
      <c r="X713" s="9" t="n">
        <f aca="false">IF(ISNUMBER(I713),1,0)</f>
        <v>0</v>
      </c>
      <c r="Y713" s="9" t="n">
        <f aca="false">MOD(INT(E713/86400)+3,7)</f>
        <v>2</v>
      </c>
      <c r="Z713" s="9" t="n">
        <f aca="false">MOD(INT(E713/3600),24)</f>
        <v>9</v>
      </c>
      <c r="AA713" s="6" t="s">
        <v>1671</v>
      </c>
    </row>
    <row r="714" customFormat="false" ht="15" hidden="false" customHeight="false" outlineLevel="0" collapsed="false">
      <c r="A714" s="6" t="s">
        <v>1672</v>
      </c>
      <c r="B714" s="6" t="s">
        <v>43</v>
      </c>
      <c r="C714" s="6" t="s">
        <v>46</v>
      </c>
      <c r="D714" s="6" t="s">
        <v>170</v>
      </c>
      <c r="E714" s="6" t="n">
        <v>1784715066</v>
      </c>
      <c r="F714" s="6" t="n">
        <v>1784715273</v>
      </c>
      <c r="G714" s="6" t="n">
        <v>1784715101</v>
      </c>
      <c r="H714" s="6" t="n">
        <v>1784758264</v>
      </c>
      <c r="J714" s="6" t="n">
        <v>1</v>
      </c>
      <c r="K714" s="6" t="n">
        <v>0</v>
      </c>
      <c r="L714" s="9" t="n">
        <f aca="false">IF(AND(E714&gt;=Scenario!$B$11,E714&lt;Scenario!$B$12),1,0)</f>
        <v>1</v>
      </c>
      <c r="M714" s="9" t="n">
        <f aca="false">IF(AND(L714=1,ISNUMBER(F714)),MAX(0,F714-E714)/60,"")</f>
        <v>3.45</v>
      </c>
      <c r="N714" s="9" t="n">
        <f aca="false">IF(AND(L714=1,ISNUMBER(G714)),MAX(0,G714-E714)/60,"")</f>
        <v>0.583333333333333</v>
      </c>
      <c r="O714" s="9" t="n">
        <f aca="false">IF(ISNUMBER(H714),IF(AND(H714&gt;=Scenario!$B$11,H714&lt;Scenario!$B$12),1,0),0)</f>
        <v>1</v>
      </c>
      <c r="P714" s="9" t="n">
        <f aca="false">IF(O714=1,MAX(0,H714-E714)/60,"")</f>
        <v>719.966666666667</v>
      </c>
      <c r="Q714" s="9" t="n">
        <f aca="false">INDEX(Scenario!$B$18:$B$20,MATCH(B714,Scenario!$A$18:$A$20,0))</f>
        <v>60</v>
      </c>
      <c r="R714" s="9" t="n">
        <f aca="false">INDEX(Scenario!$C$18:$C$20,MATCH(B714,Scenario!$A$18:$A$20,0))</f>
        <v>1440</v>
      </c>
      <c r="S714" s="9" t="n">
        <f aca="false">IF(ISNUMBER(M714),IF(M714&lt;=Q714,1,0),"")</f>
        <v>1</v>
      </c>
      <c r="T714" s="9" t="n">
        <f aca="false">IF(ISNUMBER(P714),IF(P714&lt;=R714,1,0),"")</f>
        <v>1</v>
      </c>
      <c r="U714" s="9" t="n">
        <f aca="false">IF(E714&gt;Scenario!$B$14,0,IF(OR(AND(ISNUMBER(H714),H714&lt;=Scenario!$B$14),AND(ISNUMBER(I714),I714&lt;=Scenario!$B$14)),0,1))</f>
        <v>0</v>
      </c>
      <c r="V714" s="9" t="n">
        <f aca="false">IF(AND(U714=1,(Scenario!$B$14-E714)/60&gt;R714),1,0)</f>
        <v>0</v>
      </c>
      <c r="W714" s="9" t="n">
        <f aca="false">IF(OR(C714=Scenario!$B$22,C714=Scenario!$C$22),1,0)</f>
        <v>1</v>
      </c>
      <c r="X714" s="9" t="n">
        <f aca="false">IF(ISNUMBER(I714),1,0)</f>
        <v>0</v>
      </c>
      <c r="Y714" s="9" t="n">
        <f aca="false">MOD(INT(E714/86400)+3,7)</f>
        <v>2</v>
      </c>
      <c r="Z714" s="9" t="n">
        <f aca="false">MOD(INT(E714/3600),24)</f>
        <v>10</v>
      </c>
      <c r="AA714" s="6" t="s">
        <v>1673</v>
      </c>
    </row>
    <row r="715" customFormat="false" ht="15" hidden="false" customHeight="false" outlineLevel="0" collapsed="false">
      <c r="A715" s="6" t="s">
        <v>1674</v>
      </c>
      <c r="B715" s="6" t="s">
        <v>44</v>
      </c>
      <c r="C715" s="6" t="s">
        <v>288</v>
      </c>
      <c r="D715" s="6" t="s">
        <v>171</v>
      </c>
      <c r="E715" s="6" t="n">
        <v>1784715296</v>
      </c>
      <c r="F715" s="6" t="n">
        <v>1784715535</v>
      </c>
      <c r="G715" s="6" t="n">
        <v>1784715332</v>
      </c>
      <c r="H715" s="6" t="n">
        <v>1784718892</v>
      </c>
      <c r="J715" s="6" t="n">
        <v>0</v>
      </c>
      <c r="K715" s="6" t="n">
        <v>0</v>
      </c>
      <c r="L715" s="9" t="n">
        <f aca="false">IF(AND(E715&gt;=Scenario!$B$11,E715&lt;Scenario!$B$12),1,0)</f>
        <v>1</v>
      </c>
      <c r="M715" s="9" t="n">
        <f aca="false">IF(AND(L715=1,ISNUMBER(F715)),MAX(0,F715-E715)/60,"")</f>
        <v>3.98333333333333</v>
      </c>
      <c r="N715" s="9" t="n">
        <f aca="false">IF(AND(L715=1,ISNUMBER(G715)),MAX(0,G715-E715)/60,"")</f>
        <v>0.6</v>
      </c>
      <c r="O715" s="9" t="n">
        <f aca="false">IF(ISNUMBER(H715),IF(AND(H715&gt;=Scenario!$B$11,H715&lt;Scenario!$B$12),1,0),0)</f>
        <v>1</v>
      </c>
      <c r="P715" s="9" t="n">
        <f aca="false">IF(O715=1,MAX(0,H715-E715)/60,"")</f>
        <v>59.9333333333333</v>
      </c>
      <c r="Q715" s="9" t="n">
        <f aca="false">INDEX(Scenario!$B$18:$B$20,MATCH(B715,Scenario!$A$18:$A$20,0))</f>
        <v>240</v>
      </c>
      <c r="R715" s="9" t="n">
        <f aca="false">INDEX(Scenario!$C$18:$C$20,MATCH(B715,Scenario!$A$18:$A$20,0))</f>
        <v>4320</v>
      </c>
      <c r="S715" s="9" t="n">
        <f aca="false">IF(ISNUMBER(M715),IF(M715&lt;=Q715,1,0),"")</f>
        <v>1</v>
      </c>
      <c r="T715" s="9" t="n">
        <f aca="false">IF(ISNUMBER(P715),IF(P715&lt;=R715,1,0),"")</f>
        <v>1</v>
      </c>
      <c r="U715" s="9" t="n">
        <f aca="false">IF(E715&gt;Scenario!$B$14,0,IF(OR(AND(ISNUMBER(H715),H715&lt;=Scenario!$B$14),AND(ISNUMBER(I715),I715&lt;=Scenario!$B$14)),0,1))</f>
        <v>0</v>
      </c>
      <c r="V715" s="9" t="n">
        <f aca="false">IF(AND(U715=1,(Scenario!$B$14-E715)/60&gt;R715),1,0)</f>
        <v>0</v>
      </c>
      <c r="W715" s="9" t="n">
        <f aca="false">IF(OR(C715=Scenario!$B$22,C715=Scenario!$C$22),1,0)</f>
        <v>0</v>
      </c>
      <c r="X715" s="9" t="n">
        <f aca="false">IF(ISNUMBER(I715),1,0)</f>
        <v>0</v>
      </c>
      <c r="Y715" s="9" t="n">
        <f aca="false">MOD(INT(E715/86400)+3,7)</f>
        <v>2</v>
      </c>
      <c r="Z715" s="9" t="n">
        <f aca="false">MOD(INT(E715/3600),24)</f>
        <v>10</v>
      </c>
      <c r="AA715" s="6" t="s">
        <v>1675</v>
      </c>
    </row>
    <row r="716" customFormat="false" ht="15" hidden="false" customHeight="false" outlineLevel="0" collapsed="false">
      <c r="A716" s="6" t="s">
        <v>1676</v>
      </c>
      <c r="B716" s="6" t="s">
        <v>43</v>
      </c>
      <c r="C716" s="6" t="s">
        <v>46</v>
      </c>
      <c r="D716" s="6" t="s">
        <v>171</v>
      </c>
      <c r="E716" s="6" t="n">
        <v>1784715492</v>
      </c>
      <c r="F716" s="6" t="n">
        <v>1784715616</v>
      </c>
      <c r="G716" s="6" t="n">
        <v>1784715540</v>
      </c>
      <c r="H716" s="6" t="n">
        <v>1784719841</v>
      </c>
      <c r="J716" s="6" t="n">
        <v>0</v>
      </c>
      <c r="K716" s="6" t="n">
        <v>0</v>
      </c>
      <c r="L716" s="9" t="n">
        <f aca="false">IF(AND(E716&gt;=Scenario!$B$11,E716&lt;Scenario!$B$12),1,0)</f>
        <v>1</v>
      </c>
      <c r="M716" s="9" t="n">
        <f aca="false">IF(AND(L716=1,ISNUMBER(F716)),MAX(0,F716-E716)/60,"")</f>
        <v>2.06666666666667</v>
      </c>
      <c r="N716" s="9" t="n">
        <f aca="false">IF(AND(L716=1,ISNUMBER(G716)),MAX(0,G716-E716)/60,"")</f>
        <v>0.8</v>
      </c>
      <c r="O716" s="9" t="n">
        <f aca="false">IF(ISNUMBER(H716),IF(AND(H716&gt;=Scenario!$B$11,H716&lt;Scenario!$B$12),1,0),0)</f>
        <v>1</v>
      </c>
      <c r="P716" s="9" t="n">
        <f aca="false">IF(O716=1,MAX(0,H716-E716)/60,"")</f>
        <v>72.4833333333333</v>
      </c>
      <c r="Q716" s="9" t="n">
        <f aca="false">INDEX(Scenario!$B$18:$B$20,MATCH(B716,Scenario!$A$18:$A$20,0))</f>
        <v>60</v>
      </c>
      <c r="R716" s="9" t="n">
        <f aca="false">INDEX(Scenario!$C$18:$C$20,MATCH(B716,Scenario!$A$18:$A$20,0))</f>
        <v>1440</v>
      </c>
      <c r="S716" s="9" t="n">
        <f aca="false">IF(ISNUMBER(M716),IF(M716&lt;=Q716,1,0),"")</f>
        <v>1</v>
      </c>
      <c r="T716" s="9" t="n">
        <f aca="false">IF(ISNUMBER(P716),IF(P716&lt;=R716,1,0),"")</f>
        <v>1</v>
      </c>
      <c r="U716" s="9" t="n">
        <f aca="false">IF(E716&gt;Scenario!$B$14,0,IF(OR(AND(ISNUMBER(H716),H716&lt;=Scenario!$B$14),AND(ISNUMBER(I716),I716&lt;=Scenario!$B$14)),0,1))</f>
        <v>0</v>
      </c>
      <c r="V716" s="9" t="n">
        <f aca="false">IF(AND(U716=1,(Scenario!$B$14-E716)/60&gt;R716),1,0)</f>
        <v>0</v>
      </c>
      <c r="W716" s="9" t="n">
        <f aca="false">IF(OR(C716=Scenario!$B$22,C716=Scenario!$C$22),1,0)</f>
        <v>1</v>
      </c>
      <c r="X716" s="9" t="n">
        <f aca="false">IF(ISNUMBER(I716),1,0)</f>
        <v>0</v>
      </c>
      <c r="Y716" s="9" t="n">
        <f aca="false">MOD(INT(E716/86400)+3,7)</f>
        <v>2</v>
      </c>
      <c r="Z716" s="9" t="n">
        <f aca="false">MOD(INT(E716/3600),24)</f>
        <v>10</v>
      </c>
      <c r="AA716" s="6" t="s">
        <v>1677</v>
      </c>
    </row>
    <row r="717" customFormat="false" ht="15" hidden="false" customHeight="false" outlineLevel="0" collapsed="false">
      <c r="A717" s="6" t="s">
        <v>1678</v>
      </c>
      <c r="B717" s="6" t="s">
        <v>43</v>
      </c>
      <c r="C717" s="6" t="s">
        <v>46</v>
      </c>
      <c r="D717" s="6" t="s">
        <v>171</v>
      </c>
      <c r="E717" s="6" t="n">
        <v>1784715576</v>
      </c>
      <c r="F717" s="6" t="n">
        <v>1784715825</v>
      </c>
      <c r="G717" s="6" t="n">
        <v>1784715613</v>
      </c>
      <c r="H717" s="6" t="n">
        <v>1784720488</v>
      </c>
      <c r="J717" s="6" t="n">
        <v>0</v>
      </c>
      <c r="K717" s="6" t="n">
        <v>0</v>
      </c>
      <c r="L717" s="9" t="n">
        <f aca="false">IF(AND(E717&gt;=Scenario!$B$11,E717&lt;Scenario!$B$12),1,0)</f>
        <v>1</v>
      </c>
      <c r="M717" s="9" t="n">
        <f aca="false">IF(AND(L717=1,ISNUMBER(F717)),MAX(0,F717-E717)/60,"")</f>
        <v>4.15</v>
      </c>
      <c r="N717" s="9" t="n">
        <f aca="false">IF(AND(L717=1,ISNUMBER(G717)),MAX(0,G717-E717)/60,"")</f>
        <v>0.616666666666667</v>
      </c>
      <c r="O717" s="9" t="n">
        <f aca="false">IF(ISNUMBER(H717),IF(AND(H717&gt;=Scenario!$B$11,H717&lt;Scenario!$B$12),1,0),0)</f>
        <v>1</v>
      </c>
      <c r="P717" s="9" t="n">
        <f aca="false">IF(O717=1,MAX(0,H717-E717)/60,"")</f>
        <v>81.8666666666667</v>
      </c>
      <c r="Q717" s="9" t="n">
        <f aca="false">INDEX(Scenario!$B$18:$B$20,MATCH(B717,Scenario!$A$18:$A$20,0))</f>
        <v>60</v>
      </c>
      <c r="R717" s="9" t="n">
        <f aca="false">INDEX(Scenario!$C$18:$C$20,MATCH(B717,Scenario!$A$18:$A$20,0))</f>
        <v>1440</v>
      </c>
      <c r="S717" s="9" t="n">
        <f aca="false">IF(ISNUMBER(M717),IF(M717&lt;=Q717,1,0),"")</f>
        <v>1</v>
      </c>
      <c r="T717" s="9" t="n">
        <f aca="false">IF(ISNUMBER(P717),IF(P717&lt;=R717,1,0),"")</f>
        <v>1</v>
      </c>
      <c r="U717" s="9" t="n">
        <f aca="false">IF(E717&gt;Scenario!$B$14,0,IF(OR(AND(ISNUMBER(H717),H717&lt;=Scenario!$B$14),AND(ISNUMBER(I717),I717&lt;=Scenario!$B$14)),0,1))</f>
        <v>0</v>
      </c>
      <c r="V717" s="9" t="n">
        <f aca="false">IF(AND(U717=1,(Scenario!$B$14-E717)/60&gt;R717),1,0)</f>
        <v>0</v>
      </c>
      <c r="W717" s="9" t="n">
        <f aca="false">IF(OR(C717=Scenario!$B$22,C717=Scenario!$C$22),1,0)</f>
        <v>1</v>
      </c>
      <c r="X717" s="9" t="n">
        <f aca="false">IF(ISNUMBER(I717),1,0)</f>
        <v>0</v>
      </c>
      <c r="Y717" s="9" t="n">
        <f aca="false">MOD(INT(E717/86400)+3,7)</f>
        <v>2</v>
      </c>
      <c r="Z717" s="9" t="n">
        <f aca="false">MOD(INT(E717/3600),24)</f>
        <v>10</v>
      </c>
      <c r="AA717" s="6" t="s">
        <v>1679</v>
      </c>
    </row>
    <row r="718" customFormat="false" ht="15" hidden="false" customHeight="false" outlineLevel="0" collapsed="false">
      <c r="A718" s="6" t="s">
        <v>1680</v>
      </c>
      <c r="B718" s="6" t="s">
        <v>43</v>
      </c>
      <c r="C718" s="6" t="s">
        <v>46</v>
      </c>
      <c r="D718" s="6" t="s">
        <v>171</v>
      </c>
      <c r="E718" s="6" t="n">
        <v>1784716813</v>
      </c>
      <c r="F718" s="6" t="n">
        <v>1784717053</v>
      </c>
      <c r="G718" s="6" t="n">
        <v>1784716847</v>
      </c>
      <c r="H718" s="6" t="n">
        <v>1784721164</v>
      </c>
      <c r="J718" s="6" t="n">
        <v>0</v>
      </c>
      <c r="K718" s="6" t="n">
        <v>0</v>
      </c>
      <c r="L718" s="9" t="n">
        <f aca="false">IF(AND(E718&gt;=Scenario!$B$11,E718&lt;Scenario!$B$12),1,0)</f>
        <v>1</v>
      </c>
      <c r="M718" s="9" t="n">
        <f aca="false">IF(AND(L718=1,ISNUMBER(F718)),MAX(0,F718-E718)/60,"")</f>
        <v>4</v>
      </c>
      <c r="N718" s="9" t="n">
        <f aca="false">IF(AND(L718=1,ISNUMBER(G718)),MAX(0,G718-E718)/60,"")</f>
        <v>0.566666666666667</v>
      </c>
      <c r="O718" s="9" t="n">
        <f aca="false">IF(ISNUMBER(H718),IF(AND(H718&gt;=Scenario!$B$11,H718&lt;Scenario!$B$12),1,0),0)</f>
        <v>1</v>
      </c>
      <c r="P718" s="9" t="n">
        <f aca="false">IF(O718=1,MAX(0,H718-E718)/60,"")</f>
        <v>72.5166666666667</v>
      </c>
      <c r="Q718" s="9" t="n">
        <f aca="false">INDEX(Scenario!$B$18:$B$20,MATCH(B718,Scenario!$A$18:$A$20,0))</f>
        <v>60</v>
      </c>
      <c r="R718" s="9" t="n">
        <f aca="false">INDEX(Scenario!$C$18:$C$20,MATCH(B718,Scenario!$A$18:$A$20,0))</f>
        <v>1440</v>
      </c>
      <c r="S718" s="9" t="n">
        <f aca="false">IF(ISNUMBER(M718),IF(M718&lt;=Q718,1,0),"")</f>
        <v>1</v>
      </c>
      <c r="T718" s="9" t="n">
        <f aca="false">IF(ISNUMBER(P718),IF(P718&lt;=R718,1,0),"")</f>
        <v>1</v>
      </c>
      <c r="U718" s="9" t="n">
        <f aca="false">IF(E718&gt;Scenario!$B$14,0,IF(OR(AND(ISNUMBER(H718),H718&lt;=Scenario!$B$14),AND(ISNUMBER(I718),I718&lt;=Scenario!$B$14)),0,1))</f>
        <v>0</v>
      </c>
      <c r="V718" s="9" t="n">
        <f aca="false">IF(AND(U718=1,(Scenario!$B$14-E718)/60&gt;R718),1,0)</f>
        <v>0</v>
      </c>
      <c r="W718" s="9" t="n">
        <f aca="false">IF(OR(C718=Scenario!$B$22,C718=Scenario!$C$22),1,0)</f>
        <v>1</v>
      </c>
      <c r="X718" s="9" t="n">
        <f aca="false">IF(ISNUMBER(I718),1,0)</f>
        <v>0</v>
      </c>
      <c r="Y718" s="9" t="n">
        <f aca="false">MOD(INT(E718/86400)+3,7)</f>
        <v>2</v>
      </c>
      <c r="Z718" s="9" t="n">
        <f aca="false">MOD(INT(E718/3600),24)</f>
        <v>10</v>
      </c>
      <c r="AA718" s="6" t="s">
        <v>1681</v>
      </c>
    </row>
    <row r="719" customFormat="false" ht="15" hidden="false" customHeight="false" outlineLevel="0" collapsed="false">
      <c r="A719" s="6" t="s">
        <v>1682</v>
      </c>
      <c r="B719" s="6" t="s">
        <v>44</v>
      </c>
      <c r="C719" s="6" t="s">
        <v>249</v>
      </c>
      <c r="D719" s="6" t="s">
        <v>171</v>
      </c>
      <c r="E719" s="6" t="n">
        <v>1784717161</v>
      </c>
      <c r="F719" s="6" t="n">
        <v>1784719994</v>
      </c>
      <c r="G719" s="6" t="n">
        <v>1784719857</v>
      </c>
      <c r="H719" s="6" t="n">
        <v>1784726406</v>
      </c>
      <c r="J719" s="6" t="n">
        <v>0</v>
      </c>
      <c r="K719" s="6" t="n">
        <v>0</v>
      </c>
      <c r="L719" s="9" t="n">
        <f aca="false">IF(AND(E719&gt;=Scenario!$B$11,E719&lt;Scenario!$B$12),1,0)</f>
        <v>1</v>
      </c>
      <c r="M719" s="9" t="n">
        <f aca="false">IF(AND(L719=1,ISNUMBER(F719)),MAX(0,F719-E719)/60,"")</f>
        <v>47.2166666666667</v>
      </c>
      <c r="N719" s="9" t="n">
        <f aca="false">IF(AND(L719=1,ISNUMBER(G719)),MAX(0,G719-E719)/60,"")</f>
        <v>44.9333333333333</v>
      </c>
      <c r="O719" s="9" t="n">
        <f aca="false">IF(ISNUMBER(H719),IF(AND(H719&gt;=Scenario!$B$11,H719&lt;Scenario!$B$12),1,0),0)</f>
        <v>1</v>
      </c>
      <c r="P719" s="9" t="n">
        <f aca="false">IF(O719=1,MAX(0,H719-E719)/60,"")</f>
        <v>154.083333333333</v>
      </c>
      <c r="Q719" s="9" t="n">
        <f aca="false">INDEX(Scenario!$B$18:$B$20,MATCH(B719,Scenario!$A$18:$A$20,0))</f>
        <v>240</v>
      </c>
      <c r="R719" s="9" t="n">
        <f aca="false">INDEX(Scenario!$C$18:$C$20,MATCH(B719,Scenario!$A$18:$A$20,0))</f>
        <v>4320</v>
      </c>
      <c r="S719" s="9" t="n">
        <f aca="false">IF(ISNUMBER(M719),IF(M719&lt;=Q719,1,0),"")</f>
        <v>1</v>
      </c>
      <c r="T719" s="9" t="n">
        <f aca="false">IF(ISNUMBER(P719),IF(P719&lt;=R719,1,0),"")</f>
        <v>1</v>
      </c>
      <c r="U719" s="9" t="n">
        <f aca="false">IF(E719&gt;Scenario!$B$14,0,IF(OR(AND(ISNUMBER(H719),H719&lt;=Scenario!$B$14),AND(ISNUMBER(I719),I719&lt;=Scenario!$B$14)),0,1))</f>
        <v>0</v>
      </c>
      <c r="V719" s="9" t="n">
        <f aca="false">IF(AND(U719=1,(Scenario!$B$14-E719)/60&gt;R719),1,0)</f>
        <v>0</v>
      </c>
      <c r="W719" s="9" t="n">
        <f aca="false">IF(OR(C719=Scenario!$B$22,C719=Scenario!$C$22),1,0)</f>
        <v>0</v>
      </c>
      <c r="X719" s="9" t="n">
        <f aca="false">IF(ISNUMBER(I719),1,0)</f>
        <v>0</v>
      </c>
      <c r="Y719" s="9" t="n">
        <f aca="false">MOD(INT(E719/86400)+3,7)</f>
        <v>2</v>
      </c>
      <c r="Z719" s="9" t="n">
        <f aca="false">MOD(INT(E719/3600),24)</f>
        <v>10</v>
      </c>
      <c r="AA719" s="6" t="s">
        <v>1683</v>
      </c>
    </row>
    <row r="720" customFormat="false" ht="15" hidden="false" customHeight="false" outlineLevel="0" collapsed="false">
      <c r="A720" s="6" t="s">
        <v>1684</v>
      </c>
      <c r="B720" s="6" t="s">
        <v>43</v>
      </c>
      <c r="C720" s="6" t="s">
        <v>249</v>
      </c>
      <c r="D720" s="6" t="s">
        <v>170</v>
      </c>
      <c r="E720" s="6" t="n">
        <v>1784717397</v>
      </c>
      <c r="F720" s="6" t="n">
        <v>1784717759</v>
      </c>
      <c r="G720" s="6" t="n">
        <v>1784717636</v>
      </c>
      <c r="H720" s="6" t="n">
        <v>1784720139</v>
      </c>
      <c r="J720" s="6" t="n">
        <v>0</v>
      </c>
      <c r="K720" s="6" t="n">
        <v>0</v>
      </c>
      <c r="L720" s="9" t="n">
        <f aca="false">IF(AND(E720&gt;=Scenario!$B$11,E720&lt;Scenario!$B$12),1,0)</f>
        <v>1</v>
      </c>
      <c r="M720" s="9" t="n">
        <f aca="false">IF(AND(L720=1,ISNUMBER(F720)),MAX(0,F720-E720)/60,"")</f>
        <v>6.03333333333333</v>
      </c>
      <c r="N720" s="9" t="n">
        <f aca="false">IF(AND(L720=1,ISNUMBER(G720)),MAX(0,G720-E720)/60,"")</f>
        <v>3.98333333333333</v>
      </c>
      <c r="O720" s="9" t="n">
        <f aca="false">IF(ISNUMBER(H720),IF(AND(H720&gt;=Scenario!$B$11,H720&lt;Scenario!$B$12),1,0),0)</f>
        <v>1</v>
      </c>
      <c r="P720" s="9" t="n">
        <f aca="false">IF(O720=1,MAX(0,H720-E720)/60,"")</f>
        <v>45.7</v>
      </c>
      <c r="Q720" s="9" t="n">
        <f aca="false">INDEX(Scenario!$B$18:$B$20,MATCH(B720,Scenario!$A$18:$A$20,0))</f>
        <v>60</v>
      </c>
      <c r="R720" s="9" t="n">
        <f aca="false">INDEX(Scenario!$C$18:$C$20,MATCH(B720,Scenario!$A$18:$A$20,0))</f>
        <v>1440</v>
      </c>
      <c r="S720" s="9" t="n">
        <f aca="false">IF(ISNUMBER(M720),IF(M720&lt;=Q720,1,0),"")</f>
        <v>1</v>
      </c>
      <c r="T720" s="9" t="n">
        <f aca="false">IF(ISNUMBER(P720),IF(P720&lt;=R720,1,0),"")</f>
        <v>1</v>
      </c>
      <c r="U720" s="9" t="n">
        <f aca="false">IF(E720&gt;Scenario!$B$14,0,IF(OR(AND(ISNUMBER(H720),H720&lt;=Scenario!$B$14),AND(ISNUMBER(I720),I720&lt;=Scenario!$B$14)),0,1))</f>
        <v>0</v>
      </c>
      <c r="V720" s="9" t="n">
        <f aca="false">IF(AND(U720=1,(Scenario!$B$14-E720)/60&gt;R720),1,0)</f>
        <v>0</v>
      </c>
      <c r="W720" s="9" t="n">
        <f aca="false">IF(OR(C720=Scenario!$B$22,C720=Scenario!$C$22),1,0)</f>
        <v>0</v>
      </c>
      <c r="X720" s="9" t="n">
        <f aca="false">IF(ISNUMBER(I720),1,0)</f>
        <v>0</v>
      </c>
      <c r="Y720" s="9" t="n">
        <f aca="false">MOD(INT(E720/86400)+3,7)</f>
        <v>2</v>
      </c>
      <c r="Z720" s="9" t="n">
        <f aca="false">MOD(INT(E720/3600),24)</f>
        <v>10</v>
      </c>
      <c r="AA720" s="6" t="s">
        <v>1685</v>
      </c>
    </row>
    <row r="721" customFormat="false" ht="15" hidden="false" customHeight="false" outlineLevel="0" collapsed="false">
      <c r="A721" s="6" t="s">
        <v>1686</v>
      </c>
      <c r="B721" s="6" t="s">
        <v>44</v>
      </c>
      <c r="C721" s="6" t="s">
        <v>46</v>
      </c>
      <c r="D721" s="6" t="s">
        <v>172</v>
      </c>
      <c r="E721" s="6" t="n">
        <v>1784719659</v>
      </c>
      <c r="F721" s="6" t="n">
        <v>1784719881</v>
      </c>
      <c r="G721" s="6" t="n">
        <v>1784719676</v>
      </c>
      <c r="H721" s="6" t="n">
        <v>1784722815</v>
      </c>
      <c r="J721" s="6" t="n">
        <v>0</v>
      </c>
      <c r="K721" s="6" t="n">
        <v>0</v>
      </c>
      <c r="L721" s="9" t="n">
        <f aca="false">IF(AND(E721&gt;=Scenario!$B$11,E721&lt;Scenario!$B$12),1,0)</f>
        <v>1</v>
      </c>
      <c r="M721" s="9" t="n">
        <f aca="false">IF(AND(L721=1,ISNUMBER(F721)),MAX(0,F721-E721)/60,"")</f>
        <v>3.7</v>
      </c>
      <c r="N721" s="9" t="n">
        <f aca="false">IF(AND(L721=1,ISNUMBER(G721)),MAX(0,G721-E721)/60,"")</f>
        <v>0.283333333333333</v>
      </c>
      <c r="O721" s="9" t="n">
        <f aca="false">IF(ISNUMBER(H721),IF(AND(H721&gt;=Scenario!$B$11,H721&lt;Scenario!$B$12),1,0),0)</f>
        <v>1</v>
      </c>
      <c r="P721" s="9" t="n">
        <f aca="false">IF(O721=1,MAX(0,H721-E721)/60,"")</f>
        <v>52.6</v>
      </c>
      <c r="Q721" s="9" t="n">
        <f aca="false">INDEX(Scenario!$B$18:$B$20,MATCH(B721,Scenario!$A$18:$A$20,0))</f>
        <v>240</v>
      </c>
      <c r="R721" s="9" t="n">
        <f aca="false">INDEX(Scenario!$C$18:$C$20,MATCH(B721,Scenario!$A$18:$A$20,0))</f>
        <v>4320</v>
      </c>
      <c r="S721" s="9" t="n">
        <f aca="false">IF(ISNUMBER(M721),IF(M721&lt;=Q721,1,0),"")</f>
        <v>1</v>
      </c>
      <c r="T721" s="9" t="n">
        <f aca="false">IF(ISNUMBER(P721),IF(P721&lt;=R721,1,0),"")</f>
        <v>1</v>
      </c>
      <c r="U721" s="9" t="n">
        <f aca="false">IF(E721&gt;Scenario!$B$14,0,IF(OR(AND(ISNUMBER(H721),H721&lt;=Scenario!$B$14),AND(ISNUMBER(I721),I721&lt;=Scenario!$B$14)),0,1))</f>
        <v>0</v>
      </c>
      <c r="V721" s="9" t="n">
        <f aca="false">IF(AND(U721=1,(Scenario!$B$14-E721)/60&gt;R721),1,0)</f>
        <v>0</v>
      </c>
      <c r="W721" s="9" t="n">
        <f aca="false">IF(OR(C721=Scenario!$B$22,C721=Scenario!$C$22),1,0)</f>
        <v>1</v>
      </c>
      <c r="X721" s="9" t="n">
        <f aca="false">IF(ISNUMBER(I721),1,0)</f>
        <v>0</v>
      </c>
      <c r="Y721" s="9" t="n">
        <f aca="false">MOD(INT(E721/86400)+3,7)</f>
        <v>2</v>
      </c>
      <c r="Z721" s="9" t="n">
        <f aca="false">MOD(INT(E721/3600),24)</f>
        <v>11</v>
      </c>
      <c r="AA721" s="6" t="s">
        <v>1687</v>
      </c>
    </row>
    <row r="722" customFormat="false" ht="15" hidden="false" customHeight="false" outlineLevel="0" collapsed="false">
      <c r="A722" s="6" t="s">
        <v>1688</v>
      </c>
      <c r="B722" s="6" t="s">
        <v>44</v>
      </c>
      <c r="C722" s="6" t="s">
        <v>47</v>
      </c>
      <c r="D722" s="6" t="s">
        <v>171</v>
      </c>
      <c r="E722" s="6" t="n">
        <v>1784720792</v>
      </c>
      <c r="F722" s="6" t="n">
        <v>1784720900</v>
      </c>
      <c r="G722" s="6" t="n">
        <v>1784720803</v>
      </c>
      <c r="H722" s="6" t="n">
        <v>1784723439</v>
      </c>
      <c r="J722" s="6" t="n">
        <v>0</v>
      </c>
      <c r="K722" s="6" t="n">
        <v>0</v>
      </c>
      <c r="L722" s="9" t="n">
        <f aca="false">IF(AND(E722&gt;=Scenario!$B$11,E722&lt;Scenario!$B$12),1,0)</f>
        <v>1</v>
      </c>
      <c r="M722" s="9" t="n">
        <f aca="false">IF(AND(L722=1,ISNUMBER(F722)),MAX(0,F722-E722)/60,"")</f>
        <v>1.8</v>
      </c>
      <c r="N722" s="9" t="n">
        <f aca="false">IF(AND(L722=1,ISNUMBER(G722)),MAX(0,G722-E722)/60,"")</f>
        <v>0.183333333333333</v>
      </c>
      <c r="O722" s="9" t="n">
        <f aca="false">IF(ISNUMBER(H722),IF(AND(H722&gt;=Scenario!$B$11,H722&lt;Scenario!$B$12),1,0),0)</f>
        <v>1</v>
      </c>
      <c r="P722" s="9" t="n">
        <f aca="false">IF(O722=1,MAX(0,H722-E722)/60,"")</f>
        <v>44.1166666666667</v>
      </c>
      <c r="Q722" s="9" t="n">
        <f aca="false">INDEX(Scenario!$B$18:$B$20,MATCH(B722,Scenario!$A$18:$A$20,0))</f>
        <v>240</v>
      </c>
      <c r="R722" s="9" t="n">
        <f aca="false">INDEX(Scenario!$C$18:$C$20,MATCH(B722,Scenario!$A$18:$A$20,0))</f>
        <v>4320</v>
      </c>
      <c r="S722" s="9" t="n">
        <f aca="false">IF(ISNUMBER(M722),IF(M722&lt;=Q722,1,0),"")</f>
        <v>1</v>
      </c>
      <c r="T722" s="9" t="n">
        <f aca="false">IF(ISNUMBER(P722),IF(P722&lt;=R722,1,0),"")</f>
        <v>1</v>
      </c>
      <c r="U722" s="9" t="n">
        <f aca="false">IF(E722&gt;Scenario!$B$14,0,IF(OR(AND(ISNUMBER(H722),H722&lt;=Scenario!$B$14),AND(ISNUMBER(I722),I722&lt;=Scenario!$B$14)),0,1))</f>
        <v>0</v>
      </c>
      <c r="V722" s="9" t="n">
        <f aca="false">IF(AND(U722=1,(Scenario!$B$14-E722)/60&gt;R722),1,0)</f>
        <v>0</v>
      </c>
      <c r="W722" s="9" t="n">
        <f aca="false">IF(OR(C722=Scenario!$B$22,C722=Scenario!$C$22),1,0)</f>
        <v>1</v>
      </c>
      <c r="X722" s="9" t="n">
        <f aca="false">IF(ISNUMBER(I722),1,0)</f>
        <v>0</v>
      </c>
      <c r="Y722" s="9" t="n">
        <f aca="false">MOD(INT(E722/86400)+3,7)</f>
        <v>2</v>
      </c>
      <c r="Z722" s="9" t="n">
        <f aca="false">MOD(INT(E722/3600),24)</f>
        <v>11</v>
      </c>
      <c r="AA722" s="6" t="s">
        <v>1689</v>
      </c>
    </row>
    <row r="723" customFormat="false" ht="15" hidden="false" customHeight="false" outlineLevel="0" collapsed="false">
      <c r="A723" s="6" t="s">
        <v>1690</v>
      </c>
      <c r="B723" s="6" t="s">
        <v>44</v>
      </c>
      <c r="C723" s="6" t="s">
        <v>288</v>
      </c>
      <c r="D723" s="6" t="s">
        <v>170</v>
      </c>
      <c r="E723" s="6" t="n">
        <v>1784723178</v>
      </c>
      <c r="F723" s="6" t="n">
        <v>1784723399</v>
      </c>
      <c r="G723" s="6" t="n">
        <v>1784723209</v>
      </c>
      <c r="H723" s="6" t="n">
        <v>1784724375</v>
      </c>
      <c r="J723" s="6" t="n">
        <v>0</v>
      </c>
      <c r="K723" s="6" t="n">
        <v>0</v>
      </c>
      <c r="L723" s="9" t="n">
        <f aca="false">IF(AND(E723&gt;=Scenario!$B$11,E723&lt;Scenario!$B$12),1,0)</f>
        <v>1</v>
      </c>
      <c r="M723" s="9" t="n">
        <f aca="false">IF(AND(L723=1,ISNUMBER(F723)),MAX(0,F723-E723)/60,"")</f>
        <v>3.68333333333333</v>
      </c>
      <c r="N723" s="9" t="n">
        <f aca="false">IF(AND(L723=1,ISNUMBER(G723)),MAX(0,G723-E723)/60,"")</f>
        <v>0.516666666666667</v>
      </c>
      <c r="O723" s="9" t="n">
        <f aca="false">IF(ISNUMBER(H723),IF(AND(H723&gt;=Scenario!$B$11,H723&lt;Scenario!$B$12),1,0),0)</f>
        <v>1</v>
      </c>
      <c r="P723" s="9" t="n">
        <f aca="false">IF(O723=1,MAX(0,H723-E723)/60,"")</f>
        <v>19.95</v>
      </c>
      <c r="Q723" s="9" t="n">
        <f aca="false">INDEX(Scenario!$B$18:$B$20,MATCH(B723,Scenario!$A$18:$A$20,0))</f>
        <v>240</v>
      </c>
      <c r="R723" s="9" t="n">
        <f aca="false">INDEX(Scenario!$C$18:$C$20,MATCH(B723,Scenario!$A$18:$A$20,0))</f>
        <v>4320</v>
      </c>
      <c r="S723" s="9" t="n">
        <f aca="false">IF(ISNUMBER(M723),IF(M723&lt;=Q723,1,0),"")</f>
        <v>1</v>
      </c>
      <c r="T723" s="9" t="n">
        <f aca="false">IF(ISNUMBER(P723),IF(P723&lt;=R723,1,0),"")</f>
        <v>1</v>
      </c>
      <c r="U723" s="9" t="n">
        <f aca="false">IF(E723&gt;Scenario!$B$14,0,IF(OR(AND(ISNUMBER(H723),H723&lt;=Scenario!$B$14),AND(ISNUMBER(I723),I723&lt;=Scenario!$B$14)),0,1))</f>
        <v>0</v>
      </c>
      <c r="V723" s="9" t="n">
        <f aca="false">IF(AND(U723=1,(Scenario!$B$14-E723)/60&gt;R723),1,0)</f>
        <v>0</v>
      </c>
      <c r="W723" s="9" t="n">
        <f aca="false">IF(OR(C723=Scenario!$B$22,C723=Scenario!$C$22),1,0)</f>
        <v>0</v>
      </c>
      <c r="X723" s="9" t="n">
        <f aca="false">IF(ISNUMBER(I723),1,0)</f>
        <v>0</v>
      </c>
      <c r="Y723" s="9" t="n">
        <f aca="false">MOD(INT(E723/86400)+3,7)</f>
        <v>2</v>
      </c>
      <c r="Z723" s="9" t="n">
        <f aca="false">MOD(INT(E723/3600),24)</f>
        <v>12</v>
      </c>
      <c r="AA723" s="6" t="s">
        <v>1691</v>
      </c>
    </row>
    <row r="724" customFormat="false" ht="15" hidden="false" customHeight="false" outlineLevel="0" collapsed="false">
      <c r="A724" s="6" t="s">
        <v>1692</v>
      </c>
      <c r="B724" s="6" t="s">
        <v>44</v>
      </c>
      <c r="C724" s="6" t="s">
        <v>288</v>
      </c>
      <c r="D724" s="6" t="s">
        <v>170</v>
      </c>
      <c r="E724" s="6" t="n">
        <v>1784723890</v>
      </c>
      <c r="F724" s="6" t="n">
        <v>1784724137</v>
      </c>
      <c r="G724" s="6" t="n">
        <v>1784723919</v>
      </c>
      <c r="H724" s="6" t="n">
        <v>1784728839</v>
      </c>
      <c r="J724" s="6" t="n">
        <v>0</v>
      </c>
      <c r="K724" s="6" t="n">
        <v>0</v>
      </c>
      <c r="L724" s="9" t="n">
        <f aca="false">IF(AND(E724&gt;=Scenario!$B$11,E724&lt;Scenario!$B$12),1,0)</f>
        <v>1</v>
      </c>
      <c r="M724" s="9" t="n">
        <f aca="false">IF(AND(L724=1,ISNUMBER(F724)),MAX(0,F724-E724)/60,"")</f>
        <v>4.11666666666667</v>
      </c>
      <c r="N724" s="9" t="n">
        <f aca="false">IF(AND(L724=1,ISNUMBER(G724)),MAX(0,G724-E724)/60,"")</f>
        <v>0.483333333333333</v>
      </c>
      <c r="O724" s="9" t="n">
        <f aca="false">IF(ISNUMBER(H724),IF(AND(H724&gt;=Scenario!$B$11,H724&lt;Scenario!$B$12),1,0),0)</f>
        <v>1</v>
      </c>
      <c r="P724" s="9" t="n">
        <f aca="false">IF(O724=1,MAX(0,H724-E724)/60,"")</f>
        <v>82.4833333333333</v>
      </c>
      <c r="Q724" s="9" t="n">
        <f aca="false">INDEX(Scenario!$B$18:$B$20,MATCH(B724,Scenario!$A$18:$A$20,0))</f>
        <v>240</v>
      </c>
      <c r="R724" s="9" t="n">
        <f aca="false">INDEX(Scenario!$C$18:$C$20,MATCH(B724,Scenario!$A$18:$A$20,0))</f>
        <v>4320</v>
      </c>
      <c r="S724" s="9" t="n">
        <f aca="false">IF(ISNUMBER(M724),IF(M724&lt;=Q724,1,0),"")</f>
        <v>1</v>
      </c>
      <c r="T724" s="9" t="n">
        <f aca="false">IF(ISNUMBER(P724),IF(P724&lt;=R724,1,0),"")</f>
        <v>1</v>
      </c>
      <c r="U724" s="9" t="n">
        <f aca="false">IF(E724&gt;Scenario!$B$14,0,IF(OR(AND(ISNUMBER(H724),H724&lt;=Scenario!$B$14),AND(ISNUMBER(I724),I724&lt;=Scenario!$B$14)),0,1))</f>
        <v>0</v>
      </c>
      <c r="V724" s="9" t="n">
        <f aca="false">IF(AND(U724=1,(Scenario!$B$14-E724)/60&gt;R724),1,0)</f>
        <v>0</v>
      </c>
      <c r="W724" s="9" t="n">
        <f aca="false">IF(OR(C724=Scenario!$B$22,C724=Scenario!$C$22),1,0)</f>
        <v>0</v>
      </c>
      <c r="X724" s="9" t="n">
        <f aca="false">IF(ISNUMBER(I724),1,0)</f>
        <v>0</v>
      </c>
      <c r="Y724" s="9" t="n">
        <f aca="false">MOD(INT(E724/86400)+3,7)</f>
        <v>2</v>
      </c>
      <c r="Z724" s="9" t="n">
        <f aca="false">MOD(INT(E724/3600),24)</f>
        <v>12</v>
      </c>
      <c r="AA724" s="6" t="s">
        <v>1693</v>
      </c>
    </row>
    <row r="725" customFormat="false" ht="15" hidden="false" customHeight="false" outlineLevel="0" collapsed="false">
      <c r="A725" s="6" t="s">
        <v>1694</v>
      </c>
      <c r="B725" s="6" t="s">
        <v>44</v>
      </c>
      <c r="C725" s="6" t="s">
        <v>249</v>
      </c>
      <c r="D725" s="6" t="s">
        <v>172</v>
      </c>
      <c r="E725" s="6" t="n">
        <v>1784724341</v>
      </c>
      <c r="F725" s="6" t="n">
        <v>1784724595</v>
      </c>
      <c r="G725" s="6" t="n">
        <v>1784724384</v>
      </c>
      <c r="H725" s="6" t="n">
        <v>1784727037</v>
      </c>
      <c r="J725" s="6" t="n">
        <v>0</v>
      </c>
      <c r="K725" s="6" t="n">
        <v>0</v>
      </c>
      <c r="L725" s="9" t="n">
        <f aca="false">IF(AND(E725&gt;=Scenario!$B$11,E725&lt;Scenario!$B$12),1,0)</f>
        <v>1</v>
      </c>
      <c r="M725" s="9" t="n">
        <f aca="false">IF(AND(L725=1,ISNUMBER(F725)),MAX(0,F725-E725)/60,"")</f>
        <v>4.23333333333333</v>
      </c>
      <c r="N725" s="9" t="n">
        <f aca="false">IF(AND(L725=1,ISNUMBER(G725)),MAX(0,G725-E725)/60,"")</f>
        <v>0.716666666666667</v>
      </c>
      <c r="O725" s="9" t="n">
        <f aca="false">IF(ISNUMBER(H725),IF(AND(H725&gt;=Scenario!$B$11,H725&lt;Scenario!$B$12),1,0),0)</f>
        <v>1</v>
      </c>
      <c r="P725" s="9" t="n">
        <f aca="false">IF(O725=1,MAX(0,H725-E725)/60,"")</f>
        <v>44.9333333333333</v>
      </c>
      <c r="Q725" s="9" t="n">
        <f aca="false">INDEX(Scenario!$B$18:$B$20,MATCH(B725,Scenario!$A$18:$A$20,0))</f>
        <v>240</v>
      </c>
      <c r="R725" s="9" t="n">
        <f aca="false">INDEX(Scenario!$C$18:$C$20,MATCH(B725,Scenario!$A$18:$A$20,0))</f>
        <v>4320</v>
      </c>
      <c r="S725" s="9" t="n">
        <f aca="false">IF(ISNUMBER(M725),IF(M725&lt;=Q725,1,0),"")</f>
        <v>1</v>
      </c>
      <c r="T725" s="9" t="n">
        <f aca="false">IF(ISNUMBER(P725),IF(P725&lt;=R725,1,0),"")</f>
        <v>1</v>
      </c>
      <c r="U725" s="9" t="n">
        <f aca="false">IF(E725&gt;Scenario!$B$14,0,IF(OR(AND(ISNUMBER(H725),H725&lt;=Scenario!$B$14),AND(ISNUMBER(I725),I725&lt;=Scenario!$B$14)),0,1))</f>
        <v>0</v>
      </c>
      <c r="V725" s="9" t="n">
        <f aca="false">IF(AND(U725=1,(Scenario!$B$14-E725)/60&gt;R725),1,0)</f>
        <v>0</v>
      </c>
      <c r="W725" s="9" t="n">
        <f aca="false">IF(OR(C725=Scenario!$B$22,C725=Scenario!$C$22),1,0)</f>
        <v>0</v>
      </c>
      <c r="X725" s="9" t="n">
        <f aca="false">IF(ISNUMBER(I725),1,0)</f>
        <v>0</v>
      </c>
      <c r="Y725" s="9" t="n">
        <f aca="false">MOD(INT(E725/86400)+3,7)</f>
        <v>2</v>
      </c>
      <c r="Z725" s="9" t="n">
        <f aca="false">MOD(INT(E725/3600),24)</f>
        <v>12</v>
      </c>
      <c r="AA725" s="6" t="s">
        <v>1695</v>
      </c>
    </row>
    <row r="726" customFormat="false" ht="15" hidden="false" customHeight="false" outlineLevel="0" collapsed="false">
      <c r="A726" s="6" t="s">
        <v>1696</v>
      </c>
      <c r="B726" s="6" t="s">
        <v>44</v>
      </c>
      <c r="C726" s="6" t="s">
        <v>249</v>
      </c>
      <c r="D726" s="6" t="s">
        <v>170</v>
      </c>
      <c r="E726" s="6" t="n">
        <v>1784724928</v>
      </c>
      <c r="F726" s="6" t="n">
        <v>1784725185</v>
      </c>
      <c r="G726" s="6" t="n">
        <v>1784724981</v>
      </c>
      <c r="H726" s="6" t="n">
        <v>1784727180</v>
      </c>
      <c r="J726" s="6" t="n">
        <v>0</v>
      </c>
      <c r="K726" s="6" t="n">
        <v>0</v>
      </c>
      <c r="L726" s="9" t="n">
        <f aca="false">IF(AND(E726&gt;=Scenario!$B$11,E726&lt;Scenario!$B$12),1,0)</f>
        <v>1</v>
      </c>
      <c r="M726" s="9" t="n">
        <f aca="false">IF(AND(L726=1,ISNUMBER(F726)),MAX(0,F726-E726)/60,"")</f>
        <v>4.28333333333333</v>
      </c>
      <c r="N726" s="9" t="n">
        <f aca="false">IF(AND(L726=1,ISNUMBER(G726)),MAX(0,G726-E726)/60,"")</f>
        <v>0.883333333333333</v>
      </c>
      <c r="O726" s="9" t="n">
        <f aca="false">IF(ISNUMBER(H726),IF(AND(H726&gt;=Scenario!$B$11,H726&lt;Scenario!$B$12),1,0),0)</f>
        <v>1</v>
      </c>
      <c r="P726" s="9" t="n">
        <f aca="false">IF(O726=1,MAX(0,H726-E726)/60,"")</f>
        <v>37.5333333333333</v>
      </c>
      <c r="Q726" s="9" t="n">
        <f aca="false">INDEX(Scenario!$B$18:$B$20,MATCH(B726,Scenario!$A$18:$A$20,0))</f>
        <v>240</v>
      </c>
      <c r="R726" s="9" t="n">
        <f aca="false">INDEX(Scenario!$C$18:$C$20,MATCH(B726,Scenario!$A$18:$A$20,0))</f>
        <v>4320</v>
      </c>
      <c r="S726" s="9" t="n">
        <f aca="false">IF(ISNUMBER(M726),IF(M726&lt;=Q726,1,0),"")</f>
        <v>1</v>
      </c>
      <c r="T726" s="9" t="n">
        <f aca="false">IF(ISNUMBER(P726),IF(P726&lt;=R726,1,0),"")</f>
        <v>1</v>
      </c>
      <c r="U726" s="9" t="n">
        <f aca="false">IF(E726&gt;Scenario!$B$14,0,IF(OR(AND(ISNUMBER(H726),H726&lt;=Scenario!$B$14),AND(ISNUMBER(I726),I726&lt;=Scenario!$B$14)),0,1))</f>
        <v>0</v>
      </c>
      <c r="V726" s="9" t="n">
        <f aca="false">IF(AND(U726=1,(Scenario!$B$14-E726)/60&gt;R726),1,0)</f>
        <v>0</v>
      </c>
      <c r="W726" s="9" t="n">
        <f aca="false">IF(OR(C726=Scenario!$B$22,C726=Scenario!$C$22),1,0)</f>
        <v>0</v>
      </c>
      <c r="X726" s="9" t="n">
        <f aca="false">IF(ISNUMBER(I726),1,0)</f>
        <v>0</v>
      </c>
      <c r="Y726" s="9" t="n">
        <f aca="false">MOD(INT(E726/86400)+3,7)</f>
        <v>2</v>
      </c>
      <c r="Z726" s="9" t="n">
        <f aca="false">MOD(INT(E726/3600),24)</f>
        <v>12</v>
      </c>
      <c r="AA726" s="6" t="s">
        <v>1697</v>
      </c>
    </row>
    <row r="727" customFormat="false" ht="15" hidden="false" customHeight="false" outlineLevel="0" collapsed="false">
      <c r="A727" s="6" t="s">
        <v>1698</v>
      </c>
      <c r="B727" s="6" t="s">
        <v>43</v>
      </c>
      <c r="C727" s="6" t="s">
        <v>249</v>
      </c>
      <c r="D727" s="6" t="s">
        <v>170</v>
      </c>
      <c r="E727" s="6" t="n">
        <v>1784725020</v>
      </c>
      <c r="F727" s="6" t="n">
        <v>1784725185</v>
      </c>
      <c r="G727" s="6" t="n">
        <v>1784725071</v>
      </c>
      <c r="H727" s="6" t="n">
        <v>1784727612</v>
      </c>
      <c r="J727" s="6" t="n">
        <v>0</v>
      </c>
      <c r="K727" s="6" t="n">
        <v>0</v>
      </c>
      <c r="L727" s="9" t="n">
        <f aca="false">IF(AND(E727&gt;=Scenario!$B$11,E727&lt;Scenario!$B$12),1,0)</f>
        <v>1</v>
      </c>
      <c r="M727" s="9" t="n">
        <f aca="false">IF(AND(L727=1,ISNUMBER(F727)),MAX(0,F727-E727)/60,"")</f>
        <v>2.75</v>
      </c>
      <c r="N727" s="9" t="n">
        <f aca="false">IF(AND(L727=1,ISNUMBER(G727)),MAX(0,G727-E727)/60,"")</f>
        <v>0.85</v>
      </c>
      <c r="O727" s="9" t="n">
        <f aca="false">IF(ISNUMBER(H727),IF(AND(H727&gt;=Scenario!$B$11,H727&lt;Scenario!$B$12),1,0),0)</f>
        <v>1</v>
      </c>
      <c r="P727" s="9" t="n">
        <f aca="false">IF(O727=1,MAX(0,H727-E727)/60,"")</f>
        <v>43.2</v>
      </c>
      <c r="Q727" s="9" t="n">
        <f aca="false">INDEX(Scenario!$B$18:$B$20,MATCH(B727,Scenario!$A$18:$A$20,0))</f>
        <v>60</v>
      </c>
      <c r="R727" s="9" t="n">
        <f aca="false">INDEX(Scenario!$C$18:$C$20,MATCH(B727,Scenario!$A$18:$A$20,0))</f>
        <v>1440</v>
      </c>
      <c r="S727" s="9" t="n">
        <f aca="false">IF(ISNUMBER(M727),IF(M727&lt;=Q727,1,0),"")</f>
        <v>1</v>
      </c>
      <c r="T727" s="9" t="n">
        <f aca="false">IF(ISNUMBER(P727),IF(P727&lt;=R727,1,0),"")</f>
        <v>1</v>
      </c>
      <c r="U727" s="9" t="n">
        <f aca="false">IF(E727&gt;Scenario!$B$14,0,IF(OR(AND(ISNUMBER(H727),H727&lt;=Scenario!$B$14),AND(ISNUMBER(I727),I727&lt;=Scenario!$B$14)),0,1))</f>
        <v>0</v>
      </c>
      <c r="V727" s="9" t="n">
        <f aca="false">IF(AND(U727=1,(Scenario!$B$14-E727)/60&gt;R727),1,0)</f>
        <v>0</v>
      </c>
      <c r="W727" s="9" t="n">
        <f aca="false">IF(OR(C727=Scenario!$B$22,C727=Scenario!$C$22),1,0)</f>
        <v>0</v>
      </c>
      <c r="X727" s="9" t="n">
        <f aca="false">IF(ISNUMBER(I727),1,0)</f>
        <v>0</v>
      </c>
      <c r="Y727" s="9" t="n">
        <f aca="false">MOD(INT(E727/86400)+3,7)</f>
        <v>2</v>
      </c>
      <c r="Z727" s="9" t="n">
        <f aca="false">MOD(INT(E727/3600),24)</f>
        <v>12</v>
      </c>
      <c r="AA727" s="6" t="s">
        <v>1699</v>
      </c>
    </row>
    <row r="728" customFormat="false" ht="15" hidden="false" customHeight="false" outlineLevel="0" collapsed="false">
      <c r="A728" s="6" t="s">
        <v>1700</v>
      </c>
      <c r="B728" s="6" t="s">
        <v>44</v>
      </c>
      <c r="C728" s="6" t="s">
        <v>288</v>
      </c>
      <c r="D728" s="6" t="s">
        <v>170</v>
      </c>
      <c r="E728" s="6" t="n">
        <v>1784725047</v>
      </c>
      <c r="F728" s="6" t="n">
        <v>1784727399</v>
      </c>
      <c r="G728" s="6" t="n">
        <v>1784727229</v>
      </c>
      <c r="H728" s="6" t="n">
        <v>1784728245</v>
      </c>
      <c r="J728" s="6" t="n">
        <v>0</v>
      </c>
      <c r="K728" s="6" t="n">
        <v>0</v>
      </c>
      <c r="L728" s="9" t="n">
        <f aca="false">IF(AND(E728&gt;=Scenario!$B$11,E728&lt;Scenario!$B$12),1,0)</f>
        <v>1</v>
      </c>
      <c r="M728" s="9" t="n">
        <f aca="false">IF(AND(L728=1,ISNUMBER(F728)),MAX(0,F728-E728)/60,"")</f>
        <v>39.2</v>
      </c>
      <c r="N728" s="9" t="n">
        <f aca="false">IF(AND(L728=1,ISNUMBER(G728)),MAX(0,G728-E728)/60,"")</f>
        <v>36.3666666666667</v>
      </c>
      <c r="O728" s="9" t="n">
        <f aca="false">IF(ISNUMBER(H728),IF(AND(H728&gt;=Scenario!$B$11,H728&lt;Scenario!$B$12),1,0),0)</f>
        <v>1</v>
      </c>
      <c r="P728" s="9" t="n">
        <f aca="false">IF(O728=1,MAX(0,H728-E728)/60,"")</f>
        <v>53.3</v>
      </c>
      <c r="Q728" s="9" t="n">
        <f aca="false">INDEX(Scenario!$B$18:$B$20,MATCH(B728,Scenario!$A$18:$A$20,0))</f>
        <v>240</v>
      </c>
      <c r="R728" s="9" t="n">
        <f aca="false">INDEX(Scenario!$C$18:$C$20,MATCH(B728,Scenario!$A$18:$A$20,0))</f>
        <v>4320</v>
      </c>
      <c r="S728" s="9" t="n">
        <f aca="false">IF(ISNUMBER(M728),IF(M728&lt;=Q728,1,0),"")</f>
        <v>1</v>
      </c>
      <c r="T728" s="9" t="n">
        <f aca="false">IF(ISNUMBER(P728),IF(P728&lt;=R728,1,0),"")</f>
        <v>1</v>
      </c>
      <c r="U728" s="9" t="n">
        <f aca="false">IF(E728&gt;Scenario!$B$14,0,IF(OR(AND(ISNUMBER(H728),H728&lt;=Scenario!$B$14),AND(ISNUMBER(I728),I728&lt;=Scenario!$B$14)),0,1))</f>
        <v>0</v>
      </c>
      <c r="V728" s="9" t="n">
        <f aca="false">IF(AND(U728=1,(Scenario!$B$14-E728)/60&gt;R728),1,0)</f>
        <v>0</v>
      </c>
      <c r="W728" s="9" t="n">
        <f aca="false">IF(OR(C728=Scenario!$B$22,C728=Scenario!$C$22),1,0)</f>
        <v>0</v>
      </c>
      <c r="X728" s="9" t="n">
        <f aca="false">IF(ISNUMBER(I728),1,0)</f>
        <v>0</v>
      </c>
      <c r="Y728" s="9" t="n">
        <f aca="false">MOD(INT(E728/86400)+3,7)</f>
        <v>2</v>
      </c>
      <c r="Z728" s="9" t="n">
        <f aca="false">MOD(INT(E728/3600),24)</f>
        <v>12</v>
      </c>
      <c r="AA728" s="6" t="s">
        <v>1701</v>
      </c>
    </row>
    <row r="729" customFormat="false" ht="15" hidden="false" customHeight="false" outlineLevel="0" collapsed="false">
      <c r="A729" s="6" t="s">
        <v>1702</v>
      </c>
      <c r="B729" s="6" t="s">
        <v>43</v>
      </c>
      <c r="C729" s="6" t="s">
        <v>46</v>
      </c>
      <c r="D729" s="6" t="s">
        <v>172</v>
      </c>
      <c r="E729" s="6" t="n">
        <v>1784725424</v>
      </c>
      <c r="F729" s="6" t="n">
        <v>1784726264</v>
      </c>
      <c r="G729" s="6" t="n">
        <v>1784726122</v>
      </c>
      <c r="H729" s="6" t="n">
        <v>1784727495</v>
      </c>
      <c r="J729" s="6" t="n">
        <v>0</v>
      </c>
      <c r="K729" s="6" t="n">
        <v>0</v>
      </c>
      <c r="L729" s="9" t="n">
        <f aca="false">IF(AND(E729&gt;=Scenario!$B$11,E729&lt;Scenario!$B$12),1,0)</f>
        <v>1</v>
      </c>
      <c r="M729" s="9" t="n">
        <f aca="false">IF(AND(L729=1,ISNUMBER(F729)),MAX(0,F729-E729)/60,"")</f>
        <v>14</v>
      </c>
      <c r="N729" s="9" t="n">
        <f aca="false">IF(AND(L729=1,ISNUMBER(G729)),MAX(0,G729-E729)/60,"")</f>
        <v>11.6333333333333</v>
      </c>
      <c r="O729" s="9" t="n">
        <f aca="false">IF(ISNUMBER(H729),IF(AND(H729&gt;=Scenario!$B$11,H729&lt;Scenario!$B$12),1,0),0)</f>
        <v>1</v>
      </c>
      <c r="P729" s="9" t="n">
        <f aca="false">IF(O729=1,MAX(0,H729-E729)/60,"")</f>
        <v>34.5166666666667</v>
      </c>
      <c r="Q729" s="9" t="n">
        <f aca="false">INDEX(Scenario!$B$18:$B$20,MATCH(B729,Scenario!$A$18:$A$20,0))</f>
        <v>60</v>
      </c>
      <c r="R729" s="9" t="n">
        <f aca="false">INDEX(Scenario!$C$18:$C$20,MATCH(B729,Scenario!$A$18:$A$20,0))</f>
        <v>1440</v>
      </c>
      <c r="S729" s="9" t="n">
        <f aca="false">IF(ISNUMBER(M729),IF(M729&lt;=Q729,1,0),"")</f>
        <v>1</v>
      </c>
      <c r="T729" s="9" t="n">
        <f aca="false">IF(ISNUMBER(P729),IF(P729&lt;=R729,1,0),"")</f>
        <v>1</v>
      </c>
      <c r="U729" s="9" t="n">
        <f aca="false">IF(E729&gt;Scenario!$B$14,0,IF(OR(AND(ISNUMBER(H729),H729&lt;=Scenario!$B$14),AND(ISNUMBER(I729),I729&lt;=Scenario!$B$14)),0,1))</f>
        <v>0</v>
      </c>
      <c r="V729" s="9" t="n">
        <f aca="false">IF(AND(U729=1,(Scenario!$B$14-E729)/60&gt;R729),1,0)</f>
        <v>0</v>
      </c>
      <c r="W729" s="9" t="n">
        <f aca="false">IF(OR(C729=Scenario!$B$22,C729=Scenario!$C$22),1,0)</f>
        <v>1</v>
      </c>
      <c r="X729" s="9" t="n">
        <f aca="false">IF(ISNUMBER(I729),1,0)</f>
        <v>0</v>
      </c>
      <c r="Y729" s="9" t="n">
        <f aca="false">MOD(INT(E729/86400)+3,7)</f>
        <v>2</v>
      </c>
      <c r="Z729" s="9" t="n">
        <f aca="false">MOD(INT(E729/3600),24)</f>
        <v>13</v>
      </c>
      <c r="AA729" s="6" t="s">
        <v>1703</v>
      </c>
    </row>
    <row r="730" customFormat="false" ht="15" hidden="false" customHeight="false" outlineLevel="0" collapsed="false">
      <c r="A730" s="6" t="s">
        <v>1704</v>
      </c>
      <c r="B730" s="6" t="s">
        <v>43</v>
      </c>
      <c r="C730" s="6" t="s">
        <v>249</v>
      </c>
      <c r="D730" s="6" t="s">
        <v>172</v>
      </c>
      <c r="E730" s="6" t="n">
        <v>1784725838</v>
      </c>
      <c r="F730" s="6" t="n">
        <v>1784727133</v>
      </c>
      <c r="G730" s="6" t="n">
        <v>1784727065</v>
      </c>
      <c r="H730" s="6" t="n">
        <v>1784731242</v>
      </c>
      <c r="J730" s="6" t="n">
        <v>0</v>
      </c>
      <c r="K730" s="6" t="n">
        <v>0</v>
      </c>
      <c r="L730" s="9" t="n">
        <f aca="false">IF(AND(E730&gt;=Scenario!$B$11,E730&lt;Scenario!$B$12),1,0)</f>
        <v>1</v>
      </c>
      <c r="M730" s="9" t="n">
        <f aca="false">IF(AND(L730=1,ISNUMBER(F730)),MAX(0,F730-E730)/60,"")</f>
        <v>21.5833333333333</v>
      </c>
      <c r="N730" s="9" t="n">
        <f aca="false">IF(AND(L730=1,ISNUMBER(G730)),MAX(0,G730-E730)/60,"")</f>
        <v>20.45</v>
      </c>
      <c r="O730" s="9" t="n">
        <f aca="false">IF(ISNUMBER(H730),IF(AND(H730&gt;=Scenario!$B$11,H730&lt;Scenario!$B$12),1,0),0)</f>
        <v>1</v>
      </c>
      <c r="P730" s="9" t="n">
        <f aca="false">IF(O730=1,MAX(0,H730-E730)/60,"")</f>
        <v>90.0666666666667</v>
      </c>
      <c r="Q730" s="9" t="n">
        <f aca="false">INDEX(Scenario!$B$18:$B$20,MATCH(B730,Scenario!$A$18:$A$20,0))</f>
        <v>60</v>
      </c>
      <c r="R730" s="9" t="n">
        <f aca="false">INDEX(Scenario!$C$18:$C$20,MATCH(B730,Scenario!$A$18:$A$20,0))</f>
        <v>1440</v>
      </c>
      <c r="S730" s="9" t="n">
        <f aca="false">IF(ISNUMBER(M730),IF(M730&lt;=Q730,1,0),"")</f>
        <v>1</v>
      </c>
      <c r="T730" s="9" t="n">
        <f aca="false">IF(ISNUMBER(P730),IF(P730&lt;=R730,1,0),"")</f>
        <v>1</v>
      </c>
      <c r="U730" s="9" t="n">
        <f aca="false">IF(E730&gt;Scenario!$B$14,0,IF(OR(AND(ISNUMBER(H730),H730&lt;=Scenario!$B$14),AND(ISNUMBER(I730),I730&lt;=Scenario!$B$14)),0,1))</f>
        <v>0</v>
      </c>
      <c r="V730" s="9" t="n">
        <f aca="false">IF(AND(U730=1,(Scenario!$B$14-E730)/60&gt;R730),1,0)</f>
        <v>0</v>
      </c>
      <c r="W730" s="9" t="n">
        <f aca="false">IF(OR(C730=Scenario!$B$22,C730=Scenario!$C$22),1,0)</f>
        <v>0</v>
      </c>
      <c r="X730" s="9" t="n">
        <f aca="false">IF(ISNUMBER(I730),1,0)</f>
        <v>0</v>
      </c>
      <c r="Y730" s="9" t="n">
        <f aca="false">MOD(INT(E730/86400)+3,7)</f>
        <v>2</v>
      </c>
      <c r="Z730" s="9" t="n">
        <f aca="false">MOD(INT(E730/3600),24)</f>
        <v>13</v>
      </c>
      <c r="AA730" s="6" t="s">
        <v>1705</v>
      </c>
    </row>
    <row r="731" customFormat="false" ht="15" hidden="false" customHeight="false" outlineLevel="0" collapsed="false">
      <c r="A731" s="6" t="s">
        <v>1706</v>
      </c>
      <c r="B731" s="6" t="s">
        <v>43</v>
      </c>
      <c r="C731" s="6" t="s">
        <v>288</v>
      </c>
      <c r="D731" s="6" t="s">
        <v>170</v>
      </c>
      <c r="E731" s="6" t="n">
        <v>1784726396</v>
      </c>
      <c r="F731" s="6" t="n">
        <v>1784726528</v>
      </c>
      <c r="G731" s="6" t="n">
        <v>1784726461</v>
      </c>
      <c r="H731" s="6" t="n">
        <v>1784728842</v>
      </c>
      <c r="J731" s="6" t="n">
        <v>0</v>
      </c>
      <c r="K731" s="6" t="n">
        <v>0</v>
      </c>
      <c r="L731" s="9" t="n">
        <f aca="false">IF(AND(E731&gt;=Scenario!$B$11,E731&lt;Scenario!$B$12),1,0)</f>
        <v>1</v>
      </c>
      <c r="M731" s="9" t="n">
        <f aca="false">IF(AND(L731=1,ISNUMBER(F731)),MAX(0,F731-E731)/60,"")</f>
        <v>2.2</v>
      </c>
      <c r="N731" s="9" t="n">
        <f aca="false">IF(AND(L731=1,ISNUMBER(G731)),MAX(0,G731-E731)/60,"")</f>
        <v>1.08333333333333</v>
      </c>
      <c r="O731" s="9" t="n">
        <f aca="false">IF(ISNUMBER(H731),IF(AND(H731&gt;=Scenario!$B$11,H731&lt;Scenario!$B$12),1,0),0)</f>
        <v>1</v>
      </c>
      <c r="P731" s="9" t="n">
        <f aca="false">IF(O731=1,MAX(0,H731-E731)/60,"")</f>
        <v>40.7666666666667</v>
      </c>
      <c r="Q731" s="9" t="n">
        <f aca="false">INDEX(Scenario!$B$18:$B$20,MATCH(B731,Scenario!$A$18:$A$20,0))</f>
        <v>60</v>
      </c>
      <c r="R731" s="9" t="n">
        <f aca="false">INDEX(Scenario!$C$18:$C$20,MATCH(B731,Scenario!$A$18:$A$20,0))</f>
        <v>1440</v>
      </c>
      <c r="S731" s="9" t="n">
        <f aca="false">IF(ISNUMBER(M731),IF(M731&lt;=Q731,1,0),"")</f>
        <v>1</v>
      </c>
      <c r="T731" s="9" t="n">
        <f aca="false">IF(ISNUMBER(P731),IF(P731&lt;=R731,1,0),"")</f>
        <v>1</v>
      </c>
      <c r="U731" s="9" t="n">
        <f aca="false">IF(E731&gt;Scenario!$B$14,0,IF(OR(AND(ISNUMBER(H731),H731&lt;=Scenario!$B$14),AND(ISNUMBER(I731),I731&lt;=Scenario!$B$14)),0,1))</f>
        <v>0</v>
      </c>
      <c r="V731" s="9" t="n">
        <f aca="false">IF(AND(U731=1,(Scenario!$B$14-E731)/60&gt;R731),1,0)</f>
        <v>0</v>
      </c>
      <c r="W731" s="9" t="n">
        <f aca="false">IF(OR(C731=Scenario!$B$22,C731=Scenario!$C$22),1,0)</f>
        <v>0</v>
      </c>
      <c r="X731" s="9" t="n">
        <f aca="false">IF(ISNUMBER(I731),1,0)</f>
        <v>0</v>
      </c>
      <c r="Y731" s="9" t="n">
        <f aca="false">MOD(INT(E731/86400)+3,7)</f>
        <v>2</v>
      </c>
      <c r="Z731" s="9" t="n">
        <f aca="false">MOD(INT(E731/3600),24)</f>
        <v>13</v>
      </c>
      <c r="AA731" s="6" t="s">
        <v>1707</v>
      </c>
    </row>
    <row r="732" customFormat="false" ht="15" hidden="false" customHeight="false" outlineLevel="0" collapsed="false">
      <c r="A732" s="6" t="s">
        <v>1708</v>
      </c>
      <c r="B732" s="6" t="s">
        <v>44</v>
      </c>
      <c r="C732" s="6" t="s">
        <v>46</v>
      </c>
      <c r="D732" s="6" t="s">
        <v>171</v>
      </c>
      <c r="E732" s="6" t="n">
        <v>1784727751</v>
      </c>
      <c r="F732" s="6" t="n">
        <v>1784729066</v>
      </c>
      <c r="G732" s="6" t="n">
        <v>1784728894</v>
      </c>
      <c r="H732" s="6" t="n">
        <v>1784733799</v>
      </c>
      <c r="J732" s="6" t="n">
        <v>0</v>
      </c>
      <c r="K732" s="6" t="n">
        <v>0</v>
      </c>
      <c r="L732" s="9" t="n">
        <f aca="false">IF(AND(E732&gt;=Scenario!$B$11,E732&lt;Scenario!$B$12),1,0)</f>
        <v>1</v>
      </c>
      <c r="M732" s="9" t="n">
        <f aca="false">IF(AND(L732=1,ISNUMBER(F732)),MAX(0,F732-E732)/60,"")</f>
        <v>21.9166666666667</v>
      </c>
      <c r="N732" s="9" t="n">
        <f aca="false">IF(AND(L732=1,ISNUMBER(G732)),MAX(0,G732-E732)/60,"")</f>
        <v>19.05</v>
      </c>
      <c r="O732" s="9" t="n">
        <f aca="false">IF(ISNUMBER(H732),IF(AND(H732&gt;=Scenario!$B$11,H732&lt;Scenario!$B$12),1,0),0)</f>
        <v>1</v>
      </c>
      <c r="P732" s="9" t="n">
        <f aca="false">IF(O732=1,MAX(0,H732-E732)/60,"")</f>
        <v>100.8</v>
      </c>
      <c r="Q732" s="9" t="n">
        <f aca="false">INDEX(Scenario!$B$18:$B$20,MATCH(B732,Scenario!$A$18:$A$20,0))</f>
        <v>240</v>
      </c>
      <c r="R732" s="9" t="n">
        <f aca="false">INDEX(Scenario!$C$18:$C$20,MATCH(B732,Scenario!$A$18:$A$20,0))</f>
        <v>4320</v>
      </c>
      <c r="S732" s="9" t="n">
        <f aca="false">IF(ISNUMBER(M732),IF(M732&lt;=Q732,1,0),"")</f>
        <v>1</v>
      </c>
      <c r="T732" s="9" t="n">
        <f aca="false">IF(ISNUMBER(P732),IF(P732&lt;=R732,1,0),"")</f>
        <v>1</v>
      </c>
      <c r="U732" s="9" t="n">
        <f aca="false">IF(E732&gt;Scenario!$B$14,0,IF(OR(AND(ISNUMBER(H732),H732&lt;=Scenario!$B$14),AND(ISNUMBER(I732),I732&lt;=Scenario!$B$14)),0,1))</f>
        <v>0</v>
      </c>
      <c r="V732" s="9" t="n">
        <f aca="false">IF(AND(U732=1,(Scenario!$B$14-E732)/60&gt;R732),1,0)</f>
        <v>0</v>
      </c>
      <c r="W732" s="9" t="n">
        <f aca="false">IF(OR(C732=Scenario!$B$22,C732=Scenario!$C$22),1,0)</f>
        <v>1</v>
      </c>
      <c r="X732" s="9" t="n">
        <f aca="false">IF(ISNUMBER(I732),1,0)</f>
        <v>0</v>
      </c>
      <c r="Y732" s="9" t="n">
        <f aca="false">MOD(INT(E732/86400)+3,7)</f>
        <v>2</v>
      </c>
      <c r="Z732" s="9" t="n">
        <f aca="false">MOD(INT(E732/3600),24)</f>
        <v>13</v>
      </c>
      <c r="AA732" s="6" t="s">
        <v>1709</v>
      </c>
    </row>
    <row r="733" customFormat="false" ht="15" hidden="false" customHeight="false" outlineLevel="0" collapsed="false">
      <c r="A733" s="6" t="s">
        <v>1710</v>
      </c>
      <c r="B733" s="6" t="s">
        <v>44</v>
      </c>
      <c r="C733" s="6" t="s">
        <v>288</v>
      </c>
      <c r="D733" s="6" t="s">
        <v>171</v>
      </c>
      <c r="E733" s="6" t="n">
        <v>1784728105</v>
      </c>
      <c r="F733" s="6" t="n">
        <v>1784728200</v>
      </c>
      <c r="G733" s="6" t="n">
        <v>1784728118</v>
      </c>
      <c r="H733" s="6" t="n">
        <v>1784730312</v>
      </c>
      <c r="J733" s="6" t="n">
        <v>0</v>
      </c>
      <c r="K733" s="6" t="n">
        <v>1</v>
      </c>
      <c r="L733" s="9" t="n">
        <f aca="false">IF(AND(E733&gt;=Scenario!$B$11,E733&lt;Scenario!$B$12),1,0)</f>
        <v>1</v>
      </c>
      <c r="M733" s="9" t="n">
        <f aca="false">IF(AND(L733=1,ISNUMBER(F733)),MAX(0,F733-E733)/60,"")</f>
        <v>1.58333333333333</v>
      </c>
      <c r="N733" s="9" t="n">
        <f aca="false">IF(AND(L733=1,ISNUMBER(G733)),MAX(0,G733-E733)/60,"")</f>
        <v>0.216666666666667</v>
      </c>
      <c r="O733" s="9" t="n">
        <f aca="false">IF(ISNUMBER(H733),IF(AND(H733&gt;=Scenario!$B$11,H733&lt;Scenario!$B$12),1,0),0)</f>
        <v>1</v>
      </c>
      <c r="P733" s="9" t="n">
        <f aca="false">IF(O733=1,MAX(0,H733-E733)/60,"")</f>
        <v>36.7833333333333</v>
      </c>
      <c r="Q733" s="9" t="n">
        <f aca="false">INDEX(Scenario!$B$18:$B$20,MATCH(B733,Scenario!$A$18:$A$20,0))</f>
        <v>240</v>
      </c>
      <c r="R733" s="9" t="n">
        <f aca="false">INDEX(Scenario!$C$18:$C$20,MATCH(B733,Scenario!$A$18:$A$20,0))</f>
        <v>4320</v>
      </c>
      <c r="S733" s="9" t="n">
        <f aca="false">IF(ISNUMBER(M733),IF(M733&lt;=Q733,1,0),"")</f>
        <v>1</v>
      </c>
      <c r="T733" s="9" t="n">
        <f aca="false">IF(ISNUMBER(P733),IF(P733&lt;=R733,1,0),"")</f>
        <v>1</v>
      </c>
      <c r="U733" s="9" t="n">
        <f aca="false">IF(E733&gt;Scenario!$B$14,0,IF(OR(AND(ISNUMBER(H733),H733&lt;=Scenario!$B$14),AND(ISNUMBER(I733),I733&lt;=Scenario!$B$14)),0,1))</f>
        <v>0</v>
      </c>
      <c r="V733" s="9" t="n">
        <f aca="false">IF(AND(U733=1,(Scenario!$B$14-E733)/60&gt;R733),1,0)</f>
        <v>0</v>
      </c>
      <c r="W733" s="9" t="n">
        <f aca="false">IF(OR(C733=Scenario!$B$22,C733=Scenario!$C$22),1,0)</f>
        <v>0</v>
      </c>
      <c r="X733" s="9" t="n">
        <f aca="false">IF(ISNUMBER(I733),1,0)</f>
        <v>0</v>
      </c>
      <c r="Y733" s="9" t="n">
        <f aca="false">MOD(INT(E733/86400)+3,7)</f>
        <v>2</v>
      </c>
      <c r="Z733" s="9" t="n">
        <f aca="false">MOD(INT(E733/3600),24)</f>
        <v>13</v>
      </c>
      <c r="AA733" s="6" t="s">
        <v>1711</v>
      </c>
    </row>
    <row r="734" customFormat="false" ht="15" hidden="false" customHeight="false" outlineLevel="0" collapsed="false">
      <c r="A734" s="6" t="s">
        <v>1712</v>
      </c>
      <c r="B734" s="6" t="s">
        <v>44</v>
      </c>
      <c r="C734" s="6" t="s">
        <v>249</v>
      </c>
      <c r="D734" s="6" t="s">
        <v>172</v>
      </c>
      <c r="E734" s="6" t="n">
        <v>1784728340</v>
      </c>
      <c r="F734" s="6" t="n">
        <v>1784728559</v>
      </c>
      <c r="G734" s="6" t="n">
        <v>1784728368</v>
      </c>
      <c r="H734" s="6" t="n">
        <v>1784736448</v>
      </c>
      <c r="J734" s="6" t="n">
        <v>0</v>
      </c>
      <c r="K734" s="6" t="n">
        <v>0</v>
      </c>
      <c r="L734" s="9" t="n">
        <f aca="false">IF(AND(E734&gt;=Scenario!$B$11,E734&lt;Scenario!$B$12),1,0)</f>
        <v>1</v>
      </c>
      <c r="M734" s="9" t="n">
        <f aca="false">IF(AND(L734=1,ISNUMBER(F734)),MAX(0,F734-E734)/60,"")</f>
        <v>3.65</v>
      </c>
      <c r="N734" s="9" t="n">
        <f aca="false">IF(AND(L734=1,ISNUMBER(G734)),MAX(0,G734-E734)/60,"")</f>
        <v>0.466666666666667</v>
      </c>
      <c r="O734" s="9" t="n">
        <f aca="false">IF(ISNUMBER(H734),IF(AND(H734&gt;=Scenario!$B$11,H734&lt;Scenario!$B$12),1,0),0)</f>
        <v>1</v>
      </c>
      <c r="P734" s="9" t="n">
        <f aca="false">IF(O734=1,MAX(0,H734-E734)/60,"")</f>
        <v>135.133333333333</v>
      </c>
      <c r="Q734" s="9" t="n">
        <f aca="false">INDEX(Scenario!$B$18:$B$20,MATCH(B734,Scenario!$A$18:$A$20,0))</f>
        <v>240</v>
      </c>
      <c r="R734" s="9" t="n">
        <f aca="false">INDEX(Scenario!$C$18:$C$20,MATCH(B734,Scenario!$A$18:$A$20,0))</f>
        <v>4320</v>
      </c>
      <c r="S734" s="9" t="n">
        <f aca="false">IF(ISNUMBER(M734),IF(M734&lt;=Q734,1,0),"")</f>
        <v>1</v>
      </c>
      <c r="T734" s="9" t="n">
        <f aca="false">IF(ISNUMBER(P734),IF(P734&lt;=R734,1,0),"")</f>
        <v>1</v>
      </c>
      <c r="U734" s="9" t="n">
        <f aca="false">IF(E734&gt;Scenario!$B$14,0,IF(OR(AND(ISNUMBER(H734),H734&lt;=Scenario!$B$14),AND(ISNUMBER(I734),I734&lt;=Scenario!$B$14)),0,1))</f>
        <v>0</v>
      </c>
      <c r="V734" s="9" t="n">
        <f aca="false">IF(AND(U734=1,(Scenario!$B$14-E734)/60&gt;R734),1,0)</f>
        <v>0</v>
      </c>
      <c r="W734" s="9" t="n">
        <f aca="false">IF(OR(C734=Scenario!$B$22,C734=Scenario!$C$22),1,0)</f>
        <v>0</v>
      </c>
      <c r="X734" s="9" t="n">
        <f aca="false">IF(ISNUMBER(I734),1,0)</f>
        <v>0</v>
      </c>
      <c r="Y734" s="9" t="n">
        <f aca="false">MOD(INT(E734/86400)+3,7)</f>
        <v>2</v>
      </c>
      <c r="Z734" s="9" t="n">
        <f aca="false">MOD(INT(E734/3600),24)</f>
        <v>13</v>
      </c>
      <c r="AA734" s="6" t="s">
        <v>1713</v>
      </c>
    </row>
    <row r="735" customFormat="false" ht="15" hidden="false" customHeight="false" outlineLevel="0" collapsed="false">
      <c r="A735" s="6" t="s">
        <v>1714</v>
      </c>
      <c r="B735" s="6" t="s">
        <v>44</v>
      </c>
      <c r="C735" s="6" t="s">
        <v>47</v>
      </c>
      <c r="D735" s="6" t="s">
        <v>171</v>
      </c>
      <c r="E735" s="6" t="n">
        <v>1784730281</v>
      </c>
      <c r="F735" s="6" t="n">
        <v>1784730512</v>
      </c>
      <c r="G735" s="6" t="n">
        <v>1784730332</v>
      </c>
      <c r="H735" s="6" t="n">
        <v>1784734494</v>
      </c>
      <c r="J735" s="6" t="n">
        <v>0</v>
      </c>
      <c r="K735" s="6" t="n">
        <v>0</v>
      </c>
      <c r="L735" s="9" t="n">
        <f aca="false">IF(AND(E735&gt;=Scenario!$B$11,E735&lt;Scenario!$B$12),1,0)</f>
        <v>1</v>
      </c>
      <c r="M735" s="9" t="n">
        <f aca="false">IF(AND(L735=1,ISNUMBER(F735)),MAX(0,F735-E735)/60,"")</f>
        <v>3.85</v>
      </c>
      <c r="N735" s="9" t="n">
        <f aca="false">IF(AND(L735=1,ISNUMBER(G735)),MAX(0,G735-E735)/60,"")</f>
        <v>0.85</v>
      </c>
      <c r="O735" s="9" t="n">
        <f aca="false">IF(ISNUMBER(H735),IF(AND(H735&gt;=Scenario!$B$11,H735&lt;Scenario!$B$12),1,0),0)</f>
        <v>1</v>
      </c>
      <c r="P735" s="9" t="n">
        <f aca="false">IF(O735=1,MAX(0,H735-E735)/60,"")</f>
        <v>70.2166666666667</v>
      </c>
      <c r="Q735" s="9" t="n">
        <f aca="false">INDEX(Scenario!$B$18:$B$20,MATCH(B735,Scenario!$A$18:$A$20,0))</f>
        <v>240</v>
      </c>
      <c r="R735" s="9" t="n">
        <f aca="false">INDEX(Scenario!$C$18:$C$20,MATCH(B735,Scenario!$A$18:$A$20,0))</f>
        <v>4320</v>
      </c>
      <c r="S735" s="9" t="n">
        <f aca="false">IF(ISNUMBER(M735),IF(M735&lt;=Q735,1,0),"")</f>
        <v>1</v>
      </c>
      <c r="T735" s="9" t="n">
        <f aca="false">IF(ISNUMBER(P735),IF(P735&lt;=R735,1,0),"")</f>
        <v>1</v>
      </c>
      <c r="U735" s="9" t="n">
        <f aca="false">IF(E735&gt;Scenario!$B$14,0,IF(OR(AND(ISNUMBER(H735),H735&lt;=Scenario!$B$14),AND(ISNUMBER(I735),I735&lt;=Scenario!$B$14)),0,1))</f>
        <v>0</v>
      </c>
      <c r="V735" s="9" t="n">
        <f aca="false">IF(AND(U735=1,(Scenario!$B$14-E735)/60&gt;R735),1,0)</f>
        <v>0</v>
      </c>
      <c r="W735" s="9" t="n">
        <f aca="false">IF(OR(C735=Scenario!$B$22,C735=Scenario!$C$22),1,0)</f>
        <v>1</v>
      </c>
      <c r="X735" s="9" t="n">
        <f aca="false">IF(ISNUMBER(I735),1,0)</f>
        <v>0</v>
      </c>
      <c r="Y735" s="9" t="n">
        <f aca="false">MOD(INT(E735/86400)+3,7)</f>
        <v>2</v>
      </c>
      <c r="Z735" s="9" t="n">
        <f aca="false">MOD(INT(E735/3600),24)</f>
        <v>14</v>
      </c>
      <c r="AA735" s="6" t="s">
        <v>1715</v>
      </c>
    </row>
    <row r="736" customFormat="false" ht="15" hidden="false" customHeight="false" outlineLevel="0" collapsed="false">
      <c r="A736" s="6" t="s">
        <v>1716</v>
      </c>
      <c r="B736" s="6" t="s">
        <v>44</v>
      </c>
      <c r="C736" s="6" t="s">
        <v>249</v>
      </c>
      <c r="D736" s="6" t="s">
        <v>170</v>
      </c>
      <c r="E736" s="6" t="n">
        <v>1784730482</v>
      </c>
      <c r="F736" s="6" t="n">
        <v>1784730665</v>
      </c>
      <c r="G736" s="6" t="n">
        <v>1784730495</v>
      </c>
      <c r="H736" s="6" t="n">
        <v>1784731921</v>
      </c>
      <c r="J736" s="6" t="n">
        <v>0</v>
      </c>
      <c r="K736" s="6" t="n">
        <v>0</v>
      </c>
      <c r="L736" s="9" t="n">
        <f aca="false">IF(AND(E736&gt;=Scenario!$B$11,E736&lt;Scenario!$B$12),1,0)</f>
        <v>1</v>
      </c>
      <c r="M736" s="9" t="n">
        <f aca="false">IF(AND(L736=1,ISNUMBER(F736)),MAX(0,F736-E736)/60,"")</f>
        <v>3.05</v>
      </c>
      <c r="N736" s="9" t="n">
        <f aca="false">IF(AND(L736=1,ISNUMBER(G736)),MAX(0,G736-E736)/60,"")</f>
        <v>0.216666666666667</v>
      </c>
      <c r="O736" s="9" t="n">
        <f aca="false">IF(ISNUMBER(H736),IF(AND(H736&gt;=Scenario!$B$11,H736&lt;Scenario!$B$12),1,0),0)</f>
        <v>1</v>
      </c>
      <c r="P736" s="9" t="n">
        <f aca="false">IF(O736=1,MAX(0,H736-E736)/60,"")</f>
        <v>23.9833333333333</v>
      </c>
      <c r="Q736" s="9" t="n">
        <f aca="false">INDEX(Scenario!$B$18:$B$20,MATCH(B736,Scenario!$A$18:$A$20,0))</f>
        <v>240</v>
      </c>
      <c r="R736" s="9" t="n">
        <f aca="false">INDEX(Scenario!$C$18:$C$20,MATCH(B736,Scenario!$A$18:$A$20,0))</f>
        <v>4320</v>
      </c>
      <c r="S736" s="9" t="n">
        <f aca="false">IF(ISNUMBER(M736),IF(M736&lt;=Q736,1,0),"")</f>
        <v>1</v>
      </c>
      <c r="T736" s="9" t="n">
        <f aca="false">IF(ISNUMBER(P736),IF(P736&lt;=R736,1,0),"")</f>
        <v>1</v>
      </c>
      <c r="U736" s="9" t="n">
        <f aca="false">IF(E736&gt;Scenario!$B$14,0,IF(OR(AND(ISNUMBER(H736),H736&lt;=Scenario!$B$14),AND(ISNUMBER(I736),I736&lt;=Scenario!$B$14)),0,1))</f>
        <v>0</v>
      </c>
      <c r="V736" s="9" t="n">
        <f aca="false">IF(AND(U736=1,(Scenario!$B$14-E736)/60&gt;R736),1,0)</f>
        <v>0</v>
      </c>
      <c r="W736" s="9" t="n">
        <f aca="false">IF(OR(C736=Scenario!$B$22,C736=Scenario!$C$22),1,0)</f>
        <v>0</v>
      </c>
      <c r="X736" s="9" t="n">
        <f aca="false">IF(ISNUMBER(I736),1,0)</f>
        <v>0</v>
      </c>
      <c r="Y736" s="9" t="n">
        <f aca="false">MOD(INT(E736/86400)+3,7)</f>
        <v>2</v>
      </c>
      <c r="Z736" s="9" t="n">
        <f aca="false">MOD(INT(E736/3600),24)</f>
        <v>14</v>
      </c>
      <c r="AA736" s="6" t="s">
        <v>1717</v>
      </c>
    </row>
    <row r="737" customFormat="false" ht="15" hidden="false" customHeight="false" outlineLevel="0" collapsed="false">
      <c r="A737" s="6" t="s">
        <v>1718</v>
      </c>
      <c r="B737" s="6" t="s">
        <v>44</v>
      </c>
      <c r="C737" s="6" t="s">
        <v>47</v>
      </c>
      <c r="D737" s="6" t="s">
        <v>171</v>
      </c>
      <c r="E737" s="6" t="n">
        <v>1784730499</v>
      </c>
      <c r="I737" s="6" t="n">
        <v>1784730794</v>
      </c>
      <c r="J737" s="6" t="n">
        <v>0</v>
      </c>
      <c r="K737" s="6" t="n">
        <v>0</v>
      </c>
      <c r="L737" s="9" t="n">
        <f aca="false">IF(AND(E737&gt;=Scenario!$B$11,E737&lt;Scenario!$B$12),1,0)</f>
        <v>1</v>
      </c>
      <c r="M737" s="0" t="str">
        <f aca="false">IF(AND(L737=1,ISNUMBER(F737)),MAX(0,F737-E737)/60,"")</f>
        <v/>
      </c>
      <c r="N737" s="0" t="str">
        <f aca="false">IF(AND(L737=1,ISNUMBER(G737)),MAX(0,G737-E737)/60,"")</f>
        <v/>
      </c>
      <c r="O737" s="9" t="n">
        <f aca="false">IF(ISNUMBER(H737),IF(AND(H737&gt;=Scenario!$B$11,H737&lt;Scenario!$B$12),1,0),0)</f>
        <v>0</v>
      </c>
      <c r="P737" s="0" t="str">
        <f aca="false">IF(O737=1,MAX(0,H737-E737)/60,"")</f>
        <v/>
      </c>
      <c r="Q737" s="9" t="n">
        <f aca="false">INDEX(Scenario!$B$18:$B$20,MATCH(B737,Scenario!$A$18:$A$20,0))</f>
        <v>240</v>
      </c>
      <c r="R737" s="9" t="n">
        <f aca="false">INDEX(Scenario!$C$18:$C$20,MATCH(B737,Scenario!$A$18:$A$20,0))</f>
        <v>4320</v>
      </c>
      <c r="S737" s="0" t="str">
        <f aca="false">IF(ISNUMBER(M737),IF(M737&lt;=Q737,1,0),"")</f>
        <v/>
      </c>
      <c r="T737" s="0" t="str">
        <f aca="false">IF(ISNUMBER(P737),IF(P737&lt;=R737,1,0),"")</f>
        <v/>
      </c>
      <c r="U737" s="9" t="n">
        <f aca="false">IF(E737&gt;Scenario!$B$14,0,IF(OR(AND(ISNUMBER(H737),H737&lt;=Scenario!$B$14),AND(ISNUMBER(I737),I737&lt;=Scenario!$B$14)),0,1))</f>
        <v>0</v>
      </c>
      <c r="V737" s="9" t="n">
        <f aca="false">IF(AND(U737=1,(Scenario!$B$14-E737)/60&gt;R737),1,0)</f>
        <v>0</v>
      </c>
      <c r="W737" s="9" t="n">
        <f aca="false">IF(OR(C737=Scenario!$B$22,C737=Scenario!$C$22),1,0)</f>
        <v>1</v>
      </c>
      <c r="X737" s="9" t="n">
        <f aca="false">IF(ISNUMBER(I737),1,0)</f>
        <v>1</v>
      </c>
      <c r="Y737" s="9" t="n">
        <f aca="false">MOD(INT(E737/86400)+3,7)</f>
        <v>2</v>
      </c>
      <c r="Z737" s="9" t="n">
        <f aca="false">MOD(INT(E737/3600),24)</f>
        <v>14</v>
      </c>
      <c r="AA737" s="6" t="s">
        <v>1719</v>
      </c>
    </row>
    <row r="738" customFormat="false" ht="15" hidden="false" customHeight="false" outlineLevel="0" collapsed="false">
      <c r="A738" s="6" t="s">
        <v>1720</v>
      </c>
      <c r="B738" s="6" t="s">
        <v>44</v>
      </c>
      <c r="C738" s="6" t="s">
        <v>46</v>
      </c>
      <c r="D738" s="6" t="s">
        <v>171</v>
      </c>
      <c r="E738" s="6" t="n">
        <v>1784731380</v>
      </c>
      <c r="F738" s="6" t="n">
        <v>1784731604</v>
      </c>
      <c r="G738" s="6" t="n">
        <v>1784731421</v>
      </c>
      <c r="H738" s="6" t="n">
        <v>1784734457</v>
      </c>
      <c r="J738" s="6" t="n">
        <v>0</v>
      </c>
      <c r="K738" s="6" t="n">
        <v>0</v>
      </c>
      <c r="L738" s="9" t="n">
        <f aca="false">IF(AND(E738&gt;=Scenario!$B$11,E738&lt;Scenario!$B$12),1,0)</f>
        <v>1</v>
      </c>
      <c r="M738" s="9" t="n">
        <f aca="false">IF(AND(L738=1,ISNUMBER(F738)),MAX(0,F738-E738)/60,"")</f>
        <v>3.73333333333333</v>
      </c>
      <c r="N738" s="9" t="n">
        <f aca="false">IF(AND(L738=1,ISNUMBER(G738)),MAX(0,G738-E738)/60,"")</f>
        <v>0.683333333333333</v>
      </c>
      <c r="O738" s="9" t="n">
        <f aca="false">IF(ISNUMBER(H738),IF(AND(H738&gt;=Scenario!$B$11,H738&lt;Scenario!$B$12),1,0),0)</f>
        <v>1</v>
      </c>
      <c r="P738" s="9" t="n">
        <f aca="false">IF(O738=1,MAX(0,H738-E738)/60,"")</f>
        <v>51.2833333333333</v>
      </c>
      <c r="Q738" s="9" t="n">
        <f aca="false">INDEX(Scenario!$B$18:$B$20,MATCH(B738,Scenario!$A$18:$A$20,0))</f>
        <v>240</v>
      </c>
      <c r="R738" s="9" t="n">
        <f aca="false">INDEX(Scenario!$C$18:$C$20,MATCH(B738,Scenario!$A$18:$A$20,0))</f>
        <v>4320</v>
      </c>
      <c r="S738" s="9" t="n">
        <f aca="false">IF(ISNUMBER(M738),IF(M738&lt;=Q738,1,0),"")</f>
        <v>1</v>
      </c>
      <c r="T738" s="9" t="n">
        <f aca="false">IF(ISNUMBER(P738),IF(P738&lt;=R738,1,0),"")</f>
        <v>1</v>
      </c>
      <c r="U738" s="9" t="n">
        <f aca="false">IF(E738&gt;Scenario!$B$14,0,IF(OR(AND(ISNUMBER(H738),H738&lt;=Scenario!$B$14),AND(ISNUMBER(I738),I738&lt;=Scenario!$B$14)),0,1))</f>
        <v>0</v>
      </c>
      <c r="V738" s="9" t="n">
        <f aca="false">IF(AND(U738=1,(Scenario!$B$14-E738)/60&gt;R738),1,0)</f>
        <v>0</v>
      </c>
      <c r="W738" s="9" t="n">
        <f aca="false">IF(OR(C738=Scenario!$B$22,C738=Scenario!$C$22),1,0)</f>
        <v>1</v>
      </c>
      <c r="X738" s="9" t="n">
        <f aca="false">IF(ISNUMBER(I738),1,0)</f>
        <v>0</v>
      </c>
      <c r="Y738" s="9" t="n">
        <f aca="false">MOD(INT(E738/86400)+3,7)</f>
        <v>2</v>
      </c>
      <c r="Z738" s="9" t="n">
        <f aca="false">MOD(INT(E738/3600),24)</f>
        <v>14</v>
      </c>
      <c r="AA738" s="6" t="s">
        <v>1721</v>
      </c>
    </row>
    <row r="739" customFormat="false" ht="15" hidden="false" customHeight="false" outlineLevel="0" collapsed="false">
      <c r="A739" s="6" t="s">
        <v>1722</v>
      </c>
      <c r="B739" s="6" t="s">
        <v>44</v>
      </c>
      <c r="C739" s="6" t="s">
        <v>47</v>
      </c>
      <c r="D739" s="6" t="s">
        <v>172</v>
      </c>
      <c r="E739" s="6" t="n">
        <v>1784731485</v>
      </c>
      <c r="F739" s="6" t="n">
        <v>1784732096</v>
      </c>
      <c r="G739" s="6" t="n">
        <v>1784731954</v>
      </c>
      <c r="H739" s="6" t="n">
        <v>1784733796</v>
      </c>
      <c r="J739" s="6" t="n">
        <v>0</v>
      </c>
      <c r="K739" s="6" t="n">
        <v>0</v>
      </c>
      <c r="L739" s="9" t="n">
        <f aca="false">IF(AND(E739&gt;=Scenario!$B$11,E739&lt;Scenario!$B$12),1,0)</f>
        <v>1</v>
      </c>
      <c r="M739" s="9" t="n">
        <f aca="false">IF(AND(L739=1,ISNUMBER(F739)),MAX(0,F739-E739)/60,"")</f>
        <v>10.1833333333333</v>
      </c>
      <c r="N739" s="9" t="n">
        <f aca="false">IF(AND(L739=1,ISNUMBER(G739)),MAX(0,G739-E739)/60,"")</f>
        <v>7.81666666666667</v>
      </c>
      <c r="O739" s="9" t="n">
        <f aca="false">IF(ISNUMBER(H739),IF(AND(H739&gt;=Scenario!$B$11,H739&lt;Scenario!$B$12),1,0),0)</f>
        <v>1</v>
      </c>
      <c r="P739" s="9" t="n">
        <f aca="false">IF(O739=1,MAX(0,H739-E739)/60,"")</f>
        <v>38.5166666666667</v>
      </c>
      <c r="Q739" s="9" t="n">
        <f aca="false">INDEX(Scenario!$B$18:$B$20,MATCH(B739,Scenario!$A$18:$A$20,0))</f>
        <v>240</v>
      </c>
      <c r="R739" s="9" t="n">
        <f aca="false">INDEX(Scenario!$C$18:$C$20,MATCH(B739,Scenario!$A$18:$A$20,0))</f>
        <v>4320</v>
      </c>
      <c r="S739" s="9" t="n">
        <f aca="false">IF(ISNUMBER(M739),IF(M739&lt;=Q739,1,0),"")</f>
        <v>1</v>
      </c>
      <c r="T739" s="9" t="n">
        <f aca="false">IF(ISNUMBER(P739),IF(P739&lt;=R739,1,0),"")</f>
        <v>1</v>
      </c>
      <c r="U739" s="9" t="n">
        <f aca="false">IF(E739&gt;Scenario!$B$14,0,IF(OR(AND(ISNUMBER(H739),H739&lt;=Scenario!$B$14),AND(ISNUMBER(I739),I739&lt;=Scenario!$B$14)),0,1))</f>
        <v>0</v>
      </c>
      <c r="V739" s="9" t="n">
        <f aca="false">IF(AND(U739=1,(Scenario!$B$14-E739)/60&gt;R739),1,0)</f>
        <v>0</v>
      </c>
      <c r="W739" s="9" t="n">
        <f aca="false">IF(OR(C739=Scenario!$B$22,C739=Scenario!$C$22),1,0)</f>
        <v>1</v>
      </c>
      <c r="X739" s="9" t="n">
        <f aca="false">IF(ISNUMBER(I739),1,0)</f>
        <v>0</v>
      </c>
      <c r="Y739" s="9" t="n">
        <f aca="false">MOD(INT(E739/86400)+3,7)</f>
        <v>2</v>
      </c>
      <c r="Z739" s="9" t="n">
        <f aca="false">MOD(INT(E739/3600),24)</f>
        <v>14</v>
      </c>
      <c r="AA739" s="6" t="s">
        <v>1723</v>
      </c>
    </row>
    <row r="740" customFormat="false" ht="15" hidden="false" customHeight="false" outlineLevel="0" collapsed="false">
      <c r="A740" s="6" t="s">
        <v>1724</v>
      </c>
      <c r="B740" s="6" t="s">
        <v>44</v>
      </c>
      <c r="C740" s="6" t="s">
        <v>288</v>
      </c>
      <c r="D740" s="6" t="s">
        <v>170</v>
      </c>
      <c r="E740" s="6" t="n">
        <v>1784732475</v>
      </c>
      <c r="F740" s="6" t="n">
        <v>1784734690</v>
      </c>
      <c r="G740" s="6" t="n">
        <v>1784734528</v>
      </c>
      <c r="H740" s="6" t="n">
        <v>1784736510</v>
      </c>
      <c r="J740" s="6" t="n">
        <v>0</v>
      </c>
      <c r="K740" s="6" t="n">
        <v>1</v>
      </c>
      <c r="L740" s="9" t="n">
        <f aca="false">IF(AND(E740&gt;=Scenario!$B$11,E740&lt;Scenario!$B$12),1,0)</f>
        <v>1</v>
      </c>
      <c r="M740" s="9" t="n">
        <f aca="false">IF(AND(L740=1,ISNUMBER(F740)),MAX(0,F740-E740)/60,"")</f>
        <v>36.9166666666667</v>
      </c>
      <c r="N740" s="9" t="n">
        <f aca="false">IF(AND(L740=1,ISNUMBER(G740)),MAX(0,G740-E740)/60,"")</f>
        <v>34.2166666666667</v>
      </c>
      <c r="O740" s="9" t="n">
        <f aca="false">IF(ISNUMBER(H740),IF(AND(H740&gt;=Scenario!$B$11,H740&lt;Scenario!$B$12),1,0),0)</f>
        <v>1</v>
      </c>
      <c r="P740" s="9" t="n">
        <f aca="false">IF(O740=1,MAX(0,H740-E740)/60,"")</f>
        <v>67.25</v>
      </c>
      <c r="Q740" s="9" t="n">
        <f aca="false">INDEX(Scenario!$B$18:$B$20,MATCH(B740,Scenario!$A$18:$A$20,0))</f>
        <v>240</v>
      </c>
      <c r="R740" s="9" t="n">
        <f aca="false">INDEX(Scenario!$C$18:$C$20,MATCH(B740,Scenario!$A$18:$A$20,0))</f>
        <v>4320</v>
      </c>
      <c r="S740" s="9" t="n">
        <f aca="false">IF(ISNUMBER(M740),IF(M740&lt;=Q740,1,0),"")</f>
        <v>1</v>
      </c>
      <c r="T740" s="9" t="n">
        <f aca="false">IF(ISNUMBER(P740),IF(P740&lt;=R740,1,0),"")</f>
        <v>1</v>
      </c>
      <c r="U740" s="9" t="n">
        <f aca="false">IF(E740&gt;Scenario!$B$14,0,IF(OR(AND(ISNUMBER(H740),H740&lt;=Scenario!$B$14),AND(ISNUMBER(I740),I740&lt;=Scenario!$B$14)),0,1))</f>
        <v>0</v>
      </c>
      <c r="V740" s="9" t="n">
        <f aca="false">IF(AND(U740=1,(Scenario!$B$14-E740)/60&gt;R740),1,0)</f>
        <v>0</v>
      </c>
      <c r="W740" s="9" t="n">
        <f aca="false">IF(OR(C740=Scenario!$B$22,C740=Scenario!$C$22),1,0)</f>
        <v>0</v>
      </c>
      <c r="X740" s="9" t="n">
        <f aca="false">IF(ISNUMBER(I740),1,0)</f>
        <v>0</v>
      </c>
      <c r="Y740" s="9" t="n">
        <f aca="false">MOD(INT(E740/86400)+3,7)</f>
        <v>2</v>
      </c>
      <c r="Z740" s="9" t="n">
        <f aca="false">MOD(INT(E740/3600),24)</f>
        <v>15</v>
      </c>
      <c r="AA740" s="6" t="s">
        <v>1725</v>
      </c>
    </row>
    <row r="741" customFormat="false" ht="15" hidden="false" customHeight="false" outlineLevel="0" collapsed="false">
      <c r="A741" s="6" t="s">
        <v>1726</v>
      </c>
      <c r="B741" s="6" t="s">
        <v>43</v>
      </c>
      <c r="C741" s="6" t="s">
        <v>46</v>
      </c>
      <c r="D741" s="6" t="s">
        <v>171</v>
      </c>
      <c r="E741" s="6" t="n">
        <v>1784732677</v>
      </c>
      <c r="F741" s="6" t="n">
        <v>1784733974</v>
      </c>
      <c r="G741" s="6" t="n">
        <v>1784733818</v>
      </c>
      <c r="H741" s="6" t="n">
        <v>1784742994</v>
      </c>
      <c r="J741" s="6" t="n">
        <v>0</v>
      </c>
      <c r="K741" s="6" t="n">
        <v>0</v>
      </c>
      <c r="L741" s="9" t="n">
        <f aca="false">IF(AND(E741&gt;=Scenario!$B$11,E741&lt;Scenario!$B$12),1,0)</f>
        <v>1</v>
      </c>
      <c r="M741" s="9" t="n">
        <f aca="false">IF(AND(L741=1,ISNUMBER(F741)),MAX(0,F741-E741)/60,"")</f>
        <v>21.6166666666667</v>
      </c>
      <c r="N741" s="9" t="n">
        <f aca="false">IF(AND(L741=1,ISNUMBER(G741)),MAX(0,G741-E741)/60,"")</f>
        <v>19.0166666666667</v>
      </c>
      <c r="O741" s="9" t="n">
        <f aca="false">IF(ISNUMBER(H741),IF(AND(H741&gt;=Scenario!$B$11,H741&lt;Scenario!$B$12),1,0),0)</f>
        <v>1</v>
      </c>
      <c r="P741" s="9" t="n">
        <f aca="false">IF(O741=1,MAX(0,H741-E741)/60,"")</f>
        <v>171.95</v>
      </c>
      <c r="Q741" s="9" t="n">
        <f aca="false">INDEX(Scenario!$B$18:$B$20,MATCH(B741,Scenario!$A$18:$A$20,0))</f>
        <v>60</v>
      </c>
      <c r="R741" s="9" t="n">
        <f aca="false">INDEX(Scenario!$C$18:$C$20,MATCH(B741,Scenario!$A$18:$A$20,0))</f>
        <v>1440</v>
      </c>
      <c r="S741" s="9" t="n">
        <f aca="false">IF(ISNUMBER(M741),IF(M741&lt;=Q741,1,0),"")</f>
        <v>1</v>
      </c>
      <c r="T741" s="9" t="n">
        <f aca="false">IF(ISNUMBER(P741),IF(P741&lt;=R741,1,0),"")</f>
        <v>1</v>
      </c>
      <c r="U741" s="9" t="n">
        <f aca="false">IF(E741&gt;Scenario!$B$14,0,IF(OR(AND(ISNUMBER(H741),H741&lt;=Scenario!$B$14),AND(ISNUMBER(I741),I741&lt;=Scenario!$B$14)),0,1))</f>
        <v>0</v>
      </c>
      <c r="V741" s="9" t="n">
        <f aca="false">IF(AND(U741=1,(Scenario!$B$14-E741)/60&gt;R741),1,0)</f>
        <v>0</v>
      </c>
      <c r="W741" s="9" t="n">
        <f aca="false">IF(OR(C741=Scenario!$B$22,C741=Scenario!$C$22),1,0)</f>
        <v>1</v>
      </c>
      <c r="X741" s="9" t="n">
        <f aca="false">IF(ISNUMBER(I741),1,0)</f>
        <v>0</v>
      </c>
      <c r="Y741" s="9" t="n">
        <f aca="false">MOD(INT(E741/86400)+3,7)</f>
        <v>2</v>
      </c>
      <c r="Z741" s="9" t="n">
        <f aca="false">MOD(INT(E741/3600),24)</f>
        <v>15</v>
      </c>
      <c r="AA741" s="6" t="s">
        <v>1727</v>
      </c>
    </row>
    <row r="742" customFormat="false" ht="15" hidden="false" customHeight="false" outlineLevel="0" collapsed="false">
      <c r="A742" s="6" t="s">
        <v>1728</v>
      </c>
      <c r="B742" s="6" t="s">
        <v>44</v>
      </c>
      <c r="C742" s="6" t="s">
        <v>288</v>
      </c>
      <c r="D742" s="6" t="s">
        <v>171</v>
      </c>
      <c r="E742" s="6" t="n">
        <v>1784733618</v>
      </c>
      <c r="F742" s="6" t="n">
        <v>1784735123</v>
      </c>
      <c r="G742" s="6" t="n">
        <v>1784734912</v>
      </c>
      <c r="H742" s="6" t="n">
        <v>1784738063</v>
      </c>
      <c r="J742" s="6" t="n">
        <v>0</v>
      </c>
      <c r="K742" s="6" t="n">
        <v>0</v>
      </c>
      <c r="L742" s="9" t="n">
        <f aca="false">IF(AND(E742&gt;=Scenario!$B$11,E742&lt;Scenario!$B$12),1,0)</f>
        <v>1</v>
      </c>
      <c r="M742" s="9" t="n">
        <f aca="false">IF(AND(L742=1,ISNUMBER(F742)),MAX(0,F742-E742)/60,"")</f>
        <v>25.0833333333333</v>
      </c>
      <c r="N742" s="9" t="n">
        <f aca="false">IF(AND(L742=1,ISNUMBER(G742)),MAX(0,G742-E742)/60,"")</f>
        <v>21.5666666666667</v>
      </c>
      <c r="O742" s="9" t="n">
        <f aca="false">IF(ISNUMBER(H742),IF(AND(H742&gt;=Scenario!$B$11,H742&lt;Scenario!$B$12),1,0),0)</f>
        <v>1</v>
      </c>
      <c r="P742" s="9" t="n">
        <f aca="false">IF(O742=1,MAX(0,H742-E742)/60,"")</f>
        <v>74.0833333333333</v>
      </c>
      <c r="Q742" s="9" t="n">
        <f aca="false">INDEX(Scenario!$B$18:$B$20,MATCH(B742,Scenario!$A$18:$A$20,0))</f>
        <v>240</v>
      </c>
      <c r="R742" s="9" t="n">
        <f aca="false">INDEX(Scenario!$C$18:$C$20,MATCH(B742,Scenario!$A$18:$A$20,0))</f>
        <v>4320</v>
      </c>
      <c r="S742" s="9" t="n">
        <f aca="false">IF(ISNUMBER(M742),IF(M742&lt;=Q742,1,0),"")</f>
        <v>1</v>
      </c>
      <c r="T742" s="9" t="n">
        <f aca="false">IF(ISNUMBER(P742),IF(P742&lt;=R742,1,0),"")</f>
        <v>1</v>
      </c>
      <c r="U742" s="9" t="n">
        <f aca="false">IF(E742&gt;Scenario!$B$14,0,IF(OR(AND(ISNUMBER(H742),H742&lt;=Scenario!$B$14),AND(ISNUMBER(I742),I742&lt;=Scenario!$B$14)),0,1))</f>
        <v>0</v>
      </c>
      <c r="V742" s="9" t="n">
        <f aca="false">IF(AND(U742=1,(Scenario!$B$14-E742)/60&gt;R742),1,0)</f>
        <v>0</v>
      </c>
      <c r="W742" s="9" t="n">
        <f aca="false">IF(OR(C742=Scenario!$B$22,C742=Scenario!$C$22),1,0)</f>
        <v>0</v>
      </c>
      <c r="X742" s="9" t="n">
        <f aca="false">IF(ISNUMBER(I742),1,0)</f>
        <v>0</v>
      </c>
      <c r="Y742" s="9" t="n">
        <f aca="false">MOD(INT(E742/86400)+3,7)</f>
        <v>2</v>
      </c>
      <c r="Z742" s="9" t="n">
        <f aca="false">MOD(INT(E742/3600),24)</f>
        <v>15</v>
      </c>
      <c r="AA742" s="6" t="s">
        <v>1729</v>
      </c>
    </row>
    <row r="743" customFormat="false" ht="15" hidden="false" customHeight="false" outlineLevel="0" collapsed="false">
      <c r="A743" s="6" t="s">
        <v>1730</v>
      </c>
      <c r="B743" s="6" t="s">
        <v>43</v>
      </c>
      <c r="C743" s="6" t="s">
        <v>288</v>
      </c>
      <c r="D743" s="6" t="s">
        <v>172</v>
      </c>
      <c r="E743" s="6" t="n">
        <v>1784735921</v>
      </c>
      <c r="F743" s="6" t="n">
        <v>1784736170</v>
      </c>
      <c r="G743" s="6" t="n">
        <v>1784736050</v>
      </c>
      <c r="H743" s="6" t="n">
        <v>1784744381</v>
      </c>
      <c r="J743" s="6" t="n">
        <v>0</v>
      </c>
      <c r="K743" s="6" t="n">
        <v>0</v>
      </c>
      <c r="L743" s="9" t="n">
        <f aca="false">IF(AND(E743&gt;=Scenario!$B$11,E743&lt;Scenario!$B$12),1,0)</f>
        <v>1</v>
      </c>
      <c r="M743" s="9" t="n">
        <f aca="false">IF(AND(L743=1,ISNUMBER(F743)),MAX(0,F743-E743)/60,"")</f>
        <v>4.15</v>
      </c>
      <c r="N743" s="9" t="n">
        <f aca="false">IF(AND(L743=1,ISNUMBER(G743)),MAX(0,G743-E743)/60,"")</f>
        <v>2.15</v>
      </c>
      <c r="O743" s="9" t="n">
        <f aca="false">IF(ISNUMBER(H743),IF(AND(H743&gt;=Scenario!$B$11,H743&lt;Scenario!$B$12),1,0),0)</f>
        <v>1</v>
      </c>
      <c r="P743" s="9" t="n">
        <f aca="false">IF(O743=1,MAX(0,H743-E743)/60,"")</f>
        <v>141</v>
      </c>
      <c r="Q743" s="9" t="n">
        <f aca="false">INDEX(Scenario!$B$18:$B$20,MATCH(B743,Scenario!$A$18:$A$20,0))</f>
        <v>60</v>
      </c>
      <c r="R743" s="9" t="n">
        <f aca="false">INDEX(Scenario!$C$18:$C$20,MATCH(B743,Scenario!$A$18:$A$20,0))</f>
        <v>1440</v>
      </c>
      <c r="S743" s="9" t="n">
        <f aca="false">IF(ISNUMBER(M743),IF(M743&lt;=Q743,1,0),"")</f>
        <v>1</v>
      </c>
      <c r="T743" s="9" t="n">
        <f aca="false">IF(ISNUMBER(P743),IF(P743&lt;=R743,1,0),"")</f>
        <v>1</v>
      </c>
      <c r="U743" s="9" t="n">
        <f aca="false">IF(E743&gt;Scenario!$B$14,0,IF(OR(AND(ISNUMBER(H743),H743&lt;=Scenario!$B$14),AND(ISNUMBER(I743),I743&lt;=Scenario!$B$14)),0,1))</f>
        <v>0</v>
      </c>
      <c r="V743" s="9" t="n">
        <f aca="false">IF(AND(U743=1,(Scenario!$B$14-E743)/60&gt;R743),1,0)</f>
        <v>0</v>
      </c>
      <c r="W743" s="9" t="n">
        <f aca="false">IF(OR(C743=Scenario!$B$22,C743=Scenario!$C$22),1,0)</f>
        <v>0</v>
      </c>
      <c r="X743" s="9" t="n">
        <f aca="false">IF(ISNUMBER(I743),1,0)</f>
        <v>0</v>
      </c>
      <c r="Y743" s="9" t="n">
        <f aca="false">MOD(INT(E743/86400)+3,7)</f>
        <v>2</v>
      </c>
      <c r="Z743" s="9" t="n">
        <f aca="false">MOD(INT(E743/3600),24)</f>
        <v>15</v>
      </c>
      <c r="AA743" s="6" t="s">
        <v>1731</v>
      </c>
    </row>
    <row r="744" customFormat="false" ht="15" hidden="false" customHeight="false" outlineLevel="0" collapsed="false">
      <c r="A744" s="6" t="s">
        <v>1732</v>
      </c>
      <c r="B744" s="6" t="s">
        <v>44</v>
      </c>
      <c r="C744" s="6" t="s">
        <v>249</v>
      </c>
      <c r="D744" s="6" t="s">
        <v>170</v>
      </c>
      <c r="E744" s="6" t="n">
        <v>1784736922</v>
      </c>
      <c r="F744" s="6" t="n">
        <v>1784737070</v>
      </c>
      <c r="G744" s="6" t="n">
        <v>1784736942</v>
      </c>
      <c r="H744" s="6" t="n">
        <v>1784738606</v>
      </c>
      <c r="J744" s="6" t="n">
        <v>0</v>
      </c>
      <c r="K744" s="6" t="n">
        <v>0</v>
      </c>
      <c r="L744" s="9" t="n">
        <f aca="false">IF(AND(E744&gt;=Scenario!$B$11,E744&lt;Scenario!$B$12),1,0)</f>
        <v>1</v>
      </c>
      <c r="M744" s="9" t="n">
        <f aca="false">IF(AND(L744=1,ISNUMBER(F744)),MAX(0,F744-E744)/60,"")</f>
        <v>2.46666666666667</v>
      </c>
      <c r="N744" s="9" t="n">
        <f aca="false">IF(AND(L744=1,ISNUMBER(G744)),MAX(0,G744-E744)/60,"")</f>
        <v>0.333333333333333</v>
      </c>
      <c r="O744" s="9" t="n">
        <f aca="false">IF(ISNUMBER(H744),IF(AND(H744&gt;=Scenario!$B$11,H744&lt;Scenario!$B$12),1,0),0)</f>
        <v>1</v>
      </c>
      <c r="P744" s="9" t="n">
        <f aca="false">IF(O744=1,MAX(0,H744-E744)/60,"")</f>
        <v>28.0666666666667</v>
      </c>
      <c r="Q744" s="9" t="n">
        <f aca="false">INDEX(Scenario!$B$18:$B$20,MATCH(B744,Scenario!$A$18:$A$20,0))</f>
        <v>240</v>
      </c>
      <c r="R744" s="9" t="n">
        <f aca="false">INDEX(Scenario!$C$18:$C$20,MATCH(B744,Scenario!$A$18:$A$20,0))</f>
        <v>4320</v>
      </c>
      <c r="S744" s="9" t="n">
        <f aca="false">IF(ISNUMBER(M744),IF(M744&lt;=Q744,1,0),"")</f>
        <v>1</v>
      </c>
      <c r="T744" s="9" t="n">
        <f aca="false">IF(ISNUMBER(P744),IF(P744&lt;=R744,1,0),"")</f>
        <v>1</v>
      </c>
      <c r="U744" s="9" t="n">
        <f aca="false">IF(E744&gt;Scenario!$B$14,0,IF(OR(AND(ISNUMBER(H744),H744&lt;=Scenario!$B$14),AND(ISNUMBER(I744),I744&lt;=Scenario!$B$14)),0,1))</f>
        <v>0</v>
      </c>
      <c r="V744" s="9" t="n">
        <f aca="false">IF(AND(U744=1,(Scenario!$B$14-E744)/60&gt;R744),1,0)</f>
        <v>0</v>
      </c>
      <c r="W744" s="9" t="n">
        <f aca="false">IF(OR(C744=Scenario!$B$22,C744=Scenario!$C$22),1,0)</f>
        <v>0</v>
      </c>
      <c r="X744" s="9" t="n">
        <f aca="false">IF(ISNUMBER(I744),1,0)</f>
        <v>0</v>
      </c>
      <c r="Y744" s="9" t="n">
        <f aca="false">MOD(INT(E744/86400)+3,7)</f>
        <v>2</v>
      </c>
      <c r="Z744" s="9" t="n">
        <f aca="false">MOD(INT(E744/3600),24)</f>
        <v>16</v>
      </c>
      <c r="AA744" s="6" t="s">
        <v>1733</v>
      </c>
    </row>
    <row r="745" customFormat="false" ht="15" hidden="false" customHeight="false" outlineLevel="0" collapsed="false">
      <c r="A745" s="6" t="s">
        <v>1734</v>
      </c>
      <c r="B745" s="6" t="s">
        <v>44</v>
      </c>
      <c r="C745" s="6" t="s">
        <v>249</v>
      </c>
      <c r="D745" s="6" t="s">
        <v>170</v>
      </c>
      <c r="E745" s="6" t="n">
        <v>1784737123</v>
      </c>
      <c r="F745" s="6" t="n">
        <v>1784738481</v>
      </c>
      <c r="G745" s="6" t="n">
        <v>1784738325</v>
      </c>
      <c r="H745" s="6" t="n">
        <v>1784741121</v>
      </c>
      <c r="J745" s="6" t="n">
        <v>0</v>
      </c>
      <c r="K745" s="6" t="n">
        <v>0</v>
      </c>
      <c r="L745" s="9" t="n">
        <f aca="false">IF(AND(E745&gt;=Scenario!$B$11,E745&lt;Scenario!$B$12),1,0)</f>
        <v>1</v>
      </c>
      <c r="M745" s="9" t="n">
        <f aca="false">IF(AND(L745=1,ISNUMBER(F745)),MAX(0,F745-E745)/60,"")</f>
        <v>22.6333333333333</v>
      </c>
      <c r="N745" s="9" t="n">
        <f aca="false">IF(AND(L745=1,ISNUMBER(G745)),MAX(0,G745-E745)/60,"")</f>
        <v>20.0333333333333</v>
      </c>
      <c r="O745" s="9" t="n">
        <f aca="false">IF(ISNUMBER(H745),IF(AND(H745&gt;=Scenario!$B$11,H745&lt;Scenario!$B$12),1,0),0)</f>
        <v>1</v>
      </c>
      <c r="P745" s="9" t="n">
        <f aca="false">IF(O745=1,MAX(0,H745-E745)/60,"")</f>
        <v>66.6333333333333</v>
      </c>
      <c r="Q745" s="9" t="n">
        <f aca="false">INDEX(Scenario!$B$18:$B$20,MATCH(B745,Scenario!$A$18:$A$20,0))</f>
        <v>240</v>
      </c>
      <c r="R745" s="9" t="n">
        <f aca="false">INDEX(Scenario!$C$18:$C$20,MATCH(B745,Scenario!$A$18:$A$20,0))</f>
        <v>4320</v>
      </c>
      <c r="S745" s="9" t="n">
        <f aca="false">IF(ISNUMBER(M745),IF(M745&lt;=Q745,1,0),"")</f>
        <v>1</v>
      </c>
      <c r="T745" s="9" t="n">
        <f aca="false">IF(ISNUMBER(P745),IF(P745&lt;=R745,1,0),"")</f>
        <v>1</v>
      </c>
      <c r="U745" s="9" t="n">
        <f aca="false">IF(E745&gt;Scenario!$B$14,0,IF(OR(AND(ISNUMBER(H745),H745&lt;=Scenario!$B$14),AND(ISNUMBER(I745),I745&lt;=Scenario!$B$14)),0,1))</f>
        <v>0</v>
      </c>
      <c r="V745" s="9" t="n">
        <f aca="false">IF(AND(U745=1,(Scenario!$B$14-E745)/60&gt;R745),1,0)</f>
        <v>0</v>
      </c>
      <c r="W745" s="9" t="n">
        <f aca="false">IF(OR(C745=Scenario!$B$22,C745=Scenario!$C$22),1,0)</f>
        <v>0</v>
      </c>
      <c r="X745" s="9" t="n">
        <f aca="false">IF(ISNUMBER(I745),1,0)</f>
        <v>0</v>
      </c>
      <c r="Y745" s="9" t="n">
        <f aca="false">MOD(INT(E745/86400)+3,7)</f>
        <v>2</v>
      </c>
      <c r="Z745" s="9" t="n">
        <f aca="false">MOD(INT(E745/3600),24)</f>
        <v>16</v>
      </c>
      <c r="AA745" s="6" t="s">
        <v>1735</v>
      </c>
    </row>
    <row r="746" customFormat="false" ht="15" hidden="false" customHeight="false" outlineLevel="0" collapsed="false">
      <c r="A746" s="6" t="s">
        <v>1736</v>
      </c>
      <c r="B746" s="6" t="s">
        <v>44</v>
      </c>
      <c r="C746" s="6" t="s">
        <v>249</v>
      </c>
      <c r="D746" s="6" t="s">
        <v>170</v>
      </c>
      <c r="E746" s="6" t="n">
        <v>1784737712</v>
      </c>
      <c r="F746" s="6" t="n">
        <v>1784738240</v>
      </c>
      <c r="G746" s="6" t="n">
        <v>1784738079</v>
      </c>
      <c r="H746" s="6" t="n">
        <v>1784783712</v>
      </c>
      <c r="J746" s="6" t="n">
        <v>1</v>
      </c>
      <c r="K746" s="6" t="n">
        <v>0</v>
      </c>
      <c r="L746" s="9" t="n">
        <f aca="false">IF(AND(E746&gt;=Scenario!$B$11,E746&lt;Scenario!$B$12),1,0)</f>
        <v>1</v>
      </c>
      <c r="M746" s="9" t="n">
        <f aca="false">IF(AND(L746=1,ISNUMBER(F746)),MAX(0,F746-E746)/60,"")</f>
        <v>8.8</v>
      </c>
      <c r="N746" s="9" t="n">
        <f aca="false">IF(AND(L746=1,ISNUMBER(G746)),MAX(0,G746-E746)/60,"")</f>
        <v>6.11666666666667</v>
      </c>
      <c r="O746" s="9" t="n">
        <f aca="false">IF(ISNUMBER(H746),IF(AND(H746&gt;=Scenario!$B$11,H746&lt;Scenario!$B$12),1,0),0)</f>
        <v>1</v>
      </c>
      <c r="P746" s="9" t="n">
        <f aca="false">IF(O746=1,MAX(0,H746-E746)/60,"")</f>
        <v>766.666666666667</v>
      </c>
      <c r="Q746" s="9" t="n">
        <f aca="false">INDEX(Scenario!$B$18:$B$20,MATCH(B746,Scenario!$A$18:$A$20,0))</f>
        <v>240</v>
      </c>
      <c r="R746" s="9" t="n">
        <f aca="false">INDEX(Scenario!$C$18:$C$20,MATCH(B746,Scenario!$A$18:$A$20,0))</f>
        <v>4320</v>
      </c>
      <c r="S746" s="9" t="n">
        <f aca="false">IF(ISNUMBER(M746),IF(M746&lt;=Q746,1,0),"")</f>
        <v>1</v>
      </c>
      <c r="T746" s="9" t="n">
        <f aca="false">IF(ISNUMBER(P746),IF(P746&lt;=R746,1,0),"")</f>
        <v>1</v>
      </c>
      <c r="U746" s="9" t="n">
        <f aca="false">IF(E746&gt;Scenario!$B$14,0,IF(OR(AND(ISNUMBER(H746),H746&lt;=Scenario!$B$14),AND(ISNUMBER(I746),I746&lt;=Scenario!$B$14)),0,1))</f>
        <v>0</v>
      </c>
      <c r="V746" s="9" t="n">
        <f aca="false">IF(AND(U746=1,(Scenario!$B$14-E746)/60&gt;R746),1,0)</f>
        <v>0</v>
      </c>
      <c r="W746" s="9" t="n">
        <f aca="false">IF(OR(C746=Scenario!$B$22,C746=Scenario!$C$22),1,0)</f>
        <v>0</v>
      </c>
      <c r="X746" s="9" t="n">
        <f aca="false">IF(ISNUMBER(I746),1,0)</f>
        <v>0</v>
      </c>
      <c r="Y746" s="9" t="n">
        <f aca="false">MOD(INT(E746/86400)+3,7)</f>
        <v>2</v>
      </c>
      <c r="Z746" s="9" t="n">
        <f aca="false">MOD(INT(E746/3600),24)</f>
        <v>16</v>
      </c>
      <c r="AA746" s="6" t="s">
        <v>1737</v>
      </c>
    </row>
    <row r="747" customFormat="false" ht="15" hidden="false" customHeight="false" outlineLevel="0" collapsed="false">
      <c r="A747" s="6" t="s">
        <v>1738</v>
      </c>
      <c r="B747" s="6" t="s">
        <v>43</v>
      </c>
      <c r="C747" s="6" t="s">
        <v>249</v>
      </c>
      <c r="D747" s="6" t="s">
        <v>172</v>
      </c>
      <c r="E747" s="6" t="n">
        <v>1784737931</v>
      </c>
      <c r="F747" s="6" t="n">
        <v>1784738097</v>
      </c>
      <c r="G747" s="6" t="n">
        <v>1784737952</v>
      </c>
      <c r="H747" s="6" t="n">
        <v>1784739342</v>
      </c>
      <c r="J747" s="6" t="n">
        <v>0</v>
      </c>
      <c r="K747" s="6" t="n">
        <v>0</v>
      </c>
      <c r="L747" s="9" t="n">
        <f aca="false">IF(AND(E747&gt;=Scenario!$B$11,E747&lt;Scenario!$B$12),1,0)</f>
        <v>1</v>
      </c>
      <c r="M747" s="9" t="n">
        <f aca="false">IF(AND(L747=1,ISNUMBER(F747)),MAX(0,F747-E747)/60,"")</f>
        <v>2.76666666666667</v>
      </c>
      <c r="N747" s="9" t="n">
        <f aca="false">IF(AND(L747=1,ISNUMBER(G747)),MAX(0,G747-E747)/60,"")</f>
        <v>0.35</v>
      </c>
      <c r="O747" s="9" t="n">
        <f aca="false">IF(ISNUMBER(H747),IF(AND(H747&gt;=Scenario!$B$11,H747&lt;Scenario!$B$12),1,0),0)</f>
        <v>1</v>
      </c>
      <c r="P747" s="9" t="n">
        <f aca="false">IF(O747=1,MAX(0,H747-E747)/60,"")</f>
        <v>23.5166666666667</v>
      </c>
      <c r="Q747" s="9" t="n">
        <f aca="false">INDEX(Scenario!$B$18:$B$20,MATCH(B747,Scenario!$A$18:$A$20,0))</f>
        <v>60</v>
      </c>
      <c r="R747" s="9" t="n">
        <f aca="false">INDEX(Scenario!$C$18:$C$20,MATCH(B747,Scenario!$A$18:$A$20,0))</f>
        <v>1440</v>
      </c>
      <c r="S747" s="9" t="n">
        <f aca="false">IF(ISNUMBER(M747),IF(M747&lt;=Q747,1,0),"")</f>
        <v>1</v>
      </c>
      <c r="T747" s="9" t="n">
        <f aca="false">IF(ISNUMBER(P747),IF(P747&lt;=R747,1,0),"")</f>
        <v>1</v>
      </c>
      <c r="U747" s="9" t="n">
        <f aca="false">IF(E747&gt;Scenario!$B$14,0,IF(OR(AND(ISNUMBER(H747),H747&lt;=Scenario!$B$14),AND(ISNUMBER(I747),I747&lt;=Scenario!$B$14)),0,1))</f>
        <v>0</v>
      </c>
      <c r="V747" s="9" t="n">
        <f aca="false">IF(AND(U747=1,(Scenario!$B$14-E747)/60&gt;R747),1,0)</f>
        <v>0</v>
      </c>
      <c r="W747" s="9" t="n">
        <f aca="false">IF(OR(C747=Scenario!$B$22,C747=Scenario!$C$22),1,0)</f>
        <v>0</v>
      </c>
      <c r="X747" s="9" t="n">
        <f aca="false">IF(ISNUMBER(I747),1,0)</f>
        <v>0</v>
      </c>
      <c r="Y747" s="9" t="n">
        <f aca="false">MOD(INT(E747/86400)+3,7)</f>
        <v>2</v>
      </c>
      <c r="Z747" s="9" t="n">
        <f aca="false">MOD(INT(E747/3600),24)</f>
        <v>16</v>
      </c>
      <c r="AA747" s="6" t="s">
        <v>1739</v>
      </c>
    </row>
    <row r="748" customFormat="false" ht="15" hidden="false" customHeight="false" outlineLevel="0" collapsed="false">
      <c r="A748" s="6" t="s">
        <v>1740</v>
      </c>
      <c r="B748" s="6" t="s">
        <v>44</v>
      </c>
      <c r="C748" s="6" t="s">
        <v>47</v>
      </c>
      <c r="D748" s="6" t="s">
        <v>170</v>
      </c>
      <c r="E748" s="6" t="n">
        <v>1784737974</v>
      </c>
      <c r="F748" s="6" t="n">
        <v>1784738719</v>
      </c>
      <c r="G748" s="6" t="n">
        <v>1784738512</v>
      </c>
      <c r="H748" s="6" t="n">
        <v>1784740199</v>
      </c>
      <c r="J748" s="6" t="n">
        <v>0</v>
      </c>
      <c r="K748" s="6" t="n">
        <v>0</v>
      </c>
      <c r="L748" s="9" t="n">
        <f aca="false">IF(AND(E748&gt;=Scenario!$B$11,E748&lt;Scenario!$B$12),1,0)</f>
        <v>1</v>
      </c>
      <c r="M748" s="9" t="n">
        <f aca="false">IF(AND(L748=1,ISNUMBER(F748)),MAX(0,F748-E748)/60,"")</f>
        <v>12.4166666666667</v>
      </c>
      <c r="N748" s="9" t="n">
        <f aca="false">IF(AND(L748=1,ISNUMBER(G748)),MAX(0,G748-E748)/60,"")</f>
        <v>8.96666666666667</v>
      </c>
      <c r="O748" s="9" t="n">
        <f aca="false">IF(ISNUMBER(H748),IF(AND(H748&gt;=Scenario!$B$11,H748&lt;Scenario!$B$12),1,0),0)</f>
        <v>1</v>
      </c>
      <c r="P748" s="9" t="n">
        <f aca="false">IF(O748=1,MAX(0,H748-E748)/60,"")</f>
        <v>37.0833333333333</v>
      </c>
      <c r="Q748" s="9" t="n">
        <f aca="false">INDEX(Scenario!$B$18:$B$20,MATCH(B748,Scenario!$A$18:$A$20,0))</f>
        <v>240</v>
      </c>
      <c r="R748" s="9" t="n">
        <f aca="false">INDEX(Scenario!$C$18:$C$20,MATCH(B748,Scenario!$A$18:$A$20,0))</f>
        <v>4320</v>
      </c>
      <c r="S748" s="9" t="n">
        <f aca="false">IF(ISNUMBER(M748),IF(M748&lt;=Q748,1,0),"")</f>
        <v>1</v>
      </c>
      <c r="T748" s="9" t="n">
        <f aca="false">IF(ISNUMBER(P748),IF(P748&lt;=R748,1,0),"")</f>
        <v>1</v>
      </c>
      <c r="U748" s="9" t="n">
        <f aca="false">IF(E748&gt;Scenario!$B$14,0,IF(OR(AND(ISNUMBER(H748),H748&lt;=Scenario!$B$14),AND(ISNUMBER(I748),I748&lt;=Scenario!$B$14)),0,1))</f>
        <v>0</v>
      </c>
      <c r="V748" s="9" t="n">
        <f aca="false">IF(AND(U748=1,(Scenario!$B$14-E748)/60&gt;R748),1,0)</f>
        <v>0</v>
      </c>
      <c r="W748" s="9" t="n">
        <f aca="false">IF(OR(C748=Scenario!$B$22,C748=Scenario!$C$22),1,0)</f>
        <v>1</v>
      </c>
      <c r="X748" s="9" t="n">
        <f aca="false">IF(ISNUMBER(I748),1,0)</f>
        <v>0</v>
      </c>
      <c r="Y748" s="9" t="n">
        <f aca="false">MOD(INT(E748/86400)+3,7)</f>
        <v>2</v>
      </c>
      <c r="Z748" s="9" t="n">
        <f aca="false">MOD(INT(E748/3600),24)</f>
        <v>16</v>
      </c>
      <c r="AA748" s="6" t="s">
        <v>1741</v>
      </c>
    </row>
    <row r="749" customFormat="false" ht="15" hidden="false" customHeight="false" outlineLevel="0" collapsed="false">
      <c r="A749" s="6" t="s">
        <v>1742</v>
      </c>
      <c r="B749" s="6" t="s">
        <v>44</v>
      </c>
      <c r="C749" s="6" t="s">
        <v>46</v>
      </c>
      <c r="D749" s="6" t="s">
        <v>170</v>
      </c>
      <c r="E749" s="6" t="n">
        <v>1784738194</v>
      </c>
      <c r="F749" s="6" t="n">
        <v>1784738741</v>
      </c>
      <c r="G749" s="6" t="n">
        <v>1784738660</v>
      </c>
      <c r="H749" s="6" t="n">
        <v>1784739705</v>
      </c>
      <c r="J749" s="6" t="n">
        <v>0</v>
      </c>
      <c r="K749" s="6" t="n">
        <v>0</v>
      </c>
      <c r="L749" s="9" t="n">
        <f aca="false">IF(AND(E749&gt;=Scenario!$B$11,E749&lt;Scenario!$B$12),1,0)</f>
        <v>1</v>
      </c>
      <c r="M749" s="9" t="n">
        <f aca="false">IF(AND(L749=1,ISNUMBER(F749)),MAX(0,F749-E749)/60,"")</f>
        <v>9.11666666666667</v>
      </c>
      <c r="N749" s="9" t="n">
        <f aca="false">IF(AND(L749=1,ISNUMBER(G749)),MAX(0,G749-E749)/60,"")</f>
        <v>7.76666666666667</v>
      </c>
      <c r="O749" s="9" t="n">
        <f aca="false">IF(ISNUMBER(H749),IF(AND(H749&gt;=Scenario!$B$11,H749&lt;Scenario!$B$12),1,0),0)</f>
        <v>1</v>
      </c>
      <c r="P749" s="9" t="n">
        <f aca="false">IF(O749=1,MAX(0,H749-E749)/60,"")</f>
        <v>25.1833333333333</v>
      </c>
      <c r="Q749" s="9" t="n">
        <f aca="false">INDEX(Scenario!$B$18:$B$20,MATCH(B749,Scenario!$A$18:$A$20,0))</f>
        <v>240</v>
      </c>
      <c r="R749" s="9" t="n">
        <f aca="false">INDEX(Scenario!$C$18:$C$20,MATCH(B749,Scenario!$A$18:$A$20,0))</f>
        <v>4320</v>
      </c>
      <c r="S749" s="9" t="n">
        <f aca="false">IF(ISNUMBER(M749),IF(M749&lt;=Q749,1,0),"")</f>
        <v>1</v>
      </c>
      <c r="T749" s="9" t="n">
        <f aca="false">IF(ISNUMBER(P749),IF(P749&lt;=R749,1,0),"")</f>
        <v>1</v>
      </c>
      <c r="U749" s="9" t="n">
        <f aca="false">IF(E749&gt;Scenario!$B$14,0,IF(OR(AND(ISNUMBER(H749),H749&lt;=Scenario!$B$14),AND(ISNUMBER(I749),I749&lt;=Scenario!$B$14)),0,1))</f>
        <v>0</v>
      </c>
      <c r="V749" s="9" t="n">
        <f aca="false">IF(AND(U749=1,(Scenario!$B$14-E749)/60&gt;R749),1,0)</f>
        <v>0</v>
      </c>
      <c r="W749" s="9" t="n">
        <f aca="false">IF(OR(C749=Scenario!$B$22,C749=Scenario!$C$22),1,0)</f>
        <v>1</v>
      </c>
      <c r="X749" s="9" t="n">
        <f aca="false">IF(ISNUMBER(I749),1,0)</f>
        <v>0</v>
      </c>
      <c r="Y749" s="9" t="n">
        <f aca="false">MOD(INT(E749/86400)+3,7)</f>
        <v>2</v>
      </c>
      <c r="Z749" s="9" t="n">
        <f aca="false">MOD(INT(E749/3600),24)</f>
        <v>16</v>
      </c>
      <c r="AA749" s="6" t="s">
        <v>1743</v>
      </c>
    </row>
    <row r="750" customFormat="false" ht="15" hidden="false" customHeight="false" outlineLevel="0" collapsed="false">
      <c r="A750" s="6" t="s">
        <v>1744</v>
      </c>
      <c r="B750" s="6" t="s">
        <v>43</v>
      </c>
      <c r="C750" s="6" t="s">
        <v>288</v>
      </c>
      <c r="D750" s="6" t="s">
        <v>171</v>
      </c>
      <c r="E750" s="6" t="n">
        <v>1784738798</v>
      </c>
      <c r="F750" s="6" t="n">
        <v>1784739070</v>
      </c>
      <c r="G750" s="6" t="n">
        <v>1784738836</v>
      </c>
      <c r="H750" s="6" t="n">
        <v>1784745878</v>
      </c>
      <c r="J750" s="6" t="n">
        <v>0</v>
      </c>
      <c r="K750" s="6" t="n">
        <v>0</v>
      </c>
      <c r="L750" s="9" t="n">
        <f aca="false">IF(AND(E750&gt;=Scenario!$B$11,E750&lt;Scenario!$B$12),1,0)</f>
        <v>1</v>
      </c>
      <c r="M750" s="9" t="n">
        <f aca="false">IF(AND(L750=1,ISNUMBER(F750)),MAX(0,F750-E750)/60,"")</f>
        <v>4.53333333333333</v>
      </c>
      <c r="N750" s="9" t="n">
        <f aca="false">IF(AND(L750=1,ISNUMBER(G750)),MAX(0,G750-E750)/60,"")</f>
        <v>0.633333333333333</v>
      </c>
      <c r="O750" s="9" t="n">
        <f aca="false">IF(ISNUMBER(H750),IF(AND(H750&gt;=Scenario!$B$11,H750&lt;Scenario!$B$12),1,0),0)</f>
        <v>1</v>
      </c>
      <c r="P750" s="9" t="n">
        <f aca="false">IF(O750=1,MAX(0,H750-E750)/60,"")</f>
        <v>118</v>
      </c>
      <c r="Q750" s="9" t="n">
        <f aca="false">INDEX(Scenario!$B$18:$B$20,MATCH(B750,Scenario!$A$18:$A$20,0))</f>
        <v>60</v>
      </c>
      <c r="R750" s="9" t="n">
        <f aca="false">INDEX(Scenario!$C$18:$C$20,MATCH(B750,Scenario!$A$18:$A$20,0))</f>
        <v>1440</v>
      </c>
      <c r="S750" s="9" t="n">
        <f aca="false">IF(ISNUMBER(M750),IF(M750&lt;=Q750,1,0),"")</f>
        <v>1</v>
      </c>
      <c r="T750" s="9" t="n">
        <f aca="false">IF(ISNUMBER(P750),IF(P750&lt;=R750,1,0),"")</f>
        <v>1</v>
      </c>
      <c r="U750" s="9" t="n">
        <f aca="false">IF(E750&gt;Scenario!$B$14,0,IF(OR(AND(ISNUMBER(H750),H750&lt;=Scenario!$B$14),AND(ISNUMBER(I750),I750&lt;=Scenario!$B$14)),0,1))</f>
        <v>0</v>
      </c>
      <c r="V750" s="9" t="n">
        <f aca="false">IF(AND(U750=1,(Scenario!$B$14-E750)/60&gt;R750),1,0)</f>
        <v>0</v>
      </c>
      <c r="W750" s="9" t="n">
        <f aca="false">IF(OR(C750=Scenario!$B$22,C750=Scenario!$C$22),1,0)</f>
        <v>0</v>
      </c>
      <c r="X750" s="9" t="n">
        <f aca="false">IF(ISNUMBER(I750),1,0)</f>
        <v>0</v>
      </c>
      <c r="Y750" s="9" t="n">
        <f aca="false">MOD(INT(E750/86400)+3,7)</f>
        <v>2</v>
      </c>
      <c r="Z750" s="9" t="n">
        <f aca="false">MOD(INT(E750/3600),24)</f>
        <v>16</v>
      </c>
      <c r="AA750" s="6" t="s">
        <v>1745</v>
      </c>
    </row>
    <row r="751" customFormat="false" ht="15" hidden="false" customHeight="false" outlineLevel="0" collapsed="false">
      <c r="A751" s="6" t="s">
        <v>1746</v>
      </c>
      <c r="B751" s="6" t="s">
        <v>44</v>
      </c>
      <c r="C751" s="6" t="s">
        <v>46</v>
      </c>
      <c r="D751" s="6" t="s">
        <v>171</v>
      </c>
      <c r="E751" s="6" t="n">
        <v>1784742163</v>
      </c>
      <c r="F751" s="6" t="n">
        <v>1784742308</v>
      </c>
      <c r="G751" s="6" t="n">
        <v>1784742221</v>
      </c>
      <c r="H751" s="6" t="n">
        <v>1784744247</v>
      </c>
      <c r="J751" s="6" t="n">
        <v>0</v>
      </c>
      <c r="K751" s="6" t="n">
        <v>0</v>
      </c>
      <c r="L751" s="9" t="n">
        <f aca="false">IF(AND(E751&gt;=Scenario!$B$11,E751&lt;Scenario!$B$12),1,0)</f>
        <v>1</v>
      </c>
      <c r="M751" s="9" t="n">
        <f aca="false">IF(AND(L751=1,ISNUMBER(F751)),MAX(0,F751-E751)/60,"")</f>
        <v>2.41666666666667</v>
      </c>
      <c r="N751" s="9" t="n">
        <f aca="false">IF(AND(L751=1,ISNUMBER(G751)),MAX(0,G751-E751)/60,"")</f>
        <v>0.966666666666667</v>
      </c>
      <c r="O751" s="9" t="n">
        <f aca="false">IF(ISNUMBER(H751),IF(AND(H751&gt;=Scenario!$B$11,H751&lt;Scenario!$B$12),1,0),0)</f>
        <v>1</v>
      </c>
      <c r="P751" s="9" t="n">
        <f aca="false">IF(O751=1,MAX(0,H751-E751)/60,"")</f>
        <v>34.7333333333333</v>
      </c>
      <c r="Q751" s="9" t="n">
        <f aca="false">INDEX(Scenario!$B$18:$B$20,MATCH(B751,Scenario!$A$18:$A$20,0))</f>
        <v>240</v>
      </c>
      <c r="R751" s="9" t="n">
        <f aca="false">INDEX(Scenario!$C$18:$C$20,MATCH(B751,Scenario!$A$18:$A$20,0))</f>
        <v>4320</v>
      </c>
      <c r="S751" s="9" t="n">
        <f aca="false">IF(ISNUMBER(M751),IF(M751&lt;=Q751,1,0),"")</f>
        <v>1</v>
      </c>
      <c r="T751" s="9" t="n">
        <f aca="false">IF(ISNUMBER(P751),IF(P751&lt;=R751,1,0),"")</f>
        <v>1</v>
      </c>
      <c r="U751" s="9" t="n">
        <f aca="false">IF(E751&gt;Scenario!$B$14,0,IF(OR(AND(ISNUMBER(H751),H751&lt;=Scenario!$B$14),AND(ISNUMBER(I751),I751&lt;=Scenario!$B$14)),0,1))</f>
        <v>0</v>
      </c>
      <c r="V751" s="9" t="n">
        <f aca="false">IF(AND(U751=1,(Scenario!$B$14-E751)/60&gt;R751),1,0)</f>
        <v>0</v>
      </c>
      <c r="W751" s="9" t="n">
        <f aca="false">IF(OR(C751=Scenario!$B$22,C751=Scenario!$C$22),1,0)</f>
        <v>1</v>
      </c>
      <c r="X751" s="9" t="n">
        <f aca="false">IF(ISNUMBER(I751),1,0)</f>
        <v>0</v>
      </c>
      <c r="Y751" s="9" t="n">
        <f aca="false">MOD(INT(E751/86400)+3,7)</f>
        <v>2</v>
      </c>
      <c r="Z751" s="9" t="n">
        <f aca="false">MOD(INT(E751/3600),24)</f>
        <v>17</v>
      </c>
      <c r="AA751" s="6" t="s">
        <v>1747</v>
      </c>
    </row>
    <row r="752" customFormat="false" ht="15" hidden="false" customHeight="false" outlineLevel="0" collapsed="false">
      <c r="A752" s="6" t="s">
        <v>1748</v>
      </c>
      <c r="B752" s="6" t="s">
        <v>44</v>
      </c>
      <c r="C752" s="6" t="s">
        <v>47</v>
      </c>
      <c r="D752" s="6" t="s">
        <v>172</v>
      </c>
      <c r="E752" s="6" t="n">
        <v>1784742698</v>
      </c>
      <c r="F752" s="6" t="n">
        <v>1784742812</v>
      </c>
      <c r="G752" s="6" t="n">
        <v>1784742742</v>
      </c>
      <c r="H752" s="6" t="n">
        <v>1784750612</v>
      </c>
      <c r="J752" s="6" t="n">
        <v>0</v>
      </c>
      <c r="K752" s="6" t="n">
        <v>0</v>
      </c>
      <c r="L752" s="9" t="n">
        <f aca="false">IF(AND(E752&gt;=Scenario!$B$11,E752&lt;Scenario!$B$12),1,0)</f>
        <v>1</v>
      </c>
      <c r="M752" s="9" t="n">
        <f aca="false">IF(AND(L752=1,ISNUMBER(F752)),MAX(0,F752-E752)/60,"")</f>
        <v>1.9</v>
      </c>
      <c r="N752" s="9" t="n">
        <f aca="false">IF(AND(L752=1,ISNUMBER(G752)),MAX(0,G752-E752)/60,"")</f>
        <v>0.733333333333333</v>
      </c>
      <c r="O752" s="9" t="n">
        <f aca="false">IF(ISNUMBER(H752),IF(AND(H752&gt;=Scenario!$B$11,H752&lt;Scenario!$B$12),1,0),0)</f>
        <v>1</v>
      </c>
      <c r="P752" s="9" t="n">
        <f aca="false">IF(O752=1,MAX(0,H752-E752)/60,"")</f>
        <v>131.9</v>
      </c>
      <c r="Q752" s="9" t="n">
        <f aca="false">INDEX(Scenario!$B$18:$B$20,MATCH(B752,Scenario!$A$18:$A$20,0))</f>
        <v>240</v>
      </c>
      <c r="R752" s="9" t="n">
        <f aca="false">INDEX(Scenario!$C$18:$C$20,MATCH(B752,Scenario!$A$18:$A$20,0))</f>
        <v>4320</v>
      </c>
      <c r="S752" s="9" t="n">
        <f aca="false">IF(ISNUMBER(M752),IF(M752&lt;=Q752,1,0),"")</f>
        <v>1</v>
      </c>
      <c r="T752" s="9" t="n">
        <f aca="false">IF(ISNUMBER(P752),IF(P752&lt;=R752,1,0),"")</f>
        <v>1</v>
      </c>
      <c r="U752" s="9" t="n">
        <f aca="false">IF(E752&gt;Scenario!$B$14,0,IF(OR(AND(ISNUMBER(H752),H752&lt;=Scenario!$B$14),AND(ISNUMBER(I752),I752&lt;=Scenario!$B$14)),0,1))</f>
        <v>0</v>
      </c>
      <c r="V752" s="9" t="n">
        <f aca="false">IF(AND(U752=1,(Scenario!$B$14-E752)/60&gt;R752),1,0)</f>
        <v>0</v>
      </c>
      <c r="W752" s="9" t="n">
        <f aca="false">IF(OR(C752=Scenario!$B$22,C752=Scenario!$C$22),1,0)</f>
        <v>1</v>
      </c>
      <c r="X752" s="9" t="n">
        <f aca="false">IF(ISNUMBER(I752),1,0)</f>
        <v>0</v>
      </c>
      <c r="Y752" s="9" t="n">
        <f aca="false">MOD(INT(E752/86400)+3,7)</f>
        <v>2</v>
      </c>
      <c r="Z752" s="9" t="n">
        <f aca="false">MOD(INT(E752/3600),24)</f>
        <v>17</v>
      </c>
      <c r="AA752" s="6" t="s">
        <v>1749</v>
      </c>
    </row>
    <row r="753" customFormat="false" ht="15" hidden="false" customHeight="false" outlineLevel="0" collapsed="false">
      <c r="A753" s="6" t="s">
        <v>1750</v>
      </c>
      <c r="B753" s="6" t="s">
        <v>44</v>
      </c>
      <c r="C753" s="6" t="s">
        <v>47</v>
      </c>
      <c r="D753" s="6" t="s">
        <v>170</v>
      </c>
      <c r="E753" s="6" t="n">
        <v>1784742890</v>
      </c>
      <c r="F753" s="6" t="n">
        <v>1784743107</v>
      </c>
      <c r="G753" s="6" t="n">
        <v>1784742930</v>
      </c>
      <c r="H753" s="6" t="n">
        <v>1784745697</v>
      </c>
      <c r="J753" s="6" t="n">
        <v>0</v>
      </c>
      <c r="K753" s="6" t="n">
        <v>0</v>
      </c>
      <c r="L753" s="9" t="n">
        <f aca="false">IF(AND(E753&gt;=Scenario!$B$11,E753&lt;Scenario!$B$12),1,0)</f>
        <v>1</v>
      </c>
      <c r="M753" s="9" t="n">
        <f aca="false">IF(AND(L753=1,ISNUMBER(F753)),MAX(0,F753-E753)/60,"")</f>
        <v>3.61666666666667</v>
      </c>
      <c r="N753" s="9" t="n">
        <f aca="false">IF(AND(L753=1,ISNUMBER(G753)),MAX(0,G753-E753)/60,"")</f>
        <v>0.666666666666667</v>
      </c>
      <c r="O753" s="9" t="n">
        <f aca="false">IF(ISNUMBER(H753),IF(AND(H753&gt;=Scenario!$B$11,H753&lt;Scenario!$B$12),1,0),0)</f>
        <v>1</v>
      </c>
      <c r="P753" s="9" t="n">
        <f aca="false">IF(O753=1,MAX(0,H753-E753)/60,"")</f>
        <v>46.7833333333333</v>
      </c>
      <c r="Q753" s="9" t="n">
        <f aca="false">INDEX(Scenario!$B$18:$B$20,MATCH(B753,Scenario!$A$18:$A$20,0))</f>
        <v>240</v>
      </c>
      <c r="R753" s="9" t="n">
        <f aca="false">INDEX(Scenario!$C$18:$C$20,MATCH(B753,Scenario!$A$18:$A$20,0))</f>
        <v>4320</v>
      </c>
      <c r="S753" s="9" t="n">
        <f aca="false">IF(ISNUMBER(M753),IF(M753&lt;=Q753,1,0),"")</f>
        <v>1</v>
      </c>
      <c r="T753" s="9" t="n">
        <f aca="false">IF(ISNUMBER(P753),IF(P753&lt;=R753,1,0),"")</f>
        <v>1</v>
      </c>
      <c r="U753" s="9" t="n">
        <f aca="false">IF(E753&gt;Scenario!$B$14,0,IF(OR(AND(ISNUMBER(H753),H753&lt;=Scenario!$B$14),AND(ISNUMBER(I753),I753&lt;=Scenario!$B$14)),0,1))</f>
        <v>0</v>
      </c>
      <c r="V753" s="9" t="n">
        <f aca="false">IF(AND(U753=1,(Scenario!$B$14-E753)/60&gt;R753),1,0)</f>
        <v>0</v>
      </c>
      <c r="W753" s="9" t="n">
        <f aca="false">IF(OR(C753=Scenario!$B$22,C753=Scenario!$C$22),1,0)</f>
        <v>1</v>
      </c>
      <c r="X753" s="9" t="n">
        <f aca="false">IF(ISNUMBER(I753),1,0)</f>
        <v>0</v>
      </c>
      <c r="Y753" s="9" t="n">
        <f aca="false">MOD(INT(E753/86400)+3,7)</f>
        <v>2</v>
      </c>
      <c r="Z753" s="9" t="n">
        <f aca="false">MOD(INT(E753/3600),24)</f>
        <v>17</v>
      </c>
      <c r="AA753" s="6" t="s">
        <v>1751</v>
      </c>
    </row>
    <row r="754" customFormat="false" ht="15" hidden="false" customHeight="false" outlineLevel="0" collapsed="false">
      <c r="A754" s="6" t="s">
        <v>1752</v>
      </c>
      <c r="B754" s="6" t="s">
        <v>43</v>
      </c>
      <c r="C754" s="6" t="s">
        <v>288</v>
      </c>
      <c r="D754" s="6" t="s">
        <v>171</v>
      </c>
      <c r="E754" s="6" t="n">
        <v>1784743369</v>
      </c>
      <c r="F754" s="6" t="n">
        <v>1784743507</v>
      </c>
      <c r="G754" s="6" t="n">
        <v>1784743422</v>
      </c>
      <c r="H754" s="6" t="n">
        <v>1784752455</v>
      </c>
      <c r="J754" s="6" t="n">
        <v>0</v>
      </c>
      <c r="K754" s="6" t="n">
        <v>0</v>
      </c>
      <c r="L754" s="9" t="n">
        <f aca="false">IF(AND(E754&gt;=Scenario!$B$11,E754&lt;Scenario!$B$12),1,0)</f>
        <v>1</v>
      </c>
      <c r="M754" s="9" t="n">
        <f aca="false">IF(AND(L754=1,ISNUMBER(F754)),MAX(0,F754-E754)/60,"")</f>
        <v>2.3</v>
      </c>
      <c r="N754" s="9" t="n">
        <f aca="false">IF(AND(L754=1,ISNUMBER(G754)),MAX(0,G754-E754)/60,"")</f>
        <v>0.883333333333333</v>
      </c>
      <c r="O754" s="9" t="n">
        <f aca="false">IF(ISNUMBER(H754),IF(AND(H754&gt;=Scenario!$B$11,H754&lt;Scenario!$B$12),1,0),0)</f>
        <v>1</v>
      </c>
      <c r="P754" s="9" t="n">
        <f aca="false">IF(O754=1,MAX(0,H754-E754)/60,"")</f>
        <v>151.433333333333</v>
      </c>
      <c r="Q754" s="9" t="n">
        <f aca="false">INDEX(Scenario!$B$18:$B$20,MATCH(B754,Scenario!$A$18:$A$20,0))</f>
        <v>60</v>
      </c>
      <c r="R754" s="9" t="n">
        <f aca="false">INDEX(Scenario!$C$18:$C$20,MATCH(B754,Scenario!$A$18:$A$20,0))</f>
        <v>1440</v>
      </c>
      <c r="S754" s="9" t="n">
        <f aca="false">IF(ISNUMBER(M754),IF(M754&lt;=Q754,1,0),"")</f>
        <v>1</v>
      </c>
      <c r="T754" s="9" t="n">
        <f aca="false">IF(ISNUMBER(P754),IF(P754&lt;=R754,1,0),"")</f>
        <v>1</v>
      </c>
      <c r="U754" s="9" t="n">
        <f aca="false">IF(E754&gt;Scenario!$B$14,0,IF(OR(AND(ISNUMBER(H754),H754&lt;=Scenario!$B$14),AND(ISNUMBER(I754),I754&lt;=Scenario!$B$14)),0,1))</f>
        <v>0</v>
      </c>
      <c r="V754" s="9" t="n">
        <f aca="false">IF(AND(U754=1,(Scenario!$B$14-E754)/60&gt;R754),1,0)</f>
        <v>0</v>
      </c>
      <c r="W754" s="9" t="n">
        <f aca="false">IF(OR(C754=Scenario!$B$22,C754=Scenario!$C$22),1,0)</f>
        <v>0</v>
      </c>
      <c r="X754" s="9" t="n">
        <f aca="false">IF(ISNUMBER(I754),1,0)</f>
        <v>0</v>
      </c>
      <c r="Y754" s="9" t="n">
        <f aca="false">MOD(INT(E754/86400)+3,7)</f>
        <v>2</v>
      </c>
      <c r="Z754" s="9" t="n">
        <f aca="false">MOD(INT(E754/3600),24)</f>
        <v>18</v>
      </c>
      <c r="AA754" s="6" t="s">
        <v>1753</v>
      </c>
    </row>
    <row r="755" customFormat="false" ht="15" hidden="false" customHeight="false" outlineLevel="0" collapsed="false">
      <c r="A755" s="6" t="s">
        <v>1754</v>
      </c>
      <c r="B755" s="6" t="s">
        <v>44</v>
      </c>
      <c r="C755" s="6" t="s">
        <v>46</v>
      </c>
      <c r="D755" s="6" t="s">
        <v>171</v>
      </c>
      <c r="E755" s="6" t="n">
        <v>1784745157</v>
      </c>
      <c r="F755" s="6" t="n">
        <v>1784745296</v>
      </c>
      <c r="G755" s="6" t="n">
        <v>1784745186</v>
      </c>
      <c r="H755" s="6" t="n">
        <v>1784755061</v>
      </c>
      <c r="J755" s="6" t="n">
        <v>0</v>
      </c>
      <c r="K755" s="6" t="n">
        <v>1</v>
      </c>
      <c r="L755" s="9" t="n">
        <f aca="false">IF(AND(E755&gt;=Scenario!$B$11,E755&lt;Scenario!$B$12),1,0)</f>
        <v>1</v>
      </c>
      <c r="M755" s="9" t="n">
        <f aca="false">IF(AND(L755=1,ISNUMBER(F755)),MAX(0,F755-E755)/60,"")</f>
        <v>2.31666666666667</v>
      </c>
      <c r="N755" s="9" t="n">
        <f aca="false">IF(AND(L755=1,ISNUMBER(G755)),MAX(0,G755-E755)/60,"")</f>
        <v>0.483333333333333</v>
      </c>
      <c r="O755" s="9" t="n">
        <f aca="false">IF(ISNUMBER(H755),IF(AND(H755&gt;=Scenario!$B$11,H755&lt;Scenario!$B$12),1,0),0)</f>
        <v>1</v>
      </c>
      <c r="P755" s="9" t="n">
        <f aca="false">IF(O755=1,MAX(0,H755-E755)/60,"")</f>
        <v>165.066666666667</v>
      </c>
      <c r="Q755" s="9" t="n">
        <f aca="false">INDEX(Scenario!$B$18:$B$20,MATCH(B755,Scenario!$A$18:$A$20,0))</f>
        <v>240</v>
      </c>
      <c r="R755" s="9" t="n">
        <f aca="false">INDEX(Scenario!$C$18:$C$20,MATCH(B755,Scenario!$A$18:$A$20,0))</f>
        <v>4320</v>
      </c>
      <c r="S755" s="9" t="n">
        <f aca="false">IF(ISNUMBER(M755),IF(M755&lt;=Q755,1,0),"")</f>
        <v>1</v>
      </c>
      <c r="T755" s="9" t="n">
        <f aca="false">IF(ISNUMBER(P755),IF(P755&lt;=R755,1,0),"")</f>
        <v>1</v>
      </c>
      <c r="U755" s="9" t="n">
        <f aca="false">IF(E755&gt;Scenario!$B$14,0,IF(OR(AND(ISNUMBER(H755),H755&lt;=Scenario!$B$14),AND(ISNUMBER(I755),I755&lt;=Scenario!$B$14)),0,1))</f>
        <v>0</v>
      </c>
      <c r="V755" s="9" t="n">
        <f aca="false">IF(AND(U755=1,(Scenario!$B$14-E755)/60&gt;R755),1,0)</f>
        <v>0</v>
      </c>
      <c r="W755" s="9" t="n">
        <f aca="false">IF(OR(C755=Scenario!$B$22,C755=Scenario!$C$22),1,0)</f>
        <v>1</v>
      </c>
      <c r="X755" s="9" t="n">
        <f aca="false">IF(ISNUMBER(I755),1,0)</f>
        <v>0</v>
      </c>
      <c r="Y755" s="9" t="n">
        <f aca="false">MOD(INT(E755/86400)+3,7)</f>
        <v>2</v>
      </c>
      <c r="Z755" s="9" t="n">
        <f aca="false">MOD(INT(E755/3600),24)</f>
        <v>18</v>
      </c>
      <c r="AA755" s="6" t="s">
        <v>1755</v>
      </c>
    </row>
    <row r="756" customFormat="false" ht="15" hidden="false" customHeight="false" outlineLevel="0" collapsed="false">
      <c r="A756" s="6" t="s">
        <v>1756</v>
      </c>
      <c r="B756" s="6" t="s">
        <v>43</v>
      </c>
      <c r="C756" s="6" t="s">
        <v>249</v>
      </c>
      <c r="D756" s="6" t="s">
        <v>170</v>
      </c>
      <c r="E756" s="6" t="n">
        <v>1784745299</v>
      </c>
      <c r="F756" s="6" t="n">
        <v>1784745504</v>
      </c>
      <c r="G756" s="6" t="n">
        <v>1784745326</v>
      </c>
      <c r="H756" s="6" t="n">
        <v>1784746953</v>
      </c>
      <c r="J756" s="6" t="n">
        <v>0</v>
      </c>
      <c r="K756" s="6" t="n">
        <v>0</v>
      </c>
      <c r="L756" s="9" t="n">
        <f aca="false">IF(AND(E756&gt;=Scenario!$B$11,E756&lt;Scenario!$B$12),1,0)</f>
        <v>1</v>
      </c>
      <c r="M756" s="9" t="n">
        <f aca="false">IF(AND(L756=1,ISNUMBER(F756)),MAX(0,F756-E756)/60,"")</f>
        <v>3.41666666666667</v>
      </c>
      <c r="N756" s="9" t="n">
        <f aca="false">IF(AND(L756=1,ISNUMBER(G756)),MAX(0,G756-E756)/60,"")</f>
        <v>0.45</v>
      </c>
      <c r="O756" s="9" t="n">
        <f aca="false">IF(ISNUMBER(H756),IF(AND(H756&gt;=Scenario!$B$11,H756&lt;Scenario!$B$12),1,0),0)</f>
        <v>1</v>
      </c>
      <c r="P756" s="9" t="n">
        <f aca="false">IF(O756=1,MAX(0,H756-E756)/60,"")</f>
        <v>27.5666666666667</v>
      </c>
      <c r="Q756" s="9" t="n">
        <f aca="false">INDEX(Scenario!$B$18:$B$20,MATCH(B756,Scenario!$A$18:$A$20,0))</f>
        <v>60</v>
      </c>
      <c r="R756" s="9" t="n">
        <f aca="false">INDEX(Scenario!$C$18:$C$20,MATCH(B756,Scenario!$A$18:$A$20,0))</f>
        <v>1440</v>
      </c>
      <c r="S756" s="9" t="n">
        <f aca="false">IF(ISNUMBER(M756),IF(M756&lt;=Q756,1,0),"")</f>
        <v>1</v>
      </c>
      <c r="T756" s="9" t="n">
        <f aca="false">IF(ISNUMBER(P756),IF(P756&lt;=R756,1,0),"")</f>
        <v>1</v>
      </c>
      <c r="U756" s="9" t="n">
        <f aca="false">IF(E756&gt;Scenario!$B$14,0,IF(OR(AND(ISNUMBER(H756),H756&lt;=Scenario!$B$14),AND(ISNUMBER(I756),I756&lt;=Scenario!$B$14)),0,1))</f>
        <v>0</v>
      </c>
      <c r="V756" s="9" t="n">
        <f aca="false">IF(AND(U756=1,(Scenario!$B$14-E756)/60&gt;R756),1,0)</f>
        <v>0</v>
      </c>
      <c r="W756" s="9" t="n">
        <f aca="false">IF(OR(C756=Scenario!$B$22,C756=Scenario!$C$22),1,0)</f>
        <v>0</v>
      </c>
      <c r="X756" s="9" t="n">
        <f aca="false">IF(ISNUMBER(I756),1,0)</f>
        <v>0</v>
      </c>
      <c r="Y756" s="9" t="n">
        <f aca="false">MOD(INT(E756/86400)+3,7)</f>
        <v>2</v>
      </c>
      <c r="Z756" s="9" t="n">
        <f aca="false">MOD(INT(E756/3600),24)</f>
        <v>18</v>
      </c>
      <c r="AA756" s="6" t="s">
        <v>1757</v>
      </c>
    </row>
    <row r="757" customFormat="false" ht="15" hidden="false" customHeight="false" outlineLevel="0" collapsed="false">
      <c r="A757" s="6" t="s">
        <v>1758</v>
      </c>
      <c r="B757" s="6" t="s">
        <v>43</v>
      </c>
      <c r="C757" s="6" t="s">
        <v>249</v>
      </c>
      <c r="D757" s="6" t="s">
        <v>172</v>
      </c>
      <c r="E757" s="6" t="n">
        <v>1784746839</v>
      </c>
      <c r="F757" s="6" t="n">
        <v>1784747083</v>
      </c>
      <c r="G757" s="6" t="n">
        <v>1784746852</v>
      </c>
      <c r="H757" s="6" t="n">
        <v>1784753381</v>
      </c>
      <c r="J757" s="6" t="n">
        <v>0</v>
      </c>
      <c r="K757" s="6" t="n">
        <v>0</v>
      </c>
      <c r="L757" s="9" t="n">
        <f aca="false">IF(AND(E757&gt;=Scenario!$B$11,E757&lt;Scenario!$B$12),1,0)</f>
        <v>1</v>
      </c>
      <c r="M757" s="9" t="n">
        <f aca="false">IF(AND(L757=1,ISNUMBER(F757)),MAX(0,F757-E757)/60,"")</f>
        <v>4.06666666666667</v>
      </c>
      <c r="N757" s="9" t="n">
        <f aca="false">IF(AND(L757=1,ISNUMBER(G757)),MAX(0,G757-E757)/60,"")</f>
        <v>0.216666666666667</v>
      </c>
      <c r="O757" s="9" t="n">
        <f aca="false">IF(ISNUMBER(H757),IF(AND(H757&gt;=Scenario!$B$11,H757&lt;Scenario!$B$12),1,0),0)</f>
        <v>1</v>
      </c>
      <c r="P757" s="9" t="n">
        <f aca="false">IF(O757=1,MAX(0,H757-E757)/60,"")</f>
        <v>109.033333333333</v>
      </c>
      <c r="Q757" s="9" t="n">
        <f aca="false">INDEX(Scenario!$B$18:$B$20,MATCH(B757,Scenario!$A$18:$A$20,0))</f>
        <v>60</v>
      </c>
      <c r="R757" s="9" t="n">
        <f aca="false">INDEX(Scenario!$C$18:$C$20,MATCH(B757,Scenario!$A$18:$A$20,0))</f>
        <v>1440</v>
      </c>
      <c r="S757" s="9" t="n">
        <f aca="false">IF(ISNUMBER(M757),IF(M757&lt;=Q757,1,0),"")</f>
        <v>1</v>
      </c>
      <c r="T757" s="9" t="n">
        <f aca="false">IF(ISNUMBER(P757),IF(P757&lt;=R757,1,0),"")</f>
        <v>1</v>
      </c>
      <c r="U757" s="9" t="n">
        <f aca="false">IF(E757&gt;Scenario!$B$14,0,IF(OR(AND(ISNUMBER(H757),H757&lt;=Scenario!$B$14),AND(ISNUMBER(I757),I757&lt;=Scenario!$B$14)),0,1))</f>
        <v>0</v>
      </c>
      <c r="V757" s="9" t="n">
        <f aca="false">IF(AND(U757=1,(Scenario!$B$14-E757)/60&gt;R757),1,0)</f>
        <v>0</v>
      </c>
      <c r="W757" s="9" t="n">
        <f aca="false">IF(OR(C757=Scenario!$B$22,C757=Scenario!$C$22),1,0)</f>
        <v>0</v>
      </c>
      <c r="X757" s="9" t="n">
        <f aca="false">IF(ISNUMBER(I757),1,0)</f>
        <v>0</v>
      </c>
      <c r="Y757" s="9" t="n">
        <f aca="false">MOD(INT(E757/86400)+3,7)</f>
        <v>2</v>
      </c>
      <c r="Z757" s="9" t="n">
        <f aca="false">MOD(INT(E757/3600),24)</f>
        <v>19</v>
      </c>
      <c r="AA757" s="6" t="s">
        <v>1759</v>
      </c>
    </row>
    <row r="758" customFormat="false" ht="15" hidden="false" customHeight="false" outlineLevel="0" collapsed="false">
      <c r="A758" s="6" t="s">
        <v>1760</v>
      </c>
      <c r="B758" s="6" t="s">
        <v>43</v>
      </c>
      <c r="C758" s="6" t="s">
        <v>249</v>
      </c>
      <c r="D758" s="6" t="s">
        <v>171</v>
      </c>
      <c r="E758" s="6" t="n">
        <v>1784747062</v>
      </c>
      <c r="F758" s="6" t="n">
        <v>1784747219</v>
      </c>
      <c r="G758" s="6" t="n">
        <v>1784747116</v>
      </c>
      <c r="H758" s="6" t="n">
        <v>1784758298</v>
      </c>
      <c r="J758" s="6" t="n">
        <v>0</v>
      </c>
      <c r="K758" s="6" t="n">
        <v>0</v>
      </c>
      <c r="L758" s="9" t="n">
        <f aca="false">IF(AND(E758&gt;=Scenario!$B$11,E758&lt;Scenario!$B$12),1,0)</f>
        <v>1</v>
      </c>
      <c r="M758" s="9" t="n">
        <f aca="false">IF(AND(L758=1,ISNUMBER(F758)),MAX(0,F758-E758)/60,"")</f>
        <v>2.61666666666667</v>
      </c>
      <c r="N758" s="9" t="n">
        <f aca="false">IF(AND(L758=1,ISNUMBER(G758)),MAX(0,G758-E758)/60,"")</f>
        <v>0.9</v>
      </c>
      <c r="O758" s="9" t="n">
        <f aca="false">IF(ISNUMBER(H758),IF(AND(H758&gt;=Scenario!$B$11,H758&lt;Scenario!$B$12),1,0),0)</f>
        <v>1</v>
      </c>
      <c r="P758" s="9" t="n">
        <f aca="false">IF(O758=1,MAX(0,H758-E758)/60,"")</f>
        <v>187.266666666667</v>
      </c>
      <c r="Q758" s="9" t="n">
        <f aca="false">INDEX(Scenario!$B$18:$B$20,MATCH(B758,Scenario!$A$18:$A$20,0))</f>
        <v>60</v>
      </c>
      <c r="R758" s="9" t="n">
        <f aca="false">INDEX(Scenario!$C$18:$C$20,MATCH(B758,Scenario!$A$18:$A$20,0))</f>
        <v>1440</v>
      </c>
      <c r="S758" s="9" t="n">
        <f aca="false">IF(ISNUMBER(M758),IF(M758&lt;=Q758,1,0),"")</f>
        <v>1</v>
      </c>
      <c r="T758" s="9" t="n">
        <f aca="false">IF(ISNUMBER(P758),IF(P758&lt;=R758,1,0),"")</f>
        <v>1</v>
      </c>
      <c r="U758" s="9" t="n">
        <f aca="false">IF(E758&gt;Scenario!$B$14,0,IF(OR(AND(ISNUMBER(H758),H758&lt;=Scenario!$B$14),AND(ISNUMBER(I758),I758&lt;=Scenario!$B$14)),0,1))</f>
        <v>0</v>
      </c>
      <c r="V758" s="9" t="n">
        <f aca="false">IF(AND(U758=1,(Scenario!$B$14-E758)/60&gt;R758),1,0)</f>
        <v>0</v>
      </c>
      <c r="W758" s="9" t="n">
        <f aca="false">IF(OR(C758=Scenario!$B$22,C758=Scenario!$C$22),1,0)</f>
        <v>0</v>
      </c>
      <c r="X758" s="9" t="n">
        <f aca="false">IF(ISNUMBER(I758),1,0)</f>
        <v>0</v>
      </c>
      <c r="Y758" s="9" t="n">
        <f aca="false">MOD(INT(E758/86400)+3,7)</f>
        <v>2</v>
      </c>
      <c r="Z758" s="9" t="n">
        <f aca="false">MOD(INT(E758/3600),24)</f>
        <v>19</v>
      </c>
      <c r="AA758" s="6" t="s">
        <v>1761</v>
      </c>
    </row>
    <row r="759" customFormat="false" ht="15" hidden="false" customHeight="false" outlineLevel="0" collapsed="false">
      <c r="A759" s="6" t="s">
        <v>1762</v>
      </c>
      <c r="B759" s="6" t="s">
        <v>43</v>
      </c>
      <c r="C759" s="6" t="s">
        <v>288</v>
      </c>
      <c r="D759" s="6" t="s">
        <v>171</v>
      </c>
      <c r="E759" s="6" t="n">
        <v>1784754043</v>
      </c>
      <c r="F759" s="6" t="n">
        <v>1784754290</v>
      </c>
      <c r="G759" s="6" t="n">
        <v>1784754083</v>
      </c>
      <c r="H759" s="6" t="n">
        <v>1784759118</v>
      </c>
      <c r="J759" s="6" t="n">
        <v>0</v>
      </c>
      <c r="K759" s="6" t="n">
        <v>0</v>
      </c>
      <c r="L759" s="9" t="n">
        <f aca="false">IF(AND(E759&gt;=Scenario!$B$11,E759&lt;Scenario!$B$12),1,0)</f>
        <v>1</v>
      </c>
      <c r="M759" s="9" t="n">
        <f aca="false">IF(AND(L759=1,ISNUMBER(F759)),MAX(0,F759-E759)/60,"")</f>
        <v>4.11666666666667</v>
      </c>
      <c r="N759" s="9" t="n">
        <f aca="false">IF(AND(L759=1,ISNUMBER(G759)),MAX(0,G759-E759)/60,"")</f>
        <v>0.666666666666667</v>
      </c>
      <c r="O759" s="9" t="n">
        <f aca="false">IF(ISNUMBER(H759),IF(AND(H759&gt;=Scenario!$B$11,H759&lt;Scenario!$B$12),1,0),0)</f>
        <v>1</v>
      </c>
      <c r="P759" s="9" t="n">
        <f aca="false">IF(O759=1,MAX(0,H759-E759)/60,"")</f>
        <v>84.5833333333333</v>
      </c>
      <c r="Q759" s="9" t="n">
        <f aca="false">INDEX(Scenario!$B$18:$B$20,MATCH(B759,Scenario!$A$18:$A$20,0))</f>
        <v>60</v>
      </c>
      <c r="R759" s="9" t="n">
        <f aca="false">INDEX(Scenario!$C$18:$C$20,MATCH(B759,Scenario!$A$18:$A$20,0))</f>
        <v>1440</v>
      </c>
      <c r="S759" s="9" t="n">
        <f aca="false">IF(ISNUMBER(M759),IF(M759&lt;=Q759,1,0),"")</f>
        <v>1</v>
      </c>
      <c r="T759" s="9" t="n">
        <f aca="false">IF(ISNUMBER(P759),IF(P759&lt;=R759,1,0),"")</f>
        <v>1</v>
      </c>
      <c r="U759" s="9" t="n">
        <f aca="false">IF(E759&gt;Scenario!$B$14,0,IF(OR(AND(ISNUMBER(H759),H759&lt;=Scenario!$B$14),AND(ISNUMBER(I759),I759&lt;=Scenario!$B$14)),0,1))</f>
        <v>0</v>
      </c>
      <c r="V759" s="9" t="n">
        <f aca="false">IF(AND(U759=1,(Scenario!$B$14-E759)/60&gt;R759),1,0)</f>
        <v>0</v>
      </c>
      <c r="W759" s="9" t="n">
        <f aca="false">IF(OR(C759=Scenario!$B$22,C759=Scenario!$C$22),1,0)</f>
        <v>0</v>
      </c>
      <c r="X759" s="9" t="n">
        <f aca="false">IF(ISNUMBER(I759),1,0)</f>
        <v>0</v>
      </c>
      <c r="Y759" s="9" t="n">
        <f aca="false">MOD(INT(E759/86400)+3,7)</f>
        <v>2</v>
      </c>
      <c r="Z759" s="9" t="n">
        <f aca="false">MOD(INT(E759/3600),24)</f>
        <v>21</v>
      </c>
      <c r="AA759" s="6" t="s">
        <v>1763</v>
      </c>
    </row>
    <row r="760" customFormat="false" ht="15" hidden="false" customHeight="false" outlineLevel="0" collapsed="false">
      <c r="A760" s="6" t="s">
        <v>1764</v>
      </c>
      <c r="B760" s="6" t="s">
        <v>43</v>
      </c>
      <c r="C760" s="6" t="s">
        <v>47</v>
      </c>
      <c r="D760" s="6" t="s">
        <v>171</v>
      </c>
      <c r="E760" s="6" t="n">
        <v>1784767161</v>
      </c>
      <c r="F760" s="6" t="n">
        <v>1784783002</v>
      </c>
      <c r="G760" s="6" t="n">
        <v>1784782842</v>
      </c>
      <c r="H760" s="6" t="n">
        <v>1784785512</v>
      </c>
      <c r="J760" s="6" t="n">
        <v>0</v>
      </c>
      <c r="K760" s="6" t="n">
        <v>1</v>
      </c>
      <c r="L760" s="9" t="n">
        <f aca="false">IF(AND(E760&gt;=Scenario!$B$11,E760&lt;Scenario!$B$12),1,0)</f>
        <v>1</v>
      </c>
      <c r="M760" s="9" t="n">
        <f aca="false">IF(AND(L760=1,ISNUMBER(F760)),MAX(0,F760-E760)/60,"")</f>
        <v>264.016666666667</v>
      </c>
      <c r="N760" s="9" t="n">
        <f aca="false">IF(AND(L760=1,ISNUMBER(G760)),MAX(0,G760-E760)/60,"")</f>
        <v>261.35</v>
      </c>
      <c r="O760" s="9" t="n">
        <f aca="false">IF(ISNUMBER(H760),IF(AND(H760&gt;=Scenario!$B$11,H760&lt;Scenario!$B$12),1,0),0)</f>
        <v>1</v>
      </c>
      <c r="P760" s="9" t="n">
        <f aca="false">IF(O760=1,MAX(0,H760-E760)/60,"")</f>
        <v>305.85</v>
      </c>
      <c r="Q760" s="9" t="n">
        <f aca="false">INDEX(Scenario!$B$18:$B$20,MATCH(B760,Scenario!$A$18:$A$20,0))</f>
        <v>60</v>
      </c>
      <c r="R760" s="9" t="n">
        <f aca="false">INDEX(Scenario!$C$18:$C$20,MATCH(B760,Scenario!$A$18:$A$20,0))</f>
        <v>1440</v>
      </c>
      <c r="S760" s="9" t="n">
        <f aca="false">IF(ISNUMBER(M760),IF(M760&lt;=Q760,1,0),"")</f>
        <v>0</v>
      </c>
      <c r="T760" s="9" t="n">
        <f aca="false">IF(ISNUMBER(P760),IF(P760&lt;=R760,1,0),"")</f>
        <v>1</v>
      </c>
      <c r="U760" s="9" t="n">
        <f aca="false">IF(E760&gt;Scenario!$B$14,0,IF(OR(AND(ISNUMBER(H760),H760&lt;=Scenario!$B$14),AND(ISNUMBER(I760),I760&lt;=Scenario!$B$14)),0,1))</f>
        <v>0</v>
      </c>
      <c r="V760" s="9" t="n">
        <f aca="false">IF(AND(U760=1,(Scenario!$B$14-E760)/60&gt;R760),1,0)</f>
        <v>0</v>
      </c>
      <c r="W760" s="9" t="n">
        <f aca="false">IF(OR(C760=Scenario!$B$22,C760=Scenario!$C$22),1,0)</f>
        <v>1</v>
      </c>
      <c r="X760" s="9" t="n">
        <f aca="false">IF(ISNUMBER(I760),1,0)</f>
        <v>0</v>
      </c>
      <c r="Y760" s="9" t="n">
        <f aca="false">MOD(INT(E760/86400)+3,7)</f>
        <v>3</v>
      </c>
      <c r="Z760" s="9" t="n">
        <f aca="false">MOD(INT(E760/3600),24)</f>
        <v>0</v>
      </c>
      <c r="AA760" s="6" t="s">
        <v>1765</v>
      </c>
    </row>
    <row r="761" customFormat="false" ht="15" hidden="false" customHeight="false" outlineLevel="0" collapsed="false">
      <c r="A761" s="6" t="s">
        <v>1766</v>
      </c>
      <c r="B761" s="6" t="s">
        <v>44</v>
      </c>
      <c r="C761" s="6" t="s">
        <v>47</v>
      </c>
      <c r="D761" s="6" t="s">
        <v>171</v>
      </c>
      <c r="E761" s="6" t="n">
        <v>1784777616</v>
      </c>
      <c r="I761" s="6" t="n">
        <v>1784778890</v>
      </c>
      <c r="J761" s="6" t="n">
        <v>0</v>
      </c>
      <c r="K761" s="6" t="n">
        <v>0</v>
      </c>
      <c r="L761" s="9" t="n">
        <f aca="false">IF(AND(E761&gt;=Scenario!$B$11,E761&lt;Scenario!$B$12),1,0)</f>
        <v>1</v>
      </c>
      <c r="M761" s="0" t="str">
        <f aca="false">IF(AND(L761=1,ISNUMBER(F761)),MAX(0,F761-E761)/60,"")</f>
        <v/>
      </c>
      <c r="N761" s="0" t="str">
        <f aca="false">IF(AND(L761=1,ISNUMBER(G761)),MAX(0,G761-E761)/60,"")</f>
        <v/>
      </c>
      <c r="O761" s="9" t="n">
        <f aca="false">IF(ISNUMBER(H761),IF(AND(H761&gt;=Scenario!$B$11,H761&lt;Scenario!$B$12),1,0),0)</f>
        <v>0</v>
      </c>
      <c r="P761" s="0" t="str">
        <f aca="false">IF(O761=1,MAX(0,H761-E761)/60,"")</f>
        <v/>
      </c>
      <c r="Q761" s="9" t="n">
        <f aca="false">INDEX(Scenario!$B$18:$B$20,MATCH(B761,Scenario!$A$18:$A$20,0))</f>
        <v>240</v>
      </c>
      <c r="R761" s="9" t="n">
        <f aca="false">INDEX(Scenario!$C$18:$C$20,MATCH(B761,Scenario!$A$18:$A$20,0))</f>
        <v>4320</v>
      </c>
      <c r="S761" s="0" t="str">
        <f aca="false">IF(ISNUMBER(M761),IF(M761&lt;=Q761,1,0),"")</f>
        <v/>
      </c>
      <c r="T761" s="0" t="str">
        <f aca="false">IF(ISNUMBER(P761),IF(P761&lt;=R761,1,0),"")</f>
        <v/>
      </c>
      <c r="U761" s="9" t="n">
        <f aca="false">IF(E761&gt;Scenario!$B$14,0,IF(OR(AND(ISNUMBER(H761),H761&lt;=Scenario!$B$14),AND(ISNUMBER(I761),I761&lt;=Scenario!$B$14)),0,1))</f>
        <v>0</v>
      </c>
      <c r="V761" s="9" t="n">
        <f aca="false">IF(AND(U761=1,(Scenario!$B$14-E761)/60&gt;R761),1,0)</f>
        <v>0</v>
      </c>
      <c r="W761" s="9" t="n">
        <f aca="false">IF(OR(C761=Scenario!$B$22,C761=Scenario!$C$22),1,0)</f>
        <v>1</v>
      </c>
      <c r="X761" s="9" t="n">
        <f aca="false">IF(ISNUMBER(I761),1,0)</f>
        <v>1</v>
      </c>
      <c r="Y761" s="9" t="n">
        <f aca="false">MOD(INT(E761/86400)+3,7)</f>
        <v>3</v>
      </c>
      <c r="Z761" s="9" t="n">
        <f aca="false">MOD(INT(E761/3600),24)</f>
        <v>3</v>
      </c>
      <c r="AA761" s="6" t="s">
        <v>1767</v>
      </c>
    </row>
    <row r="762" customFormat="false" ht="15" hidden="false" customHeight="false" outlineLevel="0" collapsed="false">
      <c r="A762" s="6" t="s">
        <v>1768</v>
      </c>
      <c r="B762" s="6" t="s">
        <v>44</v>
      </c>
      <c r="C762" s="6" t="s">
        <v>249</v>
      </c>
      <c r="D762" s="6" t="s">
        <v>170</v>
      </c>
      <c r="E762" s="6" t="n">
        <v>1784778050</v>
      </c>
      <c r="F762" s="6" t="n">
        <v>1784783518</v>
      </c>
      <c r="G762" s="6" t="n">
        <v>1784783330</v>
      </c>
      <c r="H762" s="6" t="n">
        <v>1784783951</v>
      </c>
      <c r="J762" s="6" t="n">
        <v>0</v>
      </c>
      <c r="K762" s="6" t="n">
        <v>0</v>
      </c>
      <c r="L762" s="9" t="n">
        <f aca="false">IF(AND(E762&gt;=Scenario!$B$11,E762&lt;Scenario!$B$12),1,0)</f>
        <v>1</v>
      </c>
      <c r="M762" s="9" t="n">
        <f aca="false">IF(AND(L762=1,ISNUMBER(F762)),MAX(0,F762-E762)/60,"")</f>
        <v>91.1333333333333</v>
      </c>
      <c r="N762" s="9" t="n">
        <f aca="false">IF(AND(L762=1,ISNUMBER(G762)),MAX(0,G762-E762)/60,"")</f>
        <v>88</v>
      </c>
      <c r="O762" s="9" t="n">
        <f aca="false">IF(ISNUMBER(H762),IF(AND(H762&gt;=Scenario!$B$11,H762&lt;Scenario!$B$12),1,0),0)</f>
        <v>1</v>
      </c>
      <c r="P762" s="9" t="n">
        <f aca="false">IF(O762=1,MAX(0,H762-E762)/60,"")</f>
        <v>98.35</v>
      </c>
      <c r="Q762" s="9" t="n">
        <f aca="false">INDEX(Scenario!$B$18:$B$20,MATCH(B762,Scenario!$A$18:$A$20,0))</f>
        <v>240</v>
      </c>
      <c r="R762" s="9" t="n">
        <f aca="false">INDEX(Scenario!$C$18:$C$20,MATCH(B762,Scenario!$A$18:$A$20,0))</f>
        <v>4320</v>
      </c>
      <c r="S762" s="9" t="n">
        <f aca="false">IF(ISNUMBER(M762),IF(M762&lt;=Q762,1,0),"")</f>
        <v>1</v>
      </c>
      <c r="T762" s="9" t="n">
        <f aca="false">IF(ISNUMBER(P762),IF(P762&lt;=R762,1,0),"")</f>
        <v>1</v>
      </c>
      <c r="U762" s="9" t="n">
        <f aca="false">IF(E762&gt;Scenario!$B$14,0,IF(OR(AND(ISNUMBER(H762),H762&lt;=Scenario!$B$14),AND(ISNUMBER(I762),I762&lt;=Scenario!$B$14)),0,1))</f>
        <v>0</v>
      </c>
      <c r="V762" s="9" t="n">
        <f aca="false">IF(AND(U762=1,(Scenario!$B$14-E762)/60&gt;R762),1,0)</f>
        <v>0</v>
      </c>
      <c r="W762" s="9" t="n">
        <f aca="false">IF(OR(C762=Scenario!$B$22,C762=Scenario!$C$22),1,0)</f>
        <v>0</v>
      </c>
      <c r="X762" s="9" t="n">
        <f aca="false">IF(ISNUMBER(I762),1,0)</f>
        <v>0</v>
      </c>
      <c r="Y762" s="9" t="n">
        <f aca="false">MOD(INT(E762/86400)+3,7)</f>
        <v>3</v>
      </c>
      <c r="Z762" s="9" t="n">
        <f aca="false">MOD(INT(E762/3600),24)</f>
        <v>3</v>
      </c>
      <c r="AA762" s="6" t="s">
        <v>1769</v>
      </c>
    </row>
    <row r="763" customFormat="false" ht="15" hidden="false" customHeight="false" outlineLevel="0" collapsed="false">
      <c r="A763" s="6" t="s">
        <v>1770</v>
      </c>
      <c r="B763" s="6" t="s">
        <v>44</v>
      </c>
      <c r="C763" s="6" t="s">
        <v>46</v>
      </c>
      <c r="D763" s="6" t="s">
        <v>171</v>
      </c>
      <c r="E763" s="6" t="n">
        <v>1784783018</v>
      </c>
      <c r="F763" s="6" t="n">
        <v>1784784049</v>
      </c>
      <c r="G763" s="6" t="n">
        <v>1784783964</v>
      </c>
      <c r="H763" s="6" t="n">
        <v>1784787345</v>
      </c>
      <c r="J763" s="6" t="n">
        <v>0</v>
      </c>
      <c r="K763" s="6" t="n">
        <v>0</v>
      </c>
      <c r="L763" s="9" t="n">
        <f aca="false">IF(AND(E763&gt;=Scenario!$B$11,E763&lt;Scenario!$B$12),1,0)</f>
        <v>1</v>
      </c>
      <c r="M763" s="9" t="n">
        <f aca="false">IF(AND(L763=1,ISNUMBER(F763)),MAX(0,F763-E763)/60,"")</f>
        <v>17.1833333333333</v>
      </c>
      <c r="N763" s="9" t="n">
        <f aca="false">IF(AND(L763=1,ISNUMBER(G763)),MAX(0,G763-E763)/60,"")</f>
        <v>15.7666666666667</v>
      </c>
      <c r="O763" s="9" t="n">
        <f aca="false">IF(ISNUMBER(H763),IF(AND(H763&gt;=Scenario!$B$11,H763&lt;Scenario!$B$12),1,0),0)</f>
        <v>1</v>
      </c>
      <c r="P763" s="9" t="n">
        <f aca="false">IF(O763=1,MAX(0,H763-E763)/60,"")</f>
        <v>72.1166666666667</v>
      </c>
      <c r="Q763" s="9" t="n">
        <f aca="false">INDEX(Scenario!$B$18:$B$20,MATCH(B763,Scenario!$A$18:$A$20,0))</f>
        <v>240</v>
      </c>
      <c r="R763" s="9" t="n">
        <f aca="false">INDEX(Scenario!$C$18:$C$20,MATCH(B763,Scenario!$A$18:$A$20,0))</f>
        <v>4320</v>
      </c>
      <c r="S763" s="9" t="n">
        <f aca="false">IF(ISNUMBER(M763),IF(M763&lt;=Q763,1,0),"")</f>
        <v>1</v>
      </c>
      <c r="T763" s="9" t="n">
        <f aca="false">IF(ISNUMBER(P763),IF(P763&lt;=R763,1,0),"")</f>
        <v>1</v>
      </c>
      <c r="U763" s="9" t="n">
        <f aca="false">IF(E763&gt;Scenario!$B$14,0,IF(OR(AND(ISNUMBER(H763),H763&lt;=Scenario!$B$14),AND(ISNUMBER(I763),I763&lt;=Scenario!$B$14)),0,1))</f>
        <v>0</v>
      </c>
      <c r="V763" s="9" t="n">
        <f aca="false">IF(AND(U763=1,(Scenario!$B$14-E763)/60&gt;R763),1,0)</f>
        <v>0</v>
      </c>
      <c r="W763" s="9" t="n">
        <f aca="false">IF(OR(C763=Scenario!$B$22,C763=Scenario!$C$22),1,0)</f>
        <v>1</v>
      </c>
      <c r="X763" s="9" t="n">
        <f aca="false">IF(ISNUMBER(I763),1,0)</f>
        <v>0</v>
      </c>
      <c r="Y763" s="9" t="n">
        <f aca="false">MOD(INT(E763/86400)+3,7)</f>
        <v>3</v>
      </c>
      <c r="Z763" s="9" t="n">
        <f aca="false">MOD(INT(E763/3600),24)</f>
        <v>5</v>
      </c>
      <c r="AA763" s="6" t="s">
        <v>1771</v>
      </c>
    </row>
    <row r="764" customFormat="false" ht="15" hidden="false" customHeight="false" outlineLevel="0" collapsed="false">
      <c r="A764" s="6" t="s">
        <v>1772</v>
      </c>
      <c r="B764" s="6" t="s">
        <v>44</v>
      </c>
      <c r="C764" s="6" t="s">
        <v>46</v>
      </c>
      <c r="D764" s="6" t="s">
        <v>170</v>
      </c>
      <c r="E764" s="6" t="n">
        <v>1784788008</v>
      </c>
      <c r="F764" s="6" t="n">
        <v>1784788109</v>
      </c>
      <c r="G764" s="6" t="n">
        <v>1784788019</v>
      </c>
      <c r="H764" s="6" t="n">
        <v>1784788945</v>
      </c>
      <c r="J764" s="6" t="n">
        <v>0</v>
      </c>
      <c r="K764" s="6" t="n">
        <v>0</v>
      </c>
      <c r="L764" s="9" t="n">
        <f aca="false">IF(AND(E764&gt;=Scenario!$B$11,E764&lt;Scenario!$B$12),1,0)</f>
        <v>1</v>
      </c>
      <c r="M764" s="9" t="n">
        <f aca="false">IF(AND(L764=1,ISNUMBER(F764)),MAX(0,F764-E764)/60,"")</f>
        <v>1.68333333333333</v>
      </c>
      <c r="N764" s="9" t="n">
        <f aca="false">IF(AND(L764=1,ISNUMBER(G764)),MAX(0,G764-E764)/60,"")</f>
        <v>0.183333333333333</v>
      </c>
      <c r="O764" s="9" t="n">
        <f aca="false">IF(ISNUMBER(H764),IF(AND(H764&gt;=Scenario!$B$11,H764&lt;Scenario!$B$12),1,0),0)</f>
        <v>1</v>
      </c>
      <c r="P764" s="9" t="n">
        <f aca="false">IF(O764=1,MAX(0,H764-E764)/60,"")</f>
        <v>15.6166666666667</v>
      </c>
      <c r="Q764" s="9" t="n">
        <f aca="false">INDEX(Scenario!$B$18:$B$20,MATCH(B764,Scenario!$A$18:$A$20,0))</f>
        <v>240</v>
      </c>
      <c r="R764" s="9" t="n">
        <f aca="false">INDEX(Scenario!$C$18:$C$20,MATCH(B764,Scenario!$A$18:$A$20,0))</f>
        <v>4320</v>
      </c>
      <c r="S764" s="9" t="n">
        <f aca="false">IF(ISNUMBER(M764),IF(M764&lt;=Q764,1,0),"")</f>
        <v>1</v>
      </c>
      <c r="T764" s="9" t="n">
        <f aca="false">IF(ISNUMBER(P764),IF(P764&lt;=R764,1,0),"")</f>
        <v>1</v>
      </c>
      <c r="U764" s="9" t="n">
        <f aca="false">IF(E764&gt;Scenario!$B$14,0,IF(OR(AND(ISNUMBER(H764),H764&lt;=Scenario!$B$14),AND(ISNUMBER(I764),I764&lt;=Scenario!$B$14)),0,1))</f>
        <v>0</v>
      </c>
      <c r="V764" s="9" t="n">
        <f aca="false">IF(AND(U764=1,(Scenario!$B$14-E764)/60&gt;R764),1,0)</f>
        <v>0</v>
      </c>
      <c r="W764" s="9" t="n">
        <f aca="false">IF(OR(C764=Scenario!$B$22,C764=Scenario!$C$22),1,0)</f>
        <v>1</v>
      </c>
      <c r="X764" s="9" t="n">
        <f aca="false">IF(ISNUMBER(I764),1,0)</f>
        <v>0</v>
      </c>
      <c r="Y764" s="9" t="n">
        <f aca="false">MOD(INT(E764/86400)+3,7)</f>
        <v>3</v>
      </c>
      <c r="Z764" s="9" t="n">
        <f aca="false">MOD(INT(E764/3600),24)</f>
        <v>6</v>
      </c>
      <c r="AA764" s="6" t="s">
        <v>1773</v>
      </c>
    </row>
    <row r="765" customFormat="false" ht="15" hidden="false" customHeight="false" outlineLevel="0" collapsed="false">
      <c r="A765" s="6" t="s">
        <v>1774</v>
      </c>
      <c r="B765" s="6" t="s">
        <v>43</v>
      </c>
      <c r="C765" s="6" t="s">
        <v>249</v>
      </c>
      <c r="D765" s="6" t="s">
        <v>170</v>
      </c>
      <c r="E765" s="6" t="n">
        <v>1784789011</v>
      </c>
      <c r="F765" s="6" t="n">
        <v>1784789160</v>
      </c>
      <c r="G765" s="6" t="n">
        <v>1784789062</v>
      </c>
      <c r="H765" s="6" t="n">
        <v>1784789791</v>
      </c>
      <c r="J765" s="6" t="n">
        <v>0</v>
      </c>
      <c r="K765" s="6" t="n">
        <v>0</v>
      </c>
      <c r="L765" s="9" t="n">
        <f aca="false">IF(AND(E765&gt;=Scenario!$B$11,E765&lt;Scenario!$B$12),1,0)</f>
        <v>1</v>
      </c>
      <c r="M765" s="9" t="n">
        <f aca="false">IF(AND(L765=1,ISNUMBER(F765)),MAX(0,F765-E765)/60,"")</f>
        <v>2.48333333333333</v>
      </c>
      <c r="N765" s="9" t="n">
        <f aca="false">IF(AND(L765=1,ISNUMBER(G765)),MAX(0,G765-E765)/60,"")</f>
        <v>0.85</v>
      </c>
      <c r="O765" s="9" t="n">
        <f aca="false">IF(ISNUMBER(H765),IF(AND(H765&gt;=Scenario!$B$11,H765&lt;Scenario!$B$12),1,0),0)</f>
        <v>1</v>
      </c>
      <c r="P765" s="9" t="n">
        <f aca="false">IF(O765=1,MAX(0,H765-E765)/60,"")</f>
        <v>13</v>
      </c>
      <c r="Q765" s="9" t="n">
        <f aca="false">INDEX(Scenario!$B$18:$B$20,MATCH(B765,Scenario!$A$18:$A$20,0))</f>
        <v>60</v>
      </c>
      <c r="R765" s="9" t="n">
        <f aca="false">INDEX(Scenario!$C$18:$C$20,MATCH(B765,Scenario!$A$18:$A$20,0))</f>
        <v>1440</v>
      </c>
      <c r="S765" s="9" t="n">
        <f aca="false">IF(ISNUMBER(M765),IF(M765&lt;=Q765,1,0),"")</f>
        <v>1</v>
      </c>
      <c r="T765" s="9" t="n">
        <f aca="false">IF(ISNUMBER(P765),IF(P765&lt;=R765,1,0),"")</f>
        <v>1</v>
      </c>
      <c r="U765" s="9" t="n">
        <f aca="false">IF(E765&gt;Scenario!$B$14,0,IF(OR(AND(ISNUMBER(H765),H765&lt;=Scenario!$B$14),AND(ISNUMBER(I765),I765&lt;=Scenario!$B$14)),0,1))</f>
        <v>0</v>
      </c>
      <c r="V765" s="9" t="n">
        <f aca="false">IF(AND(U765=1,(Scenario!$B$14-E765)/60&gt;R765),1,0)</f>
        <v>0</v>
      </c>
      <c r="W765" s="9" t="n">
        <f aca="false">IF(OR(C765=Scenario!$B$22,C765=Scenario!$C$22),1,0)</f>
        <v>0</v>
      </c>
      <c r="X765" s="9" t="n">
        <f aca="false">IF(ISNUMBER(I765),1,0)</f>
        <v>0</v>
      </c>
      <c r="Y765" s="9" t="n">
        <f aca="false">MOD(INT(E765/86400)+3,7)</f>
        <v>3</v>
      </c>
      <c r="Z765" s="9" t="n">
        <f aca="false">MOD(INT(E765/3600),24)</f>
        <v>6</v>
      </c>
      <c r="AA765" s="6" t="s">
        <v>1775</v>
      </c>
    </row>
    <row r="766" customFormat="false" ht="15" hidden="false" customHeight="false" outlineLevel="0" collapsed="false">
      <c r="A766" s="6" t="s">
        <v>1776</v>
      </c>
      <c r="B766" s="6" t="s">
        <v>44</v>
      </c>
      <c r="C766" s="6" t="s">
        <v>46</v>
      </c>
      <c r="D766" s="6" t="s">
        <v>171</v>
      </c>
      <c r="E766" s="6" t="n">
        <v>1784791198</v>
      </c>
      <c r="F766" s="6" t="n">
        <v>1784791308</v>
      </c>
      <c r="G766" s="6" t="n">
        <v>1784791217</v>
      </c>
      <c r="H766" s="6" t="n">
        <v>1784793781</v>
      </c>
      <c r="J766" s="6" t="n">
        <v>0</v>
      </c>
      <c r="K766" s="6" t="n">
        <v>1</v>
      </c>
      <c r="L766" s="9" t="n">
        <f aca="false">IF(AND(E766&gt;=Scenario!$B$11,E766&lt;Scenario!$B$12),1,0)</f>
        <v>1</v>
      </c>
      <c r="M766" s="9" t="n">
        <f aca="false">IF(AND(L766=1,ISNUMBER(F766)),MAX(0,F766-E766)/60,"")</f>
        <v>1.83333333333333</v>
      </c>
      <c r="N766" s="9" t="n">
        <f aca="false">IF(AND(L766=1,ISNUMBER(G766)),MAX(0,G766-E766)/60,"")</f>
        <v>0.316666666666667</v>
      </c>
      <c r="O766" s="9" t="n">
        <f aca="false">IF(ISNUMBER(H766),IF(AND(H766&gt;=Scenario!$B$11,H766&lt;Scenario!$B$12),1,0),0)</f>
        <v>1</v>
      </c>
      <c r="P766" s="9" t="n">
        <f aca="false">IF(O766=1,MAX(0,H766-E766)/60,"")</f>
        <v>43.05</v>
      </c>
      <c r="Q766" s="9" t="n">
        <f aca="false">INDEX(Scenario!$B$18:$B$20,MATCH(B766,Scenario!$A$18:$A$20,0))</f>
        <v>240</v>
      </c>
      <c r="R766" s="9" t="n">
        <f aca="false">INDEX(Scenario!$C$18:$C$20,MATCH(B766,Scenario!$A$18:$A$20,0))</f>
        <v>4320</v>
      </c>
      <c r="S766" s="9" t="n">
        <f aca="false">IF(ISNUMBER(M766),IF(M766&lt;=Q766,1,0),"")</f>
        <v>1</v>
      </c>
      <c r="T766" s="9" t="n">
        <f aca="false">IF(ISNUMBER(P766),IF(P766&lt;=R766,1,0),"")</f>
        <v>1</v>
      </c>
      <c r="U766" s="9" t="n">
        <f aca="false">IF(E766&gt;Scenario!$B$14,0,IF(OR(AND(ISNUMBER(H766),H766&lt;=Scenario!$B$14),AND(ISNUMBER(I766),I766&lt;=Scenario!$B$14)),0,1))</f>
        <v>0</v>
      </c>
      <c r="V766" s="9" t="n">
        <f aca="false">IF(AND(U766=1,(Scenario!$B$14-E766)/60&gt;R766),1,0)</f>
        <v>0</v>
      </c>
      <c r="W766" s="9" t="n">
        <f aca="false">IF(OR(C766=Scenario!$B$22,C766=Scenario!$C$22),1,0)</f>
        <v>1</v>
      </c>
      <c r="X766" s="9" t="n">
        <f aca="false">IF(ISNUMBER(I766),1,0)</f>
        <v>0</v>
      </c>
      <c r="Y766" s="9" t="n">
        <f aca="false">MOD(INT(E766/86400)+3,7)</f>
        <v>3</v>
      </c>
      <c r="Z766" s="9" t="n">
        <f aca="false">MOD(INT(E766/3600),24)</f>
        <v>7</v>
      </c>
      <c r="AA766" s="6" t="s">
        <v>1777</v>
      </c>
    </row>
    <row r="767" customFormat="false" ht="15" hidden="false" customHeight="false" outlineLevel="0" collapsed="false">
      <c r="A767" s="6" t="s">
        <v>1778</v>
      </c>
      <c r="B767" s="6" t="s">
        <v>43</v>
      </c>
      <c r="C767" s="6" t="s">
        <v>288</v>
      </c>
      <c r="D767" s="6" t="s">
        <v>172</v>
      </c>
      <c r="E767" s="6" t="n">
        <v>1784791734</v>
      </c>
      <c r="F767" s="6" t="n">
        <v>1784791980</v>
      </c>
      <c r="G767" s="6" t="n">
        <v>1784791762</v>
      </c>
      <c r="H767" s="6" t="n">
        <v>1784803113</v>
      </c>
      <c r="J767" s="6" t="n">
        <v>0</v>
      </c>
      <c r="K767" s="6" t="n">
        <v>0</v>
      </c>
      <c r="L767" s="9" t="n">
        <f aca="false">IF(AND(E767&gt;=Scenario!$B$11,E767&lt;Scenario!$B$12),1,0)</f>
        <v>1</v>
      </c>
      <c r="M767" s="9" t="n">
        <f aca="false">IF(AND(L767=1,ISNUMBER(F767)),MAX(0,F767-E767)/60,"")</f>
        <v>4.1</v>
      </c>
      <c r="N767" s="9" t="n">
        <f aca="false">IF(AND(L767=1,ISNUMBER(G767)),MAX(0,G767-E767)/60,"")</f>
        <v>0.466666666666667</v>
      </c>
      <c r="O767" s="9" t="n">
        <f aca="false">IF(ISNUMBER(H767),IF(AND(H767&gt;=Scenario!$B$11,H767&lt;Scenario!$B$12),1,0),0)</f>
        <v>1</v>
      </c>
      <c r="P767" s="9" t="n">
        <f aca="false">IF(O767=1,MAX(0,H767-E767)/60,"")</f>
        <v>189.65</v>
      </c>
      <c r="Q767" s="9" t="n">
        <f aca="false">INDEX(Scenario!$B$18:$B$20,MATCH(B767,Scenario!$A$18:$A$20,0))</f>
        <v>60</v>
      </c>
      <c r="R767" s="9" t="n">
        <f aca="false">INDEX(Scenario!$C$18:$C$20,MATCH(B767,Scenario!$A$18:$A$20,0))</f>
        <v>1440</v>
      </c>
      <c r="S767" s="9" t="n">
        <f aca="false">IF(ISNUMBER(M767),IF(M767&lt;=Q767,1,0),"")</f>
        <v>1</v>
      </c>
      <c r="T767" s="9" t="n">
        <f aca="false">IF(ISNUMBER(P767),IF(P767&lt;=R767,1,0),"")</f>
        <v>1</v>
      </c>
      <c r="U767" s="9" t="n">
        <f aca="false">IF(E767&gt;Scenario!$B$14,0,IF(OR(AND(ISNUMBER(H767),H767&lt;=Scenario!$B$14),AND(ISNUMBER(I767),I767&lt;=Scenario!$B$14)),0,1))</f>
        <v>0</v>
      </c>
      <c r="V767" s="9" t="n">
        <f aca="false">IF(AND(U767=1,(Scenario!$B$14-E767)/60&gt;R767),1,0)</f>
        <v>0</v>
      </c>
      <c r="W767" s="9" t="n">
        <f aca="false">IF(OR(C767=Scenario!$B$22,C767=Scenario!$C$22),1,0)</f>
        <v>0</v>
      </c>
      <c r="X767" s="9" t="n">
        <f aca="false">IF(ISNUMBER(I767),1,0)</f>
        <v>0</v>
      </c>
      <c r="Y767" s="9" t="n">
        <f aca="false">MOD(INT(E767/86400)+3,7)</f>
        <v>3</v>
      </c>
      <c r="Z767" s="9" t="n">
        <f aca="false">MOD(INT(E767/3600),24)</f>
        <v>7</v>
      </c>
      <c r="AA767" s="6" t="s">
        <v>1779</v>
      </c>
    </row>
    <row r="768" customFormat="false" ht="15" hidden="false" customHeight="false" outlineLevel="0" collapsed="false">
      <c r="A768" s="6" t="s">
        <v>1780</v>
      </c>
      <c r="B768" s="6" t="s">
        <v>44</v>
      </c>
      <c r="C768" s="6" t="s">
        <v>249</v>
      </c>
      <c r="D768" s="6" t="s">
        <v>171</v>
      </c>
      <c r="E768" s="6" t="n">
        <v>1784794715</v>
      </c>
      <c r="F768" s="6" t="n">
        <v>1784794901</v>
      </c>
      <c r="G768" s="6" t="n">
        <v>1784794772</v>
      </c>
      <c r="H768" s="6" t="n">
        <v>1784796207</v>
      </c>
      <c r="J768" s="6" t="n">
        <v>0</v>
      </c>
      <c r="K768" s="6" t="n">
        <v>0</v>
      </c>
      <c r="L768" s="9" t="n">
        <f aca="false">IF(AND(E768&gt;=Scenario!$B$11,E768&lt;Scenario!$B$12),1,0)</f>
        <v>1</v>
      </c>
      <c r="M768" s="9" t="n">
        <f aca="false">IF(AND(L768=1,ISNUMBER(F768)),MAX(0,F768-E768)/60,"")</f>
        <v>3.1</v>
      </c>
      <c r="N768" s="9" t="n">
        <f aca="false">IF(AND(L768=1,ISNUMBER(G768)),MAX(0,G768-E768)/60,"")</f>
        <v>0.95</v>
      </c>
      <c r="O768" s="9" t="n">
        <f aca="false">IF(ISNUMBER(H768),IF(AND(H768&gt;=Scenario!$B$11,H768&lt;Scenario!$B$12),1,0),0)</f>
        <v>1</v>
      </c>
      <c r="P768" s="9" t="n">
        <f aca="false">IF(O768=1,MAX(0,H768-E768)/60,"")</f>
        <v>24.8666666666667</v>
      </c>
      <c r="Q768" s="9" t="n">
        <f aca="false">INDEX(Scenario!$B$18:$B$20,MATCH(B768,Scenario!$A$18:$A$20,0))</f>
        <v>240</v>
      </c>
      <c r="R768" s="9" t="n">
        <f aca="false">INDEX(Scenario!$C$18:$C$20,MATCH(B768,Scenario!$A$18:$A$20,0))</f>
        <v>4320</v>
      </c>
      <c r="S768" s="9" t="n">
        <f aca="false">IF(ISNUMBER(M768),IF(M768&lt;=Q768,1,0),"")</f>
        <v>1</v>
      </c>
      <c r="T768" s="9" t="n">
        <f aca="false">IF(ISNUMBER(P768),IF(P768&lt;=R768,1,0),"")</f>
        <v>1</v>
      </c>
      <c r="U768" s="9" t="n">
        <f aca="false">IF(E768&gt;Scenario!$B$14,0,IF(OR(AND(ISNUMBER(H768),H768&lt;=Scenario!$B$14),AND(ISNUMBER(I768),I768&lt;=Scenario!$B$14)),0,1))</f>
        <v>0</v>
      </c>
      <c r="V768" s="9" t="n">
        <f aca="false">IF(AND(U768=1,(Scenario!$B$14-E768)/60&gt;R768),1,0)</f>
        <v>0</v>
      </c>
      <c r="W768" s="9" t="n">
        <f aca="false">IF(OR(C768=Scenario!$B$22,C768=Scenario!$C$22),1,0)</f>
        <v>0</v>
      </c>
      <c r="X768" s="9" t="n">
        <f aca="false">IF(ISNUMBER(I768),1,0)</f>
        <v>0</v>
      </c>
      <c r="Y768" s="9" t="n">
        <f aca="false">MOD(INT(E768/86400)+3,7)</f>
        <v>3</v>
      </c>
      <c r="Z768" s="9" t="n">
        <f aca="false">MOD(INT(E768/3600),24)</f>
        <v>8</v>
      </c>
      <c r="AA768" s="6" t="s">
        <v>1781</v>
      </c>
    </row>
    <row r="769" customFormat="false" ht="15" hidden="false" customHeight="false" outlineLevel="0" collapsed="false">
      <c r="A769" s="6" t="s">
        <v>1782</v>
      </c>
      <c r="B769" s="6" t="s">
        <v>43</v>
      </c>
      <c r="C769" s="6" t="s">
        <v>46</v>
      </c>
      <c r="D769" s="6" t="s">
        <v>170</v>
      </c>
      <c r="E769" s="6" t="n">
        <v>1784795894</v>
      </c>
      <c r="F769" s="6" t="n">
        <v>1784796160</v>
      </c>
      <c r="G769" s="6" t="n">
        <v>1784795933</v>
      </c>
      <c r="H769" s="6" t="n">
        <v>1784798086</v>
      </c>
      <c r="J769" s="6" t="n">
        <v>0</v>
      </c>
      <c r="K769" s="6" t="n">
        <v>0</v>
      </c>
      <c r="L769" s="9" t="n">
        <f aca="false">IF(AND(E769&gt;=Scenario!$B$11,E769&lt;Scenario!$B$12),1,0)</f>
        <v>1</v>
      </c>
      <c r="M769" s="9" t="n">
        <f aca="false">IF(AND(L769=1,ISNUMBER(F769)),MAX(0,F769-E769)/60,"")</f>
        <v>4.43333333333333</v>
      </c>
      <c r="N769" s="9" t="n">
        <f aca="false">IF(AND(L769=1,ISNUMBER(G769)),MAX(0,G769-E769)/60,"")</f>
        <v>0.65</v>
      </c>
      <c r="O769" s="9" t="n">
        <f aca="false">IF(ISNUMBER(H769),IF(AND(H769&gt;=Scenario!$B$11,H769&lt;Scenario!$B$12),1,0),0)</f>
        <v>1</v>
      </c>
      <c r="P769" s="9" t="n">
        <f aca="false">IF(O769=1,MAX(0,H769-E769)/60,"")</f>
        <v>36.5333333333333</v>
      </c>
      <c r="Q769" s="9" t="n">
        <f aca="false">INDEX(Scenario!$B$18:$B$20,MATCH(B769,Scenario!$A$18:$A$20,0))</f>
        <v>60</v>
      </c>
      <c r="R769" s="9" t="n">
        <f aca="false">INDEX(Scenario!$C$18:$C$20,MATCH(B769,Scenario!$A$18:$A$20,0))</f>
        <v>1440</v>
      </c>
      <c r="S769" s="9" t="n">
        <f aca="false">IF(ISNUMBER(M769),IF(M769&lt;=Q769,1,0),"")</f>
        <v>1</v>
      </c>
      <c r="T769" s="9" t="n">
        <f aca="false">IF(ISNUMBER(P769),IF(P769&lt;=R769,1,0),"")</f>
        <v>1</v>
      </c>
      <c r="U769" s="9" t="n">
        <f aca="false">IF(E769&gt;Scenario!$B$14,0,IF(OR(AND(ISNUMBER(H769),H769&lt;=Scenario!$B$14),AND(ISNUMBER(I769),I769&lt;=Scenario!$B$14)),0,1))</f>
        <v>0</v>
      </c>
      <c r="V769" s="9" t="n">
        <f aca="false">IF(AND(U769=1,(Scenario!$B$14-E769)/60&gt;R769),1,0)</f>
        <v>0</v>
      </c>
      <c r="W769" s="9" t="n">
        <f aca="false">IF(OR(C769=Scenario!$B$22,C769=Scenario!$C$22),1,0)</f>
        <v>1</v>
      </c>
      <c r="X769" s="9" t="n">
        <f aca="false">IF(ISNUMBER(I769),1,0)</f>
        <v>0</v>
      </c>
      <c r="Y769" s="9" t="n">
        <f aca="false">MOD(INT(E769/86400)+3,7)</f>
        <v>3</v>
      </c>
      <c r="Z769" s="9" t="n">
        <f aca="false">MOD(INT(E769/3600),24)</f>
        <v>8</v>
      </c>
      <c r="AA769" s="6" t="s">
        <v>1783</v>
      </c>
    </row>
    <row r="770" customFormat="false" ht="15" hidden="false" customHeight="false" outlineLevel="0" collapsed="false">
      <c r="A770" s="6" t="s">
        <v>1784</v>
      </c>
      <c r="B770" s="6" t="s">
        <v>44</v>
      </c>
      <c r="C770" s="6" t="s">
        <v>249</v>
      </c>
      <c r="D770" s="6" t="s">
        <v>170</v>
      </c>
      <c r="E770" s="6" t="n">
        <v>1784797512</v>
      </c>
      <c r="F770" s="6" t="n">
        <v>1784797760</v>
      </c>
      <c r="G770" s="6" t="n">
        <v>1784797564</v>
      </c>
      <c r="H770" s="6" t="n">
        <v>1784799873</v>
      </c>
      <c r="J770" s="6" t="n">
        <v>0</v>
      </c>
      <c r="K770" s="6" t="n">
        <v>0</v>
      </c>
      <c r="L770" s="9" t="n">
        <f aca="false">IF(AND(E770&gt;=Scenario!$B$11,E770&lt;Scenario!$B$12),1,0)</f>
        <v>1</v>
      </c>
      <c r="M770" s="9" t="n">
        <f aca="false">IF(AND(L770=1,ISNUMBER(F770)),MAX(0,F770-E770)/60,"")</f>
        <v>4.13333333333333</v>
      </c>
      <c r="N770" s="9" t="n">
        <f aca="false">IF(AND(L770=1,ISNUMBER(G770)),MAX(0,G770-E770)/60,"")</f>
        <v>0.866666666666667</v>
      </c>
      <c r="O770" s="9" t="n">
        <f aca="false">IF(ISNUMBER(H770),IF(AND(H770&gt;=Scenario!$B$11,H770&lt;Scenario!$B$12),1,0),0)</f>
        <v>1</v>
      </c>
      <c r="P770" s="9" t="n">
        <f aca="false">IF(O770=1,MAX(0,H770-E770)/60,"")</f>
        <v>39.35</v>
      </c>
      <c r="Q770" s="9" t="n">
        <f aca="false">INDEX(Scenario!$B$18:$B$20,MATCH(B770,Scenario!$A$18:$A$20,0))</f>
        <v>240</v>
      </c>
      <c r="R770" s="9" t="n">
        <f aca="false">INDEX(Scenario!$C$18:$C$20,MATCH(B770,Scenario!$A$18:$A$20,0))</f>
        <v>4320</v>
      </c>
      <c r="S770" s="9" t="n">
        <f aca="false">IF(ISNUMBER(M770),IF(M770&lt;=Q770,1,0),"")</f>
        <v>1</v>
      </c>
      <c r="T770" s="9" t="n">
        <f aca="false">IF(ISNUMBER(P770),IF(P770&lt;=R770,1,0),"")</f>
        <v>1</v>
      </c>
      <c r="U770" s="9" t="n">
        <f aca="false">IF(E770&gt;Scenario!$B$14,0,IF(OR(AND(ISNUMBER(H770),H770&lt;=Scenario!$B$14),AND(ISNUMBER(I770),I770&lt;=Scenario!$B$14)),0,1))</f>
        <v>0</v>
      </c>
      <c r="V770" s="9" t="n">
        <f aca="false">IF(AND(U770=1,(Scenario!$B$14-E770)/60&gt;R770),1,0)</f>
        <v>0</v>
      </c>
      <c r="W770" s="9" t="n">
        <f aca="false">IF(OR(C770=Scenario!$B$22,C770=Scenario!$C$22),1,0)</f>
        <v>0</v>
      </c>
      <c r="X770" s="9" t="n">
        <f aca="false">IF(ISNUMBER(I770),1,0)</f>
        <v>0</v>
      </c>
      <c r="Y770" s="9" t="n">
        <f aca="false">MOD(INT(E770/86400)+3,7)</f>
        <v>3</v>
      </c>
      <c r="Z770" s="9" t="n">
        <f aca="false">MOD(INT(E770/3600),24)</f>
        <v>9</v>
      </c>
      <c r="AA770" s="6" t="s">
        <v>1785</v>
      </c>
    </row>
    <row r="771" customFormat="false" ht="15" hidden="false" customHeight="false" outlineLevel="0" collapsed="false">
      <c r="A771" s="6" t="s">
        <v>1786</v>
      </c>
      <c r="B771" s="6" t="s">
        <v>43</v>
      </c>
      <c r="C771" s="6" t="s">
        <v>288</v>
      </c>
      <c r="D771" s="6" t="s">
        <v>171</v>
      </c>
      <c r="E771" s="6" t="n">
        <v>1784797865</v>
      </c>
      <c r="F771" s="6" t="n">
        <v>1784797996</v>
      </c>
      <c r="G771" s="6" t="n">
        <v>1784797918</v>
      </c>
      <c r="H771" s="6" t="n">
        <v>1784806292</v>
      </c>
      <c r="J771" s="6" t="n">
        <v>0</v>
      </c>
      <c r="K771" s="6" t="n">
        <v>0</v>
      </c>
      <c r="L771" s="9" t="n">
        <f aca="false">IF(AND(E771&gt;=Scenario!$B$11,E771&lt;Scenario!$B$12),1,0)</f>
        <v>1</v>
      </c>
      <c r="M771" s="9" t="n">
        <f aca="false">IF(AND(L771=1,ISNUMBER(F771)),MAX(0,F771-E771)/60,"")</f>
        <v>2.18333333333333</v>
      </c>
      <c r="N771" s="9" t="n">
        <f aca="false">IF(AND(L771=1,ISNUMBER(G771)),MAX(0,G771-E771)/60,"")</f>
        <v>0.883333333333333</v>
      </c>
      <c r="O771" s="9" t="n">
        <f aca="false">IF(ISNUMBER(H771),IF(AND(H771&gt;=Scenario!$B$11,H771&lt;Scenario!$B$12),1,0),0)</f>
        <v>1</v>
      </c>
      <c r="P771" s="9" t="n">
        <f aca="false">IF(O771=1,MAX(0,H771-E771)/60,"")</f>
        <v>140.45</v>
      </c>
      <c r="Q771" s="9" t="n">
        <f aca="false">INDEX(Scenario!$B$18:$B$20,MATCH(B771,Scenario!$A$18:$A$20,0))</f>
        <v>60</v>
      </c>
      <c r="R771" s="9" t="n">
        <f aca="false">INDEX(Scenario!$C$18:$C$20,MATCH(B771,Scenario!$A$18:$A$20,0))</f>
        <v>1440</v>
      </c>
      <c r="S771" s="9" t="n">
        <f aca="false">IF(ISNUMBER(M771),IF(M771&lt;=Q771,1,0),"")</f>
        <v>1</v>
      </c>
      <c r="T771" s="9" t="n">
        <f aca="false">IF(ISNUMBER(P771),IF(P771&lt;=R771,1,0),"")</f>
        <v>1</v>
      </c>
      <c r="U771" s="9" t="n">
        <f aca="false">IF(E771&gt;Scenario!$B$14,0,IF(OR(AND(ISNUMBER(H771),H771&lt;=Scenario!$B$14),AND(ISNUMBER(I771),I771&lt;=Scenario!$B$14)),0,1))</f>
        <v>0</v>
      </c>
      <c r="V771" s="9" t="n">
        <f aca="false">IF(AND(U771=1,(Scenario!$B$14-E771)/60&gt;R771),1,0)</f>
        <v>0</v>
      </c>
      <c r="W771" s="9" t="n">
        <f aca="false">IF(OR(C771=Scenario!$B$22,C771=Scenario!$C$22),1,0)</f>
        <v>0</v>
      </c>
      <c r="X771" s="9" t="n">
        <f aca="false">IF(ISNUMBER(I771),1,0)</f>
        <v>0</v>
      </c>
      <c r="Y771" s="9" t="n">
        <f aca="false">MOD(INT(E771/86400)+3,7)</f>
        <v>3</v>
      </c>
      <c r="Z771" s="9" t="n">
        <f aca="false">MOD(INT(E771/3600),24)</f>
        <v>9</v>
      </c>
      <c r="AA771" s="6" t="s">
        <v>1787</v>
      </c>
    </row>
    <row r="772" customFormat="false" ht="15" hidden="false" customHeight="false" outlineLevel="0" collapsed="false">
      <c r="A772" s="6" t="s">
        <v>1788</v>
      </c>
      <c r="B772" s="6" t="s">
        <v>43</v>
      </c>
      <c r="C772" s="6" t="s">
        <v>46</v>
      </c>
      <c r="D772" s="6" t="s">
        <v>170</v>
      </c>
      <c r="E772" s="6" t="n">
        <v>1784798327</v>
      </c>
      <c r="F772" s="6" t="n">
        <v>1784798536</v>
      </c>
      <c r="G772" s="6" t="n">
        <v>1784798381</v>
      </c>
      <c r="H772" s="6" t="n">
        <v>1784800414</v>
      </c>
      <c r="J772" s="6" t="n">
        <v>0</v>
      </c>
      <c r="K772" s="6" t="n">
        <v>1</v>
      </c>
      <c r="L772" s="9" t="n">
        <f aca="false">IF(AND(E772&gt;=Scenario!$B$11,E772&lt;Scenario!$B$12),1,0)</f>
        <v>1</v>
      </c>
      <c r="M772" s="9" t="n">
        <f aca="false">IF(AND(L772=1,ISNUMBER(F772)),MAX(0,F772-E772)/60,"")</f>
        <v>3.48333333333333</v>
      </c>
      <c r="N772" s="9" t="n">
        <f aca="false">IF(AND(L772=1,ISNUMBER(G772)),MAX(0,G772-E772)/60,"")</f>
        <v>0.9</v>
      </c>
      <c r="O772" s="9" t="n">
        <f aca="false">IF(ISNUMBER(H772),IF(AND(H772&gt;=Scenario!$B$11,H772&lt;Scenario!$B$12),1,0),0)</f>
        <v>1</v>
      </c>
      <c r="P772" s="9" t="n">
        <f aca="false">IF(O772=1,MAX(0,H772-E772)/60,"")</f>
        <v>34.7833333333333</v>
      </c>
      <c r="Q772" s="9" t="n">
        <f aca="false">INDEX(Scenario!$B$18:$B$20,MATCH(B772,Scenario!$A$18:$A$20,0))</f>
        <v>60</v>
      </c>
      <c r="R772" s="9" t="n">
        <f aca="false">INDEX(Scenario!$C$18:$C$20,MATCH(B772,Scenario!$A$18:$A$20,0))</f>
        <v>1440</v>
      </c>
      <c r="S772" s="9" t="n">
        <f aca="false">IF(ISNUMBER(M772),IF(M772&lt;=Q772,1,0),"")</f>
        <v>1</v>
      </c>
      <c r="T772" s="9" t="n">
        <f aca="false">IF(ISNUMBER(P772),IF(P772&lt;=R772,1,0),"")</f>
        <v>1</v>
      </c>
      <c r="U772" s="9" t="n">
        <f aca="false">IF(E772&gt;Scenario!$B$14,0,IF(OR(AND(ISNUMBER(H772),H772&lt;=Scenario!$B$14),AND(ISNUMBER(I772),I772&lt;=Scenario!$B$14)),0,1))</f>
        <v>0</v>
      </c>
      <c r="V772" s="9" t="n">
        <f aca="false">IF(AND(U772=1,(Scenario!$B$14-E772)/60&gt;R772),1,0)</f>
        <v>0</v>
      </c>
      <c r="W772" s="9" t="n">
        <f aca="false">IF(OR(C772=Scenario!$B$22,C772=Scenario!$C$22),1,0)</f>
        <v>1</v>
      </c>
      <c r="X772" s="9" t="n">
        <f aca="false">IF(ISNUMBER(I772),1,0)</f>
        <v>0</v>
      </c>
      <c r="Y772" s="9" t="n">
        <f aca="false">MOD(INT(E772/86400)+3,7)</f>
        <v>3</v>
      </c>
      <c r="Z772" s="9" t="n">
        <f aca="false">MOD(INT(E772/3600),24)</f>
        <v>9</v>
      </c>
      <c r="AA772" s="6" t="s">
        <v>1789</v>
      </c>
    </row>
    <row r="773" customFormat="false" ht="15" hidden="false" customHeight="false" outlineLevel="0" collapsed="false">
      <c r="A773" s="6" t="s">
        <v>1790</v>
      </c>
      <c r="B773" s="6" t="s">
        <v>44</v>
      </c>
      <c r="C773" s="6" t="s">
        <v>249</v>
      </c>
      <c r="D773" s="6" t="s">
        <v>170</v>
      </c>
      <c r="E773" s="6" t="n">
        <v>1784799614</v>
      </c>
      <c r="F773" s="6" t="n">
        <v>1784800025</v>
      </c>
      <c r="G773" s="6" t="n">
        <v>1784799918</v>
      </c>
      <c r="H773" s="6" t="n">
        <v>1784800885</v>
      </c>
      <c r="J773" s="6" t="n">
        <v>0</v>
      </c>
      <c r="K773" s="6" t="n">
        <v>0</v>
      </c>
      <c r="L773" s="9" t="n">
        <f aca="false">IF(AND(E773&gt;=Scenario!$B$11,E773&lt;Scenario!$B$12),1,0)</f>
        <v>1</v>
      </c>
      <c r="M773" s="9" t="n">
        <f aca="false">IF(AND(L773=1,ISNUMBER(F773)),MAX(0,F773-E773)/60,"")</f>
        <v>6.85</v>
      </c>
      <c r="N773" s="9" t="n">
        <f aca="false">IF(AND(L773=1,ISNUMBER(G773)),MAX(0,G773-E773)/60,"")</f>
        <v>5.06666666666667</v>
      </c>
      <c r="O773" s="9" t="n">
        <f aca="false">IF(ISNUMBER(H773),IF(AND(H773&gt;=Scenario!$B$11,H773&lt;Scenario!$B$12),1,0),0)</f>
        <v>1</v>
      </c>
      <c r="P773" s="9" t="n">
        <f aca="false">IF(O773=1,MAX(0,H773-E773)/60,"")</f>
        <v>21.1833333333333</v>
      </c>
      <c r="Q773" s="9" t="n">
        <f aca="false">INDEX(Scenario!$B$18:$B$20,MATCH(B773,Scenario!$A$18:$A$20,0))</f>
        <v>240</v>
      </c>
      <c r="R773" s="9" t="n">
        <f aca="false">INDEX(Scenario!$C$18:$C$20,MATCH(B773,Scenario!$A$18:$A$20,0))</f>
        <v>4320</v>
      </c>
      <c r="S773" s="9" t="n">
        <f aca="false">IF(ISNUMBER(M773),IF(M773&lt;=Q773,1,0),"")</f>
        <v>1</v>
      </c>
      <c r="T773" s="9" t="n">
        <f aca="false">IF(ISNUMBER(P773),IF(P773&lt;=R773,1,0),"")</f>
        <v>1</v>
      </c>
      <c r="U773" s="9" t="n">
        <f aca="false">IF(E773&gt;Scenario!$B$14,0,IF(OR(AND(ISNUMBER(H773),H773&lt;=Scenario!$B$14),AND(ISNUMBER(I773),I773&lt;=Scenario!$B$14)),0,1))</f>
        <v>0</v>
      </c>
      <c r="V773" s="9" t="n">
        <f aca="false">IF(AND(U773=1,(Scenario!$B$14-E773)/60&gt;R773),1,0)</f>
        <v>0</v>
      </c>
      <c r="W773" s="9" t="n">
        <f aca="false">IF(OR(C773=Scenario!$B$22,C773=Scenario!$C$22),1,0)</f>
        <v>0</v>
      </c>
      <c r="X773" s="9" t="n">
        <f aca="false">IF(ISNUMBER(I773),1,0)</f>
        <v>0</v>
      </c>
      <c r="Y773" s="9" t="n">
        <f aca="false">MOD(INT(E773/86400)+3,7)</f>
        <v>3</v>
      </c>
      <c r="Z773" s="9" t="n">
        <f aca="false">MOD(INT(E773/3600),24)</f>
        <v>9</v>
      </c>
      <c r="AA773" s="6" t="s">
        <v>1791</v>
      </c>
    </row>
    <row r="774" customFormat="false" ht="15" hidden="false" customHeight="false" outlineLevel="0" collapsed="false">
      <c r="A774" s="6" t="s">
        <v>1792</v>
      </c>
      <c r="B774" s="6" t="s">
        <v>43</v>
      </c>
      <c r="C774" s="6" t="s">
        <v>46</v>
      </c>
      <c r="D774" s="6" t="s">
        <v>170</v>
      </c>
      <c r="E774" s="6" t="n">
        <v>1784800821</v>
      </c>
      <c r="F774" s="6" t="n">
        <v>1784800968</v>
      </c>
      <c r="G774" s="6" t="n">
        <v>1784800871</v>
      </c>
      <c r="H774" s="6" t="n">
        <v>1784801914</v>
      </c>
      <c r="J774" s="6" t="n">
        <v>0</v>
      </c>
      <c r="K774" s="6" t="n">
        <v>0</v>
      </c>
      <c r="L774" s="9" t="n">
        <f aca="false">IF(AND(E774&gt;=Scenario!$B$11,E774&lt;Scenario!$B$12),1,0)</f>
        <v>1</v>
      </c>
      <c r="M774" s="9" t="n">
        <f aca="false">IF(AND(L774=1,ISNUMBER(F774)),MAX(0,F774-E774)/60,"")</f>
        <v>2.45</v>
      </c>
      <c r="N774" s="9" t="n">
        <f aca="false">IF(AND(L774=1,ISNUMBER(G774)),MAX(0,G774-E774)/60,"")</f>
        <v>0.833333333333333</v>
      </c>
      <c r="O774" s="9" t="n">
        <f aca="false">IF(ISNUMBER(H774),IF(AND(H774&gt;=Scenario!$B$11,H774&lt;Scenario!$B$12),1,0),0)</f>
        <v>1</v>
      </c>
      <c r="P774" s="9" t="n">
        <f aca="false">IF(O774=1,MAX(0,H774-E774)/60,"")</f>
        <v>18.2166666666667</v>
      </c>
      <c r="Q774" s="9" t="n">
        <f aca="false">INDEX(Scenario!$B$18:$B$20,MATCH(B774,Scenario!$A$18:$A$20,0))</f>
        <v>60</v>
      </c>
      <c r="R774" s="9" t="n">
        <f aca="false">INDEX(Scenario!$C$18:$C$20,MATCH(B774,Scenario!$A$18:$A$20,0))</f>
        <v>1440</v>
      </c>
      <c r="S774" s="9" t="n">
        <f aca="false">IF(ISNUMBER(M774),IF(M774&lt;=Q774,1,0),"")</f>
        <v>1</v>
      </c>
      <c r="T774" s="9" t="n">
        <f aca="false">IF(ISNUMBER(P774),IF(P774&lt;=R774,1,0),"")</f>
        <v>1</v>
      </c>
      <c r="U774" s="9" t="n">
        <f aca="false">IF(E774&gt;Scenario!$B$14,0,IF(OR(AND(ISNUMBER(H774),H774&lt;=Scenario!$B$14),AND(ISNUMBER(I774),I774&lt;=Scenario!$B$14)),0,1))</f>
        <v>0</v>
      </c>
      <c r="V774" s="9" t="n">
        <f aca="false">IF(AND(U774=1,(Scenario!$B$14-E774)/60&gt;R774),1,0)</f>
        <v>0</v>
      </c>
      <c r="W774" s="9" t="n">
        <f aca="false">IF(OR(C774=Scenario!$B$22,C774=Scenario!$C$22),1,0)</f>
        <v>1</v>
      </c>
      <c r="X774" s="9" t="n">
        <f aca="false">IF(ISNUMBER(I774),1,0)</f>
        <v>0</v>
      </c>
      <c r="Y774" s="9" t="n">
        <f aca="false">MOD(INT(E774/86400)+3,7)</f>
        <v>3</v>
      </c>
      <c r="Z774" s="9" t="n">
        <f aca="false">MOD(INT(E774/3600),24)</f>
        <v>10</v>
      </c>
      <c r="AA774" s="6" t="s">
        <v>1793</v>
      </c>
    </row>
    <row r="775" customFormat="false" ht="15" hidden="false" customHeight="false" outlineLevel="0" collapsed="false">
      <c r="A775" s="6" t="s">
        <v>1794</v>
      </c>
      <c r="B775" s="6" t="s">
        <v>42</v>
      </c>
      <c r="C775" s="6" t="s">
        <v>249</v>
      </c>
      <c r="D775" s="6" t="s">
        <v>171</v>
      </c>
      <c r="E775" s="6" t="n">
        <v>1784800925</v>
      </c>
      <c r="F775" s="6" t="n">
        <v>1784801033</v>
      </c>
      <c r="G775" s="6" t="n">
        <v>1784800972</v>
      </c>
      <c r="H775" s="6" t="n">
        <v>1784812996</v>
      </c>
      <c r="J775" s="6" t="n">
        <v>0</v>
      </c>
      <c r="K775" s="6" t="n">
        <v>0</v>
      </c>
      <c r="L775" s="9" t="n">
        <f aca="false">IF(AND(E775&gt;=Scenario!$B$11,E775&lt;Scenario!$B$12),1,0)</f>
        <v>1</v>
      </c>
      <c r="M775" s="9" t="n">
        <f aca="false">IF(AND(L775=1,ISNUMBER(F775)),MAX(0,F775-E775)/60,"")</f>
        <v>1.8</v>
      </c>
      <c r="N775" s="9" t="n">
        <f aca="false">IF(AND(L775=1,ISNUMBER(G775)),MAX(0,G775-E775)/60,"")</f>
        <v>0.783333333333333</v>
      </c>
      <c r="O775" s="9" t="n">
        <f aca="false">IF(ISNUMBER(H775),IF(AND(H775&gt;=Scenario!$B$11,H775&lt;Scenario!$B$12),1,0),0)</f>
        <v>1</v>
      </c>
      <c r="P775" s="9" t="n">
        <f aca="false">IF(O775=1,MAX(0,H775-E775)/60,"")</f>
        <v>201.183333333333</v>
      </c>
      <c r="Q775" s="9" t="n">
        <f aca="false">INDEX(Scenario!$B$18:$B$20,MATCH(B775,Scenario!$A$18:$A$20,0))</f>
        <v>15</v>
      </c>
      <c r="R775" s="9" t="n">
        <f aca="false">INDEX(Scenario!$C$18:$C$20,MATCH(B775,Scenario!$A$18:$A$20,0))</f>
        <v>240</v>
      </c>
      <c r="S775" s="9" t="n">
        <f aca="false">IF(ISNUMBER(M775),IF(M775&lt;=Q775,1,0),"")</f>
        <v>1</v>
      </c>
      <c r="T775" s="9" t="n">
        <f aca="false">IF(ISNUMBER(P775),IF(P775&lt;=R775,1,0),"")</f>
        <v>1</v>
      </c>
      <c r="U775" s="9" t="n">
        <f aca="false">IF(E775&gt;Scenario!$B$14,0,IF(OR(AND(ISNUMBER(H775),H775&lt;=Scenario!$B$14),AND(ISNUMBER(I775),I775&lt;=Scenario!$B$14)),0,1))</f>
        <v>0</v>
      </c>
      <c r="V775" s="9" t="n">
        <f aca="false">IF(AND(U775=1,(Scenario!$B$14-E775)/60&gt;R775),1,0)</f>
        <v>0</v>
      </c>
      <c r="W775" s="9" t="n">
        <f aca="false">IF(OR(C775=Scenario!$B$22,C775=Scenario!$C$22),1,0)</f>
        <v>0</v>
      </c>
      <c r="X775" s="9" t="n">
        <f aca="false">IF(ISNUMBER(I775),1,0)</f>
        <v>0</v>
      </c>
      <c r="Y775" s="9" t="n">
        <f aca="false">MOD(INT(E775/86400)+3,7)</f>
        <v>3</v>
      </c>
      <c r="Z775" s="9" t="n">
        <f aca="false">MOD(INT(E775/3600),24)</f>
        <v>10</v>
      </c>
      <c r="AA775" s="6" t="s">
        <v>1795</v>
      </c>
    </row>
    <row r="776" customFormat="false" ht="15" hidden="false" customHeight="false" outlineLevel="0" collapsed="false">
      <c r="A776" s="6" t="s">
        <v>1796</v>
      </c>
      <c r="B776" s="6" t="s">
        <v>43</v>
      </c>
      <c r="C776" s="6" t="s">
        <v>249</v>
      </c>
      <c r="D776" s="6" t="s">
        <v>171</v>
      </c>
      <c r="E776" s="6" t="n">
        <v>1784802135</v>
      </c>
      <c r="F776" s="6" t="n">
        <v>1784802230</v>
      </c>
      <c r="G776" s="6" t="n">
        <v>1784802164</v>
      </c>
      <c r="H776" s="6" t="n">
        <v>1784805188</v>
      </c>
      <c r="J776" s="6" t="n">
        <v>0</v>
      </c>
      <c r="K776" s="6" t="n">
        <v>0</v>
      </c>
      <c r="L776" s="9" t="n">
        <f aca="false">IF(AND(E776&gt;=Scenario!$B$11,E776&lt;Scenario!$B$12),1,0)</f>
        <v>1</v>
      </c>
      <c r="M776" s="9" t="n">
        <f aca="false">IF(AND(L776=1,ISNUMBER(F776)),MAX(0,F776-E776)/60,"")</f>
        <v>1.58333333333333</v>
      </c>
      <c r="N776" s="9" t="n">
        <f aca="false">IF(AND(L776=1,ISNUMBER(G776)),MAX(0,G776-E776)/60,"")</f>
        <v>0.483333333333333</v>
      </c>
      <c r="O776" s="9" t="n">
        <f aca="false">IF(ISNUMBER(H776),IF(AND(H776&gt;=Scenario!$B$11,H776&lt;Scenario!$B$12),1,0),0)</f>
        <v>1</v>
      </c>
      <c r="P776" s="9" t="n">
        <f aca="false">IF(O776=1,MAX(0,H776-E776)/60,"")</f>
        <v>50.8833333333333</v>
      </c>
      <c r="Q776" s="9" t="n">
        <f aca="false">INDEX(Scenario!$B$18:$B$20,MATCH(B776,Scenario!$A$18:$A$20,0))</f>
        <v>60</v>
      </c>
      <c r="R776" s="9" t="n">
        <f aca="false">INDEX(Scenario!$C$18:$C$20,MATCH(B776,Scenario!$A$18:$A$20,0))</f>
        <v>1440</v>
      </c>
      <c r="S776" s="9" t="n">
        <f aca="false">IF(ISNUMBER(M776),IF(M776&lt;=Q776,1,0),"")</f>
        <v>1</v>
      </c>
      <c r="T776" s="9" t="n">
        <f aca="false">IF(ISNUMBER(P776),IF(P776&lt;=R776,1,0),"")</f>
        <v>1</v>
      </c>
      <c r="U776" s="9" t="n">
        <f aca="false">IF(E776&gt;Scenario!$B$14,0,IF(OR(AND(ISNUMBER(H776),H776&lt;=Scenario!$B$14),AND(ISNUMBER(I776),I776&lt;=Scenario!$B$14)),0,1))</f>
        <v>0</v>
      </c>
      <c r="V776" s="9" t="n">
        <f aca="false">IF(AND(U776=1,(Scenario!$B$14-E776)/60&gt;R776),1,0)</f>
        <v>0</v>
      </c>
      <c r="W776" s="9" t="n">
        <f aca="false">IF(OR(C776=Scenario!$B$22,C776=Scenario!$C$22),1,0)</f>
        <v>0</v>
      </c>
      <c r="X776" s="9" t="n">
        <f aca="false">IF(ISNUMBER(I776),1,0)</f>
        <v>0</v>
      </c>
      <c r="Y776" s="9" t="n">
        <f aca="false">MOD(INT(E776/86400)+3,7)</f>
        <v>3</v>
      </c>
      <c r="Z776" s="9" t="n">
        <f aca="false">MOD(INT(E776/3600),24)</f>
        <v>10</v>
      </c>
      <c r="AA776" s="6" t="s">
        <v>1797</v>
      </c>
    </row>
    <row r="777" customFormat="false" ht="15" hidden="false" customHeight="false" outlineLevel="0" collapsed="false">
      <c r="A777" s="6" t="s">
        <v>1798</v>
      </c>
      <c r="B777" s="6" t="s">
        <v>44</v>
      </c>
      <c r="C777" s="6" t="s">
        <v>249</v>
      </c>
      <c r="D777" s="6" t="s">
        <v>171</v>
      </c>
      <c r="E777" s="6" t="n">
        <v>1784802152</v>
      </c>
      <c r="F777" s="6" t="n">
        <v>1784802296</v>
      </c>
      <c r="G777" s="6" t="n">
        <v>1784802175</v>
      </c>
      <c r="H777" s="6" t="n">
        <v>1784806936</v>
      </c>
      <c r="J777" s="6" t="n">
        <v>0</v>
      </c>
      <c r="K777" s="6" t="n">
        <v>1</v>
      </c>
      <c r="L777" s="9" t="n">
        <f aca="false">IF(AND(E777&gt;=Scenario!$B$11,E777&lt;Scenario!$B$12),1,0)</f>
        <v>1</v>
      </c>
      <c r="M777" s="9" t="n">
        <f aca="false">IF(AND(L777=1,ISNUMBER(F777)),MAX(0,F777-E777)/60,"")</f>
        <v>2.4</v>
      </c>
      <c r="N777" s="9" t="n">
        <f aca="false">IF(AND(L777=1,ISNUMBER(G777)),MAX(0,G777-E777)/60,"")</f>
        <v>0.383333333333333</v>
      </c>
      <c r="O777" s="9" t="n">
        <f aca="false">IF(ISNUMBER(H777),IF(AND(H777&gt;=Scenario!$B$11,H777&lt;Scenario!$B$12),1,0),0)</f>
        <v>1</v>
      </c>
      <c r="P777" s="9" t="n">
        <f aca="false">IF(O777=1,MAX(0,H777-E777)/60,"")</f>
        <v>79.7333333333333</v>
      </c>
      <c r="Q777" s="9" t="n">
        <f aca="false">INDEX(Scenario!$B$18:$B$20,MATCH(B777,Scenario!$A$18:$A$20,0))</f>
        <v>240</v>
      </c>
      <c r="R777" s="9" t="n">
        <f aca="false">INDEX(Scenario!$C$18:$C$20,MATCH(B777,Scenario!$A$18:$A$20,0))</f>
        <v>4320</v>
      </c>
      <c r="S777" s="9" t="n">
        <f aca="false">IF(ISNUMBER(M777),IF(M777&lt;=Q777,1,0),"")</f>
        <v>1</v>
      </c>
      <c r="T777" s="9" t="n">
        <f aca="false">IF(ISNUMBER(P777),IF(P777&lt;=R777,1,0),"")</f>
        <v>1</v>
      </c>
      <c r="U777" s="9" t="n">
        <f aca="false">IF(E777&gt;Scenario!$B$14,0,IF(OR(AND(ISNUMBER(H777),H777&lt;=Scenario!$B$14),AND(ISNUMBER(I777),I777&lt;=Scenario!$B$14)),0,1))</f>
        <v>0</v>
      </c>
      <c r="V777" s="9" t="n">
        <f aca="false">IF(AND(U777=1,(Scenario!$B$14-E777)/60&gt;R777),1,0)</f>
        <v>0</v>
      </c>
      <c r="W777" s="9" t="n">
        <f aca="false">IF(OR(C777=Scenario!$B$22,C777=Scenario!$C$22),1,0)</f>
        <v>0</v>
      </c>
      <c r="X777" s="9" t="n">
        <f aca="false">IF(ISNUMBER(I777),1,0)</f>
        <v>0</v>
      </c>
      <c r="Y777" s="9" t="n">
        <f aca="false">MOD(INT(E777/86400)+3,7)</f>
        <v>3</v>
      </c>
      <c r="Z777" s="9" t="n">
        <f aca="false">MOD(INT(E777/3600),24)</f>
        <v>10</v>
      </c>
      <c r="AA777" s="6" t="s">
        <v>1799</v>
      </c>
    </row>
    <row r="778" customFormat="false" ht="15" hidden="false" customHeight="false" outlineLevel="0" collapsed="false">
      <c r="A778" s="6" t="s">
        <v>1800</v>
      </c>
      <c r="B778" s="6" t="s">
        <v>44</v>
      </c>
      <c r="C778" s="6" t="s">
        <v>249</v>
      </c>
      <c r="D778" s="6" t="s">
        <v>172</v>
      </c>
      <c r="E778" s="6" t="n">
        <v>1784802248</v>
      </c>
      <c r="F778" s="6" t="n">
        <v>1784802475</v>
      </c>
      <c r="G778" s="6" t="n">
        <v>1784802289</v>
      </c>
      <c r="H778" s="6" t="n">
        <v>1784803464</v>
      </c>
      <c r="J778" s="6" t="n">
        <v>0</v>
      </c>
      <c r="K778" s="6" t="n">
        <v>1</v>
      </c>
      <c r="L778" s="9" t="n">
        <f aca="false">IF(AND(E778&gt;=Scenario!$B$11,E778&lt;Scenario!$B$12),1,0)</f>
        <v>1</v>
      </c>
      <c r="M778" s="9" t="n">
        <f aca="false">IF(AND(L778=1,ISNUMBER(F778)),MAX(0,F778-E778)/60,"")</f>
        <v>3.78333333333333</v>
      </c>
      <c r="N778" s="9" t="n">
        <f aca="false">IF(AND(L778=1,ISNUMBER(G778)),MAX(0,G778-E778)/60,"")</f>
        <v>0.683333333333333</v>
      </c>
      <c r="O778" s="9" t="n">
        <f aca="false">IF(ISNUMBER(H778),IF(AND(H778&gt;=Scenario!$B$11,H778&lt;Scenario!$B$12),1,0),0)</f>
        <v>1</v>
      </c>
      <c r="P778" s="9" t="n">
        <f aca="false">IF(O778=1,MAX(0,H778-E778)/60,"")</f>
        <v>20.2666666666667</v>
      </c>
      <c r="Q778" s="9" t="n">
        <f aca="false">INDEX(Scenario!$B$18:$B$20,MATCH(B778,Scenario!$A$18:$A$20,0))</f>
        <v>240</v>
      </c>
      <c r="R778" s="9" t="n">
        <f aca="false">INDEX(Scenario!$C$18:$C$20,MATCH(B778,Scenario!$A$18:$A$20,0))</f>
        <v>4320</v>
      </c>
      <c r="S778" s="9" t="n">
        <f aca="false">IF(ISNUMBER(M778),IF(M778&lt;=Q778,1,0),"")</f>
        <v>1</v>
      </c>
      <c r="T778" s="9" t="n">
        <f aca="false">IF(ISNUMBER(P778),IF(P778&lt;=R778,1,0),"")</f>
        <v>1</v>
      </c>
      <c r="U778" s="9" t="n">
        <f aca="false">IF(E778&gt;Scenario!$B$14,0,IF(OR(AND(ISNUMBER(H778),H778&lt;=Scenario!$B$14),AND(ISNUMBER(I778),I778&lt;=Scenario!$B$14)),0,1))</f>
        <v>0</v>
      </c>
      <c r="V778" s="9" t="n">
        <f aca="false">IF(AND(U778=1,(Scenario!$B$14-E778)/60&gt;R778),1,0)</f>
        <v>0</v>
      </c>
      <c r="W778" s="9" t="n">
        <f aca="false">IF(OR(C778=Scenario!$B$22,C778=Scenario!$C$22),1,0)</f>
        <v>0</v>
      </c>
      <c r="X778" s="9" t="n">
        <f aca="false">IF(ISNUMBER(I778),1,0)</f>
        <v>0</v>
      </c>
      <c r="Y778" s="9" t="n">
        <f aca="false">MOD(INT(E778/86400)+3,7)</f>
        <v>3</v>
      </c>
      <c r="Z778" s="9" t="n">
        <f aca="false">MOD(INT(E778/3600),24)</f>
        <v>10</v>
      </c>
      <c r="AA778" s="6" t="s">
        <v>1801</v>
      </c>
    </row>
    <row r="779" customFormat="false" ht="15" hidden="false" customHeight="false" outlineLevel="0" collapsed="false">
      <c r="A779" s="6" t="s">
        <v>1802</v>
      </c>
      <c r="B779" s="6" t="s">
        <v>44</v>
      </c>
      <c r="C779" s="6" t="s">
        <v>288</v>
      </c>
      <c r="D779" s="6" t="s">
        <v>171</v>
      </c>
      <c r="E779" s="6" t="n">
        <v>1784802994</v>
      </c>
      <c r="F779" s="6" t="n">
        <v>1784803166</v>
      </c>
      <c r="G779" s="6" t="n">
        <v>1784803030</v>
      </c>
      <c r="H779" s="6" t="n">
        <v>1784806369</v>
      </c>
      <c r="J779" s="6" t="n">
        <v>0</v>
      </c>
      <c r="K779" s="6" t="n">
        <v>0</v>
      </c>
      <c r="L779" s="9" t="n">
        <f aca="false">IF(AND(E779&gt;=Scenario!$B$11,E779&lt;Scenario!$B$12),1,0)</f>
        <v>1</v>
      </c>
      <c r="M779" s="9" t="n">
        <f aca="false">IF(AND(L779=1,ISNUMBER(F779)),MAX(0,F779-E779)/60,"")</f>
        <v>2.86666666666667</v>
      </c>
      <c r="N779" s="9" t="n">
        <f aca="false">IF(AND(L779=1,ISNUMBER(G779)),MAX(0,G779-E779)/60,"")</f>
        <v>0.6</v>
      </c>
      <c r="O779" s="9" t="n">
        <f aca="false">IF(ISNUMBER(H779),IF(AND(H779&gt;=Scenario!$B$11,H779&lt;Scenario!$B$12),1,0),0)</f>
        <v>1</v>
      </c>
      <c r="P779" s="9" t="n">
        <f aca="false">IF(O779=1,MAX(0,H779-E779)/60,"")</f>
        <v>56.25</v>
      </c>
      <c r="Q779" s="9" t="n">
        <f aca="false">INDEX(Scenario!$B$18:$B$20,MATCH(B779,Scenario!$A$18:$A$20,0))</f>
        <v>240</v>
      </c>
      <c r="R779" s="9" t="n">
        <f aca="false">INDEX(Scenario!$C$18:$C$20,MATCH(B779,Scenario!$A$18:$A$20,0))</f>
        <v>4320</v>
      </c>
      <c r="S779" s="9" t="n">
        <f aca="false">IF(ISNUMBER(M779),IF(M779&lt;=Q779,1,0),"")</f>
        <v>1</v>
      </c>
      <c r="T779" s="9" t="n">
        <f aca="false">IF(ISNUMBER(P779),IF(P779&lt;=R779,1,0),"")</f>
        <v>1</v>
      </c>
      <c r="U779" s="9" t="n">
        <f aca="false">IF(E779&gt;Scenario!$B$14,0,IF(OR(AND(ISNUMBER(H779),H779&lt;=Scenario!$B$14),AND(ISNUMBER(I779),I779&lt;=Scenario!$B$14)),0,1))</f>
        <v>0</v>
      </c>
      <c r="V779" s="9" t="n">
        <f aca="false">IF(AND(U779=1,(Scenario!$B$14-E779)/60&gt;R779),1,0)</f>
        <v>0</v>
      </c>
      <c r="W779" s="9" t="n">
        <f aca="false">IF(OR(C779=Scenario!$B$22,C779=Scenario!$C$22),1,0)</f>
        <v>0</v>
      </c>
      <c r="X779" s="9" t="n">
        <f aca="false">IF(ISNUMBER(I779),1,0)</f>
        <v>0</v>
      </c>
      <c r="Y779" s="9" t="n">
        <f aca="false">MOD(INT(E779/86400)+3,7)</f>
        <v>3</v>
      </c>
      <c r="Z779" s="9" t="n">
        <f aca="false">MOD(INT(E779/3600),24)</f>
        <v>10</v>
      </c>
      <c r="AA779" s="6" t="s">
        <v>1803</v>
      </c>
    </row>
    <row r="780" customFormat="false" ht="15" hidden="false" customHeight="false" outlineLevel="0" collapsed="false">
      <c r="A780" s="6" t="s">
        <v>1804</v>
      </c>
      <c r="B780" s="6" t="s">
        <v>44</v>
      </c>
      <c r="C780" s="6" t="s">
        <v>249</v>
      </c>
      <c r="D780" s="6" t="s">
        <v>171</v>
      </c>
      <c r="E780" s="6" t="n">
        <v>1784803406</v>
      </c>
      <c r="F780" s="6" t="n">
        <v>1784807140</v>
      </c>
      <c r="G780" s="6" t="n">
        <v>1784807046</v>
      </c>
      <c r="H780" s="6" t="n">
        <v>1784814555</v>
      </c>
      <c r="J780" s="6" t="n">
        <v>0</v>
      </c>
      <c r="K780" s="6" t="n">
        <v>0</v>
      </c>
      <c r="L780" s="9" t="n">
        <f aca="false">IF(AND(E780&gt;=Scenario!$B$11,E780&lt;Scenario!$B$12),1,0)</f>
        <v>1</v>
      </c>
      <c r="M780" s="9" t="n">
        <f aca="false">IF(AND(L780=1,ISNUMBER(F780)),MAX(0,F780-E780)/60,"")</f>
        <v>62.2333333333333</v>
      </c>
      <c r="N780" s="9" t="n">
        <f aca="false">IF(AND(L780=1,ISNUMBER(G780)),MAX(0,G780-E780)/60,"")</f>
        <v>60.6666666666667</v>
      </c>
      <c r="O780" s="9" t="n">
        <f aca="false">IF(ISNUMBER(H780),IF(AND(H780&gt;=Scenario!$B$11,H780&lt;Scenario!$B$12),1,0),0)</f>
        <v>1</v>
      </c>
      <c r="P780" s="9" t="n">
        <f aca="false">IF(O780=1,MAX(0,H780-E780)/60,"")</f>
        <v>185.816666666667</v>
      </c>
      <c r="Q780" s="9" t="n">
        <f aca="false">INDEX(Scenario!$B$18:$B$20,MATCH(B780,Scenario!$A$18:$A$20,0))</f>
        <v>240</v>
      </c>
      <c r="R780" s="9" t="n">
        <f aca="false">INDEX(Scenario!$C$18:$C$20,MATCH(B780,Scenario!$A$18:$A$20,0))</f>
        <v>4320</v>
      </c>
      <c r="S780" s="9" t="n">
        <f aca="false">IF(ISNUMBER(M780),IF(M780&lt;=Q780,1,0),"")</f>
        <v>1</v>
      </c>
      <c r="T780" s="9" t="n">
        <f aca="false">IF(ISNUMBER(P780),IF(P780&lt;=R780,1,0),"")</f>
        <v>1</v>
      </c>
      <c r="U780" s="9" t="n">
        <f aca="false">IF(E780&gt;Scenario!$B$14,0,IF(OR(AND(ISNUMBER(H780),H780&lt;=Scenario!$B$14),AND(ISNUMBER(I780),I780&lt;=Scenario!$B$14)),0,1))</f>
        <v>0</v>
      </c>
      <c r="V780" s="9" t="n">
        <f aca="false">IF(AND(U780=1,(Scenario!$B$14-E780)/60&gt;R780),1,0)</f>
        <v>0</v>
      </c>
      <c r="W780" s="9" t="n">
        <f aca="false">IF(OR(C780=Scenario!$B$22,C780=Scenario!$C$22),1,0)</f>
        <v>0</v>
      </c>
      <c r="X780" s="9" t="n">
        <f aca="false">IF(ISNUMBER(I780),1,0)</f>
        <v>0</v>
      </c>
      <c r="Y780" s="9" t="n">
        <f aca="false">MOD(INT(E780/86400)+3,7)</f>
        <v>3</v>
      </c>
      <c r="Z780" s="9" t="n">
        <f aca="false">MOD(INT(E780/3600),24)</f>
        <v>10</v>
      </c>
      <c r="AA780" s="6" t="s">
        <v>1805</v>
      </c>
    </row>
    <row r="781" customFormat="false" ht="15" hidden="false" customHeight="false" outlineLevel="0" collapsed="false">
      <c r="A781" s="6" t="s">
        <v>1806</v>
      </c>
      <c r="B781" s="6" t="s">
        <v>44</v>
      </c>
      <c r="C781" s="6" t="s">
        <v>47</v>
      </c>
      <c r="D781" s="6" t="s">
        <v>171</v>
      </c>
      <c r="E781" s="6" t="n">
        <v>1784803990</v>
      </c>
      <c r="F781" s="6" t="n">
        <v>1784807022</v>
      </c>
      <c r="G781" s="6" t="n">
        <v>1784806812</v>
      </c>
      <c r="H781" s="6" t="n">
        <v>1784808390</v>
      </c>
      <c r="J781" s="6" t="n">
        <v>0</v>
      </c>
      <c r="K781" s="6" t="n">
        <v>0</v>
      </c>
      <c r="L781" s="9" t="n">
        <f aca="false">IF(AND(E781&gt;=Scenario!$B$11,E781&lt;Scenario!$B$12),1,0)</f>
        <v>1</v>
      </c>
      <c r="M781" s="9" t="n">
        <f aca="false">IF(AND(L781=1,ISNUMBER(F781)),MAX(0,F781-E781)/60,"")</f>
        <v>50.5333333333333</v>
      </c>
      <c r="N781" s="9" t="n">
        <f aca="false">IF(AND(L781=1,ISNUMBER(G781)),MAX(0,G781-E781)/60,"")</f>
        <v>47.0333333333333</v>
      </c>
      <c r="O781" s="9" t="n">
        <f aca="false">IF(ISNUMBER(H781),IF(AND(H781&gt;=Scenario!$B$11,H781&lt;Scenario!$B$12),1,0),0)</f>
        <v>1</v>
      </c>
      <c r="P781" s="9" t="n">
        <f aca="false">IF(O781=1,MAX(0,H781-E781)/60,"")</f>
        <v>73.3333333333333</v>
      </c>
      <c r="Q781" s="9" t="n">
        <f aca="false">INDEX(Scenario!$B$18:$B$20,MATCH(B781,Scenario!$A$18:$A$20,0))</f>
        <v>240</v>
      </c>
      <c r="R781" s="9" t="n">
        <f aca="false">INDEX(Scenario!$C$18:$C$20,MATCH(B781,Scenario!$A$18:$A$20,0))</f>
        <v>4320</v>
      </c>
      <c r="S781" s="9" t="n">
        <f aca="false">IF(ISNUMBER(M781),IF(M781&lt;=Q781,1,0),"")</f>
        <v>1</v>
      </c>
      <c r="T781" s="9" t="n">
        <f aca="false">IF(ISNUMBER(P781),IF(P781&lt;=R781,1,0),"")</f>
        <v>1</v>
      </c>
      <c r="U781" s="9" t="n">
        <f aca="false">IF(E781&gt;Scenario!$B$14,0,IF(OR(AND(ISNUMBER(H781),H781&lt;=Scenario!$B$14),AND(ISNUMBER(I781),I781&lt;=Scenario!$B$14)),0,1))</f>
        <v>0</v>
      </c>
      <c r="V781" s="9" t="n">
        <f aca="false">IF(AND(U781=1,(Scenario!$B$14-E781)/60&gt;R781),1,0)</f>
        <v>0</v>
      </c>
      <c r="W781" s="9" t="n">
        <f aca="false">IF(OR(C781=Scenario!$B$22,C781=Scenario!$C$22),1,0)</f>
        <v>1</v>
      </c>
      <c r="X781" s="9" t="n">
        <f aca="false">IF(ISNUMBER(I781),1,0)</f>
        <v>0</v>
      </c>
      <c r="Y781" s="9" t="n">
        <f aca="false">MOD(INT(E781/86400)+3,7)</f>
        <v>3</v>
      </c>
      <c r="Z781" s="9" t="n">
        <f aca="false">MOD(INT(E781/3600),24)</f>
        <v>10</v>
      </c>
      <c r="AA781" s="6" t="s">
        <v>1807</v>
      </c>
    </row>
    <row r="782" customFormat="false" ht="15" hidden="false" customHeight="false" outlineLevel="0" collapsed="false">
      <c r="A782" s="6" t="s">
        <v>1808</v>
      </c>
      <c r="B782" s="6" t="s">
        <v>44</v>
      </c>
      <c r="C782" s="6" t="s">
        <v>47</v>
      </c>
      <c r="D782" s="6" t="s">
        <v>171</v>
      </c>
      <c r="E782" s="6" t="n">
        <v>1784804565</v>
      </c>
      <c r="I782" s="6" t="n">
        <v>1784805051</v>
      </c>
      <c r="J782" s="6" t="n">
        <v>0</v>
      </c>
      <c r="K782" s="6" t="n">
        <v>0</v>
      </c>
      <c r="L782" s="9" t="n">
        <f aca="false">IF(AND(E782&gt;=Scenario!$B$11,E782&lt;Scenario!$B$12),1,0)</f>
        <v>1</v>
      </c>
      <c r="M782" s="0" t="str">
        <f aca="false">IF(AND(L782=1,ISNUMBER(F782)),MAX(0,F782-E782)/60,"")</f>
        <v/>
      </c>
      <c r="N782" s="0" t="str">
        <f aca="false">IF(AND(L782=1,ISNUMBER(G782)),MAX(0,G782-E782)/60,"")</f>
        <v/>
      </c>
      <c r="O782" s="9" t="n">
        <f aca="false">IF(ISNUMBER(H782),IF(AND(H782&gt;=Scenario!$B$11,H782&lt;Scenario!$B$12),1,0),0)</f>
        <v>0</v>
      </c>
      <c r="P782" s="0" t="str">
        <f aca="false">IF(O782=1,MAX(0,H782-E782)/60,"")</f>
        <v/>
      </c>
      <c r="Q782" s="9" t="n">
        <f aca="false">INDEX(Scenario!$B$18:$B$20,MATCH(B782,Scenario!$A$18:$A$20,0))</f>
        <v>240</v>
      </c>
      <c r="R782" s="9" t="n">
        <f aca="false">INDEX(Scenario!$C$18:$C$20,MATCH(B782,Scenario!$A$18:$A$20,0))</f>
        <v>4320</v>
      </c>
      <c r="S782" s="0" t="str">
        <f aca="false">IF(ISNUMBER(M782),IF(M782&lt;=Q782,1,0),"")</f>
        <v/>
      </c>
      <c r="T782" s="0" t="str">
        <f aca="false">IF(ISNUMBER(P782),IF(P782&lt;=R782,1,0),"")</f>
        <v/>
      </c>
      <c r="U782" s="9" t="n">
        <f aca="false">IF(E782&gt;Scenario!$B$14,0,IF(OR(AND(ISNUMBER(H782),H782&lt;=Scenario!$B$14),AND(ISNUMBER(I782),I782&lt;=Scenario!$B$14)),0,1))</f>
        <v>0</v>
      </c>
      <c r="V782" s="9" t="n">
        <f aca="false">IF(AND(U782=1,(Scenario!$B$14-E782)/60&gt;R782),1,0)</f>
        <v>0</v>
      </c>
      <c r="W782" s="9" t="n">
        <f aca="false">IF(OR(C782=Scenario!$B$22,C782=Scenario!$C$22),1,0)</f>
        <v>1</v>
      </c>
      <c r="X782" s="9" t="n">
        <f aca="false">IF(ISNUMBER(I782),1,0)</f>
        <v>1</v>
      </c>
      <c r="Y782" s="9" t="n">
        <f aca="false">MOD(INT(E782/86400)+3,7)</f>
        <v>3</v>
      </c>
      <c r="Z782" s="9" t="n">
        <f aca="false">MOD(INT(E782/3600),24)</f>
        <v>11</v>
      </c>
      <c r="AA782" s="6" t="s">
        <v>1809</v>
      </c>
    </row>
    <row r="783" customFormat="false" ht="15" hidden="false" customHeight="false" outlineLevel="0" collapsed="false">
      <c r="A783" s="6" t="s">
        <v>1810</v>
      </c>
      <c r="B783" s="6" t="s">
        <v>43</v>
      </c>
      <c r="C783" s="6" t="s">
        <v>249</v>
      </c>
      <c r="D783" s="6" t="s">
        <v>172</v>
      </c>
      <c r="E783" s="6" t="n">
        <v>1784805340</v>
      </c>
      <c r="F783" s="6" t="n">
        <v>1784805432</v>
      </c>
      <c r="G783" s="6" t="n">
        <v>1784805350</v>
      </c>
      <c r="H783" s="6" t="n">
        <v>1784813082</v>
      </c>
      <c r="J783" s="6" t="n">
        <v>0</v>
      </c>
      <c r="K783" s="6" t="n">
        <v>0</v>
      </c>
      <c r="L783" s="9" t="n">
        <f aca="false">IF(AND(E783&gt;=Scenario!$B$11,E783&lt;Scenario!$B$12),1,0)</f>
        <v>1</v>
      </c>
      <c r="M783" s="9" t="n">
        <f aca="false">IF(AND(L783=1,ISNUMBER(F783)),MAX(0,F783-E783)/60,"")</f>
        <v>1.53333333333333</v>
      </c>
      <c r="N783" s="9" t="n">
        <f aca="false">IF(AND(L783=1,ISNUMBER(G783)),MAX(0,G783-E783)/60,"")</f>
        <v>0.166666666666667</v>
      </c>
      <c r="O783" s="9" t="n">
        <f aca="false">IF(ISNUMBER(H783),IF(AND(H783&gt;=Scenario!$B$11,H783&lt;Scenario!$B$12),1,0),0)</f>
        <v>1</v>
      </c>
      <c r="P783" s="9" t="n">
        <f aca="false">IF(O783=1,MAX(0,H783-E783)/60,"")</f>
        <v>129.033333333333</v>
      </c>
      <c r="Q783" s="9" t="n">
        <f aca="false">INDEX(Scenario!$B$18:$B$20,MATCH(B783,Scenario!$A$18:$A$20,0))</f>
        <v>60</v>
      </c>
      <c r="R783" s="9" t="n">
        <f aca="false">INDEX(Scenario!$C$18:$C$20,MATCH(B783,Scenario!$A$18:$A$20,0))</f>
        <v>1440</v>
      </c>
      <c r="S783" s="9" t="n">
        <f aca="false">IF(ISNUMBER(M783),IF(M783&lt;=Q783,1,0),"")</f>
        <v>1</v>
      </c>
      <c r="T783" s="9" t="n">
        <f aca="false">IF(ISNUMBER(P783),IF(P783&lt;=R783,1,0),"")</f>
        <v>1</v>
      </c>
      <c r="U783" s="9" t="n">
        <f aca="false">IF(E783&gt;Scenario!$B$14,0,IF(OR(AND(ISNUMBER(H783),H783&lt;=Scenario!$B$14),AND(ISNUMBER(I783),I783&lt;=Scenario!$B$14)),0,1))</f>
        <v>0</v>
      </c>
      <c r="V783" s="9" t="n">
        <f aca="false">IF(AND(U783=1,(Scenario!$B$14-E783)/60&gt;R783),1,0)</f>
        <v>0</v>
      </c>
      <c r="W783" s="9" t="n">
        <f aca="false">IF(OR(C783=Scenario!$B$22,C783=Scenario!$C$22),1,0)</f>
        <v>0</v>
      </c>
      <c r="X783" s="9" t="n">
        <f aca="false">IF(ISNUMBER(I783),1,0)</f>
        <v>0</v>
      </c>
      <c r="Y783" s="9" t="n">
        <f aca="false">MOD(INT(E783/86400)+3,7)</f>
        <v>3</v>
      </c>
      <c r="Z783" s="9" t="n">
        <f aca="false">MOD(INT(E783/3600),24)</f>
        <v>11</v>
      </c>
      <c r="AA783" s="6" t="s">
        <v>1811</v>
      </c>
    </row>
    <row r="784" customFormat="false" ht="15" hidden="false" customHeight="false" outlineLevel="0" collapsed="false">
      <c r="A784" s="6" t="s">
        <v>1812</v>
      </c>
      <c r="B784" s="6" t="s">
        <v>43</v>
      </c>
      <c r="C784" s="6" t="s">
        <v>47</v>
      </c>
      <c r="D784" s="6" t="s">
        <v>171</v>
      </c>
      <c r="E784" s="6" t="n">
        <v>1784805393</v>
      </c>
      <c r="F784" s="6" t="n">
        <v>1784806512</v>
      </c>
      <c r="G784" s="6" t="n">
        <v>1784806341</v>
      </c>
      <c r="H784" s="6" t="n">
        <v>1784905392</v>
      </c>
      <c r="J784" s="6" t="n">
        <v>1</v>
      </c>
      <c r="K784" s="6" t="n">
        <v>1</v>
      </c>
      <c r="L784" s="9" t="n">
        <f aca="false">IF(AND(E784&gt;=Scenario!$B$11,E784&lt;Scenario!$B$12),1,0)</f>
        <v>1</v>
      </c>
      <c r="M784" s="9" t="n">
        <f aca="false">IF(AND(L784=1,ISNUMBER(F784)),MAX(0,F784-E784)/60,"")</f>
        <v>18.65</v>
      </c>
      <c r="N784" s="9" t="n">
        <f aca="false">IF(AND(L784=1,ISNUMBER(G784)),MAX(0,G784-E784)/60,"")</f>
        <v>15.8</v>
      </c>
      <c r="O784" s="9" t="n">
        <f aca="false">IF(ISNUMBER(H784),IF(AND(H784&gt;=Scenario!$B$11,H784&lt;Scenario!$B$12),1,0),0)</f>
        <v>1</v>
      </c>
      <c r="P784" s="9" t="n">
        <f aca="false">IF(O784=1,MAX(0,H784-E784)/60,"")</f>
        <v>1666.65</v>
      </c>
      <c r="Q784" s="9" t="n">
        <f aca="false">INDEX(Scenario!$B$18:$B$20,MATCH(B784,Scenario!$A$18:$A$20,0))</f>
        <v>60</v>
      </c>
      <c r="R784" s="9" t="n">
        <f aca="false">INDEX(Scenario!$C$18:$C$20,MATCH(B784,Scenario!$A$18:$A$20,0))</f>
        <v>1440</v>
      </c>
      <c r="S784" s="9" t="n">
        <f aca="false">IF(ISNUMBER(M784),IF(M784&lt;=Q784,1,0),"")</f>
        <v>1</v>
      </c>
      <c r="T784" s="9" t="n">
        <f aca="false">IF(ISNUMBER(P784),IF(P784&lt;=R784,1,0),"")</f>
        <v>0</v>
      </c>
      <c r="U784" s="9" t="n">
        <f aca="false">IF(E784&gt;Scenario!$B$14,0,IF(OR(AND(ISNUMBER(H784),H784&lt;=Scenario!$B$14),AND(ISNUMBER(I784),I784&lt;=Scenario!$B$14)),0,1))</f>
        <v>0</v>
      </c>
      <c r="V784" s="9" t="n">
        <f aca="false">IF(AND(U784=1,(Scenario!$B$14-E784)/60&gt;R784),1,0)</f>
        <v>0</v>
      </c>
      <c r="W784" s="9" t="n">
        <f aca="false">IF(OR(C784=Scenario!$B$22,C784=Scenario!$C$22),1,0)</f>
        <v>1</v>
      </c>
      <c r="X784" s="9" t="n">
        <f aca="false">IF(ISNUMBER(I784),1,0)</f>
        <v>0</v>
      </c>
      <c r="Y784" s="9" t="n">
        <f aca="false">MOD(INT(E784/86400)+3,7)</f>
        <v>3</v>
      </c>
      <c r="Z784" s="9" t="n">
        <f aca="false">MOD(INT(E784/3600),24)</f>
        <v>11</v>
      </c>
      <c r="AA784" s="6" t="s">
        <v>1813</v>
      </c>
    </row>
    <row r="785" customFormat="false" ht="15" hidden="false" customHeight="false" outlineLevel="0" collapsed="false">
      <c r="A785" s="6" t="s">
        <v>1814</v>
      </c>
      <c r="B785" s="6" t="s">
        <v>44</v>
      </c>
      <c r="C785" s="6" t="s">
        <v>249</v>
      </c>
      <c r="D785" s="6" t="s">
        <v>171</v>
      </c>
      <c r="E785" s="6" t="n">
        <v>1784806052</v>
      </c>
      <c r="F785" s="6" t="n">
        <v>1784808137</v>
      </c>
      <c r="G785" s="6" t="n">
        <v>1784808050</v>
      </c>
      <c r="H785" s="6" t="n">
        <v>1784809591</v>
      </c>
      <c r="J785" s="6" t="n">
        <v>0</v>
      </c>
      <c r="K785" s="6" t="n">
        <v>0</v>
      </c>
      <c r="L785" s="9" t="n">
        <f aca="false">IF(AND(E785&gt;=Scenario!$B$11,E785&lt;Scenario!$B$12),1,0)</f>
        <v>1</v>
      </c>
      <c r="M785" s="9" t="n">
        <f aca="false">IF(AND(L785=1,ISNUMBER(F785)),MAX(0,F785-E785)/60,"")</f>
        <v>34.75</v>
      </c>
      <c r="N785" s="9" t="n">
        <f aca="false">IF(AND(L785=1,ISNUMBER(G785)),MAX(0,G785-E785)/60,"")</f>
        <v>33.3</v>
      </c>
      <c r="O785" s="9" t="n">
        <f aca="false">IF(ISNUMBER(H785),IF(AND(H785&gt;=Scenario!$B$11,H785&lt;Scenario!$B$12),1,0),0)</f>
        <v>1</v>
      </c>
      <c r="P785" s="9" t="n">
        <f aca="false">IF(O785=1,MAX(0,H785-E785)/60,"")</f>
        <v>58.9833333333333</v>
      </c>
      <c r="Q785" s="9" t="n">
        <f aca="false">INDEX(Scenario!$B$18:$B$20,MATCH(B785,Scenario!$A$18:$A$20,0))</f>
        <v>240</v>
      </c>
      <c r="R785" s="9" t="n">
        <f aca="false">INDEX(Scenario!$C$18:$C$20,MATCH(B785,Scenario!$A$18:$A$20,0))</f>
        <v>4320</v>
      </c>
      <c r="S785" s="9" t="n">
        <f aca="false">IF(ISNUMBER(M785),IF(M785&lt;=Q785,1,0),"")</f>
        <v>1</v>
      </c>
      <c r="T785" s="9" t="n">
        <f aca="false">IF(ISNUMBER(P785),IF(P785&lt;=R785,1,0),"")</f>
        <v>1</v>
      </c>
      <c r="U785" s="9" t="n">
        <f aca="false">IF(E785&gt;Scenario!$B$14,0,IF(OR(AND(ISNUMBER(H785),H785&lt;=Scenario!$B$14),AND(ISNUMBER(I785),I785&lt;=Scenario!$B$14)),0,1))</f>
        <v>0</v>
      </c>
      <c r="V785" s="9" t="n">
        <f aca="false">IF(AND(U785=1,(Scenario!$B$14-E785)/60&gt;R785),1,0)</f>
        <v>0</v>
      </c>
      <c r="W785" s="9" t="n">
        <f aca="false">IF(OR(C785=Scenario!$B$22,C785=Scenario!$C$22),1,0)</f>
        <v>0</v>
      </c>
      <c r="X785" s="9" t="n">
        <f aca="false">IF(ISNUMBER(I785),1,0)</f>
        <v>0</v>
      </c>
      <c r="Y785" s="9" t="n">
        <f aca="false">MOD(INT(E785/86400)+3,7)</f>
        <v>3</v>
      </c>
      <c r="Z785" s="9" t="n">
        <f aca="false">MOD(INT(E785/3600),24)</f>
        <v>11</v>
      </c>
      <c r="AA785" s="6" t="s">
        <v>1815</v>
      </c>
    </row>
    <row r="786" customFormat="false" ht="15" hidden="false" customHeight="false" outlineLevel="0" collapsed="false">
      <c r="A786" s="6" t="s">
        <v>1816</v>
      </c>
      <c r="B786" s="6" t="s">
        <v>43</v>
      </c>
      <c r="C786" s="6" t="s">
        <v>249</v>
      </c>
      <c r="D786" s="6" t="s">
        <v>170</v>
      </c>
      <c r="E786" s="6" t="n">
        <v>1784806154</v>
      </c>
      <c r="F786" s="6" t="n">
        <v>1784806582</v>
      </c>
      <c r="G786" s="6" t="n">
        <v>1784806424</v>
      </c>
      <c r="H786" s="6" t="n">
        <v>1784816534</v>
      </c>
      <c r="J786" s="6" t="n">
        <v>0</v>
      </c>
      <c r="K786" s="6" t="n">
        <v>0</v>
      </c>
      <c r="L786" s="9" t="n">
        <f aca="false">IF(AND(E786&gt;=Scenario!$B$11,E786&lt;Scenario!$B$12),1,0)</f>
        <v>1</v>
      </c>
      <c r="M786" s="9" t="n">
        <f aca="false">IF(AND(L786=1,ISNUMBER(F786)),MAX(0,F786-E786)/60,"")</f>
        <v>7.13333333333333</v>
      </c>
      <c r="N786" s="9" t="n">
        <f aca="false">IF(AND(L786=1,ISNUMBER(G786)),MAX(0,G786-E786)/60,"")</f>
        <v>4.5</v>
      </c>
      <c r="O786" s="9" t="n">
        <f aca="false">IF(ISNUMBER(H786),IF(AND(H786&gt;=Scenario!$B$11,H786&lt;Scenario!$B$12),1,0),0)</f>
        <v>1</v>
      </c>
      <c r="P786" s="9" t="n">
        <f aca="false">IF(O786=1,MAX(0,H786-E786)/60,"")</f>
        <v>173</v>
      </c>
      <c r="Q786" s="9" t="n">
        <f aca="false">INDEX(Scenario!$B$18:$B$20,MATCH(B786,Scenario!$A$18:$A$20,0))</f>
        <v>60</v>
      </c>
      <c r="R786" s="9" t="n">
        <f aca="false">INDEX(Scenario!$C$18:$C$20,MATCH(B786,Scenario!$A$18:$A$20,0))</f>
        <v>1440</v>
      </c>
      <c r="S786" s="9" t="n">
        <f aca="false">IF(ISNUMBER(M786),IF(M786&lt;=Q786,1,0),"")</f>
        <v>1</v>
      </c>
      <c r="T786" s="9" t="n">
        <f aca="false">IF(ISNUMBER(P786),IF(P786&lt;=R786,1,0),"")</f>
        <v>1</v>
      </c>
      <c r="U786" s="9" t="n">
        <f aca="false">IF(E786&gt;Scenario!$B$14,0,IF(OR(AND(ISNUMBER(H786),H786&lt;=Scenario!$B$14),AND(ISNUMBER(I786),I786&lt;=Scenario!$B$14)),0,1))</f>
        <v>0</v>
      </c>
      <c r="V786" s="9" t="n">
        <f aca="false">IF(AND(U786=1,(Scenario!$B$14-E786)/60&gt;R786),1,0)</f>
        <v>0</v>
      </c>
      <c r="W786" s="9" t="n">
        <f aca="false">IF(OR(C786=Scenario!$B$22,C786=Scenario!$C$22),1,0)</f>
        <v>0</v>
      </c>
      <c r="X786" s="9" t="n">
        <f aca="false">IF(ISNUMBER(I786),1,0)</f>
        <v>0</v>
      </c>
      <c r="Y786" s="9" t="n">
        <f aca="false">MOD(INT(E786/86400)+3,7)</f>
        <v>3</v>
      </c>
      <c r="Z786" s="9" t="n">
        <f aca="false">MOD(INT(E786/3600),24)</f>
        <v>11</v>
      </c>
      <c r="AA786" s="6" t="s">
        <v>1817</v>
      </c>
    </row>
    <row r="787" customFormat="false" ht="15" hidden="false" customHeight="false" outlineLevel="0" collapsed="false">
      <c r="A787" s="6" t="s">
        <v>1818</v>
      </c>
      <c r="B787" s="6" t="s">
        <v>43</v>
      </c>
      <c r="C787" s="6" t="s">
        <v>288</v>
      </c>
      <c r="D787" s="6" t="s">
        <v>172</v>
      </c>
      <c r="E787" s="6" t="n">
        <v>1784808728</v>
      </c>
      <c r="F787" s="6" t="n">
        <v>1784808857</v>
      </c>
      <c r="G787" s="6" t="n">
        <v>1784808745</v>
      </c>
      <c r="H787" s="6" t="n">
        <v>1784817253</v>
      </c>
      <c r="J787" s="6" t="n">
        <v>0</v>
      </c>
      <c r="K787" s="6" t="n">
        <v>0</v>
      </c>
      <c r="L787" s="9" t="n">
        <f aca="false">IF(AND(E787&gt;=Scenario!$B$11,E787&lt;Scenario!$B$12),1,0)</f>
        <v>1</v>
      </c>
      <c r="M787" s="9" t="n">
        <f aca="false">IF(AND(L787=1,ISNUMBER(F787)),MAX(0,F787-E787)/60,"")</f>
        <v>2.15</v>
      </c>
      <c r="N787" s="9" t="n">
        <f aca="false">IF(AND(L787=1,ISNUMBER(G787)),MAX(0,G787-E787)/60,"")</f>
        <v>0.283333333333333</v>
      </c>
      <c r="O787" s="9" t="n">
        <f aca="false">IF(ISNUMBER(H787),IF(AND(H787&gt;=Scenario!$B$11,H787&lt;Scenario!$B$12),1,0),0)</f>
        <v>1</v>
      </c>
      <c r="P787" s="9" t="n">
        <f aca="false">IF(O787=1,MAX(0,H787-E787)/60,"")</f>
        <v>142.083333333333</v>
      </c>
      <c r="Q787" s="9" t="n">
        <f aca="false">INDEX(Scenario!$B$18:$B$20,MATCH(B787,Scenario!$A$18:$A$20,0))</f>
        <v>60</v>
      </c>
      <c r="R787" s="9" t="n">
        <f aca="false">INDEX(Scenario!$C$18:$C$20,MATCH(B787,Scenario!$A$18:$A$20,0))</f>
        <v>1440</v>
      </c>
      <c r="S787" s="9" t="n">
        <f aca="false">IF(ISNUMBER(M787),IF(M787&lt;=Q787,1,0),"")</f>
        <v>1</v>
      </c>
      <c r="T787" s="9" t="n">
        <f aca="false">IF(ISNUMBER(P787),IF(P787&lt;=R787,1,0),"")</f>
        <v>1</v>
      </c>
      <c r="U787" s="9" t="n">
        <f aca="false">IF(E787&gt;Scenario!$B$14,0,IF(OR(AND(ISNUMBER(H787),H787&lt;=Scenario!$B$14),AND(ISNUMBER(I787),I787&lt;=Scenario!$B$14)),0,1))</f>
        <v>0</v>
      </c>
      <c r="V787" s="9" t="n">
        <f aca="false">IF(AND(U787=1,(Scenario!$B$14-E787)/60&gt;R787),1,0)</f>
        <v>0</v>
      </c>
      <c r="W787" s="9" t="n">
        <f aca="false">IF(OR(C787=Scenario!$B$22,C787=Scenario!$C$22),1,0)</f>
        <v>0</v>
      </c>
      <c r="X787" s="9" t="n">
        <f aca="false">IF(ISNUMBER(I787),1,0)</f>
        <v>0</v>
      </c>
      <c r="Y787" s="9" t="n">
        <f aca="false">MOD(INT(E787/86400)+3,7)</f>
        <v>3</v>
      </c>
      <c r="Z787" s="9" t="n">
        <f aca="false">MOD(INT(E787/3600),24)</f>
        <v>12</v>
      </c>
      <c r="AA787" s="6" t="s">
        <v>1819</v>
      </c>
    </row>
    <row r="788" customFormat="false" ht="15" hidden="false" customHeight="false" outlineLevel="0" collapsed="false">
      <c r="A788" s="6" t="s">
        <v>1820</v>
      </c>
      <c r="B788" s="6" t="s">
        <v>43</v>
      </c>
      <c r="C788" s="6" t="s">
        <v>249</v>
      </c>
      <c r="D788" s="6" t="s">
        <v>172</v>
      </c>
      <c r="E788" s="6" t="n">
        <v>1784809282</v>
      </c>
      <c r="F788" s="6" t="n">
        <v>1784809392</v>
      </c>
      <c r="G788" s="6" t="n">
        <v>1784809295</v>
      </c>
      <c r="H788" s="6" t="n">
        <v>1784811913</v>
      </c>
      <c r="J788" s="6" t="n">
        <v>0</v>
      </c>
      <c r="K788" s="6" t="n">
        <v>1</v>
      </c>
      <c r="L788" s="9" t="n">
        <f aca="false">IF(AND(E788&gt;=Scenario!$B$11,E788&lt;Scenario!$B$12),1,0)</f>
        <v>1</v>
      </c>
      <c r="M788" s="9" t="n">
        <f aca="false">IF(AND(L788=1,ISNUMBER(F788)),MAX(0,F788-E788)/60,"")</f>
        <v>1.83333333333333</v>
      </c>
      <c r="N788" s="9" t="n">
        <f aca="false">IF(AND(L788=1,ISNUMBER(G788)),MAX(0,G788-E788)/60,"")</f>
        <v>0.216666666666667</v>
      </c>
      <c r="O788" s="9" t="n">
        <f aca="false">IF(ISNUMBER(H788),IF(AND(H788&gt;=Scenario!$B$11,H788&lt;Scenario!$B$12),1,0),0)</f>
        <v>1</v>
      </c>
      <c r="P788" s="9" t="n">
        <f aca="false">IF(O788=1,MAX(0,H788-E788)/60,"")</f>
        <v>43.85</v>
      </c>
      <c r="Q788" s="9" t="n">
        <f aca="false">INDEX(Scenario!$B$18:$B$20,MATCH(B788,Scenario!$A$18:$A$20,0))</f>
        <v>60</v>
      </c>
      <c r="R788" s="9" t="n">
        <f aca="false">INDEX(Scenario!$C$18:$C$20,MATCH(B788,Scenario!$A$18:$A$20,0))</f>
        <v>1440</v>
      </c>
      <c r="S788" s="9" t="n">
        <f aca="false">IF(ISNUMBER(M788),IF(M788&lt;=Q788,1,0),"")</f>
        <v>1</v>
      </c>
      <c r="T788" s="9" t="n">
        <f aca="false">IF(ISNUMBER(P788),IF(P788&lt;=R788,1,0),"")</f>
        <v>1</v>
      </c>
      <c r="U788" s="9" t="n">
        <f aca="false">IF(E788&gt;Scenario!$B$14,0,IF(OR(AND(ISNUMBER(H788),H788&lt;=Scenario!$B$14),AND(ISNUMBER(I788),I788&lt;=Scenario!$B$14)),0,1))</f>
        <v>0</v>
      </c>
      <c r="V788" s="9" t="n">
        <f aca="false">IF(AND(U788=1,(Scenario!$B$14-E788)/60&gt;R788),1,0)</f>
        <v>0</v>
      </c>
      <c r="W788" s="9" t="n">
        <f aca="false">IF(OR(C788=Scenario!$B$22,C788=Scenario!$C$22),1,0)</f>
        <v>0</v>
      </c>
      <c r="X788" s="9" t="n">
        <f aca="false">IF(ISNUMBER(I788),1,0)</f>
        <v>0</v>
      </c>
      <c r="Y788" s="9" t="n">
        <f aca="false">MOD(INT(E788/86400)+3,7)</f>
        <v>3</v>
      </c>
      <c r="Z788" s="9" t="n">
        <f aca="false">MOD(INT(E788/3600),24)</f>
        <v>12</v>
      </c>
      <c r="AA788" s="6" t="s">
        <v>1821</v>
      </c>
    </row>
    <row r="789" customFormat="false" ht="15" hidden="false" customHeight="false" outlineLevel="0" collapsed="false">
      <c r="A789" s="6" t="s">
        <v>1822</v>
      </c>
      <c r="B789" s="6" t="s">
        <v>44</v>
      </c>
      <c r="C789" s="6" t="s">
        <v>249</v>
      </c>
      <c r="D789" s="6" t="s">
        <v>171</v>
      </c>
      <c r="E789" s="6" t="n">
        <v>1784809345</v>
      </c>
      <c r="F789" s="6" t="n">
        <v>1784809577</v>
      </c>
      <c r="G789" s="6" t="n">
        <v>1784809355</v>
      </c>
      <c r="H789" s="6" t="n">
        <v>1784812482</v>
      </c>
      <c r="J789" s="6" t="n">
        <v>0</v>
      </c>
      <c r="K789" s="6" t="n">
        <v>0</v>
      </c>
      <c r="L789" s="9" t="n">
        <f aca="false">IF(AND(E789&gt;=Scenario!$B$11,E789&lt;Scenario!$B$12),1,0)</f>
        <v>1</v>
      </c>
      <c r="M789" s="9" t="n">
        <f aca="false">IF(AND(L789=1,ISNUMBER(F789)),MAX(0,F789-E789)/60,"")</f>
        <v>3.86666666666667</v>
      </c>
      <c r="N789" s="9" t="n">
        <f aca="false">IF(AND(L789=1,ISNUMBER(G789)),MAX(0,G789-E789)/60,"")</f>
        <v>0.166666666666667</v>
      </c>
      <c r="O789" s="9" t="n">
        <f aca="false">IF(ISNUMBER(H789),IF(AND(H789&gt;=Scenario!$B$11,H789&lt;Scenario!$B$12),1,0),0)</f>
        <v>1</v>
      </c>
      <c r="P789" s="9" t="n">
        <f aca="false">IF(O789=1,MAX(0,H789-E789)/60,"")</f>
        <v>52.2833333333333</v>
      </c>
      <c r="Q789" s="9" t="n">
        <f aca="false">INDEX(Scenario!$B$18:$B$20,MATCH(B789,Scenario!$A$18:$A$20,0))</f>
        <v>240</v>
      </c>
      <c r="R789" s="9" t="n">
        <f aca="false">INDEX(Scenario!$C$18:$C$20,MATCH(B789,Scenario!$A$18:$A$20,0))</f>
        <v>4320</v>
      </c>
      <c r="S789" s="9" t="n">
        <f aca="false">IF(ISNUMBER(M789),IF(M789&lt;=Q789,1,0),"")</f>
        <v>1</v>
      </c>
      <c r="T789" s="9" t="n">
        <f aca="false">IF(ISNUMBER(P789),IF(P789&lt;=R789,1,0),"")</f>
        <v>1</v>
      </c>
      <c r="U789" s="9" t="n">
        <f aca="false">IF(E789&gt;Scenario!$B$14,0,IF(OR(AND(ISNUMBER(H789),H789&lt;=Scenario!$B$14),AND(ISNUMBER(I789),I789&lt;=Scenario!$B$14)),0,1))</f>
        <v>0</v>
      </c>
      <c r="V789" s="9" t="n">
        <f aca="false">IF(AND(U789=1,(Scenario!$B$14-E789)/60&gt;R789),1,0)</f>
        <v>0</v>
      </c>
      <c r="W789" s="9" t="n">
        <f aca="false">IF(OR(C789=Scenario!$B$22,C789=Scenario!$C$22),1,0)</f>
        <v>0</v>
      </c>
      <c r="X789" s="9" t="n">
        <f aca="false">IF(ISNUMBER(I789),1,0)</f>
        <v>0</v>
      </c>
      <c r="Y789" s="9" t="n">
        <f aca="false">MOD(INT(E789/86400)+3,7)</f>
        <v>3</v>
      </c>
      <c r="Z789" s="9" t="n">
        <f aca="false">MOD(INT(E789/3600),24)</f>
        <v>12</v>
      </c>
      <c r="AA789" s="6" t="s">
        <v>1823</v>
      </c>
    </row>
    <row r="790" customFormat="false" ht="15" hidden="false" customHeight="false" outlineLevel="0" collapsed="false">
      <c r="A790" s="6" t="s">
        <v>1824</v>
      </c>
      <c r="B790" s="6" t="s">
        <v>43</v>
      </c>
      <c r="C790" s="6" t="s">
        <v>288</v>
      </c>
      <c r="D790" s="6" t="s">
        <v>170</v>
      </c>
      <c r="E790" s="6" t="n">
        <v>1784810629</v>
      </c>
      <c r="F790" s="6" t="n">
        <v>1784810865</v>
      </c>
      <c r="G790" s="6" t="n">
        <v>1784810639</v>
      </c>
      <c r="H790" s="6" t="n">
        <v>1784811688</v>
      </c>
      <c r="J790" s="6" t="n">
        <v>0</v>
      </c>
      <c r="K790" s="6" t="n">
        <v>0</v>
      </c>
      <c r="L790" s="9" t="n">
        <f aca="false">IF(AND(E790&gt;=Scenario!$B$11,E790&lt;Scenario!$B$12),1,0)</f>
        <v>1</v>
      </c>
      <c r="M790" s="9" t="n">
        <f aca="false">IF(AND(L790=1,ISNUMBER(F790)),MAX(0,F790-E790)/60,"")</f>
        <v>3.93333333333333</v>
      </c>
      <c r="N790" s="9" t="n">
        <f aca="false">IF(AND(L790=1,ISNUMBER(G790)),MAX(0,G790-E790)/60,"")</f>
        <v>0.166666666666667</v>
      </c>
      <c r="O790" s="9" t="n">
        <f aca="false">IF(ISNUMBER(H790),IF(AND(H790&gt;=Scenario!$B$11,H790&lt;Scenario!$B$12),1,0),0)</f>
        <v>1</v>
      </c>
      <c r="P790" s="9" t="n">
        <f aca="false">IF(O790=1,MAX(0,H790-E790)/60,"")</f>
        <v>17.65</v>
      </c>
      <c r="Q790" s="9" t="n">
        <f aca="false">INDEX(Scenario!$B$18:$B$20,MATCH(B790,Scenario!$A$18:$A$20,0))</f>
        <v>60</v>
      </c>
      <c r="R790" s="9" t="n">
        <f aca="false">INDEX(Scenario!$C$18:$C$20,MATCH(B790,Scenario!$A$18:$A$20,0))</f>
        <v>1440</v>
      </c>
      <c r="S790" s="9" t="n">
        <f aca="false">IF(ISNUMBER(M790),IF(M790&lt;=Q790,1,0),"")</f>
        <v>1</v>
      </c>
      <c r="T790" s="9" t="n">
        <f aca="false">IF(ISNUMBER(P790),IF(P790&lt;=R790,1,0),"")</f>
        <v>1</v>
      </c>
      <c r="U790" s="9" t="n">
        <f aca="false">IF(E790&gt;Scenario!$B$14,0,IF(OR(AND(ISNUMBER(H790),H790&lt;=Scenario!$B$14),AND(ISNUMBER(I790),I790&lt;=Scenario!$B$14)),0,1))</f>
        <v>0</v>
      </c>
      <c r="V790" s="9" t="n">
        <f aca="false">IF(AND(U790=1,(Scenario!$B$14-E790)/60&gt;R790),1,0)</f>
        <v>0</v>
      </c>
      <c r="W790" s="9" t="n">
        <f aca="false">IF(OR(C790=Scenario!$B$22,C790=Scenario!$C$22),1,0)</f>
        <v>0</v>
      </c>
      <c r="X790" s="9" t="n">
        <f aca="false">IF(ISNUMBER(I790),1,0)</f>
        <v>0</v>
      </c>
      <c r="Y790" s="9" t="n">
        <f aca="false">MOD(INT(E790/86400)+3,7)</f>
        <v>3</v>
      </c>
      <c r="Z790" s="9" t="n">
        <f aca="false">MOD(INT(E790/3600),24)</f>
        <v>12</v>
      </c>
      <c r="AA790" s="6" t="s">
        <v>1825</v>
      </c>
    </row>
    <row r="791" customFormat="false" ht="15" hidden="false" customHeight="false" outlineLevel="0" collapsed="false">
      <c r="A791" s="6" t="s">
        <v>1826</v>
      </c>
      <c r="B791" s="6" t="s">
        <v>44</v>
      </c>
      <c r="C791" s="6" t="s">
        <v>47</v>
      </c>
      <c r="D791" s="6" t="s">
        <v>172</v>
      </c>
      <c r="E791" s="6" t="n">
        <v>1784810693</v>
      </c>
      <c r="F791" s="6" t="n">
        <v>1784810905</v>
      </c>
      <c r="G791" s="6" t="n">
        <v>1784810715</v>
      </c>
      <c r="H791" s="6" t="n">
        <v>1784813080</v>
      </c>
      <c r="J791" s="6" t="n">
        <v>0</v>
      </c>
      <c r="K791" s="6" t="n">
        <v>0</v>
      </c>
      <c r="L791" s="9" t="n">
        <f aca="false">IF(AND(E791&gt;=Scenario!$B$11,E791&lt;Scenario!$B$12),1,0)</f>
        <v>1</v>
      </c>
      <c r="M791" s="9" t="n">
        <f aca="false">IF(AND(L791=1,ISNUMBER(F791)),MAX(0,F791-E791)/60,"")</f>
        <v>3.53333333333333</v>
      </c>
      <c r="N791" s="9" t="n">
        <f aca="false">IF(AND(L791=1,ISNUMBER(G791)),MAX(0,G791-E791)/60,"")</f>
        <v>0.366666666666667</v>
      </c>
      <c r="O791" s="9" t="n">
        <f aca="false">IF(ISNUMBER(H791),IF(AND(H791&gt;=Scenario!$B$11,H791&lt;Scenario!$B$12),1,0),0)</f>
        <v>1</v>
      </c>
      <c r="P791" s="9" t="n">
        <f aca="false">IF(O791=1,MAX(0,H791-E791)/60,"")</f>
        <v>39.7833333333333</v>
      </c>
      <c r="Q791" s="9" t="n">
        <f aca="false">INDEX(Scenario!$B$18:$B$20,MATCH(B791,Scenario!$A$18:$A$20,0))</f>
        <v>240</v>
      </c>
      <c r="R791" s="9" t="n">
        <f aca="false">INDEX(Scenario!$C$18:$C$20,MATCH(B791,Scenario!$A$18:$A$20,0))</f>
        <v>4320</v>
      </c>
      <c r="S791" s="9" t="n">
        <f aca="false">IF(ISNUMBER(M791),IF(M791&lt;=Q791,1,0),"")</f>
        <v>1</v>
      </c>
      <c r="T791" s="9" t="n">
        <f aca="false">IF(ISNUMBER(P791),IF(P791&lt;=R791,1,0),"")</f>
        <v>1</v>
      </c>
      <c r="U791" s="9" t="n">
        <f aca="false">IF(E791&gt;Scenario!$B$14,0,IF(OR(AND(ISNUMBER(H791),H791&lt;=Scenario!$B$14),AND(ISNUMBER(I791),I791&lt;=Scenario!$B$14)),0,1))</f>
        <v>0</v>
      </c>
      <c r="V791" s="9" t="n">
        <f aca="false">IF(AND(U791=1,(Scenario!$B$14-E791)/60&gt;R791),1,0)</f>
        <v>0</v>
      </c>
      <c r="W791" s="9" t="n">
        <f aca="false">IF(OR(C791=Scenario!$B$22,C791=Scenario!$C$22),1,0)</f>
        <v>1</v>
      </c>
      <c r="X791" s="9" t="n">
        <f aca="false">IF(ISNUMBER(I791),1,0)</f>
        <v>0</v>
      </c>
      <c r="Y791" s="9" t="n">
        <f aca="false">MOD(INT(E791/86400)+3,7)</f>
        <v>3</v>
      </c>
      <c r="Z791" s="9" t="n">
        <f aca="false">MOD(INT(E791/3600),24)</f>
        <v>12</v>
      </c>
      <c r="AA791" s="6" t="s">
        <v>1827</v>
      </c>
    </row>
    <row r="792" customFormat="false" ht="15" hidden="false" customHeight="false" outlineLevel="0" collapsed="false">
      <c r="A792" s="6" t="s">
        <v>1828</v>
      </c>
      <c r="B792" s="6" t="s">
        <v>44</v>
      </c>
      <c r="C792" s="6" t="s">
        <v>249</v>
      </c>
      <c r="D792" s="6" t="s">
        <v>171</v>
      </c>
      <c r="E792" s="6" t="n">
        <v>1784813887</v>
      </c>
      <c r="F792" s="6" t="n">
        <v>1784814127</v>
      </c>
      <c r="G792" s="6" t="n">
        <v>1784813900</v>
      </c>
      <c r="H792" s="6" t="n">
        <v>1784887311</v>
      </c>
      <c r="J792" s="6" t="n">
        <v>1</v>
      </c>
      <c r="K792" s="6" t="n">
        <v>0</v>
      </c>
      <c r="L792" s="9" t="n">
        <f aca="false">IF(AND(E792&gt;=Scenario!$B$11,E792&lt;Scenario!$B$12),1,0)</f>
        <v>1</v>
      </c>
      <c r="M792" s="9" t="n">
        <f aca="false">IF(AND(L792=1,ISNUMBER(F792)),MAX(0,F792-E792)/60,"")</f>
        <v>4</v>
      </c>
      <c r="N792" s="9" t="n">
        <f aca="false">IF(AND(L792=1,ISNUMBER(G792)),MAX(0,G792-E792)/60,"")</f>
        <v>0.216666666666667</v>
      </c>
      <c r="O792" s="9" t="n">
        <f aca="false">IF(ISNUMBER(H792),IF(AND(H792&gt;=Scenario!$B$11,H792&lt;Scenario!$B$12),1,0),0)</f>
        <v>1</v>
      </c>
      <c r="P792" s="9" t="n">
        <f aca="false">IF(O792=1,MAX(0,H792-E792)/60,"")</f>
        <v>1223.73333333333</v>
      </c>
      <c r="Q792" s="9" t="n">
        <f aca="false">INDEX(Scenario!$B$18:$B$20,MATCH(B792,Scenario!$A$18:$A$20,0))</f>
        <v>240</v>
      </c>
      <c r="R792" s="9" t="n">
        <f aca="false">INDEX(Scenario!$C$18:$C$20,MATCH(B792,Scenario!$A$18:$A$20,0))</f>
        <v>4320</v>
      </c>
      <c r="S792" s="9" t="n">
        <f aca="false">IF(ISNUMBER(M792),IF(M792&lt;=Q792,1,0),"")</f>
        <v>1</v>
      </c>
      <c r="T792" s="9" t="n">
        <f aca="false">IF(ISNUMBER(P792),IF(P792&lt;=R792,1,0),"")</f>
        <v>1</v>
      </c>
      <c r="U792" s="9" t="n">
        <f aca="false">IF(E792&gt;Scenario!$B$14,0,IF(OR(AND(ISNUMBER(H792),H792&lt;=Scenario!$B$14),AND(ISNUMBER(I792),I792&lt;=Scenario!$B$14)),0,1))</f>
        <v>0</v>
      </c>
      <c r="V792" s="9" t="n">
        <f aca="false">IF(AND(U792=1,(Scenario!$B$14-E792)/60&gt;R792),1,0)</f>
        <v>0</v>
      </c>
      <c r="W792" s="9" t="n">
        <f aca="false">IF(OR(C792=Scenario!$B$22,C792=Scenario!$C$22),1,0)</f>
        <v>0</v>
      </c>
      <c r="X792" s="9" t="n">
        <f aca="false">IF(ISNUMBER(I792),1,0)</f>
        <v>0</v>
      </c>
      <c r="Y792" s="9" t="n">
        <f aca="false">MOD(INT(E792/86400)+3,7)</f>
        <v>3</v>
      </c>
      <c r="Z792" s="9" t="n">
        <f aca="false">MOD(INT(E792/3600),24)</f>
        <v>13</v>
      </c>
      <c r="AA792" s="6" t="s">
        <v>1829</v>
      </c>
    </row>
    <row r="793" customFormat="false" ht="15" hidden="false" customHeight="false" outlineLevel="0" collapsed="false">
      <c r="A793" s="6" t="s">
        <v>1830</v>
      </c>
      <c r="B793" s="6" t="s">
        <v>43</v>
      </c>
      <c r="C793" s="6" t="s">
        <v>288</v>
      </c>
      <c r="D793" s="6" t="s">
        <v>170</v>
      </c>
      <c r="E793" s="6" t="n">
        <v>1784818279</v>
      </c>
      <c r="F793" s="6" t="n">
        <v>1784818528</v>
      </c>
      <c r="G793" s="6" t="n">
        <v>1784818336</v>
      </c>
      <c r="H793" s="6" t="n">
        <v>1784818890</v>
      </c>
      <c r="J793" s="6" t="n">
        <v>0</v>
      </c>
      <c r="K793" s="6" t="n">
        <v>0</v>
      </c>
      <c r="L793" s="9" t="n">
        <f aca="false">IF(AND(E793&gt;=Scenario!$B$11,E793&lt;Scenario!$B$12),1,0)</f>
        <v>1</v>
      </c>
      <c r="M793" s="9" t="n">
        <f aca="false">IF(AND(L793=1,ISNUMBER(F793)),MAX(0,F793-E793)/60,"")</f>
        <v>4.15</v>
      </c>
      <c r="N793" s="9" t="n">
        <f aca="false">IF(AND(L793=1,ISNUMBER(G793)),MAX(0,G793-E793)/60,"")</f>
        <v>0.95</v>
      </c>
      <c r="O793" s="9" t="n">
        <f aca="false">IF(ISNUMBER(H793),IF(AND(H793&gt;=Scenario!$B$11,H793&lt;Scenario!$B$12),1,0),0)</f>
        <v>1</v>
      </c>
      <c r="P793" s="9" t="n">
        <f aca="false">IF(O793=1,MAX(0,H793-E793)/60,"")</f>
        <v>10.1833333333333</v>
      </c>
      <c r="Q793" s="9" t="n">
        <f aca="false">INDEX(Scenario!$B$18:$B$20,MATCH(B793,Scenario!$A$18:$A$20,0))</f>
        <v>60</v>
      </c>
      <c r="R793" s="9" t="n">
        <f aca="false">INDEX(Scenario!$C$18:$C$20,MATCH(B793,Scenario!$A$18:$A$20,0))</f>
        <v>1440</v>
      </c>
      <c r="S793" s="9" t="n">
        <f aca="false">IF(ISNUMBER(M793),IF(M793&lt;=Q793,1,0),"")</f>
        <v>1</v>
      </c>
      <c r="T793" s="9" t="n">
        <f aca="false">IF(ISNUMBER(P793),IF(P793&lt;=R793,1,0),"")</f>
        <v>1</v>
      </c>
      <c r="U793" s="9" t="n">
        <f aca="false">IF(E793&gt;Scenario!$B$14,0,IF(OR(AND(ISNUMBER(H793),H793&lt;=Scenario!$B$14),AND(ISNUMBER(I793),I793&lt;=Scenario!$B$14)),0,1))</f>
        <v>0</v>
      </c>
      <c r="V793" s="9" t="n">
        <f aca="false">IF(AND(U793=1,(Scenario!$B$14-E793)/60&gt;R793),1,0)</f>
        <v>0</v>
      </c>
      <c r="W793" s="9" t="n">
        <f aca="false">IF(OR(C793=Scenario!$B$22,C793=Scenario!$C$22),1,0)</f>
        <v>0</v>
      </c>
      <c r="X793" s="9" t="n">
        <f aca="false">IF(ISNUMBER(I793),1,0)</f>
        <v>0</v>
      </c>
      <c r="Y793" s="9" t="n">
        <f aca="false">MOD(INT(E793/86400)+3,7)</f>
        <v>3</v>
      </c>
      <c r="Z793" s="9" t="n">
        <f aca="false">MOD(INT(E793/3600),24)</f>
        <v>14</v>
      </c>
      <c r="AA793" s="6" t="s">
        <v>1831</v>
      </c>
    </row>
    <row r="794" customFormat="false" ht="15" hidden="false" customHeight="false" outlineLevel="0" collapsed="false">
      <c r="A794" s="6" t="s">
        <v>1832</v>
      </c>
      <c r="B794" s="6" t="s">
        <v>43</v>
      </c>
      <c r="C794" s="6" t="s">
        <v>46</v>
      </c>
      <c r="D794" s="6" t="s">
        <v>171</v>
      </c>
      <c r="E794" s="6" t="n">
        <v>1784819627</v>
      </c>
      <c r="F794" s="6" t="n">
        <v>1784819816</v>
      </c>
      <c r="G794" s="6" t="n">
        <v>1784819680</v>
      </c>
      <c r="H794" s="6" t="n">
        <v>1784825053</v>
      </c>
      <c r="J794" s="6" t="n">
        <v>0</v>
      </c>
      <c r="K794" s="6" t="n">
        <v>0</v>
      </c>
      <c r="L794" s="9" t="n">
        <f aca="false">IF(AND(E794&gt;=Scenario!$B$11,E794&lt;Scenario!$B$12),1,0)</f>
        <v>1</v>
      </c>
      <c r="M794" s="9" t="n">
        <f aca="false">IF(AND(L794=1,ISNUMBER(F794)),MAX(0,F794-E794)/60,"")</f>
        <v>3.15</v>
      </c>
      <c r="N794" s="9" t="n">
        <f aca="false">IF(AND(L794=1,ISNUMBER(G794)),MAX(0,G794-E794)/60,"")</f>
        <v>0.883333333333333</v>
      </c>
      <c r="O794" s="9" t="n">
        <f aca="false">IF(ISNUMBER(H794),IF(AND(H794&gt;=Scenario!$B$11,H794&lt;Scenario!$B$12),1,0),0)</f>
        <v>1</v>
      </c>
      <c r="P794" s="9" t="n">
        <f aca="false">IF(O794=1,MAX(0,H794-E794)/60,"")</f>
        <v>90.4333333333333</v>
      </c>
      <c r="Q794" s="9" t="n">
        <f aca="false">INDEX(Scenario!$B$18:$B$20,MATCH(B794,Scenario!$A$18:$A$20,0))</f>
        <v>60</v>
      </c>
      <c r="R794" s="9" t="n">
        <f aca="false">INDEX(Scenario!$C$18:$C$20,MATCH(B794,Scenario!$A$18:$A$20,0))</f>
        <v>1440</v>
      </c>
      <c r="S794" s="9" t="n">
        <f aca="false">IF(ISNUMBER(M794),IF(M794&lt;=Q794,1,0),"")</f>
        <v>1</v>
      </c>
      <c r="T794" s="9" t="n">
        <f aca="false">IF(ISNUMBER(P794),IF(P794&lt;=R794,1,0),"")</f>
        <v>1</v>
      </c>
      <c r="U794" s="9" t="n">
        <f aca="false">IF(E794&gt;Scenario!$B$14,0,IF(OR(AND(ISNUMBER(H794),H794&lt;=Scenario!$B$14),AND(ISNUMBER(I794),I794&lt;=Scenario!$B$14)),0,1))</f>
        <v>0</v>
      </c>
      <c r="V794" s="9" t="n">
        <f aca="false">IF(AND(U794=1,(Scenario!$B$14-E794)/60&gt;R794),1,0)</f>
        <v>0</v>
      </c>
      <c r="W794" s="9" t="n">
        <f aca="false">IF(OR(C794=Scenario!$B$22,C794=Scenario!$C$22),1,0)</f>
        <v>1</v>
      </c>
      <c r="X794" s="9" t="n">
        <f aca="false">IF(ISNUMBER(I794),1,0)</f>
        <v>0</v>
      </c>
      <c r="Y794" s="9" t="n">
        <f aca="false">MOD(INT(E794/86400)+3,7)</f>
        <v>3</v>
      </c>
      <c r="Z794" s="9" t="n">
        <f aca="false">MOD(INT(E794/3600),24)</f>
        <v>15</v>
      </c>
      <c r="AA794" s="6" t="s">
        <v>1833</v>
      </c>
    </row>
    <row r="795" customFormat="false" ht="15" hidden="false" customHeight="false" outlineLevel="0" collapsed="false">
      <c r="A795" s="6" t="s">
        <v>1834</v>
      </c>
      <c r="B795" s="6" t="s">
        <v>43</v>
      </c>
      <c r="C795" s="6" t="s">
        <v>47</v>
      </c>
      <c r="D795" s="6" t="s">
        <v>170</v>
      </c>
      <c r="E795" s="6" t="n">
        <v>1784820092</v>
      </c>
      <c r="F795" s="6" t="n">
        <v>1784820205</v>
      </c>
      <c r="G795" s="6" t="n">
        <v>1784820137</v>
      </c>
      <c r="H795" s="6" t="n">
        <v>1784821433</v>
      </c>
      <c r="J795" s="6" t="n">
        <v>0</v>
      </c>
      <c r="K795" s="6" t="n">
        <v>0</v>
      </c>
      <c r="L795" s="9" t="n">
        <f aca="false">IF(AND(E795&gt;=Scenario!$B$11,E795&lt;Scenario!$B$12),1,0)</f>
        <v>1</v>
      </c>
      <c r="M795" s="9" t="n">
        <f aca="false">IF(AND(L795=1,ISNUMBER(F795)),MAX(0,F795-E795)/60,"")</f>
        <v>1.88333333333333</v>
      </c>
      <c r="N795" s="9" t="n">
        <f aca="false">IF(AND(L795=1,ISNUMBER(G795)),MAX(0,G795-E795)/60,"")</f>
        <v>0.75</v>
      </c>
      <c r="O795" s="9" t="n">
        <f aca="false">IF(ISNUMBER(H795),IF(AND(H795&gt;=Scenario!$B$11,H795&lt;Scenario!$B$12),1,0),0)</f>
        <v>1</v>
      </c>
      <c r="P795" s="9" t="n">
        <f aca="false">IF(O795=1,MAX(0,H795-E795)/60,"")</f>
        <v>22.35</v>
      </c>
      <c r="Q795" s="9" t="n">
        <f aca="false">INDEX(Scenario!$B$18:$B$20,MATCH(B795,Scenario!$A$18:$A$20,0))</f>
        <v>60</v>
      </c>
      <c r="R795" s="9" t="n">
        <f aca="false">INDEX(Scenario!$C$18:$C$20,MATCH(B795,Scenario!$A$18:$A$20,0))</f>
        <v>1440</v>
      </c>
      <c r="S795" s="9" t="n">
        <f aca="false">IF(ISNUMBER(M795),IF(M795&lt;=Q795,1,0),"")</f>
        <v>1</v>
      </c>
      <c r="T795" s="9" t="n">
        <f aca="false">IF(ISNUMBER(P795),IF(P795&lt;=R795,1,0),"")</f>
        <v>1</v>
      </c>
      <c r="U795" s="9" t="n">
        <f aca="false">IF(E795&gt;Scenario!$B$14,0,IF(OR(AND(ISNUMBER(H795),H795&lt;=Scenario!$B$14),AND(ISNUMBER(I795),I795&lt;=Scenario!$B$14)),0,1))</f>
        <v>0</v>
      </c>
      <c r="V795" s="9" t="n">
        <f aca="false">IF(AND(U795=1,(Scenario!$B$14-E795)/60&gt;R795),1,0)</f>
        <v>0</v>
      </c>
      <c r="W795" s="9" t="n">
        <f aca="false">IF(OR(C795=Scenario!$B$22,C795=Scenario!$C$22),1,0)</f>
        <v>1</v>
      </c>
      <c r="X795" s="9" t="n">
        <f aca="false">IF(ISNUMBER(I795),1,0)</f>
        <v>0</v>
      </c>
      <c r="Y795" s="9" t="n">
        <f aca="false">MOD(INT(E795/86400)+3,7)</f>
        <v>3</v>
      </c>
      <c r="Z795" s="9" t="n">
        <f aca="false">MOD(INT(E795/3600),24)</f>
        <v>15</v>
      </c>
      <c r="AA795" s="6" t="s">
        <v>1835</v>
      </c>
    </row>
    <row r="796" customFormat="false" ht="15" hidden="false" customHeight="false" outlineLevel="0" collapsed="false">
      <c r="A796" s="6" t="s">
        <v>1836</v>
      </c>
      <c r="B796" s="6" t="s">
        <v>43</v>
      </c>
      <c r="C796" s="6" t="s">
        <v>46</v>
      </c>
      <c r="D796" s="6" t="s">
        <v>170</v>
      </c>
      <c r="E796" s="6" t="n">
        <v>1784820510</v>
      </c>
      <c r="F796" s="6" t="n">
        <v>1784820681</v>
      </c>
      <c r="G796" s="6" t="n">
        <v>1784820522</v>
      </c>
      <c r="H796" s="6" t="n">
        <v>1784825422</v>
      </c>
      <c r="J796" s="6" t="n">
        <v>0</v>
      </c>
      <c r="K796" s="6" t="n">
        <v>0</v>
      </c>
      <c r="L796" s="9" t="n">
        <f aca="false">IF(AND(E796&gt;=Scenario!$B$11,E796&lt;Scenario!$B$12),1,0)</f>
        <v>1</v>
      </c>
      <c r="M796" s="9" t="n">
        <f aca="false">IF(AND(L796=1,ISNUMBER(F796)),MAX(0,F796-E796)/60,"")</f>
        <v>2.85</v>
      </c>
      <c r="N796" s="9" t="n">
        <f aca="false">IF(AND(L796=1,ISNUMBER(G796)),MAX(0,G796-E796)/60,"")</f>
        <v>0.2</v>
      </c>
      <c r="O796" s="9" t="n">
        <f aca="false">IF(ISNUMBER(H796),IF(AND(H796&gt;=Scenario!$B$11,H796&lt;Scenario!$B$12),1,0),0)</f>
        <v>1</v>
      </c>
      <c r="P796" s="9" t="n">
        <f aca="false">IF(O796=1,MAX(0,H796-E796)/60,"")</f>
        <v>81.8666666666667</v>
      </c>
      <c r="Q796" s="9" t="n">
        <f aca="false">INDEX(Scenario!$B$18:$B$20,MATCH(B796,Scenario!$A$18:$A$20,0))</f>
        <v>60</v>
      </c>
      <c r="R796" s="9" t="n">
        <f aca="false">INDEX(Scenario!$C$18:$C$20,MATCH(B796,Scenario!$A$18:$A$20,0))</f>
        <v>1440</v>
      </c>
      <c r="S796" s="9" t="n">
        <f aca="false">IF(ISNUMBER(M796),IF(M796&lt;=Q796,1,0),"")</f>
        <v>1</v>
      </c>
      <c r="T796" s="9" t="n">
        <f aca="false">IF(ISNUMBER(P796),IF(P796&lt;=R796,1,0),"")</f>
        <v>1</v>
      </c>
      <c r="U796" s="9" t="n">
        <f aca="false">IF(E796&gt;Scenario!$B$14,0,IF(OR(AND(ISNUMBER(H796),H796&lt;=Scenario!$B$14),AND(ISNUMBER(I796),I796&lt;=Scenario!$B$14)),0,1))</f>
        <v>0</v>
      </c>
      <c r="V796" s="9" t="n">
        <f aca="false">IF(AND(U796=1,(Scenario!$B$14-E796)/60&gt;R796),1,0)</f>
        <v>0</v>
      </c>
      <c r="W796" s="9" t="n">
        <f aca="false">IF(OR(C796=Scenario!$B$22,C796=Scenario!$C$22),1,0)</f>
        <v>1</v>
      </c>
      <c r="X796" s="9" t="n">
        <f aca="false">IF(ISNUMBER(I796),1,0)</f>
        <v>0</v>
      </c>
      <c r="Y796" s="9" t="n">
        <f aca="false">MOD(INT(E796/86400)+3,7)</f>
        <v>3</v>
      </c>
      <c r="Z796" s="9" t="n">
        <f aca="false">MOD(INT(E796/3600),24)</f>
        <v>15</v>
      </c>
      <c r="AA796" s="6" t="s">
        <v>1837</v>
      </c>
    </row>
    <row r="797" customFormat="false" ht="15" hidden="false" customHeight="false" outlineLevel="0" collapsed="false">
      <c r="A797" s="6" t="s">
        <v>1838</v>
      </c>
      <c r="B797" s="6" t="s">
        <v>44</v>
      </c>
      <c r="C797" s="6" t="s">
        <v>288</v>
      </c>
      <c r="D797" s="6" t="s">
        <v>171</v>
      </c>
      <c r="E797" s="6" t="n">
        <v>1784820743</v>
      </c>
      <c r="F797" s="6" t="n">
        <v>1784821006</v>
      </c>
      <c r="G797" s="6" t="n">
        <v>1784820794</v>
      </c>
      <c r="H797" s="6" t="n">
        <v>1784873134</v>
      </c>
      <c r="J797" s="6" t="n">
        <v>1</v>
      </c>
      <c r="K797" s="6" t="n">
        <v>0</v>
      </c>
      <c r="L797" s="9" t="n">
        <f aca="false">IF(AND(E797&gt;=Scenario!$B$11,E797&lt;Scenario!$B$12),1,0)</f>
        <v>1</v>
      </c>
      <c r="M797" s="9" t="n">
        <f aca="false">IF(AND(L797=1,ISNUMBER(F797)),MAX(0,F797-E797)/60,"")</f>
        <v>4.38333333333333</v>
      </c>
      <c r="N797" s="9" t="n">
        <f aca="false">IF(AND(L797=1,ISNUMBER(G797)),MAX(0,G797-E797)/60,"")</f>
        <v>0.85</v>
      </c>
      <c r="O797" s="9" t="n">
        <f aca="false">IF(ISNUMBER(H797),IF(AND(H797&gt;=Scenario!$B$11,H797&lt;Scenario!$B$12),1,0),0)</f>
        <v>1</v>
      </c>
      <c r="P797" s="9" t="n">
        <f aca="false">IF(O797=1,MAX(0,H797-E797)/60,"")</f>
        <v>873.183333333333</v>
      </c>
      <c r="Q797" s="9" t="n">
        <f aca="false">INDEX(Scenario!$B$18:$B$20,MATCH(B797,Scenario!$A$18:$A$20,0))</f>
        <v>240</v>
      </c>
      <c r="R797" s="9" t="n">
        <f aca="false">INDEX(Scenario!$C$18:$C$20,MATCH(B797,Scenario!$A$18:$A$20,0))</f>
        <v>4320</v>
      </c>
      <c r="S797" s="9" t="n">
        <f aca="false">IF(ISNUMBER(M797),IF(M797&lt;=Q797,1,0),"")</f>
        <v>1</v>
      </c>
      <c r="T797" s="9" t="n">
        <f aca="false">IF(ISNUMBER(P797),IF(P797&lt;=R797,1,0),"")</f>
        <v>1</v>
      </c>
      <c r="U797" s="9" t="n">
        <f aca="false">IF(E797&gt;Scenario!$B$14,0,IF(OR(AND(ISNUMBER(H797),H797&lt;=Scenario!$B$14),AND(ISNUMBER(I797),I797&lt;=Scenario!$B$14)),0,1))</f>
        <v>0</v>
      </c>
      <c r="V797" s="9" t="n">
        <f aca="false">IF(AND(U797=1,(Scenario!$B$14-E797)/60&gt;R797),1,0)</f>
        <v>0</v>
      </c>
      <c r="W797" s="9" t="n">
        <f aca="false">IF(OR(C797=Scenario!$B$22,C797=Scenario!$C$22),1,0)</f>
        <v>0</v>
      </c>
      <c r="X797" s="9" t="n">
        <f aca="false">IF(ISNUMBER(I797),1,0)</f>
        <v>0</v>
      </c>
      <c r="Y797" s="9" t="n">
        <f aca="false">MOD(INT(E797/86400)+3,7)</f>
        <v>3</v>
      </c>
      <c r="Z797" s="9" t="n">
        <f aca="false">MOD(INT(E797/3600),24)</f>
        <v>15</v>
      </c>
      <c r="AA797" s="6" t="s">
        <v>1839</v>
      </c>
    </row>
    <row r="798" customFormat="false" ht="15" hidden="false" customHeight="false" outlineLevel="0" collapsed="false">
      <c r="A798" s="6" t="s">
        <v>1840</v>
      </c>
      <c r="B798" s="6" t="s">
        <v>44</v>
      </c>
      <c r="C798" s="6" t="s">
        <v>46</v>
      </c>
      <c r="D798" s="6" t="s">
        <v>171</v>
      </c>
      <c r="E798" s="6" t="n">
        <v>1784822098</v>
      </c>
      <c r="F798" s="6" t="n">
        <v>1784822499</v>
      </c>
      <c r="G798" s="6" t="n">
        <v>1784822422</v>
      </c>
      <c r="H798" s="6" t="n">
        <v>1784830831</v>
      </c>
      <c r="J798" s="6" t="n">
        <v>0</v>
      </c>
      <c r="K798" s="6" t="n">
        <v>0</v>
      </c>
      <c r="L798" s="9" t="n">
        <f aca="false">IF(AND(E798&gt;=Scenario!$B$11,E798&lt;Scenario!$B$12),1,0)</f>
        <v>1</v>
      </c>
      <c r="M798" s="9" t="n">
        <f aca="false">IF(AND(L798=1,ISNUMBER(F798)),MAX(0,F798-E798)/60,"")</f>
        <v>6.68333333333333</v>
      </c>
      <c r="N798" s="9" t="n">
        <f aca="false">IF(AND(L798=1,ISNUMBER(G798)),MAX(0,G798-E798)/60,"")</f>
        <v>5.4</v>
      </c>
      <c r="O798" s="9" t="n">
        <f aca="false">IF(ISNUMBER(H798),IF(AND(H798&gt;=Scenario!$B$11,H798&lt;Scenario!$B$12),1,0),0)</f>
        <v>1</v>
      </c>
      <c r="P798" s="9" t="n">
        <f aca="false">IF(O798=1,MAX(0,H798-E798)/60,"")</f>
        <v>145.55</v>
      </c>
      <c r="Q798" s="9" t="n">
        <f aca="false">INDEX(Scenario!$B$18:$B$20,MATCH(B798,Scenario!$A$18:$A$20,0))</f>
        <v>240</v>
      </c>
      <c r="R798" s="9" t="n">
        <f aca="false">INDEX(Scenario!$C$18:$C$20,MATCH(B798,Scenario!$A$18:$A$20,0))</f>
        <v>4320</v>
      </c>
      <c r="S798" s="9" t="n">
        <f aca="false">IF(ISNUMBER(M798),IF(M798&lt;=Q798,1,0),"")</f>
        <v>1</v>
      </c>
      <c r="T798" s="9" t="n">
        <f aca="false">IF(ISNUMBER(P798),IF(P798&lt;=R798,1,0),"")</f>
        <v>1</v>
      </c>
      <c r="U798" s="9" t="n">
        <f aca="false">IF(E798&gt;Scenario!$B$14,0,IF(OR(AND(ISNUMBER(H798),H798&lt;=Scenario!$B$14),AND(ISNUMBER(I798),I798&lt;=Scenario!$B$14)),0,1))</f>
        <v>0</v>
      </c>
      <c r="V798" s="9" t="n">
        <f aca="false">IF(AND(U798=1,(Scenario!$B$14-E798)/60&gt;R798),1,0)</f>
        <v>0</v>
      </c>
      <c r="W798" s="9" t="n">
        <f aca="false">IF(OR(C798=Scenario!$B$22,C798=Scenario!$C$22),1,0)</f>
        <v>1</v>
      </c>
      <c r="X798" s="9" t="n">
        <f aca="false">IF(ISNUMBER(I798),1,0)</f>
        <v>0</v>
      </c>
      <c r="Y798" s="9" t="n">
        <f aca="false">MOD(INT(E798/86400)+3,7)</f>
        <v>3</v>
      </c>
      <c r="Z798" s="9" t="n">
        <f aca="false">MOD(INT(E798/3600),24)</f>
        <v>15</v>
      </c>
      <c r="AA798" s="6" t="s">
        <v>1841</v>
      </c>
    </row>
    <row r="799" customFormat="false" ht="15" hidden="false" customHeight="false" outlineLevel="0" collapsed="false">
      <c r="A799" s="6" t="s">
        <v>1842</v>
      </c>
      <c r="B799" s="6" t="s">
        <v>43</v>
      </c>
      <c r="C799" s="6" t="s">
        <v>249</v>
      </c>
      <c r="D799" s="6" t="s">
        <v>171</v>
      </c>
      <c r="E799" s="6" t="n">
        <v>1784824259</v>
      </c>
      <c r="F799" s="6" t="n">
        <v>1784824400</v>
      </c>
      <c r="G799" s="6" t="n">
        <v>1784824314</v>
      </c>
      <c r="H799" s="6" t="n">
        <v>1784833998</v>
      </c>
      <c r="J799" s="6" t="n">
        <v>0</v>
      </c>
      <c r="K799" s="6" t="n">
        <v>0</v>
      </c>
      <c r="L799" s="9" t="n">
        <f aca="false">IF(AND(E799&gt;=Scenario!$B$11,E799&lt;Scenario!$B$12),1,0)</f>
        <v>1</v>
      </c>
      <c r="M799" s="9" t="n">
        <f aca="false">IF(AND(L799=1,ISNUMBER(F799)),MAX(0,F799-E799)/60,"")</f>
        <v>2.35</v>
      </c>
      <c r="N799" s="9" t="n">
        <f aca="false">IF(AND(L799=1,ISNUMBER(G799)),MAX(0,G799-E799)/60,"")</f>
        <v>0.916666666666667</v>
      </c>
      <c r="O799" s="9" t="n">
        <f aca="false">IF(ISNUMBER(H799),IF(AND(H799&gt;=Scenario!$B$11,H799&lt;Scenario!$B$12),1,0),0)</f>
        <v>1</v>
      </c>
      <c r="P799" s="9" t="n">
        <f aca="false">IF(O799=1,MAX(0,H799-E799)/60,"")</f>
        <v>162.316666666667</v>
      </c>
      <c r="Q799" s="9" t="n">
        <f aca="false">INDEX(Scenario!$B$18:$B$20,MATCH(B799,Scenario!$A$18:$A$20,0))</f>
        <v>60</v>
      </c>
      <c r="R799" s="9" t="n">
        <f aca="false">INDEX(Scenario!$C$18:$C$20,MATCH(B799,Scenario!$A$18:$A$20,0))</f>
        <v>1440</v>
      </c>
      <c r="S799" s="9" t="n">
        <f aca="false">IF(ISNUMBER(M799),IF(M799&lt;=Q799,1,0),"")</f>
        <v>1</v>
      </c>
      <c r="T799" s="9" t="n">
        <f aca="false">IF(ISNUMBER(P799),IF(P799&lt;=R799,1,0),"")</f>
        <v>1</v>
      </c>
      <c r="U799" s="9" t="n">
        <f aca="false">IF(E799&gt;Scenario!$B$14,0,IF(OR(AND(ISNUMBER(H799),H799&lt;=Scenario!$B$14),AND(ISNUMBER(I799),I799&lt;=Scenario!$B$14)),0,1))</f>
        <v>0</v>
      </c>
      <c r="V799" s="9" t="n">
        <f aca="false">IF(AND(U799=1,(Scenario!$B$14-E799)/60&gt;R799),1,0)</f>
        <v>0</v>
      </c>
      <c r="W799" s="9" t="n">
        <f aca="false">IF(OR(C799=Scenario!$B$22,C799=Scenario!$C$22),1,0)</f>
        <v>0</v>
      </c>
      <c r="X799" s="9" t="n">
        <f aca="false">IF(ISNUMBER(I799),1,0)</f>
        <v>0</v>
      </c>
      <c r="Y799" s="9" t="n">
        <f aca="false">MOD(INT(E799/86400)+3,7)</f>
        <v>3</v>
      </c>
      <c r="Z799" s="9" t="n">
        <f aca="false">MOD(INT(E799/3600),24)</f>
        <v>16</v>
      </c>
      <c r="AA799" s="6" t="s">
        <v>1843</v>
      </c>
    </row>
    <row r="800" customFormat="false" ht="15" hidden="false" customHeight="false" outlineLevel="0" collapsed="false">
      <c r="A800" s="6" t="s">
        <v>1844</v>
      </c>
      <c r="B800" s="6" t="s">
        <v>44</v>
      </c>
      <c r="C800" s="6" t="s">
        <v>288</v>
      </c>
      <c r="D800" s="6" t="s">
        <v>170</v>
      </c>
      <c r="E800" s="6" t="n">
        <v>1784824766</v>
      </c>
      <c r="F800" s="6" t="n">
        <v>1784824988</v>
      </c>
      <c r="G800" s="6" t="n">
        <v>1784824802</v>
      </c>
      <c r="H800" s="6" t="n">
        <v>1784911356</v>
      </c>
      <c r="J800" s="6" t="n">
        <v>1</v>
      </c>
      <c r="K800" s="6" t="n">
        <v>0</v>
      </c>
      <c r="L800" s="9" t="n">
        <f aca="false">IF(AND(E800&gt;=Scenario!$B$11,E800&lt;Scenario!$B$12),1,0)</f>
        <v>1</v>
      </c>
      <c r="M800" s="9" t="n">
        <f aca="false">IF(AND(L800=1,ISNUMBER(F800)),MAX(0,F800-E800)/60,"")</f>
        <v>3.7</v>
      </c>
      <c r="N800" s="9" t="n">
        <f aca="false">IF(AND(L800=1,ISNUMBER(G800)),MAX(0,G800-E800)/60,"")</f>
        <v>0.6</v>
      </c>
      <c r="O800" s="9" t="n">
        <f aca="false">IF(ISNUMBER(H800),IF(AND(H800&gt;=Scenario!$B$11,H800&lt;Scenario!$B$12),1,0),0)</f>
        <v>1</v>
      </c>
      <c r="P800" s="9" t="n">
        <f aca="false">IF(O800=1,MAX(0,H800-E800)/60,"")</f>
        <v>1443.16666666667</v>
      </c>
      <c r="Q800" s="9" t="n">
        <f aca="false">INDEX(Scenario!$B$18:$B$20,MATCH(B800,Scenario!$A$18:$A$20,0))</f>
        <v>240</v>
      </c>
      <c r="R800" s="9" t="n">
        <f aca="false">INDEX(Scenario!$C$18:$C$20,MATCH(B800,Scenario!$A$18:$A$20,0))</f>
        <v>4320</v>
      </c>
      <c r="S800" s="9" t="n">
        <f aca="false">IF(ISNUMBER(M800),IF(M800&lt;=Q800,1,0),"")</f>
        <v>1</v>
      </c>
      <c r="T800" s="9" t="n">
        <f aca="false">IF(ISNUMBER(P800),IF(P800&lt;=R800,1,0),"")</f>
        <v>1</v>
      </c>
      <c r="U800" s="9" t="n">
        <f aca="false">IF(E800&gt;Scenario!$B$14,0,IF(OR(AND(ISNUMBER(H800),H800&lt;=Scenario!$B$14),AND(ISNUMBER(I800),I800&lt;=Scenario!$B$14)),0,1))</f>
        <v>0</v>
      </c>
      <c r="V800" s="9" t="n">
        <f aca="false">IF(AND(U800=1,(Scenario!$B$14-E800)/60&gt;R800),1,0)</f>
        <v>0</v>
      </c>
      <c r="W800" s="9" t="n">
        <f aca="false">IF(OR(C800=Scenario!$B$22,C800=Scenario!$C$22),1,0)</f>
        <v>0</v>
      </c>
      <c r="X800" s="9" t="n">
        <f aca="false">IF(ISNUMBER(I800),1,0)</f>
        <v>0</v>
      </c>
      <c r="Y800" s="9" t="n">
        <f aca="false">MOD(INT(E800/86400)+3,7)</f>
        <v>3</v>
      </c>
      <c r="Z800" s="9" t="n">
        <f aca="false">MOD(INT(E800/3600),24)</f>
        <v>16</v>
      </c>
      <c r="AA800" s="6" t="s">
        <v>1845</v>
      </c>
    </row>
    <row r="801" customFormat="false" ht="15" hidden="false" customHeight="false" outlineLevel="0" collapsed="false">
      <c r="A801" s="6" t="s">
        <v>1846</v>
      </c>
      <c r="B801" s="6" t="s">
        <v>44</v>
      </c>
      <c r="C801" s="6" t="s">
        <v>249</v>
      </c>
      <c r="D801" s="6" t="s">
        <v>171</v>
      </c>
      <c r="E801" s="6" t="n">
        <v>1784824984</v>
      </c>
      <c r="F801" s="6" t="n">
        <v>1784825185</v>
      </c>
      <c r="G801" s="6" t="n">
        <v>1784824999</v>
      </c>
      <c r="H801" s="6" t="n">
        <v>1784830973</v>
      </c>
      <c r="J801" s="6" t="n">
        <v>0</v>
      </c>
      <c r="K801" s="6" t="n">
        <v>0</v>
      </c>
      <c r="L801" s="9" t="n">
        <f aca="false">IF(AND(E801&gt;=Scenario!$B$11,E801&lt;Scenario!$B$12),1,0)</f>
        <v>1</v>
      </c>
      <c r="M801" s="9" t="n">
        <f aca="false">IF(AND(L801=1,ISNUMBER(F801)),MAX(0,F801-E801)/60,"")</f>
        <v>3.35</v>
      </c>
      <c r="N801" s="9" t="n">
        <f aca="false">IF(AND(L801=1,ISNUMBER(G801)),MAX(0,G801-E801)/60,"")</f>
        <v>0.25</v>
      </c>
      <c r="O801" s="9" t="n">
        <f aca="false">IF(ISNUMBER(H801),IF(AND(H801&gt;=Scenario!$B$11,H801&lt;Scenario!$B$12),1,0),0)</f>
        <v>1</v>
      </c>
      <c r="P801" s="9" t="n">
        <f aca="false">IF(O801=1,MAX(0,H801-E801)/60,"")</f>
        <v>99.8166666666667</v>
      </c>
      <c r="Q801" s="9" t="n">
        <f aca="false">INDEX(Scenario!$B$18:$B$20,MATCH(B801,Scenario!$A$18:$A$20,0))</f>
        <v>240</v>
      </c>
      <c r="R801" s="9" t="n">
        <f aca="false">INDEX(Scenario!$C$18:$C$20,MATCH(B801,Scenario!$A$18:$A$20,0))</f>
        <v>4320</v>
      </c>
      <c r="S801" s="9" t="n">
        <f aca="false">IF(ISNUMBER(M801),IF(M801&lt;=Q801,1,0),"")</f>
        <v>1</v>
      </c>
      <c r="T801" s="9" t="n">
        <f aca="false">IF(ISNUMBER(P801),IF(P801&lt;=R801,1,0),"")</f>
        <v>1</v>
      </c>
      <c r="U801" s="9" t="n">
        <f aca="false">IF(E801&gt;Scenario!$B$14,0,IF(OR(AND(ISNUMBER(H801),H801&lt;=Scenario!$B$14),AND(ISNUMBER(I801),I801&lt;=Scenario!$B$14)),0,1))</f>
        <v>0</v>
      </c>
      <c r="V801" s="9" t="n">
        <f aca="false">IF(AND(U801=1,(Scenario!$B$14-E801)/60&gt;R801),1,0)</f>
        <v>0</v>
      </c>
      <c r="W801" s="9" t="n">
        <f aca="false">IF(OR(C801=Scenario!$B$22,C801=Scenario!$C$22),1,0)</f>
        <v>0</v>
      </c>
      <c r="X801" s="9" t="n">
        <f aca="false">IF(ISNUMBER(I801),1,0)</f>
        <v>0</v>
      </c>
      <c r="Y801" s="9" t="n">
        <f aca="false">MOD(INT(E801/86400)+3,7)</f>
        <v>3</v>
      </c>
      <c r="Z801" s="9" t="n">
        <f aca="false">MOD(INT(E801/3600),24)</f>
        <v>16</v>
      </c>
      <c r="AA801" s="6" t="s">
        <v>1847</v>
      </c>
    </row>
    <row r="802" customFormat="false" ht="15" hidden="false" customHeight="false" outlineLevel="0" collapsed="false">
      <c r="A802" s="6" t="s">
        <v>1848</v>
      </c>
      <c r="B802" s="6" t="s">
        <v>44</v>
      </c>
      <c r="C802" s="6" t="s">
        <v>249</v>
      </c>
      <c r="D802" s="6" t="s">
        <v>170</v>
      </c>
      <c r="E802" s="6" t="n">
        <v>1784825212</v>
      </c>
      <c r="F802" s="6" t="n">
        <v>1784826167</v>
      </c>
      <c r="G802" s="6" t="n">
        <v>1784825940</v>
      </c>
      <c r="H802" s="6" t="n">
        <v>1784826720</v>
      </c>
      <c r="J802" s="6" t="n">
        <v>0</v>
      </c>
      <c r="K802" s="6" t="n">
        <v>0</v>
      </c>
      <c r="L802" s="9" t="n">
        <f aca="false">IF(AND(E802&gt;=Scenario!$B$11,E802&lt;Scenario!$B$12),1,0)</f>
        <v>1</v>
      </c>
      <c r="M802" s="9" t="n">
        <f aca="false">IF(AND(L802=1,ISNUMBER(F802)),MAX(0,F802-E802)/60,"")</f>
        <v>15.9166666666667</v>
      </c>
      <c r="N802" s="9" t="n">
        <f aca="false">IF(AND(L802=1,ISNUMBER(G802)),MAX(0,G802-E802)/60,"")</f>
        <v>12.1333333333333</v>
      </c>
      <c r="O802" s="9" t="n">
        <f aca="false">IF(ISNUMBER(H802),IF(AND(H802&gt;=Scenario!$B$11,H802&lt;Scenario!$B$12),1,0),0)</f>
        <v>1</v>
      </c>
      <c r="P802" s="9" t="n">
        <f aca="false">IF(O802=1,MAX(0,H802-E802)/60,"")</f>
        <v>25.1333333333333</v>
      </c>
      <c r="Q802" s="9" t="n">
        <f aca="false">INDEX(Scenario!$B$18:$B$20,MATCH(B802,Scenario!$A$18:$A$20,0))</f>
        <v>240</v>
      </c>
      <c r="R802" s="9" t="n">
        <f aca="false">INDEX(Scenario!$C$18:$C$20,MATCH(B802,Scenario!$A$18:$A$20,0))</f>
        <v>4320</v>
      </c>
      <c r="S802" s="9" t="n">
        <f aca="false">IF(ISNUMBER(M802),IF(M802&lt;=Q802,1,0),"")</f>
        <v>1</v>
      </c>
      <c r="T802" s="9" t="n">
        <f aca="false">IF(ISNUMBER(P802),IF(P802&lt;=R802,1,0),"")</f>
        <v>1</v>
      </c>
      <c r="U802" s="9" t="n">
        <f aca="false">IF(E802&gt;Scenario!$B$14,0,IF(OR(AND(ISNUMBER(H802),H802&lt;=Scenario!$B$14),AND(ISNUMBER(I802),I802&lt;=Scenario!$B$14)),0,1))</f>
        <v>0</v>
      </c>
      <c r="V802" s="9" t="n">
        <f aca="false">IF(AND(U802=1,(Scenario!$B$14-E802)/60&gt;R802),1,0)</f>
        <v>0</v>
      </c>
      <c r="W802" s="9" t="n">
        <f aca="false">IF(OR(C802=Scenario!$B$22,C802=Scenario!$C$22),1,0)</f>
        <v>0</v>
      </c>
      <c r="X802" s="9" t="n">
        <f aca="false">IF(ISNUMBER(I802),1,0)</f>
        <v>0</v>
      </c>
      <c r="Y802" s="9" t="n">
        <f aca="false">MOD(INT(E802/86400)+3,7)</f>
        <v>3</v>
      </c>
      <c r="Z802" s="9" t="n">
        <f aca="false">MOD(INT(E802/3600),24)</f>
        <v>16</v>
      </c>
      <c r="AA802" s="6" t="s">
        <v>1849</v>
      </c>
    </row>
    <row r="803" customFormat="false" ht="15" hidden="false" customHeight="false" outlineLevel="0" collapsed="false">
      <c r="A803" s="6" t="s">
        <v>1850</v>
      </c>
      <c r="B803" s="6" t="s">
        <v>44</v>
      </c>
      <c r="C803" s="6" t="s">
        <v>46</v>
      </c>
      <c r="D803" s="6" t="s">
        <v>172</v>
      </c>
      <c r="E803" s="6" t="n">
        <v>1784826287</v>
      </c>
      <c r="F803" s="6" t="n">
        <v>1784826418</v>
      </c>
      <c r="G803" s="6" t="n">
        <v>1784826318</v>
      </c>
      <c r="H803" s="6" t="n">
        <v>1784830111</v>
      </c>
      <c r="J803" s="6" t="n">
        <v>0</v>
      </c>
      <c r="K803" s="6" t="n">
        <v>0</v>
      </c>
      <c r="L803" s="9" t="n">
        <f aca="false">IF(AND(E803&gt;=Scenario!$B$11,E803&lt;Scenario!$B$12),1,0)</f>
        <v>1</v>
      </c>
      <c r="M803" s="9" t="n">
        <f aca="false">IF(AND(L803=1,ISNUMBER(F803)),MAX(0,F803-E803)/60,"")</f>
        <v>2.18333333333333</v>
      </c>
      <c r="N803" s="9" t="n">
        <f aca="false">IF(AND(L803=1,ISNUMBER(G803)),MAX(0,G803-E803)/60,"")</f>
        <v>0.516666666666667</v>
      </c>
      <c r="O803" s="9" t="n">
        <f aca="false">IF(ISNUMBER(H803),IF(AND(H803&gt;=Scenario!$B$11,H803&lt;Scenario!$B$12),1,0),0)</f>
        <v>1</v>
      </c>
      <c r="P803" s="9" t="n">
        <f aca="false">IF(O803=1,MAX(0,H803-E803)/60,"")</f>
        <v>63.7333333333333</v>
      </c>
      <c r="Q803" s="9" t="n">
        <f aca="false">INDEX(Scenario!$B$18:$B$20,MATCH(B803,Scenario!$A$18:$A$20,0))</f>
        <v>240</v>
      </c>
      <c r="R803" s="9" t="n">
        <f aca="false">INDEX(Scenario!$C$18:$C$20,MATCH(B803,Scenario!$A$18:$A$20,0))</f>
        <v>4320</v>
      </c>
      <c r="S803" s="9" t="n">
        <f aca="false">IF(ISNUMBER(M803),IF(M803&lt;=Q803,1,0),"")</f>
        <v>1</v>
      </c>
      <c r="T803" s="9" t="n">
        <f aca="false">IF(ISNUMBER(P803),IF(P803&lt;=R803,1,0),"")</f>
        <v>1</v>
      </c>
      <c r="U803" s="9" t="n">
        <f aca="false">IF(E803&gt;Scenario!$B$14,0,IF(OR(AND(ISNUMBER(H803),H803&lt;=Scenario!$B$14),AND(ISNUMBER(I803),I803&lt;=Scenario!$B$14)),0,1))</f>
        <v>0</v>
      </c>
      <c r="V803" s="9" t="n">
        <f aca="false">IF(AND(U803=1,(Scenario!$B$14-E803)/60&gt;R803),1,0)</f>
        <v>0</v>
      </c>
      <c r="W803" s="9" t="n">
        <f aca="false">IF(OR(C803=Scenario!$B$22,C803=Scenario!$C$22),1,0)</f>
        <v>1</v>
      </c>
      <c r="X803" s="9" t="n">
        <f aca="false">IF(ISNUMBER(I803),1,0)</f>
        <v>0</v>
      </c>
      <c r="Y803" s="9" t="n">
        <f aca="false">MOD(INT(E803/86400)+3,7)</f>
        <v>3</v>
      </c>
      <c r="Z803" s="9" t="n">
        <f aca="false">MOD(INT(E803/3600),24)</f>
        <v>17</v>
      </c>
      <c r="AA803" s="6" t="s">
        <v>1851</v>
      </c>
    </row>
    <row r="804" customFormat="false" ht="15" hidden="false" customHeight="false" outlineLevel="0" collapsed="false">
      <c r="A804" s="6" t="s">
        <v>1852</v>
      </c>
      <c r="B804" s="6" t="s">
        <v>43</v>
      </c>
      <c r="C804" s="6" t="s">
        <v>47</v>
      </c>
      <c r="D804" s="6" t="s">
        <v>170</v>
      </c>
      <c r="E804" s="6" t="n">
        <v>1784827627</v>
      </c>
      <c r="F804" s="6" t="n">
        <v>1784827853</v>
      </c>
      <c r="G804" s="6" t="n">
        <v>1784827644</v>
      </c>
      <c r="H804" s="6" t="n">
        <v>1784829987</v>
      </c>
      <c r="J804" s="6" t="n">
        <v>0</v>
      </c>
      <c r="K804" s="6" t="n">
        <v>0</v>
      </c>
      <c r="L804" s="9" t="n">
        <f aca="false">IF(AND(E804&gt;=Scenario!$B$11,E804&lt;Scenario!$B$12),1,0)</f>
        <v>1</v>
      </c>
      <c r="M804" s="9" t="n">
        <f aca="false">IF(AND(L804=1,ISNUMBER(F804)),MAX(0,F804-E804)/60,"")</f>
        <v>3.76666666666667</v>
      </c>
      <c r="N804" s="9" t="n">
        <f aca="false">IF(AND(L804=1,ISNUMBER(G804)),MAX(0,G804-E804)/60,"")</f>
        <v>0.283333333333333</v>
      </c>
      <c r="O804" s="9" t="n">
        <f aca="false">IF(ISNUMBER(H804),IF(AND(H804&gt;=Scenario!$B$11,H804&lt;Scenario!$B$12),1,0),0)</f>
        <v>1</v>
      </c>
      <c r="P804" s="9" t="n">
        <f aca="false">IF(O804=1,MAX(0,H804-E804)/60,"")</f>
        <v>39.3333333333333</v>
      </c>
      <c r="Q804" s="9" t="n">
        <f aca="false">INDEX(Scenario!$B$18:$B$20,MATCH(B804,Scenario!$A$18:$A$20,0))</f>
        <v>60</v>
      </c>
      <c r="R804" s="9" t="n">
        <f aca="false">INDEX(Scenario!$C$18:$C$20,MATCH(B804,Scenario!$A$18:$A$20,0))</f>
        <v>1440</v>
      </c>
      <c r="S804" s="9" t="n">
        <f aca="false">IF(ISNUMBER(M804),IF(M804&lt;=Q804,1,0),"")</f>
        <v>1</v>
      </c>
      <c r="T804" s="9" t="n">
        <f aca="false">IF(ISNUMBER(P804),IF(P804&lt;=R804,1,0),"")</f>
        <v>1</v>
      </c>
      <c r="U804" s="9" t="n">
        <f aca="false">IF(E804&gt;Scenario!$B$14,0,IF(OR(AND(ISNUMBER(H804),H804&lt;=Scenario!$B$14),AND(ISNUMBER(I804),I804&lt;=Scenario!$B$14)),0,1))</f>
        <v>0</v>
      </c>
      <c r="V804" s="9" t="n">
        <f aca="false">IF(AND(U804=1,(Scenario!$B$14-E804)/60&gt;R804),1,0)</f>
        <v>0</v>
      </c>
      <c r="W804" s="9" t="n">
        <f aca="false">IF(OR(C804=Scenario!$B$22,C804=Scenario!$C$22),1,0)</f>
        <v>1</v>
      </c>
      <c r="X804" s="9" t="n">
        <f aca="false">IF(ISNUMBER(I804),1,0)</f>
        <v>0</v>
      </c>
      <c r="Y804" s="9" t="n">
        <f aca="false">MOD(INT(E804/86400)+3,7)</f>
        <v>3</v>
      </c>
      <c r="Z804" s="9" t="n">
        <f aca="false">MOD(INT(E804/3600),24)</f>
        <v>17</v>
      </c>
      <c r="AA804" s="6" t="s">
        <v>1853</v>
      </c>
    </row>
    <row r="805" customFormat="false" ht="15" hidden="false" customHeight="false" outlineLevel="0" collapsed="false">
      <c r="A805" s="6" t="s">
        <v>1854</v>
      </c>
      <c r="B805" s="6" t="s">
        <v>44</v>
      </c>
      <c r="C805" s="6" t="s">
        <v>249</v>
      </c>
      <c r="D805" s="6" t="s">
        <v>170</v>
      </c>
      <c r="E805" s="6" t="n">
        <v>1784827931</v>
      </c>
      <c r="F805" s="6" t="n">
        <v>1784828038</v>
      </c>
      <c r="G805" s="6" t="n">
        <v>1784827950</v>
      </c>
      <c r="H805" s="6" t="n">
        <v>1784829693</v>
      </c>
      <c r="J805" s="6" t="n">
        <v>0</v>
      </c>
      <c r="K805" s="6" t="n">
        <v>0</v>
      </c>
      <c r="L805" s="9" t="n">
        <f aca="false">IF(AND(E805&gt;=Scenario!$B$11,E805&lt;Scenario!$B$12),1,0)</f>
        <v>1</v>
      </c>
      <c r="M805" s="9" t="n">
        <f aca="false">IF(AND(L805=1,ISNUMBER(F805)),MAX(0,F805-E805)/60,"")</f>
        <v>1.78333333333333</v>
      </c>
      <c r="N805" s="9" t="n">
        <f aca="false">IF(AND(L805=1,ISNUMBER(G805)),MAX(0,G805-E805)/60,"")</f>
        <v>0.316666666666667</v>
      </c>
      <c r="O805" s="9" t="n">
        <f aca="false">IF(ISNUMBER(H805),IF(AND(H805&gt;=Scenario!$B$11,H805&lt;Scenario!$B$12),1,0),0)</f>
        <v>1</v>
      </c>
      <c r="P805" s="9" t="n">
        <f aca="false">IF(O805=1,MAX(0,H805-E805)/60,"")</f>
        <v>29.3666666666667</v>
      </c>
      <c r="Q805" s="9" t="n">
        <f aca="false">INDEX(Scenario!$B$18:$B$20,MATCH(B805,Scenario!$A$18:$A$20,0))</f>
        <v>240</v>
      </c>
      <c r="R805" s="9" t="n">
        <f aca="false">INDEX(Scenario!$C$18:$C$20,MATCH(B805,Scenario!$A$18:$A$20,0))</f>
        <v>4320</v>
      </c>
      <c r="S805" s="9" t="n">
        <f aca="false">IF(ISNUMBER(M805),IF(M805&lt;=Q805,1,0),"")</f>
        <v>1</v>
      </c>
      <c r="T805" s="9" t="n">
        <f aca="false">IF(ISNUMBER(P805),IF(P805&lt;=R805,1,0),"")</f>
        <v>1</v>
      </c>
      <c r="U805" s="9" t="n">
        <f aca="false">IF(E805&gt;Scenario!$B$14,0,IF(OR(AND(ISNUMBER(H805),H805&lt;=Scenario!$B$14),AND(ISNUMBER(I805),I805&lt;=Scenario!$B$14)),0,1))</f>
        <v>0</v>
      </c>
      <c r="V805" s="9" t="n">
        <f aca="false">IF(AND(U805=1,(Scenario!$B$14-E805)/60&gt;R805),1,0)</f>
        <v>0</v>
      </c>
      <c r="W805" s="9" t="n">
        <f aca="false">IF(OR(C805=Scenario!$B$22,C805=Scenario!$C$22),1,0)</f>
        <v>0</v>
      </c>
      <c r="X805" s="9" t="n">
        <f aca="false">IF(ISNUMBER(I805),1,0)</f>
        <v>0</v>
      </c>
      <c r="Y805" s="9" t="n">
        <f aca="false">MOD(INT(E805/86400)+3,7)</f>
        <v>3</v>
      </c>
      <c r="Z805" s="9" t="n">
        <f aca="false">MOD(INT(E805/3600),24)</f>
        <v>17</v>
      </c>
      <c r="AA805" s="6" t="s">
        <v>1855</v>
      </c>
    </row>
    <row r="806" customFormat="false" ht="15" hidden="false" customHeight="false" outlineLevel="0" collapsed="false">
      <c r="A806" s="6" t="s">
        <v>1856</v>
      </c>
      <c r="B806" s="6" t="s">
        <v>43</v>
      </c>
      <c r="C806" s="6" t="s">
        <v>46</v>
      </c>
      <c r="D806" s="6" t="s">
        <v>171</v>
      </c>
      <c r="E806" s="6" t="n">
        <v>1784829433</v>
      </c>
      <c r="I806" s="6" t="n">
        <v>1784830559</v>
      </c>
      <c r="J806" s="6" t="n">
        <v>0</v>
      </c>
      <c r="K806" s="6" t="n">
        <v>0</v>
      </c>
      <c r="L806" s="9" t="n">
        <f aca="false">IF(AND(E806&gt;=Scenario!$B$11,E806&lt;Scenario!$B$12),1,0)</f>
        <v>1</v>
      </c>
      <c r="M806" s="0" t="str">
        <f aca="false">IF(AND(L806=1,ISNUMBER(F806)),MAX(0,F806-E806)/60,"")</f>
        <v/>
      </c>
      <c r="N806" s="0" t="str">
        <f aca="false">IF(AND(L806=1,ISNUMBER(G806)),MAX(0,G806-E806)/60,"")</f>
        <v/>
      </c>
      <c r="O806" s="9" t="n">
        <f aca="false">IF(ISNUMBER(H806),IF(AND(H806&gt;=Scenario!$B$11,H806&lt;Scenario!$B$12),1,0),0)</f>
        <v>0</v>
      </c>
      <c r="P806" s="0" t="str">
        <f aca="false">IF(O806=1,MAX(0,H806-E806)/60,"")</f>
        <v/>
      </c>
      <c r="Q806" s="9" t="n">
        <f aca="false">INDEX(Scenario!$B$18:$B$20,MATCH(B806,Scenario!$A$18:$A$20,0))</f>
        <v>60</v>
      </c>
      <c r="R806" s="9" t="n">
        <f aca="false">INDEX(Scenario!$C$18:$C$20,MATCH(B806,Scenario!$A$18:$A$20,0))</f>
        <v>1440</v>
      </c>
      <c r="S806" s="0" t="str">
        <f aca="false">IF(ISNUMBER(M806),IF(M806&lt;=Q806,1,0),"")</f>
        <v/>
      </c>
      <c r="T806" s="0" t="str">
        <f aca="false">IF(ISNUMBER(P806),IF(P806&lt;=R806,1,0),"")</f>
        <v/>
      </c>
      <c r="U806" s="9" t="n">
        <f aca="false">IF(E806&gt;Scenario!$B$14,0,IF(OR(AND(ISNUMBER(H806),H806&lt;=Scenario!$B$14),AND(ISNUMBER(I806),I806&lt;=Scenario!$B$14)),0,1))</f>
        <v>0</v>
      </c>
      <c r="V806" s="9" t="n">
        <f aca="false">IF(AND(U806=1,(Scenario!$B$14-E806)/60&gt;R806),1,0)</f>
        <v>0</v>
      </c>
      <c r="W806" s="9" t="n">
        <f aca="false">IF(OR(C806=Scenario!$B$22,C806=Scenario!$C$22),1,0)</f>
        <v>1</v>
      </c>
      <c r="X806" s="9" t="n">
        <f aca="false">IF(ISNUMBER(I806),1,0)</f>
        <v>1</v>
      </c>
      <c r="Y806" s="9" t="n">
        <f aca="false">MOD(INT(E806/86400)+3,7)</f>
        <v>3</v>
      </c>
      <c r="Z806" s="9" t="n">
        <f aca="false">MOD(INT(E806/3600),24)</f>
        <v>17</v>
      </c>
      <c r="AA806" s="6" t="s">
        <v>1857</v>
      </c>
    </row>
    <row r="807" customFormat="false" ht="15" hidden="false" customHeight="false" outlineLevel="0" collapsed="false">
      <c r="A807" s="6" t="s">
        <v>1858</v>
      </c>
      <c r="B807" s="6" t="s">
        <v>43</v>
      </c>
      <c r="C807" s="6" t="s">
        <v>46</v>
      </c>
      <c r="D807" s="6" t="s">
        <v>171</v>
      </c>
      <c r="E807" s="6" t="n">
        <v>1784829481</v>
      </c>
      <c r="F807" s="6" t="n">
        <v>1784829654</v>
      </c>
      <c r="G807" s="6" t="n">
        <v>1784829497</v>
      </c>
      <c r="H807" s="6" t="n">
        <v>1784835715</v>
      </c>
      <c r="J807" s="6" t="n">
        <v>0</v>
      </c>
      <c r="K807" s="6" t="n">
        <v>0</v>
      </c>
      <c r="L807" s="9" t="n">
        <f aca="false">IF(AND(E807&gt;=Scenario!$B$11,E807&lt;Scenario!$B$12),1,0)</f>
        <v>1</v>
      </c>
      <c r="M807" s="9" t="n">
        <f aca="false">IF(AND(L807=1,ISNUMBER(F807)),MAX(0,F807-E807)/60,"")</f>
        <v>2.88333333333333</v>
      </c>
      <c r="N807" s="9" t="n">
        <f aca="false">IF(AND(L807=1,ISNUMBER(G807)),MAX(0,G807-E807)/60,"")</f>
        <v>0.266666666666667</v>
      </c>
      <c r="O807" s="9" t="n">
        <f aca="false">IF(ISNUMBER(H807),IF(AND(H807&gt;=Scenario!$B$11,H807&lt;Scenario!$B$12),1,0),0)</f>
        <v>1</v>
      </c>
      <c r="P807" s="9" t="n">
        <f aca="false">IF(O807=1,MAX(0,H807-E807)/60,"")</f>
        <v>103.9</v>
      </c>
      <c r="Q807" s="9" t="n">
        <f aca="false">INDEX(Scenario!$B$18:$B$20,MATCH(B807,Scenario!$A$18:$A$20,0))</f>
        <v>60</v>
      </c>
      <c r="R807" s="9" t="n">
        <f aca="false">INDEX(Scenario!$C$18:$C$20,MATCH(B807,Scenario!$A$18:$A$20,0))</f>
        <v>1440</v>
      </c>
      <c r="S807" s="9" t="n">
        <f aca="false">IF(ISNUMBER(M807),IF(M807&lt;=Q807,1,0),"")</f>
        <v>1</v>
      </c>
      <c r="T807" s="9" t="n">
        <f aca="false">IF(ISNUMBER(P807),IF(P807&lt;=R807,1,0),"")</f>
        <v>1</v>
      </c>
      <c r="U807" s="9" t="n">
        <f aca="false">IF(E807&gt;Scenario!$B$14,0,IF(OR(AND(ISNUMBER(H807),H807&lt;=Scenario!$B$14),AND(ISNUMBER(I807),I807&lt;=Scenario!$B$14)),0,1))</f>
        <v>0</v>
      </c>
      <c r="V807" s="9" t="n">
        <f aca="false">IF(AND(U807=1,(Scenario!$B$14-E807)/60&gt;R807),1,0)</f>
        <v>0</v>
      </c>
      <c r="W807" s="9" t="n">
        <f aca="false">IF(OR(C807=Scenario!$B$22,C807=Scenario!$C$22),1,0)</f>
        <v>1</v>
      </c>
      <c r="X807" s="9" t="n">
        <f aca="false">IF(ISNUMBER(I807),1,0)</f>
        <v>0</v>
      </c>
      <c r="Y807" s="9" t="n">
        <f aca="false">MOD(INT(E807/86400)+3,7)</f>
        <v>3</v>
      </c>
      <c r="Z807" s="9" t="n">
        <f aca="false">MOD(INT(E807/3600),24)</f>
        <v>17</v>
      </c>
      <c r="AA807" s="6" t="s">
        <v>1859</v>
      </c>
    </row>
    <row r="808" customFormat="false" ht="15" hidden="false" customHeight="false" outlineLevel="0" collapsed="false">
      <c r="A808" s="6" t="s">
        <v>1860</v>
      </c>
      <c r="B808" s="6" t="s">
        <v>44</v>
      </c>
      <c r="C808" s="6" t="s">
        <v>46</v>
      </c>
      <c r="D808" s="6" t="s">
        <v>172</v>
      </c>
      <c r="E808" s="6" t="n">
        <v>1784830433</v>
      </c>
      <c r="F808" s="6" t="n">
        <v>1784830567</v>
      </c>
      <c r="G808" s="6" t="n">
        <v>1784830468</v>
      </c>
      <c r="H808" s="6" t="n">
        <v>1784832804</v>
      </c>
      <c r="J808" s="6" t="n">
        <v>0</v>
      </c>
      <c r="K808" s="6" t="n">
        <v>0</v>
      </c>
      <c r="L808" s="9" t="n">
        <f aca="false">IF(AND(E808&gt;=Scenario!$B$11,E808&lt;Scenario!$B$12),1,0)</f>
        <v>1</v>
      </c>
      <c r="M808" s="9" t="n">
        <f aca="false">IF(AND(L808=1,ISNUMBER(F808)),MAX(0,F808-E808)/60,"")</f>
        <v>2.23333333333333</v>
      </c>
      <c r="N808" s="9" t="n">
        <f aca="false">IF(AND(L808=1,ISNUMBER(G808)),MAX(0,G808-E808)/60,"")</f>
        <v>0.583333333333333</v>
      </c>
      <c r="O808" s="9" t="n">
        <f aca="false">IF(ISNUMBER(H808),IF(AND(H808&gt;=Scenario!$B$11,H808&lt;Scenario!$B$12),1,0),0)</f>
        <v>1</v>
      </c>
      <c r="P808" s="9" t="n">
        <f aca="false">IF(O808=1,MAX(0,H808-E808)/60,"")</f>
        <v>39.5166666666667</v>
      </c>
      <c r="Q808" s="9" t="n">
        <f aca="false">INDEX(Scenario!$B$18:$B$20,MATCH(B808,Scenario!$A$18:$A$20,0))</f>
        <v>240</v>
      </c>
      <c r="R808" s="9" t="n">
        <f aca="false">INDEX(Scenario!$C$18:$C$20,MATCH(B808,Scenario!$A$18:$A$20,0))</f>
        <v>4320</v>
      </c>
      <c r="S808" s="9" t="n">
        <f aca="false">IF(ISNUMBER(M808),IF(M808&lt;=Q808,1,0),"")</f>
        <v>1</v>
      </c>
      <c r="T808" s="9" t="n">
        <f aca="false">IF(ISNUMBER(P808),IF(P808&lt;=R808,1,0),"")</f>
        <v>1</v>
      </c>
      <c r="U808" s="9" t="n">
        <f aca="false">IF(E808&gt;Scenario!$B$14,0,IF(OR(AND(ISNUMBER(H808),H808&lt;=Scenario!$B$14),AND(ISNUMBER(I808),I808&lt;=Scenario!$B$14)),0,1))</f>
        <v>0</v>
      </c>
      <c r="V808" s="9" t="n">
        <f aca="false">IF(AND(U808=1,(Scenario!$B$14-E808)/60&gt;R808),1,0)</f>
        <v>0</v>
      </c>
      <c r="W808" s="9" t="n">
        <f aca="false">IF(OR(C808=Scenario!$B$22,C808=Scenario!$C$22),1,0)</f>
        <v>1</v>
      </c>
      <c r="X808" s="9" t="n">
        <f aca="false">IF(ISNUMBER(I808),1,0)</f>
        <v>0</v>
      </c>
      <c r="Y808" s="9" t="n">
        <f aca="false">MOD(INT(E808/86400)+3,7)</f>
        <v>3</v>
      </c>
      <c r="Z808" s="9" t="n">
        <f aca="false">MOD(INT(E808/3600),24)</f>
        <v>18</v>
      </c>
      <c r="AA808" s="6" t="s">
        <v>1861</v>
      </c>
    </row>
    <row r="809" customFormat="false" ht="15" hidden="false" customHeight="false" outlineLevel="0" collapsed="false">
      <c r="A809" s="6" t="s">
        <v>1862</v>
      </c>
      <c r="B809" s="6" t="s">
        <v>43</v>
      </c>
      <c r="C809" s="6" t="s">
        <v>47</v>
      </c>
      <c r="D809" s="6" t="s">
        <v>172</v>
      </c>
      <c r="E809" s="6" t="n">
        <v>1784831049</v>
      </c>
      <c r="F809" s="6" t="n">
        <v>1784831195</v>
      </c>
      <c r="G809" s="6" t="n">
        <v>1784831102</v>
      </c>
      <c r="H809" s="6" t="n">
        <v>1784833989</v>
      </c>
      <c r="J809" s="6" t="n">
        <v>0</v>
      </c>
      <c r="K809" s="6" t="n">
        <v>0</v>
      </c>
      <c r="L809" s="9" t="n">
        <f aca="false">IF(AND(E809&gt;=Scenario!$B$11,E809&lt;Scenario!$B$12),1,0)</f>
        <v>1</v>
      </c>
      <c r="M809" s="9" t="n">
        <f aca="false">IF(AND(L809=1,ISNUMBER(F809)),MAX(0,F809-E809)/60,"")</f>
        <v>2.43333333333333</v>
      </c>
      <c r="N809" s="9" t="n">
        <f aca="false">IF(AND(L809=1,ISNUMBER(G809)),MAX(0,G809-E809)/60,"")</f>
        <v>0.883333333333333</v>
      </c>
      <c r="O809" s="9" t="n">
        <f aca="false">IF(ISNUMBER(H809),IF(AND(H809&gt;=Scenario!$B$11,H809&lt;Scenario!$B$12),1,0),0)</f>
        <v>1</v>
      </c>
      <c r="P809" s="9" t="n">
        <f aca="false">IF(O809=1,MAX(0,H809-E809)/60,"")</f>
        <v>49</v>
      </c>
      <c r="Q809" s="9" t="n">
        <f aca="false">INDEX(Scenario!$B$18:$B$20,MATCH(B809,Scenario!$A$18:$A$20,0))</f>
        <v>60</v>
      </c>
      <c r="R809" s="9" t="n">
        <f aca="false">INDEX(Scenario!$C$18:$C$20,MATCH(B809,Scenario!$A$18:$A$20,0))</f>
        <v>1440</v>
      </c>
      <c r="S809" s="9" t="n">
        <f aca="false">IF(ISNUMBER(M809),IF(M809&lt;=Q809,1,0),"")</f>
        <v>1</v>
      </c>
      <c r="T809" s="9" t="n">
        <f aca="false">IF(ISNUMBER(P809),IF(P809&lt;=R809,1,0),"")</f>
        <v>1</v>
      </c>
      <c r="U809" s="9" t="n">
        <f aca="false">IF(E809&gt;Scenario!$B$14,0,IF(OR(AND(ISNUMBER(H809),H809&lt;=Scenario!$B$14),AND(ISNUMBER(I809),I809&lt;=Scenario!$B$14)),0,1))</f>
        <v>0</v>
      </c>
      <c r="V809" s="9" t="n">
        <f aca="false">IF(AND(U809=1,(Scenario!$B$14-E809)/60&gt;R809),1,0)</f>
        <v>0</v>
      </c>
      <c r="W809" s="9" t="n">
        <f aca="false">IF(OR(C809=Scenario!$B$22,C809=Scenario!$C$22),1,0)</f>
        <v>1</v>
      </c>
      <c r="X809" s="9" t="n">
        <f aca="false">IF(ISNUMBER(I809),1,0)</f>
        <v>0</v>
      </c>
      <c r="Y809" s="9" t="n">
        <f aca="false">MOD(INT(E809/86400)+3,7)</f>
        <v>3</v>
      </c>
      <c r="Z809" s="9" t="n">
        <f aca="false">MOD(INT(E809/3600),24)</f>
        <v>18</v>
      </c>
      <c r="AA809" s="6" t="s">
        <v>1863</v>
      </c>
    </row>
    <row r="810" customFormat="false" ht="15" hidden="false" customHeight="false" outlineLevel="0" collapsed="false">
      <c r="A810" s="6" t="s">
        <v>1864</v>
      </c>
      <c r="B810" s="6" t="s">
        <v>44</v>
      </c>
      <c r="C810" s="6" t="s">
        <v>47</v>
      </c>
      <c r="D810" s="6" t="s">
        <v>171</v>
      </c>
      <c r="E810" s="6" t="n">
        <v>1784833674</v>
      </c>
      <c r="F810" s="6" t="n">
        <v>1784834154</v>
      </c>
      <c r="G810" s="6" t="n">
        <v>1784834053</v>
      </c>
      <c r="H810" s="6" t="n">
        <v>1784838532</v>
      </c>
      <c r="J810" s="6" t="n">
        <v>0</v>
      </c>
      <c r="K810" s="6" t="n">
        <v>0</v>
      </c>
      <c r="L810" s="9" t="n">
        <f aca="false">IF(AND(E810&gt;=Scenario!$B$11,E810&lt;Scenario!$B$12),1,0)</f>
        <v>1</v>
      </c>
      <c r="M810" s="9" t="n">
        <f aca="false">IF(AND(L810=1,ISNUMBER(F810)),MAX(0,F810-E810)/60,"")</f>
        <v>8</v>
      </c>
      <c r="N810" s="9" t="n">
        <f aca="false">IF(AND(L810=1,ISNUMBER(G810)),MAX(0,G810-E810)/60,"")</f>
        <v>6.31666666666667</v>
      </c>
      <c r="O810" s="9" t="n">
        <f aca="false">IF(ISNUMBER(H810),IF(AND(H810&gt;=Scenario!$B$11,H810&lt;Scenario!$B$12),1,0),0)</f>
        <v>1</v>
      </c>
      <c r="P810" s="9" t="n">
        <f aca="false">IF(O810=1,MAX(0,H810-E810)/60,"")</f>
        <v>80.9666666666667</v>
      </c>
      <c r="Q810" s="9" t="n">
        <f aca="false">INDEX(Scenario!$B$18:$B$20,MATCH(B810,Scenario!$A$18:$A$20,0))</f>
        <v>240</v>
      </c>
      <c r="R810" s="9" t="n">
        <f aca="false">INDEX(Scenario!$C$18:$C$20,MATCH(B810,Scenario!$A$18:$A$20,0))</f>
        <v>4320</v>
      </c>
      <c r="S810" s="9" t="n">
        <f aca="false">IF(ISNUMBER(M810),IF(M810&lt;=Q810,1,0),"")</f>
        <v>1</v>
      </c>
      <c r="T810" s="9" t="n">
        <f aca="false">IF(ISNUMBER(P810),IF(P810&lt;=R810,1,0),"")</f>
        <v>1</v>
      </c>
      <c r="U810" s="9" t="n">
        <f aca="false">IF(E810&gt;Scenario!$B$14,0,IF(OR(AND(ISNUMBER(H810),H810&lt;=Scenario!$B$14),AND(ISNUMBER(I810),I810&lt;=Scenario!$B$14)),0,1))</f>
        <v>0</v>
      </c>
      <c r="V810" s="9" t="n">
        <f aca="false">IF(AND(U810=1,(Scenario!$B$14-E810)/60&gt;R810),1,0)</f>
        <v>0</v>
      </c>
      <c r="W810" s="9" t="n">
        <f aca="false">IF(OR(C810=Scenario!$B$22,C810=Scenario!$C$22),1,0)</f>
        <v>1</v>
      </c>
      <c r="X810" s="9" t="n">
        <f aca="false">IF(ISNUMBER(I810),1,0)</f>
        <v>0</v>
      </c>
      <c r="Y810" s="9" t="n">
        <f aca="false">MOD(INT(E810/86400)+3,7)</f>
        <v>3</v>
      </c>
      <c r="Z810" s="9" t="n">
        <f aca="false">MOD(INT(E810/3600),24)</f>
        <v>19</v>
      </c>
      <c r="AA810" s="6" t="s">
        <v>1865</v>
      </c>
    </row>
    <row r="811" customFormat="false" ht="15" hidden="false" customHeight="false" outlineLevel="0" collapsed="false">
      <c r="A811" s="6" t="s">
        <v>1866</v>
      </c>
      <c r="B811" s="6" t="s">
        <v>43</v>
      </c>
      <c r="C811" s="6" t="s">
        <v>249</v>
      </c>
      <c r="D811" s="6" t="s">
        <v>172</v>
      </c>
      <c r="E811" s="6" t="n">
        <v>1784835894</v>
      </c>
      <c r="F811" s="6" t="n">
        <v>1784836106</v>
      </c>
      <c r="G811" s="6" t="n">
        <v>1784835931</v>
      </c>
      <c r="H811" s="6" t="n">
        <v>1784838969</v>
      </c>
      <c r="J811" s="6" t="n">
        <v>0</v>
      </c>
      <c r="K811" s="6" t="n">
        <v>0</v>
      </c>
      <c r="L811" s="9" t="n">
        <f aca="false">IF(AND(E811&gt;=Scenario!$B$11,E811&lt;Scenario!$B$12),1,0)</f>
        <v>1</v>
      </c>
      <c r="M811" s="9" t="n">
        <f aca="false">IF(AND(L811=1,ISNUMBER(F811)),MAX(0,F811-E811)/60,"")</f>
        <v>3.53333333333333</v>
      </c>
      <c r="N811" s="9" t="n">
        <f aca="false">IF(AND(L811=1,ISNUMBER(G811)),MAX(0,G811-E811)/60,"")</f>
        <v>0.616666666666667</v>
      </c>
      <c r="O811" s="9" t="n">
        <f aca="false">IF(ISNUMBER(H811),IF(AND(H811&gt;=Scenario!$B$11,H811&lt;Scenario!$B$12),1,0),0)</f>
        <v>1</v>
      </c>
      <c r="P811" s="9" t="n">
        <f aca="false">IF(O811=1,MAX(0,H811-E811)/60,"")</f>
        <v>51.25</v>
      </c>
      <c r="Q811" s="9" t="n">
        <f aca="false">INDEX(Scenario!$B$18:$B$20,MATCH(B811,Scenario!$A$18:$A$20,0))</f>
        <v>60</v>
      </c>
      <c r="R811" s="9" t="n">
        <f aca="false">INDEX(Scenario!$C$18:$C$20,MATCH(B811,Scenario!$A$18:$A$20,0))</f>
        <v>1440</v>
      </c>
      <c r="S811" s="9" t="n">
        <f aca="false">IF(ISNUMBER(M811),IF(M811&lt;=Q811,1,0),"")</f>
        <v>1</v>
      </c>
      <c r="T811" s="9" t="n">
        <f aca="false">IF(ISNUMBER(P811),IF(P811&lt;=R811,1,0),"")</f>
        <v>1</v>
      </c>
      <c r="U811" s="9" t="n">
        <f aca="false">IF(E811&gt;Scenario!$B$14,0,IF(OR(AND(ISNUMBER(H811),H811&lt;=Scenario!$B$14),AND(ISNUMBER(I811),I811&lt;=Scenario!$B$14)),0,1))</f>
        <v>0</v>
      </c>
      <c r="V811" s="9" t="n">
        <f aca="false">IF(AND(U811=1,(Scenario!$B$14-E811)/60&gt;R811),1,0)</f>
        <v>0</v>
      </c>
      <c r="W811" s="9" t="n">
        <f aca="false">IF(OR(C811=Scenario!$B$22,C811=Scenario!$C$22),1,0)</f>
        <v>0</v>
      </c>
      <c r="X811" s="9" t="n">
        <f aca="false">IF(ISNUMBER(I811),1,0)</f>
        <v>0</v>
      </c>
      <c r="Y811" s="9" t="n">
        <f aca="false">MOD(INT(E811/86400)+3,7)</f>
        <v>3</v>
      </c>
      <c r="Z811" s="9" t="n">
        <f aca="false">MOD(INT(E811/3600),24)</f>
        <v>19</v>
      </c>
      <c r="AA811" s="6" t="s">
        <v>1867</v>
      </c>
    </row>
    <row r="812" customFormat="false" ht="15" hidden="false" customHeight="false" outlineLevel="0" collapsed="false">
      <c r="A812" s="6" t="s">
        <v>1868</v>
      </c>
      <c r="B812" s="6" t="s">
        <v>44</v>
      </c>
      <c r="C812" s="6" t="s">
        <v>249</v>
      </c>
      <c r="D812" s="6" t="s">
        <v>171</v>
      </c>
      <c r="E812" s="6" t="n">
        <v>1784836898</v>
      </c>
      <c r="F812" s="6" t="n">
        <v>1784838668</v>
      </c>
      <c r="G812" s="6" t="n">
        <v>1784838574</v>
      </c>
      <c r="H812" s="6" t="n">
        <v>1784839934</v>
      </c>
      <c r="J812" s="6" t="n">
        <v>0</v>
      </c>
      <c r="K812" s="6" t="n">
        <v>0</v>
      </c>
      <c r="L812" s="9" t="n">
        <f aca="false">IF(AND(E812&gt;=Scenario!$B$11,E812&lt;Scenario!$B$12),1,0)</f>
        <v>1</v>
      </c>
      <c r="M812" s="9" t="n">
        <f aca="false">IF(AND(L812=1,ISNUMBER(F812)),MAX(0,F812-E812)/60,"")</f>
        <v>29.5</v>
      </c>
      <c r="N812" s="9" t="n">
        <f aca="false">IF(AND(L812=1,ISNUMBER(G812)),MAX(0,G812-E812)/60,"")</f>
        <v>27.9333333333333</v>
      </c>
      <c r="O812" s="9" t="n">
        <f aca="false">IF(ISNUMBER(H812),IF(AND(H812&gt;=Scenario!$B$11,H812&lt;Scenario!$B$12),1,0),0)</f>
        <v>1</v>
      </c>
      <c r="P812" s="9" t="n">
        <f aca="false">IF(O812=1,MAX(0,H812-E812)/60,"")</f>
        <v>50.6</v>
      </c>
      <c r="Q812" s="9" t="n">
        <f aca="false">INDEX(Scenario!$B$18:$B$20,MATCH(B812,Scenario!$A$18:$A$20,0))</f>
        <v>240</v>
      </c>
      <c r="R812" s="9" t="n">
        <f aca="false">INDEX(Scenario!$C$18:$C$20,MATCH(B812,Scenario!$A$18:$A$20,0))</f>
        <v>4320</v>
      </c>
      <c r="S812" s="9" t="n">
        <f aca="false">IF(ISNUMBER(M812),IF(M812&lt;=Q812,1,0),"")</f>
        <v>1</v>
      </c>
      <c r="T812" s="9" t="n">
        <f aca="false">IF(ISNUMBER(P812),IF(P812&lt;=R812,1,0),"")</f>
        <v>1</v>
      </c>
      <c r="U812" s="9" t="n">
        <f aca="false">IF(E812&gt;Scenario!$B$14,0,IF(OR(AND(ISNUMBER(H812),H812&lt;=Scenario!$B$14),AND(ISNUMBER(I812),I812&lt;=Scenario!$B$14)),0,1))</f>
        <v>0</v>
      </c>
      <c r="V812" s="9" t="n">
        <f aca="false">IF(AND(U812=1,(Scenario!$B$14-E812)/60&gt;R812),1,0)</f>
        <v>0</v>
      </c>
      <c r="W812" s="9" t="n">
        <f aca="false">IF(OR(C812=Scenario!$B$22,C812=Scenario!$C$22),1,0)</f>
        <v>0</v>
      </c>
      <c r="X812" s="9" t="n">
        <f aca="false">IF(ISNUMBER(I812),1,0)</f>
        <v>0</v>
      </c>
      <c r="Y812" s="9" t="n">
        <f aca="false">MOD(INT(E812/86400)+3,7)</f>
        <v>3</v>
      </c>
      <c r="Z812" s="9" t="n">
        <f aca="false">MOD(INT(E812/3600),24)</f>
        <v>20</v>
      </c>
      <c r="AA812" s="6" t="s">
        <v>1869</v>
      </c>
    </row>
    <row r="813" customFormat="false" ht="15" hidden="false" customHeight="false" outlineLevel="0" collapsed="false">
      <c r="A813" s="6" t="s">
        <v>1870</v>
      </c>
      <c r="B813" s="6" t="s">
        <v>44</v>
      </c>
      <c r="C813" s="6" t="s">
        <v>288</v>
      </c>
      <c r="D813" s="6" t="s">
        <v>170</v>
      </c>
      <c r="E813" s="6" t="n">
        <v>1784836992</v>
      </c>
      <c r="F813" s="6" t="n">
        <v>1784837150</v>
      </c>
      <c r="G813" s="6" t="n">
        <v>1784837044</v>
      </c>
      <c r="H813" s="6" t="n">
        <v>1784838982</v>
      </c>
      <c r="J813" s="6" t="n">
        <v>0</v>
      </c>
      <c r="K813" s="6" t="n">
        <v>0</v>
      </c>
      <c r="L813" s="9" t="n">
        <f aca="false">IF(AND(E813&gt;=Scenario!$B$11,E813&lt;Scenario!$B$12),1,0)</f>
        <v>1</v>
      </c>
      <c r="M813" s="9" t="n">
        <f aca="false">IF(AND(L813=1,ISNUMBER(F813)),MAX(0,F813-E813)/60,"")</f>
        <v>2.63333333333333</v>
      </c>
      <c r="N813" s="9" t="n">
        <f aca="false">IF(AND(L813=1,ISNUMBER(G813)),MAX(0,G813-E813)/60,"")</f>
        <v>0.866666666666667</v>
      </c>
      <c r="O813" s="9" t="n">
        <f aca="false">IF(ISNUMBER(H813),IF(AND(H813&gt;=Scenario!$B$11,H813&lt;Scenario!$B$12),1,0),0)</f>
        <v>1</v>
      </c>
      <c r="P813" s="9" t="n">
        <f aca="false">IF(O813=1,MAX(0,H813-E813)/60,"")</f>
        <v>33.1666666666667</v>
      </c>
      <c r="Q813" s="9" t="n">
        <f aca="false">INDEX(Scenario!$B$18:$B$20,MATCH(B813,Scenario!$A$18:$A$20,0))</f>
        <v>240</v>
      </c>
      <c r="R813" s="9" t="n">
        <f aca="false">INDEX(Scenario!$C$18:$C$20,MATCH(B813,Scenario!$A$18:$A$20,0))</f>
        <v>4320</v>
      </c>
      <c r="S813" s="9" t="n">
        <f aca="false">IF(ISNUMBER(M813),IF(M813&lt;=Q813,1,0),"")</f>
        <v>1</v>
      </c>
      <c r="T813" s="9" t="n">
        <f aca="false">IF(ISNUMBER(P813),IF(P813&lt;=R813,1,0),"")</f>
        <v>1</v>
      </c>
      <c r="U813" s="9" t="n">
        <f aca="false">IF(E813&gt;Scenario!$B$14,0,IF(OR(AND(ISNUMBER(H813),H813&lt;=Scenario!$B$14),AND(ISNUMBER(I813),I813&lt;=Scenario!$B$14)),0,1))</f>
        <v>0</v>
      </c>
      <c r="V813" s="9" t="n">
        <f aca="false">IF(AND(U813=1,(Scenario!$B$14-E813)/60&gt;R813),1,0)</f>
        <v>0</v>
      </c>
      <c r="W813" s="9" t="n">
        <f aca="false">IF(OR(C813=Scenario!$B$22,C813=Scenario!$C$22),1,0)</f>
        <v>0</v>
      </c>
      <c r="X813" s="9" t="n">
        <f aca="false">IF(ISNUMBER(I813),1,0)</f>
        <v>0</v>
      </c>
      <c r="Y813" s="9" t="n">
        <f aca="false">MOD(INT(E813/86400)+3,7)</f>
        <v>3</v>
      </c>
      <c r="Z813" s="9" t="n">
        <f aca="false">MOD(INT(E813/3600),24)</f>
        <v>20</v>
      </c>
      <c r="AA813" s="6" t="s">
        <v>1871</v>
      </c>
    </row>
    <row r="814" customFormat="false" ht="15" hidden="false" customHeight="false" outlineLevel="0" collapsed="false">
      <c r="A814" s="6" t="s">
        <v>1872</v>
      </c>
      <c r="B814" s="6" t="s">
        <v>44</v>
      </c>
      <c r="C814" s="6" t="s">
        <v>249</v>
      </c>
      <c r="D814" s="6" t="s">
        <v>171</v>
      </c>
      <c r="E814" s="6" t="n">
        <v>1784837319</v>
      </c>
      <c r="F814" s="6" t="n">
        <v>1784840120</v>
      </c>
      <c r="G814" s="6" t="n">
        <v>1784839945</v>
      </c>
      <c r="H814" s="6" t="n">
        <v>1784843301</v>
      </c>
      <c r="J814" s="6" t="n">
        <v>0</v>
      </c>
      <c r="K814" s="6" t="n">
        <v>0</v>
      </c>
      <c r="L814" s="9" t="n">
        <f aca="false">IF(AND(E814&gt;=Scenario!$B$11,E814&lt;Scenario!$B$12),1,0)</f>
        <v>1</v>
      </c>
      <c r="M814" s="9" t="n">
        <f aca="false">IF(AND(L814=1,ISNUMBER(F814)),MAX(0,F814-E814)/60,"")</f>
        <v>46.6833333333333</v>
      </c>
      <c r="N814" s="9" t="n">
        <f aca="false">IF(AND(L814=1,ISNUMBER(G814)),MAX(0,G814-E814)/60,"")</f>
        <v>43.7666666666667</v>
      </c>
      <c r="O814" s="9" t="n">
        <f aca="false">IF(ISNUMBER(H814),IF(AND(H814&gt;=Scenario!$B$11,H814&lt;Scenario!$B$12),1,0),0)</f>
        <v>1</v>
      </c>
      <c r="P814" s="9" t="n">
        <f aca="false">IF(O814=1,MAX(0,H814-E814)/60,"")</f>
        <v>99.7</v>
      </c>
      <c r="Q814" s="9" t="n">
        <f aca="false">INDEX(Scenario!$B$18:$B$20,MATCH(B814,Scenario!$A$18:$A$20,0))</f>
        <v>240</v>
      </c>
      <c r="R814" s="9" t="n">
        <f aca="false">INDEX(Scenario!$C$18:$C$20,MATCH(B814,Scenario!$A$18:$A$20,0))</f>
        <v>4320</v>
      </c>
      <c r="S814" s="9" t="n">
        <f aca="false">IF(ISNUMBER(M814),IF(M814&lt;=Q814,1,0),"")</f>
        <v>1</v>
      </c>
      <c r="T814" s="9" t="n">
        <f aca="false">IF(ISNUMBER(P814),IF(P814&lt;=R814,1,0),"")</f>
        <v>1</v>
      </c>
      <c r="U814" s="9" t="n">
        <f aca="false">IF(E814&gt;Scenario!$B$14,0,IF(OR(AND(ISNUMBER(H814),H814&lt;=Scenario!$B$14),AND(ISNUMBER(I814),I814&lt;=Scenario!$B$14)),0,1))</f>
        <v>0</v>
      </c>
      <c r="V814" s="9" t="n">
        <f aca="false">IF(AND(U814=1,(Scenario!$B$14-E814)/60&gt;R814),1,0)</f>
        <v>0</v>
      </c>
      <c r="W814" s="9" t="n">
        <f aca="false">IF(OR(C814=Scenario!$B$22,C814=Scenario!$C$22),1,0)</f>
        <v>0</v>
      </c>
      <c r="X814" s="9" t="n">
        <f aca="false">IF(ISNUMBER(I814),1,0)</f>
        <v>0</v>
      </c>
      <c r="Y814" s="9" t="n">
        <f aca="false">MOD(INT(E814/86400)+3,7)</f>
        <v>3</v>
      </c>
      <c r="Z814" s="9" t="n">
        <f aca="false">MOD(INT(E814/3600),24)</f>
        <v>20</v>
      </c>
      <c r="AA814" s="6" t="s">
        <v>1873</v>
      </c>
    </row>
    <row r="815" customFormat="false" ht="15" hidden="false" customHeight="false" outlineLevel="0" collapsed="false">
      <c r="A815" s="6" t="s">
        <v>1874</v>
      </c>
      <c r="B815" s="6" t="s">
        <v>44</v>
      </c>
      <c r="C815" s="6" t="s">
        <v>249</v>
      </c>
      <c r="D815" s="6" t="s">
        <v>172</v>
      </c>
      <c r="E815" s="6" t="n">
        <v>1784838361</v>
      </c>
      <c r="F815" s="6" t="n">
        <v>1784840928</v>
      </c>
      <c r="G815" s="6" t="n">
        <v>1784840808</v>
      </c>
      <c r="H815" s="6" t="n">
        <v>1784844674</v>
      </c>
      <c r="J815" s="6" t="n">
        <v>0</v>
      </c>
      <c r="K815" s="6" t="n">
        <v>0</v>
      </c>
      <c r="L815" s="9" t="n">
        <f aca="false">IF(AND(E815&gt;=Scenario!$B$11,E815&lt;Scenario!$B$12),1,0)</f>
        <v>1</v>
      </c>
      <c r="M815" s="9" t="n">
        <f aca="false">IF(AND(L815=1,ISNUMBER(F815)),MAX(0,F815-E815)/60,"")</f>
        <v>42.7833333333333</v>
      </c>
      <c r="N815" s="9" t="n">
        <f aca="false">IF(AND(L815=1,ISNUMBER(G815)),MAX(0,G815-E815)/60,"")</f>
        <v>40.7833333333333</v>
      </c>
      <c r="O815" s="9" t="n">
        <f aca="false">IF(ISNUMBER(H815),IF(AND(H815&gt;=Scenario!$B$11,H815&lt;Scenario!$B$12),1,0),0)</f>
        <v>1</v>
      </c>
      <c r="P815" s="9" t="n">
        <f aca="false">IF(O815=1,MAX(0,H815-E815)/60,"")</f>
        <v>105.216666666667</v>
      </c>
      <c r="Q815" s="9" t="n">
        <f aca="false">INDEX(Scenario!$B$18:$B$20,MATCH(B815,Scenario!$A$18:$A$20,0))</f>
        <v>240</v>
      </c>
      <c r="R815" s="9" t="n">
        <f aca="false">INDEX(Scenario!$C$18:$C$20,MATCH(B815,Scenario!$A$18:$A$20,0))</f>
        <v>4320</v>
      </c>
      <c r="S815" s="9" t="n">
        <f aca="false">IF(ISNUMBER(M815),IF(M815&lt;=Q815,1,0),"")</f>
        <v>1</v>
      </c>
      <c r="T815" s="9" t="n">
        <f aca="false">IF(ISNUMBER(P815),IF(P815&lt;=R815,1,0),"")</f>
        <v>1</v>
      </c>
      <c r="U815" s="9" t="n">
        <f aca="false">IF(E815&gt;Scenario!$B$14,0,IF(OR(AND(ISNUMBER(H815),H815&lt;=Scenario!$B$14),AND(ISNUMBER(I815),I815&lt;=Scenario!$B$14)),0,1))</f>
        <v>0</v>
      </c>
      <c r="V815" s="9" t="n">
        <f aca="false">IF(AND(U815=1,(Scenario!$B$14-E815)/60&gt;R815),1,0)</f>
        <v>0</v>
      </c>
      <c r="W815" s="9" t="n">
        <f aca="false">IF(OR(C815=Scenario!$B$22,C815=Scenario!$C$22),1,0)</f>
        <v>0</v>
      </c>
      <c r="X815" s="9" t="n">
        <f aca="false">IF(ISNUMBER(I815),1,0)</f>
        <v>0</v>
      </c>
      <c r="Y815" s="9" t="n">
        <f aca="false">MOD(INT(E815/86400)+3,7)</f>
        <v>3</v>
      </c>
      <c r="Z815" s="9" t="n">
        <f aca="false">MOD(INT(E815/3600),24)</f>
        <v>20</v>
      </c>
      <c r="AA815" s="6" t="s">
        <v>1875</v>
      </c>
    </row>
    <row r="816" customFormat="false" ht="15" hidden="false" customHeight="false" outlineLevel="0" collapsed="false">
      <c r="A816" s="6" t="s">
        <v>1876</v>
      </c>
      <c r="B816" s="6" t="s">
        <v>44</v>
      </c>
      <c r="C816" s="6" t="s">
        <v>46</v>
      </c>
      <c r="D816" s="6" t="s">
        <v>171</v>
      </c>
      <c r="E816" s="6" t="n">
        <v>1784841558</v>
      </c>
      <c r="F816" s="6" t="n">
        <v>1784843444</v>
      </c>
      <c r="G816" s="6" t="n">
        <v>1784843345</v>
      </c>
      <c r="H816" s="6" t="n">
        <v>1784846255</v>
      </c>
      <c r="J816" s="6" t="n">
        <v>0</v>
      </c>
      <c r="K816" s="6" t="n">
        <v>0</v>
      </c>
      <c r="L816" s="9" t="n">
        <f aca="false">IF(AND(E816&gt;=Scenario!$B$11,E816&lt;Scenario!$B$12),1,0)</f>
        <v>1</v>
      </c>
      <c r="M816" s="9" t="n">
        <f aca="false">IF(AND(L816=1,ISNUMBER(F816)),MAX(0,F816-E816)/60,"")</f>
        <v>31.4333333333333</v>
      </c>
      <c r="N816" s="9" t="n">
        <f aca="false">IF(AND(L816=1,ISNUMBER(G816)),MAX(0,G816-E816)/60,"")</f>
        <v>29.7833333333333</v>
      </c>
      <c r="O816" s="9" t="n">
        <f aca="false">IF(ISNUMBER(H816),IF(AND(H816&gt;=Scenario!$B$11,H816&lt;Scenario!$B$12),1,0),0)</f>
        <v>1</v>
      </c>
      <c r="P816" s="9" t="n">
        <f aca="false">IF(O816=1,MAX(0,H816-E816)/60,"")</f>
        <v>78.2833333333333</v>
      </c>
      <c r="Q816" s="9" t="n">
        <f aca="false">INDEX(Scenario!$B$18:$B$20,MATCH(B816,Scenario!$A$18:$A$20,0))</f>
        <v>240</v>
      </c>
      <c r="R816" s="9" t="n">
        <f aca="false">INDEX(Scenario!$C$18:$C$20,MATCH(B816,Scenario!$A$18:$A$20,0))</f>
        <v>4320</v>
      </c>
      <c r="S816" s="9" t="n">
        <f aca="false">IF(ISNUMBER(M816),IF(M816&lt;=Q816,1,0),"")</f>
        <v>1</v>
      </c>
      <c r="T816" s="9" t="n">
        <f aca="false">IF(ISNUMBER(P816),IF(P816&lt;=R816,1,0),"")</f>
        <v>1</v>
      </c>
      <c r="U816" s="9" t="n">
        <f aca="false">IF(E816&gt;Scenario!$B$14,0,IF(OR(AND(ISNUMBER(H816),H816&lt;=Scenario!$B$14),AND(ISNUMBER(I816),I816&lt;=Scenario!$B$14)),0,1))</f>
        <v>0</v>
      </c>
      <c r="V816" s="9" t="n">
        <f aca="false">IF(AND(U816=1,(Scenario!$B$14-E816)/60&gt;R816),1,0)</f>
        <v>0</v>
      </c>
      <c r="W816" s="9" t="n">
        <f aca="false">IF(OR(C816=Scenario!$B$22,C816=Scenario!$C$22),1,0)</f>
        <v>1</v>
      </c>
      <c r="X816" s="9" t="n">
        <f aca="false">IF(ISNUMBER(I816),1,0)</f>
        <v>0</v>
      </c>
      <c r="Y816" s="9" t="n">
        <f aca="false">MOD(INT(E816/86400)+3,7)</f>
        <v>3</v>
      </c>
      <c r="Z816" s="9" t="n">
        <f aca="false">MOD(INT(E816/3600),24)</f>
        <v>21</v>
      </c>
      <c r="AA816" s="6" t="s">
        <v>1877</v>
      </c>
    </row>
    <row r="817" customFormat="false" ht="15" hidden="false" customHeight="false" outlineLevel="0" collapsed="false">
      <c r="A817" s="6" t="s">
        <v>1878</v>
      </c>
      <c r="B817" s="6" t="s">
        <v>44</v>
      </c>
      <c r="C817" s="6" t="s">
        <v>249</v>
      </c>
      <c r="D817" s="6" t="s">
        <v>170</v>
      </c>
      <c r="E817" s="6" t="n">
        <v>1784868768</v>
      </c>
      <c r="F817" s="6" t="n">
        <v>1784869427</v>
      </c>
      <c r="G817" s="6" t="n">
        <v>1784869248</v>
      </c>
      <c r="H817" s="6" t="n">
        <v>1784871081</v>
      </c>
      <c r="J817" s="6" t="n">
        <v>0</v>
      </c>
      <c r="K817" s="6" t="n">
        <v>0</v>
      </c>
      <c r="L817" s="9" t="n">
        <f aca="false">IF(AND(E817&gt;=Scenario!$B$11,E817&lt;Scenario!$B$12),1,0)</f>
        <v>1</v>
      </c>
      <c r="M817" s="9" t="n">
        <f aca="false">IF(AND(L817=1,ISNUMBER(F817)),MAX(0,F817-E817)/60,"")</f>
        <v>10.9833333333333</v>
      </c>
      <c r="N817" s="9" t="n">
        <f aca="false">IF(AND(L817=1,ISNUMBER(G817)),MAX(0,G817-E817)/60,"")</f>
        <v>8</v>
      </c>
      <c r="O817" s="9" t="n">
        <f aca="false">IF(ISNUMBER(H817),IF(AND(H817&gt;=Scenario!$B$11,H817&lt;Scenario!$B$12),1,0),0)</f>
        <v>1</v>
      </c>
      <c r="P817" s="9" t="n">
        <f aca="false">IF(O817=1,MAX(0,H817-E817)/60,"")</f>
        <v>38.55</v>
      </c>
      <c r="Q817" s="9" t="n">
        <f aca="false">INDEX(Scenario!$B$18:$B$20,MATCH(B817,Scenario!$A$18:$A$20,0))</f>
        <v>240</v>
      </c>
      <c r="R817" s="9" t="n">
        <f aca="false">INDEX(Scenario!$C$18:$C$20,MATCH(B817,Scenario!$A$18:$A$20,0))</f>
        <v>4320</v>
      </c>
      <c r="S817" s="9" t="n">
        <f aca="false">IF(ISNUMBER(M817),IF(M817&lt;=Q817,1,0),"")</f>
        <v>1</v>
      </c>
      <c r="T817" s="9" t="n">
        <f aca="false">IF(ISNUMBER(P817),IF(P817&lt;=R817,1,0),"")</f>
        <v>1</v>
      </c>
      <c r="U817" s="9" t="n">
        <f aca="false">IF(E817&gt;Scenario!$B$14,0,IF(OR(AND(ISNUMBER(H817),H817&lt;=Scenario!$B$14),AND(ISNUMBER(I817),I817&lt;=Scenario!$B$14)),0,1))</f>
        <v>0</v>
      </c>
      <c r="V817" s="9" t="n">
        <f aca="false">IF(AND(U817=1,(Scenario!$B$14-E817)/60&gt;R817),1,0)</f>
        <v>0</v>
      </c>
      <c r="W817" s="9" t="n">
        <f aca="false">IF(OR(C817=Scenario!$B$22,C817=Scenario!$C$22),1,0)</f>
        <v>0</v>
      </c>
      <c r="X817" s="9" t="n">
        <f aca="false">IF(ISNUMBER(I817),1,0)</f>
        <v>0</v>
      </c>
      <c r="Y817" s="9" t="n">
        <f aca="false">MOD(INT(E817/86400)+3,7)</f>
        <v>4</v>
      </c>
      <c r="Z817" s="9" t="n">
        <f aca="false">MOD(INT(E817/3600),24)</f>
        <v>4</v>
      </c>
      <c r="AA817" s="6" t="s">
        <v>1879</v>
      </c>
    </row>
    <row r="818" customFormat="false" ht="15" hidden="false" customHeight="false" outlineLevel="0" collapsed="false">
      <c r="A818" s="6" t="s">
        <v>1880</v>
      </c>
      <c r="B818" s="6" t="s">
        <v>43</v>
      </c>
      <c r="C818" s="6" t="s">
        <v>288</v>
      </c>
      <c r="D818" s="6" t="s">
        <v>172</v>
      </c>
      <c r="E818" s="6" t="n">
        <v>1784871614</v>
      </c>
      <c r="F818" s="6" t="n">
        <v>1784871877</v>
      </c>
      <c r="G818" s="6" t="n">
        <v>1784871664</v>
      </c>
      <c r="H818" s="6" t="n">
        <v>1784873206</v>
      </c>
      <c r="J818" s="6" t="n">
        <v>0</v>
      </c>
      <c r="K818" s="6" t="n">
        <v>0</v>
      </c>
      <c r="L818" s="9" t="n">
        <f aca="false">IF(AND(E818&gt;=Scenario!$B$11,E818&lt;Scenario!$B$12),1,0)</f>
        <v>1</v>
      </c>
      <c r="M818" s="9" t="n">
        <f aca="false">IF(AND(L818=1,ISNUMBER(F818)),MAX(0,F818-E818)/60,"")</f>
        <v>4.38333333333333</v>
      </c>
      <c r="N818" s="9" t="n">
        <f aca="false">IF(AND(L818=1,ISNUMBER(G818)),MAX(0,G818-E818)/60,"")</f>
        <v>0.833333333333333</v>
      </c>
      <c r="O818" s="9" t="n">
        <f aca="false">IF(ISNUMBER(H818),IF(AND(H818&gt;=Scenario!$B$11,H818&lt;Scenario!$B$12),1,0),0)</f>
        <v>1</v>
      </c>
      <c r="P818" s="9" t="n">
        <f aca="false">IF(O818=1,MAX(0,H818-E818)/60,"")</f>
        <v>26.5333333333333</v>
      </c>
      <c r="Q818" s="9" t="n">
        <f aca="false">INDEX(Scenario!$B$18:$B$20,MATCH(B818,Scenario!$A$18:$A$20,0))</f>
        <v>60</v>
      </c>
      <c r="R818" s="9" t="n">
        <f aca="false">INDEX(Scenario!$C$18:$C$20,MATCH(B818,Scenario!$A$18:$A$20,0))</f>
        <v>1440</v>
      </c>
      <c r="S818" s="9" t="n">
        <f aca="false">IF(ISNUMBER(M818),IF(M818&lt;=Q818,1,0),"")</f>
        <v>1</v>
      </c>
      <c r="T818" s="9" t="n">
        <f aca="false">IF(ISNUMBER(P818),IF(P818&lt;=R818,1,0),"")</f>
        <v>1</v>
      </c>
      <c r="U818" s="9" t="n">
        <f aca="false">IF(E818&gt;Scenario!$B$14,0,IF(OR(AND(ISNUMBER(H818),H818&lt;=Scenario!$B$14),AND(ISNUMBER(I818),I818&lt;=Scenario!$B$14)),0,1))</f>
        <v>0</v>
      </c>
      <c r="V818" s="9" t="n">
        <f aca="false">IF(AND(U818=1,(Scenario!$B$14-E818)/60&gt;R818),1,0)</f>
        <v>0</v>
      </c>
      <c r="W818" s="9" t="n">
        <f aca="false">IF(OR(C818=Scenario!$B$22,C818=Scenario!$C$22),1,0)</f>
        <v>0</v>
      </c>
      <c r="X818" s="9" t="n">
        <f aca="false">IF(ISNUMBER(I818),1,0)</f>
        <v>0</v>
      </c>
      <c r="Y818" s="9" t="n">
        <f aca="false">MOD(INT(E818/86400)+3,7)</f>
        <v>4</v>
      </c>
      <c r="Z818" s="9" t="n">
        <f aca="false">MOD(INT(E818/3600),24)</f>
        <v>5</v>
      </c>
      <c r="AA818" s="6" t="s">
        <v>1881</v>
      </c>
    </row>
    <row r="819" customFormat="false" ht="15" hidden="false" customHeight="false" outlineLevel="0" collapsed="false">
      <c r="A819" s="6" t="s">
        <v>1882</v>
      </c>
      <c r="B819" s="6" t="s">
        <v>42</v>
      </c>
      <c r="C819" s="6" t="s">
        <v>46</v>
      </c>
      <c r="D819" s="6" t="s">
        <v>172</v>
      </c>
      <c r="E819" s="6" t="n">
        <v>1784877150</v>
      </c>
      <c r="F819" s="6" t="n">
        <v>1784877433</v>
      </c>
      <c r="G819" s="6" t="n">
        <v>1784877198</v>
      </c>
      <c r="H819" s="6" t="n">
        <v>1784880892</v>
      </c>
      <c r="J819" s="6" t="n">
        <v>0</v>
      </c>
      <c r="K819" s="6" t="n">
        <v>0</v>
      </c>
      <c r="L819" s="9" t="n">
        <f aca="false">IF(AND(E819&gt;=Scenario!$B$11,E819&lt;Scenario!$B$12),1,0)</f>
        <v>1</v>
      </c>
      <c r="M819" s="9" t="n">
        <f aca="false">IF(AND(L819=1,ISNUMBER(F819)),MAX(0,F819-E819)/60,"")</f>
        <v>4.71666666666667</v>
      </c>
      <c r="N819" s="9" t="n">
        <f aca="false">IF(AND(L819=1,ISNUMBER(G819)),MAX(0,G819-E819)/60,"")</f>
        <v>0.8</v>
      </c>
      <c r="O819" s="9" t="n">
        <f aca="false">IF(ISNUMBER(H819),IF(AND(H819&gt;=Scenario!$B$11,H819&lt;Scenario!$B$12),1,0),0)</f>
        <v>1</v>
      </c>
      <c r="P819" s="9" t="n">
        <f aca="false">IF(O819=1,MAX(0,H819-E819)/60,"")</f>
        <v>62.3666666666667</v>
      </c>
      <c r="Q819" s="9" t="n">
        <f aca="false">INDEX(Scenario!$B$18:$B$20,MATCH(B819,Scenario!$A$18:$A$20,0))</f>
        <v>15</v>
      </c>
      <c r="R819" s="9" t="n">
        <f aca="false">INDEX(Scenario!$C$18:$C$20,MATCH(B819,Scenario!$A$18:$A$20,0))</f>
        <v>240</v>
      </c>
      <c r="S819" s="9" t="n">
        <f aca="false">IF(ISNUMBER(M819),IF(M819&lt;=Q819,1,0),"")</f>
        <v>1</v>
      </c>
      <c r="T819" s="9" t="n">
        <f aca="false">IF(ISNUMBER(P819),IF(P819&lt;=R819,1,0),"")</f>
        <v>1</v>
      </c>
      <c r="U819" s="9" t="n">
        <f aca="false">IF(E819&gt;Scenario!$B$14,0,IF(OR(AND(ISNUMBER(H819),H819&lt;=Scenario!$B$14),AND(ISNUMBER(I819),I819&lt;=Scenario!$B$14)),0,1))</f>
        <v>0</v>
      </c>
      <c r="V819" s="9" t="n">
        <f aca="false">IF(AND(U819=1,(Scenario!$B$14-E819)/60&gt;R819),1,0)</f>
        <v>0</v>
      </c>
      <c r="W819" s="9" t="n">
        <f aca="false">IF(OR(C819=Scenario!$B$22,C819=Scenario!$C$22),1,0)</f>
        <v>1</v>
      </c>
      <c r="X819" s="9" t="n">
        <f aca="false">IF(ISNUMBER(I819),1,0)</f>
        <v>0</v>
      </c>
      <c r="Y819" s="9" t="n">
        <f aca="false">MOD(INT(E819/86400)+3,7)</f>
        <v>4</v>
      </c>
      <c r="Z819" s="9" t="n">
        <f aca="false">MOD(INT(E819/3600),24)</f>
        <v>7</v>
      </c>
      <c r="AA819" s="6" t="s">
        <v>1883</v>
      </c>
    </row>
    <row r="820" customFormat="false" ht="15" hidden="false" customHeight="false" outlineLevel="0" collapsed="false">
      <c r="A820" s="6" t="s">
        <v>1884</v>
      </c>
      <c r="B820" s="6" t="s">
        <v>43</v>
      </c>
      <c r="C820" s="6" t="s">
        <v>46</v>
      </c>
      <c r="D820" s="6" t="s">
        <v>172</v>
      </c>
      <c r="E820" s="6" t="n">
        <v>1784878243</v>
      </c>
      <c r="F820" s="6" t="n">
        <v>1784878441</v>
      </c>
      <c r="G820" s="6" t="n">
        <v>1784878253</v>
      </c>
      <c r="H820" s="6" t="n">
        <v>1784881950</v>
      </c>
      <c r="J820" s="6" t="n">
        <v>0</v>
      </c>
      <c r="K820" s="6" t="n">
        <v>0</v>
      </c>
      <c r="L820" s="9" t="n">
        <f aca="false">IF(AND(E820&gt;=Scenario!$B$11,E820&lt;Scenario!$B$12),1,0)</f>
        <v>1</v>
      </c>
      <c r="M820" s="9" t="n">
        <f aca="false">IF(AND(L820=1,ISNUMBER(F820)),MAX(0,F820-E820)/60,"")</f>
        <v>3.3</v>
      </c>
      <c r="N820" s="9" t="n">
        <f aca="false">IF(AND(L820=1,ISNUMBER(G820)),MAX(0,G820-E820)/60,"")</f>
        <v>0.166666666666667</v>
      </c>
      <c r="O820" s="9" t="n">
        <f aca="false">IF(ISNUMBER(H820),IF(AND(H820&gt;=Scenario!$B$11,H820&lt;Scenario!$B$12),1,0),0)</f>
        <v>1</v>
      </c>
      <c r="P820" s="9" t="n">
        <f aca="false">IF(O820=1,MAX(0,H820-E820)/60,"")</f>
        <v>61.7833333333333</v>
      </c>
      <c r="Q820" s="9" t="n">
        <f aca="false">INDEX(Scenario!$B$18:$B$20,MATCH(B820,Scenario!$A$18:$A$20,0))</f>
        <v>60</v>
      </c>
      <c r="R820" s="9" t="n">
        <f aca="false">INDEX(Scenario!$C$18:$C$20,MATCH(B820,Scenario!$A$18:$A$20,0))</f>
        <v>1440</v>
      </c>
      <c r="S820" s="9" t="n">
        <f aca="false">IF(ISNUMBER(M820),IF(M820&lt;=Q820,1,0),"")</f>
        <v>1</v>
      </c>
      <c r="T820" s="9" t="n">
        <f aca="false">IF(ISNUMBER(P820),IF(P820&lt;=R820,1,0),"")</f>
        <v>1</v>
      </c>
      <c r="U820" s="9" t="n">
        <f aca="false">IF(E820&gt;Scenario!$B$14,0,IF(OR(AND(ISNUMBER(H820),H820&lt;=Scenario!$B$14),AND(ISNUMBER(I820),I820&lt;=Scenario!$B$14)),0,1))</f>
        <v>0</v>
      </c>
      <c r="V820" s="9" t="n">
        <f aca="false">IF(AND(U820=1,(Scenario!$B$14-E820)/60&gt;R820),1,0)</f>
        <v>0</v>
      </c>
      <c r="W820" s="9" t="n">
        <f aca="false">IF(OR(C820=Scenario!$B$22,C820=Scenario!$C$22),1,0)</f>
        <v>1</v>
      </c>
      <c r="X820" s="9" t="n">
        <f aca="false">IF(ISNUMBER(I820),1,0)</f>
        <v>0</v>
      </c>
      <c r="Y820" s="9" t="n">
        <f aca="false">MOD(INT(E820/86400)+3,7)</f>
        <v>4</v>
      </c>
      <c r="Z820" s="9" t="n">
        <f aca="false">MOD(INT(E820/3600),24)</f>
        <v>7</v>
      </c>
      <c r="AA820" s="6" t="s">
        <v>1885</v>
      </c>
    </row>
    <row r="821" customFormat="false" ht="15" hidden="false" customHeight="false" outlineLevel="0" collapsed="false">
      <c r="A821" s="6" t="s">
        <v>1886</v>
      </c>
      <c r="B821" s="6" t="s">
        <v>44</v>
      </c>
      <c r="C821" s="6" t="s">
        <v>249</v>
      </c>
      <c r="D821" s="6" t="s">
        <v>171</v>
      </c>
      <c r="E821" s="6" t="n">
        <v>1784880047</v>
      </c>
      <c r="F821" s="6" t="n">
        <v>1784880322</v>
      </c>
      <c r="G821" s="6" t="n">
        <v>1784880095</v>
      </c>
      <c r="H821" s="6" t="n">
        <v>1784896290</v>
      </c>
      <c r="J821" s="6" t="n">
        <v>0</v>
      </c>
      <c r="K821" s="6" t="n">
        <v>0</v>
      </c>
      <c r="L821" s="9" t="n">
        <f aca="false">IF(AND(E821&gt;=Scenario!$B$11,E821&lt;Scenario!$B$12),1,0)</f>
        <v>1</v>
      </c>
      <c r="M821" s="9" t="n">
        <f aca="false">IF(AND(L821=1,ISNUMBER(F821)),MAX(0,F821-E821)/60,"")</f>
        <v>4.58333333333333</v>
      </c>
      <c r="N821" s="9" t="n">
        <f aca="false">IF(AND(L821=1,ISNUMBER(G821)),MAX(0,G821-E821)/60,"")</f>
        <v>0.8</v>
      </c>
      <c r="O821" s="9" t="n">
        <f aca="false">IF(ISNUMBER(H821),IF(AND(H821&gt;=Scenario!$B$11,H821&lt;Scenario!$B$12),1,0),0)</f>
        <v>1</v>
      </c>
      <c r="P821" s="9" t="n">
        <f aca="false">IF(O821=1,MAX(0,H821-E821)/60,"")</f>
        <v>270.716666666667</v>
      </c>
      <c r="Q821" s="9" t="n">
        <f aca="false">INDEX(Scenario!$B$18:$B$20,MATCH(B821,Scenario!$A$18:$A$20,0))</f>
        <v>240</v>
      </c>
      <c r="R821" s="9" t="n">
        <f aca="false">INDEX(Scenario!$C$18:$C$20,MATCH(B821,Scenario!$A$18:$A$20,0))</f>
        <v>4320</v>
      </c>
      <c r="S821" s="9" t="n">
        <f aca="false">IF(ISNUMBER(M821),IF(M821&lt;=Q821,1,0),"")</f>
        <v>1</v>
      </c>
      <c r="T821" s="9" t="n">
        <f aca="false">IF(ISNUMBER(P821),IF(P821&lt;=R821,1,0),"")</f>
        <v>1</v>
      </c>
      <c r="U821" s="9" t="n">
        <f aca="false">IF(E821&gt;Scenario!$B$14,0,IF(OR(AND(ISNUMBER(H821),H821&lt;=Scenario!$B$14),AND(ISNUMBER(I821),I821&lt;=Scenario!$B$14)),0,1))</f>
        <v>0</v>
      </c>
      <c r="V821" s="9" t="n">
        <f aca="false">IF(AND(U821=1,(Scenario!$B$14-E821)/60&gt;R821),1,0)</f>
        <v>0</v>
      </c>
      <c r="W821" s="9" t="n">
        <f aca="false">IF(OR(C821=Scenario!$B$22,C821=Scenario!$C$22),1,0)</f>
        <v>0</v>
      </c>
      <c r="X821" s="9" t="n">
        <f aca="false">IF(ISNUMBER(I821),1,0)</f>
        <v>0</v>
      </c>
      <c r="Y821" s="9" t="n">
        <f aca="false">MOD(INT(E821/86400)+3,7)</f>
        <v>4</v>
      </c>
      <c r="Z821" s="9" t="n">
        <f aca="false">MOD(INT(E821/3600),24)</f>
        <v>8</v>
      </c>
      <c r="AA821" s="6" t="s">
        <v>1887</v>
      </c>
    </row>
    <row r="822" customFormat="false" ht="15" hidden="false" customHeight="false" outlineLevel="0" collapsed="false">
      <c r="A822" s="6" t="s">
        <v>1888</v>
      </c>
      <c r="B822" s="6" t="s">
        <v>44</v>
      </c>
      <c r="C822" s="6" t="s">
        <v>288</v>
      </c>
      <c r="D822" s="6" t="s">
        <v>171</v>
      </c>
      <c r="E822" s="6" t="n">
        <v>1784881114</v>
      </c>
      <c r="F822" s="6" t="n">
        <v>1784881348</v>
      </c>
      <c r="G822" s="6" t="n">
        <v>1784881132</v>
      </c>
      <c r="H822" s="6" t="n">
        <v>1785025517</v>
      </c>
      <c r="J822" s="6" t="n">
        <v>1</v>
      </c>
      <c r="K822" s="6" t="n">
        <v>0</v>
      </c>
      <c r="L822" s="9" t="n">
        <f aca="false">IF(AND(E822&gt;=Scenario!$B$11,E822&lt;Scenario!$B$12),1,0)</f>
        <v>1</v>
      </c>
      <c r="M822" s="9" t="n">
        <f aca="false">IF(AND(L822=1,ISNUMBER(F822)),MAX(0,F822-E822)/60,"")</f>
        <v>3.9</v>
      </c>
      <c r="N822" s="9" t="n">
        <f aca="false">IF(AND(L822=1,ISNUMBER(G822)),MAX(0,G822-E822)/60,"")</f>
        <v>0.3</v>
      </c>
      <c r="O822" s="9" t="n">
        <f aca="false">IF(ISNUMBER(H822),IF(AND(H822&gt;=Scenario!$B$11,H822&lt;Scenario!$B$12),1,0),0)</f>
        <v>1</v>
      </c>
      <c r="P822" s="9" t="n">
        <f aca="false">IF(O822=1,MAX(0,H822-E822)/60,"")</f>
        <v>2406.71666666667</v>
      </c>
      <c r="Q822" s="9" t="n">
        <f aca="false">INDEX(Scenario!$B$18:$B$20,MATCH(B822,Scenario!$A$18:$A$20,0))</f>
        <v>240</v>
      </c>
      <c r="R822" s="9" t="n">
        <f aca="false">INDEX(Scenario!$C$18:$C$20,MATCH(B822,Scenario!$A$18:$A$20,0))</f>
        <v>4320</v>
      </c>
      <c r="S822" s="9" t="n">
        <f aca="false">IF(ISNUMBER(M822),IF(M822&lt;=Q822,1,0),"")</f>
        <v>1</v>
      </c>
      <c r="T822" s="9" t="n">
        <f aca="false">IF(ISNUMBER(P822),IF(P822&lt;=R822,1,0),"")</f>
        <v>1</v>
      </c>
      <c r="U822" s="9" t="n">
        <f aca="false">IF(E822&gt;Scenario!$B$14,0,IF(OR(AND(ISNUMBER(H822),H822&lt;=Scenario!$B$14),AND(ISNUMBER(I822),I822&lt;=Scenario!$B$14)),0,1))</f>
        <v>0</v>
      </c>
      <c r="V822" s="9" t="n">
        <f aca="false">IF(AND(U822=1,(Scenario!$B$14-E822)/60&gt;R822),1,0)</f>
        <v>0</v>
      </c>
      <c r="W822" s="9" t="n">
        <f aca="false">IF(OR(C822=Scenario!$B$22,C822=Scenario!$C$22),1,0)</f>
        <v>0</v>
      </c>
      <c r="X822" s="9" t="n">
        <f aca="false">IF(ISNUMBER(I822),1,0)</f>
        <v>0</v>
      </c>
      <c r="Y822" s="9" t="n">
        <f aca="false">MOD(INT(E822/86400)+3,7)</f>
        <v>4</v>
      </c>
      <c r="Z822" s="9" t="n">
        <f aca="false">MOD(INT(E822/3600),24)</f>
        <v>8</v>
      </c>
      <c r="AA822" s="6" t="s">
        <v>1889</v>
      </c>
    </row>
    <row r="823" customFormat="false" ht="15" hidden="false" customHeight="false" outlineLevel="0" collapsed="false">
      <c r="A823" s="6" t="s">
        <v>1890</v>
      </c>
      <c r="B823" s="6" t="s">
        <v>44</v>
      </c>
      <c r="C823" s="6" t="s">
        <v>46</v>
      </c>
      <c r="D823" s="6" t="s">
        <v>171</v>
      </c>
      <c r="E823" s="6" t="n">
        <v>1784882226</v>
      </c>
      <c r="F823" s="6" t="n">
        <v>1784882328</v>
      </c>
      <c r="G823" s="6" t="n">
        <v>1784882236</v>
      </c>
      <c r="H823" s="6" t="n">
        <v>1784884411</v>
      </c>
      <c r="J823" s="6" t="n">
        <v>0</v>
      </c>
      <c r="K823" s="6" t="n">
        <v>0</v>
      </c>
      <c r="L823" s="9" t="n">
        <f aca="false">IF(AND(E823&gt;=Scenario!$B$11,E823&lt;Scenario!$B$12),1,0)</f>
        <v>1</v>
      </c>
      <c r="M823" s="9" t="n">
        <f aca="false">IF(AND(L823=1,ISNUMBER(F823)),MAX(0,F823-E823)/60,"")</f>
        <v>1.7</v>
      </c>
      <c r="N823" s="9" t="n">
        <f aca="false">IF(AND(L823=1,ISNUMBER(G823)),MAX(0,G823-E823)/60,"")</f>
        <v>0.166666666666667</v>
      </c>
      <c r="O823" s="9" t="n">
        <f aca="false">IF(ISNUMBER(H823),IF(AND(H823&gt;=Scenario!$B$11,H823&lt;Scenario!$B$12),1,0),0)</f>
        <v>1</v>
      </c>
      <c r="P823" s="9" t="n">
        <f aca="false">IF(O823=1,MAX(0,H823-E823)/60,"")</f>
        <v>36.4166666666667</v>
      </c>
      <c r="Q823" s="9" t="n">
        <f aca="false">INDEX(Scenario!$B$18:$B$20,MATCH(B823,Scenario!$A$18:$A$20,0))</f>
        <v>240</v>
      </c>
      <c r="R823" s="9" t="n">
        <f aca="false">INDEX(Scenario!$C$18:$C$20,MATCH(B823,Scenario!$A$18:$A$20,0))</f>
        <v>4320</v>
      </c>
      <c r="S823" s="9" t="n">
        <f aca="false">IF(ISNUMBER(M823),IF(M823&lt;=Q823,1,0),"")</f>
        <v>1</v>
      </c>
      <c r="T823" s="9" t="n">
        <f aca="false">IF(ISNUMBER(P823),IF(P823&lt;=R823,1,0),"")</f>
        <v>1</v>
      </c>
      <c r="U823" s="9" t="n">
        <f aca="false">IF(E823&gt;Scenario!$B$14,0,IF(OR(AND(ISNUMBER(H823),H823&lt;=Scenario!$B$14),AND(ISNUMBER(I823),I823&lt;=Scenario!$B$14)),0,1))</f>
        <v>0</v>
      </c>
      <c r="V823" s="9" t="n">
        <f aca="false">IF(AND(U823=1,(Scenario!$B$14-E823)/60&gt;R823),1,0)</f>
        <v>0</v>
      </c>
      <c r="W823" s="9" t="n">
        <f aca="false">IF(OR(C823=Scenario!$B$22,C823=Scenario!$C$22),1,0)</f>
        <v>1</v>
      </c>
      <c r="X823" s="9" t="n">
        <f aca="false">IF(ISNUMBER(I823),1,0)</f>
        <v>0</v>
      </c>
      <c r="Y823" s="9" t="n">
        <f aca="false">MOD(INT(E823/86400)+3,7)</f>
        <v>4</v>
      </c>
      <c r="Z823" s="9" t="n">
        <f aca="false">MOD(INT(E823/3600),24)</f>
        <v>8</v>
      </c>
      <c r="AA823" s="6" t="s">
        <v>1891</v>
      </c>
    </row>
    <row r="824" customFormat="false" ht="15" hidden="false" customHeight="false" outlineLevel="0" collapsed="false">
      <c r="A824" s="6" t="s">
        <v>1892</v>
      </c>
      <c r="B824" s="6" t="s">
        <v>44</v>
      </c>
      <c r="C824" s="6" t="s">
        <v>249</v>
      </c>
      <c r="D824" s="6" t="s">
        <v>171</v>
      </c>
      <c r="E824" s="6" t="n">
        <v>1784882481</v>
      </c>
      <c r="F824" s="6" t="n">
        <v>1784883776</v>
      </c>
      <c r="G824" s="6" t="n">
        <v>1784883590</v>
      </c>
      <c r="H824" s="6" t="n">
        <v>1784900581</v>
      </c>
      <c r="J824" s="6" t="n">
        <v>0</v>
      </c>
      <c r="K824" s="6" t="n">
        <v>0</v>
      </c>
      <c r="L824" s="9" t="n">
        <f aca="false">IF(AND(E824&gt;=Scenario!$B$11,E824&lt;Scenario!$B$12),1,0)</f>
        <v>1</v>
      </c>
      <c r="M824" s="9" t="n">
        <f aca="false">IF(AND(L824=1,ISNUMBER(F824)),MAX(0,F824-E824)/60,"")</f>
        <v>21.5833333333333</v>
      </c>
      <c r="N824" s="9" t="n">
        <f aca="false">IF(AND(L824=1,ISNUMBER(G824)),MAX(0,G824-E824)/60,"")</f>
        <v>18.4833333333333</v>
      </c>
      <c r="O824" s="9" t="n">
        <f aca="false">IF(ISNUMBER(H824),IF(AND(H824&gt;=Scenario!$B$11,H824&lt;Scenario!$B$12),1,0),0)</f>
        <v>1</v>
      </c>
      <c r="P824" s="9" t="n">
        <f aca="false">IF(O824=1,MAX(0,H824-E824)/60,"")</f>
        <v>301.666666666667</v>
      </c>
      <c r="Q824" s="9" t="n">
        <f aca="false">INDEX(Scenario!$B$18:$B$20,MATCH(B824,Scenario!$A$18:$A$20,0))</f>
        <v>240</v>
      </c>
      <c r="R824" s="9" t="n">
        <f aca="false">INDEX(Scenario!$C$18:$C$20,MATCH(B824,Scenario!$A$18:$A$20,0))</f>
        <v>4320</v>
      </c>
      <c r="S824" s="9" t="n">
        <f aca="false">IF(ISNUMBER(M824),IF(M824&lt;=Q824,1,0),"")</f>
        <v>1</v>
      </c>
      <c r="T824" s="9" t="n">
        <f aca="false">IF(ISNUMBER(P824),IF(P824&lt;=R824,1,0),"")</f>
        <v>1</v>
      </c>
      <c r="U824" s="9" t="n">
        <f aca="false">IF(E824&gt;Scenario!$B$14,0,IF(OR(AND(ISNUMBER(H824),H824&lt;=Scenario!$B$14),AND(ISNUMBER(I824),I824&lt;=Scenario!$B$14)),0,1))</f>
        <v>0</v>
      </c>
      <c r="V824" s="9" t="n">
        <f aca="false">IF(AND(U824=1,(Scenario!$B$14-E824)/60&gt;R824),1,0)</f>
        <v>0</v>
      </c>
      <c r="W824" s="9" t="n">
        <f aca="false">IF(OR(C824=Scenario!$B$22,C824=Scenario!$C$22),1,0)</f>
        <v>0</v>
      </c>
      <c r="X824" s="9" t="n">
        <f aca="false">IF(ISNUMBER(I824),1,0)</f>
        <v>0</v>
      </c>
      <c r="Y824" s="9" t="n">
        <f aca="false">MOD(INT(E824/86400)+3,7)</f>
        <v>4</v>
      </c>
      <c r="Z824" s="9" t="n">
        <f aca="false">MOD(INT(E824/3600),24)</f>
        <v>8</v>
      </c>
      <c r="AA824" s="6" t="s">
        <v>1893</v>
      </c>
    </row>
    <row r="825" customFormat="false" ht="15" hidden="false" customHeight="false" outlineLevel="0" collapsed="false">
      <c r="A825" s="6" t="s">
        <v>1894</v>
      </c>
      <c r="B825" s="6" t="s">
        <v>43</v>
      </c>
      <c r="C825" s="6" t="s">
        <v>249</v>
      </c>
      <c r="D825" s="6" t="s">
        <v>172</v>
      </c>
      <c r="E825" s="6" t="n">
        <v>1784883316</v>
      </c>
      <c r="F825" s="6" t="n">
        <v>1784883581</v>
      </c>
      <c r="G825" s="6" t="n">
        <v>1784883369</v>
      </c>
      <c r="H825" s="6" t="n">
        <v>1784894621</v>
      </c>
      <c r="J825" s="6" t="n">
        <v>0</v>
      </c>
      <c r="K825" s="6" t="n">
        <v>0</v>
      </c>
      <c r="L825" s="9" t="n">
        <f aca="false">IF(AND(E825&gt;=Scenario!$B$11,E825&lt;Scenario!$B$12),1,0)</f>
        <v>1</v>
      </c>
      <c r="M825" s="9" t="n">
        <f aca="false">IF(AND(L825=1,ISNUMBER(F825)),MAX(0,F825-E825)/60,"")</f>
        <v>4.41666666666667</v>
      </c>
      <c r="N825" s="9" t="n">
        <f aca="false">IF(AND(L825=1,ISNUMBER(G825)),MAX(0,G825-E825)/60,"")</f>
        <v>0.883333333333333</v>
      </c>
      <c r="O825" s="9" t="n">
        <f aca="false">IF(ISNUMBER(H825),IF(AND(H825&gt;=Scenario!$B$11,H825&lt;Scenario!$B$12),1,0),0)</f>
        <v>1</v>
      </c>
      <c r="P825" s="9" t="n">
        <f aca="false">IF(O825=1,MAX(0,H825-E825)/60,"")</f>
        <v>188.416666666667</v>
      </c>
      <c r="Q825" s="9" t="n">
        <f aca="false">INDEX(Scenario!$B$18:$B$20,MATCH(B825,Scenario!$A$18:$A$20,0))</f>
        <v>60</v>
      </c>
      <c r="R825" s="9" t="n">
        <f aca="false">INDEX(Scenario!$C$18:$C$20,MATCH(B825,Scenario!$A$18:$A$20,0))</f>
        <v>1440</v>
      </c>
      <c r="S825" s="9" t="n">
        <f aca="false">IF(ISNUMBER(M825),IF(M825&lt;=Q825,1,0),"")</f>
        <v>1</v>
      </c>
      <c r="T825" s="9" t="n">
        <f aca="false">IF(ISNUMBER(P825),IF(P825&lt;=R825,1,0),"")</f>
        <v>1</v>
      </c>
      <c r="U825" s="9" t="n">
        <f aca="false">IF(E825&gt;Scenario!$B$14,0,IF(OR(AND(ISNUMBER(H825),H825&lt;=Scenario!$B$14),AND(ISNUMBER(I825),I825&lt;=Scenario!$B$14)),0,1))</f>
        <v>0</v>
      </c>
      <c r="V825" s="9" t="n">
        <f aca="false">IF(AND(U825=1,(Scenario!$B$14-E825)/60&gt;R825),1,0)</f>
        <v>0</v>
      </c>
      <c r="W825" s="9" t="n">
        <f aca="false">IF(OR(C825=Scenario!$B$22,C825=Scenario!$C$22),1,0)</f>
        <v>0</v>
      </c>
      <c r="X825" s="9" t="n">
        <f aca="false">IF(ISNUMBER(I825),1,0)</f>
        <v>0</v>
      </c>
      <c r="Y825" s="9" t="n">
        <f aca="false">MOD(INT(E825/86400)+3,7)</f>
        <v>4</v>
      </c>
      <c r="Z825" s="9" t="n">
        <f aca="false">MOD(INT(E825/3600),24)</f>
        <v>8</v>
      </c>
      <c r="AA825" s="6" t="s">
        <v>1895</v>
      </c>
    </row>
    <row r="826" customFormat="false" ht="15" hidden="false" customHeight="false" outlineLevel="0" collapsed="false">
      <c r="A826" s="6" t="s">
        <v>1896</v>
      </c>
      <c r="B826" s="6" t="s">
        <v>44</v>
      </c>
      <c r="C826" s="6" t="s">
        <v>249</v>
      </c>
      <c r="D826" s="6" t="s">
        <v>172</v>
      </c>
      <c r="E826" s="6" t="n">
        <v>1784883899</v>
      </c>
      <c r="F826" s="6" t="n">
        <v>1784884008</v>
      </c>
      <c r="G826" s="6" t="n">
        <v>1784883915</v>
      </c>
      <c r="H826" s="6" t="n">
        <v>1784886084</v>
      </c>
      <c r="J826" s="6" t="n">
        <v>0</v>
      </c>
      <c r="K826" s="6" t="n">
        <v>1</v>
      </c>
      <c r="L826" s="9" t="n">
        <f aca="false">IF(AND(E826&gt;=Scenario!$B$11,E826&lt;Scenario!$B$12),1,0)</f>
        <v>1</v>
      </c>
      <c r="M826" s="9" t="n">
        <f aca="false">IF(AND(L826=1,ISNUMBER(F826)),MAX(0,F826-E826)/60,"")</f>
        <v>1.81666666666667</v>
      </c>
      <c r="N826" s="9" t="n">
        <f aca="false">IF(AND(L826=1,ISNUMBER(G826)),MAX(0,G826-E826)/60,"")</f>
        <v>0.266666666666667</v>
      </c>
      <c r="O826" s="9" t="n">
        <f aca="false">IF(ISNUMBER(H826),IF(AND(H826&gt;=Scenario!$B$11,H826&lt;Scenario!$B$12),1,0),0)</f>
        <v>1</v>
      </c>
      <c r="P826" s="9" t="n">
        <f aca="false">IF(O826=1,MAX(0,H826-E826)/60,"")</f>
        <v>36.4166666666667</v>
      </c>
      <c r="Q826" s="9" t="n">
        <f aca="false">INDEX(Scenario!$B$18:$B$20,MATCH(B826,Scenario!$A$18:$A$20,0))</f>
        <v>240</v>
      </c>
      <c r="R826" s="9" t="n">
        <f aca="false">INDEX(Scenario!$C$18:$C$20,MATCH(B826,Scenario!$A$18:$A$20,0))</f>
        <v>4320</v>
      </c>
      <c r="S826" s="9" t="n">
        <f aca="false">IF(ISNUMBER(M826),IF(M826&lt;=Q826,1,0),"")</f>
        <v>1</v>
      </c>
      <c r="T826" s="9" t="n">
        <f aca="false">IF(ISNUMBER(P826),IF(P826&lt;=R826,1,0),"")</f>
        <v>1</v>
      </c>
      <c r="U826" s="9" t="n">
        <f aca="false">IF(E826&gt;Scenario!$B$14,0,IF(OR(AND(ISNUMBER(H826),H826&lt;=Scenario!$B$14),AND(ISNUMBER(I826),I826&lt;=Scenario!$B$14)),0,1))</f>
        <v>0</v>
      </c>
      <c r="V826" s="9" t="n">
        <f aca="false">IF(AND(U826=1,(Scenario!$B$14-E826)/60&gt;R826),1,0)</f>
        <v>0</v>
      </c>
      <c r="W826" s="9" t="n">
        <f aca="false">IF(OR(C826=Scenario!$B$22,C826=Scenario!$C$22),1,0)</f>
        <v>0</v>
      </c>
      <c r="X826" s="9" t="n">
        <f aca="false">IF(ISNUMBER(I826),1,0)</f>
        <v>0</v>
      </c>
      <c r="Y826" s="9" t="n">
        <f aca="false">MOD(INT(E826/86400)+3,7)</f>
        <v>4</v>
      </c>
      <c r="Z826" s="9" t="n">
        <f aca="false">MOD(INT(E826/3600),24)</f>
        <v>9</v>
      </c>
      <c r="AA826" s="6" t="s">
        <v>1897</v>
      </c>
    </row>
    <row r="827" customFormat="false" ht="15" hidden="false" customHeight="false" outlineLevel="0" collapsed="false">
      <c r="A827" s="6" t="s">
        <v>1898</v>
      </c>
      <c r="B827" s="6" t="s">
        <v>43</v>
      </c>
      <c r="C827" s="6" t="s">
        <v>46</v>
      </c>
      <c r="D827" s="6" t="s">
        <v>170</v>
      </c>
      <c r="E827" s="6" t="n">
        <v>1784884579</v>
      </c>
      <c r="F827" s="6" t="n">
        <v>1784884673</v>
      </c>
      <c r="G827" s="6" t="n">
        <v>1784884608</v>
      </c>
      <c r="H827" s="6" t="n">
        <v>1784887236</v>
      </c>
      <c r="J827" s="6" t="n">
        <v>0</v>
      </c>
      <c r="K827" s="6" t="n">
        <v>0</v>
      </c>
      <c r="L827" s="9" t="n">
        <f aca="false">IF(AND(E827&gt;=Scenario!$B$11,E827&lt;Scenario!$B$12),1,0)</f>
        <v>1</v>
      </c>
      <c r="M827" s="9" t="n">
        <f aca="false">IF(AND(L827=1,ISNUMBER(F827)),MAX(0,F827-E827)/60,"")</f>
        <v>1.56666666666667</v>
      </c>
      <c r="N827" s="9" t="n">
        <f aca="false">IF(AND(L827=1,ISNUMBER(G827)),MAX(0,G827-E827)/60,"")</f>
        <v>0.483333333333333</v>
      </c>
      <c r="O827" s="9" t="n">
        <f aca="false">IF(ISNUMBER(H827),IF(AND(H827&gt;=Scenario!$B$11,H827&lt;Scenario!$B$12),1,0),0)</f>
        <v>1</v>
      </c>
      <c r="P827" s="9" t="n">
        <f aca="false">IF(O827=1,MAX(0,H827-E827)/60,"")</f>
        <v>44.2833333333333</v>
      </c>
      <c r="Q827" s="9" t="n">
        <f aca="false">INDEX(Scenario!$B$18:$B$20,MATCH(B827,Scenario!$A$18:$A$20,0))</f>
        <v>60</v>
      </c>
      <c r="R827" s="9" t="n">
        <f aca="false">INDEX(Scenario!$C$18:$C$20,MATCH(B827,Scenario!$A$18:$A$20,0))</f>
        <v>1440</v>
      </c>
      <c r="S827" s="9" t="n">
        <f aca="false">IF(ISNUMBER(M827),IF(M827&lt;=Q827,1,0),"")</f>
        <v>1</v>
      </c>
      <c r="T827" s="9" t="n">
        <f aca="false">IF(ISNUMBER(P827),IF(P827&lt;=R827,1,0),"")</f>
        <v>1</v>
      </c>
      <c r="U827" s="9" t="n">
        <f aca="false">IF(E827&gt;Scenario!$B$14,0,IF(OR(AND(ISNUMBER(H827),H827&lt;=Scenario!$B$14),AND(ISNUMBER(I827),I827&lt;=Scenario!$B$14)),0,1))</f>
        <v>0</v>
      </c>
      <c r="V827" s="9" t="n">
        <f aca="false">IF(AND(U827=1,(Scenario!$B$14-E827)/60&gt;R827),1,0)</f>
        <v>0</v>
      </c>
      <c r="W827" s="9" t="n">
        <f aca="false">IF(OR(C827=Scenario!$B$22,C827=Scenario!$C$22),1,0)</f>
        <v>1</v>
      </c>
      <c r="X827" s="9" t="n">
        <f aca="false">IF(ISNUMBER(I827),1,0)</f>
        <v>0</v>
      </c>
      <c r="Y827" s="9" t="n">
        <f aca="false">MOD(INT(E827/86400)+3,7)</f>
        <v>4</v>
      </c>
      <c r="Z827" s="9" t="n">
        <f aca="false">MOD(INT(E827/3600),24)</f>
        <v>9</v>
      </c>
      <c r="AA827" s="6" t="s">
        <v>1899</v>
      </c>
    </row>
    <row r="828" customFormat="false" ht="15" hidden="false" customHeight="false" outlineLevel="0" collapsed="false">
      <c r="A828" s="6" t="s">
        <v>1900</v>
      </c>
      <c r="B828" s="6" t="s">
        <v>44</v>
      </c>
      <c r="C828" s="6" t="s">
        <v>249</v>
      </c>
      <c r="D828" s="6" t="s">
        <v>172</v>
      </c>
      <c r="E828" s="6" t="n">
        <v>1784885316</v>
      </c>
      <c r="F828" s="6" t="n">
        <v>1784885533</v>
      </c>
      <c r="G828" s="6" t="n">
        <v>1784885350</v>
      </c>
      <c r="H828" s="6" t="n">
        <v>1784887405</v>
      </c>
      <c r="J828" s="6" t="n">
        <v>0</v>
      </c>
      <c r="K828" s="6" t="n">
        <v>0</v>
      </c>
      <c r="L828" s="9" t="n">
        <f aca="false">IF(AND(E828&gt;=Scenario!$B$11,E828&lt;Scenario!$B$12),1,0)</f>
        <v>1</v>
      </c>
      <c r="M828" s="9" t="n">
        <f aca="false">IF(AND(L828=1,ISNUMBER(F828)),MAX(0,F828-E828)/60,"")</f>
        <v>3.61666666666667</v>
      </c>
      <c r="N828" s="9" t="n">
        <f aca="false">IF(AND(L828=1,ISNUMBER(G828)),MAX(0,G828-E828)/60,"")</f>
        <v>0.566666666666667</v>
      </c>
      <c r="O828" s="9" t="n">
        <f aca="false">IF(ISNUMBER(H828),IF(AND(H828&gt;=Scenario!$B$11,H828&lt;Scenario!$B$12),1,0),0)</f>
        <v>1</v>
      </c>
      <c r="P828" s="9" t="n">
        <f aca="false">IF(O828=1,MAX(0,H828-E828)/60,"")</f>
        <v>34.8166666666667</v>
      </c>
      <c r="Q828" s="9" t="n">
        <f aca="false">INDEX(Scenario!$B$18:$B$20,MATCH(B828,Scenario!$A$18:$A$20,0))</f>
        <v>240</v>
      </c>
      <c r="R828" s="9" t="n">
        <f aca="false">INDEX(Scenario!$C$18:$C$20,MATCH(B828,Scenario!$A$18:$A$20,0))</f>
        <v>4320</v>
      </c>
      <c r="S828" s="9" t="n">
        <f aca="false">IF(ISNUMBER(M828),IF(M828&lt;=Q828,1,0),"")</f>
        <v>1</v>
      </c>
      <c r="T828" s="9" t="n">
        <f aca="false">IF(ISNUMBER(P828),IF(P828&lt;=R828,1,0),"")</f>
        <v>1</v>
      </c>
      <c r="U828" s="9" t="n">
        <f aca="false">IF(E828&gt;Scenario!$B$14,0,IF(OR(AND(ISNUMBER(H828),H828&lt;=Scenario!$B$14),AND(ISNUMBER(I828),I828&lt;=Scenario!$B$14)),0,1))</f>
        <v>0</v>
      </c>
      <c r="V828" s="9" t="n">
        <f aca="false">IF(AND(U828=1,(Scenario!$B$14-E828)/60&gt;R828),1,0)</f>
        <v>0</v>
      </c>
      <c r="W828" s="9" t="n">
        <f aca="false">IF(OR(C828=Scenario!$B$22,C828=Scenario!$C$22),1,0)</f>
        <v>0</v>
      </c>
      <c r="X828" s="9" t="n">
        <f aca="false">IF(ISNUMBER(I828),1,0)</f>
        <v>0</v>
      </c>
      <c r="Y828" s="9" t="n">
        <f aca="false">MOD(INT(E828/86400)+3,7)</f>
        <v>4</v>
      </c>
      <c r="Z828" s="9" t="n">
        <f aca="false">MOD(INT(E828/3600),24)</f>
        <v>9</v>
      </c>
      <c r="AA828" s="6" t="s">
        <v>1901</v>
      </c>
    </row>
    <row r="829" customFormat="false" ht="15" hidden="false" customHeight="false" outlineLevel="0" collapsed="false">
      <c r="A829" s="6" t="s">
        <v>1902</v>
      </c>
      <c r="B829" s="6" t="s">
        <v>44</v>
      </c>
      <c r="C829" s="6" t="s">
        <v>288</v>
      </c>
      <c r="D829" s="6" t="s">
        <v>171</v>
      </c>
      <c r="E829" s="6" t="n">
        <v>1784886381</v>
      </c>
      <c r="F829" s="6" t="n">
        <v>1784886601</v>
      </c>
      <c r="G829" s="6" t="n">
        <v>1784886438</v>
      </c>
      <c r="H829" s="6" t="n">
        <v>1784888746</v>
      </c>
      <c r="J829" s="6" t="n">
        <v>0</v>
      </c>
      <c r="K829" s="6" t="n">
        <v>0</v>
      </c>
      <c r="L829" s="9" t="n">
        <f aca="false">IF(AND(E829&gt;=Scenario!$B$11,E829&lt;Scenario!$B$12),1,0)</f>
        <v>1</v>
      </c>
      <c r="M829" s="9" t="n">
        <f aca="false">IF(AND(L829=1,ISNUMBER(F829)),MAX(0,F829-E829)/60,"")</f>
        <v>3.66666666666667</v>
      </c>
      <c r="N829" s="9" t="n">
        <f aca="false">IF(AND(L829=1,ISNUMBER(G829)),MAX(0,G829-E829)/60,"")</f>
        <v>0.95</v>
      </c>
      <c r="O829" s="9" t="n">
        <f aca="false">IF(ISNUMBER(H829),IF(AND(H829&gt;=Scenario!$B$11,H829&lt;Scenario!$B$12),1,0),0)</f>
        <v>1</v>
      </c>
      <c r="P829" s="9" t="n">
        <f aca="false">IF(O829=1,MAX(0,H829-E829)/60,"")</f>
        <v>39.4166666666667</v>
      </c>
      <c r="Q829" s="9" t="n">
        <f aca="false">INDEX(Scenario!$B$18:$B$20,MATCH(B829,Scenario!$A$18:$A$20,0))</f>
        <v>240</v>
      </c>
      <c r="R829" s="9" t="n">
        <f aca="false">INDEX(Scenario!$C$18:$C$20,MATCH(B829,Scenario!$A$18:$A$20,0))</f>
        <v>4320</v>
      </c>
      <c r="S829" s="9" t="n">
        <f aca="false">IF(ISNUMBER(M829),IF(M829&lt;=Q829,1,0),"")</f>
        <v>1</v>
      </c>
      <c r="T829" s="9" t="n">
        <f aca="false">IF(ISNUMBER(P829),IF(P829&lt;=R829,1,0),"")</f>
        <v>1</v>
      </c>
      <c r="U829" s="9" t="n">
        <f aca="false">IF(E829&gt;Scenario!$B$14,0,IF(OR(AND(ISNUMBER(H829),H829&lt;=Scenario!$B$14),AND(ISNUMBER(I829),I829&lt;=Scenario!$B$14)),0,1))</f>
        <v>0</v>
      </c>
      <c r="V829" s="9" t="n">
        <f aca="false">IF(AND(U829=1,(Scenario!$B$14-E829)/60&gt;R829),1,0)</f>
        <v>0</v>
      </c>
      <c r="W829" s="9" t="n">
        <f aca="false">IF(OR(C829=Scenario!$B$22,C829=Scenario!$C$22),1,0)</f>
        <v>0</v>
      </c>
      <c r="X829" s="9" t="n">
        <f aca="false">IF(ISNUMBER(I829),1,0)</f>
        <v>0</v>
      </c>
      <c r="Y829" s="9" t="n">
        <f aca="false">MOD(INT(E829/86400)+3,7)</f>
        <v>4</v>
      </c>
      <c r="Z829" s="9" t="n">
        <f aca="false">MOD(INT(E829/3600),24)</f>
        <v>9</v>
      </c>
      <c r="AA829" s="6" t="s">
        <v>1903</v>
      </c>
    </row>
    <row r="830" customFormat="false" ht="15" hidden="false" customHeight="false" outlineLevel="0" collapsed="false">
      <c r="A830" s="6" t="s">
        <v>1904</v>
      </c>
      <c r="B830" s="6" t="s">
        <v>44</v>
      </c>
      <c r="C830" s="6" t="s">
        <v>46</v>
      </c>
      <c r="D830" s="6" t="s">
        <v>171</v>
      </c>
      <c r="E830" s="6" t="n">
        <v>1784886517</v>
      </c>
      <c r="F830" s="6" t="n">
        <v>1784889029</v>
      </c>
      <c r="G830" s="6" t="n">
        <v>1784888798</v>
      </c>
      <c r="H830" s="6" t="n">
        <v>1784890463</v>
      </c>
      <c r="J830" s="6" t="n">
        <v>0</v>
      </c>
      <c r="K830" s="6" t="n">
        <v>0</v>
      </c>
      <c r="L830" s="9" t="n">
        <f aca="false">IF(AND(E830&gt;=Scenario!$B$11,E830&lt;Scenario!$B$12),1,0)</f>
        <v>1</v>
      </c>
      <c r="M830" s="9" t="n">
        <f aca="false">IF(AND(L830=1,ISNUMBER(F830)),MAX(0,F830-E830)/60,"")</f>
        <v>41.8666666666667</v>
      </c>
      <c r="N830" s="9" t="n">
        <f aca="false">IF(AND(L830=1,ISNUMBER(G830)),MAX(0,G830-E830)/60,"")</f>
        <v>38.0166666666667</v>
      </c>
      <c r="O830" s="9" t="n">
        <f aca="false">IF(ISNUMBER(H830),IF(AND(H830&gt;=Scenario!$B$11,H830&lt;Scenario!$B$12),1,0),0)</f>
        <v>1</v>
      </c>
      <c r="P830" s="9" t="n">
        <f aca="false">IF(O830=1,MAX(0,H830-E830)/60,"")</f>
        <v>65.7666666666667</v>
      </c>
      <c r="Q830" s="9" t="n">
        <f aca="false">INDEX(Scenario!$B$18:$B$20,MATCH(B830,Scenario!$A$18:$A$20,0))</f>
        <v>240</v>
      </c>
      <c r="R830" s="9" t="n">
        <f aca="false">INDEX(Scenario!$C$18:$C$20,MATCH(B830,Scenario!$A$18:$A$20,0))</f>
        <v>4320</v>
      </c>
      <c r="S830" s="9" t="n">
        <f aca="false">IF(ISNUMBER(M830),IF(M830&lt;=Q830,1,0),"")</f>
        <v>1</v>
      </c>
      <c r="T830" s="9" t="n">
        <f aca="false">IF(ISNUMBER(P830),IF(P830&lt;=R830,1,0),"")</f>
        <v>1</v>
      </c>
      <c r="U830" s="9" t="n">
        <f aca="false">IF(E830&gt;Scenario!$B$14,0,IF(OR(AND(ISNUMBER(H830),H830&lt;=Scenario!$B$14),AND(ISNUMBER(I830),I830&lt;=Scenario!$B$14)),0,1))</f>
        <v>0</v>
      </c>
      <c r="V830" s="9" t="n">
        <f aca="false">IF(AND(U830=1,(Scenario!$B$14-E830)/60&gt;R830),1,0)</f>
        <v>0</v>
      </c>
      <c r="W830" s="9" t="n">
        <f aca="false">IF(OR(C830=Scenario!$B$22,C830=Scenario!$C$22),1,0)</f>
        <v>1</v>
      </c>
      <c r="X830" s="9" t="n">
        <f aca="false">IF(ISNUMBER(I830),1,0)</f>
        <v>0</v>
      </c>
      <c r="Y830" s="9" t="n">
        <f aca="false">MOD(INT(E830/86400)+3,7)</f>
        <v>4</v>
      </c>
      <c r="Z830" s="9" t="n">
        <f aca="false">MOD(INT(E830/3600),24)</f>
        <v>9</v>
      </c>
      <c r="AA830" s="6" t="s">
        <v>1905</v>
      </c>
    </row>
    <row r="831" customFormat="false" ht="15" hidden="false" customHeight="false" outlineLevel="0" collapsed="false">
      <c r="A831" s="6" t="s">
        <v>1906</v>
      </c>
      <c r="B831" s="6" t="s">
        <v>43</v>
      </c>
      <c r="C831" s="6" t="s">
        <v>288</v>
      </c>
      <c r="D831" s="6" t="s">
        <v>170</v>
      </c>
      <c r="E831" s="6" t="n">
        <v>1784887028</v>
      </c>
      <c r="F831" s="6" t="n">
        <v>1784887422</v>
      </c>
      <c r="G831" s="6" t="n">
        <v>1784887268</v>
      </c>
      <c r="H831" s="6" t="n">
        <v>1784889337</v>
      </c>
      <c r="J831" s="6" t="n">
        <v>0</v>
      </c>
      <c r="K831" s="6" t="n">
        <v>0</v>
      </c>
      <c r="L831" s="9" t="n">
        <f aca="false">IF(AND(E831&gt;=Scenario!$B$11,E831&lt;Scenario!$B$12),1,0)</f>
        <v>1</v>
      </c>
      <c r="M831" s="9" t="n">
        <f aca="false">IF(AND(L831=1,ISNUMBER(F831)),MAX(0,F831-E831)/60,"")</f>
        <v>6.56666666666667</v>
      </c>
      <c r="N831" s="9" t="n">
        <f aca="false">IF(AND(L831=1,ISNUMBER(G831)),MAX(0,G831-E831)/60,"")</f>
        <v>4</v>
      </c>
      <c r="O831" s="9" t="n">
        <f aca="false">IF(ISNUMBER(H831),IF(AND(H831&gt;=Scenario!$B$11,H831&lt;Scenario!$B$12),1,0),0)</f>
        <v>1</v>
      </c>
      <c r="P831" s="9" t="n">
        <f aca="false">IF(O831=1,MAX(0,H831-E831)/60,"")</f>
        <v>38.4833333333333</v>
      </c>
      <c r="Q831" s="9" t="n">
        <f aca="false">INDEX(Scenario!$B$18:$B$20,MATCH(B831,Scenario!$A$18:$A$20,0))</f>
        <v>60</v>
      </c>
      <c r="R831" s="9" t="n">
        <f aca="false">INDEX(Scenario!$C$18:$C$20,MATCH(B831,Scenario!$A$18:$A$20,0))</f>
        <v>1440</v>
      </c>
      <c r="S831" s="9" t="n">
        <f aca="false">IF(ISNUMBER(M831),IF(M831&lt;=Q831,1,0),"")</f>
        <v>1</v>
      </c>
      <c r="T831" s="9" t="n">
        <f aca="false">IF(ISNUMBER(P831),IF(P831&lt;=R831,1,0),"")</f>
        <v>1</v>
      </c>
      <c r="U831" s="9" t="n">
        <f aca="false">IF(E831&gt;Scenario!$B$14,0,IF(OR(AND(ISNUMBER(H831),H831&lt;=Scenario!$B$14),AND(ISNUMBER(I831),I831&lt;=Scenario!$B$14)),0,1))</f>
        <v>0</v>
      </c>
      <c r="V831" s="9" t="n">
        <f aca="false">IF(AND(U831=1,(Scenario!$B$14-E831)/60&gt;R831),1,0)</f>
        <v>0</v>
      </c>
      <c r="W831" s="9" t="n">
        <f aca="false">IF(OR(C831=Scenario!$B$22,C831=Scenario!$C$22),1,0)</f>
        <v>0</v>
      </c>
      <c r="X831" s="9" t="n">
        <f aca="false">IF(ISNUMBER(I831),1,0)</f>
        <v>0</v>
      </c>
      <c r="Y831" s="9" t="n">
        <f aca="false">MOD(INT(E831/86400)+3,7)</f>
        <v>4</v>
      </c>
      <c r="Z831" s="9" t="n">
        <f aca="false">MOD(INT(E831/3600),24)</f>
        <v>9</v>
      </c>
      <c r="AA831" s="6" t="s">
        <v>1907</v>
      </c>
    </row>
    <row r="832" customFormat="false" ht="15" hidden="false" customHeight="false" outlineLevel="0" collapsed="false">
      <c r="A832" s="6" t="s">
        <v>1908</v>
      </c>
      <c r="B832" s="6" t="s">
        <v>44</v>
      </c>
      <c r="C832" s="6" t="s">
        <v>46</v>
      </c>
      <c r="D832" s="6" t="s">
        <v>172</v>
      </c>
      <c r="E832" s="6" t="n">
        <v>1784887130</v>
      </c>
      <c r="F832" s="6" t="n">
        <v>1784887221</v>
      </c>
      <c r="G832" s="6" t="n">
        <v>1784887149</v>
      </c>
      <c r="H832" s="6" t="n">
        <v>1784888498</v>
      </c>
      <c r="J832" s="6" t="n">
        <v>0</v>
      </c>
      <c r="K832" s="6" t="n">
        <v>0</v>
      </c>
      <c r="L832" s="9" t="n">
        <f aca="false">IF(AND(E832&gt;=Scenario!$B$11,E832&lt;Scenario!$B$12),1,0)</f>
        <v>1</v>
      </c>
      <c r="M832" s="9" t="n">
        <f aca="false">IF(AND(L832=1,ISNUMBER(F832)),MAX(0,F832-E832)/60,"")</f>
        <v>1.51666666666667</v>
      </c>
      <c r="N832" s="9" t="n">
        <f aca="false">IF(AND(L832=1,ISNUMBER(G832)),MAX(0,G832-E832)/60,"")</f>
        <v>0.316666666666667</v>
      </c>
      <c r="O832" s="9" t="n">
        <f aca="false">IF(ISNUMBER(H832),IF(AND(H832&gt;=Scenario!$B$11,H832&lt;Scenario!$B$12),1,0),0)</f>
        <v>1</v>
      </c>
      <c r="P832" s="9" t="n">
        <f aca="false">IF(O832=1,MAX(0,H832-E832)/60,"")</f>
        <v>22.8</v>
      </c>
      <c r="Q832" s="9" t="n">
        <f aca="false">INDEX(Scenario!$B$18:$B$20,MATCH(B832,Scenario!$A$18:$A$20,0))</f>
        <v>240</v>
      </c>
      <c r="R832" s="9" t="n">
        <f aca="false">INDEX(Scenario!$C$18:$C$20,MATCH(B832,Scenario!$A$18:$A$20,0))</f>
        <v>4320</v>
      </c>
      <c r="S832" s="9" t="n">
        <f aca="false">IF(ISNUMBER(M832),IF(M832&lt;=Q832,1,0),"")</f>
        <v>1</v>
      </c>
      <c r="T832" s="9" t="n">
        <f aca="false">IF(ISNUMBER(P832),IF(P832&lt;=R832,1,0),"")</f>
        <v>1</v>
      </c>
      <c r="U832" s="9" t="n">
        <f aca="false">IF(E832&gt;Scenario!$B$14,0,IF(OR(AND(ISNUMBER(H832),H832&lt;=Scenario!$B$14),AND(ISNUMBER(I832),I832&lt;=Scenario!$B$14)),0,1))</f>
        <v>0</v>
      </c>
      <c r="V832" s="9" t="n">
        <f aca="false">IF(AND(U832=1,(Scenario!$B$14-E832)/60&gt;R832),1,0)</f>
        <v>0</v>
      </c>
      <c r="W832" s="9" t="n">
        <f aca="false">IF(OR(C832=Scenario!$B$22,C832=Scenario!$C$22),1,0)</f>
        <v>1</v>
      </c>
      <c r="X832" s="9" t="n">
        <f aca="false">IF(ISNUMBER(I832),1,0)</f>
        <v>0</v>
      </c>
      <c r="Y832" s="9" t="n">
        <f aca="false">MOD(INT(E832/86400)+3,7)</f>
        <v>4</v>
      </c>
      <c r="Z832" s="9" t="n">
        <f aca="false">MOD(INT(E832/3600),24)</f>
        <v>9</v>
      </c>
      <c r="AA832" s="6" t="s">
        <v>1909</v>
      </c>
    </row>
    <row r="833" customFormat="false" ht="15" hidden="false" customHeight="false" outlineLevel="0" collapsed="false">
      <c r="A833" s="6" t="s">
        <v>1910</v>
      </c>
      <c r="B833" s="6" t="s">
        <v>44</v>
      </c>
      <c r="C833" s="6" t="s">
        <v>249</v>
      </c>
      <c r="D833" s="6" t="s">
        <v>171</v>
      </c>
      <c r="E833" s="6" t="n">
        <v>1784887309</v>
      </c>
      <c r="F833" s="6" t="n">
        <v>1784889324</v>
      </c>
      <c r="G833" s="6" t="n">
        <v>1784889155</v>
      </c>
      <c r="H833" s="6" t="n">
        <v>1784892332</v>
      </c>
      <c r="J833" s="6" t="n">
        <v>0</v>
      </c>
      <c r="K833" s="6" t="n">
        <v>0</v>
      </c>
      <c r="L833" s="9" t="n">
        <f aca="false">IF(AND(E833&gt;=Scenario!$B$11,E833&lt;Scenario!$B$12),1,0)</f>
        <v>1</v>
      </c>
      <c r="M833" s="9" t="n">
        <f aca="false">IF(AND(L833=1,ISNUMBER(F833)),MAX(0,F833-E833)/60,"")</f>
        <v>33.5833333333333</v>
      </c>
      <c r="N833" s="9" t="n">
        <f aca="false">IF(AND(L833=1,ISNUMBER(G833)),MAX(0,G833-E833)/60,"")</f>
        <v>30.7666666666667</v>
      </c>
      <c r="O833" s="9" t="n">
        <f aca="false">IF(ISNUMBER(H833),IF(AND(H833&gt;=Scenario!$B$11,H833&lt;Scenario!$B$12),1,0),0)</f>
        <v>1</v>
      </c>
      <c r="P833" s="9" t="n">
        <f aca="false">IF(O833=1,MAX(0,H833-E833)/60,"")</f>
        <v>83.7166666666667</v>
      </c>
      <c r="Q833" s="9" t="n">
        <f aca="false">INDEX(Scenario!$B$18:$B$20,MATCH(B833,Scenario!$A$18:$A$20,0))</f>
        <v>240</v>
      </c>
      <c r="R833" s="9" t="n">
        <f aca="false">INDEX(Scenario!$C$18:$C$20,MATCH(B833,Scenario!$A$18:$A$20,0))</f>
        <v>4320</v>
      </c>
      <c r="S833" s="9" t="n">
        <f aca="false">IF(ISNUMBER(M833),IF(M833&lt;=Q833,1,0),"")</f>
        <v>1</v>
      </c>
      <c r="T833" s="9" t="n">
        <f aca="false">IF(ISNUMBER(P833),IF(P833&lt;=R833,1,0),"")</f>
        <v>1</v>
      </c>
      <c r="U833" s="9" t="n">
        <f aca="false">IF(E833&gt;Scenario!$B$14,0,IF(OR(AND(ISNUMBER(H833),H833&lt;=Scenario!$B$14),AND(ISNUMBER(I833),I833&lt;=Scenario!$B$14)),0,1))</f>
        <v>0</v>
      </c>
      <c r="V833" s="9" t="n">
        <f aca="false">IF(AND(U833=1,(Scenario!$B$14-E833)/60&gt;R833),1,0)</f>
        <v>0</v>
      </c>
      <c r="W833" s="9" t="n">
        <f aca="false">IF(OR(C833=Scenario!$B$22,C833=Scenario!$C$22),1,0)</f>
        <v>0</v>
      </c>
      <c r="X833" s="9" t="n">
        <f aca="false">IF(ISNUMBER(I833),1,0)</f>
        <v>0</v>
      </c>
      <c r="Y833" s="9" t="n">
        <f aca="false">MOD(INT(E833/86400)+3,7)</f>
        <v>4</v>
      </c>
      <c r="Z833" s="9" t="n">
        <f aca="false">MOD(INT(E833/3600),24)</f>
        <v>10</v>
      </c>
      <c r="AA833" s="6" t="s">
        <v>1911</v>
      </c>
    </row>
    <row r="834" customFormat="false" ht="15" hidden="false" customHeight="false" outlineLevel="0" collapsed="false">
      <c r="A834" s="6" t="s">
        <v>1912</v>
      </c>
      <c r="B834" s="6" t="s">
        <v>44</v>
      </c>
      <c r="C834" s="6" t="s">
        <v>249</v>
      </c>
      <c r="D834" s="6" t="s">
        <v>171</v>
      </c>
      <c r="E834" s="6" t="n">
        <v>1784889990</v>
      </c>
      <c r="F834" s="6" t="n">
        <v>1784890107</v>
      </c>
      <c r="G834" s="6" t="n">
        <v>1784890021</v>
      </c>
      <c r="H834" s="6" t="n">
        <v>1784893591</v>
      </c>
      <c r="J834" s="6" t="n">
        <v>0</v>
      </c>
      <c r="K834" s="6" t="n">
        <v>0</v>
      </c>
      <c r="L834" s="9" t="n">
        <f aca="false">IF(AND(E834&gt;=Scenario!$B$11,E834&lt;Scenario!$B$12),1,0)</f>
        <v>1</v>
      </c>
      <c r="M834" s="9" t="n">
        <f aca="false">IF(AND(L834=1,ISNUMBER(F834)),MAX(0,F834-E834)/60,"")</f>
        <v>1.95</v>
      </c>
      <c r="N834" s="9" t="n">
        <f aca="false">IF(AND(L834=1,ISNUMBER(G834)),MAX(0,G834-E834)/60,"")</f>
        <v>0.516666666666667</v>
      </c>
      <c r="O834" s="9" t="n">
        <f aca="false">IF(ISNUMBER(H834),IF(AND(H834&gt;=Scenario!$B$11,H834&lt;Scenario!$B$12),1,0),0)</f>
        <v>1</v>
      </c>
      <c r="P834" s="9" t="n">
        <f aca="false">IF(O834=1,MAX(0,H834-E834)/60,"")</f>
        <v>60.0166666666667</v>
      </c>
      <c r="Q834" s="9" t="n">
        <f aca="false">INDEX(Scenario!$B$18:$B$20,MATCH(B834,Scenario!$A$18:$A$20,0))</f>
        <v>240</v>
      </c>
      <c r="R834" s="9" t="n">
        <f aca="false">INDEX(Scenario!$C$18:$C$20,MATCH(B834,Scenario!$A$18:$A$20,0))</f>
        <v>4320</v>
      </c>
      <c r="S834" s="9" t="n">
        <f aca="false">IF(ISNUMBER(M834),IF(M834&lt;=Q834,1,0),"")</f>
        <v>1</v>
      </c>
      <c r="T834" s="9" t="n">
        <f aca="false">IF(ISNUMBER(P834),IF(P834&lt;=R834,1,0),"")</f>
        <v>1</v>
      </c>
      <c r="U834" s="9" t="n">
        <f aca="false">IF(E834&gt;Scenario!$B$14,0,IF(OR(AND(ISNUMBER(H834),H834&lt;=Scenario!$B$14),AND(ISNUMBER(I834),I834&lt;=Scenario!$B$14)),0,1))</f>
        <v>0</v>
      </c>
      <c r="V834" s="9" t="n">
        <f aca="false">IF(AND(U834=1,(Scenario!$B$14-E834)/60&gt;R834),1,0)</f>
        <v>0</v>
      </c>
      <c r="W834" s="9" t="n">
        <f aca="false">IF(OR(C834=Scenario!$B$22,C834=Scenario!$C$22),1,0)</f>
        <v>0</v>
      </c>
      <c r="X834" s="9" t="n">
        <f aca="false">IF(ISNUMBER(I834),1,0)</f>
        <v>0</v>
      </c>
      <c r="Y834" s="9" t="n">
        <f aca="false">MOD(INT(E834/86400)+3,7)</f>
        <v>4</v>
      </c>
      <c r="Z834" s="9" t="n">
        <f aca="false">MOD(INT(E834/3600),24)</f>
        <v>10</v>
      </c>
      <c r="AA834" s="6" t="s">
        <v>1913</v>
      </c>
    </row>
    <row r="835" customFormat="false" ht="15" hidden="false" customHeight="false" outlineLevel="0" collapsed="false">
      <c r="A835" s="6" t="s">
        <v>1914</v>
      </c>
      <c r="B835" s="6" t="s">
        <v>44</v>
      </c>
      <c r="C835" s="6" t="s">
        <v>46</v>
      </c>
      <c r="D835" s="6" t="s">
        <v>170</v>
      </c>
      <c r="E835" s="6" t="n">
        <v>1784890115</v>
      </c>
      <c r="F835" s="6" t="n">
        <v>1784890571</v>
      </c>
      <c r="G835" s="6" t="n">
        <v>1784890497</v>
      </c>
      <c r="H835" s="6" t="n">
        <v>1784891075</v>
      </c>
      <c r="J835" s="6" t="n">
        <v>0</v>
      </c>
      <c r="K835" s="6" t="n">
        <v>0</v>
      </c>
      <c r="L835" s="9" t="n">
        <f aca="false">IF(AND(E835&gt;=Scenario!$B$11,E835&lt;Scenario!$B$12),1,0)</f>
        <v>1</v>
      </c>
      <c r="M835" s="9" t="n">
        <f aca="false">IF(AND(L835=1,ISNUMBER(F835)),MAX(0,F835-E835)/60,"")</f>
        <v>7.6</v>
      </c>
      <c r="N835" s="9" t="n">
        <f aca="false">IF(AND(L835=1,ISNUMBER(G835)),MAX(0,G835-E835)/60,"")</f>
        <v>6.36666666666667</v>
      </c>
      <c r="O835" s="9" t="n">
        <f aca="false">IF(ISNUMBER(H835),IF(AND(H835&gt;=Scenario!$B$11,H835&lt;Scenario!$B$12),1,0),0)</f>
        <v>1</v>
      </c>
      <c r="P835" s="9" t="n">
        <f aca="false">IF(O835=1,MAX(0,H835-E835)/60,"")</f>
        <v>16</v>
      </c>
      <c r="Q835" s="9" t="n">
        <f aca="false">INDEX(Scenario!$B$18:$B$20,MATCH(B835,Scenario!$A$18:$A$20,0))</f>
        <v>240</v>
      </c>
      <c r="R835" s="9" t="n">
        <f aca="false">INDEX(Scenario!$C$18:$C$20,MATCH(B835,Scenario!$A$18:$A$20,0))</f>
        <v>4320</v>
      </c>
      <c r="S835" s="9" t="n">
        <f aca="false">IF(ISNUMBER(M835),IF(M835&lt;=Q835,1,0),"")</f>
        <v>1</v>
      </c>
      <c r="T835" s="9" t="n">
        <f aca="false">IF(ISNUMBER(P835),IF(P835&lt;=R835,1,0),"")</f>
        <v>1</v>
      </c>
      <c r="U835" s="9" t="n">
        <f aca="false">IF(E835&gt;Scenario!$B$14,0,IF(OR(AND(ISNUMBER(H835),H835&lt;=Scenario!$B$14),AND(ISNUMBER(I835),I835&lt;=Scenario!$B$14)),0,1))</f>
        <v>0</v>
      </c>
      <c r="V835" s="9" t="n">
        <f aca="false">IF(AND(U835=1,(Scenario!$B$14-E835)/60&gt;R835),1,0)</f>
        <v>0</v>
      </c>
      <c r="W835" s="9" t="n">
        <f aca="false">IF(OR(C835=Scenario!$B$22,C835=Scenario!$C$22),1,0)</f>
        <v>1</v>
      </c>
      <c r="X835" s="9" t="n">
        <f aca="false">IF(ISNUMBER(I835),1,0)</f>
        <v>0</v>
      </c>
      <c r="Y835" s="9" t="n">
        <f aca="false">MOD(INT(E835/86400)+3,7)</f>
        <v>4</v>
      </c>
      <c r="Z835" s="9" t="n">
        <f aca="false">MOD(INT(E835/3600),24)</f>
        <v>10</v>
      </c>
      <c r="AA835" s="6" t="s">
        <v>1915</v>
      </c>
    </row>
    <row r="836" customFormat="false" ht="15" hidden="false" customHeight="false" outlineLevel="0" collapsed="false">
      <c r="A836" s="6" t="s">
        <v>1916</v>
      </c>
      <c r="B836" s="6" t="s">
        <v>44</v>
      </c>
      <c r="C836" s="6" t="s">
        <v>249</v>
      </c>
      <c r="D836" s="6" t="s">
        <v>170</v>
      </c>
      <c r="E836" s="6" t="n">
        <v>1784890904</v>
      </c>
      <c r="F836" s="6" t="n">
        <v>1784891232</v>
      </c>
      <c r="G836" s="6" t="n">
        <v>1784891092</v>
      </c>
      <c r="H836" s="6" t="n">
        <v>1784892674</v>
      </c>
      <c r="J836" s="6" t="n">
        <v>0</v>
      </c>
      <c r="K836" s="6" t="n">
        <v>0</v>
      </c>
      <c r="L836" s="9" t="n">
        <f aca="false">IF(AND(E836&gt;=Scenario!$B$11,E836&lt;Scenario!$B$12),1,0)</f>
        <v>1</v>
      </c>
      <c r="M836" s="9" t="n">
        <f aca="false">IF(AND(L836=1,ISNUMBER(F836)),MAX(0,F836-E836)/60,"")</f>
        <v>5.46666666666667</v>
      </c>
      <c r="N836" s="9" t="n">
        <f aca="false">IF(AND(L836=1,ISNUMBER(G836)),MAX(0,G836-E836)/60,"")</f>
        <v>3.13333333333333</v>
      </c>
      <c r="O836" s="9" t="n">
        <f aca="false">IF(ISNUMBER(H836),IF(AND(H836&gt;=Scenario!$B$11,H836&lt;Scenario!$B$12),1,0),0)</f>
        <v>1</v>
      </c>
      <c r="P836" s="9" t="n">
        <f aca="false">IF(O836=1,MAX(0,H836-E836)/60,"")</f>
        <v>29.5</v>
      </c>
      <c r="Q836" s="9" t="n">
        <f aca="false">INDEX(Scenario!$B$18:$B$20,MATCH(B836,Scenario!$A$18:$A$20,0))</f>
        <v>240</v>
      </c>
      <c r="R836" s="9" t="n">
        <f aca="false">INDEX(Scenario!$C$18:$C$20,MATCH(B836,Scenario!$A$18:$A$20,0))</f>
        <v>4320</v>
      </c>
      <c r="S836" s="9" t="n">
        <f aca="false">IF(ISNUMBER(M836),IF(M836&lt;=Q836,1,0),"")</f>
        <v>1</v>
      </c>
      <c r="T836" s="9" t="n">
        <f aca="false">IF(ISNUMBER(P836),IF(P836&lt;=R836,1,0),"")</f>
        <v>1</v>
      </c>
      <c r="U836" s="9" t="n">
        <f aca="false">IF(E836&gt;Scenario!$B$14,0,IF(OR(AND(ISNUMBER(H836),H836&lt;=Scenario!$B$14),AND(ISNUMBER(I836),I836&lt;=Scenario!$B$14)),0,1))</f>
        <v>0</v>
      </c>
      <c r="V836" s="9" t="n">
        <f aca="false">IF(AND(U836=1,(Scenario!$B$14-E836)/60&gt;R836),1,0)</f>
        <v>0</v>
      </c>
      <c r="W836" s="9" t="n">
        <f aca="false">IF(OR(C836=Scenario!$B$22,C836=Scenario!$C$22),1,0)</f>
        <v>0</v>
      </c>
      <c r="X836" s="9" t="n">
        <f aca="false">IF(ISNUMBER(I836),1,0)</f>
        <v>0</v>
      </c>
      <c r="Y836" s="9" t="n">
        <f aca="false">MOD(INT(E836/86400)+3,7)</f>
        <v>4</v>
      </c>
      <c r="Z836" s="9" t="n">
        <f aca="false">MOD(INT(E836/3600),24)</f>
        <v>11</v>
      </c>
      <c r="AA836" s="6" t="s">
        <v>1917</v>
      </c>
    </row>
    <row r="837" customFormat="false" ht="15" hidden="false" customHeight="false" outlineLevel="0" collapsed="false">
      <c r="A837" s="6" t="s">
        <v>1918</v>
      </c>
      <c r="B837" s="6" t="s">
        <v>44</v>
      </c>
      <c r="C837" s="6" t="s">
        <v>249</v>
      </c>
      <c r="D837" s="6" t="s">
        <v>171</v>
      </c>
      <c r="E837" s="6" t="n">
        <v>1784890909</v>
      </c>
      <c r="F837" s="6" t="n">
        <v>1784892473</v>
      </c>
      <c r="G837" s="6" t="n">
        <v>1784892389</v>
      </c>
      <c r="H837" s="6" t="n">
        <v>1784895580</v>
      </c>
      <c r="J837" s="6" t="n">
        <v>0</v>
      </c>
      <c r="K837" s="6" t="n">
        <v>0</v>
      </c>
      <c r="L837" s="9" t="n">
        <f aca="false">IF(AND(E837&gt;=Scenario!$B$11,E837&lt;Scenario!$B$12),1,0)</f>
        <v>1</v>
      </c>
      <c r="M837" s="9" t="n">
        <f aca="false">IF(AND(L837=1,ISNUMBER(F837)),MAX(0,F837-E837)/60,"")</f>
        <v>26.0666666666667</v>
      </c>
      <c r="N837" s="9" t="n">
        <f aca="false">IF(AND(L837=1,ISNUMBER(G837)),MAX(0,G837-E837)/60,"")</f>
        <v>24.6666666666667</v>
      </c>
      <c r="O837" s="9" t="n">
        <f aca="false">IF(ISNUMBER(H837),IF(AND(H837&gt;=Scenario!$B$11,H837&lt;Scenario!$B$12),1,0),0)</f>
        <v>1</v>
      </c>
      <c r="P837" s="9" t="n">
        <f aca="false">IF(O837=1,MAX(0,H837-E837)/60,"")</f>
        <v>77.85</v>
      </c>
      <c r="Q837" s="9" t="n">
        <f aca="false">INDEX(Scenario!$B$18:$B$20,MATCH(B837,Scenario!$A$18:$A$20,0))</f>
        <v>240</v>
      </c>
      <c r="R837" s="9" t="n">
        <f aca="false">INDEX(Scenario!$C$18:$C$20,MATCH(B837,Scenario!$A$18:$A$20,0))</f>
        <v>4320</v>
      </c>
      <c r="S837" s="9" t="n">
        <f aca="false">IF(ISNUMBER(M837),IF(M837&lt;=Q837,1,0),"")</f>
        <v>1</v>
      </c>
      <c r="T837" s="9" t="n">
        <f aca="false">IF(ISNUMBER(P837),IF(P837&lt;=R837,1,0),"")</f>
        <v>1</v>
      </c>
      <c r="U837" s="9" t="n">
        <f aca="false">IF(E837&gt;Scenario!$B$14,0,IF(OR(AND(ISNUMBER(H837),H837&lt;=Scenario!$B$14),AND(ISNUMBER(I837),I837&lt;=Scenario!$B$14)),0,1))</f>
        <v>0</v>
      </c>
      <c r="V837" s="9" t="n">
        <f aca="false">IF(AND(U837=1,(Scenario!$B$14-E837)/60&gt;R837),1,0)</f>
        <v>0</v>
      </c>
      <c r="W837" s="9" t="n">
        <f aca="false">IF(OR(C837=Scenario!$B$22,C837=Scenario!$C$22),1,0)</f>
        <v>0</v>
      </c>
      <c r="X837" s="9" t="n">
        <f aca="false">IF(ISNUMBER(I837),1,0)</f>
        <v>0</v>
      </c>
      <c r="Y837" s="9" t="n">
        <f aca="false">MOD(INT(E837/86400)+3,7)</f>
        <v>4</v>
      </c>
      <c r="Z837" s="9" t="n">
        <f aca="false">MOD(INT(E837/3600),24)</f>
        <v>11</v>
      </c>
      <c r="AA837" s="6" t="s">
        <v>1919</v>
      </c>
    </row>
    <row r="838" customFormat="false" ht="15" hidden="false" customHeight="false" outlineLevel="0" collapsed="false">
      <c r="A838" s="6" t="s">
        <v>1920</v>
      </c>
      <c r="B838" s="6" t="s">
        <v>43</v>
      </c>
      <c r="C838" s="6" t="s">
        <v>249</v>
      </c>
      <c r="D838" s="6" t="s">
        <v>170</v>
      </c>
      <c r="E838" s="6" t="n">
        <v>1784893191</v>
      </c>
      <c r="F838" s="6" t="n">
        <v>1784893271</v>
      </c>
      <c r="G838" s="6" t="n">
        <v>1784893206</v>
      </c>
      <c r="H838" s="6" t="n">
        <v>1784895853</v>
      </c>
      <c r="J838" s="6" t="n">
        <v>0</v>
      </c>
      <c r="K838" s="6" t="n">
        <v>0</v>
      </c>
      <c r="L838" s="9" t="n">
        <f aca="false">IF(AND(E838&gt;=Scenario!$B$11,E838&lt;Scenario!$B$12),1,0)</f>
        <v>1</v>
      </c>
      <c r="M838" s="9" t="n">
        <f aca="false">IF(AND(L838=1,ISNUMBER(F838)),MAX(0,F838-E838)/60,"")</f>
        <v>1.33333333333333</v>
      </c>
      <c r="N838" s="9" t="n">
        <f aca="false">IF(AND(L838=1,ISNUMBER(G838)),MAX(0,G838-E838)/60,"")</f>
        <v>0.25</v>
      </c>
      <c r="O838" s="9" t="n">
        <f aca="false">IF(ISNUMBER(H838),IF(AND(H838&gt;=Scenario!$B$11,H838&lt;Scenario!$B$12),1,0),0)</f>
        <v>1</v>
      </c>
      <c r="P838" s="9" t="n">
        <f aca="false">IF(O838=1,MAX(0,H838-E838)/60,"")</f>
        <v>44.3666666666667</v>
      </c>
      <c r="Q838" s="9" t="n">
        <f aca="false">INDEX(Scenario!$B$18:$B$20,MATCH(B838,Scenario!$A$18:$A$20,0))</f>
        <v>60</v>
      </c>
      <c r="R838" s="9" t="n">
        <f aca="false">INDEX(Scenario!$C$18:$C$20,MATCH(B838,Scenario!$A$18:$A$20,0))</f>
        <v>1440</v>
      </c>
      <c r="S838" s="9" t="n">
        <f aca="false">IF(ISNUMBER(M838),IF(M838&lt;=Q838,1,0),"")</f>
        <v>1</v>
      </c>
      <c r="T838" s="9" t="n">
        <f aca="false">IF(ISNUMBER(P838),IF(P838&lt;=R838,1,0),"")</f>
        <v>1</v>
      </c>
      <c r="U838" s="9" t="n">
        <f aca="false">IF(E838&gt;Scenario!$B$14,0,IF(OR(AND(ISNUMBER(H838),H838&lt;=Scenario!$B$14),AND(ISNUMBER(I838),I838&lt;=Scenario!$B$14)),0,1))</f>
        <v>0</v>
      </c>
      <c r="V838" s="9" t="n">
        <f aca="false">IF(AND(U838=1,(Scenario!$B$14-E838)/60&gt;R838),1,0)</f>
        <v>0</v>
      </c>
      <c r="W838" s="9" t="n">
        <f aca="false">IF(OR(C838=Scenario!$B$22,C838=Scenario!$C$22),1,0)</f>
        <v>0</v>
      </c>
      <c r="X838" s="9" t="n">
        <f aca="false">IF(ISNUMBER(I838),1,0)</f>
        <v>0</v>
      </c>
      <c r="Y838" s="9" t="n">
        <f aca="false">MOD(INT(E838/86400)+3,7)</f>
        <v>4</v>
      </c>
      <c r="Z838" s="9" t="n">
        <f aca="false">MOD(INT(E838/3600),24)</f>
        <v>11</v>
      </c>
      <c r="AA838" s="6" t="s">
        <v>1921</v>
      </c>
    </row>
    <row r="839" customFormat="false" ht="15" hidden="false" customHeight="false" outlineLevel="0" collapsed="false">
      <c r="A839" s="6" t="s">
        <v>1922</v>
      </c>
      <c r="B839" s="6" t="s">
        <v>44</v>
      </c>
      <c r="C839" s="6" t="s">
        <v>249</v>
      </c>
      <c r="D839" s="6" t="s">
        <v>171</v>
      </c>
      <c r="E839" s="6" t="n">
        <v>1784893809</v>
      </c>
      <c r="F839" s="6" t="n">
        <v>1784894014</v>
      </c>
      <c r="G839" s="6" t="n">
        <v>1784893864</v>
      </c>
      <c r="H839" s="6" t="n">
        <v>1784897234</v>
      </c>
      <c r="J839" s="6" t="n">
        <v>0</v>
      </c>
      <c r="K839" s="6" t="n">
        <v>1</v>
      </c>
      <c r="L839" s="9" t="n">
        <f aca="false">IF(AND(E839&gt;=Scenario!$B$11,E839&lt;Scenario!$B$12),1,0)</f>
        <v>1</v>
      </c>
      <c r="M839" s="9" t="n">
        <f aca="false">IF(AND(L839=1,ISNUMBER(F839)),MAX(0,F839-E839)/60,"")</f>
        <v>3.41666666666667</v>
      </c>
      <c r="N839" s="9" t="n">
        <f aca="false">IF(AND(L839=1,ISNUMBER(G839)),MAX(0,G839-E839)/60,"")</f>
        <v>0.916666666666667</v>
      </c>
      <c r="O839" s="9" t="n">
        <f aca="false">IF(ISNUMBER(H839),IF(AND(H839&gt;=Scenario!$B$11,H839&lt;Scenario!$B$12),1,0),0)</f>
        <v>1</v>
      </c>
      <c r="P839" s="9" t="n">
        <f aca="false">IF(O839=1,MAX(0,H839-E839)/60,"")</f>
        <v>57.0833333333333</v>
      </c>
      <c r="Q839" s="9" t="n">
        <f aca="false">INDEX(Scenario!$B$18:$B$20,MATCH(B839,Scenario!$A$18:$A$20,0))</f>
        <v>240</v>
      </c>
      <c r="R839" s="9" t="n">
        <f aca="false">INDEX(Scenario!$C$18:$C$20,MATCH(B839,Scenario!$A$18:$A$20,0))</f>
        <v>4320</v>
      </c>
      <c r="S839" s="9" t="n">
        <f aca="false">IF(ISNUMBER(M839),IF(M839&lt;=Q839,1,0),"")</f>
        <v>1</v>
      </c>
      <c r="T839" s="9" t="n">
        <f aca="false">IF(ISNUMBER(P839),IF(P839&lt;=R839,1,0),"")</f>
        <v>1</v>
      </c>
      <c r="U839" s="9" t="n">
        <f aca="false">IF(E839&gt;Scenario!$B$14,0,IF(OR(AND(ISNUMBER(H839),H839&lt;=Scenario!$B$14),AND(ISNUMBER(I839),I839&lt;=Scenario!$B$14)),0,1))</f>
        <v>0</v>
      </c>
      <c r="V839" s="9" t="n">
        <f aca="false">IF(AND(U839=1,(Scenario!$B$14-E839)/60&gt;R839),1,0)</f>
        <v>0</v>
      </c>
      <c r="W839" s="9" t="n">
        <f aca="false">IF(OR(C839=Scenario!$B$22,C839=Scenario!$C$22),1,0)</f>
        <v>0</v>
      </c>
      <c r="X839" s="9" t="n">
        <f aca="false">IF(ISNUMBER(I839),1,0)</f>
        <v>0</v>
      </c>
      <c r="Y839" s="9" t="n">
        <f aca="false">MOD(INT(E839/86400)+3,7)</f>
        <v>4</v>
      </c>
      <c r="Z839" s="9" t="n">
        <f aca="false">MOD(INT(E839/3600),24)</f>
        <v>11</v>
      </c>
      <c r="AA839" s="6" t="s">
        <v>1923</v>
      </c>
    </row>
    <row r="840" customFormat="false" ht="15" hidden="false" customHeight="false" outlineLevel="0" collapsed="false">
      <c r="A840" s="6" t="s">
        <v>1924</v>
      </c>
      <c r="B840" s="6" t="s">
        <v>43</v>
      </c>
      <c r="C840" s="6" t="s">
        <v>46</v>
      </c>
      <c r="D840" s="6" t="s">
        <v>170</v>
      </c>
      <c r="E840" s="6" t="n">
        <v>1784894035</v>
      </c>
      <c r="F840" s="6" t="n">
        <v>1784894589</v>
      </c>
      <c r="G840" s="6" t="n">
        <v>1784894410</v>
      </c>
      <c r="H840" s="6" t="n">
        <v>1784896162</v>
      </c>
      <c r="J840" s="6" t="n">
        <v>0</v>
      </c>
      <c r="K840" s="6" t="n">
        <v>0</v>
      </c>
      <c r="L840" s="9" t="n">
        <f aca="false">IF(AND(E840&gt;=Scenario!$B$11,E840&lt;Scenario!$B$12),1,0)</f>
        <v>1</v>
      </c>
      <c r="M840" s="9" t="n">
        <f aca="false">IF(AND(L840=1,ISNUMBER(F840)),MAX(0,F840-E840)/60,"")</f>
        <v>9.23333333333333</v>
      </c>
      <c r="N840" s="9" t="n">
        <f aca="false">IF(AND(L840=1,ISNUMBER(G840)),MAX(0,G840-E840)/60,"")</f>
        <v>6.25</v>
      </c>
      <c r="O840" s="9" t="n">
        <f aca="false">IF(ISNUMBER(H840),IF(AND(H840&gt;=Scenario!$B$11,H840&lt;Scenario!$B$12),1,0),0)</f>
        <v>1</v>
      </c>
      <c r="P840" s="9" t="n">
        <f aca="false">IF(O840=1,MAX(0,H840-E840)/60,"")</f>
        <v>35.45</v>
      </c>
      <c r="Q840" s="9" t="n">
        <f aca="false">INDEX(Scenario!$B$18:$B$20,MATCH(B840,Scenario!$A$18:$A$20,0))</f>
        <v>60</v>
      </c>
      <c r="R840" s="9" t="n">
        <f aca="false">INDEX(Scenario!$C$18:$C$20,MATCH(B840,Scenario!$A$18:$A$20,0))</f>
        <v>1440</v>
      </c>
      <c r="S840" s="9" t="n">
        <f aca="false">IF(ISNUMBER(M840),IF(M840&lt;=Q840,1,0),"")</f>
        <v>1</v>
      </c>
      <c r="T840" s="9" t="n">
        <f aca="false">IF(ISNUMBER(P840),IF(P840&lt;=R840,1,0),"")</f>
        <v>1</v>
      </c>
      <c r="U840" s="9" t="n">
        <f aca="false">IF(E840&gt;Scenario!$B$14,0,IF(OR(AND(ISNUMBER(H840),H840&lt;=Scenario!$B$14),AND(ISNUMBER(I840),I840&lt;=Scenario!$B$14)),0,1))</f>
        <v>0</v>
      </c>
      <c r="V840" s="9" t="n">
        <f aca="false">IF(AND(U840=1,(Scenario!$B$14-E840)/60&gt;R840),1,0)</f>
        <v>0</v>
      </c>
      <c r="W840" s="9" t="n">
        <f aca="false">IF(OR(C840=Scenario!$B$22,C840=Scenario!$C$22),1,0)</f>
        <v>1</v>
      </c>
      <c r="X840" s="9" t="n">
        <f aca="false">IF(ISNUMBER(I840),1,0)</f>
        <v>0</v>
      </c>
      <c r="Y840" s="9" t="n">
        <f aca="false">MOD(INT(E840/86400)+3,7)</f>
        <v>4</v>
      </c>
      <c r="Z840" s="9" t="n">
        <f aca="false">MOD(INT(E840/3600),24)</f>
        <v>11</v>
      </c>
      <c r="AA840" s="6" t="s">
        <v>1925</v>
      </c>
    </row>
    <row r="841" customFormat="false" ht="15" hidden="false" customHeight="false" outlineLevel="0" collapsed="false">
      <c r="A841" s="6" t="s">
        <v>1926</v>
      </c>
      <c r="B841" s="6" t="s">
        <v>43</v>
      </c>
      <c r="C841" s="6" t="s">
        <v>249</v>
      </c>
      <c r="D841" s="6" t="s">
        <v>171</v>
      </c>
      <c r="E841" s="6" t="n">
        <v>1784894470</v>
      </c>
      <c r="F841" s="6" t="n">
        <v>1784894640</v>
      </c>
      <c r="G841" s="6" t="n">
        <v>1784894518</v>
      </c>
      <c r="H841" s="6" t="n">
        <v>1784898208</v>
      </c>
      <c r="J841" s="6" t="n">
        <v>0</v>
      </c>
      <c r="K841" s="6" t="n">
        <v>0</v>
      </c>
      <c r="L841" s="9" t="n">
        <f aca="false">IF(AND(E841&gt;=Scenario!$B$11,E841&lt;Scenario!$B$12),1,0)</f>
        <v>1</v>
      </c>
      <c r="M841" s="9" t="n">
        <f aca="false">IF(AND(L841=1,ISNUMBER(F841)),MAX(0,F841-E841)/60,"")</f>
        <v>2.83333333333333</v>
      </c>
      <c r="N841" s="9" t="n">
        <f aca="false">IF(AND(L841=1,ISNUMBER(G841)),MAX(0,G841-E841)/60,"")</f>
        <v>0.8</v>
      </c>
      <c r="O841" s="9" t="n">
        <f aca="false">IF(ISNUMBER(H841),IF(AND(H841&gt;=Scenario!$B$11,H841&lt;Scenario!$B$12),1,0),0)</f>
        <v>1</v>
      </c>
      <c r="P841" s="9" t="n">
        <f aca="false">IF(O841=1,MAX(0,H841-E841)/60,"")</f>
        <v>62.3</v>
      </c>
      <c r="Q841" s="9" t="n">
        <f aca="false">INDEX(Scenario!$B$18:$B$20,MATCH(B841,Scenario!$A$18:$A$20,0))</f>
        <v>60</v>
      </c>
      <c r="R841" s="9" t="n">
        <f aca="false">INDEX(Scenario!$C$18:$C$20,MATCH(B841,Scenario!$A$18:$A$20,0))</f>
        <v>1440</v>
      </c>
      <c r="S841" s="9" t="n">
        <f aca="false">IF(ISNUMBER(M841),IF(M841&lt;=Q841,1,0),"")</f>
        <v>1</v>
      </c>
      <c r="T841" s="9" t="n">
        <f aca="false">IF(ISNUMBER(P841),IF(P841&lt;=R841,1,0),"")</f>
        <v>1</v>
      </c>
      <c r="U841" s="9" t="n">
        <f aca="false">IF(E841&gt;Scenario!$B$14,0,IF(OR(AND(ISNUMBER(H841),H841&lt;=Scenario!$B$14),AND(ISNUMBER(I841),I841&lt;=Scenario!$B$14)),0,1))</f>
        <v>0</v>
      </c>
      <c r="V841" s="9" t="n">
        <f aca="false">IF(AND(U841=1,(Scenario!$B$14-E841)/60&gt;R841),1,0)</f>
        <v>0</v>
      </c>
      <c r="W841" s="9" t="n">
        <f aca="false">IF(OR(C841=Scenario!$B$22,C841=Scenario!$C$22),1,0)</f>
        <v>0</v>
      </c>
      <c r="X841" s="9" t="n">
        <f aca="false">IF(ISNUMBER(I841),1,0)</f>
        <v>0</v>
      </c>
      <c r="Y841" s="9" t="n">
        <f aca="false">MOD(INT(E841/86400)+3,7)</f>
        <v>4</v>
      </c>
      <c r="Z841" s="9" t="n">
        <f aca="false">MOD(INT(E841/3600),24)</f>
        <v>12</v>
      </c>
      <c r="AA841" s="6" t="s">
        <v>1927</v>
      </c>
    </row>
    <row r="842" customFormat="false" ht="15" hidden="false" customHeight="false" outlineLevel="0" collapsed="false">
      <c r="A842" s="6" t="s">
        <v>1928</v>
      </c>
      <c r="B842" s="6" t="s">
        <v>44</v>
      </c>
      <c r="C842" s="6" t="s">
        <v>288</v>
      </c>
      <c r="D842" s="6" t="s">
        <v>172</v>
      </c>
      <c r="E842" s="6" t="n">
        <v>1784896189</v>
      </c>
      <c r="F842" s="6" t="n">
        <v>1784896277</v>
      </c>
      <c r="G842" s="6" t="n">
        <v>1784896208</v>
      </c>
      <c r="H842" s="6" t="n">
        <v>1784900507</v>
      </c>
      <c r="J842" s="6" t="n">
        <v>0</v>
      </c>
      <c r="K842" s="6" t="n">
        <v>0</v>
      </c>
      <c r="L842" s="9" t="n">
        <f aca="false">IF(AND(E842&gt;=Scenario!$B$11,E842&lt;Scenario!$B$12),1,0)</f>
        <v>1</v>
      </c>
      <c r="M842" s="9" t="n">
        <f aca="false">IF(AND(L842=1,ISNUMBER(F842)),MAX(0,F842-E842)/60,"")</f>
        <v>1.46666666666667</v>
      </c>
      <c r="N842" s="9" t="n">
        <f aca="false">IF(AND(L842=1,ISNUMBER(G842)),MAX(0,G842-E842)/60,"")</f>
        <v>0.316666666666667</v>
      </c>
      <c r="O842" s="9" t="n">
        <f aca="false">IF(ISNUMBER(H842),IF(AND(H842&gt;=Scenario!$B$11,H842&lt;Scenario!$B$12),1,0),0)</f>
        <v>1</v>
      </c>
      <c r="P842" s="9" t="n">
        <f aca="false">IF(O842=1,MAX(0,H842-E842)/60,"")</f>
        <v>71.9666666666667</v>
      </c>
      <c r="Q842" s="9" t="n">
        <f aca="false">INDEX(Scenario!$B$18:$B$20,MATCH(B842,Scenario!$A$18:$A$20,0))</f>
        <v>240</v>
      </c>
      <c r="R842" s="9" t="n">
        <f aca="false">INDEX(Scenario!$C$18:$C$20,MATCH(B842,Scenario!$A$18:$A$20,0))</f>
        <v>4320</v>
      </c>
      <c r="S842" s="9" t="n">
        <f aca="false">IF(ISNUMBER(M842),IF(M842&lt;=Q842,1,0),"")</f>
        <v>1</v>
      </c>
      <c r="T842" s="9" t="n">
        <f aca="false">IF(ISNUMBER(P842),IF(P842&lt;=R842,1,0),"")</f>
        <v>1</v>
      </c>
      <c r="U842" s="9" t="n">
        <f aca="false">IF(E842&gt;Scenario!$B$14,0,IF(OR(AND(ISNUMBER(H842),H842&lt;=Scenario!$B$14),AND(ISNUMBER(I842),I842&lt;=Scenario!$B$14)),0,1))</f>
        <v>0</v>
      </c>
      <c r="V842" s="9" t="n">
        <f aca="false">IF(AND(U842=1,(Scenario!$B$14-E842)/60&gt;R842),1,0)</f>
        <v>0</v>
      </c>
      <c r="W842" s="9" t="n">
        <f aca="false">IF(OR(C842=Scenario!$B$22,C842=Scenario!$C$22),1,0)</f>
        <v>0</v>
      </c>
      <c r="X842" s="9" t="n">
        <f aca="false">IF(ISNUMBER(I842),1,0)</f>
        <v>0</v>
      </c>
      <c r="Y842" s="9" t="n">
        <f aca="false">MOD(INT(E842/86400)+3,7)</f>
        <v>4</v>
      </c>
      <c r="Z842" s="9" t="n">
        <f aca="false">MOD(INT(E842/3600),24)</f>
        <v>12</v>
      </c>
      <c r="AA842" s="6" t="s">
        <v>1929</v>
      </c>
    </row>
    <row r="843" customFormat="false" ht="15" hidden="false" customHeight="false" outlineLevel="0" collapsed="false">
      <c r="A843" s="6" t="s">
        <v>1930</v>
      </c>
      <c r="B843" s="6" t="s">
        <v>43</v>
      </c>
      <c r="C843" s="6" t="s">
        <v>288</v>
      </c>
      <c r="D843" s="6" t="s">
        <v>171</v>
      </c>
      <c r="E843" s="6" t="n">
        <v>1784896345</v>
      </c>
      <c r="F843" s="6" t="n">
        <v>1784896609</v>
      </c>
      <c r="G843" s="6" t="n">
        <v>1784896374</v>
      </c>
      <c r="H843" s="6" t="n">
        <v>1784905850</v>
      </c>
      <c r="J843" s="6" t="n">
        <v>0</v>
      </c>
      <c r="K843" s="6" t="n">
        <v>0</v>
      </c>
      <c r="L843" s="9" t="n">
        <f aca="false">IF(AND(E843&gt;=Scenario!$B$11,E843&lt;Scenario!$B$12),1,0)</f>
        <v>1</v>
      </c>
      <c r="M843" s="9" t="n">
        <f aca="false">IF(AND(L843=1,ISNUMBER(F843)),MAX(0,F843-E843)/60,"")</f>
        <v>4.4</v>
      </c>
      <c r="N843" s="9" t="n">
        <f aca="false">IF(AND(L843=1,ISNUMBER(G843)),MAX(0,G843-E843)/60,"")</f>
        <v>0.483333333333333</v>
      </c>
      <c r="O843" s="9" t="n">
        <f aca="false">IF(ISNUMBER(H843),IF(AND(H843&gt;=Scenario!$B$11,H843&lt;Scenario!$B$12),1,0),0)</f>
        <v>1</v>
      </c>
      <c r="P843" s="9" t="n">
        <f aca="false">IF(O843=1,MAX(0,H843-E843)/60,"")</f>
        <v>158.416666666667</v>
      </c>
      <c r="Q843" s="9" t="n">
        <f aca="false">INDEX(Scenario!$B$18:$B$20,MATCH(B843,Scenario!$A$18:$A$20,0))</f>
        <v>60</v>
      </c>
      <c r="R843" s="9" t="n">
        <f aca="false">INDEX(Scenario!$C$18:$C$20,MATCH(B843,Scenario!$A$18:$A$20,0))</f>
        <v>1440</v>
      </c>
      <c r="S843" s="9" t="n">
        <f aca="false">IF(ISNUMBER(M843),IF(M843&lt;=Q843,1,0),"")</f>
        <v>1</v>
      </c>
      <c r="T843" s="9" t="n">
        <f aca="false">IF(ISNUMBER(P843),IF(P843&lt;=R843,1,0),"")</f>
        <v>1</v>
      </c>
      <c r="U843" s="9" t="n">
        <f aca="false">IF(E843&gt;Scenario!$B$14,0,IF(OR(AND(ISNUMBER(H843),H843&lt;=Scenario!$B$14),AND(ISNUMBER(I843),I843&lt;=Scenario!$B$14)),0,1))</f>
        <v>0</v>
      </c>
      <c r="V843" s="9" t="n">
        <f aca="false">IF(AND(U843=1,(Scenario!$B$14-E843)/60&gt;R843),1,0)</f>
        <v>0</v>
      </c>
      <c r="W843" s="9" t="n">
        <f aca="false">IF(OR(C843=Scenario!$B$22,C843=Scenario!$C$22),1,0)</f>
        <v>0</v>
      </c>
      <c r="X843" s="9" t="n">
        <f aca="false">IF(ISNUMBER(I843),1,0)</f>
        <v>0</v>
      </c>
      <c r="Y843" s="9" t="n">
        <f aca="false">MOD(INT(E843/86400)+3,7)</f>
        <v>4</v>
      </c>
      <c r="Z843" s="9" t="n">
        <f aca="false">MOD(INT(E843/3600),24)</f>
        <v>12</v>
      </c>
      <c r="AA843" s="6" t="s">
        <v>1931</v>
      </c>
    </row>
    <row r="844" customFormat="false" ht="15" hidden="false" customHeight="false" outlineLevel="0" collapsed="false">
      <c r="A844" s="6" t="s">
        <v>1932</v>
      </c>
      <c r="B844" s="6" t="s">
        <v>44</v>
      </c>
      <c r="C844" s="6" t="s">
        <v>249</v>
      </c>
      <c r="D844" s="6" t="s">
        <v>172</v>
      </c>
      <c r="E844" s="6" t="n">
        <v>1784896545</v>
      </c>
      <c r="F844" s="6" t="n">
        <v>1784896675</v>
      </c>
      <c r="G844" s="6" t="n">
        <v>1784896589</v>
      </c>
      <c r="H844" s="6" t="n">
        <v>1784900349</v>
      </c>
      <c r="J844" s="6" t="n">
        <v>0</v>
      </c>
      <c r="K844" s="6" t="n">
        <v>0</v>
      </c>
      <c r="L844" s="9" t="n">
        <f aca="false">IF(AND(E844&gt;=Scenario!$B$11,E844&lt;Scenario!$B$12),1,0)</f>
        <v>1</v>
      </c>
      <c r="M844" s="9" t="n">
        <f aca="false">IF(AND(L844=1,ISNUMBER(F844)),MAX(0,F844-E844)/60,"")</f>
        <v>2.16666666666667</v>
      </c>
      <c r="N844" s="9" t="n">
        <f aca="false">IF(AND(L844=1,ISNUMBER(G844)),MAX(0,G844-E844)/60,"")</f>
        <v>0.733333333333333</v>
      </c>
      <c r="O844" s="9" t="n">
        <f aca="false">IF(ISNUMBER(H844),IF(AND(H844&gt;=Scenario!$B$11,H844&lt;Scenario!$B$12),1,0),0)</f>
        <v>1</v>
      </c>
      <c r="P844" s="9" t="n">
        <f aca="false">IF(O844=1,MAX(0,H844-E844)/60,"")</f>
        <v>63.4</v>
      </c>
      <c r="Q844" s="9" t="n">
        <f aca="false">INDEX(Scenario!$B$18:$B$20,MATCH(B844,Scenario!$A$18:$A$20,0))</f>
        <v>240</v>
      </c>
      <c r="R844" s="9" t="n">
        <f aca="false">INDEX(Scenario!$C$18:$C$20,MATCH(B844,Scenario!$A$18:$A$20,0))</f>
        <v>4320</v>
      </c>
      <c r="S844" s="9" t="n">
        <f aca="false">IF(ISNUMBER(M844),IF(M844&lt;=Q844,1,0),"")</f>
        <v>1</v>
      </c>
      <c r="T844" s="9" t="n">
        <f aca="false">IF(ISNUMBER(P844),IF(P844&lt;=R844,1,0),"")</f>
        <v>1</v>
      </c>
      <c r="U844" s="9" t="n">
        <f aca="false">IF(E844&gt;Scenario!$B$14,0,IF(OR(AND(ISNUMBER(H844),H844&lt;=Scenario!$B$14),AND(ISNUMBER(I844),I844&lt;=Scenario!$B$14)),0,1))</f>
        <v>0</v>
      </c>
      <c r="V844" s="9" t="n">
        <f aca="false">IF(AND(U844=1,(Scenario!$B$14-E844)/60&gt;R844),1,0)</f>
        <v>0</v>
      </c>
      <c r="W844" s="9" t="n">
        <f aca="false">IF(OR(C844=Scenario!$B$22,C844=Scenario!$C$22),1,0)</f>
        <v>0</v>
      </c>
      <c r="X844" s="9" t="n">
        <f aca="false">IF(ISNUMBER(I844),1,0)</f>
        <v>0</v>
      </c>
      <c r="Y844" s="9" t="n">
        <f aca="false">MOD(INT(E844/86400)+3,7)</f>
        <v>4</v>
      </c>
      <c r="Z844" s="9" t="n">
        <f aca="false">MOD(INT(E844/3600),24)</f>
        <v>12</v>
      </c>
      <c r="AA844" s="6" t="s">
        <v>1933</v>
      </c>
    </row>
    <row r="845" customFormat="false" ht="15" hidden="false" customHeight="false" outlineLevel="0" collapsed="false">
      <c r="A845" s="6" t="s">
        <v>1934</v>
      </c>
      <c r="B845" s="6" t="s">
        <v>43</v>
      </c>
      <c r="C845" s="6" t="s">
        <v>288</v>
      </c>
      <c r="D845" s="6" t="s">
        <v>171</v>
      </c>
      <c r="E845" s="6" t="n">
        <v>1784898299</v>
      </c>
      <c r="F845" s="6" t="n">
        <v>1784898543</v>
      </c>
      <c r="G845" s="6" t="n">
        <v>1784898350</v>
      </c>
      <c r="H845" s="6" t="n">
        <v>1784908020</v>
      </c>
      <c r="J845" s="6" t="n">
        <v>0</v>
      </c>
      <c r="K845" s="6" t="n">
        <v>0</v>
      </c>
      <c r="L845" s="9" t="n">
        <f aca="false">IF(AND(E845&gt;=Scenario!$B$11,E845&lt;Scenario!$B$12),1,0)</f>
        <v>1</v>
      </c>
      <c r="M845" s="9" t="n">
        <f aca="false">IF(AND(L845=1,ISNUMBER(F845)),MAX(0,F845-E845)/60,"")</f>
        <v>4.06666666666667</v>
      </c>
      <c r="N845" s="9" t="n">
        <f aca="false">IF(AND(L845=1,ISNUMBER(G845)),MAX(0,G845-E845)/60,"")</f>
        <v>0.85</v>
      </c>
      <c r="O845" s="9" t="n">
        <f aca="false">IF(ISNUMBER(H845),IF(AND(H845&gt;=Scenario!$B$11,H845&lt;Scenario!$B$12),1,0),0)</f>
        <v>1</v>
      </c>
      <c r="P845" s="9" t="n">
        <f aca="false">IF(O845=1,MAX(0,H845-E845)/60,"")</f>
        <v>162.016666666667</v>
      </c>
      <c r="Q845" s="9" t="n">
        <f aca="false">INDEX(Scenario!$B$18:$B$20,MATCH(B845,Scenario!$A$18:$A$20,0))</f>
        <v>60</v>
      </c>
      <c r="R845" s="9" t="n">
        <f aca="false">INDEX(Scenario!$C$18:$C$20,MATCH(B845,Scenario!$A$18:$A$20,0))</f>
        <v>1440</v>
      </c>
      <c r="S845" s="9" t="n">
        <f aca="false">IF(ISNUMBER(M845),IF(M845&lt;=Q845,1,0),"")</f>
        <v>1</v>
      </c>
      <c r="T845" s="9" t="n">
        <f aca="false">IF(ISNUMBER(P845),IF(P845&lt;=R845,1,0),"")</f>
        <v>1</v>
      </c>
      <c r="U845" s="9" t="n">
        <f aca="false">IF(E845&gt;Scenario!$B$14,0,IF(OR(AND(ISNUMBER(H845),H845&lt;=Scenario!$B$14),AND(ISNUMBER(I845),I845&lt;=Scenario!$B$14)),0,1))</f>
        <v>0</v>
      </c>
      <c r="V845" s="9" t="n">
        <f aca="false">IF(AND(U845=1,(Scenario!$B$14-E845)/60&gt;R845),1,0)</f>
        <v>0</v>
      </c>
      <c r="W845" s="9" t="n">
        <f aca="false">IF(OR(C845=Scenario!$B$22,C845=Scenario!$C$22),1,0)</f>
        <v>0</v>
      </c>
      <c r="X845" s="9" t="n">
        <f aca="false">IF(ISNUMBER(I845),1,0)</f>
        <v>0</v>
      </c>
      <c r="Y845" s="9" t="n">
        <f aca="false">MOD(INT(E845/86400)+3,7)</f>
        <v>4</v>
      </c>
      <c r="Z845" s="9" t="n">
        <f aca="false">MOD(INT(E845/3600),24)</f>
        <v>13</v>
      </c>
      <c r="AA845" s="6" t="s">
        <v>1935</v>
      </c>
    </row>
    <row r="846" customFormat="false" ht="15" hidden="false" customHeight="false" outlineLevel="0" collapsed="false">
      <c r="A846" s="6" t="s">
        <v>1936</v>
      </c>
      <c r="B846" s="6" t="s">
        <v>44</v>
      </c>
      <c r="C846" s="6" t="s">
        <v>46</v>
      </c>
      <c r="D846" s="6" t="s">
        <v>171</v>
      </c>
      <c r="E846" s="6" t="n">
        <v>1784898455</v>
      </c>
      <c r="F846" s="6" t="n">
        <v>1784898629</v>
      </c>
      <c r="G846" s="6" t="n">
        <v>1784898479</v>
      </c>
      <c r="H846" s="6" t="n">
        <v>1784903399</v>
      </c>
      <c r="J846" s="6" t="n">
        <v>0</v>
      </c>
      <c r="K846" s="6" t="n">
        <v>0</v>
      </c>
      <c r="L846" s="9" t="n">
        <f aca="false">IF(AND(E846&gt;=Scenario!$B$11,E846&lt;Scenario!$B$12),1,0)</f>
        <v>1</v>
      </c>
      <c r="M846" s="9" t="n">
        <f aca="false">IF(AND(L846=1,ISNUMBER(F846)),MAX(0,F846-E846)/60,"")</f>
        <v>2.9</v>
      </c>
      <c r="N846" s="9" t="n">
        <f aca="false">IF(AND(L846=1,ISNUMBER(G846)),MAX(0,G846-E846)/60,"")</f>
        <v>0.4</v>
      </c>
      <c r="O846" s="9" t="n">
        <f aca="false">IF(ISNUMBER(H846),IF(AND(H846&gt;=Scenario!$B$11,H846&lt;Scenario!$B$12),1,0),0)</f>
        <v>1</v>
      </c>
      <c r="P846" s="9" t="n">
        <f aca="false">IF(O846=1,MAX(0,H846-E846)/60,"")</f>
        <v>82.4</v>
      </c>
      <c r="Q846" s="9" t="n">
        <f aca="false">INDEX(Scenario!$B$18:$B$20,MATCH(B846,Scenario!$A$18:$A$20,0))</f>
        <v>240</v>
      </c>
      <c r="R846" s="9" t="n">
        <f aca="false">INDEX(Scenario!$C$18:$C$20,MATCH(B846,Scenario!$A$18:$A$20,0))</f>
        <v>4320</v>
      </c>
      <c r="S846" s="9" t="n">
        <f aca="false">IF(ISNUMBER(M846),IF(M846&lt;=Q846,1,0),"")</f>
        <v>1</v>
      </c>
      <c r="T846" s="9" t="n">
        <f aca="false">IF(ISNUMBER(P846),IF(P846&lt;=R846,1,0),"")</f>
        <v>1</v>
      </c>
      <c r="U846" s="9" t="n">
        <f aca="false">IF(E846&gt;Scenario!$B$14,0,IF(OR(AND(ISNUMBER(H846),H846&lt;=Scenario!$B$14),AND(ISNUMBER(I846),I846&lt;=Scenario!$B$14)),0,1))</f>
        <v>0</v>
      </c>
      <c r="V846" s="9" t="n">
        <f aca="false">IF(AND(U846=1,(Scenario!$B$14-E846)/60&gt;R846),1,0)</f>
        <v>0</v>
      </c>
      <c r="W846" s="9" t="n">
        <f aca="false">IF(OR(C846=Scenario!$B$22,C846=Scenario!$C$22),1,0)</f>
        <v>1</v>
      </c>
      <c r="X846" s="9" t="n">
        <f aca="false">IF(ISNUMBER(I846),1,0)</f>
        <v>0</v>
      </c>
      <c r="Y846" s="9" t="n">
        <f aca="false">MOD(INT(E846/86400)+3,7)</f>
        <v>4</v>
      </c>
      <c r="Z846" s="9" t="n">
        <f aca="false">MOD(INT(E846/3600),24)</f>
        <v>13</v>
      </c>
      <c r="AA846" s="6" t="s">
        <v>1937</v>
      </c>
    </row>
    <row r="847" customFormat="false" ht="15" hidden="false" customHeight="false" outlineLevel="0" collapsed="false">
      <c r="A847" s="6" t="s">
        <v>1938</v>
      </c>
      <c r="B847" s="6" t="s">
        <v>42</v>
      </c>
      <c r="C847" s="6" t="s">
        <v>46</v>
      </c>
      <c r="D847" s="6" t="s">
        <v>171</v>
      </c>
      <c r="E847" s="6" t="n">
        <v>1784898469</v>
      </c>
      <c r="F847" s="6" t="n">
        <v>1784899249</v>
      </c>
      <c r="G847" s="6" t="n">
        <v>1784899078</v>
      </c>
      <c r="H847" s="6" t="n">
        <v>1784933488</v>
      </c>
      <c r="J847" s="6" t="n">
        <v>0</v>
      </c>
      <c r="K847" s="6" t="n">
        <v>0</v>
      </c>
      <c r="L847" s="9" t="n">
        <f aca="false">IF(AND(E847&gt;=Scenario!$B$11,E847&lt;Scenario!$B$12),1,0)</f>
        <v>1</v>
      </c>
      <c r="M847" s="9" t="n">
        <f aca="false">IF(AND(L847=1,ISNUMBER(F847)),MAX(0,F847-E847)/60,"")</f>
        <v>13</v>
      </c>
      <c r="N847" s="9" t="n">
        <f aca="false">IF(AND(L847=1,ISNUMBER(G847)),MAX(0,G847-E847)/60,"")</f>
        <v>10.15</v>
      </c>
      <c r="O847" s="9" t="n">
        <f aca="false">IF(ISNUMBER(H847),IF(AND(H847&gt;=Scenario!$B$11,H847&lt;Scenario!$B$12),1,0),0)</f>
        <v>1</v>
      </c>
      <c r="P847" s="9" t="n">
        <f aca="false">IF(O847=1,MAX(0,H847-E847)/60,"")</f>
        <v>583.65</v>
      </c>
      <c r="Q847" s="9" t="n">
        <f aca="false">INDEX(Scenario!$B$18:$B$20,MATCH(B847,Scenario!$A$18:$A$20,0))</f>
        <v>15</v>
      </c>
      <c r="R847" s="9" t="n">
        <f aca="false">INDEX(Scenario!$C$18:$C$20,MATCH(B847,Scenario!$A$18:$A$20,0))</f>
        <v>240</v>
      </c>
      <c r="S847" s="9" t="n">
        <f aca="false">IF(ISNUMBER(M847),IF(M847&lt;=Q847,1,0),"")</f>
        <v>1</v>
      </c>
      <c r="T847" s="9" t="n">
        <f aca="false">IF(ISNUMBER(P847),IF(P847&lt;=R847,1,0),"")</f>
        <v>0</v>
      </c>
      <c r="U847" s="9" t="n">
        <f aca="false">IF(E847&gt;Scenario!$B$14,0,IF(OR(AND(ISNUMBER(H847),H847&lt;=Scenario!$B$14),AND(ISNUMBER(I847),I847&lt;=Scenario!$B$14)),0,1))</f>
        <v>0</v>
      </c>
      <c r="V847" s="9" t="n">
        <f aca="false">IF(AND(U847=1,(Scenario!$B$14-E847)/60&gt;R847),1,0)</f>
        <v>0</v>
      </c>
      <c r="W847" s="9" t="n">
        <f aca="false">IF(OR(C847=Scenario!$B$22,C847=Scenario!$C$22),1,0)</f>
        <v>1</v>
      </c>
      <c r="X847" s="9" t="n">
        <f aca="false">IF(ISNUMBER(I847),1,0)</f>
        <v>0</v>
      </c>
      <c r="Y847" s="9" t="n">
        <f aca="false">MOD(INT(E847/86400)+3,7)</f>
        <v>4</v>
      </c>
      <c r="Z847" s="9" t="n">
        <f aca="false">MOD(INT(E847/3600),24)</f>
        <v>13</v>
      </c>
      <c r="AA847" s="6" t="s">
        <v>1939</v>
      </c>
    </row>
    <row r="848" customFormat="false" ht="15" hidden="false" customHeight="false" outlineLevel="0" collapsed="false">
      <c r="A848" s="6" t="s">
        <v>1940</v>
      </c>
      <c r="B848" s="6" t="s">
        <v>44</v>
      </c>
      <c r="C848" s="6" t="s">
        <v>249</v>
      </c>
      <c r="D848" s="6" t="s">
        <v>171</v>
      </c>
      <c r="E848" s="6" t="n">
        <v>1784898484</v>
      </c>
      <c r="F848" s="6" t="n">
        <v>1784898702</v>
      </c>
      <c r="G848" s="6" t="n">
        <v>1784898513</v>
      </c>
      <c r="H848" s="6" t="n">
        <v>1784910996</v>
      </c>
      <c r="J848" s="6" t="n">
        <v>0</v>
      </c>
      <c r="K848" s="6" t="n">
        <v>1</v>
      </c>
      <c r="L848" s="9" t="n">
        <f aca="false">IF(AND(E848&gt;=Scenario!$B$11,E848&lt;Scenario!$B$12),1,0)</f>
        <v>1</v>
      </c>
      <c r="M848" s="9" t="n">
        <f aca="false">IF(AND(L848=1,ISNUMBER(F848)),MAX(0,F848-E848)/60,"")</f>
        <v>3.63333333333333</v>
      </c>
      <c r="N848" s="9" t="n">
        <f aca="false">IF(AND(L848=1,ISNUMBER(G848)),MAX(0,G848-E848)/60,"")</f>
        <v>0.483333333333333</v>
      </c>
      <c r="O848" s="9" t="n">
        <f aca="false">IF(ISNUMBER(H848),IF(AND(H848&gt;=Scenario!$B$11,H848&lt;Scenario!$B$12),1,0),0)</f>
        <v>1</v>
      </c>
      <c r="P848" s="9" t="n">
        <f aca="false">IF(O848=1,MAX(0,H848-E848)/60,"")</f>
        <v>208.533333333333</v>
      </c>
      <c r="Q848" s="9" t="n">
        <f aca="false">INDEX(Scenario!$B$18:$B$20,MATCH(B848,Scenario!$A$18:$A$20,0))</f>
        <v>240</v>
      </c>
      <c r="R848" s="9" t="n">
        <f aca="false">INDEX(Scenario!$C$18:$C$20,MATCH(B848,Scenario!$A$18:$A$20,0))</f>
        <v>4320</v>
      </c>
      <c r="S848" s="9" t="n">
        <f aca="false">IF(ISNUMBER(M848),IF(M848&lt;=Q848,1,0),"")</f>
        <v>1</v>
      </c>
      <c r="T848" s="9" t="n">
        <f aca="false">IF(ISNUMBER(P848),IF(P848&lt;=R848,1,0),"")</f>
        <v>1</v>
      </c>
      <c r="U848" s="9" t="n">
        <f aca="false">IF(E848&gt;Scenario!$B$14,0,IF(OR(AND(ISNUMBER(H848),H848&lt;=Scenario!$B$14),AND(ISNUMBER(I848),I848&lt;=Scenario!$B$14)),0,1))</f>
        <v>0</v>
      </c>
      <c r="V848" s="9" t="n">
        <f aca="false">IF(AND(U848=1,(Scenario!$B$14-E848)/60&gt;R848),1,0)</f>
        <v>0</v>
      </c>
      <c r="W848" s="9" t="n">
        <f aca="false">IF(OR(C848=Scenario!$B$22,C848=Scenario!$C$22),1,0)</f>
        <v>0</v>
      </c>
      <c r="X848" s="9" t="n">
        <f aca="false">IF(ISNUMBER(I848),1,0)</f>
        <v>0</v>
      </c>
      <c r="Y848" s="9" t="n">
        <f aca="false">MOD(INT(E848/86400)+3,7)</f>
        <v>4</v>
      </c>
      <c r="Z848" s="9" t="n">
        <f aca="false">MOD(INT(E848/3600),24)</f>
        <v>13</v>
      </c>
      <c r="AA848" s="6" t="s">
        <v>1941</v>
      </c>
    </row>
    <row r="849" customFormat="false" ht="15" hidden="false" customHeight="false" outlineLevel="0" collapsed="false">
      <c r="A849" s="6" t="s">
        <v>1942</v>
      </c>
      <c r="B849" s="6" t="s">
        <v>44</v>
      </c>
      <c r="C849" s="6" t="s">
        <v>288</v>
      </c>
      <c r="D849" s="6" t="s">
        <v>172</v>
      </c>
      <c r="E849" s="6" t="n">
        <v>1784898861</v>
      </c>
      <c r="F849" s="6" t="n">
        <v>1784899161</v>
      </c>
      <c r="G849" s="6" t="n">
        <v>1784898936</v>
      </c>
      <c r="H849" s="6" t="n">
        <v>1784901424</v>
      </c>
      <c r="J849" s="6" t="n">
        <v>0</v>
      </c>
      <c r="K849" s="6" t="n">
        <v>0</v>
      </c>
      <c r="L849" s="9" t="n">
        <f aca="false">IF(AND(E849&gt;=Scenario!$B$11,E849&lt;Scenario!$B$12),1,0)</f>
        <v>1</v>
      </c>
      <c r="M849" s="9" t="n">
        <f aca="false">IF(AND(L849=1,ISNUMBER(F849)),MAX(0,F849-E849)/60,"")</f>
        <v>5</v>
      </c>
      <c r="N849" s="9" t="n">
        <f aca="false">IF(AND(L849=1,ISNUMBER(G849)),MAX(0,G849-E849)/60,"")</f>
        <v>1.25</v>
      </c>
      <c r="O849" s="9" t="n">
        <f aca="false">IF(ISNUMBER(H849),IF(AND(H849&gt;=Scenario!$B$11,H849&lt;Scenario!$B$12),1,0),0)</f>
        <v>1</v>
      </c>
      <c r="P849" s="9" t="n">
        <f aca="false">IF(O849=1,MAX(0,H849-E849)/60,"")</f>
        <v>42.7166666666667</v>
      </c>
      <c r="Q849" s="9" t="n">
        <f aca="false">INDEX(Scenario!$B$18:$B$20,MATCH(B849,Scenario!$A$18:$A$20,0))</f>
        <v>240</v>
      </c>
      <c r="R849" s="9" t="n">
        <f aca="false">INDEX(Scenario!$C$18:$C$20,MATCH(B849,Scenario!$A$18:$A$20,0))</f>
        <v>4320</v>
      </c>
      <c r="S849" s="9" t="n">
        <f aca="false">IF(ISNUMBER(M849),IF(M849&lt;=Q849,1,0),"")</f>
        <v>1</v>
      </c>
      <c r="T849" s="9" t="n">
        <f aca="false">IF(ISNUMBER(P849),IF(P849&lt;=R849,1,0),"")</f>
        <v>1</v>
      </c>
      <c r="U849" s="9" t="n">
        <f aca="false">IF(E849&gt;Scenario!$B$14,0,IF(OR(AND(ISNUMBER(H849),H849&lt;=Scenario!$B$14),AND(ISNUMBER(I849),I849&lt;=Scenario!$B$14)),0,1))</f>
        <v>0</v>
      </c>
      <c r="V849" s="9" t="n">
        <f aca="false">IF(AND(U849=1,(Scenario!$B$14-E849)/60&gt;R849),1,0)</f>
        <v>0</v>
      </c>
      <c r="W849" s="9" t="n">
        <f aca="false">IF(OR(C849=Scenario!$B$22,C849=Scenario!$C$22),1,0)</f>
        <v>0</v>
      </c>
      <c r="X849" s="9" t="n">
        <f aca="false">IF(ISNUMBER(I849),1,0)</f>
        <v>0</v>
      </c>
      <c r="Y849" s="9" t="n">
        <f aca="false">MOD(INT(E849/86400)+3,7)</f>
        <v>4</v>
      </c>
      <c r="Z849" s="9" t="n">
        <f aca="false">MOD(INT(E849/3600),24)</f>
        <v>13</v>
      </c>
      <c r="AA849" s="6" t="s">
        <v>1943</v>
      </c>
    </row>
    <row r="850" customFormat="false" ht="15" hidden="false" customHeight="false" outlineLevel="0" collapsed="false">
      <c r="A850" s="6" t="s">
        <v>1944</v>
      </c>
      <c r="B850" s="6" t="s">
        <v>44</v>
      </c>
      <c r="C850" s="6" t="s">
        <v>46</v>
      </c>
      <c r="D850" s="6" t="s">
        <v>170</v>
      </c>
      <c r="E850" s="6" t="n">
        <v>1784899267</v>
      </c>
      <c r="F850" s="6" t="n">
        <v>1784900640</v>
      </c>
      <c r="G850" s="6" t="n">
        <v>1784900540</v>
      </c>
      <c r="H850" s="6" t="n">
        <v>1784902749</v>
      </c>
      <c r="J850" s="6" t="n">
        <v>0</v>
      </c>
      <c r="K850" s="6" t="n">
        <v>0</v>
      </c>
      <c r="L850" s="9" t="n">
        <f aca="false">IF(AND(E850&gt;=Scenario!$B$11,E850&lt;Scenario!$B$12),1,0)</f>
        <v>1</v>
      </c>
      <c r="M850" s="9" t="n">
        <f aca="false">IF(AND(L850=1,ISNUMBER(F850)),MAX(0,F850-E850)/60,"")</f>
        <v>22.8833333333333</v>
      </c>
      <c r="N850" s="9" t="n">
        <f aca="false">IF(AND(L850=1,ISNUMBER(G850)),MAX(0,G850-E850)/60,"")</f>
        <v>21.2166666666667</v>
      </c>
      <c r="O850" s="9" t="n">
        <f aca="false">IF(ISNUMBER(H850),IF(AND(H850&gt;=Scenario!$B$11,H850&lt;Scenario!$B$12),1,0),0)</f>
        <v>1</v>
      </c>
      <c r="P850" s="9" t="n">
        <f aca="false">IF(O850=1,MAX(0,H850-E850)/60,"")</f>
        <v>58.0333333333333</v>
      </c>
      <c r="Q850" s="9" t="n">
        <f aca="false">INDEX(Scenario!$B$18:$B$20,MATCH(B850,Scenario!$A$18:$A$20,0))</f>
        <v>240</v>
      </c>
      <c r="R850" s="9" t="n">
        <f aca="false">INDEX(Scenario!$C$18:$C$20,MATCH(B850,Scenario!$A$18:$A$20,0))</f>
        <v>4320</v>
      </c>
      <c r="S850" s="9" t="n">
        <f aca="false">IF(ISNUMBER(M850),IF(M850&lt;=Q850,1,0),"")</f>
        <v>1</v>
      </c>
      <c r="T850" s="9" t="n">
        <f aca="false">IF(ISNUMBER(P850),IF(P850&lt;=R850,1,0),"")</f>
        <v>1</v>
      </c>
      <c r="U850" s="9" t="n">
        <f aca="false">IF(E850&gt;Scenario!$B$14,0,IF(OR(AND(ISNUMBER(H850),H850&lt;=Scenario!$B$14),AND(ISNUMBER(I850),I850&lt;=Scenario!$B$14)),0,1))</f>
        <v>0</v>
      </c>
      <c r="V850" s="9" t="n">
        <f aca="false">IF(AND(U850=1,(Scenario!$B$14-E850)/60&gt;R850),1,0)</f>
        <v>0</v>
      </c>
      <c r="W850" s="9" t="n">
        <f aca="false">IF(OR(C850=Scenario!$B$22,C850=Scenario!$C$22),1,0)</f>
        <v>1</v>
      </c>
      <c r="X850" s="9" t="n">
        <f aca="false">IF(ISNUMBER(I850),1,0)</f>
        <v>0</v>
      </c>
      <c r="Y850" s="9" t="n">
        <f aca="false">MOD(INT(E850/86400)+3,7)</f>
        <v>4</v>
      </c>
      <c r="Z850" s="9" t="n">
        <f aca="false">MOD(INT(E850/3600),24)</f>
        <v>13</v>
      </c>
      <c r="AA850" s="6" t="s">
        <v>1945</v>
      </c>
    </row>
    <row r="851" customFormat="false" ht="15" hidden="false" customHeight="false" outlineLevel="0" collapsed="false">
      <c r="A851" s="6" t="s">
        <v>1946</v>
      </c>
      <c r="B851" s="6" t="s">
        <v>44</v>
      </c>
      <c r="C851" s="6" t="s">
        <v>47</v>
      </c>
      <c r="D851" s="6" t="s">
        <v>170</v>
      </c>
      <c r="E851" s="6" t="n">
        <v>1784900005</v>
      </c>
      <c r="F851" s="6" t="n">
        <v>1784901672</v>
      </c>
      <c r="G851" s="6" t="n">
        <v>1784901469</v>
      </c>
      <c r="H851" s="6" t="n">
        <v>1784904482</v>
      </c>
      <c r="J851" s="6" t="n">
        <v>0</v>
      </c>
      <c r="K851" s="6" t="n">
        <v>0</v>
      </c>
      <c r="L851" s="9" t="n">
        <f aca="false">IF(AND(E851&gt;=Scenario!$B$11,E851&lt;Scenario!$B$12),1,0)</f>
        <v>1</v>
      </c>
      <c r="M851" s="9" t="n">
        <f aca="false">IF(AND(L851=1,ISNUMBER(F851)),MAX(0,F851-E851)/60,"")</f>
        <v>27.7833333333333</v>
      </c>
      <c r="N851" s="9" t="n">
        <f aca="false">IF(AND(L851=1,ISNUMBER(G851)),MAX(0,G851-E851)/60,"")</f>
        <v>24.4</v>
      </c>
      <c r="O851" s="9" t="n">
        <f aca="false">IF(ISNUMBER(H851),IF(AND(H851&gt;=Scenario!$B$11,H851&lt;Scenario!$B$12),1,0),0)</f>
        <v>1</v>
      </c>
      <c r="P851" s="9" t="n">
        <f aca="false">IF(O851=1,MAX(0,H851-E851)/60,"")</f>
        <v>74.6166666666667</v>
      </c>
      <c r="Q851" s="9" t="n">
        <f aca="false">INDEX(Scenario!$B$18:$B$20,MATCH(B851,Scenario!$A$18:$A$20,0))</f>
        <v>240</v>
      </c>
      <c r="R851" s="9" t="n">
        <f aca="false">INDEX(Scenario!$C$18:$C$20,MATCH(B851,Scenario!$A$18:$A$20,0))</f>
        <v>4320</v>
      </c>
      <c r="S851" s="9" t="n">
        <f aca="false">IF(ISNUMBER(M851),IF(M851&lt;=Q851,1,0),"")</f>
        <v>1</v>
      </c>
      <c r="T851" s="9" t="n">
        <f aca="false">IF(ISNUMBER(P851),IF(P851&lt;=R851,1,0),"")</f>
        <v>1</v>
      </c>
      <c r="U851" s="9" t="n">
        <f aca="false">IF(E851&gt;Scenario!$B$14,0,IF(OR(AND(ISNUMBER(H851),H851&lt;=Scenario!$B$14),AND(ISNUMBER(I851),I851&lt;=Scenario!$B$14)),0,1))</f>
        <v>0</v>
      </c>
      <c r="V851" s="9" t="n">
        <f aca="false">IF(AND(U851=1,(Scenario!$B$14-E851)/60&gt;R851),1,0)</f>
        <v>0</v>
      </c>
      <c r="W851" s="9" t="n">
        <f aca="false">IF(OR(C851=Scenario!$B$22,C851=Scenario!$C$22),1,0)</f>
        <v>1</v>
      </c>
      <c r="X851" s="9" t="n">
        <f aca="false">IF(ISNUMBER(I851),1,0)</f>
        <v>0</v>
      </c>
      <c r="Y851" s="9" t="n">
        <f aca="false">MOD(INT(E851/86400)+3,7)</f>
        <v>4</v>
      </c>
      <c r="Z851" s="9" t="n">
        <f aca="false">MOD(INT(E851/3600),24)</f>
        <v>13</v>
      </c>
      <c r="AA851" s="6" t="s">
        <v>1947</v>
      </c>
    </row>
    <row r="852" customFormat="false" ht="15" hidden="false" customHeight="false" outlineLevel="0" collapsed="false">
      <c r="A852" s="6" t="s">
        <v>1948</v>
      </c>
      <c r="B852" s="6" t="s">
        <v>44</v>
      </c>
      <c r="C852" s="6" t="s">
        <v>249</v>
      </c>
      <c r="D852" s="6" t="s">
        <v>170</v>
      </c>
      <c r="E852" s="6" t="n">
        <v>1784901110</v>
      </c>
      <c r="F852" s="6" t="n">
        <v>1784903000</v>
      </c>
      <c r="G852" s="6" t="n">
        <v>1784902794</v>
      </c>
      <c r="H852" s="6" t="n">
        <v>1784904024</v>
      </c>
      <c r="J852" s="6" t="n">
        <v>0</v>
      </c>
      <c r="K852" s="6" t="n">
        <v>0</v>
      </c>
      <c r="L852" s="9" t="n">
        <f aca="false">IF(AND(E852&gt;=Scenario!$B$11,E852&lt;Scenario!$B$12),1,0)</f>
        <v>1</v>
      </c>
      <c r="M852" s="9" t="n">
        <f aca="false">IF(AND(L852=1,ISNUMBER(F852)),MAX(0,F852-E852)/60,"")</f>
        <v>31.5</v>
      </c>
      <c r="N852" s="9" t="n">
        <f aca="false">IF(AND(L852=1,ISNUMBER(G852)),MAX(0,G852-E852)/60,"")</f>
        <v>28.0666666666667</v>
      </c>
      <c r="O852" s="9" t="n">
        <f aca="false">IF(ISNUMBER(H852),IF(AND(H852&gt;=Scenario!$B$11,H852&lt;Scenario!$B$12),1,0),0)</f>
        <v>1</v>
      </c>
      <c r="P852" s="9" t="n">
        <f aca="false">IF(O852=1,MAX(0,H852-E852)/60,"")</f>
        <v>48.5666666666667</v>
      </c>
      <c r="Q852" s="9" t="n">
        <f aca="false">INDEX(Scenario!$B$18:$B$20,MATCH(B852,Scenario!$A$18:$A$20,0))</f>
        <v>240</v>
      </c>
      <c r="R852" s="9" t="n">
        <f aca="false">INDEX(Scenario!$C$18:$C$20,MATCH(B852,Scenario!$A$18:$A$20,0))</f>
        <v>4320</v>
      </c>
      <c r="S852" s="9" t="n">
        <f aca="false">IF(ISNUMBER(M852),IF(M852&lt;=Q852,1,0),"")</f>
        <v>1</v>
      </c>
      <c r="T852" s="9" t="n">
        <f aca="false">IF(ISNUMBER(P852),IF(P852&lt;=R852,1,0),"")</f>
        <v>1</v>
      </c>
      <c r="U852" s="9" t="n">
        <f aca="false">IF(E852&gt;Scenario!$B$14,0,IF(OR(AND(ISNUMBER(H852),H852&lt;=Scenario!$B$14),AND(ISNUMBER(I852),I852&lt;=Scenario!$B$14)),0,1))</f>
        <v>0</v>
      </c>
      <c r="V852" s="9" t="n">
        <f aca="false">IF(AND(U852=1,(Scenario!$B$14-E852)/60&gt;R852),1,0)</f>
        <v>0</v>
      </c>
      <c r="W852" s="9" t="n">
        <f aca="false">IF(OR(C852=Scenario!$B$22,C852=Scenario!$C$22),1,0)</f>
        <v>0</v>
      </c>
      <c r="X852" s="9" t="n">
        <f aca="false">IF(ISNUMBER(I852),1,0)</f>
        <v>0</v>
      </c>
      <c r="Y852" s="9" t="n">
        <f aca="false">MOD(INT(E852/86400)+3,7)</f>
        <v>4</v>
      </c>
      <c r="Z852" s="9" t="n">
        <f aca="false">MOD(INT(E852/3600),24)</f>
        <v>13</v>
      </c>
      <c r="AA852" s="6" t="s">
        <v>1949</v>
      </c>
    </row>
    <row r="853" customFormat="false" ht="15" hidden="false" customHeight="false" outlineLevel="0" collapsed="false">
      <c r="A853" s="6" t="s">
        <v>1950</v>
      </c>
      <c r="B853" s="6" t="s">
        <v>43</v>
      </c>
      <c r="C853" s="6" t="s">
        <v>288</v>
      </c>
      <c r="D853" s="6" t="s">
        <v>170</v>
      </c>
      <c r="E853" s="6" t="n">
        <v>1784901484</v>
      </c>
      <c r="F853" s="6" t="n">
        <v>1784902226</v>
      </c>
      <c r="G853" s="6" t="n">
        <v>1784902164</v>
      </c>
      <c r="H853" s="6" t="n">
        <v>1784905575</v>
      </c>
      <c r="J853" s="6" t="n">
        <v>0</v>
      </c>
      <c r="K853" s="6" t="n">
        <v>1</v>
      </c>
      <c r="L853" s="9" t="n">
        <f aca="false">IF(AND(E853&gt;=Scenario!$B$11,E853&lt;Scenario!$B$12),1,0)</f>
        <v>1</v>
      </c>
      <c r="M853" s="9" t="n">
        <f aca="false">IF(AND(L853=1,ISNUMBER(F853)),MAX(0,F853-E853)/60,"")</f>
        <v>12.3666666666667</v>
      </c>
      <c r="N853" s="9" t="n">
        <f aca="false">IF(AND(L853=1,ISNUMBER(G853)),MAX(0,G853-E853)/60,"")</f>
        <v>11.3333333333333</v>
      </c>
      <c r="O853" s="9" t="n">
        <f aca="false">IF(ISNUMBER(H853),IF(AND(H853&gt;=Scenario!$B$11,H853&lt;Scenario!$B$12),1,0),0)</f>
        <v>1</v>
      </c>
      <c r="P853" s="9" t="n">
        <f aca="false">IF(O853=1,MAX(0,H853-E853)/60,"")</f>
        <v>68.1833333333333</v>
      </c>
      <c r="Q853" s="9" t="n">
        <f aca="false">INDEX(Scenario!$B$18:$B$20,MATCH(B853,Scenario!$A$18:$A$20,0))</f>
        <v>60</v>
      </c>
      <c r="R853" s="9" t="n">
        <f aca="false">INDEX(Scenario!$C$18:$C$20,MATCH(B853,Scenario!$A$18:$A$20,0))</f>
        <v>1440</v>
      </c>
      <c r="S853" s="9" t="n">
        <f aca="false">IF(ISNUMBER(M853),IF(M853&lt;=Q853,1,0),"")</f>
        <v>1</v>
      </c>
      <c r="T853" s="9" t="n">
        <f aca="false">IF(ISNUMBER(P853),IF(P853&lt;=R853,1,0),"")</f>
        <v>1</v>
      </c>
      <c r="U853" s="9" t="n">
        <f aca="false">IF(E853&gt;Scenario!$B$14,0,IF(OR(AND(ISNUMBER(H853),H853&lt;=Scenario!$B$14),AND(ISNUMBER(I853),I853&lt;=Scenario!$B$14)),0,1))</f>
        <v>0</v>
      </c>
      <c r="V853" s="9" t="n">
        <f aca="false">IF(AND(U853=1,(Scenario!$B$14-E853)/60&gt;R853),1,0)</f>
        <v>0</v>
      </c>
      <c r="W853" s="9" t="n">
        <f aca="false">IF(OR(C853=Scenario!$B$22,C853=Scenario!$C$22),1,0)</f>
        <v>0</v>
      </c>
      <c r="X853" s="9" t="n">
        <f aca="false">IF(ISNUMBER(I853),1,0)</f>
        <v>0</v>
      </c>
      <c r="Y853" s="9" t="n">
        <f aca="false">MOD(INT(E853/86400)+3,7)</f>
        <v>4</v>
      </c>
      <c r="Z853" s="9" t="n">
        <f aca="false">MOD(INT(E853/3600),24)</f>
        <v>13</v>
      </c>
      <c r="AA853" s="6" t="s">
        <v>1951</v>
      </c>
    </row>
    <row r="854" customFormat="false" ht="15" hidden="false" customHeight="false" outlineLevel="0" collapsed="false">
      <c r="A854" s="6" t="s">
        <v>1952</v>
      </c>
      <c r="B854" s="6" t="s">
        <v>44</v>
      </c>
      <c r="C854" s="6" t="s">
        <v>249</v>
      </c>
      <c r="D854" s="6" t="s">
        <v>171</v>
      </c>
      <c r="E854" s="6" t="n">
        <v>1784901773</v>
      </c>
      <c r="F854" s="6" t="n">
        <v>1784904571</v>
      </c>
      <c r="G854" s="6" t="n">
        <v>1784904434</v>
      </c>
      <c r="H854" s="6" t="n">
        <v>1784906556</v>
      </c>
      <c r="J854" s="6" t="n">
        <v>0</v>
      </c>
      <c r="K854" s="6" t="n">
        <v>0</v>
      </c>
      <c r="L854" s="9" t="n">
        <f aca="false">IF(AND(E854&gt;=Scenario!$B$11,E854&lt;Scenario!$B$12),1,0)</f>
        <v>1</v>
      </c>
      <c r="M854" s="9" t="n">
        <f aca="false">IF(AND(L854=1,ISNUMBER(F854)),MAX(0,F854-E854)/60,"")</f>
        <v>46.6333333333333</v>
      </c>
      <c r="N854" s="9" t="n">
        <f aca="false">IF(AND(L854=1,ISNUMBER(G854)),MAX(0,G854-E854)/60,"")</f>
        <v>44.35</v>
      </c>
      <c r="O854" s="9" t="n">
        <f aca="false">IF(ISNUMBER(H854),IF(AND(H854&gt;=Scenario!$B$11,H854&lt;Scenario!$B$12),1,0),0)</f>
        <v>1</v>
      </c>
      <c r="P854" s="9" t="n">
        <f aca="false">IF(O854=1,MAX(0,H854-E854)/60,"")</f>
        <v>79.7166666666667</v>
      </c>
      <c r="Q854" s="9" t="n">
        <f aca="false">INDEX(Scenario!$B$18:$B$20,MATCH(B854,Scenario!$A$18:$A$20,0))</f>
        <v>240</v>
      </c>
      <c r="R854" s="9" t="n">
        <f aca="false">INDEX(Scenario!$C$18:$C$20,MATCH(B854,Scenario!$A$18:$A$20,0))</f>
        <v>4320</v>
      </c>
      <c r="S854" s="9" t="n">
        <f aca="false">IF(ISNUMBER(M854),IF(M854&lt;=Q854,1,0),"")</f>
        <v>1</v>
      </c>
      <c r="T854" s="9" t="n">
        <f aca="false">IF(ISNUMBER(P854),IF(P854&lt;=R854,1,0),"")</f>
        <v>1</v>
      </c>
      <c r="U854" s="9" t="n">
        <f aca="false">IF(E854&gt;Scenario!$B$14,0,IF(OR(AND(ISNUMBER(H854),H854&lt;=Scenario!$B$14),AND(ISNUMBER(I854),I854&lt;=Scenario!$B$14)),0,1))</f>
        <v>0</v>
      </c>
      <c r="V854" s="9" t="n">
        <f aca="false">IF(AND(U854=1,(Scenario!$B$14-E854)/60&gt;R854),1,0)</f>
        <v>0</v>
      </c>
      <c r="W854" s="9" t="n">
        <f aca="false">IF(OR(C854=Scenario!$B$22,C854=Scenario!$C$22),1,0)</f>
        <v>0</v>
      </c>
      <c r="X854" s="9" t="n">
        <f aca="false">IF(ISNUMBER(I854),1,0)</f>
        <v>0</v>
      </c>
      <c r="Y854" s="9" t="n">
        <f aca="false">MOD(INT(E854/86400)+3,7)</f>
        <v>4</v>
      </c>
      <c r="Z854" s="9" t="n">
        <f aca="false">MOD(INT(E854/3600),24)</f>
        <v>14</v>
      </c>
      <c r="AA854" s="6" t="s">
        <v>1953</v>
      </c>
    </row>
    <row r="855" customFormat="false" ht="15" hidden="false" customHeight="false" outlineLevel="0" collapsed="false">
      <c r="A855" s="6" t="s">
        <v>1954</v>
      </c>
      <c r="B855" s="6" t="s">
        <v>44</v>
      </c>
      <c r="C855" s="6" t="s">
        <v>46</v>
      </c>
      <c r="D855" s="6" t="s">
        <v>172</v>
      </c>
      <c r="E855" s="6" t="n">
        <v>1784902188</v>
      </c>
      <c r="F855" s="6" t="n">
        <v>1784902578</v>
      </c>
      <c r="G855" s="6" t="n">
        <v>1784902442</v>
      </c>
      <c r="H855" s="6" t="n">
        <v>1784903892</v>
      </c>
      <c r="J855" s="6" t="n">
        <v>0</v>
      </c>
      <c r="K855" s="6" t="n">
        <v>0</v>
      </c>
      <c r="L855" s="9" t="n">
        <f aca="false">IF(AND(E855&gt;=Scenario!$B$11,E855&lt;Scenario!$B$12),1,0)</f>
        <v>1</v>
      </c>
      <c r="M855" s="9" t="n">
        <f aca="false">IF(AND(L855=1,ISNUMBER(F855)),MAX(0,F855-E855)/60,"")</f>
        <v>6.5</v>
      </c>
      <c r="N855" s="9" t="n">
        <f aca="false">IF(AND(L855=1,ISNUMBER(G855)),MAX(0,G855-E855)/60,"")</f>
        <v>4.23333333333333</v>
      </c>
      <c r="O855" s="9" t="n">
        <f aca="false">IF(ISNUMBER(H855),IF(AND(H855&gt;=Scenario!$B$11,H855&lt;Scenario!$B$12),1,0),0)</f>
        <v>1</v>
      </c>
      <c r="P855" s="9" t="n">
        <f aca="false">IF(O855=1,MAX(0,H855-E855)/60,"")</f>
        <v>28.4</v>
      </c>
      <c r="Q855" s="9" t="n">
        <f aca="false">INDEX(Scenario!$B$18:$B$20,MATCH(B855,Scenario!$A$18:$A$20,0))</f>
        <v>240</v>
      </c>
      <c r="R855" s="9" t="n">
        <f aca="false">INDEX(Scenario!$C$18:$C$20,MATCH(B855,Scenario!$A$18:$A$20,0))</f>
        <v>4320</v>
      </c>
      <c r="S855" s="9" t="n">
        <f aca="false">IF(ISNUMBER(M855),IF(M855&lt;=Q855,1,0),"")</f>
        <v>1</v>
      </c>
      <c r="T855" s="9" t="n">
        <f aca="false">IF(ISNUMBER(P855),IF(P855&lt;=R855,1,0),"")</f>
        <v>1</v>
      </c>
      <c r="U855" s="9" t="n">
        <f aca="false">IF(E855&gt;Scenario!$B$14,0,IF(OR(AND(ISNUMBER(H855),H855&lt;=Scenario!$B$14),AND(ISNUMBER(I855),I855&lt;=Scenario!$B$14)),0,1))</f>
        <v>0</v>
      </c>
      <c r="V855" s="9" t="n">
        <f aca="false">IF(AND(U855=1,(Scenario!$B$14-E855)/60&gt;R855),1,0)</f>
        <v>0</v>
      </c>
      <c r="W855" s="9" t="n">
        <f aca="false">IF(OR(C855=Scenario!$B$22,C855=Scenario!$C$22),1,0)</f>
        <v>1</v>
      </c>
      <c r="X855" s="9" t="n">
        <f aca="false">IF(ISNUMBER(I855),1,0)</f>
        <v>0</v>
      </c>
      <c r="Y855" s="9" t="n">
        <f aca="false">MOD(INT(E855/86400)+3,7)</f>
        <v>4</v>
      </c>
      <c r="Z855" s="9" t="n">
        <f aca="false">MOD(INT(E855/3600),24)</f>
        <v>14</v>
      </c>
      <c r="AA855" s="6" t="s">
        <v>1955</v>
      </c>
    </row>
    <row r="856" customFormat="false" ht="15" hidden="false" customHeight="false" outlineLevel="0" collapsed="false">
      <c r="A856" s="6" t="s">
        <v>1956</v>
      </c>
      <c r="B856" s="6" t="s">
        <v>44</v>
      </c>
      <c r="C856" s="6" t="s">
        <v>47</v>
      </c>
      <c r="D856" s="6" t="s">
        <v>172</v>
      </c>
      <c r="E856" s="6" t="n">
        <v>1784904603</v>
      </c>
      <c r="F856" s="6" t="n">
        <v>1784904738</v>
      </c>
      <c r="G856" s="6" t="n">
        <v>1784904639</v>
      </c>
      <c r="H856" s="6" t="n">
        <v>1784906968</v>
      </c>
      <c r="J856" s="6" t="n">
        <v>0</v>
      </c>
      <c r="K856" s="6" t="n">
        <v>0</v>
      </c>
      <c r="L856" s="9" t="n">
        <f aca="false">IF(AND(E856&gt;=Scenario!$B$11,E856&lt;Scenario!$B$12),1,0)</f>
        <v>1</v>
      </c>
      <c r="M856" s="9" t="n">
        <f aca="false">IF(AND(L856=1,ISNUMBER(F856)),MAX(0,F856-E856)/60,"")</f>
        <v>2.25</v>
      </c>
      <c r="N856" s="9" t="n">
        <f aca="false">IF(AND(L856=1,ISNUMBER(G856)),MAX(0,G856-E856)/60,"")</f>
        <v>0.6</v>
      </c>
      <c r="O856" s="9" t="n">
        <f aca="false">IF(ISNUMBER(H856),IF(AND(H856&gt;=Scenario!$B$11,H856&lt;Scenario!$B$12),1,0),0)</f>
        <v>1</v>
      </c>
      <c r="P856" s="9" t="n">
        <f aca="false">IF(O856=1,MAX(0,H856-E856)/60,"")</f>
        <v>39.4166666666667</v>
      </c>
      <c r="Q856" s="9" t="n">
        <f aca="false">INDEX(Scenario!$B$18:$B$20,MATCH(B856,Scenario!$A$18:$A$20,0))</f>
        <v>240</v>
      </c>
      <c r="R856" s="9" t="n">
        <f aca="false">INDEX(Scenario!$C$18:$C$20,MATCH(B856,Scenario!$A$18:$A$20,0))</f>
        <v>4320</v>
      </c>
      <c r="S856" s="9" t="n">
        <f aca="false">IF(ISNUMBER(M856),IF(M856&lt;=Q856,1,0),"")</f>
        <v>1</v>
      </c>
      <c r="T856" s="9" t="n">
        <f aca="false">IF(ISNUMBER(P856),IF(P856&lt;=R856,1,0),"")</f>
        <v>1</v>
      </c>
      <c r="U856" s="9" t="n">
        <f aca="false">IF(E856&gt;Scenario!$B$14,0,IF(OR(AND(ISNUMBER(H856),H856&lt;=Scenario!$B$14),AND(ISNUMBER(I856),I856&lt;=Scenario!$B$14)),0,1))</f>
        <v>0</v>
      </c>
      <c r="V856" s="9" t="n">
        <f aca="false">IF(AND(U856=1,(Scenario!$B$14-E856)/60&gt;R856),1,0)</f>
        <v>0</v>
      </c>
      <c r="W856" s="9" t="n">
        <f aca="false">IF(OR(C856=Scenario!$B$22,C856=Scenario!$C$22),1,0)</f>
        <v>1</v>
      </c>
      <c r="X856" s="9" t="n">
        <f aca="false">IF(ISNUMBER(I856),1,0)</f>
        <v>0</v>
      </c>
      <c r="Y856" s="9" t="n">
        <f aca="false">MOD(INT(E856/86400)+3,7)</f>
        <v>4</v>
      </c>
      <c r="Z856" s="9" t="n">
        <f aca="false">MOD(INT(E856/3600),24)</f>
        <v>14</v>
      </c>
      <c r="AA856" s="6" t="s">
        <v>1957</v>
      </c>
    </row>
    <row r="857" customFormat="false" ht="15" hidden="false" customHeight="false" outlineLevel="0" collapsed="false">
      <c r="A857" s="6" t="s">
        <v>1958</v>
      </c>
      <c r="B857" s="6" t="s">
        <v>43</v>
      </c>
      <c r="C857" s="6" t="s">
        <v>249</v>
      </c>
      <c r="D857" s="6" t="s">
        <v>170</v>
      </c>
      <c r="E857" s="6" t="n">
        <v>1784905018</v>
      </c>
      <c r="F857" s="6" t="n">
        <v>1784905558</v>
      </c>
      <c r="G857" s="6" t="n">
        <v>1784905449</v>
      </c>
      <c r="H857" s="6" t="n">
        <v>1784907353</v>
      </c>
      <c r="J857" s="6" t="n">
        <v>0</v>
      </c>
      <c r="K857" s="6" t="n">
        <v>0</v>
      </c>
      <c r="L857" s="9" t="n">
        <f aca="false">IF(AND(E857&gt;=Scenario!$B$11,E857&lt;Scenario!$B$12),1,0)</f>
        <v>1</v>
      </c>
      <c r="M857" s="9" t="n">
        <f aca="false">IF(AND(L857=1,ISNUMBER(F857)),MAX(0,F857-E857)/60,"")</f>
        <v>9</v>
      </c>
      <c r="N857" s="9" t="n">
        <f aca="false">IF(AND(L857=1,ISNUMBER(G857)),MAX(0,G857-E857)/60,"")</f>
        <v>7.18333333333333</v>
      </c>
      <c r="O857" s="9" t="n">
        <f aca="false">IF(ISNUMBER(H857),IF(AND(H857&gt;=Scenario!$B$11,H857&lt;Scenario!$B$12),1,0),0)</f>
        <v>1</v>
      </c>
      <c r="P857" s="9" t="n">
        <f aca="false">IF(O857=1,MAX(0,H857-E857)/60,"")</f>
        <v>38.9166666666667</v>
      </c>
      <c r="Q857" s="9" t="n">
        <f aca="false">INDEX(Scenario!$B$18:$B$20,MATCH(B857,Scenario!$A$18:$A$20,0))</f>
        <v>60</v>
      </c>
      <c r="R857" s="9" t="n">
        <f aca="false">INDEX(Scenario!$C$18:$C$20,MATCH(B857,Scenario!$A$18:$A$20,0))</f>
        <v>1440</v>
      </c>
      <c r="S857" s="9" t="n">
        <f aca="false">IF(ISNUMBER(M857),IF(M857&lt;=Q857,1,0),"")</f>
        <v>1</v>
      </c>
      <c r="T857" s="9" t="n">
        <f aca="false">IF(ISNUMBER(P857),IF(P857&lt;=R857,1,0),"")</f>
        <v>1</v>
      </c>
      <c r="U857" s="9" t="n">
        <f aca="false">IF(E857&gt;Scenario!$B$14,0,IF(OR(AND(ISNUMBER(H857),H857&lt;=Scenario!$B$14),AND(ISNUMBER(I857),I857&lt;=Scenario!$B$14)),0,1))</f>
        <v>0</v>
      </c>
      <c r="V857" s="9" t="n">
        <f aca="false">IF(AND(U857=1,(Scenario!$B$14-E857)/60&gt;R857),1,0)</f>
        <v>0</v>
      </c>
      <c r="W857" s="9" t="n">
        <f aca="false">IF(OR(C857=Scenario!$B$22,C857=Scenario!$C$22),1,0)</f>
        <v>0</v>
      </c>
      <c r="X857" s="9" t="n">
        <f aca="false">IF(ISNUMBER(I857),1,0)</f>
        <v>0</v>
      </c>
      <c r="Y857" s="9" t="n">
        <f aca="false">MOD(INT(E857/86400)+3,7)</f>
        <v>4</v>
      </c>
      <c r="Z857" s="9" t="n">
        <f aca="false">MOD(INT(E857/3600),24)</f>
        <v>14</v>
      </c>
      <c r="AA857" s="6" t="s">
        <v>1959</v>
      </c>
    </row>
    <row r="858" customFormat="false" ht="15" hidden="false" customHeight="false" outlineLevel="0" collapsed="false">
      <c r="A858" s="6" t="s">
        <v>1960</v>
      </c>
      <c r="B858" s="6" t="s">
        <v>43</v>
      </c>
      <c r="C858" s="6" t="s">
        <v>288</v>
      </c>
      <c r="D858" s="6" t="s">
        <v>171</v>
      </c>
      <c r="E858" s="6" t="n">
        <v>1784905824</v>
      </c>
      <c r="F858" s="6" t="n">
        <v>1784906826</v>
      </c>
      <c r="G858" s="6" t="n">
        <v>1784906593</v>
      </c>
      <c r="H858" s="6" t="n">
        <v>1784909058</v>
      </c>
      <c r="J858" s="6" t="n">
        <v>0</v>
      </c>
      <c r="K858" s="6" t="n">
        <v>0</v>
      </c>
      <c r="L858" s="9" t="n">
        <f aca="false">IF(AND(E858&gt;=Scenario!$B$11,E858&lt;Scenario!$B$12),1,0)</f>
        <v>1</v>
      </c>
      <c r="M858" s="9" t="n">
        <f aca="false">IF(AND(L858=1,ISNUMBER(F858)),MAX(0,F858-E858)/60,"")</f>
        <v>16.7</v>
      </c>
      <c r="N858" s="9" t="n">
        <f aca="false">IF(AND(L858=1,ISNUMBER(G858)),MAX(0,G858-E858)/60,"")</f>
        <v>12.8166666666667</v>
      </c>
      <c r="O858" s="9" t="n">
        <f aca="false">IF(ISNUMBER(H858),IF(AND(H858&gt;=Scenario!$B$11,H858&lt;Scenario!$B$12),1,0),0)</f>
        <v>1</v>
      </c>
      <c r="P858" s="9" t="n">
        <f aca="false">IF(O858=1,MAX(0,H858-E858)/60,"")</f>
        <v>53.9</v>
      </c>
      <c r="Q858" s="9" t="n">
        <f aca="false">INDEX(Scenario!$B$18:$B$20,MATCH(B858,Scenario!$A$18:$A$20,0))</f>
        <v>60</v>
      </c>
      <c r="R858" s="9" t="n">
        <f aca="false">INDEX(Scenario!$C$18:$C$20,MATCH(B858,Scenario!$A$18:$A$20,0))</f>
        <v>1440</v>
      </c>
      <c r="S858" s="9" t="n">
        <f aca="false">IF(ISNUMBER(M858),IF(M858&lt;=Q858,1,0),"")</f>
        <v>1</v>
      </c>
      <c r="T858" s="9" t="n">
        <f aca="false">IF(ISNUMBER(P858),IF(P858&lt;=R858,1,0),"")</f>
        <v>1</v>
      </c>
      <c r="U858" s="9" t="n">
        <f aca="false">IF(E858&gt;Scenario!$B$14,0,IF(OR(AND(ISNUMBER(H858),H858&lt;=Scenario!$B$14),AND(ISNUMBER(I858),I858&lt;=Scenario!$B$14)),0,1))</f>
        <v>0</v>
      </c>
      <c r="V858" s="9" t="n">
        <f aca="false">IF(AND(U858=1,(Scenario!$B$14-E858)/60&gt;R858),1,0)</f>
        <v>0</v>
      </c>
      <c r="W858" s="9" t="n">
        <f aca="false">IF(OR(C858=Scenario!$B$22,C858=Scenario!$C$22),1,0)</f>
        <v>0</v>
      </c>
      <c r="X858" s="9" t="n">
        <f aca="false">IF(ISNUMBER(I858),1,0)</f>
        <v>0</v>
      </c>
      <c r="Y858" s="9" t="n">
        <f aca="false">MOD(INT(E858/86400)+3,7)</f>
        <v>4</v>
      </c>
      <c r="Z858" s="9" t="n">
        <f aca="false">MOD(INT(E858/3600),24)</f>
        <v>15</v>
      </c>
      <c r="AA858" s="6" t="s">
        <v>1961</v>
      </c>
    </row>
    <row r="859" customFormat="false" ht="15" hidden="false" customHeight="false" outlineLevel="0" collapsed="false">
      <c r="A859" s="6" t="s">
        <v>1962</v>
      </c>
      <c r="B859" s="6" t="s">
        <v>44</v>
      </c>
      <c r="C859" s="6" t="s">
        <v>249</v>
      </c>
      <c r="D859" s="6" t="s">
        <v>171</v>
      </c>
      <c r="E859" s="6" t="n">
        <v>1784905953</v>
      </c>
      <c r="F859" s="6" t="n">
        <v>1784907476</v>
      </c>
      <c r="G859" s="6" t="n">
        <v>1784907405</v>
      </c>
      <c r="H859" s="6" t="n">
        <v>1784909549</v>
      </c>
      <c r="J859" s="6" t="n">
        <v>0</v>
      </c>
      <c r="K859" s="6" t="n">
        <v>0</v>
      </c>
      <c r="L859" s="9" t="n">
        <f aca="false">IF(AND(E859&gt;=Scenario!$B$11,E859&lt;Scenario!$B$12),1,0)</f>
        <v>1</v>
      </c>
      <c r="M859" s="9" t="n">
        <f aca="false">IF(AND(L859=1,ISNUMBER(F859)),MAX(0,F859-E859)/60,"")</f>
        <v>25.3833333333333</v>
      </c>
      <c r="N859" s="9" t="n">
        <f aca="false">IF(AND(L859=1,ISNUMBER(G859)),MAX(0,G859-E859)/60,"")</f>
        <v>24.2</v>
      </c>
      <c r="O859" s="9" t="n">
        <f aca="false">IF(ISNUMBER(H859),IF(AND(H859&gt;=Scenario!$B$11,H859&lt;Scenario!$B$12),1,0),0)</f>
        <v>1</v>
      </c>
      <c r="P859" s="9" t="n">
        <f aca="false">IF(O859=1,MAX(0,H859-E859)/60,"")</f>
        <v>59.9333333333333</v>
      </c>
      <c r="Q859" s="9" t="n">
        <f aca="false">INDEX(Scenario!$B$18:$B$20,MATCH(B859,Scenario!$A$18:$A$20,0))</f>
        <v>240</v>
      </c>
      <c r="R859" s="9" t="n">
        <f aca="false">INDEX(Scenario!$C$18:$C$20,MATCH(B859,Scenario!$A$18:$A$20,0))</f>
        <v>4320</v>
      </c>
      <c r="S859" s="9" t="n">
        <f aca="false">IF(ISNUMBER(M859),IF(M859&lt;=Q859,1,0),"")</f>
        <v>1</v>
      </c>
      <c r="T859" s="9" t="n">
        <f aca="false">IF(ISNUMBER(P859),IF(P859&lt;=R859,1,0),"")</f>
        <v>1</v>
      </c>
      <c r="U859" s="9" t="n">
        <f aca="false">IF(E859&gt;Scenario!$B$14,0,IF(OR(AND(ISNUMBER(H859),H859&lt;=Scenario!$B$14),AND(ISNUMBER(I859),I859&lt;=Scenario!$B$14)),0,1))</f>
        <v>0</v>
      </c>
      <c r="V859" s="9" t="n">
        <f aca="false">IF(AND(U859=1,(Scenario!$B$14-E859)/60&gt;R859),1,0)</f>
        <v>0</v>
      </c>
      <c r="W859" s="9" t="n">
        <f aca="false">IF(OR(C859=Scenario!$B$22,C859=Scenario!$C$22),1,0)</f>
        <v>0</v>
      </c>
      <c r="X859" s="9" t="n">
        <f aca="false">IF(ISNUMBER(I859),1,0)</f>
        <v>0</v>
      </c>
      <c r="Y859" s="9" t="n">
        <f aca="false">MOD(INT(E859/86400)+3,7)</f>
        <v>4</v>
      </c>
      <c r="Z859" s="9" t="n">
        <f aca="false">MOD(INT(E859/3600),24)</f>
        <v>15</v>
      </c>
      <c r="AA859" s="6" t="s">
        <v>1963</v>
      </c>
    </row>
    <row r="860" customFormat="false" ht="15" hidden="false" customHeight="false" outlineLevel="0" collapsed="false">
      <c r="A860" s="6" t="s">
        <v>1964</v>
      </c>
      <c r="B860" s="6" t="s">
        <v>44</v>
      </c>
      <c r="C860" s="6" t="s">
        <v>47</v>
      </c>
      <c r="D860" s="6" t="s">
        <v>172</v>
      </c>
      <c r="E860" s="6" t="n">
        <v>1784906066</v>
      </c>
      <c r="F860" s="6" t="n">
        <v>1784906166</v>
      </c>
      <c r="G860" s="6" t="n">
        <v>1784906076</v>
      </c>
      <c r="H860" s="6" t="n">
        <v>1784907624</v>
      </c>
      <c r="J860" s="6" t="n">
        <v>0</v>
      </c>
      <c r="K860" s="6" t="n">
        <v>0</v>
      </c>
      <c r="L860" s="9" t="n">
        <f aca="false">IF(AND(E860&gt;=Scenario!$B$11,E860&lt;Scenario!$B$12),1,0)</f>
        <v>1</v>
      </c>
      <c r="M860" s="9" t="n">
        <f aca="false">IF(AND(L860=1,ISNUMBER(F860)),MAX(0,F860-E860)/60,"")</f>
        <v>1.66666666666667</v>
      </c>
      <c r="N860" s="9" t="n">
        <f aca="false">IF(AND(L860=1,ISNUMBER(G860)),MAX(0,G860-E860)/60,"")</f>
        <v>0.166666666666667</v>
      </c>
      <c r="O860" s="9" t="n">
        <f aca="false">IF(ISNUMBER(H860),IF(AND(H860&gt;=Scenario!$B$11,H860&lt;Scenario!$B$12),1,0),0)</f>
        <v>1</v>
      </c>
      <c r="P860" s="9" t="n">
        <f aca="false">IF(O860=1,MAX(0,H860-E860)/60,"")</f>
        <v>25.9666666666667</v>
      </c>
      <c r="Q860" s="9" t="n">
        <f aca="false">INDEX(Scenario!$B$18:$B$20,MATCH(B860,Scenario!$A$18:$A$20,0))</f>
        <v>240</v>
      </c>
      <c r="R860" s="9" t="n">
        <f aca="false">INDEX(Scenario!$C$18:$C$20,MATCH(B860,Scenario!$A$18:$A$20,0))</f>
        <v>4320</v>
      </c>
      <c r="S860" s="9" t="n">
        <f aca="false">IF(ISNUMBER(M860),IF(M860&lt;=Q860,1,0),"")</f>
        <v>1</v>
      </c>
      <c r="T860" s="9" t="n">
        <f aca="false">IF(ISNUMBER(P860),IF(P860&lt;=R860,1,0),"")</f>
        <v>1</v>
      </c>
      <c r="U860" s="9" t="n">
        <f aca="false">IF(E860&gt;Scenario!$B$14,0,IF(OR(AND(ISNUMBER(H860),H860&lt;=Scenario!$B$14),AND(ISNUMBER(I860),I860&lt;=Scenario!$B$14)),0,1))</f>
        <v>0</v>
      </c>
      <c r="V860" s="9" t="n">
        <f aca="false">IF(AND(U860=1,(Scenario!$B$14-E860)/60&gt;R860),1,0)</f>
        <v>0</v>
      </c>
      <c r="W860" s="9" t="n">
        <f aca="false">IF(OR(C860=Scenario!$B$22,C860=Scenario!$C$22),1,0)</f>
        <v>1</v>
      </c>
      <c r="X860" s="9" t="n">
        <f aca="false">IF(ISNUMBER(I860),1,0)</f>
        <v>0</v>
      </c>
      <c r="Y860" s="9" t="n">
        <f aca="false">MOD(INT(E860/86400)+3,7)</f>
        <v>4</v>
      </c>
      <c r="Z860" s="9" t="n">
        <f aca="false">MOD(INT(E860/3600),24)</f>
        <v>15</v>
      </c>
      <c r="AA860" s="6" t="s">
        <v>1965</v>
      </c>
    </row>
    <row r="861" customFormat="false" ht="15" hidden="false" customHeight="false" outlineLevel="0" collapsed="false">
      <c r="A861" s="6" t="s">
        <v>1966</v>
      </c>
      <c r="B861" s="6" t="s">
        <v>44</v>
      </c>
      <c r="C861" s="6" t="s">
        <v>249</v>
      </c>
      <c r="D861" s="6" t="s">
        <v>171</v>
      </c>
      <c r="E861" s="6" t="n">
        <v>1784906546</v>
      </c>
      <c r="F861" s="6" t="n">
        <v>1784908202</v>
      </c>
      <c r="G861" s="6" t="n">
        <v>1784908060</v>
      </c>
      <c r="H861" s="6" t="n">
        <v>1784910183</v>
      </c>
      <c r="J861" s="6" t="n">
        <v>0</v>
      </c>
      <c r="K861" s="6" t="n">
        <v>0</v>
      </c>
      <c r="L861" s="9" t="n">
        <f aca="false">IF(AND(E861&gt;=Scenario!$B$11,E861&lt;Scenario!$B$12),1,0)</f>
        <v>1</v>
      </c>
      <c r="M861" s="9" t="n">
        <f aca="false">IF(AND(L861=1,ISNUMBER(F861)),MAX(0,F861-E861)/60,"")</f>
        <v>27.6</v>
      </c>
      <c r="N861" s="9" t="n">
        <f aca="false">IF(AND(L861=1,ISNUMBER(G861)),MAX(0,G861-E861)/60,"")</f>
        <v>25.2333333333333</v>
      </c>
      <c r="O861" s="9" t="n">
        <f aca="false">IF(ISNUMBER(H861),IF(AND(H861&gt;=Scenario!$B$11,H861&lt;Scenario!$B$12),1,0),0)</f>
        <v>1</v>
      </c>
      <c r="P861" s="9" t="n">
        <f aca="false">IF(O861=1,MAX(0,H861-E861)/60,"")</f>
        <v>60.6166666666667</v>
      </c>
      <c r="Q861" s="9" t="n">
        <f aca="false">INDEX(Scenario!$B$18:$B$20,MATCH(B861,Scenario!$A$18:$A$20,0))</f>
        <v>240</v>
      </c>
      <c r="R861" s="9" t="n">
        <f aca="false">INDEX(Scenario!$C$18:$C$20,MATCH(B861,Scenario!$A$18:$A$20,0))</f>
        <v>4320</v>
      </c>
      <c r="S861" s="9" t="n">
        <f aca="false">IF(ISNUMBER(M861),IF(M861&lt;=Q861,1,0),"")</f>
        <v>1</v>
      </c>
      <c r="T861" s="9" t="n">
        <f aca="false">IF(ISNUMBER(P861),IF(P861&lt;=R861,1,0),"")</f>
        <v>1</v>
      </c>
      <c r="U861" s="9" t="n">
        <f aca="false">IF(E861&gt;Scenario!$B$14,0,IF(OR(AND(ISNUMBER(H861),H861&lt;=Scenario!$B$14),AND(ISNUMBER(I861),I861&lt;=Scenario!$B$14)),0,1))</f>
        <v>0</v>
      </c>
      <c r="V861" s="9" t="n">
        <f aca="false">IF(AND(U861=1,(Scenario!$B$14-E861)/60&gt;R861),1,0)</f>
        <v>0</v>
      </c>
      <c r="W861" s="9" t="n">
        <f aca="false">IF(OR(C861=Scenario!$B$22,C861=Scenario!$C$22),1,0)</f>
        <v>0</v>
      </c>
      <c r="X861" s="9" t="n">
        <f aca="false">IF(ISNUMBER(I861),1,0)</f>
        <v>0</v>
      </c>
      <c r="Y861" s="9" t="n">
        <f aca="false">MOD(INT(E861/86400)+3,7)</f>
        <v>4</v>
      </c>
      <c r="Z861" s="9" t="n">
        <f aca="false">MOD(INT(E861/3600),24)</f>
        <v>15</v>
      </c>
      <c r="AA861" s="6" t="s">
        <v>1967</v>
      </c>
    </row>
    <row r="862" customFormat="false" ht="15" hidden="false" customHeight="false" outlineLevel="0" collapsed="false">
      <c r="A862" s="6" t="s">
        <v>1968</v>
      </c>
      <c r="B862" s="6" t="s">
        <v>43</v>
      </c>
      <c r="C862" s="6" t="s">
        <v>249</v>
      </c>
      <c r="D862" s="6" t="s">
        <v>171</v>
      </c>
      <c r="E862" s="6" t="n">
        <v>1784908343</v>
      </c>
      <c r="F862" s="6" t="n">
        <v>1784908962</v>
      </c>
      <c r="G862" s="6" t="n">
        <v>1784908812</v>
      </c>
      <c r="H862" s="6" t="n">
        <v>1784912435</v>
      </c>
      <c r="J862" s="6" t="n">
        <v>0</v>
      </c>
      <c r="K862" s="6" t="n">
        <v>0</v>
      </c>
      <c r="L862" s="9" t="n">
        <f aca="false">IF(AND(E862&gt;=Scenario!$B$11,E862&lt;Scenario!$B$12),1,0)</f>
        <v>1</v>
      </c>
      <c r="M862" s="9" t="n">
        <f aca="false">IF(AND(L862=1,ISNUMBER(F862)),MAX(0,F862-E862)/60,"")</f>
        <v>10.3166666666667</v>
      </c>
      <c r="N862" s="9" t="n">
        <f aca="false">IF(AND(L862=1,ISNUMBER(G862)),MAX(0,G862-E862)/60,"")</f>
        <v>7.81666666666667</v>
      </c>
      <c r="O862" s="9" t="n">
        <f aca="false">IF(ISNUMBER(H862),IF(AND(H862&gt;=Scenario!$B$11,H862&lt;Scenario!$B$12),1,0),0)</f>
        <v>1</v>
      </c>
      <c r="P862" s="9" t="n">
        <f aca="false">IF(O862=1,MAX(0,H862-E862)/60,"")</f>
        <v>68.2</v>
      </c>
      <c r="Q862" s="9" t="n">
        <f aca="false">INDEX(Scenario!$B$18:$B$20,MATCH(B862,Scenario!$A$18:$A$20,0))</f>
        <v>60</v>
      </c>
      <c r="R862" s="9" t="n">
        <f aca="false">INDEX(Scenario!$C$18:$C$20,MATCH(B862,Scenario!$A$18:$A$20,0))</f>
        <v>1440</v>
      </c>
      <c r="S862" s="9" t="n">
        <f aca="false">IF(ISNUMBER(M862),IF(M862&lt;=Q862,1,0),"")</f>
        <v>1</v>
      </c>
      <c r="T862" s="9" t="n">
        <f aca="false">IF(ISNUMBER(P862),IF(P862&lt;=R862,1,0),"")</f>
        <v>1</v>
      </c>
      <c r="U862" s="9" t="n">
        <f aca="false">IF(E862&gt;Scenario!$B$14,0,IF(OR(AND(ISNUMBER(H862),H862&lt;=Scenario!$B$14),AND(ISNUMBER(I862),I862&lt;=Scenario!$B$14)),0,1))</f>
        <v>0</v>
      </c>
      <c r="V862" s="9" t="n">
        <f aca="false">IF(AND(U862=1,(Scenario!$B$14-E862)/60&gt;R862),1,0)</f>
        <v>0</v>
      </c>
      <c r="W862" s="9" t="n">
        <f aca="false">IF(OR(C862=Scenario!$B$22,C862=Scenario!$C$22),1,0)</f>
        <v>0</v>
      </c>
      <c r="X862" s="9" t="n">
        <f aca="false">IF(ISNUMBER(I862),1,0)</f>
        <v>0</v>
      </c>
      <c r="Y862" s="9" t="n">
        <f aca="false">MOD(INT(E862/86400)+3,7)</f>
        <v>4</v>
      </c>
      <c r="Z862" s="9" t="n">
        <f aca="false">MOD(INT(E862/3600),24)</f>
        <v>15</v>
      </c>
      <c r="AA862" s="6" t="s">
        <v>1969</v>
      </c>
    </row>
    <row r="863" customFormat="false" ht="15" hidden="false" customHeight="false" outlineLevel="0" collapsed="false">
      <c r="A863" s="6" t="s">
        <v>1970</v>
      </c>
      <c r="B863" s="6" t="s">
        <v>44</v>
      </c>
      <c r="C863" s="6" t="s">
        <v>249</v>
      </c>
      <c r="D863" s="6" t="s">
        <v>170</v>
      </c>
      <c r="E863" s="6" t="n">
        <v>1784909374</v>
      </c>
      <c r="F863" s="6" t="n">
        <v>1784909595</v>
      </c>
      <c r="G863" s="6" t="n">
        <v>1784909398</v>
      </c>
      <c r="H863" s="6" t="n">
        <v>1784910484</v>
      </c>
      <c r="J863" s="6" t="n">
        <v>0</v>
      </c>
      <c r="K863" s="6" t="n">
        <v>0</v>
      </c>
      <c r="L863" s="9" t="n">
        <f aca="false">IF(AND(E863&gt;=Scenario!$B$11,E863&lt;Scenario!$B$12),1,0)</f>
        <v>1</v>
      </c>
      <c r="M863" s="9" t="n">
        <f aca="false">IF(AND(L863=1,ISNUMBER(F863)),MAX(0,F863-E863)/60,"")</f>
        <v>3.68333333333333</v>
      </c>
      <c r="N863" s="9" t="n">
        <f aca="false">IF(AND(L863=1,ISNUMBER(G863)),MAX(0,G863-E863)/60,"")</f>
        <v>0.4</v>
      </c>
      <c r="O863" s="9" t="n">
        <f aca="false">IF(ISNUMBER(H863),IF(AND(H863&gt;=Scenario!$B$11,H863&lt;Scenario!$B$12),1,0),0)</f>
        <v>1</v>
      </c>
      <c r="P863" s="9" t="n">
        <f aca="false">IF(O863=1,MAX(0,H863-E863)/60,"")</f>
        <v>18.5</v>
      </c>
      <c r="Q863" s="9" t="n">
        <f aca="false">INDEX(Scenario!$B$18:$B$20,MATCH(B863,Scenario!$A$18:$A$20,0))</f>
        <v>240</v>
      </c>
      <c r="R863" s="9" t="n">
        <f aca="false">INDEX(Scenario!$C$18:$C$20,MATCH(B863,Scenario!$A$18:$A$20,0))</f>
        <v>4320</v>
      </c>
      <c r="S863" s="9" t="n">
        <f aca="false">IF(ISNUMBER(M863),IF(M863&lt;=Q863,1,0),"")</f>
        <v>1</v>
      </c>
      <c r="T863" s="9" t="n">
        <f aca="false">IF(ISNUMBER(P863),IF(P863&lt;=R863,1,0),"")</f>
        <v>1</v>
      </c>
      <c r="U863" s="9" t="n">
        <f aca="false">IF(E863&gt;Scenario!$B$14,0,IF(OR(AND(ISNUMBER(H863),H863&lt;=Scenario!$B$14),AND(ISNUMBER(I863),I863&lt;=Scenario!$B$14)),0,1))</f>
        <v>0</v>
      </c>
      <c r="V863" s="9" t="n">
        <f aca="false">IF(AND(U863=1,(Scenario!$B$14-E863)/60&gt;R863),1,0)</f>
        <v>0</v>
      </c>
      <c r="W863" s="9" t="n">
        <f aca="false">IF(OR(C863=Scenario!$B$22,C863=Scenario!$C$22),1,0)</f>
        <v>0</v>
      </c>
      <c r="X863" s="9" t="n">
        <f aca="false">IF(ISNUMBER(I863),1,0)</f>
        <v>0</v>
      </c>
      <c r="Y863" s="9" t="n">
        <f aca="false">MOD(INT(E863/86400)+3,7)</f>
        <v>4</v>
      </c>
      <c r="Z863" s="9" t="n">
        <f aca="false">MOD(INT(E863/3600),24)</f>
        <v>16</v>
      </c>
      <c r="AA863" s="6" t="s">
        <v>1971</v>
      </c>
    </row>
    <row r="864" customFormat="false" ht="15" hidden="false" customHeight="false" outlineLevel="0" collapsed="false">
      <c r="A864" s="6" t="s">
        <v>1972</v>
      </c>
      <c r="B864" s="6" t="s">
        <v>44</v>
      </c>
      <c r="C864" s="6" t="s">
        <v>249</v>
      </c>
      <c r="D864" s="6" t="s">
        <v>171</v>
      </c>
      <c r="E864" s="6" t="n">
        <v>1784911323</v>
      </c>
      <c r="F864" s="6" t="n">
        <v>1784912203</v>
      </c>
      <c r="G864" s="6" t="n">
        <v>1784911994</v>
      </c>
      <c r="H864" s="6" t="n">
        <v>1784914654</v>
      </c>
      <c r="J864" s="6" t="n">
        <v>0</v>
      </c>
      <c r="K864" s="6" t="n">
        <v>0</v>
      </c>
      <c r="L864" s="9" t="n">
        <f aca="false">IF(AND(E864&gt;=Scenario!$B$11,E864&lt;Scenario!$B$12),1,0)</f>
        <v>1</v>
      </c>
      <c r="M864" s="9" t="n">
        <f aca="false">IF(AND(L864=1,ISNUMBER(F864)),MAX(0,F864-E864)/60,"")</f>
        <v>14.6666666666667</v>
      </c>
      <c r="N864" s="9" t="n">
        <f aca="false">IF(AND(L864=1,ISNUMBER(G864)),MAX(0,G864-E864)/60,"")</f>
        <v>11.1833333333333</v>
      </c>
      <c r="O864" s="9" t="n">
        <f aca="false">IF(ISNUMBER(H864),IF(AND(H864&gt;=Scenario!$B$11,H864&lt;Scenario!$B$12),1,0),0)</f>
        <v>1</v>
      </c>
      <c r="P864" s="9" t="n">
        <f aca="false">IF(O864=1,MAX(0,H864-E864)/60,"")</f>
        <v>55.5166666666667</v>
      </c>
      <c r="Q864" s="9" t="n">
        <f aca="false">INDEX(Scenario!$B$18:$B$20,MATCH(B864,Scenario!$A$18:$A$20,0))</f>
        <v>240</v>
      </c>
      <c r="R864" s="9" t="n">
        <f aca="false">INDEX(Scenario!$C$18:$C$20,MATCH(B864,Scenario!$A$18:$A$20,0))</f>
        <v>4320</v>
      </c>
      <c r="S864" s="9" t="n">
        <f aca="false">IF(ISNUMBER(M864),IF(M864&lt;=Q864,1,0),"")</f>
        <v>1</v>
      </c>
      <c r="T864" s="9" t="n">
        <f aca="false">IF(ISNUMBER(P864),IF(P864&lt;=R864,1,0),"")</f>
        <v>1</v>
      </c>
      <c r="U864" s="9" t="n">
        <f aca="false">IF(E864&gt;Scenario!$B$14,0,IF(OR(AND(ISNUMBER(H864),H864&lt;=Scenario!$B$14),AND(ISNUMBER(I864),I864&lt;=Scenario!$B$14)),0,1))</f>
        <v>0</v>
      </c>
      <c r="V864" s="9" t="n">
        <f aca="false">IF(AND(U864=1,(Scenario!$B$14-E864)/60&gt;R864),1,0)</f>
        <v>0</v>
      </c>
      <c r="W864" s="9" t="n">
        <f aca="false">IF(OR(C864=Scenario!$B$22,C864=Scenario!$C$22),1,0)</f>
        <v>0</v>
      </c>
      <c r="X864" s="9" t="n">
        <f aca="false">IF(ISNUMBER(I864),1,0)</f>
        <v>0</v>
      </c>
      <c r="Y864" s="9" t="n">
        <f aca="false">MOD(INT(E864/86400)+3,7)</f>
        <v>4</v>
      </c>
      <c r="Z864" s="9" t="n">
        <f aca="false">MOD(INT(E864/3600),24)</f>
        <v>16</v>
      </c>
      <c r="AA864" s="6" t="s">
        <v>1973</v>
      </c>
    </row>
    <row r="865" customFormat="false" ht="15" hidden="false" customHeight="false" outlineLevel="0" collapsed="false">
      <c r="A865" s="6" t="s">
        <v>1974</v>
      </c>
      <c r="B865" s="6" t="s">
        <v>43</v>
      </c>
      <c r="C865" s="6" t="s">
        <v>46</v>
      </c>
      <c r="D865" s="6" t="s">
        <v>171</v>
      </c>
      <c r="E865" s="6" t="n">
        <v>1784914133</v>
      </c>
      <c r="F865" s="6" t="n">
        <v>1784914388</v>
      </c>
      <c r="G865" s="6" t="n">
        <v>1784914156</v>
      </c>
      <c r="H865" s="6" t="n">
        <v>1785020362</v>
      </c>
      <c r="J865" s="6" t="n">
        <v>1</v>
      </c>
      <c r="K865" s="6" t="n">
        <v>0</v>
      </c>
      <c r="L865" s="9" t="n">
        <f aca="false">IF(AND(E865&gt;=Scenario!$B$11,E865&lt;Scenario!$B$12),1,0)</f>
        <v>1</v>
      </c>
      <c r="M865" s="9" t="n">
        <f aca="false">IF(AND(L865=1,ISNUMBER(F865)),MAX(0,F865-E865)/60,"")</f>
        <v>4.25</v>
      </c>
      <c r="N865" s="9" t="n">
        <f aca="false">IF(AND(L865=1,ISNUMBER(G865)),MAX(0,G865-E865)/60,"")</f>
        <v>0.383333333333333</v>
      </c>
      <c r="O865" s="9" t="n">
        <f aca="false">IF(ISNUMBER(H865),IF(AND(H865&gt;=Scenario!$B$11,H865&lt;Scenario!$B$12),1,0),0)</f>
        <v>1</v>
      </c>
      <c r="P865" s="9" t="n">
        <f aca="false">IF(O865=1,MAX(0,H865-E865)/60,"")</f>
        <v>1770.48333333333</v>
      </c>
      <c r="Q865" s="9" t="n">
        <f aca="false">INDEX(Scenario!$B$18:$B$20,MATCH(B865,Scenario!$A$18:$A$20,0))</f>
        <v>60</v>
      </c>
      <c r="R865" s="9" t="n">
        <f aca="false">INDEX(Scenario!$C$18:$C$20,MATCH(B865,Scenario!$A$18:$A$20,0))</f>
        <v>1440</v>
      </c>
      <c r="S865" s="9" t="n">
        <f aca="false">IF(ISNUMBER(M865),IF(M865&lt;=Q865,1,0),"")</f>
        <v>1</v>
      </c>
      <c r="T865" s="9" t="n">
        <f aca="false">IF(ISNUMBER(P865),IF(P865&lt;=R865,1,0),"")</f>
        <v>0</v>
      </c>
      <c r="U865" s="9" t="n">
        <f aca="false">IF(E865&gt;Scenario!$B$14,0,IF(OR(AND(ISNUMBER(H865),H865&lt;=Scenario!$B$14),AND(ISNUMBER(I865),I865&lt;=Scenario!$B$14)),0,1))</f>
        <v>0</v>
      </c>
      <c r="V865" s="9" t="n">
        <f aca="false">IF(AND(U865=1,(Scenario!$B$14-E865)/60&gt;R865),1,0)</f>
        <v>0</v>
      </c>
      <c r="W865" s="9" t="n">
        <f aca="false">IF(OR(C865=Scenario!$B$22,C865=Scenario!$C$22),1,0)</f>
        <v>1</v>
      </c>
      <c r="X865" s="9" t="n">
        <f aca="false">IF(ISNUMBER(I865),1,0)</f>
        <v>0</v>
      </c>
      <c r="Y865" s="9" t="n">
        <f aca="false">MOD(INT(E865/86400)+3,7)</f>
        <v>4</v>
      </c>
      <c r="Z865" s="9" t="n">
        <f aca="false">MOD(INT(E865/3600),24)</f>
        <v>17</v>
      </c>
      <c r="AA865" s="6" t="s">
        <v>1975</v>
      </c>
    </row>
    <row r="866" customFormat="false" ht="15" hidden="false" customHeight="false" outlineLevel="0" collapsed="false">
      <c r="A866" s="6" t="s">
        <v>1976</v>
      </c>
      <c r="B866" s="6" t="s">
        <v>44</v>
      </c>
      <c r="C866" s="6" t="s">
        <v>288</v>
      </c>
      <c r="D866" s="6" t="s">
        <v>171</v>
      </c>
      <c r="E866" s="6" t="n">
        <v>1784914757</v>
      </c>
      <c r="F866" s="6" t="n">
        <v>1784919010</v>
      </c>
      <c r="G866" s="6" t="n">
        <v>1784918856</v>
      </c>
      <c r="H866" s="6" t="n">
        <v>1784923440</v>
      </c>
      <c r="J866" s="6" t="n">
        <v>0</v>
      </c>
      <c r="K866" s="6" t="n">
        <v>0</v>
      </c>
      <c r="L866" s="9" t="n">
        <f aca="false">IF(AND(E866&gt;=Scenario!$B$11,E866&lt;Scenario!$B$12),1,0)</f>
        <v>1</v>
      </c>
      <c r="M866" s="9" t="n">
        <f aca="false">IF(AND(L866=1,ISNUMBER(F866)),MAX(0,F866-E866)/60,"")</f>
        <v>70.8833333333333</v>
      </c>
      <c r="N866" s="9" t="n">
        <f aca="false">IF(AND(L866=1,ISNUMBER(G866)),MAX(0,G866-E866)/60,"")</f>
        <v>68.3166666666667</v>
      </c>
      <c r="O866" s="9" t="n">
        <f aca="false">IF(ISNUMBER(H866),IF(AND(H866&gt;=Scenario!$B$11,H866&lt;Scenario!$B$12),1,0),0)</f>
        <v>1</v>
      </c>
      <c r="P866" s="9" t="n">
        <f aca="false">IF(O866=1,MAX(0,H866-E866)/60,"")</f>
        <v>144.716666666667</v>
      </c>
      <c r="Q866" s="9" t="n">
        <f aca="false">INDEX(Scenario!$B$18:$B$20,MATCH(B866,Scenario!$A$18:$A$20,0))</f>
        <v>240</v>
      </c>
      <c r="R866" s="9" t="n">
        <f aca="false">INDEX(Scenario!$C$18:$C$20,MATCH(B866,Scenario!$A$18:$A$20,0))</f>
        <v>4320</v>
      </c>
      <c r="S866" s="9" t="n">
        <f aca="false">IF(ISNUMBER(M866),IF(M866&lt;=Q866,1,0),"")</f>
        <v>1</v>
      </c>
      <c r="T866" s="9" t="n">
        <f aca="false">IF(ISNUMBER(P866),IF(P866&lt;=R866,1,0),"")</f>
        <v>1</v>
      </c>
      <c r="U866" s="9" t="n">
        <f aca="false">IF(E866&gt;Scenario!$B$14,0,IF(OR(AND(ISNUMBER(H866),H866&lt;=Scenario!$B$14),AND(ISNUMBER(I866),I866&lt;=Scenario!$B$14)),0,1))</f>
        <v>0</v>
      </c>
      <c r="V866" s="9" t="n">
        <f aca="false">IF(AND(U866=1,(Scenario!$B$14-E866)/60&gt;R866),1,0)</f>
        <v>0</v>
      </c>
      <c r="W866" s="9" t="n">
        <f aca="false">IF(OR(C866=Scenario!$B$22,C866=Scenario!$C$22),1,0)</f>
        <v>0</v>
      </c>
      <c r="X866" s="9" t="n">
        <f aca="false">IF(ISNUMBER(I866),1,0)</f>
        <v>0</v>
      </c>
      <c r="Y866" s="9" t="n">
        <f aca="false">MOD(INT(E866/86400)+3,7)</f>
        <v>4</v>
      </c>
      <c r="Z866" s="9" t="n">
        <f aca="false">MOD(INT(E866/3600),24)</f>
        <v>17</v>
      </c>
      <c r="AA866" s="6" t="s">
        <v>1977</v>
      </c>
    </row>
    <row r="867" customFormat="false" ht="15" hidden="false" customHeight="false" outlineLevel="0" collapsed="false">
      <c r="A867" s="6" t="s">
        <v>1978</v>
      </c>
      <c r="B867" s="6" t="s">
        <v>44</v>
      </c>
      <c r="C867" s="6" t="s">
        <v>249</v>
      </c>
      <c r="D867" s="6" t="s">
        <v>170</v>
      </c>
      <c r="E867" s="6" t="n">
        <v>1784915269</v>
      </c>
      <c r="F867" s="6" t="n">
        <v>1784915377</v>
      </c>
      <c r="G867" s="6" t="n">
        <v>1784915303</v>
      </c>
      <c r="H867" s="6" t="n">
        <v>1784917438</v>
      </c>
      <c r="J867" s="6" t="n">
        <v>0</v>
      </c>
      <c r="K867" s="6" t="n">
        <v>0</v>
      </c>
      <c r="L867" s="9" t="n">
        <f aca="false">IF(AND(E867&gt;=Scenario!$B$11,E867&lt;Scenario!$B$12),1,0)</f>
        <v>1</v>
      </c>
      <c r="M867" s="9" t="n">
        <f aca="false">IF(AND(L867=1,ISNUMBER(F867)),MAX(0,F867-E867)/60,"")</f>
        <v>1.8</v>
      </c>
      <c r="N867" s="9" t="n">
        <f aca="false">IF(AND(L867=1,ISNUMBER(G867)),MAX(0,G867-E867)/60,"")</f>
        <v>0.566666666666667</v>
      </c>
      <c r="O867" s="9" t="n">
        <f aca="false">IF(ISNUMBER(H867),IF(AND(H867&gt;=Scenario!$B$11,H867&lt;Scenario!$B$12),1,0),0)</f>
        <v>1</v>
      </c>
      <c r="P867" s="9" t="n">
        <f aca="false">IF(O867=1,MAX(0,H867-E867)/60,"")</f>
        <v>36.15</v>
      </c>
      <c r="Q867" s="9" t="n">
        <f aca="false">INDEX(Scenario!$B$18:$B$20,MATCH(B867,Scenario!$A$18:$A$20,0))</f>
        <v>240</v>
      </c>
      <c r="R867" s="9" t="n">
        <f aca="false">INDEX(Scenario!$C$18:$C$20,MATCH(B867,Scenario!$A$18:$A$20,0))</f>
        <v>4320</v>
      </c>
      <c r="S867" s="9" t="n">
        <f aca="false">IF(ISNUMBER(M867),IF(M867&lt;=Q867,1,0),"")</f>
        <v>1</v>
      </c>
      <c r="T867" s="9" t="n">
        <f aca="false">IF(ISNUMBER(P867),IF(P867&lt;=R867,1,0),"")</f>
        <v>1</v>
      </c>
      <c r="U867" s="9" t="n">
        <f aca="false">IF(E867&gt;Scenario!$B$14,0,IF(OR(AND(ISNUMBER(H867),H867&lt;=Scenario!$B$14),AND(ISNUMBER(I867),I867&lt;=Scenario!$B$14)),0,1))</f>
        <v>0</v>
      </c>
      <c r="V867" s="9" t="n">
        <f aca="false">IF(AND(U867=1,(Scenario!$B$14-E867)/60&gt;R867),1,0)</f>
        <v>0</v>
      </c>
      <c r="W867" s="9" t="n">
        <f aca="false">IF(OR(C867=Scenario!$B$22,C867=Scenario!$C$22),1,0)</f>
        <v>0</v>
      </c>
      <c r="X867" s="9" t="n">
        <f aca="false">IF(ISNUMBER(I867),1,0)</f>
        <v>0</v>
      </c>
      <c r="Y867" s="9" t="n">
        <f aca="false">MOD(INT(E867/86400)+3,7)</f>
        <v>4</v>
      </c>
      <c r="Z867" s="9" t="n">
        <f aca="false">MOD(INT(E867/3600),24)</f>
        <v>17</v>
      </c>
      <c r="AA867" s="6" t="s">
        <v>1979</v>
      </c>
    </row>
    <row r="868" customFormat="false" ht="15" hidden="false" customHeight="false" outlineLevel="0" collapsed="false">
      <c r="A868" s="6" t="s">
        <v>1980</v>
      </c>
      <c r="B868" s="6" t="s">
        <v>43</v>
      </c>
      <c r="C868" s="6" t="s">
        <v>288</v>
      </c>
      <c r="D868" s="6" t="s">
        <v>170</v>
      </c>
      <c r="E868" s="6" t="n">
        <v>1784915593</v>
      </c>
      <c r="F868" s="6" t="n">
        <v>1784915743</v>
      </c>
      <c r="G868" s="6" t="n">
        <v>1784915632</v>
      </c>
      <c r="H868" s="6" t="n">
        <v>1784918975</v>
      </c>
      <c r="J868" s="6" t="n">
        <v>0</v>
      </c>
      <c r="K868" s="6" t="n">
        <v>0</v>
      </c>
      <c r="L868" s="9" t="n">
        <f aca="false">IF(AND(E868&gt;=Scenario!$B$11,E868&lt;Scenario!$B$12),1,0)</f>
        <v>1</v>
      </c>
      <c r="M868" s="9" t="n">
        <f aca="false">IF(AND(L868=1,ISNUMBER(F868)),MAX(0,F868-E868)/60,"")</f>
        <v>2.5</v>
      </c>
      <c r="N868" s="9" t="n">
        <f aca="false">IF(AND(L868=1,ISNUMBER(G868)),MAX(0,G868-E868)/60,"")</f>
        <v>0.65</v>
      </c>
      <c r="O868" s="9" t="n">
        <f aca="false">IF(ISNUMBER(H868),IF(AND(H868&gt;=Scenario!$B$11,H868&lt;Scenario!$B$12),1,0),0)</f>
        <v>1</v>
      </c>
      <c r="P868" s="9" t="n">
        <f aca="false">IF(O868=1,MAX(0,H868-E868)/60,"")</f>
        <v>56.3666666666667</v>
      </c>
      <c r="Q868" s="9" t="n">
        <f aca="false">INDEX(Scenario!$B$18:$B$20,MATCH(B868,Scenario!$A$18:$A$20,0))</f>
        <v>60</v>
      </c>
      <c r="R868" s="9" t="n">
        <f aca="false">INDEX(Scenario!$C$18:$C$20,MATCH(B868,Scenario!$A$18:$A$20,0))</f>
        <v>1440</v>
      </c>
      <c r="S868" s="9" t="n">
        <f aca="false">IF(ISNUMBER(M868),IF(M868&lt;=Q868,1,0),"")</f>
        <v>1</v>
      </c>
      <c r="T868" s="9" t="n">
        <f aca="false">IF(ISNUMBER(P868),IF(P868&lt;=R868,1,0),"")</f>
        <v>1</v>
      </c>
      <c r="U868" s="9" t="n">
        <f aca="false">IF(E868&gt;Scenario!$B$14,0,IF(OR(AND(ISNUMBER(H868),H868&lt;=Scenario!$B$14),AND(ISNUMBER(I868),I868&lt;=Scenario!$B$14)),0,1))</f>
        <v>0</v>
      </c>
      <c r="V868" s="9" t="n">
        <f aca="false">IF(AND(U868=1,(Scenario!$B$14-E868)/60&gt;R868),1,0)</f>
        <v>0</v>
      </c>
      <c r="W868" s="9" t="n">
        <f aca="false">IF(OR(C868=Scenario!$B$22,C868=Scenario!$C$22),1,0)</f>
        <v>0</v>
      </c>
      <c r="X868" s="9" t="n">
        <f aca="false">IF(ISNUMBER(I868),1,0)</f>
        <v>0</v>
      </c>
      <c r="Y868" s="9" t="n">
        <f aca="false">MOD(INT(E868/86400)+3,7)</f>
        <v>4</v>
      </c>
      <c r="Z868" s="9" t="n">
        <f aca="false">MOD(INT(E868/3600),24)</f>
        <v>17</v>
      </c>
      <c r="AA868" s="6" t="s">
        <v>1981</v>
      </c>
    </row>
    <row r="869" customFormat="false" ht="15" hidden="false" customHeight="false" outlineLevel="0" collapsed="false">
      <c r="A869" s="6" t="s">
        <v>1982</v>
      </c>
      <c r="B869" s="6" t="s">
        <v>44</v>
      </c>
      <c r="C869" s="6" t="s">
        <v>249</v>
      </c>
      <c r="D869" s="6" t="s">
        <v>171</v>
      </c>
      <c r="E869" s="6" t="n">
        <v>1784916817</v>
      </c>
      <c r="F869" s="6" t="n">
        <v>1784917021</v>
      </c>
      <c r="G869" s="6" t="n">
        <v>1784916869</v>
      </c>
      <c r="H869" s="6" t="n">
        <v>1785022281</v>
      </c>
      <c r="J869" s="6" t="n">
        <v>1</v>
      </c>
      <c r="K869" s="6" t="n">
        <v>0</v>
      </c>
      <c r="L869" s="9" t="n">
        <f aca="false">IF(AND(E869&gt;=Scenario!$B$11,E869&lt;Scenario!$B$12),1,0)</f>
        <v>1</v>
      </c>
      <c r="M869" s="9" t="n">
        <f aca="false">IF(AND(L869=1,ISNUMBER(F869)),MAX(0,F869-E869)/60,"")</f>
        <v>3.4</v>
      </c>
      <c r="N869" s="9" t="n">
        <f aca="false">IF(AND(L869=1,ISNUMBER(G869)),MAX(0,G869-E869)/60,"")</f>
        <v>0.866666666666667</v>
      </c>
      <c r="O869" s="9" t="n">
        <f aca="false">IF(ISNUMBER(H869),IF(AND(H869&gt;=Scenario!$B$11,H869&lt;Scenario!$B$12),1,0),0)</f>
        <v>1</v>
      </c>
      <c r="P869" s="9" t="n">
        <f aca="false">IF(O869=1,MAX(0,H869-E869)/60,"")</f>
        <v>1757.73333333333</v>
      </c>
      <c r="Q869" s="9" t="n">
        <f aca="false">INDEX(Scenario!$B$18:$B$20,MATCH(B869,Scenario!$A$18:$A$20,0))</f>
        <v>240</v>
      </c>
      <c r="R869" s="9" t="n">
        <f aca="false">INDEX(Scenario!$C$18:$C$20,MATCH(B869,Scenario!$A$18:$A$20,0))</f>
        <v>4320</v>
      </c>
      <c r="S869" s="9" t="n">
        <f aca="false">IF(ISNUMBER(M869),IF(M869&lt;=Q869,1,0),"")</f>
        <v>1</v>
      </c>
      <c r="T869" s="9" t="n">
        <f aca="false">IF(ISNUMBER(P869),IF(P869&lt;=R869,1,0),"")</f>
        <v>1</v>
      </c>
      <c r="U869" s="9" t="n">
        <f aca="false">IF(E869&gt;Scenario!$B$14,0,IF(OR(AND(ISNUMBER(H869),H869&lt;=Scenario!$B$14),AND(ISNUMBER(I869),I869&lt;=Scenario!$B$14)),0,1))</f>
        <v>0</v>
      </c>
      <c r="V869" s="9" t="n">
        <f aca="false">IF(AND(U869=1,(Scenario!$B$14-E869)/60&gt;R869),1,0)</f>
        <v>0</v>
      </c>
      <c r="W869" s="9" t="n">
        <f aca="false">IF(OR(C869=Scenario!$B$22,C869=Scenario!$C$22),1,0)</f>
        <v>0</v>
      </c>
      <c r="X869" s="9" t="n">
        <f aca="false">IF(ISNUMBER(I869),1,0)</f>
        <v>0</v>
      </c>
      <c r="Y869" s="9" t="n">
        <f aca="false">MOD(INT(E869/86400)+3,7)</f>
        <v>4</v>
      </c>
      <c r="Z869" s="9" t="n">
        <f aca="false">MOD(INT(E869/3600),24)</f>
        <v>18</v>
      </c>
      <c r="AA869" s="6" t="s">
        <v>1983</v>
      </c>
    </row>
    <row r="870" customFormat="false" ht="15" hidden="false" customHeight="false" outlineLevel="0" collapsed="false">
      <c r="A870" s="6" t="s">
        <v>1984</v>
      </c>
      <c r="B870" s="6" t="s">
        <v>44</v>
      </c>
      <c r="C870" s="6" t="s">
        <v>46</v>
      </c>
      <c r="D870" s="6" t="s">
        <v>170</v>
      </c>
      <c r="E870" s="6" t="n">
        <v>1784918790</v>
      </c>
      <c r="F870" s="6" t="n">
        <v>1784918932</v>
      </c>
      <c r="G870" s="6" t="n">
        <v>1784918834</v>
      </c>
      <c r="H870" s="6" t="n">
        <v>1784920353</v>
      </c>
      <c r="J870" s="6" t="n">
        <v>0</v>
      </c>
      <c r="K870" s="6" t="n">
        <v>0</v>
      </c>
      <c r="L870" s="9" t="n">
        <f aca="false">IF(AND(E870&gt;=Scenario!$B$11,E870&lt;Scenario!$B$12),1,0)</f>
        <v>1</v>
      </c>
      <c r="M870" s="9" t="n">
        <f aca="false">IF(AND(L870=1,ISNUMBER(F870)),MAX(0,F870-E870)/60,"")</f>
        <v>2.36666666666667</v>
      </c>
      <c r="N870" s="9" t="n">
        <f aca="false">IF(AND(L870=1,ISNUMBER(G870)),MAX(0,G870-E870)/60,"")</f>
        <v>0.733333333333333</v>
      </c>
      <c r="O870" s="9" t="n">
        <f aca="false">IF(ISNUMBER(H870),IF(AND(H870&gt;=Scenario!$B$11,H870&lt;Scenario!$B$12),1,0),0)</f>
        <v>1</v>
      </c>
      <c r="P870" s="9" t="n">
        <f aca="false">IF(O870=1,MAX(0,H870-E870)/60,"")</f>
        <v>26.05</v>
      </c>
      <c r="Q870" s="9" t="n">
        <f aca="false">INDEX(Scenario!$B$18:$B$20,MATCH(B870,Scenario!$A$18:$A$20,0))</f>
        <v>240</v>
      </c>
      <c r="R870" s="9" t="n">
        <f aca="false">INDEX(Scenario!$C$18:$C$20,MATCH(B870,Scenario!$A$18:$A$20,0))</f>
        <v>4320</v>
      </c>
      <c r="S870" s="9" t="n">
        <f aca="false">IF(ISNUMBER(M870),IF(M870&lt;=Q870,1,0),"")</f>
        <v>1</v>
      </c>
      <c r="T870" s="9" t="n">
        <f aca="false">IF(ISNUMBER(P870),IF(P870&lt;=R870,1,0),"")</f>
        <v>1</v>
      </c>
      <c r="U870" s="9" t="n">
        <f aca="false">IF(E870&gt;Scenario!$B$14,0,IF(OR(AND(ISNUMBER(H870),H870&lt;=Scenario!$B$14),AND(ISNUMBER(I870),I870&lt;=Scenario!$B$14)),0,1))</f>
        <v>0</v>
      </c>
      <c r="V870" s="9" t="n">
        <f aca="false">IF(AND(U870=1,(Scenario!$B$14-E870)/60&gt;R870),1,0)</f>
        <v>0</v>
      </c>
      <c r="W870" s="9" t="n">
        <f aca="false">IF(OR(C870=Scenario!$B$22,C870=Scenario!$C$22),1,0)</f>
        <v>1</v>
      </c>
      <c r="X870" s="9" t="n">
        <f aca="false">IF(ISNUMBER(I870),1,0)</f>
        <v>0</v>
      </c>
      <c r="Y870" s="9" t="n">
        <f aca="false">MOD(INT(E870/86400)+3,7)</f>
        <v>4</v>
      </c>
      <c r="Z870" s="9" t="n">
        <f aca="false">MOD(INT(E870/3600),24)</f>
        <v>18</v>
      </c>
      <c r="AA870" s="6" t="s">
        <v>1985</v>
      </c>
    </row>
    <row r="871" customFormat="false" ht="15" hidden="false" customHeight="false" outlineLevel="0" collapsed="false">
      <c r="A871" s="6" t="s">
        <v>1986</v>
      </c>
      <c r="B871" s="6" t="s">
        <v>43</v>
      </c>
      <c r="C871" s="6" t="s">
        <v>46</v>
      </c>
      <c r="D871" s="6" t="s">
        <v>172</v>
      </c>
      <c r="E871" s="6" t="n">
        <v>1784926766</v>
      </c>
      <c r="F871" s="6" t="n">
        <v>1784926930</v>
      </c>
      <c r="G871" s="6" t="n">
        <v>1784926801</v>
      </c>
      <c r="H871" s="6" t="n">
        <v>1784930211</v>
      </c>
      <c r="J871" s="6" t="n">
        <v>0</v>
      </c>
      <c r="K871" s="6" t="n">
        <v>0</v>
      </c>
      <c r="L871" s="9" t="n">
        <f aca="false">IF(AND(E871&gt;=Scenario!$B$11,E871&lt;Scenario!$B$12),1,0)</f>
        <v>1</v>
      </c>
      <c r="M871" s="9" t="n">
        <f aca="false">IF(AND(L871=1,ISNUMBER(F871)),MAX(0,F871-E871)/60,"")</f>
        <v>2.73333333333333</v>
      </c>
      <c r="N871" s="9" t="n">
        <f aca="false">IF(AND(L871=1,ISNUMBER(G871)),MAX(0,G871-E871)/60,"")</f>
        <v>0.583333333333333</v>
      </c>
      <c r="O871" s="9" t="n">
        <f aca="false">IF(ISNUMBER(H871),IF(AND(H871&gt;=Scenario!$B$11,H871&lt;Scenario!$B$12),1,0),0)</f>
        <v>1</v>
      </c>
      <c r="P871" s="9" t="n">
        <f aca="false">IF(O871=1,MAX(0,H871-E871)/60,"")</f>
        <v>57.4166666666667</v>
      </c>
      <c r="Q871" s="9" t="n">
        <f aca="false">INDEX(Scenario!$B$18:$B$20,MATCH(B871,Scenario!$A$18:$A$20,0))</f>
        <v>60</v>
      </c>
      <c r="R871" s="9" t="n">
        <f aca="false">INDEX(Scenario!$C$18:$C$20,MATCH(B871,Scenario!$A$18:$A$20,0))</f>
        <v>1440</v>
      </c>
      <c r="S871" s="9" t="n">
        <f aca="false">IF(ISNUMBER(M871),IF(M871&lt;=Q871,1,0),"")</f>
        <v>1</v>
      </c>
      <c r="T871" s="9" t="n">
        <f aca="false">IF(ISNUMBER(P871),IF(P871&lt;=R871,1,0),"")</f>
        <v>1</v>
      </c>
      <c r="U871" s="9" t="n">
        <f aca="false">IF(E871&gt;Scenario!$B$14,0,IF(OR(AND(ISNUMBER(H871),H871&lt;=Scenario!$B$14),AND(ISNUMBER(I871),I871&lt;=Scenario!$B$14)),0,1))</f>
        <v>0</v>
      </c>
      <c r="V871" s="9" t="n">
        <f aca="false">IF(AND(U871=1,(Scenario!$B$14-E871)/60&gt;R871),1,0)</f>
        <v>0</v>
      </c>
      <c r="W871" s="9" t="n">
        <f aca="false">IF(OR(C871=Scenario!$B$22,C871=Scenario!$C$22),1,0)</f>
        <v>1</v>
      </c>
      <c r="X871" s="9" t="n">
        <f aca="false">IF(ISNUMBER(I871),1,0)</f>
        <v>0</v>
      </c>
      <c r="Y871" s="9" t="n">
        <f aca="false">MOD(INT(E871/86400)+3,7)</f>
        <v>4</v>
      </c>
      <c r="Z871" s="9" t="n">
        <f aca="false">MOD(INT(E871/3600),24)</f>
        <v>20</v>
      </c>
      <c r="AA871" s="6" t="s">
        <v>1987</v>
      </c>
    </row>
    <row r="872" customFormat="false" ht="15" hidden="false" customHeight="false" outlineLevel="0" collapsed="false">
      <c r="A872" s="6" t="s">
        <v>1988</v>
      </c>
      <c r="B872" s="6" t="s">
        <v>44</v>
      </c>
      <c r="C872" s="6" t="s">
        <v>249</v>
      </c>
      <c r="D872" s="6" t="s">
        <v>171</v>
      </c>
      <c r="E872" s="6" t="n">
        <v>1784926888</v>
      </c>
      <c r="F872" s="6" t="n">
        <v>1785020506</v>
      </c>
      <c r="G872" s="6" t="n">
        <v>1785020408</v>
      </c>
      <c r="H872" s="6" t="n">
        <v>1785025528</v>
      </c>
      <c r="J872" s="6" t="n">
        <v>0</v>
      </c>
      <c r="K872" s="6" t="n">
        <v>0</v>
      </c>
      <c r="L872" s="9" t="n">
        <f aca="false">IF(AND(E872&gt;=Scenario!$B$11,E872&lt;Scenario!$B$12),1,0)</f>
        <v>1</v>
      </c>
      <c r="M872" s="9" t="n">
        <f aca="false">IF(AND(L872=1,ISNUMBER(F872)),MAX(0,F872-E872)/60,"")</f>
        <v>1560.3</v>
      </c>
      <c r="N872" s="9" t="n">
        <f aca="false">IF(AND(L872=1,ISNUMBER(G872)),MAX(0,G872-E872)/60,"")</f>
        <v>1558.66666666667</v>
      </c>
      <c r="O872" s="9" t="n">
        <f aca="false">IF(ISNUMBER(H872),IF(AND(H872&gt;=Scenario!$B$11,H872&lt;Scenario!$B$12),1,0),0)</f>
        <v>1</v>
      </c>
      <c r="P872" s="9" t="n">
        <f aca="false">IF(O872=1,MAX(0,H872-E872)/60,"")</f>
        <v>1644</v>
      </c>
      <c r="Q872" s="9" t="n">
        <f aca="false">INDEX(Scenario!$B$18:$B$20,MATCH(B872,Scenario!$A$18:$A$20,0))</f>
        <v>240</v>
      </c>
      <c r="R872" s="9" t="n">
        <f aca="false">INDEX(Scenario!$C$18:$C$20,MATCH(B872,Scenario!$A$18:$A$20,0))</f>
        <v>4320</v>
      </c>
      <c r="S872" s="9" t="n">
        <f aca="false">IF(ISNUMBER(M872),IF(M872&lt;=Q872,1,0),"")</f>
        <v>0</v>
      </c>
      <c r="T872" s="9" t="n">
        <f aca="false">IF(ISNUMBER(P872),IF(P872&lt;=R872,1,0),"")</f>
        <v>1</v>
      </c>
      <c r="U872" s="9" t="n">
        <f aca="false">IF(E872&gt;Scenario!$B$14,0,IF(OR(AND(ISNUMBER(H872),H872&lt;=Scenario!$B$14),AND(ISNUMBER(I872),I872&lt;=Scenario!$B$14)),0,1))</f>
        <v>0</v>
      </c>
      <c r="V872" s="9" t="n">
        <f aca="false">IF(AND(U872=1,(Scenario!$B$14-E872)/60&gt;R872),1,0)</f>
        <v>0</v>
      </c>
      <c r="W872" s="9" t="n">
        <f aca="false">IF(OR(C872=Scenario!$B$22,C872=Scenario!$C$22),1,0)</f>
        <v>0</v>
      </c>
      <c r="X872" s="9" t="n">
        <f aca="false">IF(ISNUMBER(I872),1,0)</f>
        <v>0</v>
      </c>
      <c r="Y872" s="9" t="n">
        <f aca="false">MOD(INT(E872/86400)+3,7)</f>
        <v>4</v>
      </c>
      <c r="Z872" s="9" t="n">
        <f aca="false">MOD(INT(E872/3600),24)</f>
        <v>21</v>
      </c>
      <c r="AA872" s="6" t="s">
        <v>1989</v>
      </c>
    </row>
    <row r="873" customFormat="false" ht="15" hidden="false" customHeight="false" outlineLevel="0" collapsed="false">
      <c r="A873" s="6" t="s">
        <v>1990</v>
      </c>
      <c r="B873" s="6" t="s">
        <v>44</v>
      </c>
      <c r="C873" s="6" t="s">
        <v>288</v>
      </c>
      <c r="D873" s="6" t="s">
        <v>170</v>
      </c>
      <c r="E873" s="6" t="n">
        <v>1784927264</v>
      </c>
      <c r="F873" s="6" t="n">
        <v>1784927412</v>
      </c>
      <c r="G873" s="6" t="n">
        <v>1784927305</v>
      </c>
      <c r="H873" s="6" t="n">
        <v>1784928134</v>
      </c>
      <c r="J873" s="6" t="n">
        <v>0</v>
      </c>
      <c r="K873" s="6" t="n">
        <v>0</v>
      </c>
      <c r="L873" s="9" t="n">
        <f aca="false">IF(AND(E873&gt;=Scenario!$B$11,E873&lt;Scenario!$B$12),1,0)</f>
        <v>1</v>
      </c>
      <c r="M873" s="9" t="n">
        <f aca="false">IF(AND(L873=1,ISNUMBER(F873)),MAX(0,F873-E873)/60,"")</f>
        <v>2.46666666666667</v>
      </c>
      <c r="N873" s="9" t="n">
        <f aca="false">IF(AND(L873=1,ISNUMBER(G873)),MAX(0,G873-E873)/60,"")</f>
        <v>0.683333333333333</v>
      </c>
      <c r="O873" s="9" t="n">
        <f aca="false">IF(ISNUMBER(H873),IF(AND(H873&gt;=Scenario!$B$11,H873&lt;Scenario!$B$12),1,0),0)</f>
        <v>1</v>
      </c>
      <c r="P873" s="9" t="n">
        <f aca="false">IF(O873=1,MAX(0,H873-E873)/60,"")</f>
        <v>14.5</v>
      </c>
      <c r="Q873" s="9" t="n">
        <f aca="false">INDEX(Scenario!$B$18:$B$20,MATCH(B873,Scenario!$A$18:$A$20,0))</f>
        <v>240</v>
      </c>
      <c r="R873" s="9" t="n">
        <f aca="false">INDEX(Scenario!$C$18:$C$20,MATCH(B873,Scenario!$A$18:$A$20,0))</f>
        <v>4320</v>
      </c>
      <c r="S873" s="9" t="n">
        <f aca="false">IF(ISNUMBER(M873),IF(M873&lt;=Q873,1,0),"")</f>
        <v>1</v>
      </c>
      <c r="T873" s="9" t="n">
        <f aca="false">IF(ISNUMBER(P873),IF(P873&lt;=R873,1,0),"")</f>
        <v>1</v>
      </c>
      <c r="U873" s="9" t="n">
        <f aca="false">IF(E873&gt;Scenario!$B$14,0,IF(OR(AND(ISNUMBER(H873),H873&lt;=Scenario!$B$14),AND(ISNUMBER(I873),I873&lt;=Scenario!$B$14)),0,1))</f>
        <v>0</v>
      </c>
      <c r="V873" s="9" t="n">
        <f aca="false">IF(AND(U873=1,(Scenario!$B$14-E873)/60&gt;R873),1,0)</f>
        <v>0</v>
      </c>
      <c r="W873" s="9" t="n">
        <f aca="false">IF(OR(C873=Scenario!$B$22,C873=Scenario!$C$22),1,0)</f>
        <v>0</v>
      </c>
      <c r="X873" s="9" t="n">
        <f aca="false">IF(ISNUMBER(I873),1,0)</f>
        <v>0</v>
      </c>
      <c r="Y873" s="9" t="n">
        <f aca="false">MOD(INT(E873/86400)+3,7)</f>
        <v>4</v>
      </c>
      <c r="Z873" s="9" t="n">
        <f aca="false">MOD(INT(E873/3600),24)</f>
        <v>21</v>
      </c>
      <c r="AA873" s="6" t="s">
        <v>1991</v>
      </c>
    </row>
    <row r="874" customFormat="false" ht="15" hidden="false" customHeight="false" outlineLevel="0" collapsed="false">
      <c r="A874" s="6" t="s">
        <v>1992</v>
      </c>
      <c r="B874" s="6" t="s">
        <v>44</v>
      </c>
      <c r="C874" s="6" t="s">
        <v>249</v>
      </c>
      <c r="D874" s="6" t="s">
        <v>172</v>
      </c>
      <c r="E874" s="6" t="n">
        <v>1784933749</v>
      </c>
      <c r="F874" s="6" t="n">
        <v>1784962989</v>
      </c>
      <c r="G874" s="6" t="n">
        <v>1784962821</v>
      </c>
      <c r="H874" s="6" t="n">
        <v>1784971488</v>
      </c>
      <c r="J874" s="6" t="n">
        <v>0</v>
      </c>
      <c r="K874" s="6" t="n">
        <v>0</v>
      </c>
      <c r="L874" s="9" t="n">
        <f aca="false">IF(AND(E874&gt;=Scenario!$B$11,E874&lt;Scenario!$B$12),1,0)</f>
        <v>1</v>
      </c>
      <c r="M874" s="9" t="n">
        <f aca="false">IF(AND(L874=1,ISNUMBER(F874)),MAX(0,F874-E874)/60,"")</f>
        <v>487.333333333333</v>
      </c>
      <c r="N874" s="9" t="n">
        <f aca="false">IF(AND(L874=1,ISNUMBER(G874)),MAX(0,G874-E874)/60,"")</f>
        <v>484.533333333333</v>
      </c>
      <c r="O874" s="9" t="n">
        <f aca="false">IF(ISNUMBER(H874),IF(AND(H874&gt;=Scenario!$B$11,H874&lt;Scenario!$B$12),1,0),0)</f>
        <v>1</v>
      </c>
      <c r="P874" s="9" t="n">
        <f aca="false">IF(O874=1,MAX(0,H874-E874)/60,"")</f>
        <v>628.983333333333</v>
      </c>
      <c r="Q874" s="9" t="n">
        <f aca="false">INDEX(Scenario!$B$18:$B$20,MATCH(B874,Scenario!$A$18:$A$20,0))</f>
        <v>240</v>
      </c>
      <c r="R874" s="9" t="n">
        <f aca="false">INDEX(Scenario!$C$18:$C$20,MATCH(B874,Scenario!$A$18:$A$20,0))</f>
        <v>4320</v>
      </c>
      <c r="S874" s="9" t="n">
        <f aca="false">IF(ISNUMBER(M874),IF(M874&lt;=Q874,1,0),"")</f>
        <v>0</v>
      </c>
      <c r="T874" s="9" t="n">
        <f aca="false">IF(ISNUMBER(P874),IF(P874&lt;=R874,1,0),"")</f>
        <v>1</v>
      </c>
      <c r="U874" s="9" t="n">
        <f aca="false">IF(E874&gt;Scenario!$B$14,0,IF(OR(AND(ISNUMBER(H874),H874&lt;=Scenario!$B$14),AND(ISNUMBER(I874),I874&lt;=Scenario!$B$14)),0,1))</f>
        <v>0</v>
      </c>
      <c r="V874" s="9" t="n">
        <f aca="false">IF(AND(U874=1,(Scenario!$B$14-E874)/60&gt;R874),1,0)</f>
        <v>0</v>
      </c>
      <c r="W874" s="9" t="n">
        <f aca="false">IF(OR(C874=Scenario!$B$22,C874=Scenario!$C$22),1,0)</f>
        <v>0</v>
      </c>
      <c r="X874" s="9" t="n">
        <f aca="false">IF(ISNUMBER(I874),1,0)</f>
        <v>0</v>
      </c>
      <c r="Y874" s="9" t="n">
        <f aca="false">MOD(INT(E874/86400)+3,7)</f>
        <v>4</v>
      </c>
      <c r="Z874" s="9" t="n">
        <f aca="false">MOD(INT(E874/3600),24)</f>
        <v>22</v>
      </c>
      <c r="AA874" s="6" t="s">
        <v>1993</v>
      </c>
    </row>
    <row r="875" customFormat="false" ht="15" hidden="false" customHeight="false" outlineLevel="0" collapsed="false">
      <c r="A875" s="6" t="s">
        <v>1994</v>
      </c>
      <c r="B875" s="6" t="s">
        <v>44</v>
      </c>
      <c r="C875" s="6" t="s">
        <v>46</v>
      </c>
      <c r="D875" s="6" t="s">
        <v>171</v>
      </c>
      <c r="E875" s="6" t="n">
        <v>1784968553</v>
      </c>
      <c r="F875" s="6" t="n">
        <v>1785025690</v>
      </c>
      <c r="G875" s="6" t="n">
        <v>1785025528</v>
      </c>
      <c r="H875" s="6" t="n">
        <v>1785028227</v>
      </c>
      <c r="J875" s="6" t="n">
        <v>0</v>
      </c>
      <c r="K875" s="6" t="n">
        <v>0</v>
      </c>
      <c r="L875" s="9" t="n">
        <f aca="false">IF(AND(E875&gt;=Scenario!$B$11,E875&lt;Scenario!$B$12),1,0)</f>
        <v>1</v>
      </c>
      <c r="M875" s="9" t="n">
        <f aca="false">IF(AND(L875=1,ISNUMBER(F875)),MAX(0,F875-E875)/60,"")</f>
        <v>952.283333333333</v>
      </c>
      <c r="N875" s="9" t="n">
        <f aca="false">IF(AND(L875=1,ISNUMBER(G875)),MAX(0,G875-E875)/60,"")</f>
        <v>949.583333333333</v>
      </c>
      <c r="O875" s="9" t="n">
        <f aca="false">IF(ISNUMBER(H875),IF(AND(H875&gt;=Scenario!$B$11,H875&lt;Scenario!$B$12),1,0),0)</f>
        <v>1</v>
      </c>
      <c r="P875" s="9" t="n">
        <f aca="false">IF(O875=1,MAX(0,H875-E875)/60,"")</f>
        <v>994.566666666667</v>
      </c>
      <c r="Q875" s="9" t="n">
        <f aca="false">INDEX(Scenario!$B$18:$B$20,MATCH(B875,Scenario!$A$18:$A$20,0))</f>
        <v>240</v>
      </c>
      <c r="R875" s="9" t="n">
        <f aca="false">INDEX(Scenario!$C$18:$C$20,MATCH(B875,Scenario!$A$18:$A$20,0))</f>
        <v>4320</v>
      </c>
      <c r="S875" s="9" t="n">
        <f aca="false">IF(ISNUMBER(M875),IF(M875&lt;=Q875,1,0),"")</f>
        <v>0</v>
      </c>
      <c r="T875" s="9" t="n">
        <f aca="false">IF(ISNUMBER(P875),IF(P875&lt;=R875,1,0),"")</f>
        <v>1</v>
      </c>
      <c r="U875" s="9" t="n">
        <f aca="false">IF(E875&gt;Scenario!$B$14,0,IF(OR(AND(ISNUMBER(H875),H875&lt;=Scenario!$B$14),AND(ISNUMBER(I875),I875&lt;=Scenario!$B$14)),0,1))</f>
        <v>0</v>
      </c>
      <c r="V875" s="9" t="n">
        <f aca="false">IF(AND(U875=1,(Scenario!$B$14-E875)/60&gt;R875),1,0)</f>
        <v>0</v>
      </c>
      <c r="W875" s="9" t="n">
        <f aca="false">IF(OR(C875=Scenario!$B$22,C875=Scenario!$C$22),1,0)</f>
        <v>1</v>
      </c>
      <c r="X875" s="9" t="n">
        <f aca="false">IF(ISNUMBER(I875),1,0)</f>
        <v>0</v>
      </c>
      <c r="Y875" s="9" t="n">
        <f aca="false">MOD(INT(E875/86400)+3,7)</f>
        <v>5</v>
      </c>
      <c r="Z875" s="9" t="n">
        <f aca="false">MOD(INT(E875/3600),24)</f>
        <v>8</v>
      </c>
      <c r="AA875" s="6" t="s">
        <v>1995</v>
      </c>
    </row>
    <row r="876" customFormat="false" ht="15" hidden="false" customHeight="false" outlineLevel="0" collapsed="false">
      <c r="A876" s="6" t="s">
        <v>1996</v>
      </c>
      <c r="B876" s="6" t="s">
        <v>43</v>
      </c>
      <c r="C876" s="6" t="s">
        <v>46</v>
      </c>
      <c r="D876" s="6" t="s">
        <v>170</v>
      </c>
      <c r="E876" s="6" t="n">
        <v>1784975118</v>
      </c>
      <c r="F876" s="6" t="n">
        <v>1784975265</v>
      </c>
      <c r="G876" s="6" t="n">
        <v>1784975155</v>
      </c>
      <c r="H876" s="6" t="n">
        <v>1784977324</v>
      </c>
      <c r="J876" s="6" t="n">
        <v>0</v>
      </c>
      <c r="K876" s="6" t="n">
        <v>0</v>
      </c>
      <c r="L876" s="9" t="n">
        <f aca="false">IF(AND(E876&gt;=Scenario!$B$11,E876&lt;Scenario!$B$12),1,0)</f>
        <v>1</v>
      </c>
      <c r="M876" s="9" t="n">
        <f aca="false">IF(AND(L876=1,ISNUMBER(F876)),MAX(0,F876-E876)/60,"")</f>
        <v>2.45</v>
      </c>
      <c r="N876" s="9" t="n">
        <f aca="false">IF(AND(L876=1,ISNUMBER(G876)),MAX(0,G876-E876)/60,"")</f>
        <v>0.616666666666667</v>
      </c>
      <c r="O876" s="9" t="n">
        <f aca="false">IF(ISNUMBER(H876),IF(AND(H876&gt;=Scenario!$B$11,H876&lt;Scenario!$B$12),1,0),0)</f>
        <v>1</v>
      </c>
      <c r="P876" s="9" t="n">
        <f aca="false">IF(O876=1,MAX(0,H876-E876)/60,"")</f>
        <v>36.7666666666667</v>
      </c>
      <c r="Q876" s="9" t="n">
        <f aca="false">INDEX(Scenario!$B$18:$B$20,MATCH(B876,Scenario!$A$18:$A$20,0))</f>
        <v>60</v>
      </c>
      <c r="R876" s="9" t="n">
        <f aca="false">INDEX(Scenario!$C$18:$C$20,MATCH(B876,Scenario!$A$18:$A$20,0))</f>
        <v>1440</v>
      </c>
      <c r="S876" s="9" t="n">
        <f aca="false">IF(ISNUMBER(M876),IF(M876&lt;=Q876,1,0),"")</f>
        <v>1</v>
      </c>
      <c r="T876" s="9" t="n">
        <f aca="false">IF(ISNUMBER(P876),IF(P876&lt;=R876,1,0),"")</f>
        <v>1</v>
      </c>
      <c r="U876" s="9" t="n">
        <f aca="false">IF(E876&gt;Scenario!$B$14,0,IF(OR(AND(ISNUMBER(H876),H876&lt;=Scenario!$B$14),AND(ISNUMBER(I876),I876&lt;=Scenario!$B$14)),0,1))</f>
        <v>0</v>
      </c>
      <c r="V876" s="9" t="n">
        <f aca="false">IF(AND(U876=1,(Scenario!$B$14-E876)/60&gt;R876),1,0)</f>
        <v>0</v>
      </c>
      <c r="W876" s="9" t="n">
        <f aca="false">IF(OR(C876=Scenario!$B$22,C876=Scenario!$C$22),1,0)</f>
        <v>1</v>
      </c>
      <c r="X876" s="9" t="n">
        <f aca="false">IF(ISNUMBER(I876),1,0)</f>
        <v>0</v>
      </c>
      <c r="Y876" s="9" t="n">
        <f aca="false">MOD(INT(E876/86400)+3,7)</f>
        <v>5</v>
      </c>
      <c r="Z876" s="9" t="n">
        <f aca="false">MOD(INT(E876/3600),24)</f>
        <v>10</v>
      </c>
      <c r="AA876" s="6" t="s">
        <v>1997</v>
      </c>
    </row>
    <row r="877" customFormat="false" ht="15" hidden="false" customHeight="false" outlineLevel="0" collapsed="false">
      <c r="A877" s="6" t="s">
        <v>1998</v>
      </c>
      <c r="B877" s="6" t="s">
        <v>44</v>
      </c>
      <c r="C877" s="6" t="s">
        <v>46</v>
      </c>
      <c r="D877" s="6" t="s">
        <v>170</v>
      </c>
      <c r="E877" s="6" t="n">
        <v>1784975445</v>
      </c>
      <c r="I877" s="6" t="n">
        <v>1784975637</v>
      </c>
      <c r="J877" s="6" t="n">
        <v>0</v>
      </c>
      <c r="K877" s="6" t="n">
        <v>0</v>
      </c>
      <c r="L877" s="9" t="n">
        <f aca="false">IF(AND(E877&gt;=Scenario!$B$11,E877&lt;Scenario!$B$12),1,0)</f>
        <v>1</v>
      </c>
      <c r="M877" s="0" t="str">
        <f aca="false">IF(AND(L877=1,ISNUMBER(F877)),MAX(0,F877-E877)/60,"")</f>
        <v/>
      </c>
      <c r="N877" s="0" t="str">
        <f aca="false">IF(AND(L877=1,ISNUMBER(G877)),MAX(0,G877-E877)/60,"")</f>
        <v/>
      </c>
      <c r="O877" s="9" t="n">
        <f aca="false">IF(ISNUMBER(H877),IF(AND(H877&gt;=Scenario!$B$11,H877&lt;Scenario!$B$12),1,0),0)</f>
        <v>0</v>
      </c>
      <c r="P877" s="0" t="str">
        <f aca="false">IF(O877=1,MAX(0,H877-E877)/60,"")</f>
        <v/>
      </c>
      <c r="Q877" s="9" t="n">
        <f aca="false">INDEX(Scenario!$B$18:$B$20,MATCH(B877,Scenario!$A$18:$A$20,0))</f>
        <v>240</v>
      </c>
      <c r="R877" s="9" t="n">
        <f aca="false">INDEX(Scenario!$C$18:$C$20,MATCH(B877,Scenario!$A$18:$A$20,0))</f>
        <v>4320</v>
      </c>
      <c r="S877" s="0" t="str">
        <f aca="false">IF(ISNUMBER(M877),IF(M877&lt;=Q877,1,0),"")</f>
        <v/>
      </c>
      <c r="T877" s="0" t="str">
        <f aca="false">IF(ISNUMBER(P877),IF(P877&lt;=R877,1,0),"")</f>
        <v/>
      </c>
      <c r="U877" s="9" t="n">
        <f aca="false">IF(E877&gt;Scenario!$B$14,0,IF(OR(AND(ISNUMBER(H877),H877&lt;=Scenario!$B$14),AND(ISNUMBER(I877),I877&lt;=Scenario!$B$14)),0,1))</f>
        <v>0</v>
      </c>
      <c r="V877" s="9" t="n">
        <f aca="false">IF(AND(U877=1,(Scenario!$B$14-E877)/60&gt;R877),1,0)</f>
        <v>0</v>
      </c>
      <c r="W877" s="9" t="n">
        <f aca="false">IF(OR(C877=Scenario!$B$22,C877=Scenario!$C$22),1,0)</f>
        <v>1</v>
      </c>
      <c r="X877" s="9" t="n">
        <f aca="false">IF(ISNUMBER(I877),1,0)</f>
        <v>1</v>
      </c>
      <c r="Y877" s="9" t="n">
        <f aca="false">MOD(INT(E877/86400)+3,7)</f>
        <v>5</v>
      </c>
      <c r="Z877" s="9" t="n">
        <f aca="false">MOD(INT(E877/3600),24)</f>
        <v>10</v>
      </c>
      <c r="AA877" s="6" t="s">
        <v>1999</v>
      </c>
    </row>
    <row r="878" customFormat="false" ht="15" hidden="false" customHeight="false" outlineLevel="0" collapsed="false">
      <c r="A878" s="6" t="s">
        <v>2000</v>
      </c>
      <c r="B878" s="6" t="s">
        <v>43</v>
      </c>
      <c r="C878" s="6" t="s">
        <v>46</v>
      </c>
      <c r="D878" s="6" t="s">
        <v>171</v>
      </c>
      <c r="E878" s="6" t="n">
        <v>1784979386</v>
      </c>
      <c r="I878" s="6" t="n">
        <v>1784981406</v>
      </c>
      <c r="J878" s="6" t="n">
        <v>0</v>
      </c>
      <c r="K878" s="6" t="n">
        <v>0</v>
      </c>
      <c r="L878" s="9" t="n">
        <f aca="false">IF(AND(E878&gt;=Scenario!$B$11,E878&lt;Scenario!$B$12),1,0)</f>
        <v>1</v>
      </c>
      <c r="M878" s="0" t="str">
        <f aca="false">IF(AND(L878=1,ISNUMBER(F878)),MAX(0,F878-E878)/60,"")</f>
        <v/>
      </c>
      <c r="N878" s="0" t="str">
        <f aca="false">IF(AND(L878=1,ISNUMBER(G878)),MAX(0,G878-E878)/60,"")</f>
        <v/>
      </c>
      <c r="O878" s="9" t="n">
        <f aca="false">IF(ISNUMBER(H878),IF(AND(H878&gt;=Scenario!$B$11,H878&lt;Scenario!$B$12),1,0),0)</f>
        <v>0</v>
      </c>
      <c r="P878" s="0" t="str">
        <f aca="false">IF(O878=1,MAX(0,H878-E878)/60,"")</f>
        <v/>
      </c>
      <c r="Q878" s="9" t="n">
        <f aca="false">INDEX(Scenario!$B$18:$B$20,MATCH(B878,Scenario!$A$18:$A$20,0))</f>
        <v>60</v>
      </c>
      <c r="R878" s="9" t="n">
        <f aca="false">INDEX(Scenario!$C$18:$C$20,MATCH(B878,Scenario!$A$18:$A$20,0))</f>
        <v>1440</v>
      </c>
      <c r="S878" s="0" t="str">
        <f aca="false">IF(ISNUMBER(M878),IF(M878&lt;=Q878,1,0),"")</f>
        <v/>
      </c>
      <c r="T878" s="0" t="str">
        <f aca="false">IF(ISNUMBER(P878),IF(P878&lt;=R878,1,0),"")</f>
        <v/>
      </c>
      <c r="U878" s="9" t="n">
        <f aca="false">IF(E878&gt;Scenario!$B$14,0,IF(OR(AND(ISNUMBER(H878),H878&lt;=Scenario!$B$14),AND(ISNUMBER(I878),I878&lt;=Scenario!$B$14)),0,1))</f>
        <v>0</v>
      </c>
      <c r="V878" s="9" t="n">
        <f aca="false">IF(AND(U878=1,(Scenario!$B$14-E878)/60&gt;R878),1,0)</f>
        <v>0</v>
      </c>
      <c r="W878" s="9" t="n">
        <f aca="false">IF(OR(C878=Scenario!$B$22,C878=Scenario!$C$22),1,0)</f>
        <v>1</v>
      </c>
      <c r="X878" s="9" t="n">
        <f aca="false">IF(ISNUMBER(I878),1,0)</f>
        <v>1</v>
      </c>
      <c r="Y878" s="9" t="n">
        <f aca="false">MOD(INT(E878/86400)+3,7)</f>
        <v>5</v>
      </c>
      <c r="Z878" s="9" t="n">
        <f aca="false">MOD(INT(E878/3600),24)</f>
        <v>11</v>
      </c>
      <c r="AA878" s="6" t="s">
        <v>2001</v>
      </c>
    </row>
    <row r="879" customFormat="false" ht="15" hidden="false" customHeight="false" outlineLevel="0" collapsed="false">
      <c r="A879" s="6" t="s">
        <v>2002</v>
      </c>
      <c r="B879" s="6" t="s">
        <v>44</v>
      </c>
      <c r="C879" s="6" t="s">
        <v>288</v>
      </c>
      <c r="D879" s="6" t="s">
        <v>171</v>
      </c>
      <c r="E879" s="6" t="n">
        <v>1784982653</v>
      </c>
      <c r="F879" s="6" t="n">
        <v>1785028322</v>
      </c>
      <c r="G879" s="6" t="n">
        <v>1785028251</v>
      </c>
      <c r="H879" s="6" t="n">
        <v>1785030835</v>
      </c>
      <c r="J879" s="6" t="n">
        <v>0</v>
      </c>
      <c r="K879" s="6" t="n">
        <v>0</v>
      </c>
      <c r="L879" s="9" t="n">
        <f aca="false">IF(AND(E879&gt;=Scenario!$B$11,E879&lt;Scenario!$B$12),1,0)</f>
        <v>1</v>
      </c>
      <c r="M879" s="9" t="n">
        <f aca="false">IF(AND(L879=1,ISNUMBER(F879)),MAX(0,F879-E879)/60,"")</f>
        <v>761.15</v>
      </c>
      <c r="N879" s="9" t="n">
        <f aca="false">IF(AND(L879=1,ISNUMBER(G879)),MAX(0,G879-E879)/60,"")</f>
        <v>759.966666666667</v>
      </c>
      <c r="O879" s="9" t="n">
        <f aca="false">IF(ISNUMBER(H879),IF(AND(H879&gt;=Scenario!$B$11,H879&lt;Scenario!$B$12),1,0),0)</f>
        <v>1</v>
      </c>
      <c r="P879" s="9" t="n">
        <f aca="false">IF(O879=1,MAX(0,H879-E879)/60,"")</f>
        <v>803.033333333333</v>
      </c>
      <c r="Q879" s="9" t="n">
        <f aca="false">INDEX(Scenario!$B$18:$B$20,MATCH(B879,Scenario!$A$18:$A$20,0))</f>
        <v>240</v>
      </c>
      <c r="R879" s="9" t="n">
        <f aca="false">INDEX(Scenario!$C$18:$C$20,MATCH(B879,Scenario!$A$18:$A$20,0))</f>
        <v>4320</v>
      </c>
      <c r="S879" s="9" t="n">
        <f aca="false">IF(ISNUMBER(M879),IF(M879&lt;=Q879,1,0),"")</f>
        <v>0</v>
      </c>
      <c r="T879" s="9" t="n">
        <f aca="false">IF(ISNUMBER(P879),IF(P879&lt;=R879,1,0),"")</f>
        <v>1</v>
      </c>
      <c r="U879" s="9" t="n">
        <f aca="false">IF(E879&gt;Scenario!$B$14,0,IF(OR(AND(ISNUMBER(H879),H879&lt;=Scenario!$B$14),AND(ISNUMBER(I879),I879&lt;=Scenario!$B$14)),0,1))</f>
        <v>0</v>
      </c>
      <c r="V879" s="9" t="n">
        <f aca="false">IF(AND(U879=1,(Scenario!$B$14-E879)/60&gt;R879),1,0)</f>
        <v>0</v>
      </c>
      <c r="W879" s="9" t="n">
        <f aca="false">IF(OR(C879=Scenario!$B$22,C879=Scenario!$C$22),1,0)</f>
        <v>0</v>
      </c>
      <c r="X879" s="9" t="n">
        <f aca="false">IF(ISNUMBER(I879),1,0)</f>
        <v>0</v>
      </c>
      <c r="Y879" s="9" t="n">
        <f aca="false">MOD(INT(E879/86400)+3,7)</f>
        <v>5</v>
      </c>
      <c r="Z879" s="9" t="n">
        <f aca="false">MOD(INT(E879/3600),24)</f>
        <v>12</v>
      </c>
      <c r="AA879" s="6" t="s">
        <v>2003</v>
      </c>
    </row>
    <row r="880" customFormat="false" ht="15" hidden="false" customHeight="false" outlineLevel="0" collapsed="false">
      <c r="A880" s="6" t="s">
        <v>2004</v>
      </c>
      <c r="B880" s="6" t="s">
        <v>44</v>
      </c>
      <c r="C880" s="6" t="s">
        <v>46</v>
      </c>
      <c r="D880" s="6" t="s">
        <v>171</v>
      </c>
      <c r="E880" s="6" t="n">
        <v>1784990976</v>
      </c>
      <c r="I880" s="6" t="n">
        <v>1784992519</v>
      </c>
      <c r="J880" s="6" t="n">
        <v>0</v>
      </c>
      <c r="K880" s="6" t="n">
        <v>0</v>
      </c>
      <c r="L880" s="9" t="n">
        <f aca="false">IF(AND(E880&gt;=Scenario!$B$11,E880&lt;Scenario!$B$12),1,0)</f>
        <v>1</v>
      </c>
      <c r="M880" s="0" t="str">
        <f aca="false">IF(AND(L880=1,ISNUMBER(F880)),MAX(0,F880-E880)/60,"")</f>
        <v/>
      </c>
      <c r="N880" s="0" t="str">
        <f aca="false">IF(AND(L880=1,ISNUMBER(G880)),MAX(0,G880-E880)/60,"")</f>
        <v/>
      </c>
      <c r="O880" s="9" t="n">
        <f aca="false">IF(ISNUMBER(H880),IF(AND(H880&gt;=Scenario!$B$11,H880&lt;Scenario!$B$12),1,0),0)</f>
        <v>0</v>
      </c>
      <c r="P880" s="0" t="str">
        <f aca="false">IF(O880=1,MAX(0,H880-E880)/60,"")</f>
        <v/>
      </c>
      <c r="Q880" s="9" t="n">
        <f aca="false">INDEX(Scenario!$B$18:$B$20,MATCH(B880,Scenario!$A$18:$A$20,0))</f>
        <v>240</v>
      </c>
      <c r="R880" s="9" t="n">
        <f aca="false">INDEX(Scenario!$C$18:$C$20,MATCH(B880,Scenario!$A$18:$A$20,0))</f>
        <v>4320</v>
      </c>
      <c r="S880" s="0" t="str">
        <f aca="false">IF(ISNUMBER(M880),IF(M880&lt;=Q880,1,0),"")</f>
        <v/>
      </c>
      <c r="T880" s="0" t="str">
        <f aca="false">IF(ISNUMBER(P880),IF(P880&lt;=R880,1,0),"")</f>
        <v/>
      </c>
      <c r="U880" s="9" t="n">
        <f aca="false">IF(E880&gt;Scenario!$B$14,0,IF(OR(AND(ISNUMBER(H880),H880&lt;=Scenario!$B$14),AND(ISNUMBER(I880),I880&lt;=Scenario!$B$14)),0,1))</f>
        <v>0</v>
      </c>
      <c r="V880" s="9" t="n">
        <f aca="false">IF(AND(U880=1,(Scenario!$B$14-E880)/60&gt;R880),1,0)</f>
        <v>0</v>
      </c>
      <c r="W880" s="9" t="n">
        <f aca="false">IF(OR(C880=Scenario!$B$22,C880=Scenario!$C$22),1,0)</f>
        <v>1</v>
      </c>
      <c r="X880" s="9" t="n">
        <f aca="false">IF(ISNUMBER(I880),1,0)</f>
        <v>1</v>
      </c>
      <c r="Y880" s="9" t="n">
        <f aca="false">MOD(INT(E880/86400)+3,7)</f>
        <v>5</v>
      </c>
      <c r="Z880" s="9" t="n">
        <f aca="false">MOD(INT(E880/3600),24)</f>
        <v>14</v>
      </c>
      <c r="AA880" s="6" t="s">
        <v>2005</v>
      </c>
    </row>
    <row r="881" customFormat="false" ht="15" hidden="false" customHeight="false" outlineLevel="0" collapsed="false">
      <c r="A881" s="6" t="s">
        <v>2006</v>
      </c>
      <c r="B881" s="6" t="s">
        <v>43</v>
      </c>
      <c r="C881" s="6" t="s">
        <v>46</v>
      </c>
      <c r="D881" s="6" t="s">
        <v>171</v>
      </c>
      <c r="E881" s="6" t="n">
        <v>1784996696</v>
      </c>
      <c r="F881" s="6" t="n">
        <v>1785016997</v>
      </c>
      <c r="G881" s="6" t="n">
        <v>1785016813</v>
      </c>
      <c r="H881" s="6" t="n">
        <v>1785028507</v>
      </c>
      <c r="J881" s="6" t="n">
        <v>0</v>
      </c>
      <c r="K881" s="6" t="n">
        <v>0</v>
      </c>
      <c r="L881" s="9" t="n">
        <f aca="false">IF(AND(E881&gt;=Scenario!$B$11,E881&lt;Scenario!$B$12),1,0)</f>
        <v>1</v>
      </c>
      <c r="M881" s="9" t="n">
        <f aca="false">IF(AND(L881=1,ISNUMBER(F881)),MAX(0,F881-E881)/60,"")</f>
        <v>338.35</v>
      </c>
      <c r="N881" s="9" t="n">
        <f aca="false">IF(AND(L881=1,ISNUMBER(G881)),MAX(0,G881-E881)/60,"")</f>
        <v>335.283333333333</v>
      </c>
      <c r="O881" s="9" t="n">
        <f aca="false">IF(ISNUMBER(H881),IF(AND(H881&gt;=Scenario!$B$11,H881&lt;Scenario!$B$12),1,0),0)</f>
        <v>1</v>
      </c>
      <c r="P881" s="9" t="n">
        <f aca="false">IF(O881=1,MAX(0,H881-E881)/60,"")</f>
        <v>530.183333333333</v>
      </c>
      <c r="Q881" s="9" t="n">
        <f aca="false">INDEX(Scenario!$B$18:$B$20,MATCH(B881,Scenario!$A$18:$A$20,0))</f>
        <v>60</v>
      </c>
      <c r="R881" s="9" t="n">
        <f aca="false">INDEX(Scenario!$C$18:$C$20,MATCH(B881,Scenario!$A$18:$A$20,0))</f>
        <v>1440</v>
      </c>
      <c r="S881" s="9" t="n">
        <f aca="false">IF(ISNUMBER(M881),IF(M881&lt;=Q881,1,0),"")</f>
        <v>0</v>
      </c>
      <c r="T881" s="9" t="n">
        <f aca="false">IF(ISNUMBER(P881),IF(P881&lt;=R881,1,0),"")</f>
        <v>1</v>
      </c>
      <c r="U881" s="9" t="n">
        <f aca="false">IF(E881&gt;Scenario!$B$14,0,IF(OR(AND(ISNUMBER(H881),H881&lt;=Scenario!$B$14),AND(ISNUMBER(I881),I881&lt;=Scenario!$B$14)),0,1))</f>
        <v>0</v>
      </c>
      <c r="V881" s="9" t="n">
        <f aca="false">IF(AND(U881=1,(Scenario!$B$14-E881)/60&gt;R881),1,0)</f>
        <v>0</v>
      </c>
      <c r="W881" s="9" t="n">
        <f aca="false">IF(OR(C881=Scenario!$B$22,C881=Scenario!$C$22),1,0)</f>
        <v>1</v>
      </c>
      <c r="X881" s="9" t="n">
        <f aca="false">IF(ISNUMBER(I881),1,0)</f>
        <v>0</v>
      </c>
      <c r="Y881" s="9" t="n">
        <f aca="false">MOD(INT(E881/86400)+3,7)</f>
        <v>5</v>
      </c>
      <c r="Z881" s="9" t="n">
        <f aca="false">MOD(INT(E881/3600),24)</f>
        <v>16</v>
      </c>
      <c r="AA881" s="6" t="s">
        <v>2007</v>
      </c>
    </row>
    <row r="882" customFormat="false" ht="15" hidden="false" customHeight="false" outlineLevel="0" collapsed="false">
      <c r="A882" s="6" t="s">
        <v>2008</v>
      </c>
      <c r="B882" s="6" t="s">
        <v>44</v>
      </c>
      <c r="C882" s="6" t="s">
        <v>46</v>
      </c>
      <c r="D882" s="6" t="s">
        <v>171</v>
      </c>
      <c r="E882" s="6" t="n">
        <v>1785022386</v>
      </c>
      <c r="I882" s="6" t="n">
        <v>1785024160</v>
      </c>
      <c r="J882" s="6" t="n">
        <v>0</v>
      </c>
      <c r="K882" s="6" t="n">
        <v>0</v>
      </c>
      <c r="L882" s="9" t="n">
        <f aca="false">IF(AND(E882&gt;=Scenario!$B$11,E882&lt;Scenario!$B$12),1,0)</f>
        <v>1</v>
      </c>
      <c r="M882" s="0" t="str">
        <f aca="false">IF(AND(L882=1,ISNUMBER(F882)),MAX(0,F882-E882)/60,"")</f>
        <v/>
      </c>
      <c r="N882" s="0" t="str">
        <f aca="false">IF(AND(L882=1,ISNUMBER(G882)),MAX(0,G882-E882)/60,"")</f>
        <v/>
      </c>
      <c r="O882" s="9" t="n">
        <f aca="false">IF(ISNUMBER(H882),IF(AND(H882&gt;=Scenario!$B$11,H882&lt;Scenario!$B$12),1,0),0)</f>
        <v>0</v>
      </c>
      <c r="P882" s="0" t="str">
        <f aca="false">IF(O882=1,MAX(0,H882-E882)/60,"")</f>
        <v/>
      </c>
      <c r="Q882" s="9" t="n">
        <f aca="false">INDEX(Scenario!$B$18:$B$20,MATCH(B882,Scenario!$A$18:$A$20,0))</f>
        <v>240</v>
      </c>
      <c r="R882" s="9" t="n">
        <f aca="false">INDEX(Scenario!$C$18:$C$20,MATCH(B882,Scenario!$A$18:$A$20,0))</f>
        <v>4320</v>
      </c>
      <c r="S882" s="0" t="str">
        <f aca="false">IF(ISNUMBER(M882),IF(M882&lt;=Q882,1,0),"")</f>
        <v/>
      </c>
      <c r="T882" s="0" t="str">
        <f aca="false">IF(ISNUMBER(P882),IF(P882&lt;=R882,1,0),"")</f>
        <v/>
      </c>
      <c r="U882" s="9" t="n">
        <f aca="false">IF(E882&gt;Scenario!$B$14,0,IF(OR(AND(ISNUMBER(H882),H882&lt;=Scenario!$B$14),AND(ISNUMBER(I882),I882&lt;=Scenario!$B$14)),0,1))</f>
        <v>0</v>
      </c>
      <c r="V882" s="9" t="n">
        <f aca="false">IF(AND(U882=1,(Scenario!$B$14-E882)/60&gt;R882),1,0)</f>
        <v>0</v>
      </c>
      <c r="W882" s="9" t="n">
        <f aca="false">IF(OR(C882=Scenario!$B$22,C882=Scenario!$C$22),1,0)</f>
        <v>1</v>
      </c>
      <c r="X882" s="9" t="n">
        <f aca="false">IF(ISNUMBER(I882),1,0)</f>
        <v>1</v>
      </c>
      <c r="Y882" s="9" t="n">
        <f aca="false">MOD(INT(E882/86400)+3,7)</f>
        <v>5</v>
      </c>
      <c r="Z882" s="9" t="n">
        <f aca="false">MOD(INT(E882/3600),24)</f>
        <v>23</v>
      </c>
      <c r="AA882" s="6" t="s">
        <v>2009</v>
      </c>
    </row>
    <row r="883" customFormat="false" ht="15" hidden="false" customHeight="false" outlineLevel="0" collapsed="false">
      <c r="A883" s="6" t="s">
        <v>2010</v>
      </c>
      <c r="B883" s="6" t="s">
        <v>43</v>
      </c>
      <c r="C883" s="6" t="s">
        <v>288</v>
      </c>
      <c r="D883" s="6" t="s">
        <v>171</v>
      </c>
      <c r="E883" s="6" t="n">
        <v>1785061864</v>
      </c>
      <c r="F883" s="6" t="n">
        <v>1785062005</v>
      </c>
      <c r="G883" s="6" t="n">
        <v>1785061916</v>
      </c>
      <c r="H883" s="6" t="n">
        <v>1785071333</v>
      </c>
      <c r="J883" s="6" t="n">
        <v>0</v>
      </c>
      <c r="K883" s="6" t="n">
        <v>0</v>
      </c>
      <c r="L883" s="9" t="n">
        <f aca="false">IF(AND(E883&gt;=Scenario!$B$11,E883&lt;Scenario!$B$12),1,0)</f>
        <v>1</v>
      </c>
      <c r="M883" s="9" t="n">
        <f aca="false">IF(AND(L883=1,ISNUMBER(F883)),MAX(0,F883-E883)/60,"")</f>
        <v>2.35</v>
      </c>
      <c r="N883" s="9" t="n">
        <f aca="false">IF(AND(L883=1,ISNUMBER(G883)),MAX(0,G883-E883)/60,"")</f>
        <v>0.866666666666667</v>
      </c>
      <c r="O883" s="9" t="n">
        <f aca="false">IF(ISNUMBER(H883),IF(AND(H883&gt;=Scenario!$B$11,H883&lt;Scenario!$B$12),1,0),0)</f>
        <v>1</v>
      </c>
      <c r="P883" s="9" t="n">
        <f aca="false">IF(O883=1,MAX(0,H883-E883)/60,"")</f>
        <v>157.816666666667</v>
      </c>
      <c r="Q883" s="9" t="n">
        <f aca="false">INDEX(Scenario!$B$18:$B$20,MATCH(B883,Scenario!$A$18:$A$20,0))</f>
        <v>60</v>
      </c>
      <c r="R883" s="9" t="n">
        <f aca="false">INDEX(Scenario!$C$18:$C$20,MATCH(B883,Scenario!$A$18:$A$20,0))</f>
        <v>1440</v>
      </c>
      <c r="S883" s="9" t="n">
        <f aca="false">IF(ISNUMBER(M883),IF(M883&lt;=Q883,1,0),"")</f>
        <v>1</v>
      </c>
      <c r="T883" s="9" t="n">
        <f aca="false">IF(ISNUMBER(P883),IF(P883&lt;=R883,1,0),"")</f>
        <v>1</v>
      </c>
      <c r="U883" s="9" t="n">
        <f aca="false">IF(E883&gt;Scenario!$B$14,0,IF(OR(AND(ISNUMBER(H883),H883&lt;=Scenario!$B$14),AND(ISNUMBER(I883),I883&lt;=Scenario!$B$14)),0,1))</f>
        <v>0</v>
      </c>
      <c r="V883" s="9" t="n">
        <f aca="false">IF(AND(U883=1,(Scenario!$B$14-E883)/60&gt;R883),1,0)</f>
        <v>0</v>
      </c>
      <c r="W883" s="9" t="n">
        <f aca="false">IF(OR(C883=Scenario!$B$22,C883=Scenario!$C$22),1,0)</f>
        <v>0</v>
      </c>
      <c r="X883" s="9" t="n">
        <f aca="false">IF(ISNUMBER(I883),1,0)</f>
        <v>0</v>
      </c>
      <c r="Y883" s="9" t="n">
        <f aca="false">MOD(INT(E883/86400)+3,7)</f>
        <v>6</v>
      </c>
      <c r="Z883" s="9" t="n">
        <f aca="false">MOD(INT(E883/3600),24)</f>
        <v>10</v>
      </c>
      <c r="AA883" s="6" t="s">
        <v>2011</v>
      </c>
    </row>
    <row r="884" customFormat="false" ht="15" hidden="false" customHeight="false" outlineLevel="0" collapsed="false">
      <c r="A884" s="6" t="s">
        <v>2012</v>
      </c>
      <c r="B884" s="6" t="s">
        <v>44</v>
      </c>
      <c r="C884" s="6" t="s">
        <v>47</v>
      </c>
      <c r="D884" s="6" t="s">
        <v>172</v>
      </c>
      <c r="E884" s="6" t="n">
        <v>1785063890</v>
      </c>
      <c r="F884" s="6" t="n">
        <v>1785074600</v>
      </c>
      <c r="G884" s="6" t="n">
        <v>1785074453</v>
      </c>
      <c r="H884" s="6" t="n">
        <v>1785078705</v>
      </c>
      <c r="J884" s="6" t="n">
        <v>0</v>
      </c>
      <c r="K884" s="6" t="n">
        <v>0</v>
      </c>
      <c r="L884" s="9" t="n">
        <f aca="false">IF(AND(E884&gt;=Scenario!$B$11,E884&lt;Scenario!$B$12),1,0)</f>
        <v>1</v>
      </c>
      <c r="M884" s="9" t="n">
        <f aca="false">IF(AND(L884=1,ISNUMBER(F884)),MAX(0,F884-E884)/60,"")</f>
        <v>178.5</v>
      </c>
      <c r="N884" s="9" t="n">
        <f aca="false">IF(AND(L884=1,ISNUMBER(G884)),MAX(0,G884-E884)/60,"")</f>
        <v>176.05</v>
      </c>
      <c r="O884" s="9" t="n">
        <f aca="false">IF(ISNUMBER(H884),IF(AND(H884&gt;=Scenario!$B$11,H884&lt;Scenario!$B$12),1,0),0)</f>
        <v>1</v>
      </c>
      <c r="P884" s="9" t="n">
        <f aca="false">IF(O884=1,MAX(0,H884-E884)/60,"")</f>
        <v>246.916666666667</v>
      </c>
      <c r="Q884" s="9" t="n">
        <f aca="false">INDEX(Scenario!$B$18:$B$20,MATCH(B884,Scenario!$A$18:$A$20,0))</f>
        <v>240</v>
      </c>
      <c r="R884" s="9" t="n">
        <f aca="false">INDEX(Scenario!$C$18:$C$20,MATCH(B884,Scenario!$A$18:$A$20,0))</f>
        <v>4320</v>
      </c>
      <c r="S884" s="9" t="n">
        <f aca="false">IF(ISNUMBER(M884),IF(M884&lt;=Q884,1,0),"")</f>
        <v>1</v>
      </c>
      <c r="T884" s="9" t="n">
        <f aca="false">IF(ISNUMBER(P884),IF(P884&lt;=R884,1,0),"")</f>
        <v>1</v>
      </c>
      <c r="U884" s="9" t="n">
        <f aca="false">IF(E884&gt;Scenario!$B$14,0,IF(OR(AND(ISNUMBER(H884),H884&lt;=Scenario!$B$14),AND(ISNUMBER(I884),I884&lt;=Scenario!$B$14)),0,1))</f>
        <v>0</v>
      </c>
      <c r="V884" s="9" t="n">
        <f aca="false">IF(AND(U884=1,(Scenario!$B$14-E884)/60&gt;R884),1,0)</f>
        <v>0</v>
      </c>
      <c r="W884" s="9" t="n">
        <f aca="false">IF(OR(C884=Scenario!$B$22,C884=Scenario!$C$22),1,0)</f>
        <v>1</v>
      </c>
      <c r="X884" s="9" t="n">
        <f aca="false">IF(ISNUMBER(I884),1,0)</f>
        <v>0</v>
      </c>
      <c r="Y884" s="9" t="n">
        <f aca="false">MOD(INT(E884/86400)+3,7)</f>
        <v>6</v>
      </c>
      <c r="Z884" s="9" t="n">
        <f aca="false">MOD(INT(E884/3600),24)</f>
        <v>11</v>
      </c>
      <c r="AA884" s="6" t="s">
        <v>2013</v>
      </c>
    </row>
    <row r="885" customFormat="false" ht="15" hidden="false" customHeight="false" outlineLevel="0" collapsed="false">
      <c r="A885" s="6" t="s">
        <v>2014</v>
      </c>
      <c r="B885" s="6" t="s">
        <v>44</v>
      </c>
      <c r="C885" s="6" t="s">
        <v>47</v>
      </c>
      <c r="D885" s="6" t="s">
        <v>170</v>
      </c>
      <c r="E885" s="6" t="n">
        <v>1785076840</v>
      </c>
      <c r="I885" s="6" t="n">
        <v>1785077234</v>
      </c>
      <c r="J885" s="6" t="n">
        <v>0</v>
      </c>
      <c r="K885" s="6" t="n">
        <v>0</v>
      </c>
      <c r="L885" s="9" t="n">
        <f aca="false">IF(AND(E885&gt;=Scenario!$B$11,E885&lt;Scenario!$B$12),1,0)</f>
        <v>1</v>
      </c>
      <c r="M885" s="0" t="str">
        <f aca="false">IF(AND(L885=1,ISNUMBER(F885)),MAX(0,F885-E885)/60,"")</f>
        <v/>
      </c>
      <c r="N885" s="0" t="str">
        <f aca="false">IF(AND(L885=1,ISNUMBER(G885)),MAX(0,G885-E885)/60,"")</f>
        <v/>
      </c>
      <c r="O885" s="9" t="n">
        <f aca="false">IF(ISNUMBER(H885),IF(AND(H885&gt;=Scenario!$B$11,H885&lt;Scenario!$B$12),1,0),0)</f>
        <v>0</v>
      </c>
      <c r="P885" s="0" t="str">
        <f aca="false">IF(O885=1,MAX(0,H885-E885)/60,"")</f>
        <v/>
      </c>
      <c r="Q885" s="9" t="n">
        <f aca="false">INDEX(Scenario!$B$18:$B$20,MATCH(B885,Scenario!$A$18:$A$20,0))</f>
        <v>240</v>
      </c>
      <c r="R885" s="9" t="n">
        <f aca="false">INDEX(Scenario!$C$18:$C$20,MATCH(B885,Scenario!$A$18:$A$20,0))</f>
        <v>4320</v>
      </c>
      <c r="S885" s="0" t="str">
        <f aca="false">IF(ISNUMBER(M885),IF(M885&lt;=Q885,1,0),"")</f>
        <v/>
      </c>
      <c r="T885" s="0" t="str">
        <f aca="false">IF(ISNUMBER(P885),IF(P885&lt;=R885,1,0),"")</f>
        <v/>
      </c>
      <c r="U885" s="9" t="n">
        <f aca="false">IF(E885&gt;Scenario!$B$14,0,IF(OR(AND(ISNUMBER(H885),H885&lt;=Scenario!$B$14),AND(ISNUMBER(I885),I885&lt;=Scenario!$B$14)),0,1))</f>
        <v>0</v>
      </c>
      <c r="V885" s="9" t="n">
        <f aca="false">IF(AND(U885=1,(Scenario!$B$14-E885)/60&gt;R885),1,0)</f>
        <v>0</v>
      </c>
      <c r="W885" s="9" t="n">
        <f aca="false">IF(OR(C885=Scenario!$B$22,C885=Scenario!$C$22),1,0)</f>
        <v>1</v>
      </c>
      <c r="X885" s="9" t="n">
        <f aca="false">IF(ISNUMBER(I885),1,0)</f>
        <v>1</v>
      </c>
      <c r="Y885" s="9" t="n">
        <f aca="false">MOD(INT(E885/86400)+3,7)</f>
        <v>6</v>
      </c>
      <c r="Z885" s="9" t="n">
        <f aca="false">MOD(INT(E885/3600),24)</f>
        <v>14</v>
      </c>
      <c r="AA885" s="6" t="s">
        <v>2015</v>
      </c>
    </row>
    <row r="886" customFormat="false" ht="15" hidden="false" customHeight="false" outlineLevel="0" collapsed="false">
      <c r="A886" s="6" t="s">
        <v>2016</v>
      </c>
      <c r="B886" s="6" t="s">
        <v>44</v>
      </c>
      <c r="C886" s="6" t="s">
        <v>249</v>
      </c>
      <c r="D886" s="6" t="s">
        <v>170</v>
      </c>
      <c r="E886" s="6" t="n">
        <v>1785077186</v>
      </c>
      <c r="F886" s="6" t="n">
        <v>1785078928</v>
      </c>
      <c r="G886" s="6" t="n">
        <v>1785078732</v>
      </c>
      <c r="H886" s="6" t="n">
        <v>1785079395</v>
      </c>
      <c r="J886" s="6" t="n">
        <v>0</v>
      </c>
      <c r="K886" s="6" t="n">
        <v>0</v>
      </c>
      <c r="L886" s="9" t="n">
        <f aca="false">IF(AND(E886&gt;=Scenario!$B$11,E886&lt;Scenario!$B$12),1,0)</f>
        <v>1</v>
      </c>
      <c r="M886" s="9" t="n">
        <f aca="false">IF(AND(L886=1,ISNUMBER(F886)),MAX(0,F886-E886)/60,"")</f>
        <v>29.0333333333333</v>
      </c>
      <c r="N886" s="9" t="n">
        <f aca="false">IF(AND(L886=1,ISNUMBER(G886)),MAX(0,G886-E886)/60,"")</f>
        <v>25.7666666666667</v>
      </c>
      <c r="O886" s="9" t="n">
        <f aca="false">IF(ISNUMBER(H886),IF(AND(H886&gt;=Scenario!$B$11,H886&lt;Scenario!$B$12),1,0),0)</f>
        <v>1</v>
      </c>
      <c r="P886" s="9" t="n">
        <f aca="false">IF(O886=1,MAX(0,H886-E886)/60,"")</f>
        <v>36.8166666666667</v>
      </c>
      <c r="Q886" s="9" t="n">
        <f aca="false">INDEX(Scenario!$B$18:$B$20,MATCH(B886,Scenario!$A$18:$A$20,0))</f>
        <v>240</v>
      </c>
      <c r="R886" s="9" t="n">
        <f aca="false">INDEX(Scenario!$C$18:$C$20,MATCH(B886,Scenario!$A$18:$A$20,0))</f>
        <v>4320</v>
      </c>
      <c r="S886" s="9" t="n">
        <f aca="false">IF(ISNUMBER(M886),IF(M886&lt;=Q886,1,0),"")</f>
        <v>1</v>
      </c>
      <c r="T886" s="9" t="n">
        <f aca="false">IF(ISNUMBER(P886),IF(P886&lt;=R886,1,0),"")</f>
        <v>1</v>
      </c>
      <c r="U886" s="9" t="n">
        <f aca="false">IF(E886&gt;Scenario!$B$14,0,IF(OR(AND(ISNUMBER(H886),H886&lt;=Scenario!$B$14),AND(ISNUMBER(I886),I886&lt;=Scenario!$B$14)),0,1))</f>
        <v>0</v>
      </c>
      <c r="V886" s="9" t="n">
        <f aca="false">IF(AND(U886=1,(Scenario!$B$14-E886)/60&gt;R886),1,0)</f>
        <v>0</v>
      </c>
      <c r="W886" s="9" t="n">
        <f aca="false">IF(OR(C886=Scenario!$B$22,C886=Scenario!$C$22),1,0)</f>
        <v>0</v>
      </c>
      <c r="X886" s="9" t="n">
        <f aca="false">IF(ISNUMBER(I886),1,0)</f>
        <v>0</v>
      </c>
      <c r="Y886" s="9" t="n">
        <f aca="false">MOD(INT(E886/86400)+3,7)</f>
        <v>6</v>
      </c>
      <c r="Z886" s="9" t="n">
        <f aca="false">MOD(INT(E886/3600),24)</f>
        <v>14</v>
      </c>
      <c r="AA886" s="6" t="s">
        <v>2017</v>
      </c>
    </row>
    <row r="887" customFormat="false" ht="15" hidden="false" customHeight="false" outlineLevel="0" collapsed="false">
      <c r="A887" s="6" t="s">
        <v>2018</v>
      </c>
      <c r="B887" s="6" t="s">
        <v>44</v>
      </c>
      <c r="C887" s="6" t="s">
        <v>249</v>
      </c>
      <c r="D887" s="6" t="s">
        <v>172</v>
      </c>
      <c r="E887" s="6" t="n">
        <v>1785130205</v>
      </c>
      <c r="F887" s="6" t="n">
        <v>1785130383</v>
      </c>
      <c r="G887" s="6" t="n">
        <v>1785130215</v>
      </c>
      <c r="H887" s="6" t="n">
        <v>1785131106</v>
      </c>
      <c r="J887" s="6" t="n">
        <v>0</v>
      </c>
      <c r="K887" s="6" t="n">
        <v>0</v>
      </c>
      <c r="L887" s="9" t="n">
        <f aca="false">IF(AND(E887&gt;=Scenario!$B$11,E887&lt;Scenario!$B$12),1,0)</f>
        <v>1</v>
      </c>
      <c r="M887" s="9" t="n">
        <f aca="false">IF(AND(L887=1,ISNUMBER(F887)),MAX(0,F887-E887)/60,"")</f>
        <v>2.96666666666667</v>
      </c>
      <c r="N887" s="9" t="n">
        <f aca="false">IF(AND(L887=1,ISNUMBER(G887)),MAX(0,G887-E887)/60,"")</f>
        <v>0.166666666666667</v>
      </c>
      <c r="O887" s="9" t="n">
        <f aca="false">IF(ISNUMBER(H887),IF(AND(H887&gt;=Scenario!$B$11,H887&lt;Scenario!$B$12),1,0),0)</f>
        <v>1</v>
      </c>
      <c r="P887" s="9" t="n">
        <f aca="false">IF(O887=1,MAX(0,H887-E887)/60,"")</f>
        <v>15.0166666666667</v>
      </c>
      <c r="Q887" s="9" t="n">
        <f aca="false">INDEX(Scenario!$B$18:$B$20,MATCH(B887,Scenario!$A$18:$A$20,0))</f>
        <v>240</v>
      </c>
      <c r="R887" s="9" t="n">
        <f aca="false">INDEX(Scenario!$C$18:$C$20,MATCH(B887,Scenario!$A$18:$A$20,0))</f>
        <v>4320</v>
      </c>
      <c r="S887" s="9" t="n">
        <f aca="false">IF(ISNUMBER(M887),IF(M887&lt;=Q887,1,0),"")</f>
        <v>1</v>
      </c>
      <c r="T887" s="9" t="n">
        <f aca="false">IF(ISNUMBER(P887),IF(P887&lt;=R887,1,0),"")</f>
        <v>1</v>
      </c>
      <c r="U887" s="9" t="n">
        <f aca="false">IF(E887&gt;Scenario!$B$14,0,IF(OR(AND(ISNUMBER(H887),H887&lt;=Scenario!$B$14),AND(ISNUMBER(I887),I887&lt;=Scenario!$B$14)),0,1))</f>
        <v>0</v>
      </c>
      <c r="V887" s="9" t="n">
        <f aca="false">IF(AND(U887=1,(Scenario!$B$14-E887)/60&gt;R887),1,0)</f>
        <v>0</v>
      </c>
      <c r="W887" s="9" t="n">
        <f aca="false">IF(OR(C887=Scenario!$B$22,C887=Scenario!$C$22),1,0)</f>
        <v>0</v>
      </c>
      <c r="X887" s="9" t="n">
        <f aca="false">IF(ISNUMBER(I887),1,0)</f>
        <v>0</v>
      </c>
      <c r="Y887" s="9" t="n">
        <f aca="false">MOD(INT(E887/86400)+3,7)</f>
        <v>0</v>
      </c>
      <c r="Z887" s="9" t="n">
        <f aca="false">MOD(INT(E887/3600),24)</f>
        <v>5</v>
      </c>
      <c r="AA887" s="6" t="s">
        <v>2019</v>
      </c>
    </row>
    <row r="888" customFormat="false" ht="15" hidden="false" customHeight="false" outlineLevel="0" collapsed="false">
      <c r="A888" s="6" t="s">
        <v>2020</v>
      </c>
      <c r="B888" s="6" t="s">
        <v>44</v>
      </c>
      <c r="C888" s="6" t="s">
        <v>249</v>
      </c>
      <c r="D888" s="6" t="s">
        <v>171</v>
      </c>
      <c r="E888" s="6" t="n">
        <v>1785132101</v>
      </c>
      <c r="F888" s="6" t="n">
        <v>1785132195</v>
      </c>
      <c r="G888" s="6" t="n">
        <v>1785132122</v>
      </c>
      <c r="H888" s="6" t="n">
        <v>1785136144</v>
      </c>
      <c r="J888" s="6" t="n">
        <v>0</v>
      </c>
      <c r="K888" s="6" t="n">
        <v>0</v>
      </c>
      <c r="L888" s="9" t="n">
        <f aca="false">IF(AND(E888&gt;=Scenario!$B$11,E888&lt;Scenario!$B$12),1,0)</f>
        <v>1</v>
      </c>
      <c r="M888" s="9" t="n">
        <f aca="false">IF(AND(L888=1,ISNUMBER(F888)),MAX(0,F888-E888)/60,"")</f>
        <v>1.56666666666667</v>
      </c>
      <c r="N888" s="9" t="n">
        <f aca="false">IF(AND(L888=1,ISNUMBER(G888)),MAX(0,G888-E888)/60,"")</f>
        <v>0.35</v>
      </c>
      <c r="O888" s="9" t="n">
        <f aca="false">IF(ISNUMBER(H888),IF(AND(H888&gt;=Scenario!$B$11,H888&lt;Scenario!$B$12),1,0),0)</f>
        <v>1</v>
      </c>
      <c r="P888" s="9" t="n">
        <f aca="false">IF(O888=1,MAX(0,H888-E888)/60,"")</f>
        <v>67.3833333333333</v>
      </c>
      <c r="Q888" s="9" t="n">
        <f aca="false">INDEX(Scenario!$B$18:$B$20,MATCH(B888,Scenario!$A$18:$A$20,0))</f>
        <v>240</v>
      </c>
      <c r="R888" s="9" t="n">
        <f aca="false">INDEX(Scenario!$C$18:$C$20,MATCH(B888,Scenario!$A$18:$A$20,0))</f>
        <v>4320</v>
      </c>
      <c r="S888" s="9" t="n">
        <f aca="false">IF(ISNUMBER(M888),IF(M888&lt;=Q888,1,0),"")</f>
        <v>1</v>
      </c>
      <c r="T888" s="9" t="n">
        <f aca="false">IF(ISNUMBER(P888),IF(P888&lt;=R888,1,0),"")</f>
        <v>1</v>
      </c>
      <c r="U888" s="9" t="n">
        <f aca="false">IF(E888&gt;Scenario!$B$14,0,IF(OR(AND(ISNUMBER(H888),H888&lt;=Scenario!$B$14),AND(ISNUMBER(I888),I888&lt;=Scenario!$B$14)),0,1))</f>
        <v>0</v>
      </c>
      <c r="V888" s="9" t="n">
        <f aca="false">IF(AND(U888=1,(Scenario!$B$14-E888)/60&gt;R888),1,0)</f>
        <v>0</v>
      </c>
      <c r="W888" s="9" t="n">
        <f aca="false">IF(OR(C888=Scenario!$B$22,C888=Scenario!$C$22),1,0)</f>
        <v>0</v>
      </c>
      <c r="X888" s="9" t="n">
        <f aca="false">IF(ISNUMBER(I888),1,0)</f>
        <v>0</v>
      </c>
      <c r="Y888" s="9" t="n">
        <f aca="false">MOD(INT(E888/86400)+3,7)</f>
        <v>0</v>
      </c>
      <c r="Z888" s="9" t="n">
        <f aca="false">MOD(INT(E888/3600),24)</f>
        <v>6</v>
      </c>
      <c r="AA888" s="6" t="s">
        <v>2021</v>
      </c>
    </row>
    <row r="889" customFormat="false" ht="15" hidden="false" customHeight="false" outlineLevel="0" collapsed="false">
      <c r="A889" s="6" t="s">
        <v>2022</v>
      </c>
      <c r="B889" s="6" t="s">
        <v>43</v>
      </c>
      <c r="C889" s="6" t="s">
        <v>47</v>
      </c>
      <c r="D889" s="6" t="s">
        <v>170</v>
      </c>
      <c r="E889" s="6" t="n">
        <v>1785134259</v>
      </c>
      <c r="F889" s="6" t="n">
        <v>1785134505</v>
      </c>
      <c r="G889" s="6" t="n">
        <v>1785134284</v>
      </c>
      <c r="H889" s="6" t="n">
        <v>1785135367</v>
      </c>
      <c r="J889" s="6" t="n">
        <v>0</v>
      </c>
      <c r="K889" s="6" t="n">
        <v>0</v>
      </c>
      <c r="L889" s="9" t="n">
        <f aca="false">IF(AND(E889&gt;=Scenario!$B$11,E889&lt;Scenario!$B$12),1,0)</f>
        <v>1</v>
      </c>
      <c r="M889" s="9" t="n">
        <f aca="false">IF(AND(L889=1,ISNUMBER(F889)),MAX(0,F889-E889)/60,"")</f>
        <v>4.1</v>
      </c>
      <c r="N889" s="9" t="n">
        <f aca="false">IF(AND(L889=1,ISNUMBER(G889)),MAX(0,G889-E889)/60,"")</f>
        <v>0.416666666666667</v>
      </c>
      <c r="O889" s="9" t="n">
        <f aca="false">IF(ISNUMBER(H889),IF(AND(H889&gt;=Scenario!$B$11,H889&lt;Scenario!$B$12),1,0),0)</f>
        <v>1</v>
      </c>
      <c r="P889" s="9" t="n">
        <f aca="false">IF(O889=1,MAX(0,H889-E889)/60,"")</f>
        <v>18.4666666666667</v>
      </c>
      <c r="Q889" s="9" t="n">
        <f aca="false">INDEX(Scenario!$B$18:$B$20,MATCH(B889,Scenario!$A$18:$A$20,0))</f>
        <v>60</v>
      </c>
      <c r="R889" s="9" t="n">
        <f aca="false">INDEX(Scenario!$C$18:$C$20,MATCH(B889,Scenario!$A$18:$A$20,0))</f>
        <v>1440</v>
      </c>
      <c r="S889" s="9" t="n">
        <f aca="false">IF(ISNUMBER(M889),IF(M889&lt;=Q889,1,0),"")</f>
        <v>1</v>
      </c>
      <c r="T889" s="9" t="n">
        <f aca="false">IF(ISNUMBER(P889),IF(P889&lt;=R889,1,0),"")</f>
        <v>1</v>
      </c>
      <c r="U889" s="9" t="n">
        <f aca="false">IF(E889&gt;Scenario!$B$14,0,IF(OR(AND(ISNUMBER(H889),H889&lt;=Scenario!$B$14),AND(ISNUMBER(I889),I889&lt;=Scenario!$B$14)),0,1))</f>
        <v>0</v>
      </c>
      <c r="V889" s="9" t="n">
        <f aca="false">IF(AND(U889=1,(Scenario!$B$14-E889)/60&gt;R889),1,0)</f>
        <v>0</v>
      </c>
      <c r="W889" s="9" t="n">
        <f aca="false">IF(OR(C889=Scenario!$B$22,C889=Scenario!$C$22),1,0)</f>
        <v>1</v>
      </c>
      <c r="X889" s="9" t="n">
        <f aca="false">IF(ISNUMBER(I889),1,0)</f>
        <v>0</v>
      </c>
      <c r="Y889" s="9" t="n">
        <f aca="false">MOD(INT(E889/86400)+3,7)</f>
        <v>0</v>
      </c>
      <c r="Z889" s="9" t="n">
        <f aca="false">MOD(INT(E889/3600),24)</f>
        <v>6</v>
      </c>
      <c r="AA889" s="6" t="s">
        <v>2023</v>
      </c>
    </row>
    <row r="890" customFormat="false" ht="15" hidden="false" customHeight="false" outlineLevel="0" collapsed="false">
      <c r="A890" s="6" t="s">
        <v>2024</v>
      </c>
      <c r="B890" s="6" t="s">
        <v>44</v>
      </c>
      <c r="C890" s="6" t="s">
        <v>249</v>
      </c>
      <c r="D890" s="6" t="s">
        <v>170</v>
      </c>
      <c r="E890" s="6" t="n">
        <v>1785134773</v>
      </c>
      <c r="F890" s="6" t="n">
        <v>1785135502</v>
      </c>
      <c r="G890" s="6" t="n">
        <v>1785135418</v>
      </c>
      <c r="H890" s="6" t="n">
        <v>1785136905</v>
      </c>
      <c r="J890" s="6" t="n">
        <v>0</v>
      </c>
      <c r="K890" s="6" t="n">
        <v>0</v>
      </c>
      <c r="L890" s="9" t="n">
        <f aca="false">IF(AND(E890&gt;=Scenario!$B$11,E890&lt;Scenario!$B$12),1,0)</f>
        <v>1</v>
      </c>
      <c r="M890" s="9" t="n">
        <f aca="false">IF(AND(L890=1,ISNUMBER(F890)),MAX(0,F890-E890)/60,"")</f>
        <v>12.15</v>
      </c>
      <c r="N890" s="9" t="n">
        <f aca="false">IF(AND(L890=1,ISNUMBER(G890)),MAX(0,G890-E890)/60,"")</f>
        <v>10.75</v>
      </c>
      <c r="O890" s="9" t="n">
        <f aca="false">IF(ISNUMBER(H890),IF(AND(H890&gt;=Scenario!$B$11,H890&lt;Scenario!$B$12),1,0),0)</f>
        <v>1</v>
      </c>
      <c r="P890" s="9" t="n">
        <f aca="false">IF(O890=1,MAX(0,H890-E890)/60,"")</f>
        <v>35.5333333333333</v>
      </c>
      <c r="Q890" s="9" t="n">
        <f aca="false">INDEX(Scenario!$B$18:$B$20,MATCH(B890,Scenario!$A$18:$A$20,0))</f>
        <v>240</v>
      </c>
      <c r="R890" s="9" t="n">
        <f aca="false">INDEX(Scenario!$C$18:$C$20,MATCH(B890,Scenario!$A$18:$A$20,0))</f>
        <v>4320</v>
      </c>
      <c r="S890" s="9" t="n">
        <f aca="false">IF(ISNUMBER(M890),IF(M890&lt;=Q890,1,0),"")</f>
        <v>1</v>
      </c>
      <c r="T890" s="9" t="n">
        <f aca="false">IF(ISNUMBER(P890),IF(P890&lt;=R890,1,0),"")</f>
        <v>1</v>
      </c>
      <c r="U890" s="9" t="n">
        <f aca="false">IF(E890&gt;Scenario!$B$14,0,IF(OR(AND(ISNUMBER(H890),H890&lt;=Scenario!$B$14),AND(ISNUMBER(I890),I890&lt;=Scenario!$B$14)),0,1))</f>
        <v>0</v>
      </c>
      <c r="V890" s="9" t="n">
        <f aca="false">IF(AND(U890=1,(Scenario!$B$14-E890)/60&gt;R890),1,0)</f>
        <v>0</v>
      </c>
      <c r="W890" s="9" t="n">
        <f aca="false">IF(OR(C890=Scenario!$B$22,C890=Scenario!$C$22),1,0)</f>
        <v>0</v>
      </c>
      <c r="X890" s="9" t="n">
        <f aca="false">IF(ISNUMBER(I890),1,0)</f>
        <v>0</v>
      </c>
      <c r="Y890" s="9" t="n">
        <f aca="false">MOD(INT(E890/86400)+3,7)</f>
        <v>0</v>
      </c>
      <c r="Z890" s="9" t="n">
        <f aca="false">MOD(INT(E890/3600),24)</f>
        <v>6</v>
      </c>
      <c r="AA890" s="6" t="s">
        <v>2025</v>
      </c>
    </row>
    <row r="891" customFormat="false" ht="15" hidden="false" customHeight="false" outlineLevel="0" collapsed="false">
      <c r="A891" s="6" t="s">
        <v>2026</v>
      </c>
      <c r="B891" s="6" t="s">
        <v>43</v>
      </c>
      <c r="C891" s="6" t="s">
        <v>249</v>
      </c>
      <c r="D891" s="6" t="s">
        <v>170</v>
      </c>
      <c r="E891" s="6" t="n">
        <v>1785136484</v>
      </c>
      <c r="F891" s="6" t="n">
        <v>1785136711</v>
      </c>
      <c r="G891" s="6" t="n">
        <v>1785136532</v>
      </c>
      <c r="H891" s="6" t="n">
        <v>1785138345</v>
      </c>
      <c r="J891" s="6" t="n">
        <v>0</v>
      </c>
      <c r="K891" s="6" t="n">
        <v>0</v>
      </c>
      <c r="L891" s="9" t="n">
        <f aca="false">IF(AND(E891&gt;=Scenario!$B$11,E891&lt;Scenario!$B$12),1,0)</f>
        <v>1</v>
      </c>
      <c r="M891" s="9" t="n">
        <f aca="false">IF(AND(L891=1,ISNUMBER(F891)),MAX(0,F891-E891)/60,"")</f>
        <v>3.78333333333333</v>
      </c>
      <c r="N891" s="9" t="n">
        <f aca="false">IF(AND(L891=1,ISNUMBER(G891)),MAX(0,G891-E891)/60,"")</f>
        <v>0.8</v>
      </c>
      <c r="O891" s="9" t="n">
        <f aca="false">IF(ISNUMBER(H891),IF(AND(H891&gt;=Scenario!$B$11,H891&lt;Scenario!$B$12),1,0),0)</f>
        <v>1</v>
      </c>
      <c r="P891" s="9" t="n">
        <f aca="false">IF(O891=1,MAX(0,H891-E891)/60,"")</f>
        <v>31.0166666666667</v>
      </c>
      <c r="Q891" s="9" t="n">
        <f aca="false">INDEX(Scenario!$B$18:$B$20,MATCH(B891,Scenario!$A$18:$A$20,0))</f>
        <v>60</v>
      </c>
      <c r="R891" s="9" t="n">
        <f aca="false">INDEX(Scenario!$C$18:$C$20,MATCH(B891,Scenario!$A$18:$A$20,0))</f>
        <v>1440</v>
      </c>
      <c r="S891" s="9" t="n">
        <f aca="false">IF(ISNUMBER(M891),IF(M891&lt;=Q891,1,0),"")</f>
        <v>1</v>
      </c>
      <c r="T891" s="9" t="n">
        <f aca="false">IF(ISNUMBER(P891),IF(P891&lt;=R891,1,0),"")</f>
        <v>1</v>
      </c>
      <c r="U891" s="9" t="n">
        <f aca="false">IF(E891&gt;Scenario!$B$14,0,IF(OR(AND(ISNUMBER(H891),H891&lt;=Scenario!$B$14),AND(ISNUMBER(I891),I891&lt;=Scenario!$B$14)),0,1))</f>
        <v>0</v>
      </c>
      <c r="V891" s="9" t="n">
        <f aca="false">IF(AND(U891=1,(Scenario!$B$14-E891)/60&gt;R891),1,0)</f>
        <v>0</v>
      </c>
      <c r="W891" s="9" t="n">
        <f aca="false">IF(OR(C891=Scenario!$B$22,C891=Scenario!$C$22),1,0)</f>
        <v>0</v>
      </c>
      <c r="X891" s="9" t="n">
        <f aca="false">IF(ISNUMBER(I891),1,0)</f>
        <v>0</v>
      </c>
      <c r="Y891" s="9" t="n">
        <f aca="false">MOD(INT(E891/86400)+3,7)</f>
        <v>0</v>
      </c>
      <c r="Z891" s="9" t="n">
        <f aca="false">MOD(INT(E891/3600),24)</f>
        <v>7</v>
      </c>
      <c r="AA891" s="6" t="s">
        <v>2027</v>
      </c>
    </row>
    <row r="892" customFormat="false" ht="15" hidden="false" customHeight="false" outlineLevel="0" collapsed="false">
      <c r="A892" s="6" t="s">
        <v>2028</v>
      </c>
      <c r="B892" s="6" t="s">
        <v>44</v>
      </c>
      <c r="C892" s="6" t="s">
        <v>249</v>
      </c>
      <c r="D892" s="6" t="s">
        <v>171</v>
      </c>
      <c r="E892" s="6" t="n">
        <v>1785139198</v>
      </c>
      <c r="F892" s="6" t="n">
        <v>1785139288</v>
      </c>
      <c r="G892" s="6" t="n">
        <v>1785139228</v>
      </c>
      <c r="H892" s="6" t="n">
        <v>1785145626</v>
      </c>
      <c r="J892" s="6" t="n">
        <v>0</v>
      </c>
      <c r="K892" s="6" t="n">
        <v>0</v>
      </c>
      <c r="L892" s="9" t="n">
        <f aca="false">IF(AND(E892&gt;=Scenario!$B$11,E892&lt;Scenario!$B$12),1,0)</f>
        <v>1</v>
      </c>
      <c r="M892" s="9" t="n">
        <f aca="false">IF(AND(L892=1,ISNUMBER(F892)),MAX(0,F892-E892)/60,"")</f>
        <v>1.5</v>
      </c>
      <c r="N892" s="9" t="n">
        <f aca="false">IF(AND(L892=1,ISNUMBER(G892)),MAX(0,G892-E892)/60,"")</f>
        <v>0.5</v>
      </c>
      <c r="O892" s="9" t="n">
        <f aca="false">IF(ISNUMBER(H892),IF(AND(H892&gt;=Scenario!$B$11,H892&lt;Scenario!$B$12),1,0),0)</f>
        <v>1</v>
      </c>
      <c r="P892" s="9" t="n">
        <f aca="false">IF(O892=1,MAX(0,H892-E892)/60,"")</f>
        <v>107.133333333333</v>
      </c>
      <c r="Q892" s="9" t="n">
        <f aca="false">INDEX(Scenario!$B$18:$B$20,MATCH(B892,Scenario!$A$18:$A$20,0))</f>
        <v>240</v>
      </c>
      <c r="R892" s="9" t="n">
        <f aca="false">INDEX(Scenario!$C$18:$C$20,MATCH(B892,Scenario!$A$18:$A$20,0))</f>
        <v>4320</v>
      </c>
      <c r="S892" s="9" t="n">
        <f aca="false">IF(ISNUMBER(M892),IF(M892&lt;=Q892,1,0),"")</f>
        <v>1</v>
      </c>
      <c r="T892" s="9" t="n">
        <f aca="false">IF(ISNUMBER(P892),IF(P892&lt;=R892,1,0),"")</f>
        <v>1</v>
      </c>
      <c r="U892" s="9" t="n">
        <f aca="false">IF(E892&gt;Scenario!$B$14,0,IF(OR(AND(ISNUMBER(H892),H892&lt;=Scenario!$B$14),AND(ISNUMBER(I892),I892&lt;=Scenario!$B$14)),0,1))</f>
        <v>0</v>
      </c>
      <c r="V892" s="9" t="n">
        <f aca="false">IF(AND(U892=1,(Scenario!$B$14-E892)/60&gt;R892),1,0)</f>
        <v>0</v>
      </c>
      <c r="W892" s="9" t="n">
        <f aca="false">IF(OR(C892=Scenario!$B$22,C892=Scenario!$C$22),1,0)</f>
        <v>0</v>
      </c>
      <c r="X892" s="9" t="n">
        <f aca="false">IF(ISNUMBER(I892),1,0)</f>
        <v>0</v>
      </c>
      <c r="Y892" s="9" t="n">
        <f aca="false">MOD(INT(E892/86400)+3,7)</f>
        <v>0</v>
      </c>
      <c r="Z892" s="9" t="n">
        <f aca="false">MOD(INT(E892/3600),24)</f>
        <v>7</v>
      </c>
      <c r="AA892" s="6" t="s">
        <v>2029</v>
      </c>
    </row>
    <row r="893" customFormat="false" ht="15" hidden="false" customHeight="false" outlineLevel="0" collapsed="false">
      <c r="A893" s="6" t="s">
        <v>2030</v>
      </c>
      <c r="B893" s="6" t="s">
        <v>44</v>
      </c>
      <c r="C893" s="6" t="s">
        <v>47</v>
      </c>
      <c r="D893" s="6" t="s">
        <v>170</v>
      </c>
      <c r="E893" s="6" t="n">
        <v>1785139413</v>
      </c>
      <c r="F893" s="6" t="n">
        <v>1785139655</v>
      </c>
      <c r="G893" s="6" t="n">
        <v>1785139462</v>
      </c>
      <c r="H893" s="6" t="n">
        <v>1785141274</v>
      </c>
      <c r="J893" s="6" t="n">
        <v>0</v>
      </c>
      <c r="K893" s="6" t="n">
        <v>0</v>
      </c>
      <c r="L893" s="9" t="n">
        <f aca="false">IF(AND(E893&gt;=Scenario!$B$11,E893&lt;Scenario!$B$12),1,0)</f>
        <v>1</v>
      </c>
      <c r="M893" s="9" t="n">
        <f aca="false">IF(AND(L893=1,ISNUMBER(F893)),MAX(0,F893-E893)/60,"")</f>
        <v>4.03333333333333</v>
      </c>
      <c r="N893" s="9" t="n">
        <f aca="false">IF(AND(L893=1,ISNUMBER(G893)),MAX(0,G893-E893)/60,"")</f>
        <v>0.816666666666667</v>
      </c>
      <c r="O893" s="9" t="n">
        <f aca="false">IF(ISNUMBER(H893),IF(AND(H893&gt;=Scenario!$B$11,H893&lt;Scenario!$B$12),1,0),0)</f>
        <v>1</v>
      </c>
      <c r="P893" s="9" t="n">
        <f aca="false">IF(O893=1,MAX(0,H893-E893)/60,"")</f>
        <v>31.0166666666667</v>
      </c>
      <c r="Q893" s="9" t="n">
        <f aca="false">INDEX(Scenario!$B$18:$B$20,MATCH(B893,Scenario!$A$18:$A$20,0))</f>
        <v>240</v>
      </c>
      <c r="R893" s="9" t="n">
        <f aca="false">INDEX(Scenario!$C$18:$C$20,MATCH(B893,Scenario!$A$18:$A$20,0))</f>
        <v>4320</v>
      </c>
      <c r="S893" s="9" t="n">
        <f aca="false">IF(ISNUMBER(M893),IF(M893&lt;=Q893,1,0),"")</f>
        <v>1</v>
      </c>
      <c r="T893" s="9" t="n">
        <f aca="false">IF(ISNUMBER(P893),IF(P893&lt;=R893,1,0),"")</f>
        <v>1</v>
      </c>
      <c r="U893" s="9" t="n">
        <f aca="false">IF(E893&gt;Scenario!$B$14,0,IF(OR(AND(ISNUMBER(H893),H893&lt;=Scenario!$B$14),AND(ISNUMBER(I893),I893&lt;=Scenario!$B$14)),0,1))</f>
        <v>0</v>
      </c>
      <c r="V893" s="9" t="n">
        <f aca="false">IF(AND(U893=1,(Scenario!$B$14-E893)/60&gt;R893),1,0)</f>
        <v>0</v>
      </c>
      <c r="W893" s="9" t="n">
        <f aca="false">IF(OR(C893=Scenario!$B$22,C893=Scenario!$C$22),1,0)</f>
        <v>1</v>
      </c>
      <c r="X893" s="9" t="n">
        <f aca="false">IF(ISNUMBER(I893),1,0)</f>
        <v>0</v>
      </c>
      <c r="Y893" s="9" t="n">
        <f aca="false">MOD(INT(E893/86400)+3,7)</f>
        <v>0</v>
      </c>
      <c r="Z893" s="9" t="n">
        <f aca="false">MOD(INT(E893/3600),24)</f>
        <v>8</v>
      </c>
      <c r="AA893" s="6" t="s">
        <v>2031</v>
      </c>
    </row>
    <row r="894" customFormat="false" ht="15" hidden="false" customHeight="false" outlineLevel="0" collapsed="false">
      <c r="A894" s="6" t="s">
        <v>2032</v>
      </c>
      <c r="B894" s="6" t="s">
        <v>44</v>
      </c>
      <c r="C894" s="6" t="s">
        <v>46</v>
      </c>
      <c r="D894" s="6" t="s">
        <v>170</v>
      </c>
      <c r="E894" s="6" t="n">
        <v>1785139894</v>
      </c>
      <c r="F894" s="6" t="n">
        <v>1785140050</v>
      </c>
      <c r="G894" s="6" t="n">
        <v>1785139924</v>
      </c>
      <c r="H894" s="6" t="n">
        <v>1785141884</v>
      </c>
      <c r="J894" s="6" t="n">
        <v>0</v>
      </c>
      <c r="K894" s="6" t="n">
        <v>0</v>
      </c>
      <c r="L894" s="9" t="n">
        <f aca="false">IF(AND(E894&gt;=Scenario!$B$11,E894&lt;Scenario!$B$12),1,0)</f>
        <v>1</v>
      </c>
      <c r="M894" s="9" t="n">
        <f aca="false">IF(AND(L894=1,ISNUMBER(F894)),MAX(0,F894-E894)/60,"")</f>
        <v>2.6</v>
      </c>
      <c r="N894" s="9" t="n">
        <f aca="false">IF(AND(L894=1,ISNUMBER(G894)),MAX(0,G894-E894)/60,"")</f>
        <v>0.5</v>
      </c>
      <c r="O894" s="9" t="n">
        <f aca="false">IF(ISNUMBER(H894),IF(AND(H894&gt;=Scenario!$B$11,H894&lt;Scenario!$B$12),1,0),0)</f>
        <v>1</v>
      </c>
      <c r="P894" s="9" t="n">
        <f aca="false">IF(O894=1,MAX(0,H894-E894)/60,"")</f>
        <v>33.1666666666667</v>
      </c>
      <c r="Q894" s="9" t="n">
        <f aca="false">INDEX(Scenario!$B$18:$B$20,MATCH(B894,Scenario!$A$18:$A$20,0))</f>
        <v>240</v>
      </c>
      <c r="R894" s="9" t="n">
        <f aca="false">INDEX(Scenario!$C$18:$C$20,MATCH(B894,Scenario!$A$18:$A$20,0))</f>
        <v>4320</v>
      </c>
      <c r="S894" s="9" t="n">
        <f aca="false">IF(ISNUMBER(M894),IF(M894&lt;=Q894,1,0),"")</f>
        <v>1</v>
      </c>
      <c r="T894" s="9" t="n">
        <f aca="false">IF(ISNUMBER(P894),IF(P894&lt;=R894,1,0),"")</f>
        <v>1</v>
      </c>
      <c r="U894" s="9" t="n">
        <f aca="false">IF(E894&gt;Scenario!$B$14,0,IF(OR(AND(ISNUMBER(H894),H894&lt;=Scenario!$B$14),AND(ISNUMBER(I894),I894&lt;=Scenario!$B$14)),0,1))</f>
        <v>0</v>
      </c>
      <c r="V894" s="9" t="n">
        <f aca="false">IF(AND(U894=1,(Scenario!$B$14-E894)/60&gt;R894),1,0)</f>
        <v>0</v>
      </c>
      <c r="W894" s="9" t="n">
        <f aca="false">IF(OR(C894=Scenario!$B$22,C894=Scenario!$C$22),1,0)</f>
        <v>1</v>
      </c>
      <c r="X894" s="9" t="n">
        <f aca="false">IF(ISNUMBER(I894),1,0)</f>
        <v>0</v>
      </c>
      <c r="Y894" s="9" t="n">
        <f aca="false">MOD(INT(E894/86400)+3,7)</f>
        <v>0</v>
      </c>
      <c r="Z894" s="9" t="n">
        <f aca="false">MOD(INT(E894/3600),24)</f>
        <v>8</v>
      </c>
      <c r="AA894" s="6" t="s">
        <v>2033</v>
      </c>
    </row>
    <row r="895" customFormat="false" ht="15" hidden="false" customHeight="false" outlineLevel="0" collapsed="false">
      <c r="A895" s="6" t="s">
        <v>2034</v>
      </c>
      <c r="B895" s="6" t="s">
        <v>44</v>
      </c>
      <c r="C895" s="6" t="s">
        <v>47</v>
      </c>
      <c r="D895" s="6" t="s">
        <v>172</v>
      </c>
      <c r="E895" s="6" t="n">
        <v>1785141037</v>
      </c>
      <c r="F895" s="6" t="n">
        <v>1785141257</v>
      </c>
      <c r="G895" s="6" t="n">
        <v>1785141061</v>
      </c>
      <c r="H895" s="6" t="n">
        <v>1785144504</v>
      </c>
      <c r="J895" s="6" t="n">
        <v>0</v>
      </c>
      <c r="K895" s="6" t="n">
        <v>0</v>
      </c>
      <c r="L895" s="9" t="n">
        <f aca="false">IF(AND(E895&gt;=Scenario!$B$11,E895&lt;Scenario!$B$12),1,0)</f>
        <v>1</v>
      </c>
      <c r="M895" s="9" t="n">
        <f aca="false">IF(AND(L895=1,ISNUMBER(F895)),MAX(0,F895-E895)/60,"")</f>
        <v>3.66666666666667</v>
      </c>
      <c r="N895" s="9" t="n">
        <f aca="false">IF(AND(L895=1,ISNUMBER(G895)),MAX(0,G895-E895)/60,"")</f>
        <v>0.4</v>
      </c>
      <c r="O895" s="9" t="n">
        <f aca="false">IF(ISNUMBER(H895),IF(AND(H895&gt;=Scenario!$B$11,H895&lt;Scenario!$B$12),1,0),0)</f>
        <v>1</v>
      </c>
      <c r="P895" s="9" t="n">
        <f aca="false">IF(O895=1,MAX(0,H895-E895)/60,"")</f>
        <v>57.7833333333333</v>
      </c>
      <c r="Q895" s="9" t="n">
        <f aca="false">INDEX(Scenario!$B$18:$B$20,MATCH(B895,Scenario!$A$18:$A$20,0))</f>
        <v>240</v>
      </c>
      <c r="R895" s="9" t="n">
        <f aca="false">INDEX(Scenario!$C$18:$C$20,MATCH(B895,Scenario!$A$18:$A$20,0))</f>
        <v>4320</v>
      </c>
      <c r="S895" s="9" t="n">
        <f aca="false">IF(ISNUMBER(M895),IF(M895&lt;=Q895,1,0),"")</f>
        <v>1</v>
      </c>
      <c r="T895" s="9" t="n">
        <f aca="false">IF(ISNUMBER(P895),IF(P895&lt;=R895,1,0),"")</f>
        <v>1</v>
      </c>
      <c r="U895" s="9" t="n">
        <f aca="false">IF(E895&gt;Scenario!$B$14,0,IF(OR(AND(ISNUMBER(H895),H895&lt;=Scenario!$B$14),AND(ISNUMBER(I895),I895&lt;=Scenario!$B$14)),0,1))</f>
        <v>0</v>
      </c>
      <c r="V895" s="9" t="n">
        <f aca="false">IF(AND(U895=1,(Scenario!$B$14-E895)/60&gt;R895),1,0)</f>
        <v>0</v>
      </c>
      <c r="W895" s="9" t="n">
        <f aca="false">IF(OR(C895=Scenario!$B$22,C895=Scenario!$C$22),1,0)</f>
        <v>1</v>
      </c>
      <c r="X895" s="9" t="n">
        <f aca="false">IF(ISNUMBER(I895),1,0)</f>
        <v>0</v>
      </c>
      <c r="Y895" s="9" t="n">
        <f aca="false">MOD(INT(E895/86400)+3,7)</f>
        <v>0</v>
      </c>
      <c r="Z895" s="9" t="n">
        <f aca="false">MOD(INT(E895/3600),24)</f>
        <v>8</v>
      </c>
      <c r="AA895" s="6" t="s">
        <v>2035</v>
      </c>
    </row>
    <row r="896" customFormat="false" ht="15" hidden="false" customHeight="false" outlineLevel="0" collapsed="false">
      <c r="A896" s="6" t="s">
        <v>2036</v>
      </c>
      <c r="B896" s="6" t="s">
        <v>44</v>
      </c>
      <c r="C896" s="6" t="s">
        <v>249</v>
      </c>
      <c r="D896" s="6" t="s">
        <v>170</v>
      </c>
      <c r="E896" s="6" t="n">
        <v>1785141887</v>
      </c>
      <c r="F896" s="6" t="n">
        <v>1785142042</v>
      </c>
      <c r="G896" s="6" t="n">
        <v>1785141924</v>
      </c>
      <c r="H896" s="6" t="n">
        <v>1785142851</v>
      </c>
      <c r="J896" s="6" t="n">
        <v>0</v>
      </c>
      <c r="K896" s="6" t="n">
        <v>0</v>
      </c>
      <c r="L896" s="9" t="n">
        <f aca="false">IF(AND(E896&gt;=Scenario!$B$11,E896&lt;Scenario!$B$12),1,0)</f>
        <v>1</v>
      </c>
      <c r="M896" s="9" t="n">
        <f aca="false">IF(AND(L896=1,ISNUMBER(F896)),MAX(0,F896-E896)/60,"")</f>
        <v>2.58333333333333</v>
      </c>
      <c r="N896" s="9" t="n">
        <f aca="false">IF(AND(L896=1,ISNUMBER(G896)),MAX(0,G896-E896)/60,"")</f>
        <v>0.616666666666667</v>
      </c>
      <c r="O896" s="9" t="n">
        <f aca="false">IF(ISNUMBER(H896),IF(AND(H896&gt;=Scenario!$B$11,H896&lt;Scenario!$B$12),1,0),0)</f>
        <v>1</v>
      </c>
      <c r="P896" s="9" t="n">
        <f aca="false">IF(O896=1,MAX(0,H896-E896)/60,"")</f>
        <v>16.0666666666667</v>
      </c>
      <c r="Q896" s="9" t="n">
        <f aca="false">INDEX(Scenario!$B$18:$B$20,MATCH(B896,Scenario!$A$18:$A$20,0))</f>
        <v>240</v>
      </c>
      <c r="R896" s="9" t="n">
        <f aca="false">INDEX(Scenario!$C$18:$C$20,MATCH(B896,Scenario!$A$18:$A$20,0))</f>
        <v>4320</v>
      </c>
      <c r="S896" s="9" t="n">
        <f aca="false">IF(ISNUMBER(M896),IF(M896&lt;=Q896,1,0),"")</f>
        <v>1</v>
      </c>
      <c r="T896" s="9" t="n">
        <f aca="false">IF(ISNUMBER(P896),IF(P896&lt;=R896,1,0),"")</f>
        <v>1</v>
      </c>
      <c r="U896" s="9" t="n">
        <f aca="false">IF(E896&gt;Scenario!$B$14,0,IF(OR(AND(ISNUMBER(H896),H896&lt;=Scenario!$B$14),AND(ISNUMBER(I896),I896&lt;=Scenario!$B$14)),0,1))</f>
        <v>0</v>
      </c>
      <c r="V896" s="9" t="n">
        <f aca="false">IF(AND(U896=1,(Scenario!$B$14-E896)/60&gt;R896),1,0)</f>
        <v>0</v>
      </c>
      <c r="W896" s="9" t="n">
        <f aca="false">IF(OR(C896=Scenario!$B$22,C896=Scenario!$C$22),1,0)</f>
        <v>0</v>
      </c>
      <c r="X896" s="9" t="n">
        <f aca="false">IF(ISNUMBER(I896),1,0)</f>
        <v>0</v>
      </c>
      <c r="Y896" s="9" t="n">
        <f aca="false">MOD(INT(E896/86400)+3,7)</f>
        <v>0</v>
      </c>
      <c r="Z896" s="9" t="n">
        <f aca="false">MOD(INT(E896/3600),24)</f>
        <v>8</v>
      </c>
      <c r="AA896" s="6" t="s">
        <v>2037</v>
      </c>
    </row>
    <row r="897" customFormat="false" ht="15" hidden="false" customHeight="false" outlineLevel="0" collapsed="false">
      <c r="A897" s="6" t="s">
        <v>2038</v>
      </c>
      <c r="B897" s="6" t="s">
        <v>44</v>
      </c>
      <c r="C897" s="6" t="s">
        <v>249</v>
      </c>
      <c r="D897" s="6" t="s">
        <v>171</v>
      </c>
      <c r="E897" s="6" t="n">
        <v>1785142660</v>
      </c>
      <c r="F897" s="6" t="n">
        <v>1785142805</v>
      </c>
      <c r="G897" s="6" t="n">
        <v>1785142691</v>
      </c>
      <c r="H897" s="6" t="n">
        <v>1785146328</v>
      </c>
      <c r="J897" s="6" t="n">
        <v>0</v>
      </c>
      <c r="K897" s="6" t="n">
        <v>0</v>
      </c>
      <c r="L897" s="9" t="n">
        <f aca="false">IF(AND(E897&gt;=Scenario!$B$11,E897&lt;Scenario!$B$12),1,0)</f>
        <v>1</v>
      </c>
      <c r="M897" s="9" t="n">
        <f aca="false">IF(AND(L897=1,ISNUMBER(F897)),MAX(0,F897-E897)/60,"")</f>
        <v>2.41666666666667</v>
      </c>
      <c r="N897" s="9" t="n">
        <f aca="false">IF(AND(L897=1,ISNUMBER(G897)),MAX(0,G897-E897)/60,"")</f>
        <v>0.516666666666667</v>
      </c>
      <c r="O897" s="9" t="n">
        <f aca="false">IF(ISNUMBER(H897),IF(AND(H897&gt;=Scenario!$B$11,H897&lt;Scenario!$B$12),1,0),0)</f>
        <v>1</v>
      </c>
      <c r="P897" s="9" t="n">
        <f aca="false">IF(O897=1,MAX(0,H897-E897)/60,"")</f>
        <v>61.1333333333333</v>
      </c>
      <c r="Q897" s="9" t="n">
        <f aca="false">INDEX(Scenario!$B$18:$B$20,MATCH(B897,Scenario!$A$18:$A$20,0))</f>
        <v>240</v>
      </c>
      <c r="R897" s="9" t="n">
        <f aca="false">INDEX(Scenario!$C$18:$C$20,MATCH(B897,Scenario!$A$18:$A$20,0))</f>
        <v>4320</v>
      </c>
      <c r="S897" s="9" t="n">
        <f aca="false">IF(ISNUMBER(M897),IF(M897&lt;=Q897,1,0),"")</f>
        <v>1</v>
      </c>
      <c r="T897" s="9" t="n">
        <f aca="false">IF(ISNUMBER(P897),IF(P897&lt;=R897,1,0),"")</f>
        <v>1</v>
      </c>
      <c r="U897" s="9" t="n">
        <f aca="false">IF(E897&gt;Scenario!$B$14,0,IF(OR(AND(ISNUMBER(H897),H897&lt;=Scenario!$B$14),AND(ISNUMBER(I897),I897&lt;=Scenario!$B$14)),0,1))</f>
        <v>0</v>
      </c>
      <c r="V897" s="9" t="n">
        <f aca="false">IF(AND(U897=1,(Scenario!$B$14-E897)/60&gt;R897),1,0)</f>
        <v>0</v>
      </c>
      <c r="W897" s="9" t="n">
        <f aca="false">IF(OR(C897=Scenario!$B$22,C897=Scenario!$C$22),1,0)</f>
        <v>0</v>
      </c>
      <c r="X897" s="9" t="n">
        <f aca="false">IF(ISNUMBER(I897),1,0)</f>
        <v>0</v>
      </c>
      <c r="Y897" s="9" t="n">
        <f aca="false">MOD(INT(E897/86400)+3,7)</f>
        <v>0</v>
      </c>
      <c r="Z897" s="9" t="n">
        <f aca="false">MOD(INT(E897/3600),24)</f>
        <v>8</v>
      </c>
      <c r="AA897" s="6" t="s">
        <v>2039</v>
      </c>
    </row>
    <row r="898" customFormat="false" ht="15" hidden="false" customHeight="false" outlineLevel="0" collapsed="false">
      <c r="A898" s="6" t="s">
        <v>2040</v>
      </c>
      <c r="B898" s="6" t="s">
        <v>44</v>
      </c>
      <c r="C898" s="6" t="s">
        <v>47</v>
      </c>
      <c r="D898" s="6" t="s">
        <v>170</v>
      </c>
      <c r="E898" s="6" t="n">
        <v>1785142841</v>
      </c>
      <c r="F898" s="6" t="n">
        <v>1785142986</v>
      </c>
      <c r="G898" s="6" t="n">
        <v>1785142893</v>
      </c>
      <c r="H898" s="6" t="n">
        <v>1785143541</v>
      </c>
      <c r="J898" s="6" t="n">
        <v>0</v>
      </c>
      <c r="K898" s="6" t="n">
        <v>0</v>
      </c>
      <c r="L898" s="9" t="n">
        <f aca="false">IF(AND(E898&gt;=Scenario!$B$11,E898&lt;Scenario!$B$12),1,0)</f>
        <v>1</v>
      </c>
      <c r="M898" s="9" t="n">
        <f aca="false">IF(AND(L898=1,ISNUMBER(F898)),MAX(0,F898-E898)/60,"")</f>
        <v>2.41666666666667</v>
      </c>
      <c r="N898" s="9" t="n">
        <f aca="false">IF(AND(L898=1,ISNUMBER(G898)),MAX(0,G898-E898)/60,"")</f>
        <v>0.866666666666667</v>
      </c>
      <c r="O898" s="9" t="n">
        <f aca="false">IF(ISNUMBER(H898),IF(AND(H898&gt;=Scenario!$B$11,H898&lt;Scenario!$B$12),1,0),0)</f>
        <v>1</v>
      </c>
      <c r="P898" s="9" t="n">
        <f aca="false">IF(O898=1,MAX(0,H898-E898)/60,"")</f>
        <v>11.6666666666667</v>
      </c>
      <c r="Q898" s="9" t="n">
        <f aca="false">INDEX(Scenario!$B$18:$B$20,MATCH(B898,Scenario!$A$18:$A$20,0))</f>
        <v>240</v>
      </c>
      <c r="R898" s="9" t="n">
        <f aca="false">INDEX(Scenario!$C$18:$C$20,MATCH(B898,Scenario!$A$18:$A$20,0))</f>
        <v>4320</v>
      </c>
      <c r="S898" s="9" t="n">
        <f aca="false">IF(ISNUMBER(M898),IF(M898&lt;=Q898,1,0),"")</f>
        <v>1</v>
      </c>
      <c r="T898" s="9" t="n">
        <f aca="false">IF(ISNUMBER(P898),IF(P898&lt;=R898,1,0),"")</f>
        <v>1</v>
      </c>
      <c r="U898" s="9" t="n">
        <f aca="false">IF(E898&gt;Scenario!$B$14,0,IF(OR(AND(ISNUMBER(H898),H898&lt;=Scenario!$B$14),AND(ISNUMBER(I898),I898&lt;=Scenario!$B$14)),0,1))</f>
        <v>0</v>
      </c>
      <c r="V898" s="9" t="n">
        <f aca="false">IF(AND(U898=1,(Scenario!$B$14-E898)/60&gt;R898),1,0)</f>
        <v>0</v>
      </c>
      <c r="W898" s="9" t="n">
        <f aca="false">IF(OR(C898=Scenario!$B$22,C898=Scenario!$C$22),1,0)</f>
        <v>1</v>
      </c>
      <c r="X898" s="9" t="n">
        <f aca="false">IF(ISNUMBER(I898),1,0)</f>
        <v>0</v>
      </c>
      <c r="Y898" s="9" t="n">
        <f aca="false">MOD(INT(E898/86400)+3,7)</f>
        <v>0</v>
      </c>
      <c r="Z898" s="9" t="n">
        <f aca="false">MOD(INT(E898/3600),24)</f>
        <v>9</v>
      </c>
      <c r="AA898" s="6" t="s">
        <v>2041</v>
      </c>
    </row>
    <row r="899" customFormat="false" ht="15" hidden="false" customHeight="false" outlineLevel="0" collapsed="false">
      <c r="A899" s="6" t="s">
        <v>2042</v>
      </c>
      <c r="B899" s="6" t="s">
        <v>43</v>
      </c>
      <c r="C899" s="6" t="s">
        <v>249</v>
      </c>
      <c r="D899" s="6" t="s">
        <v>171</v>
      </c>
      <c r="E899" s="6" t="n">
        <v>1785143883</v>
      </c>
      <c r="F899" s="6" t="n">
        <v>1785144060</v>
      </c>
      <c r="G899" s="6" t="n">
        <v>1785143934</v>
      </c>
      <c r="H899" s="6" t="n">
        <v>1785147299</v>
      </c>
      <c r="J899" s="6" t="n">
        <v>0</v>
      </c>
      <c r="K899" s="6" t="n">
        <v>0</v>
      </c>
      <c r="L899" s="9" t="n">
        <f aca="false">IF(AND(E899&gt;=Scenario!$B$11,E899&lt;Scenario!$B$12),1,0)</f>
        <v>1</v>
      </c>
      <c r="M899" s="9" t="n">
        <f aca="false">IF(AND(L899=1,ISNUMBER(F899)),MAX(0,F899-E899)/60,"")</f>
        <v>2.95</v>
      </c>
      <c r="N899" s="9" t="n">
        <f aca="false">IF(AND(L899=1,ISNUMBER(G899)),MAX(0,G899-E899)/60,"")</f>
        <v>0.85</v>
      </c>
      <c r="O899" s="9" t="n">
        <f aca="false">IF(ISNUMBER(H899),IF(AND(H899&gt;=Scenario!$B$11,H899&lt;Scenario!$B$12),1,0),0)</f>
        <v>1</v>
      </c>
      <c r="P899" s="9" t="n">
        <f aca="false">IF(O899=1,MAX(0,H899-E899)/60,"")</f>
        <v>56.9333333333333</v>
      </c>
      <c r="Q899" s="9" t="n">
        <f aca="false">INDEX(Scenario!$B$18:$B$20,MATCH(B899,Scenario!$A$18:$A$20,0))</f>
        <v>60</v>
      </c>
      <c r="R899" s="9" t="n">
        <f aca="false">INDEX(Scenario!$C$18:$C$20,MATCH(B899,Scenario!$A$18:$A$20,0))</f>
        <v>1440</v>
      </c>
      <c r="S899" s="9" t="n">
        <f aca="false">IF(ISNUMBER(M899),IF(M899&lt;=Q899,1,0),"")</f>
        <v>1</v>
      </c>
      <c r="T899" s="9" t="n">
        <f aca="false">IF(ISNUMBER(P899),IF(P899&lt;=R899,1,0),"")</f>
        <v>1</v>
      </c>
      <c r="U899" s="9" t="n">
        <f aca="false">IF(E899&gt;Scenario!$B$14,0,IF(OR(AND(ISNUMBER(H899),H899&lt;=Scenario!$B$14),AND(ISNUMBER(I899),I899&lt;=Scenario!$B$14)),0,1))</f>
        <v>0</v>
      </c>
      <c r="V899" s="9" t="n">
        <f aca="false">IF(AND(U899=1,(Scenario!$B$14-E899)/60&gt;R899),1,0)</f>
        <v>0</v>
      </c>
      <c r="W899" s="9" t="n">
        <f aca="false">IF(OR(C899=Scenario!$B$22,C899=Scenario!$C$22),1,0)</f>
        <v>0</v>
      </c>
      <c r="X899" s="9" t="n">
        <f aca="false">IF(ISNUMBER(I899),1,0)</f>
        <v>0</v>
      </c>
      <c r="Y899" s="9" t="n">
        <f aca="false">MOD(INT(E899/86400)+3,7)</f>
        <v>0</v>
      </c>
      <c r="Z899" s="9" t="n">
        <f aca="false">MOD(INT(E899/3600),24)</f>
        <v>9</v>
      </c>
      <c r="AA899" s="6" t="s">
        <v>2043</v>
      </c>
    </row>
    <row r="900" customFormat="false" ht="15" hidden="false" customHeight="false" outlineLevel="0" collapsed="false">
      <c r="A900" s="6" t="s">
        <v>2044</v>
      </c>
      <c r="B900" s="6" t="s">
        <v>42</v>
      </c>
      <c r="C900" s="6" t="s">
        <v>249</v>
      </c>
      <c r="D900" s="6" t="s">
        <v>171</v>
      </c>
      <c r="E900" s="6" t="n">
        <v>1785143977</v>
      </c>
      <c r="F900" s="6" t="n">
        <v>1785144248</v>
      </c>
      <c r="G900" s="6" t="n">
        <v>1785144016</v>
      </c>
      <c r="H900" s="6" t="n">
        <v>1785160493</v>
      </c>
      <c r="J900" s="6" t="n">
        <v>0</v>
      </c>
      <c r="K900" s="6" t="n">
        <v>0</v>
      </c>
      <c r="L900" s="9" t="n">
        <f aca="false">IF(AND(E900&gt;=Scenario!$B$11,E900&lt;Scenario!$B$12),1,0)</f>
        <v>1</v>
      </c>
      <c r="M900" s="9" t="n">
        <f aca="false">IF(AND(L900=1,ISNUMBER(F900)),MAX(0,F900-E900)/60,"")</f>
        <v>4.51666666666667</v>
      </c>
      <c r="N900" s="9" t="n">
        <f aca="false">IF(AND(L900=1,ISNUMBER(G900)),MAX(0,G900-E900)/60,"")</f>
        <v>0.65</v>
      </c>
      <c r="O900" s="9" t="n">
        <f aca="false">IF(ISNUMBER(H900),IF(AND(H900&gt;=Scenario!$B$11,H900&lt;Scenario!$B$12),1,0),0)</f>
        <v>1</v>
      </c>
      <c r="P900" s="9" t="n">
        <f aca="false">IF(O900=1,MAX(0,H900-E900)/60,"")</f>
        <v>275.266666666667</v>
      </c>
      <c r="Q900" s="9" t="n">
        <f aca="false">INDEX(Scenario!$B$18:$B$20,MATCH(B900,Scenario!$A$18:$A$20,0))</f>
        <v>15</v>
      </c>
      <c r="R900" s="9" t="n">
        <f aca="false">INDEX(Scenario!$C$18:$C$20,MATCH(B900,Scenario!$A$18:$A$20,0))</f>
        <v>240</v>
      </c>
      <c r="S900" s="9" t="n">
        <f aca="false">IF(ISNUMBER(M900),IF(M900&lt;=Q900,1,0),"")</f>
        <v>1</v>
      </c>
      <c r="T900" s="9" t="n">
        <f aca="false">IF(ISNUMBER(P900),IF(P900&lt;=R900,1,0),"")</f>
        <v>0</v>
      </c>
      <c r="U900" s="9" t="n">
        <f aca="false">IF(E900&gt;Scenario!$B$14,0,IF(OR(AND(ISNUMBER(H900),H900&lt;=Scenario!$B$14),AND(ISNUMBER(I900),I900&lt;=Scenario!$B$14)),0,1))</f>
        <v>0</v>
      </c>
      <c r="V900" s="9" t="n">
        <f aca="false">IF(AND(U900=1,(Scenario!$B$14-E900)/60&gt;R900),1,0)</f>
        <v>0</v>
      </c>
      <c r="W900" s="9" t="n">
        <f aca="false">IF(OR(C900=Scenario!$B$22,C900=Scenario!$C$22),1,0)</f>
        <v>0</v>
      </c>
      <c r="X900" s="9" t="n">
        <f aca="false">IF(ISNUMBER(I900),1,0)</f>
        <v>0</v>
      </c>
      <c r="Y900" s="9" t="n">
        <f aca="false">MOD(INT(E900/86400)+3,7)</f>
        <v>0</v>
      </c>
      <c r="Z900" s="9" t="n">
        <f aca="false">MOD(INT(E900/3600),24)</f>
        <v>9</v>
      </c>
      <c r="AA900" s="6" t="s">
        <v>2045</v>
      </c>
    </row>
    <row r="901" customFormat="false" ht="15" hidden="false" customHeight="false" outlineLevel="0" collapsed="false">
      <c r="A901" s="6" t="s">
        <v>2046</v>
      </c>
      <c r="B901" s="6" t="s">
        <v>44</v>
      </c>
      <c r="C901" s="6" t="s">
        <v>249</v>
      </c>
      <c r="D901" s="6" t="s">
        <v>170</v>
      </c>
      <c r="E901" s="6" t="n">
        <v>1785144366</v>
      </c>
      <c r="F901" s="6" t="n">
        <v>1785149083</v>
      </c>
      <c r="G901" s="6" t="n">
        <v>1785148957</v>
      </c>
      <c r="H901" s="6" t="n">
        <v>1785149707</v>
      </c>
      <c r="J901" s="6" t="n">
        <v>0</v>
      </c>
      <c r="K901" s="6" t="n">
        <v>0</v>
      </c>
      <c r="L901" s="9" t="n">
        <f aca="false">IF(AND(E901&gt;=Scenario!$B$11,E901&lt;Scenario!$B$12),1,0)</f>
        <v>1</v>
      </c>
      <c r="M901" s="9" t="n">
        <f aca="false">IF(AND(L901=1,ISNUMBER(F901)),MAX(0,F901-E901)/60,"")</f>
        <v>78.6166666666667</v>
      </c>
      <c r="N901" s="9" t="n">
        <f aca="false">IF(AND(L901=1,ISNUMBER(G901)),MAX(0,G901-E901)/60,"")</f>
        <v>76.5166666666667</v>
      </c>
      <c r="O901" s="9" t="n">
        <f aca="false">IF(ISNUMBER(H901),IF(AND(H901&gt;=Scenario!$B$11,H901&lt;Scenario!$B$12),1,0),0)</f>
        <v>1</v>
      </c>
      <c r="P901" s="9" t="n">
        <f aca="false">IF(O901=1,MAX(0,H901-E901)/60,"")</f>
        <v>89.0166666666667</v>
      </c>
      <c r="Q901" s="9" t="n">
        <f aca="false">INDEX(Scenario!$B$18:$B$20,MATCH(B901,Scenario!$A$18:$A$20,0))</f>
        <v>240</v>
      </c>
      <c r="R901" s="9" t="n">
        <f aca="false">INDEX(Scenario!$C$18:$C$20,MATCH(B901,Scenario!$A$18:$A$20,0))</f>
        <v>4320</v>
      </c>
      <c r="S901" s="9" t="n">
        <f aca="false">IF(ISNUMBER(M901),IF(M901&lt;=Q901,1,0),"")</f>
        <v>1</v>
      </c>
      <c r="T901" s="9" t="n">
        <f aca="false">IF(ISNUMBER(P901),IF(P901&lt;=R901,1,0),"")</f>
        <v>1</v>
      </c>
      <c r="U901" s="9" t="n">
        <f aca="false">IF(E901&gt;Scenario!$B$14,0,IF(OR(AND(ISNUMBER(H901),H901&lt;=Scenario!$B$14),AND(ISNUMBER(I901),I901&lt;=Scenario!$B$14)),0,1))</f>
        <v>0</v>
      </c>
      <c r="V901" s="9" t="n">
        <f aca="false">IF(AND(U901=1,(Scenario!$B$14-E901)/60&gt;R901),1,0)</f>
        <v>0</v>
      </c>
      <c r="W901" s="9" t="n">
        <f aca="false">IF(OR(C901=Scenario!$B$22,C901=Scenario!$C$22),1,0)</f>
        <v>0</v>
      </c>
      <c r="X901" s="9" t="n">
        <f aca="false">IF(ISNUMBER(I901),1,0)</f>
        <v>0</v>
      </c>
      <c r="Y901" s="9" t="n">
        <f aca="false">MOD(INT(E901/86400)+3,7)</f>
        <v>0</v>
      </c>
      <c r="Z901" s="9" t="n">
        <f aca="false">MOD(INT(E901/3600),24)</f>
        <v>9</v>
      </c>
      <c r="AA901" s="6" t="s">
        <v>2047</v>
      </c>
    </row>
    <row r="902" customFormat="false" ht="15" hidden="false" customHeight="false" outlineLevel="0" collapsed="false">
      <c r="A902" s="6" t="s">
        <v>2048</v>
      </c>
      <c r="B902" s="6" t="s">
        <v>43</v>
      </c>
      <c r="C902" s="6" t="s">
        <v>288</v>
      </c>
      <c r="D902" s="6" t="s">
        <v>171</v>
      </c>
      <c r="E902" s="6" t="n">
        <v>1785144595</v>
      </c>
      <c r="F902" s="6" t="n">
        <v>1785144829</v>
      </c>
      <c r="G902" s="6" t="n">
        <v>1785144697</v>
      </c>
      <c r="H902" s="6" t="n">
        <v>1785149037</v>
      </c>
      <c r="J902" s="6" t="n">
        <v>0</v>
      </c>
      <c r="K902" s="6" t="n">
        <v>0</v>
      </c>
      <c r="L902" s="9" t="n">
        <f aca="false">IF(AND(E902&gt;=Scenario!$B$11,E902&lt;Scenario!$B$12),1,0)</f>
        <v>1</v>
      </c>
      <c r="M902" s="9" t="n">
        <f aca="false">IF(AND(L902=1,ISNUMBER(F902)),MAX(0,F902-E902)/60,"")</f>
        <v>3.9</v>
      </c>
      <c r="N902" s="9" t="n">
        <f aca="false">IF(AND(L902=1,ISNUMBER(G902)),MAX(0,G902-E902)/60,"")</f>
        <v>1.7</v>
      </c>
      <c r="O902" s="9" t="n">
        <f aca="false">IF(ISNUMBER(H902),IF(AND(H902&gt;=Scenario!$B$11,H902&lt;Scenario!$B$12),1,0),0)</f>
        <v>1</v>
      </c>
      <c r="P902" s="9" t="n">
        <f aca="false">IF(O902=1,MAX(0,H902-E902)/60,"")</f>
        <v>74.0333333333333</v>
      </c>
      <c r="Q902" s="9" t="n">
        <f aca="false">INDEX(Scenario!$B$18:$B$20,MATCH(B902,Scenario!$A$18:$A$20,0))</f>
        <v>60</v>
      </c>
      <c r="R902" s="9" t="n">
        <f aca="false">INDEX(Scenario!$C$18:$C$20,MATCH(B902,Scenario!$A$18:$A$20,0))</f>
        <v>1440</v>
      </c>
      <c r="S902" s="9" t="n">
        <f aca="false">IF(ISNUMBER(M902),IF(M902&lt;=Q902,1,0),"")</f>
        <v>1</v>
      </c>
      <c r="T902" s="9" t="n">
        <f aca="false">IF(ISNUMBER(P902),IF(P902&lt;=R902,1,0),"")</f>
        <v>1</v>
      </c>
      <c r="U902" s="9" t="n">
        <f aca="false">IF(E902&gt;Scenario!$B$14,0,IF(OR(AND(ISNUMBER(H902),H902&lt;=Scenario!$B$14),AND(ISNUMBER(I902),I902&lt;=Scenario!$B$14)),0,1))</f>
        <v>0</v>
      </c>
      <c r="V902" s="9" t="n">
        <f aca="false">IF(AND(U902=1,(Scenario!$B$14-E902)/60&gt;R902),1,0)</f>
        <v>0</v>
      </c>
      <c r="W902" s="9" t="n">
        <f aca="false">IF(OR(C902=Scenario!$B$22,C902=Scenario!$C$22),1,0)</f>
        <v>0</v>
      </c>
      <c r="X902" s="9" t="n">
        <f aca="false">IF(ISNUMBER(I902),1,0)</f>
        <v>0</v>
      </c>
      <c r="Y902" s="9" t="n">
        <f aca="false">MOD(INT(E902/86400)+3,7)</f>
        <v>0</v>
      </c>
      <c r="Z902" s="9" t="n">
        <f aca="false">MOD(INT(E902/3600),24)</f>
        <v>9</v>
      </c>
      <c r="AA902" s="6" t="s">
        <v>2049</v>
      </c>
    </row>
    <row r="903" customFormat="false" ht="15" hidden="false" customHeight="false" outlineLevel="0" collapsed="false">
      <c r="A903" s="6" t="s">
        <v>2050</v>
      </c>
      <c r="B903" s="6" t="s">
        <v>43</v>
      </c>
      <c r="C903" s="6" t="s">
        <v>47</v>
      </c>
      <c r="D903" s="6" t="s">
        <v>171</v>
      </c>
      <c r="E903" s="6" t="n">
        <v>1785144851</v>
      </c>
      <c r="F903" s="6" t="n">
        <v>1785145745</v>
      </c>
      <c r="G903" s="6" t="n">
        <v>1785145641</v>
      </c>
      <c r="H903" s="6" t="n">
        <v>1785154153</v>
      </c>
      <c r="J903" s="6" t="n">
        <v>0</v>
      </c>
      <c r="K903" s="6" t="n">
        <v>0</v>
      </c>
      <c r="L903" s="9" t="n">
        <f aca="false">IF(AND(E903&gt;=Scenario!$B$11,E903&lt;Scenario!$B$12),1,0)</f>
        <v>1</v>
      </c>
      <c r="M903" s="9" t="n">
        <f aca="false">IF(AND(L903=1,ISNUMBER(F903)),MAX(0,F903-E903)/60,"")</f>
        <v>14.9</v>
      </c>
      <c r="N903" s="9" t="n">
        <f aca="false">IF(AND(L903=1,ISNUMBER(G903)),MAX(0,G903-E903)/60,"")</f>
        <v>13.1666666666667</v>
      </c>
      <c r="O903" s="9" t="n">
        <f aca="false">IF(ISNUMBER(H903),IF(AND(H903&gt;=Scenario!$B$11,H903&lt;Scenario!$B$12),1,0),0)</f>
        <v>1</v>
      </c>
      <c r="P903" s="9" t="n">
        <f aca="false">IF(O903=1,MAX(0,H903-E903)/60,"")</f>
        <v>155.033333333333</v>
      </c>
      <c r="Q903" s="9" t="n">
        <f aca="false">INDEX(Scenario!$B$18:$B$20,MATCH(B903,Scenario!$A$18:$A$20,0))</f>
        <v>60</v>
      </c>
      <c r="R903" s="9" t="n">
        <f aca="false">INDEX(Scenario!$C$18:$C$20,MATCH(B903,Scenario!$A$18:$A$20,0))</f>
        <v>1440</v>
      </c>
      <c r="S903" s="9" t="n">
        <f aca="false">IF(ISNUMBER(M903),IF(M903&lt;=Q903,1,0),"")</f>
        <v>1</v>
      </c>
      <c r="T903" s="9" t="n">
        <f aca="false">IF(ISNUMBER(P903),IF(P903&lt;=R903,1,0),"")</f>
        <v>1</v>
      </c>
      <c r="U903" s="9" t="n">
        <f aca="false">IF(E903&gt;Scenario!$B$14,0,IF(OR(AND(ISNUMBER(H903),H903&lt;=Scenario!$B$14),AND(ISNUMBER(I903),I903&lt;=Scenario!$B$14)),0,1))</f>
        <v>0</v>
      </c>
      <c r="V903" s="9" t="n">
        <f aca="false">IF(AND(U903=1,(Scenario!$B$14-E903)/60&gt;R903),1,0)</f>
        <v>0</v>
      </c>
      <c r="W903" s="9" t="n">
        <f aca="false">IF(OR(C903=Scenario!$B$22,C903=Scenario!$C$22),1,0)</f>
        <v>1</v>
      </c>
      <c r="X903" s="9" t="n">
        <f aca="false">IF(ISNUMBER(I903),1,0)</f>
        <v>0</v>
      </c>
      <c r="Y903" s="9" t="n">
        <f aca="false">MOD(INT(E903/86400)+3,7)</f>
        <v>0</v>
      </c>
      <c r="Z903" s="9" t="n">
        <f aca="false">MOD(INT(E903/3600),24)</f>
        <v>9</v>
      </c>
      <c r="AA903" s="6" t="s">
        <v>2051</v>
      </c>
    </row>
    <row r="904" customFormat="false" ht="15" hidden="false" customHeight="false" outlineLevel="0" collapsed="false">
      <c r="A904" s="6" t="s">
        <v>2052</v>
      </c>
      <c r="B904" s="6" t="s">
        <v>43</v>
      </c>
      <c r="C904" s="6" t="s">
        <v>249</v>
      </c>
      <c r="D904" s="6" t="s">
        <v>171</v>
      </c>
      <c r="E904" s="6" t="n">
        <v>1785145135</v>
      </c>
      <c r="F904" s="6" t="n">
        <v>1785146589</v>
      </c>
      <c r="G904" s="6" t="n">
        <v>1785146367</v>
      </c>
      <c r="H904" s="6" t="n">
        <v>1785148845</v>
      </c>
      <c r="J904" s="6" t="n">
        <v>0</v>
      </c>
      <c r="K904" s="6" t="n">
        <v>0</v>
      </c>
      <c r="L904" s="9" t="n">
        <f aca="false">IF(AND(E904&gt;=Scenario!$B$11,E904&lt;Scenario!$B$12),1,0)</f>
        <v>1</v>
      </c>
      <c r="M904" s="9" t="n">
        <f aca="false">IF(AND(L904=1,ISNUMBER(F904)),MAX(0,F904-E904)/60,"")</f>
        <v>24.2333333333333</v>
      </c>
      <c r="N904" s="9" t="n">
        <f aca="false">IF(AND(L904=1,ISNUMBER(G904)),MAX(0,G904-E904)/60,"")</f>
        <v>20.5333333333333</v>
      </c>
      <c r="O904" s="9" t="n">
        <f aca="false">IF(ISNUMBER(H904),IF(AND(H904&gt;=Scenario!$B$11,H904&lt;Scenario!$B$12),1,0),0)</f>
        <v>1</v>
      </c>
      <c r="P904" s="9" t="n">
        <f aca="false">IF(O904=1,MAX(0,H904-E904)/60,"")</f>
        <v>61.8333333333333</v>
      </c>
      <c r="Q904" s="9" t="n">
        <f aca="false">INDEX(Scenario!$B$18:$B$20,MATCH(B904,Scenario!$A$18:$A$20,0))</f>
        <v>60</v>
      </c>
      <c r="R904" s="9" t="n">
        <f aca="false">INDEX(Scenario!$C$18:$C$20,MATCH(B904,Scenario!$A$18:$A$20,0))</f>
        <v>1440</v>
      </c>
      <c r="S904" s="9" t="n">
        <f aca="false">IF(ISNUMBER(M904),IF(M904&lt;=Q904,1,0),"")</f>
        <v>1</v>
      </c>
      <c r="T904" s="9" t="n">
        <f aca="false">IF(ISNUMBER(P904),IF(P904&lt;=R904,1,0),"")</f>
        <v>1</v>
      </c>
      <c r="U904" s="9" t="n">
        <f aca="false">IF(E904&gt;Scenario!$B$14,0,IF(OR(AND(ISNUMBER(H904),H904&lt;=Scenario!$B$14),AND(ISNUMBER(I904),I904&lt;=Scenario!$B$14)),0,1))</f>
        <v>0</v>
      </c>
      <c r="V904" s="9" t="n">
        <f aca="false">IF(AND(U904=1,(Scenario!$B$14-E904)/60&gt;R904),1,0)</f>
        <v>0</v>
      </c>
      <c r="W904" s="9" t="n">
        <f aca="false">IF(OR(C904=Scenario!$B$22,C904=Scenario!$C$22),1,0)</f>
        <v>0</v>
      </c>
      <c r="X904" s="9" t="n">
        <f aca="false">IF(ISNUMBER(I904),1,0)</f>
        <v>0</v>
      </c>
      <c r="Y904" s="9" t="n">
        <f aca="false">MOD(INT(E904/86400)+3,7)</f>
        <v>0</v>
      </c>
      <c r="Z904" s="9" t="n">
        <f aca="false">MOD(INT(E904/3600),24)</f>
        <v>9</v>
      </c>
      <c r="AA904" s="6" t="s">
        <v>2053</v>
      </c>
    </row>
    <row r="905" customFormat="false" ht="15" hidden="false" customHeight="false" outlineLevel="0" collapsed="false">
      <c r="A905" s="6" t="s">
        <v>2054</v>
      </c>
      <c r="B905" s="6" t="s">
        <v>44</v>
      </c>
      <c r="C905" s="6" t="s">
        <v>249</v>
      </c>
      <c r="D905" s="6" t="s">
        <v>172</v>
      </c>
      <c r="E905" s="6" t="n">
        <v>1785145387</v>
      </c>
      <c r="F905" s="6" t="n">
        <v>1785145563</v>
      </c>
      <c r="G905" s="6" t="n">
        <v>1785145417</v>
      </c>
      <c r="H905" s="6" t="n">
        <v>1785147179</v>
      </c>
      <c r="J905" s="6" t="n">
        <v>0</v>
      </c>
      <c r="K905" s="6" t="n">
        <v>0</v>
      </c>
      <c r="L905" s="9" t="n">
        <f aca="false">IF(AND(E905&gt;=Scenario!$B$11,E905&lt;Scenario!$B$12),1,0)</f>
        <v>1</v>
      </c>
      <c r="M905" s="9" t="n">
        <f aca="false">IF(AND(L905=1,ISNUMBER(F905)),MAX(0,F905-E905)/60,"")</f>
        <v>2.93333333333333</v>
      </c>
      <c r="N905" s="9" t="n">
        <f aca="false">IF(AND(L905=1,ISNUMBER(G905)),MAX(0,G905-E905)/60,"")</f>
        <v>0.5</v>
      </c>
      <c r="O905" s="9" t="n">
        <f aca="false">IF(ISNUMBER(H905),IF(AND(H905&gt;=Scenario!$B$11,H905&lt;Scenario!$B$12),1,0),0)</f>
        <v>1</v>
      </c>
      <c r="P905" s="9" t="n">
        <f aca="false">IF(O905=1,MAX(0,H905-E905)/60,"")</f>
        <v>29.8666666666667</v>
      </c>
      <c r="Q905" s="9" t="n">
        <f aca="false">INDEX(Scenario!$B$18:$B$20,MATCH(B905,Scenario!$A$18:$A$20,0))</f>
        <v>240</v>
      </c>
      <c r="R905" s="9" t="n">
        <f aca="false">INDEX(Scenario!$C$18:$C$20,MATCH(B905,Scenario!$A$18:$A$20,0))</f>
        <v>4320</v>
      </c>
      <c r="S905" s="9" t="n">
        <f aca="false">IF(ISNUMBER(M905),IF(M905&lt;=Q905,1,0),"")</f>
        <v>1</v>
      </c>
      <c r="T905" s="9" t="n">
        <f aca="false">IF(ISNUMBER(P905),IF(P905&lt;=R905,1,0),"")</f>
        <v>1</v>
      </c>
      <c r="U905" s="9" t="n">
        <f aca="false">IF(E905&gt;Scenario!$B$14,0,IF(OR(AND(ISNUMBER(H905),H905&lt;=Scenario!$B$14),AND(ISNUMBER(I905),I905&lt;=Scenario!$B$14)),0,1))</f>
        <v>0</v>
      </c>
      <c r="V905" s="9" t="n">
        <f aca="false">IF(AND(U905=1,(Scenario!$B$14-E905)/60&gt;R905),1,0)</f>
        <v>0</v>
      </c>
      <c r="W905" s="9" t="n">
        <f aca="false">IF(OR(C905=Scenario!$B$22,C905=Scenario!$C$22),1,0)</f>
        <v>0</v>
      </c>
      <c r="X905" s="9" t="n">
        <f aca="false">IF(ISNUMBER(I905),1,0)</f>
        <v>0</v>
      </c>
      <c r="Y905" s="9" t="n">
        <f aca="false">MOD(INT(E905/86400)+3,7)</f>
        <v>0</v>
      </c>
      <c r="Z905" s="9" t="n">
        <f aca="false">MOD(INT(E905/3600),24)</f>
        <v>9</v>
      </c>
      <c r="AA905" s="6" t="s">
        <v>2055</v>
      </c>
    </row>
    <row r="906" customFormat="false" ht="15" hidden="false" customHeight="false" outlineLevel="0" collapsed="false">
      <c r="A906" s="6" t="s">
        <v>2056</v>
      </c>
      <c r="B906" s="6" t="s">
        <v>44</v>
      </c>
      <c r="C906" s="6" t="s">
        <v>46</v>
      </c>
      <c r="D906" s="6" t="s">
        <v>170</v>
      </c>
      <c r="E906" s="6" t="n">
        <v>1785145444</v>
      </c>
      <c r="F906" s="6" t="n">
        <v>1785149214</v>
      </c>
      <c r="G906" s="6" t="n">
        <v>1785149088</v>
      </c>
      <c r="H906" s="6" t="n">
        <v>1785149711</v>
      </c>
      <c r="J906" s="6" t="n">
        <v>0</v>
      </c>
      <c r="K906" s="6" t="n">
        <v>0</v>
      </c>
      <c r="L906" s="9" t="n">
        <f aca="false">IF(AND(E906&gt;=Scenario!$B$11,E906&lt;Scenario!$B$12),1,0)</f>
        <v>1</v>
      </c>
      <c r="M906" s="9" t="n">
        <f aca="false">IF(AND(L906=1,ISNUMBER(F906)),MAX(0,F906-E906)/60,"")</f>
        <v>62.8333333333333</v>
      </c>
      <c r="N906" s="9" t="n">
        <f aca="false">IF(AND(L906=1,ISNUMBER(G906)),MAX(0,G906-E906)/60,"")</f>
        <v>60.7333333333333</v>
      </c>
      <c r="O906" s="9" t="n">
        <f aca="false">IF(ISNUMBER(H906),IF(AND(H906&gt;=Scenario!$B$11,H906&lt;Scenario!$B$12),1,0),0)</f>
        <v>1</v>
      </c>
      <c r="P906" s="9" t="n">
        <f aca="false">IF(O906=1,MAX(0,H906-E906)/60,"")</f>
        <v>71.1166666666667</v>
      </c>
      <c r="Q906" s="9" t="n">
        <f aca="false">INDEX(Scenario!$B$18:$B$20,MATCH(B906,Scenario!$A$18:$A$20,0))</f>
        <v>240</v>
      </c>
      <c r="R906" s="9" t="n">
        <f aca="false">INDEX(Scenario!$C$18:$C$20,MATCH(B906,Scenario!$A$18:$A$20,0))</f>
        <v>4320</v>
      </c>
      <c r="S906" s="9" t="n">
        <f aca="false">IF(ISNUMBER(M906),IF(M906&lt;=Q906,1,0),"")</f>
        <v>1</v>
      </c>
      <c r="T906" s="9" t="n">
        <f aca="false">IF(ISNUMBER(P906),IF(P906&lt;=R906,1,0),"")</f>
        <v>1</v>
      </c>
      <c r="U906" s="9" t="n">
        <f aca="false">IF(E906&gt;Scenario!$B$14,0,IF(OR(AND(ISNUMBER(H906),H906&lt;=Scenario!$B$14),AND(ISNUMBER(I906),I906&lt;=Scenario!$B$14)),0,1))</f>
        <v>0</v>
      </c>
      <c r="V906" s="9" t="n">
        <f aca="false">IF(AND(U906=1,(Scenario!$B$14-E906)/60&gt;R906),1,0)</f>
        <v>0</v>
      </c>
      <c r="W906" s="9" t="n">
        <f aca="false">IF(OR(C906=Scenario!$B$22,C906=Scenario!$C$22),1,0)</f>
        <v>1</v>
      </c>
      <c r="X906" s="9" t="n">
        <f aca="false">IF(ISNUMBER(I906),1,0)</f>
        <v>0</v>
      </c>
      <c r="Y906" s="9" t="n">
        <f aca="false">MOD(INT(E906/86400)+3,7)</f>
        <v>0</v>
      </c>
      <c r="Z906" s="9" t="n">
        <f aca="false">MOD(INT(E906/3600),24)</f>
        <v>9</v>
      </c>
      <c r="AA906" s="6" t="s">
        <v>2057</v>
      </c>
    </row>
    <row r="907" customFormat="false" ht="15" hidden="false" customHeight="false" outlineLevel="0" collapsed="false">
      <c r="A907" s="6" t="s">
        <v>2058</v>
      </c>
      <c r="B907" s="6" t="s">
        <v>43</v>
      </c>
      <c r="C907" s="6" t="s">
        <v>249</v>
      </c>
      <c r="D907" s="6" t="s">
        <v>170</v>
      </c>
      <c r="E907" s="6" t="n">
        <v>1785145610</v>
      </c>
      <c r="F907" s="6" t="n">
        <v>1785147058</v>
      </c>
      <c r="G907" s="6" t="n">
        <v>1785146832</v>
      </c>
      <c r="H907" s="6" t="n">
        <v>1785148545</v>
      </c>
      <c r="J907" s="6" t="n">
        <v>0</v>
      </c>
      <c r="K907" s="6" t="n">
        <v>0</v>
      </c>
      <c r="L907" s="9" t="n">
        <f aca="false">IF(AND(E907&gt;=Scenario!$B$11,E907&lt;Scenario!$B$12),1,0)</f>
        <v>1</v>
      </c>
      <c r="M907" s="9" t="n">
        <f aca="false">IF(AND(L907=1,ISNUMBER(F907)),MAX(0,F907-E907)/60,"")</f>
        <v>24.1333333333333</v>
      </c>
      <c r="N907" s="9" t="n">
        <f aca="false">IF(AND(L907=1,ISNUMBER(G907)),MAX(0,G907-E907)/60,"")</f>
        <v>20.3666666666667</v>
      </c>
      <c r="O907" s="9" t="n">
        <f aca="false">IF(ISNUMBER(H907),IF(AND(H907&gt;=Scenario!$B$11,H907&lt;Scenario!$B$12),1,0),0)</f>
        <v>1</v>
      </c>
      <c r="P907" s="9" t="n">
        <f aca="false">IF(O907=1,MAX(0,H907-E907)/60,"")</f>
        <v>48.9166666666667</v>
      </c>
      <c r="Q907" s="9" t="n">
        <f aca="false">INDEX(Scenario!$B$18:$B$20,MATCH(B907,Scenario!$A$18:$A$20,0))</f>
        <v>60</v>
      </c>
      <c r="R907" s="9" t="n">
        <f aca="false">INDEX(Scenario!$C$18:$C$20,MATCH(B907,Scenario!$A$18:$A$20,0))</f>
        <v>1440</v>
      </c>
      <c r="S907" s="9" t="n">
        <f aca="false">IF(ISNUMBER(M907),IF(M907&lt;=Q907,1,0),"")</f>
        <v>1</v>
      </c>
      <c r="T907" s="9" t="n">
        <f aca="false">IF(ISNUMBER(P907),IF(P907&lt;=R907,1,0),"")</f>
        <v>1</v>
      </c>
      <c r="U907" s="9" t="n">
        <f aca="false">IF(E907&gt;Scenario!$B$14,0,IF(OR(AND(ISNUMBER(H907),H907&lt;=Scenario!$B$14),AND(ISNUMBER(I907),I907&lt;=Scenario!$B$14)),0,1))</f>
        <v>0</v>
      </c>
      <c r="V907" s="9" t="n">
        <f aca="false">IF(AND(U907=1,(Scenario!$B$14-E907)/60&gt;R907),1,0)</f>
        <v>0</v>
      </c>
      <c r="W907" s="9" t="n">
        <f aca="false">IF(OR(C907=Scenario!$B$22,C907=Scenario!$C$22),1,0)</f>
        <v>0</v>
      </c>
      <c r="X907" s="9" t="n">
        <f aca="false">IF(ISNUMBER(I907),1,0)</f>
        <v>0</v>
      </c>
      <c r="Y907" s="9" t="n">
        <f aca="false">MOD(INT(E907/86400)+3,7)</f>
        <v>0</v>
      </c>
      <c r="Z907" s="9" t="n">
        <f aca="false">MOD(INT(E907/3600),24)</f>
        <v>9</v>
      </c>
      <c r="AA907" s="6" t="s">
        <v>2059</v>
      </c>
    </row>
    <row r="908" customFormat="false" ht="15" hidden="false" customHeight="false" outlineLevel="0" collapsed="false">
      <c r="A908" s="6" t="s">
        <v>2060</v>
      </c>
      <c r="B908" s="6" t="s">
        <v>44</v>
      </c>
      <c r="C908" s="6" t="s">
        <v>249</v>
      </c>
      <c r="D908" s="6" t="s">
        <v>170</v>
      </c>
      <c r="E908" s="6" t="n">
        <v>1785146726</v>
      </c>
      <c r="F908" s="6" t="n">
        <v>1785149893</v>
      </c>
      <c r="G908" s="6" t="n">
        <v>1785149763</v>
      </c>
      <c r="H908" s="6" t="n">
        <v>1785150916</v>
      </c>
      <c r="J908" s="6" t="n">
        <v>0</v>
      </c>
      <c r="K908" s="6" t="n">
        <v>0</v>
      </c>
      <c r="L908" s="9" t="n">
        <f aca="false">IF(AND(E908&gt;=Scenario!$B$11,E908&lt;Scenario!$B$12),1,0)</f>
        <v>1</v>
      </c>
      <c r="M908" s="9" t="n">
        <f aca="false">IF(AND(L908=1,ISNUMBER(F908)),MAX(0,F908-E908)/60,"")</f>
        <v>52.7833333333333</v>
      </c>
      <c r="N908" s="9" t="n">
        <f aca="false">IF(AND(L908=1,ISNUMBER(G908)),MAX(0,G908-E908)/60,"")</f>
        <v>50.6166666666667</v>
      </c>
      <c r="O908" s="9" t="n">
        <f aca="false">IF(ISNUMBER(H908),IF(AND(H908&gt;=Scenario!$B$11,H908&lt;Scenario!$B$12),1,0),0)</f>
        <v>1</v>
      </c>
      <c r="P908" s="9" t="n">
        <f aca="false">IF(O908=1,MAX(0,H908-E908)/60,"")</f>
        <v>69.8333333333333</v>
      </c>
      <c r="Q908" s="9" t="n">
        <f aca="false">INDEX(Scenario!$B$18:$B$20,MATCH(B908,Scenario!$A$18:$A$20,0))</f>
        <v>240</v>
      </c>
      <c r="R908" s="9" t="n">
        <f aca="false">INDEX(Scenario!$C$18:$C$20,MATCH(B908,Scenario!$A$18:$A$20,0))</f>
        <v>4320</v>
      </c>
      <c r="S908" s="9" t="n">
        <f aca="false">IF(ISNUMBER(M908),IF(M908&lt;=Q908,1,0),"")</f>
        <v>1</v>
      </c>
      <c r="T908" s="9" t="n">
        <f aca="false">IF(ISNUMBER(P908),IF(P908&lt;=R908,1,0),"")</f>
        <v>1</v>
      </c>
      <c r="U908" s="9" t="n">
        <f aca="false">IF(E908&gt;Scenario!$B$14,0,IF(OR(AND(ISNUMBER(H908),H908&lt;=Scenario!$B$14),AND(ISNUMBER(I908),I908&lt;=Scenario!$B$14)),0,1))</f>
        <v>0</v>
      </c>
      <c r="V908" s="9" t="n">
        <f aca="false">IF(AND(U908=1,(Scenario!$B$14-E908)/60&gt;R908),1,0)</f>
        <v>0</v>
      </c>
      <c r="W908" s="9" t="n">
        <f aca="false">IF(OR(C908=Scenario!$B$22,C908=Scenario!$C$22),1,0)</f>
        <v>0</v>
      </c>
      <c r="X908" s="9" t="n">
        <f aca="false">IF(ISNUMBER(I908),1,0)</f>
        <v>0</v>
      </c>
      <c r="Y908" s="9" t="n">
        <f aca="false">MOD(INT(E908/86400)+3,7)</f>
        <v>0</v>
      </c>
      <c r="Z908" s="9" t="n">
        <f aca="false">MOD(INT(E908/3600),24)</f>
        <v>10</v>
      </c>
      <c r="AA908" s="6" t="s">
        <v>2061</v>
      </c>
    </row>
    <row r="909" customFormat="false" ht="15" hidden="false" customHeight="false" outlineLevel="0" collapsed="false">
      <c r="A909" s="6" t="s">
        <v>2062</v>
      </c>
      <c r="B909" s="6" t="s">
        <v>43</v>
      </c>
      <c r="C909" s="6" t="s">
        <v>46</v>
      </c>
      <c r="D909" s="6" t="s">
        <v>171</v>
      </c>
      <c r="E909" s="6" t="n">
        <v>1785146935</v>
      </c>
      <c r="F909" s="6" t="n">
        <v>1785147588</v>
      </c>
      <c r="G909" s="6" t="n">
        <v>1785147358</v>
      </c>
      <c r="H909" s="6" t="n">
        <v>1785157715</v>
      </c>
      <c r="J909" s="6" t="n">
        <v>0</v>
      </c>
      <c r="K909" s="6" t="n">
        <v>1</v>
      </c>
      <c r="L909" s="9" t="n">
        <f aca="false">IF(AND(E909&gt;=Scenario!$B$11,E909&lt;Scenario!$B$12),1,0)</f>
        <v>1</v>
      </c>
      <c r="M909" s="9" t="n">
        <f aca="false">IF(AND(L909=1,ISNUMBER(F909)),MAX(0,F909-E909)/60,"")</f>
        <v>10.8833333333333</v>
      </c>
      <c r="N909" s="9" t="n">
        <f aca="false">IF(AND(L909=1,ISNUMBER(G909)),MAX(0,G909-E909)/60,"")</f>
        <v>7.05</v>
      </c>
      <c r="O909" s="9" t="n">
        <f aca="false">IF(ISNUMBER(H909),IF(AND(H909&gt;=Scenario!$B$11,H909&lt;Scenario!$B$12),1,0),0)</f>
        <v>1</v>
      </c>
      <c r="P909" s="9" t="n">
        <f aca="false">IF(O909=1,MAX(0,H909-E909)/60,"")</f>
        <v>179.666666666667</v>
      </c>
      <c r="Q909" s="9" t="n">
        <f aca="false">INDEX(Scenario!$B$18:$B$20,MATCH(B909,Scenario!$A$18:$A$20,0))</f>
        <v>60</v>
      </c>
      <c r="R909" s="9" t="n">
        <f aca="false">INDEX(Scenario!$C$18:$C$20,MATCH(B909,Scenario!$A$18:$A$20,0))</f>
        <v>1440</v>
      </c>
      <c r="S909" s="9" t="n">
        <f aca="false">IF(ISNUMBER(M909),IF(M909&lt;=Q909,1,0),"")</f>
        <v>1</v>
      </c>
      <c r="T909" s="9" t="n">
        <f aca="false">IF(ISNUMBER(P909),IF(P909&lt;=R909,1,0),"")</f>
        <v>1</v>
      </c>
      <c r="U909" s="9" t="n">
        <f aca="false">IF(E909&gt;Scenario!$B$14,0,IF(OR(AND(ISNUMBER(H909),H909&lt;=Scenario!$B$14),AND(ISNUMBER(I909),I909&lt;=Scenario!$B$14)),0,1))</f>
        <v>0</v>
      </c>
      <c r="V909" s="9" t="n">
        <f aca="false">IF(AND(U909=1,(Scenario!$B$14-E909)/60&gt;R909),1,0)</f>
        <v>0</v>
      </c>
      <c r="W909" s="9" t="n">
        <f aca="false">IF(OR(C909=Scenario!$B$22,C909=Scenario!$C$22),1,0)</f>
        <v>1</v>
      </c>
      <c r="X909" s="9" t="n">
        <f aca="false">IF(ISNUMBER(I909),1,0)</f>
        <v>0</v>
      </c>
      <c r="Y909" s="9" t="n">
        <f aca="false">MOD(INT(E909/86400)+3,7)</f>
        <v>0</v>
      </c>
      <c r="Z909" s="9" t="n">
        <f aca="false">MOD(INT(E909/3600),24)</f>
        <v>10</v>
      </c>
      <c r="AA909" s="6" t="s">
        <v>2063</v>
      </c>
    </row>
    <row r="910" customFormat="false" ht="15" hidden="false" customHeight="false" outlineLevel="0" collapsed="false">
      <c r="A910" s="6" t="s">
        <v>2064</v>
      </c>
      <c r="B910" s="6" t="s">
        <v>44</v>
      </c>
      <c r="C910" s="6" t="s">
        <v>249</v>
      </c>
      <c r="D910" s="6" t="s">
        <v>170</v>
      </c>
      <c r="E910" s="6" t="n">
        <v>1785147298</v>
      </c>
      <c r="F910" s="6" t="n">
        <v>1785149922</v>
      </c>
      <c r="G910" s="6" t="n">
        <v>1785149756</v>
      </c>
      <c r="H910" s="6" t="n">
        <v>1785152402</v>
      </c>
      <c r="J910" s="6" t="n">
        <v>0</v>
      </c>
      <c r="K910" s="6" t="n">
        <v>0</v>
      </c>
      <c r="L910" s="9" t="n">
        <f aca="false">IF(AND(E910&gt;=Scenario!$B$11,E910&lt;Scenario!$B$12),1,0)</f>
        <v>1</v>
      </c>
      <c r="M910" s="9" t="n">
        <f aca="false">IF(AND(L910=1,ISNUMBER(F910)),MAX(0,F910-E910)/60,"")</f>
        <v>43.7333333333333</v>
      </c>
      <c r="N910" s="9" t="n">
        <f aca="false">IF(AND(L910=1,ISNUMBER(G910)),MAX(0,G910-E910)/60,"")</f>
        <v>40.9666666666667</v>
      </c>
      <c r="O910" s="9" t="n">
        <f aca="false">IF(ISNUMBER(H910),IF(AND(H910&gt;=Scenario!$B$11,H910&lt;Scenario!$B$12),1,0),0)</f>
        <v>1</v>
      </c>
      <c r="P910" s="9" t="n">
        <f aca="false">IF(O910=1,MAX(0,H910-E910)/60,"")</f>
        <v>85.0666666666667</v>
      </c>
      <c r="Q910" s="9" t="n">
        <f aca="false">INDEX(Scenario!$B$18:$B$20,MATCH(B910,Scenario!$A$18:$A$20,0))</f>
        <v>240</v>
      </c>
      <c r="R910" s="9" t="n">
        <f aca="false">INDEX(Scenario!$C$18:$C$20,MATCH(B910,Scenario!$A$18:$A$20,0))</f>
        <v>4320</v>
      </c>
      <c r="S910" s="9" t="n">
        <f aca="false">IF(ISNUMBER(M910),IF(M910&lt;=Q910,1,0),"")</f>
        <v>1</v>
      </c>
      <c r="T910" s="9" t="n">
        <f aca="false">IF(ISNUMBER(P910),IF(P910&lt;=R910,1,0),"")</f>
        <v>1</v>
      </c>
      <c r="U910" s="9" t="n">
        <f aca="false">IF(E910&gt;Scenario!$B$14,0,IF(OR(AND(ISNUMBER(H910),H910&lt;=Scenario!$B$14),AND(ISNUMBER(I910),I910&lt;=Scenario!$B$14)),0,1))</f>
        <v>0</v>
      </c>
      <c r="V910" s="9" t="n">
        <f aca="false">IF(AND(U910=1,(Scenario!$B$14-E910)/60&gt;R910),1,0)</f>
        <v>0</v>
      </c>
      <c r="W910" s="9" t="n">
        <f aca="false">IF(OR(C910=Scenario!$B$22,C910=Scenario!$C$22),1,0)</f>
        <v>0</v>
      </c>
      <c r="X910" s="9" t="n">
        <f aca="false">IF(ISNUMBER(I910),1,0)</f>
        <v>0</v>
      </c>
      <c r="Y910" s="9" t="n">
        <f aca="false">MOD(INT(E910/86400)+3,7)</f>
        <v>0</v>
      </c>
      <c r="Z910" s="9" t="n">
        <f aca="false">MOD(INT(E910/3600),24)</f>
        <v>10</v>
      </c>
      <c r="AA910" s="6" t="s">
        <v>2065</v>
      </c>
    </row>
    <row r="911" customFormat="false" ht="15" hidden="false" customHeight="false" outlineLevel="0" collapsed="false">
      <c r="A911" s="6" t="s">
        <v>2066</v>
      </c>
      <c r="B911" s="6" t="s">
        <v>43</v>
      </c>
      <c r="C911" s="6" t="s">
        <v>47</v>
      </c>
      <c r="D911" s="6" t="s">
        <v>171</v>
      </c>
      <c r="E911" s="6" t="n">
        <v>1785147304</v>
      </c>
      <c r="F911" s="6" t="n">
        <v>1785148745</v>
      </c>
      <c r="G911" s="6" t="n">
        <v>1785148587</v>
      </c>
      <c r="H911" s="6" t="n">
        <v>1785232877</v>
      </c>
      <c r="J911" s="6" t="n">
        <v>1</v>
      </c>
      <c r="K911" s="6" t="n">
        <v>1</v>
      </c>
      <c r="L911" s="9" t="n">
        <f aca="false">IF(AND(E911&gt;=Scenario!$B$11,E911&lt;Scenario!$B$12),1,0)</f>
        <v>1</v>
      </c>
      <c r="M911" s="9" t="n">
        <f aca="false">IF(AND(L911=1,ISNUMBER(F911)),MAX(0,F911-E911)/60,"")</f>
        <v>24.0166666666667</v>
      </c>
      <c r="N911" s="9" t="n">
        <f aca="false">IF(AND(L911=1,ISNUMBER(G911)),MAX(0,G911-E911)/60,"")</f>
        <v>21.3833333333333</v>
      </c>
      <c r="O911" s="9" t="n">
        <f aca="false">IF(ISNUMBER(H911),IF(AND(H911&gt;=Scenario!$B$11,H911&lt;Scenario!$B$12),1,0),0)</f>
        <v>1</v>
      </c>
      <c r="P911" s="9" t="n">
        <f aca="false">IF(O911=1,MAX(0,H911-E911)/60,"")</f>
        <v>1426.21666666667</v>
      </c>
      <c r="Q911" s="9" t="n">
        <f aca="false">INDEX(Scenario!$B$18:$B$20,MATCH(B911,Scenario!$A$18:$A$20,0))</f>
        <v>60</v>
      </c>
      <c r="R911" s="9" t="n">
        <f aca="false">INDEX(Scenario!$C$18:$C$20,MATCH(B911,Scenario!$A$18:$A$20,0))</f>
        <v>1440</v>
      </c>
      <c r="S911" s="9" t="n">
        <f aca="false">IF(ISNUMBER(M911),IF(M911&lt;=Q911,1,0),"")</f>
        <v>1</v>
      </c>
      <c r="T911" s="9" t="n">
        <f aca="false">IF(ISNUMBER(P911),IF(P911&lt;=R911,1,0),"")</f>
        <v>1</v>
      </c>
      <c r="U911" s="9" t="n">
        <f aca="false">IF(E911&gt;Scenario!$B$14,0,IF(OR(AND(ISNUMBER(H911),H911&lt;=Scenario!$B$14),AND(ISNUMBER(I911),I911&lt;=Scenario!$B$14)),0,1))</f>
        <v>0</v>
      </c>
      <c r="V911" s="9" t="n">
        <f aca="false">IF(AND(U911=1,(Scenario!$B$14-E911)/60&gt;R911),1,0)</f>
        <v>0</v>
      </c>
      <c r="W911" s="9" t="n">
        <f aca="false">IF(OR(C911=Scenario!$B$22,C911=Scenario!$C$22),1,0)</f>
        <v>1</v>
      </c>
      <c r="X911" s="9" t="n">
        <f aca="false">IF(ISNUMBER(I911),1,0)</f>
        <v>0</v>
      </c>
      <c r="Y911" s="9" t="n">
        <f aca="false">MOD(INT(E911/86400)+3,7)</f>
        <v>0</v>
      </c>
      <c r="Z911" s="9" t="n">
        <f aca="false">MOD(INT(E911/3600),24)</f>
        <v>10</v>
      </c>
      <c r="AA911" s="6" t="s">
        <v>2067</v>
      </c>
    </row>
    <row r="912" customFormat="false" ht="15" hidden="false" customHeight="false" outlineLevel="0" collapsed="false">
      <c r="A912" s="6" t="s">
        <v>2068</v>
      </c>
      <c r="B912" s="6" t="s">
        <v>42</v>
      </c>
      <c r="C912" s="6" t="s">
        <v>249</v>
      </c>
      <c r="D912" s="6" t="s">
        <v>170</v>
      </c>
      <c r="E912" s="6" t="n">
        <v>1785147352</v>
      </c>
      <c r="F912" s="6" t="n">
        <v>1785148090</v>
      </c>
      <c r="G912" s="6" t="n">
        <v>1785147922</v>
      </c>
      <c r="H912" s="6" t="n">
        <v>1785151972</v>
      </c>
      <c r="J912" s="6" t="n">
        <v>0</v>
      </c>
      <c r="K912" s="6" t="n">
        <v>0</v>
      </c>
      <c r="L912" s="9" t="n">
        <f aca="false">IF(AND(E912&gt;=Scenario!$B$11,E912&lt;Scenario!$B$12),1,0)</f>
        <v>1</v>
      </c>
      <c r="M912" s="9" t="n">
        <f aca="false">IF(AND(L912=1,ISNUMBER(F912)),MAX(0,F912-E912)/60,"")</f>
        <v>12.3</v>
      </c>
      <c r="N912" s="9" t="n">
        <f aca="false">IF(AND(L912=1,ISNUMBER(G912)),MAX(0,G912-E912)/60,"")</f>
        <v>9.5</v>
      </c>
      <c r="O912" s="9" t="n">
        <f aca="false">IF(ISNUMBER(H912),IF(AND(H912&gt;=Scenario!$B$11,H912&lt;Scenario!$B$12),1,0),0)</f>
        <v>1</v>
      </c>
      <c r="P912" s="9" t="n">
        <f aca="false">IF(O912=1,MAX(0,H912-E912)/60,"")</f>
        <v>77</v>
      </c>
      <c r="Q912" s="9" t="n">
        <f aca="false">INDEX(Scenario!$B$18:$B$20,MATCH(B912,Scenario!$A$18:$A$20,0))</f>
        <v>15</v>
      </c>
      <c r="R912" s="9" t="n">
        <f aca="false">INDEX(Scenario!$C$18:$C$20,MATCH(B912,Scenario!$A$18:$A$20,0))</f>
        <v>240</v>
      </c>
      <c r="S912" s="9" t="n">
        <f aca="false">IF(ISNUMBER(M912),IF(M912&lt;=Q912,1,0),"")</f>
        <v>1</v>
      </c>
      <c r="T912" s="9" t="n">
        <f aca="false">IF(ISNUMBER(P912),IF(P912&lt;=R912,1,0),"")</f>
        <v>1</v>
      </c>
      <c r="U912" s="9" t="n">
        <f aca="false">IF(E912&gt;Scenario!$B$14,0,IF(OR(AND(ISNUMBER(H912),H912&lt;=Scenario!$B$14),AND(ISNUMBER(I912),I912&lt;=Scenario!$B$14)),0,1))</f>
        <v>0</v>
      </c>
      <c r="V912" s="9" t="n">
        <f aca="false">IF(AND(U912=1,(Scenario!$B$14-E912)/60&gt;R912),1,0)</f>
        <v>0</v>
      </c>
      <c r="W912" s="9" t="n">
        <f aca="false">IF(OR(C912=Scenario!$B$22,C912=Scenario!$C$22),1,0)</f>
        <v>0</v>
      </c>
      <c r="X912" s="9" t="n">
        <f aca="false">IF(ISNUMBER(I912),1,0)</f>
        <v>0</v>
      </c>
      <c r="Y912" s="9" t="n">
        <f aca="false">MOD(INT(E912/86400)+3,7)</f>
        <v>0</v>
      </c>
      <c r="Z912" s="9" t="n">
        <f aca="false">MOD(INT(E912/3600),24)</f>
        <v>10</v>
      </c>
      <c r="AA912" s="6" t="s">
        <v>2069</v>
      </c>
    </row>
    <row r="913" customFormat="false" ht="15" hidden="false" customHeight="false" outlineLevel="0" collapsed="false">
      <c r="A913" s="6" t="s">
        <v>2070</v>
      </c>
      <c r="B913" s="6" t="s">
        <v>44</v>
      </c>
      <c r="C913" s="6" t="s">
        <v>249</v>
      </c>
      <c r="D913" s="6" t="s">
        <v>172</v>
      </c>
      <c r="E913" s="6" t="n">
        <v>1785148851</v>
      </c>
      <c r="F913" s="6" t="n">
        <v>1785148944</v>
      </c>
      <c r="G913" s="6" t="n">
        <v>1785148869</v>
      </c>
      <c r="H913" s="6" t="n">
        <v>1785154135</v>
      </c>
      <c r="J913" s="6" t="n">
        <v>0</v>
      </c>
      <c r="K913" s="6" t="n">
        <v>0</v>
      </c>
      <c r="L913" s="9" t="n">
        <f aca="false">IF(AND(E913&gt;=Scenario!$B$11,E913&lt;Scenario!$B$12),1,0)</f>
        <v>1</v>
      </c>
      <c r="M913" s="9" t="n">
        <f aca="false">IF(AND(L913=1,ISNUMBER(F913)),MAX(0,F913-E913)/60,"")</f>
        <v>1.55</v>
      </c>
      <c r="N913" s="9" t="n">
        <f aca="false">IF(AND(L913=1,ISNUMBER(G913)),MAX(0,G913-E913)/60,"")</f>
        <v>0.3</v>
      </c>
      <c r="O913" s="9" t="n">
        <f aca="false">IF(ISNUMBER(H913),IF(AND(H913&gt;=Scenario!$B$11,H913&lt;Scenario!$B$12),1,0),0)</f>
        <v>1</v>
      </c>
      <c r="P913" s="9" t="n">
        <f aca="false">IF(O913=1,MAX(0,H913-E913)/60,"")</f>
        <v>88.0666666666667</v>
      </c>
      <c r="Q913" s="9" t="n">
        <f aca="false">INDEX(Scenario!$B$18:$B$20,MATCH(B913,Scenario!$A$18:$A$20,0))</f>
        <v>240</v>
      </c>
      <c r="R913" s="9" t="n">
        <f aca="false">INDEX(Scenario!$C$18:$C$20,MATCH(B913,Scenario!$A$18:$A$20,0))</f>
        <v>4320</v>
      </c>
      <c r="S913" s="9" t="n">
        <f aca="false">IF(ISNUMBER(M913),IF(M913&lt;=Q913,1,0),"")</f>
        <v>1</v>
      </c>
      <c r="T913" s="9" t="n">
        <f aca="false">IF(ISNUMBER(P913),IF(P913&lt;=R913,1,0),"")</f>
        <v>1</v>
      </c>
      <c r="U913" s="9" t="n">
        <f aca="false">IF(E913&gt;Scenario!$B$14,0,IF(OR(AND(ISNUMBER(H913),H913&lt;=Scenario!$B$14),AND(ISNUMBER(I913),I913&lt;=Scenario!$B$14)),0,1))</f>
        <v>0</v>
      </c>
      <c r="V913" s="9" t="n">
        <f aca="false">IF(AND(U913=1,(Scenario!$B$14-E913)/60&gt;R913),1,0)</f>
        <v>0</v>
      </c>
      <c r="W913" s="9" t="n">
        <f aca="false">IF(OR(C913=Scenario!$B$22,C913=Scenario!$C$22),1,0)</f>
        <v>0</v>
      </c>
      <c r="X913" s="9" t="n">
        <f aca="false">IF(ISNUMBER(I913),1,0)</f>
        <v>0</v>
      </c>
      <c r="Y913" s="9" t="n">
        <f aca="false">MOD(INT(E913/86400)+3,7)</f>
        <v>0</v>
      </c>
      <c r="Z913" s="9" t="n">
        <f aca="false">MOD(INT(E913/3600),24)</f>
        <v>10</v>
      </c>
      <c r="AA913" s="6" t="s">
        <v>2071</v>
      </c>
    </row>
    <row r="914" customFormat="false" ht="15" hidden="false" customHeight="false" outlineLevel="0" collapsed="false">
      <c r="A914" s="6" t="s">
        <v>2072</v>
      </c>
      <c r="B914" s="6" t="s">
        <v>44</v>
      </c>
      <c r="C914" s="6" t="s">
        <v>249</v>
      </c>
      <c r="D914" s="6" t="s">
        <v>172</v>
      </c>
      <c r="E914" s="6" t="n">
        <v>1785149073</v>
      </c>
      <c r="F914" s="6" t="n">
        <v>1785149192</v>
      </c>
      <c r="G914" s="6" t="n">
        <v>1785149099</v>
      </c>
      <c r="H914" s="6" t="n">
        <v>1785150125</v>
      </c>
      <c r="J914" s="6" t="n">
        <v>0</v>
      </c>
      <c r="K914" s="6" t="n">
        <v>0</v>
      </c>
      <c r="L914" s="9" t="n">
        <f aca="false">IF(AND(E914&gt;=Scenario!$B$11,E914&lt;Scenario!$B$12),1,0)</f>
        <v>1</v>
      </c>
      <c r="M914" s="9" t="n">
        <f aca="false">IF(AND(L914=1,ISNUMBER(F914)),MAX(0,F914-E914)/60,"")</f>
        <v>1.98333333333333</v>
      </c>
      <c r="N914" s="9" t="n">
        <f aca="false">IF(AND(L914=1,ISNUMBER(G914)),MAX(0,G914-E914)/60,"")</f>
        <v>0.433333333333333</v>
      </c>
      <c r="O914" s="9" t="n">
        <f aca="false">IF(ISNUMBER(H914),IF(AND(H914&gt;=Scenario!$B$11,H914&lt;Scenario!$B$12),1,0),0)</f>
        <v>1</v>
      </c>
      <c r="P914" s="9" t="n">
        <f aca="false">IF(O914=1,MAX(0,H914-E914)/60,"")</f>
        <v>17.5333333333333</v>
      </c>
      <c r="Q914" s="9" t="n">
        <f aca="false">INDEX(Scenario!$B$18:$B$20,MATCH(B914,Scenario!$A$18:$A$20,0))</f>
        <v>240</v>
      </c>
      <c r="R914" s="9" t="n">
        <f aca="false">INDEX(Scenario!$C$18:$C$20,MATCH(B914,Scenario!$A$18:$A$20,0))</f>
        <v>4320</v>
      </c>
      <c r="S914" s="9" t="n">
        <f aca="false">IF(ISNUMBER(M914),IF(M914&lt;=Q914,1,0),"")</f>
        <v>1</v>
      </c>
      <c r="T914" s="9" t="n">
        <f aca="false">IF(ISNUMBER(P914),IF(P914&lt;=R914,1,0),"")</f>
        <v>1</v>
      </c>
      <c r="U914" s="9" t="n">
        <f aca="false">IF(E914&gt;Scenario!$B$14,0,IF(OR(AND(ISNUMBER(H914),H914&lt;=Scenario!$B$14),AND(ISNUMBER(I914),I914&lt;=Scenario!$B$14)),0,1))</f>
        <v>0</v>
      </c>
      <c r="V914" s="9" t="n">
        <f aca="false">IF(AND(U914=1,(Scenario!$B$14-E914)/60&gt;R914),1,0)</f>
        <v>0</v>
      </c>
      <c r="W914" s="9" t="n">
        <f aca="false">IF(OR(C914=Scenario!$B$22,C914=Scenario!$C$22),1,0)</f>
        <v>0</v>
      </c>
      <c r="X914" s="9" t="n">
        <f aca="false">IF(ISNUMBER(I914),1,0)</f>
        <v>0</v>
      </c>
      <c r="Y914" s="9" t="n">
        <f aca="false">MOD(INT(E914/86400)+3,7)</f>
        <v>0</v>
      </c>
      <c r="Z914" s="9" t="n">
        <f aca="false">MOD(INT(E914/3600),24)</f>
        <v>10</v>
      </c>
      <c r="AA914" s="6" t="s">
        <v>2073</v>
      </c>
    </row>
    <row r="915" customFormat="false" ht="15" hidden="false" customHeight="false" outlineLevel="0" collapsed="false">
      <c r="A915" s="6" t="s">
        <v>2074</v>
      </c>
      <c r="B915" s="6" t="s">
        <v>42</v>
      </c>
      <c r="C915" s="6" t="s">
        <v>249</v>
      </c>
      <c r="D915" s="6" t="s">
        <v>172</v>
      </c>
      <c r="E915" s="6" t="n">
        <v>1785149127</v>
      </c>
      <c r="F915" s="6" t="n">
        <v>1785149230</v>
      </c>
      <c r="G915" s="6" t="n">
        <v>1785149168</v>
      </c>
      <c r="H915" s="6" t="n">
        <v>1785150442</v>
      </c>
      <c r="J915" s="6" t="n">
        <v>0</v>
      </c>
      <c r="K915" s="6" t="n">
        <v>0</v>
      </c>
      <c r="L915" s="9" t="n">
        <f aca="false">IF(AND(E915&gt;=Scenario!$B$11,E915&lt;Scenario!$B$12),1,0)</f>
        <v>1</v>
      </c>
      <c r="M915" s="9" t="n">
        <f aca="false">IF(AND(L915=1,ISNUMBER(F915)),MAX(0,F915-E915)/60,"")</f>
        <v>1.71666666666667</v>
      </c>
      <c r="N915" s="9" t="n">
        <f aca="false">IF(AND(L915=1,ISNUMBER(G915)),MAX(0,G915-E915)/60,"")</f>
        <v>0.683333333333333</v>
      </c>
      <c r="O915" s="9" t="n">
        <f aca="false">IF(ISNUMBER(H915),IF(AND(H915&gt;=Scenario!$B$11,H915&lt;Scenario!$B$12),1,0),0)</f>
        <v>1</v>
      </c>
      <c r="P915" s="9" t="n">
        <f aca="false">IF(O915=1,MAX(0,H915-E915)/60,"")</f>
        <v>21.9166666666667</v>
      </c>
      <c r="Q915" s="9" t="n">
        <f aca="false">INDEX(Scenario!$B$18:$B$20,MATCH(B915,Scenario!$A$18:$A$20,0))</f>
        <v>15</v>
      </c>
      <c r="R915" s="9" t="n">
        <f aca="false">INDEX(Scenario!$C$18:$C$20,MATCH(B915,Scenario!$A$18:$A$20,0))</f>
        <v>240</v>
      </c>
      <c r="S915" s="9" t="n">
        <f aca="false">IF(ISNUMBER(M915),IF(M915&lt;=Q915,1,0),"")</f>
        <v>1</v>
      </c>
      <c r="T915" s="9" t="n">
        <f aca="false">IF(ISNUMBER(P915),IF(P915&lt;=R915,1,0),"")</f>
        <v>1</v>
      </c>
      <c r="U915" s="9" t="n">
        <f aca="false">IF(E915&gt;Scenario!$B$14,0,IF(OR(AND(ISNUMBER(H915),H915&lt;=Scenario!$B$14),AND(ISNUMBER(I915),I915&lt;=Scenario!$B$14)),0,1))</f>
        <v>0</v>
      </c>
      <c r="V915" s="9" t="n">
        <f aca="false">IF(AND(U915=1,(Scenario!$B$14-E915)/60&gt;R915),1,0)</f>
        <v>0</v>
      </c>
      <c r="W915" s="9" t="n">
        <f aca="false">IF(OR(C915=Scenario!$B$22,C915=Scenario!$C$22),1,0)</f>
        <v>0</v>
      </c>
      <c r="X915" s="9" t="n">
        <f aca="false">IF(ISNUMBER(I915),1,0)</f>
        <v>0</v>
      </c>
      <c r="Y915" s="9" t="n">
        <f aca="false">MOD(INT(E915/86400)+3,7)</f>
        <v>0</v>
      </c>
      <c r="Z915" s="9" t="n">
        <f aca="false">MOD(INT(E915/3600),24)</f>
        <v>10</v>
      </c>
      <c r="AA915" s="6" t="s">
        <v>2075</v>
      </c>
    </row>
    <row r="916" customFormat="false" ht="15" hidden="false" customHeight="false" outlineLevel="0" collapsed="false">
      <c r="A916" s="6" t="s">
        <v>2076</v>
      </c>
      <c r="B916" s="6" t="s">
        <v>44</v>
      </c>
      <c r="C916" s="6" t="s">
        <v>46</v>
      </c>
      <c r="D916" s="6" t="s">
        <v>172</v>
      </c>
      <c r="E916" s="6" t="n">
        <v>1785149453</v>
      </c>
      <c r="I916" s="6" t="n">
        <v>1785150084</v>
      </c>
      <c r="J916" s="6" t="n">
        <v>0</v>
      </c>
      <c r="K916" s="6" t="n">
        <v>0</v>
      </c>
      <c r="L916" s="9" t="n">
        <f aca="false">IF(AND(E916&gt;=Scenario!$B$11,E916&lt;Scenario!$B$12),1,0)</f>
        <v>1</v>
      </c>
      <c r="M916" s="0" t="str">
        <f aca="false">IF(AND(L916=1,ISNUMBER(F916)),MAX(0,F916-E916)/60,"")</f>
        <v/>
      </c>
      <c r="N916" s="0" t="str">
        <f aca="false">IF(AND(L916=1,ISNUMBER(G916)),MAX(0,G916-E916)/60,"")</f>
        <v/>
      </c>
      <c r="O916" s="9" t="n">
        <f aca="false">IF(ISNUMBER(H916),IF(AND(H916&gt;=Scenario!$B$11,H916&lt;Scenario!$B$12),1,0),0)</f>
        <v>0</v>
      </c>
      <c r="P916" s="0" t="str">
        <f aca="false">IF(O916=1,MAX(0,H916-E916)/60,"")</f>
        <v/>
      </c>
      <c r="Q916" s="9" t="n">
        <f aca="false">INDEX(Scenario!$B$18:$B$20,MATCH(B916,Scenario!$A$18:$A$20,0))</f>
        <v>240</v>
      </c>
      <c r="R916" s="9" t="n">
        <f aca="false">INDEX(Scenario!$C$18:$C$20,MATCH(B916,Scenario!$A$18:$A$20,0))</f>
        <v>4320</v>
      </c>
      <c r="S916" s="0" t="str">
        <f aca="false">IF(ISNUMBER(M916),IF(M916&lt;=Q916,1,0),"")</f>
        <v/>
      </c>
      <c r="T916" s="0" t="str">
        <f aca="false">IF(ISNUMBER(P916),IF(P916&lt;=R916,1,0),"")</f>
        <v/>
      </c>
      <c r="U916" s="9" t="n">
        <f aca="false">IF(E916&gt;Scenario!$B$14,0,IF(OR(AND(ISNUMBER(H916),H916&lt;=Scenario!$B$14),AND(ISNUMBER(I916),I916&lt;=Scenario!$B$14)),0,1))</f>
        <v>0</v>
      </c>
      <c r="V916" s="9" t="n">
        <f aca="false">IF(AND(U916=1,(Scenario!$B$14-E916)/60&gt;R916),1,0)</f>
        <v>0</v>
      </c>
      <c r="W916" s="9" t="n">
        <f aca="false">IF(OR(C916=Scenario!$B$22,C916=Scenario!$C$22),1,0)</f>
        <v>1</v>
      </c>
      <c r="X916" s="9" t="n">
        <f aca="false">IF(ISNUMBER(I916),1,0)</f>
        <v>1</v>
      </c>
      <c r="Y916" s="9" t="n">
        <f aca="false">MOD(INT(E916/86400)+3,7)</f>
        <v>0</v>
      </c>
      <c r="Z916" s="9" t="n">
        <f aca="false">MOD(INT(E916/3600),24)</f>
        <v>10</v>
      </c>
      <c r="AA916" s="6" t="s">
        <v>2077</v>
      </c>
    </row>
    <row r="917" customFormat="false" ht="15" hidden="false" customHeight="false" outlineLevel="0" collapsed="false">
      <c r="A917" s="6" t="s">
        <v>2078</v>
      </c>
      <c r="B917" s="6" t="s">
        <v>44</v>
      </c>
      <c r="C917" s="6" t="s">
        <v>46</v>
      </c>
      <c r="D917" s="6" t="s">
        <v>171</v>
      </c>
      <c r="E917" s="6" t="n">
        <v>1785149690</v>
      </c>
      <c r="I917" s="6" t="n">
        <v>1785149902</v>
      </c>
      <c r="J917" s="6" t="n">
        <v>0</v>
      </c>
      <c r="K917" s="6" t="n">
        <v>0</v>
      </c>
      <c r="L917" s="9" t="n">
        <f aca="false">IF(AND(E917&gt;=Scenario!$B$11,E917&lt;Scenario!$B$12),1,0)</f>
        <v>1</v>
      </c>
      <c r="M917" s="0" t="str">
        <f aca="false">IF(AND(L917=1,ISNUMBER(F917)),MAX(0,F917-E917)/60,"")</f>
        <v/>
      </c>
      <c r="N917" s="0" t="str">
        <f aca="false">IF(AND(L917=1,ISNUMBER(G917)),MAX(0,G917-E917)/60,"")</f>
        <v/>
      </c>
      <c r="O917" s="9" t="n">
        <f aca="false">IF(ISNUMBER(H917),IF(AND(H917&gt;=Scenario!$B$11,H917&lt;Scenario!$B$12),1,0),0)</f>
        <v>0</v>
      </c>
      <c r="P917" s="0" t="str">
        <f aca="false">IF(O917=1,MAX(0,H917-E917)/60,"")</f>
        <v/>
      </c>
      <c r="Q917" s="9" t="n">
        <f aca="false">INDEX(Scenario!$B$18:$B$20,MATCH(B917,Scenario!$A$18:$A$20,0))</f>
        <v>240</v>
      </c>
      <c r="R917" s="9" t="n">
        <f aca="false">INDEX(Scenario!$C$18:$C$20,MATCH(B917,Scenario!$A$18:$A$20,0))</f>
        <v>4320</v>
      </c>
      <c r="S917" s="0" t="str">
        <f aca="false">IF(ISNUMBER(M917),IF(M917&lt;=Q917,1,0),"")</f>
        <v/>
      </c>
      <c r="T917" s="0" t="str">
        <f aca="false">IF(ISNUMBER(P917),IF(P917&lt;=R917,1,0),"")</f>
        <v/>
      </c>
      <c r="U917" s="9" t="n">
        <f aca="false">IF(E917&gt;Scenario!$B$14,0,IF(OR(AND(ISNUMBER(H917),H917&lt;=Scenario!$B$14),AND(ISNUMBER(I917),I917&lt;=Scenario!$B$14)),0,1))</f>
        <v>0</v>
      </c>
      <c r="V917" s="9" t="n">
        <f aca="false">IF(AND(U917=1,(Scenario!$B$14-E917)/60&gt;R917),1,0)</f>
        <v>0</v>
      </c>
      <c r="W917" s="9" t="n">
        <f aca="false">IF(OR(C917=Scenario!$B$22,C917=Scenario!$C$22),1,0)</f>
        <v>1</v>
      </c>
      <c r="X917" s="9" t="n">
        <f aca="false">IF(ISNUMBER(I917),1,0)</f>
        <v>1</v>
      </c>
      <c r="Y917" s="9" t="n">
        <f aca="false">MOD(INT(E917/86400)+3,7)</f>
        <v>0</v>
      </c>
      <c r="Z917" s="9" t="n">
        <f aca="false">MOD(INT(E917/3600),24)</f>
        <v>10</v>
      </c>
      <c r="AA917" s="6" t="s">
        <v>2079</v>
      </c>
    </row>
    <row r="918" customFormat="false" ht="15" hidden="false" customHeight="false" outlineLevel="0" collapsed="false">
      <c r="A918" s="6" t="s">
        <v>2080</v>
      </c>
      <c r="B918" s="6" t="s">
        <v>44</v>
      </c>
      <c r="C918" s="6" t="s">
        <v>249</v>
      </c>
      <c r="D918" s="6" t="s">
        <v>172</v>
      </c>
      <c r="E918" s="6" t="n">
        <v>1785149860</v>
      </c>
      <c r="F918" s="6" t="n">
        <v>1785150339</v>
      </c>
      <c r="G918" s="6" t="n">
        <v>1785150138</v>
      </c>
      <c r="H918" s="6" t="n">
        <v>1785151421</v>
      </c>
      <c r="J918" s="6" t="n">
        <v>0</v>
      </c>
      <c r="K918" s="6" t="n">
        <v>0</v>
      </c>
      <c r="L918" s="9" t="n">
        <f aca="false">IF(AND(E918&gt;=Scenario!$B$11,E918&lt;Scenario!$B$12),1,0)</f>
        <v>1</v>
      </c>
      <c r="M918" s="9" t="n">
        <f aca="false">IF(AND(L918=1,ISNUMBER(F918)),MAX(0,F918-E918)/60,"")</f>
        <v>7.98333333333333</v>
      </c>
      <c r="N918" s="9" t="n">
        <f aca="false">IF(AND(L918=1,ISNUMBER(G918)),MAX(0,G918-E918)/60,"")</f>
        <v>4.63333333333333</v>
      </c>
      <c r="O918" s="9" t="n">
        <f aca="false">IF(ISNUMBER(H918),IF(AND(H918&gt;=Scenario!$B$11,H918&lt;Scenario!$B$12),1,0),0)</f>
        <v>1</v>
      </c>
      <c r="P918" s="9" t="n">
        <f aca="false">IF(O918=1,MAX(0,H918-E918)/60,"")</f>
        <v>26.0166666666667</v>
      </c>
      <c r="Q918" s="9" t="n">
        <f aca="false">INDEX(Scenario!$B$18:$B$20,MATCH(B918,Scenario!$A$18:$A$20,0))</f>
        <v>240</v>
      </c>
      <c r="R918" s="9" t="n">
        <f aca="false">INDEX(Scenario!$C$18:$C$20,MATCH(B918,Scenario!$A$18:$A$20,0))</f>
        <v>4320</v>
      </c>
      <c r="S918" s="9" t="n">
        <f aca="false">IF(ISNUMBER(M918),IF(M918&lt;=Q918,1,0),"")</f>
        <v>1</v>
      </c>
      <c r="T918" s="9" t="n">
        <f aca="false">IF(ISNUMBER(P918),IF(P918&lt;=R918,1,0),"")</f>
        <v>1</v>
      </c>
      <c r="U918" s="9" t="n">
        <f aca="false">IF(E918&gt;Scenario!$B$14,0,IF(OR(AND(ISNUMBER(H918),H918&lt;=Scenario!$B$14),AND(ISNUMBER(I918),I918&lt;=Scenario!$B$14)),0,1))</f>
        <v>0</v>
      </c>
      <c r="V918" s="9" t="n">
        <f aca="false">IF(AND(U918=1,(Scenario!$B$14-E918)/60&gt;R918),1,0)</f>
        <v>0</v>
      </c>
      <c r="W918" s="9" t="n">
        <f aca="false">IF(OR(C918=Scenario!$B$22,C918=Scenario!$C$22),1,0)</f>
        <v>0</v>
      </c>
      <c r="X918" s="9" t="n">
        <f aca="false">IF(ISNUMBER(I918),1,0)</f>
        <v>0</v>
      </c>
      <c r="Y918" s="9" t="n">
        <f aca="false">MOD(INT(E918/86400)+3,7)</f>
        <v>0</v>
      </c>
      <c r="Z918" s="9" t="n">
        <f aca="false">MOD(INT(E918/3600),24)</f>
        <v>10</v>
      </c>
      <c r="AA918" s="6" t="s">
        <v>2081</v>
      </c>
    </row>
    <row r="919" customFormat="false" ht="15" hidden="false" customHeight="false" outlineLevel="0" collapsed="false">
      <c r="A919" s="6" t="s">
        <v>2082</v>
      </c>
      <c r="B919" s="6" t="s">
        <v>44</v>
      </c>
      <c r="C919" s="6" t="s">
        <v>46</v>
      </c>
      <c r="D919" s="6" t="s">
        <v>171</v>
      </c>
      <c r="E919" s="6" t="n">
        <v>1785149964</v>
      </c>
      <c r="I919" s="6" t="n">
        <v>1785150420</v>
      </c>
      <c r="J919" s="6" t="n">
        <v>0</v>
      </c>
      <c r="K919" s="6" t="n">
        <v>0</v>
      </c>
      <c r="L919" s="9" t="n">
        <f aca="false">IF(AND(E919&gt;=Scenario!$B$11,E919&lt;Scenario!$B$12),1,0)</f>
        <v>1</v>
      </c>
      <c r="M919" s="0" t="str">
        <f aca="false">IF(AND(L919=1,ISNUMBER(F919)),MAX(0,F919-E919)/60,"")</f>
        <v/>
      </c>
      <c r="N919" s="0" t="str">
        <f aca="false">IF(AND(L919=1,ISNUMBER(G919)),MAX(0,G919-E919)/60,"")</f>
        <v/>
      </c>
      <c r="O919" s="9" t="n">
        <f aca="false">IF(ISNUMBER(H919),IF(AND(H919&gt;=Scenario!$B$11,H919&lt;Scenario!$B$12),1,0),0)</f>
        <v>0</v>
      </c>
      <c r="P919" s="0" t="str">
        <f aca="false">IF(O919=1,MAX(0,H919-E919)/60,"")</f>
        <v/>
      </c>
      <c r="Q919" s="9" t="n">
        <f aca="false">INDEX(Scenario!$B$18:$B$20,MATCH(B919,Scenario!$A$18:$A$20,0))</f>
        <v>240</v>
      </c>
      <c r="R919" s="9" t="n">
        <f aca="false">INDEX(Scenario!$C$18:$C$20,MATCH(B919,Scenario!$A$18:$A$20,0))</f>
        <v>4320</v>
      </c>
      <c r="S919" s="0" t="str">
        <f aca="false">IF(ISNUMBER(M919),IF(M919&lt;=Q919,1,0),"")</f>
        <v/>
      </c>
      <c r="T919" s="0" t="str">
        <f aca="false">IF(ISNUMBER(P919),IF(P919&lt;=R919,1,0),"")</f>
        <v/>
      </c>
      <c r="U919" s="9" t="n">
        <f aca="false">IF(E919&gt;Scenario!$B$14,0,IF(OR(AND(ISNUMBER(H919),H919&lt;=Scenario!$B$14),AND(ISNUMBER(I919),I919&lt;=Scenario!$B$14)),0,1))</f>
        <v>0</v>
      </c>
      <c r="V919" s="9" t="n">
        <f aca="false">IF(AND(U919=1,(Scenario!$B$14-E919)/60&gt;R919),1,0)</f>
        <v>0</v>
      </c>
      <c r="W919" s="9" t="n">
        <f aca="false">IF(OR(C919=Scenario!$B$22,C919=Scenario!$C$22),1,0)</f>
        <v>1</v>
      </c>
      <c r="X919" s="9" t="n">
        <f aca="false">IF(ISNUMBER(I919),1,0)</f>
        <v>1</v>
      </c>
      <c r="Y919" s="9" t="n">
        <f aca="false">MOD(INT(E919/86400)+3,7)</f>
        <v>0</v>
      </c>
      <c r="Z919" s="9" t="n">
        <f aca="false">MOD(INT(E919/3600),24)</f>
        <v>10</v>
      </c>
      <c r="AA919" s="6" t="s">
        <v>2083</v>
      </c>
    </row>
    <row r="920" customFormat="false" ht="15" hidden="false" customHeight="false" outlineLevel="0" collapsed="false">
      <c r="A920" s="6" t="s">
        <v>2084</v>
      </c>
      <c r="B920" s="6" t="s">
        <v>42</v>
      </c>
      <c r="C920" s="6" t="s">
        <v>249</v>
      </c>
      <c r="D920" s="6" t="s">
        <v>171</v>
      </c>
      <c r="E920" s="6" t="n">
        <v>1785150471</v>
      </c>
      <c r="F920" s="6" t="n">
        <v>1785151068</v>
      </c>
      <c r="G920" s="6" t="n">
        <v>1785150970</v>
      </c>
      <c r="H920" s="6" t="n">
        <v>1785153896</v>
      </c>
      <c r="J920" s="6" t="n">
        <v>0</v>
      </c>
      <c r="K920" s="6" t="n">
        <v>0</v>
      </c>
      <c r="L920" s="9" t="n">
        <f aca="false">IF(AND(E920&gt;=Scenario!$B$11,E920&lt;Scenario!$B$12),1,0)</f>
        <v>1</v>
      </c>
      <c r="M920" s="9" t="n">
        <f aca="false">IF(AND(L920=1,ISNUMBER(F920)),MAX(0,F920-E920)/60,"")</f>
        <v>9.95</v>
      </c>
      <c r="N920" s="9" t="n">
        <f aca="false">IF(AND(L920=1,ISNUMBER(G920)),MAX(0,G920-E920)/60,"")</f>
        <v>8.31666666666667</v>
      </c>
      <c r="O920" s="9" t="n">
        <f aca="false">IF(ISNUMBER(H920),IF(AND(H920&gt;=Scenario!$B$11,H920&lt;Scenario!$B$12),1,0),0)</f>
        <v>1</v>
      </c>
      <c r="P920" s="9" t="n">
        <f aca="false">IF(O920=1,MAX(0,H920-E920)/60,"")</f>
        <v>57.0833333333333</v>
      </c>
      <c r="Q920" s="9" t="n">
        <f aca="false">INDEX(Scenario!$B$18:$B$20,MATCH(B920,Scenario!$A$18:$A$20,0))</f>
        <v>15</v>
      </c>
      <c r="R920" s="9" t="n">
        <f aca="false">INDEX(Scenario!$C$18:$C$20,MATCH(B920,Scenario!$A$18:$A$20,0))</f>
        <v>240</v>
      </c>
      <c r="S920" s="9" t="n">
        <f aca="false">IF(ISNUMBER(M920),IF(M920&lt;=Q920,1,0),"")</f>
        <v>1</v>
      </c>
      <c r="T920" s="9" t="n">
        <f aca="false">IF(ISNUMBER(P920),IF(P920&lt;=R920,1,0),"")</f>
        <v>1</v>
      </c>
      <c r="U920" s="9" t="n">
        <f aca="false">IF(E920&gt;Scenario!$B$14,0,IF(OR(AND(ISNUMBER(H920),H920&lt;=Scenario!$B$14),AND(ISNUMBER(I920),I920&lt;=Scenario!$B$14)),0,1))</f>
        <v>0</v>
      </c>
      <c r="V920" s="9" t="n">
        <f aca="false">IF(AND(U920=1,(Scenario!$B$14-E920)/60&gt;R920),1,0)</f>
        <v>0</v>
      </c>
      <c r="W920" s="9" t="n">
        <f aca="false">IF(OR(C920=Scenario!$B$22,C920=Scenario!$C$22),1,0)</f>
        <v>0</v>
      </c>
      <c r="X920" s="9" t="n">
        <f aca="false">IF(ISNUMBER(I920),1,0)</f>
        <v>0</v>
      </c>
      <c r="Y920" s="9" t="n">
        <f aca="false">MOD(INT(E920/86400)+3,7)</f>
        <v>0</v>
      </c>
      <c r="Z920" s="9" t="n">
        <f aca="false">MOD(INT(E920/3600),24)</f>
        <v>11</v>
      </c>
      <c r="AA920" s="6" t="s">
        <v>2085</v>
      </c>
    </row>
    <row r="921" customFormat="false" ht="15" hidden="false" customHeight="false" outlineLevel="0" collapsed="false">
      <c r="A921" s="6" t="s">
        <v>2086</v>
      </c>
      <c r="B921" s="6" t="s">
        <v>43</v>
      </c>
      <c r="C921" s="6" t="s">
        <v>46</v>
      </c>
      <c r="D921" s="6" t="s">
        <v>171</v>
      </c>
      <c r="E921" s="6" t="n">
        <v>1785152018</v>
      </c>
      <c r="F921" s="6" t="n">
        <v>1785152146</v>
      </c>
      <c r="G921" s="6" t="n">
        <v>1785152042</v>
      </c>
      <c r="H921" s="6" t="n">
        <v>1785158158</v>
      </c>
      <c r="J921" s="6" t="n">
        <v>0</v>
      </c>
      <c r="K921" s="6" t="n">
        <v>1</v>
      </c>
      <c r="L921" s="9" t="n">
        <f aca="false">IF(AND(E921&gt;=Scenario!$B$11,E921&lt;Scenario!$B$12),1,0)</f>
        <v>1</v>
      </c>
      <c r="M921" s="9" t="n">
        <f aca="false">IF(AND(L921=1,ISNUMBER(F921)),MAX(0,F921-E921)/60,"")</f>
        <v>2.13333333333333</v>
      </c>
      <c r="N921" s="9" t="n">
        <f aca="false">IF(AND(L921=1,ISNUMBER(G921)),MAX(0,G921-E921)/60,"")</f>
        <v>0.4</v>
      </c>
      <c r="O921" s="9" t="n">
        <f aca="false">IF(ISNUMBER(H921),IF(AND(H921&gt;=Scenario!$B$11,H921&lt;Scenario!$B$12),1,0),0)</f>
        <v>1</v>
      </c>
      <c r="P921" s="9" t="n">
        <f aca="false">IF(O921=1,MAX(0,H921-E921)/60,"")</f>
        <v>102.333333333333</v>
      </c>
      <c r="Q921" s="9" t="n">
        <f aca="false">INDEX(Scenario!$B$18:$B$20,MATCH(B921,Scenario!$A$18:$A$20,0))</f>
        <v>60</v>
      </c>
      <c r="R921" s="9" t="n">
        <f aca="false">INDEX(Scenario!$C$18:$C$20,MATCH(B921,Scenario!$A$18:$A$20,0))</f>
        <v>1440</v>
      </c>
      <c r="S921" s="9" t="n">
        <f aca="false">IF(ISNUMBER(M921),IF(M921&lt;=Q921,1,0),"")</f>
        <v>1</v>
      </c>
      <c r="T921" s="9" t="n">
        <f aca="false">IF(ISNUMBER(P921),IF(P921&lt;=R921,1,0),"")</f>
        <v>1</v>
      </c>
      <c r="U921" s="9" t="n">
        <f aca="false">IF(E921&gt;Scenario!$B$14,0,IF(OR(AND(ISNUMBER(H921),H921&lt;=Scenario!$B$14),AND(ISNUMBER(I921),I921&lt;=Scenario!$B$14)),0,1))</f>
        <v>0</v>
      </c>
      <c r="V921" s="9" t="n">
        <f aca="false">IF(AND(U921=1,(Scenario!$B$14-E921)/60&gt;R921),1,0)</f>
        <v>0</v>
      </c>
      <c r="W921" s="9" t="n">
        <f aca="false">IF(OR(C921=Scenario!$B$22,C921=Scenario!$C$22),1,0)</f>
        <v>1</v>
      </c>
      <c r="X921" s="9" t="n">
        <f aca="false">IF(ISNUMBER(I921),1,0)</f>
        <v>0</v>
      </c>
      <c r="Y921" s="9" t="n">
        <f aca="false">MOD(INT(E921/86400)+3,7)</f>
        <v>0</v>
      </c>
      <c r="Z921" s="9" t="n">
        <f aca="false">MOD(INT(E921/3600),24)</f>
        <v>11</v>
      </c>
      <c r="AA921" s="6" t="s">
        <v>2087</v>
      </c>
    </row>
    <row r="922" customFormat="false" ht="15" hidden="false" customHeight="false" outlineLevel="0" collapsed="false">
      <c r="A922" s="6" t="s">
        <v>2088</v>
      </c>
      <c r="B922" s="6" t="s">
        <v>43</v>
      </c>
      <c r="C922" s="6" t="s">
        <v>288</v>
      </c>
      <c r="D922" s="6" t="s">
        <v>170</v>
      </c>
      <c r="E922" s="6" t="n">
        <v>1785152042</v>
      </c>
      <c r="F922" s="6" t="n">
        <v>1785152181</v>
      </c>
      <c r="G922" s="6" t="n">
        <v>1785152099</v>
      </c>
      <c r="H922" s="6" t="n">
        <v>1785153228</v>
      </c>
      <c r="J922" s="6" t="n">
        <v>0</v>
      </c>
      <c r="K922" s="6" t="n">
        <v>0</v>
      </c>
      <c r="L922" s="9" t="n">
        <f aca="false">IF(AND(E922&gt;=Scenario!$B$11,E922&lt;Scenario!$B$12),1,0)</f>
        <v>1</v>
      </c>
      <c r="M922" s="9" t="n">
        <f aca="false">IF(AND(L922=1,ISNUMBER(F922)),MAX(0,F922-E922)/60,"")</f>
        <v>2.31666666666667</v>
      </c>
      <c r="N922" s="9" t="n">
        <f aca="false">IF(AND(L922=1,ISNUMBER(G922)),MAX(0,G922-E922)/60,"")</f>
        <v>0.95</v>
      </c>
      <c r="O922" s="9" t="n">
        <f aca="false">IF(ISNUMBER(H922),IF(AND(H922&gt;=Scenario!$B$11,H922&lt;Scenario!$B$12),1,0),0)</f>
        <v>1</v>
      </c>
      <c r="P922" s="9" t="n">
        <f aca="false">IF(O922=1,MAX(0,H922-E922)/60,"")</f>
        <v>19.7666666666667</v>
      </c>
      <c r="Q922" s="9" t="n">
        <f aca="false">INDEX(Scenario!$B$18:$B$20,MATCH(B922,Scenario!$A$18:$A$20,0))</f>
        <v>60</v>
      </c>
      <c r="R922" s="9" t="n">
        <f aca="false">INDEX(Scenario!$C$18:$C$20,MATCH(B922,Scenario!$A$18:$A$20,0))</f>
        <v>1440</v>
      </c>
      <c r="S922" s="9" t="n">
        <f aca="false">IF(ISNUMBER(M922),IF(M922&lt;=Q922,1,0),"")</f>
        <v>1</v>
      </c>
      <c r="T922" s="9" t="n">
        <f aca="false">IF(ISNUMBER(P922),IF(P922&lt;=R922,1,0),"")</f>
        <v>1</v>
      </c>
      <c r="U922" s="9" t="n">
        <f aca="false">IF(E922&gt;Scenario!$B$14,0,IF(OR(AND(ISNUMBER(H922),H922&lt;=Scenario!$B$14),AND(ISNUMBER(I922),I922&lt;=Scenario!$B$14)),0,1))</f>
        <v>0</v>
      </c>
      <c r="V922" s="9" t="n">
        <f aca="false">IF(AND(U922=1,(Scenario!$B$14-E922)/60&gt;R922),1,0)</f>
        <v>0</v>
      </c>
      <c r="W922" s="9" t="n">
        <f aca="false">IF(OR(C922=Scenario!$B$22,C922=Scenario!$C$22),1,0)</f>
        <v>0</v>
      </c>
      <c r="X922" s="9" t="n">
        <f aca="false">IF(ISNUMBER(I922),1,0)</f>
        <v>0</v>
      </c>
      <c r="Y922" s="9" t="n">
        <f aca="false">MOD(INT(E922/86400)+3,7)</f>
        <v>0</v>
      </c>
      <c r="Z922" s="9" t="n">
        <f aca="false">MOD(INT(E922/3600),24)</f>
        <v>11</v>
      </c>
      <c r="AA922" s="6" t="s">
        <v>2089</v>
      </c>
    </row>
    <row r="923" customFormat="false" ht="15" hidden="false" customHeight="false" outlineLevel="0" collapsed="false">
      <c r="A923" s="6" t="s">
        <v>2090</v>
      </c>
      <c r="B923" s="6" t="s">
        <v>44</v>
      </c>
      <c r="C923" s="6" t="s">
        <v>47</v>
      </c>
      <c r="D923" s="6" t="s">
        <v>172</v>
      </c>
      <c r="E923" s="6" t="n">
        <v>1785152256</v>
      </c>
      <c r="F923" s="6" t="n">
        <v>1785152532</v>
      </c>
      <c r="G923" s="6" t="n">
        <v>1785152293</v>
      </c>
      <c r="H923" s="6" t="n">
        <v>1785155664</v>
      </c>
      <c r="J923" s="6" t="n">
        <v>0</v>
      </c>
      <c r="K923" s="6" t="n">
        <v>0</v>
      </c>
      <c r="L923" s="9" t="n">
        <f aca="false">IF(AND(E923&gt;=Scenario!$B$11,E923&lt;Scenario!$B$12),1,0)</f>
        <v>1</v>
      </c>
      <c r="M923" s="9" t="n">
        <f aca="false">IF(AND(L923=1,ISNUMBER(F923)),MAX(0,F923-E923)/60,"")</f>
        <v>4.6</v>
      </c>
      <c r="N923" s="9" t="n">
        <f aca="false">IF(AND(L923=1,ISNUMBER(G923)),MAX(0,G923-E923)/60,"")</f>
        <v>0.616666666666667</v>
      </c>
      <c r="O923" s="9" t="n">
        <f aca="false">IF(ISNUMBER(H923),IF(AND(H923&gt;=Scenario!$B$11,H923&lt;Scenario!$B$12),1,0),0)</f>
        <v>1</v>
      </c>
      <c r="P923" s="9" t="n">
        <f aca="false">IF(O923=1,MAX(0,H923-E923)/60,"")</f>
        <v>56.8</v>
      </c>
      <c r="Q923" s="9" t="n">
        <f aca="false">INDEX(Scenario!$B$18:$B$20,MATCH(B923,Scenario!$A$18:$A$20,0))</f>
        <v>240</v>
      </c>
      <c r="R923" s="9" t="n">
        <f aca="false">INDEX(Scenario!$C$18:$C$20,MATCH(B923,Scenario!$A$18:$A$20,0))</f>
        <v>4320</v>
      </c>
      <c r="S923" s="9" t="n">
        <f aca="false">IF(ISNUMBER(M923),IF(M923&lt;=Q923,1,0),"")</f>
        <v>1</v>
      </c>
      <c r="T923" s="9" t="n">
        <f aca="false">IF(ISNUMBER(P923),IF(P923&lt;=R923,1,0),"")</f>
        <v>1</v>
      </c>
      <c r="U923" s="9" t="n">
        <f aca="false">IF(E923&gt;Scenario!$B$14,0,IF(OR(AND(ISNUMBER(H923),H923&lt;=Scenario!$B$14),AND(ISNUMBER(I923),I923&lt;=Scenario!$B$14)),0,1))</f>
        <v>0</v>
      </c>
      <c r="V923" s="9" t="n">
        <f aca="false">IF(AND(U923=1,(Scenario!$B$14-E923)/60&gt;R923),1,0)</f>
        <v>0</v>
      </c>
      <c r="W923" s="9" t="n">
        <f aca="false">IF(OR(C923=Scenario!$B$22,C923=Scenario!$C$22),1,0)</f>
        <v>1</v>
      </c>
      <c r="X923" s="9" t="n">
        <f aca="false">IF(ISNUMBER(I923),1,0)</f>
        <v>0</v>
      </c>
      <c r="Y923" s="9" t="n">
        <f aca="false">MOD(INT(E923/86400)+3,7)</f>
        <v>0</v>
      </c>
      <c r="Z923" s="9" t="n">
        <f aca="false">MOD(INT(E923/3600),24)</f>
        <v>11</v>
      </c>
      <c r="AA923" s="6" t="s">
        <v>2091</v>
      </c>
    </row>
    <row r="924" customFormat="false" ht="15" hidden="false" customHeight="false" outlineLevel="0" collapsed="false">
      <c r="A924" s="6" t="s">
        <v>2092</v>
      </c>
      <c r="B924" s="6" t="s">
        <v>44</v>
      </c>
      <c r="C924" s="6" t="s">
        <v>46</v>
      </c>
      <c r="D924" s="6" t="s">
        <v>171</v>
      </c>
      <c r="E924" s="6" t="n">
        <v>1785154893</v>
      </c>
      <c r="F924" s="6" t="n">
        <v>1785155025</v>
      </c>
      <c r="G924" s="6" t="n">
        <v>1785154939</v>
      </c>
      <c r="H924" s="6" t="n">
        <v>1785157755</v>
      </c>
      <c r="J924" s="6" t="n">
        <v>0</v>
      </c>
      <c r="K924" s="6" t="n">
        <v>0</v>
      </c>
      <c r="L924" s="9" t="n">
        <f aca="false">IF(AND(E924&gt;=Scenario!$B$11,E924&lt;Scenario!$B$12),1,0)</f>
        <v>1</v>
      </c>
      <c r="M924" s="9" t="n">
        <f aca="false">IF(AND(L924=1,ISNUMBER(F924)),MAX(0,F924-E924)/60,"")</f>
        <v>2.2</v>
      </c>
      <c r="N924" s="9" t="n">
        <f aca="false">IF(AND(L924=1,ISNUMBER(G924)),MAX(0,G924-E924)/60,"")</f>
        <v>0.766666666666667</v>
      </c>
      <c r="O924" s="9" t="n">
        <f aca="false">IF(ISNUMBER(H924),IF(AND(H924&gt;=Scenario!$B$11,H924&lt;Scenario!$B$12),1,0),0)</f>
        <v>1</v>
      </c>
      <c r="P924" s="9" t="n">
        <f aca="false">IF(O924=1,MAX(0,H924-E924)/60,"")</f>
        <v>47.7</v>
      </c>
      <c r="Q924" s="9" t="n">
        <f aca="false">INDEX(Scenario!$B$18:$B$20,MATCH(B924,Scenario!$A$18:$A$20,0))</f>
        <v>240</v>
      </c>
      <c r="R924" s="9" t="n">
        <f aca="false">INDEX(Scenario!$C$18:$C$20,MATCH(B924,Scenario!$A$18:$A$20,0))</f>
        <v>4320</v>
      </c>
      <c r="S924" s="9" t="n">
        <f aca="false">IF(ISNUMBER(M924),IF(M924&lt;=Q924,1,0),"")</f>
        <v>1</v>
      </c>
      <c r="T924" s="9" t="n">
        <f aca="false">IF(ISNUMBER(P924),IF(P924&lt;=R924,1,0),"")</f>
        <v>1</v>
      </c>
      <c r="U924" s="9" t="n">
        <f aca="false">IF(E924&gt;Scenario!$B$14,0,IF(OR(AND(ISNUMBER(H924),H924&lt;=Scenario!$B$14),AND(ISNUMBER(I924),I924&lt;=Scenario!$B$14)),0,1))</f>
        <v>0</v>
      </c>
      <c r="V924" s="9" t="n">
        <f aca="false">IF(AND(U924=1,(Scenario!$B$14-E924)/60&gt;R924),1,0)</f>
        <v>0</v>
      </c>
      <c r="W924" s="9" t="n">
        <f aca="false">IF(OR(C924=Scenario!$B$22,C924=Scenario!$C$22),1,0)</f>
        <v>1</v>
      </c>
      <c r="X924" s="9" t="n">
        <f aca="false">IF(ISNUMBER(I924),1,0)</f>
        <v>0</v>
      </c>
      <c r="Y924" s="9" t="n">
        <f aca="false">MOD(INT(E924/86400)+3,7)</f>
        <v>0</v>
      </c>
      <c r="Z924" s="9" t="n">
        <f aca="false">MOD(INT(E924/3600),24)</f>
        <v>12</v>
      </c>
      <c r="AA924" s="6" t="s">
        <v>2093</v>
      </c>
    </row>
    <row r="925" customFormat="false" ht="15" hidden="false" customHeight="false" outlineLevel="0" collapsed="false">
      <c r="A925" s="6" t="s">
        <v>2094</v>
      </c>
      <c r="B925" s="6" t="s">
        <v>43</v>
      </c>
      <c r="C925" s="6" t="s">
        <v>249</v>
      </c>
      <c r="D925" s="6" t="s">
        <v>170</v>
      </c>
      <c r="E925" s="6" t="n">
        <v>1785154969</v>
      </c>
      <c r="F925" s="6" t="n">
        <v>1785155237</v>
      </c>
      <c r="G925" s="6" t="n">
        <v>1785155018</v>
      </c>
      <c r="H925" s="6" t="n">
        <v>1785164207</v>
      </c>
      <c r="J925" s="6" t="n">
        <v>0</v>
      </c>
      <c r="K925" s="6" t="n">
        <v>0</v>
      </c>
      <c r="L925" s="9" t="n">
        <f aca="false">IF(AND(E925&gt;=Scenario!$B$11,E925&lt;Scenario!$B$12),1,0)</f>
        <v>1</v>
      </c>
      <c r="M925" s="9" t="n">
        <f aca="false">IF(AND(L925=1,ISNUMBER(F925)),MAX(0,F925-E925)/60,"")</f>
        <v>4.46666666666667</v>
      </c>
      <c r="N925" s="9" t="n">
        <f aca="false">IF(AND(L925=1,ISNUMBER(G925)),MAX(0,G925-E925)/60,"")</f>
        <v>0.816666666666667</v>
      </c>
      <c r="O925" s="9" t="n">
        <f aca="false">IF(ISNUMBER(H925),IF(AND(H925&gt;=Scenario!$B$11,H925&lt;Scenario!$B$12),1,0),0)</f>
        <v>1</v>
      </c>
      <c r="P925" s="9" t="n">
        <f aca="false">IF(O925=1,MAX(0,H925-E925)/60,"")</f>
        <v>153.966666666667</v>
      </c>
      <c r="Q925" s="9" t="n">
        <f aca="false">INDEX(Scenario!$B$18:$B$20,MATCH(B925,Scenario!$A$18:$A$20,0))</f>
        <v>60</v>
      </c>
      <c r="R925" s="9" t="n">
        <f aca="false">INDEX(Scenario!$C$18:$C$20,MATCH(B925,Scenario!$A$18:$A$20,0))</f>
        <v>1440</v>
      </c>
      <c r="S925" s="9" t="n">
        <f aca="false">IF(ISNUMBER(M925),IF(M925&lt;=Q925,1,0),"")</f>
        <v>1</v>
      </c>
      <c r="T925" s="9" t="n">
        <f aca="false">IF(ISNUMBER(P925),IF(P925&lt;=R925,1,0),"")</f>
        <v>1</v>
      </c>
      <c r="U925" s="9" t="n">
        <f aca="false">IF(E925&gt;Scenario!$B$14,0,IF(OR(AND(ISNUMBER(H925),H925&lt;=Scenario!$B$14),AND(ISNUMBER(I925),I925&lt;=Scenario!$B$14)),0,1))</f>
        <v>0</v>
      </c>
      <c r="V925" s="9" t="n">
        <f aca="false">IF(AND(U925=1,(Scenario!$B$14-E925)/60&gt;R925),1,0)</f>
        <v>0</v>
      </c>
      <c r="W925" s="9" t="n">
        <f aca="false">IF(OR(C925=Scenario!$B$22,C925=Scenario!$C$22),1,0)</f>
        <v>0</v>
      </c>
      <c r="X925" s="9" t="n">
        <f aca="false">IF(ISNUMBER(I925),1,0)</f>
        <v>0</v>
      </c>
      <c r="Y925" s="9" t="n">
        <f aca="false">MOD(INT(E925/86400)+3,7)</f>
        <v>0</v>
      </c>
      <c r="Z925" s="9" t="n">
        <f aca="false">MOD(INT(E925/3600),24)</f>
        <v>12</v>
      </c>
      <c r="AA925" s="6" t="s">
        <v>2095</v>
      </c>
    </row>
    <row r="926" customFormat="false" ht="15" hidden="false" customHeight="false" outlineLevel="0" collapsed="false">
      <c r="A926" s="6" t="s">
        <v>2096</v>
      </c>
      <c r="B926" s="6" t="s">
        <v>44</v>
      </c>
      <c r="C926" s="6" t="s">
        <v>46</v>
      </c>
      <c r="D926" s="6" t="s">
        <v>170</v>
      </c>
      <c r="E926" s="6" t="n">
        <v>1785156250</v>
      </c>
      <c r="F926" s="6" t="n">
        <v>1785156404</v>
      </c>
      <c r="G926" s="6" t="n">
        <v>1785156291</v>
      </c>
      <c r="H926" s="6" t="n">
        <v>1785157615</v>
      </c>
      <c r="J926" s="6" t="n">
        <v>0</v>
      </c>
      <c r="K926" s="6" t="n">
        <v>0</v>
      </c>
      <c r="L926" s="9" t="n">
        <f aca="false">IF(AND(E926&gt;=Scenario!$B$11,E926&lt;Scenario!$B$12),1,0)</f>
        <v>1</v>
      </c>
      <c r="M926" s="9" t="n">
        <f aca="false">IF(AND(L926=1,ISNUMBER(F926)),MAX(0,F926-E926)/60,"")</f>
        <v>2.56666666666667</v>
      </c>
      <c r="N926" s="9" t="n">
        <f aca="false">IF(AND(L926=1,ISNUMBER(G926)),MAX(0,G926-E926)/60,"")</f>
        <v>0.683333333333333</v>
      </c>
      <c r="O926" s="9" t="n">
        <f aca="false">IF(ISNUMBER(H926),IF(AND(H926&gt;=Scenario!$B$11,H926&lt;Scenario!$B$12),1,0),0)</f>
        <v>1</v>
      </c>
      <c r="P926" s="9" t="n">
        <f aca="false">IF(O926=1,MAX(0,H926-E926)/60,"")</f>
        <v>22.75</v>
      </c>
      <c r="Q926" s="9" t="n">
        <f aca="false">INDEX(Scenario!$B$18:$B$20,MATCH(B926,Scenario!$A$18:$A$20,0))</f>
        <v>240</v>
      </c>
      <c r="R926" s="9" t="n">
        <f aca="false">INDEX(Scenario!$C$18:$C$20,MATCH(B926,Scenario!$A$18:$A$20,0))</f>
        <v>4320</v>
      </c>
      <c r="S926" s="9" t="n">
        <f aca="false">IF(ISNUMBER(M926),IF(M926&lt;=Q926,1,0),"")</f>
        <v>1</v>
      </c>
      <c r="T926" s="9" t="n">
        <f aca="false">IF(ISNUMBER(P926),IF(P926&lt;=R926,1,0),"")</f>
        <v>1</v>
      </c>
      <c r="U926" s="9" t="n">
        <f aca="false">IF(E926&gt;Scenario!$B$14,0,IF(OR(AND(ISNUMBER(H926),H926&lt;=Scenario!$B$14),AND(ISNUMBER(I926),I926&lt;=Scenario!$B$14)),0,1))</f>
        <v>0</v>
      </c>
      <c r="V926" s="9" t="n">
        <f aca="false">IF(AND(U926=1,(Scenario!$B$14-E926)/60&gt;R926),1,0)</f>
        <v>0</v>
      </c>
      <c r="W926" s="9" t="n">
        <f aca="false">IF(OR(C926=Scenario!$B$22,C926=Scenario!$C$22),1,0)</f>
        <v>1</v>
      </c>
      <c r="X926" s="9" t="n">
        <f aca="false">IF(ISNUMBER(I926),1,0)</f>
        <v>0</v>
      </c>
      <c r="Y926" s="9" t="n">
        <f aca="false">MOD(INT(E926/86400)+3,7)</f>
        <v>0</v>
      </c>
      <c r="Z926" s="9" t="n">
        <f aca="false">MOD(INT(E926/3600),24)</f>
        <v>12</v>
      </c>
      <c r="AA926" s="6" t="s">
        <v>2097</v>
      </c>
    </row>
    <row r="927" customFormat="false" ht="15" hidden="false" customHeight="false" outlineLevel="0" collapsed="false">
      <c r="A927" s="6" t="s">
        <v>2098</v>
      </c>
      <c r="B927" s="6" t="s">
        <v>43</v>
      </c>
      <c r="C927" s="6" t="s">
        <v>288</v>
      </c>
      <c r="D927" s="6" t="s">
        <v>172</v>
      </c>
      <c r="E927" s="6" t="n">
        <v>1785156425</v>
      </c>
      <c r="F927" s="6" t="n">
        <v>1785156549</v>
      </c>
      <c r="G927" s="6" t="n">
        <v>1785156459</v>
      </c>
      <c r="H927" s="6" t="n">
        <v>1785159509</v>
      </c>
      <c r="J927" s="6" t="n">
        <v>0</v>
      </c>
      <c r="K927" s="6" t="n">
        <v>0</v>
      </c>
      <c r="L927" s="9" t="n">
        <f aca="false">IF(AND(E927&gt;=Scenario!$B$11,E927&lt;Scenario!$B$12),1,0)</f>
        <v>1</v>
      </c>
      <c r="M927" s="9" t="n">
        <f aca="false">IF(AND(L927=1,ISNUMBER(F927)),MAX(0,F927-E927)/60,"")</f>
        <v>2.06666666666667</v>
      </c>
      <c r="N927" s="9" t="n">
        <f aca="false">IF(AND(L927=1,ISNUMBER(G927)),MAX(0,G927-E927)/60,"")</f>
        <v>0.566666666666667</v>
      </c>
      <c r="O927" s="9" t="n">
        <f aca="false">IF(ISNUMBER(H927),IF(AND(H927&gt;=Scenario!$B$11,H927&lt;Scenario!$B$12),1,0),0)</f>
        <v>1</v>
      </c>
      <c r="P927" s="9" t="n">
        <f aca="false">IF(O927=1,MAX(0,H927-E927)/60,"")</f>
        <v>51.4</v>
      </c>
      <c r="Q927" s="9" t="n">
        <f aca="false">INDEX(Scenario!$B$18:$B$20,MATCH(B927,Scenario!$A$18:$A$20,0))</f>
        <v>60</v>
      </c>
      <c r="R927" s="9" t="n">
        <f aca="false">INDEX(Scenario!$C$18:$C$20,MATCH(B927,Scenario!$A$18:$A$20,0))</f>
        <v>1440</v>
      </c>
      <c r="S927" s="9" t="n">
        <f aca="false">IF(ISNUMBER(M927),IF(M927&lt;=Q927,1,0),"")</f>
        <v>1</v>
      </c>
      <c r="T927" s="9" t="n">
        <f aca="false">IF(ISNUMBER(P927),IF(P927&lt;=R927,1,0),"")</f>
        <v>1</v>
      </c>
      <c r="U927" s="9" t="n">
        <f aca="false">IF(E927&gt;Scenario!$B$14,0,IF(OR(AND(ISNUMBER(H927),H927&lt;=Scenario!$B$14),AND(ISNUMBER(I927),I927&lt;=Scenario!$B$14)),0,1))</f>
        <v>0</v>
      </c>
      <c r="V927" s="9" t="n">
        <f aca="false">IF(AND(U927=1,(Scenario!$B$14-E927)/60&gt;R927),1,0)</f>
        <v>0</v>
      </c>
      <c r="W927" s="9" t="n">
        <f aca="false">IF(OR(C927=Scenario!$B$22,C927=Scenario!$C$22),1,0)</f>
        <v>0</v>
      </c>
      <c r="X927" s="9" t="n">
        <f aca="false">IF(ISNUMBER(I927),1,0)</f>
        <v>0</v>
      </c>
      <c r="Y927" s="9" t="n">
        <f aca="false">MOD(INT(E927/86400)+3,7)</f>
        <v>0</v>
      </c>
      <c r="Z927" s="9" t="n">
        <f aca="false">MOD(INT(E927/3600),24)</f>
        <v>12</v>
      </c>
      <c r="AA927" s="6" t="s">
        <v>2099</v>
      </c>
    </row>
    <row r="928" customFormat="false" ht="15" hidden="false" customHeight="false" outlineLevel="0" collapsed="false">
      <c r="A928" s="6" t="s">
        <v>2100</v>
      </c>
      <c r="B928" s="6" t="s">
        <v>44</v>
      </c>
      <c r="C928" s="6" t="s">
        <v>249</v>
      </c>
      <c r="D928" s="6" t="s">
        <v>171</v>
      </c>
      <c r="E928" s="6" t="n">
        <v>1785157209</v>
      </c>
      <c r="F928" s="6" t="n">
        <v>1785157358</v>
      </c>
      <c r="G928" s="6" t="n">
        <v>1785157255</v>
      </c>
      <c r="H928" s="6" t="n">
        <v>1785222825</v>
      </c>
      <c r="J928" s="6" t="n">
        <v>1</v>
      </c>
      <c r="K928" s="6" t="n">
        <v>1</v>
      </c>
      <c r="L928" s="9" t="n">
        <f aca="false">IF(AND(E928&gt;=Scenario!$B$11,E928&lt;Scenario!$B$12),1,0)</f>
        <v>1</v>
      </c>
      <c r="M928" s="9" t="n">
        <f aca="false">IF(AND(L928=1,ISNUMBER(F928)),MAX(0,F928-E928)/60,"")</f>
        <v>2.48333333333333</v>
      </c>
      <c r="N928" s="9" t="n">
        <f aca="false">IF(AND(L928=1,ISNUMBER(G928)),MAX(0,G928-E928)/60,"")</f>
        <v>0.766666666666667</v>
      </c>
      <c r="O928" s="9" t="n">
        <f aca="false">IF(ISNUMBER(H928),IF(AND(H928&gt;=Scenario!$B$11,H928&lt;Scenario!$B$12),1,0),0)</f>
        <v>1</v>
      </c>
      <c r="P928" s="9" t="n">
        <f aca="false">IF(O928=1,MAX(0,H928-E928)/60,"")</f>
        <v>1093.6</v>
      </c>
      <c r="Q928" s="9" t="n">
        <f aca="false">INDEX(Scenario!$B$18:$B$20,MATCH(B928,Scenario!$A$18:$A$20,0))</f>
        <v>240</v>
      </c>
      <c r="R928" s="9" t="n">
        <f aca="false">INDEX(Scenario!$C$18:$C$20,MATCH(B928,Scenario!$A$18:$A$20,0))</f>
        <v>4320</v>
      </c>
      <c r="S928" s="9" t="n">
        <f aca="false">IF(ISNUMBER(M928),IF(M928&lt;=Q928,1,0),"")</f>
        <v>1</v>
      </c>
      <c r="T928" s="9" t="n">
        <f aca="false">IF(ISNUMBER(P928),IF(P928&lt;=R928,1,0),"")</f>
        <v>1</v>
      </c>
      <c r="U928" s="9" t="n">
        <f aca="false">IF(E928&gt;Scenario!$B$14,0,IF(OR(AND(ISNUMBER(H928),H928&lt;=Scenario!$B$14),AND(ISNUMBER(I928),I928&lt;=Scenario!$B$14)),0,1))</f>
        <v>0</v>
      </c>
      <c r="V928" s="9" t="n">
        <f aca="false">IF(AND(U928=1,(Scenario!$B$14-E928)/60&gt;R928),1,0)</f>
        <v>0</v>
      </c>
      <c r="W928" s="9" t="n">
        <f aca="false">IF(OR(C928=Scenario!$B$22,C928=Scenario!$C$22),1,0)</f>
        <v>0</v>
      </c>
      <c r="X928" s="9" t="n">
        <f aca="false">IF(ISNUMBER(I928),1,0)</f>
        <v>0</v>
      </c>
      <c r="Y928" s="9" t="n">
        <f aca="false">MOD(INT(E928/86400)+3,7)</f>
        <v>0</v>
      </c>
      <c r="Z928" s="9" t="n">
        <f aca="false">MOD(INT(E928/3600),24)</f>
        <v>13</v>
      </c>
      <c r="AA928" s="6" t="s">
        <v>2101</v>
      </c>
    </row>
    <row r="929" customFormat="false" ht="15" hidden="false" customHeight="false" outlineLevel="0" collapsed="false">
      <c r="A929" s="6" t="s">
        <v>2102</v>
      </c>
      <c r="B929" s="6" t="s">
        <v>42</v>
      </c>
      <c r="C929" s="6" t="s">
        <v>47</v>
      </c>
      <c r="D929" s="6" t="s">
        <v>172</v>
      </c>
      <c r="E929" s="6" t="n">
        <v>1785157541</v>
      </c>
      <c r="F929" s="6" t="n">
        <v>1785157782</v>
      </c>
      <c r="G929" s="6" t="n">
        <v>1785157563</v>
      </c>
      <c r="H929" s="6" t="n">
        <v>1785162393</v>
      </c>
      <c r="J929" s="6" t="n">
        <v>0</v>
      </c>
      <c r="K929" s="6" t="n">
        <v>0</v>
      </c>
      <c r="L929" s="9" t="n">
        <f aca="false">IF(AND(E929&gt;=Scenario!$B$11,E929&lt;Scenario!$B$12),1,0)</f>
        <v>1</v>
      </c>
      <c r="M929" s="9" t="n">
        <f aca="false">IF(AND(L929=1,ISNUMBER(F929)),MAX(0,F929-E929)/60,"")</f>
        <v>4.01666666666667</v>
      </c>
      <c r="N929" s="9" t="n">
        <f aca="false">IF(AND(L929=1,ISNUMBER(G929)),MAX(0,G929-E929)/60,"")</f>
        <v>0.366666666666667</v>
      </c>
      <c r="O929" s="9" t="n">
        <f aca="false">IF(ISNUMBER(H929),IF(AND(H929&gt;=Scenario!$B$11,H929&lt;Scenario!$B$12),1,0),0)</f>
        <v>1</v>
      </c>
      <c r="P929" s="9" t="n">
        <f aca="false">IF(O929=1,MAX(0,H929-E929)/60,"")</f>
        <v>80.8666666666667</v>
      </c>
      <c r="Q929" s="9" t="n">
        <f aca="false">INDEX(Scenario!$B$18:$B$20,MATCH(B929,Scenario!$A$18:$A$20,0))</f>
        <v>15</v>
      </c>
      <c r="R929" s="9" t="n">
        <f aca="false">INDEX(Scenario!$C$18:$C$20,MATCH(B929,Scenario!$A$18:$A$20,0))</f>
        <v>240</v>
      </c>
      <c r="S929" s="9" t="n">
        <f aca="false">IF(ISNUMBER(M929),IF(M929&lt;=Q929,1,0),"")</f>
        <v>1</v>
      </c>
      <c r="T929" s="9" t="n">
        <f aca="false">IF(ISNUMBER(P929),IF(P929&lt;=R929,1,0),"")</f>
        <v>1</v>
      </c>
      <c r="U929" s="9" t="n">
        <f aca="false">IF(E929&gt;Scenario!$B$14,0,IF(OR(AND(ISNUMBER(H929),H929&lt;=Scenario!$B$14),AND(ISNUMBER(I929),I929&lt;=Scenario!$B$14)),0,1))</f>
        <v>0</v>
      </c>
      <c r="V929" s="9" t="n">
        <f aca="false">IF(AND(U929=1,(Scenario!$B$14-E929)/60&gt;R929),1,0)</f>
        <v>0</v>
      </c>
      <c r="W929" s="9" t="n">
        <f aca="false">IF(OR(C929=Scenario!$B$22,C929=Scenario!$C$22),1,0)</f>
        <v>1</v>
      </c>
      <c r="X929" s="9" t="n">
        <f aca="false">IF(ISNUMBER(I929),1,0)</f>
        <v>0</v>
      </c>
      <c r="Y929" s="9" t="n">
        <f aca="false">MOD(INT(E929/86400)+3,7)</f>
        <v>0</v>
      </c>
      <c r="Z929" s="9" t="n">
        <f aca="false">MOD(INT(E929/3600),24)</f>
        <v>13</v>
      </c>
      <c r="AA929" s="6" t="s">
        <v>2103</v>
      </c>
    </row>
    <row r="930" customFormat="false" ht="15" hidden="false" customHeight="false" outlineLevel="0" collapsed="false">
      <c r="A930" s="6" t="s">
        <v>2104</v>
      </c>
      <c r="B930" s="6" t="s">
        <v>44</v>
      </c>
      <c r="C930" s="6" t="s">
        <v>288</v>
      </c>
      <c r="D930" s="6" t="s">
        <v>170</v>
      </c>
      <c r="E930" s="6" t="n">
        <v>1785157731</v>
      </c>
      <c r="F930" s="6" t="n">
        <v>1785157851</v>
      </c>
      <c r="G930" s="6" t="n">
        <v>1785157763</v>
      </c>
      <c r="H930" s="6" t="n">
        <v>1785162622</v>
      </c>
      <c r="J930" s="6" t="n">
        <v>0</v>
      </c>
      <c r="K930" s="6" t="n">
        <v>0</v>
      </c>
      <c r="L930" s="9" t="n">
        <f aca="false">IF(AND(E930&gt;=Scenario!$B$11,E930&lt;Scenario!$B$12),1,0)</f>
        <v>1</v>
      </c>
      <c r="M930" s="9" t="n">
        <f aca="false">IF(AND(L930=1,ISNUMBER(F930)),MAX(0,F930-E930)/60,"")</f>
        <v>2</v>
      </c>
      <c r="N930" s="9" t="n">
        <f aca="false">IF(AND(L930=1,ISNUMBER(G930)),MAX(0,G930-E930)/60,"")</f>
        <v>0.533333333333333</v>
      </c>
      <c r="O930" s="9" t="n">
        <f aca="false">IF(ISNUMBER(H930),IF(AND(H930&gt;=Scenario!$B$11,H930&lt;Scenario!$B$12),1,0),0)</f>
        <v>1</v>
      </c>
      <c r="P930" s="9" t="n">
        <f aca="false">IF(O930=1,MAX(0,H930-E930)/60,"")</f>
        <v>81.5166666666667</v>
      </c>
      <c r="Q930" s="9" t="n">
        <f aca="false">INDEX(Scenario!$B$18:$B$20,MATCH(B930,Scenario!$A$18:$A$20,0))</f>
        <v>240</v>
      </c>
      <c r="R930" s="9" t="n">
        <f aca="false">INDEX(Scenario!$C$18:$C$20,MATCH(B930,Scenario!$A$18:$A$20,0))</f>
        <v>4320</v>
      </c>
      <c r="S930" s="9" t="n">
        <f aca="false">IF(ISNUMBER(M930),IF(M930&lt;=Q930,1,0),"")</f>
        <v>1</v>
      </c>
      <c r="T930" s="9" t="n">
        <f aca="false">IF(ISNUMBER(P930),IF(P930&lt;=R930,1,0),"")</f>
        <v>1</v>
      </c>
      <c r="U930" s="9" t="n">
        <f aca="false">IF(E930&gt;Scenario!$B$14,0,IF(OR(AND(ISNUMBER(H930),H930&lt;=Scenario!$B$14),AND(ISNUMBER(I930),I930&lt;=Scenario!$B$14)),0,1))</f>
        <v>0</v>
      </c>
      <c r="V930" s="9" t="n">
        <f aca="false">IF(AND(U930=1,(Scenario!$B$14-E930)/60&gt;R930),1,0)</f>
        <v>0</v>
      </c>
      <c r="W930" s="9" t="n">
        <f aca="false">IF(OR(C930=Scenario!$B$22,C930=Scenario!$C$22),1,0)</f>
        <v>0</v>
      </c>
      <c r="X930" s="9" t="n">
        <f aca="false">IF(ISNUMBER(I930),1,0)</f>
        <v>0</v>
      </c>
      <c r="Y930" s="9" t="n">
        <f aca="false">MOD(INT(E930/86400)+3,7)</f>
        <v>0</v>
      </c>
      <c r="Z930" s="9" t="n">
        <f aca="false">MOD(INT(E930/3600),24)</f>
        <v>13</v>
      </c>
      <c r="AA930" s="6" t="s">
        <v>2105</v>
      </c>
    </row>
    <row r="931" customFormat="false" ht="15" hidden="false" customHeight="false" outlineLevel="0" collapsed="false">
      <c r="A931" s="6" t="s">
        <v>2106</v>
      </c>
      <c r="B931" s="6" t="s">
        <v>44</v>
      </c>
      <c r="C931" s="6" t="s">
        <v>46</v>
      </c>
      <c r="D931" s="6" t="s">
        <v>170</v>
      </c>
      <c r="E931" s="6" t="n">
        <v>1785157813</v>
      </c>
      <c r="F931" s="6" t="n">
        <v>1785159307</v>
      </c>
      <c r="G931" s="6" t="n">
        <v>1785159130</v>
      </c>
      <c r="H931" s="6" t="n">
        <v>1785161730</v>
      </c>
      <c r="J931" s="6" t="n">
        <v>0</v>
      </c>
      <c r="K931" s="6" t="n">
        <v>0</v>
      </c>
      <c r="L931" s="9" t="n">
        <f aca="false">IF(AND(E931&gt;=Scenario!$B$11,E931&lt;Scenario!$B$12),1,0)</f>
        <v>1</v>
      </c>
      <c r="M931" s="9" t="n">
        <f aca="false">IF(AND(L931=1,ISNUMBER(F931)),MAX(0,F931-E931)/60,"")</f>
        <v>24.9</v>
      </c>
      <c r="N931" s="9" t="n">
        <f aca="false">IF(AND(L931=1,ISNUMBER(G931)),MAX(0,G931-E931)/60,"")</f>
        <v>21.95</v>
      </c>
      <c r="O931" s="9" t="n">
        <f aca="false">IF(ISNUMBER(H931),IF(AND(H931&gt;=Scenario!$B$11,H931&lt;Scenario!$B$12),1,0),0)</f>
        <v>1</v>
      </c>
      <c r="P931" s="9" t="n">
        <f aca="false">IF(O931=1,MAX(0,H931-E931)/60,"")</f>
        <v>65.2833333333333</v>
      </c>
      <c r="Q931" s="9" t="n">
        <f aca="false">INDEX(Scenario!$B$18:$B$20,MATCH(B931,Scenario!$A$18:$A$20,0))</f>
        <v>240</v>
      </c>
      <c r="R931" s="9" t="n">
        <f aca="false">INDEX(Scenario!$C$18:$C$20,MATCH(B931,Scenario!$A$18:$A$20,0))</f>
        <v>4320</v>
      </c>
      <c r="S931" s="9" t="n">
        <f aca="false">IF(ISNUMBER(M931),IF(M931&lt;=Q931,1,0),"")</f>
        <v>1</v>
      </c>
      <c r="T931" s="9" t="n">
        <f aca="false">IF(ISNUMBER(P931),IF(P931&lt;=R931,1,0),"")</f>
        <v>1</v>
      </c>
      <c r="U931" s="9" t="n">
        <f aca="false">IF(E931&gt;Scenario!$B$14,0,IF(OR(AND(ISNUMBER(H931),H931&lt;=Scenario!$B$14),AND(ISNUMBER(I931),I931&lt;=Scenario!$B$14)),0,1))</f>
        <v>0</v>
      </c>
      <c r="V931" s="9" t="n">
        <f aca="false">IF(AND(U931=1,(Scenario!$B$14-E931)/60&gt;R931),1,0)</f>
        <v>0</v>
      </c>
      <c r="W931" s="9" t="n">
        <f aca="false">IF(OR(C931=Scenario!$B$22,C931=Scenario!$C$22),1,0)</f>
        <v>1</v>
      </c>
      <c r="X931" s="9" t="n">
        <f aca="false">IF(ISNUMBER(I931),1,0)</f>
        <v>0</v>
      </c>
      <c r="Y931" s="9" t="n">
        <f aca="false">MOD(INT(E931/86400)+3,7)</f>
        <v>0</v>
      </c>
      <c r="Z931" s="9" t="n">
        <f aca="false">MOD(INT(E931/3600),24)</f>
        <v>13</v>
      </c>
      <c r="AA931" s="6" t="s">
        <v>2107</v>
      </c>
    </row>
    <row r="932" customFormat="false" ht="15" hidden="false" customHeight="false" outlineLevel="0" collapsed="false">
      <c r="A932" s="6" t="s">
        <v>2108</v>
      </c>
      <c r="B932" s="6" t="s">
        <v>44</v>
      </c>
      <c r="C932" s="6" t="s">
        <v>249</v>
      </c>
      <c r="D932" s="6" t="s">
        <v>171</v>
      </c>
      <c r="E932" s="6" t="n">
        <v>1785158178</v>
      </c>
      <c r="F932" s="6" t="n">
        <v>1785158385</v>
      </c>
      <c r="G932" s="6" t="n">
        <v>1785158235</v>
      </c>
      <c r="H932" s="6" t="n">
        <v>1785252033</v>
      </c>
      <c r="J932" s="6" t="n">
        <v>1</v>
      </c>
      <c r="K932" s="6" t="n">
        <v>0</v>
      </c>
      <c r="L932" s="9" t="n">
        <f aca="false">IF(AND(E932&gt;=Scenario!$B$11,E932&lt;Scenario!$B$12),1,0)</f>
        <v>1</v>
      </c>
      <c r="M932" s="9" t="n">
        <f aca="false">IF(AND(L932=1,ISNUMBER(F932)),MAX(0,F932-E932)/60,"")</f>
        <v>3.45</v>
      </c>
      <c r="N932" s="9" t="n">
        <f aca="false">IF(AND(L932=1,ISNUMBER(G932)),MAX(0,G932-E932)/60,"")</f>
        <v>0.95</v>
      </c>
      <c r="O932" s="9" t="n">
        <f aca="false">IF(ISNUMBER(H932),IF(AND(H932&gt;=Scenario!$B$11,H932&lt;Scenario!$B$12),1,0),0)</f>
        <v>1</v>
      </c>
      <c r="P932" s="9" t="n">
        <f aca="false">IF(O932=1,MAX(0,H932-E932)/60,"")</f>
        <v>1564.25</v>
      </c>
      <c r="Q932" s="9" t="n">
        <f aca="false">INDEX(Scenario!$B$18:$B$20,MATCH(B932,Scenario!$A$18:$A$20,0))</f>
        <v>240</v>
      </c>
      <c r="R932" s="9" t="n">
        <f aca="false">INDEX(Scenario!$C$18:$C$20,MATCH(B932,Scenario!$A$18:$A$20,0))</f>
        <v>4320</v>
      </c>
      <c r="S932" s="9" t="n">
        <f aca="false">IF(ISNUMBER(M932),IF(M932&lt;=Q932,1,0),"")</f>
        <v>1</v>
      </c>
      <c r="T932" s="9" t="n">
        <f aca="false">IF(ISNUMBER(P932),IF(P932&lt;=R932,1,0),"")</f>
        <v>1</v>
      </c>
      <c r="U932" s="9" t="n">
        <f aca="false">IF(E932&gt;Scenario!$B$14,0,IF(OR(AND(ISNUMBER(H932),H932&lt;=Scenario!$B$14),AND(ISNUMBER(I932),I932&lt;=Scenario!$B$14)),0,1))</f>
        <v>0</v>
      </c>
      <c r="V932" s="9" t="n">
        <f aca="false">IF(AND(U932=1,(Scenario!$B$14-E932)/60&gt;R932),1,0)</f>
        <v>0</v>
      </c>
      <c r="W932" s="9" t="n">
        <f aca="false">IF(OR(C932=Scenario!$B$22,C932=Scenario!$C$22),1,0)</f>
        <v>0</v>
      </c>
      <c r="X932" s="9" t="n">
        <f aca="false">IF(ISNUMBER(I932),1,0)</f>
        <v>0</v>
      </c>
      <c r="Y932" s="9" t="n">
        <f aca="false">MOD(INT(E932/86400)+3,7)</f>
        <v>0</v>
      </c>
      <c r="Z932" s="9" t="n">
        <f aca="false">MOD(INT(E932/3600),24)</f>
        <v>13</v>
      </c>
      <c r="AA932" s="6" t="s">
        <v>2109</v>
      </c>
    </row>
    <row r="933" customFormat="false" ht="15" hidden="false" customHeight="false" outlineLevel="0" collapsed="false">
      <c r="A933" s="6" t="s">
        <v>2110</v>
      </c>
      <c r="B933" s="6" t="s">
        <v>44</v>
      </c>
      <c r="C933" s="6" t="s">
        <v>46</v>
      </c>
      <c r="D933" s="6" t="s">
        <v>171</v>
      </c>
      <c r="E933" s="6" t="n">
        <v>1785158806</v>
      </c>
      <c r="F933" s="6" t="n">
        <v>1785159713</v>
      </c>
      <c r="G933" s="6" t="n">
        <v>1785159551</v>
      </c>
      <c r="H933" s="6" t="n">
        <v>1785162958</v>
      </c>
      <c r="J933" s="6" t="n">
        <v>0</v>
      </c>
      <c r="K933" s="6" t="n">
        <v>0</v>
      </c>
      <c r="L933" s="9" t="n">
        <f aca="false">IF(AND(E933&gt;=Scenario!$B$11,E933&lt;Scenario!$B$12),1,0)</f>
        <v>1</v>
      </c>
      <c r="M933" s="9" t="n">
        <f aca="false">IF(AND(L933=1,ISNUMBER(F933)),MAX(0,F933-E933)/60,"")</f>
        <v>15.1166666666667</v>
      </c>
      <c r="N933" s="9" t="n">
        <f aca="false">IF(AND(L933=1,ISNUMBER(G933)),MAX(0,G933-E933)/60,"")</f>
        <v>12.4166666666667</v>
      </c>
      <c r="O933" s="9" t="n">
        <f aca="false">IF(ISNUMBER(H933),IF(AND(H933&gt;=Scenario!$B$11,H933&lt;Scenario!$B$12),1,0),0)</f>
        <v>1</v>
      </c>
      <c r="P933" s="9" t="n">
        <f aca="false">IF(O933=1,MAX(0,H933-E933)/60,"")</f>
        <v>69.2</v>
      </c>
      <c r="Q933" s="9" t="n">
        <f aca="false">INDEX(Scenario!$B$18:$B$20,MATCH(B933,Scenario!$A$18:$A$20,0))</f>
        <v>240</v>
      </c>
      <c r="R933" s="9" t="n">
        <f aca="false">INDEX(Scenario!$C$18:$C$20,MATCH(B933,Scenario!$A$18:$A$20,0))</f>
        <v>4320</v>
      </c>
      <c r="S933" s="9" t="n">
        <f aca="false">IF(ISNUMBER(M933),IF(M933&lt;=Q933,1,0),"")</f>
        <v>1</v>
      </c>
      <c r="T933" s="9" t="n">
        <f aca="false">IF(ISNUMBER(P933),IF(P933&lt;=R933,1,0),"")</f>
        <v>1</v>
      </c>
      <c r="U933" s="9" t="n">
        <f aca="false">IF(E933&gt;Scenario!$B$14,0,IF(OR(AND(ISNUMBER(H933),H933&lt;=Scenario!$B$14),AND(ISNUMBER(I933),I933&lt;=Scenario!$B$14)),0,1))</f>
        <v>0</v>
      </c>
      <c r="V933" s="9" t="n">
        <f aca="false">IF(AND(U933=1,(Scenario!$B$14-E933)/60&gt;R933),1,0)</f>
        <v>0</v>
      </c>
      <c r="W933" s="9" t="n">
        <f aca="false">IF(OR(C933=Scenario!$B$22,C933=Scenario!$C$22),1,0)</f>
        <v>1</v>
      </c>
      <c r="X933" s="9" t="n">
        <f aca="false">IF(ISNUMBER(I933),1,0)</f>
        <v>0</v>
      </c>
      <c r="Y933" s="9" t="n">
        <f aca="false">MOD(INT(E933/86400)+3,7)</f>
        <v>0</v>
      </c>
      <c r="Z933" s="9" t="n">
        <f aca="false">MOD(INT(E933/3600),24)</f>
        <v>13</v>
      </c>
      <c r="AA933" s="6" t="s">
        <v>2111</v>
      </c>
    </row>
    <row r="934" customFormat="false" ht="15" hidden="false" customHeight="false" outlineLevel="0" collapsed="false">
      <c r="A934" s="6" t="s">
        <v>2112</v>
      </c>
      <c r="B934" s="6" t="s">
        <v>43</v>
      </c>
      <c r="C934" s="6" t="s">
        <v>47</v>
      </c>
      <c r="D934" s="6" t="s">
        <v>170</v>
      </c>
      <c r="E934" s="6" t="n">
        <v>1785159542</v>
      </c>
      <c r="F934" s="6" t="n">
        <v>1785161839</v>
      </c>
      <c r="G934" s="6" t="n">
        <v>1785161752</v>
      </c>
      <c r="H934" s="6" t="n">
        <v>1785165244</v>
      </c>
      <c r="J934" s="6" t="n">
        <v>0</v>
      </c>
      <c r="K934" s="6" t="n">
        <v>0</v>
      </c>
      <c r="L934" s="9" t="n">
        <f aca="false">IF(AND(E934&gt;=Scenario!$B$11,E934&lt;Scenario!$B$12),1,0)</f>
        <v>1</v>
      </c>
      <c r="M934" s="9" t="n">
        <f aca="false">IF(AND(L934=1,ISNUMBER(F934)),MAX(0,F934-E934)/60,"")</f>
        <v>38.2833333333333</v>
      </c>
      <c r="N934" s="9" t="n">
        <f aca="false">IF(AND(L934=1,ISNUMBER(G934)),MAX(0,G934-E934)/60,"")</f>
        <v>36.8333333333333</v>
      </c>
      <c r="O934" s="9" t="n">
        <f aca="false">IF(ISNUMBER(H934),IF(AND(H934&gt;=Scenario!$B$11,H934&lt;Scenario!$B$12),1,0),0)</f>
        <v>1</v>
      </c>
      <c r="P934" s="9" t="n">
        <f aca="false">IF(O934=1,MAX(0,H934-E934)/60,"")</f>
        <v>95.0333333333333</v>
      </c>
      <c r="Q934" s="9" t="n">
        <f aca="false">INDEX(Scenario!$B$18:$B$20,MATCH(B934,Scenario!$A$18:$A$20,0))</f>
        <v>60</v>
      </c>
      <c r="R934" s="9" t="n">
        <f aca="false">INDEX(Scenario!$C$18:$C$20,MATCH(B934,Scenario!$A$18:$A$20,0))</f>
        <v>1440</v>
      </c>
      <c r="S934" s="9" t="n">
        <f aca="false">IF(ISNUMBER(M934),IF(M934&lt;=Q934,1,0),"")</f>
        <v>1</v>
      </c>
      <c r="T934" s="9" t="n">
        <f aca="false">IF(ISNUMBER(P934),IF(P934&lt;=R934,1,0),"")</f>
        <v>1</v>
      </c>
      <c r="U934" s="9" t="n">
        <f aca="false">IF(E934&gt;Scenario!$B$14,0,IF(OR(AND(ISNUMBER(H934),H934&lt;=Scenario!$B$14),AND(ISNUMBER(I934),I934&lt;=Scenario!$B$14)),0,1))</f>
        <v>0</v>
      </c>
      <c r="V934" s="9" t="n">
        <f aca="false">IF(AND(U934=1,(Scenario!$B$14-E934)/60&gt;R934),1,0)</f>
        <v>0</v>
      </c>
      <c r="W934" s="9" t="n">
        <f aca="false">IF(OR(C934=Scenario!$B$22,C934=Scenario!$C$22),1,0)</f>
        <v>1</v>
      </c>
      <c r="X934" s="9" t="n">
        <f aca="false">IF(ISNUMBER(I934),1,0)</f>
        <v>0</v>
      </c>
      <c r="Y934" s="9" t="n">
        <f aca="false">MOD(INT(E934/86400)+3,7)</f>
        <v>0</v>
      </c>
      <c r="Z934" s="9" t="n">
        <f aca="false">MOD(INT(E934/3600),24)</f>
        <v>13</v>
      </c>
      <c r="AA934" s="6" t="s">
        <v>2113</v>
      </c>
    </row>
    <row r="935" customFormat="false" ht="15" hidden="false" customHeight="false" outlineLevel="0" collapsed="false">
      <c r="A935" s="6" t="s">
        <v>2114</v>
      </c>
      <c r="B935" s="6" t="s">
        <v>44</v>
      </c>
      <c r="C935" s="6" t="s">
        <v>46</v>
      </c>
      <c r="D935" s="6" t="s">
        <v>170</v>
      </c>
      <c r="E935" s="6" t="n">
        <v>1785159557</v>
      </c>
      <c r="I935" s="6" t="n">
        <v>1785159821</v>
      </c>
      <c r="J935" s="6" t="n">
        <v>0</v>
      </c>
      <c r="K935" s="6" t="n">
        <v>0</v>
      </c>
      <c r="L935" s="9" t="n">
        <f aca="false">IF(AND(E935&gt;=Scenario!$B$11,E935&lt;Scenario!$B$12),1,0)</f>
        <v>1</v>
      </c>
      <c r="M935" s="0" t="str">
        <f aca="false">IF(AND(L935=1,ISNUMBER(F935)),MAX(0,F935-E935)/60,"")</f>
        <v/>
      </c>
      <c r="N935" s="0" t="str">
        <f aca="false">IF(AND(L935=1,ISNUMBER(G935)),MAX(0,G935-E935)/60,"")</f>
        <v/>
      </c>
      <c r="O935" s="9" t="n">
        <f aca="false">IF(ISNUMBER(H935),IF(AND(H935&gt;=Scenario!$B$11,H935&lt;Scenario!$B$12),1,0),0)</f>
        <v>0</v>
      </c>
      <c r="P935" s="0" t="str">
        <f aca="false">IF(O935=1,MAX(0,H935-E935)/60,"")</f>
        <v/>
      </c>
      <c r="Q935" s="9" t="n">
        <f aca="false">INDEX(Scenario!$B$18:$B$20,MATCH(B935,Scenario!$A$18:$A$20,0))</f>
        <v>240</v>
      </c>
      <c r="R935" s="9" t="n">
        <f aca="false">INDEX(Scenario!$C$18:$C$20,MATCH(B935,Scenario!$A$18:$A$20,0))</f>
        <v>4320</v>
      </c>
      <c r="S935" s="0" t="str">
        <f aca="false">IF(ISNUMBER(M935),IF(M935&lt;=Q935,1,0),"")</f>
        <v/>
      </c>
      <c r="T935" s="0" t="str">
        <f aca="false">IF(ISNUMBER(P935),IF(P935&lt;=R935,1,0),"")</f>
        <v/>
      </c>
      <c r="U935" s="9" t="n">
        <f aca="false">IF(E935&gt;Scenario!$B$14,0,IF(OR(AND(ISNUMBER(H935),H935&lt;=Scenario!$B$14),AND(ISNUMBER(I935),I935&lt;=Scenario!$B$14)),0,1))</f>
        <v>0</v>
      </c>
      <c r="V935" s="9" t="n">
        <f aca="false">IF(AND(U935=1,(Scenario!$B$14-E935)/60&gt;R935),1,0)</f>
        <v>0</v>
      </c>
      <c r="W935" s="9" t="n">
        <f aca="false">IF(OR(C935=Scenario!$B$22,C935=Scenario!$C$22),1,0)</f>
        <v>1</v>
      </c>
      <c r="X935" s="9" t="n">
        <f aca="false">IF(ISNUMBER(I935),1,0)</f>
        <v>1</v>
      </c>
      <c r="Y935" s="9" t="n">
        <f aca="false">MOD(INT(E935/86400)+3,7)</f>
        <v>0</v>
      </c>
      <c r="Z935" s="9" t="n">
        <f aca="false">MOD(INT(E935/3600),24)</f>
        <v>13</v>
      </c>
      <c r="AA935" s="6" t="s">
        <v>2115</v>
      </c>
    </row>
    <row r="936" customFormat="false" ht="15" hidden="false" customHeight="false" outlineLevel="0" collapsed="false">
      <c r="A936" s="6" t="s">
        <v>2116</v>
      </c>
      <c r="B936" s="6" t="s">
        <v>43</v>
      </c>
      <c r="C936" s="6" t="s">
        <v>288</v>
      </c>
      <c r="D936" s="6" t="s">
        <v>171</v>
      </c>
      <c r="E936" s="6" t="n">
        <v>1785159703</v>
      </c>
      <c r="F936" s="6" t="n">
        <v>1785162482</v>
      </c>
      <c r="G936" s="6" t="n">
        <v>1785162312</v>
      </c>
      <c r="H936" s="6" t="n">
        <v>1785180666</v>
      </c>
      <c r="J936" s="6" t="n">
        <v>0</v>
      </c>
      <c r="K936" s="6" t="n">
        <v>0</v>
      </c>
      <c r="L936" s="9" t="n">
        <f aca="false">IF(AND(E936&gt;=Scenario!$B$11,E936&lt;Scenario!$B$12),1,0)</f>
        <v>1</v>
      </c>
      <c r="M936" s="9" t="n">
        <f aca="false">IF(AND(L936=1,ISNUMBER(F936)),MAX(0,F936-E936)/60,"")</f>
        <v>46.3166666666667</v>
      </c>
      <c r="N936" s="9" t="n">
        <f aca="false">IF(AND(L936=1,ISNUMBER(G936)),MAX(0,G936-E936)/60,"")</f>
        <v>43.4833333333333</v>
      </c>
      <c r="O936" s="9" t="n">
        <f aca="false">IF(ISNUMBER(H936),IF(AND(H936&gt;=Scenario!$B$11,H936&lt;Scenario!$B$12),1,0),0)</f>
        <v>1</v>
      </c>
      <c r="P936" s="9" t="n">
        <f aca="false">IF(O936=1,MAX(0,H936-E936)/60,"")</f>
        <v>349.383333333333</v>
      </c>
      <c r="Q936" s="9" t="n">
        <f aca="false">INDEX(Scenario!$B$18:$B$20,MATCH(B936,Scenario!$A$18:$A$20,0))</f>
        <v>60</v>
      </c>
      <c r="R936" s="9" t="n">
        <f aca="false">INDEX(Scenario!$C$18:$C$20,MATCH(B936,Scenario!$A$18:$A$20,0))</f>
        <v>1440</v>
      </c>
      <c r="S936" s="9" t="n">
        <f aca="false">IF(ISNUMBER(M936),IF(M936&lt;=Q936,1,0),"")</f>
        <v>1</v>
      </c>
      <c r="T936" s="9" t="n">
        <f aca="false">IF(ISNUMBER(P936),IF(P936&lt;=R936,1,0),"")</f>
        <v>1</v>
      </c>
      <c r="U936" s="9" t="n">
        <f aca="false">IF(E936&gt;Scenario!$B$14,0,IF(OR(AND(ISNUMBER(H936),H936&lt;=Scenario!$B$14),AND(ISNUMBER(I936),I936&lt;=Scenario!$B$14)),0,1))</f>
        <v>0</v>
      </c>
      <c r="V936" s="9" t="n">
        <f aca="false">IF(AND(U936=1,(Scenario!$B$14-E936)/60&gt;R936),1,0)</f>
        <v>0</v>
      </c>
      <c r="W936" s="9" t="n">
        <f aca="false">IF(OR(C936=Scenario!$B$22,C936=Scenario!$C$22),1,0)</f>
        <v>0</v>
      </c>
      <c r="X936" s="9" t="n">
        <f aca="false">IF(ISNUMBER(I936),1,0)</f>
        <v>0</v>
      </c>
      <c r="Y936" s="9" t="n">
        <f aca="false">MOD(INT(E936/86400)+3,7)</f>
        <v>0</v>
      </c>
      <c r="Z936" s="9" t="n">
        <f aca="false">MOD(INT(E936/3600),24)</f>
        <v>13</v>
      </c>
      <c r="AA936" s="6" t="s">
        <v>2117</v>
      </c>
    </row>
    <row r="937" customFormat="false" ht="15" hidden="false" customHeight="false" outlineLevel="0" collapsed="false">
      <c r="A937" s="6" t="s">
        <v>2118</v>
      </c>
      <c r="B937" s="6" t="s">
        <v>44</v>
      </c>
      <c r="C937" s="6" t="s">
        <v>47</v>
      </c>
      <c r="D937" s="6" t="s">
        <v>171</v>
      </c>
      <c r="E937" s="6" t="n">
        <v>1785160767</v>
      </c>
      <c r="F937" s="6" t="n">
        <v>1785165423</v>
      </c>
      <c r="G937" s="6" t="n">
        <v>1785165288</v>
      </c>
      <c r="H937" s="6" t="n">
        <v>1785168887</v>
      </c>
      <c r="J937" s="6" t="n">
        <v>0</v>
      </c>
      <c r="K937" s="6" t="n">
        <v>0</v>
      </c>
      <c r="L937" s="9" t="n">
        <f aca="false">IF(AND(E937&gt;=Scenario!$B$11,E937&lt;Scenario!$B$12),1,0)</f>
        <v>1</v>
      </c>
      <c r="M937" s="9" t="n">
        <f aca="false">IF(AND(L937=1,ISNUMBER(F937)),MAX(0,F937-E937)/60,"")</f>
        <v>77.6</v>
      </c>
      <c r="N937" s="9" t="n">
        <f aca="false">IF(AND(L937=1,ISNUMBER(G937)),MAX(0,G937-E937)/60,"")</f>
        <v>75.35</v>
      </c>
      <c r="O937" s="9" t="n">
        <f aca="false">IF(ISNUMBER(H937),IF(AND(H937&gt;=Scenario!$B$11,H937&lt;Scenario!$B$12),1,0),0)</f>
        <v>1</v>
      </c>
      <c r="P937" s="9" t="n">
        <f aca="false">IF(O937=1,MAX(0,H937-E937)/60,"")</f>
        <v>135.333333333333</v>
      </c>
      <c r="Q937" s="9" t="n">
        <f aca="false">INDEX(Scenario!$B$18:$B$20,MATCH(B937,Scenario!$A$18:$A$20,0))</f>
        <v>240</v>
      </c>
      <c r="R937" s="9" t="n">
        <f aca="false">INDEX(Scenario!$C$18:$C$20,MATCH(B937,Scenario!$A$18:$A$20,0))</f>
        <v>4320</v>
      </c>
      <c r="S937" s="9" t="n">
        <f aca="false">IF(ISNUMBER(M937),IF(M937&lt;=Q937,1,0),"")</f>
        <v>1</v>
      </c>
      <c r="T937" s="9" t="n">
        <f aca="false">IF(ISNUMBER(P937),IF(P937&lt;=R937,1,0),"")</f>
        <v>1</v>
      </c>
      <c r="U937" s="9" t="n">
        <f aca="false">IF(E937&gt;Scenario!$B$14,0,IF(OR(AND(ISNUMBER(H937),H937&lt;=Scenario!$B$14),AND(ISNUMBER(I937),I937&lt;=Scenario!$B$14)),0,1))</f>
        <v>0</v>
      </c>
      <c r="V937" s="9" t="n">
        <f aca="false">IF(AND(U937=1,(Scenario!$B$14-E937)/60&gt;R937),1,0)</f>
        <v>0</v>
      </c>
      <c r="W937" s="9" t="n">
        <f aca="false">IF(OR(C937=Scenario!$B$22,C937=Scenario!$C$22),1,0)</f>
        <v>1</v>
      </c>
      <c r="X937" s="9" t="n">
        <f aca="false">IF(ISNUMBER(I937),1,0)</f>
        <v>0</v>
      </c>
      <c r="Y937" s="9" t="n">
        <f aca="false">MOD(INT(E937/86400)+3,7)</f>
        <v>0</v>
      </c>
      <c r="Z937" s="9" t="n">
        <f aca="false">MOD(INT(E937/3600),24)</f>
        <v>13</v>
      </c>
      <c r="AA937" s="6" t="s">
        <v>2119</v>
      </c>
    </row>
    <row r="938" customFormat="false" ht="15" hidden="false" customHeight="false" outlineLevel="0" collapsed="false">
      <c r="A938" s="6" t="s">
        <v>2120</v>
      </c>
      <c r="B938" s="6" t="s">
        <v>44</v>
      </c>
      <c r="C938" s="6" t="s">
        <v>47</v>
      </c>
      <c r="D938" s="6" t="s">
        <v>171</v>
      </c>
      <c r="E938" s="6" t="n">
        <v>1785161118</v>
      </c>
      <c r="I938" s="6" t="n">
        <v>1785162340</v>
      </c>
      <c r="J938" s="6" t="n">
        <v>0</v>
      </c>
      <c r="K938" s="6" t="n">
        <v>0</v>
      </c>
      <c r="L938" s="9" t="n">
        <f aca="false">IF(AND(E938&gt;=Scenario!$B$11,E938&lt;Scenario!$B$12),1,0)</f>
        <v>1</v>
      </c>
      <c r="M938" s="0" t="str">
        <f aca="false">IF(AND(L938=1,ISNUMBER(F938)),MAX(0,F938-E938)/60,"")</f>
        <v/>
      </c>
      <c r="N938" s="0" t="str">
        <f aca="false">IF(AND(L938=1,ISNUMBER(G938)),MAX(0,G938-E938)/60,"")</f>
        <v/>
      </c>
      <c r="O938" s="9" t="n">
        <f aca="false">IF(ISNUMBER(H938),IF(AND(H938&gt;=Scenario!$B$11,H938&lt;Scenario!$B$12),1,0),0)</f>
        <v>0</v>
      </c>
      <c r="P938" s="0" t="str">
        <f aca="false">IF(O938=1,MAX(0,H938-E938)/60,"")</f>
        <v/>
      </c>
      <c r="Q938" s="9" t="n">
        <f aca="false">INDEX(Scenario!$B$18:$B$20,MATCH(B938,Scenario!$A$18:$A$20,0))</f>
        <v>240</v>
      </c>
      <c r="R938" s="9" t="n">
        <f aca="false">INDEX(Scenario!$C$18:$C$20,MATCH(B938,Scenario!$A$18:$A$20,0))</f>
        <v>4320</v>
      </c>
      <c r="S938" s="0" t="str">
        <f aca="false">IF(ISNUMBER(M938),IF(M938&lt;=Q938,1,0),"")</f>
        <v/>
      </c>
      <c r="T938" s="0" t="str">
        <f aca="false">IF(ISNUMBER(P938),IF(P938&lt;=R938,1,0),"")</f>
        <v/>
      </c>
      <c r="U938" s="9" t="n">
        <f aca="false">IF(E938&gt;Scenario!$B$14,0,IF(OR(AND(ISNUMBER(H938),H938&lt;=Scenario!$B$14),AND(ISNUMBER(I938),I938&lt;=Scenario!$B$14)),0,1))</f>
        <v>0</v>
      </c>
      <c r="V938" s="9" t="n">
        <f aca="false">IF(AND(U938=1,(Scenario!$B$14-E938)/60&gt;R938),1,0)</f>
        <v>0</v>
      </c>
      <c r="W938" s="9" t="n">
        <f aca="false">IF(OR(C938=Scenario!$B$22,C938=Scenario!$C$22),1,0)</f>
        <v>1</v>
      </c>
      <c r="X938" s="9" t="n">
        <f aca="false">IF(ISNUMBER(I938),1,0)</f>
        <v>1</v>
      </c>
      <c r="Y938" s="9" t="n">
        <f aca="false">MOD(INT(E938/86400)+3,7)</f>
        <v>0</v>
      </c>
      <c r="Z938" s="9" t="n">
        <f aca="false">MOD(INT(E938/3600),24)</f>
        <v>14</v>
      </c>
      <c r="AA938" s="6" t="s">
        <v>2121</v>
      </c>
    </row>
    <row r="939" customFormat="false" ht="15" hidden="false" customHeight="false" outlineLevel="0" collapsed="false">
      <c r="A939" s="6" t="s">
        <v>2122</v>
      </c>
      <c r="B939" s="6" t="s">
        <v>43</v>
      </c>
      <c r="C939" s="6" t="s">
        <v>46</v>
      </c>
      <c r="D939" s="6" t="s">
        <v>171</v>
      </c>
      <c r="E939" s="6" t="n">
        <v>1785161910</v>
      </c>
      <c r="F939" s="6" t="n">
        <v>1785163108</v>
      </c>
      <c r="G939" s="6" t="n">
        <v>1785162971</v>
      </c>
      <c r="H939" s="6" t="n">
        <v>1785165390</v>
      </c>
      <c r="J939" s="6" t="n">
        <v>0</v>
      </c>
      <c r="K939" s="6" t="n">
        <v>0</v>
      </c>
      <c r="L939" s="9" t="n">
        <f aca="false">IF(AND(E939&gt;=Scenario!$B$11,E939&lt;Scenario!$B$12),1,0)</f>
        <v>1</v>
      </c>
      <c r="M939" s="9" t="n">
        <f aca="false">IF(AND(L939=1,ISNUMBER(F939)),MAX(0,F939-E939)/60,"")</f>
        <v>19.9666666666667</v>
      </c>
      <c r="N939" s="9" t="n">
        <f aca="false">IF(AND(L939=1,ISNUMBER(G939)),MAX(0,G939-E939)/60,"")</f>
        <v>17.6833333333333</v>
      </c>
      <c r="O939" s="9" t="n">
        <f aca="false">IF(ISNUMBER(H939),IF(AND(H939&gt;=Scenario!$B$11,H939&lt;Scenario!$B$12),1,0),0)</f>
        <v>1</v>
      </c>
      <c r="P939" s="9" t="n">
        <f aca="false">IF(O939=1,MAX(0,H939-E939)/60,"")</f>
        <v>58</v>
      </c>
      <c r="Q939" s="9" t="n">
        <f aca="false">INDEX(Scenario!$B$18:$B$20,MATCH(B939,Scenario!$A$18:$A$20,0))</f>
        <v>60</v>
      </c>
      <c r="R939" s="9" t="n">
        <f aca="false">INDEX(Scenario!$C$18:$C$20,MATCH(B939,Scenario!$A$18:$A$20,0))</f>
        <v>1440</v>
      </c>
      <c r="S939" s="9" t="n">
        <f aca="false">IF(ISNUMBER(M939),IF(M939&lt;=Q939,1,0),"")</f>
        <v>1</v>
      </c>
      <c r="T939" s="9" t="n">
        <f aca="false">IF(ISNUMBER(P939),IF(P939&lt;=R939,1,0),"")</f>
        <v>1</v>
      </c>
      <c r="U939" s="9" t="n">
        <f aca="false">IF(E939&gt;Scenario!$B$14,0,IF(OR(AND(ISNUMBER(H939),H939&lt;=Scenario!$B$14),AND(ISNUMBER(I939),I939&lt;=Scenario!$B$14)),0,1))</f>
        <v>0</v>
      </c>
      <c r="V939" s="9" t="n">
        <f aca="false">IF(AND(U939=1,(Scenario!$B$14-E939)/60&gt;R939),1,0)</f>
        <v>0</v>
      </c>
      <c r="W939" s="9" t="n">
        <f aca="false">IF(OR(C939=Scenario!$B$22,C939=Scenario!$C$22),1,0)</f>
        <v>1</v>
      </c>
      <c r="X939" s="9" t="n">
        <f aca="false">IF(ISNUMBER(I939),1,0)</f>
        <v>0</v>
      </c>
      <c r="Y939" s="9" t="n">
        <f aca="false">MOD(INT(E939/86400)+3,7)</f>
        <v>0</v>
      </c>
      <c r="Z939" s="9" t="n">
        <f aca="false">MOD(INT(E939/3600),24)</f>
        <v>14</v>
      </c>
      <c r="AA939" s="6" t="s">
        <v>2123</v>
      </c>
    </row>
    <row r="940" customFormat="false" ht="15" hidden="false" customHeight="false" outlineLevel="0" collapsed="false">
      <c r="A940" s="6" t="s">
        <v>2124</v>
      </c>
      <c r="B940" s="6" t="s">
        <v>44</v>
      </c>
      <c r="C940" s="6" t="s">
        <v>46</v>
      </c>
      <c r="D940" s="6" t="s">
        <v>170</v>
      </c>
      <c r="E940" s="6" t="n">
        <v>1785161936</v>
      </c>
      <c r="I940" s="6" t="n">
        <v>1785162186</v>
      </c>
      <c r="J940" s="6" t="n">
        <v>0</v>
      </c>
      <c r="K940" s="6" t="n">
        <v>0</v>
      </c>
      <c r="L940" s="9" t="n">
        <f aca="false">IF(AND(E940&gt;=Scenario!$B$11,E940&lt;Scenario!$B$12),1,0)</f>
        <v>1</v>
      </c>
      <c r="M940" s="0" t="str">
        <f aca="false">IF(AND(L940=1,ISNUMBER(F940)),MAX(0,F940-E940)/60,"")</f>
        <v/>
      </c>
      <c r="N940" s="0" t="str">
        <f aca="false">IF(AND(L940=1,ISNUMBER(G940)),MAX(0,G940-E940)/60,"")</f>
        <v/>
      </c>
      <c r="O940" s="9" t="n">
        <f aca="false">IF(ISNUMBER(H940),IF(AND(H940&gt;=Scenario!$B$11,H940&lt;Scenario!$B$12),1,0),0)</f>
        <v>0</v>
      </c>
      <c r="P940" s="0" t="str">
        <f aca="false">IF(O940=1,MAX(0,H940-E940)/60,"")</f>
        <v/>
      </c>
      <c r="Q940" s="9" t="n">
        <f aca="false">INDEX(Scenario!$B$18:$B$20,MATCH(B940,Scenario!$A$18:$A$20,0))</f>
        <v>240</v>
      </c>
      <c r="R940" s="9" t="n">
        <f aca="false">INDEX(Scenario!$C$18:$C$20,MATCH(B940,Scenario!$A$18:$A$20,0))</f>
        <v>4320</v>
      </c>
      <c r="S940" s="0" t="str">
        <f aca="false">IF(ISNUMBER(M940),IF(M940&lt;=Q940,1,0),"")</f>
        <v/>
      </c>
      <c r="T940" s="0" t="str">
        <f aca="false">IF(ISNUMBER(P940),IF(P940&lt;=R940,1,0),"")</f>
        <v/>
      </c>
      <c r="U940" s="9" t="n">
        <f aca="false">IF(E940&gt;Scenario!$B$14,0,IF(OR(AND(ISNUMBER(H940),H940&lt;=Scenario!$B$14),AND(ISNUMBER(I940),I940&lt;=Scenario!$B$14)),0,1))</f>
        <v>0</v>
      </c>
      <c r="V940" s="9" t="n">
        <f aca="false">IF(AND(U940=1,(Scenario!$B$14-E940)/60&gt;R940),1,0)</f>
        <v>0</v>
      </c>
      <c r="W940" s="9" t="n">
        <f aca="false">IF(OR(C940=Scenario!$B$22,C940=Scenario!$C$22),1,0)</f>
        <v>1</v>
      </c>
      <c r="X940" s="9" t="n">
        <f aca="false">IF(ISNUMBER(I940),1,0)</f>
        <v>1</v>
      </c>
      <c r="Y940" s="9" t="n">
        <f aca="false">MOD(INT(E940/86400)+3,7)</f>
        <v>0</v>
      </c>
      <c r="Z940" s="9" t="n">
        <f aca="false">MOD(INT(E940/3600),24)</f>
        <v>14</v>
      </c>
      <c r="AA940" s="6" t="s">
        <v>2125</v>
      </c>
    </row>
    <row r="941" customFormat="false" ht="15" hidden="false" customHeight="false" outlineLevel="0" collapsed="false">
      <c r="A941" s="6" t="s">
        <v>2126</v>
      </c>
      <c r="B941" s="6" t="s">
        <v>44</v>
      </c>
      <c r="C941" s="6" t="s">
        <v>249</v>
      </c>
      <c r="D941" s="6" t="s">
        <v>170</v>
      </c>
      <c r="E941" s="6" t="n">
        <v>1785162500</v>
      </c>
      <c r="F941" s="6" t="n">
        <v>1785164989</v>
      </c>
      <c r="G941" s="6" t="n">
        <v>1785164779</v>
      </c>
      <c r="H941" s="6" t="n">
        <v>1785166054</v>
      </c>
      <c r="J941" s="6" t="n">
        <v>0</v>
      </c>
      <c r="K941" s="6" t="n">
        <v>0</v>
      </c>
      <c r="L941" s="9" t="n">
        <f aca="false">IF(AND(E941&gt;=Scenario!$B$11,E941&lt;Scenario!$B$12),1,0)</f>
        <v>1</v>
      </c>
      <c r="M941" s="9" t="n">
        <f aca="false">IF(AND(L941=1,ISNUMBER(F941)),MAX(0,F941-E941)/60,"")</f>
        <v>41.4833333333333</v>
      </c>
      <c r="N941" s="9" t="n">
        <f aca="false">IF(AND(L941=1,ISNUMBER(G941)),MAX(0,G941-E941)/60,"")</f>
        <v>37.9833333333333</v>
      </c>
      <c r="O941" s="9" t="n">
        <f aca="false">IF(ISNUMBER(H941),IF(AND(H941&gt;=Scenario!$B$11,H941&lt;Scenario!$B$12),1,0),0)</f>
        <v>1</v>
      </c>
      <c r="P941" s="9" t="n">
        <f aca="false">IF(O941=1,MAX(0,H941-E941)/60,"")</f>
        <v>59.2333333333333</v>
      </c>
      <c r="Q941" s="9" t="n">
        <f aca="false">INDEX(Scenario!$B$18:$B$20,MATCH(B941,Scenario!$A$18:$A$20,0))</f>
        <v>240</v>
      </c>
      <c r="R941" s="9" t="n">
        <f aca="false">INDEX(Scenario!$C$18:$C$20,MATCH(B941,Scenario!$A$18:$A$20,0))</f>
        <v>4320</v>
      </c>
      <c r="S941" s="9" t="n">
        <f aca="false">IF(ISNUMBER(M941),IF(M941&lt;=Q941,1,0),"")</f>
        <v>1</v>
      </c>
      <c r="T941" s="9" t="n">
        <f aca="false">IF(ISNUMBER(P941),IF(P941&lt;=R941,1,0),"")</f>
        <v>1</v>
      </c>
      <c r="U941" s="9" t="n">
        <f aca="false">IF(E941&gt;Scenario!$B$14,0,IF(OR(AND(ISNUMBER(H941),H941&lt;=Scenario!$B$14),AND(ISNUMBER(I941),I941&lt;=Scenario!$B$14)),0,1))</f>
        <v>0</v>
      </c>
      <c r="V941" s="9" t="n">
        <f aca="false">IF(AND(U941=1,(Scenario!$B$14-E941)/60&gt;R941),1,0)</f>
        <v>0</v>
      </c>
      <c r="W941" s="9" t="n">
        <f aca="false">IF(OR(C941=Scenario!$B$22,C941=Scenario!$C$22),1,0)</f>
        <v>0</v>
      </c>
      <c r="X941" s="9" t="n">
        <f aca="false">IF(ISNUMBER(I941),1,0)</f>
        <v>0</v>
      </c>
      <c r="Y941" s="9" t="n">
        <f aca="false">MOD(INT(E941/86400)+3,7)</f>
        <v>0</v>
      </c>
      <c r="Z941" s="9" t="n">
        <f aca="false">MOD(INT(E941/3600),24)</f>
        <v>14</v>
      </c>
      <c r="AA941" s="6" t="s">
        <v>2127</v>
      </c>
    </row>
    <row r="942" customFormat="false" ht="15" hidden="false" customHeight="false" outlineLevel="0" collapsed="false">
      <c r="A942" s="6" t="s">
        <v>2128</v>
      </c>
      <c r="B942" s="6" t="s">
        <v>44</v>
      </c>
      <c r="C942" s="6" t="s">
        <v>46</v>
      </c>
      <c r="D942" s="6" t="s">
        <v>172</v>
      </c>
      <c r="E942" s="6" t="n">
        <v>1785162634</v>
      </c>
      <c r="F942" s="6" t="n">
        <v>1785162928</v>
      </c>
      <c r="G942" s="6" t="n">
        <v>1785162690</v>
      </c>
      <c r="H942" s="6" t="n">
        <v>1785164364</v>
      </c>
      <c r="J942" s="6" t="n">
        <v>0</v>
      </c>
      <c r="K942" s="6" t="n">
        <v>0</v>
      </c>
      <c r="L942" s="9" t="n">
        <f aca="false">IF(AND(E942&gt;=Scenario!$B$11,E942&lt;Scenario!$B$12),1,0)</f>
        <v>1</v>
      </c>
      <c r="M942" s="9" t="n">
        <f aca="false">IF(AND(L942=1,ISNUMBER(F942)),MAX(0,F942-E942)/60,"")</f>
        <v>4.9</v>
      </c>
      <c r="N942" s="9" t="n">
        <f aca="false">IF(AND(L942=1,ISNUMBER(G942)),MAX(0,G942-E942)/60,"")</f>
        <v>0.933333333333333</v>
      </c>
      <c r="O942" s="9" t="n">
        <f aca="false">IF(ISNUMBER(H942),IF(AND(H942&gt;=Scenario!$B$11,H942&lt;Scenario!$B$12),1,0),0)</f>
        <v>1</v>
      </c>
      <c r="P942" s="9" t="n">
        <f aca="false">IF(O942=1,MAX(0,H942-E942)/60,"")</f>
        <v>28.8333333333333</v>
      </c>
      <c r="Q942" s="9" t="n">
        <f aca="false">INDEX(Scenario!$B$18:$B$20,MATCH(B942,Scenario!$A$18:$A$20,0))</f>
        <v>240</v>
      </c>
      <c r="R942" s="9" t="n">
        <f aca="false">INDEX(Scenario!$C$18:$C$20,MATCH(B942,Scenario!$A$18:$A$20,0))</f>
        <v>4320</v>
      </c>
      <c r="S942" s="9" t="n">
        <f aca="false">IF(ISNUMBER(M942),IF(M942&lt;=Q942,1,0),"")</f>
        <v>1</v>
      </c>
      <c r="T942" s="9" t="n">
        <f aca="false">IF(ISNUMBER(P942),IF(P942&lt;=R942,1,0),"")</f>
        <v>1</v>
      </c>
      <c r="U942" s="9" t="n">
        <f aca="false">IF(E942&gt;Scenario!$B$14,0,IF(OR(AND(ISNUMBER(H942),H942&lt;=Scenario!$B$14),AND(ISNUMBER(I942),I942&lt;=Scenario!$B$14)),0,1))</f>
        <v>0</v>
      </c>
      <c r="V942" s="9" t="n">
        <f aca="false">IF(AND(U942=1,(Scenario!$B$14-E942)/60&gt;R942),1,0)</f>
        <v>0</v>
      </c>
      <c r="W942" s="9" t="n">
        <f aca="false">IF(OR(C942=Scenario!$B$22,C942=Scenario!$C$22),1,0)</f>
        <v>1</v>
      </c>
      <c r="X942" s="9" t="n">
        <f aca="false">IF(ISNUMBER(I942),1,0)</f>
        <v>0</v>
      </c>
      <c r="Y942" s="9" t="n">
        <f aca="false">MOD(INT(E942/86400)+3,7)</f>
        <v>0</v>
      </c>
      <c r="Z942" s="9" t="n">
        <f aca="false">MOD(INT(E942/3600),24)</f>
        <v>14</v>
      </c>
      <c r="AA942" s="6" t="s">
        <v>2129</v>
      </c>
    </row>
    <row r="943" customFormat="false" ht="15" hidden="false" customHeight="false" outlineLevel="0" collapsed="false">
      <c r="A943" s="6" t="s">
        <v>2130</v>
      </c>
      <c r="B943" s="6" t="s">
        <v>44</v>
      </c>
      <c r="C943" s="6" t="s">
        <v>46</v>
      </c>
      <c r="D943" s="6" t="s">
        <v>171</v>
      </c>
      <c r="E943" s="6" t="n">
        <v>1785162818</v>
      </c>
      <c r="I943" s="6" t="n">
        <v>1785163015</v>
      </c>
      <c r="J943" s="6" t="n">
        <v>0</v>
      </c>
      <c r="K943" s="6" t="n">
        <v>0</v>
      </c>
      <c r="L943" s="9" t="n">
        <f aca="false">IF(AND(E943&gt;=Scenario!$B$11,E943&lt;Scenario!$B$12),1,0)</f>
        <v>1</v>
      </c>
      <c r="M943" s="0" t="str">
        <f aca="false">IF(AND(L943=1,ISNUMBER(F943)),MAX(0,F943-E943)/60,"")</f>
        <v/>
      </c>
      <c r="N943" s="0" t="str">
        <f aca="false">IF(AND(L943=1,ISNUMBER(G943)),MAX(0,G943-E943)/60,"")</f>
        <v/>
      </c>
      <c r="O943" s="9" t="n">
        <f aca="false">IF(ISNUMBER(H943),IF(AND(H943&gt;=Scenario!$B$11,H943&lt;Scenario!$B$12),1,0),0)</f>
        <v>0</v>
      </c>
      <c r="P943" s="0" t="str">
        <f aca="false">IF(O943=1,MAX(0,H943-E943)/60,"")</f>
        <v/>
      </c>
      <c r="Q943" s="9" t="n">
        <f aca="false">INDEX(Scenario!$B$18:$B$20,MATCH(B943,Scenario!$A$18:$A$20,0))</f>
        <v>240</v>
      </c>
      <c r="R943" s="9" t="n">
        <f aca="false">INDEX(Scenario!$C$18:$C$20,MATCH(B943,Scenario!$A$18:$A$20,0))</f>
        <v>4320</v>
      </c>
      <c r="S943" s="0" t="str">
        <f aca="false">IF(ISNUMBER(M943),IF(M943&lt;=Q943,1,0),"")</f>
        <v/>
      </c>
      <c r="T943" s="0" t="str">
        <f aca="false">IF(ISNUMBER(P943),IF(P943&lt;=R943,1,0),"")</f>
        <v/>
      </c>
      <c r="U943" s="9" t="n">
        <f aca="false">IF(E943&gt;Scenario!$B$14,0,IF(OR(AND(ISNUMBER(H943),H943&lt;=Scenario!$B$14),AND(ISNUMBER(I943),I943&lt;=Scenario!$B$14)),0,1))</f>
        <v>0</v>
      </c>
      <c r="V943" s="9" t="n">
        <f aca="false">IF(AND(U943=1,(Scenario!$B$14-E943)/60&gt;R943),1,0)</f>
        <v>0</v>
      </c>
      <c r="W943" s="9" t="n">
        <f aca="false">IF(OR(C943=Scenario!$B$22,C943=Scenario!$C$22),1,0)</f>
        <v>1</v>
      </c>
      <c r="X943" s="9" t="n">
        <f aca="false">IF(ISNUMBER(I943),1,0)</f>
        <v>1</v>
      </c>
      <c r="Y943" s="9" t="n">
        <f aca="false">MOD(INT(E943/86400)+3,7)</f>
        <v>0</v>
      </c>
      <c r="Z943" s="9" t="n">
        <f aca="false">MOD(INT(E943/3600),24)</f>
        <v>14</v>
      </c>
      <c r="AA943" s="6" t="s">
        <v>2131</v>
      </c>
    </row>
    <row r="944" customFormat="false" ht="15" hidden="false" customHeight="false" outlineLevel="0" collapsed="false">
      <c r="A944" s="6" t="s">
        <v>2132</v>
      </c>
      <c r="B944" s="6" t="s">
        <v>43</v>
      </c>
      <c r="C944" s="6" t="s">
        <v>46</v>
      </c>
      <c r="D944" s="6" t="s">
        <v>170</v>
      </c>
      <c r="E944" s="6" t="n">
        <v>1785162941</v>
      </c>
      <c r="F944" s="6" t="n">
        <v>1785163078</v>
      </c>
      <c r="G944" s="6" t="n">
        <v>1785162952</v>
      </c>
      <c r="H944" s="6" t="n">
        <v>1785256233</v>
      </c>
      <c r="J944" s="6" t="n">
        <v>1</v>
      </c>
      <c r="K944" s="6" t="n">
        <v>1</v>
      </c>
      <c r="L944" s="9" t="n">
        <f aca="false">IF(AND(E944&gt;=Scenario!$B$11,E944&lt;Scenario!$B$12),1,0)</f>
        <v>1</v>
      </c>
      <c r="M944" s="9" t="n">
        <f aca="false">IF(AND(L944=1,ISNUMBER(F944)),MAX(0,F944-E944)/60,"")</f>
        <v>2.28333333333333</v>
      </c>
      <c r="N944" s="9" t="n">
        <f aca="false">IF(AND(L944=1,ISNUMBER(G944)),MAX(0,G944-E944)/60,"")</f>
        <v>0.183333333333333</v>
      </c>
      <c r="O944" s="9" t="n">
        <f aca="false">IF(ISNUMBER(H944),IF(AND(H944&gt;=Scenario!$B$11,H944&lt;Scenario!$B$12),1,0),0)</f>
        <v>1</v>
      </c>
      <c r="P944" s="9" t="n">
        <f aca="false">IF(O944=1,MAX(0,H944-E944)/60,"")</f>
        <v>1554.86666666667</v>
      </c>
      <c r="Q944" s="9" t="n">
        <f aca="false">INDEX(Scenario!$B$18:$B$20,MATCH(B944,Scenario!$A$18:$A$20,0))</f>
        <v>60</v>
      </c>
      <c r="R944" s="9" t="n">
        <f aca="false">INDEX(Scenario!$C$18:$C$20,MATCH(B944,Scenario!$A$18:$A$20,0))</f>
        <v>1440</v>
      </c>
      <c r="S944" s="9" t="n">
        <f aca="false">IF(ISNUMBER(M944),IF(M944&lt;=Q944,1,0),"")</f>
        <v>1</v>
      </c>
      <c r="T944" s="9" t="n">
        <f aca="false">IF(ISNUMBER(P944),IF(P944&lt;=R944,1,0),"")</f>
        <v>0</v>
      </c>
      <c r="U944" s="9" t="n">
        <f aca="false">IF(E944&gt;Scenario!$B$14,0,IF(OR(AND(ISNUMBER(H944),H944&lt;=Scenario!$B$14),AND(ISNUMBER(I944),I944&lt;=Scenario!$B$14)),0,1))</f>
        <v>0</v>
      </c>
      <c r="V944" s="9" t="n">
        <f aca="false">IF(AND(U944=1,(Scenario!$B$14-E944)/60&gt;R944),1,0)</f>
        <v>0</v>
      </c>
      <c r="W944" s="9" t="n">
        <f aca="false">IF(OR(C944=Scenario!$B$22,C944=Scenario!$C$22),1,0)</f>
        <v>1</v>
      </c>
      <c r="X944" s="9" t="n">
        <f aca="false">IF(ISNUMBER(I944),1,0)</f>
        <v>0</v>
      </c>
      <c r="Y944" s="9" t="n">
        <f aca="false">MOD(INT(E944/86400)+3,7)</f>
        <v>0</v>
      </c>
      <c r="Z944" s="9" t="n">
        <f aca="false">MOD(INT(E944/3600),24)</f>
        <v>14</v>
      </c>
      <c r="AA944" s="6" t="s">
        <v>2133</v>
      </c>
    </row>
    <row r="945" customFormat="false" ht="15" hidden="false" customHeight="false" outlineLevel="0" collapsed="false">
      <c r="A945" s="6" t="s">
        <v>2134</v>
      </c>
      <c r="B945" s="6" t="s">
        <v>44</v>
      </c>
      <c r="C945" s="6" t="s">
        <v>47</v>
      </c>
      <c r="D945" s="6" t="s">
        <v>171</v>
      </c>
      <c r="E945" s="6" t="n">
        <v>1785164477</v>
      </c>
      <c r="F945" s="6" t="n">
        <v>1785165527</v>
      </c>
      <c r="G945" s="6" t="n">
        <v>1785165430</v>
      </c>
      <c r="H945" s="6" t="n">
        <v>1785174381</v>
      </c>
      <c r="J945" s="6" t="n">
        <v>0</v>
      </c>
      <c r="K945" s="6" t="n">
        <v>0</v>
      </c>
      <c r="L945" s="9" t="n">
        <f aca="false">IF(AND(E945&gt;=Scenario!$B$11,E945&lt;Scenario!$B$12),1,0)</f>
        <v>1</v>
      </c>
      <c r="M945" s="9" t="n">
        <f aca="false">IF(AND(L945=1,ISNUMBER(F945)),MAX(0,F945-E945)/60,"")</f>
        <v>17.5</v>
      </c>
      <c r="N945" s="9" t="n">
        <f aca="false">IF(AND(L945=1,ISNUMBER(G945)),MAX(0,G945-E945)/60,"")</f>
        <v>15.8833333333333</v>
      </c>
      <c r="O945" s="9" t="n">
        <f aca="false">IF(ISNUMBER(H945),IF(AND(H945&gt;=Scenario!$B$11,H945&lt;Scenario!$B$12),1,0),0)</f>
        <v>1</v>
      </c>
      <c r="P945" s="9" t="n">
        <f aca="false">IF(O945=1,MAX(0,H945-E945)/60,"")</f>
        <v>165.066666666667</v>
      </c>
      <c r="Q945" s="9" t="n">
        <f aca="false">INDEX(Scenario!$B$18:$B$20,MATCH(B945,Scenario!$A$18:$A$20,0))</f>
        <v>240</v>
      </c>
      <c r="R945" s="9" t="n">
        <f aca="false">INDEX(Scenario!$C$18:$C$20,MATCH(B945,Scenario!$A$18:$A$20,0))</f>
        <v>4320</v>
      </c>
      <c r="S945" s="9" t="n">
        <f aca="false">IF(ISNUMBER(M945),IF(M945&lt;=Q945,1,0),"")</f>
        <v>1</v>
      </c>
      <c r="T945" s="9" t="n">
        <f aca="false">IF(ISNUMBER(P945),IF(P945&lt;=R945,1,0),"")</f>
        <v>1</v>
      </c>
      <c r="U945" s="9" t="n">
        <f aca="false">IF(E945&gt;Scenario!$B$14,0,IF(OR(AND(ISNUMBER(H945),H945&lt;=Scenario!$B$14),AND(ISNUMBER(I945),I945&lt;=Scenario!$B$14)),0,1))</f>
        <v>0</v>
      </c>
      <c r="V945" s="9" t="n">
        <f aca="false">IF(AND(U945=1,(Scenario!$B$14-E945)/60&gt;R945),1,0)</f>
        <v>0</v>
      </c>
      <c r="W945" s="9" t="n">
        <f aca="false">IF(OR(C945=Scenario!$B$22,C945=Scenario!$C$22),1,0)</f>
        <v>1</v>
      </c>
      <c r="X945" s="9" t="n">
        <f aca="false">IF(ISNUMBER(I945),1,0)</f>
        <v>0</v>
      </c>
      <c r="Y945" s="9" t="n">
        <f aca="false">MOD(INT(E945/86400)+3,7)</f>
        <v>0</v>
      </c>
      <c r="Z945" s="9" t="n">
        <f aca="false">MOD(INT(E945/3600),24)</f>
        <v>15</v>
      </c>
      <c r="AA945" s="6" t="s">
        <v>2135</v>
      </c>
    </row>
    <row r="946" customFormat="false" ht="15" hidden="false" customHeight="false" outlineLevel="0" collapsed="false">
      <c r="A946" s="6" t="s">
        <v>2136</v>
      </c>
      <c r="B946" s="6" t="s">
        <v>43</v>
      </c>
      <c r="C946" s="6" t="s">
        <v>249</v>
      </c>
      <c r="D946" s="6" t="s">
        <v>172</v>
      </c>
      <c r="E946" s="6" t="n">
        <v>1785164494</v>
      </c>
      <c r="F946" s="6" t="n">
        <v>1785164610</v>
      </c>
      <c r="G946" s="6" t="n">
        <v>1785164521</v>
      </c>
      <c r="H946" s="6" t="n">
        <v>1785166077</v>
      </c>
      <c r="J946" s="6" t="n">
        <v>0</v>
      </c>
      <c r="K946" s="6" t="n">
        <v>0</v>
      </c>
      <c r="L946" s="9" t="n">
        <f aca="false">IF(AND(E946&gt;=Scenario!$B$11,E946&lt;Scenario!$B$12),1,0)</f>
        <v>1</v>
      </c>
      <c r="M946" s="9" t="n">
        <f aca="false">IF(AND(L946=1,ISNUMBER(F946)),MAX(0,F946-E946)/60,"")</f>
        <v>1.93333333333333</v>
      </c>
      <c r="N946" s="9" t="n">
        <f aca="false">IF(AND(L946=1,ISNUMBER(G946)),MAX(0,G946-E946)/60,"")</f>
        <v>0.45</v>
      </c>
      <c r="O946" s="9" t="n">
        <f aca="false">IF(ISNUMBER(H946),IF(AND(H946&gt;=Scenario!$B$11,H946&lt;Scenario!$B$12),1,0),0)</f>
        <v>1</v>
      </c>
      <c r="P946" s="9" t="n">
        <f aca="false">IF(O946=1,MAX(0,H946-E946)/60,"")</f>
        <v>26.3833333333333</v>
      </c>
      <c r="Q946" s="9" t="n">
        <f aca="false">INDEX(Scenario!$B$18:$B$20,MATCH(B946,Scenario!$A$18:$A$20,0))</f>
        <v>60</v>
      </c>
      <c r="R946" s="9" t="n">
        <f aca="false">INDEX(Scenario!$C$18:$C$20,MATCH(B946,Scenario!$A$18:$A$20,0))</f>
        <v>1440</v>
      </c>
      <c r="S946" s="9" t="n">
        <f aca="false">IF(ISNUMBER(M946),IF(M946&lt;=Q946,1,0),"")</f>
        <v>1</v>
      </c>
      <c r="T946" s="9" t="n">
        <f aca="false">IF(ISNUMBER(P946),IF(P946&lt;=R946,1,0),"")</f>
        <v>1</v>
      </c>
      <c r="U946" s="9" t="n">
        <f aca="false">IF(E946&gt;Scenario!$B$14,0,IF(OR(AND(ISNUMBER(H946),H946&lt;=Scenario!$B$14),AND(ISNUMBER(I946),I946&lt;=Scenario!$B$14)),0,1))</f>
        <v>0</v>
      </c>
      <c r="V946" s="9" t="n">
        <f aca="false">IF(AND(U946=1,(Scenario!$B$14-E946)/60&gt;R946),1,0)</f>
        <v>0</v>
      </c>
      <c r="W946" s="9" t="n">
        <f aca="false">IF(OR(C946=Scenario!$B$22,C946=Scenario!$C$22),1,0)</f>
        <v>0</v>
      </c>
      <c r="X946" s="9" t="n">
        <f aca="false">IF(ISNUMBER(I946),1,0)</f>
        <v>0</v>
      </c>
      <c r="Y946" s="9" t="n">
        <f aca="false">MOD(INT(E946/86400)+3,7)</f>
        <v>0</v>
      </c>
      <c r="Z946" s="9" t="n">
        <f aca="false">MOD(INT(E946/3600),24)</f>
        <v>15</v>
      </c>
      <c r="AA946" s="6" t="s">
        <v>2137</v>
      </c>
    </row>
    <row r="947" customFormat="false" ht="15" hidden="false" customHeight="false" outlineLevel="0" collapsed="false">
      <c r="A947" s="6" t="s">
        <v>2138</v>
      </c>
      <c r="B947" s="6" t="s">
        <v>44</v>
      </c>
      <c r="C947" s="6" t="s">
        <v>249</v>
      </c>
      <c r="D947" s="6" t="s">
        <v>171</v>
      </c>
      <c r="E947" s="6" t="n">
        <v>1785165009</v>
      </c>
      <c r="F947" s="6" t="n">
        <v>1785170959</v>
      </c>
      <c r="G947" s="6" t="n">
        <v>1785170737</v>
      </c>
      <c r="H947" s="6" t="n">
        <v>1785175315</v>
      </c>
      <c r="J947" s="6" t="n">
        <v>0</v>
      </c>
      <c r="K947" s="6" t="n">
        <v>0</v>
      </c>
      <c r="L947" s="9" t="n">
        <f aca="false">IF(AND(E947&gt;=Scenario!$B$11,E947&lt;Scenario!$B$12),1,0)</f>
        <v>1</v>
      </c>
      <c r="M947" s="9" t="n">
        <f aca="false">IF(AND(L947=1,ISNUMBER(F947)),MAX(0,F947-E947)/60,"")</f>
        <v>99.1666666666667</v>
      </c>
      <c r="N947" s="9" t="n">
        <f aca="false">IF(AND(L947=1,ISNUMBER(G947)),MAX(0,G947-E947)/60,"")</f>
        <v>95.4666666666667</v>
      </c>
      <c r="O947" s="9" t="n">
        <f aca="false">IF(ISNUMBER(H947),IF(AND(H947&gt;=Scenario!$B$11,H947&lt;Scenario!$B$12),1,0),0)</f>
        <v>1</v>
      </c>
      <c r="P947" s="9" t="n">
        <f aca="false">IF(O947=1,MAX(0,H947-E947)/60,"")</f>
        <v>171.766666666667</v>
      </c>
      <c r="Q947" s="9" t="n">
        <f aca="false">INDEX(Scenario!$B$18:$B$20,MATCH(B947,Scenario!$A$18:$A$20,0))</f>
        <v>240</v>
      </c>
      <c r="R947" s="9" t="n">
        <f aca="false">INDEX(Scenario!$C$18:$C$20,MATCH(B947,Scenario!$A$18:$A$20,0))</f>
        <v>4320</v>
      </c>
      <c r="S947" s="9" t="n">
        <f aca="false">IF(ISNUMBER(M947),IF(M947&lt;=Q947,1,0),"")</f>
        <v>1</v>
      </c>
      <c r="T947" s="9" t="n">
        <f aca="false">IF(ISNUMBER(P947),IF(P947&lt;=R947,1,0),"")</f>
        <v>1</v>
      </c>
      <c r="U947" s="9" t="n">
        <f aca="false">IF(E947&gt;Scenario!$B$14,0,IF(OR(AND(ISNUMBER(H947),H947&lt;=Scenario!$B$14),AND(ISNUMBER(I947),I947&lt;=Scenario!$B$14)),0,1))</f>
        <v>0</v>
      </c>
      <c r="V947" s="9" t="n">
        <f aca="false">IF(AND(U947=1,(Scenario!$B$14-E947)/60&gt;R947),1,0)</f>
        <v>0</v>
      </c>
      <c r="W947" s="9" t="n">
        <f aca="false">IF(OR(C947=Scenario!$B$22,C947=Scenario!$C$22),1,0)</f>
        <v>0</v>
      </c>
      <c r="X947" s="9" t="n">
        <f aca="false">IF(ISNUMBER(I947),1,0)</f>
        <v>0</v>
      </c>
      <c r="Y947" s="9" t="n">
        <f aca="false">MOD(INT(E947/86400)+3,7)</f>
        <v>0</v>
      </c>
      <c r="Z947" s="9" t="n">
        <f aca="false">MOD(INT(E947/3600),24)</f>
        <v>15</v>
      </c>
      <c r="AA947" s="6" t="s">
        <v>2139</v>
      </c>
    </row>
    <row r="948" customFormat="false" ht="15" hidden="false" customHeight="false" outlineLevel="0" collapsed="false">
      <c r="A948" s="6" t="s">
        <v>2140</v>
      </c>
      <c r="B948" s="6" t="s">
        <v>44</v>
      </c>
      <c r="C948" s="6" t="s">
        <v>249</v>
      </c>
      <c r="D948" s="6" t="s">
        <v>171</v>
      </c>
      <c r="E948" s="6" t="n">
        <v>1785165055</v>
      </c>
      <c r="F948" s="6" t="n">
        <v>1785166373</v>
      </c>
      <c r="G948" s="6" t="n">
        <v>1785166180</v>
      </c>
      <c r="H948" s="6" t="n">
        <v>1785169864</v>
      </c>
      <c r="J948" s="6" t="n">
        <v>0</v>
      </c>
      <c r="K948" s="6" t="n">
        <v>0</v>
      </c>
      <c r="L948" s="9" t="n">
        <f aca="false">IF(AND(E948&gt;=Scenario!$B$11,E948&lt;Scenario!$B$12),1,0)</f>
        <v>1</v>
      </c>
      <c r="M948" s="9" t="n">
        <f aca="false">IF(AND(L948=1,ISNUMBER(F948)),MAX(0,F948-E948)/60,"")</f>
        <v>21.9666666666667</v>
      </c>
      <c r="N948" s="9" t="n">
        <f aca="false">IF(AND(L948=1,ISNUMBER(G948)),MAX(0,G948-E948)/60,"")</f>
        <v>18.75</v>
      </c>
      <c r="O948" s="9" t="n">
        <f aca="false">IF(ISNUMBER(H948),IF(AND(H948&gt;=Scenario!$B$11,H948&lt;Scenario!$B$12),1,0),0)</f>
        <v>1</v>
      </c>
      <c r="P948" s="9" t="n">
        <f aca="false">IF(O948=1,MAX(0,H948-E948)/60,"")</f>
        <v>80.15</v>
      </c>
      <c r="Q948" s="9" t="n">
        <f aca="false">INDEX(Scenario!$B$18:$B$20,MATCH(B948,Scenario!$A$18:$A$20,0))</f>
        <v>240</v>
      </c>
      <c r="R948" s="9" t="n">
        <f aca="false">INDEX(Scenario!$C$18:$C$20,MATCH(B948,Scenario!$A$18:$A$20,0))</f>
        <v>4320</v>
      </c>
      <c r="S948" s="9" t="n">
        <f aca="false">IF(ISNUMBER(M948),IF(M948&lt;=Q948,1,0),"")</f>
        <v>1</v>
      </c>
      <c r="T948" s="9" t="n">
        <f aca="false">IF(ISNUMBER(P948),IF(P948&lt;=R948,1,0),"")</f>
        <v>1</v>
      </c>
      <c r="U948" s="9" t="n">
        <f aca="false">IF(E948&gt;Scenario!$B$14,0,IF(OR(AND(ISNUMBER(H948),H948&lt;=Scenario!$B$14),AND(ISNUMBER(I948),I948&lt;=Scenario!$B$14)),0,1))</f>
        <v>0</v>
      </c>
      <c r="V948" s="9" t="n">
        <f aca="false">IF(AND(U948=1,(Scenario!$B$14-E948)/60&gt;R948),1,0)</f>
        <v>0</v>
      </c>
      <c r="W948" s="9" t="n">
        <f aca="false">IF(OR(C948=Scenario!$B$22,C948=Scenario!$C$22),1,0)</f>
        <v>0</v>
      </c>
      <c r="X948" s="9" t="n">
        <f aca="false">IF(ISNUMBER(I948),1,0)</f>
        <v>0</v>
      </c>
      <c r="Y948" s="9" t="n">
        <f aca="false">MOD(INT(E948/86400)+3,7)</f>
        <v>0</v>
      </c>
      <c r="Z948" s="9" t="n">
        <f aca="false">MOD(INT(E948/3600),24)</f>
        <v>15</v>
      </c>
      <c r="AA948" s="6" t="s">
        <v>2141</v>
      </c>
    </row>
    <row r="949" customFormat="false" ht="15" hidden="false" customHeight="false" outlineLevel="0" collapsed="false">
      <c r="A949" s="6" t="s">
        <v>2142</v>
      </c>
      <c r="B949" s="6" t="s">
        <v>44</v>
      </c>
      <c r="C949" s="6" t="s">
        <v>46</v>
      </c>
      <c r="D949" s="6" t="s">
        <v>170</v>
      </c>
      <c r="E949" s="6" t="n">
        <v>1785165774</v>
      </c>
      <c r="F949" s="6" t="n">
        <v>1785166165</v>
      </c>
      <c r="G949" s="6" t="n">
        <v>1785166064</v>
      </c>
      <c r="H949" s="6" t="n">
        <v>1785168758</v>
      </c>
      <c r="J949" s="6" t="n">
        <v>0</v>
      </c>
      <c r="K949" s="6" t="n">
        <v>0</v>
      </c>
      <c r="L949" s="9" t="n">
        <f aca="false">IF(AND(E949&gt;=Scenario!$B$11,E949&lt;Scenario!$B$12),1,0)</f>
        <v>1</v>
      </c>
      <c r="M949" s="9" t="n">
        <f aca="false">IF(AND(L949=1,ISNUMBER(F949)),MAX(0,F949-E949)/60,"")</f>
        <v>6.51666666666667</v>
      </c>
      <c r="N949" s="9" t="n">
        <f aca="false">IF(AND(L949=1,ISNUMBER(G949)),MAX(0,G949-E949)/60,"")</f>
        <v>4.83333333333333</v>
      </c>
      <c r="O949" s="9" t="n">
        <f aca="false">IF(ISNUMBER(H949),IF(AND(H949&gt;=Scenario!$B$11,H949&lt;Scenario!$B$12),1,0),0)</f>
        <v>1</v>
      </c>
      <c r="P949" s="9" t="n">
        <f aca="false">IF(O949=1,MAX(0,H949-E949)/60,"")</f>
        <v>49.7333333333333</v>
      </c>
      <c r="Q949" s="9" t="n">
        <f aca="false">INDEX(Scenario!$B$18:$B$20,MATCH(B949,Scenario!$A$18:$A$20,0))</f>
        <v>240</v>
      </c>
      <c r="R949" s="9" t="n">
        <f aca="false">INDEX(Scenario!$C$18:$C$20,MATCH(B949,Scenario!$A$18:$A$20,0))</f>
        <v>4320</v>
      </c>
      <c r="S949" s="9" t="n">
        <f aca="false">IF(ISNUMBER(M949),IF(M949&lt;=Q949,1,0),"")</f>
        <v>1</v>
      </c>
      <c r="T949" s="9" t="n">
        <f aca="false">IF(ISNUMBER(P949),IF(P949&lt;=R949,1,0),"")</f>
        <v>1</v>
      </c>
      <c r="U949" s="9" t="n">
        <f aca="false">IF(E949&gt;Scenario!$B$14,0,IF(OR(AND(ISNUMBER(H949),H949&lt;=Scenario!$B$14),AND(ISNUMBER(I949),I949&lt;=Scenario!$B$14)),0,1))</f>
        <v>0</v>
      </c>
      <c r="V949" s="9" t="n">
        <f aca="false">IF(AND(U949=1,(Scenario!$B$14-E949)/60&gt;R949),1,0)</f>
        <v>0</v>
      </c>
      <c r="W949" s="9" t="n">
        <f aca="false">IF(OR(C949=Scenario!$B$22,C949=Scenario!$C$22),1,0)</f>
        <v>1</v>
      </c>
      <c r="X949" s="9" t="n">
        <f aca="false">IF(ISNUMBER(I949),1,0)</f>
        <v>0</v>
      </c>
      <c r="Y949" s="9" t="n">
        <f aca="false">MOD(INT(E949/86400)+3,7)</f>
        <v>0</v>
      </c>
      <c r="Z949" s="9" t="n">
        <f aca="false">MOD(INT(E949/3600),24)</f>
        <v>15</v>
      </c>
      <c r="AA949" s="6" t="s">
        <v>2143</v>
      </c>
    </row>
    <row r="950" customFormat="false" ht="15" hidden="false" customHeight="false" outlineLevel="0" collapsed="false">
      <c r="A950" s="6" t="s">
        <v>2144</v>
      </c>
      <c r="B950" s="6" t="s">
        <v>43</v>
      </c>
      <c r="C950" s="6" t="s">
        <v>249</v>
      </c>
      <c r="D950" s="6" t="s">
        <v>171</v>
      </c>
      <c r="E950" s="6" t="n">
        <v>1785165823</v>
      </c>
      <c r="F950" s="6" t="n">
        <v>1785168187</v>
      </c>
      <c r="G950" s="6" t="n">
        <v>1785168036</v>
      </c>
      <c r="H950" s="6" t="n">
        <v>1785171669</v>
      </c>
      <c r="J950" s="6" t="n">
        <v>0</v>
      </c>
      <c r="K950" s="6" t="n">
        <v>0</v>
      </c>
      <c r="L950" s="9" t="n">
        <f aca="false">IF(AND(E950&gt;=Scenario!$B$11,E950&lt;Scenario!$B$12),1,0)</f>
        <v>1</v>
      </c>
      <c r="M950" s="9" t="n">
        <f aca="false">IF(AND(L950=1,ISNUMBER(F950)),MAX(0,F950-E950)/60,"")</f>
        <v>39.4</v>
      </c>
      <c r="N950" s="9" t="n">
        <f aca="false">IF(AND(L950=1,ISNUMBER(G950)),MAX(0,G950-E950)/60,"")</f>
        <v>36.8833333333333</v>
      </c>
      <c r="O950" s="9" t="n">
        <f aca="false">IF(ISNUMBER(H950),IF(AND(H950&gt;=Scenario!$B$11,H950&lt;Scenario!$B$12),1,0),0)</f>
        <v>1</v>
      </c>
      <c r="P950" s="9" t="n">
        <f aca="false">IF(O950=1,MAX(0,H950-E950)/60,"")</f>
        <v>97.4333333333333</v>
      </c>
      <c r="Q950" s="9" t="n">
        <f aca="false">INDEX(Scenario!$B$18:$B$20,MATCH(B950,Scenario!$A$18:$A$20,0))</f>
        <v>60</v>
      </c>
      <c r="R950" s="9" t="n">
        <f aca="false">INDEX(Scenario!$C$18:$C$20,MATCH(B950,Scenario!$A$18:$A$20,0))</f>
        <v>1440</v>
      </c>
      <c r="S950" s="9" t="n">
        <f aca="false">IF(ISNUMBER(M950),IF(M950&lt;=Q950,1,0),"")</f>
        <v>1</v>
      </c>
      <c r="T950" s="9" t="n">
        <f aca="false">IF(ISNUMBER(P950),IF(P950&lt;=R950,1,0),"")</f>
        <v>1</v>
      </c>
      <c r="U950" s="9" t="n">
        <f aca="false">IF(E950&gt;Scenario!$B$14,0,IF(OR(AND(ISNUMBER(H950),H950&lt;=Scenario!$B$14),AND(ISNUMBER(I950),I950&lt;=Scenario!$B$14)),0,1))</f>
        <v>0</v>
      </c>
      <c r="V950" s="9" t="n">
        <f aca="false">IF(AND(U950=1,(Scenario!$B$14-E950)/60&gt;R950),1,0)</f>
        <v>0</v>
      </c>
      <c r="W950" s="9" t="n">
        <f aca="false">IF(OR(C950=Scenario!$B$22,C950=Scenario!$C$22),1,0)</f>
        <v>0</v>
      </c>
      <c r="X950" s="9" t="n">
        <f aca="false">IF(ISNUMBER(I950),1,0)</f>
        <v>0</v>
      </c>
      <c r="Y950" s="9" t="n">
        <f aca="false">MOD(INT(E950/86400)+3,7)</f>
        <v>0</v>
      </c>
      <c r="Z950" s="9" t="n">
        <f aca="false">MOD(INT(E950/3600),24)</f>
        <v>15</v>
      </c>
      <c r="AA950" s="6" t="s">
        <v>2145</v>
      </c>
    </row>
    <row r="951" customFormat="false" ht="15" hidden="false" customHeight="false" outlineLevel="0" collapsed="false">
      <c r="A951" s="6" t="s">
        <v>2146</v>
      </c>
      <c r="B951" s="6" t="s">
        <v>44</v>
      </c>
      <c r="C951" s="6" t="s">
        <v>288</v>
      </c>
      <c r="D951" s="6" t="s">
        <v>170</v>
      </c>
      <c r="E951" s="6" t="n">
        <v>1785166188</v>
      </c>
      <c r="F951" s="6" t="n">
        <v>1785168240</v>
      </c>
      <c r="G951" s="6" t="n">
        <v>1785168054</v>
      </c>
      <c r="H951" s="6" t="n">
        <v>1785169072</v>
      </c>
      <c r="J951" s="6" t="n">
        <v>0</v>
      </c>
      <c r="K951" s="6" t="n">
        <v>0</v>
      </c>
      <c r="L951" s="9" t="n">
        <f aca="false">IF(AND(E951&gt;=Scenario!$B$11,E951&lt;Scenario!$B$12),1,0)</f>
        <v>1</v>
      </c>
      <c r="M951" s="9" t="n">
        <f aca="false">IF(AND(L951=1,ISNUMBER(F951)),MAX(0,F951-E951)/60,"")</f>
        <v>34.2</v>
      </c>
      <c r="N951" s="9" t="n">
        <f aca="false">IF(AND(L951=1,ISNUMBER(G951)),MAX(0,G951-E951)/60,"")</f>
        <v>31.1</v>
      </c>
      <c r="O951" s="9" t="n">
        <f aca="false">IF(ISNUMBER(H951),IF(AND(H951&gt;=Scenario!$B$11,H951&lt;Scenario!$B$12),1,0),0)</f>
        <v>1</v>
      </c>
      <c r="P951" s="9" t="n">
        <f aca="false">IF(O951=1,MAX(0,H951-E951)/60,"")</f>
        <v>48.0666666666667</v>
      </c>
      <c r="Q951" s="9" t="n">
        <f aca="false">INDEX(Scenario!$B$18:$B$20,MATCH(B951,Scenario!$A$18:$A$20,0))</f>
        <v>240</v>
      </c>
      <c r="R951" s="9" t="n">
        <f aca="false">INDEX(Scenario!$C$18:$C$20,MATCH(B951,Scenario!$A$18:$A$20,0))</f>
        <v>4320</v>
      </c>
      <c r="S951" s="9" t="n">
        <f aca="false">IF(ISNUMBER(M951),IF(M951&lt;=Q951,1,0),"")</f>
        <v>1</v>
      </c>
      <c r="T951" s="9" t="n">
        <f aca="false">IF(ISNUMBER(P951),IF(P951&lt;=R951,1,0),"")</f>
        <v>1</v>
      </c>
      <c r="U951" s="9" t="n">
        <f aca="false">IF(E951&gt;Scenario!$B$14,0,IF(OR(AND(ISNUMBER(H951),H951&lt;=Scenario!$B$14),AND(ISNUMBER(I951),I951&lt;=Scenario!$B$14)),0,1))</f>
        <v>0</v>
      </c>
      <c r="V951" s="9" t="n">
        <f aca="false">IF(AND(U951=1,(Scenario!$B$14-E951)/60&gt;R951),1,0)</f>
        <v>0</v>
      </c>
      <c r="W951" s="9" t="n">
        <f aca="false">IF(OR(C951=Scenario!$B$22,C951=Scenario!$C$22),1,0)</f>
        <v>0</v>
      </c>
      <c r="X951" s="9" t="n">
        <f aca="false">IF(ISNUMBER(I951),1,0)</f>
        <v>0</v>
      </c>
      <c r="Y951" s="9" t="n">
        <f aca="false">MOD(INT(E951/86400)+3,7)</f>
        <v>0</v>
      </c>
      <c r="Z951" s="9" t="n">
        <f aca="false">MOD(INT(E951/3600),24)</f>
        <v>15</v>
      </c>
      <c r="AA951" s="6" t="s">
        <v>2147</v>
      </c>
    </row>
    <row r="952" customFormat="false" ht="15" hidden="false" customHeight="false" outlineLevel="0" collapsed="false">
      <c r="A952" s="6" t="s">
        <v>2148</v>
      </c>
      <c r="B952" s="6" t="s">
        <v>44</v>
      </c>
      <c r="C952" s="6" t="s">
        <v>249</v>
      </c>
      <c r="D952" s="6" t="s">
        <v>172</v>
      </c>
      <c r="E952" s="6" t="n">
        <v>1785166909</v>
      </c>
      <c r="F952" s="6" t="n">
        <v>1785167033</v>
      </c>
      <c r="G952" s="6" t="n">
        <v>1785166944</v>
      </c>
      <c r="H952" s="6" t="n">
        <v>1785170236</v>
      </c>
      <c r="J952" s="6" t="n">
        <v>0</v>
      </c>
      <c r="K952" s="6" t="n">
        <v>0</v>
      </c>
      <c r="L952" s="9" t="n">
        <f aca="false">IF(AND(E952&gt;=Scenario!$B$11,E952&lt;Scenario!$B$12),1,0)</f>
        <v>1</v>
      </c>
      <c r="M952" s="9" t="n">
        <f aca="false">IF(AND(L952=1,ISNUMBER(F952)),MAX(0,F952-E952)/60,"")</f>
        <v>2.06666666666667</v>
      </c>
      <c r="N952" s="9" t="n">
        <f aca="false">IF(AND(L952=1,ISNUMBER(G952)),MAX(0,G952-E952)/60,"")</f>
        <v>0.583333333333333</v>
      </c>
      <c r="O952" s="9" t="n">
        <f aca="false">IF(ISNUMBER(H952),IF(AND(H952&gt;=Scenario!$B$11,H952&lt;Scenario!$B$12),1,0),0)</f>
        <v>1</v>
      </c>
      <c r="P952" s="9" t="n">
        <f aca="false">IF(O952=1,MAX(0,H952-E952)/60,"")</f>
        <v>55.45</v>
      </c>
      <c r="Q952" s="9" t="n">
        <f aca="false">INDEX(Scenario!$B$18:$B$20,MATCH(B952,Scenario!$A$18:$A$20,0))</f>
        <v>240</v>
      </c>
      <c r="R952" s="9" t="n">
        <f aca="false">INDEX(Scenario!$C$18:$C$20,MATCH(B952,Scenario!$A$18:$A$20,0))</f>
        <v>4320</v>
      </c>
      <c r="S952" s="9" t="n">
        <f aca="false">IF(ISNUMBER(M952),IF(M952&lt;=Q952,1,0),"")</f>
        <v>1</v>
      </c>
      <c r="T952" s="9" t="n">
        <f aca="false">IF(ISNUMBER(P952),IF(P952&lt;=R952,1,0),"")</f>
        <v>1</v>
      </c>
      <c r="U952" s="9" t="n">
        <f aca="false">IF(E952&gt;Scenario!$B$14,0,IF(OR(AND(ISNUMBER(H952),H952&lt;=Scenario!$B$14),AND(ISNUMBER(I952),I952&lt;=Scenario!$B$14)),0,1))</f>
        <v>0</v>
      </c>
      <c r="V952" s="9" t="n">
        <f aca="false">IF(AND(U952=1,(Scenario!$B$14-E952)/60&gt;R952),1,0)</f>
        <v>0</v>
      </c>
      <c r="W952" s="9" t="n">
        <f aca="false">IF(OR(C952=Scenario!$B$22,C952=Scenario!$C$22),1,0)</f>
        <v>0</v>
      </c>
      <c r="X952" s="9" t="n">
        <f aca="false">IF(ISNUMBER(I952),1,0)</f>
        <v>0</v>
      </c>
      <c r="Y952" s="9" t="n">
        <f aca="false">MOD(INT(E952/86400)+3,7)</f>
        <v>0</v>
      </c>
      <c r="Z952" s="9" t="n">
        <f aca="false">MOD(INT(E952/3600),24)</f>
        <v>15</v>
      </c>
      <c r="AA952" s="6" t="s">
        <v>2149</v>
      </c>
    </row>
    <row r="953" customFormat="false" ht="15" hidden="false" customHeight="false" outlineLevel="0" collapsed="false">
      <c r="A953" s="6" t="s">
        <v>2150</v>
      </c>
      <c r="B953" s="6" t="s">
        <v>44</v>
      </c>
      <c r="C953" s="6" t="s">
        <v>288</v>
      </c>
      <c r="D953" s="6" t="s">
        <v>171</v>
      </c>
      <c r="E953" s="6" t="n">
        <v>1785167229</v>
      </c>
      <c r="F953" s="6" t="n">
        <v>1785171811</v>
      </c>
      <c r="G953" s="6" t="n">
        <v>1785171689</v>
      </c>
      <c r="H953" s="6" t="n">
        <v>1785174239</v>
      </c>
      <c r="J953" s="6" t="n">
        <v>0</v>
      </c>
      <c r="K953" s="6" t="n">
        <v>0</v>
      </c>
      <c r="L953" s="9" t="n">
        <f aca="false">IF(AND(E953&gt;=Scenario!$B$11,E953&lt;Scenario!$B$12),1,0)</f>
        <v>1</v>
      </c>
      <c r="M953" s="9" t="n">
        <f aca="false">IF(AND(L953=1,ISNUMBER(F953)),MAX(0,F953-E953)/60,"")</f>
        <v>76.3666666666667</v>
      </c>
      <c r="N953" s="9" t="n">
        <f aca="false">IF(AND(L953=1,ISNUMBER(G953)),MAX(0,G953-E953)/60,"")</f>
        <v>74.3333333333333</v>
      </c>
      <c r="O953" s="9" t="n">
        <f aca="false">IF(ISNUMBER(H953),IF(AND(H953&gt;=Scenario!$B$11,H953&lt;Scenario!$B$12),1,0),0)</f>
        <v>1</v>
      </c>
      <c r="P953" s="9" t="n">
        <f aca="false">IF(O953=1,MAX(0,H953-E953)/60,"")</f>
        <v>116.833333333333</v>
      </c>
      <c r="Q953" s="9" t="n">
        <f aca="false">INDEX(Scenario!$B$18:$B$20,MATCH(B953,Scenario!$A$18:$A$20,0))</f>
        <v>240</v>
      </c>
      <c r="R953" s="9" t="n">
        <f aca="false">INDEX(Scenario!$C$18:$C$20,MATCH(B953,Scenario!$A$18:$A$20,0))</f>
        <v>4320</v>
      </c>
      <c r="S953" s="9" t="n">
        <f aca="false">IF(ISNUMBER(M953),IF(M953&lt;=Q953,1,0),"")</f>
        <v>1</v>
      </c>
      <c r="T953" s="9" t="n">
        <f aca="false">IF(ISNUMBER(P953),IF(P953&lt;=R953,1,0),"")</f>
        <v>1</v>
      </c>
      <c r="U953" s="9" t="n">
        <f aca="false">IF(E953&gt;Scenario!$B$14,0,IF(OR(AND(ISNUMBER(H953),H953&lt;=Scenario!$B$14),AND(ISNUMBER(I953),I953&lt;=Scenario!$B$14)),0,1))</f>
        <v>0</v>
      </c>
      <c r="V953" s="9" t="n">
        <f aca="false">IF(AND(U953=1,(Scenario!$B$14-E953)/60&gt;R953),1,0)</f>
        <v>0</v>
      </c>
      <c r="W953" s="9" t="n">
        <f aca="false">IF(OR(C953=Scenario!$B$22,C953=Scenario!$C$22),1,0)</f>
        <v>0</v>
      </c>
      <c r="X953" s="9" t="n">
        <f aca="false">IF(ISNUMBER(I953),1,0)</f>
        <v>0</v>
      </c>
      <c r="Y953" s="9" t="n">
        <f aca="false">MOD(INT(E953/86400)+3,7)</f>
        <v>0</v>
      </c>
      <c r="Z953" s="9" t="n">
        <f aca="false">MOD(INT(E953/3600),24)</f>
        <v>15</v>
      </c>
      <c r="AA953" s="6" t="s">
        <v>2151</v>
      </c>
    </row>
    <row r="954" customFormat="false" ht="15" hidden="false" customHeight="false" outlineLevel="0" collapsed="false">
      <c r="A954" s="6" t="s">
        <v>2152</v>
      </c>
      <c r="B954" s="6" t="s">
        <v>44</v>
      </c>
      <c r="C954" s="6" t="s">
        <v>288</v>
      </c>
      <c r="D954" s="6" t="s">
        <v>171</v>
      </c>
      <c r="E954" s="6" t="n">
        <v>1785171177</v>
      </c>
      <c r="F954" s="6" t="n">
        <v>1785174502</v>
      </c>
      <c r="G954" s="6" t="n">
        <v>1785174281</v>
      </c>
      <c r="H954" s="6" t="n">
        <v>1785177797</v>
      </c>
      <c r="J954" s="6" t="n">
        <v>0</v>
      </c>
      <c r="K954" s="6" t="n">
        <v>0</v>
      </c>
      <c r="L954" s="9" t="n">
        <f aca="false">IF(AND(E954&gt;=Scenario!$B$11,E954&lt;Scenario!$B$12),1,0)</f>
        <v>1</v>
      </c>
      <c r="M954" s="9" t="n">
        <f aca="false">IF(AND(L954=1,ISNUMBER(F954)),MAX(0,F954-E954)/60,"")</f>
        <v>55.4166666666667</v>
      </c>
      <c r="N954" s="9" t="n">
        <f aca="false">IF(AND(L954=1,ISNUMBER(G954)),MAX(0,G954-E954)/60,"")</f>
        <v>51.7333333333333</v>
      </c>
      <c r="O954" s="9" t="n">
        <f aca="false">IF(ISNUMBER(H954),IF(AND(H954&gt;=Scenario!$B$11,H954&lt;Scenario!$B$12),1,0),0)</f>
        <v>1</v>
      </c>
      <c r="P954" s="9" t="n">
        <f aca="false">IF(O954=1,MAX(0,H954-E954)/60,"")</f>
        <v>110.333333333333</v>
      </c>
      <c r="Q954" s="9" t="n">
        <f aca="false">INDEX(Scenario!$B$18:$B$20,MATCH(B954,Scenario!$A$18:$A$20,0))</f>
        <v>240</v>
      </c>
      <c r="R954" s="9" t="n">
        <f aca="false">INDEX(Scenario!$C$18:$C$20,MATCH(B954,Scenario!$A$18:$A$20,0))</f>
        <v>4320</v>
      </c>
      <c r="S954" s="9" t="n">
        <f aca="false">IF(ISNUMBER(M954),IF(M954&lt;=Q954,1,0),"")</f>
        <v>1</v>
      </c>
      <c r="T954" s="9" t="n">
        <f aca="false">IF(ISNUMBER(P954),IF(P954&lt;=R954,1,0),"")</f>
        <v>1</v>
      </c>
      <c r="U954" s="9" t="n">
        <f aca="false">IF(E954&gt;Scenario!$B$14,0,IF(OR(AND(ISNUMBER(H954),H954&lt;=Scenario!$B$14),AND(ISNUMBER(I954),I954&lt;=Scenario!$B$14)),0,1))</f>
        <v>0</v>
      </c>
      <c r="V954" s="9" t="n">
        <f aca="false">IF(AND(U954=1,(Scenario!$B$14-E954)/60&gt;R954),1,0)</f>
        <v>0</v>
      </c>
      <c r="W954" s="9" t="n">
        <f aca="false">IF(OR(C954=Scenario!$B$22,C954=Scenario!$C$22),1,0)</f>
        <v>0</v>
      </c>
      <c r="X954" s="9" t="n">
        <f aca="false">IF(ISNUMBER(I954),1,0)</f>
        <v>0</v>
      </c>
      <c r="Y954" s="9" t="n">
        <f aca="false">MOD(INT(E954/86400)+3,7)</f>
        <v>0</v>
      </c>
      <c r="Z954" s="9" t="n">
        <f aca="false">MOD(INT(E954/3600),24)</f>
        <v>16</v>
      </c>
      <c r="AA954" s="6" t="s">
        <v>2153</v>
      </c>
    </row>
    <row r="955" customFormat="false" ht="15" hidden="false" customHeight="false" outlineLevel="0" collapsed="false">
      <c r="A955" s="6" t="s">
        <v>2154</v>
      </c>
      <c r="B955" s="6" t="s">
        <v>44</v>
      </c>
      <c r="C955" s="6" t="s">
        <v>249</v>
      </c>
      <c r="D955" s="6" t="s">
        <v>171</v>
      </c>
      <c r="E955" s="6" t="n">
        <v>1785172332</v>
      </c>
      <c r="F955" s="6" t="n">
        <v>1785175370</v>
      </c>
      <c r="G955" s="6" t="n">
        <v>1785175216</v>
      </c>
      <c r="H955" s="6" t="n">
        <v>1785186054</v>
      </c>
      <c r="J955" s="6" t="n">
        <v>0</v>
      </c>
      <c r="K955" s="6" t="n">
        <v>0</v>
      </c>
      <c r="L955" s="9" t="n">
        <f aca="false">IF(AND(E955&gt;=Scenario!$B$11,E955&lt;Scenario!$B$12),1,0)</f>
        <v>1</v>
      </c>
      <c r="M955" s="9" t="n">
        <f aca="false">IF(AND(L955=1,ISNUMBER(F955)),MAX(0,F955-E955)/60,"")</f>
        <v>50.6333333333333</v>
      </c>
      <c r="N955" s="9" t="n">
        <f aca="false">IF(AND(L955=1,ISNUMBER(G955)),MAX(0,G955-E955)/60,"")</f>
        <v>48.0666666666667</v>
      </c>
      <c r="O955" s="9" t="n">
        <f aca="false">IF(ISNUMBER(H955),IF(AND(H955&gt;=Scenario!$B$11,H955&lt;Scenario!$B$12),1,0),0)</f>
        <v>1</v>
      </c>
      <c r="P955" s="9" t="n">
        <f aca="false">IF(O955=1,MAX(0,H955-E955)/60,"")</f>
        <v>228.7</v>
      </c>
      <c r="Q955" s="9" t="n">
        <f aca="false">INDEX(Scenario!$B$18:$B$20,MATCH(B955,Scenario!$A$18:$A$20,0))</f>
        <v>240</v>
      </c>
      <c r="R955" s="9" t="n">
        <f aca="false">INDEX(Scenario!$C$18:$C$20,MATCH(B955,Scenario!$A$18:$A$20,0))</f>
        <v>4320</v>
      </c>
      <c r="S955" s="9" t="n">
        <f aca="false">IF(ISNUMBER(M955),IF(M955&lt;=Q955,1,0),"")</f>
        <v>1</v>
      </c>
      <c r="T955" s="9" t="n">
        <f aca="false">IF(ISNUMBER(P955),IF(P955&lt;=R955,1,0),"")</f>
        <v>1</v>
      </c>
      <c r="U955" s="9" t="n">
        <f aca="false">IF(E955&gt;Scenario!$B$14,0,IF(OR(AND(ISNUMBER(H955),H955&lt;=Scenario!$B$14),AND(ISNUMBER(I955),I955&lt;=Scenario!$B$14)),0,1))</f>
        <v>0</v>
      </c>
      <c r="V955" s="9" t="n">
        <f aca="false">IF(AND(U955=1,(Scenario!$B$14-E955)/60&gt;R955),1,0)</f>
        <v>0</v>
      </c>
      <c r="W955" s="9" t="n">
        <f aca="false">IF(OR(C955=Scenario!$B$22,C955=Scenario!$C$22),1,0)</f>
        <v>0</v>
      </c>
      <c r="X955" s="9" t="n">
        <f aca="false">IF(ISNUMBER(I955),1,0)</f>
        <v>0</v>
      </c>
      <c r="Y955" s="9" t="n">
        <f aca="false">MOD(INT(E955/86400)+3,7)</f>
        <v>0</v>
      </c>
      <c r="Z955" s="9" t="n">
        <f aca="false">MOD(INT(E955/3600),24)</f>
        <v>17</v>
      </c>
      <c r="AA955" s="6" t="s">
        <v>2155</v>
      </c>
    </row>
    <row r="956" customFormat="false" ht="15" hidden="false" customHeight="false" outlineLevel="0" collapsed="false">
      <c r="A956" s="6" t="s">
        <v>2156</v>
      </c>
      <c r="B956" s="6" t="s">
        <v>44</v>
      </c>
      <c r="C956" s="6" t="s">
        <v>249</v>
      </c>
      <c r="D956" s="6" t="s">
        <v>172</v>
      </c>
      <c r="E956" s="6" t="n">
        <v>1785173712</v>
      </c>
      <c r="F956" s="6" t="n">
        <v>1785173938</v>
      </c>
      <c r="G956" s="6" t="n">
        <v>1785173740</v>
      </c>
      <c r="H956" s="6" t="n">
        <v>1785176019</v>
      </c>
      <c r="J956" s="6" t="n">
        <v>0</v>
      </c>
      <c r="K956" s="6" t="n">
        <v>0</v>
      </c>
      <c r="L956" s="9" t="n">
        <f aca="false">IF(AND(E956&gt;=Scenario!$B$11,E956&lt;Scenario!$B$12),1,0)</f>
        <v>1</v>
      </c>
      <c r="M956" s="9" t="n">
        <f aca="false">IF(AND(L956=1,ISNUMBER(F956)),MAX(0,F956-E956)/60,"")</f>
        <v>3.76666666666667</v>
      </c>
      <c r="N956" s="9" t="n">
        <f aca="false">IF(AND(L956=1,ISNUMBER(G956)),MAX(0,G956-E956)/60,"")</f>
        <v>0.466666666666667</v>
      </c>
      <c r="O956" s="9" t="n">
        <f aca="false">IF(ISNUMBER(H956),IF(AND(H956&gt;=Scenario!$B$11,H956&lt;Scenario!$B$12),1,0),0)</f>
        <v>1</v>
      </c>
      <c r="P956" s="9" t="n">
        <f aca="false">IF(O956=1,MAX(0,H956-E956)/60,"")</f>
        <v>38.45</v>
      </c>
      <c r="Q956" s="9" t="n">
        <f aca="false">INDEX(Scenario!$B$18:$B$20,MATCH(B956,Scenario!$A$18:$A$20,0))</f>
        <v>240</v>
      </c>
      <c r="R956" s="9" t="n">
        <f aca="false">INDEX(Scenario!$C$18:$C$20,MATCH(B956,Scenario!$A$18:$A$20,0))</f>
        <v>4320</v>
      </c>
      <c r="S956" s="9" t="n">
        <f aca="false">IF(ISNUMBER(M956),IF(M956&lt;=Q956,1,0),"")</f>
        <v>1</v>
      </c>
      <c r="T956" s="9" t="n">
        <f aca="false">IF(ISNUMBER(P956),IF(P956&lt;=R956,1,0),"")</f>
        <v>1</v>
      </c>
      <c r="U956" s="9" t="n">
        <f aca="false">IF(E956&gt;Scenario!$B$14,0,IF(OR(AND(ISNUMBER(H956),H956&lt;=Scenario!$B$14),AND(ISNUMBER(I956),I956&lt;=Scenario!$B$14)),0,1))</f>
        <v>0</v>
      </c>
      <c r="V956" s="9" t="n">
        <f aca="false">IF(AND(U956=1,(Scenario!$B$14-E956)/60&gt;R956),1,0)</f>
        <v>0</v>
      </c>
      <c r="W956" s="9" t="n">
        <f aca="false">IF(OR(C956=Scenario!$B$22,C956=Scenario!$C$22),1,0)</f>
        <v>0</v>
      </c>
      <c r="X956" s="9" t="n">
        <f aca="false">IF(ISNUMBER(I956),1,0)</f>
        <v>0</v>
      </c>
      <c r="Y956" s="9" t="n">
        <f aca="false">MOD(INT(E956/86400)+3,7)</f>
        <v>0</v>
      </c>
      <c r="Z956" s="9" t="n">
        <f aca="false">MOD(INT(E956/3600),24)</f>
        <v>17</v>
      </c>
      <c r="AA956" s="6" t="s">
        <v>2157</v>
      </c>
    </row>
    <row r="957" customFormat="false" ht="15" hidden="false" customHeight="false" outlineLevel="0" collapsed="false">
      <c r="A957" s="6" t="s">
        <v>2158</v>
      </c>
      <c r="B957" s="6" t="s">
        <v>43</v>
      </c>
      <c r="C957" s="6" t="s">
        <v>249</v>
      </c>
      <c r="D957" s="6" t="s">
        <v>170</v>
      </c>
      <c r="E957" s="6" t="n">
        <v>1785173824</v>
      </c>
      <c r="F957" s="6" t="n">
        <v>1785174047</v>
      </c>
      <c r="G957" s="6" t="n">
        <v>1785173847</v>
      </c>
      <c r="H957" s="6" t="n">
        <v>1785174698</v>
      </c>
      <c r="J957" s="6" t="n">
        <v>0</v>
      </c>
      <c r="K957" s="6" t="n">
        <v>0</v>
      </c>
      <c r="L957" s="9" t="n">
        <f aca="false">IF(AND(E957&gt;=Scenario!$B$11,E957&lt;Scenario!$B$12),1,0)</f>
        <v>1</v>
      </c>
      <c r="M957" s="9" t="n">
        <f aca="false">IF(AND(L957=1,ISNUMBER(F957)),MAX(0,F957-E957)/60,"")</f>
        <v>3.71666666666667</v>
      </c>
      <c r="N957" s="9" t="n">
        <f aca="false">IF(AND(L957=1,ISNUMBER(G957)),MAX(0,G957-E957)/60,"")</f>
        <v>0.383333333333333</v>
      </c>
      <c r="O957" s="9" t="n">
        <f aca="false">IF(ISNUMBER(H957),IF(AND(H957&gt;=Scenario!$B$11,H957&lt;Scenario!$B$12),1,0),0)</f>
        <v>1</v>
      </c>
      <c r="P957" s="9" t="n">
        <f aca="false">IF(O957=1,MAX(0,H957-E957)/60,"")</f>
        <v>14.5666666666667</v>
      </c>
      <c r="Q957" s="9" t="n">
        <f aca="false">INDEX(Scenario!$B$18:$B$20,MATCH(B957,Scenario!$A$18:$A$20,0))</f>
        <v>60</v>
      </c>
      <c r="R957" s="9" t="n">
        <f aca="false">INDEX(Scenario!$C$18:$C$20,MATCH(B957,Scenario!$A$18:$A$20,0))</f>
        <v>1440</v>
      </c>
      <c r="S957" s="9" t="n">
        <f aca="false">IF(ISNUMBER(M957),IF(M957&lt;=Q957,1,0),"")</f>
        <v>1</v>
      </c>
      <c r="T957" s="9" t="n">
        <f aca="false">IF(ISNUMBER(P957),IF(P957&lt;=R957,1,0),"")</f>
        <v>1</v>
      </c>
      <c r="U957" s="9" t="n">
        <f aca="false">IF(E957&gt;Scenario!$B$14,0,IF(OR(AND(ISNUMBER(H957),H957&lt;=Scenario!$B$14),AND(ISNUMBER(I957),I957&lt;=Scenario!$B$14)),0,1))</f>
        <v>0</v>
      </c>
      <c r="V957" s="9" t="n">
        <f aca="false">IF(AND(U957=1,(Scenario!$B$14-E957)/60&gt;R957),1,0)</f>
        <v>0</v>
      </c>
      <c r="W957" s="9" t="n">
        <f aca="false">IF(OR(C957=Scenario!$B$22,C957=Scenario!$C$22),1,0)</f>
        <v>0</v>
      </c>
      <c r="X957" s="9" t="n">
        <f aca="false">IF(ISNUMBER(I957),1,0)</f>
        <v>0</v>
      </c>
      <c r="Y957" s="9" t="n">
        <f aca="false">MOD(INT(E957/86400)+3,7)</f>
        <v>0</v>
      </c>
      <c r="Z957" s="9" t="n">
        <f aca="false">MOD(INT(E957/3600),24)</f>
        <v>17</v>
      </c>
      <c r="AA957" s="6" t="s">
        <v>2159</v>
      </c>
    </row>
    <row r="958" customFormat="false" ht="15" hidden="false" customHeight="false" outlineLevel="0" collapsed="false">
      <c r="A958" s="6" t="s">
        <v>2160</v>
      </c>
      <c r="B958" s="6" t="s">
        <v>44</v>
      </c>
      <c r="C958" s="6" t="s">
        <v>46</v>
      </c>
      <c r="D958" s="6" t="s">
        <v>171</v>
      </c>
      <c r="E958" s="6" t="n">
        <v>1785174032</v>
      </c>
      <c r="I958" s="6" t="n">
        <v>1785174942</v>
      </c>
      <c r="J958" s="6" t="n">
        <v>0</v>
      </c>
      <c r="K958" s="6" t="n">
        <v>0</v>
      </c>
      <c r="L958" s="9" t="n">
        <f aca="false">IF(AND(E958&gt;=Scenario!$B$11,E958&lt;Scenario!$B$12),1,0)</f>
        <v>1</v>
      </c>
      <c r="M958" s="0" t="str">
        <f aca="false">IF(AND(L958=1,ISNUMBER(F958)),MAX(0,F958-E958)/60,"")</f>
        <v/>
      </c>
      <c r="N958" s="0" t="str">
        <f aca="false">IF(AND(L958=1,ISNUMBER(G958)),MAX(0,G958-E958)/60,"")</f>
        <v/>
      </c>
      <c r="O958" s="9" t="n">
        <f aca="false">IF(ISNUMBER(H958),IF(AND(H958&gt;=Scenario!$B$11,H958&lt;Scenario!$B$12),1,0),0)</f>
        <v>0</v>
      </c>
      <c r="P958" s="0" t="str">
        <f aca="false">IF(O958=1,MAX(0,H958-E958)/60,"")</f>
        <v/>
      </c>
      <c r="Q958" s="9" t="n">
        <f aca="false">INDEX(Scenario!$B$18:$B$20,MATCH(B958,Scenario!$A$18:$A$20,0))</f>
        <v>240</v>
      </c>
      <c r="R958" s="9" t="n">
        <f aca="false">INDEX(Scenario!$C$18:$C$20,MATCH(B958,Scenario!$A$18:$A$20,0))</f>
        <v>4320</v>
      </c>
      <c r="S958" s="0" t="str">
        <f aca="false">IF(ISNUMBER(M958),IF(M958&lt;=Q958,1,0),"")</f>
        <v/>
      </c>
      <c r="T958" s="0" t="str">
        <f aca="false">IF(ISNUMBER(P958),IF(P958&lt;=R958,1,0),"")</f>
        <v/>
      </c>
      <c r="U958" s="9" t="n">
        <f aca="false">IF(E958&gt;Scenario!$B$14,0,IF(OR(AND(ISNUMBER(H958),H958&lt;=Scenario!$B$14),AND(ISNUMBER(I958),I958&lt;=Scenario!$B$14)),0,1))</f>
        <v>0</v>
      </c>
      <c r="V958" s="9" t="n">
        <f aca="false">IF(AND(U958=1,(Scenario!$B$14-E958)/60&gt;R958),1,0)</f>
        <v>0</v>
      </c>
      <c r="W958" s="9" t="n">
        <f aca="false">IF(OR(C958=Scenario!$B$22,C958=Scenario!$C$22),1,0)</f>
        <v>1</v>
      </c>
      <c r="X958" s="9" t="n">
        <f aca="false">IF(ISNUMBER(I958),1,0)</f>
        <v>1</v>
      </c>
      <c r="Y958" s="9" t="n">
        <f aca="false">MOD(INT(E958/86400)+3,7)</f>
        <v>0</v>
      </c>
      <c r="Z958" s="9" t="n">
        <f aca="false">MOD(INT(E958/3600),24)</f>
        <v>17</v>
      </c>
      <c r="AA958" s="6" t="s">
        <v>2161</v>
      </c>
    </row>
    <row r="959" customFormat="false" ht="15" hidden="false" customHeight="false" outlineLevel="0" collapsed="false">
      <c r="A959" s="6" t="s">
        <v>2162</v>
      </c>
      <c r="B959" s="6" t="s">
        <v>43</v>
      </c>
      <c r="C959" s="6" t="s">
        <v>46</v>
      </c>
      <c r="D959" s="6" t="s">
        <v>170</v>
      </c>
      <c r="E959" s="6" t="n">
        <v>1785174205</v>
      </c>
      <c r="F959" s="6" t="n">
        <v>1785174356</v>
      </c>
      <c r="G959" s="6" t="n">
        <v>1785174239</v>
      </c>
      <c r="H959" s="6" t="n">
        <v>1785215548</v>
      </c>
      <c r="J959" s="6" t="n">
        <v>1</v>
      </c>
      <c r="K959" s="6" t="n">
        <v>0</v>
      </c>
      <c r="L959" s="9" t="n">
        <f aca="false">IF(AND(E959&gt;=Scenario!$B$11,E959&lt;Scenario!$B$12),1,0)</f>
        <v>1</v>
      </c>
      <c r="M959" s="9" t="n">
        <f aca="false">IF(AND(L959=1,ISNUMBER(F959)),MAX(0,F959-E959)/60,"")</f>
        <v>2.51666666666667</v>
      </c>
      <c r="N959" s="9" t="n">
        <f aca="false">IF(AND(L959=1,ISNUMBER(G959)),MAX(0,G959-E959)/60,"")</f>
        <v>0.566666666666667</v>
      </c>
      <c r="O959" s="9" t="n">
        <f aca="false">IF(ISNUMBER(H959),IF(AND(H959&gt;=Scenario!$B$11,H959&lt;Scenario!$B$12),1,0),0)</f>
        <v>1</v>
      </c>
      <c r="P959" s="9" t="n">
        <f aca="false">IF(O959=1,MAX(0,H959-E959)/60,"")</f>
        <v>689.05</v>
      </c>
      <c r="Q959" s="9" t="n">
        <f aca="false">INDEX(Scenario!$B$18:$B$20,MATCH(B959,Scenario!$A$18:$A$20,0))</f>
        <v>60</v>
      </c>
      <c r="R959" s="9" t="n">
        <f aca="false">INDEX(Scenario!$C$18:$C$20,MATCH(B959,Scenario!$A$18:$A$20,0))</f>
        <v>1440</v>
      </c>
      <c r="S959" s="9" t="n">
        <f aca="false">IF(ISNUMBER(M959),IF(M959&lt;=Q959,1,0),"")</f>
        <v>1</v>
      </c>
      <c r="T959" s="9" t="n">
        <f aca="false">IF(ISNUMBER(P959),IF(P959&lt;=R959,1,0),"")</f>
        <v>1</v>
      </c>
      <c r="U959" s="9" t="n">
        <f aca="false">IF(E959&gt;Scenario!$B$14,0,IF(OR(AND(ISNUMBER(H959),H959&lt;=Scenario!$B$14),AND(ISNUMBER(I959),I959&lt;=Scenario!$B$14)),0,1))</f>
        <v>0</v>
      </c>
      <c r="V959" s="9" t="n">
        <f aca="false">IF(AND(U959=1,(Scenario!$B$14-E959)/60&gt;R959),1,0)</f>
        <v>0</v>
      </c>
      <c r="W959" s="9" t="n">
        <f aca="false">IF(OR(C959=Scenario!$B$22,C959=Scenario!$C$22),1,0)</f>
        <v>1</v>
      </c>
      <c r="X959" s="9" t="n">
        <f aca="false">IF(ISNUMBER(I959),1,0)</f>
        <v>0</v>
      </c>
      <c r="Y959" s="9" t="n">
        <f aca="false">MOD(INT(E959/86400)+3,7)</f>
        <v>0</v>
      </c>
      <c r="Z959" s="9" t="n">
        <f aca="false">MOD(INT(E959/3600),24)</f>
        <v>17</v>
      </c>
      <c r="AA959" s="6" t="s">
        <v>2163</v>
      </c>
    </row>
    <row r="960" customFormat="false" ht="15" hidden="false" customHeight="false" outlineLevel="0" collapsed="false">
      <c r="A960" s="6" t="s">
        <v>2164</v>
      </c>
      <c r="B960" s="6" t="s">
        <v>43</v>
      </c>
      <c r="C960" s="6" t="s">
        <v>249</v>
      </c>
      <c r="D960" s="6" t="s">
        <v>170</v>
      </c>
      <c r="E960" s="6" t="n">
        <v>1785174820</v>
      </c>
      <c r="F960" s="6" t="n">
        <v>1785175063</v>
      </c>
      <c r="G960" s="6" t="n">
        <v>1785174850</v>
      </c>
      <c r="H960" s="6" t="n">
        <v>1785178983</v>
      </c>
      <c r="J960" s="6" t="n">
        <v>0</v>
      </c>
      <c r="K960" s="6" t="n">
        <v>0</v>
      </c>
      <c r="L960" s="9" t="n">
        <f aca="false">IF(AND(E960&gt;=Scenario!$B$11,E960&lt;Scenario!$B$12),1,0)</f>
        <v>1</v>
      </c>
      <c r="M960" s="9" t="n">
        <f aca="false">IF(AND(L960=1,ISNUMBER(F960)),MAX(0,F960-E960)/60,"")</f>
        <v>4.05</v>
      </c>
      <c r="N960" s="9" t="n">
        <f aca="false">IF(AND(L960=1,ISNUMBER(G960)),MAX(0,G960-E960)/60,"")</f>
        <v>0.5</v>
      </c>
      <c r="O960" s="9" t="n">
        <f aca="false">IF(ISNUMBER(H960),IF(AND(H960&gt;=Scenario!$B$11,H960&lt;Scenario!$B$12),1,0),0)</f>
        <v>1</v>
      </c>
      <c r="P960" s="9" t="n">
        <f aca="false">IF(O960=1,MAX(0,H960-E960)/60,"")</f>
        <v>69.3833333333333</v>
      </c>
      <c r="Q960" s="9" t="n">
        <f aca="false">INDEX(Scenario!$B$18:$B$20,MATCH(B960,Scenario!$A$18:$A$20,0))</f>
        <v>60</v>
      </c>
      <c r="R960" s="9" t="n">
        <f aca="false">INDEX(Scenario!$C$18:$C$20,MATCH(B960,Scenario!$A$18:$A$20,0))</f>
        <v>1440</v>
      </c>
      <c r="S960" s="9" t="n">
        <f aca="false">IF(ISNUMBER(M960),IF(M960&lt;=Q960,1,0),"")</f>
        <v>1</v>
      </c>
      <c r="T960" s="9" t="n">
        <f aca="false">IF(ISNUMBER(P960),IF(P960&lt;=R960,1,0),"")</f>
        <v>1</v>
      </c>
      <c r="U960" s="9" t="n">
        <f aca="false">IF(E960&gt;Scenario!$B$14,0,IF(OR(AND(ISNUMBER(H960),H960&lt;=Scenario!$B$14),AND(ISNUMBER(I960),I960&lt;=Scenario!$B$14)),0,1))</f>
        <v>0</v>
      </c>
      <c r="V960" s="9" t="n">
        <f aca="false">IF(AND(U960=1,(Scenario!$B$14-E960)/60&gt;R960),1,0)</f>
        <v>0</v>
      </c>
      <c r="W960" s="9" t="n">
        <f aca="false">IF(OR(C960=Scenario!$B$22,C960=Scenario!$C$22),1,0)</f>
        <v>0</v>
      </c>
      <c r="X960" s="9" t="n">
        <f aca="false">IF(ISNUMBER(I960),1,0)</f>
        <v>0</v>
      </c>
      <c r="Y960" s="9" t="n">
        <f aca="false">MOD(INT(E960/86400)+3,7)</f>
        <v>0</v>
      </c>
      <c r="Z960" s="9" t="n">
        <f aca="false">MOD(INT(E960/3600),24)</f>
        <v>17</v>
      </c>
      <c r="AA960" s="6" t="s">
        <v>2165</v>
      </c>
    </row>
    <row r="961" customFormat="false" ht="15" hidden="false" customHeight="false" outlineLevel="0" collapsed="false">
      <c r="A961" s="6" t="s">
        <v>2166</v>
      </c>
      <c r="B961" s="6" t="s">
        <v>43</v>
      </c>
      <c r="C961" s="6" t="s">
        <v>249</v>
      </c>
      <c r="D961" s="6" t="s">
        <v>171</v>
      </c>
      <c r="E961" s="6" t="n">
        <v>1785175357</v>
      </c>
      <c r="F961" s="6" t="n">
        <v>1785175633</v>
      </c>
      <c r="G961" s="6" t="n">
        <v>1785175417</v>
      </c>
      <c r="H961" s="6" t="n">
        <v>1785180238</v>
      </c>
      <c r="J961" s="6" t="n">
        <v>0</v>
      </c>
      <c r="K961" s="6" t="n">
        <v>0</v>
      </c>
      <c r="L961" s="9" t="n">
        <f aca="false">IF(AND(E961&gt;=Scenario!$B$11,E961&lt;Scenario!$B$12),1,0)</f>
        <v>1</v>
      </c>
      <c r="M961" s="9" t="n">
        <f aca="false">IF(AND(L961=1,ISNUMBER(F961)),MAX(0,F961-E961)/60,"")</f>
        <v>4.6</v>
      </c>
      <c r="N961" s="9" t="n">
        <f aca="false">IF(AND(L961=1,ISNUMBER(G961)),MAX(0,G961-E961)/60,"")</f>
        <v>1</v>
      </c>
      <c r="O961" s="9" t="n">
        <f aca="false">IF(ISNUMBER(H961),IF(AND(H961&gt;=Scenario!$B$11,H961&lt;Scenario!$B$12),1,0),0)</f>
        <v>1</v>
      </c>
      <c r="P961" s="9" t="n">
        <f aca="false">IF(O961=1,MAX(0,H961-E961)/60,"")</f>
        <v>81.35</v>
      </c>
      <c r="Q961" s="9" t="n">
        <f aca="false">INDEX(Scenario!$B$18:$B$20,MATCH(B961,Scenario!$A$18:$A$20,0))</f>
        <v>60</v>
      </c>
      <c r="R961" s="9" t="n">
        <f aca="false">INDEX(Scenario!$C$18:$C$20,MATCH(B961,Scenario!$A$18:$A$20,0))</f>
        <v>1440</v>
      </c>
      <c r="S961" s="9" t="n">
        <f aca="false">IF(ISNUMBER(M961),IF(M961&lt;=Q961,1,0),"")</f>
        <v>1</v>
      </c>
      <c r="T961" s="9" t="n">
        <f aca="false">IF(ISNUMBER(P961),IF(P961&lt;=R961,1,0),"")</f>
        <v>1</v>
      </c>
      <c r="U961" s="9" t="n">
        <f aca="false">IF(E961&gt;Scenario!$B$14,0,IF(OR(AND(ISNUMBER(H961),H961&lt;=Scenario!$B$14),AND(ISNUMBER(I961),I961&lt;=Scenario!$B$14)),0,1))</f>
        <v>0</v>
      </c>
      <c r="V961" s="9" t="n">
        <f aca="false">IF(AND(U961=1,(Scenario!$B$14-E961)/60&gt;R961),1,0)</f>
        <v>0</v>
      </c>
      <c r="W961" s="9" t="n">
        <f aca="false">IF(OR(C961=Scenario!$B$22,C961=Scenario!$C$22),1,0)</f>
        <v>0</v>
      </c>
      <c r="X961" s="9" t="n">
        <f aca="false">IF(ISNUMBER(I961),1,0)</f>
        <v>0</v>
      </c>
      <c r="Y961" s="9" t="n">
        <f aca="false">MOD(INT(E961/86400)+3,7)</f>
        <v>0</v>
      </c>
      <c r="Z961" s="9" t="n">
        <f aca="false">MOD(INT(E961/3600),24)</f>
        <v>18</v>
      </c>
      <c r="AA961" s="6" t="s">
        <v>2167</v>
      </c>
    </row>
    <row r="962" customFormat="false" ht="15" hidden="false" customHeight="false" outlineLevel="0" collapsed="false">
      <c r="A962" s="6" t="s">
        <v>2168</v>
      </c>
      <c r="B962" s="6" t="s">
        <v>44</v>
      </c>
      <c r="C962" s="6" t="s">
        <v>46</v>
      </c>
      <c r="D962" s="6" t="s">
        <v>171</v>
      </c>
      <c r="E962" s="6" t="n">
        <v>1785176757</v>
      </c>
      <c r="F962" s="6" t="n">
        <v>1785178034</v>
      </c>
      <c r="G962" s="6" t="n">
        <v>1785177849</v>
      </c>
      <c r="H962" s="6" t="n">
        <v>1785182517</v>
      </c>
      <c r="J962" s="6" t="n">
        <v>0</v>
      </c>
      <c r="K962" s="6" t="n">
        <v>0</v>
      </c>
      <c r="L962" s="9" t="n">
        <f aca="false">IF(AND(E962&gt;=Scenario!$B$11,E962&lt;Scenario!$B$12),1,0)</f>
        <v>1</v>
      </c>
      <c r="M962" s="9" t="n">
        <f aca="false">IF(AND(L962=1,ISNUMBER(F962)),MAX(0,F962-E962)/60,"")</f>
        <v>21.2833333333333</v>
      </c>
      <c r="N962" s="9" t="n">
        <f aca="false">IF(AND(L962=1,ISNUMBER(G962)),MAX(0,G962-E962)/60,"")</f>
        <v>18.2</v>
      </c>
      <c r="O962" s="9" t="n">
        <f aca="false">IF(ISNUMBER(H962),IF(AND(H962&gt;=Scenario!$B$11,H962&lt;Scenario!$B$12),1,0),0)</f>
        <v>1</v>
      </c>
      <c r="P962" s="9" t="n">
        <f aca="false">IF(O962=1,MAX(0,H962-E962)/60,"")</f>
        <v>96</v>
      </c>
      <c r="Q962" s="9" t="n">
        <f aca="false">INDEX(Scenario!$B$18:$B$20,MATCH(B962,Scenario!$A$18:$A$20,0))</f>
        <v>240</v>
      </c>
      <c r="R962" s="9" t="n">
        <f aca="false">INDEX(Scenario!$C$18:$C$20,MATCH(B962,Scenario!$A$18:$A$20,0))</f>
        <v>4320</v>
      </c>
      <c r="S962" s="9" t="n">
        <f aca="false">IF(ISNUMBER(M962),IF(M962&lt;=Q962,1,0),"")</f>
        <v>1</v>
      </c>
      <c r="T962" s="9" t="n">
        <f aca="false">IF(ISNUMBER(P962),IF(P962&lt;=R962,1,0),"")</f>
        <v>1</v>
      </c>
      <c r="U962" s="9" t="n">
        <f aca="false">IF(E962&gt;Scenario!$B$14,0,IF(OR(AND(ISNUMBER(H962),H962&lt;=Scenario!$B$14),AND(ISNUMBER(I962),I962&lt;=Scenario!$B$14)),0,1))</f>
        <v>0</v>
      </c>
      <c r="V962" s="9" t="n">
        <f aca="false">IF(AND(U962=1,(Scenario!$B$14-E962)/60&gt;R962),1,0)</f>
        <v>0</v>
      </c>
      <c r="W962" s="9" t="n">
        <f aca="false">IF(OR(C962=Scenario!$B$22,C962=Scenario!$C$22),1,0)</f>
        <v>1</v>
      </c>
      <c r="X962" s="9" t="n">
        <f aca="false">IF(ISNUMBER(I962),1,0)</f>
        <v>0</v>
      </c>
      <c r="Y962" s="9" t="n">
        <f aca="false">MOD(INT(E962/86400)+3,7)</f>
        <v>0</v>
      </c>
      <c r="Z962" s="9" t="n">
        <f aca="false">MOD(INT(E962/3600),24)</f>
        <v>18</v>
      </c>
      <c r="AA962" s="6" t="s">
        <v>2169</v>
      </c>
    </row>
    <row r="963" customFormat="false" ht="15" hidden="false" customHeight="false" outlineLevel="0" collapsed="false">
      <c r="A963" s="6" t="s">
        <v>2170</v>
      </c>
      <c r="B963" s="6" t="s">
        <v>44</v>
      </c>
      <c r="C963" s="6" t="s">
        <v>47</v>
      </c>
      <c r="D963" s="6" t="s">
        <v>171</v>
      </c>
      <c r="E963" s="6" t="n">
        <v>1785177729</v>
      </c>
      <c r="F963" s="6" t="n">
        <v>1785177879</v>
      </c>
      <c r="G963" s="6" t="n">
        <v>1785177779</v>
      </c>
      <c r="H963" s="6" t="n">
        <v>1785179602</v>
      </c>
      <c r="J963" s="6" t="n">
        <v>0</v>
      </c>
      <c r="K963" s="6" t="n">
        <v>0</v>
      </c>
      <c r="L963" s="9" t="n">
        <f aca="false">IF(AND(E963&gt;=Scenario!$B$11,E963&lt;Scenario!$B$12),1,0)</f>
        <v>1</v>
      </c>
      <c r="M963" s="9" t="n">
        <f aca="false">IF(AND(L963=1,ISNUMBER(F963)),MAX(0,F963-E963)/60,"")</f>
        <v>2.5</v>
      </c>
      <c r="N963" s="9" t="n">
        <f aca="false">IF(AND(L963=1,ISNUMBER(G963)),MAX(0,G963-E963)/60,"")</f>
        <v>0.833333333333333</v>
      </c>
      <c r="O963" s="9" t="n">
        <f aca="false">IF(ISNUMBER(H963),IF(AND(H963&gt;=Scenario!$B$11,H963&lt;Scenario!$B$12),1,0),0)</f>
        <v>1</v>
      </c>
      <c r="P963" s="9" t="n">
        <f aca="false">IF(O963=1,MAX(0,H963-E963)/60,"")</f>
        <v>31.2166666666667</v>
      </c>
      <c r="Q963" s="9" t="n">
        <f aca="false">INDEX(Scenario!$B$18:$B$20,MATCH(B963,Scenario!$A$18:$A$20,0))</f>
        <v>240</v>
      </c>
      <c r="R963" s="9" t="n">
        <f aca="false">INDEX(Scenario!$C$18:$C$20,MATCH(B963,Scenario!$A$18:$A$20,0))</f>
        <v>4320</v>
      </c>
      <c r="S963" s="9" t="n">
        <f aca="false">IF(ISNUMBER(M963),IF(M963&lt;=Q963,1,0),"")</f>
        <v>1</v>
      </c>
      <c r="T963" s="9" t="n">
        <f aca="false">IF(ISNUMBER(P963),IF(P963&lt;=R963,1,0),"")</f>
        <v>1</v>
      </c>
      <c r="U963" s="9" t="n">
        <f aca="false">IF(E963&gt;Scenario!$B$14,0,IF(OR(AND(ISNUMBER(H963),H963&lt;=Scenario!$B$14),AND(ISNUMBER(I963),I963&lt;=Scenario!$B$14)),0,1))</f>
        <v>0</v>
      </c>
      <c r="V963" s="9" t="n">
        <f aca="false">IF(AND(U963=1,(Scenario!$B$14-E963)/60&gt;R963),1,0)</f>
        <v>0</v>
      </c>
      <c r="W963" s="9" t="n">
        <f aca="false">IF(OR(C963=Scenario!$B$22,C963=Scenario!$C$22),1,0)</f>
        <v>1</v>
      </c>
      <c r="X963" s="9" t="n">
        <f aca="false">IF(ISNUMBER(I963),1,0)</f>
        <v>0</v>
      </c>
      <c r="Y963" s="9" t="n">
        <f aca="false">MOD(INT(E963/86400)+3,7)</f>
        <v>0</v>
      </c>
      <c r="Z963" s="9" t="n">
        <f aca="false">MOD(INT(E963/3600),24)</f>
        <v>18</v>
      </c>
      <c r="AA963" s="6" t="s">
        <v>2171</v>
      </c>
    </row>
    <row r="964" customFormat="false" ht="15" hidden="false" customHeight="false" outlineLevel="0" collapsed="false">
      <c r="A964" s="6" t="s">
        <v>2172</v>
      </c>
      <c r="B964" s="6" t="s">
        <v>44</v>
      </c>
      <c r="C964" s="6" t="s">
        <v>46</v>
      </c>
      <c r="D964" s="6" t="s">
        <v>171</v>
      </c>
      <c r="E964" s="6" t="n">
        <v>1785181947</v>
      </c>
      <c r="F964" s="6" t="n">
        <v>1785182054</v>
      </c>
      <c r="G964" s="6" t="n">
        <v>1785181994</v>
      </c>
      <c r="H964" s="6" t="n">
        <v>1785183784</v>
      </c>
      <c r="J964" s="6" t="n">
        <v>0</v>
      </c>
      <c r="K964" s="6" t="n">
        <v>0</v>
      </c>
      <c r="L964" s="9" t="n">
        <f aca="false">IF(AND(E964&gt;=Scenario!$B$11,E964&lt;Scenario!$B$12),1,0)</f>
        <v>1</v>
      </c>
      <c r="M964" s="9" t="n">
        <f aca="false">IF(AND(L964=1,ISNUMBER(F964)),MAX(0,F964-E964)/60,"")</f>
        <v>1.78333333333333</v>
      </c>
      <c r="N964" s="9" t="n">
        <f aca="false">IF(AND(L964=1,ISNUMBER(G964)),MAX(0,G964-E964)/60,"")</f>
        <v>0.783333333333333</v>
      </c>
      <c r="O964" s="9" t="n">
        <f aca="false">IF(ISNUMBER(H964),IF(AND(H964&gt;=Scenario!$B$11,H964&lt;Scenario!$B$12),1,0),0)</f>
        <v>1</v>
      </c>
      <c r="P964" s="9" t="n">
        <f aca="false">IF(O964=1,MAX(0,H964-E964)/60,"")</f>
        <v>30.6166666666667</v>
      </c>
      <c r="Q964" s="9" t="n">
        <f aca="false">INDEX(Scenario!$B$18:$B$20,MATCH(B964,Scenario!$A$18:$A$20,0))</f>
        <v>240</v>
      </c>
      <c r="R964" s="9" t="n">
        <f aca="false">INDEX(Scenario!$C$18:$C$20,MATCH(B964,Scenario!$A$18:$A$20,0))</f>
        <v>4320</v>
      </c>
      <c r="S964" s="9" t="n">
        <f aca="false">IF(ISNUMBER(M964),IF(M964&lt;=Q964,1,0),"")</f>
        <v>1</v>
      </c>
      <c r="T964" s="9" t="n">
        <f aca="false">IF(ISNUMBER(P964),IF(P964&lt;=R964,1,0),"")</f>
        <v>1</v>
      </c>
      <c r="U964" s="9" t="n">
        <f aca="false">IF(E964&gt;Scenario!$B$14,0,IF(OR(AND(ISNUMBER(H964),H964&lt;=Scenario!$B$14),AND(ISNUMBER(I964),I964&lt;=Scenario!$B$14)),0,1))</f>
        <v>0</v>
      </c>
      <c r="V964" s="9" t="n">
        <f aca="false">IF(AND(U964=1,(Scenario!$B$14-E964)/60&gt;R964),1,0)</f>
        <v>0</v>
      </c>
      <c r="W964" s="9" t="n">
        <f aca="false">IF(OR(C964=Scenario!$B$22,C964=Scenario!$C$22),1,0)</f>
        <v>1</v>
      </c>
      <c r="X964" s="9" t="n">
        <f aca="false">IF(ISNUMBER(I964),1,0)</f>
        <v>0</v>
      </c>
      <c r="Y964" s="9" t="n">
        <f aca="false">MOD(INT(E964/86400)+3,7)</f>
        <v>0</v>
      </c>
      <c r="Z964" s="9" t="n">
        <f aca="false">MOD(INT(E964/3600),24)</f>
        <v>19</v>
      </c>
      <c r="AA964" s="6" t="s">
        <v>2173</v>
      </c>
    </row>
    <row r="965" customFormat="false" ht="15" hidden="false" customHeight="false" outlineLevel="0" collapsed="false">
      <c r="A965" s="6" t="s">
        <v>2174</v>
      </c>
      <c r="B965" s="6" t="s">
        <v>44</v>
      </c>
      <c r="C965" s="6" t="s">
        <v>46</v>
      </c>
      <c r="D965" s="6" t="s">
        <v>171</v>
      </c>
      <c r="E965" s="6" t="n">
        <v>1785183505</v>
      </c>
      <c r="F965" s="6" t="n">
        <v>1785183790</v>
      </c>
      <c r="G965" s="6" t="n">
        <v>1785183562</v>
      </c>
      <c r="H965" s="6" t="n">
        <v>1785190941</v>
      </c>
      <c r="J965" s="6" t="n">
        <v>0</v>
      </c>
      <c r="K965" s="6" t="n">
        <v>0</v>
      </c>
      <c r="L965" s="9" t="n">
        <f aca="false">IF(AND(E965&gt;=Scenario!$B$11,E965&lt;Scenario!$B$12),1,0)</f>
        <v>1</v>
      </c>
      <c r="M965" s="9" t="n">
        <f aca="false">IF(AND(L965=1,ISNUMBER(F965)),MAX(0,F965-E965)/60,"")</f>
        <v>4.75</v>
      </c>
      <c r="N965" s="9" t="n">
        <f aca="false">IF(AND(L965=1,ISNUMBER(G965)),MAX(0,G965-E965)/60,"")</f>
        <v>0.95</v>
      </c>
      <c r="O965" s="9" t="n">
        <f aca="false">IF(ISNUMBER(H965),IF(AND(H965&gt;=Scenario!$B$11,H965&lt;Scenario!$B$12),1,0),0)</f>
        <v>1</v>
      </c>
      <c r="P965" s="9" t="n">
        <f aca="false">IF(O965=1,MAX(0,H965-E965)/60,"")</f>
        <v>123.933333333333</v>
      </c>
      <c r="Q965" s="9" t="n">
        <f aca="false">INDEX(Scenario!$B$18:$B$20,MATCH(B965,Scenario!$A$18:$A$20,0))</f>
        <v>240</v>
      </c>
      <c r="R965" s="9" t="n">
        <f aca="false">INDEX(Scenario!$C$18:$C$20,MATCH(B965,Scenario!$A$18:$A$20,0))</f>
        <v>4320</v>
      </c>
      <c r="S965" s="9" t="n">
        <f aca="false">IF(ISNUMBER(M965),IF(M965&lt;=Q965,1,0),"")</f>
        <v>1</v>
      </c>
      <c r="T965" s="9" t="n">
        <f aca="false">IF(ISNUMBER(P965),IF(P965&lt;=R965,1,0),"")</f>
        <v>1</v>
      </c>
      <c r="U965" s="9" t="n">
        <f aca="false">IF(E965&gt;Scenario!$B$14,0,IF(OR(AND(ISNUMBER(H965),H965&lt;=Scenario!$B$14),AND(ISNUMBER(I965),I965&lt;=Scenario!$B$14)),0,1))</f>
        <v>0</v>
      </c>
      <c r="V965" s="9" t="n">
        <f aca="false">IF(AND(U965=1,(Scenario!$B$14-E965)/60&gt;R965),1,0)</f>
        <v>0</v>
      </c>
      <c r="W965" s="9" t="n">
        <f aca="false">IF(OR(C965=Scenario!$B$22,C965=Scenario!$C$22),1,0)</f>
        <v>1</v>
      </c>
      <c r="X965" s="9" t="n">
        <f aca="false">IF(ISNUMBER(I965),1,0)</f>
        <v>0</v>
      </c>
      <c r="Y965" s="9" t="n">
        <f aca="false">MOD(INT(E965/86400)+3,7)</f>
        <v>0</v>
      </c>
      <c r="Z965" s="9" t="n">
        <f aca="false">MOD(INT(E965/3600),24)</f>
        <v>20</v>
      </c>
      <c r="AA965" s="6" t="s">
        <v>2175</v>
      </c>
    </row>
    <row r="966" customFormat="false" ht="15" hidden="false" customHeight="false" outlineLevel="0" collapsed="false">
      <c r="A966" s="6" t="s">
        <v>2176</v>
      </c>
      <c r="B966" s="6" t="s">
        <v>43</v>
      </c>
      <c r="C966" s="6" t="s">
        <v>249</v>
      </c>
      <c r="D966" s="6" t="s">
        <v>172</v>
      </c>
      <c r="E966" s="6" t="n">
        <v>1785185020</v>
      </c>
      <c r="F966" s="6" t="n">
        <v>1785185176</v>
      </c>
      <c r="G966" s="6" t="n">
        <v>1785185052</v>
      </c>
      <c r="H966" s="6" t="n">
        <v>1785186101</v>
      </c>
      <c r="J966" s="6" t="n">
        <v>0</v>
      </c>
      <c r="K966" s="6" t="n">
        <v>1</v>
      </c>
      <c r="L966" s="9" t="n">
        <f aca="false">IF(AND(E966&gt;=Scenario!$B$11,E966&lt;Scenario!$B$12),1,0)</f>
        <v>1</v>
      </c>
      <c r="M966" s="9" t="n">
        <f aca="false">IF(AND(L966=1,ISNUMBER(F966)),MAX(0,F966-E966)/60,"")</f>
        <v>2.6</v>
      </c>
      <c r="N966" s="9" t="n">
        <f aca="false">IF(AND(L966=1,ISNUMBER(G966)),MAX(0,G966-E966)/60,"")</f>
        <v>0.533333333333333</v>
      </c>
      <c r="O966" s="9" t="n">
        <f aca="false">IF(ISNUMBER(H966),IF(AND(H966&gt;=Scenario!$B$11,H966&lt;Scenario!$B$12),1,0),0)</f>
        <v>1</v>
      </c>
      <c r="P966" s="9" t="n">
        <f aca="false">IF(O966=1,MAX(0,H966-E966)/60,"")</f>
        <v>18.0166666666667</v>
      </c>
      <c r="Q966" s="9" t="n">
        <f aca="false">INDEX(Scenario!$B$18:$B$20,MATCH(B966,Scenario!$A$18:$A$20,0))</f>
        <v>60</v>
      </c>
      <c r="R966" s="9" t="n">
        <f aca="false">INDEX(Scenario!$C$18:$C$20,MATCH(B966,Scenario!$A$18:$A$20,0))</f>
        <v>1440</v>
      </c>
      <c r="S966" s="9" t="n">
        <f aca="false">IF(ISNUMBER(M966),IF(M966&lt;=Q966,1,0),"")</f>
        <v>1</v>
      </c>
      <c r="T966" s="9" t="n">
        <f aca="false">IF(ISNUMBER(P966),IF(P966&lt;=R966,1,0),"")</f>
        <v>1</v>
      </c>
      <c r="U966" s="9" t="n">
        <f aca="false">IF(E966&gt;Scenario!$B$14,0,IF(OR(AND(ISNUMBER(H966),H966&lt;=Scenario!$B$14),AND(ISNUMBER(I966),I966&lt;=Scenario!$B$14)),0,1))</f>
        <v>0</v>
      </c>
      <c r="V966" s="9" t="n">
        <f aca="false">IF(AND(U966=1,(Scenario!$B$14-E966)/60&gt;R966),1,0)</f>
        <v>0</v>
      </c>
      <c r="W966" s="9" t="n">
        <f aca="false">IF(OR(C966=Scenario!$B$22,C966=Scenario!$C$22),1,0)</f>
        <v>0</v>
      </c>
      <c r="X966" s="9" t="n">
        <f aca="false">IF(ISNUMBER(I966),1,0)</f>
        <v>0</v>
      </c>
      <c r="Y966" s="9" t="n">
        <f aca="false">MOD(INT(E966/86400)+3,7)</f>
        <v>0</v>
      </c>
      <c r="Z966" s="9" t="n">
        <f aca="false">MOD(INT(E966/3600),24)</f>
        <v>20</v>
      </c>
      <c r="AA966" s="6" t="s">
        <v>2177</v>
      </c>
    </row>
    <row r="967" customFormat="false" ht="15" hidden="false" customHeight="false" outlineLevel="0" collapsed="false">
      <c r="A967" s="6" t="s">
        <v>2178</v>
      </c>
      <c r="B967" s="6" t="s">
        <v>44</v>
      </c>
      <c r="C967" s="6" t="s">
        <v>249</v>
      </c>
      <c r="D967" s="6" t="s">
        <v>170</v>
      </c>
      <c r="E967" s="6" t="n">
        <v>1785185063</v>
      </c>
      <c r="F967" s="6" t="n">
        <v>1785185665</v>
      </c>
      <c r="G967" s="6" t="n">
        <v>1785185555</v>
      </c>
      <c r="H967" s="6" t="n">
        <v>1785186444</v>
      </c>
      <c r="J967" s="6" t="n">
        <v>0</v>
      </c>
      <c r="K967" s="6" t="n">
        <v>0</v>
      </c>
      <c r="L967" s="9" t="n">
        <f aca="false">IF(AND(E967&gt;=Scenario!$B$11,E967&lt;Scenario!$B$12),1,0)</f>
        <v>1</v>
      </c>
      <c r="M967" s="9" t="n">
        <f aca="false">IF(AND(L967=1,ISNUMBER(F967)),MAX(0,F967-E967)/60,"")</f>
        <v>10.0333333333333</v>
      </c>
      <c r="N967" s="9" t="n">
        <f aca="false">IF(AND(L967=1,ISNUMBER(G967)),MAX(0,G967-E967)/60,"")</f>
        <v>8.2</v>
      </c>
      <c r="O967" s="9" t="n">
        <f aca="false">IF(ISNUMBER(H967),IF(AND(H967&gt;=Scenario!$B$11,H967&lt;Scenario!$B$12),1,0),0)</f>
        <v>1</v>
      </c>
      <c r="P967" s="9" t="n">
        <f aca="false">IF(O967=1,MAX(0,H967-E967)/60,"")</f>
        <v>23.0166666666667</v>
      </c>
      <c r="Q967" s="9" t="n">
        <f aca="false">INDEX(Scenario!$B$18:$B$20,MATCH(B967,Scenario!$A$18:$A$20,0))</f>
        <v>240</v>
      </c>
      <c r="R967" s="9" t="n">
        <f aca="false">INDEX(Scenario!$C$18:$C$20,MATCH(B967,Scenario!$A$18:$A$20,0))</f>
        <v>4320</v>
      </c>
      <c r="S967" s="9" t="n">
        <f aca="false">IF(ISNUMBER(M967),IF(M967&lt;=Q967,1,0),"")</f>
        <v>1</v>
      </c>
      <c r="T967" s="9" t="n">
        <f aca="false">IF(ISNUMBER(P967),IF(P967&lt;=R967,1,0),"")</f>
        <v>1</v>
      </c>
      <c r="U967" s="9" t="n">
        <f aca="false">IF(E967&gt;Scenario!$B$14,0,IF(OR(AND(ISNUMBER(H967),H967&lt;=Scenario!$B$14),AND(ISNUMBER(I967),I967&lt;=Scenario!$B$14)),0,1))</f>
        <v>0</v>
      </c>
      <c r="V967" s="9" t="n">
        <f aca="false">IF(AND(U967=1,(Scenario!$B$14-E967)/60&gt;R967),1,0)</f>
        <v>0</v>
      </c>
      <c r="W967" s="9" t="n">
        <f aca="false">IF(OR(C967=Scenario!$B$22,C967=Scenario!$C$22),1,0)</f>
        <v>0</v>
      </c>
      <c r="X967" s="9" t="n">
        <f aca="false">IF(ISNUMBER(I967),1,0)</f>
        <v>0</v>
      </c>
      <c r="Y967" s="9" t="n">
        <f aca="false">MOD(INT(E967/86400)+3,7)</f>
        <v>0</v>
      </c>
      <c r="Z967" s="9" t="n">
        <f aca="false">MOD(INT(E967/3600),24)</f>
        <v>20</v>
      </c>
      <c r="AA967" s="6" t="s">
        <v>2179</v>
      </c>
    </row>
    <row r="968" customFormat="false" ht="15" hidden="false" customHeight="false" outlineLevel="0" collapsed="false">
      <c r="A968" s="6" t="s">
        <v>2180</v>
      </c>
      <c r="B968" s="6" t="s">
        <v>44</v>
      </c>
      <c r="C968" s="6" t="s">
        <v>47</v>
      </c>
      <c r="D968" s="6" t="s">
        <v>170</v>
      </c>
      <c r="E968" s="6" t="n">
        <v>1785185166</v>
      </c>
      <c r="F968" s="6" t="n">
        <v>1785185408</v>
      </c>
      <c r="G968" s="6" t="n">
        <v>1785185179</v>
      </c>
      <c r="H968" s="6" t="n">
        <v>1785187011</v>
      </c>
      <c r="J968" s="6" t="n">
        <v>0</v>
      </c>
      <c r="K968" s="6" t="n">
        <v>1</v>
      </c>
      <c r="L968" s="9" t="n">
        <f aca="false">IF(AND(E968&gt;=Scenario!$B$11,E968&lt;Scenario!$B$12),1,0)</f>
        <v>1</v>
      </c>
      <c r="M968" s="9" t="n">
        <f aca="false">IF(AND(L968=1,ISNUMBER(F968)),MAX(0,F968-E968)/60,"")</f>
        <v>4.03333333333333</v>
      </c>
      <c r="N968" s="9" t="n">
        <f aca="false">IF(AND(L968=1,ISNUMBER(G968)),MAX(0,G968-E968)/60,"")</f>
        <v>0.216666666666667</v>
      </c>
      <c r="O968" s="9" t="n">
        <f aca="false">IF(ISNUMBER(H968),IF(AND(H968&gt;=Scenario!$B$11,H968&lt;Scenario!$B$12),1,0),0)</f>
        <v>1</v>
      </c>
      <c r="P968" s="9" t="n">
        <f aca="false">IF(O968=1,MAX(0,H968-E968)/60,"")</f>
        <v>30.75</v>
      </c>
      <c r="Q968" s="9" t="n">
        <f aca="false">INDEX(Scenario!$B$18:$B$20,MATCH(B968,Scenario!$A$18:$A$20,0))</f>
        <v>240</v>
      </c>
      <c r="R968" s="9" t="n">
        <f aca="false">INDEX(Scenario!$C$18:$C$20,MATCH(B968,Scenario!$A$18:$A$20,0))</f>
        <v>4320</v>
      </c>
      <c r="S968" s="9" t="n">
        <f aca="false">IF(ISNUMBER(M968),IF(M968&lt;=Q968,1,0),"")</f>
        <v>1</v>
      </c>
      <c r="T968" s="9" t="n">
        <f aca="false">IF(ISNUMBER(P968),IF(P968&lt;=R968,1,0),"")</f>
        <v>1</v>
      </c>
      <c r="U968" s="9" t="n">
        <f aca="false">IF(E968&gt;Scenario!$B$14,0,IF(OR(AND(ISNUMBER(H968),H968&lt;=Scenario!$B$14),AND(ISNUMBER(I968),I968&lt;=Scenario!$B$14)),0,1))</f>
        <v>0</v>
      </c>
      <c r="V968" s="9" t="n">
        <f aca="false">IF(AND(U968=1,(Scenario!$B$14-E968)/60&gt;R968),1,0)</f>
        <v>0</v>
      </c>
      <c r="W968" s="9" t="n">
        <f aca="false">IF(OR(C968=Scenario!$B$22,C968=Scenario!$C$22),1,0)</f>
        <v>1</v>
      </c>
      <c r="X968" s="9" t="n">
        <f aca="false">IF(ISNUMBER(I968),1,0)</f>
        <v>0</v>
      </c>
      <c r="Y968" s="9" t="n">
        <f aca="false">MOD(INT(E968/86400)+3,7)</f>
        <v>0</v>
      </c>
      <c r="Z968" s="9" t="n">
        <f aca="false">MOD(INT(E968/3600),24)</f>
        <v>20</v>
      </c>
      <c r="AA968" s="6" t="s">
        <v>2181</v>
      </c>
    </row>
    <row r="969" customFormat="false" ht="15" hidden="false" customHeight="false" outlineLevel="0" collapsed="false">
      <c r="A969" s="6" t="s">
        <v>2182</v>
      </c>
      <c r="B969" s="6" t="s">
        <v>44</v>
      </c>
      <c r="C969" s="6" t="s">
        <v>47</v>
      </c>
      <c r="D969" s="6" t="s">
        <v>170</v>
      </c>
      <c r="E969" s="6" t="n">
        <v>1785188366</v>
      </c>
      <c r="F969" s="6" t="n">
        <v>1785188548</v>
      </c>
      <c r="G969" s="6" t="n">
        <v>1785188419</v>
      </c>
      <c r="H969" s="6" t="n">
        <v>1785190298</v>
      </c>
      <c r="J969" s="6" t="n">
        <v>0</v>
      </c>
      <c r="K969" s="6" t="n">
        <v>1</v>
      </c>
      <c r="L969" s="9" t="n">
        <f aca="false">IF(AND(E969&gt;=Scenario!$B$11,E969&lt;Scenario!$B$12),1,0)</f>
        <v>1</v>
      </c>
      <c r="M969" s="9" t="n">
        <f aca="false">IF(AND(L969=1,ISNUMBER(F969)),MAX(0,F969-E969)/60,"")</f>
        <v>3.03333333333333</v>
      </c>
      <c r="N969" s="9" t="n">
        <f aca="false">IF(AND(L969=1,ISNUMBER(G969)),MAX(0,G969-E969)/60,"")</f>
        <v>0.883333333333333</v>
      </c>
      <c r="O969" s="9" t="n">
        <f aca="false">IF(ISNUMBER(H969),IF(AND(H969&gt;=Scenario!$B$11,H969&lt;Scenario!$B$12),1,0),0)</f>
        <v>1</v>
      </c>
      <c r="P969" s="9" t="n">
        <f aca="false">IF(O969=1,MAX(0,H969-E969)/60,"")</f>
        <v>32.2</v>
      </c>
      <c r="Q969" s="9" t="n">
        <f aca="false">INDEX(Scenario!$B$18:$B$20,MATCH(B969,Scenario!$A$18:$A$20,0))</f>
        <v>240</v>
      </c>
      <c r="R969" s="9" t="n">
        <f aca="false">INDEX(Scenario!$C$18:$C$20,MATCH(B969,Scenario!$A$18:$A$20,0))</f>
        <v>4320</v>
      </c>
      <c r="S969" s="9" t="n">
        <f aca="false">IF(ISNUMBER(M969),IF(M969&lt;=Q969,1,0),"")</f>
        <v>1</v>
      </c>
      <c r="T969" s="9" t="n">
        <f aca="false">IF(ISNUMBER(P969),IF(P969&lt;=R969,1,0),"")</f>
        <v>1</v>
      </c>
      <c r="U969" s="9" t="n">
        <f aca="false">IF(E969&gt;Scenario!$B$14,0,IF(OR(AND(ISNUMBER(H969),H969&lt;=Scenario!$B$14),AND(ISNUMBER(I969),I969&lt;=Scenario!$B$14)),0,1))</f>
        <v>0</v>
      </c>
      <c r="V969" s="9" t="n">
        <f aca="false">IF(AND(U969=1,(Scenario!$B$14-E969)/60&gt;R969),1,0)</f>
        <v>0</v>
      </c>
      <c r="W969" s="9" t="n">
        <f aca="false">IF(OR(C969=Scenario!$B$22,C969=Scenario!$C$22),1,0)</f>
        <v>1</v>
      </c>
      <c r="X969" s="9" t="n">
        <f aca="false">IF(ISNUMBER(I969),1,0)</f>
        <v>0</v>
      </c>
      <c r="Y969" s="9" t="n">
        <f aca="false">MOD(INT(E969/86400)+3,7)</f>
        <v>0</v>
      </c>
      <c r="Z969" s="9" t="n">
        <f aca="false">MOD(INT(E969/3600),24)</f>
        <v>21</v>
      </c>
      <c r="AA969" s="6" t="s">
        <v>2183</v>
      </c>
    </row>
    <row r="970" customFormat="false" ht="15" hidden="false" customHeight="false" outlineLevel="0" collapsed="false">
      <c r="A970" s="6" t="s">
        <v>2184</v>
      </c>
      <c r="B970" s="6" t="s">
        <v>44</v>
      </c>
      <c r="C970" s="6" t="s">
        <v>249</v>
      </c>
      <c r="D970" s="6" t="s">
        <v>170</v>
      </c>
      <c r="E970" s="6" t="n">
        <v>1785188905</v>
      </c>
      <c r="F970" s="6" t="n">
        <v>1785190512</v>
      </c>
      <c r="G970" s="6" t="n">
        <v>1785190335</v>
      </c>
      <c r="H970" s="6" t="n">
        <v>1785191185</v>
      </c>
      <c r="J970" s="6" t="n">
        <v>0</v>
      </c>
      <c r="K970" s="6" t="n">
        <v>0</v>
      </c>
      <c r="L970" s="9" t="n">
        <f aca="false">IF(AND(E970&gt;=Scenario!$B$11,E970&lt;Scenario!$B$12),1,0)</f>
        <v>1</v>
      </c>
      <c r="M970" s="9" t="n">
        <f aca="false">IF(AND(L970=1,ISNUMBER(F970)),MAX(0,F970-E970)/60,"")</f>
        <v>26.7833333333333</v>
      </c>
      <c r="N970" s="9" t="n">
        <f aca="false">IF(AND(L970=1,ISNUMBER(G970)),MAX(0,G970-E970)/60,"")</f>
        <v>23.8333333333333</v>
      </c>
      <c r="O970" s="9" t="n">
        <f aca="false">IF(ISNUMBER(H970),IF(AND(H970&gt;=Scenario!$B$11,H970&lt;Scenario!$B$12),1,0),0)</f>
        <v>1</v>
      </c>
      <c r="P970" s="9" t="n">
        <f aca="false">IF(O970=1,MAX(0,H970-E970)/60,"")</f>
        <v>38</v>
      </c>
      <c r="Q970" s="9" t="n">
        <f aca="false">INDEX(Scenario!$B$18:$B$20,MATCH(B970,Scenario!$A$18:$A$20,0))</f>
        <v>240</v>
      </c>
      <c r="R970" s="9" t="n">
        <f aca="false">INDEX(Scenario!$C$18:$C$20,MATCH(B970,Scenario!$A$18:$A$20,0))</f>
        <v>4320</v>
      </c>
      <c r="S970" s="9" t="n">
        <f aca="false">IF(ISNUMBER(M970),IF(M970&lt;=Q970,1,0),"")</f>
        <v>1</v>
      </c>
      <c r="T970" s="9" t="n">
        <f aca="false">IF(ISNUMBER(P970),IF(P970&lt;=R970,1,0),"")</f>
        <v>1</v>
      </c>
      <c r="U970" s="9" t="n">
        <f aca="false">IF(E970&gt;Scenario!$B$14,0,IF(OR(AND(ISNUMBER(H970),H970&lt;=Scenario!$B$14),AND(ISNUMBER(I970),I970&lt;=Scenario!$B$14)),0,1))</f>
        <v>0</v>
      </c>
      <c r="V970" s="9" t="n">
        <f aca="false">IF(AND(U970=1,(Scenario!$B$14-E970)/60&gt;R970),1,0)</f>
        <v>0</v>
      </c>
      <c r="W970" s="9" t="n">
        <f aca="false">IF(OR(C970=Scenario!$B$22,C970=Scenario!$C$22),1,0)</f>
        <v>0</v>
      </c>
      <c r="X970" s="9" t="n">
        <f aca="false">IF(ISNUMBER(I970),1,0)</f>
        <v>0</v>
      </c>
      <c r="Y970" s="9" t="n">
        <f aca="false">MOD(INT(E970/86400)+3,7)</f>
        <v>0</v>
      </c>
      <c r="Z970" s="9" t="n">
        <f aca="false">MOD(INT(E970/3600),24)</f>
        <v>21</v>
      </c>
      <c r="AA970" s="6" t="s">
        <v>2185</v>
      </c>
    </row>
    <row r="971" customFormat="false" ht="15" hidden="false" customHeight="false" outlineLevel="0" collapsed="false">
      <c r="A971" s="6" t="s">
        <v>2186</v>
      </c>
      <c r="B971" s="6" t="s">
        <v>44</v>
      </c>
      <c r="C971" s="6" t="s">
        <v>47</v>
      </c>
      <c r="D971" s="6" t="s">
        <v>172</v>
      </c>
      <c r="E971" s="6" t="n">
        <v>1785195483</v>
      </c>
      <c r="F971" s="6" t="n">
        <v>1785195722</v>
      </c>
      <c r="G971" s="6" t="n">
        <v>1785195525</v>
      </c>
      <c r="H971" s="6" t="n">
        <v>1785198418</v>
      </c>
      <c r="J971" s="6" t="n">
        <v>0</v>
      </c>
      <c r="K971" s="6" t="n">
        <v>0</v>
      </c>
      <c r="L971" s="9" t="n">
        <f aca="false">IF(AND(E971&gt;=Scenario!$B$11,E971&lt;Scenario!$B$12),1,0)</f>
        <v>1</v>
      </c>
      <c r="M971" s="9" t="n">
        <f aca="false">IF(AND(L971=1,ISNUMBER(F971)),MAX(0,F971-E971)/60,"")</f>
        <v>3.98333333333333</v>
      </c>
      <c r="N971" s="9" t="n">
        <f aca="false">IF(AND(L971=1,ISNUMBER(G971)),MAX(0,G971-E971)/60,"")</f>
        <v>0.7</v>
      </c>
      <c r="O971" s="9" t="n">
        <f aca="false">IF(ISNUMBER(H971),IF(AND(H971&gt;=Scenario!$B$11,H971&lt;Scenario!$B$12),1,0),0)</f>
        <v>1</v>
      </c>
      <c r="P971" s="9" t="n">
        <f aca="false">IF(O971=1,MAX(0,H971-E971)/60,"")</f>
        <v>48.9166666666667</v>
      </c>
      <c r="Q971" s="9" t="n">
        <f aca="false">INDEX(Scenario!$B$18:$B$20,MATCH(B971,Scenario!$A$18:$A$20,0))</f>
        <v>240</v>
      </c>
      <c r="R971" s="9" t="n">
        <f aca="false">INDEX(Scenario!$C$18:$C$20,MATCH(B971,Scenario!$A$18:$A$20,0))</f>
        <v>4320</v>
      </c>
      <c r="S971" s="9" t="n">
        <f aca="false">IF(ISNUMBER(M971),IF(M971&lt;=Q971,1,0),"")</f>
        <v>1</v>
      </c>
      <c r="T971" s="9" t="n">
        <f aca="false">IF(ISNUMBER(P971),IF(P971&lt;=R971,1,0),"")</f>
        <v>1</v>
      </c>
      <c r="U971" s="9" t="n">
        <f aca="false">IF(E971&gt;Scenario!$B$14,0,IF(OR(AND(ISNUMBER(H971),H971&lt;=Scenario!$B$14),AND(ISNUMBER(I971),I971&lt;=Scenario!$B$14)),0,1))</f>
        <v>0</v>
      </c>
      <c r="V971" s="9" t="n">
        <f aca="false">IF(AND(U971=1,(Scenario!$B$14-E971)/60&gt;R971),1,0)</f>
        <v>0</v>
      </c>
      <c r="W971" s="9" t="n">
        <f aca="false">IF(OR(C971=Scenario!$B$22,C971=Scenario!$C$22),1,0)</f>
        <v>1</v>
      </c>
      <c r="X971" s="9" t="n">
        <f aca="false">IF(ISNUMBER(I971),1,0)</f>
        <v>0</v>
      </c>
      <c r="Y971" s="9" t="n">
        <f aca="false">MOD(INT(E971/86400)+3,7)</f>
        <v>0</v>
      </c>
      <c r="Z971" s="9" t="n">
        <f aca="false">MOD(INT(E971/3600),24)</f>
        <v>23</v>
      </c>
      <c r="AA971" s="6" t="s">
        <v>2187</v>
      </c>
    </row>
    <row r="972" customFormat="false" ht="15" hidden="false" customHeight="false" outlineLevel="0" collapsed="false">
      <c r="A972" s="6" t="s">
        <v>2188</v>
      </c>
      <c r="B972" s="6" t="s">
        <v>43</v>
      </c>
      <c r="C972" s="6" t="s">
        <v>249</v>
      </c>
      <c r="D972" s="6" t="s">
        <v>172</v>
      </c>
      <c r="E972" s="6" t="n">
        <v>1785219731</v>
      </c>
      <c r="F972" s="6" t="n">
        <v>1785219919</v>
      </c>
      <c r="G972" s="6" t="n">
        <v>1785219745</v>
      </c>
      <c r="H972" s="6" t="n">
        <v>1785221753</v>
      </c>
      <c r="J972" s="6" t="n">
        <v>0</v>
      </c>
      <c r="K972" s="6" t="n">
        <v>0</v>
      </c>
      <c r="L972" s="9" t="n">
        <f aca="false">IF(AND(E972&gt;=Scenario!$B$11,E972&lt;Scenario!$B$12),1,0)</f>
        <v>1</v>
      </c>
      <c r="M972" s="9" t="n">
        <f aca="false">IF(AND(L972=1,ISNUMBER(F972)),MAX(0,F972-E972)/60,"")</f>
        <v>3.13333333333333</v>
      </c>
      <c r="N972" s="9" t="n">
        <f aca="false">IF(AND(L972=1,ISNUMBER(G972)),MAX(0,G972-E972)/60,"")</f>
        <v>0.233333333333333</v>
      </c>
      <c r="O972" s="9" t="n">
        <f aca="false">IF(ISNUMBER(H972),IF(AND(H972&gt;=Scenario!$B$11,H972&lt;Scenario!$B$12),1,0),0)</f>
        <v>1</v>
      </c>
      <c r="P972" s="9" t="n">
        <f aca="false">IF(O972=1,MAX(0,H972-E972)/60,"")</f>
        <v>33.7</v>
      </c>
      <c r="Q972" s="9" t="n">
        <f aca="false">INDEX(Scenario!$B$18:$B$20,MATCH(B972,Scenario!$A$18:$A$20,0))</f>
        <v>60</v>
      </c>
      <c r="R972" s="9" t="n">
        <f aca="false">INDEX(Scenario!$C$18:$C$20,MATCH(B972,Scenario!$A$18:$A$20,0))</f>
        <v>1440</v>
      </c>
      <c r="S972" s="9" t="n">
        <f aca="false">IF(ISNUMBER(M972),IF(M972&lt;=Q972,1,0),"")</f>
        <v>1</v>
      </c>
      <c r="T972" s="9" t="n">
        <f aca="false">IF(ISNUMBER(P972),IF(P972&lt;=R972,1,0),"")</f>
        <v>1</v>
      </c>
      <c r="U972" s="9" t="n">
        <f aca="false">IF(E972&gt;Scenario!$B$14,0,IF(OR(AND(ISNUMBER(H972),H972&lt;=Scenario!$B$14),AND(ISNUMBER(I972),I972&lt;=Scenario!$B$14)),0,1))</f>
        <v>0</v>
      </c>
      <c r="V972" s="9" t="n">
        <f aca="false">IF(AND(U972=1,(Scenario!$B$14-E972)/60&gt;R972),1,0)</f>
        <v>0</v>
      </c>
      <c r="W972" s="9" t="n">
        <f aca="false">IF(OR(C972=Scenario!$B$22,C972=Scenario!$C$22),1,0)</f>
        <v>0</v>
      </c>
      <c r="X972" s="9" t="n">
        <f aca="false">IF(ISNUMBER(I972),1,0)</f>
        <v>0</v>
      </c>
      <c r="Y972" s="9" t="n">
        <f aca="false">MOD(INT(E972/86400)+3,7)</f>
        <v>1</v>
      </c>
      <c r="Z972" s="9" t="n">
        <f aca="false">MOD(INT(E972/3600),24)</f>
        <v>6</v>
      </c>
      <c r="AA972" s="6" t="s">
        <v>2189</v>
      </c>
    </row>
    <row r="973" customFormat="false" ht="15" hidden="false" customHeight="false" outlineLevel="0" collapsed="false">
      <c r="A973" s="6" t="s">
        <v>2190</v>
      </c>
      <c r="B973" s="6" t="s">
        <v>44</v>
      </c>
      <c r="C973" s="6" t="s">
        <v>249</v>
      </c>
      <c r="D973" s="6" t="s">
        <v>171</v>
      </c>
      <c r="E973" s="6" t="n">
        <v>1785222428</v>
      </c>
      <c r="F973" s="6" t="n">
        <v>1785222559</v>
      </c>
      <c r="G973" s="6" t="n">
        <v>1785222485</v>
      </c>
      <c r="H973" s="6" t="n">
        <v>1785224457</v>
      </c>
      <c r="J973" s="6" t="n">
        <v>0</v>
      </c>
      <c r="K973" s="6" t="n">
        <v>0</v>
      </c>
      <c r="L973" s="9" t="n">
        <f aca="false">IF(AND(E973&gt;=Scenario!$B$11,E973&lt;Scenario!$B$12),1,0)</f>
        <v>1</v>
      </c>
      <c r="M973" s="9" t="n">
        <f aca="false">IF(AND(L973=1,ISNUMBER(F973)),MAX(0,F973-E973)/60,"")</f>
        <v>2.18333333333333</v>
      </c>
      <c r="N973" s="9" t="n">
        <f aca="false">IF(AND(L973=1,ISNUMBER(G973)),MAX(0,G973-E973)/60,"")</f>
        <v>0.95</v>
      </c>
      <c r="O973" s="9" t="n">
        <f aca="false">IF(ISNUMBER(H973),IF(AND(H973&gt;=Scenario!$B$11,H973&lt;Scenario!$B$12),1,0),0)</f>
        <v>1</v>
      </c>
      <c r="P973" s="9" t="n">
        <f aca="false">IF(O973=1,MAX(0,H973-E973)/60,"")</f>
        <v>33.8166666666667</v>
      </c>
      <c r="Q973" s="9" t="n">
        <f aca="false">INDEX(Scenario!$B$18:$B$20,MATCH(B973,Scenario!$A$18:$A$20,0))</f>
        <v>240</v>
      </c>
      <c r="R973" s="9" t="n">
        <f aca="false">INDEX(Scenario!$C$18:$C$20,MATCH(B973,Scenario!$A$18:$A$20,0))</f>
        <v>4320</v>
      </c>
      <c r="S973" s="9" t="n">
        <f aca="false">IF(ISNUMBER(M973),IF(M973&lt;=Q973,1,0),"")</f>
        <v>1</v>
      </c>
      <c r="T973" s="9" t="n">
        <f aca="false">IF(ISNUMBER(P973),IF(P973&lt;=R973,1,0),"")</f>
        <v>1</v>
      </c>
      <c r="U973" s="9" t="n">
        <f aca="false">IF(E973&gt;Scenario!$B$14,0,IF(OR(AND(ISNUMBER(H973),H973&lt;=Scenario!$B$14),AND(ISNUMBER(I973),I973&lt;=Scenario!$B$14)),0,1))</f>
        <v>0</v>
      </c>
      <c r="V973" s="9" t="n">
        <f aca="false">IF(AND(U973=1,(Scenario!$B$14-E973)/60&gt;R973),1,0)</f>
        <v>0</v>
      </c>
      <c r="W973" s="9" t="n">
        <f aca="false">IF(OR(C973=Scenario!$B$22,C973=Scenario!$C$22),1,0)</f>
        <v>0</v>
      </c>
      <c r="X973" s="9" t="n">
        <f aca="false">IF(ISNUMBER(I973),1,0)</f>
        <v>0</v>
      </c>
      <c r="Y973" s="9" t="n">
        <f aca="false">MOD(INT(E973/86400)+3,7)</f>
        <v>1</v>
      </c>
      <c r="Z973" s="9" t="n">
        <f aca="false">MOD(INT(E973/3600),24)</f>
        <v>7</v>
      </c>
      <c r="AA973" s="6" t="s">
        <v>2191</v>
      </c>
    </row>
    <row r="974" customFormat="false" ht="15" hidden="false" customHeight="false" outlineLevel="0" collapsed="false">
      <c r="A974" s="6" t="s">
        <v>2192</v>
      </c>
      <c r="B974" s="6" t="s">
        <v>44</v>
      </c>
      <c r="C974" s="6" t="s">
        <v>288</v>
      </c>
      <c r="D974" s="6" t="s">
        <v>170</v>
      </c>
      <c r="E974" s="6" t="n">
        <v>1785223996</v>
      </c>
      <c r="F974" s="6" t="n">
        <v>1785224170</v>
      </c>
      <c r="G974" s="6" t="n">
        <v>1785224046</v>
      </c>
      <c r="H974" s="6" t="n">
        <v>1785226479</v>
      </c>
      <c r="J974" s="6" t="n">
        <v>0</v>
      </c>
      <c r="K974" s="6" t="n">
        <v>0</v>
      </c>
      <c r="L974" s="9" t="n">
        <f aca="false">IF(AND(E974&gt;=Scenario!$B$11,E974&lt;Scenario!$B$12),1,0)</f>
        <v>1</v>
      </c>
      <c r="M974" s="9" t="n">
        <f aca="false">IF(AND(L974=1,ISNUMBER(F974)),MAX(0,F974-E974)/60,"")</f>
        <v>2.9</v>
      </c>
      <c r="N974" s="9" t="n">
        <f aca="false">IF(AND(L974=1,ISNUMBER(G974)),MAX(0,G974-E974)/60,"")</f>
        <v>0.833333333333333</v>
      </c>
      <c r="O974" s="9" t="n">
        <f aca="false">IF(ISNUMBER(H974),IF(AND(H974&gt;=Scenario!$B$11,H974&lt;Scenario!$B$12),1,0),0)</f>
        <v>1</v>
      </c>
      <c r="P974" s="9" t="n">
        <f aca="false">IF(O974=1,MAX(0,H974-E974)/60,"")</f>
        <v>41.3833333333333</v>
      </c>
      <c r="Q974" s="9" t="n">
        <f aca="false">INDEX(Scenario!$B$18:$B$20,MATCH(B974,Scenario!$A$18:$A$20,0))</f>
        <v>240</v>
      </c>
      <c r="R974" s="9" t="n">
        <f aca="false">INDEX(Scenario!$C$18:$C$20,MATCH(B974,Scenario!$A$18:$A$20,0))</f>
        <v>4320</v>
      </c>
      <c r="S974" s="9" t="n">
        <f aca="false">IF(ISNUMBER(M974),IF(M974&lt;=Q974,1,0),"")</f>
        <v>1</v>
      </c>
      <c r="T974" s="9" t="n">
        <f aca="false">IF(ISNUMBER(P974),IF(P974&lt;=R974,1,0),"")</f>
        <v>1</v>
      </c>
      <c r="U974" s="9" t="n">
        <f aca="false">IF(E974&gt;Scenario!$B$14,0,IF(OR(AND(ISNUMBER(H974),H974&lt;=Scenario!$B$14),AND(ISNUMBER(I974),I974&lt;=Scenario!$B$14)),0,1))</f>
        <v>0</v>
      </c>
      <c r="V974" s="9" t="n">
        <f aca="false">IF(AND(U974=1,(Scenario!$B$14-E974)/60&gt;R974),1,0)</f>
        <v>0</v>
      </c>
      <c r="W974" s="9" t="n">
        <f aca="false">IF(OR(C974=Scenario!$B$22,C974=Scenario!$C$22),1,0)</f>
        <v>0</v>
      </c>
      <c r="X974" s="9" t="n">
        <f aca="false">IF(ISNUMBER(I974),1,0)</f>
        <v>0</v>
      </c>
      <c r="Y974" s="9" t="n">
        <f aca="false">MOD(INT(E974/86400)+3,7)</f>
        <v>1</v>
      </c>
      <c r="Z974" s="9" t="n">
        <f aca="false">MOD(INT(E974/3600),24)</f>
        <v>7</v>
      </c>
      <c r="AA974" s="6" t="s">
        <v>2193</v>
      </c>
    </row>
    <row r="975" customFormat="false" ht="15" hidden="false" customHeight="false" outlineLevel="0" collapsed="false">
      <c r="A975" s="6" t="s">
        <v>2194</v>
      </c>
      <c r="B975" s="6" t="s">
        <v>44</v>
      </c>
      <c r="C975" s="6" t="s">
        <v>249</v>
      </c>
      <c r="D975" s="6" t="s">
        <v>170</v>
      </c>
      <c r="E975" s="6" t="n">
        <v>1785226011</v>
      </c>
      <c r="F975" s="6" t="n">
        <v>1785226279</v>
      </c>
      <c r="G975" s="6" t="n">
        <v>1785226049</v>
      </c>
      <c r="H975" s="6" t="n">
        <v>1785230408</v>
      </c>
      <c r="J975" s="6" t="n">
        <v>0</v>
      </c>
      <c r="K975" s="6" t="n">
        <v>0</v>
      </c>
      <c r="L975" s="9" t="n">
        <f aca="false">IF(AND(E975&gt;=Scenario!$B$11,E975&lt;Scenario!$B$12),1,0)</f>
        <v>1</v>
      </c>
      <c r="M975" s="9" t="n">
        <f aca="false">IF(AND(L975=1,ISNUMBER(F975)),MAX(0,F975-E975)/60,"")</f>
        <v>4.46666666666667</v>
      </c>
      <c r="N975" s="9" t="n">
        <f aca="false">IF(AND(L975=1,ISNUMBER(G975)),MAX(0,G975-E975)/60,"")</f>
        <v>0.633333333333333</v>
      </c>
      <c r="O975" s="9" t="n">
        <f aca="false">IF(ISNUMBER(H975),IF(AND(H975&gt;=Scenario!$B$11,H975&lt;Scenario!$B$12),1,0),0)</f>
        <v>1</v>
      </c>
      <c r="P975" s="9" t="n">
        <f aca="false">IF(O975=1,MAX(0,H975-E975)/60,"")</f>
        <v>73.2833333333333</v>
      </c>
      <c r="Q975" s="9" t="n">
        <f aca="false">INDEX(Scenario!$B$18:$B$20,MATCH(B975,Scenario!$A$18:$A$20,0))</f>
        <v>240</v>
      </c>
      <c r="R975" s="9" t="n">
        <f aca="false">INDEX(Scenario!$C$18:$C$20,MATCH(B975,Scenario!$A$18:$A$20,0))</f>
        <v>4320</v>
      </c>
      <c r="S975" s="9" t="n">
        <f aca="false">IF(ISNUMBER(M975),IF(M975&lt;=Q975,1,0),"")</f>
        <v>1</v>
      </c>
      <c r="T975" s="9" t="n">
        <f aca="false">IF(ISNUMBER(P975),IF(P975&lt;=R975,1,0),"")</f>
        <v>1</v>
      </c>
      <c r="U975" s="9" t="n">
        <f aca="false">IF(E975&gt;Scenario!$B$14,0,IF(OR(AND(ISNUMBER(H975),H975&lt;=Scenario!$B$14),AND(ISNUMBER(I975),I975&lt;=Scenario!$B$14)),0,1))</f>
        <v>0</v>
      </c>
      <c r="V975" s="9" t="n">
        <f aca="false">IF(AND(U975=1,(Scenario!$B$14-E975)/60&gt;R975),1,0)</f>
        <v>0</v>
      </c>
      <c r="W975" s="9" t="n">
        <f aca="false">IF(OR(C975=Scenario!$B$22,C975=Scenario!$C$22),1,0)</f>
        <v>0</v>
      </c>
      <c r="X975" s="9" t="n">
        <f aca="false">IF(ISNUMBER(I975),1,0)</f>
        <v>0</v>
      </c>
      <c r="Y975" s="9" t="n">
        <f aca="false">MOD(INT(E975/86400)+3,7)</f>
        <v>1</v>
      </c>
      <c r="Z975" s="9" t="n">
        <f aca="false">MOD(INT(E975/3600),24)</f>
        <v>8</v>
      </c>
      <c r="AA975" s="6" t="s">
        <v>2195</v>
      </c>
    </row>
    <row r="976" customFormat="false" ht="15" hidden="false" customHeight="false" outlineLevel="0" collapsed="false">
      <c r="A976" s="6" t="s">
        <v>2196</v>
      </c>
      <c r="B976" s="6" t="s">
        <v>44</v>
      </c>
      <c r="C976" s="6" t="s">
        <v>46</v>
      </c>
      <c r="D976" s="6" t="s">
        <v>172</v>
      </c>
      <c r="E976" s="6" t="n">
        <v>1785229627</v>
      </c>
      <c r="F976" s="6" t="n">
        <v>1785229879</v>
      </c>
      <c r="G976" s="6" t="n">
        <v>1785229653</v>
      </c>
      <c r="H976" s="6" t="n">
        <v>1785231241</v>
      </c>
      <c r="J976" s="6" t="n">
        <v>0</v>
      </c>
      <c r="K976" s="6" t="n">
        <v>0</v>
      </c>
      <c r="L976" s="9" t="n">
        <f aca="false">IF(AND(E976&gt;=Scenario!$B$11,E976&lt;Scenario!$B$12),1,0)</f>
        <v>1</v>
      </c>
      <c r="M976" s="9" t="n">
        <f aca="false">IF(AND(L976=1,ISNUMBER(F976)),MAX(0,F976-E976)/60,"")</f>
        <v>4.2</v>
      </c>
      <c r="N976" s="9" t="n">
        <f aca="false">IF(AND(L976=1,ISNUMBER(G976)),MAX(0,G976-E976)/60,"")</f>
        <v>0.433333333333333</v>
      </c>
      <c r="O976" s="9" t="n">
        <f aca="false">IF(ISNUMBER(H976),IF(AND(H976&gt;=Scenario!$B$11,H976&lt;Scenario!$B$12),1,0),0)</f>
        <v>1</v>
      </c>
      <c r="P976" s="9" t="n">
        <f aca="false">IF(O976=1,MAX(0,H976-E976)/60,"")</f>
        <v>26.9</v>
      </c>
      <c r="Q976" s="9" t="n">
        <f aca="false">INDEX(Scenario!$B$18:$B$20,MATCH(B976,Scenario!$A$18:$A$20,0))</f>
        <v>240</v>
      </c>
      <c r="R976" s="9" t="n">
        <f aca="false">INDEX(Scenario!$C$18:$C$20,MATCH(B976,Scenario!$A$18:$A$20,0))</f>
        <v>4320</v>
      </c>
      <c r="S976" s="9" t="n">
        <f aca="false">IF(ISNUMBER(M976),IF(M976&lt;=Q976,1,0),"")</f>
        <v>1</v>
      </c>
      <c r="T976" s="9" t="n">
        <f aca="false">IF(ISNUMBER(P976),IF(P976&lt;=R976,1,0),"")</f>
        <v>1</v>
      </c>
      <c r="U976" s="9" t="n">
        <f aca="false">IF(E976&gt;Scenario!$B$14,0,IF(OR(AND(ISNUMBER(H976),H976&lt;=Scenario!$B$14),AND(ISNUMBER(I976),I976&lt;=Scenario!$B$14)),0,1))</f>
        <v>0</v>
      </c>
      <c r="V976" s="9" t="n">
        <f aca="false">IF(AND(U976=1,(Scenario!$B$14-E976)/60&gt;R976),1,0)</f>
        <v>0</v>
      </c>
      <c r="W976" s="9" t="n">
        <f aca="false">IF(OR(C976=Scenario!$B$22,C976=Scenario!$C$22),1,0)</f>
        <v>1</v>
      </c>
      <c r="X976" s="9" t="n">
        <f aca="false">IF(ISNUMBER(I976),1,0)</f>
        <v>0</v>
      </c>
      <c r="Y976" s="9" t="n">
        <f aca="false">MOD(INT(E976/86400)+3,7)</f>
        <v>1</v>
      </c>
      <c r="Z976" s="9" t="n">
        <f aca="false">MOD(INT(E976/3600),24)</f>
        <v>9</v>
      </c>
      <c r="AA976" s="6" t="s">
        <v>2197</v>
      </c>
    </row>
    <row r="977" customFormat="false" ht="15" hidden="false" customHeight="false" outlineLevel="0" collapsed="false">
      <c r="A977" s="6" t="s">
        <v>2198</v>
      </c>
      <c r="B977" s="6" t="s">
        <v>42</v>
      </c>
      <c r="C977" s="6" t="s">
        <v>249</v>
      </c>
      <c r="D977" s="6" t="s">
        <v>171</v>
      </c>
      <c r="E977" s="6" t="n">
        <v>1785230407</v>
      </c>
      <c r="F977" s="6" t="n">
        <v>1785230618</v>
      </c>
      <c r="G977" s="6" t="n">
        <v>1785230434</v>
      </c>
      <c r="H977" s="6" t="n">
        <v>1785231937</v>
      </c>
      <c r="J977" s="6" t="n">
        <v>0</v>
      </c>
      <c r="K977" s="6" t="n">
        <v>0</v>
      </c>
      <c r="L977" s="9" t="n">
        <f aca="false">IF(AND(E977&gt;=Scenario!$B$11,E977&lt;Scenario!$B$12),1,0)</f>
        <v>1</v>
      </c>
      <c r="M977" s="9" t="n">
        <f aca="false">IF(AND(L977=1,ISNUMBER(F977)),MAX(0,F977-E977)/60,"")</f>
        <v>3.51666666666667</v>
      </c>
      <c r="N977" s="9" t="n">
        <f aca="false">IF(AND(L977=1,ISNUMBER(G977)),MAX(0,G977-E977)/60,"")</f>
        <v>0.45</v>
      </c>
      <c r="O977" s="9" t="n">
        <f aca="false">IF(ISNUMBER(H977),IF(AND(H977&gt;=Scenario!$B$11,H977&lt;Scenario!$B$12),1,0),0)</f>
        <v>1</v>
      </c>
      <c r="P977" s="9" t="n">
        <f aca="false">IF(O977=1,MAX(0,H977-E977)/60,"")</f>
        <v>25.5</v>
      </c>
      <c r="Q977" s="9" t="n">
        <f aca="false">INDEX(Scenario!$B$18:$B$20,MATCH(B977,Scenario!$A$18:$A$20,0))</f>
        <v>15</v>
      </c>
      <c r="R977" s="9" t="n">
        <f aca="false">INDEX(Scenario!$C$18:$C$20,MATCH(B977,Scenario!$A$18:$A$20,0))</f>
        <v>240</v>
      </c>
      <c r="S977" s="9" t="n">
        <f aca="false">IF(ISNUMBER(M977),IF(M977&lt;=Q977,1,0),"")</f>
        <v>1</v>
      </c>
      <c r="T977" s="9" t="n">
        <f aca="false">IF(ISNUMBER(P977),IF(P977&lt;=R977,1,0),"")</f>
        <v>1</v>
      </c>
      <c r="U977" s="9" t="n">
        <f aca="false">IF(E977&gt;Scenario!$B$14,0,IF(OR(AND(ISNUMBER(H977),H977&lt;=Scenario!$B$14),AND(ISNUMBER(I977),I977&lt;=Scenario!$B$14)),0,1))</f>
        <v>0</v>
      </c>
      <c r="V977" s="9" t="n">
        <f aca="false">IF(AND(U977=1,(Scenario!$B$14-E977)/60&gt;R977),1,0)</f>
        <v>0</v>
      </c>
      <c r="W977" s="9" t="n">
        <f aca="false">IF(OR(C977=Scenario!$B$22,C977=Scenario!$C$22),1,0)</f>
        <v>0</v>
      </c>
      <c r="X977" s="9" t="n">
        <f aca="false">IF(ISNUMBER(I977),1,0)</f>
        <v>0</v>
      </c>
      <c r="Y977" s="9" t="n">
        <f aca="false">MOD(INT(E977/86400)+3,7)</f>
        <v>1</v>
      </c>
      <c r="Z977" s="9" t="n">
        <f aca="false">MOD(INT(E977/3600),24)</f>
        <v>9</v>
      </c>
      <c r="AA977" s="6" t="s">
        <v>2199</v>
      </c>
    </row>
    <row r="978" customFormat="false" ht="15" hidden="false" customHeight="false" outlineLevel="0" collapsed="false">
      <c r="A978" s="6" t="s">
        <v>2200</v>
      </c>
      <c r="B978" s="6" t="s">
        <v>44</v>
      </c>
      <c r="C978" s="6" t="s">
        <v>249</v>
      </c>
      <c r="D978" s="6" t="s">
        <v>170</v>
      </c>
      <c r="E978" s="6" t="n">
        <v>1785233117</v>
      </c>
      <c r="F978" s="6" t="n">
        <v>1785233411</v>
      </c>
      <c r="G978" s="6" t="n">
        <v>1785233174</v>
      </c>
      <c r="H978" s="6" t="n">
        <v>1785234962</v>
      </c>
      <c r="J978" s="6" t="n">
        <v>0</v>
      </c>
      <c r="K978" s="6" t="n">
        <v>0</v>
      </c>
      <c r="L978" s="9" t="n">
        <f aca="false">IF(AND(E978&gt;=Scenario!$B$11,E978&lt;Scenario!$B$12),1,0)</f>
        <v>1</v>
      </c>
      <c r="M978" s="9" t="n">
        <f aca="false">IF(AND(L978=1,ISNUMBER(F978)),MAX(0,F978-E978)/60,"")</f>
        <v>4.9</v>
      </c>
      <c r="N978" s="9" t="n">
        <f aca="false">IF(AND(L978=1,ISNUMBER(G978)),MAX(0,G978-E978)/60,"")</f>
        <v>0.95</v>
      </c>
      <c r="O978" s="9" t="n">
        <f aca="false">IF(ISNUMBER(H978),IF(AND(H978&gt;=Scenario!$B$11,H978&lt;Scenario!$B$12),1,0),0)</f>
        <v>1</v>
      </c>
      <c r="P978" s="9" t="n">
        <f aca="false">IF(O978=1,MAX(0,H978-E978)/60,"")</f>
        <v>30.75</v>
      </c>
      <c r="Q978" s="9" t="n">
        <f aca="false">INDEX(Scenario!$B$18:$B$20,MATCH(B978,Scenario!$A$18:$A$20,0))</f>
        <v>240</v>
      </c>
      <c r="R978" s="9" t="n">
        <f aca="false">INDEX(Scenario!$C$18:$C$20,MATCH(B978,Scenario!$A$18:$A$20,0))</f>
        <v>4320</v>
      </c>
      <c r="S978" s="9" t="n">
        <f aca="false">IF(ISNUMBER(M978),IF(M978&lt;=Q978,1,0),"")</f>
        <v>1</v>
      </c>
      <c r="T978" s="9" t="n">
        <f aca="false">IF(ISNUMBER(P978),IF(P978&lt;=R978,1,0),"")</f>
        <v>1</v>
      </c>
      <c r="U978" s="9" t="n">
        <f aca="false">IF(E978&gt;Scenario!$B$14,0,IF(OR(AND(ISNUMBER(H978),H978&lt;=Scenario!$B$14),AND(ISNUMBER(I978),I978&lt;=Scenario!$B$14)),0,1))</f>
        <v>0</v>
      </c>
      <c r="V978" s="9" t="n">
        <f aca="false">IF(AND(U978=1,(Scenario!$B$14-E978)/60&gt;R978),1,0)</f>
        <v>0</v>
      </c>
      <c r="W978" s="9" t="n">
        <f aca="false">IF(OR(C978=Scenario!$B$22,C978=Scenario!$C$22),1,0)</f>
        <v>0</v>
      </c>
      <c r="X978" s="9" t="n">
        <f aca="false">IF(ISNUMBER(I978),1,0)</f>
        <v>0</v>
      </c>
      <c r="Y978" s="9" t="n">
        <f aca="false">MOD(INT(E978/86400)+3,7)</f>
        <v>1</v>
      </c>
      <c r="Z978" s="9" t="n">
        <f aca="false">MOD(INT(E978/3600),24)</f>
        <v>10</v>
      </c>
      <c r="AA978" s="6" t="s">
        <v>2201</v>
      </c>
    </row>
    <row r="979" customFormat="false" ht="15" hidden="false" customHeight="false" outlineLevel="0" collapsed="false">
      <c r="A979" s="6" t="s">
        <v>2202</v>
      </c>
      <c r="B979" s="6" t="s">
        <v>44</v>
      </c>
      <c r="C979" s="6" t="s">
        <v>288</v>
      </c>
      <c r="D979" s="6" t="s">
        <v>170</v>
      </c>
      <c r="E979" s="6" t="n">
        <v>1785233530</v>
      </c>
      <c r="F979" s="6" t="n">
        <v>1785233748</v>
      </c>
      <c r="G979" s="6" t="n">
        <v>1785233551</v>
      </c>
      <c r="H979" s="6" t="n">
        <v>1785234866</v>
      </c>
      <c r="J979" s="6" t="n">
        <v>0</v>
      </c>
      <c r="K979" s="6" t="n">
        <v>0</v>
      </c>
      <c r="L979" s="9" t="n">
        <f aca="false">IF(AND(E979&gt;=Scenario!$B$11,E979&lt;Scenario!$B$12),1,0)</f>
        <v>1</v>
      </c>
      <c r="M979" s="9" t="n">
        <f aca="false">IF(AND(L979=1,ISNUMBER(F979)),MAX(0,F979-E979)/60,"")</f>
        <v>3.63333333333333</v>
      </c>
      <c r="N979" s="9" t="n">
        <f aca="false">IF(AND(L979=1,ISNUMBER(G979)),MAX(0,G979-E979)/60,"")</f>
        <v>0.35</v>
      </c>
      <c r="O979" s="9" t="n">
        <f aca="false">IF(ISNUMBER(H979),IF(AND(H979&gt;=Scenario!$B$11,H979&lt;Scenario!$B$12),1,0),0)</f>
        <v>1</v>
      </c>
      <c r="P979" s="9" t="n">
        <f aca="false">IF(O979=1,MAX(0,H979-E979)/60,"")</f>
        <v>22.2666666666667</v>
      </c>
      <c r="Q979" s="9" t="n">
        <f aca="false">INDEX(Scenario!$B$18:$B$20,MATCH(B979,Scenario!$A$18:$A$20,0))</f>
        <v>240</v>
      </c>
      <c r="R979" s="9" t="n">
        <f aca="false">INDEX(Scenario!$C$18:$C$20,MATCH(B979,Scenario!$A$18:$A$20,0))</f>
        <v>4320</v>
      </c>
      <c r="S979" s="9" t="n">
        <f aca="false">IF(ISNUMBER(M979),IF(M979&lt;=Q979,1,0),"")</f>
        <v>1</v>
      </c>
      <c r="T979" s="9" t="n">
        <f aca="false">IF(ISNUMBER(P979),IF(P979&lt;=R979,1,0),"")</f>
        <v>1</v>
      </c>
      <c r="U979" s="9" t="n">
        <f aca="false">IF(E979&gt;Scenario!$B$14,0,IF(OR(AND(ISNUMBER(H979),H979&lt;=Scenario!$B$14),AND(ISNUMBER(I979),I979&lt;=Scenario!$B$14)),0,1))</f>
        <v>0</v>
      </c>
      <c r="V979" s="9" t="n">
        <f aca="false">IF(AND(U979=1,(Scenario!$B$14-E979)/60&gt;R979),1,0)</f>
        <v>0</v>
      </c>
      <c r="W979" s="9" t="n">
        <f aca="false">IF(OR(C979=Scenario!$B$22,C979=Scenario!$C$22),1,0)</f>
        <v>0</v>
      </c>
      <c r="X979" s="9" t="n">
        <f aca="false">IF(ISNUMBER(I979),1,0)</f>
        <v>0</v>
      </c>
      <c r="Y979" s="9" t="n">
        <f aca="false">MOD(INT(E979/86400)+3,7)</f>
        <v>1</v>
      </c>
      <c r="Z979" s="9" t="n">
        <f aca="false">MOD(INT(E979/3600),24)</f>
        <v>10</v>
      </c>
      <c r="AA979" s="6" t="s">
        <v>2203</v>
      </c>
    </row>
    <row r="980" customFormat="false" ht="15" hidden="false" customHeight="false" outlineLevel="0" collapsed="false">
      <c r="A980" s="6" t="s">
        <v>2204</v>
      </c>
      <c r="B980" s="6" t="s">
        <v>44</v>
      </c>
      <c r="C980" s="6" t="s">
        <v>47</v>
      </c>
      <c r="D980" s="6" t="s">
        <v>172</v>
      </c>
      <c r="E980" s="6" t="n">
        <v>1785234379</v>
      </c>
      <c r="F980" s="6" t="n">
        <v>1785234630</v>
      </c>
      <c r="G980" s="6" t="n">
        <v>1785234395</v>
      </c>
      <c r="H980" s="6" t="n">
        <v>1785237274</v>
      </c>
      <c r="J980" s="6" t="n">
        <v>0</v>
      </c>
      <c r="K980" s="6" t="n">
        <v>0</v>
      </c>
      <c r="L980" s="9" t="n">
        <f aca="false">IF(AND(E980&gt;=Scenario!$B$11,E980&lt;Scenario!$B$12),1,0)</f>
        <v>1</v>
      </c>
      <c r="M980" s="9" t="n">
        <f aca="false">IF(AND(L980=1,ISNUMBER(F980)),MAX(0,F980-E980)/60,"")</f>
        <v>4.18333333333333</v>
      </c>
      <c r="N980" s="9" t="n">
        <f aca="false">IF(AND(L980=1,ISNUMBER(G980)),MAX(0,G980-E980)/60,"")</f>
        <v>0.266666666666667</v>
      </c>
      <c r="O980" s="9" t="n">
        <f aca="false">IF(ISNUMBER(H980),IF(AND(H980&gt;=Scenario!$B$11,H980&lt;Scenario!$B$12),1,0),0)</f>
        <v>1</v>
      </c>
      <c r="P980" s="9" t="n">
        <f aca="false">IF(O980=1,MAX(0,H980-E980)/60,"")</f>
        <v>48.25</v>
      </c>
      <c r="Q980" s="9" t="n">
        <f aca="false">INDEX(Scenario!$B$18:$B$20,MATCH(B980,Scenario!$A$18:$A$20,0))</f>
        <v>240</v>
      </c>
      <c r="R980" s="9" t="n">
        <f aca="false">INDEX(Scenario!$C$18:$C$20,MATCH(B980,Scenario!$A$18:$A$20,0))</f>
        <v>4320</v>
      </c>
      <c r="S980" s="9" t="n">
        <f aca="false">IF(ISNUMBER(M980),IF(M980&lt;=Q980,1,0),"")</f>
        <v>1</v>
      </c>
      <c r="T980" s="9" t="n">
        <f aca="false">IF(ISNUMBER(P980),IF(P980&lt;=R980,1,0),"")</f>
        <v>1</v>
      </c>
      <c r="U980" s="9" t="n">
        <f aca="false">IF(E980&gt;Scenario!$B$14,0,IF(OR(AND(ISNUMBER(H980),H980&lt;=Scenario!$B$14),AND(ISNUMBER(I980),I980&lt;=Scenario!$B$14)),0,1))</f>
        <v>0</v>
      </c>
      <c r="V980" s="9" t="n">
        <f aca="false">IF(AND(U980=1,(Scenario!$B$14-E980)/60&gt;R980),1,0)</f>
        <v>0</v>
      </c>
      <c r="W980" s="9" t="n">
        <f aca="false">IF(OR(C980=Scenario!$B$22,C980=Scenario!$C$22),1,0)</f>
        <v>1</v>
      </c>
      <c r="X980" s="9" t="n">
        <f aca="false">IF(ISNUMBER(I980),1,0)</f>
        <v>0</v>
      </c>
      <c r="Y980" s="9" t="n">
        <f aca="false">MOD(INT(E980/86400)+3,7)</f>
        <v>1</v>
      </c>
      <c r="Z980" s="9" t="n">
        <f aca="false">MOD(INT(E980/3600),24)</f>
        <v>10</v>
      </c>
      <c r="AA980" s="6" t="s">
        <v>2205</v>
      </c>
    </row>
    <row r="981" customFormat="false" ht="15" hidden="false" customHeight="false" outlineLevel="0" collapsed="false">
      <c r="A981" s="6" t="s">
        <v>2206</v>
      </c>
      <c r="B981" s="6" t="s">
        <v>42</v>
      </c>
      <c r="C981" s="6" t="s">
        <v>249</v>
      </c>
      <c r="D981" s="6" t="s">
        <v>171</v>
      </c>
      <c r="E981" s="6" t="n">
        <v>1785235123</v>
      </c>
      <c r="F981" s="6" t="n">
        <v>1785235377</v>
      </c>
      <c r="G981" s="6" t="n">
        <v>1785235166</v>
      </c>
      <c r="H981" s="6" t="n">
        <v>1785249729</v>
      </c>
      <c r="J981" s="6" t="n">
        <v>0</v>
      </c>
      <c r="K981" s="6" t="n">
        <v>0</v>
      </c>
      <c r="L981" s="9" t="n">
        <f aca="false">IF(AND(E981&gt;=Scenario!$B$11,E981&lt;Scenario!$B$12),1,0)</f>
        <v>1</v>
      </c>
      <c r="M981" s="9" t="n">
        <f aca="false">IF(AND(L981=1,ISNUMBER(F981)),MAX(0,F981-E981)/60,"")</f>
        <v>4.23333333333333</v>
      </c>
      <c r="N981" s="9" t="n">
        <f aca="false">IF(AND(L981=1,ISNUMBER(G981)),MAX(0,G981-E981)/60,"")</f>
        <v>0.716666666666667</v>
      </c>
      <c r="O981" s="9" t="n">
        <f aca="false">IF(ISNUMBER(H981),IF(AND(H981&gt;=Scenario!$B$11,H981&lt;Scenario!$B$12),1,0),0)</f>
        <v>1</v>
      </c>
      <c r="P981" s="9" t="n">
        <f aca="false">IF(O981=1,MAX(0,H981-E981)/60,"")</f>
        <v>243.433333333333</v>
      </c>
      <c r="Q981" s="9" t="n">
        <f aca="false">INDEX(Scenario!$B$18:$B$20,MATCH(B981,Scenario!$A$18:$A$20,0))</f>
        <v>15</v>
      </c>
      <c r="R981" s="9" t="n">
        <f aca="false">INDEX(Scenario!$C$18:$C$20,MATCH(B981,Scenario!$A$18:$A$20,0))</f>
        <v>240</v>
      </c>
      <c r="S981" s="9" t="n">
        <f aca="false">IF(ISNUMBER(M981),IF(M981&lt;=Q981,1,0),"")</f>
        <v>1</v>
      </c>
      <c r="T981" s="9" t="n">
        <f aca="false">IF(ISNUMBER(P981),IF(P981&lt;=R981,1,0),"")</f>
        <v>0</v>
      </c>
      <c r="U981" s="9" t="n">
        <f aca="false">IF(E981&gt;Scenario!$B$14,0,IF(OR(AND(ISNUMBER(H981),H981&lt;=Scenario!$B$14),AND(ISNUMBER(I981),I981&lt;=Scenario!$B$14)),0,1))</f>
        <v>0</v>
      </c>
      <c r="V981" s="9" t="n">
        <f aca="false">IF(AND(U981=1,(Scenario!$B$14-E981)/60&gt;R981),1,0)</f>
        <v>0</v>
      </c>
      <c r="W981" s="9" t="n">
        <f aca="false">IF(OR(C981=Scenario!$B$22,C981=Scenario!$C$22),1,0)</f>
        <v>0</v>
      </c>
      <c r="X981" s="9" t="n">
        <f aca="false">IF(ISNUMBER(I981),1,0)</f>
        <v>0</v>
      </c>
      <c r="Y981" s="9" t="n">
        <f aca="false">MOD(INT(E981/86400)+3,7)</f>
        <v>1</v>
      </c>
      <c r="Z981" s="9" t="n">
        <f aca="false">MOD(INT(E981/3600),24)</f>
        <v>10</v>
      </c>
      <c r="AA981" s="6" t="s">
        <v>2207</v>
      </c>
    </row>
    <row r="982" customFormat="false" ht="15" hidden="false" customHeight="false" outlineLevel="0" collapsed="false">
      <c r="A982" s="6" t="s">
        <v>2208</v>
      </c>
      <c r="B982" s="6" t="s">
        <v>44</v>
      </c>
      <c r="C982" s="6" t="s">
        <v>47</v>
      </c>
      <c r="D982" s="6" t="s">
        <v>172</v>
      </c>
      <c r="E982" s="6" t="n">
        <v>1785235328</v>
      </c>
      <c r="F982" s="6" t="n">
        <v>1785235542</v>
      </c>
      <c r="G982" s="6" t="n">
        <v>1785235362</v>
      </c>
      <c r="H982" s="6" t="n">
        <v>1785238758</v>
      </c>
      <c r="J982" s="6" t="n">
        <v>0</v>
      </c>
      <c r="K982" s="6" t="n">
        <v>1</v>
      </c>
      <c r="L982" s="9" t="n">
        <f aca="false">IF(AND(E982&gt;=Scenario!$B$11,E982&lt;Scenario!$B$12),1,0)</f>
        <v>1</v>
      </c>
      <c r="M982" s="9" t="n">
        <f aca="false">IF(AND(L982=1,ISNUMBER(F982)),MAX(0,F982-E982)/60,"")</f>
        <v>3.56666666666667</v>
      </c>
      <c r="N982" s="9" t="n">
        <f aca="false">IF(AND(L982=1,ISNUMBER(G982)),MAX(0,G982-E982)/60,"")</f>
        <v>0.566666666666667</v>
      </c>
      <c r="O982" s="9" t="n">
        <f aca="false">IF(ISNUMBER(H982),IF(AND(H982&gt;=Scenario!$B$11,H982&lt;Scenario!$B$12),1,0),0)</f>
        <v>1</v>
      </c>
      <c r="P982" s="9" t="n">
        <f aca="false">IF(O982=1,MAX(0,H982-E982)/60,"")</f>
        <v>57.1666666666667</v>
      </c>
      <c r="Q982" s="9" t="n">
        <f aca="false">INDEX(Scenario!$B$18:$B$20,MATCH(B982,Scenario!$A$18:$A$20,0))</f>
        <v>240</v>
      </c>
      <c r="R982" s="9" t="n">
        <f aca="false">INDEX(Scenario!$C$18:$C$20,MATCH(B982,Scenario!$A$18:$A$20,0))</f>
        <v>4320</v>
      </c>
      <c r="S982" s="9" t="n">
        <f aca="false">IF(ISNUMBER(M982),IF(M982&lt;=Q982,1,0),"")</f>
        <v>1</v>
      </c>
      <c r="T982" s="9" t="n">
        <f aca="false">IF(ISNUMBER(P982),IF(P982&lt;=R982,1,0),"")</f>
        <v>1</v>
      </c>
      <c r="U982" s="9" t="n">
        <f aca="false">IF(E982&gt;Scenario!$B$14,0,IF(OR(AND(ISNUMBER(H982),H982&lt;=Scenario!$B$14),AND(ISNUMBER(I982),I982&lt;=Scenario!$B$14)),0,1))</f>
        <v>0</v>
      </c>
      <c r="V982" s="9" t="n">
        <f aca="false">IF(AND(U982=1,(Scenario!$B$14-E982)/60&gt;R982),1,0)</f>
        <v>0</v>
      </c>
      <c r="W982" s="9" t="n">
        <f aca="false">IF(OR(C982=Scenario!$B$22,C982=Scenario!$C$22),1,0)</f>
        <v>1</v>
      </c>
      <c r="X982" s="9" t="n">
        <f aca="false">IF(ISNUMBER(I982),1,0)</f>
        <v>0</v>
      </c>
      <c r="Y982" s="9" t="n">
        <f aca="false">MOD(INT(E982/86400)+3,7)</f>
        <v>1</v>
      </c>
      <c r="Z982" s="9" t="n">
        <f aca="false">MOD(INT(E982/3600),24)</f>
        <v>10</v>
      </c>
      <c r="AA982" s="6" t="s">
        <v>2209</v>
      </c>
    </row>
    <row r="983" customFormat="false" ht="15" hidden="false" customHeight="false" outlineLevel="0" collapsed="false">
      <c r="A983" s="6" t="s">
        <v>2210</v>
      </c>
      <c r="B983" s="6" t="s">
        <v>43</v>
      </c>
      <c r="C983" s="6" t="s">
        <v>46</v>
      </c>
      <c r="D983" s="6" t="s">
        <v>172</v>
      </c>
      <c r="E983" s="6" t="n">
        <v>1785236080</v>
      </c>
      <c r="F983" s="6" t="n">
        <v>1785236352</v>
      </c>
      <c r="G983" s="6" t="n">
        <v>1785236125</v>
      </c>
      <c r="H983" s="6" t="n">
        <v>1785272791</v>
      </c>
      <c r="J983" s="6" t="n">
        <v>1</v>
      </c>
      <c r="K983" s="6" t="n">
        <v>0</v>
      </c>
      <c r="L983" s="9" t="n">
        <f aca="false">IF(AND(E983&gt;=Scenario!$B$11,E983&lt;Scenario!$B$12),1,0)</f>
        <v>1</v>
      </c>
      <c r="M983" s="9" t="n">
        <f aca="false">IF(AND(L983=1,ISNUMBER(F983)),MAX(0,F983-E983)/60,"")</f>
        <v>4.53333333333333</v>
      </c>
      <c r="N983" s="9" t="n">
        <f aca="false">IF(AND(L983=1,ISNUMBER(G983)),MAX(0,G983-E983)/60,"")</f>
        <v>0.75</v>
      </c>
      <c r="O983" s="9" t="n">
        <f aca="false">IF(ISNUMBER(H983),IF(AND(H983&gt;=Scenario!$B$11,H983&lt;Scenario!$B$12),1,0),0)</f>
        <v>1</v>
      </c>
      <c r="P983" s="9" t="n">
        <f aca="false">IF(O983=1,MAX(0,H983-E983)/60,"")</f>
        <v>611.85</v>
      </c>
      <c r="Q983" s="9" t="n">
        <f aca="false">INDEX(Scenario!$B$18:$B$20,MATCH(B983,Scenario!$A$18:$A$20,0))</f>
        <v>60</v>
      </c>
      <c r="R983" s="9" t="n">
        <f aca="false">INDEX(Scenario!$C$18:$C$20,MATCH(B983,Scenario!$A$18:$A$20,0))</f>
        <v>1440</v>
      </c>
      <c r="S983" s="9" t="n">
        <f aca="false">IF(ISNUMBER(M983),IF(M983&lt;=Q983,1,0),"")</f>
        <v>1</v>
      </c>
      <c r="T983" s="9" t="n">
        <f aca="false">IF(ISNUMBER(P983),IF(P983&lt;=R983,1,0),"")</f>
        <v>1</v>
      </c>
      <c r="U983" s="9" t="n">
        <f aca="false">IF(E983&gt;Scenario!$B$14,0,IF(OR(AND(ISNUMBER(H983),H983&lt;=Scenario!$B$14),AND(ISNUMBER(I983),I983&lt;=Scenario!$B$14)),0,1))</f>
        <v>0</v>
      </c>
      <c r="V983" s="9" t="n">
        <f aca="false">IF(AND(U983=1,(Scenario!$B$14-E983)/60&gt;R983),1,0)</f>
        <v>0</v>
      </c>
      <c r="W983" s="9" t="n">
        <f aca="false">IF(OR(C983=Scenario!$B$22,C983=Scenario!$C$22),1,0)</f>
        <v>1</v>
      </c>
      <c r="X983" s="9" t="n">
        <f aca="false">IF(ISNUMBER(I983),1,0)</f>
        <v>0</v>
      </c>
      <c r="Y983" s="9" t="n">
        <f aca="false">MOD(INT(E983/86400)+3,7)</f>
        <v>1</v>
      </c>
      <c r="Z983" s="9" t="n">
        <f aca="false">MOD(INT(E983/3600),24)</f>
        <v>10</v>
      </c>
      <c r="AA983" s="6" t="s">
        <v>2211</v>
      </c>
    </row>
    <row r="984" customFormat="false" ht="15" hidden="false" customHeight="false" outlineLevel="0" collapsed="false">
      <c r="A984" s="6" t="s">
        <v>2212</v>
      </c>
      <c r="B984" s="6" t="s">
        <v>42</v>
      </c>
      <c r="C984" s="6" t="s">
        <v>249</v>
      </c>
      <c r="D984" s="6" t="s">
        <v>171</v>
      </c>
      <c r="E984" s="6" t="n">
        <v>1785236273</v>
      </c>
      <c r="F984" s="6" t="n">
        <v>1785236547</v>
      </c>
      <c r="G984" s="6" t="n">
        <v>1785236311</v>
      </c>
      <c r="H984" s="6" t="n">
        <v>1785238606</v>
      </c>
      <c r="J984" s="6" t="n">
        <v>0</v>
      </c>
      <c r="K984" s="6" t="n">
        <v>0</v>
      </c>
      <c r="L984" s="9" t="n">
        <f aca="false">IF(AND(E984&gt;=Scenario!$B$11,E984&lt;Scenario!$B$12),1,0)</f>
        <v>1</v>
      </c>
      <c r="M984" s="9" t="n">
        <f aca="false">IF(AND(L984=1,ISNUMBER(F984)),MAX(0,F984-E984)/60,"")</f>
        <v>4.56666666666667</v>
      </c>
      <c r="N984" s="9" t="n">
        <f aca="false">IF(AND(L984=1,ISNUMBER(G984)),MAX(0,G984-E984)/60,"")</f>
        <v>0.633333333333333</v>
      </c>
      <c r="O984" s="9" t="n">
        <f aca="false">IF(ISNUMBER(H984),IF(AND(H984&gt;=Scenario!$B$11,H984&lt;Scenario!$B$12),1,0),0)</f>
        <v>1</v>
      </c>
      <c r="P984" s="9" t="n">
        <f aca="false">IF(O984=1,MAX(0,H984-E984)/60,"")</f>
        <v>38.8833333333333</v>
      </c>
      <c r="Q984" s="9" t="n">
        <f aca="false">INDEX(Scenario!$B$18:$B$20,MATCH(B984,Scenario!$A$18:$A$20,0))</f>
        <v>15</v>
      </c>
      <c r="R984" s="9" t="n">
        <f aca="false">INDEX(Scenario!$C$18:$C$20,MATCH(B984,Scenario!$A$18:$A$20,0))</f>
        <v>240</v>
      </c>
      <c r="S984" s="9" t="n">
        <f aca="false">IF(ISNUMBER(M984),IF(M984&lt;=Q984,1,0),"")</f>
        <v>1</v>
      </c>
      <c r="T984" s="9" t="n">
        <f aca="false">IF(ISNUMBER(P984),IF(P984&lt;=R984,1,0),"")</f>
        <v>1</v>
      </c>
      <c r="U984" s="9" t="n">
        <f aca="false">IF(E984&gt;Scenario!$B$14,0,IF(OR(AND(ISNUMBER(H984),H984&lt;=Scenario!$B$14),AND(ISNUMBER(I984),I984&lt;=Scenario!$B$14)),0,1))</f>
        <v>0</v>
      </c>
      <c r="V984" s="9" t="n">
        <f aca="false">IF(AND(U984=1,(Scenario!$B$14-E984)/60&gt;R984),1,0)</f>
        <v>0</v>
      </c>
      <c r="W984" s="9" t="n">
        <f aca="false">IF(OR(C984=Scenario!$B$22,C984=Scenario!$C$22),1,0)</f>
        <v>0</v>
      </c>
      <c r="X984" s="9" t="n">
        <f aca="false">IF(ISNUMBER(I984),1,0)</f>
        <v>0</v>
      </c>
      <c r="Y984" s="9" t="n">
        <f aca="false">MOD(INT(E984/86400)+3,7)</f>
        <v>1</v>
      </c>
      <c r="Z984" s="9" t="n">
        <f aca="false">MOD(INT(E984/3600),24)</f>
        <v>10</v>
      </c>
      <c r="AA984" s="6" t="s">
        <v>2213</v>
      </c>
    </row>
    <row r="985" customFormat="false" ht="15" hidden="false" customHeight="false" outlineLevel="0" collapsed="false">
      <c r="A985" s="6" t="s">
        <v>2214</v>
      </c>
      <c r="B985" s="6" t="s">
        <v>44</v>
      </c>
      <c r="C985" s="6" t="s">
        <v>288</v>
      </c>
      <c r="D985" s="6" t="s">
        <v>171</v>
      </c>
      <c r="E985" s="6" t="n">
        <v>1785236595</v>
      </c>
      <c r="F985" s="6" t="n">
        <v>1785236828</v>
      </c>
      <c r="G985" s="6" t="n">
        <v>1785236617</v>
      </c>
      <c r="H985" s="6" t="n">
        <v>1785239417</v>
      </c>
      <c r="J985" s="6" t="n">
        <v>0</v>
      </c>
      <c r="K985" s="6" t="n">
        <v>0</v>
      </c>
      <c r="L985" s="9" t="n">
        <f aca="false">IF(AND(E985&gt;=Scenario!$B$11,E985&lt;Scenario!$B$12),1,0)</f>
        <v>1</v>
      </c>
      <c r="M985" s="9" t="n">
        <f aca="false">IF(AND(L985=1,ISNUMBER(F985)),MAX(0,F985-E985)/60,"")</f>
        <v>3.88333333333333</v>
      </c>
      <c r="N985" s="9" t="n">
        <f aca="false">IF(AND(L985=1,ISNUMBER(G985)),MAX(0,G985-E985)/60,"")</f>
        <v>0.366666666666667</v>
      </c>
      <c r="O985" s="9" t="n">
        <f aca="false">IF(ISNUMBER(H985),IF(AND(H985&gt;=Scenario!$B$11,H985&lt;Scenario!$B$12),1,0),0)</f>
        <v>1</v>
      </c>
      <c r="P985" s="9" t="n">
        <f aca="false">IF(O985=1,MAX(0,H985-E985)/60,"")</f>
        <v>47.0333333333333</v>
      </c>
      <c r="Q985" s="9" t="n">
        <f aca="false">INDEX(Scenario!$B$18:$B$20,MATCH(B985,Scenario!$A$18:$A$20,0))</f>
        <v>240</v>
      </c>
      <c r="R985" s="9" t="n">
        <f aca="false">INDEX(Scenario!$C$18:$C$20,MATCH(B985,Scenario!$A$18:$A$20,0))</f>
        <v>4320</v>
      </c>
      <c r="S985" s="9" t="n">
        <f aca="false">IF(ISNUMBER(M985),IF(M985&lt;=Q985,1,0),"")</f>
        <v>1</v>
      </c>
      <c r="T985" s="9" t="n">
        <f aca="false">IF(ISNUMBER(P985),IF(P985&lt;=R985,1,0),"")</f>
        <v>1</v>
      </c>
      <c r="U985" s="9" t="n">
        <f aca="false">IF(E985&gt;Scenario!$B$14,0,IF(OR(AND(ISNUMBER(H985),H985&lt;=Scenario!$B$14),AND(ISNUMBER(I985),I985&lt;=Scenario!$B$14)),0,1))</f>
        <v>0</v>
      </c>
      <c r="V985" s="9" t="n">
        <f aca="false">IF(AND(U985=1,(Scenario!$B$14-E985)/60&gt;R985),1,0)</f>
        <v>0</v>
      </c>
      <c r="W985" s="9" t="n">
        <f aca="false">IF(OR(C985=Scenario!$B$22,C985=Scenario!$C$22),1,0)</f>
        <v>0</v>
      </c>
      <c r="X985" s="9" t="n">
        <f aca="false">IF(ISNUMBER(I985),1,0)</f>
        <v>0</v>
      </c>
      <c r="Y985" s="9" t="n">
        <f aca="false">MOD(INT(E985/86400)+3,7)</f>
        <v>1</v>
      </c>
      <c r="Z985" s="9" t="n">
        <f aca="false">MOD(INT(E985/3600),24)</f>
        <v>11</v>
      </c>
      <c r="AA985" s="6" t="s">
        <v>2215</v>
      </c>
    </row>
    <row r="986" customFormat="false" ht="15" hidden="false" customHeight="false" outlineLevel="0" collapsed="false">
      <c r="A986" s="6" t="s">
        <v>2216</v>
      </c>
      <c r="B986" s="6" t="s">
        <v>43</v>
      </c>
      <c r="C986" s="6" t="s">
        <v>47</v>
      </c>
      <c r="D986" s="6" t="s">
        <v>170</v>
      </c>
      <c r="E986" s="6" t="n">
        <v>1785236949</v>
      </c>
      <c r="F986" s="6" t="n">
        <v>1785237124</v>
      </c>
      <c r="G986" s="6" t="n">
        <v>1785236977</v>
      </c>
      <c r="H986" s="6" t="n">
        <v>1785241281</v>
      </c>
      <c r="J986" s="6" t="n">
        <v>0</v>
      </c>
      <c r="K986" s="6" t="n">
        <v>0</v>
      </c>
      <c r="L986" s="9" t="n">
        <f aca="false">IF(AND(E986&gt;=Scenario!$B$11,E986&lt;Scenario!$B$12),1,0)</f>
        <v>1</v>
      </c>
      <c r="M986" s="9" t="n">
        <f aca="false">IF(AND(L986=1,ISNUMBER(F986)),MAX(0,F986-E986)/60,"")</f>
        <v>2.91666666666667</v>
      </c>
      <c r="N986" s="9" t="n">
        <f aca="false">IF(AND(L986=1,ISNUMBER(G986)),MAX(0,G986-E986)/60,"")</f>
        <v>0.466666666666667</v>
      </c>
      <c r="O986" s="9" t="n">
        <f aca="false">IF(ISNUMBER(H986),IF(AND(H986&gt;=Scenario!$B$11,H986&lt;Scenario!$B$12),1,0),0)</f>
        <v>1</v>
      </c>
      <c r="P986" s="9" t="n">
        <f aca="false">IF(O986=1,MAX(0,H986-E986)/60,"")</f>
        <v>72.2</v>
      </c>
      <c r="Q986" s="9" t="n">
        <f aca="false">INDEX(Scenario!$B$18:$B$20,MATCH(B986,Scenario!$A$18:$A$20,0))</f>
        <v>60</v>
      </c>
      <c r="R986" s="9" t="n">
        <f aca="false">INDEX(Scenario!$C$18:$C$20,MATCH(B986,Scenario!$A$18:$A$20,0))</f>
        <v>1440</v>
      </c>
      <c r="S986" s="9" t="n">
        <f aca="false">IF(ISNUMBER(M986),IF(M986&lt;=Q986,1,0),"")</f>
        <v>1</v>
      </c>
      <c r="T986" s="9" t="n">
        <f aca="false">IF(ISNUMBER(P986),IF(P986&lt;=R986,1,0),"")</f>
        <v>1</v>
      </c>
      <c r="U986" s="9" t="n">
        <f aca="false">IF(E986&gt;Scenario!$B$14,0,IF(OR(AND(ISNUMBER(H986),H986&lt;=Scenario!$B$14),AND(ISNUMBER(I986),I986&lt;=Scenario!$B$14)),0,1))</f>
        <v>0</v>
      </c>
      <c r="V986" s="9" t="n">
        <f aca="false">IF(AND(U986=1,(Scenario!$B$14-E986)/60&gt;R986),1,0)</f>
        <v>0</v>
      </c>
      <c r="W986" s="9" t="n">
        <f aca="false">IF(OR(C986=Scenario!$B$22,C986=Scenario!$C$22),1,0)</f>
        <v>1</v>
      </c>
      <c r="X986" s="9" t="n">
        <f aca="false">IF(ISNUMBER(I986),1,0)</f>
        <v>0</v>
      </c>
      <c r="Y986" s="9" t="n">
        <f aca="false">MOD(INT(E986/86400)+3,7)</f>
        <v>1</v>
      </c>
      <c r="Z986" s="9" t="n">
        <f aca="false">MOD(INT(E986/3600),24)</f>
        <v>11</v>
      </c>
      <c r="AA986" s="6" t="s">
        <v>2217</v>
      </c>
    </row>
    <row r="987" customFormat="false" ht="15" hidden="false" customHeight="false" outlineLevel="0" collapsed="false">
      <c r="A987" s="6" t="s">
        <v>2218</v>
      </c>
      <c r="B987" s="6" t="s">
        <v>43</v>
      </c>
      <c r="C987" s="6" t="s">
        <v>249</v>
      </c>
      <c r="D987" s="6" t="s">
        <v>172</v>
      </c>
      <c r="E987" s="6" t="n">
        <v>1785237446</v>
      </c>
      <c r="F987" s="6" t="n">
        <v>1785237571</v>
      </c>
      <c r="G987" s="6" t="n">
        <v>1785237470</v>
      </c>
      <c r="H987" s="6" t="n">
        <v>1785241700</v>
      </c>
      <c r="J987" s="6" t="n">
        <v>0</v>
      </c>
      <c r="K987" s="6" t="n">
        <v>0</v>
      </c>
      <c r="L987" s="9" t="n">
        <f aca="false">IF(AND(E987&gt;=Scenario!$B$11,E987&lt;Scenario!$B$12),1,0)</f>
        <v>1</v>
      </c>
      <c r="M987" s="9" t="n">
        <f aca="false">IF(AND(L987=1,ISNUMBER(F987)),MAX(0,F987-E987)/60,"")</f>
        <v>2.08333333333333</v>
      </c>
      <c r="N987" s="9" t="n">
        <f aca="false">IF(AND(L987=1,ISNUMBER(G987)),MAX(0,G987-E987)/60,"")</f>
        <v>0.4</v>
      </c>
      <c r="O987" s="9" t="n">
        <f aca="false">IF(ISNUMBER(H987),IF(AND(H987&gt;=Scenario!$B$11,H987&lt;Scenario!$B$12),1,0),0)</f>
        <v>1</v>
      </c>
      <c r="P987" s="9" t="n">
        <f aca="false">IF(O987=1,MAX(0,H987-E987)/60,"")</f>
        <v>70.9</v>
      </c>
      <c r="Q987" s="9" t="n">
        <f aca="false">INDEX(Scenario!$B$18:$B$20,MATCH(B987,Scenario!$A$18:$A$20,0))</f>
        <v>60</v>
      </c>
      <c r="R987" s="9" t="n">
        <f aca="false">INDEX(Scenario!$C$18:$C$20,MATCH(B987,Scenario!$A$18:$A$20,0))</f>
        <v>1440</v>
      </c>
      <c r="S987" s="9" t="n">
        <f aca="false">IF(ISNUMBER(M987),IF(M987&lt;=Q987,1,0),"")</f>
        <v>1</v>
      </c>
      <c r="T987" s="9" t="n">
        <f aca="false">IF(ISNUMBER(P987),IF(P987&lt;=R987,1,0),"")</f>
        <v>1</v>
      </c>
      <c r="U987" s="9" t="n">
        <f aca="false">IF(E987&gt;Scenario!$B$14,0,IF(OR(AND(ISNUMBER(H987),H987&lt;=Scenario!$B$14),AND(ISNUMBER(I987),I987&lt;=Scenario!$B$14)),0,1))</f>
        <v>0</v>
      </c>
      <c r="V987" s="9" t="n">
        <f aca="false">IF(AND(U987=1,(Scenario!$B$14-E987)/60&gt;R987),1,0)</f>
        <v>0</v>
      </c>
      <c r="W987" s="9" t="n">
        <f aca="false">IF(OR(C987=Scenario!$B$22,C987=Scenario!$C$22),1,0)</f>
        <v>0</v>
      </c>
      <c r="X987" s="9" t="n">
        <f aca="false">IF(ISNUMBER(I987),1,0)</f>
        <v>0</v>
      </c>
      <c r="Y987" s="9" t="n">
        <f aca="false">MOD(INT(E987/86400)+3,7)</f>
        <v>1</v>
      </c>
      <c r="Z987" s="9" t="n">
        <f aca="false">MOD(INT(E987/3600),24)</f>
        <v>11</v>
      </c>
      <c r="AA987" s="6" t="s">
        <v>2219</v>
      </c>
    </row>
    <row r="988" customFormat="false" ht="15" hidden="false" customHeight="false" outlineLevel="0" collapsed="false">
      <c r="A988" s="6" t="s">
        <v>2220</v>
      </c>
      <c r="B988" s="6" t="s">
        <v>42</v>
      </c>
      <c r="C988" s="6" t="s">
        <v>288</v>
      </c>
      <c r="D988" s="6" t="s">
        <v>171</v>
      </c>
      <c r="E988" s="6" t="n">
        <v>1785237758</v>
      </c>
      <c r="F988" s="6" t="n">
        <v>1785237970</v>
      </c>
      <c r="G988" s="6" t="n">
        <v>1785237783</v>
      </c>
      <c r="H988" s="6" t="n">
        <v>1785350934</v>
      </c>
      <c r="J988" s="6" t="n">
        <v>1</v>
      </c>
      <c r="K988" s="6" t="n">
        <v>0</v>
      </c>
      <c r="L988" s="9" t="n">
        <f aca="false">IF(AND(E988&gt;=Scenario!$B$11,E988&lt;Scenario!$B$12),1,0)</f>
        <v>1</v>
      </c>
      <c r="M988" s="9" t="n">
        <f aca="false">IF(AND(L988=1,ISNUMBER(F988)),MAX(0,F988-E988)/60,"")</f>
        <v>3.53333333333333</v>
      </c>
      <c r="N988" s="9" t="n">
        <f aca="false">IF(AND(L988=1,ISNUMBER(G988)),MAX(0,G988-E988)/60,"")</f>
        <v>0.416666666666667</v>
      </c>
      <c r="O988" s="9" t="n">
        <f aca="false">IF(ISNUMBER(H988),IF(AND(H988&gt;=Scenario!$B$11,H988&lt;Scenario!$B$12),1,0),0)</f>
        <v>1</v>
      </c>
      <c r="P988" s="9" t="n">
        <f aca="false">IF(O988=1,MAX(0,H988-E988)/60,"")</f>
        <v>1886.26666666667</v>
      </c>
      <c r="Q988" s="9" t="n">
        <f aca="false">INDEX(Scenario!$B$18:$B$20,MATCH(B988,Scenario!$A$18:$A$20,0))</f>
        <v>15</v>
      </c>
      <c r="R988" s="9" t="n">
        <f aca="false">INDEX(Scenario!$C$18:$C$20,MATCH(B988,Scenario!$A$18:$A$20,0))</f>
        <v>240</v>
      </c>
      <c r="S988" s="9" t="n">
        <f aca="false">IF(ISNUMBER(M988),IF(M988&lt;=Q988,1,0),"")</f>
        <v>1</v>
      </c>
      <c r="T988" s="9" t="n">
        <f aca="false">IF(ISNUMBER(P988),IF(P988&lt;=R988,1,0),"")</f>
        <v>0</v>
      </c>
      <c r="U988" s="9" t="n">
        <f aca="false">IF(E988&gt;Scenario!$B$14,0,IF(OR(AND(ISNUMBER(H988),H988&lt;=Scenario!$B$14),AND(ISNUMBER(I988),I988&lt;=Scenario!$B$14)),0,1))</f>
        <v>0</v>
      </c>
      <c r="V988" s="9" t="n">
        <f aca="false">IF(AND(U988=1,(Scenario!$B$14-E988)/60&gt;R988),1,0)</f>
        <v>0</v>
      </c>
      <c r="W988" s="9" t="n">
        <f aca="false">IF(OR(C988=Scenario!$B$22,C988=Scenario!$C$22),1,0)</f>
        <v>0</v>
      </c>
      <c r="X988" s="9" t="n">
        <f aca="false">IF(ISNUMBER(I988),1,0)</f>
        <v>0</v>
      </c>
      <c r="Y988" s="9" t="n">
        <f aca="false">MOD(INT(E988/86400)+3,7)</f>
        <v>1</v>
      </c>
      <c r="Z988" s="9" t="n">
        <f aca="false">MOD(INT(E988/3600),24)</f>
        <v>11</v>
      </c>
      <c r="AA988" s="6" t="s">
        <v>2221</v>
      </c>
    </row>
    <row r="989" customFormat="false" ht="15" hidden="false" customHeight="false" outlineLevel="0" collapsed="false">
      <c r="A989" s="6" t="s">
        <v>2222</v>
      </c>
      <c r="B989" s="6" t="s">
        <v>44</v>
      </c>
      <c r="C989" s="6" t="s">
        <v>46</v>
      </c>
      <c r="D989" s="6" t="s">
        <v>172</v>
      </c>
      <c r="E989" s="6" t="n">
        <v>1785238984</v>
      </c>
      <c r="F989" s="6" t="n">
        <v>1785239231</v>
      </c>
      <c r="G989" s="6" t="n">
        <v>1785239011</v>
      </c>
      <c r="H989" s="6" t="n">
        <v>1785242533</v>
      </c>
      <c r="J989" s="6" t="n">
        <v>0</v>
      </c>
      <c r="K989" s="6" t="n">
        <v>0</v>
      </c>
      <c r="L989" s="9" t="n">
        <f aca="false">IF(AND(E989&gt;=Scenario!$B$11,E989&lt;Scenario!$B$12),1,0)</f>
        <v>1</v>
      </c>
      <c r="M989" s="9" t="n">
        <f aca="false">IF(AND(L989=1,ISNUMBER(F989)),MAX(0,F989-E989)/60,"")</f>
        <v>4.11666666666667</v>
      </c>
      <c r="N989" s="9" t="n">
        <f aca="false">IF(AND(L989=1,ISNUMBER(G989)),MAX(0,G989-E989)/60,"")</f>
        <v>0.45</v>
      </c>
      <c r="O989" s="9" t="n">
        <f aca="false">IF(ISNUMBER(H989),IF(AND(H989&gt;=Scenario!$B$11,H989&lt;Scenario!$B$12),1,0),0)</f>
        <v>1</v>
      </c>
      <c r="P989" s="9" t="n">
        <f aca="false">IF(O989=1,MAX(0,H989-E989)/60,"")</f>
        <v>59.15</v>
      </c>
      <c r="Q989" s="9" t="n">
        <f aca="false">INDEX(Scenario!$B$18:$B$20,MATCH(B989,Scenario!$A$18:$A$20,0))</f>
        <v>240</v>
      </c>
      <c r="R989" s="9" t="n">
        <f aca="false">INDEX(Scenario!$C$18:$C$20,MATCH(B989,Scenario!$A$18:$A$20,0))</f>
        <v>4320</v>
      </c>
      <c r="S989" s="9" t="n">
        <f aca="false">IF(ISNUMBER(M989),IF(M989&lt;=Q989,1,0),"")</f>
        <v>1</v>
      </c>
      <c r="T989" s="9" t="n">
        <f aca="false">IF(ISNUMBER(P989),IF(P989&lt;=R989,1,0),"")</f>
        <v>1</v>
      </c>
      <c r="U989" s="9" t="n">
        <f aca="false">IF(E989&gt;Scenario!$B$14,0,IF(OR(AND(ISNUMBER(H989),H989&lt;=Scenario!$B$14),AND(ISNUMBER(I989),I989&lt;=Scenario!$B$14)),0,1))</f>
        <v>0</v>
      </c>
      <c r="V989" s="9" t="n">
        <f aca="false">IF(AND(U989=1,(Scenario!$B$14-E989)/60&gt;R989),1,0)</f>
        <v>0</v>
      </c>
      <c r="W989" s="9" t="n">
        <f aca="false">IF(OR(C989=Scenario!$B$22,C989=Scenario!$C$22),1,0)</f>
        <v>1</v>
      </c>
      <c r="X989" s="9" t="n">
        <f aca="false">IF(ISNUMBER(I989),1,0)</f>
        <v>0</v>
      </c>
      <c r="Y989" s="9" t="n">
        <f aca="false">MOD(INT(E989/86400)+3,7)</f>
        <v>1</v>
      </c>
      <c r="Z989" s="9" t="n">
        <f aca="false">MOD(INT(E989/3600),24)</f>
        <v>11</v>
      </c>
      <c r="AA989" s="6" t="s">
        <v>2223</v>
      </c>
    </row>
    <row r="990" customFormat="false" ht="15" hidden="false" customHeight="false" outlineLevel="0" collapsed="false">
      <c r="A990" s="6" t="s">
        <v>2224</v>
      </c>
      <c r="B990" s="6" t="s">
        <v>44</v>
      </c>
      <c r="C990" s="6" t="s">
        <v>249</v>
      </c>
      <c r="D990" s="6" t="s">
        <v>170</v>
      </c>
      <c r="E990" s="6" t="n">
        <v>1785240082</v>
      </c>
      <c r="F990" s="6" t="n">
        <v>1785240224</v>
      </c>
      <c r="G990" s="6" t="n">
        <v>1785240095</v>
      </c>
      <c r="H990" s="6" t="n">
        <v>1785348997</v>
      </c>
      <c r="J990" s="6" t="n">
        <v>1</v>
      </c>
      <c r="K990" s="6" t="n">
        <v>0</v>
      </c>
      <c r="L990" s="9" t="n">
        <f aca="false">IF(AND(E990&gt;=Scenario!$B$11,E990&lt;Scenario!$B$12),1,0)</f>
        <v>1</v>
      </c>
      <c r="M990" s="9" t="n">
        <f aca="false">IF(AND(L990=1,ISNUMBER(F990)),MAX(0,F990-E990)/60,"")</f>
        <v>2.36666666666667</v>
      </c>
      <c r="N990" s="9" t="n">
        <f aca="false">IF(AND(L990=1,ISNUMBER(G990)),MAX(0,G990-E990)/60,"")</f>
        <v>0.216666666666667</v>
      </c>
      <c r="O990" s="9" t="n">
        <f aca="false">IF(ISNUMBER(H990),IF(AND(H990&gt;=Scenario!$B$11,H990&lt;Scenario!$B$12),1,0),0)</f>
        <v>1</v>
      </c>
      <c r="P990" s="9" t="n">
        <f aca="false">IF(O990=1,MAX(0,H990-E990)/60,"")</f>
        <v>1815.25</v>
      </c>
      <c r="Q990" s="9" t="n">
        <f aca="false">INDEX(Scenario!$B$18:$B$20,MATCH(B990,Scenario!$A$18:$A$20,0))</f>
        <v>240</v>
      </c>
      <c r="R990" s="9" t="n">
        <f aca="false">INDEX(Scenario!$C$18:$C$20,MATCH(B990,Scenario!$A$18:$A$20,0))</f>
        <v>4320</v>
      </c>
      <c r="S990" s="9" t="n">
        <f aca="false">IF(ISNUMBER(M990),IF(M990&lt;=Q990,1,0),"")</f>
        <v>1</v>
      </c>
      <c r="T990" s="9" t="n">
        <f aca="false">IF(ISNUMBER(P990),IF(P990&lt;=R990,1,0),"")</f>
        <v>1</v>
      </c>
      <c r="U990" s="9" t="n">
        <f aca="false">IF(E990&gt;Scenario!$B$14,0,IF(OR(AND(ISNUMBER(H990),H990&lt;=Scenario!$B$14),AND(ISNUMBER(I990),I990&lt;=Scenario!$B$14)),0,1))</f>
        <v>0</v>
      </c>
      <c r="V990" s="9" t="n">
        <f aca="false">IF(AND(U990=1,(Scenario!$B$14-E990)/60&gt;R990),1,0)</f>
        <v>0</v>
      </c>
      <c r="W990" s="9" t="n">
        <f aca="false">IF(OR(C990=Scenario!$B$22,C990=Scenario!$C$22),1,0)</f>
        <v>0</v>
      </c>
      <c r="X990" s="9" t="n">
        <f aca="false">IF(ISNUMBER(I990),1,0)</f>
        <v>0</v>
      </c>
      <c r="Y990" s="9" t="n">
        <f aca="false">MOD(INT(E990/86400)+3,7)</f>
        <v>1</v>
      </c>
      <c r="Z990" s="9" t="n">
        <f aca="false">MOD(INT(E990/3600),24)</f>
        <v>12</v>
      </c>
      <c r="AA990" s="6" t="s">
        <v>2225</v>
      </c>
    </row>
    <row r="991" customFormat="false" ht="15" hidden="false" customHeight="false" outlineLevel="0" collapsed="false">
      <c r="A991" s="6" t="s">
        <v>2226</v>
      </c>
      <c r="B991" s="6" t="s">
        <v>44</v>
      </c>
      <c r="C991" s="6" t="s">
        <v>288</v>
      </c>
      <c r="D991" s="6" t="s">
        <v>171</v>
      </c>
      <c r="E991" s="6" t="n">
        <v>1785241134</v>
      </c>
      <c r="F991" s="6" t="n">
        <v>1785241286</v>
      </c>
      <c r="G991" s="6" t="n">
        <v>1785241169</v>
      </c>
      <c r="H991" s="6" t="n">
        <v>1785262874</v>
      </c>
      <c r="J991" s="6" t="n">
        <v>1</v>
      </c>
      <c r="K991" s="6" t="n">
        <v>0</v>
      </c>
      <c r="L991" s="9" t="n">
        <f aca="false">IF(AND(E991&gt;=Scenario!$B$11,E991&lt;Scenario!$B$12),1,0)</f>
        <v>1</v>
      </c>
      <c r="M991" s="9" t="n">
        <f aca="false">IF(AND(L991=1,ISNUMBER(F991)),MAX(0,F991-E991)/60,"")</f>
        <v>2.53333333333333</v>
      </c>
      <c r="N991" s="9" t="n">
        <f aca="false">IF(AND(L991=1,ISNUMBER(G991)),MAX(0,G991-E991)/60,"")</f>
        <v>0.583333333333333</v>
      </c>
      <c r="O991" s="9" t="n">
        <f aca="false">IF(ISNUMBER(H991),IF(AND(H991&gt;=Scenario!$B$11,H991&lt;Scenario!$B$12),1,0),0)</f>
        <v>1</v>
      </c>
      <c r="P991" s="9" t="n">
        <f aca="false">IF(O991=1,MAX(0,H991-E991)/60,"")</f>
        <v>362.333333333333</v>
      </c>
      <c r="Q991" s="9" t="n">
        <f aca="false">INDEX(Scenario!$B$18:$B$20,MATCH(B991,Scenario!$A$18:$A$20,0))</f>
        <v>240</v>
      </c>
      <c r="R991" s="9" t="n">
        <f aca="false">INDEX(Scenario!$C$18:$C$20,MATCH(B991,Scenario!$A$18:$A$20,0))</f>
        <v>4320</v>
      </c>
      <c r="S991" s="9" t="n">
        <f aca="false">IF(ISNUMBER(M991),IF(M991&lt;=Q991,1,0),"")</f>
        <v>1</v>
      </c>
      <c r="T991" s="9" t="n">
        <f aca="false">IF(ISNUMBER(P991),IF(P991&lt;=R991,1,0),"")</f>
        <v>1</v>
      </c>
      <c r="U991" s="9" t="n">
        <f aca="false">IF(E991&gt;Scenario!$B$14,0,IF(OR(AND(ISNUMBER(H991),H991&lt;=Scenario!$B$14),AND(ISNUMBER(I991),I991&lt;=Scenario!$B$14)),0,1))</f>
        <v>0</v>
      </c>
      <c r="V991" s="9" t="n">
        <f aca="false">IF(AND(U991=1,(Scenario!$B$14-E991)/60&gt;R991),1,0)</f>
        <v>0</v>
      </c>
      <c r="W991" s="9" t="n">
        <f aca="false">IF(OR(C991=Scenario!$B$22,C991=Scenario!$C$22),1,0)</f>
        <v>0</v>
      </c>
      <c r="X991" s="9" t="n">
        <f aca="false">IF(ISNUMBER(I991),1,0)</f>
        <v>0</v>
      </c>
      <c r="Y991" s="9" t="n">
        <f aca="false">MOD(INT(E991/86400)+3,7)</f>
        <v>1</v>
      </c>
      <c r="Z991" s="9" t="n">
        <f aca="false">MOD(INT(E991/3600),24)</f>
        <v>12</v>
      </c>
      <c r="AA991" s="6" t="s">
        <v>2227</v>
      </c>
    </row>
    <row r="992" customFormat="false" ht="15" hidden="false" customHeight="false" outlineLevel="0" collapsed="false">
      <c r="A992" s="6" t="s">
        <v>2228</v>
      </c>
      <c r="B992" s="6" t="s">
        <v>44</v>
      </c>
      <c r="C992" s="6" t="s">
        <v>46</v>
      </c>
      <c r="D992" s="6" t="s">
        <v>170</v>
      </c>
      <c r="E992" s="6" t="n">
        <v>1785241298</v>
      </c>
      <c r="F992" s="6" t="n">
        <v>1785241488</v>
      </c>
      <c r="G992" s="6" t="n">
        <v>1785241313</v>
      </c>
      <c r="H992" s="6" t="n">
        <v>1785242220</v>
      </c>
      <c r="J992" s="6" t="n">
        <v>0</v>
      </c>
      <c r="K992" s="6" t="n">
        <v>0</v>
      </c>
      <c r="L992" s="9" t="n">
        <f aca="false">IF(AND(E992&gt;=Scenario!$B$11,E992&lt;Scenario!$B$12),1,0)</f>
        <v>1</v>
      </c>
      <c r="M992" s="9" t="n">
        <f aca="false">IF(AND(L992=1,ISNUMBER(F992)),MAX(0,F992-E992)/60,"")</f>
        <v>3.16666666666667</v>
      </c>
      <c r="N992" s="9" t="n">
        <f aca="false">IF(AND(L992=1,ISNUMBER(G992)),MAX(0,G992-E992)/60,"")</f>
        <v>0.25</v>
      </c>
      <c r="O992" s="9" t="n">
        <f aca="false">IF(ISNUMBER(H992),IF(AND(H992&gt;=Scenario!$B$11,H992&lt;Scenario!$B$12),1,0),0)</f>
        <v>1</v>
      </c>
      <c r="P992" s="9" t="n">
        <f aca="false">IF(O992=1,MAX(0,H992-E992)/60,"")</f>
        <v>15.3666666666667</v>
      </c>
      <c r="Q992" s="9" t="n">
        <f aca="false">INDEX(Scenario!$B$18:$B$20,MATCH(B992,Scenario!$A$18:$A$20,0))</f>
        <v>240</v>
      </c>
      <c r="R992" s="9" t="n">
        <f aca="false">INDEX(Scenario!$C$18:$C$20,MATCH(B992,Scenario!$A$18:$A$20,0))</f>
        <v>4320</v>
      </c>
      <c r="S992" s="9" t="n">
        <f aca="false">IF(ISNUMBER(M992),IF(M992&lt;=Q992,1,0),"")</f>
        <v>1</v>
      </c>
      <c r="T992" s="9" t="n">
        <f aca="false">IF(ISNUMBER(P992),IF(P992&lt;=R992,1,0),"")</f>
        <v>1</v>
      </c>
      <c r="U992" s="9" t="n">
        <f aca="false">IF(E992&gt;Scenario!$B$14,0,IF(OR(AND(ISNUMBER(H992),H992&lt;=Scenario!$B$14),AND(ISNUMBER(I992),I992&lt;=Scenario!$B$14)),0,1))</f>
        <v>0</v>
      </c>
      <c r="V992" s="9" t="n">
        <f aca="false">IF(AND(U992=1,(Scenario!$B$14-E992)/60&gt;R992),1,0)</f>
        <v>0</v>
      </c>
      <c r="W992" s="9" t="n">
        <f aca="false">IF(OR(C992=Scenario!$B$22,C992=Scenario!$C$22),1,0)</f>
        <v>1</v>
      </c>
      <c r="X992" s="9" t="n">
        <f aca="false">IF(ISNUMBER(I992),1,0)</f>
        <v>0</v>
      </c>
      <c r="Y992" s="9" t="n">
        <f aca="false">MOD(INT(E992/86400)+3,7)</f>
        <v>1</v>
      </c>
      <c r="Z992" s="9" t="n">
        <f aca="false">MOD(INT(E992/3600),24)</f>
        <v>12</v>
      </c>
      <c r="AA992" s="6" t="s">
        <v>2229</v>
      </c>
    </row>
    <row r="993" customFormat="false" ht="15" hidden="false" customHeight="false" outlineLevel="0" collapsed="false">
      <c r="A993" s="6" t="s">
        <v>2230</v>
      </c>
      <c r="B993" s="6" t="s">
        <v>43</v>
      </c>
      <c r="C993" s="6" t="s">
        <v>249</v>
      </c>
      <c r="D993" s="6" t="s">
        <v>172</v>
      </c>
      <c r="E993" s="6" t="n">
        <v>1785242699</v>
      </c>
      <c r="F993" s="6" t="n">
        <v>1785242859</v>
      </c>
      <c r="G993" s="6" t="n">
        <v>1785242757</v>
      </c>
      <c r="H993" s="6" t="n">
        <v>1785247769</v>
      </c>
      <c r="J993" s="6" t="n">
        <v>0</v>
      </c>
      <c r="K993" s="6" t="n">
        <v>0</v>
      </c>
      <c r="L993" s="9" t="n">
        <f aca="false">IF(AND(E993&gt;=Scenario!$B$11,E993&lt;Scenario!$B$12),1,0)</f>
        <v>1</v>
      </c>
      <c r="M993" s="9" t="n">
        <f aca="false">IF(AND(L993=1,ISNUMBER(F993)),MAX(0,F993-E993)/60,"")</f>
        <v>2.66666666666667</v>
      </c>
      <c r="N993" s="9" t="n">
        <f aca="false">IF(AND(L993=1,ISNUMBER(G993)),MAX(0,G993-E993)/60,"")</f>
        <v>0.966666666666667</v>
      </c>
      <c r="O993" s="9" t="n">
        <f aca="false">IF(ISNUMBER(H993),IF(AND(H993&gt;=Scenario!$B$11,H993&lt;Scenario!$B$12),1,0),0)</f>
        <v>1</v>
      </c>
      <c r="P993" s="9" t="n">
        <f aca="false">IF(O993=1,MAX(0,H993-E993)/60,"")</f>
        <v>84.5</v>
      </c>
      <c r="Q993" s="9" t="n">
        <f aca="false">INDEX(Scenario!$B$18:$B$20,MATCH(B993,Scenario!$A$18:$A$20,0))</f>
        <v>60</v>
      </c>
      <c r="R993" s="9" t="n">
        <f aca="false">INDEX(Scenario!$C$18:$C$20,MATCH(B993,Scenario!$A$18:$A$20,0))</f>
        <v>1440</v>
      </c>
      <c r="S993" s="9" t="n">
        <f aca="false">IF(ISNUMBER(M993),IF(M993&lt;=Q993,1,0),"")</f>
        <v>1</v>
      </c>
      <c r="T993" s="9" t="n">
        <f aca="false">IF(ISNUMBER(P993),IF(P993&lt;=R993,1,0),"")</f>
        <v>1</v>
      </c>
      <c r="U993" s="9" t="n">
        <f aca="false">IF(E993&gt;Scenario!$B$14,0,IF(OR(AND(ISNUMBER(H993),H993&lt;=Scenario!$B$14),AND(ISNUMBER(I993),I993&lt;=Scenario!$B$14)),0,1))</f>
        <v>0</v>
      </c>
      <c r="V993" s="9" t="n">
        <f aca="false">IF(AND(U993=1,(Scenario!$B$14-E993)/60&gt;R993),1,0)</f>
        <v>0</v>
      </c>
      <c r="W993" s="9" t="n">
        <f aca="false">IF(OR(C993=Scenario!$B$22,C993=Scenario!$C$22),1,0)</f>
        <v>0</v>
      </c>
      <c r="X993" s="9" t="n">
        <f aca="false">IF(ISNUMBER(I993),1,0)</f>
        <v>0</v>
      </c>
      <c r="Y993" s="9" t="n">
        <f aca="false">MOD(INT(E993/86400)+3,7)</f>
        <v>1</v>
      </c>
      <c r="Z993" s="9" t="n">
        <f aca="false">MOD(INT(E993/3600),24)</f>
        <v>12</v>
      </c>
      <c r="AA993" s="6" t="s">
        <v>2231</v>
      </c>
    </row>
    <row r="994" customFormat="false" ht="15" hidden="false" customHeight="false" outlineLevel="0" collapsed="false">
      <c r="A994" s="6" t="s">
        <v>2232</v>
      </c>
      <c r="B994" s="6" t="s">
        <v>43</v>
      </c>
      <c r="C994" s="6" t="s">
        <v>249</v>
      </c>
      <c r="D994" s="6" t="s">
        <v>172</v>
      </c>
      <c r="E994" s="6" t="n">
        <v>1785242908</v>
      </c>
      <c r="F994" s="6" t="n">
        <v>1785243047</v>
      </c>
      <c r="G994" s="6" t="n">
        <v>1785242944</v>
      </c>
      <c r="H994" s="6" t="n">
        <v>1785247588</v>
      </c>
      <c r="J994" s="6" t="n">
        <v>0</v>
      </c>
      <c r="K994" s="6" t="n">
        <v>0</v>
      </c>
      <c r="L994" s="9" t="n">
        <f aca="false">IF(AND(E994&gt;=Scenario!$B$11,E994&lt;Scenario!$B$12),1,0)</f>
        <v>1</v>
      </c>
      <c r="M994" s="9" t="n">
        <f aca="false">IF(AND(L994=1,ISNUMBER(F994)),MAX(0,F994-E994)/60,"")</f>
        <v>2.31666666666667</v>
      </c>
      <c r="N994" s="9" t="n">
        <f aca="false">IF(AND(L994=1,ISNUMBER(G994)),MAX(0,G994-E994)/60,"")</f>
        <v>0.6</v>
      </c>
      <c r="O994" s="9" t="n">
        <f aca="false">IF(ISNUMBER(H994),IF(AND(H994&gt;=Scenario!$B$11,H994&lt;Scenario!$B$12),1,0),0)</f>
        <v>1</v>
      </c>
      <c r="P994" s="9" t="n">
        <f aca="false">IF(O994=1,MAX(0,H994-E994)/60,"")</f>
        <v>78</v>
      </c>
      <c r="Q994" s="9" t="n">
        <f aca="false">INDEX(Scenario!$B$18:$B$20,MATCH(B994,Scenario!$A$18:$A$20,0))</f>
        <v>60</v>
      </c>
      <c r="R994" s="9" t="n">
        <f aca="false">INDEX(Scenario!$C$18:$C$20,MATCH(B994,Scenario!$A$18:$A$20,0))</f>
        <v>1440</v>
      </c>
      <c r="S994" s="9" t="n">
        <f aca="false">IF(ISNUMBER(M994),IF(M994&lt;=Q994,1,0),"")</f>
        <v>1</v>
      </c>
      <c r="T994" s="9" t="n">
        <f aca="false">IF(ISNUMBER(P994),IF(P994&lt;=R994,1,0),"")</f>
        <v>1</v>
      </c>
      <c r="U994" s="9" t="n">
        <f aca="false">IF(E994&gt;Scenario!$B$14,0,IF(OR(AND(ISNUMBER(H994),H994&lt;=Scenario!$B$14),AND(ISNUMBER(I994),I994&lt;=Scenario!$B$14)),0,1))</f>
        <v>0</v>
      </c>
      <c r="V994" s="9" t="n">
        <f aca="false">IF(AND(U994=1,(Scenario!$B$14-E994)/60&gt;R994),1,0)</f>
        <v>0</v>
      </c>
      <c r="W994" s="9" t="n">
        <f aca="false">IF(OR(C994=Scenario!$B$22,C994=Scenario!$C$22),1,0)</f>
        <v>0</v>
      </c>
      <c r="X994" s="9" t="n">
        <f aca="false">IF(ISNUMBER(I994),1,0)</f>
        <v>0</v>
      </c>
      <c r="Y994" s="9" t="n">
        <f aca="false">MOD(INT(E994/86400)+3,7)</f>
        <v>1</v>
      </c>
      <c r="Z994" s="9" t="n">
        <f aca="false">MOD(INT(E994/3600),24)</f>
        <v>12</v>
      </c>
      <c r="AA994" s="6" t="s">
        <v>2233</v>
      </c>
    </row>
    <row r="995" customFormat="false" ht="15" hidden="false" customHeight="false" outlineLevel="0" collapsed="false">
      <c r="A995" s="6" t="s">
        <v>2234</v>
      </c>
      <c r="B995" s="6" t="s">
        <v>44</v>
      </c>
      <c r="C995" s="6" t="s">
        <v>46</v>
      </c>
      <c r="D995" s="6" t="s">
        <v>172</v>
      </c>
      <c r="E995" s="6" t="n">
        <v>1785242915</v>
      </c>
      <c r="F995" s="6" t="n">
        <v>1785243294</v>
      </c>
      <c r="G995" s="6" t="n">
        <v>1785243089</v>
      </c>
      <c r="H995" s="6" t="n">
        <v>1785245608</v>
      </c>
      <c r="J995" s="6" t="n">
        <v>0</v>
      </c>
      <c r="K995" s="6" t="n">
        <v>0</v>
      </c>
      <c r="L995" s="9" t="n">
        <f aca="false">IF(AND(E995&gt;=Scenario!$B$11,E995&lt;Scenario!$B$12),1,0)</f>
        <v>1</v>
      </c>
      <c r="M995" s="9" t="n">
        <f aca="false">IF(AND(L995=1,ISNUMBER(F995)),MAX(0,F995-E995)/60,"")</f>
        <v>6.31666666666667</v>
      </c>
      <c r="N995" s="9" t="n">
        <f aca="false">IF(AND(L995=1,ISNUMBER(G995)),MAX(0,G995-E995)/60,"")</f>
        <v>2.9</v>
      </c>
      <c r="O995" s="9" t="n">
        <f aca="false">IF(ISNUMBER(H995),IF(AND(H995&gt;=Scenario!$B$11,H995&lt;Scenario!$B$12),1,0),0)</f>
        <v>1</v>
      </c>
      <c r="P995" s="9" t="n">
        <f aca="false">IF(O995=1,MAX(0,H995-E995)/60,"")</f>
        <v>44.8833333333333</v>
      </c>
      <c r="Q995" s="9" t="n">
        <f aca="false">INDEX(Scenario!$B$18:$B$20,MATCH(B995,Scenario!$A$18:$A$20,0))</f>
        <v>240</v>
      </c>
      <c r="R995" s="9" t="n">
        <f aca="false">INDEX(Scenario!$C$18:$C$20,MATCH(B995,Scenario!$A$18:$A$20,0))</f>
        <v>4320</v>
      </c>
      <c r="S995" s="9" t="n">
        <f aca="false">IF(ISNUMBER(M995),IF(M995&lt;=Q995,1,0),"")</f>
        <v>1</v>
      </c>
      <c r="T995" s="9" t="n">
        <f aca="false">IF(ISNUMBER(P995),IF(P995&lt;=R995,1,0),"")</f>
        <v>1</v>
      </c>
      <c r="U995" s="9" t="n">
        <f aca="false">IF(E995&gt;Scenario!$B$14,0,IF(OR(AND(ISNUMBER(H995),H995&lt;=Scenario!$B$14),AND(ISNUMBER(I995),I995&lt;=Scenario!$B$14)),0,1))</f>
        <v>0</v>
      </c>
      <c r="V995" s="9" t="n">
        <f aca="false">IF(AND(U995=1,(Scenario!$B$14-E995)/60&gt;R995),1,0)</f>
        <v>0</v>
      </c>
      <c r="W995" s="9" t="n">
        <f aca="false">IF(OR(C995=Scenario!$B$22,C995=Scenario!$C$22),1,0)</f>
        <v>1</v>
      </c>
      <c r="X995" s="9" t="n">
        <f aca="false">IF(ISNUMBER(I995),1,0)</f>
        <v>0</v>
      </c>
      <c r="Y995" s="9" t="n">
        <f aca="false">MOD(INT(E995/86400)+3,7)</f>
        <v>1</v>
      </c>
      <c r="Z995" s="9" t="n">
        <f aca="false">MOD(INT(E995/3600),24)</f>
        <v>12</v>
      </c>
      <c r="AA995" s="6" t="s">
        <v>2235</v>
      </c>
    </row>
    <row r="996" customFormat="false" ht="15" hidden="false" customHeight="false" outlineLevel="0" collapsed="false">
      <c r="A996" s="6" t="s">
        <v>2236</v>
      </c>
      <c r="B996" s="6" t="s">
        <v>44</v>
      </c>
      <c r="C996" s="6" t="s">
        <v>47</v>
      </c>
      <c r="D996" s="6" t="s">
        <v>170</v>
      </c>
      <c r="E996" s="6" t="n">
        <v>1785243243</v>
      </c>
      <c r="F996" s="6" t="n">
        <v>1785243364</v>
      </c>
      <c r="G996" s="6" t="n">
        <v>1785243291</v>
      </c>
      <c r="H996" s="6" t="n">
        <v>1785244547</v>
      </c>
      <c r="J996" s="6" t="n">
        <v>0</v>
      </c>
      <c r="K996" s="6" t="n">
        <v>0</v>
      </c>
      <c r="L996" s="9" t="n">
        <f aca="false">IF(AND(E996&gt;=Scenario!$B$11,E996&lt;Scenario!$B$12),1,0)</f>
        <v>1</v>
      </c>
      <c r="M996" s="9" t="n">
        <f aca="false">IF(AND(L996=1,ISNUMBER(F996)),MAX(0,F996-E996)/60,"")</f>
        <v>2.01666666666667</v>
      </c>
      <c r="N996" s="9" t="n">
        <f aca="false">IF(AND(L996=1,ISNUMBER(G996)),MAX(0,G996-E996)/60,"")</f>
        <v>0.8</v>
      </c>
      <c r="O996" s="9" t="n">
        <f aca="false">IF(ISNUMBER(H996),IF(AND(H996&gt;=Scenario!$B$11,H996&lt;Scenario!$B$12),1,0),0)</f>
        <v>1</v>
      </c>
      <c r="P996" s="9" t="n">
        <f aca="false">IF(O996=1,MAX(0,H996-E996)/60,"")</f>
        <v>21.7333333333333</v>
      </c>
      <c r="Q996" s="9" t="n">
        <f aca="false">INDEX(Scenario!$B$18:$B$20,MATCH(B996,Scenario!$A$18:$A$20,0))</f>
        <v>240</v>
      </c>
      <c r="R996" s="9" t="n">
        <f aca="false">INDEX(Scenario!$C$18:$C$20,MATCH(B996,Scenario!$A$18:$A$20,0))</f>
        <v>4320</v>
      </c>
      <c r="S996" s="9" t="n">
        <f aca="false">IF(ISNUMBER(M996),IF(M996&lt;=Q996,1,0),"")</f>
        <v>1</v>
      </c>
      <c r="T996" s="9" t="n">
        <f aca="false">IF(ISNUMBER(P996),IF(P996&lt;=R996,1,0),"")</f>
        <v>1</v>
      </c>
      <c r="U996" s="9" t="n">
        <f aca="false">IF(E996&gt;Scenario!$B$14,0,IF(OR(AND(ISNUMBER(H996),H996&lt;=Scenario!$B$14),AND(ISNUMBER(I996),I996&lt;=Scenario!$B$14)),0,1))</f>
        <v>0</v>
      </c>
      <c r="V996" s="9" t="n">
        <f aca="false">IF(AND(U996=1,(Scenario!$B$14-E996)/60&gt;R996),1,0)</f>
        <v>0</v>
      </c>
      <c r="W996" s="9" t="n">
        <f aca="false">IF(OR(C996=Scenario!$B$22,C996=Scenario!$C$22),1,0)</f>
        <v>1</v>
      </c>
      <c r="X996" s="9" t="n">
        <f aca="false">IF(ISNUMBER(I996),1,0)</f>
        <v>0</v>
      </c>
      <c r="Y996" s="9" t="n">
        <f aca="false">MOD(INT(E996/86400)+3,7)</f>
        <v>1</v>
      </c>
      <c r="Z996" s="9" t="n">
        <f aca="false">MOD(INT(E996/3600),24)</f>
        <v>12</v>
      </c>
      <c r="AA996" s="6" t="s">
        <v>2237</v>
      </c>
    </row>
    <row r="997" customFormat="false" ht="15" hidden="false" customHeight="false" outlineLevel="0" collapsed="false">
      <c r="A997" s="6" t="s">
        <v>2238</v>
      </c>
      <c r="B997" s="6" t="s">
        <v>44</v>
      </c>
      <c r="C997" s="6" t="s">
        <v>249</v>
      </c>
      <c r="D997" s="6" t="s">
        <v>170</v>
      </c>
      <c r="E997" s="6" t="n">
        <v>1785243542</v>
      </c>
      <c r="F997" s="6" t="n">
        <v>1785244810</v>
      </c>
      <c r="G997" s="6" t="n">
        <v>1785244578</v>
      </c>
      <c r="H997" s="6" t="n">
        <v>1785245486</v>
      </c>
      <c r="J997" s="6" t="n">
        <v>0</v>
      </c>
      <c r="K997" s="6" t="n">
        <v>0</v>
      </c>
      <c r="L997" s="9" t="n">
        <f aca="false">IF(AND(E997&gt;=Scenario!$B$11,E997&lt;Scenario!$B$12),1,0)</f>
        <v>1</v>
      </c>
      <c r="M997" s="9" t="n">
        <f aca="false">IF(AND(L997=1,ISNUMBER(F997)),MAX(0,F997-E997)/60,"")</f>
        <v>21.1333333333333</v>
      </c>
      <c r="N997" s="9" t="n">
        <f aca="false">IF(AND(L997=1,ISNUMBER(G997)),MAX(0,G997-E997)/60,"")</f>
        <v>17.2666666666667</v>
      </c>
      <c r="O997" s="9" t="n">
        <f aca="false">IF(ISNUMBER(H997),IF(AND(H997&gt;=Scenario!$B$11,H997&lt;Scenario!$B$12),1,0),0)</f>
        <v>1</v>
      </c>
      <c r="P997" s="9" t="n">
        <f aca="false">IF(O997=1,MAX(0,H997-E997)/60,"")</f>
        <v>32.4</v>
      </c>
      <c r="Q997" s="9" t="n">
        <f aca="false">INDEX(Scenario!$B$18:$B$20,MATCH(B997,Scenario!$A$18:$A$20,0))</f>
        <v>240</v>
      </c>
      <c r="R997" s="9" t="n">
        <f aca="false">INDEX(Scenario!$C$18:$C$20,MATCH(B997,Scenario!$A$18:$A$20,0))</f>
        <v>4320</v>
      </c>
      <c r="S997" s="9" t="n">
        <f aca="false">IF(ISNUMBER(M997),IF(M997&lt;=Q997,1,0),"")</f>
        <v>1</v>
      </c>
      <c r="T997" s="9" t="n">
        <f aca="false">IF(ISNUMBER(P997),IF(P997&lt;=R997,1,0),"")</f>
        <v>1</v>
      </c>
      <c r="U997" s="9" t="n">
        <f aca="false">IF(E997&gt;Scenario!$B$14,0,IF(OR(AND(ISNUMBER(H997),H997&lt;=Scenario!$B$14),AND(ISNUMBER(I997),I997&lt;=Scenario!$B$14)),0,1))</f>
        <v>0</v>
      </c>
      <c r="V997" s="9" t="n">
        <f aca="false">IF(AND(U997=1,(Scenario!$B$14-E997)/60&gt;R997),1,0)</f>
        <v>0</v>
      </c>
      <c r="W997" s="9" t="n">
        <f aca="false">IF(OR(C997=Scenario!$B$22,C997=Scenario!$C$22),1,0)</f>
        <v>0</v>
      </c>
      <c r="X997" s="9" t="n">
        <f aca="false">IF(ISNUMBER(I997),1,0)</f>
        <v>0</v>
      </c>
      <c r="Y997" s="9" t="n">
        <f aca="false">MOD(INT(E997/86400)+3,7)</f>
        <v>1</v>
      </c>
      <c r="Z997" s="9" t="n">
        <f aca="false">MOD(INT(E997/3600),24)</f>
        <v>12</v>
      </c>
      <c r="AA997" s="6" t="s">
        <v>2239</v>
      </c>
    </row>
    <row r="998" customFormat="false" ht="15" hidden="false" customHeight="false" outlineLevel="0" collapsed="false">
      <c r="A998" s="6" t="s">
        <v>2240</v>
      </c>
      <c r="B998" s="6" t="s">
        <v>44</v>
      </c>
      <c r="C998" s="6" t="s">
        <v>249</v>
      </c>
      <c r="D998" s="6" t="s">
        <v>170</v>
      </c>
      <c r="E998" s="6" t="n">
        <v>1785243900</v>
      </c>
      <c r="F998" s="6" t="n">
        <v>1785245700</v>
      </c>
      <c r="G998" s="6" t="n">
        <v>1785245502</v>
      </c>
      <c r="H998" s="6" t="n">
        <v>1785246177</v>
      </c>
      <c r="J998" s="6" t="n">
        <v>0</v>
      </c>
      <c r="K998" s="6" t="n">
        <v>0</v>
      </c>
      <c r="L998" s="9" t="n">
        <f aca="false">IF(AND(E998&gt;=Scenario!$B$11,E998&lt;Scenario!$B$12),1,0)</f>
        <v>1</v>
      </c>
      <c r="M998" s="9" t="n">
        <f aca="false">IF(AND(L998=1,ISNUMBER(F998)),MAX(0,F998-E998)/60,"")</f>
        <v>30</v>
      </c>
      <c r="N998" s="9" t="n">
        <f aca="false">IF(AND(L998=1,ISNUMBER(G998)),MAX(0,G998-E998)/60,"")</f>
        <v>26.7</v>
      </c>
      <c r="O998" s="9" t="n">
        <f aca="false">IF(ISNUMBER(H998),IF(AND(H998&gt;=Scenario!$B$11,H998&lt;Scenario!$B$12),1,0),0)</f>
        <v>1</v>
      </c>
      <c r="P998" s="9" t="n">
        <f aca="false">IF(O998=1,MAX(0,H998-E998)/60,"")</f>
        <v>37.95</v>
      </c>
      <c r="Q998" s="9" t="n">
        <f aca="false">INDEX(Scenario!$B$18:$B$20,MATCH(B998,Scenario!$A$18:$A$20,0))</f>
        <v>240</v>
      </c>
      <c r="R998" s="9" t="n">
        <f aca="false">INDEX(Scenario!$C$18:$C$20,MATCH(B998,Scenario!$A$18:$A$20,0))</f>
        <v>4320</v>
      </c>
      <c r="S998" s="9" t="n">
        <f aca="false">IF(ISNUMBER(M998),IF(M998&lt;=Q998,1,0),"")</f>
        <v>1</v>
      </c>
      <c r="T998" s="9" t="n">
        <f aca="false">IF(ISNUMBER(P998),IF(P998&lt;=R998,1,0),"")</f>
        <v>1</v>
      </c>
      <c r="U998" s="9" t="n">
        <f aca="false">IF(E998&gt;Scenario!$B$14,0,IF(OR(AND(ISNUMBER(H998),H998&lt;=Scenario!$B$14),AND(ISNUMBER(I998),I998&lt;=Scenario!$B$14)),0,1))</f>
        <v>0</v>
      </c>
      <c r="V998" s="9" t="n">
        <f aca="false">IF(AND(U998=1,(Scenario!$B$14-E998)/60&gt;R998),1,0)</f>
        <v>0</v>
      </c>
      <c r="W998" s="9" t="n">
        <f aca="false">IF(OR(C998=Scenario!$B$22,C998=Scenario!$C$22),1,0)</f>
        <v>0</v>
      </c>
      <c r="X998" s="9" t="n">
        <f aca="false">IF(ISNUMBER(I998),1,0)</f>
        <v>0</v>
      </c>
      <c r="Y998" s="9" t="n">
        <f aca="false">MOD(INT(E998/86400)+3,7)</f>
        <v>1</v>
      </c>
      <c r="Z998" s="9" t="n">
        <f aca="false">MOD(INT(E998/3600),24)</f>
        <v>13</v>
      </c>
      <c r="AA998" s="6" t="s">
        <v>2241</v>
      </c>
    </row>
    <row r="999" customFormat="false" ht="15" hidden="false" customHeight="false" outlineLevel="0" collapsed="false">
      <c r="A999" s="6" t="s">
        <v>2242</v>
      </c>
      <c r="B999" s="6" t="s">
        <v>44</v>
      </c>
      <c r="C999" s="6" t="s">
        <v>46</v>
      </c>
      <c r="D999" s="6" t="s">
        <v>171</v>
      </c>
      <c r="E999" s="6" t="n">
        <v>1785244739</v>
      </c>
      <c r="F999" s="6" t="n">
        <v>1785245014</v>
      </c>
      <c r="G999" s="6" t="n">
        <v>1785244794</v>
      </c>
      <c r="H999" s="6" t="n">
        <v>1785247932</v>
      </c>
      <c r="J999" s="6" t="n">
        <v>0</v>
      </c>
      <c r="K999" s="6" t="n">
        <v>0</v>
      </c>
      <c r="L999" s="9" t="n">
        <f aca="false">IF(AND(E999&gt;=Scenario!$B$11,E999&lt;Scenario!$B$12),1,0)</f>
        <v>1</v>
      </c>
      <c r="M999" s="9" t="n">
        <f aca="false">IF(AND(L999=1,ISNUMBER(F999)),MAX(0,F999-E999)/60,"")</f>
        <v>4.58333333333333</v>
      </c>
      <c r="N999" s="9" t="n">
        <f aca="false">IF(AND(L999=1,ISNUMBER(G999)),MAX(0,G999-E999)/60,"")</f>
        <v>0.916666666666667</v>
      </c>
      <c r="O999" s="9" t="n">
        <f aca="false">IF(ISNUMBER(H999),IF(AND(H999&gt;=Scenario!$B$11,H999&lt;Scenario!$B$12),1,0),0)</f>
        <v>1</v>
      </c>
      <c r="P999" s="9" t="n">
        <f aca="false">IF(O999=1,MAX(0,H999-E999)/60,"")</f>
        <v>53.2166666666667</v>
      </c>
      <c r="Q999" s="9" t="n">
        <f aca="false">INDEX(Scenario!$B$18:$B$20,MATCH(B999,Scenario!$A$18:$A$20,0))</f>
        <v>240</v>
      </c>
      <c r="R999" s="9" t="n">
        <f aca="false">INDEX(Scenario!$C$18:$C$20,MATCH(B999,Scenario!$A$18:$A$20,0))</f>
        <v>4320</v>
      </c>
      <c r="S999" s="9" t="n">
        <f aca="false">IF(ISNUMBER(M999),IF(M999&lt;=Q999,1,0),"")</f>
        <v>1</v>
      </c>
      <c r="T999" s="9" t="n">
        <f aca="false">IF(ISNUMBER(P999),IF(P999&lt;=R999,1,0),"")</f>
        <v>1</v>
      </c>
      <c r="U999" s="9" t="n">
        <f aca="false">IF(E999&gt;Scenario!$B$14,0,IF(OR(AND(ISNUMBER(H999),H999&lt;=Scenario!$B$14),AND(ISNUMBER(I999),I999&lt;=Scenario!$B$14)),0,1))</f>
        <v>0</v>
      </c>
      <c r="V999" s="9" t="n">
        <f aca="false">IF(AND(U999=1,(Scenario!$B$14-E999)/60&gt;R999),1,0)</f>
        <v>0</v>
      </c>
      <c r="W999" s="9" t="n">
        <f aca="false">IF(OR(C999=Scenario!$B$22,C999=Scenario!$C$22),1,0)</f>
        <v>1</v>
      </c>
      <c r="X999" s="9" t="n">
        <f aca="false">IF(ISNUMBER(I999),1,0)</f>
        <v>0</v>
      </c>
      <c r="Y999" s="9" t="n">
        <f aca="false">MOD(INT(E999/86400)+3,7)</f>
        <v>1</v>
      </c>
      <c r="Z999" s="9" t="n">
        <f aca="false">MOD(INT(E999/3600),24)</f>
        <v>13</v>
      </c>
      <c r="AA999" s="6" t="s">
        <v>2243</v>
      </c>
    </row>
    <row r="1000" customFormat="false" ht="15" hidden="false" customHeight="false" outlineLevel="0" collapsed="false">
      <c r="A1000" s="6" t="s">
        <v>2244</v>
      </c>
      <c r="B1000" s="6" t="s">
        <v>44</v>
      </c>
      <c r="C1000" s="6" t="s">
        <v>249</v>
      </c>
      <c r="D1000" s="6" t="s">
        <v>170</v>
      </c>
      <c r="E1000" s="6" t="n">
        <v>1785245131</v>
      </c>
      <c r="F1000" s="6" t="n">
        <v>1785246267</v>
      </c>
      <c r="G1000" s="6" t="n">
        <v>1785246193</v>
      </c>
      <c r="H1000" s="6" t="n">
        <v>1785246934</v>
      </c>
      <c r="J1000" s="6" t="n">
        <v>0</v>
      </c>
      <c r="K1000" s="6" t="n">
        <v>0</v>
      </c>
      <c r="L1000" s="9" t="n">
        <f aca="false">IF(AND(E1000&gt;=Scenario!$B$11,E1000&lt;Scenario!$B$12),1,0)</f>
        <v>1</v>
      </c>
      <c r="M1000" s="9" t="n">
        <f aca="false">IF(AND(L1000=1,ISNUMBER(F1000)),MAX(0,F1000-E1000)/60,"")</f>
        <v>18.9333333333333</v>
      </c>
      <c r="N1000" s="9" t="n">
        <f aca="false">IF(AND(L1000=1,ISNUMBER(G1000)),MAX(0,G1000-E1000)/60,"")</f>
        <v>17.7</v>
      </c>
      <c r="O1000" s="9" t="n">
        <f aca="false">IF(ISNUMBER(H1000),IF(AND(H1000&gt;=Scenario!$B$11,H1000&lt;Scenario!$B$12),1,0),0)</f>
        <v>1</v>
      </c>
      <c r="P1000" s="9" t="n">
        <f aca="false">IF(O1000=1,MAX(0,H1000-E1000)/60,"")</f>
        <v>30.05</v>
      </c>
      <c r="Q1000" s="9" t="n">
        <f aca="false">INDEX(Scenario!$B$18:$B$20,MATCH(B1000,Scenario!$A$18:$A$20,0))</f>
        <v>240</v>
      </c>
      <c r="R1000" s="9" t="n">
        <f aca="false">INDEX(Scenario!$C$18:$C$20,MATCH(B1000,Scenario!$A$18:$A$20,0))</f>
        <v>4320</v>
      </c>
      <c r="S1000" s="9" t="n">
        <f aca="false">IF(ISNUMBER(M1000),IF(M1000&lt;=Q1000,1,0),"")</f>
        <v>1</v>
      </c>
      <c r="T1000" s="9" t="n">
        <f aca="false">IF(ISNUMBER(P1000),IF(P1000&lt;=R1000,1,0),"")</f>
        <v>1</v>
      </c>
      <c r="U1000" s="9" t="n">
        <f aca="false">IF(E1000&gt;Scenario!$B$14,0,IF(OR(AND(ISNUMBER(H1000),H1000&lt;=Scenario!$B$14),AND(ISNUMBER(I1000),I1000&lt;=Scenario!$B$14)),0,1))</f>
        <v>0</v>
      </c>
      <c r="V1000" s="9" t="n">
        <f aca="false">IF(AND(U1000=1,(Scenario!$B$14-E1000)/60&gt;R1000),1,0)</f>
        <v>0</v>
      </c>
      <c r="W1000" s="9" t="n">
        <f aca="false">IF(OR(C1000=Scenario!$B$22,C1000=Scenario!$C$22),1,0)</f>
        <v>0</v>
      </c>
      <c r="X1000" s="9" t="n">
        <f aca="false">IF(ISNUMBER(I1000),1,0)</f>
        <v>0</v>
      </c>
      <c r="Y1000" s="9" t="n">
        <f aca="false">MOD(INT(E1000/86400)+3,7)</f>
        <v>1</v>
      </c>
      <c r="Z1000" s="9" t="n">
        <f aca="false">MOD(INT(E1000/3600),24)</f>
        <v>13</v>
      </c>
      <c r="AA1000" s="6" t="s">
        <v>2245</v>
      </c>
    </row>
    <row r="1001" customFormat="false" ht="15" hidden="false" customHeight="false" outlineLevel="0" collapsed="false">
      <c r="A1001" s="6" t="s">
        <v>2246</v>
      </c>
      <c r="B1001" s="6" t="s">
        <v>43</v>
      </c>
      <c r="C1001" s="6" t="s">
        <v>288</v>
      </c>
      <c r="D1001" s="6" t="s">
        <v>171</v>
      </c>
      <c r="E1001" s="6" t="n">
        <v>1785245605</v>
      </c>
      <c r="F1001" s="6" t="n">
        <v>1785245814</v>
      </c>
      <c r="G1001" s="6" t="n">
        <v>1785245648</v>
      </c>
      <c r="H1001" s="6" t="n">
        <v>1785257177</v>
      </c>
      <c r="J1001" s="6" t="n">
        <v>0</v>
      </c>
      <c r="K1001" s="6" t="n">
        <v>0</v>
      </c>
      <c r="L1001" s="9" t="n">
        <f aca="false">IF(AND(E1001&gt;=Scenario!$B$11,E1001&lt;Scenario!$B$12),1,0)</f>
        <v>1</v>
      </c>
      <c r="M1001" s="9" t="n">
        <f aca="false">IF(AND(L1001=1,ISNUMBER(F1001)),MAX(0,F1001-E1001)/60,"")</f>
        <v>3.48333333333333</v>
      </c>
      <c r="N1001" s="9" t="n">
        <f aca="false">IF(AND(L1001=1,ISNUMBER(G1001)),MAX(0,G1001-E1001)/60,"")</f>
        <v>0.716666666666667</v>
      </c>
      <c r="O1001" s="9" t="n">
        <f aca="false">IF(ISNUMBER(H1001),IF(AND(H1001&gt;=Scenario!$B$11,H1001&lt;Scenario!$B$12),1,0),0)</f>
        <v>1</v>
      </c>
      <c r="P1001" s="9" t="n">
        <f aca="false">IF(O1001=1,MAX(0,H1001-E1001)/60,"")</f>
        <v>192.866666666667</v>
      </c>
      <c r="Q1001" s="9" t="n">
        <f aca="false">INDEX(Scenario!$B$18:$B$20,MATCH(B1001,Scenario!$A$18:$A$20,0))</f>
        <v>60</v>
      </c>
      <c r="R1001" s="9" t="n">
        <f aca="false">INDEX(Scenario!$C$18:$C$20,MATCH(B1001,Scenario!$A$18:$A$20,0))</f>
        <v>1440</v>
      </c>
      <c r="S1001" s="9" t="n">
        <f aca="false">IF(ISNUMBER(M1001),IF(M1001&lt;=Q1001,1,0),"")</f>
        <v>1</v>
      </c>
      <c r="T1001" s="9" t="n">
        <f aca="false">IF(ISNUMBER(P1001),IF(P1001&lt;=R1001,1,0),"")</f>
        <v>1</v>
      </c>
      <c r="U1001" s="9" t="n">
        <f aca="false">IF(E1001&gt;Scenario!$B$14,0,IF(OR(AND(ISNUMBER(H1001),H1001&lt;=Scenario!$B$14),AND(ISNUMBER(I1001),I1001&lt;=Scenario!$B$14)),0,1))</f>
        <v>0</v>
      </c>
      <c r="V1001" s="9" t="n">
        <f aca="false">IF(AND(U1001=1,(Scenario!$B$14-E1001)/60&gt;R1001),1,0)</f>
        <v>0</v>
      </c>
      <c r="W1001" s="9" t="n">
        <f aca="false">IF(OR(C1001=Scenario!$B$22,C1001=Scenario!$C$22),1,0)</f>
        <v>0</v>
      </c>
      <c r="X1001" s="9" t="n">
        <f aca="false">IF(ISNUMBER(I1001),1,0)</f>
        <v>0</v>
      </c>
      <c r="Y1001" s="9" t="n">
        <f aca="false">MOD(INT(E1001/86400)+3,7)</f>
        <v>1</v>
      </c>
      <c r="Z1001" s="9" t="n">
        <f aca="false">MOD(INT(E1001/3600),24)</f>
        <v>13</v>
      </c>
      <c r="AA1001" s="6" t="s">
        <v>2247</v>
      </c>
    </row>
    <row r="1002" customFormat="false" ht="15" hidden="false" customHeight="false" outlineLevel="0" collapsed="false">
      <c r="A1002" s="6" t="s">
        <v>2248</v>
      </c>
      <c r="B1002" s="6" t="s">
        <v>44</v>
      </c>
      <c r="C1002" s="6" t="s">
        <v>288</v>
      </c>
      <c r="D1002" s="6" t="s">
        <v>170</v>
      </c>
      <c r="E1002" s="6" t="n">
        <v>1785245938</v>
      </c>
      <c r="F1002" s="6" t="n">
        <v>1785247064</v>
      </c>
      <c r="G1002" s="6" t="n">
        <v>1785246964</v>
      </c>
      <c r="H1002" s="6" t="n">
        <v>1785248009</v>
      </c>
      <c r="J1002" s="6" t="n">
        <v>0</v>
      </c>
      <c r="K1002" s="6" t="n">
        <v>0</v>
      </c>
      <c r="L1002" s="9" t="n">
        <f aca="false">IF(AND(E1002&gt;=Scenario!$B$11,E1002&lt;Scenario!$B$12),1,0)</f>
        <v>1</v>
      </c>
      <c r="M1002" s="9" t="n">
        <f aca="false">IF(AND(L1002=1,ISNUMBER(F1002)),MAX(0,F1002-E1002)/60,"")</f>
        <v>18.7666666666667</v>
      </c>
      <c r="N1002" s="9" t="n">
        <f aca="false">IF(AND(L1002=1,ISNUMBER(G1002)),MAX(0,G1002-E1002)/60,"")</f>
        <v>17.1</v>
      </c>
      <c r="O1002" s="9" t="n">
        <f aca="false">IF(ISNUMBER(H1002),IF(AND(H1002&gt;=Scenario!$B$11,H1002&lt;Scenario!$B$12),1,0),0)</f>
        <v>1</v>
      </c>
      <c r="P1002" s="9" t="n">
        <f aca="false">IF(O1002=1,MAX(0,H1002-E1002)/60,"")</f>
        <v>34.5166666666667</v>
      </c>
      <c r="Q1002" s="9" t="n">
        <f aca="false">INDEX(Scenario!$B$18:$B$20,MATCH(B1002,Scenario!$A$18:$A$20,0))</f>
        <v>240</v>
      </c>
      <c r="R1002" s="9" t="n">
        <f aca="false">INDEX(Scenario!$C$18:$C$20,MATCH(B1002,Scenario!$A$18:$A$20,0))</f>
        <v>4320</v>
      </c>
      <c r="S1002" s="9" t="n">
        <f aca="false">IF(ISNUMBER(M1002),IF(M1002&lt;=Q1002,1,0),"")</f>
        <v>1</v>
      </c>
      <c r="T1002" s="9" t="n">
        <f aca="false">IF(ISNUMBER(P1002),IF(P1002&lt;=R1002,1,0),"")</f>
        <v>1</v>
      </c>
      <c r="U1002" s="9" t="n">
        <f aca="false">IF(E1002&gt;Scenario!$B$14,0,IF(OR(AND(ISNUMBER(H1002),H1002&lt;=Scenario!$B$14),AND(ISNUMBER(I1002),I1002&lt;=Scenario!$B$14)),0,1))</f>
        <v>0</v>
      </c>
      <c r="V1002" s="9" t="n">
        <f aca="false">IF(AND(U1002=1,(Scenario!$B$14-E1002)/60&gt;R1002),1,0)</f>
        <v>0</v>
      </c>
      <c r="W1002" s="9" t="n">
        <f aca="false">IF(OR(C1002=Scenario!$B$22,C1002=Scenario!$C$22),1,0)</f>
        <v>0</v>
      </c>
      <c r="X1002" s="9" t="n">
        <f aca="false">IF(ISNUMBER(I1002),1,0)</f>
        <v>0</v>
      </c>
      <c r="Y1002" s="9" t="n">
        <f aca="false">MOD(INT(E1002/86400)+3,7)</f>
        <v>1</v>
      </c>
      <c r="Z1002" s="9" t="n">
        <f aca="false">MOD(INT(E1002/3600),24)</f>
        <v>13</v>
      </c>
      <c r="AA1002" s="6" t="s">
        <v>2249</v>
      </c>
    </row>
    <row r="1003" customFormat="false" ht="15" hidden="false" customHeight="false" outlineLevel="0" collapsed="false">
      <c r="A1003" s="6" t="s">
        <v>2250</v>
      </c>
      <c r="B1003" s="6" t="s">
        <v>43</v>
      </c>
      <c r="C1003" s="6" t="s">
        <v>46</v>
      </c>
      <c r="D1003" s="6" t="s">
        <v>171</v>
      </c>
      <c r="E1003" s="6" t="n">
        <v>1785246044</v>
      </c>
      <c r="F1003" s="6" t="n">
        <v>1785246212</v>
      </c>
      <c r="G1003" s="6" t="n">
        <v>1785246060</v>
      </c>
      <c r="H1003" s="6" t="n">
        <v>1785249385</v>
      </c>
      <c r="J1003" s="6" t="n">
        <v>0</v>
      </c>
      <c r="K1003" s="6" t="n">
        <v>0</v>
      </c>
      <c r="L1003" s="9" t="n">
        <f aca="false">IF(AND(E1003&gt;=Scenario!$B$11,E1003&lt;Scenario!$B$12),1,0)</f>
        <v>1</v>
      </c>
      <c r="M1003" s="9" t="n">
        <f aca="false">IF(AND(L1003=1,ISNUMBER(F1003)),MAX(0,F1003-E1003)/60,"")</f>
        <v>2.8</v>
      </c>
      <c r="N1003" s="9" t="n">
        <f aca="false">IF(AND(L1003=1,ISNUMBER(G1003)),MAX(0,G1003-E1003)/60,"")</f>
        <v>0.266666666666667</v>
      </c>
      <c r="O1003" s="9" t="n">
        <f aca="false">IF(ISNUMBER(H1003),IF(AND(H1003&gt;=Scenario!$B$11,H1003&lt;Scenario!$B$12),1,0),0)</f>
        <v>1</v>
      </c>
      <c r="P1003" s="9" t="n">
        <f aca="false">IF(O1003=1,MAX(0,H1003-E1003)/60,"")</f>
        <v>55.6833333333333</v>
      </c>
      <c r="Q1003" s="9" t="n">
        <f aca="false">INDEX(Scenario!$B$18:$B$20,MATCH(B1003,Scenario!$A$18:$A$20,0))</f>
        <v>60</v>
      </c>
      <c r="R1003" s="9" t="n">
        <f aca="false">INDEX(Scenario!$C$18:$C$20,MATCH(B1003,Scenario!$A$18:$A$20,0))</f>
        <v>1440</v>
      </c>
      <c r="S1003" s="9" t="n">
        <f aca="false">IF(ISNUMBER(M1003),IF(M1003&lt;=Q1003,1,0),"")</f>
        <v>1</v>
      </c>
      <c r="T1003" s="9" t="n">
        <f aca="false">IF(ISNUMBER(P1003),IF(P1003&lt;=R1003,1,0),"")</f>
        <v>1</v>
      </c>
      <c r="U1003" s="9" t="n">
        <f aca="false">IF(E1003&gt;Scenario!$B$14,0,IF(OR(AND(ISNUMBER(H1003),H1003&lt;=Scenario!$B$14),AND(ISNUMBER(I1003),I1003&lt;=Scenario!$B$14)),0,1))</f>
        <v>0</v>
      </c>
      <c r="V1003" s="9" t="n">
        <f aca="false">IF(AND(U1003=1,(Scenario!$B$14-E1003)/60&gt;R1003),1,0)</f>
        <v>0</v>
      </c>
      <c r="W1003" s="9" t="n">
        <f aca="false">IF(OR(C1003=Scenario!$B$22,C1003=Scenario!$C$22),1,0)</f>
        <v>1</v>
      </c>
      <c r="X1003" s="9" t="n">
        <f aca="false">IF(ISNUMBER(I1003),1,0)</f>
        <v>0</v>
      </c>
      <c r="Y1003" s="9" t="n">
        <f aca="false">MOD(INT(E1003/86400)+3,7)</f>
        <v>1</v>
      </c>
      <c r="Z1003" s="9" t="n">
        <f aca="false">MOD(INT(E1003/3600),24)</f>
        <v>13</v>
      </c>
      <c r="AA1003" s="6" t="s">
        <v>2251</v>
      </c>
    </row>
    <row r="1004" customFormat="false" ht="15" hidden="false" customHeight="false" outlineLevel="0" collapsed="false">
      <c r="A1004" s="6" t="s">
        <v>2252</v>
      </c>
      <c r="B1004" s="6" t="s">
        <v>44</v>
      </c>
      <c r="C1004" s="6" t="s">
        <v>249</v>
      </c>
      <c r="D1004" s="6" t="s">
        <v>170</v>
      </c>
      <c r="E1004" s="6" t="n">
        <v>1785246092</v>
      </c>
      <c r="F1004" s="6" t="n">
        <v>1785247732</v>
      </c>
      <c r="G1004" s="6" t="n">
        <v>1785247599</v>
      </c>
      <c r="H1004" s="6" t="n">
        <v>1785249698</v>
      </c>
      <c r="J1004" s="6" t="n">
        <v>0</v>
      </c>
      <c r="K1004" s="6" t="n">
        <v>0</v>
      </c>
      <c r="L1004" s="9" t="n">
        <f aca="false">IF(AND(E1004&gt;=Scenario!$B$11,E1004&lt;Scenario!$B$12),1,0)</f>
        <v>1</v>
      </c>
      <c r="M1004" s="9" t="n">
        <f aca="false">IF(AND(L1004=1,ISNUMBER(F1004)),MAX(0,F1004-E1004)/60,"")</f>
        <v>27.3333333333333</v>
      </c>
      <c r="N1004" s="9" t="n">
        <f aca="false">IF(AND(L1004=1,ISNUMBER(G1004)),MAX(0,G1004-E1004)/60,"")</f>
        <v>25.1166666666667</v>
      </c>
      <c r="O1004" s="9" t="n">
        <f aca="false">IF(ISNUMBER(H1004),IF(AND(H1004&gt;=Scenario!$B$11,H1004&lt;Scenario!$B$12),1,0),0)</f>
        <v>1</v>
      </c>
      <c r="P1004" s="9" t="n">
        <f aca="false">IF(O1004=1,MAX(0,H1004-E1004)/60,"")</f>
        <v>60.1</v>
      </c>
      <c r="Q1004" s="9" t="n">
        <f aca="false">INDEX(Scenario!$B$18:$B$20,MATCH(B1004,Scenario!$A$18:$A$20,0))</f>
        <v>240</v>
      </c>
      <c r="R1004" s="9" t="n">
        <f aca="false">INDEX(Scenario!$C$18:$C$20,MATCH(B1004,Scenario!$A$18:$A$20,0))</f>
        <v>4320</v>
      </c>
      <c r="S1004" s="9" t="n">
        <f aca="false">IF(ISNUMBER(M1004),IF(M1004&lt;=Q1004,1,0),"")</f>
        <v>1</v>
      </c>
      <c r="T1004" s="9" t="n">
        <f aca="false">IF(ISNUMBER(P1004),IF(P1004&lt;=R1004,1,0),"")</f>
        <v>1</v>
      </c>
      <c r="U1004" s="9" t="n">
        <f aca="false">IF(E1004&gt;Scenario!$B$14,0,IF(OR(AND(ISNUMBER(H1004),H1004&lt;=Scenario!$B$14),AND(ISNUMBER(I1004),I1004&lt;=Scenario!$B$14)),0,1))</f>
        <v>0</v>
      </c>
      <c r="V1004" s="9" t="n">
        <f aca="false">IF(AND(U1004=1,(Scenario!$B$14-E1004)/60&gt;R1004),1,0)</f>
        <v>0</v>
      </c>
      <c r="W1004" s="9" t="n">
        <f aca="false">IF(OR(C1004=Scenario!$B$22,C1004=Scenario!$C$22),1,0)</f>
        <v>0</v>
      </c>
      <c r="X1004" s="9" t="n">
        <f aca="false">IF(ISNUMBER(I1004),1,0)</f>
        <v>0</v>
      </c>
      <c r="Y1004" s="9" t="n">
        <f aca="false">MOD(INT(E1004/86400)+3,7)</f>
        <v>1</v>
      </c>
      <c r="Z1004" s="9" t="n">
        <f aca="false">MOD(INT(E1004/3600),24)</f>
        <v>13</v>
      </c>
      <c r="AA1004" s="6" t="s">
        <v>2253</v>
      </c>
    </row>
    <row r="1005" customFormat="false" ht="15" hidden="false" customHeight="false" outlineLevel="0" collapsed="false">
      <c r="A1005" s="6" t="s">
        <v>2254</v>
      </c>
      <c r="B1005" s="6" t="s">
        <v>43</v>
      </c>
      <c r="C1005" s="6" t="s">
        <v>46</v>
      </c>
      <c r="D1005" s="6" t="s">
        <v>170</v>
      </c>
      <c r="E1005" s="6" t="n">
        <v>1785248618</v>
      </c>
      <c r="F1005" s="6" t="n">
        <v>1785248725</v>
      </c>
      <c r="G1005" s="6" t="n">
        <v>1785248660</v>
      </c>
      <c r="H1005" s="6" t="n">
        <v>1785251368</v>
      </c>
      <c r="J1005" s="6" t="n">
        <v>0</v>
      </c>
      <c r="K1005" s="6" t="n">
        <v>0</v>
      </c>
      <c r="L1005" s="9" t="n">
        <f aca="false">IF(AND(E1005&gt;=Scenario!$B$11,E1005&lt;Scenario!$B$12),1,0)</f>
        <v>1</v>
      </c>
      <c r="M1005" s="9" t="n">
        <f aca="false">IF(AND(L1005=1,ISNUMBER(F1005)),MAX(0,F1005-E1005)/60,"")</f>
        <v>1.78333333333333</v>
      </c>
      <c r="N1005" s="9" t="n">
        <f aca="false">IF(AND(L1005=1,ISNUMBER(G1005)),MAX(0,G1005-E1005)/60,"")</f>
        <v>0.7</v>
      </c>
      <c r="O1005" s="9" t="n">
        <f aca="false">IF(ISNUMBER(H1005),IF(AND(H1005&gt;=Scenario!$B$11,H1005&lt;Scenario!$B$12),1,0),0)</f>
        <v>1</v>
      </c>
      <c r="P1005" s="9" t="n">
        <f aca="false">IF(O1005=1,MAX(0,H1005-E1005)/60,"")</f>
        <v>45.8333333333333</v>
      </c>
      <c r="Q1005" s="9" t="n">
        <f aca="false">INDEX(Scenario!$B$18:$B$20,MATCH(B1005,Scenario!$A$18:$A$20,0))</f>
        <v>60</v>
      </c>
      <c r="R1005" s="9" t="n">
        <f aca="false">INDEX(Scenario!$C$18:$C$20,MATCH(B1005,Scenario!$A$18:$A$20,0))</f>
        <v>1440</v>
      </c>
      <c r="S1005" s="9" t="n">
        <f aca="false">IF(ISNUMBER(M1005),IF(M1005&lt;=Q1005,1,0),"")</f>
        <v>1</v>
      </c>
      <c r="T1005" s="9" t="n">
        <f aca="false">IF(ISNUMBER(P1005),IF(P1005&lt;=R1005,1,0),"")</f>
        <v>1</v>
      </c>
      <c r="U1005" s="9" t="n">
        <f aca="false">IF(E1005&gt;Scenario!$B$14,0,IF(OR(AND(ISNUMBER(H1005),H1005&lt;=Scenario!$B$14),AND(ISNUMBER(I1005),I1005&lt;=Scenario!$B$14)),0,1))</f>
        <v>0</v>
      </c>
      <c r="V1005" s="9" t="n">
        <f aca="false">IF(AND(U1005=1,(Scenario!$B$14-E1005)/60&gt;R1005),1,0)</f>
        <v>0</v>
      </c>
      <c r="W1005" s="9" t="n">
        <f aca="false">IF(OR(C1005=Scenario!$B$22,C1005=Scenario!$C$22),1,0)</f>
        <v>1</v>
      </c>
      <c r="X1005" s="9" t="n">
        <f aca="false">IF(ISNUMBER(I1005),1,0)</f>
        <v>0</v>
      </c>
      <c r="Y1005" s="9" t="n">
        <f aca="false">MOD(INT(E1005/86400)+3,7)</f>
        <v>1</v>
      </c>
      <c r="Z1005" s="9" t="n">
        <f aca="false">MOD(INT(E1005/3600),24)</f>
        <v>14</v>
      </c>
      <c r="AA1005" s="6" t="s">
        <v>2255</v>
      </c>
    </row>
    <row r="1006" customFormat="false" ht="15" hidden="false" customHeight="false" outlineLevel="0" collapsed="false">
      <c r="A1006" s="6" t="s">
        <v>2256</v>
      </c>
      <c r="B1006" s="6" t="s">
        <v>44</v>
      </c>
      <c r="C1006" s="6" t="s">
        <v>249</v>
      </c>
      <c r="D1006" s="6" t="s">
        <v>170</v>
      </c>
      <c r="E1006" s="6" t="n">
        <v>1785249368</v>
      </c>
      <c r="F1006" s="6" t="n">
        <v>1785249924</v>
      </c>
      <c r="G1006" s="6" t="n">
        <v>1785249739</v>
      </c>
      <c r="H1006" s="6" t="n">
        <v>1785251940</v>
      </c>
      <c r="J1006" s="6" t="n">
        <v>0</v>
      </c>
      <c r="K1006" s="6" t="n">
        <v>0</v>
      </c>
      <c r="L1006" s="9" t="n">
        <f aca="false">IF(AND(E1006&gt;=Scenario!$B$11,E1006&lt;Scenario!$B$12),1,0)</f>
        <v>1</v>
      </c>
      <c r="M1006" s="9" t="n">
        <f aca="false">IF(AND(L1006=1,ISNUMBER(F1006)),MAX(0,F1006-E1006)/60,"")</f>
        <v>9.26666666666667</v>
      </c>
      <c r="N1006" s="9" t="n">
        <f aca="false">IF(AND(L1006=1,ISNUMBER(G1006)),MAX(0,G1006-E1006)/60,"")</f>
        <v>6.18333333333333</v>
      </c>
      <c r="O1006" s="9" t="n">
        <f aca="false">IF(ISNUMBER(H1006),IF(AND(H1006&gt;=Scenario!$B$11,H1006&lt;Scenario!$B$12),1,0),0)</f>
        <v>1</v>
      </c>
      <c r="P1006" s="9" t="n">
        <f aca="false">IF(O1006=1,MAX(0,H1006-E1006)/60,"")</f>
        <v>42.8666666666667</v>
      </c>
      <c r="Q1006" s="9" t="n">
        <f aca="false">INDEX(Scenario!$B$18:$B$20,MATCH(B1006,Scenario!$A$18:$A$20,0))</f>
        <v>240</v>
      </c>
      <c r="R1006" s="9" t="n">
        <f aca="false">INDEX(Scenario!$C$18:$C$20,MATCH(B1006,Scenario!$A$18:$A$20,0))</f>
        <v>4320</v>
      </c>
      <c r="S1006" s="9" t="n">
        <f aca="false">IF(ISNUMBER(M1006),IF(M1006&lt;=Q1006,1,0),"")</f>
        <v>1</v>
      </c>
      <c r="T1006" s="9" t="n">
        <f aca="false">IF(ISNUMBER(P1006),IF(P1006&lt;=R1006,1,0),"")</f>
        <v>1</v>
      </c>
      <c r="U1006" s="9" t="n">
        <f aca="false">IF(E1006&gt;Scenario!$B$14,0,IF(OR(AND(ISNUMBER(H1006),H1006&lt;=Scenario!$B$14),AND(ISNUMBER(I1006),I1006&lt;=Scenario!$B$14)),0,1))</f>
        <v>0</v>
      </c>
      <c r="V1006" s="9" t="n">
        <f aca="false">IF(AND(U1006=1,(Scenario!$B$14-E1006)/60&gt;R1006),1,0)</f>
        <v>0</v>
      </c>
      <c r="W1006" s="9" t="n">
        <f aca="false">IF(OR(C1006=Scenario!$B$22,C1006=Scenario!$C$22),1,0)</f>
        <v>0</v>
      </c>
      <c r="X1006" s="9" t="n">
        <f aca="false">IF(ISNUMBER(I1006),1,0)</f>
        <v>0</v>
      </c>
      <c r="Y1006" s="9" t="n">
        <f aca="false">MOD(INT(E1006/86400)+3,7)</f>
        <v>1</v>
      </c>
      <c r="Z1006" s="9" t="n">
        <f aca="false">MOD(INT(E1006/3600),24)</f>
        <v>14</v>
      </c>
      <c r="AA1006" s="6" t="s">
        <v>2257</v>
      </c>
    </row>
    <row r="1007" customFormat="false" ht="15" hidden="false" customHeight="false" outlineLevel="0" collapsed="false">
      <c r="A1007" s="6" t="s">
        <v>2258</v>
      </c>
      <c r="B1007" s="6" t="s">
        <v>43</v>
      </c>
      <c r="C1007" s="6" t="s">
        <v>249</v>
      </c>
      <c r="D1007" s="6" t="s">
        <v>170</v>
      </c>
      <c r="E1007" s="6" t="n">
        <v>1785249924</v>
      </c>
      <c r="F1007" s="6" t="n">
        <v>1785251656</v>
      </c>
      <c r="G1007" s="6" t="n">
        <v>1785251417</v>
      </c>
      <c r="H1007" s="6" t="n">
        <v>1785340710</v>
      </c>
      <c r="J1007" s="6" t="n">
        <v>1</v>
      </c>
      <c r="K1007" s="6" t="n">
        <v>0</v>
      </c>
      <c r="L1007" s="9" t="n">
        <f aca="false">IF(AND(E1007&gt;=Scenario!$B$11,E1007&lt;Scenario!$B$12),1,0)</f>
        <v>1</v>
      </c>
      <c r="M1007" s="9" t="n">
        <f aca="false">IF(AND(L1007=1,ISNUMBER(F1007)),MAX(0,F1007-E1007)/60,"")</f>
        <v>28.8666666666667</v>
      </c>
      <c r="N1007" s="9" t="n">
        <f aca="false">IF(AND(L1007=1,ISNUMBER(G1007)),MAX(0,G1007-E1007)/60,"")</f>
        <v>24.8833333333333</v>
      </c>
      <c r="O1007" s="9" t="n">
        <f aca="false">IF(ISNUMBER(H1007),IF(AND(H1007&gt;=Scenario!$B$11,H1007&lt;Scenario!$B$12),1,0),0)</f>
        <v>1</v>
      </c>
      <c r="P1007" s="9" t="n">
        <f aca="false">IF(O1007=1,MAX(0,H1007-E1007)/60,"")</f>
        <v>1513.1</v>
      </c>
      <c r="Q1007" s="9" t="n">
        <f aca="false">INDEX(Scenario!$B$18:$B$20,MATCH(B1007,Scenario!$A$18:$A$20,0))</f>
        <v>60</v>
      </c>
      <c r="R1007" s="9" t="n">
        <f aca="false">INDEX(Scenario!$C$18:$C$20,MATCH(B1007,Scenario!$A$18:$A$20,0))</f>
        <v>1440</v>
      </c>
      <c r="S1007" s="9" t="n">
        <f aca="false">IF(ISNUMBER(M1007),IF(M1007&lt;=Q1007,1,0),"")</f>
        <v>1</v>
      </c>
      <c r="T1007" s="9" t="n">
        <f aca="false">IF(ISNUMBER(P1007),IF(P1007&lt;=R1007,1,0),"")</f>
        <v>0</v>
      </c>
      <c r="U1007" s="9" t="n">
        <f aca="false">IF(E1007&gt;Scenario!$B$14,0,IF(OR(AND(ISNUMBER(H1007),H1007&lt;=Scenario!$B$14),AND(ISNUMBER(I1007),I1007&lt;=Scenario!$B$14)),0,1))</f>
        <v>0</v>
      </c>
      <c r="V1007" s="9" t="n">
        <f aca="false">IF(AND(U1007=1,(Scenario!$B$14-E1007)/60&gt;R1007),1,0)</f>
        <v>0</v>
      </c>
      <c r="W1007" s="9" t="n">
        <f aca="false">IF(OR(C1007=Scenario!$B$22,C1007=Scenario!$C$22),1,0)</f>
        <v>0</v>
      </c>
      <c r="X1007" s="9" t="n">
        <f aca="false">IF(ISNUMBER(I1007),1,0)</f>
        <v>0</v>
      </c>
      <c r="Y1007" s="9" t="n">
        <f aca="false">MOD(INT(E1007/86400)+3,7)</f>
        <v>1</v>
      </c>
      <c r="Z1007" s="9" t="n">
        <f aca="false">MOD(INT(E1007/3600),24)</f>
        <v>14</v>
      </c>
      <c r="AA1007" s="6" t="s">
        <v>2259</v>
      </c>
    </row>
    <row r="1008" customFormat="false" ht="15" hidden="false" customHeight="false" outlineLevel="0" collapsed="false">
      <c r="A1008" s="6" t="s">
        <v>2260</v>
      </c>
      <c r="B1008" s="6" t="s">
        <v>42</v>
      </c>
      <c r="C1008" s="6" t="s">
        <v>46</v>
      </c>
      <c r="D1008" s="6" t="s">
        <v>171</v>
      </c>
      <c r="E1008" s="6" t="n">
        <v>1785250978</v>
      </c>
      <c r="F1008" s="6" t="n">
        <v>1785251149</v>
      </c>
      <c r="G1008" s="6" t="n">
        <v>1785251030</v>
      </c>
      <c r="H1008" s="6" t="n">
        <v>1785260032</v>
      </c>
      <c r="J1008" s="6" t="n">
        <v>0</v>
      </c>
      <c r="K1008" s="6" t="n">
        <v>0</v>
      </c>
      <c r="L1008" s="9" t="n">
        <f aca="false">IF(AND(E1008&gt;=Scenario!$B$11,E1008&lt;Scenario!$B$12),1,0)</f>
        <v>1</v>
      </c>
      <c r="M1008" s="9" t="n">
        <f aca="false">IF(AND(L1008=1,ISNUMBER(F1008)),MAX(0,F1008-E1008)/60,"")</f>
        <v>2.85</v>
      </c>
      <c r="N1008" s="9" t="n">
        <f aca="false">IF(AND(L1008=1,ISNUMBER(G1008)),MAX(0,G1008-E1008)/60,"")</f>
        <v>0.866666666666667</v>
      </c>
      <c r="O1008" s="9" t="n">
        <f aca="false">IF(ISNUMBER(H1008),IF(AND(H1008&gt;=Scenario!$B$11,H1008&lt;Scenario!$B$12),1,0),0)</f>
        <v>1</v>
      </c>
      <c r="P1008" s="9" t="n">
        <f aca="false">IF(O1008=1,MAX(0,H1008-E1008)/60,"")</f>
        <v>150.9</v>
      </c>
      <c r="Q1008" s="9" t="n">
        <f aca="false">INDEX(Scenario!$B$18:$B$20,MATCH(B1008,Scenario!$A$18:$A$20,0))</f>
        <v>15</v>
      </c>
      <c r="R1008" s="9" t="n">
        <f aca="false">INDEX(Scenario!$C$18:$C$20,MATCH(B1008,Scenario!$A$18:$A$20,0))</f>
        <v>240</v>
      </c>
      <c r="S1008" s="9" t="n">
        <f aca="false">IF(ISNUMBER(M1008),IF(M1008&lt;=Q1008,1,0),"")</f>
        <v>1</v>
      </c>
      <c r="T1008" s="9" t="n">
        <f aca="false">IF(ISNUMBER(P1008),IF(P1008&lt;=R1008,1,0),"")</f>
        <v>1</v>
      </c>
      <c r="U1008" s="9" t="n">
        <f aca="false">IF(E1008&gt;Scenario!$B$14,0,IF(OR(AND(ISNUMBER(H1008),H1008&lt;=Scenario!$B$14),AND(ISNUMBER(I1008),I1008&lt;=Scenario!$B$14)),0,1))</f>
        <v>0</v>
      </c>
      <c r="V1008" s="9" t="n">
        <f aca="false">IF(AND(U1008=1,(Scenario!$B$14-E1008)/60&gt;R1008),1,0)</f>
        <v>0</v>
      </c>
      <c r="W1008" s="9" t="n">
        <f aca="false">IF(OR(C1008=Scenario!$B$22,C1008=Scenario!$C$22),1,0)</f>
        <v>1</v>
      </c>
      <c r="X1008" s="9" t="n">
        <f aca="false">IF(ISNUMBER(I1008),1,0)</f>
        <v>0</v>
      </c>
      <c r="Y1008" s="9" t="n">
        <f aca="false">MOD(INT(E1008/86400)+3,7)</f>
        <v>1</v>
      </c>
      <c r="Z1008" s="9" t="n">
        <f aca="false">MOD(INT(E1008/3600),24)</f>
        <v>15</v>
      </c>
      <c r="AA1008" s="6" t="s">
        <v>2261</v>
      </c>
    </row>
    <row r="1009" customFormat="false" ht="15" hidden="false" customHeight="false" outlineLevel="0" collapsed="false">
      <c r="A1009" s="6" t="s">
        <v>2262</v>
      </c>
      <c r="B1009" s="6" t="s">
        <v>43</v>
      </c>
      <c r="C1009" s="6" t="s">
        <v>249</v>
      </c>
      <c r="D1009" s="6" t="s">
        <v>171</v>
      </c>
      <c r="E1009" s="6" t="n">
        <v>1785251689</v>
      </c>
      <c r="F1009" s="6" t="n">
        <v>1785254619</v>
      </c>
      <c r="G1009" s="6" t="n">
        <v>1785254446</v>
      </c>
      <c r="H1009" s="6" t="n">
        <v>1785258340</v>
      </c>
      <c r="J1009" s="6" t="n">
        <v>0</v>
      </c>
      <c r="K1009" s="6" t="n">
        <v>0</v>
      </c>
      <c r="L1009" s="9" t="n">
        <f aca="false">IF(AND(E1009&gt;=Scenario!$B$11,E1009&lt;Scenario!$B$12),1,0)</f>
        <v>1</v>
      </c>
      <c r="M1009" s="9" t="n">
        <f aca="false">IF(AND(L1009=1,ISNUMBER(F1009)),MAX(0,F1009-E1009)/60,"")</f>
        <v>48.8333333333333</v>
      </c>
      <c r="N1009" s="9" t="n">
        <f aca="false">IF(AND(L1009=1,ISNUMBER(G1009)),MAX(0,G1009-E1009)/60,"")</f>
        <v>45.95</v>
      </c>
      <c r="O1009" s="9" t="n">
        <f aca="false">IF(ISNUMBER(H1009),IF(AND(H1009&gt;=Scenario!$B$11,H1009&lt;Scenario!$B$12),1,0),0)</f>
        <v>1</v>
      </c>
      <c r="P1009" s="9" t="n">
        <f aca="false">IF(O1009=1,MAX(0,H1009-E1009)/60,"")</f>
        <v>110.85</v>
      </c>
      <c r="Q1009" s="9" t="n">
        <f aca="false">INDEX(Scenario!$B$18:$B$20,MATCH(B1009,Scenario!$A$18:$A$20,0))</f>
        <v>60</v>
      </c>
      <c r="R1009" s="9" t="n">
        <f aca="false">INDEX(Scenario!$C$18:$C$20,MATCH(B1009,Scenario!$A$18:$A$20,0))</f>
        <v>1440</v>
      </c>
      <c r="S1009" s="9" t="n">
        <f aca="false">IF(ISNUMBER(M1009),IF(M1009&lt;=Q1009,1,0),"")</f>
        <v>1</v>
      </c>
      <c r="T1009" s="9" t="n">
        <f aca="false">IF(ISNUMBER(P1009),IF(P1009&lt;=R1009,1,0),"")</f>
        <v>1</v>
      </c>
      <c r="U1009" s="9" t="n">
        <f aca="false">IF(E1009&gt;Scenario!$B$14,0,IF(OR(AND(ISNUMBER(H1009),H1009&lt;=Scenario!$B$14),AND(ISNUMBER(I1009),I1009&lt;=Scenario!$B$14)),0,1))</f>
        <v>0</v>
      </c>
      <c r="V1009" s="9" t="n">
        <f aca="false">IF(AND(U1009=1,(Scenario!$B$14-E1009)/60&gt;R1009),1,0)</f>
        <v>0</v>
      </c>
      <c r="W1009" s="9" t="n">
        <f aca="false">IF(OR(C1009=Scenario!$B$22,C1009=Scenario!$C$22),1,0)</f>
        <v>0</v>
      </c>
      <c r="X1009" s="9" t="n">
        <f aca="false">IF(ISNUMBER(I1009),1,0)</f>
        <v>0</v>
      </c>
      <c r="Y1009" s="9" t="n">
        <f aca="false">MOD(INT(E1009/86400)+3,7)</f>
        <v>1</v>
      </c>
      <c r="Z1009" s="9" t="n">
        <f aca="false">MOD(INT(E1009/3600),24)</f>
        <v>15</v>
      </c>
      <c r="AA1009" s="6" t="s">
        <v>2263</v>
      </c>
    </row>
    <row r="1010" customFormat="false" ht="15" hidden="false" customHeight="false" outlineLevel="0" collapsed="false">
      <c r="A1010" s="6" t="s">
        <v>2264</v>
      </c>
      <c r="B1010" s="6" t="s">
        <v>44</v>
      </c>
      <c r="C1010" s="6" t="s">
        <v>249</v>
      </c>
      <c r="D1010" s="6" t="s">
        <v>172</v>
      </c>
      <c r="E1010" s="6" t="n">
        <v>1785252354</v>
      </c>
      <c r="F1010" s="6" t="n">
        <v>1785252594</v>
      </c>
      <c r="G1010" s="6" t="n">
        <v>1785252395</v>
      </c>
      <c r="H1010" s="6" t="n">
        <v>1785255523</v>
      </c>
      <c r="J1010" s="6" t="n">
        <v>0</v>
      </c>
      <c r="K1010" s="6" t="n">
        <v>0</v>
      </c>
      <c r="L1010" s="9" t="n">
        <f aca="false">IF(AND(E1010&gt;=Scenario!$B$11,E1010&lt;Scenario!$B$12),1,0)</f>
        <v>1</v>
      </c>
      <c r="M1010" s="9" t="n">
        <f aca="false">IF(AND(L1010=1,ISNUMBER(F1010)),MAX(0,F1010-E1010)/60,"")</f>
        <v>4</v>
      </c>
      <c r="N1010" s="9" t="n">
        <f aca="false">IF(AND(L1010=1,ISNUMBER(G1010)),MAX(0,G1010-E1010)/60,"")</f>
        <v>0.683333333333333</v>
      </c>
      <c r="O1010" s="9" t="n">
        <f aca="false">IF(ISNUMBER(H1010),IF(AND(H1010&gt;=Scenario!$B$11,H1010&lt;Scenario!$B$12),1,0),0)</f>
        <v>1</v>
      </c>
      <c r="P1010" s="9" t="n">
        <f aca="false">IF(O1010=1,MAX(0,H1010-E1010)/60,"")</f>
        <v>52.8166666666667</v>
      </c>
      <c r="Q1010" s="9" t="n">
        <f aca="false">INDEX(Scenario!$B$18:$B$20,MATCH(B1010,Scenario!$A$18:$A$20,0))</f>
        <v>240</v>
      </c>
      <c r="R1010" s="9" t="n">
        <f aca="false">INDEX(Scenario!$C$18:$C$20,MATCH(B1010,Scenario!$A$18:$A$20,0))</f>
        <v>4320</v>
      </c>
      <c r="S1010" s="9" t="n">
        <f aca="false">IF(ISNUMBER(M1010),IF(M1010&lt;=Q1010,1,0),"")</f>
        <v>1</v>
      </c>
      <c r="T1010" s="9" t="n">
        <f aca="false">IF(ISNUMBER(P1010),IF(P1010&lt;=R1010,1,0),"")</f>
        <v>1</v>
      </c>
      <c r="U1010" s="9" t="n">
        <f aca="false">IF(E1010&gt;Scenario!$B$14,0,IF(OR(AND(ISNUMBER(H1010),H1010&lt;=Scenario!$B$14),AND(ISNUMBER(I1010),I1010&lt;=Scenario!$B$14)),0,1))</f>
        <v>0</v>
      </c>
      <c r="V1010" s="9" t="n">
        <f aca="false">IF(AND(U1010=1,(Scenario!$B$14-E1010)/60&gt;R1010),1,0)</f>
        <v>0</v>
      </c>
      <c r="W1010" s="9" t="n">
        <f aca="false">IF(OR(C1010=Scenario!$B$22,C1010=Scenario!$C$22),1,0)</f>
        <v>0</v>
      </c>
      <c r="X1010" s="9" t="n">
        <f aca="false">IF(ISNUMBER(I1010),1,0)</f>
        <v>0</v>
      </c>
      <c r="Y1010" s="9" t="n">
        <f aca="false">MOD(INT(E1010/86400)+3,7)</f>
        <v>1</v>
      </c>
      <c r="Z1010" s="9" t="n">
        <f aca="false">MOD(INT(E1010/3600),24)</f>
        <v>15</v>
      </c>
      <c r="AA1010" s="6" t="s">
        <v>2265</v>
      </c>
    </row>
    <row r="1011" customFormat="false" ht="15" hidden="false" customHeight="false" outlineLevel="0" collapsed="false">
      <c r="A1011" s="6" t="s">
        <v>2266</v>
      </c>
      <c r="B1011" s="6" t="s">
        <v>43</v>
      </c>
      <c r="C1011" s="6" t="s">
        <v>46</v>
      </c>
      <c r="D1011" s="6" t="s">
        <v>170</v>
      </c>
      <c r="E1011" s="6" t="n">
        <v>1785252398</v>
      </c>
      <c r="F1011" s="6" t="n">
        <v>1785252557</v>
      </c>
      <c r="G1011" s="6" t="n">
        <v>1785252418</v>
      </c>
      <c r="H1011" s="6" t="n">
        <v>1785256523</v>
      </c>
      <c r="J1011" s="6" t="n">
        <v>0</v>
      </c>
      <c r="K1011" s="6" t="n">
        <v>0</v>
      </c>
      <c r="L1011" s="9" t="n">
        <f aca="false">IF(AND(E1011&gt;=Scenario!$B$11,E1011&lt;Scenario!$B$12),1,0)</f>
        <v>1</v>
      </c>
      <c r="M1011" s="9" t="n">
        <f aca="false">IF(AND(L1011=1,ISNUMBER(F1011)),MAX(0,F1011-E1011)/60,"")</f>
        <v>2.65</v>
      </c>
      <c r="N1011" s="9" t="n">
        <f aca="false">IF(AND(L1011=1,ISNUMBER(G1011)),MAX(0,G1011-E1011)/60,"")</f>
        <v>0.333333333333333</v>
      </c>
      <c r="O1011" s="9" t="n">
        <f aca="false">IF(ISNUMBER(H1011),IF(AND(H1011&gt;=Scenario!$B$11,H1011&lt;Scenario!$B$12),1,0),0)</f>
        <v>1</v>
      </c>
      <c r="P1011" s="9" t="n">
        <f aca="false">IF(O1011=1,MAX(0,H1011-E1011)/60,"")</f>
        <v>68.75</v>
      </c>
      <c r="Q1011" s="9" t="n">
        <f aca="false">INDEX(Scenario!$B$18:$B$20,MATCH(B1011,Scenario!$A$18:$A$20,0))</f>
        <v>60</v>
      </c>
      <c r="R1011" s="9" t="n">
        <f aca="false">INDEX(Scenario!$C$18:$C$20,MATCH(B1011,Scenario!$A$18:$A$20,0))</f>
        <v>1440</v>
      </c>
      <c r="S1011" s="9" t="n">
        <f aca="false">IF(ISNUMBER(M1011),IF(M1011&lt;=Q1011,1,0),"")</f>
        <v>1</v>
      </c>
      <c r="T1011" s="9" t="n">
        <f aca="false">IF(ISNUMBER(P1011),IF(P1011&lt;=R1011,1,0),"")</f>
        <v>1</v>
      </c>
      <c r="U1011" s="9" t="n">
        <f aca="false">IF(E1011&gt;Scenario!$B$14,0,IF(OR(AND(ISNUMBER(H1011),H1011&lt;=Scenario!$B$14),AND(ISNUMBER(I1011),I1011&lt;=Scenario!$B$14)),0,1))</f>
        <v>0</v>
      </c>
      <c r="V1011" s="9" t="n">
        <f aca="false">IF(AND(U1011=1,(Scenario!$B$14-E1011)/60&gt;R1011),1,0)</f>
        <v>0</v>
      </c>
      <c r="W1011" s="9" t="n">
        <f aca="false">IF(OR(C1011=Scenario!$B$22,C1011=Scenario!$C$22),1,0)</f>
        <v>1</v>
      </c>
      <c r="X1011" s="9" t="n">
        <f aca="false">IF(ISNUMBER(I1011),1,0)</f>
        <v>0</v>
      </c>
      <c r="Y1011" s="9" t="n">
        <f aca="false">MOD(INT(E1011/86400)+3,7)</f>
        <v>1</v>
      </c>
      <c r="Z1011" s="9" t="n">
        <f aca="false">MOD(INT(E1011/3600),24)</f>
        <v>15</v>
      </c>
      <c r="AA1011" s="6" t="s">
        <v>2267</v>
      </c>
    </row>
    <row r="1012" customFormat="false" ht="15" hidden="false" customHeight="false" outlineLevel="0" collapsed="false">
      <c r="A1012" s="6" t="s">
        <v>2268</v>
      </c>
      <c r="B1012" s="6" t="s">
        <v>44</v>
      </c>
      <c r="C1012" s="6" t="s">
        <v>46</v>
      </c>
      <c r="D1012" s="6" t="s">
        <v>172</v>
      </c>
      <c r="E1012" s="6" t="n">
        <v>1785252927</v>
      </c>
      <c r="I1012" s="6" t="n">
        <v>1785253794</v>
      </c>
      <c r="J1012" s="6" t="n">
        <v>0</v>
      </c>
      <c r="K1012" s="6" t="n">
        <v>0</v>
      </c>
      <c r="L1012" s="9" t="n">
        <f aca="false">IF(AND(E1012&gt;=Scenario!$B$11,E1012&lt;Scenario!$B$12),1,0)</f>
        <v>1</v>
      </c>
      <c r="M1012" s="0" t="str">
        <f aca="false">IF(AND(L1012=1,ISNUMBER(F1012)),MAX(0,F1012-E1012)/60,"")</f>
        <v/>
      </c>
      <c r="N1012" s="0" t="str">
        <f aca="false">IF(AND(L1012=1,ISNUMBER(G1012)),MAX(0,G1012-E1012)/60,"")</f>
        <v/>
      </c>
      <c r="O1012" s="9" t="n">
        <f aca="false">IF(ISNUMBER(H1012),IF(AND(H1012&gt;=Scenario!$B$11,H1012&lt;Scenario!$B$12),1,0),0)</f>
        <v>0</v>
      </c>
      <c r="P1012" s="0" t="str">
        <f aca="false">IF(O1012=1,MAX(0,H1012-E1012)/60,"")</f>
        <v/>
      </c>
      <c r="Q1012" s="9" t="n">
        <f aca="false">INDEX(Scenario!$B$18:$B$20,MATCH(B1012,Scenario!$A$18:$A$20,0))</f>
        <v>240</v>
      </c>
      <c r="R1012" s="9" t="n">
        <f aca="false">INDEX(Scenario!$C$18:$C$20,MATCH(B1012,Scenario!$A$18:$A$20,0))</f>
        <v>4320</v>
      </c>
      <c r="S1012" s="0" t="str">
        <f aca="false">IF(ISNUMBER(M1012),IF(M1012&lt;=Q1012,1,0),"")</f>
        <v/>
      </c>
      <c r="T1012" s="0" t="str">
        <f aca="false">IF(ISNUMBER(P1012),IF(P1012&lt;=R1012,1,0),"")</f>
        <v/>
      </c>
      <c r="U1012" s="9" t="n">
        <f aca="false">IF(E1012&gt;Scenario!$B$14,0,IF(OR(AND(ISNUMBER(H1012),H1012&lt;=Scenario!$B$14),AND(ISNUMBER(I1012),I1012&lt;=Scenario!$B$14)),0,1))</f>
        <v>0</v>
      </c>
      <c r="V1012" s="9" t="n">
        <f aca="false">IF(AND(U1012=1,(Scenario!$B$14-E1012)/60&gt;R1012),1,0)</f>
        <v>0</v>
      </c>
      <c r="W1012" s="9" t="n">
        <f aca="false">IF(OR(C1012=Scenario!$B$22,C1012=Scenario!$C$22),1,0)</f>
        <v>1</v>
      </c>
      <c r="X1012" s="9" t="n">
        <f aca="false">IF(ISNUMBER(I1012),1,0)</f>
        <v>1</v>
      </c>
      <c r="Y1012" s="9" t="n">
        <f aca="false">MOD(INT(E1012/86400)+3,7)</f>
        <v>1</v>
      </c>
      <c r="Z1012" s="9" t="n">
        <f aca="false">MOD(INT(E1012/3600),24)</f>
        <v>15</v>
      </c>
      <c r="AA1012" s="6" t="s">
        <v>2269</v>
      </c>
    </row>
    <row r="1013" customFormat="false" ht="15" hidden="false" customHeight="false" outlineLevel="0" collapsed="false">
      <c r="A1013" s="6" t="s">
        <v>2270</v>
      </c>
      <c r="B1013" s="6" t="s">
        <v>44</v>
      </c>
      <c r="C1013" s="6" t="s">
        <v>249</v>
      </c>
      <c r="D1013" s="6" t="s">
        <v>170</v>
      </c>
      <c r="E1013" s="6" t="n">
        <v>1785253123</v>
      </c>
      <c r="F1013" s="6" t="n">
        <v>1785253359</v>
      </c>
      <c r="G1013" s="6" t="n">
        <v>1785253154</v>
      </c>
      <c r="H1013" s="6" t="n">
        <v>1785254221</v>
      </c>
      <c r="J1013" s="6" t="n">
        <v>0</v>
      </c>
      <c r="K1013" s="6" t="n">
        <v>0</v>
      </c>
      <c r="L1013" s="9" t="n">
        <f aca="false">IF(AND(E1013&gt;=Scenario!$B$11,E1013&lt;Scenario!$B$12),1,0)</f>
        <v>1</v>
      </c>
      <c r="M1013" s="9" t="n">
        <f aca="false">IF(AND(L1013=1,ISNUMBER(F1013)),MAX(0,F1013-E1013)/60,"")</f>
        <v>3.93333333333333</v>
      </c>
      <c r="N1013" s="9" t="n">
        <f aca="false">IF(AND(L1013=1,ISNUMBER(G1013)),MAX(0,G1013-E1013)/60,"")</f>
        <v>0.516666666666667</v>
      </c>
      <c r="O1013" s="9" t="n">
        <f aca="false">IF(ISNUMBER(H1013),IF(AND(H1013&gt;=Scenario!$B$11,H1013&lt;Scenario!$B$12),1,0),0)</f>
        <v>1</v>
      </c>
      <c r="P1013" s="9" t="n">
        <f aca="false">IF(O1013=1,MAX(0,H1013-E1013)/60,"")</f>
        <v>18.3</v>
      </c>
      <c r="Q1013" s="9" t="n">
        <f aca="false">INDEX(Scenario!$B$18:$B$20,MATCH(B1013,Scenario!$A$18:$A$20,0))</f>
        <v>240</v>
      </c>
      <c r="R1013" s="9" t="n">
        <f aca="false">INDEX(Scenario!$C$18:$C$20,MATCH(B1013,Scenario!$A$18:$A$20,0))</f>
        <v>4320</v>
      </c>
      <c r="S1013" s="9" t="n">
        <f aca="false">IF(ISNUMBER(M1013),IF(M1013&lt;=Q1013,1,0),"")</f>
        <v>1</v>
      </c>
      <c r="T1013" s="9" t="n">
        <f aca="false">IF(ISNUMBER(P1013),IF(P1013&lt;=R1013,1,0),"")</f>
        <v>1</v>
      </c>
      <c r="U1013" s="9" t="n">
        <f aca="false">IF(E1013&gt;Scenario!$B$14,0,IF(OR(AND(ISNUMBER(H1013),H1013&lt;=Scenario!$B$14),AND(ISNUMBER(I1013),I1013&lt;=Scenario!$B$14)),0,1))</f>
        <v>0</v>
      </c>
      <c r="V1013" s="9" t="n">
        <f aca="false">IF(AND(U1013=1,(Scenario!$B$14-E1013)/60&gt;R1013),1,0)</f>
        <v>0</v>
      </c>
      <c r="W1013" s="9" t="n">
        <f aca="false">IF(OR(C1013=Scenario!$B$22,C1013=Scenario!$C$22),1,0)</f>
        <v>0</v>
      </c>
      <c r="X1013" s="9" t="n">
        <f aca="false">IF(ISNUMBER(I1013),1,0)</f>
        <v>0</v>
      </c>
      <c r="Y1013" s="9" t="n">
        <f aca="false">MOD(INT(E1013/86400)+3,7)</f>
        <v>1</v>
      </c>
      <c r="Z1013" s="9" t="n">
        <f aca="false">MOD(INT(E1013/3600),24)</f>
        <v>15</v>
      </c>
      <c r="AA1013" s="6" t="s">
        <v>2271</v>
      </c>
    </row>
    <row r="1014" customFormat="false" ht="15" hidden="false" customHeight="false" outlineLevel="0" collapsed="false">
      <c r="A1014" s="6" t="s">
        <v>2272</v>
      </c>
      <c r="B1014" s="6" t="s">
        <v>44</v>
      </c>
      <c r="C1014" s="6" t="s">
        <v>288</v>
      </c>
      <c r="D1014" s="6" t="s">
        <v>170</v>
      </c>
      <c r="E1014" s="6" t="n">
        <v>1785253230</v>
      </c>
      <c r="F1014" s="6" t="n">
        <v>1785254645</v>
      </c>
      <c r="G1014" s="6" t="n">
        <v>1785254422</v>
      </c>
      <c r="H1014" s="6" t="n">
        <v>1785255415</v>
      </c>
      <c r="J1014" s="6" t="n">
        <v>0</v>
      </c>
      <c r="K1014" s="6" t="n">
        <v>0</v>
      </c>
      <c r="L1014" s="9" t="n">
        <f aca="false">IF(AND(E1014&gt;=Scenario!$B$11,E1014&lt;Scenario!$B$12),1,0)</f>
        <v>1</v>
      </c>
      <c r="M1014" s="9" t="n">
        <f aca="false">IF(AND(L1014=1,ISNUMBER(F1014)),MAX(0,F1014-E1014)/60,"")</f>
        <v>23.5833333333333</v>
      </c>
      <c r="N1014" s="9" t="n">
        <f aca="false">IF(AND(L1014=1,ISNUMBER(G1014)),MAX(0,G1014-E1014)/60,"")</f>
        <v>19.8666666666667</v>
      </c>
      <c r="O1014" s="9" t="n">
        <f aca="false">IF(ISNUMBER(H1014),IF(AND(H1014&gt;=Scenario!$B$11,H1014&lt;Scenario!$B$12),1,0),0)</f>
        <v>1</v>
      </c>
      <c r="P1014" s="9" t="n">
        <f aca="false">IF(O1014=1,MAX(0,H1014-E1014)/60,"")</f>
        <v>36.4166666666667</v>
      </c>
      <c r="Q1014" s="9" t="n">
        <f aca="false">INDEX(Scenario!$B$18:$B$20,MATCH(B1014,Scenario!$A$18:$A$20,0))</f>
        <v>240</v>
      </c>
      <c r="R1014" s="9" t="n">
        <f aca="false">INDEX(Scenario!$C$18:$C$20,MATCH(B1014,Scenario!$A$18:$A$20,0))</f>
        <v>4320</v>
      </c>
      <c r="S1014" s="9" t="n">
        <f aca="false">IF(ISNUMBER(M1014),IF(M1014&lt;=Q1014,1,0),"")</f>
        <v>1</v>
      </c>
      <c r="T1014" s="9" t="n">
        <f aca="false">IF(ISNUMBER(P1014),IF(P1014&lt;=R1014,1,0),"")</f>
        <v>1</v>
      </c>
      <c r="U1014" s="9" t="n">
        <f aca="false">IF(E1014&gt;Scenario!$B$14,0,IF(OR(AND(ISNUMBER(H1014),H1014&lt;=Scenario!$B$14),AND(ISNUMBER(I1014),I1014&lt;=Scenario!$B$14)),0,1))</f>
        <v>0</v>
      </c>
      <c r="V1014" s="9" t="n">
        <f aca="false">IF(AND(U1014=1,(Scenario!$B$14-E1014)/60&gt;R1014),1,0)</f>
        <v>0</v>
      </c>
      <c r="W1014" s="9" t="n">
        <f aca="false">IF(OR(C1014=Scenario!$B$22,C1014=Scenario!$C$22),1,0)</f>
        <v>0</v>
      </c>
      <c r="X1014" s="9" t="n">
        <f aca="false">IF(ISNUMBER(I1014),1,0)</f>
        <v>0</v>
      </c>
      <c r="Y1014" s="9" t="n">
        <f aca="false">MOD(INT(E1014/86400)+3,7)</f>
        <v>1</v>
      </c>
      <c r="Z1014" s="9" t="n">
        <f aca="false">MOD(INT(E1014/3600),24)</f>
        <v>15</v>
      </c>
      <c r="AA1014" s="6" t="s">
        <v>2273</v>
      </c>
    </row>
    <row r="1015" customFormat="false" ht="15" hidden="false" customHeight="false" outlineLevel="0" collapsed="false">
      <c r="A1015" s="6" t="s">
        <v>2274</v>
      </c>
      <c r="B1015" s="6" t="s">
        <v>44</v>
      </c>
      <c r="C1015" s="6" t="s">
        <v>249</v>
      </c>
      <c r="D1015" s="6" t="s">
        <v>170</v>
      </c>
      <c r="E1015" s="6" t="n">
        <v>1785253257</v>
      </c>
      <c r="F1015" s="6" t="n">
        <v>1785254578</v>
      </c>
      <c r="G1015" s="6" t="n">
        <v>1785254428</v>
      </c>
      <c r="H1015" s="6" t="n">
        <v>1785255970</v>
      </c>
      <c r="J1015" s="6" t="n">
        <v>0</v>
      </c>
      <c r="K1015" s="6" t="n">
        <v>0</v>
      </c>
      <c r="L1015" s="9" t="n">
        <f aca="false">IF(AND(E1015&gt;=Scenario!$B$11,E1015&lt;Scenario!$B$12),1,0)</f>
        <v>1</v>
      </c>
      <c r="M1015" s="9" t="n">
        <f aca="false">IF(AND(L1015=1,ISNUMBER(F1015)),MAX(0,F1015-E1015)/60,"")</f>
        <v>22.0166666666667</v>
      </c>
      <c r="N1015" s="9" t="n">
        <f aca="false">IF(AND(L1015=1,ISNUMBER(G1015)),MAX(0,G1015-E1015)/60,"")</f>
        <v>19.5166666666667</v>
      </c>
      <c r="O1015" s="9" t="n">
        <f aca="false">IF(ISNUMBER(H1015),IF(AND(H1015&gt;=Scenario!$B$11,H1015&lt;Scenario!$B$12),1,0),0)</f>
        <v>1</v>
      </c>
      <c r="P1015" s="9" t="n">
        <f aca="false">IF(O1015=1,MAX(0,H1015-E1015)/60,"")</f>
        <v>45.2166666666667</v>
      </c>
      <c r="Q1015" s="9" t="n">
        <f aca="false">INDEX(Scenario!$B$18:$B$20,MATCH(B1015,Scenario!$A$18:$A$20,0))</f>
        <v>240</v>
      </c>
      <c r="R1015" s="9" t="n">
        <f aca="false">INDEX(Scenario!$C$18:$C$20,MATCH(B1015,Scenario!$A$18:$A$20,0))</f>
        <v>4320</v>
      </c>
      <c r="S1015" s="9" t="n">
        <f aca="false">IF(ISNUMBER(M1015),IF(M1015&lt;=Q1015,1,0),"")</f>
        <v>1</v>
      </c>
      <c r="T1015" s="9" t="n">
        <f aca="false">IF(ISNUMBER(P1015),IF(P1015&lt;=R1015,1,0),"")</f>
        <v>1</v>
      </c>
      <c r="U1015" s="9" t="n">
        <f aca="false">IF(E1015&gt;Scenario!$B$14,0,IF(OR(AND(ISNUMBER(H1015),H1015&lt;=Scenario!$B$14),AND(ISNUMBER(I1015),I1015&lt;=Scenario!$B$14)),0,1))</f>
        <v>0</v>
      </c>
      <c r="V1015" s="9" t="n">
        <f aca="false">IF(AND(U1015=1,(Scenario!$B$14-E1015)/60&gt;R1015),1,0)</f>
        <v>0</v>
      </c>
      <c r="W1015" s="9" t="n">
        <f aca="false">IF(OR(C1015=Scenario!$B$22,C1015=Scenario!$C$22),1,0)</f>
        <v>0</v>
      </c>
      <c r="X1015" s="9" t="n">
        <f aca="false">IF(ISNUMBER(I1015),1,0)</f>
        <v>0</v>
      </c>
      <c r="Y1015" s="9" t="n">
        <f aca="false">MOD(INT(E1015/86400)+3,7)</f>
        <v>1</v>
      </c>
      <c r="Z1015" s="9" t="n">
        <f aca="false">MOD(INT(E1015/3600),24)</f>
        <v>15</v>
      </c>
      <c r="AA1015" s="6" t="s">
        <v>2275</v>
      </c>
    </row>
    <row r="1016" customFormat="false" ht="15" hidden="false" customHeight="false" outlineLevel="0" collapsed="false">
      <c r="A1016" s="6" t="s">
        <v>2276</v>
      </c>
      <c r="B1016" s="6" t="s">
        <v>44</v>
      </c>
      <c r="C1016" s="6" t="s">
        <v>288</v>
      </c>
      <c r="D1016" s="6" t="s">
        <v>170</v>
      </c>
      <c r="E1016" s="6" t="n">
        <v>1785255455</v>
      </c>
      <c r="F1016" s="6" t="n">
        <v>1785255640</v>
      </c>
      <c r="G1016" s="6" t="n">
        <v>1785255487</v>
      </c>
      <c r="H1016" s="6" t="n">
        <v>1785256988</v>
      </c>
      <c r="J1016" s="6" t="n">
        <v>0</v>
      </c>
      <c r="K1016" s="6" t="n">
        <v>0</v>
      </c>
      <c r="L1016" s="9" t="n">
        <f aca="false">IF(AND(E1016&gt;=Scenario!$B$11,E1016&lt;Scenario!$B$12),1,0)</f>
        <v>1</v>
      </c>
      <c r="M1016" s="9" t="n">
        <f aca="false">IF(AND(L1016=1,ISNUMBER(F1016)),MAX(0,F1016-E1016)/60,"")</f>
        <v>3.08333333333333</v>
      </c>
      <c r="N1016" s="9" t="n">
        <f aca="false">IF(AND(L1016=1,ISNUMBER(G1016)),MAX(0,G1016-E1016)/60,"")</f>
        <v>0.533333333333333</v>
      </c>
      <c r="O1016" s="9" t="n">
        <f aca="false">IF(ISNUMBER(H1016),IF(AND(H1016&gt;=Scenario!$B$11,H1016&lt;Scenario!$B$12),1,0),0)</f>
        <v>1</v>
      </c>
      <c r="P1016" s="9" t="n">
        <f aca="false">IF(O1016=1,MAX(0,H1016-E1016)/60,"")</f>
        <v>25.55</v>
      </c>
      <c r="Q1016" s="9" t="n">
        <f aca="false">INDEX(Scenario!$B$18:$B$20,MATCH(B1016,Scenario!$A$18:$A$20,0))</f>
        <v>240</v>
      </c>
      <c r="R1016" s="9" t="n">
        <f aca="false">INDEX(Scenario!$C$18:$C$20,MATCH(B1016,Scenario!$A$18:$A$20,0))</f>
        <v>4320</v>
      </c>
      <c r="S1016" s="9" t="n">
        <f aca="false">IF(ISNUMBER(M1016),IF(M1016&lt;=Q1016,1,0),"")</f>
        <v>1</v>
      </c>
      <c r="T1016" s="9" t="n">
        <f aca="false">IF(ISNUMBER(P1016),IF(P1016&lt;=R1016,1,0),"")</f>
        <v>1</v>
      </c>
      <c r="U1016" s="9" t="n">
        <f aca="false">IF(E1016&gt;Scenario!$B$14,0,IF(OR(AND(ISNUMBER(H1016),H1016&lt;=Scenario!$B$14),AND(ISNUMBER(I1016),I1016&lt;=Scenario!$B$14)),0,1))</f>
        <v>0</v>
      </c>
      <c r="V1016" s="9" t="n">
        <f aca="false">IF(AND(U1016=1,(Scenario!$B$14-E1016)/60&gt;R1016),1,0)</f>
        <v>0</v>
      </c>
      <c r="W1016" s="9" t="n">
        <f aca="false">IF(OR(C1016=Scenario!$B$22,C1016=Scenario!$C$22),1,0)</f>
        <v>0</v>
      </c>
      <c r="X1016" s="9" t="n">
        <f aca="false">IF(ISNUMBER(I1016),1,0)</f>
        <v>0</v>
      </c>
      <c r="Y1016" s="9" t="n">
        <f aca="false">MOD(INT(E1016/86400)+3,7)</f>
        <v>1</v>
      </c>
      <c r="Z1016" s="9" t="n">
        <f aca="false">MOD(INT(E1016/3600),24)</f>
        <v>16</v>
      </c>
      <c r="AA1016" s="6" t="s">
        <v>2277</v>
      </c>
    </row>
    <row r="1017" customFormat="false" ht="15" hidden="false" customHeight="false" outlineLevel="0" collapsed="false">
      <c r="A1017" s="6" t="s">
        <v>2278</v>
      </c>
      <c r="B1017" s="6" t="s">
        <v>43</v>
      </c>
      <c r="C1017" s="6" t="s">
        <v>46</v>
      </c>
      <c r="D1017" s="6" t="s">
        <v>170</v>
      </c>
      <c r="E1017" s="6" t="n">
        <v>1785256874</v>
      </c>
      <c r="F1017" s="6" t="n">
        <v>1785257076</v>
      </c>
      <c r="G1017" s="6" t="n">
        <v>1785256920</v>
      </c>
      <c r="H1017" s="6" t="n">
        <v>1785257934</v>
      </c>
      <c r="J1017" s="6" t="n">
        <v>0</v>
      </c>
      <c r="K1017" s="6" t="n">
        <v>0</v>
      </c>
      <c r="L1017" s="9" t="n">
        <f aca="false">IF(AND(E1017&gt;=Scenario!$B$11,E1017&lt;Scenario!$B$12),1,0)</f>
        <v>1</v>
      </c>
      <c r="M1017" s="9" t="n">
        <f aca="false">IF(AND(L1017=1,ISNUMBER(F1017)),MAX(0,F1017-E1017)/60,"")</f>
        <v>3.36666666666667</v>
      </c>
      <c r="N1017" s="9" t="n">
        <f aca="false">IF(AND(L1017=1,ISNUMBER(G1017)),MAX(0,G1017-E1017)/60,"")</f>
        <v>0.766666666666667</v>
      </c>
      <c r="O1017" s="9" t="n">
        <f aca="false">IF(ISNUMBER(H1017),IF(AND(H1017&gt;=Scenario!$B$11,H1017&lt;Scenario!$B$12),1,0),0)</f>
        <v>1</v>
      </c>
      <c r="P1017" s="9" t="n">
        <f aca="false">IF(O1017=1,MAX(0,H1017-E1017)/60,"")</f>
        <v>17.6666666666667</v>
      </c>
      <c r="Q1017" s="9" t="n">
        <f aca="false">INDEX(Scenario!$B$18:$B$20,MATCH(B1017,Scenario!$A$18:$A$20,0))</f>
        <v>60</v>
      </c>
      <c r="R1017" s="9" t="n">
        <f aca="false">INDEX(Scenario!$C$18:$C$20,MATCH(B1017,Scenario!$A$18:$A$20,0))</f>
        <v>1440</v>
      </c>
      <c r="S1017" s="9" t="n">
        <f aca="false">IF(ISNUMBER(M1017),IF(M1017&lt;=Q1017,1,0),"")</f>
        <v>1</v>
      </c>
      <c r="T1017" s="9" t="n">
        <f aca="false">IF(ISNUMBER(P1017),IF(P1017&lt;=R1017,1,0),"")</f>
        <v>1</v>
      </c>
      <c r="U1017" s="9" t="n">
        <f aca="false">IF(E1017&gt;Scenario!$B$14,0,IF(OR(AND(ISNUMBER(H1017),H1017&lt;=Scenario!$B$14),AND(ISNUMBER(I1017),I1017&lt;=Scenario!$B$14)),0,1))</f>
        <v>0</v>
      </c>
      <c r="V1017" s="9" t="n">
        <f aca="false">IF(AND(U1017=1,(Scenario!$B$14-E1017)/60&gt;R1017),1,0)</f>
        <v>0</v>
      </c>
      <c r="W1017" s="9" t="n">
        <f aca="false">IF(OR(C1017=Scenario!$B$22,C1017=Scenario!$C$22),1,0)</f>
        <v>1</v>
      </c>
      <c r="X1017" s="9" t="n">
        <f aca="false">IF(ISNUMBER(I1017),1,0)</f>
        <v>0</v>
      </c>
      <c r="Y1017" s="9" t="n">
        <f aca="false">MOD(INT(E1017/86400)+3,7)</f>
        <v>1</v>
      </c>
      <c r="Z1017" s="9" t="n">
        <f aca="false">MOD(INT(E1017/3600),24)</f>
        <v>16</v>
      </c>
      <c r="AA1017" s="6" t="s">
        <v>2279</v>
      </c>
    </row>
    <row r="1018" customFormat="false" ht="15" hidden="false" customHeight="false" outlineLevel="0" collapsed="false">
      <c r="A1018" s="6" t="s">
        <v>2280</v>
      </c>
      <c r="B1018" s="6" t="s">
        <v>43</v>
      </c>
      <c r="C1018" s="6" t="s">
        <v>288</v>
      </c>
      <c r="D1018" s="6" t="s">
        <v>170</v>
      </c>
      <c r="E1018" s="6" t="n">
        <v>1785257863</v>
      </c>
      <c r="F1018" s="6" t="n">
        <v>1785258024</v>
      </c>
      <c r="G1018" s="6" t="n">
        <v>1785257910</v>
      </c>
      <c r="H1018" s="6" t="n">
        <v>1785259230</v>
      </c>
      <c r="J1018" s="6" t="n">
        <v>0</v>
      </c>
      <c r="K1018" s="6" t="n">
        <v>0</v>
      </c>
      <c r="L1018" s="9" t="n">
        <f aca="false">IF(AND(E1018&gt;=Scenario!$B$11,E1018&lt;Scenario!$B$12),1,0)</f>
        <v>1</v>
      </c>
      <c r="M1018" s="9" t="n">
        <f aca="false">IF(AND(L1018=1,ISNUMBER(F1018)),MAX(0,F1018-E1018)/60,"")</f>
        <v>2.68333333333333</v>
      </c>
      <c r="N1018" s="9" t="n">
        <f aca="false">IF(AND(L1018=1,ISNUMBER(G1018)),MAX(0,G1018-E1018)/60,"")</f>
        <v>0.783333333333333</v>
      </c>
      <c r="O1018" s="9" t="n">
        <f aca="false">IF(ISNUMBER(H1018),IF(AND(H1018&gt;=Scenario!$B$11,H1018&lt;Scenario!$B$12),1,0),0)</f>
        <v>1</v>
      </c>
      <c r="P1018" s="9" t="n">
        <f aca="false">IF(O1018=1,MAX(0,H1018-E1018)/60,"")</f>
        <v>22.7833333333333</v>
      </c>
      <c r="Q1018" s="9" t="n">
        <f aca="false">INDEX(Scenario!$B$18:$B$20,MATCH(B1018,Scenario!$A$18:$A$20,0))</f>
        <v>60</v>
      </c>
      <c r="R1018" s="9" t="n">
        <f aca="false">INDEX(Scenario!$C$18:$C$20,MATCH(B1018,Scenario!$A$18:$A$20,0))</f>
        <v>1440</v>
      </c>
      <c r="S1018" s="9" t="n">
        <f aca="false">IF(ISNUMBER(M1018),IF(M1018&lt;=Q1018,1,0),"")</f>
        <v>1</v>
      </c>
      <c r="T1018" s="9" t="n">
        <f aca="false">IF(ISNUMBER(P1018),IF(P1018&lt;=R1018,1,0),"")</f>
        <v>1</v>
      </c>
      <c r="U1018" s="9" t="n">
        <f aca="false">IF(E1018&gt;Scenario!$B$14,0,IF(OR(AND(ISNUMBER(H1018),H1018&lt;=Scenario!$B$14),AND(ISNUMBER(I1018),I1018&lt;=Scenario!$B$14)),0,1))</f>
        <v>0</v>
      </c>
      <c r="V1018" s="9" t="n">
        <f aca="false">IF(AND(U1018=1,(Scenario!$B$14-E1018)/60&gt;R1018),1,0)</f>
        <v>0</v>
      </c>
      <c r="W1018" s="9" t="n">
        <f aca="false">IF(OR(C1018=Scenario!$B$22,C1018=Scenario!$C$22),1,0)</f>
        <v>0</v>
      </c>
      <c r="X1018" s="9" t="n">
        <f aca="false">IF(ISNUMBER(I1018),1,0)</f>
        <v>0</v>
      </c>
      <c r="Y1018" s="9" t="n">
        <f aca="false">MOD(INT(E1018/86400)+3,7)</f>
        <v>1</v>
      </c>
      <c r="Z1018" s="9" t="n">
        <f aca="false">MOD(INT(E1018/3600),24)</f>
        <v>16</v>
      </c>
      <c r="AA1018" s="6" t="s">
        <v>2281</v>
      </c>
    </row>
    <row r="1019" customFormat="false" ht="15" hidden="false" customHeight="false" outlineLevel="0" collapsed="false">
      <c r="A1019" s="6" t="s">
        <v>2282</v>
      </c>
      <c r="B1019" s="6" t="s">
        <v>44</v>
      </c>
      <c r="C1019" s="6" t="s">
        <v>249</v>
      </c>
      <c r="D1019" s="6" t="s">
        <v>170</v>
      </c>
      <c r="E1019" s="6" t="n">
        <v>1785258602</v>
      </c>
      <c r="F1019" s="6" t="n">
        <v>1785258823</v>
      </c>
      <c r="G1019" s="6" t="n">
        <v>1785258628</v>
      </c>
      <c r="H1019" s="6" t="n">
        <v>1785301705</v>
      </c>
      <c r="J1019" s="6" t="n">
        <v>1</v>
      </c>
      <c r="K1019" s="6" t="n">
        <v>0</v>
      </c>
      <c r="L1019" s="9" t="n">
        <f aca="false">IF(AND(E1019&gt;=Scenario!$B$11,E1019&lt;Scenario!$B$12),1,0)</f>
        <v>1</v>
      </c>
      <c r="M1019" s="9" t="n">
        <f aca="false">IF(AND(L1019=1,ISNUMBER(F1019)),MAX(0,F1019-E1019)/60,"")</f>
        <v>3.68333333333333</v>
      </c>
      <c r="N1019" s="9" t="n">
        <f aca="false">IF(AND(L1019=1,ISNUMBER(G1019)),MAX(0,G1019-E1019)/60,"")</f>
        <v>0.433333333333333</v>
      </c>
      <c r="O1019" s="9" t="n">
        <f aca="false">IF(ISNUMBER(H1019),IF(AND(H1019&gt;=Scenario!$B$11,H1019&lt;Scenario!$B$12),1,0),0)</f>
        <v>1</v>
      </c>
      <c r="P1019" s="9" t="n">
        <f aca="false">IF(O1019=1,MAX(0,H1019-E1019)/60,"")</f>
        <v>718.383333333333</v>
      </c>
      <c r="Q1019" s="9" t="n">
        <f aca="false">INDEX(Scenario!$B$18:$B$20,MATCH(B1019,Scenario!$A$18:$A$20,0))</f>
        <v>240</v>
      </c>
      <c r="R1019" s="9" t="n">
        <f aca="false">INDEX(Scenario!$C$18:$C$20,MATCH(B1019,Scenario!$A$18:$A$20,0))</f>
        <v>4320</v>
      </c>
      <c r="S1019" s="9" t="n">
        <f aca="false">IF(ISNUMBER(M1019),IF(M1019&lt;=Q1019,1,0),"")</f>
        <v>1</v>
      </c>
      <c r="T1019" s="9" t="n">
        <f aca="false">IF(ISNUMBER(P1019),IF(P1019&lt;=R1019,1,0),"")</f>
        <v>1</v>
      </c>
      <c r="U1019" s="9" t="n">
        <f aca="false">IF(E1019&gt;Scenario!$B$14,0,IF(OR(AND(ISNUMBER(H1019),H1019&lt;=Scenario!$B$14),AND(ISNUMBER(I1019),I1019&lt;=Scenario!$B$14)),0,1))</f>
        <v>0</v>
      </c>
      <c r="V1019" s="9" t="n">
        <f aca="false">IF(AND(U1019=1,(Scenario!$B$14-E1019)/60&gt;R1019),1,0)</f>
        <v>0</v>
      </c>
      <c r="W1019" s="9" t="n">
        <f aca="false">IF(OR(C1019=Scenario!$B$22,C1019=Scenario!$C$22),1,0)</f>
        <v>0</v>
      </c>
      <c r="X1019" s="9" t="n">
        <f aca="false">IF(ISNUMBER(I1019),1,0)</f>
        <v>0</v>
      </c>
      <c r="Y1019" s="9" t="n">
        <f aca="false">MOD(INT(E1019/86400)+3,7)</f>
        <v>1</v>
      </c>
      <c r="Z1019" s="9" t="n">
        <f aca="false">MOD(INT(E1019/3600),24)</f>
        <v>17</v>
      </c>
      <c r="AA1019" s="6" t="s">
        <v>2283</v>
      </c>
    </row>
    <row r="1020" customFormat="false" ht="15" hidden="false" customHeight="false" outlineLevel="0" collapsed="false">
      <c r="A1020" s="6" t="s">
        <v>2284</v>
      </c>
      <c r="B1020" s="6" t="s">
        <v>44</v>
      </c>
      <c r="C1020" s="6" t="s">
        <v>249</v>
      </c>
      <c r="D1020" s="6" t="s">
        <v>172</v>
      </c>
      <c r="E1020" s="6" t="n">
        <v>1785259992</v>
      </c>
      <c r="F1020" s="6" t="n">
        <v>1785260120</v>
      </c>
      <c r="G1020" s="6" t="n">
        <v>1785260022</v>
      </c>
      <c r="H1020" s="6" t="n">
        <v>1785264087</v>
      </c>
      <c r="J1020" s="6" t="n">
        <v>0</v>
      </c>
      <c r="K1020" s="6" t="n">
        <v>0</v>
      </c>
      <c r="L1020" s="9" t="n">
        <f aca="false">IF(AND(E1020&gt;=Scenario!$B$11,E1020&lt;Scenario!$B$12),1,0)</f>
        <v>1</v>
      </c>
      <c r="M1020" s="9" t="n">
        <f aca="false">IF(AND(L1020=1,ISNUMBER(F1020)),MAX(0,F1020-E1020)/60,"")</f>
        <v>2.13333333333333</v>
      </c>
      <c r="N1020" s="9" t="n">
        <f aca="false">IF(AND(L1020=1,ISNUMBER(G1020)),MAX(0,G1020-E1020)/60,"")</f>
        <v>0.5</v>
      </c>
      <c r="O1020" s="9" t="n">
        <f aca="false">IF(ISNUMBER(H1020),IF(AND(H1020&gt;=Scenario!$B$11,H1020&lt;Scenario!$B$12),1,0),0)</f>
        <v>1</v>
      </c>
      <c r="P1020" s="9" t="n">
        <f aca="false">IF(O1020=1,MAX(0,H1020-E1020)/60,"")</f>
        <v>68.25</v>
      </c>
      <c r="Q1020" s="9" t="n">
        <f aca="false">INDEX(Scenario!$B$18:$B$20,MATCH(B1020,Scenario!$A$18:$A$20,0))</f>
        <v>240</v>
      </c>
      <c r="R1020" s="9" t="n">
        <f aca="false">INDEX(Scenario!$C$18:$C$20,MATCH(B1020,Scenario!$A$18:$A$20,0))</f>
        <v>4320</v>
      </c>
      <c r="S1020" s="9" t="n">
        <f aca="false">IF(ISNUMBER(M1020),IF(M1020&lt;=Q1020,1,0),"")</f>
        <v>1</v>
      </c>
      <c r="T1020" s="9" t="n">
        <f aca="false">IF(ISNUMBER(P1020),IF(P1020&lt;=R1020,1,0),"")</f>
        <v>1</v>
      </c>
      <c r="U1020" s="9" t="n">
        <f aca="false">IF(E1020&gt;Scenario!$B$14,0,IF(OR(AND(ISNUMBER(H1020),H1020&lt;=Scenario!$B$14),AND(ISNUMBER(I1020),I1020&lt;=Scenario!$B$14)),0,1))</f>
        <v>0</v>
      </c>
      <c r="V1020" s="9" t="n">
        <f aca="false">IF(AND(U1020=1,(Scenario!$B$14-E1020)/60&gt;R1020),1,0)</f>
        <v>0</v>
      </c>
      <c r="W1020" s="9" t="n">
        <f aca="false">IF(OR(C1020=Scenario!$B$22,C1020=Scenario!$C$22),1,0)</f>
        <v>0</v>
      </c>
      <c r="X1020" s="9" t="n">
        <f aca="false">IF(ISNUMBER(I1020),1,0)</f>
        <v>0</v>
      </c>
      <c r="Y1020" s="9" t="n">
        <f aca="false">MOD(INT(E1020/86400)+3,7)</f>
        <v>1</v>
      </c>
      <c r="Z1020" s="9" t="n">
        <f aca="false">MOD(INT(E1020/3600),24)</f>
        <v>17</v>
      </c>
      <c r="AA1020" s="6" t="s">
        <v>2285</v>
      </c>
    </row>
    <row r="1021" customFormat="false" ht="15" hidden="false" customHeight="false" outlineLevel="0" collapsed="false">
      <c r="A1021" s="6" t="s">
        <v>2286</v>
      </c>
      <c r="B1021" s="6" t="s">
        <v>44</v>
      </c>
      <c r="C1021" s="6" t="s">
        <v>47</v>
      </c>
      <c r="D1021" s="6" t="s">
        <v>171</v>
      </c>
      <c r="E1021" s="6" t="n">
        <v>1785263695</v>
      </c>
      <c r="F1021" s="6" t="n">
        <v>1785263959</v>
      </c>
      <c r="G1021" s="6" t="n">
        <v>1785263745</v>
      </c>
      <c r="H1021" s="6" t="n">
        <v>1785268757</v>
      </c>
      <c r="J1021" s="6" t="n">
        <v>0</v>
      </c>
      <c r="K1021" s="6" t="n">
        <v>0</v>
      </c>
      <c r="L1021" s="9" t="n">
        <f aca="false">IF(AND(E1021&gt;=Scenario!$B$11,E1021&lt;Scenario!$B$12),1,0)</f>
        <v>1</v>
      </c>
      <c r="M1021" s="9" t="n">
        <f aca="false">IF(AND(L1021=1,ISNUMBER(F1021)),MAX(0,F1021-E1021)/60,"")</f>
        <v>4.4</v>
      </c>
      <c r="N1021" s="9" t="n">
        <f aca="false">IF(AND(L1021=1,ISNUMBER(G1021)),MAX(0,G1021-E1021)/60,"")</f>
        <v>0.833333333333333</v>
      </c>
      <c r="O1021" s="9" t="n">
        <f aca="false">IF(ISNUMBER(H1021),IF(AND(H1021&gt;=Scenario!$B$11,H1021&lt;Scenario!$B$12),1,0),0)</f>
        <v>1</v>
      </c>
      <c r="P1021" s="9" t="n">
        <f aca="false">IF(O1021=1,MAX(0,H1021-E1021)/60,"")</f>
        <v>84.3666666666667</v>
      </c>
      <c r="Q1021" s="9" t="n">
        <f aca="false">INDEX(Scenario!$B$18:$B$20,MATCH(B1021,Scenario!$A$18:$A$20,0))</f>
        <v>240</v>
      </c>
      <c r="R1021" s="9" t="n">
        <f aca="false">INDEX(Scenario!$C$18:$C$20,MATCH(B1021,Scenario!$A$18:$A$20,0))</f>
        <v>4320</v>
      </c>
      <c r="S1021" s="9" t="n">
        <f aca="false">IF(ISNUMBER(M1021),IF(M1021&lt;=Q1021,1,0),"")</f>
        <v>1</v>
      </c>
      <c r="T1021" s="9" t="n">
        <f aca="false">IF(ISNUMBER(P1021),IF(P1021&lt;=R1021,1,0),"")</f>
        <v>1</v>
      </c>
      <c r="U1021" s="9" t="n">
        <f aca="false">IF(E1021&gt;Scenario!$B$14,0,IF(OR(AND(ISNUMBER(H1021),H1021&lt;=Scenario!$B$14),AND(ISNUMBER(I1021),I1021&lt;=Scenario!$B$14)),0,1))</f>
        <v>0</v>
      </c>
      <c r="V1021" s="9" t="n">
        <f aca="false">IF(AND(U1021=1,(Scenario!$B$14-E1021)/60&gt;R1021),1,0)</f>
        <v>0</v>
      </c>
      <c r="W1021" s="9" t="n">
        <f aca="false">IF(OR(C1021=Scenario!$B$22,C1021=Scenario!$C$22),1,0)</f>
        <v>1</v>
      </c>
      <c r="X1021" s="9" t="n">
        <f aca="false">IF(ISNUMBER(I1021),1,0)</f>
        <v>0</v>
      </c>
      <c r="Y1021" s="9" t="n">
        <f aca="false">MOD(INT(E1021/86400)+3,7)</f>
        <v>1</v>
      </c>
      <c r="Z1021" s="9" t="n">
        <f aca="false">MOD(INT(E1021/3600),24)</f>
        <v>18</v>
      </c>
      <c r="AA1021" s="6" t="s">
        <v>2287</v>
      </c>
    </row>
    <row r="1022" customFormat="false" ht="15" hidden="false" customHeight="false" outlineLevel="0" collapsed="false">
      <c r="A1022" s="6" t="s">
        <v>2288</v>
      </c>
      <c r="B1022" s="6" t="s">
        <v>42</v>
      </c>
      <c r="C1022" s="6" t="s">
        <v>47</v>
      </c>
      <c r="D1022" s="6" t="s">
        <v>172</v>
      </c>
      <c r="E1022" s="6" t="n">
        <v>1785266170</v>
      </c>
      <c r="F1022" s="6" t="n">
        <v>1785266332</v>
      </c>
      <c r="G1022" s="6" t="n">
        <v>1785266194</v>
      </c>
      <c r="H1022" s="6" t="n">
        <v>1785274414</v>
      </c>
      <c r="J1022" s="6" t="n">
        <v>0</v>
      </c>
      <c r="K1022" s="6" t="n">
        <v>0</v>
      </c>
      <c r="L1022" s="9" t="n">
        <f aca="false">IF(AND(E1022&gt;=Scenario!$B$11,E1022&lt;Scenario!$B$12),1,0)</f>
        <v>1</v>
      </c>
      <c r="M1022" s="9" t="n">
        <f aca="false">IF(AND(L1022=1,ISNUMBER(F1022)),MAX(0,F1022-E1022)/60,"")</f>
        <v>2.7</v>
      </c>
      <c r="N1022" s="9" t="n">
        <f aca="false">IF(AND(L1022=1,ISNUMBER(G1022)),MAX(0,G1022-E1022)/60,"")</f>
        <v>0.4</v>
      </c>
      <c r="O1022" s="9" t="n">
        <f aca="false">IF(ISNUMBER(H1022),IF(AND(H1022&gt;=Scenario!$B$11,H1022&lt;Scenario!$B$12),1,0),0)</f>
        <v>1</v>
      </c>
      <c r="P1022" s="9" t="n">
        <f aca="false">IF(O1022=1,MAX(0,H1022-E1022)/60,"")</f>
        <v>137.4</v>
      </c>
      <c r="Q1022" s="9" t="n">
        <f aca="false">INDEX(Scenario!$B$18:$B$20,MATCH(B1022,Scenario!$A$18:$A$20,0))</f>
        <v>15</v>
      </c>
      <c r="R1022" s="9" t="n">
        <f aca="false">INDEX(Scenario!$C$18:$C$20,MATCH(B1022,Scenario!$A$18:$A$20,0))</f>
        <v>240</v>
      </c>
      <c r="S1022" s="9" t="n">
        <f aca="false">IF(ISNUMBER(M1022),IF(M1022&lt;=Q1022,1,0),"")</f>
        <v>1</v>
      </c>
      <c r="T1022" s="9" t="n">
        <f aca="false">IF(ISNUMBER(P1022),IF(P1022&lt;=R1022,1,0),"")</f>
        <v>1</v>
      </c>
      <c r="U1022" s="9" t="n">
        <f aca="false">IF(E1022&gt;Scenario!$B$14,0,IF(OR(AND(ISNUMBER(H1022),H1022&lt;=Scenario!$B$14),AND(ISNUMBER(I1022),I1022&lt;=Scenario!$B$14)),0,1))</f>
        <v>0</v>
      </c>
      <c r="V1022" s="9" t="n">
        <f aca="false">IF(AND(U1022=1,(Scenario!$B$14-E1022)/60&gt;R1022),1,0)</f>
        <v>0</v>
      </c>
      <c r="W1022" s="9" t="n">
        <f aca="false">IF(OR(C1022=Scenario!$B$22,C1022=Scenario!$C$22),1,0)</f>
        <v>1</v>
      </c>
      <c r="X1022" s="9" t="n">
        <f aca="false">IF(ISNUMBER(I1022),1,0)</f>
        <v>0</v>
      </c>
      <c r="Y1022" s="9" t="n">
        <f aca="false">MOD(INT(E1022/86400)+3,7)</f>
        <v>1</v>
      </c>
      <c r="Z1022" s="9" t="n">
        <f aca="false">MOD(INT(E1022/3600),24)</f>
        <v>19</v>
      </c>
      <c r="AA1022" s="6" t="s">
        <v>2289</v>
      </c>
    </row>
    <row r="1023" customFormat="false" ht="15" hidden="false" customHeight="false" outlineLevel="0" collapsed="false">
      <c r="A1023" s="6" t="s">
        <v>2290</v>
      </c>
      <c r="B1023" s="6" t="s">
        <v>43</v>
      </c>
      <c r="C1023" s="6" t="s">
        <v>288</v>
      </c>
      <c r="D1023" s="6" t="s">
        <v>170</v>
      </c>
      <c r="E1023" s="6" t="n">
        <v>1785272322</v>
      </c>
      <c r="F1023" s="6" t="n">
        <v>1785272449</v>
      </c>
      <c r="G1023" s="6" t="n">
        <v>1785272359</v>
      </c>
      <c r="H1023" s="6" t="n">
        <v>1785274169</v>
      </c>
      <c r="J1023" s="6" t="n">
        <v>0</v>
      </c>
      <c r="K1023" s="6" t="n">
        <v>0</v>
      </c>
      <c r="L1023" s="9" t="n">
        <f aca="false">IF(AND(E1023&gt;=Scenario!$B$11,E1023&lt;Scenario!$B$12),1,0)</f>
        <v>1</v>
      </c>
      <c r="M1023" s="9" t="n">
        <f aca="false">IF(AND(L1023=1,ISNUMBER(F1023)),MAX(0,F1023-E1023)/60,"")</f>
        <v>2.11666666666667</v>
      </c>
      <c r="N1023" s="9" t="n">
        <f aca="false">IF(AND(L1023=1,ISNUMBER(G1023)),MAX(0,G1023-E1023)/60,"")</f>
        <v>0.616666666666667</v>
      </c>
      <c r="O1023" s="9" t="n">
        <f aca="false">IF(ISNUMBER(H1023),IF(AND(H1023&gt;=Scenario!$B$11,H1023&lt;Scenario!$B$12),1,0),0)</f>
        <v>1</v>
      </c>
      <c r="P1023" s="9" t="n">
        <f aca="false">IF(O1023=1,MAX(0,H1023-E1023)/60,"")</f>
        <v>30.7833333333333</v>
      </c>
      <c r="Q1023" s="9" t="n">
        <f aca="false">INDEX(Scenario!$B$18:$B$20,MATCH(B1023,Scenario!$A$18:$A$20,0))</f>
        <v>60</v>
      </c>
      <c r="R1023" s="9" t="n">
        <f aca="false">INDEX(Scenario!$C$18:$C$20,MATCH(B1023,Scenario!$A$18:$A$20,0))</f>
        <v>1440</v>
      </c>
      <c r="S1023" s="9" t="n">
        <f aca="false">IF(ISNUMBER(M1023),IF(M1023&lt;=Q1023,1,0),"")</f>
        <v>1</v>
      </c>
      <c r="T1023" s="9" t="n">
        <f aca="false">IF(ISNUMBER(P1023),IF(P1023&lt;=R1023,1,0),"")</f>
        <v>1</v>
      </c>
      <c r="U1023" s="9" t="n">
        <f aca="false">IF(E1023&gt;Scenario!$B$14,0,IF(OR(AND(ISNUMBER(H1023),H1023&lt;=Scenario!$B$14),AND(ISNUMBER(I1023),I1023&lt;=Scenario!$B$14)),0,1))</f>
        <v>0</v>
      </c>
      <c r="V1023" s="9" t="n">
        <f aca="false">IF(AND(U1023=1,(Scenario!$B$14-E1023)/60&gt;R1023),1,0)</f>
        <v>0</v>
      </c>
      <c r="W1023" s="9" t="n">
        <f aca="false">IF(OR(C1023=Scenario!$B$22,C1023=Scenario!$C$22),1,0)</f>
        <v>0</v>
      </c>
      <c r="X1023" s="9" t="n">
        <f aca="false">IF(ISNUMBER(I1023),1,0)</f>
        <v>0</v>
      </c>
      <c r="Y1023" s="9" t="n">
        <f aca="false">MOD(INT(E1023/86400)+3,7)</f>
        <v>1</v>
      </c>
      <c r="Z1023" s="9" t="n">
        <f aca="false">MOD(INT(E1023/3600),24)</f>
        <v>20</v>
      </c>
      <c r="AA1023" s="6" t="s">
        <v>2291</v>
      </c>
    </row>
    <row r="1024" customFormat="false" ht="15" hidden="false" customHeight="false" outlineLevel="0" collapsed="false">
      <c r="A1024" s="6" t="s">
        <v>2292</v>
      </c>
      <c r="B1024" s="6" t="s">
        <v>44</v>
      </c>
      <c r="C1024" s="6" t="s">
        <v>249</v>
      </c>
      <c r="D1024" s="6" t="s">
        <v>170</v>
      </c>
      <c r="E1024" s="6" t="n">
        <v>1785274081</v>
      </c>
      <c r="F1024" s="6" t="n">
        <v>1785274227</v>
      </c>
      <c r="G1024" s="6" t="n">
        <v>1785274137</v>
      </c>
      <c r="H1024" s="6" t="n">
        <v>1785275411</v>
      </c>
      <c r="J1024" s="6" t="n">
        <v>0</v>
      </c>
      <c r="K1024" s="6" t="n">
        <v>1</v>
      </c>
      <c r="L1024" s="9" t="n">
        <f aca="false">IF(AND(E1024&gt;=Scenario!$B$11,E1024&lt;Scenario!$B$12),1,0)</f>
        <v>1</v>
      </c>
      <c r="M1024" s="9" t="n">
        <f aca="false">IF(AND(L1024=1,ISNUMBER(F1024)),MAX(0,F1024-E1024)/60,"")</f>
        <v>2.43333333333333</v>
      </c>
      <c r="N1024" s="9" t="n">
        <f aca="false">IF(AND(L1024=1,ISNUMBER(G1024)),MAX(0,G1024-E1024)/60,"")</f>
        <v>0.933333333333333</v>
      </c>
      <c r="O1024" s="9" t="n">
        <f aca="false">IF(ISNUMBER(H1024),IF(AND(H1024&gt;=Scenario!$B$11,H1024&lt;Scenario!$B$12),1,0),0)</f>
        <v>1</v>
      </c>
      <c r="P1024" s="9" t="n">
        <f aca="false">IF(O1024=1,MAX(0,H1024-E1024)/60,"")</f>
        <v>22.1666666666667</v>
      </c>
      <c r="Q1024" s="9" t="n">
        <f aca="false">INDEX(Scenario!$B$18:$B$20,MATCH(B1024,Scenario!$A$18:$A$20,0))</f>
        <v>240</v>
      </c>
      <c r="R1024" s="9" t="n">
        <f aca="false">INDEX(Scenario!$C$18:$C$20,MATCH(B1024,Scenario!$A$18:$A$20,0))</f>
        <v>4320</v>
      </c>
      <c r="S1024" s="9" t="n">
        <f aca="false">IF(ISNUMBER(M1024),IF(M1024&lt;=Q1024,1,0),"")</f>
        <v>1</v>
      </c>
      <c r="T1024" s="9" t="n">
        <f aca="false">IF(ISNUMBER(P1024),IF(P1024&lt;=R1024,1,0),"")</f>
        <v>1</v>
      </c>
      <c r="U1024" s="9" t="n">
        <f aca="false">IF(E1024&gt;Scenario!$B$14,0,IF(OR(AND(ISNUMBER(H1024),H1024&lt;=Scenario!$B$14),AND(ISNUMBER(I1024),I1024&lt;=Scenario!$B$14)),0,1))</f>
        <v>0</v>
      </c>
      <c r="V1024" s="9" t="n">
        <f aca="false">IF(AND(U1024=1,(Scenario!$B$14-E1024)/60&gt;R1024),1,0)</f>
        <v>0</v>
      </c>
      <c r="W1024" s="9" t="n">
        <f aca="false">IF(OR(C1024=Scenario!$B$22,C1024=Scenario!$C$22),1,0)</f>
        <v>0</v>
      </c>
      <c r="X1024" s="9" t="n">
        <f aca="false">IF(ISNUMBER(I1024),1,0)</f>
        <v>0</v>
      </c>
      <c r="Y1024" s="9" t="n">
        <f aca="false">MOD(INT(E1024/86400)+3,7)</f>
        <v>1</v>
      </c>
      <c r="Z1024" s="9" t="n">
        <f aca="false">MOD(INT(E1024/3600),24)</f>
        <v>21</v>
      </c>
      <c r="AA1024" s="6" t="s">
        <v>2293</v>
      </c>
    </row>
    <row r="1025" customFormat="false" ht="15" hidden="false" customHeight="false" outlineLevel="0" collapsed="false">
      <c r="A1025" s="6" t="s">
        <v>2294</v>
      </c>
      <c r="B1025" s="6" t="s">
        <v>44</v>
      </c>
      <c r="C1025" s="6" t="s">
        <v>249</v>
      </c>
      <c r="D1025" s="6" t="s">
        <v>170</v>
      </c>
      <c r="E1025" s="6" t="n">
        <v>1785274684</v>
      </c>
      <c r="F1025" s="6" t="n">
        <v>1785275670</v>
      </c>
      <c r="G1025" s="6" t="n">
        <v>1785275470</v>
      </c>
      <c r="H1025" s="6" t="n">
        <v>1785276797</v>
      </c>
      <c r="J1025" s="6" t="n">
        <v>0</v>
      </c>
      <c r="K1025" s="6" t="n">
        <v>0</v>
      </c>
      <c r="L1025" s="9" t="n">
        <f aca="false">IF(AND(E1025&gt;=Scenario!$B$11,E1025&lt;Scenario!$B$12),1,0)</f>
        <v>1</v>
      </c>
      <c r="M1025" s="9" t="n">
        <f aca="false">IF(AND(L1025=1,ISNUMBER(F1025)),MAX(0,F1025-E1025)/60,"")</f>
        <v>16.4333333333333</v>
      </c>
      <c r="N1025" s="9" t="n">
        <f aca="false">IF(AND(L1025=1,ISNUMBER(G1025)),MAX(0,G1025-E1025)/60,"")</f>
        <v>13.1</v>
      </c>
      <c r="O1025" s="9" t="n">
        <f aca="false">IF(ISNUMBER(H1025),IF(AND(H1025&gt;=Scenario!$B$11,H1025&lt;Scenario!$B$12),1,0),0)</f>
        <v>1</v>
      </c>
      <c r="P1025" s="9" t="n">
        <f aca="false">IF(O1025=1,MAX(0,H1025-E1025)/60,"")</f>
        <v>35.2166666666667</v>
      </c>
      <c r="Q1025" s="9" t="n">
        <f aca="false">INDEX(Scenario!$B$18:$B$20,MATCH(B1025,Scenario!$A$18:$A$20,0))</f>
        <v>240</v>
      </c>
      <c r="R1025" s="9" t="n">
        <f aca="false">INDEX(Scenario!$C$18:$C$20,MATCH(B1025,Scenario!$A$18:$A$20,0))</f>
        <v>4320</v>
      </c>
      <c r="S1025" s="9" t="n">
        <f aca="false">IF(ISNUMBER(M1025),IF(M1025&lt;=Q1025,1,0),"")</f>
        <v>1</v>
      </c>
      <c r="T1025" s="9" t="n">
        <f aca="false">IF(ISNUMBER(P1025),IF(P1025&lt;=R1025,1,0),"")</f>
        <v>1</v>
      </c>
      <c r="U1025" s="9" t="n">
        <f aca="false">IF(E1025&gt;Scenario!$B$14,0,IF(OR(AND(ISNUMBER(H1025),H1025&lt;=Scenario!$B$14),AND(ISNUMBER(I1025),I1025&lt;=Scenario!$B$14)),0,1))</f>
        <v>0</v>
      </c>
      <c r="V1025" s="9" t="n">
        <f aca="false">IF(AND(U1025=1,(Scenario!$B$14-E1025)/60&gt;R1025),1,0)</f>
        <v>0</v>
      </c>
      <c r="W1025" s="9" t="n">
        <f aca="false">IF(OR(C1025=Scenario!$B$22,C1025=Scenario!$C$22),1,0)</f>
        <v>0</v>
      </c>
      <c r="X1025" s="9" t="n">
        <f aca="false">IF(ISNUMBER(I1025),1,0)</f>
        <v>0</v>
      </c>
      <c r="Y1025" s="9" t="n">
        <f aca="false">MOD(INT(E1025/86400)+3,7)</f>
        <v>1</v>
      </c>
      <c r="Z1025" s="9" t="n">
        <f aca="false">MOD(INT(E1025/3600),24)</f>
        <v>21</v>
      </c>
      <c r="AA1025" s="6" t="s">
        <v>2295</v>
      </c>
    </row>
    <row r="1026" customFormat="false" ht="15" hidden="false" customHeight="false" outlineLevel="0" collapsed="false">
      <c r="A1026" s="6" t="s">
        <v>2296</v>
      </c>
      <c r="B1026" s="6" t="s">
        <v>43</v>
      </c>
      <c r="C1026" s="6" t="s">
        <v>47</v>
      </c>
      <c r="D1026" s="6" t="s">
        <v>172</v>
      </c>
      <c r="E1026" s="6" t="n">
        <v>1785277741</v>
      </c>
      <c r="F1026" s="6" t="n">
        <v>1785277906</v>
      </c>
      <c r="G1026" s="6" t="n">
        <v>1785277795</v>
      </c>
      <c r="H1026" s="6" t="n">
        <v>1785286562</v>
      </c>
      <c r="J1026" s="6" t="n">
        <v>0</v>
      </c>
      <c r="K1026" s="6" t="n">
        <v>0</v>
      </c>
      <c r="L1026" s="9" t="n">
        <f aca="false">IF(AND(E1026&gt;=Scenario!$B$11,E1026&lt;Scenario!$B$12),1,0)</f>
        <v>1</v>
      </c>
      <c r="M1026" s="9" t="n">
        <f aca="false">IF(AND(L1026=1,ISNUMBER(F1026)),MAX(0,F1026-E1026)/60,"")</f>
        <v>2.75</v>
      </c>
      <c r="N1026" s="9" t="n">
        <f aca="false">IF(AND(L1026=1,ISNUMBER(G1026)),MAX(0,G1026-E1026)/60,"")</f>
        <v>0.9</v>
      </c>
      <c r="O1026" s="9" t="n">
        <f aca="false">IF(ISNUMBER(H1026),IF(AND(H1026&gt;=Scenario!$B$11,H1026&lt;Scenario!$B$12),1,0),0)</f>
        <v>1</v>
      </c>
      <c r="P1026" s="9" t="n">
        <f aca="false">IF(O1026=1,MAX(0,H1026-E1026)/60,"")</f>
        <v>147.016666666667</v>
      </c>
      <c r="Q1026" s="9" t="n">
        <f aca="false">INDEX(Scenario!$B$18:$B$20,MATCH(B1026,Scenario!$A$18:$A$20,0))</f>
        <v>60</v>
      </c>
      <c r="R1026" s="9" t="n">
        <f aca="false">INDEX(Scenario!$C$18:$C$20,MATCH(B1026,Scenario!$A$18:$A$20,0))</f>
        <v>1440</v>
      </c>
      <c r="S1026" s="9" t="n">
        <f aca="false">IF(ISNUMBER(M1026),IF(M1026&lt;=Q1026,1,0),"")</f>
        <v>1</v>
      </c>
      <c r="T1026" s="9" t="n">
        <f aca="false">IF(ISNUMBER(P1026),IF(P1026&lt;=R1026,1,0),"")</f>
        <v>1</v>
      </c>
      <c r="U1026" s="9" t="n">
        <f aca="false">IF(E1026&gt;Scenario!$B$14,0,IF(OR(AND(ISNUMBER(H1026),H1026&lt;=Scenario!$B$14),AND(ISNUMBER(I1026),I1026&lt;=Scenario!$B$14)),0,1))</f>
        <v>0</v>
      </c>
      <c r="V1026" s="9" t="n">
        <f aca="false">IF(AND(U1026=1,(Scenario!$B$14-E1026)/60&gt;R1026),1,0)</f>
        <v>0</v>
      </c>
      <c r="W1026" s="9" t="n">
        <f aca="false">IF(OR(C1026=Scenario!$B$22,C1026=Scenario!$C$22),1,0)</f>
        <v>1</v>
      </c>
      <c r="X1026" s="9" t="n">
        <f aca="false">IF(ISNUMBER(I1026),1,0)</f>
        <v>0</v>
      </c>
      <c r="Y1026" s="9" t="n">
        <f aca="false">MOD(INT(E1026/86400)+3,7)</f>
        <v>1</v>
      </c>
      <c r="Z1026" s="9" t="n">
        <f aca="false">MOD(INT(E1026/3600),24)</f>
        <v>22</v>
      </c>
      <c r="AA1026" s="6" t="s">
        <v>2297</v>
      </c>
    </row>
    <row r="1027" customFormat="false" ht="15" hidden="false" customHeight="false" outlineLevel="0" collapsed="false">
      <c r="A1027" s="6" t="s">
        <v>2298</v>
      </c>
      <c r="B1027" s="6" t="s">
        <v>42</v>
      </c>
      <c r="C1027" s="6" t="s">
        <v>249</v>
      </c>
      <c r="D1027" s="6" t="s">
        <v>170</v>
      </c>
      <c r="E1027" s="6" t="n">
        <v>1785278322</v>
      </c>
      <c r="F1027" s="6" t="n">
        <v>1785278455</v>
      </c>
      <c r="G1027" s="6" t="n">
        <v>1785278377</v>
      </c>
      <c r="H1027" s="6" t="n">
        <v>1785280283</v>
      </c>
      <c r="J1027" s="6" t="n">
        <v>0</v>
      </c>
      <c r="K1027" s="6" t="n">
        <v>0</v>
      </c>
      <c r="L1027" s="9" t="n">
        <f aca="false">IF(AND(E1027&gt;=Scenario!$B$11,E1027&lt;Scenario!$B$12),1,0)</f>
        <v>1</v>
      </c>
      <c r="M1027" s="9" t="n">
        <f aca="false">IF(AND(L1027=1,ISNUMBER(F1027)),MAX(0,F1027-E1027)/60,"")</f>
        <v>2.21666666666667</v>
      </c>
      <c r="N1027" s="9" t="n">
        <f aca="false">IF(AND(L1027=1,ISNUMBER(G1027)),MAX(0,G1027-E1027)/60,"")</f>
        <v>0.916666666666667</v>
      </c>
      <c r="O1027" s="9" t="n">
        <f aca="false">IF(ISNUMBER(H1027),IF(AND(H1027&gt;=Scenario!$B$11,H1027&lt;Scenario!$B$12),1,0),0)</f>
        <v>1</v>
      </c>
      <c r="P1027" s="9" t="n">
        <f aca="false">IF(O1027=1,MAX(0,H1027-E1027)/60,"")</f>
        <v>32.6833333333333</v>
      </c>
      <c r="Q1027" s="9" t="n">
        <f aca="false">INDEX(Scenario!$B$18:$B$20,MATCH(B1027,Scenario!$A$18:$A$20,0))</f>
        <v>15</v>
      </c>
      <c r="R1027" s="9" t="n">
        <f aca="false">INDEX(Scenario!$C$18:$C$20,MATCH(B1027,Scenario!$A$18:$A$20,0))</f>
        <v>240</v>
      </c>
      <c r="S1027" s="9" t="n">
        <f aca="false">IF(ISNUMBER(M1027),IF(M1027&lt;=Q1027,1,0),"")</f>
        <v>1</v>
      </c>
      <c r="T1027" s="9" t="n">
        <f aca="false">IF(ISNUMBER(P1027),IF(P1027&lt;=R1027,1,0),"")</f>
        <v>1</v>
      </c>
      <c r="U1027" s="9" t="n">
        <f aca="false">IF(E1027&gt;Scenario!$B$14,0,IF(OR(AND(ISNUMBER(H1027),H1027&lt;=Scenario!$B$14),AND(ISNUMBER(I1027),I1027&lt;=Scenario!$B$14)),0,1))</f>
        <v>0</v>
      </c>
      <c r="V1027" s="9" t="n">
        <f aca="false">IF(AND(U1027=1,(Scenario!$B$14-E1027)/60&gt;R1027),1,0)</f>
        <v>0</v>
      </c>
      <c r="W1027" s="9" t="n">
        <f aca="false">IF(OR(C1027=Scenario!$B$22,C1027=Scenario!$C$22),1,0)</f>
        <v>0</v>
      </c>
      <c r="X1027" s="9" t="n">
        <f aca="false">IF(ISNUMBER(I1027),1,0)</f>
        <v>0</v>
      </c>
      <c r="Y1027" s="9" t="n">
        <f aca="false">MOD(INT(E1027/86400)+3,7)</f>
        <v>1</v>
      </c>
      <c r="Z1027" s="9" t="n">
        <f aca="false">MOD(INT(E1027/3600),24)</f>
        <v>22</v>
      </c>
      <c r="AA1027" s="6" t="s">
        <v>2299</v>
      </c>
    </row>
    <row r="1028" customFormat="false" ht="15" hidden="false" customHeight="false" outlineLevel="0" collapsed="false">
      <c r="A1028" s="6" t="s">
        <v>2300</v>
      </c>
      <c r="B1028" s="6" t="s">
        <v>44</v>
      </c>
      <c r="C1028" s="6" t="s">
        <v>46</v>
      </c>
      <c r="D1028" s="6" t="s">
        <v>170</v>
      </c>
      <c r="E1028" s="6" t="n">
        <v>1785303114</v>
      </c>
      <c r="F1028" s="6" t="n">
        <v>1785303259</v>
      </c>
      <c r="G1028" s="6" t="n">
        <v>1785303168</v>
      </c>
      <c r="H1028" s="6" t="n">
        <v>1785305647</v>
      </c>
      <c r="J1028" s="6" t="n">
        <v>0</v>
      </c>
      <c r="K1028" s="6" t="n">
        <v>0</v>
      </c>
      <c r="L1028" s="9" t="n">
        <f aca="false">IF(AND(E1028&gt;=Scenario!$B$11,E1028&lt;Scenario!$B$12),1,0)</f>
        <v>1</v>
      </c>
      <c r="M1028" s="9" t="n">
        <f aca="false">IF(AND(L1028=1,ISNUMBER(F1028)),MAX(0,F1028-E1028)/60,"")</f>
        <v>2.41666666666667</v>
      </c>
      <c r="N1028" s="9" t="n">
        <f aca="false">IF(AND(L1028=1,ISNUMBER(G1028)),MAX(0,G1028-E1028)/60,"")</f>
        <v>0.9</v>
      </c>
      <c r="O1028" s="9" t="n">
        <f aca="false">IF(ISNUMBER(H1028),IF(AND(H1028&gt;=Scenario!$B$11,H1028&lt;Scenario!$B$12),1,0),0)</f>
        <v>1</v>
      </c>
      <c r="P1028" s="9" t="n">
        <f aca="false">IF(O1028=1,MAX(0,H1028-E1028)/60,"")</f>
        <v>42.2166666666667</v>
      </c>
      <c r="Q1028" s="9" t="n">
        <f aca="false">INDEX(Scenario!$B$18:$B$20,MATCH(B1028,Scenario!$A$18:$A$20,0))</f>
        <v>240</v>
      </c>
      <c r="R1028" s="9" t="n">
        <f aca="false">INDEX(Scenario!$C$18:$C$20,MATCH(B1028,Scenario!$A$18:$A$20,0))</f>
        <v>4320</v>
      </c>
      <c r="S1028" s="9" t="n">
        <f aca="false">IF(ISNUMBER(M1028),IF(M1028&lt;=Q1028,1,0),"")</f>
        <v>1</v>
      </c>
      <c r="T1028" s="9" t="n">
        <f aca="false">IF(ISNUMBER(P1028),IF(P1028&lt;=R1028,1,0),"")</f>
        <v>1</v>
      </c>
      <c r="U1028" s="9" t="n">
        <f aca="false">IF(E1028&gt;Scenario!$B$14,0,IF(OR(AND(ISNUMBER(H1028),H1028&lt;=Scenario!$B$14),AND(ISNUMBER(I1028),I1028&lt;=Scenario!$B$14)),0,1))</f>
        <v>0</v>
      </c>
      <c r="V1028" s="9" t="n">
        <f aca="false">IF(AND(U1028=1,(Scenario!$B$14-E1028)/60&gt;R1028),1,0)</f>
        <v>0</v>
      </c>
      <c r="W1028" s="9" t="n">
        <f aca="false">IF(OR(C1028=Scenario!$B$22,C1028=Scenario!$C$22),1,0)</f>
        <v>1</v>
      </c>
      <c r="X1028" s="9" t="n">
        <f aca="false">IF(ISNUMBER(I1028),1,0)</f>
        <v>0</v>
      </c>
      <c r="Y1028" s="9" t="n">
        <f aca="false">MOD(INT(E1028/86400)+3,7)</f>
        <v>2</v>
      </c>
      <c r="Z1028" s="9" t="n">
        <f aca="false">MOD(INT(E1028/3600),24)</f>
        <v>5</v>
      </c>
      <c r="AA1028" s="6" t="s">
        <v>2301</v>
      </c>
    </row>
    <row r="1029" customFormat="false" ht="15" hidden="false" customHeight="false" outlineLevel="0" collapsed="false">
      <c r="A1029" s="6" t="s">
        <v>2302</v>
      </c>
      <c r="B1029" s="6" t="s">
        <v>44</v>
      </c>
      <c r="C1029" s="6" t="s">
        <v>47</v>
      </c>
      <c r="D1029" s="6" t="s">
        <v>170</v>
      </c>
      <c r="E1029" s="6" t="n">
        <v>1785305392</v>
      </c>
      <c r="F1029" s="6" t="n">
        <v>1785305469</v>
      </c>
      <c r="G1029" s="6" t="n">
        <v>1785305402</v>
      </c>
      <c r="H1029" s="6" t="n">
        <v>1785306148</v>
      </c>
      <c r="J1029" s="6" t="n">
        <v>0</v>
      </c>
      <c r="K1029" s="6" t="n">
        <v>0</v>
      </c>
      <c r="L1029" s="9" t="n">
        <f aca="false">IF(AND(E1029&gt;=Scenario!$B$11,E1029&lt;Scenario!$B$12),1,0)</f>
        <v>1</v>
      </c>
      <c r="M1029" s="9" t="n">
        <f aca="false">IF(AND(L1029=1,ISNUMBER(F1029)),MAX(0,F1029-E1029)/60,"")</f>
        <v>1.28333333333333</v>
      </c>
      <c r="N1029" s="9" t="n">
        <f aca="false">IF(AND(L1029=1,ISNUMBER(G1029)),MAX(0,G1029-E1029)/60,"")</f>
        <v>0.166666666666667</v>
      </c>
      <c r="O1029" s="9" t="n">
        <f aca="false">IF(ISNUMBER(H1029),IF(AND(H1029&gt;=Scenario!$B$11,H1029&lt;Scenario!$B$12),1,0),0)</f>
        <v>1</v>
      </c>
      <c r="P1029" s="9" t="n">
        <f aca="false">IF(O1029=1,MAX(0,H1029-E1029)/60,"")</f>
        <v>12.6</v>
      </c>
      <c r="Q1029" s="9" t="n">
        <f aca="false">INDEX(Scenario!$B$18:$B$20,MATCH(B1029,Scenario!$A$18:$A$20,0))</f>
        <v>240</v>
      </c>
      <c r="R1029" s="9" t="n">
        <f aca="false">INDEX(Scenario!$C$18:$C$20,MATCH(B1029,Scenario!$A$18:$A$20,0))</f>
        <v>4320</v>
      </c>
      <c r="S1029" s="9" t="n">
        <f aca="false">IF(ISNUMBER(M1029),IF(M1029&lt;=Q1029,1,0),"")</f>
        <v>1</v>
      </c>
      <c r="T1029" s="9" t="n">
        <f aca="false">IF(ISNUMBER(P1029),IF(P1029&lt;=R1029,1,0),"")</f>
        <v>1</v>
      </c>
      <c r="U1029" s="9" t="n">
        <f aca="false">IF(E1029&gt;Scenario!$B$14,0,IF(OR(AND(ISNUMBER(H1029),H1029&lt;=Scenario!$B$14),AND(ISNUMBER(I1029),I1029&lt;=Scenario!$B$14)),0,1))</f>
        <v>0</v>
      </c>
      <c r="V1029" s="9" t="n">
        <f aca="false">IF(AND(U1029=1,(Scenario!$B$14-E1029)/60&gt;R1029),1,0)</f>
        <v>0</v>
      </c>
      <c r="W1029" s="9" t="n">
        <f aca="false">IF(OR(C1029=Scenario!$B$22,C1029=Scenario!$C$22),1,0)</f>
        <v>1</v>
      </c>
      <c r="X1029" s="9" t="n">
        <f aca="false">IF(ISNUMBER(I1029),1,0)</f>
        <v>0</v>
      </c>
      <c r="Y1029" s="9" t="n">
        <f aca="false">MOD(INT(E1029/86400)+3,7)</f>
        <v>2</v>
      </c>
      <c r="Z1029" s="9" t="n">
        <f aca="false">MOD(INT(E1029/3600),24)</f>
        <v>6</v>
      </c>
      <c r="AA1029" s="6" t="s">
        <v>2303</v>
      </c>
    </row>
    <row r="1030" customFormat="false" ht="15" hidden="false" customHeight="false" outlineLevel="0" collapsed="false">
      <c r="A1030" s="6" t="s">
        <v>2304</v>
      </c>
      <c r="B1030" s="6" t="s">
        <v>43</v>
      </c>
      <c r="C1030" s="6" t="s">
        <v>288</v>
      </c>
      <c r="D1030" s="6" t="s">
        <v>171</v>
      </c>
      <c r="E1030" s="6" t="n">
        <v>1785305722</v>
      </c>
      <c r="F1030" s="6" t="n">
        <v>1785305906</v>
      </c>
      <c r="G1030" s="6" t="n">
        <v>1785305781</v>
      </c>
      <c r="H1030" s="6" t="n">
        <v>1785308899</v>
      </c>
      <c r="J1030" s="6" t="n">
        <v>0</v>
      </c>
      <c r="K1030" s="6" t="n">
        <v>0</v>
      </c>
      <c r="L1030" s="9" t="n">
        <f aca="false">IF(AND(E1030&gt;=Scenario!$B$11,E1030&lt;Scenario!$B$12),1,0)</f>
        <v>1</v>
      </c>
      <c r="M1030" s="9" t="n">
        <f aca="false">IF(AND(L1030=1,ISNUMBER(F1030)),MAX(0,F1030-E1030)/60,"")</f>
        <v>3.06666666666667</v>
      </c>
      <c r="N1030" s="9" t="n">
        <f aca="false">IF(AND(L1030=1,ISNUMBER(G1030)),MAX(0,G1030-E1030)/60,"")</f>
        <v>0.983333333333333</v>
      </c>
      <c r="O1030" s="9" t="n">
        <f aca="false">IF(ISNUMBER(H1030),IF(AND(H1030&gt;=Scenario!$B$11,H1030&lt;Scenario!$B$12),1,0),0)</f>
        <v>1</v>
      </c>
      <c r="P1030" s="9" t="n">
        <f aca="false">IF(O1030=1,MAX(0,H1030-E1030)/60,"")</f>
        <v>52.95</v>
      </c>
      <c r="Q1030" s="9" t="n">
        <f aca="false">INDEX(Scenario!$B$18:$B$20,MATCH(B1030,Scenario!$A$18:$A$20,0))</f>
        <v>60</v>
      </c>
      <c r="R1030" s="9" t="n">
        <f aca="false">INDEX(Scenario!$C$18:$C$20,MATCH(B1030,Scenario!$A$18:$A$20,0))</f>
        <v>1440</v>
      </c>
      <c r="S1030" s="9" t="n">
        <f aca="false">IF(ISNUMBER(M1030),IF(M1030&lt;=Q1030,1,0),"")</f>
        <v>1</v>
      </c>
      <c r="T1030" s="9" t="n">
        <f aca="false">IF(ISNUMBER(P1030),IF(P1030&lt;=R1030,1,0),"")</f>
        <v>1</v>
      </c>
      <c r="U1030" s="9" t="n">
        <f aca="false">IF(E1030&gt;Scenario!$B$14,0,IF(OR(AND(ISNUMBER(H1030),H1030&lt;=Scenario!$B$14),AND(ISNUMBER(I1030),I1030&lt;=Scenario!$B$14)),0,1))</f>
        <v>0</v>
      </c>
      <c r="V1030" s="9" t="n">
        <f aca="false">IF(AND(U1030=1,(Scenario!$B$14-E1030)/60&gt;R1030),1,0)</f>
        <v>0</v>
      </c>
      <c r="W1030" s="9" t="n">
        <f aca="false">IF(OR(C1030=Scenario!$B$22,C1030=Scenario!$C$22),1,0)</f>
        <v>0</v>
      </c>
      <c r="X1030" s="9" t="n">
        <f aca="false">IF(ISNUMBER(I1030),1,0)</f>
        <v>0</v>
      </c>
      <c r="Y1030" s="9" t="n">
        <f aca="false">MOD(INT(E1030/86400)+3,7)</f>
        <v>2</v>
      </c>
      <c r="Z1030" s="9" t="n">
        <f aca="false">MOD(INT(E1030/3600),24)</f>
        <v>6</v>
      </c>
      <c r="AA1030" s="6" t="s">
        <v>2305</v>
      </c>
    </row>
    <row r="1031" customFormat="false" ht="15" hidden="false" customHeight="false" outlineLevel="0" collapsed="false">
      <c r="A1031" s="6" t="s">
        <v>2306</v>
      </c>
      <c r="B1031" s="6" t="s">
        <v>44</v>
      </c>
      <c r="C1031" s="6" t="s">
        <v>47</v>
      </c>
      <c r="D1031" s="6" t="s">
        <v>170</v>
      </c>
      <c r="E1031" s="6" t="n">
        <v>1785307743</v>
      </c>
      <c r="F1031" s="6" t="n">
        <v>1785307914</v>
      </c>
      <c r="G1031" s="6" t="n">
        <v>1785307777</v>
      </c>
      <c r="H1031" s="6" t="n">
        <v>1785309666</v>
      </c>
      <c r="J1031" s="6" t="n">
        <v>0</v>
      </c>
      <c r="K1031" s="6" t="n">
        <v>0</v>
      </c>
      <c r="L1031" s="9" t="n">
        <f aca="false">IF(AND(E1031&gt;=Scenario!$B$11,E1031&lt;Scenario!$B$12),1,0)</f>
        <v>1</v>
      </c>
      <c r="M1031" s="9" t="n">
        <f aca="false">IF(AND(L1031=1,ISNUMBER(F1031)),MAX(0,F1031-E1031)/60,"")</f>
        <v>2.85</v>
      </c>
      <c r="N1031" s="9" t="n">
        <f aca="false">IF(AND(L1031=1,ISNUMBER(G1031)),MAX(0,G1031-E1031)/60,"")</f>
        <v>0.566666666666667</v>
      </c>
      <c r="O1031" s="9" t="n">
        <f aca="false">IF(ISNUMBER(H1031),IF(AND(H1031&gt;=Scenario!$B$11,H1031&lt;Scenario!$B$12),1,0),0)</f>
        <v>1</v>
      </c>
      <c r="P1031" s="9" t="n">
        <f aca="false">IF(O1031=1,MAX(0,H1031-E1031)/60,"")</f>
        <v>32.05</v>
      </c>
      <c r="Q1031" s="9" t="n">
        <f aca="false">INDEX(Scenario!$B$18:$B$20,MATCH(B1031,Scenario!$A$18:$A$20,0))</f>
        <v>240</v>
      </c>
      <c r="R1031" s="9" t="n">
        <f aca="false">INDEX(Scenario!$C$18:$C$20,MATCH(B1031,Scenario!$A$18:$A$20,0))</f>
        <v>4320</v>
      </c>
      <c r="S1031" s="9" t="n">
        <f aca="false">IF(ISNUMBER(M1031),IF(M1031&lt;=Q1031,1,0),"")</f>
        <v>1</v>
      </c>
      <c r="T1031" s="9" t="n">
        <f aca="false">IF(ISNUMBER(P1031),IF(P1031&lt;=R1031,1,0),"")</f>
        <v>1</v>
      </c>
      <c r="U1031" s="9" t="n">
        <f aca="false">IF(E1031&gt;Scenario!$B$14,0,IF(OR(AND(ISNUMBER(H1031),H1031&lt;=Scenario!$B$14),AND(ISNUMBER(I1031),I1031&lt;=Scenario!$B$14)),0,1))</f>
        <v>0</v>
      </c>
      <c r="V1031" s="9" t="n">
        <f aca="false">IF(AND(U1031=1,(Scenario!$B$14-E1031)/60&gt;R1031),1,0)</f>
        <v>0</v>
      </c>
      <c r="W1031" s="9" t="n">
        <f aca="false">IF(OR(C1031=Scenario!$B$22,C1031=Scenario!$C$22),1,0)</f>
        <v>1</v>
      </c>
      <c r="X1031" s="9" t="n">
        <f aca="false">IF(ISNUMBER(I1031),1,0)</f>
        <v>0</v>
      </c>
      <c r="Y1031" s="9" t="n">
        <f aca="false">MOD(INT(E1031/86400)+3,7)</f>
        <v>2</v>
      </c>
      <c r="Z1031" s="9" t="n">
        <f aca="false">MOD(INT(E1031/3600),24)</f>
        <v>6</v>
      </c>
      <c r="AA1031" s="6" t="s">
        <v>2307</v>
      </c>
    </row>
    <row r="1032" customFormat="false" ht="15" hidden="false" customHeight="false" outlineLevel="0" collapsed="false">
      <c r="A1032" s="6" t="s">
        <v>2308</v>
      </c>
      <c r="B1032" s="6" t="s">
        <v>43</v>
      </c>
      <c r="C1032" s="6" t="s">
        <v>249</v>
      </c>
      <c r="D1032" s="6" t="s">
        <v>171</v>
      </c>
      <c r="E1032" s="6" t="n">
        <v>1785312735</v>
      </c>
      <c r="F1032" s="6" t="n">
        <v>1785312968</v>
      </c>
      <c r="G1032" s="6" t="n">
        <v>1785312751</v>
      </c>
      <c r="H1032" s="6" t="n">
        <v>1785317829</v>
      </c>
      <c r="J1032" s="6" t="n">
        <v>0</v>
      </c>
      <c r="K1032" s="6" t="n">
        <v>0</v>
      </c>
      <c r="L1032" s="9" t="n">
        <f aca="false">IF(AND(E1032&gt;=Scenario!$B$11,E1032&lt;Scenario!$B$12),1,0)</f>
        <v>1</v>
      </c>
      <c r="M1032" s="9" t="n">
        <f aca="false">IF(AND(L1032=1,ISNUMBER(F1032)),MAX(0,F1032-E1032)/60,"")</f>
        <v>3.88333333333333</v>
      </c>
      <c r="N1032" s="9" t="n">
        <f aca="false">IF(AND(L1032=1,ISNUMBER(G1032)),MAX(0,G1032-E1032)/60,"")</f>
        <v>0.266666666666667</v>
      </c>
      <c r="O1032" s="9" t="n">
        <f aca="false">IF(ISNUMBER(H1032),IF(AND(H1032&gt;=Scenario!$B$11,H1032&lt;Scenario!$B$12),1,0),0)</f>
        <v>1</v>
      </c>
      <c r="P1032" s="9" t="n">
        <f aca="false">IF(O1032=1,MAX(0,H1032-E1032)/60,"")</f>
        <v>84.9</v>
      </c>
      <c r="Q1032" s="9" t="n">
        <f aca="false">INDEX(Scenario!$B$18:$B$20,MATCH(B1032,Scenario!$A$18:$A$20,0))</f>
        <v>60</v>
      </c>
      <c r="R1032" s="9" t="n">
        <f aca="false">INDEX(Scenario!$C$18:$C$20,MATCH(B1032,Scenario!$A$18:$A$20,0))</f>
        <v>1440</v>
      </c>
      <c r="S1032" s="9" t="n">
        <f aca="false">IF(ISNUMBER(M1032),IF(M1032&lt;=Q1032,1,0),"")</f>
        <v>1</v>
      </c>
      <c r="T1032" s="9" t="n">
        <f aca="false">IF(ISNUMBER(P1032),IF(P1032&lt;=R1032,1,0),"")</f>
        <v>1</v>
      </c>
      <c r="U1032" s="9" t="n">
        <f aca="false">IF(E1032&gt;Scenario!$B$14,0,IF(OR(AND(ISNUMBER(H1032),H1032&lt;=Scenario!$B$14),AND(ISNUMBER(I1032),I1032&lt;=Scenario!$B$14)),0,1))</f>
        <v>0</v>
      </c>
      <c r="V1032" s="9" t="n">
        <f aca="false">IF(AND(U1032=1,(Scenario!$B$14-E1032)/60&gt;R1032),1,0)</f>
        <v>0</v>
      </c>
      <c r="W1032" s="9" t="n">
        <f aca="false">IF(OR(C1032=Scenario!$B$22,C1032=Scenario!$C$22),1,0)</f>
        <v>0</v>
      </c>
      <c r="X1032" s="9" t="n">
        <f aca="false">IF(ISNUMBER(I1032),1,0)</f>
        <v>0</v>
      </c>
      <c r="Y1032" s="9" t="n">
        <f aca="false">MOD(INT(E1032/86400)+3,7)</f>
        <v>2</v>
      </c>
      <c r="Z1032" s="9" t="n">
        <f aca="false">MOD(INT(E1032/3600),24)</f>
        <v>8</v>
      </c>
      <c r="AA1032" s="6" t="s">
        <v>2309</v>
      </c>
    </row>
    <row r="1033" customFormat="false" ht="15" hidden="false" customHeight="false" outlineLevel="0" collapsed="false">
      <c r="A1033" s="6" t="s">
        <v>2310</v>
      </c>
      <c r="B1033" s="6" t="s">
        <v>44</v>
      </c>
      <c r="C1033" s="6" t="s">
        <v>249</v>
      </c>
      <c r="D1033" s="6" t="s">
        <v>170</v>
      </c>
      <c r="E1033" s="6" t="n">
        <v>1785314381</v>
      </c>
      <c r="F1033" s="6" t="n">
        <v>1785314564</v>
      </c>
      <c r="G1033" s="6" t="n">
        <v>1785314424</v>
      </c>
      <c r="H1033" s="6" t="n">
        <v>1785315335</v>
      </c>
      <c r="J1033" s="6" t="n">
        <v>0</v>
      </c>
      <c r="K1033" s="6" t="n">
        <v>0</v>
      </c>
      <c r="L1033" s="9" t="n">
        <f aca="false">IF(AND(E1033&gt;=Scenario!$B$11,E1033&lt;Scenario!$B$12),1,0)</f>
        <v>1</v>
      </c>
      <c r="M1033" s="9" t="n">
        <f aca="false">IF(AND(L1033=1,ISNUMBER(F1033)),MAX(0,F1033-E1033)/60,"")</f>
        <v>3.05</v>
      </c>
      <c r="N1033" s="9" t="n">
        <f aca="false">IF(AND(L1033=1,ISNUMBER(G1033)),MAX(0,G1033-E1033)/60,"")</f>
        <v>0.716666666666667</v>
      </c>
      <c r="O1033" s="9" t="n">
        <f aca="false">IF(ISNUMBER(H1033),IF(AND(H1033&gt;=Scenario!$B$11,H1033&lt;Scenario!$B$12),1,0),0)</f>
        <v>1</v>
      </c>
      <c r="P1033" s="9" t="n">
        <f aca="false">IF(O1033=1,MAX(0,H1033-E1033)/60,"")</f>
        <v>15.9</v>
      </c>
      <c r="Q1033" s="9" t="n">
        <f aca="false">INDEX(Scenario!$B$18:$B$20,MATCH(B1033,Scenario!$A$18:$A$20,0))</f>
        <v>240</v>
      </c>
      <c r="R1033" s="9" t="n">
        <f aca="false">INDEX(Scenario!$C$18:$C$20,MATCH(B1033,Scenario!$A$18:$A$20,0))</f>
        <v>4320</v>
      </c>
      <c r="S1033" s="9" t="n">
        <f aca="false">IF(ISNUMBER(M1033),IF(M1033&lt;=Q1033,1,0),"")</f>
        <v>1</v>
      </c>
      <c r="T1033" s="9" t="n">
        <f aca="false">IF(ISNUMBER(P1033),IF(P1033&lt;=R1033,1,0),"")</f>
        <v>1</v>
      </c>
      <c r="U1033" s="9" t="n">
        <f aca="false">IF(E1033&gt;Scenario!$B$14,0,IF(OR(AND(ISNUMBER(H1033),H1033&lt;=Scenario!$B$14),AND(ISNUMBER(I1033),I1033&lt;=Scenario!$B$14)),0,1))</f>
        <v>0</v>
      </c>
      <c r="V1033" s="9" t="n">
        <f aca="false">IF(AND(U1033=1,(Scenario!$B$14-E1033)/60&gt;R1033),1,0)</f>
        <v>0</v>
      </c>
      <c r="W1033" s="9" t="n">
        <f aca="false">IF(OR(C1033=Scenario!$B$22,C1033=Scenario!$C$22),1,0)</f>
        <v>0</v>
      </c>
      <c r="X1033" s="9" t="n">
        <f aca="false">IF(ISNUMBER(I1033),1,0)</f>
        <v>0</v>
      </c>
      <c r="Y1033" s="9" t="n">
        <f aca="false">MOD(INT(E1033/86400)+3,7)</f>
        <v>2</v>
      </c>
      <c r="Z1033" s="9" t="n">
        <f aca="false">MOD(INT(E1033/3600),24)</f>
        <v>8</v>
      </c>
      <c r="AA1033" s="6" t="s">
        <v>2311</v>
      </c>
    </row>
    <row r="1034" customFormat="false" ht="15" hidden="false" customHeight="false" outlineLevel="0" collapsed="false">
      <c r="A1034" s="6" t="s">
        <v>2312</v>
      </c>
      <c r="B1034" s="6" t="s">
        <v>43</v>
      </c>
      <c r="C1034" s="6" t="s">
        <v>288</v>
      </c>
      <c r="D1034" s="6" t="s">
        <v>171</v>
      </c>
      <c r="E1034" s="6" t="n">
        <v>1785319859</v>
      </c>
      <c r="F1034" s="6" t="n">
        <v>1785320054</v>
      </c>
      <c r="G1034" s="6" t="n">
        <v>1785319889</v>
      </c>
      <c r="H1034" s="6" t="n">
        <v>1785322635</v>
      </c>
      <c r="J1034" s="6" t="n">
        <v>0</v>
      </c>
      <c r="K1034" s="6" t="n">
        <v>0</v>
      </c>
      <c r="L1034" s="9" t="n">
        <f aca="false">IF(AND(E1034&gt;=Scenario!$B$11,E1034&lt;Scenario!$B$12),1,0)</f>
        <v>1</v>
      </c>
      <c r="M1034" s="9" t="n">
        <f aca="false">IF(AND(L1034=1,ISNUMBER(F1034)),MAX(0,F1034-E1034)/60,"")</f>
        <v>3.25</v>
      </c>
      <c r="N1034" s="9" t="n">
        <f aca="false">IF(AND(L1034=1,ISNUMBER(G1034)),MAX(0,G1034-E1034)/60,"")</f>
        <v>0.5</v>
      </c>
      <c r="O1034" s="9" t="n">
        <f aca="false">IF(ISNUMBER(H1034),IF(AND(H1034&gt;=Scenario!$B$11,H1034&lt;Scenario!$B$12),1,0),0)</f>
        <v>1</v>
      </c>
      <c r="P1034" s="9" t="n">
        <f aca="false">IF(O1034=1,MAX(0,H1034-E1034)/60,"")</f>
        <v>46.2666666666667</v>
      </c>
      <c r="Q1034" s="9" t="n">
        <f aca="false">INDEX(Scenario!$B$18:$B$20,MATCH(B1034,Scenario!$A$18:$A$20,0))</f>
        <v>60</v>
      </c>
      <c r="R1034" s="9" t="n">
        <f aca="false">INDEX(Scenario!$C$18:$C$20,MATCH(B1034,Scenario!$A$18:$A$20,0))</f>
        <v>1440</v>
      </c>
      <c r="S1034" s="9" t="n">
        <f aca="false">IF(ISNUMBER(M1034),IF(M1034&lt;=Q1034,1,0),"")</f>
        <v>1</v>
      </c>
      <c r="T1034" s="9" t="n">
        <f aca="false">IF(ISNUMBER(P1034),IF(P1034&lt;=R1034,1,0),"")</f>
        <v>1</v>
      </c>
      <c r="U1034" s="9" t="n">
        <f aca="false">IF(E1034&gt;Scenario!$B$14,0,IF(OR(AND(ISNUMBER(H1034),H1034&lt;=Scenario!$B$14),AND(ISNUMBER(I1034),I1034&lt;=Scenario!$B$14)),0,1))</f>
        <v>0</v>
      </c>
      <c r="V1034" s="9" t="n">
        <f aca="false">IF(AND(U1034=1,(Scenario!$B$14-E1034)/60&gt;R1034),1,0)</f>
        <v>0</v>
      </c>
      <c r="W1034" s="9" t="n">
        <f aca="false">IF(OR(C1034=Scenario!$B$22,C1034=Scenario!$C$22),1,0)</f>
        <v>0</v>
      </c>
      <c r="X1034" s="9" t="n">
        <f aca="false">IF(ISNUMBER(I1034),1,0)</f>
        <v>0</v>
      </c>
      <c r="Y1034" s="9" t="n">
        <f aca="false">MOD(INT(E1034/86400)+3,7)</f>
        <v>2</v>
      </c>
      <c r="Z1034" s="9" t="n">
        <f aca="false">MOD(INT(E1034/3600),24)</f>
        <v>10</v>
      </c>
      <c r="AA1034" s="6" t="s">
        <v>2313</v>
      </c>
    </row>
    <row r="1035" customFormat="false" ht="15" hidden="false" customHeight="false" outlineLevel="0" collapsed="false">
      <c r="A1035" s="6" t="s">
        <v>2314</v>
      </c>
      <c r="B1035" s="6" t="s">
        <v>43</v>
      </c>
      <c r="C1035" s="6" t="s">
        <v>47</v>
      </c>
      <c r="D1035" s="6" t="s">
        <v>170</v>
      </c>
      <c r="E1035" s="6" t="n">
        <v>1785319912</v>
      </c>
      <c r="F1035" s="6" t="n">
        <v>1785319995</v>
      </c>
      <c r="G1035" s="6" t="n">
        <v>1785319923</v>
      </c>
      <c r="H1035" s="6" t="n">
        <v>1785320473</v>
      </c>
      <c r="J1035" s="6" t="n">
        <v>0</v>
      </c>
      <c r="K1035" s="6" t="n">
        <v>0</v>
      </c>
      <c r="L1035" s="9" t="n">
        <f aca="false">IF(AND(E1035&gt;=Scenario!$B$11,E1035&lt;Scenario!$B$12),1,0)</f>
        <v>1</v>
      </c>
      <c r="M1035" s="9" t="n">
        <f aca="false">IF(AND(L1035=1,ISNUMBER(F1035)),MAX(0,F1035-E1035)/60,"")</f>
        <v>1.38333333333333</v>
      </c>
      <c r="N1035" s="9" t="n">
        <f aca="false">IF(AND(L1035=1,ISNUMBER(G1035)),MAX(0,G1035-E1035)/60,"")</f>
        <v>0.183333333333333</v>
      </c>
      <c r="O1035" s="9" t="n">
        <f aca="false">IF(ISNUMBER(H1035),IF(AND(H1035&gt;=Scenario!$B$11,H1035&lt;Scenario!$B$12),1,0),0)</f>
        <v>1</v>
      </c>
      <c r="P1035" s="9" t="n">
        <f aca="false">IF(O1035=1,MAX(0,H1035-E1035)/60,"")</f>
        <v>9.35</v>
      </c>
      <c r="Q1035" s="9" t="n">
        <f aca="false">INDEX(Scenario!$B$18:$B$20,MATCH(B1035,Scenario!$A$18:$A$20,0))</f>
        <v>60</v>
      </c>
      <c r="R1035" s="9" t="n">
        <f aca="false">INDEX(Scenario!$C$18:$C$20,MATCH(B1035,Scenario!$A$18:$A$20,0))</f>
        <v>1440</v>
      </c>
      <c r="S1035" s="9" t="n">
        <f aca="false">IF(ISNUMBER(M1035),IF(M1035&lt;=Q1035,1,0),"")</f>
        <v>1</v>
      </c>
      <c r="T1035" s="9" t="n">
        <f aca="false">IF(ISNUMBER(P1035),IF(P1035&lt;=R1035,1,0),"")</f>
        <v>1</v>
      </c>
      <c r="U1035" s="9" t="n">
        <f aca="false">IF(E1035&gt;Scenario!$B$14,0,IF(OR(AND(ISNUMBER(H1035),H1035&lt;=Scenario!$B$14),AND(ISNUMBER(I1035),I1035&lt;=Scenario!$B$14)),0,1))</f>
        <v>0</v>
      </c>
      <c r="V1035" s="9" t="n">
        <f aca="false">IF(AND(U1035=1,(Scenario!$B$14-E1035)/60&gt;R1035),1,0)</f>
        <v>0</v>
      </c>
      <c r="W1035" s="9" t="n">
        <f aca="false">IF(OR(C1035=Scenario!$B$22,C1035=Scenario!$C$22),1,0)</f>
        <v>1</v>
      </c>
      <c r="X1035" s="9" t="n">
        <f aca="false">IF(ISNUMBER(I1035),1,0)</f>
        <v>0</v>
      </c>
      <c r="Y1035" s="9" t="n">
        <f aca="false">MOD(INT(E1035/86400)+3,7)</f>
        <v>2</v>
      </c>
      <c r="Z1035" s="9" t="n">
        <f aca="false">MOD(INT(E1035/3600),24)</f>
        <v>10</v>
      </c>
      <c r="AA1035" s="6" t="s">
        <v>2315</v>
      </c>
    </row>
    <row r="1036" customFormat="false" ht="15" hidden="false" customHeight="false" outlineLevel="0" collapsed="false">
      <c r="A1036" s="6" t="s">
        <v>2316</v>
      </c>
      <c r="B1036" s="6" t="s">
        <v>44</v>
      </c>
      <c r="C1036" s="6" t="s">
        <v>249</v>
      </c>
      <c r="D1036" s="6" t="s">
        <v>171</v>
      </c>
      <c r="E1036" s="6" t="n">
        <v>1785320437</v>
      </c>
      <c r="F1036" s="6" t="n">
        <v>1785320716</v>
      </c>
      <c r="G1036" s="6" t="n">
        <v>1785320494</v>
      </c>
      <c r="H1036" s="6" t="n">
        <v>1785331475</v>
      </c>
      <c r="J1036" s="6" t="n">
        <v>0</v>
      </c>
      <c r="K1036" s="6" t="n">
        <v>0</v>
      </c>
      <c r="L1036" s="9" t="n">
        <f aca="false">IF(AND(E1036&gt;=Scenario!$B$11,E1036&lt;Scenario!$B$12),1,0)</f>
        <v>1</v>
      </c>
      <c r="M1036" s="9" t="n">
        <f aca="false">IF(AND(L1036=1,ISNUMBER(F1036)),MAX(0,F1036-E1036)/60,"")</f>
        <v>4.65</v>
      </c>
      <c r="N1036" s="9" t="n">
        <f aca="false">IF(AND(L1036=1,ISNUMBER(G1036)),MAX(0,G1036-E1036)/60,"")</f>
        <v>0.95</v>
      </c>
      <c r="O1036" s="9" t="n">
        <f aca="false">IF(ISNUMBER(H1036),IF(AND(H1036&gt;=Scenario!$B$11,H1036&lt;Scenario!$B$12),1,0),0)</f>
        <v>1</v>
      </c>
      <c r="P1036" s="9" t="n">
        <f aca="false">IF(O1036=1,MAX(0,H1036-E1036)/60,"")</f>
        <v>183.966666666667</v>
      </c>
      <c r="Q1036" s="9" t="n">
        <f aca="false">INDEX(Scenario!$B$18:$B$20,MATCH(B1036,Scenario!$A$18:$A$20,0))</f>
        <v>240</v>
      </c>
      <c r="R1036" s="9" t="n">
        <f aca="false">INDEX(Scenario!$C$18:$C$20,MATCH(B1036,Scenario!$A$18:$A$20,0))</f>
        <v>4320</v>
      </c>
      <c r="S1036" s="9" t="n">
        <f aca="false">IF(ISNUMBER(M1036),IF(M1036&lt;=Q1036,1,0),"")</f>
        <v>1</v>
      </c>
      <c r="T1036" s="9" t="n">
        <f aca="false">IF(ISNUMBER(P1036),IF(P1036&lt;=R1036,1,0),"")</f>
        <v>1</v>
      </c>
      <c r="U1036" s="9" t="n">
        <f aca="false">IF(E1036&gt;Scenario!$B$14,0,IF(OR(AND(ISNUMBER(H1036),H1036&lt;=Scenario!$B$14),AND(ISNUMBER(I1036),I1036&lt;=Scenario!$B$14)),0,1))</f>
        <v>0</v>
      </c>
      <c r="V1036" s="9" t="n">
        <f aca="false">IF(AND(U1036=1,(Scenario!$B$14-E1036)/60&gt;R1036),1,0)</f>
        <v>0</v>
      </c>
      <c r="W1036" s="9" t="n">
        <f aca="false">IF(OR(C1036=Scenario!$B$22,C1036=Scenario!$C$22),1,0)</f>
        <v>0</v>
      </c>
      <c r="X1036" s="9" t="n">
        <f aca="false">IF(ISNUMBER(I1036),1,0)</f>
        <v>0</v>
      </c>
      <c r="Y1036" s="9" t="n">
        <f aca="false">MOD(INT(E1036/86400)+3,7)</f>
        <v>2</v>
      </c>
      <c r="Z1036" s="9" t="n">
        <f aca="false">MOD(INT(E1036/3600),24)</f>
        <v>10</v>
      </c>
      <c r="AA1036" s="6" t="s">
        <v>2317</v>
      </c>
    </row>
    <row r="1037" customFormat="false" ht="15" hidden="false" customHeight="false" outlineLevel="0" collapsed="false">
      <c r="A1037" s="6" t="s">
        <v>2318</v>
      </c>
      <c r="B1037" s="6" t="s">
        <v>44</v>
      </c>
      <c r="C1037" s="6" t="s">
        <v>288</v>
      </c>
      <c r="D1037" s="6" t="s">
        <v>171</v>
      </c>
      <c r="E1037" s="6" t="n">
        <v>1785320953</v>
      </c>
      <c r="F1037" s="6" t="n">
        <v>1785321071</v>
      </c>
      <c r="G1037" s="6" t="n">
        <v>1785321000</v>
      </c>
      <c r="H1037" s="6" t="n">
        <v>1785328164</v>
      </c>
      <c r="J1037" s="6" t="n">
        <v>0</v>
      </c>
      <c r="K1037" s="6" t="n">
        <v>0</v>
      </c>
      <c r="L1037" s="9" t="n">
        <f aca="false">IF(AND(E1037&gt;=Scenario!$B$11,E1037&lt;Scenario!$B$12),1,0)</f>
        <v>1</v>
      </c>
      <c r="M1037" s="9" t="n">
        <f aca="false">IF(AND(L1037=1,ISNUMBER(F1037)),MAX(0,F1037-E1037)/60,"")</f>
        <v>1.96666666666667</v>
      </c>
      <c r="N1037" s="9" t="n">
        <f aca="false">IF(AND(L1037=1,ISNUMBER(G1037)),MAX(0,G1037-E1037)/60,"")</f>
        <v>0.783333333333333</v>
      </c>
      <c r="O1037" s="9" t="n">
        <f aca="false">IF(ISNUMBER(H1037),IF(AND(H1037&gt;=Scenario!$B$11,H1037&lt;Scenario!$B$12),1,0),0)</f>
        <v>1</v>
      </c>
      <c r="P1037" s="9" t="n">
        <f aca="false">IF(O1037=1,MAX(0,H1037-E1037)/60,"")</f>
        <v>120.183333333333</v>
      </c>
      <c r="Q1037" s="9" t="n">
        <f aca="false">INDEX(Scenario!$B$18:$B$20,MATCH(B1037,Scenario!$A$18:$A$20,0))</f>
        <v>240</v>
      </c>
      <c r="R1037" s="9" t="n">
        <f aca="false">INDEX(Scenario!$C$18:$C$20,MATCH(B1037,Scenario!$A$18:$A$20,0))</f>
        <v>4320</v>
      </c>
      <c r="S1037" s="9" t="n">
        <f aca="false">IF(ISNUMBER(M1037),IF(M1037&lt;=Q1037,1,0),"")</f>
        <v>1</v>
      </c>
      <c r="T1037" s="9" t="n">
        <f aca="false">IF(ISNUMBER(P1037),IF(P1037&lt;=R1037,1,0),"")</f>
        <v>1</v>
      </c>
      <c r="U1037" s="9" t="n">
        <f aca="false">IF(E1037&gt;Scenario!$B$14,0,IF(OR(AND(ISNUMBER(H1037),H1037&lt;=Scenario!$B$14),AND(ISNUMBER(I1037),I1037&lt;=Scenario!$B$14)),0,1))</f>
        <v>0</v>
      </c>
      <c r="V1037" s="9" t="n">
        <f aca="false">IF(AND(U1037=1,(Scenario!$B$14-E1037)/60&gt;R1037),1,0)</f>
        <v>0</v>
      </c>
      <c r="W1037" s="9" t="n">
        <f aca="false">IF(OR(C1037=Scenario!$B$22,C1037=Scenario!$C$22),1,0)</f>
        <v>0</v>
      </c>
      <c r="X1037" s="9" t="n">
        <f aca="false">IF(ISNUMBER(I1037),1,0)</f>
        <v>0</v>
      </c>
      <c r="Y1037" s="9" t="n">
        <f aca="false">MOD(INT(E1037/86400)+3,7)</f>
        <v>2</v>
      </c>
      <c r="Z1037" s="9" t="n">
        <f aca="false">MOD(INT(E1037/3600),24)</f>
        <v>10</v>
      </c>
      <c r="AA1037" s="6" t="s">
        <v>2319</v>
      </c>
    </row>
    <row r="1038" customFormat="false" ht="15" hidden="false" customHeight="false" outlineLevel="0" collapsed="false">
      <c r="A1038" s="6" t="s">
        <v>2320</v>
      </c>
      <c r="B1038" s="6" t="s">
        <v>44</v>
      </c>
      <c r="C1038" s="6" t="s">
        <v>249</v>
      </c>
      <c r="D1038" s="6" t="s">
        <v>172</v>
      </c>
      <c r="E1038" s="6" t="n">
        <v>1785321002</v>
      </c>
      <c r="F1038" s="6" t="n">
        <v>1785321224</v>
      </c>
      <c r="G1038" s="6" t="n">
        <v>1785321056</v>
      </c>
      <c r="H1038" s="6" t="n">
        <v>1785322739</v>
      </c>
      <c r="J1038" s="6" t="n">
        <v>0</v>
      </c>
      <c r="K1038" s="6" t="n">
        <v>0</v>
      </c>
      <c r="L1038" s="9" t="n">
        <f aca="false">IF(AND(E1038&gt;=Scenario!$B$11,E1038&lt;Scenario!$B$12),1,0)</f>
        <v>1</v>
      </c>
      <c r="M1038" s="9" t="n">
        <f aca="false">IF(AND(L1038=1,ISNUMBER(F1038)),MAX(0,F1038-E1038)/60,"")</f>
        <v>3.7</v>
      </c>
      <c r="N1038" s="9" t="n">
        <f aca="false">IF(AND(L1038=1,ISNUMBER(G1038)),MAX(0,G1038-E1038)/60,"")</f>
        <v>0.9</v>
      </c>
      <c r="O1038" s="9" t="n">
        <f aca="false">IF(ISNUMBER(H1038),IF(AND(H1038&gt;=Scenario!$B$11,H1038&lt;Scenario!$B$12),1,0),0)</f>
        <v>1</v>
      </c>
      <c r="P1038" s="9" t="n">
        <f aca="false">IF(O1038=1,MAX(0,H1038-E1038)/60,"")</f>
        <v>28.95</v>
      </c>
      <c r="Q1038" s="9" t="n">
        <f aca="false">INDEX(Scenario!$B$18:$B$20,MATCH(B1038,Scenario!$A$18:$A$20,0))</f>
        <v>240</v>
      </c>
      <c r="R1038" s="9" t="n">
        <f aca="false">INDEX(Scenario!$C$18:$C$20,MATCH(B1038,Scenario!$A$18:$A$20,0))</f>
        <v>4320</v>
      </c>
      <c r="S1038" s="9" t="n">
        <f aca="false">IF(ISNUMBER(M1038),IF(M1038&lt;=Q1038,1,0),"")</f>
        <v>1</v>
      </c>
      <c r="T1038" s="9" t="n">
        <f aca="false">IF(ISNUMBER(P1038),IF(P1038&lt;=R1038,1,0),"")</f>
        <v>1</v>
      </c>
      <c r="U1038" s="9" t="n">
        <f aca="false">IF(E1038&gt;Scenario!$B$14,0,IF(OR(AND(ISNUMBER(H1038),H1038&lt;=Scenario!$B$14),AND(ISNUMBER(I1038),I1038&lt;=Scenario!$B$14)),0,1))</f>
        <v>0</v>
      </c>
      <c r="V1038" s="9" t="n">
        <f aca="false">IF(AND(U1038=1,(Scenario!$B$14-E1038)/60&gt;R1038),1,0)</f>
        <v>0</v>
      </c>
      <c r="W1038" s="9" t="n">
        <f aca="false">IF(OR(C1038=Scenario!$B$22,C1038=Scenario!$C$22),1,0)</f>
        <v>0</v>
      </c>
      <c r="X1038" s="9" t="n">
        <f aca="false">IF(ISNUMBER(I1038),1,0)</f>
        <v>0</v>
      </c>
      <c r="Y1038" s="9" t="n">
        <f aca="false">MOD(INT(E1038/86400)+3,7)</f>
        <v>2</v>
      </c>
      <c r="Z1038" s="9" t="n">
        <f aca="false">MOD(INT(E1038/3600),24)</f>
        <v>10</v>
      </c>
      <c r="AA1038" s="6" t="s">
        <v>2321</v>
      </c>
    </row>
    <row r="1039" customFormat="false" ht="15" hidden="false" customHeight="false" outlineLevel="0" collapsed="false">
      <c r="A1039" s="6" t="s">
        <v>2322</v>
      </c>
      <c r="B1039" s="6" t="s">
        <v>44</v>
      </c>
      <c r="C1039" s="6" t="s">
        <v>288</v>
      </c>
      <c r="D1039" s="6" t="s">
        <v>172</v>
      </c>
      <c r="E1039" s="6" t="n">
        <v>1785321072</v>
      </c>
      <c r="F1039" s="6" t="n">
        <v>1785321328</v>
      </c>
      <c r="G1039" s="6" t="n">
        <v>1785321109</v>
      </c>
      <c r="H1039" s="6" t="n">
        <v>1785326705</v>
      </c>
      <c r="J1039" s="6" t="n">
        <v>0</v>
      </c>
      <c r="K1039" s="6" t="n">
        <v>0</v>
      </c>
      <c r="L1039" s="9" t="n">
        <f aca="false">IF(AND(E1039&gt;=Scenario!$B$11,E1039&lt;Scenario!$B$12),1,0)</f>
        <v>1</v>
      </c>
      <c r="M1039" s="9" t="n">
        <f aca="false">IF(AND(L1039=1,ISNUMBER(F1039)),MAX(0,F1039-E1039)/60,"")</f>
        <v>4.26666666666667</v>
      </c>
      <c r="N1039" s="9" t="n">
        <f aca="false">IF(AND(L1039=1,ISNUMBER(G1039)),MAX(0,G1039-E1039)/60,"")</f>
        <v>0.616666666666667</v>
      </c>
      <c r="O1039" s="9" t="n">
        <f aca="false">IF(ISNUMBER(H1039),IF(AND(H1039&gt;=Scenario!$B$11,H1039&lt;Scenario!$B$12),1,0),0)</f>
        <v>1</v>
      </c>
      <c r="P1039" s="9" t="n">
        <f aca="false">IF(O1039=1,MAX(0,H1039-E1039)/60,"")</f>
        <v>93.8833333333333</v>
      </c>
      <c r="Q1039" s="9" t="n">
        <f aca="false">INDEX(Scenario!$B$18:$B$20,MATCH(B1039,Scenario!$A$18:$A$20,0))</f>
        <v>240</v>
      </c>
      <c r="R1039" s="9" t="n">
        <f aca="false">INDEX(Scenario!$C$18:$C$20,MATCH(B1039,Scenario!$A$18:$A$20,0))</f>
        <v>4320</v>
      </c>
      <c r="S1039" s="9" t="n">
        <f aca="false">IF(ISNUMBER(M1039),IF(M1039&lt;=Q1039,1,0),"")</f>
        <v>1</v>
      </c>
      <c r="T1039" s="9" t="n">
        <f aca="false">IF(ISNUMBER(P1039),IF(P1039&lt;=R1039,1,0),"")</f>
        <v>1</v>
      </c>
      <c r="U1039" s="9" t="n">
        <f aca="false">IF(E1039&gt;Scenario!$B$14,0,IF(OR(AND(ISNUMBER(H1039),H1039&lt;=Scenario!$B$14),AND(ISNUMBER(I1039),I1039&lt;=Scenario!$B$14)),0,1))</f>
        <v>0</v>
      </c>
      <c r="V1039" s="9" t="n">
        <f aca="false">IF(AND(U1039=1,(Scenario!$B$14-E1039)/60&gt;R1039),1,0)</f>
        <v>0</v>
      </c>
      <c r="W1039" s="9" t="n">
        <f aca="false">IF(OR(C1039=Scenario!$B$22,C1039=Scenario!$C$22),1,0)</f>
        <v>0</v>
      </c>
      <c r="X1039" s="9" t="n">
        <f aca="false">IF(ISNUMBER(I1039),1,0)</f>
        <v>0</v>
      </c>
      <c r="Y1039" s="9" t="n">
        <f aca="false">MOD(INT(E1039/86400)+3,7)</f>
        <v>2</v>
      </c>
      <c r="Z1039" s="9" t="n">
        <f aca="false">MOD(INT(E1039/3600),24)</f>
        <v>10</v>
      </c>
      <c r="AA1039" s="6" t="s">
        <v>2323</v>
      </c>
    </row>
    <row r="1040" customFormat="false" ht="15" hidden="false" customHeight="false" outlineLevel="0" collapsed="false">
      <c r="A1040" s="6" t="s">
        <v>2324</v>
      </c>
      <c r="B1040" s="6" t="s">
        <v>43</v>
      </c>
      <c r="C1040" s="6" t="s">
        <v>249</v>
      </c>
      <c r="D1040" s="6" t="s">
        <v>171</v>
      </c>
      <c r="E1040" s="6" t="n">
        <v>1785322560</v>
      </c>
      <c r="F1040" s="6" t="n">
        <v>1785322696</v>
      </c>
      <c r="G1040" s="6" t="n">
        <v>1785322596</v>
      </c>
      <c r="H1040" s="6" t="n">
        <v>1785327272</v>
      </c>
      <c r="J1040" s="6" t="n">
        <v>0</v>
      </c>
      <c r="K1040" s="6" t="n">
        <v>0</v>
      </c>
      <c r="L1040" s="9" t="n">
        <f aca="false">IF(AND(E1040&gt;=Scenario!$B$11,E1040&lt;Scenario!$B$12),1,0)</f>
        <v>1</v>
      </c>
      <c r="M1040" s="9" t="n">
        <f aca="false">IF(AND(L1040=1,ISNUMBER(F1040)),MAX(0,F1040-E1040)/60,"")</f>
        <v>2.26666666666667</v>
      </c>
      <c r="N1040" s="9" t="n">
        <f aca="false">IF(AND(L1040=1,ISNUMBER(G1040)),MAX(0,G1040-E1040)/60,"")</f>
        <v>0.6</v>
      </c>
      <c r="O1040" s="9" t="n">
        <f aca="false">IF(ISNUMBER(H1040),IF(AND(H1040&gt;=Scenario!$B$11,H1040&lt;Scenario!$B$12),1,0),0)</f>
        <v>1</v>
      </c>
      <c r="P1040" s="9" t="n">
        <f aca="false">IF(O1040=1,MAX(0,H1040-E1040)/60,"")</f>
        <v>78.5333333333333</v>
      </c>
      <c r="Q1040" s="9" t="n">
        <f aca="false">INDEX(Scenario!$B$18:$B$20,MATCH(B1040,Scenario!$A$18:$A$20,0))</f>
        <v>60</v>
      </c>
      <c r="R1040" s="9" t="n">
        <f aca="false">INDEX(Scenario!$C$18:$C$20,MATCH(B1040,Scenario!$A$18:$A$20,0))</f>
        <v>1440</v>
      </c>
      <c r="S1040" s="9" t="n">
        <f aca="false">IF(ISNUMBER(M1040),IF(M1040&lt;=Q1040,1,0),"")</f>
        <v>1</v>
      </c>
      <c r="T1040" s="9" t="n">
        <f aca="false">IF(ISNUMBER(P1040),IF(P1040&lt;=R1040,1,0),"")</f>
        <v>1</v>
      </c>
      <c r="U1040" s="9" t="n">
        <f aca="false">IF(E1040&gt;Scenario!$B$14,0,IF(OR(AND(ISNUMBER(H1040),H1040&lt;=Scenario!$B$14),AND(ISNUMBER(I1040),I1040&lt;=Scenario!$B$14)),0,1))</f>
        <v>0</v>
      </c>
      <c r="V1040" s="9" t="n">
        <f aca="false">IF(AND(U1040=1,(Scenario!$B$14-E1040)/60&gt;R1040),1,0)</f>
        <v>0</v>
      </c>
      <c r="W1040" s="9" t="n">
        <f aca="false">IF(OR(C1040=Scenario!$B$22,C1040=Scenario!$C$22),1,0)</f>
        <v>0</v>
      </c>
      <c r="X1040" s="9" t="n">
        <f aca="false">IF(ISNUMBER(I1040),1,0)</f>
        <v>0</v>
      </c>
      <c r="Y1040" s="9" t="n">
        <f aca="false">MOD(INT(E1040/86400)+3,7)</f>
        <v>2</v>
      </c>
      <c r="Z1040" s="9" t="n">
        <f aca="false">MOD(INT(E1040/3600),24)</f>
        <v>10</v>
      </c>
      <c r="AA1040" s="6" t="s">
        <v>2325</v>
      </c>
    </row>
    <row r="1041" customFormat="false" ht="15" hidden="false" customHeight="false" outlineLevel="0" collapsed="false">
      <c r="A1041" s="6" t="s">
        <v>2326</v>
      </c>
      <c r="B1041" s="6" t="s">
        <v>43</v>
      </c>
      <c r="C1041" s="6" t="s">
        <v>288</v>
      </c>
      <c r="D1041" s="6" t="s">
        <v>172</v>
      </c>
      <c r="E1041" s="6" t="n">
        <v>1785323517</v>
      </c>
      <c r="F1041" s="6" t="n">
        <v>1785323631</v>
      </c>
      <c r="G1041" s="6" t="n">
        <v>1785323534</v>
      </c>
      <c r="H1041" s="6" t="n">
        <v>1785325940</v>
      </c>
      <c r="J1041" s="6" t="n">
        <v>0</v>
      </c>
      <c r="K1041" s="6" t="n">
        <v>1</v>
      </c>
      <c r="L1041" s="9" t="n">
        <f aca="false">IF(AND(E1041&gt;=Scenario!$B$11,E1041&lt;Scenario!$B$12),1,0)</f>
        <v>1</v>
      </c>
      <c r="M1041" s="9" t="n">
        <f aca="false">IF(AND(L1041=1,ISNUMBER(F1041)),MAX(0,F1041-E1041)/60,"")</f>
        <v>1.9</v>
      </c>
      <c r="N1041" s="9" t="n">
        <f aca="false">IF(AND(L1041=1,ISNUMBER(G1041)),MAX(0,G1041-E1041)/60,"")</f>
        <v>0.283333333333333</v>
      </c>
      <c r="O1041" s="9" t="n">
        <f aca="false">IF(ISNUMBER(H1041),IF(AND(H1041&gt;=Scenario!$B$11,H1041&lt;Scenario!$B$12),1,0),0)</f>
        <v>1</v>
      </c>
      <c r="P1041" s="9" t="n">
        <f aca="false">IF(O1041=1,MAX(0,H1041-E1041)/60,"")</f>
        <v>40.3833333333333</v>
      </c>
      <c r="Q1041" s="9" t="n">
        <f aca="false">INDEX(Scenario!$B$18:$B$20,MATCH(B1041,Scenario!$A$18:$A$20,0))</f>
        <v>60</v>
      </c>
      <c r="R1041" s="9" t="n">
        <f aca="false">INDEX(Scenario!$C$18:$C$20,MATCH(B1041,Scenario!$A$18:$A$20,0))</f>
        <v>1440</v>
      </c>
      <c r="S1041" s="9" t="n">
        <f aca="false">IF(ISNUMBER(M1041),IF(M1041&lt;=Q1041,1,0),"")</f>
        <v>1</v>
      </c>
      <c r="T1041" s="9" t="n">
        <f aca="false">IF(ISNUMBER(P1041),IF(P1041&lt;=R1041,1,0),"")</f>
        <v>1</v>
      </c>
      <c r="U1041" s="9" t="n">
        <f aca="false">IF(E1041&gt;Scenario!$B$14,0,IF(OR(AND(ISNUMBER(H1041),H1041&lt;=Scenario!$B$14),AND(ISNUMBER(I1041),I1041&lt;=Scenario!$B$14)),0,1))</f>
        <v>0</v>
      </c>
      <c r="V1041" s="9" t="n">
        <f aca="false">IF(AND(U1041=1,(Scenario!$B$14-E1041)/60&gt;R1041),1,0)</f>
        <v>0</v>
      </c>
      <c r="W1041" s="9" t="n">
        <f aca="false">IF(OR(C1041=Scenario!$B$22,C1041=Scenario!$C$22),1,0)</f>
        <v>0</v>
      </c>
      <c r="X1041" s="9" t="n">
        <f aca="false">IF(ISNUMBER(I1041),1,0)</f>
        <v>0</v>
      </c>
      <c r="Y1041" s="9" t="n">
        <f aca="false">MOD(INT(E1041/86400)+3,7)</f>
        <v>2</v>
      </c>
      <c r="Z1041" s="9" t="n">
        <f aca="false">MOD(INT(E1041/3600),24)</f>
        <v>11</v>
      </c>
      <c r="AA1041" s="6" t="s">
        <v>2327</v>
      </c>
    </row>
    <row r="1042" customFormat="false" ht="15" hidden="false" customHeight="false" outlineLevel="0" collapsed="false">
      <c r="A1042" s="6" t="s">
        <v>2328</v>
      </c>
      <c r="B1042" s="6" t="s">
        <v>44</v>
      </c>
      <c r="C1042" s="6" t="s">
        <v>47</v>
      </c>
      <c r="D1042" s="6" t="s">
        <v>171</v>
      </c>
      <c r="E1042" s="6" t="n">
        <v>1785324533</v>
      </c>
      <c r="F1042" s="6" t="n">
        <v>1785324690</v>
      </c>
      <c r="G1042" s="6" t="n">
        <v>1785324552</v>
      </c>
      <c r="H1042" s="6" t="n">
        <v>1785328921</v>
      </c>
      <c r="J1042" s="6" t="n">
        <v>0</v>
      </c>
      <c r="K1042" s="6" t="n">
        <v>0</v>
      </c>
      <c r="L1042" s="9" t="n">
        <f aca="false">IF(AND(E1042&gt;=Scenario!$B$11,E1042&lt;Scenario!$B$12),1,0)</f>
        <v>1</v>
      </c>
      <c r="M1042" s="9" t="n">
        <f aca="false">IF(AND(L1042=1,ISNUMBER(F1042)),MAX(0,F1042-E1042)/60,"")</f>
        <v>2.61666666666667</v>
      </c>
      <c r="N1042" s="9" t="n">
        <f aca="false">IF(AND(L1042=1,ISNUMBER(G1042)),MAX(0,G1042-E1042)/60,"")</f>
        <v>0.316666666666667</v>
      </c>
      <c r="O1042" s="9" t="n">
        <f aca="false">IF(ISNUMBER(H1042),IF(AND(H1042&gt;=Scenario!$B$11,H1042&lt;Scenario!$B$12),1,0),0)</f>
        <v>1</v>
      </c>
      <c r="P1042" s="9" t="n">
        <f aca="false">IF(O1042=1,MAX(0,H1042-E1042)/60,"")</f>
        <v>73.1333333333333</v>
      </c>
      <c r="Q1042" s="9" t="n">
        <f aca="false">INDEX(Scenario!$B$18:$B$20,MATCH(B1042,Scenario!$A$18:$A$20,0))</f>
        <v>240</v>
      </c>
      <c r="R1042" s="9" t="n">
        <f aca="false">INDEX(Scenario!$C$18:$C$20,MATCH(B1042,Scenario!$A$18:$A$20,0))</f>
        <v>4320</v>
      </c>
      <c r="S1042" s="9" t="n">
        <f aca="false">IF(ISNUMBER(M1042),IF(M1042&lt;=Q1042,1,0),"")</f>
        <v>1</v>
      </c>
      <c r="T1042" s="9" t="n">
        <f aca="false">IF(ISNUMBER(P1042),IF(P1042&lt;=R1042,1,0),"")</f>
        <v>1</v>
      </c>
      <c r="U1042" s="9" t="n">
        <f aca="false">IF(E1042&gt;Scenario!$B$14,0,IF(OR(AND(ISNUMBER(H1042),H1042&lt;=Scenario!$B$14),AND(ISNUMBER(I1042),I1042&lt;=Scenario!$B$14)),0,1))</f>
        <v>0</v>
      </c>
      <c r="V1042" s="9" t="n">
        <f aca="false">IF(AND(U1042=1,(Scenario!$B$14-E1042)/60&gt;R1042),1,0)</f>
        <v>0</v>
      </c>
      <c r="W1042" s="9" t="n">
        <f aca="false">IF(OR(C1042=Scenario!$B$22,C1042=Scenario!$C$22),1,0)</f>
        <v>1</v>
      </c>
      <c r="X1042" s="9" t="n">
        <f aca="false">IF(ISNUMBER(I1042),1,0)</f>
        <v>0</v>
      </c>
      <c r="Y1042" s="9" t="n">
        <f aca="false">MOD(INT(E1042/86400)+3,7)</f>
        <v>2</v>
      </c>
      <c r="Z1042" s="9" t="n">
        <f aca="false">MOD(INT(E1042/3600),24)</f>
        <v>11</v>
      </c>
      <c r="AA1042" s="6" t="s">
        <v>2329</v>
      </c>
    </row>
    <row r="1043" customFormat="false" ht="15" hidden="false" customHeight="false" outlineLevel="0" collapsed="false">
      <c r="A1043" s="6" t="s">
        <v>2330</v>
      </c>
      <c r="B1043" s="6" t="s">
        <v>44</v>
      </c>
      <c r="C1043" s="6" t="s">
        <v>249</v>
      </c>
      <c r="D1043" s="6" t="s">
        <v>171</v>
      </c>
      <c r="E1043" s="6" t="n">
        <v>1785325305</v>
      </c>
      <c r="F1043" s="6" t="n">
        <v>1785325566</v>
      </c>
      <c r="G1043" s="6" t="n">
        <v>1785325359</v>
      </c>
      <c r="H1043" s="6" t="n">
        <v>1785328617</v>
      </c>
      <c r="J1043" s="6" t="n">
        <v>0</v>
      </c>
      <c r="K1043" s="6" t="n">
        <v>0</v>
      </c>
      <c r="L1043" s="9" t="n">
        <f aca="false">IF(AND(E1043&gt;=Scenario!$B$11,E1043&lt;Scenario!$B$12),1,0)</f>
        <v>1</v>
      </c>
      <c r="M1043" s="9" t="n">
        <f aca="false">IF(AND(L1043=1,ISNUMBER(F1043)),MAX(0,F1043-E1043)/60,"")</f>
        <v>4.35</v>
      </c>
      <c r="N1043" s="9" t="n">
        <f aca="false">IF(AND(L1043=1,ISNUMBER(G1043)),MAX(0,G1043-E1043)/60,"")</f>
        <v>0.9</v>
      </c>
      <c r="O1043" s="9" t="n">
        <f aca="false">IF(ISNUMBER(H1043),IF(AND(H1043&gt;=Scenario!$B$11,H1043&lt;Scenario!$B$12),1,0),0)</f>
        <v>1</v>
      </c>
      <c r="P1043" s="9" t="n">
        <f aca="false">IF(O1043=1,MAX(0,H1043-E1043)/60,"")</f>
        <v>55.2</v>
      </c>
      <c r="Q1043" s="9" t="n">
        <f aca="false">INDEX(Scenario!$B$18:$B$20,MATCH(B1043,Scenario!$A$18:$A$20,0))</f>
        <v>240</v>
      </c>
      <c r="R1043" s="9" t="n">
        <f aca="false">INDEX(Scenario!$C$18:$C$20,MATCH(B1043,Scenario!$A$18:$A$20,0))</f>
        <v>4320</v>
      </c>
      <c r="S1043" s="9" t="n">
        <f aca="false">IF(ISNUMBER(M1043),IF(M1043&lt;=Q1043,1,0),"")</f>
        <v>1</v>
      </c>
      <c r="T1043" s="9" t="n">
        <f aca="false">IF(ISNUMBER(P1043),IF(P1043&lt;=R1043,1,0),"")</f>
        <v>1</v>
      </c>
      <c r="U1043" s="9" t="n">
        <f aca="false">IF(E1043&gt;Scenario!$B$14,0,IF(OR(AND(ISNUMBER(H1043),H1043&lt;=Scenario!$B$14),AND(ISNUMBER(I1043),I1043&lt;=Scenario!$B$14)),0,1))</f>
        <v>0</v>
      </c>
      <c r="V1043" s="9" t="n">
        <f aca="false">IF(AND(U1043=1,(Scenario!$B$14-E1043)/60&gt;R1043),1,0)</f>
        <v>0</v>
      </c>
      <c r="W1043" s="9" t="n">
        <f aca="false">IF(OR(C1043=Scenario!$B$22,C1043=Scenario!$C$22),1,0)</f>
        <v>0</v>
      </c>
      <c r="X1043" s="9" t="n">
        <f aca="false">IF(ISNUMBER(I1043),1,0)</f>
        <v>0</v>
      </c>
      <c r="Y1043" s="9" t="n">
        <f aca="false">MOD(INT(E1043/86400)+3,7)</f>
        <v>2</v>
      </c>
      <c r="Z1043" s="9" t="n">
        <f aca="false">MOD(INT(E1043/3600),24)</f>
        <v>11</v>
      </c>
      <c r="AA1043" s="6" t="s">
        <v>2331</v>
      </c>
    </row>
    <row r="1044" customFormat="false" ht="15" hidden="false" customHeight="false" outlineLevel="0" collapsed="false">
      <c r="A1044" s="6" t="s">
        <v>2332</v>
      </c>
      <c r="B1044" s="6" t="s">
        <v>44</v>
      </c>
      <c r="C1044" s="6" t="s">
        <v>47</v>
      </c>
      <c r="D1044" s="6" t="s">
        <v>171</v>
      </c>
      <c r="E1044" s="6" t="n">
        <v>1785325812</v>
      </c>
      <c r="F1044" s="6" t="n">
        <v>1785326065</v>
      </c>
      <c r="G1044" s="6" t="n">
        <v>1785325846</v>
      </c>
      <c r="H1044" s="6" t="n">
        <v>1785329370</v>
      </c>
      <c r="J1044" s="6" t="n">
        <v>0</v>
      </c>
      <c r="K1044" s="6" t="n">
        <v>0</v>
      </c>
      <c r="L1044" s="9" t="n">
        <f aca="false">IF(AND(E1044&gt;=Scenario!$B$11,E1044&lt;Scenario!$B$12),1,0)</f>
        <v>1</v>
      </c>
      <c r="M1044" s="9" t="n">
        <f aca="false">IF(AND(L1044=1,ISNUMBER(F1044)),MAX(0,F1044-E1044)/60,"")</f>
        <v>4.21666666666667</v>
      </c>
      <c r="N1044" s="9" t="n">
        <f aca="false">IF(AND(L1044=1,ISNUMBER(G1044)),MAX(0,G1044-E1044)/60,"")</f>
        <v>0.566666666666667</v>
      </c>
      <c r="O1044" s="9" t="n">
        <f aca="false">IF(ISNUMBER(H1044),IF(AND(H1044&gt;=Scenario!$B$11,H1044&lt;Scenario!$B$12),1,0),0)</f>
        <v>1</v>
      </c>
      <c r="P1044" s="9" t="n">
        <f aca="false">IF(O1044=1,MAX(0,H1044-E1044)/60,"")</f>
        <v>59.3</v>
      </c>
      <c r="Q1044" s="9" t="n">
        <f aca="false">INDEX(Scenario!$B$18:$B$20,MATCH(B1044,Scenario!$A$18:$A$20,0))</f>
        <v>240</v>
      </c>
      <c r="R1044" s="9" t="n">
        <f aca="false">INDEX(Scenario!$C$18:$C$20,MATCH(B1044,Scenario!$A$18:$A$20,0))</f>
        <v>4320</v>
      </c>
      <c r="S1044" s="9" t="n">
        <f aca="false">IF(ISNUMBER(M1044),IF(M1044&lt;=Q1044,1,0),"")</f>
        <v>1</v>
      </c>
      <c r="T1044" s="9" t="n">
        <f aca="false">IF(ISNUMBER(P1044),IF(P1044&lt;=R1044,1,0),"")</f>
        <v>1</v>
      </c>
      <c r="U1044" s="9" t="n">
        <f aca="false">IF(E1044&gt;Scenario!$B$14,0,IF(OR(AND(ISNUMBER(H1044),H1044&lt;=Scenario!$B$14),AND(ISNUMBER(I1044),I1044&lt;=Scenario!$B$14)),0,1))</f>
        <v>0</v>
      </c>
      <c r="V1044" s="9" t="n">
        <f aca="false">IF(AND(U1044=1,(Scenario!$B$14-E1044)/60&gt;R1044),1,0)</f>
        <v>0</v>
      </c>
      <c r="W1044" s="9" t="n">
        <f aca="false">IF(OR(C1044=Scenario!$B$22,C1044=Scenario!$C$22),1,0)</f>
        <v>1</v>
      </c>
      <c r="X1044" s="9" t="n">
        <f aca="false">IF(ISNUMBER(I1044),1,0)</f>
        <v>0</v>
      </c>
      <c r="Y1044" s="9" t="n">
        <f aca="false">MOD(INT(E1044/86400)+3,7)</f>
        <v>2</v>
      </c>
      <c r="Z1044" s="9" t="n">
        <f aca="false">MOD(INT(E1044/3600),24)</f>
        <v>11</v>
      </c>
      <c r="AA1044" s="6" t="s">
        <v>2333</v>
      </c>
    </row>
    <row r="1045" customFormat="false" ht="15" hidden="false" customHeight="false" outlineLevel="0" collapsed="false">
      <c r="A1045" s="6" t="s">
        <v>2334</v>
      </c>
      <c r="B1045" s="6" t="s">
        <v>44</v>
      </c>
      <c r="C1045" s="6" t="s">
        <v>46</v>
      </c>
      <c r="D1045" s="6" t="s">
        <v>172</v>
      </c>
      <c r="E1045" s="6" t="n">
        <v>1785326583</v>
      </c>
      <c r="F1045" s="6" t="n">
        <v>1785326710</v>
      </c>
      <c r="G1045" s="6" t="n">
        <v>1785326621</v>
      </c>
      <c r="H1045" s="6" t="n">
        <v>1785331908</v>
      </c>
      <c r="J1045" s="6" t="n">
        <v>0</v>
      </c>
      <c r="K1045" s="6" t="n">
        <v>0</v>
      </c>
      <c r="L1045" s="9" t="n">
        <f aca="false">IF(AND(E1045&gt;=Scenario!$B$11,E1045&lt;Scenario!$B$12),1,0)</f>
        <v>1</v>
      </c>
      <c r="M1045" s="9" t="n">
        <f aca="false">IF(AND(L1045=1,ISNUMBER(F1045)),MAX(0,F1045-E1045)/60,"")</f>
        <v>2.11666666666667</v>
      </c>
      <c r="N1045" s="9" t="n">
        <f aca="false">IF(AND(L1045=1,ISNUMBER(G1045)),MAX(0,G1045-E1045)/60,"")</f>
        <v>0.633333333333333</v>
      </c>
      <c r="O1045" s="9" t="n">
        <f aca="false">IF(ISNUMBER(H1045),IF(AND(H1045&gt;=Scenario!$B$11,H1045&lt;Scenario!$B$12),1,0),0)</f>
        <v>1</v>
      </c>
      <c r="P1045" s="9" t="n">
        <f aca="false">IF(O1045=1,MAX(0,H1045-E1045)/60,"")</f>
        <v>88.75</v>
      </c>
      <c r="Q1045" s="9" t="n">
        <f aca="false">INDEX(Scenario!$B$18:$B$20,MATCH(B1045,Scenario!$A$18:$A$20,0))</f>
        <v>240</v>
      </c>
      <c r="R1045" s="9" t="n">
        <f aca="false">INDEX(Scenario!$C$18:$C$20,MATCH(B1045,Scenario!$A$18:$A$20,0))</f>
        <v>4320</v>
      </c>
      <c r="S1045" s="9" t="n">
        <f aca="false">IF(ISNUMBER(M1045),IF(M1045&lt;=Q1045,1,0),"")</f>
        <v>1</v>
      </c>
      <c r="T1045" s="9" t="n">
        <f aca="false">IF(ISNUMBER(P1045),IF(P1045&lt;=R1045,1,0),"")</f>
        <v>1</v>
      </c>
      <c r="U1045" s="9" t="n">
        <f aca="false">IF(E1045&gt;Scenario!$B$14,0,IF(OR(AND(ISNUMBER(H1045),H1045&lt;=Scenario!$B$14),AND(ISNUMBER(I1045),I1045&lt;=Scenario!$B$14)),0,1))</f>
        <v>0</v>
      </c>
      <c r="V1045" s="9" t="n">
        <f aca="false">IF(AND(U1045=1,(Scenario!$B$14-E1045)/60&gt;R1045),1,0)</f>
        <v>0</v>
      </c>
      <c r="W1045" s="9" t="n">
        <f aca="false">IF(OR(C1045=Scenario!$B$22,C1045=Scenario!$C$22),1,0)</f>
        <v>1</v>
      </c>
      <c r="X1045" s="9" t="n">
        <f aca="false">IF(ISNUMBER(I1045),1,0)</f>
        <v>0</v>
      </c>
      <c r="Y1045" s="9" t="n">
        <f aca="false">MOD(INT(E1045/86400)+3,7)</f>
        <v>2</v>
      </c>
      <c r="Z1045" s="9" t="n">
        <f aca="false">MOD(INT(E1045/3600),24)</f>
        <v>12</v>
      </c>
      <c r="AA1045" s="6" t="s">
        <v>2335</v>
      </c>
    </row>
    <row r="1046" customFormat="false" ht="15" hidden="false" customHeight="false" outlineLevel="0" collapsed="false">
      <c r="A1046" s="6" t="s">
        <v>2336</v>
      </c>
      <c r="B1046" s="6" t="s">
        <v>43</v>
      </c>
      <c r="C1046" s="6" t="s">
        <v>249</v>
      </c>
      <c r="D1046" s="6" t="s">
        <v>171</v>
      </c>
      <c r="E1046" s="6" t="n">
        <v>1785327528</v>
      </c>
      <c r="F1046" s="6" t="n">
        <v>1785327689</v>
      </c>
      <c r="G1046" s="6" t="n">
        <v>1785327554</v>
      </c>
      <c r="H1046" s="6" t="n">
        <v>1785330279</v>
      </c>
      <c r="J1046" s="6" t="n">
        <v>0</v>
      </c>
      <c r="K1046" s="6" t="n">
        <v>0</v>
      </c>
      <c r="L1046" s="9" t="n">
        <f aca="false">IF(AND(E1046&gt;=Scenario!$B$11,E1046&lt;Scenario!$B$12),1,0)</f>
        <v>1</v>
      </c>
      <c r="M1046" s="9" t="n">
        <f aca="false">IF(AND(L1046=1,ISNUMBER(F1046)),MAX(0,F1046-E1046)/60,"")</f>
        <v>2.68333333333333</v>
      </c>
      <c r="N1046" s="9" t="n">
        <f aca="false">IF(AND(L1046=1,ISNUMBER(G1046)),MAX(0,G1046-E1046)/60,"")</f>
        <v>0.433333333333333</v>
      </c>
      <c r="O1046" s="9" t="n">
        <f aca="false">IF(ISNUMBER(H1046),IF(AND(H1046&gt;=Scenario!$B$11,H1046&lt;Scenario!$B$12),1,0),0)</f>
        <v>1</v>
      </c>
      <c r="P1046" s="9" t="n">
        <f aca="false">IF(O1046=1,MAX(0,H1046-E1046)/60,"")</f>
        <v>45.85</v>
      </c>
      <c r="Q1046" s="9" t="n">
        <f aca="false">INDEX(Scenario!$B$18:$B$20,MATCH(B1046,Scenario!$A$18:$A$20,0))</f>
        <v>60</v>
      </c>
      <c r="R1046" s="9" t="n">
        <f aca="false">INDEX(Scenario!$C$18:$C$20,MATCH(B1046,Scenario!$A$18:$A$20,0))</f>
        <v>1440</v>
      </c>
      <c r="S1046" s="9" t="n">
        <f aca="false">IF(ISNUMBER(M1046),IF(M1046&lt;=Q1046,1,0),"")</f>
        <v>1</v>
      </c>
      <c r="T1046" s="9" t="n">
        <f aca="false">IF(ISNUMBER(P1046),IF(P1046&lt;=R1046,1,0),"")</f>
        <v>1</v>
      </c>
      <c r="U1046" s="9" t="n">
        <f aca="false">IF(E1046&gt;Scenario!$B$14,0,IF(OR(AND(ISNUMBER(H1046),H1046&lt;=Scenario!$B$14),AND(ISNUMBER(I1046),I1046&lt;=Scenario!$B$14)),0,1))</f>
        <v>0</v>
      </c>
      <c r="V1046" s="9" t="n">
        <f aca="false">IF(AND(U1046=1,(Scenario!$B$14-E1046)/60&gt;R1046),1,0)</f>
        <v>0</v>
      </c>
      <c r="W1046" s="9" t="n">
        <f aca="false">IF(OR(C1046=Scenario!$B$22,C1046=Scenario!$C$22),1,0)</f>
        <v>0</v>
      </c>
      <c r="X1046" s="9" t="n">
        <f aca="false">IF(ISNUMBER(I1046),1,0)</f>
        <v>0</v>
      </c>
      <c r="Y1046" s="9" t="n">
        <f aca="false">MOD(INT(E1046/86400)+3,7)</f>
        <v>2</v>
      </c>
      <c r="Z1046" s="9" t="n">
        <f aca="false">MOD(INT(E1046/3600),24)</f>
        <v>12</v>
      </c>
      <c r="AA1046" s="6" t="s">
        <v>2337</v>
      </c>
    </row>
    <row r="1047" customFormat="false" ht="15" hidden="false" customHeight="false" outlineLevel="0" collapsed="false">
      <c r="A1047" s="6" t="s">
        <v>2338</v>
      </c>
      <c r="B1047" s="6" t="s">
        <v>44</v>
      </c>
      <c r="C1047" s="6" t="s">
        <v>46</v>
      </c>
      <c r="D1047" s="6" t="s">
        <v>171</v>
      </c>
      <c r="E1047" s="6" t="n">
        <v>1785327845</v>
      </c>
      <c r="F1047" s="6" t="n">
        <v>1785328009</v>
      </c>
      <c r="G1047" s="6" t="n">
        <v>1785327897</v>
      </c>
      <c r="H1047" s="6" t="n">
        <v>1785330632</v>
      </c>
      <c r="J1047" s="6" t="n">
        <v>0</v>
      </c>
      <c r="K1047" s="6" t="n">
        <v>0</v>
      </c>
      <c r="L1047" s="9" t="n">
        <f aca="false">IF(AND(E1047&gt;=Scenario!$B$11,E1047&lt;Scenario!$B$12),1,0)</f>
        <v>1</v>
      </c>
      <c r="M1047" s="9" t="n">
        <f aca="false">IF(AND(L1047=1,ISNUMBER(F1047)),MAX(0,F1047-E1047)/60,"")</f>
        <v>2.73333333333333</v>
      </c>
      <c r="N1047" s="9" t="n">
        <f aca="false">IF(AND(L1047=1,ISNUMBER(G1047)),MAX(0,G1047-E1047)/60,"")</f>
        <v>0.866666666666667</v>
      </c>
      <c r="O1047" s="9" t="n">
        <f aca="false">IF(ISNUMBER(H1047),IF(AND(H1047&gt;=Scenario!$B$11,H1047&lt;Scenario!$B$12),1,0),0)</f>
        <v>1</v>
      </c>
      <c r="P1047" s="9" t="n">
        <f aca="false">IF(O1047=1,MAX(0,H1047-E1047)/60,"")</f>
        <v>46.45</v>
      </c>
      <c r="Q1047" s="9" t="n">
        <f aca="false">INDEX(Scenario!$B$18:$B$20,MATCH(B1047,Scenario!$A$18:$A$20,0))</f>
        <v>240</v>
      </c>
      <c r="R1047" s="9" t="n">
        <f aca="false">INDEX(Scenario!$C$18:$C$20,MATCH(B1047,Scenario!$A$18:$A$20,0))</f>
        <v>4320</v>
      </c>
      <c r="S1047" s="9" t="n">
        <f aca="false">IF(ISNUMBER(M1047),IF(M1047&lt;=Q1047,1,0),"")</f>
        <v>1</v>
      </c>
      <c r="T1047" s="9" t="n">
        <f aca="false">IF(ISNUMBER(P1047),IF(P1047&lt;=R1047,1,0),"")</f>
        <v>1</v>
      </c>
      <c r="U1047" s="9" t="n">
        <f aca="false">IF(E1047&gt;Scenario!$B$14,0,IF(OR(AND(ISNUMBER(H1047),H1047&lt;=Scenario!$B$14),AND(ISNUMBER(I1047),I1047&lt;=Scenario!$B$14)),0,1))</f>
        <v>0</v>
      </c>
      <c r="V1047" s="9" t="n">
        <f aca="false">IF(AND(U1047=1,(Scenario!$B$14-E1047)/60&gt;R1047),1,0)</f>
        <v>0</v>
      </c>
      <c r="W1047" s="9" t="n">
        <f aca="false">IF(OR(C1047=Scenario!$B$22,C1047=Scenario!$C$22),1,0)</f>
        <v>1</v>
      </c>
      <c r="X1047" s="9" t="n">
        <f aca="false">IF(ISNUMBER(I1047),1,0)</f>
        <v>0</v>
      </c>
      <c r="Y1047" s="9" t="n">
        <f aca="false">MOD(INT(E1047/86400)+3,7)</f>
        <v>2</v>
      </c>
      <c r="Z1047" s="9" t="n">
        <f aca="false">MOD(INT(E1047/3600),24)</f>
        <v>12</v>
      </c>
      <c r="AA1047" s="6" t="s">
        <v>2339</v>
      </c>
    </row>
    <row r="1048" customFormat="false" ht="15" hidden="false" customHeight="false" outlineLevel="0" collapsed="false">
      <c r="A1048" s="6" t="s">
        <v>2340</v>
      </c>
      <c r="B1048" s="6" t="s">
        <v>44</v>
      </c>
      <c r="C1048" s="6" t="s">
        <v>288</v>
      </c>
      <c r="D1048" s="6" t="s">
        <v>172</v>
      </c>
      <c r="E1048" s="6" t="n">
        <v>1785328035</v>
      </c>
      <c r="F1048" s="6" t="n">
        <v>1785328222</v>
      </c>
      <c r="G1048" s="6" t="n">
        <v>1785328051</v>
      </c>
      <c r="H1048" s="6" t="n">
        <v>1785331173</v>
      </c>
      <c r="J1048" s="6" t="n">
        <v>0</v>
      </c>
      <c r="K1048" s="6" t="n">
        <v>0</v>
      </c>
      <c r="L1048" s="9" t="n">
        <f aca="false">IF(AND(E1048&gt;=Scenario!$B$11,E1048&lt;Scenario!$B$12),1,0)</f>
        <v>1</v>
      </c>
      <c r="M1048" s="9" t="n">
        <f aca="false">IF(AND(L1048=1,ISNUMBER(F1048)),MAX(0,F1048-E1048)/60,"")</f>
        <v>3.11666666666667</v>
      </c>
      <c r="N1048" s="9" t="n">
        <f aca="false">IF(AND(L1048=1,ISNUMBER(G1048)),MAX(0,G1048-E1048)/60,"")</f>
        <v>0.266666666666667</v>
      </c>
      <c r="O1048" s="9" t="n">
        <f aca="false">IF(ISNUMBER(H1048),IF(AND(H1048&gt;=Scenario!$B$11,H1048&lt;Scenario!$B$12),1,0),0)</f>
        <v>1</v>
      </c>
      <c r="P1048" s="9" t="n">
        <f aca="false">IF(O1048=1,MAX(0,H1048-E1048)/60,"")</f>
        <v>52.3</v>
      </c>
      <c r="Q1048" s="9" t="n">
        <f aca="false">INDEX(Scenario!$B$18:$B$20,MATCH(B1048,Scenario!$A$18:$A$20,0))</f>
        <v>240</v>
      </c>
      <c r="R1048" s="9" t="n">
        <f aca="false">INDEX(Scenario!$C$18:$C$20,MATCH(B1048,Scenario!$A$18:$A$20,0))</f>
        <v>4320</v>
      </c>
      <c r="S1048" s="9" t="n">
        <f aca="false">IF(ISNUMBER(M1048),IF(M1048&lt;=Q1048,1,0),"")</f>
        <v>1</v>
      </c>
      <c r="T1048" s="9" t="n">
        <f aca="false">IF(ISNUMBER(P1048),IF(P1048&lt;=R1048,1,0),"")</f>
        <v>1</v>
      </c>
      <c r="U1048" s="9" t="n">
        <f aca="false">IF(E1048&gt;Scenario!$B$14,0,IF(OR(AND(ISNUMBER(H1048),H1048&lt;=Scenario!$B$14),AND(ISNUMBER(I1048),I1048&lt;=Scenario!$B$14)),0,1))</f>
        <v>0</v>
      </c>
      <c r="V1048" s="9" t="n">
        <f aca="false">IF(AND(U1048=1,(Scenario!$B$14-E1048)/60&gt;R1048),1,0)</f>
        <v>0</v>
      </c>
      <c r="W1048" s="9" t="n">
        <f aca="false">IF(OR(C1048=Scenario!$B$22,C1048=Scenario!$C$22),1,0)</f>
        <v>0</v>
      </c>
      <c r="X1048" s="9" t="n">
        <f aca="false">IF(ISNUMBER(I1048),1,0)</f>
        <v>0</v>
      </c>
      <c r="Y1048" s="9" t="n">
        <f aca="false">MOD(INT(E1048/86400)+3,7)</f>
        <v>2</v>
      </c>
      <c r="Z1048" s="9" t="n">
        <f aca="false">MOD(INT(E1048/3600),24)</f>
        <v>12</v>
      </c>
      <c r="AA1048" s="6" t="s">
        <v>2341</v>
      </c>
    </row>
    <row r="1049" customFormat="false" ht="15" hidden="false" customHeight="false" outlineLevel="0" collapsed="false">
      <c r="A1049" s="6" t="s">
        <v>2342</v>
      </c>
      <c r="B1049" s="6" t="s">
        <v>42</v>
      </c>
      <c r="C1049" s="6" t="s">
        <v>46</v>
      </c>
      <c r="D1049" s="6" t="s">
        <v>171</v>
      </c>
      <c r="E1049" s="6" t="n">
        <v>1785328686</v>
      </c>
      <c r="F1049" s="6" t="n">
        <v>1785329161</v>
      </c>
      <c r="G1049" s="6" t="n">
        <v>1785328943</v>
      </c>
      <c r="H1049" s="6" t="n">
        <v>1785338623</v>
      </c>
      <c r="J1049" s="6" t="n">
        <v>0</v>
      </c>
      <c r="K1049" s="6" t="n">
        <v>0</v>
      </c>
      <c r="L1049" s="9" t="n">
        <f aca="false">IF(AND(E1049&gt;=Scenario!$B$11,E1049&lt;Scenario!$B$12),1,0)</f>
        <v>1</v>
      </c>
      <c r="M1049" s="9" t="n">
        <f aca="false">IF(AND(L1049=1,ISNUMBER(F1049)),MAX(0,F1049-E1049)/60,"")</f>
        <v>7.91666666666667</v>
      </c>
      <c r="N1049" s="9" t="n">
        <f aca="false">IF(AND(L1049=1,ISNUMBER(G1049)),MAX(0,G1049-E1049)/60,"")</f>
        <v>4.28333333333333</v>
      </c>
      <c r="O1049" s="9" t="n">
        <f aca="false">IF(ISNUMBER(H1049),IF(AND(H1049&gt;=Scenario!$B$11,H1049&lt;Scenario!$B$12),1,0),0)</f>
        <v>1</v>
      </c>
      <c r="P1049" s="9" t="n">
        <f aca="false">IF(O1049=1,MAX(0,H1049-E1049)/60,"")</f>
        <v>165.616666666667</v>
      </c>
      <c r="Q1049" s="9" t="n">
        <f aca="false">INDEX(Scenario!$B$18:$B$20,MATCH(B1049,Scenario!$A$18:$A$20,0))</f>
        <v>15</v>
      </c>
      <c r="R1049" s="9" t="n">
        <f aca="false">INDEX(Scenario!$C$18:$C$20,MATCH(B1049,Scenario!$A$18:$A$20,0))</f>
        <v>240</v>
      </c>
      <c r="S1049" s="9" t="n">
        <f aca="false">IF(ISNUMBER(M1049),IF(M1049&lt;=Q1049,1,0),"")</f>
        <v>1</v>
      </c>
      <c r="T1049" s="9" t="n">
        <f aca="false">IF(ISNUMBER(P1049),IF(P1049&lt;=R1049,1,0),"")</f>
        <v>1</v>
      </c>
      <c r="U1049" s="9" t="n">
        <f aca="false">IF(E1049&gt;Scenario!$B$14,0,IF(OR(AND(ISNUMBER(H1049),H1049&lt;=Scenario!$B$14),AND(ISNUMBER(I1049),I1049&lt;=Scenario!$B$14)),0,1))</f>
        <v>0</v>
      </c>
      <c r="V1049" s="9" t="n">
        <f aca="false">IF(AND(U1049=1,(Scenario!$B$14-E1049)/60&gt;R1049),1,0)</f>
        <v>0</v>
      </c>
      <c r="W1049" s="9" t="n">
        <f aca="false">IF(OR(C1049=Scenario!$B$22,C1049=Scenario!$C$22),1,0)</f>
        <v>1</v>
      </c>
      <c r="X1049" s="9" t="n">
        <f aca="false">IF(ISNUMBER(I1049),1,0)</f>
        <v>0</v>
      </c>
      <c r="Y1049" s="9" t="n">
        <f aca="false">MOD(INT(E1049/86400)+3,7)</f>
        <v>2</v>
      </c>
      <c r="Z1049" s="9" t="n">
        <f aca="false">MOD(INT(E1049/3600),24)</f>
        <v>12</v>
      </c>
      <c r="AA1049" s="6" t="s">
        <v>2343</v>
      </c>
    </row>
    <row r="1050" customFormat="false" ht="15" hidden="false" customHeight="false" outlineLevel="0" collapsed="false">
      <c r="A1050" s="6" t="s">
        <v>2344</v>
      </c>
      <c r="B1050" s="6" t="s">
        <v>43</v>
      </c>
      <c r="C1050" s="6" t="s">
        <v>47</v>
      </c>
      <c r="D1050" s="6" t="s">
        <v>170</v>
      </c>
      <c r="E1050" s="6" t="n">
        <v>1785329054</v>
      </c>
      <c r="F1050" s="6" t="n">
        <v>1785329173</v>
      </c>
      <c r="G1050" s="6" t="n">
        <v>1785329104</v>
      </c>
      <c r="H1050" s="6" t="n">
        <v>1785329728</v>
      </c>
      <c r="J1050" s="6" t="n">
        <v>0</v>
      </c>
      <c r="K1050" s="6" t="n">
        <v>0</v>
      </c>
      <c r="L1050" s="9" t="n">
        <f aca="false">IF(AND(E1050&gt;=Scenario!$B$11,E1050&lt;Scenario!$B$12),1,0)</f>
        <v>1</v>
      </c>
      <c r="M1050" s="9" t="n">
        <f aca="false">IF(AND(L1050=1,ISNUMBER(F1050)),MAX(0,F1050-E1050)/60,"")</f>
        <v>1.98333333333333</v>
      </c>
      <c r="N1050" s="9" t="n">
        <f aca="false">IF(AND(L1050=1,ISNUMBER(G1050)),MAX(0,G1050-E1050)/60,"")</f>
        <v>0.833333333333333</v>
      </c>
      <c r="O1050" s="9" t="n">
        <f aca="false">IF(ISNUMBER(H1050),IF(AND(H1050&gt;=Scenario!$B$11,H1050&lt;Scenario!$B$12),1,0),0)</f>
        <v>1</v>
      </c>
      <c r="P1050" s="9" t="n">
        <f aca="false">IF(O1050=1,MAX(0,H1050-E1050)/60,"")</f>
        <v>11.2333333333333</v>
      </c>
      <c r="Q1050" s="9" t="n">
        <f aca="false">INDEX(Scenario!$B$18:$B$20,MATCH(B1050,Scenario!$A$18:$A$20,0))</f>
        <v>60</v>
      </c>
      <c r="R1050" s="9" t="n">
        <f aca="false">INDEX(Scenario!$C$18:$C$20,MATCH(B1050,Scenario!$A$18:$A$20,0))</f>
        <v>1440</v>
      </c>
      <c r="S1050" s="9" t="n">
        <f aca="false">IF(ISNUMBER(M1050),IF(M1050&lt;=Q1050,1,0),"")</f>
        <v>1</v>
      </c>
      <c r="T1050" s="9" t="n">
        <f aca="false">IF(ISNUMBER(P1050),IF(P1050&lt;=R1050,1,0),"")</f>
        <v>1</v>
      </c>
      <c r="U1050" s="9" t="n">
        <f aca="false">IF(E1050&gt;Scenario!$B$14,0,IF(OR(AND(ISNUMBER(H1050),H1050&lt;=Scenario!$B$14),AND(ISNUMBER(I1050),I1050&lt;=Scenario!$B$14)),0,1))</f>
        <v>0</v>
      </c>
      <c r="V1050" s="9" t="n">
        <f aca="false">IF(AND(U1050=1,(Scenario!$B$14-E1050)/60&gt;R1050),1,0)</f>
        <v>0</v>
      </c>
      <c r="W1050" s="9" t="n">
        <f aca="false">IF(OR(C1050=Scenario!$B$22,C1050=Scenario!$C$22),1,0)</f>
        <v>1</v>
      </c>
      <c r="X1050" s="9" t="n">
        <f aca="false">IF(ISNUMBER(I1050),1,0)</f>
        <v>0</v>
      </c>
      <c r="Y1050" s="9" t="n">
        <f aca="false">MOD(INT(E1050/86400)+3,7)</f>
        <v>2</v>
      </c>
      <c r="Z1050" s="9" t="n">
        <f aca="false">MOD(INT(E1050/3600),24)</f>
        <v>12</v>
      </c>
      <c r="AA1050" s="6" t="s">
        <v>2345</v>
      </c>
    </row>
    <row r="1051" customFormat="false" ht="15" hidden="false" customHeight="false" outlineLevel="0" collapsed="false">
      <c r="A1051" s="6" t="s">
        <v>2346</v>
      </c>
      <c r="B1051" s="6" t="s">
        <v>44</v>
      </c>
      <c r="C1051" s="6" t="s">
        <v>46</v>
      </c>
      <c r="D1051" s="6" t="s">
        <v>171</v>
      </c>
      <c r="E1051" s="6" t="n">
        <v>1785330054</v>
      </c>
      <c r="F1051" s="6" t="n">
        <v>1785330225</v>
      </c>
      <c r="G1051" s="6" t="n">
        <v>1785330104</v>
      </c>
      <c r="H1051" s="6" t="n">
        <v>1785332075</v>
      </c>
      <c r="J1051" s="6" t="n">
        <v>0</v>
      </c>
      <c r="K1051" s="6" t="n">
        <v>0</v>
      </c>
      <c r="L1051" s="9" t="n">
        <f aca="false">IF(AND(E1051&gt;=Scenario!$B$11,E1051&lt;Scenario!$B$12),1,0)</f>
        <v>1</v>
      </c>
      <c r="M1051" s="9" t="n">
        <f aca="false">IF(AND(L1051=1,ISNUMBER(F1051)),MAX(0,F1051-E1051)/60,"")</f>
        <v>2.85</v>
      </c>
      <c r="N1051" s="9" t="n">
        <f aca="false">IF(AND(L1051=1,ISNUMBER(G1051)),MAX(0,G1051-E1051)/60,"")</f>
        <v>0.833333333333333</v>
      </c>
      <c r="O1051" s="9" t="n">
        <f aca="false">IF(ISNUMBER(H1051),IF(AND(H1051&gt;=Scenario!$B$11,H1051&lt;Scenario!$B$12),1,0),0)</f>
        <v>1</v>
      </c>
      <c r="P1051" s="9" t="n">
        <f aca="false">IF(O1051=1,MAX(0,H1051-E1051)/60,"")</f>
        <v>33.6833333333333</v>
      </c>
      <c r="Q1051" s="9" t="n">
        <f aca="false">INDEX(Scenario!$B$18:$B$20,MATCH(B1051,Scenario!$A$18:$A$20,0))</f>
        <v>240</v>
      </c>
      <c r="R1051" s="9" t="n">
        <f aca="false">INDEX(Scenario!$C$18:$C$20,MATCH(B1051,Scenario!$A$18:$A$20,0))</f>
        <v>4320</v>
      </c>
      <c r="S1051" s="9" t="n">
        <f aca="false">IF(ISNUMBER(M1051),IF(M1051&lt;=Q1051,1,0),"")</f>
        <v>1</v>
      </c>
      <c r="T1051" s="9" t="n">
        <f aca="false">IF(ISNUMBER(P1051),IF(P1051&lt;=R1051,1,0),"")</f>
        <v>1</v>
      </c>
      <c r="U1051" s="9" t="n">
        <f aca="false">IF(E1051&gt;Scenario!$B$14,0,IF(OR(AND(ISNUMBER(H1051),H1051&lt;=Scenario!$B$14),AND(ISNUMBER(I1051),I1051&lt;=Scenario!$B$14)),0,1))</f>
        <v>0</v>
      </c>
      <c r="V1051" s="9" t="n">
        <f aca="false">IF(AND(U1051=1,(Scenario!$B$14-E1051)/60&gt;R1051),1,0)</f>
        <v>0</v>
      </c>
      <c r="W1051" s="9" t="n">
        <f aca="false">IF(OR(C1051=Scenario!$B$22,C1051=Scenario!$C$22),1,0)</f>
        <v>1</v>
      </c>
      <c r="X1051" s="9" t="n">
        <f aca="false">IF(ISNUMBER(I1051),1,0)</f>
        <v>0</v>
      </c>
      <c r="Y1051" s="9" t="n">
        <f aca="false">MOD(INT(E1051/86400)+3,7)</f>
        <v>2</v>
      </c>
      <c r="Z1051" s="9" t="n">
        <f aca="false">MOD(INT(E1051/3600),24)</f>
        <v>13</v>
      </c>
      <c r="AA1051" s="6" t="s">
        <v>2347</v>
      </c>
    </row>
    <row r="1052" customFormat="false" ht="15" hidden="false" customHeight="false" outlineLevel="0" collapsed="false">
      <c r="A1052" s="6" t="s">
        <v>2348</v>
      </c>
      <c r="B1052" s="6" t="s">
        <v>43</v>
      </c>
      <c r="C1052" s="6" t="s">
        <v>288</v>
      </c>
      <c r="D1052" s="6" t="s">
        <v>171</v>
      </c>
      <c r="E1052" s="6" t="n">
        <v>1785330491</v>
      </c>
      <c r="F1052" s="6" t="n">
        <v>1785330584</v>
      </c>
      <c r="G1052" s="6" t="n">
        <v>1785330517</v>
      </c>
      <c r="H1052" s="6" t="n">
        <v>1785392808</v>
      </c>
      <c r="J1052" s="6" t="n">
        <v>1</v>
      </c>
      <c r="K1052" s="6" t="n">
        <v>0</v>
      </c>
      <c r="L1052" s="9" t="n">
        <f aca="false">IF(AND(E1052&gt;=Scenario!$B$11,E1052&lt;Scenario!$B$12),1,0)</f>
        <v>1</v>
      </c>
      <c r="M1052" s="9" t="n">
        <f aca="false">IF(AND(L1052=1,ISNUMBER(F1052)),MAX(0,F1052-E1052)/60,"")</f>
        <v>1.55</v>
      </c>
      <c r="N1052" s="9" t="n">
        <f aca="false">IF(AND(L1052=1,ISNUMBER(G1052)),MAX(0,G1052-E1052)/60,"")</f>
        <v>0.433333333333333</v>
      </c>
      <c r="O1052" s="9" t="n">
        <f aca="false">IF(ISNUMBER(H1052),IF(AND(H1052&gt;=Scenario!$B$11,H1052&lt;Scenario!$B$12),1,0),0)</f>
        <v>1</v>
      </c>
      <c r="P1052" s="9" t="n">
        <f aca="false">IF(O1052=1,MAX(0,H1052-E1052)/60,"")</f>
        <v>1038.61666666667</v>
      </c>
      <c r="Q1052" s="9" t="n">
        <f aca="false">INDEX(Scenario!$B$18:$B$20,MATCH(B1052,Scenario!$A$18:$A$20,0))</f>
        <v>60</v>
      </c>
      <c r="R1052" s="9" t="n">
        <f aca="false">INDEX(Scenario!$C$18:$C$20,MATCH(B1052,Scenario!$A$18:$A$20,0))</f>
        <v>1440</v>
      </c>
      <c r="S1052" s="9" t="n">
        <f aca="false">IF(ISNUMBER(M1052),IF(M1052&lt;=Q1052,1,0),"")</f>
        <v>1</v>
      </c>
      <c r="T1052" s="9" t="n">
        <f aca="false">IF(ISNUMBER(P1052),IF(P1052&lt;=R1052,1,0),"")</f>
        <v>1</v>
      </c>
      <c r="U1052" s="9" t="n">
        <f aca="false">IF(E1052&gt;Scenario!$B$14,0,IF(OR(AND(ISNUMBER(H1052),H1052&lt;=Scenario!$B$14),AND(ISNUMBER(I1052),I1052&lt;=Scenario!$B$14)),0,1))</f>
        <v>0</v>
      </c>
      <c r="V1052" s="9" t="n">
        <f aca="false">IF(AND(U1052=1,(Scenario!$B$14-E1052)/60&gt;R1052),1,0)</f>
        <v>0</v>
      </c>
      <c r="W1052" s="9" t="n">
        <f aca="false">IF(OR(C1052=Scenario!$B$22,C1052=Scenario!$C$22),1,0)</f>
        <v>0</v>
      </c>
      <c r="X1052" s="9" t="n">
        <f aca="false">IF(ISNUMBER(I1052),1,0)</f>
        <v>0</v>
      </c>
      <c r="Y1052" s="9" t="n">
        <f aca="false">MOD(INT(E1052/86400)+3,7)</f>
        <v>2</v>
      </c>
      <c r="Z1052" s="9" t="n">
        <f aca="false">MOD(INT(E1052/3600),24)</f>
        <v>13</v>
      </c>
      <c r="AA1052" s="6" t="s">
        <v>2349</v>
      </c>
    </row>
    <row r="1053" customFormat="false" ht="15" hidden="false" customHeight="false" outlineLevel="0" collapsed="false">
      <c r="A1053" s="6" t="s">
        <v>2350</v>
      </c>
      <c r="B1053" s="6" t="s">
        <v>44</v>
      </c>
      <c r="C1053" s="6" t="s">
        <v>46</v>
      </c>
      <c r="D1053" s="6" t="s">
        <v>171</v>
      </c>
      <c r="E1053" s="6" t="n">
        <v>1785330638</v>
      </c>
      <c r="F1053" s="6" t="n">
        <v>1785330878</v>
      </c>
      <c r="G1053" s="6" t="n">
        <v>1785330668</v>
      </c>
      <c r="H1053" s="6" t="n">
        <v>1785334121</v>
      </c>
      <c r="J1053" s="6" t="n">
        <v>0</v>
      </c>
      <c r="K1053" s="6" t="n">
        <v>0</v>
      </c>
      <c r="L1053" s="9" t="n">
        <f aca="false">IF(AND(E1053&gt;=Scenario!$B$11,E1053&lt;Scenario!$B$12),1,0)</f>
        <v>1</v>
      </c>
      <c r="M1053" s="9" t="n">
        <f aca="false">IF(AND(L1053=1,ISNUMBER(F1053)),MAX(0,F1053-E1053)/60,"")</f>
        <v>4</v>
      </c>
      <c r="N1053" s="9" t="n">
        <f aca="false">IF(AND(L1053=1,ISNUMBER(G1053)),MAX(0,G1053-E1053)/60,"")</f>
        <v>0.5</v>
      </c>
      <c r="O1053" s="9" t="n">
        <f aca="false">IF(ISNUMBER(H1053),IF(AND(H1053&gt;=Scenario!$B$11,H1053&lt;Scenario!$B$12),1,0),0)</f>
        <v>1</v>
      </c>
      <c r="P1053" s="9" t="n">
        <f aca="false">IF(O1053=1,MAX(0,H1053-E1053)/60,"")</f>
        <v>58.05</v>
      </c>
      <c r="Q1053" s="9" t="n">
        <f aca="false">INDEX(Scenario!$B$18:$B$20,MATCH(B1053,Scenario!$A$18:$A$20,0))</f>
        <v>240</v>
      </c>
      <c r="R1053" s="9" t="n">
        <f aca="false">INDEX(Scenario!$C$18:$C$20,MATCH(B1053,Scenario!$A$18:$A$20,0))</f>
        <v>4320</v>
      </c>
      <c r="S1053" s="9" t="n">
        <f aca="false">IF(ISNUMBER(M1053),IF(M1053&lt;=Q1053,1,0),"")</f>
        <v>1</v>
      </c>
      <c r="T1053" s="9" t="n">
        <f aca="false">IF(ISNUMBER(P1053),IF(P1053&lt;=R1053,1,0),"")</f>
        <v>1</v>
      </c>
      <c r="U1053" s="9" t="n">
        <f aca="false">IF(E1053&gt;Scenario!$B$14,0,IF(OR(AND(ISNUMBER(H1053),H1053&lt;=Scenario!$B$14),AND(ISNUMBER(I1053),I1053&lt;=Scenario!$B$14)),0,1))</f>
        <v>0</v>
      </c>
      <c r="V1053" s="9" t="n">
        <f aca="false">IF(AND(U1053=1,(Scenario!$B$14-E1053)/60&gt;R1053),1,0)</f>
        <v>0</v>
      </c>
      <c r="W1053" s="9" t="n">
        <f aca="false">IF(OR(C1053=Scenario!$B$22,C1053=Scenario!$C$22),1,0)</f>
        <v>1</v>
      </c>
      <c r="X1053" s="9" t="n">
        <f aca="false">IF(ISNUMBER(I1053),1,0)</f>
        <v>0</v>
      </c>
      <c r="Y1053" s="9" t="n">
        <f aca="false">MOD(INT(E1053/86400)+3,7)</f>
        <v>2</v>
      </c>
      <c r="Z1053" s="9" t="n">
        <f aca="false">MOD(INT(E1053/3600),24)</f>
        <v>13</v>
      </c>
      <c r="AA1053" s="6" t="s">
        <v>2351</v>
      </c>
    </row>
    <row r="1054" customFormat="false" ht="15" hidden="false" customHeight="false" outlineLevel="0" collapsed="false">
      <c r="A1054" s="6" t="s">
        <v>2352</v>
      </c>
      <c r="B1054" s="6" t="s">
        <v>44</v>
      </c>
      <c r="C1054" s="6" t="s">
        <v>46</v>
      </c>
      <c r="D1054" s="6" t="s">
        <v>171</v>
      </c>
      <c r="E1054" s="6" t="n">
        <v>1785331272</v>
      </c>
      <c r="F1054" s="6" t="n">
        <v>1785332230</v>
      </c>
      <c r="G1054" s="6" t="n">
        <v>1785332113</v>
      </c>
      <c r="H1054" s="6" t="n">
        <v>1785335977</v>
      </c>
      <c r="J1054" s="6" t="n">
        <v>0</v>
      </c>
      <c r="K1054" s="6" t="n">
        <v>0</v>
      </c>
      <c r="L1054" s="9" t="n">
        <f aca="false">IF(AND(E1054&gt;=Scenario!$B$11,E1054&lt;Scenario!$B$12),1,0)</f>
        <v>1</v>
      </c>
      <c r="M1054" s="9" t="n">
        <f aca="false">IF(AND(L1054=1,ISNUMBER(F1054)),MAX(0,F1054-E1054)/60,"")</f>
        <v>15.9666666666667</v>
      </c>
      <c r="N1054" s="9" t="n">
        <f aca="false">IF(AND(L1054=1,ISNUMBER(G1054)),MAX(0,G1054-E1054)/60,"")</f>
        <v>14.0166666666667</v>
      </c>
      <c r="O1054" s="9" t="n">
        <f aca="false">IF(ISNUMBER(H1054),IF(AND(H1054&gt;=Scenario!$B$11,H1054&lt;Scenario!$B$12),1,0),0)</f>
        <v>1</v>
      </c>
      <c r="P1054" s="9" t="n">
        <f aca="false">IF(O1054=1,MAX(0,H1054-E1054)/60,"")</f>
        <v>78.4166666666667</v>
      </c>
      <c r="Q1054" s="9" t="n">
        <f aca="false">INDEX(Scenario!$B$18:$B$20,MATCH(B1054,Scenario!$A$18:$A$20,0))</f>
        <v>240</v>
      </c>
      <c r="R1054" s="9" t="n">
        <f aca="false">INDEX(Scenario!$C$18:$C$20,MATCH(B1054,Scenario!$A$18:$A$20,0))</f>
        <v>4320</v>
      </c>
      <c r="S1054" s="9" t="n">
        <f aca="false">IF(ISNUMBER(M1054),IF(M1054&lt;=Q1054,1,0),"")</f>
        <v>1</v>
      </c>
      <c r="T1054" s="9" t="n">
        <f aca="false">IF(ISNUMBER(P1054),IF(P1054&lt;=R1054,1,0),"")</f>
        <v>1</v>
      </c>
      <c r="U1054" s="9" t="n">
        <f aca="false">IF(E1054&gt;Scenario!$B$14,0,IF(OR(AND(ISNUMBER(H1054),H1054&lt;=Scenario!$B$14),AND(ISNUMBER(I1054),I1054&lt;=Scenario!$B$14)),0,1))</f>
        <v>0</v>
      </c>
      <c r="V1054" s="9" t="n">
        <f aca="false">IF(AND(U1054=1,(Scenario!$B$14-E1054)/60&gt;R1054),1,0)</f>
        <v>0</v>
      </c>
      <c r="W1054" s="9" t="n">
        <f aca="false">IF(OR(C1054=Scenario!$B$22,C1054=Scenario!$C$22),1,0)</f>
        <v>1</v>
      </c>
      <c r="X1054" s="9" t="n">
        <f aca="false">IF(ISNUMBER(I1054),1,0)</f>
        <v>0</v>
      </c>
      <c r="Y1054" s="9" t="n">
        <f aca="false">MOD(INT(E1054/86400)+3,7)</f>
        <v>2</v>
      </c>
      <c r="Z1054" s="9" t="n">
        <f aca="false">MOD(INT(E1054/3600),24)</f>
        <v>13</v>
      </c>
      <c r="AA1054" s="6" t="s">
        <v>2353</v>
      </c>
    </row>
    <row r="1055" customFormat="false" ht="15" hidden="false" customHeight="false" outlineLevel="0" collapsed="false">
      <c r="A1055" s="6" t="s">
        <v>2354</v>
      </c>
      <c r="B1055" s="6" t="s">
        <v>44</v>
      </c>
      <c r="C1055" s="6" t="s">
        <v>46</v>
      </c>
      <c r="D1055" s="6" t="s">
        <v>171</v>
      </c>
      <c r="E1055" s="6" t="n">
        <v>1785332431</v>
      </c>
      <c r="F1055" s="6" t="n">
        <v>1785332594</v>
      </c>
      <c r="G1055" s="6" t="n">
        <v>1785332487</v>
      </c>
      <c r="H1055" s="6" t="n">
        <v>1785335387</v>
      </c>
      <c r="J1055" s="6" t="n">
        <v>0</v>
      </c>
      <c r="K1055" s="6" t="n">
        <v>0</v>
      </c>
      <c r="L1055" s="9" t="n">
        <f aca="false">IF(AND(E1055&gt;=Scenario!$B$11,E1055&lt;Scenario!$B$12),1,0)</f>
        <v>1</v>
      </c>
      <c r="M1055" s="9" t="n">
        <f aca="false">IF(AND(L1055=1,ISNUMBER(F1055)),MAX(0,F1055-E1055)/60,"")</f>
        <v>2.71666666666667</v>
      </c>
      <c r="N1055" s="9" t="n">
        <f aca="false">IF(AND(L1055=1,ISNUMBER(G1055)),MAX(0,G1055-E1055)/60,"")</f>
        <v>0.933333333333333</v>
      </c>
      <c r="O1055" s="9" t="n">
        <f aca="false">IF(ISNUMBER(H1055),IF(AND(H1055&gt;=Scenario!$B$11,H1055&lt;Scenario!$B$12),1,0),0)</f>
        <v>1</v>
      </c>
      <c r="P1055" s="9" t="n">
        <f aca="false">IF(O1055=1,MAX(0,H1055-E1055)/60,"")</f>
        <v>49.2666666666667</v>
      </c>
      <c r="Q1055" s="9" t="n">
        <f aca="false">INDEX(Scenario!$B$18:$B$20,MATCH(B1055,Scenario!$A$18:$A$20,0))</f>
        <v>240</v>
      </c>
      <c r="R1055" s="9" t="n">
        <f aca="false">INDEX(Scenario!$C$18:$C$20,MATCH(B1055,Scenario!$A$18:$A$20,0))</f>
        <v>4320</v>
      </c>
      <c r="S1055" s="9" t="n">
        <f aca="false">IF(ISNUMBER(M1055),IF(M1055&lt;=Q1055,1,0),"")</f>
        <v>1</v>
      </c>
      <c r="T1055" s="9" t="n">
        <f aca="false">IF(ISNUMBER(P1055),IF(P1055&lt;=R1055,1,0),"")</f>
        <v>1</v>
      </c>
      <c r="U1055" s="9" t="n">
        <f aca="false">IF(E1055&gt;Scenario!$B$14,0,IF(OR(AND(ISNUMBER(H1055),H1055&lt;=Scenario!$B$14),AND(ISNUMBER(I1055),I1055&lt;=Scenario!$B$14)),0,1))</f>
        <v>0</v>
      </c>
      <c r="V1055" s="9" t="n">
        <f aca="false">IF(AND(U1055=1,(Scenario!$B$14-E1055)/60&gt;R1055),1,0)</f>
        <v>0</v>
      </c>
      <c r="W1055" s="9" t="n">
        <f aca="false">IF(OR(C1055=Scenario!$B$22,C1055=Scenario!$C$22),1,0)</f>
        <v>1</v>
      </c>
      <c r="X1055" s="9" t="n">
        <f aca="false">IF(ISNUMBER(I1055),1,0)</f>
        <v>0</v>
      </c>
      <c r="Y1055" s="9" t="n">
        <f aca="false">MOD(INT(E1055/86400)+3,7)</f>
        <v>2</v>
      </c>
      <c r="Z1055" s="9" t="n">
        <f aca="false">MOD(INT(E1055/3600),24)</f>
        <v>13</v>
      </c>
      <c r="AA1055" s="6" t="s">
        <v>2355</v>
      </c>
    </row>
    <row r="1056" customFormat="false" ht="15" hidden="false" customHeight="false" outlineLevel="0" collapsed="false">
      <c r="A1056" s="6" t="s">
        <v>2356</v>
      </c>
      <c r="B1056" s="6" t="s">
        <v>44</v>
      </c>
      <c r="C1056" s="6" t="s">
        <v>46</v>
      </c>
      <c r="D1056" s="6" t="s">
        <v>172</v>
      </c>
      <c r="E1056" s="6" t="n">
        <v>1785333223</v>
      </c>
      <c r="F1056" s="6" t="n">
        <v>1785334254</v>
      </c>
      <c r="G1056" s="6" t="n">
        <v>1785334160</v>
      </c>
      <c r="H1056" s="6" t="n">
        <v>1785336491</v>
      </c>
      <c r="J1056" s="6" t="n">
        <v>0</v>
      </c>
      <c r="K1056" s="6" t="n">
        <v>1</v>
      </c>
      <c r="L1056" s="9" t="n">
        <f aca="false">IF(AND(E1056&gt;=Scenario!$B$11,E1056&lt;Scenario!$B$12),1,0)</f>
        <v>1</v>
      </c>
      <c r="M1056" s="9" t="n">
        <f aca="false">IF(AND(L1056=1,ISNUMBER(F1056)),MAX(0,F1056-E1056)/60,"")</f>
        <v>17.1833333333333</v>
      </c>
      <c r="N1056" s="9" t="n">
        <f aca="false">IF(AND(L1056=1,ISNUMBER(G1056)),MAX(0,G1056-E1056)/60,"")</f>
        <v>15.6166666666667</v>
      </c>
      <c r="O1056" s="9" t="n">
        <f aca="false">IF(ISNUMBER(H1056),IF(AND(H1056&gt;=Scenario!$B$11,H1056&lt;Scenario!$B$12),1,0),0)</f>
        <v>1</v>
      </c>
      <c r="P1056" s="9" t="n">
        <f aca="false">IF(O1056=1,MAX(0,H1056-E1056)/60,"")</f>
        <v>54.4666666666667</v>
      </c>
      <c r="Q1056" s="9" t="n">
        <f aca="false">INDEX(Scenario!$B$18:$B$20,MATCH(B1056,Scenario!$A$18:$A$20,0))</f>
        <v>240</v>
      </c>
      <c r="R1056" s="9" t="n">
        <f aca="false">INDEX(Scenario!$C$18:$C$20,MATCH(B1056,Scenario!$A$18:$A$20,0))</f>
        <v>4320</v>
      </c>
      <c r="S1056" s="9" t="n">
        <f aca="false">IF(ISNUMBER(M1056),IF(M1056&lt;=Q1056,1,0),"")</f>
        <v>1</v>
      </c>
      <c r="T1056" s="9" t="n">
        <f aca="false">IF(ISNUMBER(P1056),IF(P1056&lt;=R1056,1,0),"")</f>
        <v>1</v>
      </c>
      <c r="U1056" s="9" t="n">
        <f aca="false">IF(E1056&gt;Scenario!$B$14,0,IF(OR(AND(ISNUMBER(H1056),H1056&lt;=Scenario!$B$14),AND(ISNUMBER(I1056),I1056&lt;=Scenario!$B$14)),0,1))</f>
        <v>0</v>
      </c>
      <c r="V1056" s="9" t="n">
        <f aca="false">IF(AND(U1056=1,(Scenario!$B$14-E1056)/60&gt;R1056),1,0)</f>
        <v>0</v>
      </c>
      <c r="W1056" s="9" t="n">
        <f aca="false">IF(OR(C1056=Scenario!$B$22,C1056=Scenario!$C$22),1,0)</f>
        <v>1</v>
      </c>
      <c r="X1056" s="9" t="n">
        <f aca="false">IF(ISNUMBER(I1056),1,0)</f>
        <v>0</v>
      </c>
      <c r="Y1056" s="9" t="n">
        <f aca="false">MOD(INT(E1056/86400)+3,7)</f>
        <v>2</v>
      </c>
      <c r="Z1056" s="9" t="n">
        <f aca="false">MOD(INT(E1056/3600),24)</f>
        <v>13</v>
      </c>
      <c r="AA1056" s="6" t="s">
        <v>2357</v>
      </c>
    </row>
    <row r="1057" customFormat="false" ht="15" hidden="false" customHeight="false" outlineLevel="0" collapsed="false">
      <c r="A1057" s="6" t="s">
        <v>2358</v>
      </c>
      <c r="B1057" s="6" t="s">
        <v>44</v>
      </c>
      <c r="C1057" s="6" t="s">
        <v>249</v>
      </c>
      <c r="D1057" s="6" t="s">
        <v>172</v>
      </c>
      <c r="E1057" s="6" t="n">
        <v>1785334326</v>
      </c>
      <c r="F1057" s="6" t="n">
        <v>1785334482</v>
      </c>
      <c r="G1057" s="6" t="n">
        <v>1785334355</v>
      </c>
      <c r="H1057" s="6" t="n">
        <v>1785337953</v>
      </c>
      <c r="J1057" s="6" t="n">
        <v>0</v>
      </c>
      <c r="K1057" s="6" t="n">
        <v>0</v>
      </c>
      <c r="L1057" s="9" t="n">
        <f aca="false">IF(AND(E1057&gt;=Scenario!$B$11,E1057&lt;Scenario!$B$12),1,0)</f>
        <v>1</v>
      </c>
      <c r="M1057" s="9" t="n">
        <f aca="false">IF(AND(L1057=1,ISNUMBER(F1057)),MAX(0,F1057-E1057)/60,"")</f>
        <v>2.6</v>
      </c>
      <c r="N1057" s="9" t="n">
        <f aca="false">IF(AND(L1057=1,ISNUMBER(G1057)),MAX(0,G1057-E1057)/60,"")</f>
        <v>0.483333333333333</v>
      </c>
      <c r="O1057" s="9" t="n">
        <f aca="false">IF(ISNUMBER(H1057),IF(AND(H1057&gt;=Scenario!$B$11,H1057&lt;Scenario!$B$12),1,0),0)</f>
        <v>1</v>
      </c>
      <c r="P1057" s="9" t="n">
        <f aca="false">IF(O1057=1,MAX(0,H1057-E1057)/60,"")</f>
        <v>60.45</v>
      </c>
      <c r="Q1057" s="9" t="n">
        <f aca="false">INDEX(Scenario!$B$18:$B$20,MATCH(B1057,Scenario!$A$18:$A$20,0))</f>
        <v>240</v>
      </c>
      <c r="R1057" s="9" t="n">
        <f aca="false">INDEX(Scenario!$C$18:$C$20,MATCH(B1057,Scenario!$A$18:$A$20,0))</f>
        <v>4320</v>
      </c>
      <c r="S1057" s="9" t="n">
        <f aca="false">IF(ISNUMBER(M1057),IF(M1057&lt;=Q1057,1,0),"")</f>
        <v>1</v>
      </c>
      <c r="T1057" s="9" t="n">
        <f aca="false">IF(ISNUMBER(P1057),IF(P1057&lt;=R1057,1,0),"")</f>
        <v>1</v>
      </c>
      <c r="U1057" s="9" t="n">
        <f aca="false">IF(E1057&gt;Scenario!$B$14,0,IF(OR(AND(ISNUMBER(H1057),H1057&lt;=Scenario!$B$14),AND(ISNUMBER(I1057),I1057&lt;=Scenario!$B$14)),0,1))</f>
        <v>0</v>
      </c>
      <c r="V1057" s="9" t="n">
        <f aca="false">IF(AND(U1057=1,(Scenario!$B$14-E1057)/60&gt;R1057),1,0)</f>
        <v>0</v>
      </c>
      <c r="W1057" s="9" t="n">
        <f aca="false">IF(OR(C1057=Scenario!$B$22,C1057=Scenario!$C$22),1,0)</f>
        <v>0</v>
      </c>
      <c r="X1057" s="9" t="n">
        <f aca="false">IF(ISNUMBER(I1057),1,0)</f>
        <v>0</v>
      </c>
      <c r="Y1057" s="9" t="n">
        <f aca="false">MOD(INT(E1057/86400)+3,7)</f>
        <v>2</v>
      </c>
      <c r="Z1057" s="9" t="n">
        <f aca="false">MOD(INT(E1057/3600),24)</f>
        <v>14</v>
      </c>
      <c r="AA1057" s="6" t="s">
        <v>2359</v>
      </c>
    </row>
    <row r="1058" customFormat="false" ht="15" hidden="false" customHeight="false" outlineLevel="0" collapsed="false">
      <c r="A1058" s="6" t="s">
        <v>2360</v>
      </c>
      <c r="B1058" s="6" t="s">
        <v>44</v>
      </c>
      <c r="C1058" s="6" t="s">
        <v>47</v>
      </c>
      <c r="D1058" s="6" t="s">
        <v>170</v>
      </c>
      <c r="E1058" s="6" t="n">
        <v>1785334749</v>
      </c>
      <c r="F1058" s="6" t="n">
        <v>1785334918</v>
      </c>
      <c r="G1058" s="6" t="n">
        <v>1785334775</v>
      </c>
      <c r="H1058" s="6" t="n">
        <v>1785335814</v>
      </c>
      <c r="J1058" s="6" t="n">
        <v>0</v>
      </c>
      <c r="K1058" s="6" t="n">
        <v>0</v>
      </c>
      <c r="L1058" s="9" t="n">
        <f aca="false">IF(AND(E1058&gt;=Scenario!$B$11,E1058&lt;Scenario!$B$12),1,0)</f>
        <v>1</v>
      </c>
      <c r="M1058" s="9" t="n">
        <f aca="false">IF(AND(L1058=1,ISNUMBER(F1058)),MAX(0,F1058-E1058)/60,"")</f>
        <v>2.81666666666667</v>
      </c>
      <c r="N1058" s="9" t="n">
        <f aca="false">IF(AND(L1058=1,ISNUMBER(G1058)),MAX(0,G1058-E1058)/60,"")</f>
        <v>0.433333333333333</v>
      </c>
      <c r="O1058" s="9" t="n">
        <f aca="false">IF(ISNUMBER(H1058),IF(AND(H1058&gt;=Scenario!$B$11,H1058&lt;Scenario!$B$12),1,0),0)</f>
        <v>1</v>
      </c>
      <c r="P1058" s="9" t="n">
        <f aca="false">IF(O1058=1,MAX(0,H1058-E1058)/60,"")</f>
        <v>17.75</v>
      </c>
      <c r="Q1058" s="9" t="n">
        <f aca="false">INDEX(Scenario!$B$18:$B$20,MATCH(B1058,Scenario!$A$18:$A$20,0))</f>
        <v>240</v>
      </c>
      <c r="R1058" s="9" t="n">
        <f aca="false">INDEX(Scenario!$C$18:$C$20,MATCH(B1058,Scenario!$A$18:$A$20,0))</f>
        <v>4320</v>
      </c>
      <c r="S1058" s="9" t="n">
        <f aca="false">IF(ISNUMBER(M1058),IF(M1058&lt;=Q1058,1,0),"")</f>
        <v>1</v>
      </c>
      <c r="T1058" s="9" t="n">
        <f aca="false">IF(ISNUMBER(P1058),IF(P1058&lt;=R1058,1,0),"")</f>
        <v>1</v>
      </c>
      <c r="U1058" s="9" t="n">
        <f aca="false">IF(E1058&gt;Scenario!$B$14,0,IF(OR(AND(ISNUMBER(H1058),H1058&lt;=Scenario!$B$14),AND(ISNUMBER(I1058),I1058&lt;=Scenario!$B$14)),0,1))</f>
        <v>0</v>
      </c>
      <c r="V1058" s="9" t="n">
        <f aca="false">IF(AND(U1058=1,(Scenario!$B$14-E1058)/60&gt;R1058),1,0)</f>
        <v>0</v>
      </c>
      <c r="W1058" s="9" t="n">
        <f aca="false">IF(OR(C1058=Scenario!$B$22,C1058=Scenario!$C$22),1,0)</f>
        <v>1</v>
      </c>
      <c r="X1058" s="9" t="n">
        <f aca="false">IF(ISNUMBER(I1058),1,0)</f>
        <v>0</v>
      </c>
      <c r="Y1058" s="9" t="n">
        <f aca="false">MOD(INT(E1058/86400)+3,7)</f>
        <v>2</v>
      </c>
      <c r="Z1058" s="9" t="n">
        <f aca="false">MOD(INT(E1058/3600),24)</f>
        <v>14</v>
      </c>
      <c r="AA1058" s="6" t="s">
        <v>2361</v>
      </c>
    </row>
    <row r="1059" customFormat="false" ht="15" hidden="false" customHeight="false" outlineLevel="0" collapsed="false">
      <c r="A1059" s="6" t="s">
        <v>2362</v>
      </c>
      <c r="B1059" s="6" t="s">
        <v>44</v>
      </c>
      <c r="C1059" s="6" t="s">
        <v>47</v>
      </c>
      <c r="D1059" s="6" t="s">
        <v>172</v>
      </c>
      <c r="E1059" s="6" t="n">
        <v>1785335073</v>
      </c>
      <c r="F1059" s="6" t="n">
        <v>1785335249</v>
      </c>
      <c r="G1059" s="6" t="n">
        <v>1785335102</v>
      </c>
      <c r="H1059" s="6" t="n">
        <v>1785340402</v>
      </c>
      <c r="J1059" s="6" t="n">
        <v>0</v>
      </c>
      <c r="K1059" s="6" t="n">
        <v>0</v>
      </c>
      <c r="L1059" s="9" t="n">
        <f aca="false">IF(AND(E1059&gt;=Scenario!$B$11,E1059&lt;Scenario!$B$12),1,0)</f>
        <v>1</v>
      </c>
      <c r="M1059" s="9" t="n">
        <f aca="false">IF(AND(L1059=1,ISNUMBER(F1059)),MAX(0,F1059-E1059)/60,"")</f>
        <v>2.93333333333333</v>
      </c>
      <c r="N1059" s="9" t="n">
        <f aca="false">IF(AND(L1059=1,ISNUMBER(G1059)),MAX(0,G1059-E1059)/60,"")</f>
        <v>0.483333333333333</v>
      </c>
      <c r="O1059" s="9" t="n">
        <f aca="false">IF(ISNUMBER(H1059),IF(AND(H1059&gt;=Scenario!$B$11,H1059&lt;Scenario!$B$12),1,0),0)</f>
        <v>1</v>
      </c>
      <c r="P1059" s="9" t="n">
        <f aca="false">IF(O1059=1,MAX(0,H1059-E1059)/60,"")</f>
        <v>88.8166666666667</v>
      </c>
      <c r="Q1059" s="9" t="n">
        <f aca="false">INDEX(Scenario!$B$18:$B$20,MATCH(B1059,Scenario!$A$18:$A$20,0))</f>
        <v>240</v>
      </c>
      <c r="R1059" s="9" t="n">
        <f aca="false">INDEX(Scenario!$C$18:$C$20,MATCH(B1059,Scenario!$A$18:$A$20,0))</f>
        <v>4320</v>
      </c>
      <c r="S1059" s="9" t="n">
        <f aca="false">IF(ISNUMBER(M1059),IF(M1059&lt;=Q1059,1,0),"")</f>
        <v>1</v>
      </c>
      <c r="T1059" s="9" t="n">
        <f aca="false">IF(ISNUMBER(P1059),IF(P1059&lt;=R1059,1,0),"")</f>
        <v>1</v>
      </c>
      <c r="U1059" s="9" t="n">
        <f aca="false">IF(E1059&gt;Scenario!$B$14,0,IF(OR(AND(ISNUMBER(H1059),H1059&lt;=Scenario!$B$14),AND(ISNUMBER(I1059),I1059&lt;=Scenario!$B$14)),0,1))</f>
        <v>0</v>
      </c>
      <c r="V1059" s="9" t="n">
        <f aca="false">IF(AND(U1059=1,(Scenario!$B$14-E1059)/60&gt;R1059),1,0)</f>
        <v>0</v>
      </c>
      <c r="W1059" s="9" t="n">
        <f aca="false">IF(OR(C1059=Scenario!$B$22,C1059=Scenario!$C$22),1,0)</f>
        <v>1</v>
      </c>
      <c r="X1059" s="9" t="n">
        <f aca="false">IF(ISNUMBER(I1059),1,0)</f>
        <v>0</v>
      </c>
      <c r="Y1059" s="9" t="n">
        <f aca="false">MOD(INT(E1059/86400)+3,7)</f>
        <v>2</v>
      </c>
      <c r="Z1059" s="9" t="n">
        <f aca="false">MOD(INT(E1059/3600),24)</f>
        <v>14</v>
      </c>
      <c r="AA1059" s="6" t="s">
        <v>2363</v>
      </c>
    </row>
    <row r="1060" customFormat="false" ht="15" hidden="false" customHeight="false" outlineLevel="0" collapsed="false">
      <c r="A1060" s="6" t="s">
        <v>2364</v>
      </c>
      <c r="B1060" s="6" t="s">
        <v>44</v>
      </c>
      <c r="C1060" s="6" t="s">
        <v>249</v>
      </c>
      <c r="D1060" s="6" t="s">
        <v>170</v>
      </c>
      <c r="E1060" s="6" t="n">
        <v>1785335735</v>
      </c>
      <c r="F1060" s="6" t="n">
        <v>1785335999</v>
      </c>
      <c r="G1060" s="6" t="n">
        <v>1785335789</v>
      </c>
      <c r="H1060" s="6" t="n">
        <v>1785337141</v>
      </c>
      <c r="J1060" s="6" t="n">
        <v>0</v>
      </c>
      <c r="K1060" s="6" t="n">
        <v>0</v>
      </c>
      <c r="L1060" s="9" t="n">
        <f aca="false">IF(AND(E1060&gt;=Scenario!$B$11,E1060&lt;Scenario!$B$12),1,0)</f>
        <v>1</v>
      </c>
      <c r="M1060" s="9" t="n">
        <f aca="false">IF(AND(L1060=1,ISNUMBER(F1060)),MAX(0,F1060-E1060)/60,"")</f>
        <v>4.4</v>
      </c>
      <c r="N1060" s="9" t="n">
        <f aca="false">IF(AND(L1060=1,ISNUMBER(G1060)),MAX(0,G1060-E1060)/60,"")</f>
        <v>0.9</v>
      </c>
      <c r="O1060" s="9" t="n">
        <f aca="false">IF(ISNUMBER(H1060),IF(AND(H1060&gt;=Scenario!$B$11,H1060&lt;Scenario!$B$12),1,0),0)</f>
        <v>1</v>
      </c>
      <c r="P1060" s="9" t="n">
        <f aca="false">IF(O1060=1,MAX(0,H1060-E1060)/60,"")</f>
        <v>23.4333333333333</v>
      </c>
      <c r="Q1060" s="9" t="n">
        <f aca="false">INDEX(Scenario!$B$18:$B$20,MATCH(B1060,Scenario!$A$18:$A$20,0))</f>
        <v>240</v>
      </c>
      <c r="R1060" s="9" t="n">
        <f aca="false">INDEX(Scenario!$C$18:$C$20,MATCH(B1060,Scenario!$A$18:$A$20,0))</f>
        <v>4320</v>
      </c>
      <c r="S1060" s="9" t="n">
        <f aca="false">IF(ISNUMBER(M1060),IF(M1060&lt;=Q1060,1,0),"")</f>
        <v>1</v>
      </c>
      <c r="T1060" s="9" t="n">
        <f aca="false">IF(ISNUMBER(P1060),IF(P1060&lt;=R1060,1,0),"")</f>
        <v>1</v>
      </c>
      <c r="U1060" s="9" t="n">
        <f aca="false">IF(E1060&gt;Scenario!$B$14,0,IF(OR(AND(ISNUMBER(H1060),H1060&lt;=Scenario!$B$14),AND(ISNUMBER(I1060),I1060&lt;=Scenario!$B$14)),0,1))</f>
        <v>0</v>
      </c>
      <c r="V1060" s="9" t="n">
        <f aca="false">IF(AND(U1060=1,(Scenario!$B$14-E1060)/60&gt;R1060),1,0)</f>
        <v>0</v>
      </c>
      <c r="W1060" s="9" t="n">
        <f aca="false">IF(OR(C1060=Scenario!$B$22,C1060=Scenario!$C$22),1,0)</f>
        <v>0</v>
      </c>
      <c r="X1060" s="9" t="n">
        <f aca="false">IF(ISNUMBER(I1060),1,0)</f>
        <v>0</v>
      </c>
      <c r="Y1060" s="9" t="n">
        <f aca="false">MOD(INT(E1060/86400)+3,7)</f>
        <v>2</v>
      </c>
      <c r="Z1060" s="9" t="n">
        <f aca="false">MOD(INT(E1060/3600),24)</f>
        <v>14</v>
      </c>
      <c r="AA1060" s="6" t="s">
        <v>2365</v>
      </c>
    </row>
    <row r="1061" customFormat="false" ht="15" hidden="false" customHeight="false" outlineLevel="0" collapsed="false">
      <c r="A1061" s="6" t="s">
        <v>2366</v>
      </c>
      <c r="B1061" s="6" t="s">
        <v>44</v>
      </c>
      <c r="C1061" s="6" t="s">
        <v>47</v>
      </c>
      <c r="D1061" s="6" t="s">
        <v>171</v>
      </c>
      <c r="E1061" s="6" t="n">
        <v>1785336574</v>
      </c>
      <c r="F1061" s="6" t="n">
        <v>1785338907</v>
      </c>
      <c r="G1061" s="6" t="n">
        <v>1785338674</v>
      </c>
      <c r="H1061" s="6" t="n">
        <v>1785342492</v>
      </c>
      <c r="J1061" s="6" t="n">
        <v>0</v>
      </c>
      <c r="K1061" s="6" t="n">
        <v>0</v>
      </c>
      <c r="L1061" s="9" t="n">
        <f aca="false">IF(AND(E1061&gt;=Scenario!$B$11,E1061&lt;Scenario!$B$12),1,0)</f>
        <v>1</v>
      </c>
      <c r="M1061" s="9" t="n">
        <f aca="false">IF(AND(L1061=1,ISNUMBER(F1061)),MAX(0,F1061-E1061)/60,"")</f>
        <v>38.8833333333333</v>
      </c>
      <c r="N1061" s="9" t="n">
        <f aca="false">IF(AND(L1061=1,ISNUMBER(G1061)),MAX(0,G1061-E1061)/60,"")</f>
        <v>35</v>
      </c>
      <c r="O1061" s="9" t="n">
        <f aca="false">IF(ISNUMBER(H1061),IF(AND(H1061&gt;=Scenario!$B$11,H1061&lt;Scenario!$B$12),1,0),0)</f>
        <v>1</v>
      </c>
      <c r="P1061" s="9" t="n">
        <f aca="false">IF(O1061=1,MAX(0,H1061-E1061)/60,"")</f>
        <v>98.6333333333333</v>
      </c>
      <c r="Q1061" s="9" t="n">
        <f aca="false">INDEX(Scenario!$B$18:$B$20,MATCH(B1061,Scenario!$A$18:$A$20,0))</f>
        <v>240</v>
      </c>
      <c r="R1061" s="9" t="n">
        <f aca="false">INDEX(Scenario!$C$18:$C$20,MATCH(B1061,Scenario!$A$18:$A$20,0))</f>
        <v>4320</v>
      </c>
      <c r="S1061" s="9" t="n">
        <f aca="false">IF(ISNUMBER(M1061),IF(M1061&lt;=Q1061,1,0),"")</f>
        <v>1</v>
      </c>
      <c r="T1061" s="9" t="n">
        <f aca="false">IF(ISNUMBER(P1061),IF(P1061&lt;=R1061,1,0),"")</f>
        <v>1</v>
      </c>
      <c r="U1061" s="9" t="n">
        <f aca="false">IF(E1061&gt;Scenario!$B$14,0,IF(OR(AND(ISNUMBER(H1061),H1061&lt;=Scenario!$B$14),AND(ISNUMBER(I1061),I1061&lt;=Scenario!$B$14)),0,1))</f>
        <v>0</v>
      </c>
      <c r="V1061" s="9" t="n">
        <f aca="false">IF(AND(U1061=1,(Scenario!$B$14-E1061)/60&gt;R1061),1,0)</f>
        <v>0</v>
      </c>
      <c r="W1061" s="9" t="n">
        <f aca="false">IF(OR(C1061=Scenario!$B$22,C1061=Scenario!$C$22),1,0)</f>
        <v>1</v>
      </c>
      <c r="X1061" s="9" t="n">
        <f aca="false">IF(ISNUMBER(I1061),1,0)</f>
        <v>0</v>
      </c>
      <c r="Y1061" s="9" t="n">
        <f aca="false">MOD(INT(E1061/86400)+3,7)</f>
        <v>2</v>
      </c>
      <c r="Z1061" s="9" t="n">
        <f aca="false">MOD(INT(E1061/3600),24)</f>
        <v>14</v>
      </c>
      <c r="AA1061" s="6" t="s">
        <v>2367</v>
      </c>
    </row>
    <row r="1062" customFormat="false" ht="15" hidden="false" customHeight="false" outlineLevel="0" collapsed="false">
      <c r="A1062" s="6" t="s">
        <v>2368</v>
      </c>
      <c r="B1062" s="6" t="s">
        <v>42</v>
      </c>
      <c r="C1062" s="6" t="s">
        <v>288</v>
      </c>
      <c r="D1062" s="6" t="s">
        <v>171</v>
      </c>
      <c r="E1062" s="6" t="n">
        <v>1785336894</v>
      </c>
      <c r="F1062" s="6" t="n">
        <v>1785337385</v>
      </c>
      <c r="G1062" s="6" t="n">
        <v>1785337197</v>
      </c>
      <c r="H1062" s="6" t="n">
        <v>1785339144</v>
      </c>
      <c r="J1062" s="6" t="n">
        <v>0</v>
      </c>
      <c r="K1062" s="6" t="n">
        <v>0</v>
      </c>
      <c r="L1062" s="9" t="n">
        <f aca="false">IF(AND(E1062&gt;=Scenario!$B$11,E1062&lt;Scenario!$B$12),1,0)</f>
        <v>1</v>
      </c>
      <c r="M1062" s="9" t="n">
        <f aca="false">IF(AND(L1062=1,ISNUMBER(F1062)),MAX(0,F1062-E1062)/60,"")</f>
        <v>8.18333333333333</v>
      </c>
      <c r="N1062" s="9" t="n">
        <f aca="false">IF(AND(L1062=1,ISNUMBER(G1062)),MAX(0,G1062-E1062)/60,"")</f>
        <v>5.05</v>
      </c>
      <c r="O1062" s="9" t="n">
        <f aca="false">IF(ISNUMBER(H1062),IF(AND(H1062&gt;=Scenario!$B$11,H1062&lt;Scenario!$B$12),1,0),0)</f>
        <v>1</v>
      </c>
      <c r="P1062" s="9" t="n">
        <f aca="false">IF(O1062=1,MAX(0,H1062-E1062)/60,"")</f>
        <v>37.5</v>
      </c>
      <c r="Q1062" s="9" t="n">
        <f aca="false">INDEX(Scenario!$B$18:$B$20,MATCH(B1062,Scenario!$A$18:$A$20,0))</f>
        <v>15</v>
      </c>
      <c r="R1062" s="9" t="n">
        <f aca="false">INDEX(Scenario!$C$18:$C$20,MATCH(B1062,Scenario!$A$18:$A$20,0))</f>
        <v>240</v>
      </c>
      <c r="S1062" s="9" t="n">
        <f aca="false">IF(ISNUMBER(M1062),IF(M1062&lt;=Q1062,1,0),"")</f>
        <v>1</v>
      </c>
      <c r="T1062" s="9" t="n">
        <f aca="false">IF(ISNUMBER(P1062),IF(P1062&lt;=R1062,1,0),"")</f>
        <v>1</v>
      </c>
      <c r="U1062" s="9" t="n">
        <f aca="false">IF(E1062&gt;Scenario!$B$14,0,IF(OR(AND(ISNUMBER(H1062),H1062&lt;=Scenario!$B$14),AND(ISNUMBER(I1062),I1062&lt;=Scenario!$B$14)),0,1))</f>
        <v>0</v>
      </c>
      <c r="V1062" s="9" t="n">
        <f aca="false">IF(AND(U1062=1,(Scenario!$B$14-E1062)/60&gt;R1062),1,0)</f>
        <v>0</v>
      </c>
      <c r="W1062" s="9" t="n">
        <f aca="false">IF(OR(C1062=Scenario!$B$22,C1062=Scenario!$C$22),1,0)</f>
        <v>0</v>
      </c>
      <c r="X1062" s="9" t="n">
        <f aca="false">IF(ISNUMBER(I1062),1,0)</f>
        <v>0</v>
      </c>
      <c r="Y1062" s="9" t="n">
        <f aca="false">MOD(INT(E1062/86400)+3,7)</f>
        <v>2</v>
      </c>
      <c r="Z1062" s="9" t="n">
        <f aca="false">MOD(INT(E1062/3600),24)</f>
        <v>14</v>
      </c>
      <c r="AA1062" s="6" t="s">
        <v>2369</v>
      </c>
    </row>
    <row r="1063" customFormat="false" ht="15" hidden="false" customHeight="false" outlineLevel="0" collapsed="false">
      <c r="A1063" s="6" t="s">
        <v>2370</v>
      </c>
      <c r="B1063" s="6" t="s">
        <v>44</v>
      </c>
      <c r="C1063" s="6" t="s">
        <v>249</v>
      </c>
      <c r="D1063" s="6" t="s">
        <v>171</v>
      </c>
      <c r="E1063" s="6" t="n">
        <v>1785338692</v>
      </c>
      <c r="F1063" s="6" t="n">
        <v>1785338860</v>
      </c>
      <c r="G1063" s="6" t="n">
        <v>1785338707</v>
      </c>
      <c r="H1063" s="6" t="n">
        <v>1785342601</v>
      </c>
      <c r="J1063" s="6" t="n">
        <v>0</v>
      </c>
      <c r="K1063" s="6" t="n">
        <v>1</v>
      </c>
      <c r="L1063" s="9" t="n">
        <f aca="false">IF(AND(E1063&gt;=Scenario!$B$11,E1063&lt;Scenario!$B$12),1,0)</f>
        <v>1</v>
      </c>
      <c r="M1063" s="9" t="n">
        <f aca="false">IF(AND(L1063=1,ISNUMBER(F1063)),MAX(0,F1063-E1063)/60,"")</f>
        <v>2.8</v>
      </c>
      <c r="N1063" s="9" t="n">
        <f aca="false">IF(AND(L1063=1,ISNUMBER(G1063)),MAX(0,G1063-E1063)/60,"")</f>
        <v>0.25</v>
      </c>
      <c r="O1063" s="9" t="n">
        <f aca="false">IF(ISNUMBER(H1063),IF(AND(H1063&gt;=Scenario!$B$11,H1063&lt;Scenario!$B$12),1,0),0)</f>
        <v>1</v>
      </c>
      <c r="P1063" s="9" t="n">
        <f aca="false">IF(O1063=1,MAX(0,H1063-E1063)/60,"")</f>
        <v>65.15</v>
      </c>
      <c r="Q1063" s="9" t="n">
        <f aca="false">INDEX(Scenario!$B$18:$B$20,MATCH(B1063,Scenario!$A$18:$A$20,0))</f>
        <v>240</v>
      </c>
      <c r="R1063" s="9" t="n">
        <f aca="false">INDEX(Scenario!$C$18:$C$20,MATCH(B1063,Scenario!$A$18:$A$20,0))</f>
        <v>4320</v>
      </c>
      <c r="S1063" s="9" t="n">
        <f aca="false">IF(ISNUMBER(M1063),IF(M1063&lt;=Q1063,1,0),"")</f>
        <v>1</v>
      </c>
      <c r="T1063" s="9" t="n">
        <f aca="false">IF(ISNUMBER(P1063),IF(P1063&lt;=R1063,1,0),"")</f>
        <v>1</v>
      </c>
      <c r="U1063" s="9" t="n">
        <f aca="false">IF(E1063&gt;Scenario!$B$14,0,IF(OR(AND(ISNUMBER(H1063),H1063&lt;=Scenario!$B$14),AND(ISNUMBER(I1063),I1063&lt;=Scenario!$B$14)),0,1))</f>
        <v>0</v>
      </c>
      <c r="V1063" s="9" t="n">
        <f aca="false">IF(AND(U1063=1,(Scenario!$B$14-E1063)/60&gt;R1063),1,0)</f>
        <v>0</v>
      </c>
      <c r="W1063" s="9" t="n">
        <f aca="false">IF(OR(C1063=Scenario!$B$22,C1063=Scenario!$C$22),1,0)</f>
        <v>0</v>
      </c>
      <c r="X1063" s="9" t="n">
        <f aca="false">IF(ISNUMBER(I1063),1,0)</f>
        <v>0</v>
      </c>
      <c r="Y1063" s="9" t="n">
        <f aca="false">MOD(INT(E1063/86400)+3,7)</f>
        <v>2</v>
      </c>
      <c r="Z1063" s="9" t="n">
        <f aca="false">MOD(INT(E1063/3600),24)</f>
        <v>15</v>
      </c>
      <c r="AA1063" s="6" t="s">
        <v>2371</v>
      </c>
    </row>
    <row r="1064" customFormat="false" ht="15" hidden="false" customHeight="false" outlineLevel="0" collapsed="false">
      <c r="A1064" s="6" t="s">
        <v>2372</v>
      </c>
      <c r="B1064" s="6" t="s">
        <v>44</v>
      </c>
      <c r="C1064" s="6" t="s">
        <v>46</v>
      </c>
      <c r="D1064" s="6" t="s">
        <v>170</v>
      </c>
      <c r="E1064" s="6" t="n">
        <v>1785339105</v>
      </c>
      <c r="F1064" s="6" t="n">
        <v>1785340918</v>
      </c>
      <c r="G1064" s="6" t="n">
        <v>1785340766</v>
      </c>
      <c r="H1064" s="6" t="n">
        <v>1785342482</v>
      </c>
      <c r="J1064" s="6" t="n">
        <v>0</v>
      </c>
      <c r="K1064" s="6" t="n">
        <v>0</v>
      </c>
      <c r="L1064" s="9" t="n">
        <f aca="false">IF(AND(E1064&gt;=Scenario!$B$11,E1064&lt;Scenario!$B$12),1,0)</f>
        <v>1</v>
      </c>
      <c r="M1064" s="9" t="n">
        <f aca="false">IF(AND(L1064=1,ISNUMBER(F1064)),MAX(0,F1064-E1064)/60,"")</f>
        <v>30.2166666666667</v>
      </c>
      <c r="N1064" s="9" t="n">
        <f aca="false">IF(AND(L1064=1,ISNUMBER(G1064)),MAX(0,G1064-E1064)/60,"")</f>
        <v>27.6833333333333</v>
      </c>
      <c r="O1064" s="9" t="n">
        <f aca="false">IF(ISNUMBER(H1064),IF(AND(H1064&gt;=Scenario!$B$11,H1064&lt;Scenario!$B$12),1,0),0)</f>
        <v>1</v>
      </c>
      <c r="P1064" s="9" t="n">
        <f aca="false">IF(O1064=1,MAX(0,H1064-E1064)/60,"")</f>
        <v>56.2833333333333</v>
      </c>
      <c r="Q1064" s="9" t="n">
        <f aca="false">INDEX(Scenario!$B$18:$B$20,MATCH(B1064,Scenario!$A$18:$A$20,0))</f>
        <v>240</v>
      </c>
      <c r="R1064" s="9" t="n">
        <f aca="false">INDEX(Scenario!$C$18:$C$20,MATCH(B1064,Scenario!$A$18:$A$20,0))</f>
        <v>4320</v>
      </c>
      <c r="S1064" s="9" t="n">
        <f aca="false">IF(ISNUMBER(M1064),IF(M1064&lt;=Q1064,1,0),"")</f>
        <v>1</v>
      </c>
      <c r="T1064" s="9" t="n">
        <f aca="false">IF(ISNUMBER(P1064),IF(P1064&lt;=R1064,1,0),"")</f>
        <v>1</v>
      </c>
      <c r="U1064" s="9" t="n">
        <f aca="false">IF(E1064&gt;Scenario!$B$14,0,IF(OR(AND(ISNUMBER(H1064),H1064&lt;=Scenario!$B$14),AND(ISNUMBER(I1064),I1064&lt;=Scenario!$B$14)),0,1))</f>
        <v>0</v>
      </c>
      <c r="V1064" s="9" t="n">
        <f aca="false">IF(AND(U1064=1,(Scenario!$B$14-E1064)/60&gt;R1064),1,0)</f>
        <v>0</v>
      </c>
      <c r="W1064" s="9" t="n">
        <f aca="false">IF(OR(C1064=Scenario!$B$22,C1064=Scenario!$C$22),1,0)</f>
        <v>1</v>
      </c>
      <c r="X1064" s="9" t="n">
        <f aca="false">IF(ISNUMBER(I1064),1,0)</f>
        <v>0</v>
      </c>
      <c r="Y1064" s="9" t="n">
        <f aca="false">MOD(INT(E1064/86400)+3,7)</f>
        <v>2</v>
      </c>
      <c r="Z1064" s="9" t="n">
        <f aca="false">MOD(INT(E1064/3600),24)</f>
        <v>15</v>
      </c>
      <c r="AA1064" s="6" t="s">
        <v>2373</v>
      </c>
    </row>
    <row r="1065" customFormat="false" ht="15" hidden="false" customHeight="false" outlineLevel="0" collapsed="false">
      <c r="A1065" s="6" t="s">
        <v>2374</v>
      </c>
      <c r="B1065" s="6" t="s">
        <v>44</v>
      </c>
      <c r="C1065" s="6" t="s">
        <v>249</v>
      </c>
      <c r="D1065" s="6" t="s">
        <v>170</v>
      </c>
      <c r="E1065" s="6" t="n">
        <v>1785339961</v>
      </c>
      <c r="F1065" s="6" t="n">
        <v>1785341000</v>
      </c>
      <c r="G1065" s="6" t="n">
        <v>1785340833</v>
      </c>
      <c r="H1065" s="6" t="n">
        <v>1785343291</v>
      </c>
      <c r="J1065" s="6" t="n">
        <v>0</v>
      </c>
      <c r="K1065" s="6" t="n">
        <v>0</v>
      </c>
      <c r="L1065" s="9" t="n">
        <f aca="false">IF(AND(E1065&gt;=Scenario!$B$11,E1065&lt;Scenario!$B$12),1,0)</f>
        <v>1</v>
      </c>
      <c r="M1065" s="9" t="n">
        <f aca="false">IF(AND(L1065=1,ISNUMBER(F1065)),MAX(0,F1065-E1065)/60,"")</f>
        <v>17.3166666666667</v>
      </c>
      <c r="N1065" s="9" t="n">
        <f aca="false">IF(AND(L1065=1,ISNUMBER(G1065)),MAX(0,G1065-E1065)/60,"")</f>
        <v>14.5333333333333</v>
      </c>
      <c r="O1065" s="9" t="n">
        <f aca="false">IF(ISNUMBER(H1065),IF(AND(H1065&gt;=Scenario!$B$11,H1065&lt;Scenario!$B$12),1,0),0)</f>
        <v>1</v>
      </c>
      <c r="P1065" s="9" t="n">
        <f aca="false">IF(O1065=1,MAX(0,H1065-E1065)/60,"")</f>
        <v>55.5</v>
      </c>
      <c r="Q1065" s="9" t="n">
        <f aca="false">INDEX(Scenario!$B$18:$B$20,MATCH(B1065,Scenario!$A$18:$A$20,0))</f>
        <v>240</v>
      </c>
      <c r="R1065" s="9" t="n">
        <f aca="false">INDEX(Scenario!$C$18:$C$20,MATCH(B1065,Scenario!$A$18:$A$20,0))</f>
        <v>4320</v>
      </c>
      <c r="S1065" s="9" t="n">
        <f aca="false">IF(ISNUMBER(M1065),IF(M1065&lt;=Q1065,1,0),"")</f>
        <v>1</v>
      </c>
      <c r="T1065" s="9" t="n">
        <f aca="false">IF(ISNUMBER(P1065),IF(P1065&lt;=R1065,1,0),"")</f>
        <v>1</v>
      </c>
      <c r="U1065" s="9" t="n">
        <f aca="false">IF(E1065&gt;Scenario!$B$14,0,IF(OR(AND(ISNUMBER(H1065),H1065&lt;=Scenario!$B$14),AND(ISNUMBER(I1065),I1065&lt;=Scenario!$B$14)),0,1))</f>
        <v>0</v>
      </c>
      <c r="V1065" s="9" t="n">
        <f aca="false">IF(AND(U1065=1,(Scenario!$B$14-E1065)/60&gt;R1065),1,0)</f>
        <v>0</v>
      </c>
      <c r="W1065" s="9" t="n">
        <f aca="false">IF(OR(C1065=Scenario!$B$22,C1065=Scenario!$C$22),1,0)</f>
        <v>0</v>
      </c>
      <c r="X1065" s="9" t="n">
        <f aca="false">IF(ISNUMBER(I1065),1,0)</f>
        <v>0</v>
      </c>
      <c r="Y1065" s="9" t="n">
        <f aca="false">MOD(INT(E1065/86400)+3,7)</f>
        <v>2</v>
      </c>
      <c r="Z1065" s="9" t="n">
        <f aca="false">MOD(INT(E1065/3600),24)</f>
        <v>15</v>
      </c>
      <c r="AA1065" s="6" t="s">
        <v>2375</v>
      </c>
    </row>
    <row r="1066" customFormat="false" ht="15" hidden="false" customHeight="false" outlineLevel="0" collapsed="false">
      <c r="A1066" s="6" t="s">
        <v>2376</v>
      </c>
      <c r="B1066" s="6" t="s">
        <v>43</v>
      </c>
      <c r="C1066" s="6" t="s">
        <v>249</v>
      </c>
      <c r="D1066" s="6" t="s">
        <v>171</v>
      </c>
      <c r="E1066" s="6" t="n">
        <v>1785340113</v>
      </c>
      <c r="F1066" s="6" t="n">
        <v>1785340272</v>
      </c>
      <c r="G1066" s="6" t="n">
        <v>1785340151</v>
      </c>
      <c r="H1066" s="6" t="n">
        <v>1785446976</v>
      </c>
      <c r="J1066" s="6" t="n">
        <v>1</v>
      </c>
      <c r="K1066" s="6" t="n">
        <v>1</v>
      </c>
      <c r="L1066" s="9" t="n">
        <f aca="false">IF(AND(E1066&gt;=Scenario!$B$11,E1066&lt;Scenario!$B$12),1,0)</f>
        <v>1</v>
      </c>
      <c r="M1066" s="9" t="n">
        <f aca="false">IF(AND(L1066=1,ISNUMBER(F1066)),MAX(0,F1066-E1066)/60,"")</f>
        <v>2.65</v>
      </c>
      <c r="N1066" s="9" t="n">
        <f aca="false">IF(AND(L1066=1,ISNUMBER(G1066)),MAX(0,G1066-E1066)/60,"")</f>
        <v>0.633333333333333</v>
      </c>
      <c r="O1066" s="9" t="n">
        <f aca="false">IF(ISNUMBER(H1066),IF(AND(H1066&gt;=Scenario!$B$11,H1066&lt;Scenario!$B$12),1,0),0)</f>
        <v>1</v>
      </c>
      <c r="P1066" s="9" t="n">
        <f aca="false">IF(O1066=1,MAX(0,H1066-E1066)/60,"")</f>
        <v>1781.05</v>
      </c>
      <c r="Q1066" s="9" t="n">
        <f aca="false">INDEX(Scenario!$B$18:$B$20,MATCH(B1066,Scenario!$A$18:$A$20,0))</f>
        <v>60</v>
      </c>
      <c r="R1066" s="9" t="n">
        <f aca="false">INDEX(Scenario!$C$18:$C$20,MATCH(B1066,Scenario!$A$18:$A$20,0))</f>
        <v>1440</v>
      </c>
      <c r="S1066" s="9" t="n">
        <f aca="false">IF(ISNUMBER(M1066),IF(M1066&lt;=Q1066,1,0),"")</f>
        <v>1</v>
      </c>
      <c r="T1066" s="9" t="n">
        <f aca="false">IF(ISNUMBER(P1066),IF(P1066&lt;=R1066,1,0),"")</f>
        <v>0</v>
      </c>
      <c r="U1066" s="9" t="n">
        <f aca="false">IF(E1066&gt;Scenario!$B$14,0,IF(OR(AND(ISNUMBER(H1066),H1066&lt;=Scenario!$B$14),AND(ISNUMBER(I1066),I1066&lt;=Scenario!$B$14)),0,1))</f>
        <v>0</v>
      </c>
      <c r="V1066" s="9" t="n">
        <f aca="false">IF(AND(U1066=1,(Scenario!$B$14-E1066)/60&gt;R1066),1,0)</f>
        <v>0</v>
      </c>
      <c r="W1066" s="9" t="n">
        <f aca="false">IF(OR(C1066=Scenario!$B$22,C1066=Scenario!$C$22),1,0)</f>
        <v>0</v>
      </c>
      <c r="X1066" s="9" t="n">
        <f aca="false">IF(ISNUMBER(I1066),1,0)</f>
        <v>0</v>
      </c>
      <c r="Y1066" s="9" t="n">
        <f aca="false">MOD(INT(E1066/86400)+3,7)</f>
        <v>2</v>
      </c>
      <c r="Z1066" s="9" t="n">
        <f aca="false">MOD(INT(E1066/3600),24)</f>
        <v>15</v>
      </c>
      <c r="AA1066" s="6" t="s">
        <v>2377</v>
      </c>
    </row>
    <row r="1067" customFormat="false" ht="15" hidden="false" customHeight="false" outlineLevel="0" collapsed="false">
      <c r="A1067" s="6" t="s">
        <v>2378</v>
      </c>
      <c r="B1067" s="6" t="s">
        <v>44</v>
      </c>
      <c r="C1067" s="6" t="s">
        <v>46</v>
      </c>
      <c r="D1067" s="6" t="s">
        <v>171</v>
      </c>
      <c r="E1067" s="6" t="n">
        <v>1785340423</v>
      </c>
      <c r="I1067" s="6" t="n">
        <v>1785340955</v>
      </c>
      <c r="J1067" s="6" t="n">
        <v>0</v>
      </c>
      <c r="K1067" s="6" t="n">
        <v>0</v>
      </c>
      <c r="L1067" s="9" t="n">
        <f aca="false">IF(AND(E1067&gt;=Scenario!$B$11,E1067&lt;Scenario!$B$12),1,0)</f>
        <v>1</v>
      </c>
      <c r="M1067" s="0" t="str">
        <f aca="false">IF(AND(L1067=1,ISNUMBER(F1067)),MAX(0,F1067-E1067)/60,"")</f>
        <v/>
      </c>
      <c r="N1067" s="0" t="str">
        <f aca="false">IF(AND(L1067=1,ISNUMBER(G1067)),MAX(0,G1067-E1067)/60,"")</f>
        <v/>
      </c>
      <c r="O1067" s="9" t="n">
        <f aca="false">IF(ISNUMBER(H1067),IF(AND(H1067&gt;=Scenario!$B$11,H1067&lt;Scenario!$B$12),1,0),0)</f>
        <v>0</v>
      </c>
      <c r="P1067" s="0" t="str">
        <f aca="false">IF(O1067=1,MAX(0,H1067-E1067)/60,"")</f>
        <v/>
      </c>
      <c r="Q1067" s="9" t="n">
        <f aca="false">INDEX(Scenario!$B$18:$B$20,MATCH(B1067,Scenario!$A$18:$A$20,0))</f>
        <v>240</v>
      </c>
      <c r="R1067" s="9" t="n">
        <f aca="false">INDEX(Scenario!$C$18:$C$20,MATCH(B1067,Scenario!$A$18:$A$20,0))</f>
        <v>4320</v>
      </c>
      <c r="S1067" s="0" t="str">
        <f aca="false">IF(ISNUMBER(M1067),IF(M1067&lt;=Q1067,1,0),"")</f>
        <v/>
      </c>
      <c r="T1067" s="0" t="str">
        <f aca="false">IF(ISNUMBER(P1067),IF(P1067&lt;=R1067,1,0),"")</f>
        <v/>
      </c>
      <c r="U1067" s="9" t="n">
        <f aca="false">IF(E1067&gt;Scenario!$B$14,0,IF(OR(AND(ISNUMBER(H1067),H1067&lt;=Scenario!$B$14),AND(ISNUMBER(I1067),I1067&lt;=Scenario!$B$14)),0,1))</f>
        <v>0</v>
      </c>
      <c r="V1067" s="9" t="n">
        <f aca="false">IF(AND(U1067=1,(Scenario!$B$14-E1067)/60&gt;R1067),1,0)</f>
        <v>0</v>
      </c>
      <c r="W1067" s="9" t="n">
        <f aca="false">IF(OR(C1067=Scenario!$B$22,C1067=Scenario!$C$22),1,0)</f>
        <v>1</v>
      </c>
      <c r="X1067" s="9" t="n">
        <f aca="false">IF(ISNUMBER(I1067),1,0)</f>
        <v>1</v>
      </c>
      <c r="Y1067" s="9" t="n">
        <f aca="false">MOD(INT(E1067/86400)+3,7)</f>
        <v>2</v>
      </c>
      <c r="Z1067" s="9" t="n">
        <f aca="false">MOD(INT(E1067/3600),24)</f>
        <v>15</v>
      </c>
      <c r="AA1067" s="6" t="s">
        <v>2379</v>
      </c>
    </row>
    <row r="1068" customFormat="false" ht="15" hidden="false" customHeight="false" outlineLevel="0" collapsed="false">
      <c r="A1068" s="6" t="s">
        <v>2380</v>
      </c>
      <c r="B1068" s="6" t="s">
        <v>44</v>
      </c>
      <c r="C1068" s="6" t="s">
        <v>288</v>
      </c>
      <c r="D1068" s="6" t="s">
        <v>170</v>
      </c>
      <c r="E1068" s="6" t="n">
        <v>1785340527</v>
      </c>
      <c r="F1068" s="6" t="n">
        <v>1785341340</v>
      </c>
      <c r="G1068" s="6" t="n">
        <v>1785341221</v>
      </c>
      <c r="H1068" s="6" t="n">
        <v>1785342646</v>
      </c>
      <c r="J1068" s="6" t="n">
        <v>0</v>
      </c>
      <c r="K1068" s="6" t="n">
        <v>0</v>
      </c>
      <c r="L1068" s="9" t="n">
        <f aca="false">IF(AND(E1068&gt;=Scenario!$B$11,E1068&lt;Scenario!$B$12),1,0)</f>
        <v>1</v>
      </c>
      <c r="M1068" s="9" t="n">
        <f aca="false">IF(AND(L1068=1,ISNUMBER(F1068)),MAX(0,F1068-E1068)/60,"")</f>
        <v>13.55</v>
      </c>
      <c r="N1068" s="9" t="n">
        <f aca="false">IF(AND(L1068=1,ISNUMBER(G1068)),MAX(0,G1068-E1068)/60,"")</f>
        <v>11.5666666666667</v>
      </c>
      <c r="O1068" s="9" t="n">
        <f aca="false">IF(ISNUMBER(H1068),IF(AND(H1068&gt;=Scenario!$B$11,H1068&lt;Scenario!$B$12),1,0),0)</f>
        <v>1</v>
      </c>
      <c r="P1068" s="9" t="n">
        <f aca="false">IF(O1068=1,MAX(0,H1068-E1068)/60,"")</f>
        <v>35.3166666666667</v>
      </c>
      <c r="Q1068" s="9" t="n">
        <f aca="false">INDEX(Scenario!$B$18:$B$20,MATCH(B1068,Scenario!$A$18:$A$20,0))</f>
        <v>240</v>
      </c>
      <c r="R1068" s="9" t="n">
        <f aca="false">INDEX(Scenario!$C$18:$C$20,MATCH(B1068,Scenario!$A$18:$A$20,0))</f>
        <v>4320</v>
      </c>
      <c r="S1068" s="9" t="n">
        <f aca="false">IF(ISNUMBER(M1068),IF(M1068&lt;=Q1068,1,0),"")</f>
        <v>1</v>
      </c>
      <c r="T1068" s="9" t="n">
        <f aca="false">IF(ISNUMBER(P1068),IF(P1068&lt;=R1068,1,0),"")</f>
        <v>1</v>
      </c>
      <c r="U1068" s="9" t="n">
        <f aca="false">IF(E1068&gt;Scenario!$B$14,0,IF(OR(AND(ISNUMBER(H1068),H1068&lt;=Scenario!$B$14),AND(ISNUMBER(I1068),I1068&lt;=Scenario!$B$14)),0,1))</f>
        <v>0</v>
      </c>
      <c r="V1068" s="9" t="n">
        <f aca="false">IF(AND(U1068=1,(Scenario!$B$14-E1068)/60&gt;R1068),1,0)</f>
        <v>0</v>
      </c>
      <c r="W1068" s="9" t="n">
        <f aca="false">IF(OR(C1068=Scenario!$B$22,C1068=Scenario!$C$22),1,0)</f>
        <v>0</v>
      </c>
      <c r="X1068" s="9" t="n">
        <f aca="false">IF(ISNUMBER(I1068),1,0)</f>
        <v>0</v>
      </c>
      <c r="Y1068" s="9" t="n">
        <f aca="false">MOD(INT(E1068/86400)+3,7)</f>
        <v>2</v>
      </c>
      <c r="Z1068" s="9" t="n">
        <f aca="false">MOD(INT(E1068/3600),24)</f>
        <v>15</v>
      </c>
      <c r="AA1068" s="6" t="s">
        <v>2381</v>
      </c>
    </row>
    <row r="1069" customFormat="false" ht="15" hidden="false" customHeight="false" outlineLevel="0" collapsed="false">
      <c r="A1069" s="6" t="s">
        <v>2382</v>
      </c>
      <c r="B1069" s="6" t="s">
        <v>44</v>
      </c>
      <c r="C1069" s="6" t="s">
        <v>249</v>
      </c>
      <c r="D1069" s="6" t="s">
        <v>172</v>
      </c>
      <c r="E1069" s="6" t="n">
        <v>1785341069</v>
      </c>
      <c r="F1069" s="6" t="n">
        <v>1785342754</v>
      </c>
      <c r="G1069" s="6" t="n">
        <v>1785342537</v>
      </c>
      <c r="H1069" s="6" t="n">
        <v>1785348224</v>
      </c>
      <c r="J1069" s="6" t="n">
        <v>0</v>
      </c>
      <c r="K1069" s="6" t="n">
        <v>1</v>
      </c>
      <c r="L1069" s="9" t="n">
        <f aca="false">IF(AND(E1069&gt;=Scenario!$B$11,E1069&lt;Scenario!$B$12),1,0)</f>
        <v>1</v>
      </c>
      <c r="M1069" s="9" t="n">
        <f aca="false">IF(AND(L1069=1,ISNUMBER(F1069)),MAX(0,F1069-E1069)/60,"")</f>
        <v>28.0833333333333</v>
      </c>
      <c r="N1069" s="9" t="n">
        <f aca="false">IF(AND(L1069=1,ISNUMBER(G1069)),MAX(0,G1069-E1069)/60,"")</f>
        <v>24.4666666666667</v>
      </c>
      <c r="O1069" s="9" t="n">
        <f aca="false">IF(ISNUMBER(H1069),IF(AND(H1069&gt;=Scenario!$B$11,H1069&lt;Scenario!$B$12),1,0),0)</f>
        <v>1</v>
      </c>
      <c r="P1069" s="9" t="n">
        <f aca="false">IF(O1069=1,MAX(0,H1069-E1069)/60,"")</f>
        <v>119.25</v>
      </c>
      <c r="Q1069" s="9" t="n">
        <f aca="false">INDEX(Scenario!$B$18:$B$20,MATCH(B1069,Scenario!$A$18:$A$20,0))</f>
        <v>240</v>
      </c>
      <c r="R1069" s="9" t="n">
        <f aca="false">INDEX(Scenario!$C$18:$C$20,MATCH(B1069,Scenario!$A$18:$A$20,0))</f>
        <v>4320</v>
      </c>
      <c r="S1069" s="9" t="n">
        <f aca="false">IF(ISNUMBER(M1069),IF(M1069&lt;=Q1069,1,0),"")</f>
        <v>1</v>
      </c>
      <c r="T1069" s="9" t="n">
        <f aca="false">IF(ISNUMBER(P1069),IF(P1069&lt;=R1069,1,0),"")</f>
        <v>1</v>
      </c>
      <c r="U1069" s="9" t="n">
        <f aca="false">IF(E1069&gt;Scenario!$B$14,0,IF(OR(AND(ISNUMBER(H1069),H1069&lt;=Scenario!$B$14),AND(ISNUMBER(I1069),I1069&lt;=Scenario!$B$14)),0,1))</f>
        <v>0</v>
      </c>
      <c r="V1069" s="9" t="n">
        <f aca="false">IF(AND(U1069=1,(Scenario!$B$14-E1069)/60&gt;R1069),1,0)</f>
        <v>0</v>
      </c>
      <c r="W1069" s="9" t="n">
        <f aca="false">IF(OR(C1069=Scenario!$B$22,C1069=Scenario!$C$22),1,0)</f>
        <v>0</v>
      </c>
      <c r="X1069" s="9" t="n">
        <f aca="false">IF(ISNUMBER(I1069),1,0)</f>
        <v>0</v>
      </c>
      <c r="Y1069" s="9" t="n">
        <f aca="false">MOD(INT(E1069/86400)+3,7)</f>
        <v>2</v>
      </c>
      <c r="Z1069" s="9" t="n">
        <f aca="false">MOD(INT(E1069/3600),24)</f>
        <v>16</v>
      </c>
      <c r="AA1069" s="6" t="s">
        <v>2383</v>
      </c>
    </row>
    <row r="1070" customFormat="false" ht="15" hidden="false" customHeight="false" outlineLevel="0" collapsed="false">
      <c r="A1070" s="6" t="s">
        <v>2384</v>
      </c>
      <c r="B1070" s="6" t="s">
        <v>44</v>
      </c>
      <c r="C1070" s="6" t="s">
        <v>249</v>
      </c>
      <c r="D1070" s="6" t="s">
        <v>170</v>
      </c>
      <c r="E1070" s="6" t="n">
        <v>1785342571</v>
      </c>
      <c r="F1070" s="6" t="n">
        <v>1785342872</v>
      </c>
      <c r="G1070" s="6" t="n">
        <v>1785342657</v>
      </c>
      <c r="H1070" s="6" t="n">
        <v>1785344787</v>
      </c>
      <c r="J1070" s="6" t="n">
        <v>0</v>
      </c>
      <c r="K1070" s="6" t="n">
        <v>0</v>
      </c>
      <c r="L1070" s="9" t="n">
        <f aca="false">IF(AND(E1070&gt;=Scenario!$B$11,E1070&lt;Scenario!$B$12),1,0)</f>
        <v>1</v>
      </c>
      <c r="M1070" s="9" t="n">
        <f aca="false">IF(AND(L1070=1,ISNUMBER(F1070)),MAX(0,F1070-E1070)/60,"")</f>
        <v>5.01666666666667</v>
      </c>
      <c r="N1070" s="9" t="n">
        <f aca="false">IF(AND(L1070=1,ISNUMBER(G1070)),MAX(0,G1070-E1070)/60,"")</f>
        <v>1.43333333333333</v>
      </c>
      <c r="O1070" s="9" t="n">
        <f aca="false">IF(ISNUMBER(H1070),IF(AND(H1070&gt;=Scenario!$B$11,H1070&lt;Scenario!$B$12),1,0),0)</f>
        <v>1</v>
      </c>
      <c r="P1070" s="9" t="n">
        <f aca="false">IF(O1070=1,MAX(0,H1070-E1070)/60,"")</f>
        <v>36.9333333333333</v>
      </c>
      <c r="Q1070" s="9" t="n">
        <f aca="false">INDEX(Scenario!$B$18:$B$20,MATCH(B1070,Scenario!$A$18:$A$20,0))</f>
        <v>240</v>
      </c>
      <c r="R1070" s="9" t="n">
        <f aca="false">INDEX(Scenario!$C$18:$C$20,MATCH(B1070,Scenario!$A$18:$A$20,0))</f>
        <v>4320</v>
      </c>
      <c r="S1070" s="9" t="n">
        <f aca="false">IF(ISNUMBER(M1070),IF(M1070&lt;=Q1070,1,0),"")</f>
        <v>1</v>
      </c>
      <c r="T1070" s="9" t="n">
        <f aca="false">IF(ISNUMBER(P1070),IF(P1070&lt;=R1070,1,0),"")</f>
        <v>1</v>
      </c>
      <c r="U1070" s="9" t="n">
        <f aca="false">IF(E1070&gt;Scenario!$B$14,0,IF(OR(AND(ISNUMBER(H1070),H1070&lt;=Scenario!$B$14),AND(ISNUMBER(I1070),I1070&lt;=Scenario!$B$14)),0,1))</f>
        <v>0</v>
      </c>
      <c r="V1070" s="9" t="n">
        <f aca="false">IF(AND(U1070=1,(Scenario!$B$14-E1070)/60&gt;R1070),1,0)</f>
        <v>0</v>
      </c>
      <c r="W1070" s="9" t="n">
        <f aca="false">IF(OR(C1070=Scenario!$B$22,C1070=Scenario!$C$22),1,0)</f>
        <v>0</v>
      </c>
      <c r="X1070" s="9" t="n">
        <f aca="false">IF(ISNUMBER(I1070),1,0)</f>
        <v>0</v>
      </c>
      <c r="Y1070" s="9" t="n">
        <f aca="false">MOD(INT(E1070/86400)+3,7)</f>
        <v>2</v>
      </c>
      <c r="Z1070" s="9" t="n">
        <f aca="false">MOD(INT(E1070/3600),24)</f>
        <v>16</v>
      </c>
      <c r="AA1070" s="6" t="s">
        <v>2385</v>
      </c>
    </row>
    <row r="1071" customFormat="false" ht="15" hidden="false" customHeight="false" outlineLevel="0" collapsed="false">
      <c r="A1071" s="6" t="s">
        <v>2386</v>
      </c>
      <c r="B1071" s="6" t="s">
        <v>43</v>
      </c>
      <c r="C1071" s="6" t="s">
        <v>249</v>
      </c>
      <c r="D1071" s="6" t="s">
        <v>172</v>
      </c>
      <c r="E1071" s="6" t="n">
        <v>1785342760</v>
      </c>
      <c r="F1071" s="6" t="n">
        <v>1785342892</v>
      </c>
      <c r="G1071" s="6" t="n">
        <v>1785342819</v>
      </c>
      <c r="H1071" s="6" t="n">
        <v>1785345060</v>
      </c>
      <c r="J1071" s="6" t="n">
        <v>0</v>
      </c>
      <c r="K1071" s="6" t="n">
        <v>0</v>
      </c>
      <c r="L1071" s="9" t="n">
        <f aca="false">IF(AND(E1071&gt;=Scenario!$B$11,E1071&lt;Scenario!$B$12),1,0)</f>
        <v>1</v>
      </c>
      <c r="M1071" s="9" t="n">
        <f aca="false">IF(AND(L1071=1,ISNUMBER(F1071)),MAX(0,F1071-E1071)/60,"")</f>
        <v>2.2</v>
      </c>
      <c r="N1071" s="9" t="n">
        <f aca="false">IF(AND(L1071=1,ISNUMBER(G1071)),MAX(0,G1071-E1071)/60,"")</f>
        <v>0.983333333333333</v>
      </c>
      <c r="O1071" s="9" t="n">
        <f aca="false">IF(ISNUMBER(H1071),IF(AND(H1071&gt;=Scenario!$B$11,H1071&lt;Scenario!$B$12),1,0),0)</f>
        <v>1</v>
      </c>
      <c r="P1071" s="9" t="n">
        <f aca="false">IF(O1071=1,MAX(0,H1071-E1071)/60,"")</f>
        <v>38.3333333333333</v>
      </c>
      <c r="Q1071" s="9" t="n">
        <f aca="false">INDEX(Scenario!$B$18:$B$20,MATCH(B1071,Scenario!$A$18:$A$20,0))</f>
        <v>60</v>
      </c>
      <c r="R1071" s="9" t="n">
        <f aca="false">INDEX(Scenario!$C$18:$C$20,MATCH(B1071,Scenario!$A$18:$A$20,0))</f>
        <v>1440</v>
      </c>
      <c r="S1071" s="9" t="n">
        <f aca="false">IF(ISNUMBER(M1071),IF(M1071&lt;=Q1071,1,0),"")</f>
        <v>1</v>
      </c>
      <c r="T1071" s="9" t="n">
        <f aca="false">IF(ISNUMBER(P1071),IF(P1071&lt;=R1071,1,0),"")</f>
        <v>1</v>
      </c>
      <c r="U1071" s="9" t="n">
        <f aca="false">IF(E1071&gt;Scenario!$B$14,0,IF(OR(AND(ISNUMBER(H1071),H1071&lt;=Scenario!$B$14),AND(ISNUMBER(I1071),I1071&lt;=Scenario!$B$14)),0,1))</f>
        <v>0</v>
      </c>
      <c r="V1071" s="9" t="n">
        <f aca="false">IF(AND(U1071=1,(Scenario!$B$14-E1071)/60&gt;R1071),1,0)</f>
        <v>0</v>
      </c>
      <c r="W1071" s="9" t="n">
        <f aca="false">IF(OR(C1071=Scenario!$B$22,C1071=Scenario!$C$22),1,0)</f>
        <v>0</v>
      </c>
      <c r="X1071" s="9" t="n">
        <f aca="false">IF(ISNUMBER(I1071),1,0)</f>
        <v>0</v>
      </c>
      <c r="Y1071" s="9" t="n">
        <f aca="false">MOD(INT(E1071/86400)+3,7)</f>
        <v>2</v>
      </c>
      <c r="Z1071" s="9" t="n">
        <f aca="false">MOD(INT(E1071/3600),24)</f>
        <v>16</v>
      </c>
      <c r="AA1071" s="6" t="s">
        <v>2387</v>
      </c>
    </row>
    <row r="1072" customFormat="false" ht="15" hidden="false" customHeight="false" outlineLevel="0" collapsed="false">
      <c r="A1072" s="6" t="s">
        <v>2388</v>
      </c>
      <c r="B1072" s="6" t="s">
        <v>44</v>
      </c>
      <c r="C1072" s="6" t="s">
        <v>249</v>
      </c>
      <c r="D1072" s="6" t="s">
        <v>170</v>
      </c>
      <c r="E1072" s="6" t="n">
        <v>1785345861</v>
      </c>
      <c r="F1072" s="6" t="n">
        <v>1785346001</v>
      </c>
      <c r="G1072" s="6" t="n">
        <v>1785345913</v>
      </c>
      <c r="H1072" s="6" t="n">
        <v>1785347903</v>
      </c>
      <c r="J1072" s="6" t="n">
        <v>0</v>
      </c>
      <c r="K1072" s="6" t="n">
        <v>0</v>
      </c>
      <c r="L1072" s="9" t="n">
        <f aca="false">IF(AND(E1072&gt;=Scenario!$B$11,E1072&lt;Scenario!$B$12),1,0)</f>
        <v>1</v>
      </c>
      <c r="M1072" s="9" t="n">
        <f aca="false">IF(AND(L1072=1,ISNUMBER(F1072)),MAX(0,F1072-E1072)/60,"")</f>
        <v>2.33333333333333</v>
      </c>
      <c r="N1072" s="9" t="n">
        <f aca="false">IF(AND(L1072=1,ISNUMBER(G1072)),MAX(0,G1072-E1072)/60,"")</f>
        <v>0.866666666666667</v>
      </c>
      <c r="O1072" s="9" t="n">
        <f aca="false">IF(ISNUMBER(H1072),IF(AND(H1072&gt;=Scenario!$B$11,H1072&lt;Scenario!$B$12),1,0),0)</f>
        <v>1</v>
      </c>
      <c r="P1072" s="9" t="n">
        <f aca="false">IF(O1072=1,MAX(0,H1072-E1072)/60,"")</f>
        <v>34.0333333333333</v>
      </c>
      <c r="Q1072" s="9" t="n">
        <f aca="false">INDEX(Scenario!$B$18:$B$20,MATCH(B1072,Scenario!$A$18:$A$20,0))</f>
        <v>240</v>
      </c>
      <c r="R1072" s="9" t="n">
        <f aca="false">INDEX(Scenario!$C$18:$C$20,MATCH(B1072,Scenario!$A$18:$A$20,0))</f>
        <v>4320</v>
      </c>
      <c r="S1072" s="9" t="n">
        <f aca="false">IF(ISNUMBER(M1072),IF(M1072&lt;=Q1072,1,0),"")</f>
        <v>1</v>
      </c>
      <c r="T1072" s="9" t="n">
        <f aca="false">IF(ISNUMBER(P1072),IF(P1072&lt;=R1072,1,0),"")</f>
        <v>1</v>
      </c>
      <c r="U1072" s="9" t="n">
        <f aca="false">IF(E1072&gt;Scenario!$B$14,0,IF(OR(AND(ISNUMBER(H1072),H1072&lt;=Scenario!$B$14),AND(ISNUMBER(I1072),I1072&lt;=Scenario!$B$14)),0,1))</f>
        <v>0</v>
      </c>
      <c r="V1072" s="9" t="n">
        <f aca="false">IF(AND(U1072=1,(Scenario!$B$14-E1072)/60&gt;R1072),1,0)</f>
        <v>0</v>
      </c>
      <c r="W1072" s="9" t="n">
        <f aca="false">IF(OR(C1072=Scenario!$B$22,C1072=Scenario!$C$22),1,0)</f>
        <v>0</v>
      </c>
      <c r="X1072" s="9" t="n">
        <f aca="false">IF(ISNUMBER(I1072),1,0)</f>
        <v>0</v>
      </c>
      <c r="Y1072" s="9" t="n">
        <f aca="false">MOD(INT(E1072/86400)+3,7)</f>
        <v>2</v>
      </c>
      <c r="Z1072" s="9" t="n">
        <f aca="false">MOD(INT(E1072/3600),24)</f>
        <v>17</v>
      </c>
      <c r="AA1072" s="6" t="s">
        <v>2389</v>
      </c>
    </row>
    <row r="1073" customFormat="false" ht="15" hidden="false" customHeight="false" outlineLevel="0" collapsed="false">
      <c r="A1073" s="6" t="s">
        <v>2390</v>
      </c>
      <c r="B1073" s="6" t="s">
        <v>44</v>
      </c>
      <c r="C1073" s="6" t="s">
        <v>47</v>
      </c>
      <c r="D1073" s="6" t="s">
        <v>170</v>
      </c>
      <c r="E1073" s="6" t="n">
        <v>1785347324</v>
      </c>
      <c r="F1073" s="6" t="n">
        <v>1785347527</v>
      </c>
      <c r="G1073" s="6" t="n">
        <v>1785347348</v>
      </c>
      <c r="H1073" s="6" t="n">
        <v>1785347871</v>
      </c>
      <c r="J1073" s="6" t="n">
        <v>0</v>
      </c>
      <c r="K1073" s="6" t="n">
        <v>0</v>
      </c>
      <c r="L1073" s="9" t="n">
        <f aca="false">IF(AND(E1073&gt;=Scenario!$B$11,E1073&lt;Scenario!$B$12),1,0)</f>
        <v>1</v>
      </c>
      <c r="M1073" s="9" t="n">
        <f aca="false">IF(AND(L1073=1,ISNUMBER(F1073)),MAX(0,F1073-E1073)/60,"")</f>
        <v>3.38333333333333</v>
      </c>
      <c r="N1073" s="9" t="n">
        <f aca="false">IF(AND(L1073=1,ISNUMBER(G1073)),MAX(0,G1073-E1073)/60,"")</f>
        <v>0.4</v>
      </c>
      <c r="O1073" s="9" t="n">
        <f aca="false">IF(ISNUMBER(H1073),IF(AND(H1073&gt;=Scenario!$B$11,H1073&lt;Scenario!$B$12),1,0),0)</f>
        <v>1</v>
      </c>
      <c r="P1073" s="9" t="n">
        <f aca="false">IF(O1073=1,MAX(0,H1073-E1073)/60,"")</f>
        <v>9.11666666666667</v>
      </c>
      <c r="Q1073" s="9" t="n">
        <f aca="false">INDEX(Scenario!$B$18:$B$20,MATCH(B1073,Scenario!$A$18:$A$20,0))</f>
        <v>240</v>
      </c>
      <c r="R1073" s="9" t="n">
        <f aca="false">INDEX(Scenario!$C$18:$C$20,MATCH(B1073,Scenario!$A$18:$A$20,0))</f>
        <v>4320</v>
      </c>
      <c r="S1073" s="9" t="n">
        <f aca="false">IF(ISNUMBER(M1073),IF(M1073&lt;=Q1073,1,0),"")</f>
        <v>1</v>
      </c>
      <c r="T1073" s="9" t="n">
        <f aca="false">IF(ISNUMBER(P1073),IF(P1073&lt;=R1073,1,0),"")</f>
        <v>1</v>
      </c>
      <c r="U1073" s="9" t="n">
        <f aca="false">IF(E1073&gt;Scenario!$B$14,0,IF(OR(AND(ISNUMBER(H1073),H1073&lt;=Scenario!$B$14),AND(ISNUMBER(I1073),I1073&lt;=Scenario!$B$14)),0,1))</f>
        <v>0</v>
      </c>
      <c r="V1073" s="9" t="n">
        <f aca="false">IF(AND(U1073=1,(Scenario!$B$14-E1073)/60&gt;R1073),1,0)</f>
        <v>0</v>
      </c>
      <c r="W1073" s="9" t="n">
        <f aca="false">IF(OR(C1073=Scenario!$B$22,C1073=Scenario!$C$22),1,0)</f>
        <v>1</v>
      </c>
      <c r="X1073" s="9" t="n">
        <f aca="false">IF(ISNUMBER(I1073),1,0)</f>
        <v>0</v>
      </c>
      <c r="Y1073" s="9" t="n">
        <f aca="false">MOD(INT(E1073/86400)+3,7)</f>
        <v>2</v>
      </c>
      <c r="Z1073" s="9" t="n">
        <f aca="false">MOD(INT(E1073/3600),24)</f>
        <v>17</v>
      </c>
      <c r="AA1073" s="6" t="s">
        <v>2391</v>
      </c>
    </row>
    <row r="1074" customFormat="false" ht="15" hidden="false" customHeight="false" outlineLevel="0" collapsed="false">
      <c r="A1074" s="6" t="s">
        <v>2392</v>
      </c>
      <c r="B1074" s="6" t="s">
        <v>44</v>
      </c>
      <c r="C1074" s="6" t="s">
        <v>47</v>
      </c>
      <c r="D1074" s="6" t="s">
        <v>170</v>
      </c>
      <c r="E1074" s="6" t="n">
        <v>1785347434</v>
      </c>
      <c r="F1074" s="6" t="n">
        <v>1785347578</v>
      </c>
      <c r="G1074" s="6" t="n">
        <v>1785347447</v>
      </c>
      <c r="H1074" s="6" t="n">
        <v>1785475500</v>
      </c>
      <c r="J1074" s="6" t="n">
        <v>1</v>
      </c>
      <c r="K1074" s="6" t="n">
        <v>0</v>
      </c>
      <c r="L1074" s="9" t="n">
        <f aca="false">IF(AND(E1074&gt;=Scenario!$B$11,E1074&lt;Scenario!$B$12),1,0)</f>
        <v>1</v>
      </c>
      <c r="M1074" s="9" t="n">
        <f aca="false">IF(AND(L1074=1,ISNUMBER(F1074)),MAX(0,F1074-E1074)/60,"")</f>
        <v>2.4</v>
      </c>
      <c r="N1074" s="9" t="n">
        <f aca="false">IF(AND(L1074=1,ISNUMBER(G1074)),MAX(0,G1074-E1074)/60,"")</f>
        <v>0.216666666666667</v>
      </c>
      <c r="O1074" s="9" t="n">
        <f aca="false">IF(ISNUMBER(H1074),IF(AND(H1074&gt;=Scenario!$B$11,H1074&lt;Scenario!$B$12),1,0),0)</f>
        <v>1</v>
      </c>
      <c r="P1074" s="9" t="n">
        <f aca="false">IF(O1074=1,MAX(0,H1074-E1074)/60,"")</f>
        <v>2134.43333333333</v>
      </c>
      <c r="Q1074" s="9" t="n">
        <f aca="false">INDEX(Scenario!$B$18:$B$20,MATCH(B1074,Scenario!$A$18:$A$20,0))</f>
        <v>240</v>
      </c>
      <c r="R1074" s="9" t="n">
        <f aca="false">INDEX(Scenario!$C$18:$C$20,MATCH(B1074,Scenario!$A$18:$A$20,0))</f>
        <v>4320</v>
      </c>
      <c r="S1074" s="9" t="n">
        <f aca="false">IF(ISNUMBER(M1074),IF(M1074&lt;=Q1074,1,0),"")</f>
        <v>1</v>
      </c>
      <c r="T1074" s="9" t="n">
        <f aca="false">IF(ISNUMBER(P1074),IF(P1074&lt;=R1074,1,0),"")</f>
        <v>1</v>
      </c>
      <c r="U1074" s="9" t="n">
        <f aca="false">IF(E1074&gt;Scenario!$B$14,0,IF(OR(AND(ISNUMBER(H1074),H1074&lt;=Scenario!$B$14),AND(ISNUMBER(I1074),I1074&lt;=Scenario!$B$14)),0,1))</f>
        <v>0</v>
      </c>
      <c r="V1074" s="9" t="n">
        <f aca="false">IF(AND(U1074=1,(Scenario!$B$14-E1074)/60&gt;R1074),1,0)</f>
        <v>0</v>
      </c>
      <c r="W1074" s="9" t="n">
        <f aca="false">IF(OR(C1074=Scenario!$B$22,C1074=Scenario!$C$22),1,0)</f>
        <v>1</v>
      </c>
      <c r="X1074" s="9" t="n">
        <f aca="false">IF(ISNUMBER(I1074),1,0)</f>
        <v>0</v>
      </c>
      <c r="Y1074" s="9" t="n">
        <f aca="false">MOD(INT(E1074/86400)+3,7)</f>
        <v>2</v>
      </c>
      <c r="Z1074" s="9" t="n">
        <f aca="false">MOD(INT(E1074/3600),24)</f>
        <v>17</v>
      </c>
      <c r="AA1074" s="6" t="s">
        <v>2393</v>
      </c>
    </row>
    <row r="1075" customFormat="false" ht="15" hidden="false" customHeight="false" outlineLevel="0" collapsed="false">
      <c r="A1075" s="6" t="s">
        <v>2394</v>
      </c>
      <c r="B1075" s="6" t="s">
        <v>42</v>
      </c>
      <c r="C1075" s="6" t="s">
        <v>288</v>
      </c>
      <c r="D1075" s="6" t="s">
        <v>170</v>
      </c>
      <c r="E1075" s="6" t="n">
        <v>1785348029</v>
      </c>
      <c r="F1075" s="6" t="n">
        <v>1785348229</v>
      </c>
      <c r="G1075" s="6" t="n">
        <v>1785348070</v>
      </c>
      <c r="H1075" s="6" t="n">
        <v>1785349392</v>
      </c>
      <c r="J1075" s="6" t="n">
        <v>0</v>
      </c>
      <c r="K1075" s="6" t="n">
        <v>0</v>
      </c>
      <c r="L1075" s="9" t="n">
        <f aca="false">IF(AND(E1075&gt;=Scenario!$B$11,E1075&lt;Scenario!$B$12),1,0)</f>
        <v>1</v>
      </c>
      <c r="M1075" s="9" t="n">
        <f aca="false">IF(AND(L1075=1,ISNUMBER(F1075)),MAX(0,F1075-E1075)/60,"")</f>
        <v>3.33333333333333</v>
      </c>
      <c r="N1075" s="9" t="n">
        <f aca="false">IF(AND(L1075=1,ISNUMBER(G1075)),MAX(0,G1075-E1075)/60,"")</f>
        <v>0.683333333333333</v>
      </c>
      <c r="O1075" s="9" t="n">
        <f aca="false">IF(ISNUMBER(H1075),IF(AND(H1075&gt;=Scenario!$B$11,H1075&lt;Scenario!$B$12),1,0),0)</f>
        <v>1</v>
      </c>
      <c r="P1075" s="9" t="n">
        <f aca="false">IF(O1075=1,MAX(0,H1075-E1075)/60,"")</f>
        <v>22.7166666666667</v>
      </c>
      <c r="Q1075" s="9" t="n">
        <f aca="false">INDEX(Scenario!$B$18:$B$20,MATCH(B1075,Scenario!$A$18:$A$20,0))</f>
        <v>15</v>
      </c>
      <c r="R1075" s="9" t="n">
        <f aca="false">INDEX(Scenario!$C$18:$C$20,MATCH(B1075,Scenario!$A$18:$A$20,0))</f>
        <v>240</v>
      </c>
      <c r="S1075" s="9" t="n">
        <f aca="false">IF(ISNUMBER(M1075),IF(M1075&lt;=Q1075,1,0),"")</f>
        <v>1</v>
      </c>
      <c r="T1075" s="9" t="n">
        <f aca="false">IF(ISNUMBER(P1075),IF(P1075&lt;=R1075,1,0),"")</f>
        <v>1</v>
      </c>
      <c r="U1075" s="9" t="n">
        <f aca="false">IF(E1075&gt;Scenario!$B$14,0,IF(OR(AND(ISNUMBER(H1075),H1075&lt;=Scenario!$B$14),AND(ISNUMBER(I1075),I1075&lt;=Scenario!$B$14)),0,1))</f>
        <v>0</v>
      </c>
      <c r="V1075" s="9" t="n">
        <f aca="false">IF(AND(U1075=1,(Scenario!$B$14-E1075)/60&gt;R1075),1,0)</f>
        <v>0</v>
      </c>
      <c r="W1075" s="9" t="n">
        <f aca="false">IF(OR(C1075=Scenario!$B$22,C1075=Scenario!$C$22),1,0)</f>
        <v>0</v>
      </c>
      <c r="X1075" s="9" t="n">
        <f aca="false">IF(ISNUMBER(I1075),1,0)</f>
        <v>0</v>
      </c>
      <c r="Y1075" s="9" t="n">
        <f aca="false">MOD(INT(E1075/86400)+3,7)</f>
        <v>2</v>
      </c>
      <c r="Z1075" s="9" t="n">
        <f aca="false">MOD(INT(E1075/3600),24)</f>
        <v>18</v>
      </c>
      <c r="AA1075" s="6" t="s">
        <v>2395</v>
      </c>
    </row>
    <row r="1076" customFormat="false" ht="15" hidden="false" customHeight="false" outlineLevel="0" collapsed="false">
      <c r="A1076" s="6" t="s">
        <v>2396</v>
      </c>
      <c r="B1076" s="6" t="s">
        <v>44</v>
      </c>
      <c r="C1076" s="6" t="s">
        <v>46</v>
      </c>
      <c r="D1076" s="6" t="s">
        <v>171</v>
      </c>
      <c r="E1076" s="6" t="n">
        <v>1785350003</v>
      </c>
      <c r="F1076" s="6" t="n">
        <v>1785350184</v>
      </c>
      <c r="G1076" s="6" t="n">
        <v>1785350024</v>
      </c>
      <c r="H1076" s="6" t="n">
        <v>1785353807</v>
      </c>
      <c r="J1076" s="6" t="n">
        <v>0</v>
      </c>
      <c r="K1076" s="6" t="n">
        <v>0</v>
      </c>
      <c r="L1076" s="9" t="n">
        <f aca="false">IF(AND(E1076&gt;=Scenario!$B$11,E1076&lt;Scenario!$B$12),1,0)</f>
        <v>1</v>
      </c>
      <c r="M1076" s="9" t="n">
        <f aca="false">IF(AND(L1076=1,ISNUMBER(F1076)),MAX(0,F1076-E1076)/60,"")</f>
        <v>3.01666666666667</v>
      </c>
      <c r="N1076" s="9" t="n">
        <f aca="false">IF(AND(L1076=1,ISNUMBER(G1076)),MAX(0,G1076-E1076)/60,"")</f>
        <v>0.35</v>
      </c>
      <c r="O1076" s="9" t="n">
        <f aca="false">IF(ISNUMBER(H1076),IF(AND(H1076&gt;=Scenario!$B$11,H1076&lt;Scenario!$B$12),1,0),0)</f>
        <v>1</v>
      </c>
      <c r="P1076" s="9" t="n">
        <f aca="false">IF(O1076=1,MAX(0,H1076-E1076)/60,"")</f>
        <v>63.4</v>
      </c>
      <c r="Q1076" s="9" t="n">
        <f aca="false">INDEX(Scenario!$B$18:$B$20,MATCH(B1076,Scenario!$A$18:$A$20,0))</f>
        <v>240</v>
      </c>
      <c r="R1076" s="9" t="n">
        <f aca="false">INDEX(Scenario!$C$18:$C$20,MATCH(B1076,Scenario!$A$18:$A$20,0))</f>
        <v>4320</v>
      </c>
      <c r="S1076" s="9" t="n">
        <f aca="false">IF(ISNUMBER(M1076),IF(M1076&lt;=Q1076,1,0),"")</f>
        <v>1</v>
      </c>
      <c r="T1076" s="9" t="n">
        <f aca="false">IF(ISNUMBER(P1076),IF(P1076&lt;=R1076,1,0),"")</f>
        <v>1</v>
      </c>
      <c r="U1076" s="9" t="n">
        <f aca="false">IF(E1076&gt;Scenario!$B$14,0,IF(OR(AND(ISNUMBER(H1076),H1076&lt;=Scenario!$B$14),AND(ISNUMBER(I1076),I1076&lt;=Scenario!$B$14)),0,1))</f>
        <v>0</v>
      </c>
      <c r="V1076" s="9" t="n">
        <f aca="false">IF(AND(U1076=1,(Scenario!$B$14-E1076)/60&gt;R1076),1,0)</f>
        <v>0</v>
      </c>
      <c r="W1076" s="9" t="n">
        <f aca="false">IF(OR(C1076=Scenario!$B$22,C1076=Scenario!$C$22),1,0)</f>
        <v>1</v>
      </c>
      <c r="X1076" s="9" t="n">
        <f aca="false">IF(ISNUMBER(I1076),1,0)</f>
        <v>0</v>
      </c>
      <c r="Y1076" s="9" t="n">
        <f aca="false">MOD(INT(E1076/86400)+3,7)</f>
        <v>2</v>
      </c>
      <c r="Z1076" s="9" t="n">
        <f aca="false">MOD(INT(E1076/3600),24)</f>
        <v>18</v>
      </c>
      <c r="AA1076" s="6" t="s">
        <v>2397</v>
      </c>
    </row>
    <row r="1077" customFormat="false" ht="15" hidden="false" customHeight="false" outlineLevel="0" collapsed="false">
      <c r="A1077" s="6" t="s">
        <v>2398</v>
      </c>
      <c r="B1077" s="6" t="s">
        <v>44</v>
      </c>
      <c r="C1077" s="6" t="s">
        <v>249</v>
      </c>
      <c r="D1077" s="6" t="s">
        <v>172</v>
      </c>
      <c r="E1077" s="6" t="n">
        <v>1785350049</v>
      </c>
      <c r="F1077" s="6" t="n">
        <v>1785350232</v>
      </c>
      <c r="G1077" s="6" t="n">
        <v>1785350061</v>
      </c>
      <c r="H1077" s="6" t="n">
        <v>1785355950</v>
      </c>
      <c r="J1077" s="6" t="n">
        <v>0</v>
      </c>
      <c r="K1077" s="6" t="n">
        <v>0</v>
      </c>
      <c r="L1077" s="9" t="n">
        <f aca="false">IF(AND(E1077&gt;=Scenario!$B$11,E1077&lt;Scenario!$B$12),1,0)</f>
        <v>1</v>
      </c>
      <c r="M1077" s="9" t="n">
        <f aca="false">IF(AND(L1077=1,ISNUMBER(F1077)),MAX(0,F1077-E1077)/60,"")</f>
        <v>3.05</v>
      </c>
      <c r="N1077" s="9" t="n">
        <f aca="false">IF(AND(L1077=1,ISNUMBER(G1077)),MAX(0,G1077-E1077)/60,"")</f>
        <v>0.2</v>
      </c>
      <c r="O1077" s="9" t="n">
        <f aca="false">IF(ISNUMBER(H1077),IF(AND(H1077&gt;=Scenario!$B$11,H1077&lt;Scenario!$B$12),1,0),0)</f>
        <v>1</v>
      </c>
      <c r="P1077" s="9" t="n">
        <f aca="false">IF(O1077=1,MAX(0,H1077-E1077)/60,"")</f>
        <v>98.35</v>
      </c>
      <c r="Q1077" s="9" t="n">
        <f aca="false">INDEX(Scenario!$B$18:$B$20,MATCH(B1077,Scenario!$A$18:$A$20,0))</f>
        <v>240</v>
      </c>
      <c r="R1077" s="9" t="n">
        <f aca="false">INDEX(Scenario!$C$18:$C$20,MATCH(B1077,Scenario!$A$18:$A$20,0))</f>
        <v>4320</v>
      </c>
      <c r="S1077" s="9" t="n">
        <f aca="false">IF(ISNUMBER(M1077),IF(M1077&lt;=Q1077,1,0),"")</f>
        <v>1</v>
      </c>
      <c r="T1077" s="9" t="n">
        <f aca="false">IF(ISNUMBER(P1077),IF(P1077&lt;=R1077,1,0),"")</f>
        <v>1</v>
      </c>
      <c r="U1077" s="9" t="n">
        <f aca="false">IF(E1077&gt;Scenario!$B$14,0,IF(OR(AND(ISNUMBER(H1077),H1077&lt;=Scenario!$B$14),AND(ISNUMBER(I1077),I1077&lt;=Scenario!$B$14)),0,1))</f>
        <v>0</v>
      </c>
      <c r="V1077" s="9" t="n">
        <f aca="false">IF(AND(U1077=1,(Scenario!$B$14-E1077)/60&gt;R1077),1,0)</f>
        <v>0</v>
      </c>
      <c r="W1077" s="9" t="n">
        <f aca="false">IF(OR(C1077=Scenario!$B$22,C1077=Scenario!$C$22),1,0)</f>
        <v>0</v>
      </c>
      <c r="X1077" s="9" t="n">
        <f aca="false">IF(ISNUMBER(I1077),1,0)</f>
        <v>0</v>
      </c>
      <c r="Y1077" s="9" t="n">
        <f aca="false">MOD(INT(E1077/86400)+3,7)</f>
        <v>2</v>
      </c>
      <c r="Z1077" s="9" t="n">
        <f aca="false">MOD(INT(E1077/3600),24)</f>
        <v>18</v>
      </c>
      <c r="AA1077" s="6" t="s">
        <v>2399</v>
      </c>
    </row>
    <row r="1078" customFormat="false" ht="15" hidden="false" customHeight="false" outlineLevel="0" collapsed="false">
      <c r="A1078" s="6" t="s">
        <v>2400</v>
      </c>
      <c r="B1078" s="6" t="s">
        <v>43</v>
      </c>
      <c r="C1078" s="6" t="s">
        <v>46</v>
      </c>
      <c r="D1078" s="6" t="s">
        <v>172</v>
      </c>
      <c r="E1078" s="6" t="n">
        <v>1785352134</v>
      </c>
      <c r="F1078" s="6" t="n">
        <v>1785352252</v>
      </c>
      <c r="G1078" s="6" t="n">
        <v>1785352176</v>
      </c>
      <c r="H1078" s="6" t="n">
        <v>1785355391</v>
      </c>
      <c r="J1078" s="6" t="n">
        <v>0</v>
      </c>
      <c r="K1078" s="6" t="n">
        <v>0</v>
      </c>
      <c r="L1078" s="9" t="n">
        <f aca="false">IF(AND(E1078&gt;=Scenario!$B$11,E1078&lt;Scenario!$B$12),1,0)</f>
        <v>1</v>
      </c>
      <c r="M1078" s="9" t="n">
        <f aca="false">IF(AND(L1078=1,ISNUMBER(F1078)),MAX(0,F1078-E1078)/60,"")</f>
        <v>1.96666666666667</v>
      </c>
      <c r="N1078" s="9" t="n">
        <f aca="false">IF(AND(L1078=1,ISNUMBER(G1078)),MAX(0,G1078-E1078)/60,"")</f>
        <v>0.7</v>
      </c>
      <c r="O1078" s="9" t="n">
        <f aca="false">IF(ISNUMBER(H1078),IF(AND(H1078&gt;=Scenario!$B$11,H1078&lt;Scenario!$B$12),1,0),0)</f>
        <v>1</v>
      </c>
      <c r="P1078" s="9" t="n">
        <f aca="false">IF(O1078=1,MAX(0,H1078-E1078)/60,"")</f>
        <v>54.2833333333333</v>
      </c>
      <c r="Q1078" s="9" t="n">
        <f aca="false">INDEX(Scenario!$B$18:$B$20,MATCH(B1078,Scenario!$A$18:$A$20,0))</f>
        <v>60</v>
      </c>
      <c r="R1078" s="9" t="n">
        <f aca="false">INDEX(Scenario!$C$18:$C$20,MATCH(B1078,Scenario!$A$18:$A$20,0))</f>
        <v>1440</v>
      </c>
      <c r="S1078" s="9" t="n">
        <f aca="false">IF(ISNUMBER(M1078),IF(M1078&lt;=Q1078,1,0),"")</f>
        <v>1</v>
      </c>
      <c r="T1078" s="9" t="n">
        <f aca="false">IF(ISNUMBER(P1078),IF(P1078&lt;=R1078,1,0),"")</f>
        <v>1</v>
      </c>
      <c r="U1078" s="9" t="n">
        <f aca="false">IF(E1078&gt;Scenario!$B$14,0,IF(OR(AND(ISNUMBER(H1078),H1078&lt;=Scenario!$B$14),AND(ISNUMBER(I1078),I1078&lt;=Scenario!$B$14)),0,1))</f>
        <v>0</v>
      </c>
      <c r="V1078" s="9" t="n">
        <f aca="false">IF(AND(U1078=1,(Scenario!$B$14-E1078)/60&gt;R1078),1,0)</f>
        <v>0</v>
      </c>
      <c r="W1078" s="9" t="n">
        <f aca="false">IF(OR(C1078=Scenario!$B$22,C1078=Scenario!$C$22),1,0)</f>
        <v>1</v>
      </c>
      <c r="X1078" s="9" t="n">
        <f aca="false">IF(ISNUMBER(I1078),1,0)</f>
        <v>0</v>
      </c>
      <c r="Y1078" s="9" t="n">
        <f aca="false">MOD(INT(E1078/86400)+3,7)</f>
        <v>2</v>
      </c>
      <c r="Z1078" s="9" t="n">
        <f aca="false">MOD(INT(E1078/3600),24)</f>
        <v>19</v>
      </c>
      <c r="AA1078" s="6" t="s">
        <v>2401</v>
      </c>
    </row>
    <row r="1079" customFormat="false" ht="15" hidden="false" customHeight="false" outlineLevel="0" collapsed="false">
      <c r="A1079" s="6" t="s">
        <v>2402</v>
      </c>
      <c r="B1079" s="6" t="s">
        <v>43</v>
      </c>
      <c r="C1079" s="6" t="s">
        <v>249</v>
      </c>
      <c r="D1079" s="6" t="s">
        <v>170</v>
      </c>
      <c r="E1079" s="6" t="n">
        <v>1785356288</v>
      </c>
      <c r="F1079" s="6" t="n">
        <v>1785358075</v>
      </c>
      <c r="G1079" s="6" t="n">
        <v>1785357955</v>
      </c>
      <c r="H1079" s="6" t="n">
        <v>1785363242</v>
      </c>
      <c r="J1079" s="6" t="n">
        <v>0</v>
      </c>
      <c r="K1079" s="6" t="n">
        <v>0</v>
      </c>
      <c r="L1079" s="9" t="n">
        <f aca="false">IF(AND(E1079&gt;=Scenario!$B$11,E1079&lt;Scenario!$B$12),1,0)</f>
        <v>1</v>
      </c>
      <c r="M1079" s="9" t="n">
        <f aca="false">IF(AND(L1079=1,ISNUMBER(F1079)),MAX(0,F1079-E1079)/60,"")</f>
        <v>29.7833333333333</v>
      </c>
      <c r="N1079" s="9" t="n">
        <f aca="false">IF(AND(L1079=1,ISNUMBER(G1079)),MAX(0,G1079-E1079)/60,"")</f>
        <v>27.7833333333333</v>
      </c>
      <c r="O1079" s="9" t="n">
        <f aca="false">IF(ISNUMBER(H1079),IF(AND(H1079&gt;=Scenario!$B$11,H1079&lt;Scenario!$B$12),1,0),0)</f>
        <v>1</v>
      </c>
      <c r="P1079" s="9" t="n">
        <f aca="false">IF(O1079=1,MAX(0,H1079-E1079)/60,"")</f>
        <v>115.9</v>
      </c>
      <c r="Q1079" s="9" t="n">
        <f aca="false">INDEX(Scenario!$B$18:$B$20,MATCH(B1079,Scenario!$A$18:$A$20,0))</f>
        <v>60</v>
      </c>
      <c r="R1079" s="9" t="n">
        <f aca="false">INDEX(Scenario!$C$18:$C$20,MATCH(B1079,Scenario!$A$18:$A$20,0))</f>
        <v>1440</v>
      </c>
      <c r="S1079" s="9" t="n">
        <f aca="false">IF(ISNUMBER(M1079),IF(M1079&lt;=Q1079,1,0),"")</f>
        <v>1</v>
      </c>
      <c r="T1079" s="9" t="n">
        <f aca="false">IF(ISNUMBER(P1079),IF(P1079&lt;=R1079,1,0),"")</f>
        <v>1</v>
      </c>
      <c r="U1079" s="9" t="n">
        <f aca="false">IF(E1079&gt;Scenario!$B$14,0,IF(OR(AND(ISNUMBER(H1079),H1079&lt;=Scenario!$B$14),AND(ISNUMBER(I1079),I1079&lt;=Scenario!$B$14)),0,1))</f>
        <v>0</v>
      </c>
      <c r="V1079" s="9" t="n">
        <f aca="false">IF(AND(U1079=1,(Scenario!$B$14-E1079)/60&gt;R1079),1,0)</f>
        <v>0</v>
      </c>
      <c r="W1079" s="9" t="n">
        <f aca="false">IF(OR(C1079=Scenario!$B$22,C1079=Scenario!$C$22),1,0)</f>
        <v>0</v>
      </c>
      <c r="X1079" s="9" t="n">
        <f aca="false">IF(ISNUMBER(I1079),1,0)</f>
        <v>0</v>
      </c>
      <c r="Y1079" s="9" t="n">
        <f aca="false">MOD(INT(E1079/86400)+3,7)</f>
        <v>2</v>
      </c>
      <c r="Z1079" s="9" t="n">
        <f aca="false">MOD(INT(E1079/3600),24)</f>
        <v>20</v>
      </c>
      <c r="AA1079" s="6" t="s">
        <v>2403</v>
      </c>
    </row>
    <row r="1080" customFormat="false" ht="15" hidden="false" customHeight="false" outlineLevel="0" collapsed="false">
      <c r="A1080" s="6" t="s">
        <v>2404</v>
      </c>
      <c r="B1080" s="6" t="s">
        <v>44</v>
      </c>
      <c r="C1080" s="6" t="s">
        <v>288</v>
      </c>
      <c r="D1080" s="6" t="s">
        <v>171</v>
      </c>
      <c r="E1080" s="6" t="n">
        <v>1785356292</v>
      </c>
      <c r="F1080" s="6" t="n">
        <v>1785356395</v>
      </c>
      <c r="G1080" s="6" t="n">
        <v>1785356314</v>
      </c>
      <c r="H1080" s="6" t="n">
        <v>1785358818</v>
      </c>
      <c r="J1080" s="6" t="n">
        <v>0</v>
      </c>
      <c r="K1080" s="6" t="n">
        <v>0</v>
      </c>
      <c r="L1080" s="9" t="n">
        <f aca="false">IF(AND(E1080&gt;=Scenario!$B$11,E1080&lt;Scenario!$B$12),1,0)</f>
        <v>1</v>
      </c>
      <c r="M1080" s="9" t="n">
        <f aca="false">IF(AND(L1080=1,ISNUMBER(F1080)),MAX(0,F1080-E1080)/60,"")</f>
        <v>1.71666666666667</v>
      </c>
      <c r="N1080" s="9" t="n">
        <f aca="false">IF(AND(L1080=1,ISNUMBER(G1080)),MAX(0,G1080-E1080)/60,"")</f>
        <v>0.366666666666667</v>
      </c>
      <c r="O1080" s="9" t="n">
        <f aca="false">IF(ISNUMBER(H1080),IF(AND(H1080&gt;=Scenario!$B$11,H1080&lt;Scenario!$B$12),1,0),0)</f>
        <v>1</v>
      </c>
      <c r="P1080" s="9" t="n">
        <f aca="false">IF(O1080=1,MAX(0,H1080-E1080)/60,"")</f>
        <v>42.1</v>
      </c>
      <c r="Q1080" s="9" t="n">
        <f aca="false">INDEX(Scenario!$B$18:$B$20,MATCH(B1080,Scenario!$A$18:$A$20,0))</f>
        <v>240</v>
      </c>
      <c r="R1080" s="9" t="n">
        <f aca="false">INDEX(Scenario!$C$18:$C$20,MATCH(B1080,Scenario!$A$18:$A$20,0))</f>
        <v>4320</v>
      </c>
      <c r="S1080" s="9" t="n">
        <f aca="false">IF(ISNUMBER(M1080),IF(M1080&lt;=Q1080,1,0),"")</f>
        <v>1</v>
      </c>
      <c r="T1080" s="9" t="n">
        <f aca="false">IF(ISNUMBER(P1080),IF(P1080&lt;=R1080,1,0),"")</f>
        <v>1</v>
      </c>
      <c r="U1080" s="9" t="n">
        <f aca="false">IF(E1080&gt;Scenario!$B$14,0,IF(OR(AND(ISNUMBER(H1080),H1080&lt;=Scenario!$B$14),AND(ISNUMBER(I1080),I1080&lt;=Scenario!$B$14)),0,1))</f>
        <v>0</v>
      </c>
      <c r="V1080" s="9" t="n">
        <f aca="false">IF(AND(U1080=1,(Scenario!$B$14-E1080)/60&gt;R1080),1,0)</f>
        <v>0</v>
      </c>
      <c r="W1080" s="9" t="n">
        <f aca="false">IF(OR(C1080=Scenario!$B$22,C1080=Scenario!$C$22),1,0)</f>
        <v>0</v>
      </c>
      <c r="X1080" s="9" t="n">
        <f aca="false">IF(ISNUMBER(I1080),1,0)</f>
        <v>0</v>
      </c>
      <c r="Y1080" s="9" t="n">
        <f aca="false">MOD(INT(E1080/86400)+3,7)</f>
        <v>2</v>
      </c>
      <c r="Z1080" s="9" t="n">
        <f aca="false">MOD(INT(E1080/3600),24)</f>
        <v>20</v>
      </c>
      <c r="AA1080" s="6" t="s">
        <v>2405</v>
      </c>
    </row>
    <row r="1081" customFormat="false" ht="15" hidden="false" customHeight="false" outlineLevel="0" collapsed="false">
      <c r="A1081" s="6" t="s">
        <v>2406</v>
      </c>
      <c r="B1081" s="6" t="s">
        <v>43</v>
      </c>
      <c r="C1081" s="6" t="s">
        <v>249</v>
      </c>
      <c r="D1081" s="6" t="s">
        <v>171</v>
      </c>
      <c r="E1081" s="6" t="n">
        <v>1785360580</v>
      </c>
      <c r="F1081" s="6" t="n">
        <v>1785360688</v>
      </c>
      <c r="G1081" s="6" t="n">
        <v>1785360590</v>
      </c>
      <c r="H1081" s="6" t="n">
        <v>1785438634</v>
      </c>
      <c r="J1081" s="6" t="n">
        <v>1</v>
      </c>
      <c r="K1081" s="6" t="n">
        <v>0</v>
      </c>
      <c r="L1081" s="9" t="n">
        <f aca="false">IF(AND(E1081&gt;=Scenario!$B$11,E1081&lt;Scenario!$B$12),1,0)</f>
        <v>1</v>
      </c>
      <c r="M1081" s="9" t="n">
        <f aca="false">IF(AND(L1081=1,ISNUMBER(F1081)),MAX(0,F1081-E1081)/60,"")</f>
        <v>1.8</v>
      </c>
      <c r="N1081" s="9" t="n">
        <f aca="false">IF(AND(L1081=1,ISNUMBER(G1081)),MAX(0,G1081-E1081)/60,"")</f>
        <v>0.166666666666667</v>
      </c>
      <c r="O1081" s="9" t="n">
        <f aca="false">IF(ISNUMBER(H1081),IF(AND(H1081&gt;=Scenario!$B$11,H1081&lt;Scenario!$B$12),1,0),0)</f>
        <v>1</v>
      </c>
      <c r="P1081" s="9" t="n">
        <f aca="false">IF(O1081=1,MAX(0,H1081-E1081)/60,"")</f>
        <v>1300.9</v>
      </c>
      <c r="Q1081" s="9" t="n">
        <f aca="false">INDEX(Scenario!$B$18:$B$20,MATCH(B1081,Scenario!$A$18:$A$20,0))</f>
        <v>60</v>
      </c>
      <c r="R1081" s="9" t="n">
        <f aca="false">INDEX(Scenario!$C$18:$C$20,MATCH(B1081,Scenario!$A$18:$A$20,0))</f>
        <v>1440</v>
      </c>
      <c r="S1081" s="9" t="n">
        <f aca="false">IF(ISNUMBER(M1081),IF(M1081&lt;=Q1081,1,0),"")</f>
        <v>1</v>
      </c>
      <c r="T1081" s="9" t="n">
        <f aca="false">IF(ISNUMBER(P1081),IF(P1081&lt;=R1081,1,0),"")</f>
        <v>1</v>
      </c>
      <c r="U1081" s="9" t="n">
        <f aca="false">IF(E1081&gt;Scenario!$B$14,0,IF(OR(AND(ISNUMBER(H1081),H1081&lt;=Scenario!$B$14),AND(ISNUMBER(I1081),I1081&lt;=Scenario!$B$14)),0,1))</f>
        <v>0</v>
      </c>
      <c r="V1081" s="9" t="n">
        <f aca="false">IF(AND(U1081=1,(Scenario!$B$14-E1081)/60&gt;R1081),1,0)</f>
        <v>0</v>
      </c>
      <c r="W1081" s="9" t="n">
        <f aca="false">IF(OR(C1081=Scenario!$B$22,C1081=Scenario!$C$22),1,0)</f>
        <v>0</v>
      </c>
      <c r="X1081" s="9" t="n">
        <f aca="false">IF(ISNUMBER(I1081),1,0)</f>
        <v>0</v>
      </c>
      <c r="Y1081" s="9" t="n">
        <f aca="false">MOD(INT(E1081/86400)+3,7)</f>
        <v>2</v>
      </c>
      <c r="Z1081" s="9" t="n">
        <f aca="false">MOD(INT(E1081/3600),24)</f>
        <v>21</v>
      </c>
      <c r="AA1081" s="6" t="s">
        <v>2407</v>
      </c>
    </row>
    <row r="1082" customFormat="false" ht="15" hidden="false" customHeight="false" outlineLevel="0" collapsed="false">
      <c r="A1082" s="6" t="s">
        <v>2408</v>
      </c>
      <c r="B1082" s="6" t="s">
        <v>44</v>
      </c>
      <c r="C1082" s="6" t="s">
        <v>46</v>
      </c>
      <c r="D1082" s="6" t="s">
        <v>172</v>
      </c>
      <c r="E1082" s="6" t="n">
        <v>1785361264</v>
      </c>
      <c r="F1082" s="6" t="n">
        <v>1785361531</v>
      </c>
      <c r="G1082" s="6" t="n">
        <v>1785361313</v>
      </c>
      <c r="H1082" s="6" t="n">
        <v>1785367719</v>
      </c>
      <c r="J1082" s="6" t="n">
        <v>0</v>
      </c>
      <c r="K1082" s="6" t="n">
        <v>0</v>
      </c>
      <c r="L1082" s="9" t="n">
        <f aca="false">IF(AND(E1082&gt;=Scenario!$B$11,E1082&lt;Scenario!$B$12),1,0)</f>
        <v>1</v>
      </c>
      <c r="M1082" s="9" t="n">
        <f aca="false">IF(AND(L1082=1,ISNUMBER(F1082)),MAX(0,F1082-E1082)/60,"")</f>
        <v>4.45</v>
      </c>
      <c r="N1082" s="9" t="n">
        <f aca="false">IF(AND(L1082=1,ISNUMBER(G1082)),MAX(0,G1082-E1082)/60,"")</f>
        <v>0.816666666666667</v>
      </c>
      <c r="O1082" s="9" t="n">
        <f aca="false">IF(ISNUMBER(H1082),IF(AND(H1082&gt;=Scenario!$B$11,H1082&lt;Scenario!$B$12),1,0),0)</f>
        <v>1</v>
      </c>
      <c r="P1082" s="9" t="n">
        <f aca="false">IF(O1082=1,MAX(0,H1082-E1082)/60,"")</f>
        <v>107.583333333333</v>
      </c>
      <c r="Q1082" s="9" t="n">
        <f aca="false">INDEX(Scenario!$B$18:$B$20,MATCH(B1082,Scenario!$A$18:$A$20,0))</f>
        <v>240</v>
      </c>
      <c r="R1082" s="9" t="n">
        <f aca="false">INDEX(Scenario!$C$18:$C$20,MATCH(B1082,Scenario!$A$18:$A$20,0))</f>
        <v>4320</v>
      </c>
      <c r="S1082" s="9" t="n">
        <f aca="false">IF(ISNUMBER(M1082),IF(M1082&lt;=Q1082,1,0),"")</f>
        <v>1</v>
      </c>
      <c r="T1082" s="9" t="n">
        <f aca="false">IF(ISNUMBER(P1082),IF(P1082&lt;=R1082,1,0),"")</f>
        <v>1</v>
      </c>
      <c r="U1082" s="9" t="n">
        <f aca="false">IF(E1082&gt;Scenario!$B$14,0,IF(OR(AND(ISNUMBER(H1082),H1082&lt;=Scenario!$B$14),AND(ISNUMBER(I1082),I1082&lt;=Scenario!$B$14)),0,1))</f>
        <v>0</v>
      </c>
      <c r="V1082" s="9" t="n">
        <f aca="false">IF(AND(U1082=1,(Scenario!$B$14-E1082)/60&gt;R1082),1,0)</f>
        <v>0</v>
      </c>
      <c r="W1082" s="9" t="n">
        <f aca="false">IF(OR(C1082=Scenario!$B$22,C1082=Scenario!$C$22),1,0)</f>
        <v>1</v>
      </c>
      <c r="X1082" s="9" t="n">
        <f aca="false">IF(ISNUMBER(I1082),1,0)</f>
        <v>0</v>
      </c>
      <c r="Y1082" s="9" t="n">
        <f aca="false">MOD(INT(E1082/86400)+3,7)</f>
        <v>2</v>
      </c>
      <c r="Z1082" s="9" t="n">
        <f aca="false">MOD(INT(E1082/3600),24)</f>
        <v>21</v>
      </c>
      <c r="AA1082" s="6" t="s">
        <v>2409</v>
      </c>
    </row>
    <row r="1083" customFormat="false" ht="15" hidden="false" customHeight="false" outlineLevel="0" collapsed="false">
      <c r="A1083" s="6" t="s">
        <v>2410</v>
      </c>
      <c r="B1083" s="6" t="s">
        <v>44</v>
      </c>
      <c r="C1083" s="6" t="s">
        <v>249</v>
      </c>
      <c r="D1083" s="6" t="s">
        <v>171</v>
      </c>
      <c r="E1083" s="6" t="n">
        <v>1785362834</v>
      </c>
      <c r="F1083" s="6" t="n">
        <v>1785362967</v>
      </c>
      <c r="G1083" s="6" t="n">
        <v>1785362846</v>
      </c>
      <c r="H1083" s="6" t="n">
        <v>1785364768</v>
      </c>
      <c r="J1083" s="6" t="n">
        <v>0</v>
      </c>
      <c r="K1083" s="6" t="n">
        <v>0</v>
      </c>
      <c r="L1083" s="9" t="n">
        <f aca="false">IF(AND(E1083&gt;=Scenario!$B$11,E1083&lt;Scenario!$B$12),1,0)</f>
        <v>1</v>
      </c>
      <c r="M1083" s="9" t="n">
        <f aca="false">IF(AND(L1083=1,ISNUMBER(F1083)),MAX(0,F1083-E1083)/60,"")</f>
        <v>2.21666666666667</v>
      </c>
      <c r="N1083" s="9" t="n">
        <f aca="false">IF(AND(L1083=1,ISNUMBER(G1083)),MAX(0,G1083-E1083)/60,"")</f>
        <v>0.2</v>
      </c>
      <c r="O1083" s="9" t="n">
        <f aca="false">IF(ISNUMBER(H1083),IF(AND(H1083&gt;=Scenario!$B$11,H1083&lt;Scenario!$B$12),1,0),0)</f>
        <v>1</v>
      </c>
      <c r="P1083" s="9" t="n">
        <f aca="false">IF(O1083=1,MAX(0,H1083-E1083)/60,"")</f>
        <v>32.2333333333333</v>
      </c>
      <c r="Q1083" s="9" t="n">
        <f aca="false">INDEX(Scenario!$B$18:$B$20,MATCH(B1083,Scenario!$A$18:$A$20,0))</f>
        <v>240</v>
      </c>
      <c r="R1083" s="9" t="n">
        <f aca="false">INDEX(Scenario!$C$18:$C$20,MATCH(B1083,Scenario!$A$18:$A$20,0))</f>
        <v>4320</v>
      </c>
      <c r="S1083" s="9" t="n">
        <f aca="false">IF(ISNUMBER(M1083),IF(M1083&lt;=Q1083,1,0),"")</f>
        <v>1</v>
      </c>
      <c r="T1083" s="9" t="n">
        <f aca="false">IF(ISNUMBER(P1083),IF(P1083&lt;=R1083,1,0),"")</f>
        <v>1</v>
      </c>
      <c r="U1083" s="9" t="n">
        <f aca="false">IF(E1083&gt;Scenario!$B$14,0,IF(OR(AND(ISNUMBER(H1083),H1083&lt;=Scenario!$B$14),AND(ISNUMBER(I1083),I1083&lt;=Scenario!$B$14)),0,1))</f>
        <v>0</v>
      </c>
      <c r="V1083" s="9" t="n">
        <f aca="false">IF(AND(U1083=1,(Scenario!$B$14-E1083)/60&gt;R1083),1,0)</f>
        <v>0</v>
      </c>
      <c r="W1083" s="9" t="n">
        <f aca="false">IF(OR(C1083=Scenario!$B$22,C1083=Scenario!$C$22),1,0)</f>
        <v>0</v>
      </c>
      <c r="X1083" s="9" t="n">
        <f aca="false">IF(ISNUMBER(I1083),1,0)</f>
        <v>0</v>
      </c>
      <c r="Y1083" s="9" t="n">
        <f aca="false">MOD(INT(E1083/86400)+3,7)</f>
        <v>2</v>
      </c>
      <c r="Z1083" s="9" t="n">
        <f aca="false">MOD(INT(E1083/3600),24)</f>
        <v>22</v>
      </c>
      <c r="AA1083" s="6" t="s">
        <v>2411</v>
      </c>
    </row>
    <row r="1084" customFormat="false" ht="15" hidden="false" customHeight="false" outlineLevel="0" collapsed="false">
      <c r="A1084" s="6" t="s">
        <v>2412</v>
      </c>
      <c r="B1084" s="6" t="s">
        <v>44</v>
      </c>
      <c r="C1084" s="6" t="s">
        <v>46</v>
      </c>
      <c r="D1084" s="6" t="s">
        <v>172</v>
      </c>
      <c r="E1084" s="6" t="n">
        <v>1785367451</v>
      </c>
      <c r="F1084" s="6" t="n">
        <v>1785367697</v>
      </c>
      <c r="G1084" s="6" t="n">
        <v>1785367488</v>
      </c>
      <c r="H1084" s="6" t="n">
        <v>1785372186</v>
      </c>
      <c r="J1084" s="6" t="n">
        <v>0</v>
      </c>
      <c r="K1084" s="6" t="n">
        <v>0</v>
      </c>
      <c r="L1084" s="9" t="n">
        <f aca="false">IF(AND(E1084&gt;=Scenario!$B$11,E1084&lt;Scenario!$B$12),1,0)</f>
        <v>1</v>
      </c>
      <c r="M1084" s="9" t="n">
        <f aca="false">IF(AND(L1084=1,ISNUMBER(F1084)),MAX(0,F1084-E1084)/60,"")</f>
        <v>4.1</v>
      </c>
      <c r="N1084" s="9" t="n">
        <f aca="false">IF(AND(L1084=1,ISNUMBER(G1084)),MAX(0,G1084-E1084)/60,"")</f>
        <v>0.616666666666667</v>
      </c>
      <c r="O1084" s="9" t="n">
        <f aca="false">IF(ISNUMBER(H1084),IF(AND(H1084&gt;=Scenario!$B$11,H1084&lt;Scenario!$B$12),1,0),0)</f>
        <v>1</v>
      </c>
      <c r="P1084" s="9" t="n">
        <f aca="false">IF(O1084=1,MAX(0,H1084-E1084)/60,"")</f>
        <v>78.9166666666667</v>
      </c>
      <c r="Q1084" s="9" t="n">
        <f aca="false">INDEX(Scenario!$B$18:$B$20,MATCH(B1084,Scenario!$A$18:$A$20,0))</f>
        <v>240</v>
      </c>
      <c r="R1084" s="9" t="n">
        <f aca="false">INDEX(Scenario!$C$18:$C$20,MATCH(B1084,Scenario!$A$18:$A$20,0))</f>
        <v>4320</v>
      </c>
      <c r="S1084" s="9" t="n">
        <f aca="false">IF(ISNUMBER(M1084),IF(M1084&lt;=Q1084,1,0),"")</f>
        <v>1</v>
      </c>
      <c r="T1084" s="9" t="n">
        <f aca="false">IF(ISNUMBER(P1084),IF(P1084&lt;=R1084,1,0),"")</f>
        <v>1</v>
      </c>
      <c r="U1084" s="9" t="n">
        <f aca="false">IF(E1084&gt;Scenario!$B$14,0,IF(OR(AND(ISNUMBER(H1084),H1084&lt;=Scenario!$B$14),AND(ISNUMBER(I1084),I1084&lt;=Scenario!$B$14)),0,1))</f>
        <v>0</v>
      </c>
      <c r="V1084" s="9" t="n">
        <f aca="false">IF(AND(U1084=1,(Scenario!$B$14-E1084)/60&gt;R1084),1,0)</f>
        <v>0</v>
      </c>
      <c r="W1084" s="9" t="n">
        <f aca="false">IF(OR(C1084=Scenario!$B$22,C1084=Scenario!$C$22),1,0)</f>
        <v>1</v>
      </c>
      <c r="X1084" s="9" t="n">
        <f aca="false">IF(ISNUMBER(I1084),1,0)</f>
        <v>0</v>
      </c>
      <c r="Y1084" s="9" t="n">
        <f aca="false">MOD(INT(E1084/86400)+3,7)</f>
        <v>2</v>
      </c>
      <c r="Z1084" s="9" t="n">
        <f aca="false">MOD(INT(E1084/3600),24)</f>
        <v>23</v>
      </c>
      <c r="AA1084" s="6" t="s">
        <v>2413</v>
      </c>
    </row>
    <row r="1085" customFormat="false" ht="15" hidden="false" customHeight="false" outlineLevel="0" collapsed="false">
      <c r="A1085" s="6" t="s">
        <v>2414</v>
      </c>
      <c r="B1085" s="6" t="s">
        <v>44</v>
      </c>
      <c r="C1085" s="6" t="s">
        <v>46</v>
      </c>
      <c r="D1085" s="6" t="s">
        <v>170</v>
      </c>
      <c r="E1085" s="6" t="n">
        <v>1785385619</v>
      </c>
      <c r="F1085" s="6" t="n">
        <v>1785387768</v>
      </c>
      <c r="G1085" s="6" t="n">
        <v>1785387634</v>
      </c>
      <c r="H1085" s="6" t="n">
        <v>1785389175</v>
      </c>
      <c r="J1085" s="6" t="n">
        <v>0</v>
      </c>
      <c r="K1085" s="6" t="n">
        <v>0</v>
      </c>
      <c r="L1085" s="9" t="n">
        <f aca="false">IF(AND(E1085&gt;=Scenario!$B$11,E1085&lt;Scenario!$B$12),1,0)</f>
        <v>1</v>
      </c>
      <c r="M1085" s="9" t="n">
        <f aca="false">IF(AND(L1085=1,ISNUMBER(F1085)),MAX(0,F1085-E1085)/60,"")</f>
        <v>35.8166666666667</v>
      </c>
      <c r="N1085" s="9" t="n">
        <f aca="false">IF(AND(L1085=1,ISNUMBER(G1085)),MAX(0,G1085-E1085)/60,"")</f>
        <v>33.5833333333333</v>
      </c>
      <c r="O1085" s="9" t="n">
        <f aca="false">IF(ISNUMBER(H1085),IF(AND(H1085&gt;=Scenario!$B$11,H1085&lt;Scenario!$B$12),1,0),0)</f>
        <v>1</v>
      </c>
      <c r="P1085" s="9" t="n">
        <f aca="false">IF(O1085=1,MAX(0,H1085-E1085)/60,"")</f>
        <v>59.2666666666667</v>
      </c>
      <c r="Q1085" s="9" t="n">
        <f aca="false">INDEX(Scenario!$B$18:$B$20,MATCH(B1085,Scenario!$A$18:$A$20,0))</f>
        <v>240</v>
      </c>
      <c r="R1085" s="9" t="n">
        <f aca="false">INDEX(Scenario!$C$18:$C$20,MATCH(B1085,Scenario!$A$18:$A$20,0))</f>
        <v>4320</v>
      </c>
      <c r="S1085" s="9" t="n">
        <f aca="false">IF(ISNUMBER(M1085),IF(M1085&lt;=Q1085,1,0),"")</f>
        <v>1</v>
      </c>
      <c r="T1085" s="9" t="n">
        <f aca="false">IF(ISNUMBER(P1085),IF(P1085&lt;=R1085,1,0),"")</f>
        <v>1</v>
      </c>
      <c r="U1085" s="9" t="n">
        <f aca="false">IF(E1085&gt;Scenario!$B$14,0,IF(OR(AND(ISNUMBER(H1085),H1085&lt;=Scenario!$B$14),AND(ISNUMBER(I1085),I1085&lt;=Scenario!$B$14)),0,1))</f>
        <v>0</v>
      </c>
      <c r="V1085" s="9" t="n">
        <f aca="false">IF(AND(U1085=1,(Scenario!$B$14-E1085)/60&gt;R1085),1,0)</f>
        <v>0</v>
      </c>
      <c r="W1085" s="9" t="n">
        <f aca="false">IF(OR(C1085=Scenario!$B$22,C1085=Scenario!$C$22),1,0)</f>
        <v>1</v>
      </c>
      <c r="X1085" s="9" t="n">
        <f aca="false">IF(ISNUMBER(I1085),1,0)</f>
        <v>0</v>
      </c>
      <c r="Y1085" s="9" t="n">
        <f aca="false">MOD(INT(E1085/86400)+3,7)</f>
        <v>3</v>
      </c>
      <c r="Z1085" s="9" t="n">
        <f aca="false">MOD(INT(E1085/3600),24)</f>
        <v>4</v>
      </c>
      <c r="AA1085" s="6" t="s">
        <v>2415</v>
      </c>
    </row>
    <row r="1086" customFormat="false" ht="15" hidden="false" customHeight="false" outlineLevel="0" collapsed="false">
      <c r="A1086" s="6" t="s">
        <v>2416</v>
      </c>
      <c r="B1086" s="6" t="s">
        <v>42</v>
      </c>
      <c r="C1086" s="6" t="s">
        <v>288</v>
      </c>
      <c r="D1086" s="6" t="s">
        <v>170</v>
      </c>
      <c r="E1086" s="6" t="n">
        <v>1785389472</v>
      </c>
      <c r="F1086" s="6" t="n">
        <v>1785389650</v>
      </c>
      <c r="G1086" s="6" t="n">
        <v>1785389517</v>
      </c>
      <c r="H1086" s="6" t="n">
        <v>1785391079</v>
      </c>
      <c r="J1086" s="6" t="n">
        <v>0</v>
      </c>
      <c r="K1086" s="6" t="n">
        <v>0</v>
      </c>
      <c r="L1086" s="9" t="n">
        <f aca="false">IF(AND(E1086&gt;=Scenario!$B$11,E1086&lt;Scenario!$B$12),1,0)</f>
        <v>1</v>
      </c>
      <c r="M1086" s="9" t="n">
        <f aca="false">IF(AND(L1086=1,ISNUMBER(F1086)),MAX(0,F1086-E1086)/60,"")</f>
        <v>2.96666666666667</v>
      </c>
      <c r="N1086" s="9" t="n">
        <f aca="false">IF(AND(L1086=1,ISNUMBER(G1086)),MAX(0,G1086-E1086)/60,"")</f>
        <v>0.75</v>
      </c>
      <c r="O1086" s="9" t="n">
        <f aca="false">IF(ISNUMBER(H1086),IF(AND(H1086&gt;=Scenario!$B$11,H1086&lt;Scenario!$B$12),1,0),0)</f>
        <v>1</v>
      </c>
      <c r="P1086" s="9" t="n">
        <f aca="false">IF(O1086=1,MAX(0,H1086-E1086)/60,"")</f>
        <v>26.7833333333333</v>
      </c>
      <c r="Q1086" s="9" t="n">
        <f aca="false">INDEX(Scenario!$B$18:$B$20,MATCH(B1086,Scenario!$A$18:$A$20,0))</f>
        <v>15</v>
      </c>
      <c r="R1086" s="9" t="n">
        <f aca="false">INDEX(Scenario!$C$18:$C$20,MATCH(B1086,Scenario!$A$18:$A$20,0))</f>
        <v>240</v>
      </c>
      <c r="S1086" s="9" t="n">
        <f aca="false">IF(ISNUMBER(M1086),IF(M1086&lt;=Q1086,1,0),"")</f>
        <v>1</v>
      </c>
      <c r="T1086" s="9" t="n">
        <f aca="false">IF(ISNUMBER(P1086),IF(P1086&lt;=R1086,1,0),"")</f>
        <v>1</v>
      </c>
      <c r="U1086" s="9" t="n">
        <f aca="false">IF(E1086&gt;Scenario!$B$14,0,IF(OR(AND(ISNUMBER(H1086),H1086&lt;=Scenario!$B$14),AND(ISNUMBER(I1086),I1086&lt;=Scenario!$B$14)),0,1))</f>
        <v>0</v>
      </c>
      <c r="V1086" s="9" t="n">
        <f aca="false">IF(AND(U1086=1,(Scenario!$B$14-E1086)/60&gt;R1086),1,0)</f>
        <v>0</v>
      </c>
      <c r="W1086" s="9" t="n">
        <f aca="false">IF(OR(C1086=Scenario!$B$22,C1086=Scenario!$C$22),1,0)</f>
        <v>0</v>
      </c>
      <c r="X1086" s="9" t="n">
        <f aca="false">IF(ISNUMBER(I1086),1,0)</f>
        <v>0</v>
      </c>
      <c r="Y1086" s="9" t="n">
        <f aca="false">MOD(INT(E1086/86400)+3,7)</f>
        <v>3</v>
      </c>
      <c r="Z1086" s="9" t="n">
        <f aca="false">MOD(INT(E1086/3600),24)</f>
        <v>5</v>
      </c>
      <c r="AA1086" s="6" t="s">
        <v>2417</v>
      </c>
    </row>
    <row r="1087" customFormat="false" ht="15" hidden="false" customHeight="false" outlineLevel="0" collapsed="false">
      <c r="A1087" s="6" t="s">
        <v>2418</v>
      </c>
      <c r="B1087" s="6" t="s">
        <v>44</v>
      </c>
      <c r="C1087" s="6" t="s">
        <v>46</v>
      </c>
      <c r="D1087" s="6" t="s">
        <v>172</v>
      </c>
      <c r="E1087" s="6" t="n">
        <v>1785395825</v>
      </c>
      <c r="F1087" s="6" t="n">
        <v>1785396046</v>
      </c>
      <c r="G1087" s="6" t="n">
        <v>1785395860</v>
      </c>
      <c r="H1087" s="6" t="n">
        <v>1785397440</v>
      </c>
      <c r="J1087" s="6" t="n">
        <v>0</v>
      </c>
      <c r="K1087" s="6" t="n">
        <v>0</v>
      </c>
      <c r="L1087" s="9" t="n">
        <f aca="false">IF(AND(E1087&gt;=Scenario!$B$11,E1087&lt;Scenario!$B$12),1,0)</f>
        <v>1</v>
      </c>
      <c r="M1087" s="9" t="n">
        <f aca="false">IF(AND(L1087=1,ISNUMBER(F1087)),MAX(0,F1087-E1087)/60,"")</f>
        <v>3.68333333333333</v>
      </c>
      <c r="N1087" s="9" t="n">
        <f aca="false">IF(AND(L1087=1,ISNUMBER(G1087)),MAX(0,G1087-E1087)/60,"")</f>
        <v>0.583333333333333</v>
      </c>
      <c r="O1087" s="9" t="n">
        <f aca="false">IF(ISNUMBER(H1087),IF(AND(H1087&gt;=Scenario!$B$11,H1087&lt;Scenario!$B$12),1,0),0)</f>
        <v>1</v>
      </c>
      <c r="P1087" s="9" t="n">
        <f aca="false">IF(O1087=1,MAX(0,H1087-E1087)/60,"")</f>
        <v>26.9166666666667</v>
      </c>
      <c r="Q1087" s="9" t="n">
        <f aca="false">INDEX(Scenario!$B$18:$B$20,MATCH(B1087,Scenario!$A$18:$A$20,0))</f>
        <v>240</v>
      </c>
      <c r="R1087" s="9" t="n">
        <f aca="false">INDEX(Scenario!$C$18:$C$20,MATCH(B1087,Scenario!$A$18:$A$20,0))</f>
        <v>4320</v>
      </c>
      <c r="S1087" s="9" t="n">
        <f aca="false">IF(ISNUMBER(M1087),IF(M1087&lt;=Q1087,1,0),"")</f>
        <v>1</v>
      </c>
      <c r="T1087" s="9" t="n">
        <f aca="false">IF(ISNUMBER(P1087),IF(P1087&lt;=R1087,1,0),"")</f>
        <v>1</v>
      </c>
      <c r="U1087" s="9" t="n">
        <f aca="false">IF(E1087&gt;Scenario!$B$14,0,IF(OR(AND(ISNUMBER(H1087),H1087&lt;=Scenario!$B$14),AND(ISNUMBER(I1087),I1087&lt;=Scenario!$B$14)),0,1))</f>
        <v>0</v>
      </c>
      <c r="V1087" s="9" t="n">
        <f aca="false">IF(AND(U1087=1,(Scenario!$B$14-E1087)/60&gt;R1087),1,0)</f>
        <v>0</v>
      </c>
      <c r="W1087" s="9" t="n">
        <f aca="false">IF(OR(C1087=Scenario!$B$22,C1087=Scenario!$C$22),1,0)</f>
        <v>1</v>
      </c>
      <c r="X1087" s="9" t="n">
        <f aca="false">IF(ISNUMBER(I1087),1,0)</f>
        <v>0</v>
      </c>
      <c r="Y1087" s="9" t="n">
        <f aca="false">MOD(INT(E1087/86400)+3,7)</f>
        <v>3</v>
      </c>
      <c r="Z1087" s="9" t="n">
        <f aca="false">MOD(INT(E1087/3600),24)</f>
        <v>7</v>
      </c>
      <c r="AA1087" s="6" t="s">
        <v>2419</v>
      </c>
    </row>
    <row r="1088" customFormat="false" ht="15" hidden="false" customHeight="false" outlineLevel="0" collapsed="false">
      <c r="A1088" s="6" t="s">
        <v>2420</v>
      </c>
      <c r="B1088" s="6" t="s">
        <v>44</v>
      </c>
      <c r="C1088" s="6" t="s">
        <v>249</v>
      </c>
      <c r="D1088" s="6" t="s">
        <v>170</v>
      </c>
      <c r="E1088" s="6" t="n">
        <v>1785396126</v>
      </c>
      <c r="F1088" s="6" t="n">
        <v>1785396386</v>
      </c>
      <c r="G1088" s="6" t="n">
        <v>1785396168</v>
      </c>
      <c r="H1088" s="6" t="n">
        <v>1785396846</v>
      </c>
      <c r="J1088" s="6" t="n">
        <v>0</v>
      </c>
      <c r="K1088" s="6" t="n">
        <v>0</v>
      </c>
      <c r="L1088" s="9" t="n">
        <f aca="false">IF(AND(E1088&gt;=Scenario!$B$11,E1088&lt;Scenario!$B$12),1,0)</f>
        <v>1</v>
      </c>
      <c r="M1088" s="9" t="n">
        <f aca="false">IF(AND(L1088=1,ISNUMBER(F1088)),MAX(0,F1088-E1088)/60,"")</f>
        <v>4.33333333333333</v>
      </c>
      <c r="N1088" s="9" t="n">
        <f aca="false">IF(AND(L1088=1,ISNUMBER(G1088)),MAX(0,G1088-E1088)/60,"")</f>
        <v>0.7</v>
      </c>
      <c r="O1088" s="9" t="n">
        <f aca="false">IF(ISNUMBER(H1088),IF(AND(H1088&gt;=Scenario!$B$11,H1088&lt;Scenario!$B$12),1,0),0)</f>
        <v>1</v>
      </c>
      <c r="P1088" s="9" t="n">
        <f aca="false">IF(O1088=1,MAX(0,H1088-E1088)/60,"")</f>
        <v>12</v>
      </c>
      <c r="Q1088" s="9" t="n">
        <f aca="false">INDEX(Scenario!$B$18:$B$20,MATCH(B1088,Scenario!$A$18:$A$20,0))</f>
        <v>240</v>
      </c>
      <c r="R1088" s="9" t="n">
        <f aca="false">INDEX(Scenario!$C$18:$C$20,MATCH(B1088,Scenario!$A$18:$A$20,0))</f>
        <v>4320</v>
      </c>
      <c r="S1088" s="9" t="n">
        <f aca="false">IF(ISNUMBER(M1088),IF(M1088&lt;=Q1088,1,0),"")</f>
        <v>1</v>
      </c>
      <c r="T1088" s="9" t="n">
        <f aca="false">IF(ISNUMBER(P1088),IF(P1088&lt;=R1088,1,0),"")</f>
        <v>1</v>
      </c>
      <c r="U1088" s="9" t="n">
        <f aca="false">IF(E1088&gt;Scenario!$B$14,0,IF(OR(AND(ISNUMBER(H1088),H1088&lt;=Scenario!$B$14),AND(ISNUMBER(I1088),I1088&lt;=Scenario!$B$14)),0,1))</f>
        <v>0</v>
      </c>
      <c r="V1088" s="9" t="n">
        <f aca="false">IF(AND(U1088=1,(Scenario!$B$14-E1088)/60&gt;R1088),1,0)</f>
        <v>0</v>
      </c>
      <c r="W1088" s="9" t="n">
        <f aca="false">IF(OR(C1088=Scenario!$B$22,C1088=Scenario!$C$22),1,0)</f>
        <v>0</v>
      </c>
      <c r="X1088" s="9" t="n">
        <f aca="false">IF(ISNUMBER(I1088),1,0)</f>
        <v>0</v>
      </c>
      <c r="Y1088" s="9" t="n">
        <f aca="false">MOD(INT(E1088/86400)+3,7)</f>
        <v>3</v>
      </c>
      <c r="Z1088" s="9" t="n">
        <f aca="false">MOD(INT(E1088/3600),24)</f>
        <v>7</v>
      </c>
      <c r="AA1088" s="6" t="s">
        <v>2421</v>
      </c>
    </row>
    <row r="1089" customFormat="false" ht="15" hidden="false" customHeight="false" outlineLevel="0" collapsed="false">
      <c r="A1089" s="6" t="s">
        <v>2422</v>
      </c>
      <c r="B1089" s="6" t="s">
        <v>44</v>
      </c>
      <c r="C1089" s="6" t="s">
        <v>46</v>
      </c>
      <c r="D1089" s="6" t="s">
        <v>170</v>
      </c>
      <c r="E1089" s="6" t="n">
        <v>1785398956</v>
      </c>
      <c r="F1089" s="6" t="n">
        <v>1785399223</v>
      </c>
      <c r="G1089" s="6" t="n">
        <v>1785399004</v>
      </c>
      <c r="H1089" s="6" t="n">
        <v>1785400832</v>
      </c>
      <c r="J1089" s="6" t="n">
        <v>0</v>
      </c>
      <c r="K1089" s="6" t="n">
        <v>0</v>
      </c>
      <c r="L1089" s="9" t="n">
        <f aca="false">IF(AND(E1089&gt;=Scenario!$B$11,E1089&lt;Scenario!$B$12),1,0)</f>
        <v>1</v>
      </c>
      <c r="M1089" s="9" t="n">
        <f aca="false">IF(AND(L1089=1,ISNUMBER(F1089)),MAX(0,F1089-E1089)/60,"")</f>
        <v>4.45</v>
      </c>
      <c r="N1089" s="9" t="n">
        <f aca="false">IF(AND(L1089=1,ISNUMBER(G1089)),MAX(0,G1089-E1089)/60,"")</f>
        <v>0.8</v>
      </c>
      <c r="O1089" s="9" t="n">
        <f aca="false">IF(ISNUMBER(H1089),IF(AND(H1089&gt;=Scenario!$B$11,H1089&lt;Scenario!$B$12),1,0),0)</f>
        <v>1</v>
      </c>
      <c r="P1089" s="9" t="n">
        <f aca="false">IF(O1089=1,MAX(0,H1089-E1089)/60,"")</f>
        <v>31.2666666666667</v>
      </c>
      <c r="Q1089" s="9" t="n">
        <f aca="false">INDEX(Scenario!$B$18:$B$20,MATCH(B1089,Scenario!$A$18:$A$20,0))</f>
        <v>240</v>
      </c>
      <c r="R1089" s="9" t="n">
        <f aca="false">INDEX(Scenario!$C$18:$C$20,MATCH(B1089,Scenario!$A$18:$A$20,0))</f>
        <v>4320</v>
      </c>
      <c r="S1089" s="9" t="n">
        <f aca="false">IF(ISNUMBER(M1089),IF(M1089&lt;=Q1089,1,0),"")</f>
        <v>1</v>
      </c>
      <c r="T1089" s="9" t="n">
        <f aca="false">IF(ISNUMBER(P1089),IF(P1089&lt;=R1089,1,0),"")</f>
        <v>1</v>
      </c>
      <c r="U1089" s="9" t="n">
        <f aca="false">IF(E1089&gt;Scenario!$B$14,0,IF(OR(AND(ISNUMBER(H1089),H1089&lt;=Scenario!$B$14),AND(ISNUMBER(I1089),I1089&lt;=Scenario!$B$14)),0,1))</f>
        <v>0</v>
      </c>
      <c r="V1089" s="9" t="n">
        <f aca="false">IF(AND(U1089=1,(Scenario!$B$14-E1089)/60&gt;R1089),1,0)</f>
        <v>0</v>
      </c>
      <c r="W1089" s="9" t="n">
        <f aca="false">IF(OR(C1089=Scenario!$B$22,C1089=Scenario!$C$22),1,0)</f>
        <v>1</v>
      </c>
      <c r="X1089" s="9" t="n">
        <f aca="false">IF(ISNUMBER(I1089),1,0)</f>
        <v>0</v>
      </c>
      <c r="Y1089" s="9" t="n">
        <f aca="false">MOD(INT(E1089/86400)+3,7)</f>
        <v>3</v>
      </c>
      <c r="Z1089" s="9" t="n">
        <f aca="false">MOD(INT(E1089/3600),24)</f>
        <v>8</v>
      </c>
      <c r="AA1089" s="6" t="s">
        <v>2423</v>
      </c>
    </row>
    <row r="1090" customFormat="false" ht="15" hidden="false" customHeight="false" outlineLevel="0" collapsed="false">
      <c r="A1090" s="6" t="s">
        <v>2424</v>
      </c>
      <c r="B1090" s="6" t="s">
        <v>43</v>
      </c>
      <c r="C1090" s="6" t="s">
        <v>46</v>
      </c>
      <c r="D1090" s="6" t="s">
        <v>172</v>
      </c>
      <c r="E1090" s="6" t="n">
        <v>1785400307</v>
      </c>
      <c r="F1090" s="6" t="n">
        <v>1785400486</v>
      </c>
      <c r="G1090" s="6" t="n">
        <v>1785400366</v>
      </c>
      <c r="H1090" s="6" t="n">
        <v>1785401885</v>
      </c>
      <c r="J1090" s="6" t="n">
        <v>0</v>
      </c>
      <c r="K1090" s="6" t="n">
        <v>0</v>
      </c>
      <c r="L1090" s="9" t="n">
        <f aca="false">IF(AND(E1090&gt;=Scenario!$B$11,E1090&lt;Scenario!$B$12),1,0)</f>
        <v>1</v>
      </c>
      <c r="M1090" s="9" t="n">
        <f aca="false">IF(AND(L1090=1,ISNUMBER(F1090)),MAX(0,F1090-E1090)/60,"")</f>
        <v>2.98333333333333</v>
      </c>
      <c r="N1090" s="9" t="n">
        <f aca="false">IF(AND(L1090=1,ISNUMBER(G1090)),MAX(0,G1090-E1090)/60,"")</f>
        <v>0.983333333333333</v>
      </c>
      <c r="O1090" s="9" t="n">
        <f aca="false">IF(ISNUMBER(H1090),IF(AND(H1090&gt;=Scenario!$B$11,H1090&lt;Scenario!$B$12),1,0),0)</f>
        <v>1</v>
      </c>
      <c r="P1090" s="9" t="n">
        <f aca="false">IF(O1090=1,MAX(0,H1090-E1090)/60,"")</f>
        <v>26.3</v>
      </c>
      <c r="Q1090" s="9" t="n">
        <f aca="false">INDEX(Scenario!$B$18:$B$20,MATCH(B1090,Scenario!$A$18:$A$20,0))</f>
        <v>60</v>
      </c>
      <c r="R1090" s="9" t="n">
        <f aca="false">INDEX(Scenario!$C$18:$C$20,MATCH(B1090,Scenario!$A$18:$A$20,0))</f>
        <v>1440</v>
      </c>
      <c r="S1090" s="9" t="n">
        <f aca="false">IF(ISNUMBER(M1090),IF(M1090&lt;=Q1090,1,0),"")</f>
        <v>1</v>
      </c>
      <c r="T1090" s="9" t="n">
        <f aca="false">IF(ISNUMBER(P1090),IF(P1090&lt;=R1090,1,0),"")</f>
        <v>1</v>
      </c>
      <c r="U1090" s="9" t="n">
        <f aca="false">IF(E1090&gt;Scenario!$B$14,0,IF(OR(AND(ISNUMBER(H1090),H1090&lt;=Scenario!$B$14),AND(ISNUMBER(I1090),I1090&lt;=Scenario!$B$14)),0,1))</f>
        <v>0</v>
      </c>
      <c r="V1090" s="9" t="n">
        <f aca="false">IF(AND(U1090=1,(Scenario!$B$14-E1090)/60&gt;R1090),1,0)</f>
        <v>0</v>
      </c>
      <c r="W1090" s="9" t="n">
        <f aca="false">IF(OR(C1090=Scenario!$B$22,C1090=Scenario!$C$22),1,0)</f>
        <v>1</v>
      </c>
      <c r="X1090" s="9" t="n">
        <f aca="false">IF(ISNUMBER(I1090),1,0)</f>
        <v>0</v>
      </c>
      <c r="Y1090" s="9" t="n">
        <f aca="false">MOD(INT(E1090/86400)+3,7)</f>
        <v>3</v>
      </c>
      <c r="Z1090" s="9" t="n">
        <f aca="false">MOD(INT(E1090/3600),24)</f>
        <v>8</v>
      </c>
      <c r="AA1090" s="6" t="s">
        <v>2425</v>
      </c>
    </row>
    <row r="1091" customFormat="false" ht="15" hidden="false" customHeight="false" outlineLevel="0" collapsed="false">
      <c r="A1091" s="6" t="s">
        <v>2426</v>
      </c>
      <c r="B1091" s="6" t="s">
        <v>44</v>
      </c>
      <c r="C1091" s="6" t="s">
        <v>249</v>
      </c>
      <c r="D1091" s="6" t="s">
        <v>172</v>
      </c>
      <c r="E1091" s="6" t="n">
        <v>1785400902</v>
      </c>
      <c r="F1091" s="6" t="n">
        <v>1785401043</v>
      </c>
      <c r="G1091" s="6" t="n">
        <v>1785400955</v>
      </c>
      <c r="H1091" s="6" t="n">
        <v>1785405465</v>
      </c>
      <c r="J1091" s="6" t="n">
        <v>0</v>
      </c>
      <c r="K1091" s="6" t="n">
        <v>0</v>
      </c>
      <c r="L1091" s="9" t="n">
        <f aca="false">IF(AND(E1091&gt;=Scenario!$B$11,E1091&lt;Scenario!$B$12),1,0)</f>
        <v>1</v>
      </c>
      <c r="M1091" s="9" t="n">
        <f aca="false">IF(AND(L1091=1,ISNUMBER(F1091)),MAX(0,F1091-E1091)/60,"")</f>
        <v>2.35</v>
      </c>
      <c r="N1091" s="9" t="n">
        <f aca="false">IF(AND(L1091=1,ISNUMBER(G1091)),MAX(0,G1091-E1091)/60,"")</f>
        <v>0.883333333333333</v>
      </c>
      <c r="O1091" s="9" t="n">
        <f aca="false">IF(ISNUMBER(H1091),IF(AND(H1091&gt;=Scenario!$B$11,H1091&lt;Scenario!$B$12),1,0),0)</f>
        <v>1</v>
      </c>
      <c r="P1091" s="9" t="n">
        <f aca="false">IF(O1091=1,MAX(0,H1091-E1091)/60,"")</f>
        <v>76.05</v>
      </c>
      <c r="Q1091" s="9" t="n">
        <f aca="false">INDEX(Scenario!$B$18:$B$20,MATCH(B1091,Scenario!$A$18:$A$20,0))</f>
        <v>240</v>
      </c>
      <c r="R1091" s="9" t="n">
        <f aca="false">INDEX(Scenario!$C$18:$C$20,MATCH(B1091,Scenario!$A$18:$A$20,0))</f>
        <v>4320</v>
      </c>
      <c r="S1091" s="9" t="n">
        <f aca="false">IF(ISNUMBER(M1091),IF(M1091&lt;=Q1091,1,0),"")</f>
        <v>1</v>
      </c>
      <c r="T1091" s="9" t="n">
        <f aca="false">IF(ISNUMBER(P1091),IF(P1091&lt;=R1091,1,0),"")</f>
        <v>1</v>
      </c>
      <c r="U1091" s="9" t="n">
        <f aca="false">IF(E1091&gt;Scenario!$B$14,0,IF(OR(AND(ISNUMBER(H1091),H1091&lt;=Scenario!$B$14),AND(ISNUMBER(I1091),I1091&lt;=Scenario!$B$14)),0,1))</f>
        <v>0</v>
      </c>
      <c r="V1091" s="9" t="n">
        <f aca="false">IF(AND(U1091=1,(Scenario!$B$14-E1091)/60&gt;R1091),1,0)</f>
        <v>0</v>
      </c>
      <c r="W1091" s="9" t="n">
        <f aca="false">IF(OR(C1091=Scenario!$B$22,C1091=Scenario!$C$22),1,0)</f>
        <v>0</v>
      </c>
      <c r="X1091" s="9" t="n">
        <f aca="false">IF(ISNUMBER(I1091),1,0)</f>
        <v>0</v>
      </c>
      <c r="Y1091" s="9" t="n">
        <f aca="false">MOD(INT(E1091/86400)+3,7)</f>
        <v>3</v>
      </c>
      <c r="Z1091" s="9" t="n">
        <f aca="false">MOD(INT(E1091/3600),24)</f>
        <v>8</v>
      </c>
      <c r="AA1091" s="6" t="s">
        <v>2427</v>
      </c>
    </row>
    <row r="1092" customFormat="false" ht="15" hidden="false" customHeight="false" outlineLevel="0" collapsed="false">
      <c r="A1092" s="6" t="s">
        <v>2428</v>
      </c>
      <c r="B1092" s="6" t="s">
        <v>43</v>
      </c>
      <c r="C1092" s="6" t="s">
        <v>46</v>
      </c>
      <c r="D1092" s="6" t="s">
        <v>171</v>
      </c>
      <c r="E1092" s="6" t="n">
        <v>1785402307</v>
      </c>
      <c r="F1092" s="6" t="n">
        <v>1785402507</v>
      </c>
      <c r="G1092" s="6" t="n">
        <v>1785402343</v>
      </c>
      <c r="H1092" s="6" t="n">
        <v>1785412333</v>
      </c>
      <c r="J1092" s="6" t="n">
        <v>0</v>
      </c>
      <c r="K1092" s="6" t="n">
        <v>0</v>
      </c>
      <c r="L1092" s="9" t="n">
        <f aca="false">IF(AND(E1092&gt;=Scenario!$B$11,E1092&lt;Scenario!$B$12),1,0)</f>
        <v>1</v>
      </c>
      <c r="M1092" s="9" t="n">
        <f aca="false">IF(AND(L1092=1,ISNUMBER(F1092)),MAX(0,F1092-E1092)/60,"")</f>
        <v>3.33333333333333</v>
      </c>
      <c r="N1092" s="9" t="n">
        <f aca="false">IF(AND(L1092=1,ISNUMBER(G1092)),MAX(0,G1092-E1092)/60,"")</f>
        <v>0.6</v>
      </c>
      <c r="O1092" s="9" t="n">
        <f aca="false">IF(ISNUMBER(H1092),IF(AND(H1092&gt;=Scenario!$B$11,H1092&lt;Scenario!$B$12),1,0),0)</f>
        <v>1</v>
      </c>
      <c r="P1092" s="9" t="n">
        <f aca="false">IF(O1092=1,MAX(0,H1092-E1092)/60,"")</f>
        <v>167.1</v>
      </c>
      <c r="Q1092" s="9" t="n">
        <f aca="false">INDEX(Scenario!$B$18:$B$20,MATCH(B1092,Scenario!$A$18:$A$20,0))</f>
        <v>60</v>
      </c>
      <c r="R1092" s="9" t="n">
        <f aca="false">INDEX(Scenario!$C$18:$C$20,MATCH(B1092,Scenario!$A$18:$A$20,0))</f>
        <v>1440</v>
      </c>
      <c r="S1092" s="9" t="n">
        <f aca="false">IF(ISNUMBER(M1092),IF(M1092&lt;=Q1092,1,0),"")</f>
        <v>1</v>
      </c>
      <c r="T1092" s="9" t="n">
        <f aca="false">IF(ISNUMBER(P1092),IF(P1092&lt;=R1092,1,0),"")</f>
        <v>1</v>
      </c>
      <c r="U1092" s="9" t="n">
        <f aca="false">IF(E1092&gt;Scenario!$B$14,0,IF(OR(AND(ISNUMBER(H1092),H1092&lt;=Scenario!$B$14),AND(ISNUMBER(I1092),I1092&lt;=Scenario!$B$14)),0,1))</f>
        <v>0</v>
      </c>
      <c r="V1092" s="9" t="n">
        <f aca="false">IF(AND(U1092=1,(Scenario!$B$14-E1092)/60&gt;R1092),1,0)</f>
        <v>0</v>
      </c>
      <c r="W1092" s="9" t="n">
        <f aca="false">IF(OR(C1092=Scenario!$B$22,C1092=Scenario!$C$22),1,0)</f>
        <v>1</v>
      </c>
      <c r="X1092" s="9" t="n">
        <f aca="false">IF(ISNUMBER(I1092),1,0)</f>
        <v>0</v>
      </c>
      <c r="Y1092" s="9" t="n">
        <f aca="false">MOD(INT(E1092/86400)+3,7)</f>
        <v>3</v>
      </c>
      <c r="Z1092" s="9" t="n">
        <f aca="false">MOD(INT(E1092/3600),24)</f>
        <v>9</v>
      </c>
      <c r="AA1092" s="6" t="s">
        <v>2429</v>
      </c>
    </row>
    <row r="1093" customFormat="false" ht="15" hidden="false" customHeight="false" outlineLevel="0" collapsed="false">
      <c r="A1093" s="6" t="s">
        <v>2430</v>
      </c>
      <c r="B1093" s="6" t="s">
        <v>42</v>
      </c>
      <c r="C1093" s="6" t="s">
        <v>249</v>
      </c>
      <c r="D1093" s="6" t="s">
        <v>172</v>
      </c>
      <c r="E1093" s="6" t="n">
        <v>1785403061</v>
      </c>
      <c r="F1093" s="6" t="n">
        <v>1785403179</v>
      </c>
      <c r="G1093" s="6" t="n">
        <v>1785403086</v>
      </c>
      <c r="H1093" s="6" t="n">
        <v>1785407507</v>
      </c>
      <c r="J1093" s="6" t="n">
        <v>0</v>
      </c>
      <c r="K1093" s="6" t="n">
        <v>0</v>
      </c>
      <c r="L1093" s="9" t="n">
        <f aca="false">IF(AND(E1093&gt;=Scenario!$B$11,E1093&lt;Scenario!$B$12),1,0)</f>
        <v>1</v>
      </c>
      <c r="M1093" s="9" t="n">
        <f aca="false">IF(AND(L1093=1,ISNUMBER(F1093)),MAX(0,F1093-E1093)/60,"")</f>
        <v>1.96666666666667</v>
      </c>
      <c r="N1093" s="9" t="n">
        <f aca="false">IF(AND(L1093=1,ISNUMBER(G1093)),MAX(0,G1093-E1093)/60,"")</f>
        <v>0.416666666666667</v>
      </c>
      <c r="O1093" s="9" t="n">
        <f aca="false">IF(ISNUMBER(H1093),IF(AND(H1093&gt;=Scenario!$B$11,H1093&lt;Scenario!$B$12),1,0),0)</f>
        <v>1</v>
      </c>
      <c r="P1093" s="9" t="n">
        <f aca="false">IF(O1093=1,MAX(0,H1093-E1093)/60,"")</f>
        <v>74.1</v>
      </c>
      <c r="Q1093" s="9" t="n">
        <f aca="false">INDEX(Scenario!$B$18:$B$20,MATCH(B1093,Scenario!$A$18:$A$20,0))</f>
        <v>15</v>
      </c>
      <c r="R1093" s="9" t="n">
        <f aca="false">INDEX(Scenario!$C$18:$C$20,MATCH(B1093,Scenario!$A$18:$A$20,0))</f>
        <v>240</v>
      </c>
      <c r="S1093" s="9" t="n">
        <f aca="false">IF(ISNUMBER(M1093),IF(M1093&lt;=Q1093,1,0),"")</f>
        <v>1</v>
      </c>
      <c r="T1093" s="9" t="n">
        <f aca="false">IF(ISNUMBER(P1093),IF(P1093&lt;=R1093,1,0),"")</f>
        <v>1</v>
      </c>
      <c r="U1093" s="9" t="n">
        <f aca="false">IF(E1093&gt;Scenario!$B$14,0,IF(OR(AND(ISNUMBER(H1093),H1093&lt;=Scenario!$B$14),AND(ISNUMBER(I1093),I1093&lt;=Scenario!$B$14)),0,1))</f>
        <v>0</v>
      </c>
      <c r="V1093" s="9" t="n">
        <f aca="false">IF(AND(U1093=1,(Scenario!$B$14-E1093)/60&gt;R1093),1,0)</f>
        <v>0</v>
      </c>
      <c r="W1093" s="9" t="n">
        <f aca="false">IF(OR(C1093=Scenario!$B$22,C1093=Scenario!$C$22),1,0)</f>
        <v>0</v>
      </c>
      <c r="X1093" s="9" t="n">
        <f aca="false">IF(ISNUMBER(I1093),1,0)</f>
        <v>0</v>
      </c>
      <c r="Y1093" s="9" t="n">
        <f aca="false">MOD(INT(E1093/86400)+3,7)</f>
        <v>3</v>
      </c>
      <c r="Z1093" s="9" t="n">
        <f aca="false">MOD(INT(E1093/3600),24)</f>
        <v>9</v>
      </c>
      <c r="AA1093" s="6" t="s">
        <v>2431</v>
      </c>
    </row>
    <row r="1094" customFormat="false" ht="15" hidden="false" customHeight="false" outlineLevel="0" collapsed="false">
      <c r="A1094" s="6" t="s">
        <v>2432</v>
      </c>
      <c r="B1094" s="6" t="s">
        <v>44</v>
      </c>
      <c r="C1094" s="6" t="s">
        <v>47</v>
      </c>
      <c r="D1094" s="6" t="s">
        <v>170</v>
      </c>
      <c r="E1094" s="6" t="n">
        <v>1785404034</v>
      </c>
      <c r="F1094" s="6" t="n">
        <v>1785404182</v>
      </c>
      <c r="G1094" s="6" t="n">
        <v>1785404058</v>
      </c>
      <c r="H1094" s="6" t="n">
        <v>1785404690</v>
      </c>
      <c r="J1094" s="6" t="n">
        <v>0</v>
      </c>
      <c r="K1094" s="6" t="n">
        <v>0</v>
      </c>
      <c r="L1094" s="9" t="n">
        <f aca="false">IF(AND(E1094&gt;=Scenario!$B$11,E1094&lt;Scenario!$B$12),1,0)</f>
        <v>1</v>
      </c>
      <c r="M1094" s="9" t="n">
        <f aca="false">IF(AND(L1094=1,ISNUMBER(F1094)),MAX(0,F1094-E1094)/60,"")</f>
        <v>2.46666666666667</v>
      </c>
      <c r="N1094" s="9" t="n">
        <f aca="false">IF(AND(L1094=1,ISNUMBER(G1094)),MAX(0,G1094-E1094)/60,"")</f>
        <v>0.4</v>
      </c>
      <c r="O1094" s="9" t="n">
        <f aca="false">IF(ISNUMBER(H1094),IF(AND(H1094&gt;=Scenario!$B$11,H1094&lt;Scenario!$B$12),1,0),0)</f>
        <v>1</v>
      </c>
      <c r="P1094" s="9" t="n">
        <f aca="false">IF(O1094=1,MAX(0,H1094-E1094)/60,"")</f>
        <v>10.9333333333333</v>
      </c>
      <c r="Q1094" s="9" t="n">
        <f aca="false">INDEX(Scenario!$B$18:$B$20,MATCH(B1094,Scenario!$A$18:$A$20,0))</f>
        <v>240</v>
      </c>
      <c r="R1094" s="9" t="n">
        <f aca="false">INDEX(Scenario!$C$18:$C$20,MATCH(B1094,Scenario!$A$18:$A$20,0))</f>
        <v>4320</v>
      </c>
      <c r="S1094" s="9" t="n">
        <f aca="false">IF(ISNUMBER(M1094),IF(M1094&lt;=Q1094,1,0),"")</f>
        <v>1</v>
      </c>
      <c r="T1094" s="9" t="n">
        <f aca="false">IF(ISNUMBER(P1094),IF(P1094&lt;=R1094,1,0),"")</f>
        <v>1</v>
      </c>
      <c r="U1094" s="9" t="n">
        <f aca="false">IF(E1094&gt;Scenario!$B$14,0,IF(OR(AND(ISNUMBER(H1094),H1094&lt;=Scenario!$B$14),AND(ISNUMBER(I1094),I1094&lt;=Scenario!$B$14)),0,1))</f>
        <v>0</v>
      </c>
      <c r="V1094" s="9" t="n">
        <f aca="false">IF(AND(U1094=1,(Scenario!$B$14-E1094)/60&gt;R1094),1,0)</f>
        <v>0</v>
      </c>
      <c r="W1094" s="9" t="n">
        <f aca="false">IF(OR(C1094=Scenario!$B$22,C1094=Scenario!$C$22),1,0)</f>
        <v>1</v>
      </c>
      <c r="X1094" s="9" t="n">
        <f aca="false">IF(ISNUMBER(I1094),1,0)</f>
        <v>0</v>
      </c>
      <c r="Y1094" s="9" t="n">
        <f aca="false">MOD(INT(E1094/86400)+3,7)</f>
        <v>3</v>
      </c>
      <c r="Z1094" s="9" t="n">
        <f aca="false">MOD(INT(E1094/3600),24)</f>
        <v>9</v>
      </c>
      <c r="AA1094" s="6" t="s">
        <v>2433</v>
      </c>
    </row>
    <row r="1095" customFormat="false" ht="15" hidden="false" customHeight="false" outlineLevel="0" collapsed="false">
      <c r="A1095" s="6" t="s">
        <v>2434</v>
      </c>
      <c r="B1095" s="6" t="s">
        <v>42</v>
      </c>
      <c r="C1095" s="6" t="s">
        <v>46</v>
      </c>
      <c r="D1095" s="6" t="s">
        <v>170</v>
      </c>
      <c r="E1095" s="6" t="n">
        <v>1785404138</v>
      </c>
      <c r="F1095" s="6" t="n">
        <v>1785404267</v>
      </c>
      <c r="G1095" s="6" t="n">
        <v>1785404193</v>
      </c>
      <c r="H1095" s="6" t="n">
        <v>1785409952</v>
      </c>
      <c r="J1095" s="6" t="n">
        <v>0</v>
      </c>
      <c r="K1095" s="6" t="n">
        <v>0</v>
      </c>
      <c r="L1095" s="9" t="n">
        <f aca="false">IF(AND(E1095&gt;=Scenario!$B$11,E1095&lt;Scenario!$B$12),1,0)</f>
        <v>1</v>
      </c>
      <c r="M1095" s="9" t="n">
        <f aca="false">IF(AND(L1095=1,ISNUMBER(F1095)),MAX(0,F1095-E1095)/60,"")</f>
        <v>2.15</v>
      </c>
      <c r="N1095" s="9" t="n">
        <f aca="false">IF(AND(L1095=1,ISNUMBER(G1095)),MAX(0,G1095-E1095)/60,"")</f>
        <v>0.916666666666667</v>
      </c>
      <c r="O1095" s="9" t="n">
        <f aca="false">IF(ISNUMBER(H1095),IF(AND(H1095&gt;=Scenario!$B$11,H1095&lt;Scenario!$B$12),1,0),0)</f>
        <v>1</v>
      </c>
      <c r="P1095" s="9" t="n">
        <f aca="false">IF(O1095=1,MAX(0,H1095-E1095)/60,"")</f>
        <v>96.9</v>
      </c>
      <c r="Q1095" s="9" t="n">
        <f aca="false">INDEX(Scenario!$B$18:$B$20,MATCH(B1095,Scenario!$A$18:$A$20,0))</f>
        <v>15</v>
      </c>
      <c r="R1095" s="9" t="n">
        <f aca="false">INDEX(Scenario!$C$18:$C$20,MATCH(B1095,Scenario!$A$18:$A$20,0))</f>
        <v>240</v>
      </c>
      <c r="S1095" s="9" t="n">
        <f aca="false">IF(ISNUMBER(M1095),IF(M1095&lt;=Q1095,1,0),"")</f>
        <v>1</v>
      </c>
      <c r="T1095" s="9" t="n">
        <f aca="false">IF(ISNUMBER(P1095),IF(P1095&lt;=R1095,1,0),"")</f>
        <v>1</v>
      </c>
      <c r="U1095" s="9" t="n">
        <f aca="false">IF(E1095&gt;Scenario!$B$14,0,IF(OR(AND(ISNUMBER(H1095),H1095&lt;=Scenario!$B$14),AND(ISNUMBER(I1095),I1095&lt;=Scenario!$B$14)),0,1))</f>
        <v>0</v>
      </c>
      <c r="V1095" s="9" t="n">
        <f aca="false">IF(AND(U1095=1,(Scenario!$B$14-E1095)/60&gt;R1095),1,0)</f>
        <v>0</v>
      </c>
      <c r="W1095" s="9" t="n">
        <f aca="false">IF(OR(C1095=Scenario!$B$22,C1095=Scenario!$C$22),1,0)</f>
        <v>1</v>
      </c>
      <c r="X1095" s="9" t="n">
        <f aca="false">IF(ISNUMBER(I1095),1,0)</f>
        <v>0</v>
      </c>
      <c r="Y1095" s="9" t="n">
        <f aca="false">MOD(INT(E1095/86400)+3,7)</f>
        <v>3</v>
      </c>
      <c r="Z1095" s="9" t="n">
        <f aca="false">MOD(INT(E1095/3600),24)</f>
        <v>9</v>
      </c>
      <c r="AA1095" s="6" t="s">
        <v>2435</v>
      </c>
    </row>
    <row r="1096" customFormat="false" ht="15" hidden="false" customHeight="false" outlineLevel="0" collapsed="false">
      <c r="A1096" s="6" t="s">
        <v>2436</v>
      </c>
      <c r="B1096" s="6" t="s">
        <v>43</v>
      </c>
      <c r="C1096" s="6" t="s">
        <v>47</v>
      </c>
      <c r="D1096" s="6" t="s">
        <v>171</v>
      </c>
      <c r="E1096" s="6" t="n">
        <v>1785404479</v>
      </c>
      <c r="F1096" s="6" t="n">
        <v>1785404708</v>
      </c>
      <c r="G1096" s="6" t="n">
        <v>1785404517</v>
      </c>
      <c r="H1096" s="6" t="n">
        <v>1785408670</v>
      </c>
      <c r="J1096" s="6" t="n">
        <v>0</v>
      </c>
      <c r="K1096" s="6" t="n">
        <v>0</v>
      </c>
      <c r="L1096" s="9" t="n">
        <f aca="false">IF(AND(E1096&gt;=Scenario!$B$11,E1096&lt;Scenario!$B$12),1,0)</f>
        <v>1</v>
      </c>
      <c r="M1096" s="9" t="n">
        <f aca="false">IF(AND(L1096=1,ISNUMBER(F1096)),MAX(0,F1096-E1096)/60,"")</f>
        <v>3.81666666666667</v>
      </c>
      <c r="N1096" s="9" t="n">
        <f aca="false">IF(AND(L1096=1,ISNUMBER(G1096)),MAX(0,G1096-E1096)/60,"")</f>
        <v>0.633333333333333</v>
      </c>
      <c r="O1096" s="9" t="n">
        <f aca="false">IF(ISNUMBER(H1096),IF(AND(H1096&gt;=Scenario!$B$11,H1096&lt;Scenario!$B$12),1,0),0)</f>
        <v>1</v>
      </c>
      <c r="P1096" s="9" t="n">
        <f aca="false">IF(O1096=1,MAX(0,H1096-E1096)/60,"")</f>
        <v>69.85</v>
      </c>
      <c r="Q1096" s="9" t="n">
        <f aca="false">INDEX(Scenario!$B$18:$B$20,MATCH(B1096,Scenario!$A$18:$A$20,0))</f>
        <v>60</v>
      </c>
      <c r="R1096" s="9" t="n">
        <f aca="false">INDEX(Scenario!$C$18:$C$20,MATCH(B1096,Scenario!$A$18:$A$20,0))</f>
        <v>1440</v>
      </c>
      <c r="S1096" s="9" t="n">
        <f aca="false">IF(ISNUMBER(M1096),IF(M1096&lt;=Q1096,1,0),"")</f>
        <v>1</v>
      </c>
      <c r="T1096" s="9" t="n">
        <f aca="false">IF(ISNUMBER(P1096),IF(P1096&lt;=R1096,1,0),"")</f>
        <v>1</v>
      </c>
      <c r="U1096" s="9" t="n">
        <f aca="false">IF(E1096&gt;Scenario!$B$14,0,IF(OR(AND(ISNUMBER(H1096),H1096&lt;=Scenario!$B$14),AND(ISNUMBER(I1096),I1096&lt;=Scenario!$B$14)),0,1))</f>
        <v>0</v>
      </c>
      <c r="V1096" s="9" t="n">
        <f aca="false">IF(AND(U1096=1,(Scenario!$B$14-E1096)/60&gt;R1096),1,0)</f>
        <v>0</v>
      </c>
      <c r="W1096" s="9" t="n">
        <f aca="false">IF(OR(C1096=Scenario!$B$22,C1096=Scenario!$C$22),1,0)</f>
        <v>1</v>
      </c>
      <c r="X1096" s="9" t="n">
        <f aca="false">IF(ISNUMBER(I1096),1,0)</f>
        <v>0</v>
      </c>
      <c r="Y1096" s="9" t="n">
        <f aca="false">MOD(INT(E1096/86400)+3,7)</f>
        <v>3</v>
      </c>
      <c r="Z1096" s="9" t="n">
        <f aca="false">MOD(INT(E1096/3600),24)</f>
        <v>9</v>
      </c>
      <c r="AA1096" s="6" t="s">
        <v>2437</v>
      </c>
    </row>
    <row r="1097" customFormat="false" ht="15" hidden="false" customHeight="false" outlineLevel="0" collapsed="false">
      <c r="A1097" s="6" t="s">
        <v>2438</v>
      </c>
      <c r="B1097" s="6" t="s">
        <v>44</v>
      </c>
      <c r="C1097" s="6" t="s">
        <v>47</v>
      </c>
      <c r="D1097" s="6" t="s">
        <v>171</v>
      </c>
      <c r="E1097" s="6" t="n">
        <v>1785404818</v>
      </c>
      <c r="F1097" s="6" t="n">
        <v>1785404943</v>
      </c>
      <c r="G1097" s="6" t="n">
        <v>1785404857</v>
      </c>
      <c r="H1097" s="6" t="n">
        <v>1785408355</v>
      </c>
      <c r="J1097" s="6" t="n">
        <v>0</v>
      </c>
      <c r="K1097" s="6" t="n">
        <v>0</v>
      </c>
      <c r="L1097" s="9" t="n">
        <f aca="false">IF(AND(E1097&gt;=Scenario!$B$11,E1097&lt;Scenario!$B$12),1,0)</f>
        <v>1</v>
      </c>
      <c r="M1097" s="9" t="n">
        <f aca="false">IF(AND(L1097=1,ISNUMBER(F1097)),MAX(0,F1097-E1097)/60,"")</f>
        <v>2.08333333333333</v>
      </c>
      <c r="N1097" s="9" t="n">
        <f aca="false">IF(AND(L1097=1,ISNUMBER(G1097)),MAX(0,G1097-E1097)/60,"")</f>
        <v>0.65</v>
      </c>
      <c r="O1097" s="9" t="n">
        <f aca="false">IF(ISNUMBER(H1097),IF(AND(H1097&gt;=Scenario!$B$11,H1097&lt;Scenario!$B$12),1,0),0)</f>
        <v>1</v>
      </c>
      <c r="P1097" s="9" t="n">
        <f aca="false">IF(O1097=1,MAX(0,H1097-E1097)/60,"")</f>
        <v>58.95</v>
      </c>
      <c r="Q1097" s="9" t="n">
        <f aca="false">INDEX(Scenario!$B$18:$B$20,MATCH(B1097,Scenario!$A$18:$A$20,0))</f>
        <v>240</v>
      </c>
      <c r="R1097" s="9" t="n">
        <f aca="false">INDEX(Scenario!$C$18:$C$20,MATCH(B1097,Scenario!$A$18:$A$20,0))</f>
        <v>4320</v>
      </c>
      <c r="S1097" s="9" t="n">
        <f aca="false">IF(ISNUMBER(M1097),IF(M1097&lt;=Q1097,1,0),"")</f>
        <v>1</v>
      </c>
      <c r="T1097" s="9" t="n">
        <f aca="false">IF(ISNUMBER(P1097),IF(P1097&lt;=R1097,1,0),"")</f>
        <v>1</v>
      </c>
      <c r="U1097" s="9" t="n">
        <f aca="false">IF(E1097&gt;Scenario!$B$14,0,IF(OR(AND(ISNUMBER(H1097),H1097&lt;=Scenario!$B$14),AND(ISNUMBER(I1097),I1097&lt;=Scenario!$B$14)),0,1))</f>
        <v>0</v>
      </c>
      <c r="V1097" s="9" t="n">
        <f aca="false">IF(AND(U1097=1,(Scenario!$B$14-E1097)/60&gt;R1097),1,0)</f>
        <v>0</v>
      </c>
      <c r="W1097" s="9" t="n">
        <f aca="false">IF(OR(C1097=Scenario!$B$22,C1097=Scenario!$C$22),1,0)</f>
        <v>1</v>
      </c>
      <c r="X1097" s="9" t="n">
        <f aca="false">IF(ISNUMBER(I1097),1,0)</f>
        <v>0</v>
      </c>
      <c r="Y1097" s="9" t="n">
        <f aca="false">MOD(INT(E1097/86400)+3,7)</f>
        <v>3</v>
      </c>
      <c r="Z1097" s="9" t="n">
        <f aca="false">MOD(INT(E1097/3600),24)</f>
        <v>9</v>
      </c>
      <c r="AA1097" s="6" t="s">
        <v>2439</v>
      </c>
    </row>
    <row r="1098" customFormat="false" ht="15" hidden="false" customHeight="false" outlineLevel="0" collapsed="false">
      <c r="A1098" s="6" t="s">
        <v>2440</v>
      </c>
      <c r="B1098" s="6" t="s">
        <v>44</v>
      </c>
      <c r="C1098" s="6" t="s">
        <v>46</v>
      </c>
      <c r="D1098" s="6" t="s">
        <v>170</v>
      </c>
      <c r="E1098" s="6" t="n">
        <v>1785404989</v>
      </c>
      <c r="F1098" s="6" t="n">
        <v>1785405108</v>
      </c>
      <c r="G1098" s="6" t="n">
        <v>1785405048</v>
      </c>
      <c r="H1098" s="6" t="n">
        <v>1785406648</v>
      </c>
      <c r="J1098" s="6" t="n">
        <v>0</v>
      </c>
      <c r="K1098" s="6" t="n">
        <v>0</v>
      </c>
      <c r="L1098" s="9" t="n">
        <f aca="false">IF(AND(E1098&gt;=Scenario!$B$11,E1098&lt;Scenario!$B$12),1,0)</f>
        <v>1</v>
      </c>
      <c r="M1098" s="9" t="n">
        <f aca="false">IF(AND(L1098=1,ISNUMBER(F1098)),MAX(0,F1098-E1098)/60,"")</f>
        <v>1.98333333333333</v>
      </c>
      <c r="N1098" s="9" t="n">
        <f aca="false">IF(AND(L1098=1,ISNUMBER(G1098)),MAX(0,G1098-E1098)/60,"")</f>
        <v>0.983333333333333</v>
      </c>
      <c r="O1098" s="9" t="n">
        <f aca="false">IF(ISNUMBER(H1098),IF(AND(H1098&gt;=Scenario!$B$11,H1098&lt;Scenario!$B$12),1,0),0)</f>
        <v>1</v>
      </c>
      <c r="P1098" s="9" t="n">
        <f aca="false">IF(O1098=1,MAX(0,H1098-E1098)/60,"")</f>
        <v>27.65</v>
      </c>
      <c r="Q1098" s="9" t="n">
        <f aca="false">INDEX(Scenario!$B$18:$B$20,MATCH(B1098,Scenario!$A$18:$A$20,0))</f>
        <v>240</v>
      </c>
      <c r="R1098" s="9" t="n">
        <f aca="false">INDEX(Scenario!$C$18:$C$20,MATCH(B1098,Scenario!$A$18:$A$20,0))</f>
        <v>4320</v>
      </c>
      <c r="S1098" s="9" t="n">
        <f aca="false">IF(ISNUMBER(M1098),IF(M1098&lt;=Q1098,1,0),"")</f>
        <v>1</v>
      </c>
      <c r="T1098" s="9" t="n">
        <f aca="false">IF(ISNUMBER(P1098),IF(P1098&lt;=R1098,1,0),"")</f>
        <v>1</v>
      </c>
      <c r="U1098" s="9" t="n">
        <f aca="false">IF(E1098&gt;Scenario!$B$14,0,IF(OR(AND(ISNUMBER(H1098),H1098&lt;=Scenario!$B$14),AND(ISNUMBER(I1098),I1098&lt;=Scenario!$B$14)),0,1))</f>
        <v>0</v>
      </c>
      <c r="V1098" s="9" t="n">
        <f aca="false">IF(AND(U1098=1,(Scenario!$B$14-E1098)/60&gt;R1098),1,0)</f>
        <v>0</v>
      </c>
      <c r="W1098" s="9" t="n">
        <f aca="false">IF(OR(C1098=Scenario!$B$22,C1098=Scenario!$C$22),1,0)</f>
        <v>1</v>
      </c>
      <c r="X1098" s="9" t="n">
        <f aca="false">IF(ISNUMBER(I1098),1,0)</f>
        <v>0</v>
      </c>
      <c r="Y1098" s="9" t="n">
        <f aca="false">MOD(INT(E1098/86400)+3,7)</f>
        <v>3</v>
      </c>
      <c r="Z1098" s="9" t="n">
        <f aca="false">MOD(INT(E1098/3600),24)</f>
        <v>9</v>
      </c>
      <c r="AA1098" s="6" t="s">
        <v>2441</v>
      </c>
    </row>
    <row r="1099" customFormat="false" ht="15" hidden="false" customHeight="false" outlineLevel="0" collapsed="false">
      <c r="A1099" s="6" t="s">
        <v>2442</v>
      </c>
      <c r="B1099" s="6" t="s">
        <v>44</v>
      </c>
      <c r="C1099" s="6" t="s">
        <v>249</v>
      </c>
      <c r="D1099" s="6" t="s">
        <v>170</v>
      </c>
      <c r="E1099" s="6" t="n">
        <v>1785407136</v>
      </c>
      <c r="F1099" s="6" t="n">
        <v>1785407249</v>
      </c>
      <c r="G1099" s="6" t="n">
        <v>1785407153</v>
      </c>
      <c r="H1099" s="6" t="n">
        <v>1785408897</v>
      </c>
      <c r="J1099" s="6" t="n">
        <v>0</v>
      </c>
      <c r="K1099" s="6" t="n">
        <v>0</v>
      </c>
      <c r="L1099" s="9" t="n">
        <f aca="false">IF(AND(E1099&gt;=Scenario!$B$11,E1099&lt;Scenario!$B$12),1,0)</f>
        <v>1</v>
      </c>
      <c r="M1099" s="9" t="n">
        <f aca="false">IF(AND(L1099=1,ISNUMBER(F1099)),MAX(0,F1099-E1099)/60,"")</f>
        <v>1.88333333333333</v>
      </c>
      <c r="N1099" s="9" t="n">
        <f aca="false">IF(AND(L1099=1,ISNUMBER(G1099)),MAX(0,G1099-E1099)/60,"")</f>
        <v>0.283333333333333</v>
      </c>
      <c r="O1099" s="9" t="n">
        <f aca="false">IF(ISNUMBER(H1099),IF(AND(H1099&gt;=Scenario!$B$11,H1099&lt;Scenario!$B$12),1,0),0)</f>
        <v>1</v>
      </c>
      <c r="P1099" s="9" t="n">
        <f aca="false">IF(O1099=1,MAX(0,H1099-E1099)/60,"")</f>
        <v>29.35</v>
      </c>
      <c r="Q1099" s="9" t="n">
        <f aca="false">INDEX(Scenario!$B$18:$B$20,MATCH(B1099,Scenario!$A$18:$A$20,0))</f>
        <v>240</v>
      </c>
      <c r="R1099" s="9" t="n">
        <f aca="false">INDEX(Scenario!$C$18:$C$20,MATCH(B1099,Scenario!$A$18:$A$20,0))</f>
        <v>4320</v>
      </c>
      <c r="S1099" s="9" t="n">
        <f aca="false">IF(ISNUMBER(M1099),IF(M1099&lt;=Q1099,1,0),"")</f>
        <v>1</v>
      </c>
      <c r="T1099" s="9" t="n">
        <f aca="false">IF(ISNUMBER(P1099),IF(P1099&lt;=R1099,1,0),"")</f>
        <v>1</v>
      </c>
      <c r="U1099" s="9" t="n">
        <f aca="false">IF(E1099&gt;Scenario!$B$14,0,IF(OR(AND(ISNUMBER(H1099),H1099&lt;=Scenario!$B$14),AND(ISNUMBER(I1099),I1099&lt;=Scenario!$B$14)),0,1))</f>
        <v>0</v>
      </c>
      <c r="V1099" s="9" t="n">
        <f aca="false">IF(AND(U1099=1,(Scenario!$B$14-E1099)/60&gt;R1099),1,0)</f>
        <v>0</v>
      </c>
      <c r="W1099" s="9" t="n">
        <f aca="false">IF(OR(C1099=Scenario!$B$22,C1099=Scenario!$C$22),1,0)</f>
        <v>0</v>
      </c>
      <c r="X1099" s="9" t="n">
        <f aca="false">IF(ISNUMBER(I1099),1,0)</f>
        <v>0</v>
      </c>
      <c r="Y1099" s="9" t="n">
        <f aca="false">MOD(INT(E1099/86400)+3,7)</f>
        <v>3</v>
      </c>
      <c r="Z1099" s="9" t="n">
        <f aca="false">MOD(INT(E1099/3600),24)</f>
        <v>10</v>
      </c>
      <c r="AA1099" s="6" t="s">
        <v>2443</v>
      </c>
    </row>
    <row r="1100" customFormat="false" ht="15" hidden="false" customHeight="false" outlineLevel="0" collapsed="false">
      <c r="A1100" s="6" t="s">
        <v>2444</v>
      </c>
      <c r="B1100" s="6" t="s">
        <v>44</v>
      </c>
      <c r="C1100" s="6" t="s">
        <v>249</v>
      </c>
      <c r="D1100" s="6" t="s">
        <v>170</v>
      </c>
      <c r="E1100" s="6" t="n">
        <v>1785408333</v>
      </c>
      <c r="F1100" s="6" t="n">
        <v>1785408528</v>
      </c>
      <c r="G1100" s="6" t="n">
        <v>1785408376</v>
      </c>
      <c r="H1100" s="6" t="n">
        <v>1785409520</v>
      </c>
      <c r="J1100" s="6" t="n">
        <v>0</v>
      </c>
      <c r="K1100" s="6" t="n">
        <v>0</v>
      </c>
      <c r="L1100" s="9" t="n">
        <f aca="false">IF(AND(E1100&gt;=Scenario!$B$11,E1100&lt;Scenario!$B$12),1,0)</f>
        <v>1</v>
      </c>
      <c r="M1100" s="9" t="n">
        <f aca="false">IF(AND(L1100=1,ISNUMBER(F1100)),MAX(0,F1100-E1100)/60,"")</f>
        <v>3.25</v>
      </c>
      <c r="N1100" s="9" t="n">
        <f aca="false">IF(AND(L1100=1,ISNUMBER(G1100)),MAX(0,G1100-E1100)/60,"")</f>
        <v>0.716666666666667</v>
      </c>
      <c r="O1100" s="9" t="n">
        <f aca="false">IF(ISNUMBER(H1100),IF(AND(H1100&gt;=Scenario!$B$11,H1100&lt;Scenario!$B$12),1,0),0)</f>
        <v>1</v>
      </c>
      <c r="P1100" s="9" t="n">
        <f aca="false">IF(O1100=1,MAX(0,H1100-E1100)/60,"")</f>
        <v>19.7833333333333</v>
      </c>
      <c r="Q1100" s="9" t="n">
        <f aca="false">INDEX(Scenario!$B$18:$B$20,MATCH(B1100,Scenario!$A$18:$A$20,0))</f>
        <v>240</v>
      </c>
      <c r="R1100" s="9" t="n">
        <f aca="false">INDEX(Scenario!$C$18:$C$20,MATCH(B1100,Scenario!$A$18:$A$20,0))</f>
        <v>4320</v>
      </c>
      <c r="S1100" s="9" t="n">
        <f aca="false">IF(ISNUMBER(M1100),IF(M1100&lt;=Q1100,1,0),"")</f>
        <v>1</v>
      </c>
      <c r="T1100" s="9" t="n">
        <f aca="false">IF(ISNUMBER(P1100),IF(P1100&lt;=R1100,1,0),"")</f>
        <v>1</v>
      </c>
      <c r="U1100" s="9" t="n">
        <f aca="false">IF(E1100&gt;Scenario!$B$14,0,IF(OR(AND(ISNUMBER(H1100),H1100&lt;=Scenario!$B$14),AND(ISNUMBER(I1100),I1100&lt;=Scenario!$B$14)),0,1))</f>
        <v>0</v>
      </c>
      <c r="V1100" s="9" t="n">
        <f aca="false">IF(AND(U1100=1,(Scenario!$B$14-E1100)/60&gt;R1100),1,0)</f>
        <v>0</v>
      </c>
      <c r="W1100" s="9" t="n">
        <f aca="false">IF(OR(C1100=Scenario!$B$22,C1100=Scenario!$C$22),1,0)</f>
        <v>0</v>
      </c>
      <c r="X1100" s="9" t="n">
        <f aca="false">IF(ISNUMBER(I1100),1,0)</f>
        <v>0</v>
      </c>
      <c r="Y1100" s="9" t="n">
        <f aca="false">MOD(INT(E1100/86400)+3,7)</f>
        <v>3</v>
      </c>
      <c r="Z1100" s="9" t="n">
        <f aca="false">MOD(INT(E1100/3600),24)</f>
        <v>10</v>
      </c>
      <c r="AA1100" s="6" t="s">
        <v>2445</v>
      </c>
    </row>
    <row r="1101" customFormat="false" ht="15" hidden="false" customHeight="false" outlineLevel="0" collapsed="false">
      <c r="A1101" s="6" t="s">
        <v>2446</v>
      </c>
      <c r="B1101" s="6" t="s">
        <v>44</v>
      </c>
      <c r="C1101" s="6" t="s">
        <v>288</v>
      </c>
      <c r="D1101" s="6" t="s">
        <v>170</v>
      </c>
      <c r="E1101" s="6" t="n">
        <v>1785408353</v>
      </c>
      <c r="F1101" s="6" t="n">
        <v>1785408443</v>
      </c>
      <c r="G1101" s="6" t="n">
        <v>1785408376</v>
      </c>
      <c r="H1101" s="6" t="n">
        <v>1785409188</v>
      </c>
      <c r="J1101" s="6" t="n">
        <v>0</v>
      </c>
      <c r="K1101" s="6" t="n">
        <v>0</v>
      </c>
      <c r="L1101" s="9" t="n">
        <f aca="false">IF(AND(E1101&gt;=Scenario!$B$11,E1101&lt;Scenario!$B$12),1,0)</f>
        <v>1</v>
      </c>
      <c r="M1101" s="9" t="n">
        <f aca="false">IF(AND(L1101=1,ISNUMBER(F1101)),MAX(0,F1101-E1101)/60,"")</f>
        <v>1.5</v>
      </c>
      <c r="N1101" s="9" t="n">
        <f aca="false">IF(AND(L1101=1,ISNUMBER(G1101)),MAX(0,G1101-E1101)/60,"")</f>
        <v>0.383333333333333</v>
      </c>
      <c r="O1101" s="9" t="n">
        <f aca="false">IF(ISNUMBER(H1101),IF(AND(H1101&gt;=Scenario!$B$11,H1101&lt;Scenario!$B$12),1,0),0)</f>
        <v>1</v>
      </c>
      <c r="P1101" s="9" t="n">
        <f aca="false">IF(O1101=1,MAX(0,H1101-E1101)/60,"")</f>
        <v>13.9166666666667</v>
      </c>
      <c r="Q1101" s="9" t="n">
        <f aca="false">INDEX(Scenario!$B$18:$B$20,MATCH(B1101,Scenario!$A$18:$A$20,0))</f>
        <v>240</v>
      </c>
      <c r="R1101" s="9" t="n">
        <f aca="false">INDEX(Scenario!$C$18:$C$20,MATCH(B1101,Scenario!$A$18:$A$20,0))</f>
        <v>4320</v>
      </c>
      <c r="S1101" s="9" t="n">
        <f aca="false">IF(ISNUMBER(M1101),IF(M1101&lt;=Q1101,1,0),"")</f>
        <v>1</v>
      </c>
      <c r="T1101" s="9" t="n">
        <f aca="false">IF(ISNUMBER(P1101),IF(P1101&lt;=R1101,1,0),"")</f>
        <v>1</v>
      </c>
      <c r="U1101" s="9" t="n">
        <f aca="false">IF(E1101&gt;Scenario!$B$14,0,IF(OR(AND(ISNUMBER(H1101),H1101&lt;=Scenario!$B$14),AND(ISNUMBER(I1101),I1101&lt;=Scenario!$B$14)),0,1))</f>
        <v>0</v>
      </c>
      <c r="V1101" s="9" t="n">
        <f aca="false">IF(AND(U1101=1,(Scenario!$B$14-E1101)/60&gt;R1101),1,0)</f>
        <v>0</v>
      </c>
      <c r="W1101" s="9" t="n">
        <f aca="false">IF(OR(C1101=Scenario!$B$22,C1101=Scenario!$C$22),1,0)</f>
        <v>0</v>
      </c>
      <c r="X1101" s="9" t="n">
        <f aca="false">IF(ISNUMBER(I1101),1,0)</f>
        <v>0</v>
      </c>
      <c r="Y1101" s="9" t="n">
        <f aca="false">MOD(INT(E1101/86400)+3,7)</f>
        <v>3</v>
      </c>
      <c r="Z1101" s="9" t="n">
        <f aca="false">MOD(INT(E1101/3600),24)</f>
        <v>10</v>
      </c>
      <c r="AA1101" s="6" t="s">
        <v>2447</v>
      </c>
    </row>
    <row r="1102" customFormat="false" ht="15" hidden="false" customHeight="false" outlineLevel="0" collapsed="false">
      <c r="A1102" s="6" t="s">
        <v>2448</v>
      </c>
      <c r="B1102" s="6" t="s">
        <v>43</v>
      </c>
      <c r="C1102" s="6" t="s">
        <v>249</v>
      </c>
      <c r="D1102" s="6" t="s">
        <v>171</v>
      </c>
      <c r="E1102" s="6" t="n">
        <v>1785409394</v>
      </c>
      <c r="F1102" s="6" t="n">
        <v>1785409663</v>
      </c>
      <c r="G1102" s="6" t="n">
        <v>1785409430</v>
      </c>
      <c r="H1102" s="6" t="n">
        <v>1785412412</v>
      </c>
      <c r="J1102" s="6" t="n">
        <v>0</v>
      </c>
      <c r="K1102" s="6" t="n">
        <v>0</v>
      </c>
      <c r="L1102" s="9" t="n">
        <f aca="false">IF(AND(E1102&gt;=Scenario!$B$11,E1102&lt;Scenario!$B$12),1,0)</f>
        <v>1</v>
      </c>
      <c r="M1102" s="9" t="n">
        <f aca="false">IF(AND(L1102=1,ISNUMBER(F1102)),MAX(0,F1102-E1102)/60,"")</f>
        <v>4.48333333333333</v>
      </c>
      <c r="N1102" s="9" t="n">
        <f aca="false">IF(AND(L1102=1,ISNUMBER(G1102)),MAX(0,G1102-E1102)/60,"")</f>
        <v>0.6</v>
      </c>
      <c r="O1102" s="9" t="n">
        <f aca="false">IF(ISNUMBER(H1102),IF(AND(H1102&gt;=Scenario!$B$11,H1102&lt;Scenario!$B$12),1,0),0)</f>
        <v>1</v>
      </c>
      <c r="P1102" s="9" t="n">
        <f aca="false">IF(O1102=1,MAX(0,H1102-E1102)/60,"")</f>
        <v>50.3</v>
      </c>
      <c r="Q1102" s="9" t="n">
        <f aca="false">INDEX(Scenario!$B$18:$B$20,MATCH(B1102,Scenario!$A$18:$A$20,0))</f>
        <v>60</v>
      </c>
      <c r="R1102" s="9" t="n">
        <f aca="false">INDEX(Scenario!$C$18:$C$20,MATCH(B1102,Scenario!$A$18:$A$20,0))</f>
        <v>1440</v>
      </c>
      <c r="S1102" s="9" t="n">
        <f aca="false">IF(ISNUMBER(M1102),IF(M1102&lt;=Q1102,1,0),"")</f>
        <v>1</v>
      </c>
      <c r="T1102" s="9" t="n">
        <f aca="false">IF(ISNUMBER(P1102),IF(P1102&lt;=R1102,1,0),"")</f>
        <v>1</v>
      </c>
      <c r="U1102" s="9" t="n">
        <f aca="false">IF(E1102&gt;Scenario!$B$14,0,IF(OR(AND(ISNUMBER(H1102),H1102&lt;=Scenario!$B$14),AND(ISNUMBER(I1102),I1102&lt;=Scenario!$B$14)),0,1))</f>
        <v>0</v>
      </c>
      <c r="V1102" s="9" t="n">
        <f aca="false">IF(AND(U1102=1,(Scenario!$B$14-E1102)/60&gt;R1102),1,0)</f>
        <v>0</v>
      </c>
      <c r="W1102" s="9" t="n">
        <f aca="false">IF(OR(C1102=Scenario!$B$22,C1102=Scenario!$C$22),1,0)</f>
        <v>0</v>
      </c>
      <c r="X1102" s="9" t="n">
        <f aca="false">IF(ISNUMBER(I1102),1,0)</f>
        <v>0</v>
      </c>
      <c r="Y1102" s="9" t="n">
        <f aca="false">MOD(INT(E1102/86400)+3,7)</f>
        <v>3</v>
      </c>
      <c r="Z1102" s="9" t="n">
        <f aca="false">MOD(INT(E1102/3600),24)</f>
        <v>11</v>
      </c>
      <c r="AA1102" s="6" t="s">
        <v>2449</v>
      </c>
    </row>
    <row r="1103" customFormat="false" ht="15" hidden="false" customHeight="false" outlineLevel="0" collapsed="false">
      <c r="A1103" s="6" t="s">
        <v>2450</v>
      </c>
      <c r="B1103" s="6" t="s">
        <v>44</v>
      </c>
      <c r="C1103" s="6" t="s">
        <v>47</v>
      </c>
      <c r="D1103" s="6" t="s">
        <v>170</v>
      </c>
      <c r="E1103" s="6" t="n">
        <v>1785409654</v>
      </c>
      <c r="F1103" s="6" t="n">
        <v>1785409803</v>
      </c>
      <c r="G1103" s="6" t="n">
        <v>1785409664</v>
      </c>
      <c r="H1103" s="6" t="n">
        <v>1785410852</v>
      </c>
      <c r="J1103" s="6" t="n">
        <v>0</v>
      </c>
      <c r="K1103" s="6" t="n">
        <v>0</v>
      </c>
      <c r="L1103" s="9" t="n">
        <f aca="false">IF(AND(E1103&gt;=Scenario!$B$11,E1103&lt;Scenario!$B$12),1,0)</f>
        <v>1</v>
      </c>
      <c r="M1103" s="9" t="n">
        <f aca="false">IF(AND(L1103=1,ISNUMBER(F1103)),MAX(0,F1103-E1103)/60,"")</f>
        <v>2.48333333333333</v>
      </c>
      <c r="N1103" s="9" t="n">
        <f aca="false">IF(AND(L1103=1,ISNUMBER(G1103)),MAX(0,G1103-E1103)/60,"")</f>
        <v>0.166666666666667</v>
      </c>
      <c r="O1103" s="9" t="n">
        <f aca="false">IF(ISNUMBER(H1103),IF(AND(H1103&gt;=Scenario!$B$11,H1103&lt;Scenario!$B$12),1,0),0)</f>
        <v>1</v>
      </c>
      <c r="P1103" s="9" t="n">
        <f aca="false">IF(O1103=1,MAX(0,H1103-E1103)/60,"")</f>
        <v>19.9666666666667</v>
      </c>
      <c r="Q1103" s="9" t="n">
        <f aca="false">INDEX(Scenario!$B$18:$B$20,MATCH(B1103,Scenario!$A$18:$A$20,0))</f>
        <v>240</v>
      </c>
      <c r="R1103" s="9" t="n">
        <f aca="false">INDEX(Scenario!$C$18:$C$20,MATCH(B1103,Scenario!$A$18:$A$20,0))</f>
        <v>4320</v>
      </c>
      <c r="S1103" s="9" t="n">
        <f aca="false">IF(ISNUMBER(M1103),IF(M1103&lt;=Q1103,1,0),"")</f>
        <v>1</v>
      </c>
      <c r="T1103" s="9" t="n">
        <f aca="false">IF(ISNUMBER(P1103),IF(P1103&lt;=R1103,1,0),"")</f>
        <v>1</v>
      </c>
      <c r="U1103" s="9" t="n">
        <f aca="false">IF(E1103&gt;Scenario!$B$14,0,IF(OR(AND(ISNUMBER(H1103),H1103&lt;=Scenario!$B$14),AND(ISNUMBER(I1103),I1103&lt;=Scenario!$B$14)),0,1))</f>
        <v>0</v>
      </c>
      <c r="V1103" s="9" t="n">
        <f aca="false">IF(AND(U1103=1,(Scenario!$B$14-E1103)/60&gt;R1103),1,0)</f>
        <v>0</v>
      </c>
      <c r="W1103" s="9" t="n">
        <f aca="false">IF(OR(C1103=Scenario!$B$22,C1103=Scenario!$C$22),1,0)</f>
        <v>1</v>
      </c>
      <c r="X1103" s="9" t="n">
        <f aca="false">IF(ISNUMBER(I1103),1,0)</f>
        <v>0</v>
      </c>
      <c r="Y1103" s="9" t="n">
        <f aca="false">MOD(INT(E1103/86400)+3,7)</f>
        <v>3</v>
      </c>
      <c r="Z1103" s="9" t="n">
        <f aca="false">MOD(INT(E1103/3600),24)</f>
        <v>11</v>
      </c>
      <c r="AA1103" s="6" t="s">
        <v>2451</v>
      </c>
    </row>
    <row r="1104" customFormat="false" ht="15" hidden="false" customHeight="false" outlineLevel="0" collapsed="false">
      <c r="A1104" s="6" t="s">
        <v>2452</v>
      </c>
      <c r="B1104" s="6" t="s">
        <v>43</v>
      </c>
      <c r="C1104" s="6" t="s">
        <v>249</v>
      </c>
      <c r="D1104" s="6" t="s">
        <v>172</v>
      </c>
      <c r="E1104" s="6" t="n">
        <v>1785412930</v>
      </c>
      <c r="F1104" s="6" t="n">
        <v>1785413142</v>
      </c>
      <c r="G1104" s="6" t="n">
        <v>1785412982</v>
      </c>
      <c r="H1104" s="6" t="n">
        <v>1785421438</v>
      </c>
      <c r="J1104" s="6" t="n">
        <v>0</v>
      </c>
      <c r="K1104" s="6" t="n">
        <v>0</v>
      </c>
      <c r="L1104" s="9" t="n">
        <f aca="false">IF(AND(E1104&gt;=Scenario!$B$11,E1104&lt;Scenario!$B$12),1,0)</f>
        <v>1</v>
      </c>
      <c r="M1104" s="9" t="n">
        <f aca="false">IF(AND(L1104=1,ISNUMBER(F1104)),MAX(0,F1104-E1104)/60,"")</f>
        <v>3.53333333333333</v>
      </c>
      <c r="N1104" s="9" t="n">
        <f aca="false">IF(AND(L1104=1,ISNUMBER(G1104)),MAX(0,G1104-E1104)/60,"")</f>
        <v>0.866666666666667</v>
      </c>
      <c r="O1104" s="9" t="n">
        <f aca="false">IF(ISNUMBER(H1104),IF(AND(H1104&gt;=Scenario!$B$11,H1104&lt;Scenario!$B$12),1,0),0)</f>
        <v>1</v>
      </c>
      <c r="P1104" s="9" t="n">
        <f aca="false">IF(O1104=1,MAX(0,H1104-E1104)/60,"")</f>
        <v>141.8</v>
      </c>
      <c r="Q1104" s="9" t="n">
        <f aca="false">INDEX(Scenario!$B$18:$B$20,MATCH(B1104,Scenario!$A$18:$A$20,0))</f>
        <v>60</v>
      </c>
      <c r="R1104" s="9" t="n">
        <f aca="false">INDEX(Scenario!$C$18:$C$20,MATCH(B1104,Scenario!$A$18:$A$20,0))</f>
        <v>1440</v>
      </c>
      <c r="S1104" s="9" t="n">
        <f aca="false">IF(ISNUMBER(M1104),IF(M1104&lt;=Q1104,1,0),"")</f>
        <v>1</v>
      </c>
      <c r="T1104" s="9" t="n">
        <f aca="false">IF(ISNUMBER(P1104),IF(P1104&lt;=R1104,1,0),"")</f>
        <v>1</v>
      </c>
      <c r="U1104" s="9" t="n">
        <f aca="false">IF(E1104&gt;Scenario!$B$14,0,IF(OR(AND(ISNUMBER(H1104),H1104&lt;=Scenario!$B$14),AND(ISNUMBER(I1104),I1104&lt;=Scenario!$B$14)),0,1))</f>
        <v>0</v>
      </c>
      <c r="V1104" s="9" t="n">
        <f aca="false">IF(AND(U1104=1,(Scenario!$B$14-E1104)/60&gt;R1104),1,0)</f>
        <v>0</v>
      </c>
      <c r="W1104" s="9" t="n">
        <f aca="false">IF(OR(C1104=Scenario!$B$22,C1104=Scenario!$C$22),1,0)</f>
        <v>0</v>
      </c>
      <c r="X1104" s="9" t="n">
        <f aca="false">IF(ISNUMBER(I1104),1,0)</f>
        <v>0</v>
      </c>
      <c r="Y1104" s="9" t="n">
        <f aca="false">MOD(INT(E1104/86400)+3,7)</f>
        <v>3</v>
      </c>
      <c r="Z1104" s="9" t="n">
        <f aca="false">MOD(INT(E1104/3600),24)</f>
        <v>12</v>
      </c>
      <c r="AA1104" s="6" t="s">
        <v>2453</v>
      </c>
    </row>
    <row r="1105" customFormat="false" ht="15" hidden="false" customHeight="false" outlineLevel="0" collapsed="false">
      <c r="A1105" s="6" t="s">
        <v>2454</v>
      </c>
      <c r="B1105" s="6" t="s">
        <v>44</v>
      </c>
      <c r="C1105" s="6" t="s">
        <v>47</v>
      </c>
      <c r="D1105" s="6" t="s">
        <v>172</v>
      </c>
      <c r="E1105" s="6" t="n">
        <v>1785413617</v>
      </c>
      <c r="F1105" s="6" t="n">
        <v>1785413839</v>
      </c>
      <c r="G1105" s="6" t="n">
        <v>1785413632</v>
      </c>
      <c r="H1105" s="6" t="n">
        <v>1785416328</v>
      </c>
      <c r="J1105" s="6" t="n">
        <v>0</v>
      </c>
      <c r="K1105" s="6" t="n">
        <v>0</v>
      </c>
      <c r="L1105" s="9" t="n">
        <f aca="false">IF(AND(E1105&gt;=Scenario!$B$11,E1105&lt;Scenario!$B$12),1,0)</f>
        <v>1</v>
      </c>
      <c r="M1105" s="9" t="n">
        <f aca="false">IF(AND(L1105=1,ISNUMBER(F1105)),MAX(0,F1105-E1105)/60,"")</f>
        <v>3.7</v>
      </c>
      <c r="N1105" s="9" t="n">
        <f aca="false">IF(AND(L1105=1,ISNUMBER(G1105)),MAX(0,G1105-E1105)/60,"")</f>
        <v>0.25</v>
      </c>
      <c r="O1105" s="9" t="n">
        <f aca="false">IF(ISNUMBER(H1105),IF(AND(H1105&gt;=Scenario!$B$11,H1105&lt;Scenario!$B$12),1,0),0)</f>
        <v>1</v>
      </c>
      <c r="P1105" s="9" t="n">
        <f aca="false">IF(O1105=1,MAX(0,H1105-E1105)/60,"")</f>
        <v>45.1833333333333</v>
      </c>
      <c r="Q1105" s="9" t="n">
        <f aca="false">INDEX(Scenario!$B$18:$B$20,MATCH(B1105,Scenario!$A$18:$A$20,0))</f>
        <v>240</v>
      </c>
      <c r="R1105" s="9" t="n">
        <f aca="false">INDEX(Scenario!$C$18:$C$20,MATCH(B1105,Scenario!$A$18:$A$20,0))</f>
        <v>4320</v>
      </c>
      <c r="S1105" s="9" t="n">
        <f aca="false">IF(ISNUMBER(M1105),IF(M1105&lt;=Q1105,1,0),"")</f>
        <v>1</v>
      </c>
      <c r="T1105" s="9" t="n">
        <f aca="false">IF(ISNUMBER(P1105),IF(P1105&lt;=R1105,1,0),"")</f>
        <v>1</v>
      </c>
      <c r="U1105" s="9" t="n">
        <f aca="false">IF(E1105&gt;Scenario!$B$14,0,IF(OR(AND(ISNUMBER(H1105),H1105&lt;=Scenario!$B$14),AND(ISNUMBER(I1105),I1105&lt;=Scenario!$B$14)),0,1))</f>
        <v>0</v>
      </c>
      <c r="V1105" s="9" t="n">
        <f aca="false">IF(AND(U1105=1,(Scenario!$B$14-E1105)/60&gt;R1105),1,0)</f>
        <v>0</v>
      </c>
      <c r="W1105" s="9" t="n">
        <f aca="false">IF(OR(C1105=Scenario!$B$22,C1105=Scenario!$C$22),1,0)</f>
        <v>1</v>
      </c>
      <c r="X1105" s="9" t="n">
        <f aca="false">IF(ISNUMBER(I1105),1,0)</f>
        <v>0</v>
      </c>
      <c r="Y1105" s="9" t="n">
        <f aca="false">MOD(INT(E1105/86400)+3,7)</f>
        <v>3</v>
      </c>
      <c r="Z1105" s="9" t="n">
        <f aca="false">MOD(INT(E1105/3600),24)</f>
        <v>12</v>
      </c>
      <c r="AA1105" s="6" t="s">
        <v>2455</v>
      </c>
    </row>
    <row r="1106" customFormat="false" ht="15" hidden="false" customHeight="false" outlineLevel="0" collapsed="false">
      <c r="A1106" s="6" t="s">
        <v>2456</v>
      </c>
      <c r="B1106" s="6" t="s">
        <v>43</v>
      </c>
      <c r="C1106" s="6" t="s">
        <v>46</v>
      </c>
      <c r="D1106" s="6" t="s">
        <v>172</v>
      </c>
      <c r="E1106" s="6" t="n">
        <v>1785413896</v>
      </c>
      <c r="F1106" s="6" t="n">
        <v>1785414098</v>
      </c>
      <c r="G1106" s="6" t="n">
        <v>1785413942</v>
      </c>
      <c r="H1106" s="6" t="n">
        <v>1785417489</v>
      </c>
      <c r="J1106" s="6" t="n">
        <v>0</v>
      </c>
      <c r="K1106" s="6" t="n">
        <v>1</v>
      </c>
      <c r="L1106" s="9" t="n">
        <f aca="false">IF(AND(E1106&gt;=Scenario!$B$11,E1106&lt;Scenario!$B$12),1,0)</f>
        <v>1</v>
      </c>
      <c r="M1106" s="9" t="n">
        <f aca="false">IF(AND(L1106=1,ISNUMBER(F1106)),MAX(0,F1106-E1106)/60,"")</f>
        <v>3.36666666666667</v>
      </c>
      <c r="N1106" s="9" t="n">
        <f aca="false">IF(AND(L1106=1,ISNUMBER(G1106)),MAX(0,G1106-E1106)/60,"")</f>
        <v>0.766666666666667</v>
      </c>
      <c r="O1106" s="9" t="n">
        <f aca="false">IF(ISNUMBER(H1106),IF(AND(H1106&gt;=Scenario!$B$11,H1106&lt;Scenario!$B$12),1,0),0)</f>
        <v>1</v>
      </c>
      <c r="P1106" s="9" t="n">
        <f aca="false">IF(O1106=1,MAX(0,H1106-E1106)/60,"")</f>
        <v>59.8833333333333</v>
      </c>
      <c r="Q1106" s="9" t="n">
        <f aca="false">INDEX(Scenario!$B$18:$B$20,MATCH(B1106,Scenario!$A$18:$A$20,0))</f>
        <v>60</v>
      </c>
      <c r="R1106" s="9" t="n">
        <f aca="false">INDEX(Scenario!$C$18:$C$20,MATCH(B1106,Scenario!$A$18:$A$20,0))</f>
        <v>1440</v>
      </c>
      <c r="S1106" s="9" t="n">
        <f aca="false">IF(ISNUMBER(M1106),IF(M1106&lt;=Q1106,1,0),"")</f>
        <v>1</v>
      </c>
      <c r="T1106" s="9" t="n">
        <f aca="false">IF(ISNUMBER(P1106),IF(P1106&lt;=R1106,1,0),"")</f>
        <v>1</v>
      </c>
      <c r="U1106" s="9" t="n">
        <f aca="false">IF(E1106&gt;Scenario!$B$14,0,IF(OR(AND(ISNUMBER(H1106),H1106&lt;=Scenario!$B$14),AND(ISNUMBER(I1106),I1106&lt;=Scenario!$B$14)),0,1))</f>
        <v>0</v>
      </c>
      <c r="V1106" s="9" t="n">
        <f aca="false">IF(AND(U1106=1,(Scenario!$B$14-E1106)/60&gt;R1106),1,0)</f>
        <v>0</v>
      </c>
      <c r="W1106" s="9" t="n">
        <f aca="false">IF(OR(C1106=Scenario!$B$22,C1106=Scenario!$C$22),1,0)</f>
        <v>1</v>
      </c>
      <c r="X1106" s="9" t="n">
        <f aca="false">IF(ISNUMBER(I1106),1,0)</f>
        <v>0</v>
      </c>
      <c r="Y1106" s="9" t="n">
        <f aca="false">MOD(INT(E1106/86400)+3,7)</f>
        <v>3</v>
      </c>
      <c r="Z1106" s="9" t="n">
        <f aca="false">MOD(INT(E1106/3600),24)</f>
        <v>12</v>
      </c>
      <c r="AA1106" s="6" t="s">
        <v>2457</v>
      </c>
    </row>
    <row r="1107" customFormat="false" ht="15" hidden="false" customHeight="false" outlineLevel="0" collapsed="false">
      <c r="A1107" s="6" t="s">
        <v>2458</v>
      </c>
      <c r="B1107" s="6" t="s">
        <v>42</v>
      </c>
      <c r="C1107" s="6" t="s">
        <v>249</v>
      </c>
      <c r="D1107" s="6" t="s">
        <v>171</v>
      </c>
      <c r="E1107" s="6" t="n">
        <v>1785414985</v>
      </c>
      <c r="F1107" s="6" t="n">
        <v>1785415237</v>
      </c>
      <c r="G1107" s="6" t="n">
        <v>1785415001</v>
      </c>
      <c r="H1107" s="6" t="n">
        <v>1785419205</v>
      </c>
      <c r="J1107" s="6" t="n">
        <v>0</v>
      </c>
      <c r="K1107" s="6" t="n">
        <v>0</v>
      </c>
      <c r="L1107" s="9" t="n">
        <f aca="false">IF(AND(E1107&gt;=Scenario!$B$11,E1107&lt;Scenario!$B$12),1,0)</f>
        <v>1</v>
      </c>
      <c r="M1107" s="9" t="n">
        <f aca="false">IF(AND(L1107=1,ISNUMBER(F1107)),MAX(0,F1107-E1107)/60,"")</f>
        <v>4.2</v>
      </c>
      <c r="N1107" s="9" t="n">
        <f aca="false">IF(AND(L1107=1,ISNUMBER(G1107)),MAX(0,G1107-E1107)/60,"")</f>
        <v>0.266666666666667</v>
      </c>
      <c r="O1107" s="9" t="n">
        <f aca="false">IF(ISNUMBER(H1107),IF(AND(H1107&gt;=Scenario!$B$11,H1107&lt;Scenario!$B$12),1,0),0)</f>
        <v>1</v>
      </c>
      <c r="P1107" s="9" t="n">
        <f aca="false">IF(O1107=1,MAX(0,H1107-E1107)/60,"")</f>
        <v>70.3333333333333</v>
      </c>
      <c r="Q1107" s="9" t="n">
        <f aca="false">INDEX(Scenario!$B$18:$B$20,MATCH(B1107,Scenario!$A$18:$A$20,0))</f>
        <v>15</v>
      </c>
      <c r="R1107" s="9" t="n">
        <f aca="false">INDEX(Scenario!$C$18:$C$20,MATCH(B1107,Scenario!$A$18:$A$20,0))</f>
        <v>240</v>
      </c>
      <c r="S1107" s="9" t="n">
        <f aca="false">IF(ISNUMBER(M1107),IF(M1107&lt;=Q1107,1,0),"")</f>
        <v>1</v>
      </c>
      <c r="T1107" s="9" t="n">
        <f aca="false">IF(ISNUMBER(P1107),IF(P1107&lt;=R1107,1,0),"")</f>
        <v>1</v>
      </c>
      <c r="U1107" s="9" t="n">
        <f aca="false">IF(E1107&gt;Scenario!$B$14,0,IF(OR(AND(ISNUMBER(H1107),H1107&lt;=Scenario!$B$14),AND(ISNUMBER(I1107),I1107&lt;=Scenario!$B$14)),0,1))</f>
        <v>0</v>
      </c>
      <c r="V1107" s="9" t="n">
        <f aca="false">IF(AND(U1107=1,(Scenario!$B$14-E1107)/60&gt;R1107),1,0)</f>
        <v>0</v>
      </c>
      <c r="W1107" s="9" t="n">
        <f aca="false">IF(OR(C1107=Scenario!$B$22,C1107=Scenario!$C$22),1,0)</f>
        <v>0</v>
      </c>
      <c r="X1107" s="9" t="n">
        <f aca="false">IF(ISNUMBER(I1107),1,0)</f>
        <v>0</v>
      </c>
      <c r="Y1107" s="9" t="n">
        <f aca="false">MOD(INT(E1107/86400)+3,7)</f>
        <v>3</v>
      </c>
      <c r="Z1107" s="9" t="n">
        <f aca="false">MOD(INT(E1107/3600),24)</f>
        <v>12</v>
      </c>
      <c r="AA1107" s="6" t="s">
        <v>2459</v>
      </c>
    </row>
    <row r="1108" customFormat="false" ht="15" hidden="false" customHeight="false" outlineLevel="0" collapsed="false">
      <c r="A1108" s="6" t="s">
        <v>2460</v>
      </c>
      <c r="B1108" s="6" t="s">
        <v>44</v>
      </c>
      <c r="C1108" s="6" t="s">
        <v>249</v>
      </c>
      <c r="D1108" s="6" t="s">
        <v>171</v>
      </c>
      <c r="E1108" s="6" t="n">
        <v>1785416264</v>
      </c>
      <c r="F1108" s="6" t="n">
        <v>1785416532</v>
      </c>
      <c r="G1108" s="6" t="n">
        <v>1785416317</v>
      </c>
      <c r="H1108" s="6" t="n">
        <v>1785419610</v>
      </c>
      <c r="J1108" s="6" t="n">
        <v>0</v>
      </c>
      <c r="K1108" s="6" t="n">
        <v>0</v>
      </c>
      <c r="L1108" s="9" t="n">
        <f aca="false">IF(AND(E1108&gt;=Scenario!$B$11,E1108&lt;Scenario!$B$12),1,0)</f>
        <v>1</v>
      </c>
      <c r="M1108" s="9" t="n">
        <f aca="false">IF(AND(L1108=1,ISNUMBER(F1108)),MAX(0,F1108-E1108)/60,"")</f>
        <v>4.46666666666667</v>
      </c>
      <c r="N1108" s="9" t="n">
        <f aca="false">IF(AND(L1108=1,ISNUMBER(G1108)),MAX(0,G1108-E1108)/60,"")</f>
        <v>0.883333333333333</v>
      </c>
      <c r="O1108" s="9" t="n">
        <f aca="false">IF(ISNUMBER(H1108),IF(AND(H1108&gt;=Scenario!$B$11,H1108&lt;Scenario!$B$12),1,0),0)</f>
        <v>1</v>
      </c>
      <c r="P1108" s="9" t="n">
        <f aca="false">IF(O1108=1,MAX(0,H1108-E1108)/60,"")</f>
        <v>55.7666666666667</v>
      </c>
      <c r="Q1108" s="9" t="n">
        <f aca="false">INDEX(Scenario!$B$18:$B$20,MATCH(B1108,Scenario!$A$18:$A$20,0))</f>
        <v>240</v>
      </c>
      <c r="R1108" s="9" t="n">
        <f aca="false">INDEX(Scenario!$C$18:$C$20,MATCH(B1108,Scenario!$A$18:$A$20,0))</f>
        <v>4320</v>
      </c>
      <c r="S1108" s="9" t="n">
        <f aca="false">IF(ISNUMBER(M1108),IF(M1108&lt;=Q1108,1,0),"")</f>
        <v>1</v>
      </c>
      <c r="T1108" s="9" t="n">
        <f aca="false">IF(ISNUMBER(P1108),IF(P1108&lt;=R1108,1,0),"")</f>
        <v>1</v>
      </c>
      <c r="U1108" s="9" t="n">
        <f aca="false">IF(E1108&gt;Scenario!$B$14,0,IF(OR(AND(ISNUMBER(H1108),H1108&lt;=Scenario!$B$14),AND(ISNUMBER(I1108),I1108&lt;=Scenario!$B$14)),0,1))</f>
        <v>0</v>
      </c>
      <c r="V1108" s="9" t="n">
        <f aca="false">IF(AND(U1108=1,(Scenario!$B$14-E1108)/60&gt;R1108),1,0)</f>
        <v>0</v>
      </c>
      <c r="W1108" s="9" t="n">
        <f aca="false">IF(OR(C1108=Scenario!$B$22,C1108=Scenario!$C$22),1,0)</f>
        <v>0</v>
      </c>
      <c r="X1108" s="9" t="n">
        <f aca="false">IF(ISNUMBER(I1108),1,0)</f>
        <v>0</v>
      </c>
      <c r="Y1108" s="9" t="n">
        <f aca="false">MOD(INT(E1108/86400)+3,7)</f>
        <v>3</v>
      </c>
      <c r="Z1108" s="9" t="n">
        <f aca="false">MOD(INT(E1108/3600),24)</f>
        <v>12</v>
      </c>
      <c r="AA1108" s="6" t="s">
        <v>2461</v>
      </c>
    </row>
    <row r="1109" customFormat="false" ht="15" hidden="false" customHeight="false" outlineLevel="0" collapsed="false">
      <c r="A1109" s="6" t="s">
        <v>2462</v>
      </c>
      <c r="B1109" s="6" t="s">
        <v>44</v>
      </c>
      <c r="C1109" s="6" t="s">
        <v>249</v>
      </c>
      <c r="D1109" s="6" t="s">
        <v>171</v>
      </c>
      <c r="E1109" s="6" t="n">
        <v>1785416518</v>
      </c>
      <c r="F1109" s="6" t="n">
        <v>1785416644</v>
      </c>
      <c r="G1109" s="6" t="n">
        <v>1785416546</v>
      </c>
      <c r="H1109" s="6" t="n">
        <v>1785420190</v>
      </c>
      <c r="J1109" s="6" t="n">
        <v>0</v>
      </c>
      <c r="K1109" s="6" t="n">
        <v>0</v>
      </c>
      <c r="L1109" s="9" t="n">
        <f aca="false">IF(AND(E1109&gt;=Scenario!$B$11,E1109&lt;Scenario!$B$12),1,0)</f>
        <v>1</v>
      </c>
      <c r="M1109" s="9" t="n">
        <f aca="false">IF(AND(L1109=1,ISNUMBER(F1109)),MAX(0,F1109-E1109)/60,"")</f>
        <v>2.1</v>
      </c>
      <c r="N1109" s="9" t="n">
        <f aca="false">IF(AND(L1109=1,ISNUMBER(G1109)),MAX(0,G1109-E1109)/60,"")</f>
        <v>0.466666666666667</v>
      </c>
      <c r="O1109" s="9" t="n">
        <f aca="false">IF(ISNUMBER(H1109),IF(AND(H1109&gt;=Scenario!$B$11,H1109&lt;Scenario!$B$12),1,0),0)</f>
        <v>1</v>
      </c>
      <c r="P1109" s="9" t="n">
        <f aca="false">IF(O1109=1,MAX(0,H1109-E1109)/60,"")</f>
        <v>61.2</v>
      </c>
      <c r="Q1109" s="9" t="n">
        <f aca="false">INDEX(Scenario!$B$18:$B$20,MATCH(B1109,Scenario!$A$18:$A$20,0))</f>
        <v>240</v>
      </c>
      <c r="R1109" s="9" t="n">
        <f aca="false">INDEX(Scenario!$C$18:$C$20,MATCH(B1109,Scenario!$A$18:$A$20,0))</f>
        <v>4320</v>
      </c>
      <c r="S1109" s="9" t="n">
        <f aca="false">IF(ISNUMBER(M1109),IF(M1109&lt;=Q1109,1,0),"")</f>
        <v>1</v>
      </c>
      <c r="T1109" s="9" t="n">
        <f aca="false">IF(ISNUMBER(P1109),IF(P1109&lt;=R1109,1,0),"")</f>
        <v>1</v>
      </c>
      <c r="U1109" s="9" t="n">
        <f aca="false">IF(E1109&gt;Scenario!$B$14,0,IF(OR(AND(ISNUMBER(H1109),H1109&lt;=Scenario!$B$14),AND(ISNUMBER(I1109),I1109&lt;=Scenario!$B$14)),0,1))</f>
        <v>0</v>
      </c>
      <c r="V1109" s="9" t="n">
        <f aca="false">IF(AND(U1109=1,(Scenario!$B$14-E1109)/60&gt;R1109),1,0)</f>
        <v>0</v>
      </c>
      <c r="W1109" s="9" t="n">
        <f aca="false">IF(OR(C1109=Scenario!$B$22,C1109=Scenario!$C$22),1,0)</f>
        <v>0</v>
      </c>
      <c r="X1109" s="9" t="n">
        <f aca="false">IF(ISNUMBER(I1109),1,0)</f>
        <v>0</v>
      </c>
      <c r="Y1109" s="9" t="n">
        <f aca="false">MOD(INT(E1109/86400)+3,7)</f>
        <v>3</v>
      </c>
      <c r="Z1109" s="9" t="n">
        <f aca="false">MOD(INT(E1109/3600),24)</f>
        <v>13</v>
      </c>
      <c r="AA1109" s="6" t="s">
        <v>2463</v>
      </c>
    </row>
    <row r="1110" customFormat="false" ht="15" hidden="false" customHeight="false" outlineLevel="0" collapsed="false">
      <c r="A1110" s="6" t="s">
        <v>2464</v>
      </c>
      <c r="B1110" s="6" t="s">
        <v>44</v>
      </c>
      <c r="C1110" s="6" t="s">
        <v>46</v>
      </c>
      <c r="D1110" s="6" t="s">
        <v>171</v>
      </c>
      <c r="E1110" s="6" t="n">
        <v>1785417443</v>
      </c>
      <c r="F1110" s="6" t="n">
        <v>1785417730</v>
      </c>
      <c r="G1110" s="6" t="n">
        <v>1785417494</v>
      </c>
      <c r="H1110" s="6" t="n">
        <v>1785428949</v>
      </c>
      <c r="J1110" s="6" t="n">
        <v>0</v>
      </c>
      <c r="K1110" s="6" t="n">
        <v>0</v>
      </c>
      <c r="L1110" s="9" t="n">
        <f aca="false">IF(AND(E1110&gt;=Scenario!$B$11,E1110&lt;Scenario!$B$12),1,0)</f>
        <v>1</v>
      </c>
      <c r="M1110" s="9" t="n">
        <f aca="false">IF(AND(L1110=1,ISNUMBER(F1110)),MAX(0,F1110-E1110)/60,"")</f>
        <v>4.78333333333333</v>
      </c>
      <c r="N1110" s="9" t="n">
        <f aca="false">IF(AND(L1110=1,ISNUMBER(G1110)),MAX(0,G1110-E1110)/60,"")</f>
        <v>0.85</v>
      </c>
      <c r="O1110" s="9" t="n">
        <f aca="false">IF(ISNUMBER(H1110),IF(AND(H1110&gt;=Scenario!$B$11,H1110&lt;Scenario!$B$12),1,0),0)</f>
        <v>1</v>
      </c>
      <c r="P1110" s="9" t="n">
        <f aca="false">IF(O1110=1,MAX(0,H1110-E1110)/60,"")</f>
        <v>191.766666666667</v>
      </c>
      <c r="Q1110" s="9" t="n">
        <f aca="false">INDEX(Scenario!$B$18:$B$20,MATCH(B1110,Scenario!$A$18:$A$20,0))</f>
        <v>240</v>
      </c>
      <c r="R1110" s="9" t="n">
        <f aca="false">INDEX(Scenario!$C$18:$C$20,MATCH(B1110,Scenario!$A$18:$A$20,0))</f>
        <v>4320</v>
      </c>
      <c r="S1110" s="9" t="n">
        <f aca="false">IF(ISNUMBER(M1110),IF(M1110&lt;=Q1110,1,0),"")</f>
        <v>1</v>
      </c>
      <c r="T1110" s="9" t="n">
        <f aca="false">IF(ISNUMBER(P1110),IF(P1110&lt;=R1110,1,0),"")</f>
        <v>1</v>
      </c>
      <c r="U1110" s="9" t="n">
        <f aca="false">IF(E1110&gt;Scenario!$B$14,0,IF(OR(AND(ISNUMBER(H1110),H1110&lt;=Scenario!$B$14),AND(ISNUMBER(I1110),I1110&lt;=Scenario!$B$14)),0,1))</f>
        <v>0</v>
      </c>
      <c r="V1110" s="9" t="n">
        <f aca="false">IF(AND(U1110=1,(Scenario!$B$14-E1110)/60&gt;R1110),1,0)</f>
        <v>0</v>
      </c>
      <c r="W1110" s="9" t="n">
        <f aca="false">IF(OR(C1110=Scenario!$B$22,C1110=Scenario!$C$22),1,0)</f>
        <v>1</v>
      </c>
      <c r="X1110" s="9" t="n">
        <f aca="false">IF(ISNUMBER(I1110),1,0)</f>
        <v>0</v>
      </c>
      <c r="Y1110" s="9" t="n">
        <f aca="false">MOD(INT(E1110/86400)+3,7)</f>
        <v>3</v>
      </c>
      <c r="Z1110" s="9" t="n">
        <f aca="false">MOD(INT(E1110/3600),24)</f>
        <v>13</v>
      </c>
      <c r="AA1110" s="6" t="s">
        <v>2465</v>
      </c>
    </row>
    <row r="1111" customFormat="false" ht="15" hidden="false" customHeight="false" outlineLevel="0" collapsed="false">
      <c r="A1111" s="6" t="s">
        <v>2466</v>
      </c>
      <c r="B1111" s="6" t="s">
        <v>43</v>
      </c>
      <c r="C1111" s="6" t="s">
        <v>46</v>
      </c>
      <c r="D1111" s="6" t="s">
        <v>172</v>
      </c>
      <c r="E1111" s="6" t="n">
        <v>1785417850</v>
      </c>
      <c r="F1111" s="6" t="n">
        <v>1785418040</v>
      </c>
      <c r="G1111" s="6" t="n">
        <v>1785417892</v>
      </c>
      <c r="H1111" s="6" t="n">
        <v>1785420798</v>
      </c>
      <c r="J1111" s="6" t="n">
        <v>0</v>
      </c>
      <c r="K1111" s="6" t="n">
        <v>0</v>
      </c>
      <c r="L1111" s="9" t="n">
        <f aca="false">IF(AND(E1111&gt;=Scenario!$B$11,E1111&lt;Scenario!$B$12),1,0)</f>
        <v>1</v>
      </c>
      <c r="M1111" s="9" t="n">
        <f aca="false">IF(AND(L1111=1,ISNUMBER(F1111)),MAX(0,F1111-E1111)/60,"")</f>
        <v>3.16666666666667</v>
      </c>
      <c r="N1111" s="9" t="n">
        <f aca="false">IF(AND(L1111=1,ISNUMBER(G1111)),MAX(0,G1111-E1111)/60,"")</f>
        <v>0.7</v>
      </c>
      <c r="O1111" s="9" t="n">
        <f aca="false">IF(ISNUMBER(H1111),IF(AND(H1111&gt;=Scenario!$B$11,H1111&lt;Scenario!$B$12),1,0),0)</f>
        <v>1</v>
      </c>
      <c r="P1111" s="9" t="n">
        <f aca="false">IF(O1111=1,MAX(0,H1111-E1111)/60,"")</f>
        <v>49.1333333333333</v>
      </c>
      <c r="Q1111" s="9" t="n">
        <f aca="false">INDEX(Scenario!$B$18:$B$20,MATCH(B1111,Scenario!$A$18:$A$20,0))</f>
        <v>60</v>
      </c>
      <c r="R1111" s="9" t="n">
        <f aca="false">INDEX(Scenario!$C$18:$C$20,MATCH(B1111,Scenario!$A$18:$A$20,0))</f>
        <v>1440</v>
      </c>
      <c r="S1111" s="9" t="n">
        <f aca="false">IF(ISNUMBER(M1111),IF(M1111&lt;=Q1111,1,0),"")</f>
        <v>1</v>
      </c>
      <c r="T1111" s="9" t="n">
        <f aca="false">IF(ISNUMBER(P1111),IF(P1111&lt;=R1111,1,0),"")</f>
        <v>1</v>
      </c>
      <c r="U1111" s="9" t="n">
        <f aca="false">IF(E1111&gt;Scenario!$B$14,0,IF(OR(AND(ISNUMBER(H1111),H1111&lt;=Scenario!$B$14),AND(ISNUMBER(I1111),I1111&lt;=Scenario!$B$14)),0,1))</f>
        <v>0</v>
      </c>
      <c r="V1111" s="9" t="n">
        <f aca="false">IF(AND(U1111=1,(Scenario!$B$14-E1111)/60&gt;R1111),1,0)</f>
        <v>0</v>
      </c>
      <c r="W1111" s="9" t="n">
        <f aca="false">IF(OR(C1111=Scenario!$B$22,C1111=Scenario!$C$22),1,0)</f>
        <v>1</v>
      </c>
      <c r="X1111" s="9" t="n">
        <f aca="false">IF(ISNUMBER(I1111),1,0)</f>
        <v>0</v>
      </c>
      <c r="Y1111" s="9" t="n">
        <f aca="false">MOD(INT(E1111/86400)+3,7)</f>
        <v>3</v>
      </c>
      <c r="Z1111" s="9" t="n">
        <f aca="false">MOD(INT(E1111/3600),24)</f>
        <v>13</v>
      </c>
      <c r="AA1111" s="6" t="s">
        <v>2467</v>
      </c>
    </row>
    <row r="1112" customFormat="false" ht="15" hidden="false" customHeight="false" outlineLevel="0" collapsed="false">
      <c r="A1112" s="6" t="s">
        <v>2468</v>
      </c>
      <c r="B1112" s="6" t="s">
        <v>43</v>
      </c>
      <c r="C1112" s="6" t="s">
        <v>46</v>
      </c>
      <c r="D1112" s="6" t="s">
        <v>171</v>
      </c>
      <c r="E1112" s="6" t="n">
        <v>1785418414</v>
      </c>
      <c r="I1112" s="6" t="n">
        <v>1785418915</v>
      </c>
      <c r="J1112" s="6" t="n">
        <v>0</v>
      </c>
      <c r="K1112" s="6" t="n">
        <v>0</v>
      </c>
      <c r="L1112" s="9" t="n">
        <f aca="false">IF(AND(E1112&gt;=Scenario!$B$11,E1112&lt;Scenario!$B$12),1,0)</f>
        <v>1</v>
      </c>
      <c r="M1112" s="0" t="str">
        <f aca="false">IF(AND(L1112=1,ISNUMBER(F1112)),MAX(0,F1112-E1112)/60,"")</f>
        <v/>
      </c>
      <c r="N1112" s="0" t="str">
        <f aca="false">IF(AND(L1112=1,ISNUMBER(G1112)),MAX(0,G1112-E1112)/60,"")</f>
        <v/>
      </c>
      <c r="O1112" s="9" t="n">
        <f aca="false">IF(ISNUMBER(H1112),IF(AND(H1112&gt;=Scenario!$B$11,H1112&lt;Scenario!$B$12),1,0),0)</f>
        <v>0</v>
      </c>
      <c r="P1112" s="0" t="str">
        <f aca="false">IF(O1112=1,MAX(0,H1112-E1112)/60,"")</f>
        <v/>
      </c>
      <c r="Q1112" s="9" t="n">
        <f aca="false">INDEX(Scenario!$B$18:$B$20,MATCH(B1112,Scenario!$A$18:$A$20,0))</f>
        <v>60</v>
      </c>
      <c r="R1112" s="9" t="n">
        <f aca="false">INDEX(Scenario!$C$18:$C$20,MATCH(B1112,Scenario!$A$18:$A$20,0))</f>
        <v>1440</v>
      </c>
      <c r="S1112" s="0" t="str">
        <f aca="false">IF(ISNUMBER(M1112),IF(M1112&lt;=Q1112,1,0),"")</f>
        <v/>
      </c>
      <c r="T1112" s="0" t="str">
        <f aca="false">IF(ISNUMBER(P1112),IF(P1112&lt;=R1112,1,0),"")</f>
        <v/>
      </c>
      <c r="U1112" s="9" t="n">
        <f aca="false">IF(E1112&gt;Scenario!$B$14,0,IF(OR(AND(ISNUMBER(H1112),H1112&lt;=Scenario!$B$14),AND(ISNUMBER(I1112),I1112&lt;=Scenario!$B$14)),0,1))</f>
        <v>0</v>
      </c>
      <c r="V1112" s="9" t="n">
        <f aca="false">IF(AND(U1112=1,(Scenario!$B$14-E1112)/60&gt;R1112),1,0)</f>
        <v>0</v>
      </c>
      <c r="W1112" s="9" t="n">
        <f aca="false">IF(OR(C1112=Scenario!$B$22,C1112=Scenario!$C$22),1,0)</f>
        <v>1</v>
      </c>
      <c r="X1112" s="9" t="n">
        <f aca="false">IF(ISNUMBER(I1112),1,0)</f>
        <v>1</v>
      </c>
      <c r="Y1112" s="9" t="n">
        <f aca="false">MOD(INT(E1112/86400)+3,7)</f>
        <v>3</v>
      </c>
      <c r="Z1112" s="9" t="n">
        <f aca="false">MOD(INT(E1112/3600),24)</f>
        <v>13</v>
      </c>
      <c r="AA1112" s="6" t="s">
        <v>2469</v>
      </c>
    </row>
    <row r="1113" customFormat="false" ht="15" hidden="false" customHeight="false" outlineLevel="0" collapsed="false">
      <c r="A1113" s="6" t="s">
        <v>2470</v>
      </c>
      <c r="B1113" s="6" t="s">
        <v>44</v>
      </c>
      <c r="C1113" s="6" t="s">
        <v>288</v>
      </c>
      <c r="D1113" s="6" t="s">
        <v>172</v>
      </c>
      <c r="E1113" s="6" t="n">
        <v>1785419145</v>
      </c>
      <c r="F1113" s="6" t="n">
        <v>1785419383</v>
      </c>
      <c r="G1113" s="6" t="n">
        <v>1785419205</v>
      </c>
      <c r="H1113" s="6" t="n">
        <v>1785420325</v>
      </c>
      <c r="J1113" s="6" t="n">
        <v>0</v>
      </c>
      <c r="K1113" s="6" t="n">
        <v>0</v>
      </c>
      <c r="L1113" s="9" t="n">
        <f aca="false">IF(AND(E1113&gt;=Scenario!$B$11,E1113&lt;Scenario!$B$12),1,0)</f>
        <v>1</v>
      </c>
      <c r="M1113" s="9" t="n">
        <f aca="false">IF(AND(L1113=1,ISNUMBER(F1113)),MAX(0,F1113-E1113)/60,"")</f>
        <v>3.96666666666667</v>
      </c>
      <c r="N1113" s="9" t="n">
        <f aca="false">IF(AND(L1113=1,ISNUMBER(G1113)),MAX(0,G1113-E1113)/60,"")</f>
        <v>1</v>
      </c>
      <c r="O1113" s="9" t="n">
        <f aca="false">IF(ISNUMBER(H1113),IF(AND(H1113&gt;=Scenario!$B$11,H1113&lt;Scenario!$B$12),1,0),0)</f>
        <v>1</v>
      </c>
      <c r="P1113" s="9" t="n">
        <f aca="false">IF(O1113=1,MAX(0,H1113-E1113)/60,"")</f>
        <v>19.6666666666667</v>
      </c>
      <c r="Q1113" s="9" t="n">
        <f aca="false">INDEX(Scenario!$B$18:$B$20,MATCH(B1113,Scenario!$A$18:$A$20,0))</f>
        <v>240</v>
      </c>
      <c r="R1113" s="9" t="n">
        <f aca="false">INDEX(Scenario!$C$18:$C$20,MATCH(B1113,Scenario!$A$18:$A$20,0))</f>
        <v>4320</v>
      </c>
      <c r="S1113" s="9" t="n">
        <f aca="false">IF(ISNUMBER(M1113),IF(M1113&lt;=Q1113,1,0),"")</f>
        <v>1</v>
      </c>
      <c r="T1113" s="9" t="n">
        <f aca="false">IF(ISNUMBER(P1113),IF(P1113&lt;=R1113,1,0),"")</f>
        <v>1</v>
      </c>
      <c r="U1113" s="9" t="n">
        <f aca="false">IF(E1113&gt;Scenario!$B$14,0,IF(OR(AND(ISNUMBER(H1113),H1113&lt;=Scenario!$B$14),AND(ISNUMBER(I1113),I1113&lt;=Scenario!$B$14)),0,1))</f>
        <v>0</v>
      </c>
      <c r="V1113" s="9" t="n">
        <f aca="false">IF(AND(U1113=1,(Scenario!$B$14-E1113)/60&gt;R1113),1,0)</f>
        <v>0</v>
      </c>
      <c r="W1113" s="9" t="n">
        <f aca="false">IF(OR(C1113=Scenario!$B$22,C1113=Scenario!$C$22),1,0)</f>
        <v>0</v>
      </c>
      <c r="X1113" s="9" t="n">
        <f aca="false">IF(ISNUMBER(I1113),1,0)</f>
        <v>0</v>
      </c>
      <c r="Y1113" s="9" t="n">
        <f aca="false">MOD(INT(E1113/86400)+3,7)</f>
        <v>3</v>
      </c>
      <c r="Z1113" s="9" t="n">
        <f aca="false">MOD(INT(E1113/3600),24)</f>
        <v>13</v>
      </c>
      <c r="AA1113" s="6" t="s">
        <v>2471</v>
      </c>
    </row>
    <row r="1114" customFormat="false" ht="15" hidden="false" customHeight="false" outlineLevel="0" collapsed="false">
      <c r="A1114" s="6" t="s">
        <v>2472</v>
      </c>
      <c r="B1114" s="6" t="s">
        <v>43</v>
      </c>
      <c r="C1114" s="6" t="s">
        <v>46</v>
      </c>
      <c r="D1114" s="6" t="s">
        <v>170</v>
      </c>
      <c r="E1114" s="6" t="n">
        <v>1785420204</v>
      </c>
      <c r="F1114" s="6" t="n">
        <v>1785420470</v>
      </c>
      <c r="G1114" s="6" t="n">
        <v>1785420341</v>
      </c>
      <c r="H1114" s="6" t="n">
        <v>1785422361</v>
      </c>
      <c r="J1114" s="6" t="n">
        <v>0</v>
      </c>
      <c r="K1114" s="6" t="n">
        <v>0</v>
      </c>
      <c r="L1114" s="9" t="n">
        <f aca="false">IF(AND(E1114&gt;=Scenario!$B$11,E1114&lt;Scenario!$B$12),1,0)</f>
        <v>1</v>
      </c>
      <c r="M1114" s="9" t="n">
        <f aca="false">IF(AND(L1114=1,ISNUMBER(F1114)),MAX(0,F1114-E1114)/60,"")</f>
        <v>4.43333333333333</v>
      </c>
      <c r="N1114" s="9" t="n">
        <f aca="false">IF(AND(L1114=1,ISNUMBER(G1114)),MAX(0,G1114-E1114)/60,"")</f>
        <v>2.28333333333333</v>
      </c>
      <c r="O1114" s="9" t="n">
        <f aca="false">IF(ISNUMBER(H1114),IF(AND(H1114&gt;=Scenario!$B$11,H1114&lt;Scenario!$B$12),1,0),0)</f>
        <v>1</v>
      </c>
      <c r="P1114" s="9" t="n">
        <f aca="false">IF(O1114=1,MAX(0,H1114-E1114)/60,"")</f>
        <v>35.95</v>
      </c>
      <c r="Q1114" s="9" t="n">
        <f aca="false">INDEX(Scenario!$B$18:$B$20,MATCH(B1114,Scenario!$A$18:$A$20,0))</f>
        <v>60</v>
      </c>
      <c r="R1114" s="9" t="n">
        <f aca="false">INDEX(Scenario!$C$18:$C$20,MATCH(B1114,Scenario!$A$18:$A$20,0))</f>
        <v>1440</v>
      </c>
      <c r="S1114" s="9" t="n">
        <f aca="false">IF(ISNUMBER(M1114),IF(M1114&lt;=Q1114,1,0),"")</f>
        <v>1</v>
      </c>
      <c r="T1114" s="9" t="n">
        <f aca="false">IF(ISNUMBER(P1114),IF(P1114&lt;=R1114,1,0),"")</f>
        <v>1</v>
      </c>
      <c r="U1114" s="9" t="n">
        <f aca="false">IF(E1114&gt;Scenario!$B$14,0,IF(OR(AND(ISNUMBER(H1114),H1114&lt;=Scenario!$B$14),AND(ISNUMBER(I1114),I1114&lt;=Scenario!$B$14)),0,1))</f>
        <v>0</v>
      </c>
      <c r="V1114" s="9" t="n">
        <f aca="false">IF(AND(U1114=1,(Scenario!$B$14-E1114)/60&gt;R1114),1,0)</f>
        <v>0</v>
      </c>
      <c r="W1114" s="9" t="n">
        <f aca="false">IF(OR(C1114=Scenario!$B$22,C1114=Scenario!$C$22),1,0)</f>
        <v>1</v>
      </c>
      <c r="X1114" s="9" t="n">
        <f aca="false">IF(ISNUMBER(I1114),1,0)</f>
        <v>0</v>
      </c>
      <c r="Y1114" s="9" t="n">
        <f aca="false">MOD(INT(E1114/86400)+3,7)</f>
        <v>3</v>
      </c>
      <c r="Z1114" s="9" t="n">
        <f aca="false">MOD(INT(E1114/3600),24)</f>
        <v>14</v>
      </c>
      <c r="AA1114" s="6" t="s">
        <v>2473</v>
      </c>
    </row>
    <row r="1115" customFormat="false" ht="15" hidden="false" customHeight="false" outlineLevel="0" collapsed="false">
      <c r="A1115" s="6" t="s">
        <v>2474</v>
      </c>
      <c r="B1115" s="6" t="s">
        <v>44</v>
      </c>
      <c r="C1115" s="6" t="s">
        <v>46</v>
      </c>
      <c r="D1115" s="6" t="s">
        <v>172</v>
      </c>
      <c r="E1115" s="6" t="n">
        <v>1785420387</v>
      </c>
      <c r="F1115" s="6" t="n">
        <v>1785420569</v>
      </c>
      <c r="G1115" s="6" t="n">
        <v>1785420445</v>
      </c>
      <c r="H1115" s="6" t="n">
        <v>1785422116</v>
      </c>
      <c r="J1115" s="6" t="n">
        <v>0</v>
      </c>
      <c r="K1115" s="6" t="n">
        <v>0</v>
      </c>
      <c r="L1115" s="9" t="n">
        <f aca="false">IF(AND(E1115&gt;=Scenario!$B$11,E1115&lt;Scenario!$B$12),1,0)</f>
        <v>1</v>
      </c>
      <c r="M1115" s="9" t="n">
        <f aca="false">IF(AND(L1115=1,ISNUMBER(F1115)),MAX(0,F1115-E1115)/60,"")</f>
        <v>3.03333333333333</v>
      </c>
      <c r="N1115" s="9" t="n">
        <f aca="false">IF(AND(L1115=1,ISNUMBER(G1115)),MAX(0,G1115-E1115)/60,"")</f>
        <v>0.966666666666667</v>
      </c>
      <c r="O1115" s="9" t="n">
        <f aca="false">IF(ISNUMBER(H1115),IF(AND(H1115&gt;=Scenario!$B$11,H1115&lt;Scenario!$B$12),1,0),0)</f>
        <v>1</v>
      </c>
      <c r="P1115" s="9" t="n">
        <f aca="false">IF(O1115=1,MAX(0,H1115-E1115)/60,"")</f>
        <v>28.8166666666667</v>
      </c>
      <c r="Q1115" s="9" t="n">
        <f aca="false">INDEX(Scenario!$B$18:$B$20,MATCH(B1115,Scenario!$A$18:$A$20,0))</f>
        <v>240</v>
      </c>
      <c r="R1115" s="9" t="n">
        <f aca="false">INDEX(Scenario!$C$18:$C$20,MATCH(B1115,Scenario!$A$18:$A$20,0))</f>
        <v>4320</v>
      </c>
      <c r="S1115" s="9" t="n">
        <f aca="false">IF(ISNUMBER(M1115),IF(M1115&lt;=Q1115,1,0),"")</f>
        <v>1</v>
      </c>
      <c r="T1115" s="9" t="n">
        <f aca="false">IF(ISNUMBER(P1115),IF(P1115&lt;=R1115,1,0),"")</f>
        <v>1</v>
      </c>
      <c r="U1115" s="9" t="n">
        <f aca="false">IF(E1115&gt;Scenario!$B$14,0,IF(OR(AND(ISNUMBER(H1115),H1115&lt;=Scenario!$B$14),AND(ISNUMBER(I1115),I1115&lt;=Scenario!$B$14)),0,1))</f>
        <v>0</v>
      </c>
      <c r="V1115" s="9" t="n">
        <f aca="false">IF(AND(U1115=1,(Scenario!$B$14-E1115)/60&gt;R1115),1,0)</f>
        <v>0</v>
      </c>
      <c r="W1115" s="9" t="n">
        <f aca="false">IF(OR(C1115=Scenario!$B$22,C1115=Scenario!$C$22),1,0)</f>
        <v>1</v>
      </c>
      <c r="X1115" s="9" t="n">
        <f aca="false">IF(ISNUMBER(I1115),1,0)</f>
        <v>0</v>
      </c>
      <c r="Y1115" s="9" t="n">
        <f aca="false">MOD(INT(E1115/86400)+3,7)</f>
        <v>3</v>
      </c>
      <c r="Z1115" s="9" t="n">
        <f aca="false">MOD(INT(E1115/3600),24)</f>
        <v>14</v>
      </c>
      <c r="AA1115" s="6" t="s">
        <v>2475</v>
      </c>
    </row>
    <row r="1116" customFormat="false" ht="15" hidden="false" customHeight="false" outlineLevel="0" collapsed="false">
      <c r="A1116" s="6" t="s">
        <v>2476</v>
      </c>
      <c r="B1116" s="6" t="s">
        <v>44</v>
      </c>
      <c r="C1116" s="6" t="s">
        <v>288</v>
      </c>
      <c r="D1116" s="6" t="s">
        <v>171</v>
      </c>
      <c r="E1116" s="6" t="n">
        <v>1785420623</v>
      </c>
      <c r="F1116" s="6" t="n">
        <v>1785421689</v>
      </c>
      <c r="G1116" s="6" t="n">
        <v>1785421454</v>
      </c>
      <c r="H1116" s="6" t="n">
        <v>1785424108</v>
      </c>
      <c r="J1116" s="6" t="n">
        <v>0</v>
      </c>
      <c r="K1116" s="6" t="n">
        <v>0</v>
      </c>
      <c r="L1116" s="9" t="n">
        <f aca="false">IF(AND(E1116&gt;=Scenario!$B$11,E1116&lt;Scenario!$B$12),1,0)</f>
        <v>1</v>
      </c>
      <c r="M1116" s="9" t="n">
        <f aca="false">IF(AND(L1116=1,ISNUMBER(F1116)),MAX(0,F1116-E1116)/60,"")</f>
        <v>17.7666666666667</v>
      </c>
      <c r="N1116" s="9" t="n">
        <f aca="false">IF(AND(L1116=1,ISNUMBER(G1116)),MAX(0,G1116-E1116)/60,"")</f>
        <v>13.85</v>
      </c>
      <c r="O1116" s="9" t="n">
        <f aca="false">IF(ISNUMBER(H1116),IF(AND(H1116&gt;=Scenario!$B$11,H1116&lt;Scenario!$B$12),1,0),0)</f>
        <v>1</v>
      </c>
      <c r="P1116" s="9" t="n">
        <f aca="false">IF(O1116=1,MAX(0,H1116-E1116)/60,"")</f>
        <v>58.0833333333333</v>
      </c>
      <c r="Q1116" s="9" t="n">
        <f aca="false">INDEX(Scenario!$B$18:$B$20,MATCH(B1116,Scenario!$A$18:$A$20,0))</f>
        <v>240</v>
      </c>
      <c r="R1116" s="9" t="n">
        <f aca="false">INDEX(Scenario!$C$18:$C$20,MATCH(B1116,Scenario!$A$18:$A$20,0))</f>
        <v>4320</v>
      </c>
      <c r="S1116" s="9" t="n">
        <f aca="false">IF(ISNUMBER(M1116),IF(M1116&lt;=Q1116,1,0),"")</f>
        <v>1</v>
      </c>
      <c r="T1116" s="9" t="n">
        <f aca="false">IF(ISNUMBER(P1116),IF(P1116&lt;=R1116,1,0),"")</f>
        <v>1</v>
      </c>
      <c r="U1116" s="9" t="n">
        <f aca="false">IF(E1116&gt;Scenario!$B$14,0,IF(OR(AND(ISNUMBER(H1116),H1116&lt;=Scenario!$B$14),AND(ISNUMBER(I1116),I1116&lt;=Scenario!$B$14)),0,1))</f>
        <v>0</v>
      </c>
      <c r="V1116" s="9" t="n">
        <f aca="false">IF(AND(U1116=1,(Scenario!$B$14-E1116)/60&gt;R1116),1,0)</f>
        <v>0</v>
      </c>
      <c r="W1116" s="9" t="n">
        <f aca="false">IF(OR(C1116=Scenario!$B$22,C1116=Scenario!$C$22),1,0)</f>
        <v>0</v>
      </c>
      <c r="X1116" s="9" t="n">
        <f aca="false">IF(ISNUMBER(I1116),1,0)</f>
        <v>0</v>
      </c>
      <c r="Y1116" s="9" t="n">
        <f aca="false">MOD(INT(E1116/86400)+3,7)</f>
        <v>3</v>
      </c>
      <c r="Z1116" s="9" t="n">
        <f aca="false">MOD(INT(E1116/3600),24)</f>
        <v>14</v>
      </c>
      <c r="AA1116" s="6" t="s">
        <v>2477</v>
      </c>
    </row>
    <row r="1117" customFormat="false" ht="15" hidden="false" customHeight="false" outlineLevel="0" collapsed="false">
      <c r="A1117" s="6" t="s">
        <v>2478</v>
      </c>
      <c r="B1117" s="6" t="s">
        <v>44</v>
      </c>
      <c r="C1117" s="6" t="s">
        <v>46</v>
      </c>
      <c r="D1117" s="6" t="s">
        <v>170</v>
      </c>
      <c r="E1117" s="6" t="n">
        <v>1785421393</v>
      </c>
      <c r="F1117" s="6" t="n">
        <v>1785422221</v>
      </c>
      <c r="G1117" s="6" t="n">
        <v>1785422045</v>
      </c>
      <c r="H1117" s="6" t="n">
        <v>1785425812</v>
      </c>
      <c r="J1117" s="6" t="n">
        <v>0</v>
      </c>
      <c r="K1117" s="6" t="n">
        <v>0</v>
      </c>
      <c r="L1117" s="9" t="n">
        <f aca="false">IF(AND(E1117&gt;=Scenario!$B$11,E1117&lt;Scenario!$B$12),1,0)</f>
        <v>1</v>
      </c>
      <c r="M1117" s="9" t="n">
        <f aca="false">IF(AND(L1117=1,ISNUMBER(F1117)),MAX(0,F1117-E1117)/60,"")</f>
        <v>13.8</v>
      </c>
      <c r="N1117" s="9" t="n">
        <f aca="false">IF(AND(L1117=1,ISNUMBER(G1117)),MAX(0,G1117-E1117)/60,"")</f>
        <v>10.8666666666667</v>
      </c>
      <c r="O1117" s="9" t="n">
        <f aca="false">IF(ISNUMBER(H1117),IF(AND(H1117&gt;=Scenario!$B$11,H1117&lt;Scenario!$B$12),1,0),0)</f>
        <v>1</v>
      </c>
      <c r="P1117" s="9" t="n">
        <f aca="false">IF(O1117=1,MAX(0,H1117-E1117)/60,"")</f>
        <v>73.65</v>
      </c>
      <c r="Q1117" s="9" t="n">
        <f aca="false">INDEX(Scenario!$B$18:$B$20,MATCH(B1117,Scenario!$A$18:$A$20,0))</f>
        <v>240</v>
      </c>
      <c r="R1117" s="9" t="n">
        <f aca="false">INDEX(Scenario!$C$18:$C$20,MATCH(B1117,Scenario!$A$18:$A$20,0))</f>
        <v>4320</v>
      </c>
      <c r="S1117" s="9" t="n">
        <f aca="false">IF(ISNUMBER(M1117),IF(M1117&lt;=Q1117,1,0),"")</f>
        <v>1</v>
      </c>
      <c r="T1117" s="9" t="n">
        <f aca="false">IF(ISNUMBER(P1117),IF(P1117&lt;=R1117,1,0),"")</f>
        <v>1</v>
      </c>
      <c r="U1117" s="9" t="n">
        <f aca="false">IF(E1117&gt;Scenario!$B$14,0,IF(OR(AND(ISNUMBER(H1117),H1117&lt;=Scenario!$B$14),AND(ISNUMBER(I1117),I1117&lt;=Scenario!$B$14)),0,1))</f>
        <v>0</v>
      </c>
      <c r="V1117" s="9" t="n">
        <f aca="false">IF(AND(U1117=1,(Scenario!$B$14-E1117)/60&gt;R1117),1,0)</f>
        <v>0</v>
      </c>
      <c r="W1117" s="9" t="n">
        <f aca="false">IF(OR(C1117=Scenario!$B$22,C1117=Scenario!$C$22),1,0)</f>
        <v>1</v>
      </c>
      <c r="X1117" s="9" t="n">
        <f aca="false">IF(ISNUMBER(I1117),1,0)</f>
        <v>0</v>
      </c>
      <c r="Y1117" s="9" t="n">
        <f aca="false">MOD(INT(E1117/86400)+3,7)</f>
        <v>3</v>
      </c>
      <c r="Z1117" s="9" t="n">
        <f aca="false">MOD(INT(E1117/3600),24)</f>
        <v>14</v>
      </c>
      <c r="AA1117" s="6" t="s">
        <v>2479</v>
      </c>
    </row>
    <row r="1118" customFormat="false" ht="15" hidden="false" customHeight="false" outlineLevel="0" collapsed="false">
      <c r="A1118" s="6" t="s">
        <v>2480</v>
      </c>
      <c r="B1118" s="6" t="s">
        <v>43</v>
      </c>
      <c r="C1118" s="6" t="s">
        <v>249</v>
      </c>
      <c r="D1118" s="6" t="s">
        <v>171</v>
      </c>
      <c r="E1118" s="6" t="n">
        <v>1785422734</v>
      </c>
      <c r="F1118" s="6" t="n">
        <v>1785422893</v>
      </c>
      <c r="G1118" s="6" t="n">
        <v>1785422779</v>
      </c>
      <c r="H1118" s="6" t="n">
        <v>1785424753</v>
      </c>
      <c r="J1118" s="6" t="n">
        <v>0</v>
      </c>
      <c r="K1118" s="6" t="n">
        <v>0</v>
      </c>
      <c r="L1118" s="9" t="n">
        <f aca="false">IF(AND(E1118&gt;=Scenario!$B$11,E1118&lt;Scenario!$B$12),1,0)</f>
        <v>1</v>
      </c>
      <c r="M1118" s="9" t="n">
        <f aca="false">IF(AND(L1118=1,ISNUMBER(F1118)),MAX(0,F1118-E1118)/60,"")</f>
        <v>2.65</v>
      </c>
      <c r="N1118" s="9" t="n">
        <f aca="false">IF(AND(L1118=1,ISNUMBER(G1118)),MAX(0,G1118-E1118)/60,"")</f>
        <v>0.75</v>
      </c>
      <c r="O1118" s="9" t="n">
        <f aca="false">IF(ISNUMBER(H1118),IF(AND(H1118&gt;=Scenario!$B$11,H1118&lt;Scenario!$B$12),1,0),0)</f>
        <v>1</v>
      </c>
      <c r="P1118" s="9" t="n">
        <f aca="false">IF(O1118=1,MAX(0,H1118-E1118)/60,"")</f>
        <v>33.65</v>
      </c>
      <c r="Q1118" s="9" t="n">
        <f aca="false">INDEX(Scenario!$B$18:$B$20,MATCH(B1118,Scenario!$A$18:$A$20,0))</f>
        <v>60</v>
      </c>
      <c r="R1118" s="9" t="n">
        <f aca="false">INDEX(Scenario!$C$18:$C$20,MATCH(B1118,Scenario!$A$18:$A$20,0))</f>
        <v>1440</v>
      </c>
      <c r="S1118" s="9" t="n">
        <f aca="false">IF(ISNUMBER(M1118),IF(M1118&lt;=Q1118,1,0),"")</f>
        <v>1</v>
      </c>
      <c r="T1118" s="9" t="n">
        <f aca="false">IF(ISNUMBER(P1118),IF(P1118&lt;=R1118,1,0),"")</f>
        <v>1</v>
      </c>
      <c r="U1118" s="9" t="n">
        <f aca="false">IF(E1118&gt;Scenario!$B$14,0,IF(OR(AND(ISNUMBER(H1118),H1118&lt;=Scenario!$B$14),AND(ISNUMBER(I1118),I1118&lt;=Scenario!$B$14)),0,1))</f>
        <v>0</v>
      </c>
      <c r="V1118" s="9" t="n">
        <f aca="false">IF(AND(U1118=1,(Scenario!$B$14-E1118)/60&gt;R1118),1,0)</f>
        <v>0</v>
      </c>
      <c r="W1118" s="9" t="n">
        <f aca="false">IF(OR(C1118=Scenario!$B$22,C1118=Scenario!$C$22),1,0)</f>
        <v>0</v>
      </c>
      <c r="X1118" s="9" t="n">
        <f aca="false">IF(ISNUMBER(I1118),1,0)</f>
        <v>0</v>
      </c>
      <c r="Y1118" s="9" t="n">
        <f aca="false">MOD(INT(E1118/86400)+3,7)</f>
        <v>3</v>
      </c>
      <c r="Z1118" s="9" t="n">
        <f aca="false">MOD(INT(E1118/3600),24)</f>
        <v>14</v>
      </c>
      <c r="AA1118" s="6" t="s">
        <v>2481</v>
      </c>
    </row>
    <row r="1119" customFormat="false" ht="15" hidden="false" customHeight="false" outlineLevel="0" collapsed="false">
      <c r="A1119" s="6" t="s">
        <v>2482</v>
      </c>
      <c r="B1119" s="6" t="s">
        <v>43</v>
      </c>
      <c r="C1119" s="6" t="s">
        <v>249</v>
      </c>
      <c r="D1119" s="6" t="s">
        <v>171</v>
      </c>
      <c r="E1119" s="6" t="n">
        <v>1785423273</v>
      </c>
      <c r="F1119" s="6" t="n">
        <v>1785423518</v>
      </c>
      <c r="G1119" s="6" t="n">
        <v>1785423303</v>
      </c>
      <c r="H1119" s="6" t="n">
        <v>1785432942</v>
      </c>
      <c r="J1119" s="6" t="n">
        <v>0</v>
      </c>
      <c r="K1119" s="6" t="n">
        <v>0</v>
      </c>
      <c r="L1119" s="9" t="n">
        <f aca="false">IF(AND(E1119&gt;=Scenario!$B$11,E1119&lt;Scenario!$B$12),1,0)</f>
        <v>1</v>
      </c>
      <c r="M1119" s="9" t="n">
        <f aca="false">IF(AND(L1119=1,ISNUMBER(F1119)),MAX(0,F1119-E1119)/60,"")</f>
        <v>4.08333333333333</v>
      </c>
      <c r="N1119" s="9" t="n">
        <f aca="false">IF(AND(L1119=1,ISNUMBER(G1119)),MAX(0,G1119-E1119)/60,"")</f>
        <v>0.5</v>
      </c>
      <c r="O1119" s="9" t="n">
        <f aca="false">IF(ISNUMBER(H1119),IF(AND(H1119&gt;=Scenario!$B$11,H1119&lt;Scenario!$B$12),1,0),0)</f>
        <v>1</v>
      </c>
      <c r="P1119" s="9" t="n">
        <f aca="false">IF(O1119=1,MAX(0,H1119-E1119)/60,"")</f>
        <v>161.15</v>
      </c>
      <c r="Q1119" s="9" t="n">
        <f aca="false">INDEX(Scenario!$B$18:$B$20,MATCH(B1119,Scenario!$A$18:$A$20,0))</f>
        <v>60</v>
      </c>
      <c r="R1119" s="9" t="n">
        <f aca="false">INDEX(Scenario!$C$18:$C$20,MATCH(B1119,Scenario!$A$18:$A$20,0))</f>
        <v>1440</v>
      </c>
      <c r="S1119" s="9" t="n">
        <f aca="false">IF(ISNUMBER(M1119),IF(M1119&lt;=Q1119,1,0),"")</f>
        <v>1</v>
      </c>
      <c r="T1119" s="9" t="n">
        <f aca="false">IF(ISNUMBER(P1119),IF(P1119&lt;=R1119,1,0),"")</f>
        <v>1</v>
      </c>
      <c r="U1119" s="9" t="n">
        <f aca="false">IF(E1119&gt;Scenario!$B$14,0,IF(OR(AND(ISNUMBER(H1119),H1119&lt;=Scenario!$B$14),AND(ISNUMBER(I1119),I1119&lt;=Scenario!$B$14)),0,1))</f>
        <v>0</v>
      </c>
      <c r="V1119" s="9" t="n">
        <f aca="false">IF(AND(U1119=1,(Scenario!$B$14-E1119)/60&gt;R1119),1,0)</f>
        <v>0</v>
      </c>
      <c r="W1119" s="9" t="n">
        <f aca="false">IF(OR(C1119=Scenario!$B$22,C1119=Scenario!$C$22),1,0)</f>
        <v>0</v>
      </c>
      <c r="X1119" s="9" t="n">
        <f aca="false">IF(ISNUMBER(I1119),1,0)</f>
        <v>0</v>
      </c>
      <c r="Y1119" s="9" t="n">
        <f aca="false">MOD(INT(E1119/86400)+3,7)</f>
        <v>3</v>
      </c>
      <c r="Z1119" s="9" t="n">
        <f aca="false">MOD(INT(E1119/3600),24)</f>
        <v>14</v>
      </c>
      <c r="AA1119" s="6" t="s">
        <v>2483</v>
      </c>
    </row>
    <row r="1120" customFormat="false" ht="15" hidden="false" customHeight="false" outlineLevel="0" collapsed="false">
      <c r="A1120" s="6" t="s">
        <v>2484</v>
      </c>
      <c r="B1120" s="6" t="s">
        <v>44</v>
      </c>
      <c r="C1120" s="6" t="s">
        <v>46</v>
      </c>
      <c r="D1120" s="6" t="s">
        <v>171</v>
      </c>
      <c r="E1120" s="6" t="n">
        <v>1785425663</v>
      </c>
      <c r="F1120" s="6" t="n">
        <v>1785425880</v>
      </c>
      <c r="G1120" s="6" t="n">
        <v>1785425688</v>
      </c>
      <c r="H1120" s="6" t="n">
        <v>1785429767</v>
      </c>
      <c r="J1120" s="6" t="n">
        <v>0</v>
      </c>
      <c r="K1120" s="6" t="n">
        <v>0</v>
      </c>
      <c r="L1120" s="9" t="n">
        <f aca="false">IF(AND(E1120&gt;=Scenario!$B$11,E1120&lt;Scenario!$B$12),1,0)</f>
        <v>1</v>
      </c>
      <c r="M1120" s="9" t="n">
        <f aca="false">IF(AND(L1120=1,ISNUMBER(F1120)),MAX(0,F1120-E1120)/60,"")</f>
        <v>3.61666666666667</v>
      </c>
      <c r="N1120" s="9" t="n">
        <f aca="false">IF(AND(L1120=1,ISNUMBER(G1120)),MAX(0,G1120-E1120)/60,"")</f>
        <v>0.416666666666667</v>
      </c>
      <c r="O1120" s="9" t="n">
        <f aca="false">IF(ISNUMBER(H1120),IF(AND(H1120&gt;=Scenario!$B$11,H1120&lt;Scenario!$B$12),1,0),0)</f>
        <v>1</v>
      </c>
      <c r="P1120" s="9" t="n">
        <f aca="false">IF(O1120=1,MAX(0,H1120-E1120)/60,"")</f>
        <v>68.4</v>
      </c>
      <c r="Q1120" s="9" t="n">
        <f aca="false">INDEX(Scenario!$B$18:$B$20,MATCH(B1120,Scenario!$A$18:$A$20,0))</f>
        <v>240</v>
      </c>
      <c r="R1120" s="9" t="n">
        <f aca="false">INDEX(Scenario!$C$18:$C$20,MATCH(B1120,Scenario!$A$18:$A$20,0))</f>
        <v>4320</v>
      </c>
      <c r="S1120" s="9" t="n">
        <f aca="false">IF(ISNUMBER(M1120),IF(M1120&lt;=Q1120,1,0),"")</f>
        <v>1</v>
      </c>
      <c r="T1120" s="9" t="n">
        <f aca="false">IF(ISNUMBER(P1120),IF(P1120&lt;=R1120,1,0),"")</f>
        <v>1</v>
      </c>
      <c r="U1120" s="9" t="n">
        <f aca="false">IF(E1120&gt;Scenario!$B$14,0,IF(OR(AND(ISNUMBER(H1120),H1120&lt;=Scenario!$B$14),AND(ISNUMBER(I1120),I1120&lt;=Scenario!$B$14)),0,1))</f>
        <v>0</v>
      </c>
      <c r="V1120" s="9" t="n">
        <f aca="false">IF(AND(U1120=1,(Scenario!$B$14-E1120)/60&gt;R1120),1,0)</f>
        <v>0</v>
      </c>
      <c r="W1120" s="9" t="n">
        <f aca="false">IF(OR(C1120=Scenario!$B$22,C1120=Scenario!$C$22),1,0)</f>
        <v>1</v>
      </c>
      <c r="X1120" s="9" t="n">
        <f aca="false">IF(ISNUMBER(I1120),1,0)</f>
        <v>0</v>
      </c>
      <c r="Y1120" s="9" t="n">
        <f aca="false">MOD(INT(E1120/86400)+3,7)</f>
        <v>3</v>
      </c>
      <c r="Z1120" s="9" t="n">
        <f aca="false">MOD(INT(E1120/3600),24)</f>
        <v>15</v>
      </c>
      <c r="AA1120" s="6" t="s">
        <v>2485</v>
      </c>
    </row>
    <row r="1121" customFormat="false" ht="15" hidden="false" customHeight="false" outlineLevel="0" collapsed="false">
      <c r="A1121" s="6" t="s">
        <v>2486</v>
      </c>
      <c r="B1121" s="6" t="s">
        <v>43</v>
      </c>
      <c r="C1121" s="6" t="s">
        <v>288</v>
      </c>
      <c r="D1121" s="6" t="s">
        <v>171</v>
      </c>
      <c r="E1121" s="6" t="n">
        <v>1785426270</v>
      </c>
      <c r="F1121" s="6" t="n">
        <v>1785427398</v>
      </c>
      <c r="G1121" s="6" t="n">
        <v>1785427216</v>
      </c>
      <c r="H1121" s="6" t="n">
        <v>1785430664</v>
      </c>
      <c r="J1121" s="6" t="n">
        <v>0</v>
      </c>
      <c r="K1121" s="6" t="n">
        <v>0</v>
      </c>
      <c r="L1121" s="9" t="n">
        <f aca="false">IF(AND(E1121&gt;=Scenario!$B$11,E1121&lt;Scenario!$B$12),1,0)</f>
        <v>1</v>
      </c>
      <c r="M1121" s="9" t="n">
        <f aca="false">IF(AND(L1121=1,ISNUMBER(F1121)),MAX(0,F1121-E1121)/60,"")</f>
        <v>18.8</v>
      </c>
      <c r="N1121" s="9" t="n">
        <f aca="false">IF(AND(L1121=1,ISNUMBER(G1121)),MAX(0,G1121-E1121)/60,"")</f>
        <v>15.7666666666667</v>
      </c>
      <c r="O1121" s="9" t="n">
        <f aca="false">IF(ISNUMBER(H1121),IF(AND(H1121&gt;=Scenario!$B$11,H1121&lt;Scenario!$B$12),1,0),0)</f>
        <v>1</v>
      </c>
      <c r="P1121" s="9" t="n">
        <f aca="false">IF(O1121=1,MAX(0,H1121-E1121)/60,"")</f>
        <v>73.2333333333333</v>
      </c>
      <c r="Q1121" s="9" t="n">
        <f aca="false">INDEX(Scenario!$B$18:$B$20,MATCH(B1121,Scenario!$A$18:$A$20,0))</f>
        <v>60</v>
      </c>
      <c r="R1121" s="9" t="n">
        <f aca="false">INDEX(Scenario!$C$18:$C$20,MATCH(B1121,Scenario!$A$18:$A$20,0))</f>
        <v>1440</v>
      </c>
      <c r="S1121" s="9" t="n">
        <f aca="false">IF(ISNUMBER(M1121),IF(M1121&lt;=Q1121,1,0),"")</f>
        <v>1</v>
      </c>
      <c r="T1121" s="9" t="n">
        <f aca="false">IF(ISNUMBER(P1121),IF(P1121&lt;=R1121,1,0),"")</f>
        <v>1</v>
      </c>
      <c r="U1121" s="9" t="n">
        <f aca="false">IF(E1121&gt;Scenario!$B$14,0,IF(OR(AND(ISNUMBER(H1121),H1121&lt;=Scenario!$B$14),AND(ISNUMBER(I1121),I1121&lt;=Scenario!$B$14)),0,1))</f>
        <v>0</v>
      </c>
      <c r="V1121" s="9" t="n">
        <f aca="false">IF(AND(U1121=1,(Scenario!$B$14-E1121)/60&gt;R1121),1,0)</f>
        <v>0</v>
      </c>
      <c r="W1121" s="9" t="n">
        <f aca="false">IF(OR(C1121=Scenario!$B$22,C1121=Scenario!$C$22),1,0)</f>
        <v>0</v>
      </c>
      <c r="X1121" s="9" t="n">
        <f aca="false">IF(ISNUMBER(I1121),1,0)</f>
        <v>0</v>
      </c>
      <c r="Y1121" s="9" t="n">
        <f aca="false">MOD(INT(E1121/86400)+3,7)</f>
        <v>3</v>
      </c>
      <c r="Z1121" s="9" t="n">
        <f aca="false">MOD(INT(E1121/3600),24)</f>
        <v>15</v>
      </c>
      <c r="AA1121" s="6" t="s">
        <v>2487</v>
      </c>
    </row>
    <row r="1122" customFormat="false" ht="15" hidden="false" customHeight="false" outlineLevel="0" collapsed="false">
      <c r="A1122" s="6" t="s">
        <v>2488</v>
      </c>
      <c r="B1122" s="6" t="s">
        <v>44</v>
      </c>
      <c r="C1122" s="6" t="s">
        <v>249</v>
      </c>
      <c r="D1122" s="6" t="s">
        <v>170</v>
      </c>
      <c r="E1122" s="6" t="n">
        <v>1785426689</v>
      </c>
      <c r="F1122" s="6" t="n">
        <v>1785426780</v>
      </c>
      <c r="G1122" s="6" t="n">
        <v>1785426720</v>
      </c>
      <c r="H1122" s="6" t="n">
        <v>1785431352</v>
      </c>
      <c r="J1122" s="6" t="n">
        <v>0</v>
      </c>
      <c r="K1122" s="6" t="n">
        <v>0</v>
      </c>
      <c r="L1122" s="9" t="n">
        <f aca="false">IF(AND(E1122&gt;=Scenario!$B$11,E1122&lt;Scenario!$B$12),1,0)</f>
        <v>1</v>
      </c>
      <c r="M1122" s="9" t="n">
        <f aca="false">IF(AND(L1122=1,ISNUMBER(F1122)),MAX(0,F1122-E1122)/60,"")</f>
        <v>1.51666666666667</v>
      </c>
      <c r="N1122" s="9" t="n">
        <f aca="false">IF(AND(L1122=1,ISNUMBER(G1122)),MAX(0,G1122-E1122)/60,"")</f>
        <v>0.516666666666667</v>
      </c>
      <c r="O1122" s="9" t="n">
        <f aca="false">IF(ISNUMBER(H1122),IF(AND(H1122&gt;=Scenario!$B$11,H1122&lt;Scenario!$B$12),1,0),0)</f>
        <v>1</v>
      </c>
      <c r="P1122" s="9" t="n">
        <f aca="false">IF(O1122=1,MAX(0,H1122-E1122)/60,"")</f>
        <v>77.7166666666667</v>
      </c>
      <c r="Q1122" s="9" t="n">
        <f aca="false">INDEX(Scenario!$B$18:$B$20,MATCH(B1122,Scenario!$A$18:$A$20,0))</f>
        <v>240</v>
      </c>
      <c r="R1122" s="9" t="n">
        <f aca="false">INDEX(Scenario!$C$18:$C$20,MATCH(B1122,Scenario!$A$18:$A$20,0))</f>
        <v>4320</v>
      </c>
      <c r="S1122" s="9" t="n">
        <f aca="false">IF(ISNUMBER(M1122),IF(M1122&lt;=Q1122,1,0),"")</f>
        <v>1</v>
      </c>
      <c r="T1122" s="9" t="n">
        <f aca="false">IF(ISNUMBER(P1122),IF(P1122&lt;=R1122,1,0),"")</f>
        <v>1</v>
      </c>
      <c r="U1122" s="9" t="n">
        <f aca="false">IF(E1122&gt;Scenario!$B$14,0,IF(OR(AND(ISNUMBER(H1122),H1122&lt;=Scenario!$B$14),AND(ISNUMBER(I1122),I1122&lt;=Scenario!$B$14)),0,1))</f>
        <v>0</v>
      </c>
      <c r="V1122" s="9" t="n">
        <f aca="false">IF(AND(U1122=1,(Scenario!$B$14-E1122)/60&gt;R1122),1,0)</f>
        <v>0</v>
      </c>
      <c r="W1122" s="9" t="n">
        <f aca="false">IF(OR(C1122=Scenario!$B$22,C1122=Scenario!$C$22),1,0)</f>
        <v>0</v>
      </c>
      <c r="X1122" s="9" t="n">
        <f aca="false">IF(ISNUMBER(I1122),1,0)</f>
        <v>0</v>
      </c>
      <c r="Y1122" s="9" t="n">
        <f aca="false">MOD(INT(E1122/86400)+3,7)</f>
        <v>3</v>
      </c>
      <c r="Z1122" s="9" t="n">
        <f aca="false">MOD(INT(E1122/3600),24)</f>
        <v>15</v>
      </c>
      <c r="AA1122" s="6" t="s">
        <v>2489</v>
      </c>
    </row>
    <row r="1123" customFormat="false" ht="15" hidden="false" customHeight="false" outlineLevel="0" collapsed="false">
      <c r="A1123" s="6" t="s">
        <v>2490</v>
      </c>
      <c r="B1123" s="6" t="s">
        <v>44</v>
      </c>
      <c r="C1123" s="6" t="s">
        <v>46</v>
      </c>
      <c r="D1123" s="6" t="s">
        <v>172</v>
      </c>
      <c r="E1123" s="6" t="n">
        <v>1785428241</v>
      </c>
      <c r="F1123" s="6" t="n">
        <v>1785428437</v>
      </c>
      <c r="G1123" s="6" t="n">
        <v>1785428282</v>
      </c>
      <c r="H1123" s="6" t="n">
        <v>1785432532</v>
      </c>
      <c r="J1123" s="6" t="n">
        <v>0</v>
      </c>
      <c r="K1123" s="6" t="n">
        <v>0</v>
      </c>
      <c r="L1123" s="9" t="n">
        <f aca="false">IF(AND(E1123&gt;=Scenario!$B$11,E1123&lt;Scenario!$B$12),1,0)</f>
        <v>1</v>
      </c>
      <c r="M1123" s="9" t="n">
        <f aca="false">IF(AND(L1123=1,ISNUMBER(F1123)),MAX(0,F1123-E1123)/60,"")</f>
        <v>3.26666666666667</v>
      </c>
      <c r="N1123" s="9" t="n">
        <f aca="false">IF(AND(L1123=1,ISNUMBER(G1123)),MAX(0,G1123-E1123)/60,"")</f>
        <v>0.683333333333333</v>
      </c>
      <c r="O1123" s="9" t="n">
        <f aca="false">IF(ISNUMBER(H1123),IF(AND(H1123&gt;=Scenario!$B$11,H1123&lt;Scenario!$B$12),1,0),0)</f>
        <v>1</v>
      </c>
      <c r="P1123" s="9" t="n">
        <f aca="false">IF(O1123=1,MAX(0,H1123-E1123)/60,"")</f>
        <v>71.5166666666667</v>
      </c>
      <c r="Q1123" s="9" t="n">
        <f aca="false">INDEX(Scenario!$B$18:$B$20,MATCH(B1123,Scenario!$A$18:$A$20,0))</f>
        <v>240</v>
      </c>
      <c r="R1123" s="9" t="n">
        <f aca="false">INDEX(Scenario!$C$18:$C$20,MATCH(B1123,Scenario!$A$18:$A$20,0))</f>
        <v>4320</v>
      </c>
      <c r="S1123" s="9" t="n">
        <f aca="false">IF(ISNUMBER(M1123),IF(M1123&lt;=Q1123,1,0),"")</f>
        <v>1</v>
      </c>
      <c r="T1123" s="9" t="n">
        <f aca="false">IF(ISNUMBER(P1123),IF(P1123&lt;=R1123,1,0),"")</f>
        <v>1</v>
      </c>
      <c r="U1123" s="9" t="n">
        <f aca="false">IF(E1123&gt;Scenario!$B$14,0,IF(OR(AND(ISNUMBER(H1123),H1123&lt;=Scenario!$B$14),AND(ISNUMBER(I1123),I1123&lt;=Scenario!$B$14)),0,1))</f>
        <v>0</v>
      </c>
      <c r="V1123" s="9" t="n">
        <f aca="false">IF(AND(U1123=1,(Scenario!$B$14-E1123)/60&gt;R1123),1,0)</f>
        <v>0</v>
      </c>
      <c r="W1123" s="9" t="n">
        <f aca="false">IF(OR(C1123=Scenario!$B$22,C1123=Scenario!$C$22),1,0)</f>
        <v>1</v>
      </c>
      <c r="X1123" s="9" t="n">
        <f aca="false">IF(ISNUMBER(I1123),1,0)</f>
        <v>0</v>
      </c>
      <c r="Y1123" s="9" t="n">
        <f aca="false">MOD(INT(E1123/86400)+3,7)</f>
        <v>3</v>
      </c>
      <c r="Z1123" s="9" t="n">
        <f aca="false">MOD(INT(E1123/3600),24)</f>
        <v>16</v>
      </c>
      <c r="AA1123" s="6" t="s">
        <v>2491</v>
      </c>
    </row>
    <row r="1124" customFormat="false" ht="15" hidden="false" customHeight="false" outlineLevel="0" collapsed="false">
      <c r="A1124" s="6" t="s">
        <v>2492</v>
      </c>
      <c r="B1124" s="6" t="s">
        <v>44</v>
      </c>
      <c r="C1124" s="6" t="s">
        <v>249</v>
      </c>
      <c r="D1124" s="6" t="s">
        <v>172</v>
      </c>
      <c r="E1124" s="6" t="n">
        <v>1785432319</v>
      </c>
      <c r="F1124" s="6" t="n">
        <v>1785432439</v>
      </c>
      <c r="G1124" s="6" t="n">
        <v>1785432336</v>
      </c>
      <c r="H1124" s="6" t="n">
        <v>1785435389</v>
      </c>
      <c r="J1124" s="6" t="n">
        <v>0</v>
      </c>
      <c r="K1124" s="6" t="n">
        <v>0</v>
      </c>
      <c r="L1124" s="9" t="n">
        <f aca="false">IF(AND(E1124&gt;=Scenario!$B$11,E1124&lt;Scenario!$B$12),1,0)</f>
        <v>1</v>
      </c>
      <c r="M1124" s="9" t="n">
        <f aca="false">IF(AND(L1124=1,ISNUMBER(F1124)),MAX(0,F1124-E1124)/60,"")</f>
        <v>2</v>
      </c>
      <c r="N1124" s="9" t="n">
        <f aca="false">IF(AND(L1124=1,ISNUMBER(G1124)),MAX(0,G1124-E1124)/60,"")</f>
        <v>0.283333333333333</v>
      </c>
      <c r="O1124" s="9" t="n">
        <f aca="false">IF(ISNUMBER(H1124),IF(AND(H1124&gt;=Scenario!$B$11,H1124&lt;Scenario!$B$12),1,0),0)</f>
        <v>1</v>
      </c>
      <c r="P1124" s="9" t="n">
        <f aca="false">IF(O1124=1,MAX(0,H1124-E1124)/60,"")</f>
        <v>51.1666666666667</v>
      </c>
      <c r="Q1124" s="9" t="n">
        <f aca="false">INDEX(Scenario!$B$18:$B$20,MATCH(B1124,Scenario!$A$18:$A$20,0))</f>
        <v>240</v>
      </c>
      <c r="R1124" s="9" t="n">
        <f aca="false">INDEX(Scenario!$C$18:$C$20,MATCH(B1124,Scenario!$A$18:$A$20,0))</f>
        <v>4320</v>
      </c>
      <c r="S1124" s="9" t="n">
        <f aca="false">IF(ISNUMBER(M1124),IF(M1124&lt;=Q1124,1,0),"")</f>
        <v>1</v>
      </c>
      <c r="T1124" s="9" t="n">
        <f aca="false">IF(ISNUMBER(P1124),IF(P1124&lt;=R1124,1,0),"")</f>
        <v>1</v>
      </c>
      <c r="U1124" s="9" t="n">
        <f aca="false">IF(E1124&gt;Scenario!$B$14,0,IF(OR(AND(ISNUMBER(H1124),H1124&lt;=Scenario!$B$14),AND(ISNUMBER(I1124),I1124&lt;=Scenario!$B$14)),0,1))</f>
        <v>0</v>
      </c>
      <c r="V1124" s="9" t="n">
        <f aca="false">IF(AND(U1124=1,(Scenario!$B$14-E1124)/60&gt;R1124),1,0)</f>
        <v>0</v>
      </c>
      <c r="W1124" s="9" t="n">
        <f aca="false">IF(OR(C1124=Scenario!$B$22,C1124=Scenario!$C$22),1,0)</f>
        <v>0</v>
      </c>
      <c r="X1124" s="9" t="n">
        <f aca="false">IF(ISNUMBER(I1124),1,0)</f>
        <v>0</v>
      </c>
      <c r="Y1124" s="9" t="n">
        <f aca="false">MOD(INT(E1124/86400)+3,7)</f>
        <v>3</v>
      </c>
      <c r="Z1124" s="9" t="n">
        <f aca="false">MOD(INT(E1124/3600),24)</f>
        <v>17</v>
      </c>
      <c r="AA1124" s="6" t="s">
        <v>2493</v>
      </c>
    </row>
    <row r="1125" customFormat="false" ht="15" hidden="false" customHeight="false" outlineLevel="0" collapsed="false">
      <c r="A1125" s="6" t="s">
        <v>2494</v>
      </c>
      <c r="B1125" s="6" t="s">
        <v>44</v>
      </c>
      <c r="C1125" s="6" t="s">
        <v>46</v>
      </c>
      <c r="D1125" s="6" t="s">
        <v>171</v>
      </c>
      <c r="E1125" s="6" t="n">
        <v>1785432919</v>
      </c>
      <c r="F1125" s="6" t="n">
        <v>1785433157</v>
      </c>
      <c r="G1125" s="6" t="n">
        <v>1785432938</v>
      </c>
      <c r="H1125" s="6" t="n">
        <v>1785435650</v>
      </c>
      <c r="J1125" s="6" t="n">
        <v>0</v>
      </c>
      <c r="K1125" s="6" t="n">
        <v>0</v>
      </c>
      <c r="L1125" s="9" t="n">
        <f aca="false">IF(AND(E1125&gt;=Scenario!$B$11,E1125&lt;Scenario!$B$12),1,0)</f>
        <v>1</v>
      </c>
      <c r="M1125" s="9" t="n">
        <f aca="false">IF(AND(L1125=1,ISNUMBER(F1125)),MAX(0,F1125-E1125)/60,"")</f>
        <v>3.96666666666667</v>
      </c>
      <c r="N1125" s="9" t="n">
        <f aca="false">IF(AND(L1125=1,ISNUMBER(G1125)),MAX(0,G1125-E1125)/60,"")</f>
        <v>0.316666666666667</v>
      </c>
      <c r="O1125" s="9" t="n">
        <f aca="false">IF(ISNUMBER(H1125),IF(AND(H1125&gt;=Scenario!$B$11,H1125&lt;Scenario!$B$12),1,0),0)</f>
        <v>1</v>
      </c>
      <c r="P1125" s="9" t="n">
        <f aca="false">IF(O1125=1,MAX(0,H1125-E1125)/60,"")</f>
        <v>45.5166666666667</v>
      </c>
      <c r="Q1125" s="9" t="n">
        <f aca="false">INDEX(Scenario!$B$18:$B$20,MATCH(B1125,Scenario!$A$18:$A$20,0))</f>
        <v>240</v>
      </c>
      <c r="R1125" s="9" t="n">
        <f aca="false">INDEX(Scenario!$C$18:$C$20,MATCH(B1125,Scenario!$A$18:$A$20,0))</f>
        <v>4320</v>
      </c>
      <c r="S1125" s="9" t="n">
        <f aca="false">IF(ISNUMBER(M1125),IF(M1125&lt;=Q1125,1,0),"")</f>
        <v>1</v>
      </c>
      <c r="T1125" s="9" t="n">
        <f aca="false">IF(ISNUMBER(P1125),IF(P1125&lt;=R1125,1,0),"")</f>
        <v>1</v>
      </c>
      <c r="U1125" s="9" t="n">
        <f aca="false">IF(E1125&gt;Scenario!$B$14,0,IF(OR(AND(ISNUMBER(H1125),H1125&lt;=Scenario!$B$14),AND(ISNUMBER(I1125),I1125&lt;=Scenario!$B$14)),0,1))</f>
        <v>0</v>
      </c>
      <c r="V1125" s="9" t="n">
        <f aca="false">IF(AND(U1125=1,(Scenario!$B$14-E1125)/60&gt;R1125),1,0)</f>
        <v>0</v>
      </c>
      <c r="W1125" s="9" t="n">
        <f aca="false">IF(OR(C1125=Scenario!$B$22,C1125=Scenario!$C$22),1,0)</f>
        <v>1</v>
      </c>
      <c r="X1125" s="9" t="n">
        <f aca="false">IF(ISNUMBER(I1125),1,0)</f>
        <v>0</v>
      </c>
      <c r="Y1125" s="9" t="n">
        <f aca="false">MOD(INT(E1125/86400)+3,7)</f>
        <v>3</v>
      </c>
      <c r="Z1125" s="9" t="n">
        <f aca="false">MOD(INT(E1125/3600),24)</f>
        <v>17</v>
      </c>
      <c r="AA1125" s="6" t="s">
        <v>2495</v>
      </c>
    </row>
    <row r="1126" customFormat="false" ht="15" hidden="false" customHeight="false" outlineLevel="0" collapsed="false">
      <c r="A1126" s="6" t="s">
        <v>2496</v>
      </c>
      <c r="B1126" s="6" t="s">
        <v>44</v>
      </c>
      <c r="C1126" s="6" t="s">
        <v>47</v>
      </c>
      <c r="D1126" s="6" t="s">
        <v>170</v>
      </c>
      <c r="E1126" s="6" t="n">
        <v>1785435413</v>
      </c>
      <c r="F1126" s="6" t="n">
        <v>1785435660</v>
      </c>
      <c r="G1126" s="6" t="n">
        <v>1785435428</v>
      </c>
      <c r="H1126" s="6" t="n">
        <v>1785437116</v>
      </c>
      <c r="J1126" s="6" t="n">
        <v>0</v>
      </c>
      <c r="K1126" s="6" t="n">
        <v>0</v>
      </c>
      <c r="L1126" s="9" t="n">
        <f aca="false">IF(AND(E1126&gt;=Scenario!$B$11,E1126&lt;Scenario!$B$12),1,0)</f>
        <v>1</v>
      </c>
      <c r="M1126" s="9" t="n">
        <f aca="false">IF(AND(L1126=1,ISNUMBER(F1126)),MAX(0,F1126-E1126)/60,"")</f>
        <v>4.11666666666667</v>
      </c>
      <c r="N1126" s="9" t="n">
        <f aca="false">IF(AND(L1126=1,ISNUMBER(G1126)),MAX(0,G1126-E1126)/60,"")</f>
        <v>0.25</v>
      </c>
      <c r="O1126" s="9" t="n">
        <f aca="false">IF(ISNUMBER(H1126),IF(AND(H1126&gt;=Scenario!$B$11,H1126&lt;Scenario!$B$12),1,0),0)</f>
        <v>1</v>
      </c>
      <c r="P1126" s="9" t="n">
        <f aca="false">IF(O1126=1,MAX(0,H1126-E1126)/60,"")</f>
        <v>28.3833333333333</v>
      </c>
      <c r="Q1126" s="9" t="n">
        <f aca="false">INDEX(Scenario!$B$18:$B$20,MATCH(B1126,Scenario!$A$18:$A$20,0))</f>
        <v>240</v>
      </c>
      <c r="R1126" s="9" t="n">
        <f aca="false">INDEX(Scenario!$C$18:$C$20,MATCH(B1126,Scenario!$A$18:$A$20,0))</f>
        <v>4320</v>
      </c>
      <c r="S1126" s="9" t="n">
        <f aca="false">IF(ISNUMBER(M1126),IF(M1126&lt;=Q1126,1,0),"")</f>
        <v>1</v>
      </c>
      <c r="T1126" s="9" t="n">
        <f aca="false">IF(ISNUMBER(P1126),IF(P1126&lt;=R1126,1,0),"")</f>
        <v>1</v>
      </c>
      <c r="U1126" s="9" t="n">
        <f aca="false">IF(E1126&gt;Scenario!$B$14,0,IF(OR(AND(ISNUMBER(H1126),H1126&lt;=Scenario!$B$14),AND(ISNUMBER(I1126),I1126&lt;=Scenario!$B$14)),0,1))</f>
        <v>0</v>
      </c>
      <c r="V1126" s="9" t="n">
        <f aca="false">IF(AND(U1126=1,(Scenario!$B$14-E1126)/60&gt;R1126),1,0)</f>
        <v>0</v>
      </c>
      <c r="W1126" s="9" t="n">
        <f aca="false">IF(OR(C1126=Scenario!$B$22,C1126=Scenario!$C$22),1,0)</f>
        <v>1</v>
      </c>
      <c r="X1126" s="9" t="n">
        <f aca="false">IF(ISNUMBER(I1126),1,0)</f>
        <v>0</v>
      </c>
      <c r="Y1126" s="9" t="n">
        <f aca="false">MOD(INT(E1126/86400)+3,7)</f>
        <v>3</v>
      </c>
      <c r="Z1126" s="9" t="n">
        <f aca="false">MOD(INT(E1126/3600),24)</f>
        <v>18</v>
      </c>
      <c r="AA1126" s="6" t="s">
        <v>2497</v>
      </c>
    </row>
    <row r="1127" customFormat="false" ht="15" hidden="false" customHeight="false" outlineLevel="0" collapsed="false">
      <c r="A1127" s="6" t="s">
        <v>2498</v>
      </c>
      <c r="B1127" s="6" t="s">
        <v>43</v>
      </c>
      <c r="C1127" s="6" t="s">
        <v>249</v>
      </c>
      <c r="D1127" s="6" t="s">
        <v>172</v>
      </c>
      <c r="E1127" s="6" t="n">
        <v>1785436736</v>
      </c>
      <c r="F1127" s="6" t="n">
        <v>1785437009</v>
      </c>
      <c r="G1127" s="6" t="n">
        <v>1785436778</v>
      </c>
      <c r="H1127" s="6" t="n">
        <v>1785439911</v>
      </c>
      <c r="J1127" s="6" t="n">
        <v>0</v>
      </c>
      <c r="K1127" s="6" t="n">
        <v>0</v>
      </c>
      <c r="L1127" s="9" t="n">
        <f aca="false">IF(AND(E1127&gt;=Scenario!$B$11,E1127&lt;Scenario!$B$12),1,0)</f>
        <v>1</v>
      </c>
      <c r="M1127" s="9" t="n">
        <f aca="false">IF(AND(L1127=1,ISNUMBER(F1127)),MAX(0,F1127-E1127)/60,"")</f>
        <v>4.55</v>
      </c>
      <c r="N1127" s="9" t="n">
        <f aca="false">IF(AND(L1127=1,ISNUMBER(G1127)),MAX(0,G1127-E1127)/60,"")</f>
        <v>0.7</v>
      </c>
      <c r="O1127" s="9" t="n">
        <f aca="false">IF(ISNUMBER(H1127),IF(AND(H1127&gt;=Scenario!$B$11,H1127&lt;Scenario!$B$12),1,0),0)</f>
        <v>1</v>
      </c>
      <c r="P1127" s="9" t="n">
        <f aca="false">IF(O1127=1,MAX(0,H1127-E1127)/60,"")</f>
        <v>52.9166666666667</v>
      </c>
      <c r="Q1127" s="9" t="n">
        <f aca="false">INDEX(Scenario!$B$18:$B$20,MATCH(B1127,Scenario!$A$18:$A$20,0))</f>
        <v>60</v>
      </c>
      <c r="R1127" s="9" t="n">
        <f aca="false">INDEX(Scenario!$C$18:$C$20,MATCH(B1127,Scenario!$A$18:$A$20,0))</f>
        <v>1440</v>
      </c>
      <c r="S1127" s="9" t="n">
        <f aca="false">IF(ISNUMBER(M1127),IF(M1127&lt;=Q1127,1,0),"")</f>
        <v>1</v>
      </c>
      <c r="T1127" s="9" t="n">
        <f aca="false">IF(ISNUMBER(P1127),IF(P1127&lt;=R1127,1,0),"")</f>
        <v>1</v>
      </c>
      <c r="U1127" s="9" t="n">
        <f aca="false">IF(E1127&gt;Scenario!$B$14,0,IF(OR(AND(ISNUMBER(H1127),H1127&lt;=Scenario!$B$14),AND(ISNUMBER(I1127),I1127&lt;=Scenario!$B$14)),0,1))</f>
        <v>0</v>
      </c>
      <c r="V1127" s="9" t="n">
        <f aca="false">IF(AND(U1127=1,(Scenario!$B$14-E1127)/60&gt;R1127),1,0)</f>
        <v>0</v>
      </c>
      <c r="W1127" s="9" t="n">
        <f aca="false">IF(OR(C1127=Scenario!$B$22,C1127=Scenario!$C$22),1,0)</f>
        <v>0</v>
      </c>
      <c r="X1127" s="9" t="n">
        <f aca="false">IF(ISNUMBER(I1127),1,0)</f>
        <v>0</v>
      </c>
      <c r="Y1127" s="9" t="n">
        <f aca="false">MOD(INT(E1127/86400)+3,7)</f>
        <v>3</v>
      </c>
      <c r="Z1127" s="9" t="n">
        <f aca="false">MOD(INT(E1127/3600),24)</f>
        <v>18</v>
      </c>
      <c r="AA1127" s="6" t="s">
        <v>2499</v>
      </c>
    </row>
    <row r="1128" customFormat="false" ht="15" hidden="false" customHeight="false" outlineLevel="0" collapsed="false">
      <c r="A1128" s="6" t="s">
        <v>2500</v>
      </c>
      <c r="B1128" s="6" t="s">
        <v>43</v>
      </c>
      <c r="C1128" s="6" t="s">
        <v>249</v>
      </c>
      <c r="D1128" s="6" t="s">
        <v>172</v>
      </c>
      <c r="E1128" s="6" t="n">
        <v>1785437478</v>
      </c>
      <c r="F1128" s="6" t="n">
        <v>1785437653</v>
      </c>
      <c r="G1128" s="6" t="n">
        <v>1785437508</v>
      </c>
      <c r="H1128" s="6" t="n">
        <v>1785440330</v>
      </c>
      <c r="J1128" s="6" t="n">
        <v>0</v>
      </c>
      <c r="K1128" s="6" t="n">
        <v>0</v>
      </c>
      <c r="L1128" s="9" t="n">
        <f aca="false">IF(AND(E1128&gt;=Scenario!$B$11,E1128&lt;Scenario!$B$12),1,0)</f>
        <v>1</v>
      </c>
      <c r="M1128" s="9" t="n">
        <f aca="false">IF(AND(L1128=1,ISNUMBER(F1128)),MAX(0,F1128-E1128)/60,"")</f>
        <v>2.91666666666667</v>
      </c>
      <c r="N1128" s="9" t="n">
        <f aca="false">IF(AND(L1128=1,ISNUMBER(G1128)),MAX(0,G1128-E1128)/60,"")</f>
        <v>0.5</v>
      </c>
      <c r="O1128" s="9" t="n">
        <f aca="false">IF(ISNUMBER(H1128),IF(AND(H1128&gt;=Scenario!$B$11,H1128&lt;Scenario!$B$12),1,0),0)</f>
        <v>1</v>
      </c>
      <c r="P1128" s="9" t="n">
        <f aca="false">IF(O1128=1,MAX(0,H1128-E1128)/60,"")</f>
        <v>47.5333333333333</v>
      </c>
      <c r="Q1128" s="9" t="n">
        <f aca="false">INDEX(Scenario!$B$18:$B$20,MATCH(B1128,Scenario!$A$18:$A$20,0))</f>
        <v>60</v>
      </c>
      <c r="R1128" s="9" t="n">
        <f aca="false">INDEX(Scenario!$C$18:$C$20,MATCH(B1128,Scenario!$A$18:$A$20,0))</f>
        <v>1440</v>
      </c>
      <c r="S1128" s="9" t="n">
        <f aca="false">IF(ISNUMBER(M1128),IF(M1128&lt;=Q1128,1,0),"")</f>
        <v>1</v>
      </c>
      <c r="T1128" s="9" t="n">
        <f aca="false">IF(ISNUMBER(P1128),IF(P1128&lt;=R1128,1,0),"")</f>
        <v>1</v>
      </c>
      <c r="U1128" s="9" t="n">
        <f aca="false">IF(E1128&gt;Scenario!$B$14,0,IF(OR(AND(ISNUMBER(H1128),H1128&lt;=Scenario!$B$14),AND(ISNUMBER(I1128),I1128&lt;=Scenario!$B$14)),0,1))</f>
        <v>0</v>
      </c>
      <c r="V1128" s="9" t="n">
        <f aca="false">IF(AND(U1128=1,(Scenario!$B$14-E1128)/60&gt;R1128),1,0)</f>
        <v>0</v>
      </c>
      <c r="W1128" s="9" t="n">
        <f aca="false">IF(OR(C1128=Scenario!$B$22,C1128=Scenario!$C$22),1,0)</f>
        <v>0</v>
      </c>
      <c r="X1128" s="9" t="n">
        <f aca="false">IF(ISNUMBER(I1128),1,0)</f>
        <v>0</v>
      </c>
      <c r="Y1128" s="9" t="n">
        <f aca="false">MOD(INT(E1128/86400)+3,7)</f>
        <v>3</v>
      </c>
      <c r="Z1128" s="9" t="n">
        <f aca="false">MOD(INT(E1128/3600),24)</f>
        <v>18</v>
      </c>
      <c r="AA1128" s="6" t="s">
        <v>2501</v>
      </c>
    </row>
    <row r="1129" customFormat="false" ht="15" hidden="false" customHeight="false" outlineLevel="0" collapsed="false">
      <c r="A1129" s="6" t="s">
        <v>2502</v>
      </c>
      <c r="B1129" s="6" t="s">
        <v>43</v>
      </c>
      <c r="C1129" s="6" t="s">
        <v>288</v>
      </c>
      <c r="D1129" s="6" t="s">
        <v>171</v>
      </c>
      <c r="E1129" s="6" t="n">
        <v>1785441247</v>
      </c>
      <c r="F1129" s="6" t="n">
        <v>1785442695</v>
      </c>
      <c r="G1129" s="6" t="n">
        <v>1785442544</v>
      </c>
      <c r="H1129" s="6" t="n">
        <v>1785445964</v>
      </c>
      <c r="J1129" s="6" t="n">
        <v>0</v>
      </c>
      <c r="K1129" s="6" t="n">
        <v>0</v>
      </c>
      <c r="L1129" s="9" t="n">
        <f aca="false">IF(AND(E1129&gt;=Scenario!$B$11,E1129&lt;Scenario!$B$12),1,0)</f>
        <v>1</v>
      </c>
      <c r="M1129" s="9" t="n">
        <f aca="false">IF(AND(L1129=1,ISNUMBER(F1129)),MAX(0,F1129-E1129)/60,"")</f>
        <v>24.1333333333333</v>
      </c>
      <c r="N1129" s="9" t="n">
        <f aca="false">IF(AND(L1129=1,ISNUMBER(G1129)),MAX(0,G1129-E1129)/60,"")</f>
        <v>21.6166666666667</v>
      </c>
      <c r="O1129" s="9" t="n">
        <f aca="false">IF(ISNUMBER(H1129),IF(AND(H1129&gt;=Scenario!$B$11,H1129&lt;Scenario!$B$12),1,0),0)</f>
        <v>1</v>
      </c>
      <c r="P1129" s="9" t="n">
        <f aca="false">IF(O1129=1,MAX(0,H1129-E1129)/60,"")</f>
        <v>78.6166666666667</v>
      </c>
      <c r="Q1129" s="9" t="n">
        <f aca="false">INDEX(Scenario!$B$18:$B$20,MATCH(B1129,Scenario!$A$18:$A$20,0))</f>
        <v>60</v>
      </c>
      <c r="R1129" s="9" t="n">
        <f aca="false">INDEX(Scenario!$C$18:$C$20,MATCH(B1129,Scenario!$A$18:$A$20,0))</f>
        <v>1440</v>
      </c>
      <c r="S1129" s="9" t="n">
        <f aca="false">IF(ISNUMBER(M1129),IF(M1129&lt;=Q1129,1,0),"")</f>
        <v>1</v>
      </c>
      <c r="T1129" s="9" t="n">
        <f aca="false">IF(ISNUMBER(P1129),IF(P1129&lt;=R1129,1,0),"")</f>
        <v>1</v>
      </c>
      <c r="U1129" s="9" t="n">
        <f aca="false">IF(E1129&gt;Scenario!$B$14,0,IF(OR(AND(ISNUMBER(H1129),H1129&lt;=Scenario!$B$14),AND(ISNUMBER(I1129),I1129&lt;=Scenario!$B$14)),0,1))</f>
        <v>0</v>
      </c>
      <c r="V1129" s="9" t="n">
        <f aca="false">IF(AND(U1129=1,(Scenario!$B$14-E1129)/60&gt;R1129),1,0)</f>
        <v>0</v>
      </c>
      <c r="W1129" s="9" t="n">
        <f aca="false">IF(OR(C1129=Scenario!$B$22,C1129=Scenario!$C$22),1,0)</f>
        <v>0</v>
      </c>
      <c r="X1129" s="9" t="n">
        <f aca="false">IF(ISNUMBER(I1129),1,0)</f>
        <v>0</v>
      </c>
      <c r="Y1129" s="9" t="n">
        <f aca="false">MOD(INT(E1129/86400)+3,7)</f>
        <v>3</v>
      </c>
      <c r="Z1129" s="9" t="n">
        <f aca="false">MOD(INT(E1129/3600),24)</f>
        <v>19</v>
      </c>
      <c r="AA1129" s="6" t="s">
        <v>2503</v>
      </c>
    </row>
    <row r="1130" customFormat="false" ht="15" hidden="false" customHeight="false" outlineLevel="0" collapsed="false">
      <c r="A1130" s="6" t="s">
        <v>2504</v>
      </c>
      <c r="B1130" s="6" t="s">
        <v>44</v>
      </c>
      <c r="C1130" s="6" t="s">
        <v>249</v>
      </c>
      <c r="D1130" s="6" t="s">
        <v>170</v>
      </c>
      <c r="E1130" s="6" t="n">
        <v>1785441297</v>
      </c>
      <c r="F1130" s="6" t="n">
        <v>1785441489</v>
      </c>
      <c r="G1130" s="6" t="n">
        <v>1785441329</v>
      </c>
      <c r="H1130" s="6" t="n">
        <v>1785442142</v>
      </c>
      <c r="J1130" s="6" t="n">
        <v>0</v>
      </c>
      <c r="K1130" s="6" t="n">
        <v>0</v>
      </c>
      <c r="L1130" s="9" t="n">
        <f aca="false">IF(AND(E1130&gt;=Scenario!$B$11,E1130&lt;Scenario!$B$12),1,0)</f>
        <v>1</v>
      </c>
      <c r="M1130" s="9" t="n">
        <f aca="false">IF(AND(L1130=1,ISNUMBER(F1130)),MAX(0,F1130-E1130)/60,"")</f>
        <v>3.2</v>
      </c>
      <c r="N1130" s="9" t="n">
        <f aca="false">IF(AND(L1130=1,ISNUMBER(G1130)),MAX(0,G1130-E1130)/60,"")</f>
        <v>0.533333333333333</v>
      </c>
      <c r="O1130" s="9" t="n">
        <f aca="false">IF(ISNUMBER(H1130),IF(AND(H1130&gt;=Scenario!$B$11,H1130&lt;Scenario!$B$12),1,0),0)</f>
        <v>1</v>
      </c>
      <c r="P1130" s="9" t="n">
        <f aca="false">IF(O1130=1,MAX(0,H1130-E1130)/60,"")</f>
        <v>14.0833333333333</v>
      </c>
      <c r="Q1130" s="9" t="n">
        <f aca="false">INDEX(Scenario!$B$18:$B$20,MATCH(B1130,Scenario!$A$18:$A$20,0))</f>
        <v>240</v>
      </c>
      <c r="R1130" s="9" t="n">
        <f aca="false">INDEX(Scenario!$C$18:$C$20,MATCH(B1130,Scenario!$A$18:$A$20,0))</f>
        <v>4320</v>
      </c>
      <c r="S1130" s="9" t="n">
        <f aca="false">IF(ISNUMBER(M1130),IF(M1130&lt;=Q1130,1,0),"")</f>
        <v>1</v>
      </c>
      <c r="T1130" s="9" t="n">
        <f aca="false">IF(ISNUMBER(P1130),IF(P1130&lt;=R1130,1,0),"")</f>
        <v>1</v>
      </c>
      <c r="U1130" s="9" t="n">
        <f aca="false">IF(E1130&gt;Scenario!$B$14,0,IF(OR(AND(ISNUMBER(H1130),H1130&lt;=Scenario!$B$14),AND(ISNUMBER(I1130),I1130&lt;=Scenario!$B$14)),0,1))</f>
        <v>0</v>
      </c>
      <c r="V1130" s="9" t="n">
        <f aca="false">IF(AND(U1130=1,(Scenario!$B$14-E1130)/60&gt;R1130),1,0)</f>
        <v>0</v>
      </c>
      <c r="W1130" s="9" t="n">
        <f aca="false">IF(OR(C1130=Scenario!$B$22,C1130=Scenario!$C$22),1,0)</f>
        <v>0</v>
      </c>
      <c r="X1130" s="9" t="n">
        <f aca="false">IF(ISNUMBER(I1130),1,0)</f>
        <v>0</v>
      </c>
      <c r="Y1130" s="9" t="n">
        <f aca="false">MOD(INT(E1130/86400)+3,7)</f>
        <v>3</v>
      </c>
      <c r="Z1130" s="9" t="n">
        <f aca="false">MOD(INT(E1130/3600),24)</f>
        <v>19</v>
      </c>
      <c r="AA1130" s="6" t="s">
        <v>2505</v>
      </c>
    </row>
    <row r="1131" customFormat="false" ht="15" hidden="false" customHeight="false" outlineLevel="0" collapsed="false">
      <c r="A1131" s="6" t="s">
        <v>2506</v>
      </c>
      <c r="B1131" s="6" t="s">
        <v>44</v>
      </c>
      <c r="C1131" s="6" t="s">
        <v>46</v>
      </c>
      <c r="D1131" s="6" t="s">
        <v>171</v>
      </c>
      <c r="E1131" s="6" t="n">
        <v>1785443730</v>
      </c>
      <c r="I1131" s="6" t="n">
        <v>1785445641</v>
      </c>
      <c r="J1131" s="6" t="n">
        <v>0</v>
      </c>
      <c r="K1131" s="6" t="n">
        <v>0</v>
      </c>
      <c r="L1131" s="9" t="n">
        <f aca="false">IF(AND(E1131&gt;=Scenario!$B$11,E1131&lt;Scenario!$B$12),1,0)</f>
        <v>1</v>
      </c>
      <c r="M1131" s="0" t="str">
        <f aca="false">IF(AND(L1131=1,ISNUMBER(F1131)),MAX(0,F1131-E1131)/60,"")</f>
        <v/>
      </c>
      <c r="N1131" s="0" t="str">
        <f aca="false">IF(AND(L1131=1,ISNUMBER(G1131)),MAX(0,G1131-E1131)/60,"")</f>
        <v/>
      </c>
      <c r="O1131" s="9" t="n">
        <f aca="false">IF(ISNUMBER(H1131),IF(AND(H1131&gt;=Scenario!$B$11,H1131&lt;Scenario!$B$12),1,0),0)</f>
        <v>0</v>
      </c>
      <c r="P1131" s="0" t="str">
        <f aca="false">IF(O1131=1,MAX(0,H1131-E1131)/60,"")</f>
        <v/>
      </c>
      <c r="Q1131" s="9" t="n">
        <f aca="false">INDEX(Scenario!$B$18:$B$20,MATCH(B1131,Scenario!$A$18:$A$20,0))</f>
        <v>240</v>
      </c>
      <c r="R1131" s="9" t="n">
        <f aca="false">INDEX(Scenario!$C$18:$C$20,MATCH(B1131,Scenario!$A$18:$A$20,0))</f>
        <v>4320</v>
      </c>
      <c r="S1131" s="0" t="str">
        <f aca="false">IF(ISNUMBER(M1131),IF(M1131&lt;=Q1131,1,0),"")</f>
        <v/>
      </c>
      <c r="T1131" s="0" t="str">
        <f aca="false">IF(ISNUMBER(P1131),IF(P1131&lt;=R1131,1,0),"")</f>
        <v/>
      </c>
      <c r="U1131" s="9" t="n">
        <f aca="false">IF(E1131&gt;Scenario!$B$14,0,IF(OR(AND(ISNUMBER(H1131),H1131&lt;=Scenario!$B$14),AND(ISNUMBER(I1131),I1131&lt;=Scenario!$B$14)),0,1))</f>
        <v>0</v>
      </c>
      <c r="V1131" s="9" t="n">
        <f aca="false">IF(AND(U1131=1,(Scenario!$B$14-E1131)/60&gt;R1131),1,0)</f>
        <v>0</v>
      </c>
      <c r="W1131" s="9" t="n">
        <f aca="false">IF(OR(C1131=Scenario!$B$22,C1131=Scenario!$C$22),1,0)</f>
        <v>1</v>
      </c>
      <c r="X1131" s="9" t="n">
        <f aca="false">IF(ISNUMBER(I1131),1,0)</f>
        <v>1</v>
      </c>
      <c r="Y1131" s="9" t="n">
        <f aca="false">MOD(INT(E1131/86400)+3,7)</f>
        <v>3</v>
      </c>
      <c r="Z1131" s="9" t="n">
        <f aca="false">MOD(INT(E1131/3600),24)</f>
        <v>20</v>
      </c>
      <c r="AA1131" s="6" t="s">
        <v>2507</v>
      </c>
    </row>
    <row r="1132" customFormat="false" ht="15" hidden="false" customHeight="false" outlineLevel="0" collapsed="false">
      <c r="A1132" s="6" t="s">
        <v>2508</v>
      </c>
      <c r="B1132" s="6" t="s">
        <v>44</v>
      </c>
      <c r="C1132" s="6" t="s">
        <v>249</v>
      </c>
      <c r="D1132" s="6" t="s">
        <v>170</v>
      </c>
      <c r="E1132" s="6" t="n">
        <v>1785443771</v>
      </c>
      <c r="F1132" s="6" t="n">
        <v>1785443950</v>
      </c>
      <c r="G1132" s="6" t="n">
        <v>1785443804</v>
      </c>
      <c r="H1132" s="6" t="n">
        <v>1785446311</v>
      </c>
      <c r="J1132" s="6" t="n">
        <v>0</v>
      </c>
      <c r="K1132" s="6" t="n">
        <v>0</v>
      </c>
      <c r="L1132" s="9" t="n">
        <f aca="false">IF(AND(E1132&gt;=Scenario!$B$11,E1132&lt;Scenario!$B$12),1,0)</f>
        <v>1</v>
      </c>
      <c r="M1132" s="9" t="n">
        <f aca="false">IF(AND(L1132=1,ISNUMBER(F1132)),MAX(0,F1132-E1132)/60,"")</f>
        <v>2.98333333333333</v>
      </c>
      <c r="N1132" s="9" t="n">
        <f aca="false">IF(AND(L1132=1,ISNUMBER(G1132)),MAX(0,G1132-E1132)/60,"")</f>
        <v>0.55</v>
      </c>
      <c r="O1132" s="9" t="n">
        <f aca="false">IF(ISNUMBER(H1132),IF(AND(H1132&gt;=Scenario!$B$11,H1132&lt;Scenario!$B$12),1,0),0)</f>
        <v>1</v>
      </c>
      <c r="P1132" s="9" t="n">
        <f aca="false">IF(O1132=1,MAX(0,H1132-E1132)/60,"")</f>
        <v>42.3333333333333</v>
      </c>
      <c r="Q1132" s="9" t="n">
        <f aca="false">INDEX(Scenario!$B$18:$B$20,MATCH(B1132,Scenario!$A$18:$A$20,0))</f>
        <v>240</v>
      </c>
      <c r="R1132" s="9" t="n">
        <f aca="false">INDEX(Scenario!$C$18:$C$20,MATCH(B1132,Scenario!$A$18:$A$20,0))</f>
        <v>4320</v>
      </c>
      <c r="S1132" s="9" t="n">
        <f aca="false">IF(ISNUMBER(M1132),IF(M1132&lt;=Q1132,1,0),"")</f>
        <v>1</v>
      </c>
      <c r="T1132" s="9" t="n">
        <f aca="false">IF(ISNUMBER(P1132),IF(P1132&lt;=R1132,1,0),"")</f>
        <v>1</v>
      </c>
      <c r="U1132" s="9" t="n">
        <f aca="false">IF(E1132&gt;Scenario!$B$14,0,IF(OR(AND(ISNUMBER(H1132),H1132&lt;=Scenario!$B$14),AND(ISNUMBER(I1132),I1132&lt;=Scenario!$B$14)),0,1))</f>
        <v>0</v>
      </c>
      <c r="V1132" s="9" t="n">
        <f aca="false">IF(AND(U1132=1,(Scenario!$B$14-E1132)/60&gt;R1132),1,0)</f>
        <v>0</v>
      </c>
      <c r="W1132" s="9" t="n">
        <f aca="false">IF(OR(C1132=Scenario!$B$22,C1132=Scenario!$C$22),1,0)</f>
        <v>0</v>
      </c>
      <c r="X1132" s="9" t="n">
        <f aca="false">IF(ISNUMBER(I1132),1,0)</f>
        <v>0</v>
      </c>
      <c r="Y1132" s="9" t="n">
        <f aca="false">MOD(INT(E1132/86400)+3,7)</f>
        <v>3</v>
      </c>
      <c r="Z1132" s="9" t="n">
        <f aca="false">MOD(INT(E1132/3600),24)</f>
        <v>20</v>
      </c>
      <c r="AA1132" s="6" t="s">
        <v>2509</v>
      </c>
    </row>
    <row r="1133" customFormat="false" ht="15" hidden="false" customHeight="false" outlineLevel="0" collapsed="false">
      <c r="A1133" s="6" t="s">
        <v>2510</v>
      </c>
      <c r="B1133" s="6" t="s">
        <v>43</v>
      </c>
      <c r="C1133" s="6" t="s">
        <v>46</v>
      </c>
      <c r="D1133" s="6" t="s">
        <v>170</v>
      </c>
      <c r="E1133" s="6" t="n">
        <v>1785445906</v>
      </c>
      <c r="F1133" s="6" t="n">
        <v>1785474225</v>
      </c>
      <c r="G1133" s="6" t="n">
        <v>1785474014</v>
      </c>
      <c r="H1133" s="6" t="n">
        <v>1785476010</v>
      </c>
      <c r="J1133" s="6" t="n">
        <v>0</v>
      </c>
      <c r="K1133" s="6" t="n">
        <v>0</v>
      </c>
      <c r="L1133" s="9" t="n">
        <f aca="false">IF(AND(E1133&gt;=Scenario!$B$11,E1133&lt;Scenario!$B$12),1,0)</f>
        <v>1</v>
      </c>
      <c r="M1133" s="9" t="n">
        <f aca="false">IF(AND(L1133=1,ISNUMBER(F1133)),MAX(0,F1133-E1133)/60,"")</f>
        <v>471.983333333333</v>
      </c>
      <c r="N1133" s="9" t="n">
        <f aca="false">IF(AND(L1133=1,ISNUMBER(G1133)),MAX(0,G1133-E1133)/60,"")</f>
        <v>468.466666666667</v>
      </c>
      <c r="O1133" s="9" t="n">
        <f aca="false">IF(ISNUMBER(H1133),IF(AND(H1133&gt;=Scenario!$B$11,H1133&lt;Scenario!$B$12),1,0),0)</f>
        <v>1</v>
      </c>
      <c r="P1133" s="9" t="n">
        <f aca="false">IF(O1133=1,MAX(0,H1133-E1133)/60,"")</f>
        <v>501.733333333333</v>
      </c>
      <c r="Q1133" s="9" t="n">
        <f aca="false">INDEX(Scenario!$B$18:$B$20,MATCH(B1133,Scenario!$A$18:$A$20,0))</f>
        <v>60</v>
      </c>
      <c r="R1133" s="9" t="n">
        <f aca="false">INDEX(Scenario!$C$18:$C$20,MATCH(B1133,Scenario!$A$18:$A$20,0))</f>
        <v>1440</v>
      </c>
      <c r="S1133" s="9" t="n">
        <f aca="false">IF(ISNUMBER(M1133),IF(M1133&lt;=Q1133,1,0),"")</f>
        <v>0</v>
      </c>
      <c r="T1133" s="9" t="n">
        <f aca="false">IF(ISNUMBER(P1133),IF(P1133&lt;=R1133,1,0),"")</f>
        <v>1</v>
      </c>
      <c r="U1133" s="9" t="n">
        <f aca="false">IF(E1133&gt;Scenario!$B$14,0,IF(OR(AND(ISNUMBER(H1133),H1133&lt;=Scenario!$B$14),AND(ISNUMBER(I1133),I1133&lt;=Scenario!$B$14)),0,1))</f>
        <v>0</v>
      </c>
      <c r="V1133" s="9" t="n">
        <f aca="false">IF(AND(U1133=1,(Scenario!$B$14-E1133)/60&gt;R1133),1,0)</f>
        <v>0</v>
      </c>
      <c r="W1133" s="9" t="n">
        <f aca="false">IF(OR(C1133=Scenario!$B$22,C1133=Scenario!$C$22),1,0)</f>
        <v>1</v>
      </c>
      <c r="X1133" s="9" t="n">
        <f aca="false">IF(ISNUMBER(I1133),1,0)</f>
        <v>0</v>
      </c>
      <c r="Y1133" s="9" t="n">
        <f aca="false">MOD(INT(E1133/86400)+3,7)</f>
        <v>3</v>
      </c>
      <c r="Z1133" s="9" t="n">
        <f aca="false">MOD(INT(E1133/3600),24)</f>
        <v>21</v>
      </c>
      <c r="AA1133" s="6" t="s">
        <v>2511</v>
      </c>
    </row>
    <row r="1134" customFormat="false" ht="15" hidden="false" customHeight="false" outlineLevel="0" collapsed="false">
      <c r="A1134" s="6" t="s">
        <v>2512</v>
      </c>
      <c r="B1134" s="6" t="s">
        <v>44</v>
      </c>
      <c r="C1134" s="6" t="s">
        <v>249</v>
      </c>
      <c r="D1134" s="6" t="s">
        <v>172</v>
      </c>
      <c r="E1134" s="6" t="n">
        <v>1785446159</v>
      </c>
      <c r="F1134" s="6" t="n">
        <v>1785446281</v>
      </c>
      <c r="G1134" s="6" t="n">
        <v>1785446203</v>
      </c>
      <c r="H1134" s="6" t="n">
        <v>1785450923</v>
      </c>
      <c r="J1134" s="6" t="n">
        <v>0</v>
      </c>
      <c r="K1134" s="6" t="n">
        <v>0</v>
      </c>
      <c r="L1134" s="9" t="n">
        <f aca="false">IF(AND(E1134&gt;=Scenario!$B$11,E1134&lt;Scenario!$B$12),1,0)</f>
        <v>1</v>
      </c>
      <c r="M1134" s="9" t="n">
        <f aca="false">IF(AND(L1134=1,ISNUMBER(F1134)),MAX(0,F1134-E1134)/60,"")</f>
        <v>2.03333333333333</v>
      </c>
      <c r="N1134" s="9" t="n">
        <f aca="false">IF(AND(L1134=1,ISNUMBER(G1134)),MAX(0,G1134-E1134)/60,"")</f>
        <v>0.733333333333333</v>
      </c>
      <c r="O1134" s="9" t="n">
        <f aca="false">IF(ISNUMBER(H1134),IF(AND(H1134&gt;=Scenario!$B$11,H1134&lt;Scenario!$B$12),1,0),0)</f>
        <v>1</v>
      </c>
      <c r="P1134" s="9" t="n">
        <f aca="false">IF(O1134=1,MAX(0,H1134-E1134)/60,"")</f>
        <v>79.4</v>
      </c>
      <c r="Q1134" s="9" t="n">
        <f aca="false">INDEX(Scenario!$B$18:$B$20,MATCH(B1134,Scenario!$A$18:$A$20,0))</f>
        <v>240</v>
      </c>
      <c r="R1134" s="9" t="n">
        <f aca="false">INDEX(Scenario!$C$18:$C$20,MATCH(B1134,Scenario!$A$18:$A$20,0))</f>
        <v>4320</v>
      </c>
      <c r="S1134" s="9" t="n">
        <f aca="false">IF(ISNUMBER(M1134),IF(M1134&lt;=Q1134,1,0),"")</f>
        <v>1</v>
      </c>
      <c r="T1134" s="9" t="n">
        <f aca="false">IF(ISNUMBER(P1134),IF(P1134&lt;=R1134,1,0),"")</f>
        <v>1</v>
      </c>
      <c r="U1134" s="9" t="n">
        <f aca="false">IF(E1134&gt;Scenario!$B$14,0,IF(OR(AND(ISNUMBER(H1134),H1134&lt;=Scenario!$B$14),AND(ISNUMBER(I1134),I1134&lt;=Scenario!$B$14)),0,1))</f>
        <v>0</v>
      </c>
      <c r="V1134" s="9" t="n">
        <f aca="false">IF(AND(U1134=1,(Scenario!$B$14-E1134)/60&gt;R1134),1,0)</f>
        <v>0</v>
      </c>
      <c r="W1134" s="9" t="n">
        <f aca="false">IF(OR(C1134=Scenario!$B$22,C1134=Scenario!$C$22),1,0)</f>
        <v>0</v>
      </c>
      <c r="X1134" s="9" t="n">
        <f aca="false">IF(ISNUMBER(I1134),1,0)</f>
        <v>0</v>
      </c>
      <c r="Y1134" s="9" t="n">
        <f aca="false">MOD(INT(E1134/86400)+3,7)</f>
        <v>3</v>
      </c>
      <c r="Z1134" s="9" t="n">
        <f aca="false">MOD(INT(E1134/3600),24)</f>
        <v>21</v>
      </c>
      <c r="AA1134" s="6" t="s">
        <v>2513</v>
      </c>
    </row>
    <row r="1135" customFormat="false" ht="15" hidden="false" customHeight="false" outlineLevel="0" collapsed="false">
      <c r="A1135" s="6" t="s">
        <v>2514</v>
      </c>
      <c r="B1135" s="6" t="s">
        <v>43</v>
      </c>
      <c r="C1135" s="6" t="s">
        <v>249</v>
      </c>
      <c r="D1135" s="6" t="s">
        <v>172</v>
      </c>
      <c r="E1135" s="6" t="n">
        <v>1785451733</v>
      </c>
      <c r="F1135" s="6" t="n">
        <v>1785474182</v>
      </c>
      <c r="G1135" s="6" t="n">
        <v>1785474020</v>
      </c>
      <c r="H1135" s="6" t="n">
        <v>1785479020</v>
      </c>
      <c r="J1135" s="6" t="n">
        <v>0</v>
      </c>
      <c r="K1135" s="6" t="n">
        <v>0</v>
      </c>
      <c r="L1135" s="9" t="n">
        <f aca="false">IF(AND(E1135&gt;=Scenario!$B$11,E1135&lt;Scenario!$B$12),1,0)</f>
        <v>1</v>
      </c>
      <c r="M1135" s="9" t="n">
        <f aca="false">IF(AND(L1135=1,ISNUMBER(F1135)),MAX(0,F1135-E1135)/60,"")</f>
        <v>374.15</v>
      </c>
      <c r="N1135" s="9" t="n">
        <f aca="false">IF(AND(L1135=1,ISNUMBER(G1135)),MAX(0,G1135-E1135)/60,"")</f>
        <v>371.45</v>
      </c>
      <c r="O1135" s="9" t="n">
        <f aca="false">IF(ISNUMBER(H1135),IF(AND(H1135&gt;=Scenario!$B$11,H1135&lt;Scenario!$B$12),1,0),0)</f>
        <v>1</v>
      </c>
      <c r="P1135" s="9" t="n">
        <f aca="false">IF(O1135=1,MAX(0,H1135-E1135)/60,"")</f>
        <v>454.783333333333</v>
      </c>
      <c r="Q1135" s="9" t="n">
        <f aca="false">INDEX(Scenario!$B$18:$B$20,MATCH(B1135,Scenario!$A$18:$A$20,0))</f>
        <v>60</v>
      </c>
      <c r="R1135" s="9" t="n">
        <f aca="false">INDEX(Scenario!$C$18:$C$20,MATCH(B1135,Scenario!$A$18:$A$20,0))</f>
        <v>1440</v>
      </c>
      <c r="S1135" s="9" t="n">
        <f aca="false">IF(ISNUMBER(M1135),IF(M1135&lt;=Q1135,1,0),"")</f>
        <v>0</v>
      </c>
      <c r="T1135" s="9" t="n">
        <f aca="false">IF(ISNUMBER(P1135),IF(P1135&lt;=R1135,1,0),"")</f>
        <v>1</v>
      </c>
      <c r="U1135" s="9" t="n">
        <f aca="false">IF(E1135&gt;Scenario!$B$14,0,IF(OR(AND(ISNUMBER(H1135),H1135&lt;=Scenario!$B$14),AND(ISNUMBER(I1135),I1135&lt;=Scenario!$B$14)),0,1))</f>
        <v>0</v>
      </c>
      <c r="V1135" s="9" t="n">
        <f aca="false">IF(AND(U1135=1,(Scenario!$B$14-E1135)/60&gt;R1135),1,0)</f>
        <v>0</v>
      </c>
      <c r="W1135" s="9" t="n">
        <f aca="false">IF(OR(C1135=Scenario!$B$22,C1135=Scenario!$C$22),1,0)</f>
        <v>0</v>
      </c>
      <c r="X1135" s="9" t="n">
        <f aca="false">IF(ISNUMBER(I1135),1,0)</f>
        <v>0</v>
      </c>
      <c r="Y1135" s="9" t="n">
        <f aca="false">MOD(INT(E1135/86400)+3,7)</f>
        <v>3</v>
      </c>
      <c r="Z1135" s="9" t="n">
        <f aca="false">MOD(INT(E1135/3600),24)</f>
        <v>22</v>
      </c>
      <c r="AA1135" s="6" t="s">
        <v>2515</v>
      </c>
    </row>
    <row r="1136" customFormat="false" ht="15" hidden="false" customHeight="false" outlineLevel="0" collapsed="false">
      <c r="A1136" s="6" t="s">
        <v>2516</v>
      </c>
      <c r="B1136" s="6" t="s">
        <v>44</v>
      </c>
      <c r="C1136" s="6" t="s">
        <v>46</v>
      </c>
      <c r="D1136" s="6" t="s">
        <v>170</v>
      </c>
      <c r="E1136" s="6" t="n">
        <v>1785455988</v>
      </c>
      <c r="I1136" s="6" t="n">
        <v>1785458532</v>
      </c>
      <c r="J1136" s="6" t="n">
        <v>0</v>
      </c>
      <c r="K1136" s="6" t="n">
        <v>0</v>
      </c>
      <c r="L1136" s="9" t="n">
        <f aca="false">IF(AND(E1136&gt;=Scenario!$B$11,E1136&lt;Scenario!$B$12),1,0)</f>
        <v>1</v>
      </c>
      <c r="M1136" s="0" t="str">
        <f aca="false">IF(AND(L1136=1,ISNUMBER(F1136)),MAX(0,F1136-E1136)/60,"")</f>
        <v/>
      </c>
      <c r="N1136" s="0" t="str">
        <f aca="false">IF(AND(L1136=1,ISNUMBER(G1136)),MAX(0,G1136-E1136)/60,"")</f>
        <v/>
      </c>
      <c r="O1136" s="9" t="n">
        <f aca="false">IF(ISNUMBER(H1136),IF(AND(H1136&gt;=Scenario!$B$11,H1136&lt;Scenario!$B$12),1,0),0)</f>
        <v>0</v>
      </c>
      <c r="P1136" s="0" t="str">
        <f aca="false">IF(O1136=1,MAX(0,H1136-E1136)/60,"")</f>
        <v/>
      </c>
      <c r="Q1136" s="9" t="n">
        <f aca="false">INDEX(Scenario!$B$18:$B$20,MATCH(B1136,Scenario!$A$18:$A$20,0))</f>
        <v>240</v>
      </c>
      <c r="R1136" s="9" t="n">
        <f aca="false">INDEX(Scenario!$C$18:$C$20,MATCH(B1136,Scenario!$A$18:$A$20,0))</f>
        <v>4320</v>
      </c>
      <c r="S1136" s="0" t="str">
        <f aca="false">IF(ISNUMBER(M1136),IF(M1136&lt;=Q1136,1,0),"")</f>
        <v/>
      </c>
      <c r="T1136" s="0" t="str">
        <f aca="false">IF(ISNUMBER(P1136),IF(P1136&lt;=R1136,1,0),"")</f>
        <v/>
      </c>
      <c r="U1136" s="9" t="n">
        <f aca="false">IF(E1136&gt;Scenario!$B$14,0,IF(OR(AND(ISNUMBER(H1136),H1136&lt;=Scenario!$B$14),AND(ISNUMBER(I1136),I1136&lt;=Scenario!$B$14)),0,1))</f>
        <v>0</v>
      </c>
      <c r="V1136" s="9" t="n">
        <f aca="false">IF(AND(U1136=1,(Scenario!$B$14-E1136)/60&gt;R1136),1,0)</f>
        <v>0</v>
      </c>
      <c r="W1136" s="9" t="n">
        <f aca="false">IF(OR(C1136=Scenario!$B$22,C1136=Scenario!$C$22),1,0)</f>
        <v>1</v>
      </c>
      <c r="X1136" s="9" t="n">
        <f aca="false">IF(ISNUMBER(I1136),1,0)</f>
        <v>1</v>
      </c>
      <c r="Y1136" s="9" t="n">
        <f aca="false">MOD(INT(E1136/86400)+3,7)</f>
        <v>3</v>
      </c>
      <c r="Z1136" s="9" t="n">
        <f aca="false">MOD(INT(E1136/3600),24)</f>
        <v>23</v>
      </c>
      <c r="AA1136" s="6" t="s">
        <v>2517</v>
      </c>
    </row>
    <row r="1137" customFormat="false" ht="15" hidden="false" customHeight="false" outlineLevel="0" collapsed="false">
      <c r="A1137" s="6" t="s">
        <v>2518</v>
      </c>
      <c r="B1137" s="6" t="s">
        <v>43</v>
      </c>
      <c r="C1137" s="6" t="s">
        <v>46</v>
      </c>
      <c r="D1137" s="6" t="s">
        <v>170</v>
      </c>
      <c r="E1137" s="6" t="n">
        <v>1785457423</v>
      </c>
      <c r="I1137" s="6" t="n">
        <v>1785467123</v>
      </c>
      <c r="J1137" s="6" t="n">
        <v>0</v>
      </c>
      <c r="K1137" s="6" t="n">
        <v>0</v>
      </c>
      <c r="L1137" s="9" t="n">
        <f aca="false">IF(AND(E1137&gt;=Scenario!$B$11,E1137&lt;Scenario!$B$12),1,0)</f>
        <v>1</v>
      </c>
      <c r="M1137" s="0" t="str">
        <f aca="false">IF(AND(L1137=1,ISNUMBER(F1137)),MAX(0,F1137-E1137)/60,"")</f>
        <v/>
      </c>
      <c r="N1137" s="0" t="str">
        <f aca="false">IF(AND(L1137=1,ISNUMBER(G1137)),MAX(0,G1137-E1137)/60,"")</f>
        <v/>
      </c>
      <c r="O1137" s="9" t="n">
        <f aca="false">IF(ISNUMBER(H1137),IF(AND(H1137&gt;=Scenario!$B$11,H1137&lt;Scenario!$B$12),1,0),0)</f>
        <v>0</v>
      </c>
      <c r="P1137" s="0" t="str">
        <f aca="false">IF(O1137=1,MAX(0,H1137-E1137)/60,"")</f>
        <v/>
      </c>
      <c r="Q1137" s="9" t="n">
        <f aca="false">INDEX(Scenario!$B$18:$B$20,MATCH(B1137,Scenario!$A$18:$A$20,0))</f>
        <v>60</v>
      </c>
      <c r="R1137" s="9" t="n">
        <f aca="false">INDEX(Scenario!$C$18:$C$20,MATCH(B1137,Scenario!$A$18:$A$20,0))</f>
        <v>1440</v>
      </c>
      <c r="S1137" s="0" t="str">
        <f aca="false">IF(ISNUMBER(M1137),IF(M1137&lt;=Q1137,1,0),"")</f>
        <v/>
      </c>
      <c r="T1137" s="0" t="str">
        <f aca="false">IF(ISNUMBER(P1137),IF(P1137&lt;=R1137,1,0),"")</f>
        <v/>
      </c>
      <c r="U1137" s="9" t="n">
        <f aca="false">IF(E1137&gt;Scenario!$B$14,0,IF(OR(AND(ISNUMBER(H1137),H1137&lt;=Scenario!$B$14),AND(ISNUMBER(I1137),I1137&lt;=Scenario!$B$14)),0,1))</f>
        <v>0</v>
      </c>
      <c r="V1137" s="9" t="n">
        <f aca="false">IF(AND(U1137=1,(Scenario!$B$14-E1137)/60&gt;R1137),1,0)</f>
        <v>0</v>
      </c>
      <c r="W1137" s="9" t="n">
        <f aca="false">IF(OR(C1137=Scenario!$B$22,C1137=Scenario!$C$22),1,0)</f>
        <v>1</v>
      </c>
      <c r="X1137" s="9" t="n">
        <f aca="false">IF(ISNUMBER(I1137),1,0)</f>
        <v>1</v>
      </c>
      <c r="Y1137" s="9" t="n">
        <f aca="false">MOD(INT(E1137/86400)+3,7)</f>
        <v>4</v>
      </c>
      <c r="Z1137" s="9" t="n">
        <f aca="false">MOD(INT(E1137/3600),24)</f>
        <v>0</v>
      </c>
      <c r="AA1137" s="6" t="s">
        <v>2519</v>
      </c>
    </row>
    <row r="1138" customFormat="false" ht="15" hidden="false" customHeight="false" outlineLevel="0" collapsed="false">
      <c r="A1138" s="6" t="s">
        <v>2520</v>
      </c>
      <c r="B1138" s="6" t="s">
        <v>43</v>
      </c>
      <c r="C1138" s="6" t="s">
        <v>47</v>
      </c>
      <c r="D1138" s="6" t="s">
        <v>171</v>
      </c>
      <c r="E1138" s="6" t="n">
        <v>1785478405</v>
      </c>
      <c r="F1138" s="6" t="n">
        <v>1785478567</v>
      </c>
      <c r="G1138" s="6" t="n">
        <v>1785478447</v>
      </c>
      <c r="H1138" s="6" t="n">
        <v>1785485766</v>
      </c>
      <c r="J1138" s="6" t="n">
        <v>0</v>
      </c>
      <c r="K1138" s="6" t="n">
        <v>0</v>
      </c>
      <c r="L1138" s="9" t="n">
        <f aca="false">IF(AND(E1138&gt;=Scenario!$B$11,E1138&lt;Scenario!$B$12),1,0)</f>
        <v>1</v>
      </c>
      <c r="M1138" s="9" t="n">
        <f aca="false">IF(AND(L1138=1,ISNUMBER(F1138)),MAX(0,F1138-E1138)/60,"")</f>
        <v>2.7</v>
      </c>
      <c r="N1138" s="9" t="n">
        <f aca="false">IF(AND(L1138=1,ISNUMBER(G1138)),MAX(0,G1138-E1138)/60,"")</f>
        <v>0.7</v>
      </c>
      <c r="O1138" s="9" t="n">
        <f aca="false">IF(ISNUMBER(H1138),IF(AND(H1138&gt;=Scenario!$B$11,H1138&lt;Scenario!$B$12),1,0),0)</f>
        <v>1</v>
      </c>
      <c r="P1138" s="9" t="n">
        <f aca="false">IF(O1138=1,MAX(0,H1138-E1138)/60,"")</f>
        <v>122.683333333333</v>
      </c>
      <c r="Q1138" s="9" t="n">
        <f aca="false">INDEX(Scenario!$B$18:$B$20,MATCH(B1138,Scenario!$A$18:$A$20,0))</f>
        <v>60</v>
      </c>
      <c r="R1138" s="9" t="n">
        <f aca="false">INDEX(Scenario!$C$18:$C$20,MATCH(B1138,Scenario!$A$18:$A$20,0))</f>
        <v>1440</v>
      </c>
      <c r="S1138" s="9" t="n">
        <f aca="false">IF(ISNUMBER(M1138),IF(M1138&lt;=Q1138,1,0),"")</f>
        <v>1</v>
      </c>
      <c r="T1138" s="9" t="n">
        <f aca="false">IF(ISNUMBER(P1138),IF(P1138&lt;=R1138,1,0),"")</f>
        <v>1</v>
      </c>
      <c r="U1138" s="9" t="n">
        <f aca="false">IF(E1138&gt;Scenario!$B$14,0,IF(OR(AND(ISNUMBER(H1138),H1138&lt;=Scenario!$B$14),AND(ISNUMBER(I1138),I1138&lt;=Scenario!$B$14)),0,1))</f>
        <v>0</v>
      </c>
      <c r="V1138" s="9" t="n">
        <f aca="false">IF(AND(U1138=1,(Scenario!$B$14-E1138)/60&gt;R1138),1,0)</f>
        <v>0</v>
      </c>
      <c r="W1138" s="9" t="n">
        <f aca="false">IF(OR(C1138=Scenario!$B$22,C1138=Scenario!$C$22),1,0)</f>
        <v>1</v>
      </c>
      <c r="X1138" s="9" t="n">
        <f aca="false">IF(ISNUMBER(I1138),1,0)</f>
        <v>0</v>
      </c>
      <c r="Y1138" s="9" t="n">
        <f aca="false">MOD(INT(E1138/86400)+3,7)</f>
        <v>4</v>
      </c>
      <c r="Z1138" s="9" t="n">
        <f aca="false">MOD(INT(E1138/3600),24)</f>
        <v>6</v>
      </c>
      <c r="AA1138" s="6" t="s">
        <v>2521</v>
      </c>
    </row>
    <row r="1139" customFormat="false" ht="15" hidden="false" customHeight="false" outlineLevel="0" collapsed="false">
      <c r="A1139" s="6" t="s">
        <v>2522</v>
      </c>
      <c r="B1139" s="6" t="s">
        <v>43</v>
      </c>
      <c r="C1139" s="6" t="s">
        <v>46</v>
      </c>
      <c r="D1139" s="6" t="s">
        <v>171</v>
      </c>
      <c r="E1139" s="6" t="n">
        <v>1785484777</v>
      </c>
      <c r="F1139" s="6" t="n">
        <v>1785484907</v>
      </c>
      <c r="G1139" s="6" t="n">
        <v>1785484800</v>
      </c>
      <c r="H1139" s="6" t="n">
        <v>1785486046</v>
      </c>
      <c r="J1139" s="6" t="n">
        <v>0</v>
      </c>
      <c r="K1139" s="6" t="n">
        <v>0</v>
      </c>
      <c r="L1139" s="9" t="n">
        <f aca="false">IF(AND(E1139&gt;=Scenario!$B$11,E1139&lt;Scenario!$B$12),1,0)</f>
        <v>1</v>
      </c>
      <c r="M1139" s="9" t="n">
        <f aca="false">IF(AND(L1139=1,ISNUMBER(F1139)),MAX(0,F1139-E1139)/60,"")</f>
        <v>2.16666666666667</v>
      </c>
      <c r="N1139" s="9" t="n">
        <f aca="false">IF(AND(L1139=1,ISNUMBER(G1139)),MAX(0,G1139-E1139)/60,"")</f>
        <v>0.383333333333333</v>
      </c>
      <c r="O1139" s="9" t="n">
        <f aca="false">IF(ISNUMBER(H1139),IF(AND(H1139&gt;=Scenario!$B$11,H1139&lt;Scenario!$B$12),1,0),0)</f>
        <v>1</v>
      </c>
      <c r="P1139" s="9" t="n">
        <f aca="false">IF(O1139=1,MAX(0,H1139-E1139)/60,"")</f>
        <v>21.15</v>
      </c>
      <c r="Q1139" s="9" t="n">
        <f aca="false">INDEX(Scenario!$B$18:$B$20,MATCH(B1139,Scenario!$A$18:$A$20,0))</f>
        <v>60</v>
      </c>
      <c r="R1139" s="9" t="n">
        <f aca="false">INDEX(Scenario!$C$18:$C$20,MATCH(B1139,Scenario!$A$18:$A$20,0))</f>
        <v>1440</v>
      </c>
      <c r="S1139" s="9" t="n">
        <f aca="false">IF(ISNUMBER(M1139),IF(M1139&lt;=Q1139,1,0),"")</f>
        <v>1</v>
      </c>
      <c r="T1139" s="9" t="n">
        <f aca="false">IF(ISNUMBER(P1139),IF(P1139&lt;=R1139,1,0),"")</f>
        <v>1</v>
      </c>
      <c r="U1139" s="9" t="n">
        <f aca="false">IF(E1139&gt;Scenario!$B$14,0,IF(OR(AND(ISNUMBER(H1139),H1139&lt;=Scenario!$B$14),AND(ISNUMBER(I1139),I1139&lt;=Scenario!$B$14)),0,1))</f>
        <v>0</v>
      </c>
      <c r="V1139" s="9" t="n">
        <f aca="false">IF(AND(U1139=1,(Scenario!$B$14-E1139)/60&gt;R1139),1,0)</f>
        <v>0</v>
      </c>
      <c r="W1139" s="9" t="n">
        <f aca="false">IF(OR(C1139=Scenario!$B$22,C1139=Scenario!$C$22),1,0)</f>
        <v>1</v>
      </c>
      <c r="X1139" s="9" t="n">
        <f aca="false">IF(ISNUMBER(I1139),1,0)</f>
        <v>0</v>
      </c>
      <c r="Y1139" s="9" t="n">
        <f aca="false">MOD(INT(E1139/86400)+3,7)</f>
        <v>4</v>
      </c>
      <c r="Z1139" s="9" t="n">
        <f aca="false">MOD(INT(E1139/3600),24)</f>
        <v>7</v>
      </c>
      <c r="AA1139" s="6" t="s">
        <v>2523</v>
      </c>
    </row>
    <row r="1140" customFormat="false" ht="15" hidden="false" customHeight="false" outlineLevel="0" collapsed="false">
      <c r="A1140" s="6" t="s">
        <v>2524</v>
      </c>
      <c r="B1140" s="6" t="s">
        <v>44</v>
      </c>
      <c r="C1140" s="6" t="s">
        <v>249</v>
      </c>
      <c r="D1140" s="6" t="s">
        <v>171</v>
      </c>
      <c r="E1140" s="6" t="n">
        <v>1785485105</v>
      </c>
      <c r="F1140" s="6" t="n">
        <v>1785485366</v>
      </c>
      <c r="G1140" s="6" t="n">
        <v>1785485161</v>
      </c>
      <c r="H1140" s="6" t="n">
        <v>1785488200</v>
      </c>
      <c r="J1140" s="6" t="n">
        <v>0</v>
      </c>
      <c r="K1140" s="6" t="n">
        <v>0</v>
      </c>
      <c r="L1140" s="9" t="n">
        <f aca="false">IF(AND(E1140&gt;=Scenario!$B$11,E1140&lt;Scenario!$B$12),1,0)</f>
        <v>1</v>
      </c>
      <c r="M1140" s="9" t="n">
        <f aca="false">IF(AND(L1140=1,ISNUMBER(F1140)),MAX(0,F1140-E1140)/60,"")</f>
        <v>4.35</v>
      </c>
      <c r="N1140" s="9" t="n">
        <f aca="false">IF(AND(L1140=1,ISNUMBER(G1140)),MAX(0,G1140-E1140)/60,"")</f>
        <v>0.933333333333333</v>
      </c>
      <c r="O1140" s="9" t="n">
        <f aca="false">IF(ISNUMBER(H1140),IF(AND(H1140&gt;=Scenario!$B$11,H1140&lt;Scenario!$B$12),1,0),0)</f>
        <v>1</v>
      </c>
      <c r="P1140" s="9" t="n">
        <f aca="false">IF(O1140=1,MAX(0,H1140-E1140)/60,"")</f>
        <v>51.5833333333333</v>
      </c>
      <c r="Q1140" s="9" t="n">
        <f aca="false">INDEX(Scenario!$B$18:$B$20,MATCH(B1140,Scenario!$A$18:$A$20,0))</f>
        <v>240</v>
      </c>
      <c r="R1140" s="9" t="n">
        <f aca="false">INDEX(Scenario!$C$18:$C$20,MATCH(B1140,Scenario!$A$18:$A$20,0))</f>
        <v>4320</v>
      </c>
      <c r="S1140" s="9" t="n">
        <f aca="false">IF(ISNUMBER(M1140),IF(M1140&lt;=Q1140,1,0),"")</f>
        <v>1</v>
      </c>
      <c r="T1140" s="9" t="n">
        <f aca="false">IF(ISNUMBER(P1140),IF(P1140&lt;=R1140,1,0),"")</f>
        <v>1</v>
      </c>
      <c r="U1140" s="9" t="n">
        <f aca="false">IF(E1140&gt;Scenario!$B$14,0,IF(OR(AND(ISNUMBER(H1140),H1140&lt;=Scenario!$B$14),AND(ISNUMBER(I1140),I1140&lt;=Scenario!$B$14)),0,1))</f>
        <v>0</v>
      </c>
      <c r="V1140" s="9" t="n">
        <f aca="false">IF(AND(U1140=1,(Scenario!$B$14-E1140)/60&gt;R1140),1,0)</f>
        <v>0</v>
      </c>
      <c r="W1140" s="9" t="n">
        <f aca="false">IF(OR(C1140=Scenario!$B$22,C1140=Scenario!$C$22),1,0)</f>
        <v>0</v>
      </c>
      <c r="X1140" s="9" t="n">
        <f aca="false">IF(ISNUMBER(I1140),1,0)</f>
        <v>0</v>
      </c>
      <c r="Y1140" s="9" t="n">
        <f aca="false">MOD(INT(E1140/86400)+3,7)</f>
        <v>4</v>
      </c>
      <c r="Z1140" s="9" t="n">
        <f aca="false">MOD(INT(E1140/3600),24)</f>
        <v>8</v>
      </c>
      <c r="AA1140" s="6" t="s">
        <v>2525</v>
      </c>
    </row>
    <row r="1141" customFormat="false" ht="15" hidden="false" customHeight="false" outlineLevel="0" collapsed="false">
      <c r="A1141" s="6" t="s">
        <v>2526</v>
      </c>
      <c r="B1141" s="6" t="s">
        <v>44</v>
      </c>
      <c r="C1141" s="6" t="s">
        <v>288</v>
      </c>
      <c r="D1141" s="6" t="s">
        <v>171</v>
      </c>
      <c r="E1141" s="6" t="n">
        <v>1785485581</v>
      </c>
      <c r="F1141" s="6" t="n">
        <v>1785486052</v>
      </c>
      <c r="G1141" s="6" t="n">
        <v>1785485815</v>
      </c>
      <c r="H1141" s="6" t="n">
        <v>1785490650</v>
      </c>
      <c r="J1141" s="6" t="n">
        <v>0</v>
      </c>
      <c r="K1141" s="6" t="n">
        <v>0</v>
      </c>
      <c r="L1141" s="9" t="n">
        <f aca="false">IF(AND(E1141&gt;=Scenario!$B$11,E1141&lt;Scenario!$B$12),1,0)</f>
        <v>1</v>
      </c>
      <c r="M1141" s="9" t="n">
        <f aca="false">IF(AND(L1141=1,ISNUMBER(F1141)),MAX(0,F1141-E1141)/60,"")</f>
        <v>7.85</v>
      </c>
      <c r="N1141" s="9" t="n">
        <f aca="false">IF(AND(L1141=1,ISNUMBER(G1141)),MAX(0,G1141-E1141)/60,"")</f>
        <v>3.9</v>
      </c>
      <c r="O1141" s="9" t="n">
        <f aca="false">IF(ISNUMBER(H1141),IF(AND(H1141&gt;=Scenario!$B$11,H1141&lt;Scenario!$B$12),1,0),0)</f>
        <v>1</v>
      </c>
      <c r="P1141" s="9" t="n">
        <f aca="false">IF(O1141=1,MAX(0,H1141-E1141)/60,"")</f>
        <v>84.4833333333333</v>
      </c>
      <c r="Q1141" s="9" t="n">
        <f aca="false">INDEX(Scenario!$B$18:$B$20,MATCH(B1141,Scenario!$A$18:$A$20,0))</f>
        <v>240</v>
      </c>
      <c r="R1141" s="9" t="n">
        <f aca="false">INDEX(Scenario!$C$18:$C$20,MATCH(B1141,Scenario!$A$18:$A$20,0))</f>
        <v>4320</v>
      </c>
      <c r="S1141" s="9" t="n">
        <f aca="false">IF(ISNUMBER(M1141),IF(M1141&lt;=Q1141,1,0),"")</f>
        <v>1</v>
      </c>
      <c r="T1141" s="9" t="n">
        <f aca="false">IF(ISNUMBER(P1141),IF(P1141&lt;=R1141,1,0),"")</f>
        <v>1</v>
      </c>
      <c r="U1141" s="9" t="n">
        <f aca="false">IF(E1141&gt;Scenario!$B$14,0,IF(OR(AND(ISNUMBER(H1141),H1141&lt;=Scenario!$B$14),AND(ISNUMBER(I1141),I1141&lt;=Scenario!$B$14)),0,1))</f>
        <v>0</v>
      </c>
      <c r="V1141" s="9" t="n">
        <f aca="false">IF(AND(U1141=1,(Scenario!$B$14-E1141)/60&gt;R1141),1,0)</f>
        <v>0</v>
      </c>
      <c r="W1141" s="9" t="n">
        <f aca="false">IF(OR(C1141=Scenario!$B$22,C1141=Scenario!$C$22),1,0)</f>
        <v>0</v>
      </c>
      <c r="X1141" s="9" t="n">
        <f aca="false">IF(ISNUMBER(I1141),1,0)</f>
        <v>0</v>
      </c>
      <c r="Y1141" s="9" t="n">
        <f aca="false">MOD(INT(E1141/86400)+3,7)</f>
        <v>4</v>
      </c>
      <c r="Z1141" s="9" t="n">
        <f aca="false">MOD(INT(E1141/3600),24)</f>
        <v>8</v>
      </c>
      <c r="AA1141" s="6" t="s">
        <v>2527</v>
      </c>
    </row>
    <row r="1142" customFormat="false" ht="15" hidden="false" customHeight="false" outlineLevel="0" collapsed="false">
      <c r="A1142" s="6" t="s">
        <v>2528</v>
      </c>
      <c r="B1142" s="6" t="s">
        <v>44</v>
      </c>
      <c r="C1142" s="6" t="s">
        <v>46</v>
      </c>
      <c r="D1142" s="6" t="s">
        <v>170</v>
      </c>
      <c r="E1142" s="6" t="n">
        <v>1785486745</v>
      </c>
      <c r="F1142" s="6" t="n">
        <v>1785486985</v>
      </c>
      <c r="G1142" s="6" t="n">
        <v>1785486760</v>
      </c>
      <c r="H1142" s="6" t="n">
        <v>1785488951</v>
      </c>
      <c r="J1142" s="6" t="n">
        <v>0</v>
      </c>
      <c r="K1142" s="6" t="n">
        <v>0</v>
      </c>
      <c r="L1142" s="9" t="n">
        <f aca="false">IF(AND(E1142&gt;=Scenario!$B$11,E1142&lt;Scenario!$B$12),1,0)</f>
        <v>1</v>
      </c>
      <c r="M1142" s="9" t="n">
        <f aca="false">IF(AND(L1142=1,ISNUMBER(F1142)),MAX(0,F1142-E1142)/60,"")</f>
        <v>4</v>
      </c>
      <c r="N1142" s="9" t="n">
        <f aca="false">IF(AND(L1142=1,ISNUMBER(G1142)),MAX(0,G1142-E1142)/60,"")</f>
        <v>0.25</v>
      </c>
      <c r="O1142" s="9" t="n">
        <f aca="false">IF(ISNUMBER(H1142),IF(AND(H1142&gt;=Scenario!$B$11,H1142&lt;Scenario!$B$12),1,0),0)</f>
        <v>1</v>
      </c>
      <c r="P1142" s="9" t="n">
        <f aca="false">IF(O1142=1,MAX(0,H1142-E1142)/60,"")</f>
        <v>36.7666666666667</v>
      </c>
      <c r="Q1142" s="9" t="n">
        <f aca="false">INDEX(Scenario!$B$18:$B$20,MATCH(B1142,Scenario!$A$18:$A$20,0))</f>
        <v>240</v>
      </c>
      <c r="R1142" s="9" t="n">
        <f aca="false">INDEX(Scenario!$C$18:$C$20,MATCH(B1142,Scenario!$A$18:$A$20,0))</f>
        <v>4320</v>
      </c>
      <c r="S1142" s="9" t="n">
        <f aca="false">IF(ISNUMBER(M1142),IF(M1142&lt;=Q1142,1,0),"")</f>
        <v>1</v>
      </c>
      <c r="T1142" s="9" t="n">
        <f aca="false">IF(ISNUMBER(P1142),IF(P1142&lt;=R1142,1,0),"")</f>
        <v>1</v>
      </c>
      <c r="U1142" s="9" t="n">
        <f aca="false">IF(E1142&gt;Scenario!$B$14,0,IF(OR(AND(ISNUMBER(H1142),H1142&lt;=Scenario!$B$14),AND(ISNUMBER(I1142),I1142&lt;=Scenario!$B$14)),0,1))</f>
        <v>0</v>
      </c>
      <c r="V1142" s="9" t="n">
        <f aca="false">IF(AND(U1142=1,(Scenario!$B$14-E1142)/60&gt;R1142),1,0)</f>
        <v>0</v>
      </c>
      <c r="W1142" s="9" t="n">
        <f aca="false">IF(OR(C1142=Scenario!$B$22,C1142=Scenario!$C$22),1,0)</f>
        <v>1</v>
      </c>
      <c r="X1142" s="9" t="n">
        <f aca="false">IF(ISNUMBER(I1142),1,0)</f>
        <v>0</v>
      </c>
      <c r="Y1142" s="9" t="n">
        <f aca="false">MOD(INT(E1142/86400)+3,7)</f>
        <v>4</v>
      </c>
      <c r="Z1142" s="9" t="n">
        <f aca="false">MOD(INT(E1142/3600),24)</f>
        <v>8</v>
      </c>
      <c r="AA1142" s="6" t="s">
        <v>2529</v>
      </c>
    </row>
    <row r="1143" customFormat="false" ht="15" hidden="false" customHeight="false" outlineLevel="0" collapsed="false">
      <c r="A1143" s="6" t="s">
        <v>2530</v>
      </c>
      <c r="B1143" s="6" t="s">
        <v>44</v>
      </c>
      <c r="C1143" s="6" t="s">
        <v>249</v>
      </c>
      <c r="D1143" s="6" t="s">
        <v>171</v>
      </c>
      <c r="E1143" s="6" t="n">
        <v>1785488297</v>
      </c>
      <c r="F1143" s="6" t="n">
        <v>1785488538</v>
      </c>
      <c r="G1143" s="6" t="n">
        <v>1785488346</v>
      </c>
      <c r="H1143" s="6" t="n">
        <v>1785489841</v>
      </c>
      <c r="J1143" s="6" t="n">
        <v>0</v>
      </c>
      <c r="K1143" s="6" t="n">
        <v>0</v>
      </c>
      <c r="L1143" s="9" t="n">
        <f aca="false">IF(AND(E1143&gt;=Scenario!$B$11,E1143&lt;Scenario!$B$12),1,0)</f>
        <v>1</v>
      </c>
      <c r="M1143" s="9" t="n">
        <f aca="false">IF(AND(L1143=1,ISNUMBER(F1143)),MAX(0,F1143-E1143)/60,"")</f>
        <v>4.01666666666667</v>
      </c>
      <c r="N1143" s="9" t="n">
        <f aca="false">IF(AND(L1143=1,ISNUMBER(G1143)),MAX(0,G1143-E1143)/60,"")</f>
        <v>0.816666666666667</v>
      </c>
      <c r="O1143" s="9" t="n">
        <f aca="false">IF(ISNUMBER(H1143),IF(AND(H1143&gt;=Scenario!$B$11,H1143&lt;Scenario!$B$12),1,0),0)</f>
        <v>1</v>
      </c>
      <c r="P1143" s="9" t="n">
        <f aca="false">IF(O1143=1,MAX(0,H1143-E1143)/60,"")</f>
        <v>25.7333333333333</v>
      </c>
      <c r="Q1143" s="9" t="n">
        <f aca="false">INDEX(Scenario!$B$18:$B$20,MATCH(B1143,Scenario!$A$18:$A$20,0))</f>
        <v>240</v>
      </c>
      <c r="R1143" s="9" t="n">
        <f aca="false">INDEX(Scenario!$C$18:$C$20,MATCH(B1143,Scenario!$A$18:$A$20,0))</f>
        <v>4320</v>
      </c>
      <c r="S1143" s="9" t="n">
        <f aca="false">IF(ISNUMBER(M1143),IF(M1143&lt;=Q1143,1,0),"")</f>
        <v>1</v>
      </c>
      <c r="T1143" s="9" t="n">
        <f aca="false">IF(ISNUMBER(P1143),IF(P1143&lt;=R1143,1,0),"")</f>
        <v>1</v>
      </c>
      <c r="U1143" s="9" t="n">
        <f aca="false">IF(E1143&gt;Scenario!$B$14,0,IF(OR(AND(ISNUMBER(H1143),H1143&lt;=Scenario!$B$14),AND(ISNUMBER(I1143),I1143&lt;=Scenario!$B$14)),0,1))</f>
        <v>0</v>
      </c>
      <c r="V1143" s="9" t="n">
        <f aca="false">IF(AND(U1143=1,(Scenario!$B$14-E1143)/60&gt;R1143),1,0)</f>
        <v>0</v>
      </c>
      <c r="W1143" s="9" t="n">
        <f aca="false">IF(OR(C1143=Scenario!$B$22,C1143=Scenario!$C$22),1,0)</f>
        <v>0</v>
      </c>
      <c r="X1143" s="9" t="n">
        <f aca="false">IF(ISNUMBER(I1143),1,0)</f>
        <v>0</v>
      </c>
      <c r="Y1143" s="9" t="n">
        <f aca="false">MOD(INT(E1143/86400)+3,7)</f>
        <v>4</v>
      </c>
      <c r="Z1143" s="9" t="n">
        <f aca="false">MOD(INT(E1143/3600),24)</f>
        <v>8</v>
      </c>
      <c r="AA1143" s="6" t="s">
        <v>2531</v>
      </c>
    </row>
    <row r="1144" customFormat="false" ht="15" hidden="false" customHeight="false" outlineLevel="0" collapsed="false">
      <c r="A1144" s="6" t="s">
        <v>2532</v>
      </c>
      <c r="B1144" s="6" t="s">
        <v>44</v>
      </c>
      <c r="C1144" s="6" t="s">
        <v>249</v>
      </c>
      <c r="D1144" s="6" t="s">
        <v>170</v>
      </c>
      <c r="E1144" s="6" t="n">
        <v>1785488364</v>
      </c>
      <c r="F1144" s="6" t="n">
        <v>1785488515</v>
      </c>
      <c r="G1144" s="6" t="n">
        <v>1785488424</v>
      </c>
      <c r="H1144" s="6" t="n">
        <v>1785489604</v>
      </c>
      <c r="J1144" s="6" t="n">
        <v>0</v>
      </c>
      <c r="K1144" s="6" t="n">
        <v>0</v>
      </c>
      <c r="L1144" s="9" t="n">
        <f aca="false">IF(AND(E1144&gt;=Scenario!$B$11,E1144&lt;Scenario!$B$12),1,0)</f>
        <v>1</v>
      </c>
      <c r="M1144" s="9" t="n">
        <f aca="false">IF(AND(L1144=1,ISNUMBER(F1144)),MAX(0,F1144-E1144)/60,"")</f>
        <v>2.51666666666667</v>
      </c>
      <c r="N1144" s="9" t="n">
        <f aca="false">IF(AND(L1144=1,ISNUMBER(G1144)),MAX(0,G1144-E1144)/60,"")</f>
        <v>1</v>
      </c>
      <c r="O1144" s="9" t="n">
        <f aca="false">IF(ISNUMBER(H1144),IF(AND(H1144&gt;=Scenario!$B$11,H1144&lt;Scenario!$B$12),1,0),0)</f>
        <v>1</v>
      </c>
      <c r="P1144" s="9" t="n">
        <f aca="false">IF(O1144=1,MAX(0,H1144-E1144)/60,"")</f>
        <v>20.6666666666667</v>
      </c>
      <c r="Q1144" s="9" t="n">
        <f aca="false">INDEX(Scenario!$B$18:$B$20,MATCH(B1144,Scenario!$A$18:$A$20,0))</f>
        <v>240</v>
      </c>
      <c r="R1144" s="9" t="n">
        <f aca="false">INDEX(Scenario!$C$18:$C$20,MATCH(B1144,Scenario!$A$18:$A$20,0))</f>
        <v>4320</v>
      </c>
      <c r="S1144" s="9" t="n">
        <f aca="false">IF(ISNUMBER(M1144),IF(M1144&lt;=Q1144,1,0),"")</f>
        <v>1</v>
      </c>
      <c r="T1144" s="9" t="n">
        <f aca="false">IF(ISNUMBER(P1144),IF(P1144&lt;=R1144,1,0),"")</f>
        <v>1</v>
      </c>
      <c r="U1144" s="9" t="n">
        <f aca="false">IF(E1144&gt;Scenario!$B$14,0,IF(OR(AND(ISNUMBER(H1144),H1144&lt;=Scenario!$B$14),AND(ISNUMBER(I1144),I1144&lt;=Scenario!$B$14)),0,1))</f>
        <v>0</v>
      </c>
      <c r="V1144" s="9" t="n">
        <f aca="false">IF(AND(U1144=1,(Scenario!$B$14-E1144)/60&gt;R1144),1,0)</f>
        <v>0</v>
      </c>
      <c r="W1144" s="9" t="n">
        <f aca="false">IF(OR(C1144=Scenario!$B$22,C1144=Scenario!$C$22),1,0)</f>
        <v>0</v>
      </c>
      <c r="X1144" s="9" t="n">
        <f aca="false">IF(ISNUMBER(I1144),1,0)</f>
        <v>0</v>
      </c>
      <c r="Y1144" s="9" t="n">
        <f aca="false">MOD(INT(E1144/86400)+3,7)</f>
        <v>4</v>
      </c>
      <c r="Z1144" s="9" t="n">
        <f aca="false">MOD(INT(E1144/3600),24)</f>
        <v>8</v>
      </c>
      <c r="AA1144" s="6" t="s">
        <v>2533</v>
      </c>
    </row>
    <row r="1145" customFormat="false" ht="15" hidden="false" customHeight="false" outlineLevel="0" collapsed="false">
      <c r="A1145" s="6" t="s">
        <v>2534</v>
      </c>
      <c r="B1145" s="6" t="s">
        <v>44</v>
      </c>
      <c r="C1145" s="6" t="s">
        <v>47</v>
      </c>
      <c r="D1145" s="6" t="s">
        <v>170</v>
      </c>
      <c r="E1145" s="6" t="n">
        <v>1785490427</v>
      </c>
      <c r="F1145" s="6" t="n">
        <v>1785490675</v>
      </c>
      <c r="G1145" s="6" t="n">
        <v>1785490452</v>
      </c>
      <c r="H1145" s="6" t="n">
        <v>1785491352</v>
      </c>
      <c r="J1145" s="6" t="n">
        <v>0</v>
      </c>
      <c r="K1145" s="6" t="n">
        <v>0</v>
      </c>
      <c r="L1145" s="9" t="n">
        <f aca="false">IF(AND(E1145&gt;=Scenario!$B$11,E1145&lt;Scenario!$B$12),1,0)</f>
        <v>1</v>
      </c>
      <c r="M1145" s="9" t="n">
        <f aca="false">IF(AND(L1145=1,ISNUMBER(F1145)),MAX(0,F1145-E1145)/60,"")</f>
        <v>4.13333333333333</v>
      </c>
      <c r="N1145" s="9" t="n">
        <f aca="false">IF(AND(L1145=1,ISNUMBER(G1145)),MAX(0,G1145-E1145)/60,"")</f>
        <v>0.416666666666667</v>
      </c>
      <c r="O1145" s="9" t="n">
        <f aca="false">IF(ISNUMBER(H1145),IF(AND(H1145&gt;=Scenario!$B$11,H1145&lt;Scenario!$B$12),1,0),0)</f>
        <v>1</v>
      </c>
      <c r="P1145" s="9" t="n">
        <f aca="false">IF(O1145=1,MAX(0,H1145-E1145)/60,"")</f>
        <v>15.4166666666667</v>
      </c>
      <c r="Q1145" s="9" t="n">
        <f aca="false">INDEX(Scenario!$B$18:$B$20,MATCH(B1145,Scenario!$A$18:$A$20,0))</f>
        <v>240</v>
      </c>
      <c r="R1145" s="9" t="n">
        <f aca="false">INDEX(Scenario!$C$18:$C$20,MATCH(B1145,Scenario!$A$18:$A$20,0))</f>
        <v>4320</v>
      </c>
      <c r="S1145" s="9" t="n">
        <f aca="false">IF(ISNUMBER(M1145),IF(M1145&lt;=Q1145,1,0),"")</f>
        <v>1</v>
      </c>
      <c r="T1145" s="9" t="n">
        <f aca="false">IF(ISNUMBER(P1145),IF(P1145&lt;=R1145,1,0),"")</f>
        <v>1</v>
      </c>
      <c r="U1145" s="9" t="n">
        <f aca="false">IF(E1145&gt;Scenario!$B$14,0,IF(OR(AND(ISNUMBER(H1145),H1145&lt;=Scenario!$B$14),AND(ISNUMBER(I1145),I1145&lt;=Scenario!$B$14)),0,1))</f>
        <v>0</v>
      </c>
      <c r="V1145" s="9" t="n">
        <f aca="false">IF(AND(U1145=1,(Scenario!$B$14-E1145)/60&gt;R1145),1,0)</f>
        <v>0</v>
      </c>
      <c r="W1145" s="9" t="n">
        <f aca="false">IF(OR(C1145=Scenario!$B$22,C1145=Scenario!$C$22),1,0)</f>
        <v>1</v>
      </c>
      <c r="X1145" s="9" t="n">
        <f aca="false">IF(ISNUMBER(I1145),1,0)</f>
        <v>0</v>
      </c>
      <c r="Y1145" s="9" t="n">
        <f aca="false">MOD(INT(E1145/86400)+3,7)</f>
        <v>4</v>
      </c>
      <c r="Z1145" s="9" t="n">
        <f aca="false">MOD(INT(E1145/3600),24)</f>
        <v>9</v>
      </c>
      <c r="AA1145" s="6" t="s">
        <v>2535</v>
      </c>
    </row>
    <row r="1146" customFormat="false" ht="15" hidden="false" customHeight="false" outlineLevel="0" collapsed="false">
      <c r="A1146" s="6" t="s">
        <v>2536</v>
      </c>
      <c r="B1146" s="6" t="s">
        <v>44</v>
      </c>
      <c r="C1146" s="6" t="s">
        <v>249</v>
      </c>
      <c r="D1146" s="6" t="s">
        <v>170</v>
      </c>
      <c r="E1146" s="6" t="n">
        <v>1785491088</v>
      </c>
      <c r="F1146" s="6" t="n">
        <v>1785491260</v>
      </c>
      <c r="G1146" s="6" t="n">
        <v>1785491102</v>
      </c>
      <c r="H1146" s="6" t="n">
        <v>1785492256</v>
      </c>
      <c r="J1146" s="6" t="n">
        <v>0</v>
      </c>
      <c r="K1146" s="6" t="n">
        <v>0</v>
      </c>
      <c r="L1146" s="9" t="n">
        <f aca="false">IF(AND(E1146&gt;=Scenario!$B$11,E1146&lt;Scenario!$B$12),1,0)</f>
        <v>1</v>
      </c>
      <c r="M1146" s="9" t="n">
        <f aca="false">IF(AND(L1146=1,ISNUMBER(F1146)),MAX(0,F1146-E1146)/60,"")</f>
        <v>2.86666666666667</v>
      </c>
      <c r="N1146" s="9" t="n">
        <f aca="false">IF(AND(L1146=1,ISNUMBER(G1146)),MAX(0,G1146-E1146)/60,"")</f>
        <v>0.233333333333333</v>
      </c>
      <c r="O1146" s="9" t="n">
        <f aca="false">IF(ISNUMBER(H1146),IF(AND(H1146&gt;=Scenario!$B$11,H1146&lt;Scenario!$B$12),1,0),0)</f>
        <v>1</v>
      </c>
      <c r="P1146" s="9" t="n">
        <f aca="false">IF(O1146=1,MAX(0,H1146-E1146)/60,"")</f>
        <v>19.4666666666667</v>
      </c>
      <c r="Q1146" s="9" t="n">
        <f aca="false">INDEX(Scenario!$B$18:$B$20,MATCH(B1146,Scenario!$A$18:$A$20,0))</f>
        <v>240</v>
      </c>
      <c r="R1146" s="9" t="n">
        <f aca="false">INDEX(Scenario!$C$18:$C$20,MATCH(B1146,Scenario!$A$18:$A$20,0))</f>
        <v>4320</v>
      </c>
      <c r="S1146" s="9" t="n">
        <f aca="false">IF(ISNUMBER(M1146),IF(M1146&lt;=Q1146,1,0),"")</f>
        <v>1</v>
      </c>
      <c r="T1146" s="9" t="n">
        <f aca="false">IF(ISNUMBER(P1146),IF(P1146&lt;=R1146,1,0),"")</f>
        <v>1</v>
      </c>
      <c r="U1146" s="9" t="n">
        <f aca="false">IF(E1146&gt;Scenario!$B$14,0,IF(OR(AND(ISNUMBER(H1146),H1146&lt;=Scenario!$B$14),AND(ISNUMBER(I1146),I1146&lt;=Scenario!$B$14)),0,1))</f>
        <v>0</v>
      </c>
      <c r="V1146" s="9" t="n">
        <f aca="false">IF(AND(U1146=1,(Scenario!$B$14-E1146)/60&gt;R1146),1,0)</f>
        <v>0</v>
      </c>
      <c r="W1146" s="9" t="n">
        <f aca="false">IF(OR(C1146=Scenario!$B$22,C1146=Scenario!$C$22),1,0)</f>
        <v>0</v>
      </c>
      <c r="X1146" s="9" t="n">
        <f aca="false">IF(ISNUMBER(I1146),1,0)</f>
        <v>0</v>
      </c>
      <c r="Y1146" s="9" t="n">
        <f aca="false">MOD(INT(E1146/86400)+3,7)</f>
        <v>4</v>
      </c>
      <c r="Z1146" s="9" t="n">
        <f aca="false">MOD(INT(E1146/3600),24)</f>
        <v>9</v>
      </c>
      <c r="AA1146" s="6" t="s">
        <v>2537</v>
      </c>
    </row>
    <row r="1147" customFormat="false" ht="15" hidden="false" customHeight="false" outlineLevel="0" collapsed="false">
      <c r="A1147" s="6" t="s">
        <v>2538</v>
      </c>
      <c r="B1147" s="6" t="s">
        <v>44</v>
      </c>
      <c r="C1147" s="6" t="s">
        <v>249</v>
      </c>
      <c r="D1147" s="6" t="s">
        <v>172</v>
      </c>
      <c r="E1147" s="6" t="n">
        <v>1785491779</v>
      </c>
      <c r="F1147" s="6" t="n">
        <v>1785492020</v>
      </c>
      <c r="G1147" s="6" t="n">
        <v>1785491807</v>
      </c>
      <c r="H1147" s="6" t="n">
        <v>1785493217</v>
      </c>
      <c r="J1147" s="6" t="n">
        <v>0</v>
      </c>
      <c r="K1147" s="6" t="n">
        <v>0</v>
      </c>
      <c r="L1147" s="9" t="n">
        <f aca="false">IF(AND(E1147&gt;=Scenario!$B$11,E1147&lt;Scenario!$B$12),1,0)</f>
        <v>1</v>
      </c>
      <c r="M1147" s="9" t="n">
        <f aca="false">IF(AND(L1147=1,ISNUMBER(F1147)),MAX(0,F1147-E1147)/60,"")</f>
        <v>4.01666666666667</v>
      </c>
      <c r="N1147" s="9" t="n">
        <f aca="false">IF(AND(L1147=1,ISNUMBER(G1147)),MAX(0,G1147-E1147)/60,"")</f>
        <v>0.466666666666667</v>
      </c>
      <c r="O1147" s="9" t="n">
        <f aca="false">IF(ISNUMBER(H1147),IF(AND(H1147&gt;=Scenario!$B$11,H1147&lt;Scenario!$B$12),1,0),0)</f>
        <v>1</v>
      </c>
      <c r="P1147" s="9" t="n">
        <f aca="false">IF(O1147=1,MAX(0,H1147-E1147)/60,"")</f>
        <v>23.9666666666667</v>
      </c>
      <c r="Q1147" s="9" t="n">
        <f aca="false">INDEX(Scenario!$B$18:$B$20,MATCH(B1147,Scenario!$A$18:$A$20,0))</f>
        <v>240</v>
      </c>
      <c r="R1147" s="9" t="n">
        <f aca="false">INDEX(Scenario!$C$18:$C$20,MATCH(B1147,Scenario!$A$18:$A$20,0))</f>
        <v>4320</v>
      </c>
      <c r="S1147" s="9" t="n">
        <f aca="false">IF(ISNUMBER(M1147),IF(M1147&lt;=Q1147,1,0),"")</f>
        <v>1</v>
      </c>
      <c r="T1147" s="9" t="n">
        <f aca="false">IF(ISNUMBER(P1147),IF(P1147&lt;=R1147,1,0),"")</f>
        <v>1</v>
      </c>
      <c r="U1147" s="9" t="n">
        <f aca="false">IF(E1147&gt;Scenario!$B$14,0,IF(OR(AND(ISNUMBER(H1147),H1147&lt;=Scenario!$B$14),AND(ISNUMBER(I1147),I1147&lt;=Scenario!$B$14)),0,1))</f>
        <v>0</v>
      </c>
      <c r="V1147" s="9" t="n">
        <f aca="false">IF(AND(U1147=1,(Scenario!$B$14-E1147)/60&gt;R1147),1,0)</f>
        <v>0</v>
      </c>
      <c r="W1147" s="9" t="n">
        <f aca="false">IF(OR(C1147=Scenario!$B$22,C1147=Scenario!$C$22),1,0)</f>
        <v>0</v>
      </c>
      <c r="X1147" s="9" t="n">
        <f aca="false">IF(ISNUMBER(I1147),1,0)</f>
        <v>0</v>
      </c>
      <c r="Y1147" s="9" t="n">
        <f aca="false">MOD(INT(E1147/86400)+3,7)</f>
        <v>4</v>
      </c>
      <c r="Z1147" s="9" t="n">
        <f aca="false">MOD(INT(E1147/3600),24)</f>
        <v>9</v>
      </c>
      <c r="AA1147" s="6" t="s">
        <v>2539</v>
      </c>
    </row>
    <row r="1148" customFormat="false" ht="15" hidden="false" customHeight="false" outlineLevel="0" collapsed="false">
      <c r="A1148" s="6" t="s">
        <v>2540</v>
      </c>
      <c r="B1148" s="6" t="s">
        <v>44</v>
      </c>
      <c r="C1148" s="6" t="s">
        <v>47</v>
      </c>
      <c r="D1148" s="6" t="s">
        <v>170</v>
      </c>
      <c r="E1148" s="6" t="n">
        <v>1785492495</v>
      </c>
      <c r="F1148" s="6" t="n">
        <v>1785492707</v>
      </c>
      <c r="G1148" s="6" t="n">
        <v>1785492531</v>
      </c>
      <c r="H1148" s="6" t="n">
        <v>1785493501</v>
      </c>
      <c r="J1148" s="6" t="n">
        <v>0</v>
      </c>
      <c r="K1148" s="6" t="n">
        <v>0</v>
      </c>
      <c r="L1148" s="9" t="n">
        <f aca="false">IF(AND(E1148&gt;=Scenario!$B$11,E1148&lt;Scenario!$B$12),1,0)</f>
        <v>1</v>
      </c>
      <c r="M1148" s="9" t="n">
        <f aca="false">IF(AND(L1148=1,ISNUMBER(F1148)),MAX(0,F1148-E1148)/60,"")</f>
        <v>3.53333333333333</v>
      </c>
      <c r="N1148" s="9" t="n">
        <f aca="false">IF(AND(L1148=1,ISNUMBER(G1148)),MAX(0,G1148-E1148)/60,"")</f>
        <v>0.6</v>
      </c>
      <c r="O1148" s="9" t="n">
        <f aca="false">IF(ISNUMBER(H1148),IF(AND(H1148&gt;=Scenario!$B$11,H1148&lt;Scenario!$B$12),1,0),0)</f>
        <v>1</v>
      </c>
      <c r="P1148" s="9" t="n">
        <f aca="false">IF(O1148=1,MAX(0,H1148-E1148)/60,"")</f>
        <v>16.7666666666667</v>
      </c>
      <c r="Q1148" s="9" t="n">
        <f aca="false">INDEX(Scenario!$B$18:$B$20,MATCH(B1148,Scenario!$A$18:$A$20,0))</f>
        <v>240</v>
      </c>
      <c r="R1148" s="9" t="n">
        <f aca="false">INDEX(Scenario!$C$18:$C$20,MATCH(B1148,Scenario!$A$18:$A$20,0))</f>
        <v>4320</v>
      </c>
      <c r="S1148" s="9" t="n">
        <f aca="false">IF(ISNUMBER(M1148),IF(M1148&lt;=Q1148,1,0),"")</f>
        <v>1</v>
      </c>
      <c r="T1148" s="9" t="n">
        <f aca="false">IF(ISNUMBER(P1148),IF(P1148&lt;=R1148,1,0),"")</f>
        <v>1</v>
      </c>
      <c r="U1148" s="9" t="n">
        <f aca="false">IF(E1148&gt;Scenario!$B$14,0,IF(OR(AND(ISNUMBER(H1148),H1148&lt;=Scenario!$B$14),AND(ISNUMBER(I1148),I1148&lt;=Scenario!$B$14)),0,1))</f>
        <v>0</v>
      </c>
      <c r="V1148" s="9" t="n">
        <f aca="false">IF(AND(U1148=1,(Scenario!$B$14-E1148)/60&gt;R1148),1,0)</f>
        <v>0</v>
      </c>
      <c r="W1148" s="9" t="n">
        <f aca="false">IF(OR(C1148=Scenario!$B$22,C1148=Scenario!$C$22),1,0)</f>
        <v>1</v>
      </c>
      <c r="X1148" s="9" t="n">
        <f aca="false">IF(ISNUMBER(I1148),1,0)</f>
        <v>0</v>
      </c>
      <c r="Y1148" s="9" t="n">
        <f aca="false">MOD(INT(E1148/86400)+3,7)</f>
        <v>4</v>
      </c>
      <c r="Z1148" s="9" t="n">
        <f aca="false">MOD(INT(E1148/3600),24)</f>
        <v>10</v>
      </c>
      <c r="AA1148" s="6" t="s">
        <v>2541</v>
      </c>
    </row>
    <row r="1149" customFormat="false" ht="15" hidden="false" customHeight="false" outlineLevel="0" collapsed="false">
      <c r="A1149" s="6" t="s">
        <v>2542</v>
      </c>
      <c r="B1149" s="6" t="s">
        <v>43</v>
      </c>
      <c r="C1149" s="6" t="s">
        <v>249</v>
      </c>
      <c r="D1149" s="6" t="s">
        <v>171</v>
      </c>
      <c r="E1149" s="6" t="n">
        <v>1785493525</v>
      </c>
      <c r="F1149" s="6" t="n">
        <v>1785493692</v>
      </c>
      <c r="G1149" s="6" t="n">
        <v>1785493577</v>
      </c>
      <c r="H1149" s="6" t="n">
        <v>1785625410</v>
      </c>
      <c r="J1149" s="6" t="n">
        <v>1</v>
      </c>
      <c r="K1149" s="6" t="n">
        <v>0</v>
      </c>
      <c r="L1149" s="9" t="n">
        <f aca="false">IF(AND(E1149&gt;=Scenario!$B$11,E1149&lt;Scenario!$B$12),1,0)</f>
        <v>1</v>
      </c>
      <c r="M1149" s="9" t="n">
        <f aca="false">IF(AND(L1149=1,ISNUMBER(F1149)),MAX(0,F1149-E1149)/60,"")</f>
        <v>2.78333333333333</v>
      </c>
      <c r="N1149" s="9" t="n">
        <f aca="false">IF(AND(L1149=1,ISNUMBER(G1149)),MAX(0,G1149-E1149)/60,"")</f>
        <v>0.866666666666667</v>
      </c>
      <c r="O1149" s="9" t="n">
        <f aca="false">IF(ISNUMBER(H1149),IF(AND(H1149&gt;=Scenario!$B$11,H1149&lt;Scenario!$B$12),1,0),0)</f>
        <v>1</v>
      </c>
      <c r="P1149" s="9" t="n">
        <f aca="false">IF(O1149=1,MAX(0,H1149-E1149)/60,"")</f>
        <v>2198.08333333333</v>
      </c>
      <c r="Q1149" s="9" t="n">
        <f aca="false">INDEX(Scenario!$B$18:$B$20,MATCH(B1149,Scenario!$A$18:$A$20,0))</f>
        <v>60</v>
      </c>
      <c r="R1149" s="9" t="n">
        <f aca="false">INDEX(Scenario!$C$18:$C$20,MATCH(B1149,Scenario!$A$18:$A$20,0))</f>
        <v>1440</v>
      </c>
      <c r="S1149" s="9" t="n">
        <f aca="false">IF(ISNUMBER(M1149),IF(M1149&lt;=Q1149,1,0),"")</f>
        <v>1</v>
      </c>
      <c r="T1149" s="9" t="n">
        <f aca="false">IF(ISNUMBER(P1149),IF(P1149&lt;=R1149,1,0),"")</f>
        <v>0</v>
      </c>
      <c r="U1149" s="9" t="n">
        <f aca="false">IF(E1149&gt;Scenario!$B$14,0,IF(OR(AND(ISNUMBER(H1149),H1149&lt;=Scenario!$B$14),AND(ISNUMBER(I1149),I1149&lt;=Scenario!$B$14)),0,1))</f>
        <v>0</v>
      </c>
      <c r="V1149" s="9" t="n">
        <f aca="false">IF(AND(U1149=1,(Scenario!$B$14-E1149)/60&gt;R1149),1,0)</f>
        <v>0</v>
      </c>
      <c r="W1149" s="9" t="n">
        <f aca="false">IF(OR(C1149=Scenario!$B$22,C1149=Scenario!$C$22),1,0)</f>
        <v>0</v>
      </c>
      <c r="X1149" s="9" t="n">
        <f aca="false">IF(ISNUMBER(I1149),1,0)</f>
        <v>0</v>
      </c>
      <c r="Y1149" s="9" t="n">
        <f aca="false">MOD(INT(E1149/86400)+3,7)</f>
        <v>4</v>
      </c>
      <c r="Z1149" s="9" t="n">
        <f aca="false">MOD(INT(E1149/3600),24)</f>
        <v>10</v>
      </c>
      <c r="AA1149" s="6" t="s">
        <v>2543</v>
      </c>
    </row>
    <row r="1150" customFormat="false" ht="15" hidden="false" customHeight="false" outlineLevel="0" collapsed="false">
      <c r="A1150" s="6" t="s">
        <v>2544</v>
      </c>
      <c r="B1150" s="6" t="s">
        <v>44</v>
      </c>
      <c r="C1150" s="6" t="s">
        <v>46</v>
      </c>
      <c r="D1150" s="6" t="s">
        <v>170</v>
      </c>
      <c r="E1150" s="6" t="n">
        <v>1785494185</v>
      </c>
      <c r="F1150" s="6" t="n">
        <v>1785494369</v>
      </c>
      <c r="G1150" s="6" t="n">
        <v>1785494239</v>
      </c>
      <c r="H1150" s="6" t="n">
        <v>1785495349</v>
      </c>
      <c r="J1150" s="6" t="n">
        <v>0</v>
      </c>
      <c r="K1150" s="6" t="n">
        <v>0</v>
      </c>
      <c r="L1150" s="9" t="n">
        <f aca="false">IF(AND(E1150&gt;=Scenario!$B$11,E1150&lt;Scenario!$B$12),1,0)</f>
        <v>1</v>
      </c>
      <c r="M1150" s="9" t="n">
        <f aca="false">IF(AND(L1150=1,ISNUMBER(F1150)),MAX(0,F1150-E1150)/60,"")</f>
        <v>3.06666666666667</v>
      </c>
      <c r="N1150" s="9" t="n">
        <f aca="false">IF(AND(L1150=1,ISNUMBER(G1150)),MAX(0,G1150-E1150)/60,"")</f>
        <v>0.9</v>
      </c>
      <c r="O1150" s="9" t="n">
        <f aca="false">IF(ISNUMBER(H1150),IF(AND(H1150&gt;=Scenario!$B$11,H1150&lt;Scenario!$B$12),1,0),0)</f>
        <v>1</v>
      </c>
      <c r="P1150" s="9" t="n">
        <f aca="false">IF(O1150=1,MAX(0,H1150-E1150)/60,"")</f>
        <v>19.4</v>
      </c>
      <c r="Q1150" s="9" t="n">
        <f aca="false">INDEX(Scenario!$B$18:$B$20,MATCH(B1150,Scenario!$A$18:$A$20,0))</f>
        <v>240</v>
      </c>
      <c r="R1150" s="9" t="n">
        <f aca="false">INDEX(Scenario!$C$18:$C$20,MATCH(B1150,Scenario!$A$18:$A$20,0))</f>
        <v>4320</v>
      </c>
      <c r="S1150" s="9" t="n">
        <f aca="false">IF(ISNUMBER(M1150),IF(M1150&lt;=Q1150,1,0),"")</f>
        <v>1</v>
      </c>
      <c r="T1150" s="9" t="n">
        <f aca="false">IF(ISNUMBER(P1150),IF(P1150&lt;=R1150,1,0),"")</f>
        <v>1</v>
      </c>
      <c r="U1150" s="9" t="n">
        <f aca="false">IF(E1150&gt;Scenario!$B$14,0,IF(OR(AND(ISNUMBER(H1150),H1150&lt;=Scenario!$B$14),AND(ISNUMBER(I1150),I1150&lt;=Scenario!$B$14)),0,1))</f>
        <v>0</v>
      </c>
      <c r="V1150" s="9" t="n">
        <f aca="false">IF(AND(U1150=1,(Scenario!$B$14-E1150)/60&gt;R1150),1,0)</f>
        <v>0</v>
      </c>
      <c r="W1150" s="9" t="n">
        <f aca="false">IF(OR(C1150=Scenario!$B$22,C1150=Scenario!$C$22),1,0)</f>
        <v>1</v>
      </c>
      <c r="X1150" s="9" t="n">
        <f aca="false">IF(ISNUMBER(I1150),1,0)</f>
        <v>0</v>
      </c>
      <c r="Y1150" s="9" t="n">
        <f aca="false">MOD(INT(E1150/86400)+3,7)</f>
        <v>4</v>
      </c>
      <c r="Z1150" s="9" t="n">
        <f aca="false">MOD(INT(E1150/3600),24)</f>
        <v>10</v>
      </c>
      <c r="AA1150" s="6" t="s">
        <v>2545</v>
      </c>
    </row>
    <row r="1151" customFormat="false" ht="15" hidden="false" customHeight="false" outlineLevel="0" collapsed="false">
      <c r="A1151" s="6" t="s">
        <v>2546</v>
      </c>
      <c r="B1151" s="6" t="s">
        <v>43</v>
      </c>
      <c r="C1151" s="6" t="s">
        <v>249</v>
      </c>
      <c r="D1151" s="6" t="s">
        <v>171</v>
      </c>
      <c r="E1151" s="6" t="n">
        <v>1785495401</v>
      </c>
      <c r="F1151" s="6" t="n">
        <v>1785495587</v>
      </c>
      <c r="G1151" s="6" t="n">
        <v>1785495460</v>
      </c>
      <c r="H1151" s="6" t="n">
        <v>1785498917</v>
      </c>
      <c r="J1151" s="6" t="n">
        <v>0</v>
      </c>
      <c r="K1151" s="6" t="n">
        <v>1</v>
      </c>
      <c r="L1151" s="9" t="n">
        <f aca="false">IF(AND(E1151&gt;=Scenario!$B$11,E1151&lt;Scenario!$B$12),1,0)</f>
        <v>1</v>
      </c>
      <c r="M1151" s="9" t="n">
        <f aca="false">IF(AND(L1151=1,ISNUMBER(F1151)),MAX(0,F1151-E1151)/60,"")</f>
        <v>3.1</v>
      </c>
      <c r="N1151" s="9" t="n">
        <f aca="false">IF(AND(L1151=1,ISNUMBER(G1151)),MAX(0,G1151-E1151)/60,"")</f>
        <v>0.983333333333333</v>
      </c>
      <c r="O1151" s="9" t="n">
        <f aca="false">IF(ISNUMBER(H1151),IF(AND(H1151&gt;=Scenario!$B$11,H1151&lt;Scenario!$B$12),1,0),0)</f>
        <v>1</v>
      </c>
      <c r="P1151" s="9" t="n">
        <f aca="false">IF(O1151=1,MAX(0,H1151-E1151)/60,"")</f>
        <v>58.6</v>
      </c>
      <c r="Q1151" s="9" t="n">
        <f aca="false">INDEX(Scenario!$B$18:$B$20,MATCH(B1151,Scenario!$A$18:$A$20,0))</f>
        <v>60</v>
      </c>
      <c r="R1151" s="9" t="n">
        <f aca="false">INDEX(Scenario!$C$18:$C$20,MATCH(B1151,Scenario!$A$18:$A$20,0))</f>
        <v>1440</v>
      </c>
      <c r="S1151" s="9" t="n">
        <f aca="false">IF(ISNUMBER(M1151),IF(M1151&lt;=Q1151,1,0),"")</f>
        <v>1</v>
      </c>
      <c r="T1151" s="9" t="n">
        <f aca="false">IF(ISNUMBER(P1151),IF(P1151&lt;=R1151,1,0),"")</f>
        <v>1</v>
      </c>
      <c r="U1151" s="9" t="n">
        <f aca="false">IF(E1151&gt;Scenario!$B$14,0,IF(OR(AND(ISNUMBER(H1151),H1151&lt;=Scenario!$B$14),AND(ISNUMBER(I1151),I1151&lt;=Scenario!$B$14)),0,1))</f>
        <v>0</v>
      </c>
      <c r="V1151" s="9" t="n">
        <f aca="false">IF(AND(U1151=1,(Scenario!$B$14-E1151)/60&gt;R1151),1,0)</f>
        <v>0</v>
      </c>
      <c r="W1151" s="9" t="n">
        <f aca="false">IF(OR(C1151=Scenario!$B$22,C1151=Scenario!$C$22),1,0)</f>
        <v>0</v>
      </c>
      <c r="X1151" s="9" t="n">
        <f aca="false">IF(ISNUMBER(I1151),1,0)</f>
        <v>0</v>
      </c>
      <c r="Y1151" s="9" t="n">
        <f aca="false">MOD(INT(E1151/86400)+3,7)</f>
        <v>4</v>
      </c>
      <c r="Z1151" s="9" t="n">
        <f aca="false">MOD(INT(E1151/3600),24)</f>
        <v>10</v>
      </c>
      <c r="AA1151" s="6" t="s">
        <v>2547</v>
      </c>
    </row>
    <row r="1152" customFormat="false" ht="15" hidden="false" customHeight="false" outlineLevel="0" collapsed="false">
      <c r="A1152" s="6" t="s">
        <v>2548</v>
      </c>
      <c r="B1152" s="6" t="s">
        <v>43</v>
      </c>
      <c r="C1152" s="6" t="s">
        <v>46</v>
      </c>
      <c r="D1152" s="6" t="s">
        <v>172</v>
      </c>
      <c r="E1152" s="6" t="n">
        <v>1785495940</v>
      </c>
      <c r="F1152" s="6" t="n">
        <v>1785496169</v>
      </c>
      <c r="G1152" s="6" t="n">
        <v>1785495958</v>
      </c>
      <c r="H1152" s="6" t="n">
        <v>1785500859</v>
      </c>
      <c r="J1152" s="6" t="n">
        <v>0</v>
      </c>
      <c r="K1152" s="6" t="n">
        <v>0</v>
      </c>
      <c r="L1152" s="9" t="n">
        <f aca="false">IF(AND(E1152&gt;=Scenario!$B$11,E1152&lt;Scenario!$B$12),1,0)</f>
        <v>1</v>
      </c>
      <c r="M1152" s="9" t="n">
        <f aca="false">IF(AND(L1152=1,ISNUMBER(F1152)),MAX(0,F1152-E1152)/60,"")</f>
        <v>3.81666666666667</v>
      </c>
      <c r="N1152" s="9" t="n">
        <f aca="false">IF(AND(L1152=1,ISNUMBER(G1152)),MAX(0,G1152-E1152)/60,"")</f>
        <v>0.3</v>
      </c>
      <c r="O1152" s="9" t="n">
        <f aca="false">IF(ISNUMBER(H1152),IF(AND(H1152&gt;=Scenario!$B$11,H1152&lt;Scenario!$B$12),1,0),0)</f>
        <v>1</v>
      </c>
      <c r="P1152" s="9" t="n">
        <f aca="false">IF(O1152=1,MAX(0,H1152-E1152)/60,"")</f>
        <v>81.9833333333333</v>
      </c>
      <c r="Q1152" s="9" t="n">
        <f aca="false">INDEX(Scenario!$B$18:$B$20,MATCH(B1152,Scenario!$A$18:$A$20,0))</f>
        <v>60</v>
      </c>
      <c r="R1152" s="9" t="n">
        <f aca="false">INDEX(Scenario!$C$18:$C$20,MATCH(B1152,Scenario!$A$18:$A$20,0))</f>
        <v>1440</v>
      </c>
      <c r="S1152" s="9" t="n">
        <f aca="false">IF(ISNUMBER(M1152),IF(M1152&lt;=Q1152,1,0),"")</f>
        <v>1</v>
      </c>
      <c r="T1152" s="9" t="n">
        <f aca="false">IF(ISNUMBER(P1152),IF(P1152&lt;=R1152,1,0),"")</f>
        <v>1</v>
      </c>
      <c r="U1152" s="9" t="n">
        <f aca="false">IF(E1152&gt;Scenario!$B$14,0,IF(OR(AND(ISNUMBER(H1152),H1152&lt;=Scenario!$B$14),AND(ISNUMBER(I1152),I1152&lt;=Scenario!$B$14)),0,1))</f>
        <v>0</v>
      </c>
      <c r="V1152" s="9" t="n">
        <f aca="false">IF(AND(U1152=1,(Scenario!$B$14-E1152)/60&gt;R1152),1,0)</f>
        <v>0</v>
      </c>
      <c r="W1152" s="9" t="n">
        <f aca="false">IF(OR(C1152=Scenario!$B$22,C1152=Scenario!$C$22),1,0)</f>
        <v>1</v>
      </c>
      <c r="X1152" s="9" t="n">
        <f aca="false">IF(ISNUMBER(I1152),1,0)</f>
        <v>0</v>
      </c>
      <c r="Y1152" s="9" t="n">
        <f aca="false">MOD(INT(E1152/86400)+3,7)</f>
        <v>4</v>
      </c>
      <c r="Z1152" s="9" t="n">
        <f aca="false">MOD(INT(E1152/3600),24)</f>
        <v>11</v>
      </c>
      <c r="AA1152" s="6" t="s">
        <v>2549</v>
      </c>
    </row>
    <row r="1153" customFormat="false" ht="15" hidden="false" customHeight="false" outlineLevel="0" collapsed="false">
      <c r="A1153" s="6" t="s">
        <v>2550</v>
      </c>
      <c r="B1153" s="6" t="s">
        <v>43</v>
      </c>
      <c r="C1153" s="6" t="s">
        <v>249</v>
      </c>
      <c r="D1153" s="6" t="s">
        <v>171</v>
      </c>
      <c r="E1153" s="6" t="n">
        <v>1785497237</v>
      </c>
      <c r="F1153" s="6" t="n">
        <v>1785499095</v>
      </c>
      <c r="G1153" s="6" t="n">
        <v>1785498941</v>
      </c>
      <c r="H1153" s="6" t="n">
        <v>1785507260</v>
      </c>
      <c r="J1153" s="6" t="n">
        <v>0</v>
      </c>
      <c r="K1153" s="6" t="n">
        <v>0</v>
      </c>
      <c r="L1153" s="9" t="n">
        <f aca="false">IF(AND(E1153&gt;=Scenario!$B$11,E1153&lt;Scenario!$B$12),1,0)</f>
        <v>1</v>
      </c>
      <c r="M1153" s="9" t="n">
        <f aca="false">IF(AND(L1153=1,ISNUMBER(F1153)),MAX(0,F1153-E1153)/60,"")</f>
        <v>30.9666666666667</v>
      </c>
      <c r="N1153" s="9" t="n">
        <f aca="false">IF(AND(L1153=1,ISNUMBER(G1153)),MAX(0,G1153-E1153)/60,"")</f>
        <v>28.4</v>
      </c>
      <c r="O1153" s="9" t="n">
        <f aca="false">IF(ISNUMBER(H1153),IF(AND(H1153&gt;=Scenario!$B$11,H1153&lt;Scenario!$B$12),1,0),0)</f>
        <v>1</v>
      </c>
      <c r="P1153" s="9" t="n">
        <f aca="false">IF(O1153=1,MAX(0,H1153-E1153)/60,"")</f>
        <v>167.05</v>
      </c>
      <c r="Q1153" s="9" t="n">
        <f aca="false">INDEX(Scenario!$B$18:$B$20,MATCH(B1153,Scenario!$A$18:$A$20,0))</f>
        <v>60</v>
      </c>
      <c r="R1153" s="9" t="n">
        <f aca="false">INDEX(Scenario!$C$18:$C$20,MATCH(B1153,Scenario!$A$18:$A$20,0))</f>
        <v>1440</v>
      </c>
      <c r="S1153" s="9" t="n">
        <f aca="false">IF(ISNUMBER(M1153),IF(M1153&lt;=Q1153,1,0),"")</f>
        <v>1</v>
      </c>
      <c r="T1153" s="9" t="n">
        <f aca="false">IF(ISNUMBER(P1153),IF(P1153&lt;=R1153,1,0),"")</f>
        <v>1</v>
      </c>
      <c r="U1153" s="9" t="n">
        <f aca="false">IF(E1153&gt;Scenario!$B$14,0,IF(OR(AND(ISNUMBER(H1153),H1153&lt;=Scenario!$B$14),AND(ISNUMBER(I1153),I1153&lt;=Scenario!$B$14)),0,1))</f>
        <v>0</v>
      </c>
      <c r="V1153" s="9" t="n">
        <f aca="false">IF(AND(U1153=1,(Scenario!$B$14-E1153)/60&gt;R1153),1,0)</f>
        <v>0</v>
      </c>
      <c r="W1153" s="9" t="n">
        <f aca="false">IF(OR(C1153=Scenario!$B$22,C1153=Scenario!$C$22),1,0)</f>
        <v>0</v>
      </c>
      <c r="X1153" s="9" t="n">
        <f aca="false">IF(ISNUMBER(I1153),1,0)</f>
        <v>0</v>
      </c>
      <c r="Y1153" s="9" t="n">
        <f aca="false">MOD(INT(E1153/86400)+3,7)</f>
        <v>4</v>
      </c>
      <c r="Z1153" s="9" t="n">
        <f aca="false">MOD(INT(E1153/3600),24)</f>
        <v>11</v>
      </c>
      <c r="AA1153" s="6" t="s">
        <v>2551</v>
      </c>
    </row>
    <row r="1154" customFormat="false" ht="15" hidden="false" customHeight="false" outlineLevel="0" collapsed="false">
      <c r="A1154" s="6" t="s">
        <v>2552</v>
      </c>
      <c r="B1154" s="6" t="s">
        <v>42</v>
      </c>
      <c r="C1154" s="6" t="s">
        <v>249</v>
      </c>
      <c r="D1154" s="6" t="s">
        <v>171</v>
      </c>
      <c r="E1154" s="6" t="n">
        <v>1785498059</v>
      </c>
      <c r="F1154" s="6" t="n">
        <v>1785498176</v>
      </c>
      <c r="G1154" s="6" t="n">
        <v>1785498096</v>
      </c>
      <c r="H1154" s="6" t="n">
        <v>1785499715</v>
      </c>
      <c r="J1154" s="6" t="n">
        <v>0</v>
      </c>
      <c r="K1154" s="6" t="n">
        <v>0</v>
      </c>
      <c r="L1154" s="9" t="n">
        <f aca="false">IF(AND(E1154&gt;=Scenario!$B$11,E1154&lt;Scenario!$B$12),1,0)</f>
        <v>1</v>
      </c>
      <c r="M1154" s="9" t="n">
        <f aca="false">IF(AND(L1154=1,ISNUMBER(F1154)),MAX(0,F1154-E1154)/60,"")</f>
        <v>1.95</v>
      </c>
      <c r="N1154" s="9" t="n">
        <f aca="false">IF(AND(L1154=1,ISNUMBER(G1154)),MAX(0,G1154-E1154)/60,"")</f>
        <v>0.616666666666667</v>
      </c>
      <c r="O1154" s="9" t="n">
        <f aca="false">IF(ISNUMBER(H1154),IF(AND(H1154&gt;=Scenario!$B$11,H1154&lt;Scenario!$B$12),1,0),0)</f>
        <v>1</v>
      </c>
      <c r="P1154" s="9" t="n">
        <f aca="false">IF(O1154=1,MAX(0,H1154-E1154)/60,"")</f>
        <v>27.6</v>
      </c>
      <c r="Q1154" s="9" t="n">
        <f aca="false">INDEX(Scenario!$B$18:$B$20,MATCH(B1154,Scenario!$A$18:$A$20,0))</f>
        <v>15</v>
      </c>
      <c r="R1154" s="9" t="n">
        <f aca="false">INDEX(Scenario!$C$18:$C$20,MATCH(B1154,Scenario!$A$18:$A$20,0))</f>
        <v>240</v>
      </c>
      <c r="S1154" s="9" t="n">
        <f aca="false">IF(ISNUMBER(M1154),IF(M1154&lt;=Q1154,1,0),"")</f>
        <v>1</v>
      </c>
      <c r="T1154" s="9" t="n">
        <f aca="false">IF(ISNUMBER(P1154),IF(P1154&lt;=R1154,1,0),"")</f>
        <v>1</v>
      </c>
      <c r="U1154" s="9" t="n">
        <f aca="false">IF(E1154&gt;Scenario!$B$14,0,IF(OR(AND(ISNUMBER(H1154),H1154&lt;=Scenario!$B$14),AND(ISNUMBER(I1154),I1154&lt;=Scenario!$B$14)),0,1))</f>
        <v>0</v>
      </c>
      <c r="V1154" s="9" t="n">
        <f aca="false">IF(AND(U1154=1,(Scenario!$B$14-E1154)/60&gt;R1154),1,0)</f>
        <v>0</v>
      </c>
      <c r="W1154" s="9" t="n">
        <f aca="false">IF(OR(C1154=Scenario!$B$22,C1154=Scenario!$C$22),1,0)</f>
        <v>0</v>
      </c>
      <c r="X1154" s="9" t="n">
        <f aca="false">IF(ISNUMBER(I1154),1,0)</f>
        <v>0</v>
      </c>
      <c r="Y1154" s="9" t="n">
        <f aca="false">MOD(INT(E1154/86400)+3,7)</f>
        <v>4</v>
      </c>
      <c r="Z1154" s="9" t="n">
        <f aca="false">MOD(INT(E1154/3600),24)</f>
        <v>11</v>
      </c>
      <c r="AA1154" s="6" t="s">
        <v>2553</v>
      </c>
    </row>
    <row r="1155" customFormat="false" ht="15" hidden="false" customHeight="false" outlineLevel="0" collapsed="false">
      <c r="A1155" s="6" t="s">
        <v>2554</v>
      </c>
      <c r="B1155" s="6" t="s">
        <v>43</v>
      </c>
      <c r="C1155" s="6" t="s">
        <v>249</v>
      </c>
      <c r="D1155" s="6" t="s">
        <v>170</v>
      </c>
      <c r="E1155" s="6" t="n">
        <v>1785498348</v>
      </c>
      <c r="F1155" s="6" t="n">
        <v>1785498634</v>
      </c>
      <c r="G1155" s="6" t="n">
        <v>1785498404</v>
      </c>
      <c r="H1155" s="6" t="n">
        <v>1785500184</v>
      </c>
      <c r="J1155" s="6" t="n">
        <v>0</v>
      </c>
      <c r="K1155" s="6" t="n">
        <v>0</v>
      </c>
      <c r="L1155" s="9" t="n">
        <f aca="false">IF(AND(E1155&gt;=Scenario!$B$11,E1155&lt;Scenario!$B$12),1,0)</f>
        <v>1</v>
      </c>
      <c r="M1155" s="9" t="n">
        <f aca="false">IF(AND(L1155=1,ISNUMBER(F1155)),MAX(0,F1155-E1155)/60,"")</f>
        <v>4.76666666666667</v>
      </c>
      <c r="N1155" s="9" t="n">
        <f aca="false">IF(AND(L1155=1,ISNUMBER(G1155)),MAX(0,G1155-E1155)/60,"")</f>
        <v>0.933333333333333</v>
      </c>
      <c r="O1155" s="9" t="n">
        <f aca="false">IF(ISNUMBER(H1155),IF(AND(H1155&gt;=Scenario!$B$11,H1155&lt;Scenario!$B$12),1,0),0)</f>
        <v>1</v>
      </c>
      <c r="P1155" s="9" t="n">
        <f aca="false">IF(O1155=1,MAX(0,H1155-E1155)/60,"")</f>
        <v>30.6</v>
      </c>
      <c r="Q1155" s="9" t="n">
        <f aca="false">INDEX(Scenario!$B$18:$B$20,MATCH(B1155,Scenario!$A$18:$A$20,0))</f>
        <v>60</v>
      </c>
      <c r="R1155" s="9" t="n">
        <f aca="false">INDEX(Scenario!$C$18:$C$20,MATCH(B1155,Scenario!$A$18:$A$20,0))</f>
        <v>1440</v>
      </c>
      <c r="S1155" s="9" t="n">
        <f aca="false">IF(ISNUMBER(M1155),IF(M1155&lt;=Q1155,1,0),"")</f>
        <v>1</v>
      </c>
      <c r="T1155" s="9" t="n">
        <f aca="false">IF(ISNUMBER(P1155),IF(P1155&lt;=R1155,1,0),"")</f>
        <v>1</v>
      </c>
      <c r="U1155" s="9" t="n">
        <f aca="false">IF(E1155&gt;Scenario!$B$14,0,IF(OR(AND(ISNUMBER(H1155),H1155&lt;=Scenario!$B$14),AND(ISNUMBER(I1155),I1155&lt;=Scenario!$B$14)),0,1))</f>
        <v>0</v>
      </c>
      <c r="V1155" s="9" t="n">
        <f aca="false">IF(AND(U1155=1,(Scenario!$B$14-E1155)/60&gt;R1155),1,0)</f>
        <v>0</v>
      </c>
      <c r="W1155" s="9" t="n">
        <f aca="false">IF(OR(C1155=Scenario!$B$22,C1155=Scenario!$C$22),1,0)</f>
        <v>0</v>
      </c>
      <c r="X1155" s="9" t="n">
        <f aca="false">IF(ISNUMBER(I1155),1,0)</f>
        <v>0</v>
      </c>
      <c r="Y1155" s="9" t="n">
        <f aca="false">MOD(INT(E1155/86400)+3,7)</f>
        <v>4</v>
      </c>
      <c r="Z1155" s="9" t="n">
        <f aca="false">MOD(INT(E1155/3600),24)</f>
        <v>11</v>
      </c>
      <c r="AA1155" s="6" t="s">
        <v>2555</v>
      </c>
    </row>
    <row r="1156" customFormat="false" ht="15" hidden="false" customHeight="false" outlineLevel="0" collapsed="false">
      <c r="A1156" s="6" t="s">
        <v>2556</v>
      </c>
      <c r="B1156" s="6" t="s">
        <v>43</v>
      </c>
      <c r="C1156" s="6" t="s">
        <v>47</v>
      </c>
      <c r="D1156" s="6" t="s">
        <v>172</v>
      </c>
      <c r="E1156" s="6" t="n">
        <v>1785499285</v>
      </c>
      <c r="F1156" s="6" t="n">
        <v>1785499434</v>
      </c>
      <c r="G1156" s="6" t="n">
        <v>1785499340</v>
      </c>
      <c r="H1156" s="6" t="n">
        <v>1785503164</v>
      </c>
      <c r="J1156" s="6" t="n">
        <v>0</v>
      </c>
      <c r="K1156" s="6" t="n">
        <v>0</v>
      </c>
      <c r="L1156" s="9" t="n">
        <f aca="false">IF(AND(E1156&gt;=Scenario!$B$11,E1156&lt;Scenario!$B$12),1,0)</f>
        <v>1</v>
      </c>
      <c r="M1156" s="9" t="n">
        <f aca="false">IF(AND(L1156=1,ISNUMBER(F1156)),MAX(0,F1156-E1156)/60,"")</f>
        <v>2.48333333333333</v>
      </c>
      <c r="N1156" s="9" t="n">
        <f aca="false">IF(AND(L1156=1,ISNUMBER(G1156)),MAX(0,G1156-E1156)/60,"")</f>
        <v>0.916666666666667</v>
      </c>
      <c r="O1156" s="9" t="n">
        <f aca="false">IF(ISNUMBER(H1156),IF(AND(H1156&gt;=Scenario!$B$11,H1156&lt;Scenario!$B$12),1,0),0)</f>
        <v>1</v>
      </c>
      <c r="P1156" s="9" t="n">
        <f aca="false">IF(O1156=1,MAX(0,H1156-E1156)/60,"")</f>
        <v>64.65</v>
      </c>
      <c r="Q1156" s="9" t="n">
        <f aca="false">INDEX(Scenario!$B$18:$B$20,MATCH(B1156,Scenario!$A$18:$A$20,0))</f>
        <v>60</v>
      </c>
      <c r="R1156" s="9" t="n">
        <f aca="false">INDEX(Scenario!$C$18:$C$20,MATCH(B1156,Scenario!$A$18:$A$20,0))</f>
        <v>1440</v>
      </c>
      <c r="S1156" s="9" t="n">
        <f aca="false">IF(ISNUMBER(M1156),IF(M1156&lt;=Q1156,1,0),"")</f>
        <v>1</v>
      </c>
      <c r="T1156" s="9" t="n">
        <f aca="false">IF(ISNUMBER(P1156),IF(P1156&lt;=R1156,1,0),"")</f>
        <v>1</v>
      </c>
      <c r="U1156" s="9" t="n">
        <f aca="false">IF(E1156&gt;Scenario!$B$14,0,IF(OR(AND(ISNUMBER(H1156),H1156&lt;=Scenario!$B$14),AND(ISNUMBER(I1156),I1156&lt;=Scenario!$B$14)),0,1))</f>
        <v>0</v>
      </c>
      <c r="V1156" s="9" t="n">
        <f aca="false">IF(AND(U1156=1,(Scenario!$B$14-E1156)/60&gt;R1156),1,0)</f>
        <v>0</v>
      </c>
      <c r="W1156" s="9" t="n">
        <f aca="false">IF(OR(C1156=Scenario!$B$22,C1156=Scenario!$C$22),1,0)</f>
        <v>1</v>
      </c>
      <c r="X1156" s="9" t="n">
        <f aca="false">IF(ISNUMBER(I1156),1,0)</f>
        <v>0</v>
      </c>
      <c r="Y1156" s="9" t="n">
        <f aca="false">MOD(INT(E1156/86400)+3,7)</f>
        <v>4</v>
      </c>
      <c r="Z1156" s="9" t="n">
        <f aca="false">MOD(INT(E1156/3600),24)</f>
        <v>12</v>
      </c>
      <c r="AA1156" s="6" t="s">
        <v>2557</v>
      </c>
    </row>
    <row r="1157" customFormat="false" ht="15" hidden="false" customHeight="false" outlineLevel="0" collapsed="false">
      <c r="A1157" s="6" t="s">
        <v>2558</v>
      </c>
      <c r="B1157" s="6" t="s">
        <v>44</v>
      </c>
      <c r="C1157" s="6" t="s">
        <v>47</v>
      </c>
      <c r="D1157" s="6" t="s">
        <v>171</v>
      </c>
      <c r="E1157" s="6" t="n">
        <v>1785500672</v>
      </c>
      <c r="F1157" s="6" t="n">
        <v>1785500882</v>
      </c>
      <c r="G1157" s="6" t="n">
        <v>1785500684</v>
      </c>
      <c r="H1157" s="6" t="n">
        <v>1785505691</v>
      </c>
      <c r="J1157" s="6" t="n">
        <v>0</v>
      </c>
      <c r="K1157" s="6" t="n">
        <v>0</v>
      </c>
      <c r="L1157" s="9" t="n">
        <f aca="false">IF(AND(E1157&gt;=Scenario!$B$11,E1157&lt;Scenario!$B$12),1,0)</f>
        <v>1</v>
      </c>
      <c r="M1157" s="9" t="n">
        <f aca="false">IF(AND(L1157=1,ISNUMBER(F1157)),MAX(0,F1157-E1157)/60,"")</f>
        <v>3.5</v>
      </c>
      <c r="N1157" s="9" t="n">
        <f aca="false">IF(AND(L1157=1,ISNUMBER(G1157)),MAX(0,G1157-E1157)/60,"")</f>
        <v>0.2</v>
      </c>
      <c r="O1157" s="9" t="n">
        <f aca="false">IF(ISNUMBER(H1157),IF(AND(H1157&gt;=Scenario!$B$11,H1157&lt;Scenario!$B$12),1,0),0)</f>
        <v>1</v>
      </c>
      <c r="P1157" s="9" t="n">
        <f aca="false">IF(O1157=1,MAX(0,H1157-E1157)/60,"")</f>
        <v>83.65</v>
      </c>
      <c r="Q1157" s="9" t="n">
        <f aca="false">INDEX(Scenario!$B$18:$B$20,MATCH(B1157,Scenario!$A$18:$A$20,0))</f>
        <v>240</v>
      </c>
      <c r="R1157" s="9" t="n">
        <f aca="false">INDEX(Scenario!$C$18:$C$20,MATCH(B1157,Scenario!$A$18:$A$20,0))</f>
        <v>4320</v>
      </c>
      <c r="S1157" s="9" t="n">
        <f aca="false">IF(ISNUMBER(M1157),IF(M1157&lt;=Q1157,1,0),"")</f>
        <v>1</v>
      </c>
      <c r="T1157" s="9" t="n">
        <f aca="false">IF(ISNUMBER(P1157),IF(P1157&lt;=R1157,1,0),"")</f>
        <v>1</v>
      </c>
      <c r="U1157" s="9" t="n">
        <f aca="false">IF(E1157&gt;Scenario!$B$14,0,IF(OR(AND(ISNUMBER(H1157),H1157&lt;=Scenario!$B$14),AND(ISNUMBER(I1157),I1157&lt;=Scenario!$B$14)),0,1))</f>
        <v>0</v>
      </c>
      <c r="V1157" s="9" t="n">
        <f aca="false">IF(AND(U1157=1,(Scenario!$B$14-E1157)/60&gt;R1157),1,0)</f>
        <v>0</v>
      </c>
      <c r="W1157" s="9" t="n">
        <f aca="false">IF(OR(C1157=Scenario!$B$22,C1157=Scenario!$C$22),1,0)</f>
        <v>1</v>
      </c>
      <c r="X1157" s="9" t="n">
        <f aca="false">IF(ISNUMBER(I1157),1,0)</f>
        <v>0</v>
      </c>
      <c r="Y1157" s="9" t="n">
        <f aca="false">MOD(INT(E1157/86400)+3,7)</f>
        <v>4</v>
      </c>
      <c r="Z1157" s="9" t="n">
        <f aca="false">MOD(INT(E1157/3600),24)</f>
        <v>12</v>
      </c>
      <c r="AA1157" s="6" t="s">
        <v>2559</v>
      </c>
    </row>
    <row r="1158" customFormat="false" ht="15" hidden="false" customHeight="false" outlineLevel="0" collapsed="false">
      <c r="A1158" s="6" t="s">
        <v>2560</v>
      </c>
      <c r="B1158" s="6" t="s">
        <v>43</v>
      </c>
      <c r="C1158" s="6" t="s">
        <v>47</v>
      </c>
      <c r="D1158" s="6" t="s">
        <v>171</v>
      </c>
      <c r="E1158" s="6" t="n">
        <v>1785503134</v>
      </c>
      <c r="F1158" s="6" t="n">
        <v>1785503287</v>
      </c>
      <c r="G1158" s="6" t="n">
        <v>1785503202</v>
      </c>
      <c r="H1158" s="6" t="n">
        <v>1785510236</v>
      </c>
      <c r="J1158" s="6" t="n">
        <v>0</v>
      </c>
      <c r="K1158" s="6" t="n">
        <v>0</v>
      </c>
      <c r="L1158" s="9" t="n">
        <f aca="false">IF(AND(E1158&gt;=Scenario!$B$11,E1158&lt;Scenario!$B$12),1,0)</f>
        <v>1</v>
      </c>
      <c r="M1158" s="9" t="n">
        <f aca="false">IF(AND(L1158=1,ISNUMBER(F1158)),MAX(0,F1158-E1158)/60,"")</f>
        <v>2.55</v>
      </c>
      <c r="N1158" s="9" t="n">
        <f aca="false">IF(AND(L1158=1,ISNUMBER(G1158)),MAX(0,G1158-E1158)/60,"")</f>
        <v>1.13333333333333</v>
      </c>
      <c r="O1158" s="9" t="n">
        <f aca="false">IF(ISNUMBER(H1158),IF(AND(H1158&gt;=Scenario!$B$11,H1158&lt;Scenario!$B$12),1,0),0)</f>
        <v>1</v>
      </c>
      <c r="P1158" s="9" t="n">
        <f aca="false">IF(O1158=1,MAX(0,H1158-E1158)/60,"")</f>
        <v>118.366666666667</v>
      </c>
      <c r="Q1158" s="9" t="n">
        <f aca="false">INDEX(Scenario!$B$18:$B$20,MATCH(B1158,Scenario!$A$18:$A$20,0))</f>
        <v>60</v>
      </c>
      <c r="R1158" s="9" t="n">
        <f aca="false">INDEX(Scenario!$C$18:$C$20,MATCH(B1158,Scenario!$A$18:$A$20,0))</f>
        <v>1440</v>
      </c>
      <c r="S1158" s="9" t="n">
        <f aca="false">IF(ISNUMBER(M1158),IF(M1158&lt;=Q1158,1,0),"")</f>
        <v>1</v>
      </c>
      <c r="T1158" s="9" t="n">
        <f aca="false">IF(ISNUMBER(P1158),IF(P1158&lt;=R1158,1,0),"")</f>
        <v>1</v>
      </c>
      <c r="U1158" s="9" t="n">
        <f aca="false">IF(E1158&gt;Scenario!$B$14,0,IF(OR(AND(ISNUMBER(H1158),H1158&lt;=Scenario!$B$14),AND(ISNUMBER(I1158),I1158&lt;=Scenario!$B$14)),0,1))</f>
        <v>0</v>
      </c>
      <c r="V1158" s="9" t="n">
        <f aca="false">IF(AND(U1158=1,(Scenario!$B$14-E1158)/60&gt;R1158),1,0)</f>
        <v>0</v>
      </c>
      <c r="W1158" s="9" t="n">
        <f aca="false">IF(OR(C1158=Scenario!$B$22,C1158=Scenario!$C$22),1,0)</f>
        <v>1</v>
      </c>
      <c r="X1158" s="9" t="n">
        <f aca="false">IF(ISNUMBER(I1158),1,0)</f>
        <v>0</v>
      </c>
      <c r="Y1158" s="9" t="n">
        <f aca="false">MOD(INT(E1158/86400)+3,7)</f>
        <v>4</v>
      </c>
      <c r="Z1158" s="9" t="n">
        <f aca="false">MOD(INT(E1158/3600),24)</f>
        <v>13</v>
      </c>
      <c r="AA1158" s="6" t="s">
        <v>2561</v>
      </c>
    </row>
    <row r="1159" customFormat="false" ht="15" hidden="false" customHeight="false" outlineLevel="0" collapsed="false">
      <c r="A1159" s="6" t="s">
        <v>2562</v>
      </c>
      <c r="B1159" s="6" t="s">
        <v>44</v>
      </c>
      <c r="C1159" s="6" t="s">
        <v>47</v>
      </c>
      <c r="D1159" s="6" t="s">
        <v>171</v>
      </c>
      <c r="E1159" s="6" t="n">
        <v>1785503245</v>
      </c>
      <c r="I1159" s="6" t="n">
        <v>1785503860</v>
      </c>
      <c r="J1159" s="6" t="n">
        <v>0</v>
      </c>
      <c r="K1159" s="6" t="n">
        <v>0</v>
      </c>
      <c r="L1159" s="9" t="n">
        <f aca="false">IF(AND(E1159&gt;=Scenario!$B$11,E1159&lt;Scenario!$B$12),1,0)</f>
        <v>1</v>
      </c>
      <c r="M1159" s="0" t="str">
        <f aca="false">IF(AND(L1159=1,ISNUMBER(F1159)),MAX(0,F1159-E1159)/60,"")</f>
        <v/>
      </c>
      <c r="N1159" s="0" t="str">
        <f aca="false">IF(AND(L1159=1,ISNUMBER(G1159)),MAX(0,G1159-E1159)/60,"")</f>
        <v/>
      </c>
      <c r="O1159" s="9" t="n">
        <f aca="false">IF(ISNUMBER(H1159),IF(AND(H1159&gt;=Scenario!$B$11,H1159&lt;Scenario!$B$12),1,0),0)</f>
        <v>0</v>
      </c>
      <c r="P1159" s="0" t="str">
        <f aca="false">IF(O1159=1,MAX(0,H1159-E1159)/60,"")</f>
        <v/>
      </c>
      <c r="Q1159" s="9" t="n">
        <f aca="false">INDEX(Scenario!$B$18:$B$20,MATCH(B1159,Scenario!$A$18:$A$20,0))</f>
        <v>240</v>
      </c>
      <c r="R1159" s="9" t="n">
        <f aca="false">INDEX(Scenario!$C$18:$C$20,MATCH(B1159,Scenario!$A$18:$A$20,0))</f>
        <v>4320</v>
      </c>
      <c r="S1159" s="0" t="str">
        <f aca="false">IF(ISNUMBER(M1159),IF(M1159&lt;=Q1159,1,0),"")</f>
        <v/>
      </c>
      <c r="T1159" s="0" t="str">
        <f aca="false">IF(ISNUMBER(P1159),IF(P1159&lt;=R1159,1,0),"")</f>
        <v/>
      </c>
      <c r="U1159" s="9" t="n">
        <f aca="false">IF(E1159&gt;Scenario!$B$14,0,IF(OR(AND(ISNUMBER(H1159),H1159&lt;=Scenario!$B$14),AND(ISNUMBER(I1159),I1159&lt;=Scenario!$B$14)),0,1))</f>
        <v>0</v>
      </c>
      <c r="V1159" s="9" t="n">
        <f aca="false">IF(AND(U1159=1,(Scenario!$B$14-E1159)/60&gt;R1159),1,0)</f>
        <v>0</v>
      </c>
      <c r="W1159" s="9" t="n">
        <f aca="false">IF(OR(C1159=Scenario!$B$22,C1159=Scenario!$C$22),1,0)</f>
        <v>1</v>
      </c>
      <c r="X1159" s="9" t="n">
        <f aca="false">IF(ISNUMBER(I1159),1,0)</f>
        <v>1</v>
      </c>
      <c r="Y1159" s="9" t="n">
        <f aca="false">MOD(INT(E1159/86400)+3,7)</f>
        <v>4</v>
      </c>
      <c r="Z1159" s="9" t="n">
        <f aca="false">MOD(INT(E1159/3600),24)</f>
        <v>13</v>
      </c>
      <c r="AA1159" s="6" t="s">
        <v>2563</v>
      </c>
    </row>
    <row r="1160" customFormat="false" ht="15" hidden="false" customHeight="false" outlineLevel="0" collapsed="false">
      <c r="A1160" s="6" t="s">
        <v>2564</v>
      </c>
      <c r="B1160" s="6" t="s">
        <v>43</v>
      </c>
      <c r="C1160" s="6" t="s">
        <v>46</v>
      </c>
      <c r="D1160" s="6" t="s">
        <v>170</v>
      </c>
      <c r="E1160" s="6" t="n">
        <v>1785503842</v>
      </c>
      <c r="F1160" s="6" t="n">
        <v>1785504061</v>
      </c>
      <c r="G1160" s="6" t="n">
        <v>1785503858</v>
      </c>
      <c r="H1160" s="6" t="n">
        <v>1785505722</v>
      </c>
      <c r="J1160" s="6" t="n">
        <v>0</v>
      </c>
      <c r="K1160" s="6" t="n">
        <v>0</v>
      </c>
      <c r="L1160" s="9" t="n">
        <f aca="false">IF(AND(E1160&gt;=Scenario!$B$11,E1160&lt;Scenario!$B$12),1,0)</f>
        <v>1</v>
      </c>
      <c r="M1160" s="9" t="n">
        <f aca="false">IF(AND(L1160=1,ISNUMBER(F1160)),MAX(0,F1160-E1160)/60,"")</f>
        <v>3.65</v>
      </c>
      <c r="N1160" s="9" t="n">
        <f aca="false">IF(AND(L1160=1,ISNUMBER(G1160)),MAX(0,G1160-E1160)/60,"")</f>
        <v>0.266666666666667</v>
      </c>
      <c r="O1160" s="9" t="n">
        <f aca="false">IF(ISNUMBER(H1160),IF(AND(H1160&gt;=Scenario!$B$11,H1160&lt;Scenario!$B$12),1,0),0)</f>
        <v>1</v>
      </c>
      <c r="P1160" s="9" t="n">
        <f aca="false">IF(O1160=1,MAX(0,H1160-E1160)/60,"")</f>
        <v>31.3333333333333</v>
      </c>
      <c r="Q1160" s="9" t="n">
        <f aca="false">INDEX(Scenario!$B$18:$B$20,MATCH(B1160,Scenario!$A$18:$A$20,0))</f>
        <v>60</v>
      </c>
      <c r="R1160" s="9" t="n">
        <f aca="false">INDEX(Scenario!$C$18:$C$20,MATCH(B1160,Scenario!$A$18:$A$20,0))</f>
        <v>1440</v>
      </c>
      <c r="S1160" s="9" t="n">
        <f aca="false">IF(ISNUMBER(M1160),IF(M1160&lt;=Q1160,1,0),"")</f>
        <v>1</v>
      </c>
      <c r="T1160" s="9" t="n">
        <f aca="false">IF(ISNUMBER(P1160),IF(P1160&lt;=R1160,1,0),"")</f>
        <v>1</v>
      </c>
      <c r="U1160" s="9" t="n">
        <f aca="false">IF(E1160&gt;Scenario!$B$14,0,IF(OR(AND(ISNUMBER(H1160),H1160&lt;=Scenario!$B$14),AND(ISNUMBER(I1160),I1160&lt;=Scenario!$B$14)),0,1))</f>
        <v>0</v>
      </c>
      <c r="V1160" s="9" t="n">
        <f aca="false">IF(AND(U1160=1,(Scenario!$B$14-E1160)/60&gt;R1160),1,0)</f>
        <v>0</v>
      </c>
      <c r="W1160" s="9" t="n">
        <f aca="false">IF(OR(C1160=Scenario!$B$22,C1160=Scenario!$C$22),1,0)</f>
        <v>1</v>
      </c>
      <c r="X1160" s="9" t="n">
        <f aca="false">IF(ISNUMBER(I1160),1,0)</f>
        <v>0</v>
      </c>
      <c r="Y1160" s="9" t="n">
        <f aca="false">MOD(INT(E1160/86400)+3,7)</f>
        <v>4</v>
      </c>
      <c r="Z1160" s="9" t="n">
        <f aca="false">MOD(INT(E1160/3600),24)</f>
        <v>13</v>
      </c>
      <c r="AA1160" s="6" t="s">
        <v>2565</v>
      </c>
    </row>
    <row r="1161" customFormat="false" ht="15" hidden="false" customHeight="false" outlineLevel="0" collapsed="false">
      <c r="A1161" s="6" t="s">
        <v>2566</v>
      </c>
      <c r="B1161" s="6" t="s">
        <v>43</v>
      </c>
      <c r="C1161" s="6" t="s">
        <v>46</v>
      </c>
      <c r="D1161" s="6" t="s">
        <v>172</v>
      </c>
      <c r="E1161" s="6" t="n">
        <v>1785503940</v>
      </c>
      <c r="I1161" s="6" t="n">
        <v>1785504986</v>
      </c>
      <c r="J1161" s="6" t="n">
        <v>0</v>
      </c>
      <c r="K1161" s="6" t="n">
        <v>0</v>
      </c>
      <c r="L1161" s="9" t="n">
        <f aca="false">IF(AND(E1161&gt;=Scenario!$B$11,E1161&lt;Scenario!$B$12),1,0)</f>
        <v>1</v>
      </c>
      <c r="M1161" s="0" t="str">
        <f aca="false">IF(AND(L1161=1,ISNUMBER(F1161)),MAX(0,F1161-E1161)/60,"")</f>
        <v/>
      </c>
      <c r="N1161" s="0" t="str">
        <f aca="false">IF(AND(L1161=1,ISNUMBER(G1161)),MAX(0,G1161-E1161)/60,"")</f>
        <v/>
      </c>
      <c r="O1161" s="9" t="n">
        <f aca="false">IF(ISNUMBER(H1161),IF(AND(H1161&gt;=Scenario!$B$11,H1161&lt;Scenario!$B$12),1,0),0)</f>
        <v>0</v>
      </c>
      <c r="P1161" s="0" t="str">
        <f aca="false">IF(O1161=1,MAX(0,H1161-E1161)/60,"")</f>
        <v/>
      </c>
      <c r="Q1161" s="9" t="n">
        <f aca="false">INDEX(Scenario!$B$18:$B$20,MATCH(B1161,Scenario!$A$18:$A$20,0))</f>
        <v>60</v>
      </c>
      <c r="R1161" s="9" t="n">
        <f aca="false">INDEX(Scenario!$C$18:$C$20,MATCH(B1161,Scenario!$A$18:$A$20,0))</f>
        <v>1440</v>
      </c>
      <c r="S1161" s="0" t="str">
        <f aca="false">IF(ISNUMBER(M1161),IF(M1161&lt;=Q1161,1,0),"")</f>
        <v/>
      </c>
      <c r="T1161" s="0" t="str">
        <f aca="false">IF(ISNUMBER(P1161),IF(P1161&lt;=R1161,1,0),"")</f>
        <v/>
      </c>
      <c r="U1161" s="9" t="n">
        <f aca="false">IF(E1161&gt;Scenario!$B$14,0,IF(OR(AND(ISNUMBER(H1161),H1161&lt;=Scenario!$B$14),AND(ISNUMBER(I1161),I1161&lt;=Scenario!$B$14)),0,1))</f>
        <v>0</v>
      </c>
      <c r="V1161" s="9" t="n">
        <f aca="false">IF(AND(U1161=1,(Scenario!$B$14-E1161)/60&gt;R1161),1,0)</f>
        <v>0</v>
      </c>
      <c r="W1161" s="9" t="n">
        <f aca="false">IF(OR(C1161=Scenario!$B$22,C1161=Scenario!$C$22),1,0)</f>
        <v>1</v>
      </c>
      <c r="X1161" s="9" t="n">
        <f aca="false">IF(ISNUMBER(I1161),1,0)</f>
        <v>1</v>
      </c>
      <c r="Y1161" s="9" t="n">
        <f aca="false">MOD(INT(E1161/86400)+3,7)</f>
        <v>4</v>
      </c>
      <c r="Z1161" s="9" t="n">
        <f aca="false">MOD(INT(E1161/3600),24)</f>
        <v>13</v>
      </c>
      <c r="AA1161" s="6" t="s">
        <v>2567</v>
      </c>
    </row>
    <row r="1162" customFormat="false" ht="15" hidden="false" customHeight="false" outlineLevel="0" collapsed="false">
      <c r="A1162" s="6" t="s">
        <v>2568</v>
      </c>
      <c r="B1162" s="6" t="s">
        <v>44</v>
      </c>
      <c r="C1162" s="6" t="s">
        <v>249</v>
      </c>
      <c r="D1162" s="6" t="s">
        <v>172</v>
      </c>
      <c r="E1162" s="6" t="n">
        <v>1785504235</v>
      </c>
      <c r="F1162" s="6" t="n">
        <v>1785504352</v>
      </c>
      <c r="G1162" s="6" t="n">
        <v>1785504249</v>
      </c>
      <c r="H1162" s="6" t="n">
        <v>1785506634</v>
      </c>
      <c r="J1162" s="6" t="n">
        <v>0</v>
      </c>
      <c r="K1162" s="6" t="n">
        <v>0</v>
      </c>
      <c r="L1162" s="9" t="n">
        <f aca="false">IF(AND(E1162&gt;=Scenario!$B$11,E1162&lt;Scenario!$B$12),1,0)</f>
        <v>1</v>
      </c>
      <c r="M1162" s="9" t="n">
        <f aca="false">IF(AND(L1162=1,ISNUMBER(F1162)),MAX(0,F1162-E1162)/60,"")</f>
        <v>1.95</v>
      </c>
      <c r="N1162" s="9" t="n">
        <f aca="false">IF(AND(L1162=1,ISNUMBER(G1162)),MAX(0,G1162-E1162)/60,"")</f>
        <v>0.233333333333333</v>
      </c>
      <c r="O1162" s="9" t="n">
        <f aca="false">IF(ISNUMBER(H1162),IF(AND(H1162&gt;=Scenario!$B$11,H1162&lt;Scenario!$B$12),1,0),0)</f>
        <v>1</v>
      </c>
      <c r="P1162" s="9" t="n">
        <f aca="false">IF(O1162=1,MAX(0,H1162-E1162)/60,"")</f>
        <v>39.9833333333333</v>
      </c>
      <c r="Q1162" s="9" t="n">
        <f aca="false">INDEX(Scenario!$B$18:$B$20,MATCH(B1162,Scenario!$A$18:$A$20,0))</f>
        <v>240</v>
      </c>
      <c r="R1162" s="9" t="n">
        <f aca="false">INDEX(Scenario!$C$18:$C$20,MATCH(B1162,Scenario!$A$18:$A$20,0))</f>
        <v>4320</v>
      </c>
      <c r="S1162" s="9" t="n">
        <f aca="false">IF(ISNUMBER(M1162),IF(M1162&lt;=Q1162,1,0),"")</f>
        <v>1</v>
      </c>
      <c r="T1162" s="9" t="n">
        <f aca="false">IF(ISNUMBER(P1162),IF(P1162&lt;=R1162,1,0),"")</f>
        <v>1</v>
      </c>
      <c r="U1162" s="9" t="n">
        <f aca="false">IF(E1162&gt;Scenario!$B$14,0,IF(OR(AND(ISNUMBER(H1162),H1162&lt;=Scenario!$B$14),AND(ISNUMBER(I1162),I1162&lt;=Scenario!$B$14)),0,1))</f>
        <v>0</v>
      </c>
      <c r="V1162" s="9" t="n">
        <f aca="false">IF(AND(U1162=1,(Scenario!$B$14-E1162)/60&gt;R1162),1,0)</f>
        <v>0</v>
      </c>
      <c r="W1162" s="9" t="n">
        <f aca="false">IF(OR(C1162=Scenario!$B$22,C1162=Scenario!$C$22),1,0)</f>
        <v>0</v>
      </c>
      <c r="X1162" s="9" t="n">
        <f aca="false">IF(ISNUMBER(I1162),1,0)</f>
        <v>0</v>
      </c>
      <c r="Y1162" s="9" t="n">
        <f aca="false">MOD(INT(E1162/86400)+3,7)</f>
        <v>4</v>
      </c>
      <c r="Z1162" s="9" t="n">
        <f aca="false">MOD(INT(E1162/3600),24)</f>
        <v>13</v>
      </c>
      <c r="AA1162" s="6" t="s">
        <v>2569</v>
      </c>
    </row>
    <row r="1163" customFormat="false" ht="15" hidden="false" customHeight="false" outlineLevel="0" collapsed="false">
      <c r="A1163" s="6" t="s">
        <v>2570</v>
      </c>
      <c r="B1163" s="6" t="s">
        <v>44</v>
      </c>
      <c r="C1163" s="6" t="s">
        <v>249</v>
      </c>
      <c r="D1163" s="6" t="s">
        <v>172</v>
      </c>
      <c r="E1163" s="6" t="n">
        <v>1785505137</v>
      </c>
      <c r="F1163" s="6" t="n">
        <v>1785505595</v>
      </c>
      <c r="G1163" s="6" t="n">
        <v>1785505519</v>
      </c>
      <c r="H1163" s="6" t="n">
        <v>1785509991</v>
      </c>
      <c r="J1163" s="6" t="n">
        <v>0</v>
      </c>
      <c r="K1163" s="6" t="n">
        <v>0</v>
      </c>
      <c r="L1163" s="9" t="n">
        <f aca="false">IF(AND(E1163&gt;=Scenario!$B$11,E1163&lt;Scenario!$B$12),1,0)</f>
        <v>1</v>
      </c>
      <c r="M1163" s="9" t="n">
        <f aca="false">IF(AND(L1163=1,ISNUMBER(F1163)),MAX(0,F1163-E1163)/60,"")</f>
        <v>7.63333333333333</v>
      </c>
      <c r="N1163" s="9" t="n">
        <f aca="false">IF(AND(L1163=1,ISNUMBER(G1163)),MAX(0,G1163-E1163)/60,"")</f>
        <v>6.36666666666667</v>
      </c>
      <c r="O1163" s="9" t="n">
        <f aca="false">IF(ISNUMBER(H1163),IF(AND(H1163&gt;=Scenario!$B$11,H1163&lt;Scenario!$B$12),1,0),0)</f>
        <v>1</v>
      </c>
      <c r="P1163" s="9" t="n">
        <f aca="false">IF(O1163=1,MAX(0,H1163-E1163)/60,"")</f>
        <v>80.9</v>
      </c>
      <c r="Q1163" s="9" t="n">
        <f aca="false">INDEX(Scenario!$B$18:$B$20,MATCH(B1163,Scenario!$A$18:$A$20,0))</f>
        <v>240</v>
      </c>
      <c r="R1163" s="9" t="n">
        <f aca="false">INDEX(Scenario!$C$18:$C$20,MATCH(B1163,Scenario!$A$18:$A$20,0))</f>
        <v>4320</v>
      </c>
      <c r="S1163" s="9" t="n">
        <f aca="false">IF(ISNUMBER(M1163),IF(M1163&lt;=Q1163,1,0),"")</f>
        <v>1</v>
      </c>
      <c r="T1163" s="9" t="n">
        <f aca="false">IF(ISNUMBER(P1163),IF(P1163&lt;=R1163,1,0),"")</f>
        <v>1</v>
      </c>
      <c r="U1163" s="9" t="n">
        <f aca="false">IF(E1163&gt;Scenario!$B$14,0,IF(OR(AND(ISNUMBER(H1163),H1163&lt;=Scenario!$B$14),AND(ISNUMBER(I1163),I1163&lt;=Scenario!$B$14)),0,1))</f>
        <v>0</v>
      </c>
      <c r="V1163" s="9" t="n">
        <f aca="false">IF(AND(U1163=1,(Scenario!$B$14-E1163)/60&gt;R1163),1,0)</f>
        <v>0</v>
      </c>
      <c r="W1163" s="9" t="n">
        <f aca="false">IF(OR(C1163=Scenario!$B$22,C1163=Scenario!$C$22),1,0)</f>
        <v>0</v>
      </c>
      <c r="X1163" s="9" t="n">
        <f aca="false">IF(ISNUMBER(I1163),1,0)</f>
        <v>0</v>
      </c>
      <c r="Y1163" s="9" t="n">
        <f aca="false">MOD(INT(E1163/86400)+3,7)</f>
        <v>4</v>
      </c>
      <c r="Z1163" s="9" t="n">
        <f aca="false">MOD(INT(E1163/3600),24)</f>
        <v>13</v>
      </c>
      <c r="AA1163" s="6" t="s">
        <v>2571</v>
      </c>
    </row>
    <row r="1164" customFormat="false" ht="15" hidden="false" customHeight="false" outlineLevel="0" collapsed="false">
      <c r="A1164" s="6" t="s">
        <v>2572</v>
      </c>
      <c r="B1164" s="6" t="s">
        <v>43</v>
      </c>
      <c r="C1164" s="6" t="s">
        <v>249</v>
      </c>
      <c r="D1164" s="6" t="s">
        <v>171</v>
      </c>
      <c r="E1164" s="6" t="n">
        <v>1785507730</v>
      </c>
      <c r="F1164" s="6" t="n">
        <v>1785507946</v>
      </c>
      <c r="G1164" s="6" t="n">
        <v>1785507786</v>
      </c>
      <c r="H1164" s="6" t="n">
        <v>1785511486</v>
      </c>
      <c r="J1164" s="6" t="n">
        <v>0</v>
      </c>
      <c r="K1164" s="6" t="n">
        <v>0</v>
      </c>
      <c r="L1164" s="9" t="n">
        <f aca="false">IF(AND(E1164&gt;=Scenario!$B$11,E1164&lt;Scenario!$B$12),1,0)</f>
        <v>1</v>
      </c>
      <c r="M1164" s="9" t="n">
        <f aca="false">IF(AND(L1164=1,ISNUMBER(F1164)),MAX(0,F1164-E1164)/60,"")</f>
        <v>3.6</v>
      </c>
      <c r="N1164" s="9" t="n">
        <f aca="false">IF(AND(L1164=1,ISNUMBER(G1164)),MAX(0,G1164-E1164)/60,"")</f>
        <v>0.933333333333333</v>
      </c>
      <c r="O1164" s="9" t="n">
        <f aca="false">IF(ISNUMBER(H1164),IF(AND(H1164&gt;=Scenario!$B$11,H1164&lt;Scenario!$B$12),1,0),0)</f>
        <v>1</v>
      </c>
      <c r="P1164" s="9" t="n">
        <f aca="false">IF(O1164=1,MAX(0,H1164-E1164)/60,"")</f>
        <v>62.6</v>
      </c>
      <c r="Q1164" s="9" t="n">
        <f aca="false">INDEX(Scenario!$B$18:$B$20,MATCH(B1164,Scenario!$A$18:$A$20,0))</f>
        <v>60</v>
      </c>
      <c r="R1164" s="9" t="n">
        <f aca="false">INDEX(Scenario!$C$18:$C$20,MATCH(B1164,Scenario!$A$18:$A$20,0))</f>
        <v>1440</v>
      </c>
      <c r="S1164" s="9" t="n">
        <f aca="false">IF(ISNUMBER(M1164),IF(M1164&lt;=Q1164,1,0),"")</f>
        <v>1</v>
      </c>
      <c r="T1164" s="9" t="n">
        <f aca="false">IF(ISNUMBER(P1164),IF(P1164&lt;=R1164,1,0),"")</f>
        <v>1</v>
      </c>
      <c r="U1164" s="9" t="n">
        <f aca="false">IF(E1164&gt;Scenario!$B$14,0,IF(OR(AND(ISNUMBER(H1164),H1164&lt;=Scenario!$B$14),AND(ISNUMBER(I1164),I1164&lt;=Scenario!$B$14)),0,1))</f>
        <v>0</v>
      </c>
      <c r="V1164" s="9" t="n">
        <f aca="false">IF(AND(U1164=1,(Scenario!$B$14-E1164)/60&gt;R1164),1,0)</f>
        <v>0</v>
      </c>
      <c r="W1164" s="9" t="n">
        <f aca="false">IF(OR(C1164=Scenario!$B$22,C1164=Scenario!$C$22),1,0)</f>
        <v>0</v>
      </c>
      <c r="X1164" s="9" t="n">
        <f aca="false">IF(ISNUMBER(I1164),1,0)</f>
        <v>0</v>
      </c>
      <c r="Y1164" s="9" t="n">
        <f aca="false">MOD(INT(E1164/86400)+3,7)</f>
        <v>4</v>
      </c>
      <c r="Z1164" s="9" t="n">
        <f aca="false">MOD(INT(E1164/3600),24)</f>
        <v>14</v>
      </c>
      <c r="AA1164" s="6" t="s">
        <v>2573</v>
      </c>
    </row>
    <row r="1165" customFormat="false" ht="15" hidden="false" customHeight="false" outlineLevel="0" collapsed="false">
      <c r="A1165" s="6" t="s">
        <v>2574</v>
      </c>
      <c r="B1165" s="6" t="s">
        <v>44</v>
      </c>
      <c r="C1165" s="6" t="s">
        <v>249</v>
      </c>
      <c r="D1165" s="6" t="s">
        <v>170</v>
      </c>
      <c r="E1165" s="6" t="n">
        <v>1785509816</v>
      </c>
      <c r="F1165" s="6" t="n">
        <v>1785510050</v>
      </c>
      <c r="G1165" s="6" t="n">
        <v>1785509829</v>
      </c>
      <c r="H1165" s="6" t="n">
        <v>1785511773</v>
      </c>
      <c r="J1165" s="6" t="n">
        <v>0</v>
      </c>
      <c r="K1165" s="6" t="n">
        <v>0</v>
      </c>
      <c r="L1165" s="9" t="n">
        <f aca="false">IF(AND(E1165&gt;=Scenario!$B$11,E1165&lt;Scenario!$B$12),1,0)</f>
        <v>1</v>
      </c>
      <c r="M1165" s="9" t="n">
        <f aca="false">IF(AND(L1165=1,ISNUMBER(F1165)),MAX(0,F1165-E1165)/60,"")</f>
        <v>3.9</v>
      </c>
      <c r="N1165" s="9" t="n">
        <f aca="false">IF(AND(L1165=1,ISNUMBER(G1165)),MAX(0,G1165-E1165)/60,"")</f>
        <v>0.216666666666667</v>
      </c>
      <c r="O1165" s="9" t="n">
        <f aca="false">IF(ISNUMBER(H1165),IF(AND(H1165&gt;=Scenario!$B$11,H1165&lt;Scenario!$B$12),1,0),0)</f>
        <v>1</v>
      </c>
      <c r="P1165" s="9" t="n">
        <f aca="false">IF(O1165=1,MAX(0,H1165-E1165)/60,"")</f>
        <v>32.6166666666667</v>
      </c>
      <c r="Q1165" s="9" t="n">
        <f aca="false">INDEX(Scenario!$B$18:$B$20,MATCH(B1165,Scenario!$A$18:$A$20,0))</f>
        <v>240</v>
      </c>
      <c r="R1165" s="9" t="n">
        <f aca="false">INDEX(Scenario!$C$18:$C$20,MATCH(B1165,Scenario!$A$18:$A$20,0))</f>
        <v>4320</v>
      </c>
      <c r="S1165" s="9" t="n">
        <f aca="false">IF(ISNUMBER(M1165),IF(M1165&lt;=Q1165,1,0),"")</f>
        <v>1</v>
      </c>
      <c r="T1165" s="9" t="n">
        <f aca="false">IF(ISNUMBER(P1165),IF(P1165&lt;=R1165,1,0),"")</f>
        <v>1</v>
      </c>
      <c r="U1165" s="9" t="n">
        <f aca="false">IF(E1165&gt;Scenario!$B$14,0,IF(OR(AND(ISNUMBER(H1165),H1165&lt;=Scenario!$B$14),AND(ISNUMBER(I1165),I1165&lt;=Scenario!$B$14)),0,1))</f>
        <v>0</v>
      </c>
      <c r="V1165" s="9" t="n">
        <f aca="false">IF(AND(U1165=1,(Scenario!$B$14-E1165)/60&gt;R1165),1,0)</f>
        <v>0</v>
      </c>
      <c r="W1165" s="9" t="n">
        <f aca="false">IF(OR(C1165=Scenario!$B$22,C1165=Scenario!$C$22),1,0)</f>
        <v>0</v>
      </c>
      <c r="X1165" s="9" t="n">
        <f aca="false">IF(ISNUMBER(I1165),1,0)</f>
        <v>0</v>
      </c>
      <c r="Y1165" s="9" t="n">
        <f aca="false">MOD(INT(E1165/86400)+3,7)</f>
        <v>4</v>
      </c>
      <c r="Z1165" s="9" t="n">
        <f aca="false">MOD(INT(E1165/3600),24)</f>
        <v>14</v>
      </c>
      <c r="AA1165" s="6" t="s">
        <v>2575</v>
      </c>
    </row>
    <row r="1166" customFormat="false" ht="15" hidden="false" customHeight="false" outlineLevel="0" collapsed="false">
      <c r="A1166" s="6" t="s">
        <v>2576</v>
      </c>
      <c r="B1166" s="6" t="s">
        <v>44</v>
      </c>
      <c r="C1166" s="6" t="s">
        <v>47</v>
      </c>
      <c r="D1166" s="6" t="s">
        <v>171</v>
      </c>
      <c r="E1166" s="6" t="n">
        <v>1785510106</v>
      </c>
      <c r="F1166" s="6" t="n">
        <v>1785510312</v>
      </c>
      <c r="G1166" s="6" t="n">
        <v>1785510156</v>
      </c>
      <c r="H1166" s="6" t="n">
        <v>1785512466</v>
      </c>
      <c r="J1166" s="6" t="n">
        <v>0</v>
      </c>
      <c r="K1166" s="6" t="n">
        <v>0</v>
      </c>
      <c r="L1166" s="9" t="n">
        <f aca="false">IF(AND(E1166&gt;=Scenario!$B$11,E1166&lt;Scenario!$B$12),1,0)</f>
        <v>1</v>
      </c>
      <c r="M1166" s="9" t="n">
        <f aca="false">IF(AND(L1166=1,ISNUMBER(F1166)),MAX(0,F1166-E1166)/60,"")</f>
        <v>3.43333333333333</v>
      </c>
      <c r="N1166" s="9" t="n">
        <f aca="false">IF(AND(L1166=1,ISNUMBER(G1166)),MAX(0,G1166-E1166)/60,"")</f>
        <v>0.833333333333333</v>
      </c>
      <c r="O1166" s="9" t="n">
        <f aca="false">IF(ISNUMBER(H1166),IF(AND(H1166&gt;=Scenario!$B$11,H1166&lt;Scenario!$B$12),1,0),0)</f>
        <v>1</v>
      </c>
      <c r="P1166" s="9" t="n">
        <f aca="false">IF(O1166=1,MAX(0,H1166-E1166)/60,"")</f>
        <v>39.3333333333333</v>
      </c>
      <c r="Q1166" s="9" t="n">
        <f aca="false">INDEX(Scenario!$B$18:$B$20,MATCH(B1166,Scenario!$A$18:$A$20,0))</f>
        <v>240</v>
      </c>
      <c r="R1166" s="9" t="n">
        <f aca="false">INDEX(Scenario!$C$18:$C$20,MATCH(B1166,Scenario!$A$18:$A$20,0))</f>
        <v>4320</v>
      </c>
      <c r="S1166" s="9" t="n">
        <f aca="false">IF(ISNUMBER(M1166),IF(M1166&lt;=Q1166,1,0),"")</f>
        <v>1</v>
      </c>
      <c r="T1166" s="9" t="n">
        <f aca="false">IF(ISNUMBER(P1166),IF(P1166&lt;=R1166,1,0),"")</f>
        <v>1</v>
      </c>
      <c r="U1166" s="9" t="n">
        <f aca="false">IF(E1166&gt;Scenario!$B$14,0,IF(OR(AND(ISNUMBER(H1166),H1166&lt;=Scenario!$B$14),AND(ISNUMBER(I1166),I1166&lt;=Scenario!$B$14)),0,1))</f>
        <v>0</v>
      </c>
      <c r="V1166" s="9" t="n">
        <f aca="false">IF(AND(U1166=1,(Scenario!$B$14-E1166)/60&gt;R1166),1,0)</f>
        <v>0</v>
      </c>
      <c r="W1166" s="9" t="n">
        <f aca="false">IF(OR(C1166=Scenario!$B$22,C1166=Scenario!$C$22),1,0)</f>
        <v>1</v>
      </c>
      <c r="X1166" s="9" t="n">
        <f aca="false">IF(ISNUMBER(I1166),1,0)</f>
        <v>0</v>
      </c>
      <c r="Y1166" s="9" t="n">
        <f aca="false">MOD(INT(E1166/86400)+3,7)</f>
        <v>4</v>
      </c>
      <c r="Z1166" s="9" t="n">
        <f aca="false">MOD(INT(E1166/3600),24)</f>
        <v>15</v>
      </c>
      <c r="AA1166" s="6" t="s">
        <v>2577</v>
      </c>
    </row>
    <row r="1167" customFormat="false" ht="15" hidden="false" customHeight="false" outlineLevel="0" collapsed="false">
      <c r="A1167" s="6" t="s">
        <v>2578</v>
      </c>
      <c r="B1167" s="6" t="s">
        <v>44</v>
      </c>
      <c r="C1167" s="6" t="s">
        <v>47</v>
      </c>
      <c r="D1167" s="6" t="s">
        <v>170</v>
      </c>
      <c r="E1167" s="6" t="n">
        <v>1785515592</v>
      </c>
      <c r="F1167" s="6" t="n">
        <v>1785515687</v>
      </c>
      <c r="G1167" s="6" t="n">
        <v>1785515604</v>
      </c>
      <c r="H1167" s="6" t="n">
        <v>1785517398</v>
      </c>
      <c r="J1167" s="6" t="n">
        <v>0</v>
      </c>
      <c r="K1167" s="6" t="n">
        <v>0</v>
      </c>
      <c r="L1167" s="9" t="n">
        <f aca="false">IF(AND(E1167&gt;=Scenario!$B$11,E1167&lt;Scenario!$B$12),1,0)</f>
        <v>1</v>
      </c>
      <c r="M1167" s="9" t="n">
        <f aca="false">IF(AND(L1167=1,ISNUMBER(F1167)),MAX(0,F1167-E1167)/60,"")</f>
        <v>1.58333333333333</v>
      </c>
      <c r="N1167" s="9" t="n">
        <f aca="false">IF(AND(L1167=1,ISNUMBER(G1167)),MAX(0,G1167-E1167)/60,"")</f>
        <v>0.2</v>
      </c>
      <c r="O1167" s="9" t="n">
        <f aca="false">IF(ISNUMBER(H1167),IF(AND(H1167&gt;=Scenario!$B$11,H1167&lt;Scenario!$B$12),1,0),0)</f>
        <v>1</v>
      </c>
      <c r="P1167" s="9" t="n">
        <f aca="false">IF(O1167=1,MAX(0,H1167-E1167)/60,"")</f>
        <v>30.1</v>
      </c>
      <c r="Q1167" s="9" t="n">
        <f aca="false">INDEX(Scenario!$B$18:$B$20,MATCH(B1167,Scenario!$A$18:$A$20,0))</f>
        <v>240</v>
      </c>
      <c r="R1167" s="9" t="n">
        <f aca="false">INDEX(Scenario!$C$18:$C$20,MATCH(B1167,Scenario!$A$18:$A$20,0))</f>
        <v>4320</v>
      </c>
      <c r="S1167" s="9" t="n">
        <f aca="false">IF(ISNUMBER(M1167),IF(M1167&lt;=Q1167,1,0),"")</f>
        <v>1</v>
      </c>
      <c r="T1167" s="9" t="n">
        <f aca="false">IF(ISNUMBER(P1167),IF(P1167&lt;=R1167,1,0),"")</f>
        <v>1</v>
      </c>
      <c r="U1167" s="9" t="n">
        <f aca="false">IF(E1167&gt;Scenario!$B$14,0,IF(OR(AND(ISNUMBER(H1167),H1167&lt;=Scenario!$B$14),AND(ISNUMBER(I1167),I1167&lt;=Scenario!$B$14)),0,1))</f>
        <v>0</v>
      </c>
      <c r="V1167" s="9" t="n">
        <f aca="false">IF(AND(U1167=1,(Scenario!$B$14-E1167)/60&gt;R1167),1,0)</f>
        <v>0</v>
      </c>
      <c r="W1167" s="9" t="n">
        <f aca="false">IF(OR(C1167=Scenario!$B$22,C1167=Scenario!$C$22),1,0)</f>
        <v>1</v>
      </c>
      <c r="X1167" s="9" t="n">
        <f aca="false">IF(ISNUMBER(I1167),1,0)</f>
        <v>0</v>
      </c>
      <c r="Y1167" s="9" t="n">
        <f aca="false">MOD(INT(E1167/86400)+3,7)</f>
        <v>4</v>
      </c>
      <c r="Z1167" s="9" t="n">
        <f aca="false">MOD(INT(E1167/3600),24)</f>
        <v>16</v>
      </c>
      <c r="AA1167" s="6" t="s">
        <v>2579</v>
      </c>
    </row>
    <row r="1168" customFormat="false" ht="15" hidden="false" customHeight="false" outlineLevel="0" collapsed="false">
      <c r="A1168" s="6" t="s">
        <v>2580</v>
      </c>
      <c r="B1168" s="6" t="s">
        <v>44</v>
      </c>
      <c r="C1168" s="6" t="s">
        <v>46</v>
      </c>
      <c r="D1168" s="6" t="s">
        <v>171</v>
      </c>
      <c r="E1168" s="6" t="n">
        <v>1785516060</v>
      </c>
      <c r="F1168" s="6" t="n">
        <v>1785516166</v>
      </c>
      <c r="G1168" s="6" t="n">
        <v>1785516101</v>
      </c>
      <c r="H1168" s="6" t="n">
        <v>1785517938</v>
      </c>
      <c r="J1168" s="6" t="n">
        <v>0</v>
      </c>
      <c r="K1168" s="6" t="n">
        <v>0</v>
      </c>
      <c r="L1168" s="9" t="n">
        <f aca="false">IF(AND(E1168&gt;=Scenario!$B$11,E1168&lt;Scenario!$B$12),1,0)</f>
        <v>1</v>
      </c>
      <c r="M1168" s="9" t="n">
        <f aca="false">IF(AND(L1168=1,ISNUMBER(F1168)),MAX(0,F1168-E1168)/60,"")</f>
        <v>1.76666666666667</v>
      </c>
      <c r="N1168" s="9" t="n">
        <f aca="false">IF(AND(L1168=1,ISNUMBER(G1168)),MAX(0,G1168-E1168)/60,"")</f>
        <v>0.683333333333333</v>
      </c>
      <c r="O1168" s="9" t="n">
        <f aca="false">IF(ISNUMBER(H1168),IF(AND(H1168&gt;=Scenario!$B$11,H1168&lt;Scenario!$B$12),1,0),0)</f>
        <v>1</v>
      </c>
      <c r="P1168" s="9" t="n">
        <f aca="false">IF(O1168=1,MAX(0,H1168-E1168)/60,"")</f>
        <v>31.3</v>
      </c>
      <c r="Q1168" s="9" t="n">
        <f aca="false">INDEX(Scenario!$B$18:$B$20,MATCH(B1168,Scenario!$A$18:$A$20,0))</f>
        <v>240</v>
      </c>
      <c r="R1168" s="9" t="n">
        <f aca="false">INDEX(Scenario!$C$18:$C$20,MATCH(B1168,Scenario!$A$18:$A$20,0))</f>
        <v>4320</v>
      </c>
      <c r="S1168" s="9" t="n">
        <f aca="false">IF(ISNUMBER(M1168),IF(M1168&lt;=Q1168,1,0),"")</f>
        <v>1</v>
      </c>
      <c r="T1168" s="9" t="n">
        <f aca="false">IF(ISNUMBER(P1168),IF(P1168&lt;=R1168,1,0),"")</f>
        <v>1</v>
      </c>
      <c r="U1168" s="9" t="n">
        <f aca="false">IF(E1168&gt;Scenario!$B$14,0,IF(OR(AND(ISNUMBER(H1168),H1168&lt;=Scenario!$B$14),AND(ISNUMBER(I1168),I1168&lt;=Scenario!$B$14)),0,1))</f>
        <v>0</v>
      </c>
      <c r="V1168" s="9" t="n">
        <f aca="false">IF(AND(U1168=1,(Scenario!$B$14-E1168)/60&gt;R1168),1,0)</f>
        <v>0</v>
      </c>
      <c r="W1168" s="9" t="n">
        <f aca="false">IF(OR(C1168=Scenario!$B$22,C1168=Scenario!$C$22),1,0)</f>
        <v>1</v>
      </c>
      <c r="X1168" s="9" t="n">
        <f aca="false">IF(ISNUMBER(I1168),1,0)</f>
        <v>0</v>
      </c>
      <c r="Y1168" s="9" t="n">
        <f aca="false">MOD(INT(E1168/86400)+3,7)</f>
        <v>4</v>
      </c>
      <c r="Z1168" s="9" t="n">
        <f aca="false">MOD(INT(E1168/3600),24)</f>
        <v>16</v>
      </c>
      <c r="AA1168" s="6" t="s">
        <v>2581</v>
      </c>
    </row>
    <row r="1169" customFormat="false" ht="15" hidden="false" customHeight="false" outlineLevel="0" collapsed="false">
      <c r="A1169" s="6" t="s">
        <v>2582</v>
      </c>
      <c r="B1169" s="6" t="s">
        <v>44</v>
      </c>
      <c r="C1169" s="6" t="s">
        <v>46</v>
      </c>
      <c r="D1169" s="6" t="s">
        <v>171</v>
      </c>
      <c r="E1169" s="6" t="n">
        <v>1785516747</v>
      </c>
      <c r="F1169" s="6" t="n">
        <v>1785516960</v>
      </c>
      <c r="G1169" s="6" t="n">
        <v>1785516766</v>
      </c>
      <c r="H1169" s="6" t="n">
        <v>1785526705</v>
      </c>
      <c r="J1169" s="6" t="n">
        <v>0</v>
      </c>
      <c r="K1169" s="6" t="n">
        <v>0</v>
      </c>
      <c r="L1169" s="9" t="n">
        <f aca="false">IF(AND(E1169&gt;=Scenario!$B$11,E1169&lt;Scenario!$B$12),1,0)</f>
        <v>1</v>
      </c>
      <c r="M1169" s="9" t="n">
        <f aca="false">IF(AND(L1169=1,ISNUMBER(F1169)),MAX(0,F1169-E1169)/60,"")</f>
        <v>3.55</v>
      </c>
      <c r="N1169" s="9" t="n">
        <f aca="false">IF(AND(L1169=1,ISNUMBER(G1169)),MAX(0,G1169-E1169)/60,"")</f>
        <v>0.316666666666667</v>
      </c>
      <c r="O1169" s="9" t="n">
        <f aca="false">IF(ISNUMBER(H1169),IF(AND(H1169&gt;=Scenario!$B$11,H1169&lt;Scenario!$B$12),1,0),0)</f>
        <v>1</v>
      </c>
      <c r="P1169" s="9" t="n">
        <f aca="false">IF(O1169=1,MAX(0,H1169-E1169)/60,"")</f>
        <v>165.966666666667</v>
      </c>
      <c r="Q1169" s="9" t="n">
        <f aca="false">INDEX(Scenario!$B$18:$B$20,MATCH(B1169,Scenario!$A$18:$A$20,0))</f>
        <v>240</v>
      </c>
      <c r="R1169" s="9" t="n">
        <f aca="false">INDEX(Scenario!$C$18:$C$20,MATCH(B1169,Scenario!$A$18:$A$20,0))</f>
        <v>4320</v>
      </c>
      <c r="S1169" s="9" t="n">
        <f aca="false">IF(ISNUMBER(M1169),IF(M1169&lt;=Q1169,1,0),"")</f>
        <v>1</v>
      </c>
      <c r="T1169" s="9" t="n">
        <f aca="false">IF(ISNUMBER(P1169),IF(P1169&lt;=R1169,1,0),"")</f>
        <v>1</v>
      </c>
      <c r="U1169" s="9" t="n">
        <f aca="false">IF(E1169&gt;Scenario!$B$14,0,IF(OR(AND(ISNUMBER(H1169),H1169&lt;=Scenario!$B$14),AND(ISNUMBER(I1169),I1169&lt;=Scenario!$B$14)),0,1))</f>
        <v>0</v>
      </c>
      <c r="V1169" s="9" t="n">
        <f aca="false">IF(AND(U1169=1,(Scenario!$B$14-E1169)/60&gt;R1169),1,0)</f>
        <v>0</v>
      </c>
      <c r="W1169" s="9" t="n">
        <f aca="false">IF(OR(C1169=Scenario!$B$22,C1169=Scenario!$C$22),1,0)</f>
        <v>1</v>
      </c>
      <c r="X1169" s="9" t="n">
        <f aca="false">IF(ISNUMBER(I1169),1,0)</f>
        <v>0</v>
      </c>
      <c r="Y1169" s="9" t="n">
        <f aca="false">MOD(INT(E1169/86400)+3,7)</f>
        <v>4</v>
      </c>
      <c r="Z1169" s="9" t="n">
        <f aca="false">MOD(INT(E1169/3600),24)</f>
        <v>16</v>
      </c>
      <c r="AA1169" s="6" t="s">
        <v>2583</v>
      </c>
    </row>
    <row r="1170" customFormat="false" ht="15" hidden="false" customHeight="false" outlineLevel="0" collapsed="false">
      <c r="A1170" s="6" t="s">
        <v>2584</v>
      </c>
      <c r="B1170" s="6" t="s">
        <v>44</v>
      </c>
      <c r="C1170" s="6" t="s">
        <v>288</v>
      </c>
      <c r="D1170" s="6" t="s">
        <v>172</v>
      </c>
      <c r="E1170" s="6" t="n">
        <v>1785518912</v>
      </c>
      <c r="F1170" s="6" t="n">
        <v>1785519031</v>
      </c>
      <c r="G1170" s="6" t="n">
        <v>1785518951</v>
      </c>
      <c r="H1170" s="6" t="n">
        <v>1785523645</v>
      </c>
      <c r="J1170" s="6" t="n">
        <v>0</v>
      </c>
      <c r="K1170" s="6" t="n">
        <v>0</v>
      </c>
      <c r="L1170" s="9" t="n">
        <f aca="false">IF(AND(E1170&gt;=Scenario!$B$11,E1170&lt;Scenario!$B$12),1,0)</f>
        <v>1</v>
      </c>
      <c r="M1170" s="9" t="n">
        <f aca="false">IF(AND(L1170=1,ISNUMBER(F1170)),MAX(0,F1170-E1170)/60,"")</f>
        <v>1.98333333333333</v>
      </c>
      <c r="N1170" s="9" t="n">
        <f aca="false">IF(AND(L1170=1,ISNUMBER(G1170)),MAX(0,G1170-E1170)/60,"")</f>
        <v>0.65</v>
      </c>
      <c r="O1170" s="9" t="n">
        <f aca="false">IF(ISNUMBER(H1170),IF(AND(H1170&gt;=Scenario!$B$11,H1170&lt;Scenario!$B$12),1,0),0)</f>
        <v>1</v>
      </c>
      <c r="P1170" s="9" t="n">
        <f aca="false">IF(O1170=1,MAX(0,H1170-E1170)/60,"")</f>
        <v>78.8833333333333</v>
      </c>
      <c r="Q1170" s="9" t="n">
        <f aca="false">INDEX(Scenario!$B$18:$B$20,MATCH(B1170,Scenario!$A$18:$A$20,0))</f>
        <v>240</v>
      </c>
      <c r="R1170" s="9" t="n">
        <f aca="false">INDEX(Scenario!$C$18:$C$20,MATCH(B1170,Scenario!$A$18:$A$20,0))</f>
        <v>4320</v>
      </c>
      <c r="S1170" s="9" t="n">
        <f aca="false">IF(ISNUMBER(M1170),IF(M1170&lt;=Q1170,1,0),"")</f>
        <v>1</v>
      </c>
      <c r="T1170" s="9" t="n">
        <f aca="false">IF(ISNUMBER(P1170),IF(P1170&lt;=R1170,1,0),"")</f>
        <v>1</v>
      </c>
      <c r="U1170" s="9" t="n">
        <f aca="false">IF(E1170&gt;Scenario!$B$14,0,IF(OR(AND(ISNUMBER(H1170),H1170&lt;=Scenario!$B$14),AND(ISNUMBER(I1170),I1170&lt;=Scenario!$B$14)),0,1))</f>
        <v>0</v>
      </c>
      <c r="V1170" s="9" t="n">
        <f aca="false">IF(AND(U1170=1,(Scenario!$B$14-E1170)/60&gt;R1170),1,0)</f>
        <v>0</v>
      </c>
      <c r="W1170" s="9" t="n">
        <f aca="false">IF(OR(C1170=Scenario!$B$22,C1170=Scenario!$C$22),1,0)</f>
        <v>0</v>
      </c>
      <c r="X1170" s="9" t="n">
        <f aca="false">IF(ISNUMBER(I1170),1,0)</f>
        <v>0</v>
      </c>
      <c r="Y1170" s="9" t="n">
        <f aca="false">MOD(INT(E1170/86400)+3,7)</f>
        <v>4</v>
      </c>
      <c r="Z1170" s="9" t="n">
        <f aca="false">MOD(INT(E1170/3600),24)</f>
        <v>17</v>
      </c>
      <c r="AA1170" s="6" t="s">
        <v>2585</v>
      </c>
    </row>
    <row r="1171" customFormat="false" ht="15" hidden="false" customHeight="false" outlineLevel="0" collapsed="false">
      <c r="A1171" s="6" t="s">
        <v>2586</v>
      </c>
      <c r="B1171" s="6" t="s">
        <v>44</v>
      </c>
      <c r="C1171" s="6" t="s">
        <v>47</v>
      </c>
      <c r="D1171" s="6" t="s">
        <v>172</v>
      </c>
      <c r="E1171" s="6" t="n">
        <v>1785519868</v>
      </c>
      <c r="F1171" s="6" t="n">
        <v>1785520027</v>
      </c>
      <c r="G1171" s="6" t="n">
        <v>1785519885</v>
      </c>
      <c r="H1171" s="6" t="n">
        <v>1785576915</v>
      </c>
      <c r="J1171" s="6" t="n">
        <v>1</v>
      </c>
      <c r="K1171" s="6" t="n">
        <v>0</v>
      </c>
      <c r="L1171" s="9" t="n">
        <f aca="false">IF(AND(E1171&gt;=Scenario!$B$11,E1171&lt;Scenario!$B$12),1,0)</f>
        <v>1</v>
      </c>
      <c r="M1171" s="9" t="n">
        <f aca="false">IF(AND(L1171=1,ISNUMBER(F1171)),MAX(0,F1171-E1171)/60,"")</f>
        <v>2.65</v>
      </c>
      <c r="N1171" s="9" t="n">
        <f aca="false">IF(AND(L1171=1,ISNUMBER(G1171)),MAX(0,G1171-E1171)/60,"")</f>
        <v>0.283333333333333</v>
      </c>
      <c r="O1171" s="9" t="n">
        <f aca="false">IF(ISNUMBER(H1171),IF(AND(H1171&gt;=Scenario!$B$11,H1171&lt;Scenario!$B$12),1,0),0)</f>
        <v>1</v>
      </c>
      <c r="P1171" s="9" t="n">
        <f aca="false">IF(O1171=1,MAX(0,H1171-E1171)/60,"")</f>
        <v>950.783333333333</v>
      </c>
      <c r="Q1171" s="9" t="n">
        <f aca="false">INDEX(Scenario!$B$18:$B$20,MATCH(B1171,Scenario!$A$18:$A$20,0))</f>
        <v>240</v>
      </c>
      <c r="R1171" s="9" t="n">
        <f aca="false">INDEX(Scenario!$C$18:$C$20,MATCH(B1171,Scenario!$A$18:$A$20,0))</f>
        <v>4320</v>
      </c>
      <c r="S1171" s="9" t="n">
        <f aca="false">IF(ISNUMBER(M1171),IF(M1171&lt;=Q1171,1,0),"")</f>
        <v>1</v>
      </c>
      <c r="T1171" s="9" t="n">
        <f aca="false">IF(ISNUMBER(P1171),IF(P1171&lt;=R1171,1,0),"")</f>
        <v>1</v>
      </c>
      <c r="U1171" s="9" t="n">
        <f aca="false">IF(E1171&gt;Scenario!$B$14,0,IF(OR(AND(ISNUMBER(H1171),H1171&lt;=Scenario!$B$14),AND(ISNUMBER(I1171),I1171&lt;=Scenario!$B$14)),0,1))</f>
        <v>0</v>
      </c>
      <c r="V1171" s="9" t="n">
        <f aca="false">IF(AND(U1171=1,(Scenario!$B$14-E1171)/60&gt;R1171),1,0)</f>
        <v>0</v>
      </c>
      <c r="W1171" s="9" t="n">
        <f aca="false">IF(OR(C1171=Scenario!$B$22,C1171=Scenario!$C$22),1,0)</f>
        <v>1</v>
      </c>
      <c r="X1171" s="9" t="n">
        <f aca="false">IF(ISNUMBER(I1171),1,0)</f>
        <v>0</v>
      </c>
      <c r="Y1171" s="9" t="n">
        <f aca="false">MOD(INT(E1171/86400)+3,7)</f>
        <v>4</v>
      </c>
      <c r="Z1171" s="9" t="n">
        <f aca="false">MOD(INT(E1171/3600),24)</f>
        <v>17</v>
      </c>
      <c r="AA1171" s="6" t="s">
        <v>2587</v>
      </c>
    </row>
    <row r="1172" customFormat="false" ht="15" hidden="false" customHeight="false" outlineLevel="0" collapsed="false">
      <c r="A1172" s="6" t="s">
        <v>2588</v>
      </c>
      <c r="B1172" s="6" t="s">
        <v>44</v>
      </c>
      <c r="C1172" s="6" t="s">
        <v>249</v>
      </c>
      <c r="D1172" s="6" t="s">
        <v>172</v>
      </c>
      <c r="E1172" s="6" t="n">
        <v>1785519923</v>
      </c>
      <c r="F1172" s="6" t="n">
        <v>1785523747</v>
      </c>
      <c r="G1172" s="6" t="n">
        <v>1785523682</v>
      </c>
      <c r="H1172" s="6" t="n">
        <v>1785531206</v>
      </c>
      <c r="J1172" s="6" t="n">
        <v>0</v>
      </c>
      <c r="K1172" s="6" t="n">
        <v>0</v>
      </c>
      <c r="L1172" s="9" t="n">
        <f aca="false">IF(AND(E1172&gt;=Scenario!$B$11,E1172&lt;Scenario!$B$12),1,0)</f>
        <v>1</v>
      </c>
      <c r="M1172" s="9" t="n">
        <f aca="false">IF(AND(L1172=1,ISNUMBER(F1172)),MAX(0,F1172-E1172)/60,"")</f>
        <v>63.7333333333333</v>
      </c>
      <c r="N1172" s="9" t="n">
        <f aca="false">IF(AND(L1172=1,ISNUMBER(G1172)),MAX(0,G1172-E1172)/60,"")</f>
        <v>62.65</v>
      </c>
      <c r="O1172" s="9" t="n">
        <f aca="false">IF(ISNUMBER(H1172),IF(AND(H1172&gt;=Scenario!$B$11,H1172&lt;Scenario!$B$12),1,0),0)</f>
        <v>1</v>
      </c>
      <c r="P1172" s="9" t="n">
        <f aca="false">IF(O1172=1,MAX(0,H1172-E1172)/60,"")</f>
        <v>188.05</v>
      </c>
      <c r="Q1172" s="9" t="n">
        <f aca="false">INDEX(Scenario!$B$18:$B$20,MATCH(B1172,Scenario!$A$18:$A$20,0))</f>
        <v>240</v>
      </c>
      <c r="R1172" s="9" t="n">
        <f aca="false">INDEX(Scenario!$C$18:$C$20,MATCH(B1172,Scenario!$A$18:$A$20,0))</f>
        <v>4320</v>
      </c>
      <c r="S1172" s="9" t="n">
        <f aca="false">IF(ISNUMBER(M1172),IF(M1172&lt;=Q1172,1,0),"")</f>
        <v>1</v>
      </c>
      <c r="T1172" s="9" t="n">
        <f aca="false">IF(ISNUMBER(P1172),IF(P1172&lt;=R1172,1,0),"")</f>
        <v>1</v>
      </c>
      <c r="U1172" s="9" t="n">
        <f aca="false">IF(E1172&gt;Scenario!$B$14,0,IF(OR(AND(ISNUMBER(H1172),H1172&lt;=Scenario!$B$14),AND(ISNUMBER(I1172),I1172&lt;=Scenario!$B$14)),0,1))</f>
        <v>0</v>
      </c>
      <c r="V1172" s="9" t="n">
        <f aca="false">IF(AND(U1172=1,(Scenario!$B$14-E1172)/60&gt;R1172),1,0)</f>
        <v>0</v>
      </c>
      <c r="W1172" s="9" t="n">
        <f aca="false">IF(OR(C1172=Scenario!$B$22,C1172=Scenario!$C$22),1,0)</f>
        <v>0</v>
      </c>
      <c r="X1172" s="9" t="n">
        <f aca="false">IF(ISNUMBER(I1172),1,0)</f>
        <v>0</v>
      </c>
      <c r="Y1172" s="9" t="n">
        <f aca="false">MOD(INT(E1172/86400)+3,7)</f>
        <v>4</v>
      </c>
      <c r="Z1172" s="9" t="n">
        <f aca="false">MOD(INT(E1172/3600),24)</f>
        <v>17</v>
      </c>
      <c r="AA1172" s="6" t="s">
        <v>2589</v>
      </c>
    </row>
    <row r="1173" customFormat="false" ht="15" hidden="false" customHeight="false" outlineLevel="0" collapsed="false">
      <c r="A1173" s="6" t="s">
        <v>2590</v>
      </c>
      <c r="B1173" s="6" t="s">
        <v>43</v>
      </c>
      <c r="C1173" s="6" t="s">
        <v>249</v>
      </c>
      <c r="D1173" s="6" t="s">
        <v>171</v>
      </c>
      <c r="E1173" s="6" t="n">
        <v>1785520520</v>
      </c>
      <c r="F1173" s="6" t="n">
        <v>1785520680</v>
      </c>
      <c r="G1173" s="6" t="n">
        <v>1785520533</v>
      </c>
      <c r="H1173" s="6" t="n">
        <v>1785524611</v>
      </c>
      <c r="J1173" s="6" t="n">
        <v>0</v>
      </c>
      <c r="K1173" s="6" t="n">
        <v>0</v>
      </c>
      <c r="L1173" s="9" t="n">
        <f aca="false">IF(AND(E1173&gt;=Scenario!$B$11,E1173&lt;Scenario!$B$12),1,0)</f>
        <v>1</v>
      </c>
      <c r="M1173" s="9" t="n">
        <f aca="false">IF(AND(L1173=1,ISNUMBER(F1173)),MAX(0,F1173-E1173)/60,"")</f>
        <v>2.66666666666667</v>
      </c>
      <c r="N1173" s="9" t="n">
        <f aca="false">IF(AND(L1173=1,ISNUMBER(G1173)),MAX(0,G1173-E1173)/60,"")</f>
        <v>0.216666666666667</v>
      </c>
      <c r="O1173" s="9" t="n">
        <f aca="false">IF(ISNUMBER(H1173),IF(AND(H1173&gt;=Scenario!$B$11,H1173&lt;Scenario!$B$12),1,0),0)</f>
        <v>1</v>
      </c>
      <c r="P1173" s="9" t="n">
        <f aca="false">IF(O1173=1,MAX(0,H1173-E1173)/60,"")</f>
        <v>68.1833333333333</v>
      </c>
      <c r="Q1173" s="9" t="n">
        <f aca="false">INDEX(Scenario!$B$18:$B$20,MATCH(B1173,Scenario!$A$18:$A$20,0))</f>
        <v>60</v>
      </c>
      <c r="R1173" s="9" t="n">
        <f aca="false">INDEX(Scenario!$C$18:$C$20,MATCH(B1173,Scenario!$A$18:$A$20,0))</f>
        <v>1440</v>
      </c>
      <c r="S1173" s="9" t="n">
        <f aca="false">IF(ISNUMBER(M1173),IF(M1173&lt;=Q1173,1,0),"")</f>
        <v>1</v>
      </c>
      <c r="T1173" s="9" t="n">
        <f aca="false">IF(ISNUMBER(P1173),IF(P1173&lt;=R1173,1,0),"")</f>
        <v>1</v>
      </c>
      <c r="U1173" s="9" t="n">
        <f aca="false">IF(E1173&gt;Scenario!$B$14,0,IF(OR(AND(ISNUMBER(H1173),H1173&lt;=Scenario!$B$14),AND(ISNUMBER(I1173),I1173&lt;=Scenario!$B$14)),0,1))</f>
        <v>0</v>
      </c>
      <c r="V1173" s="9" t="n">
        <f aca="false">IF(AND(U1173=1,(Scenario!$B$14-E1173)/60&gt;R1173),1,0)</f>
        <v>0</v>
      </c>
      <c r="W1173" s="9" t="n">
        <f aca="false">IF(OR(C1173=Scenario!$B$22,C1173=Scenario!$C$22),1,0)</f>
        <v>0</v>
      </c>
      <c r="X1173" s="9" t="n">
        <f aca="false">IF(ISNUMBER(I1173),1,0)</f>
        <v>0</v>
      </c>
      <c r="Y1173" s="9" t="n">
        <f aca="false">MOD(INT(E1173/86400)+3,7)</f>
        <v>4</v>
      </c>
      <c r="Z1173" s="9" t="n">
        <f aca="false">MOD(INT(E1173/3600),24)</f>
        <v>17</v>
      </c>
      <c r="AA1173" s="6" t="s">
        <v>2591</v>
      </c>
    </row>
    <row r="1174" customFormat="false" ht="15" hidden="false" customHeight="false" outlineLevel="0" collapsed="false">
      <c r="A1174" s="6" t="s">
        <v>2592</v>
      </c>
      <c r="B1174" s="6" t="s">
        <v>44</v>
      </c>
      <c r="C1174" s="6" t="s">
        <v>249</v>
      </c>
      <c r="D1174" s="6" t="s">
        <v>170</v>
      </c>
      <c r="E1174" s="6" t="n">
        <v>1785521039</v>
      </c>
      <c r="F1174" s="6" t="n">
        <v>1785521225</v>
      </c>
      <c r="G1174" s="6" t="n">
        <v>1785521095</v>
      </c>
      <c r="H1174" s="6" t="n">
        <v>1785522524</v>
      </c>
      <c r="J1174" s="6" t="n">
        <v>0</v>
      </c>
      <c r="K1174" s="6" t="n">
        <v>0</v>
      </c>
      <c r="L1174" s="9" t="n">
        <f aca="false">IF(AND(E1174&gt;=Scenario!$B$11,E1174&lt;Scenario!$B$12),1,0)</f>
        <v>1</v>
      </c>
      <c r="M1174" s="9" t="n">
        <f aca="false">IF(AND(L1174=1,ISNUMBER(F1174)),MAX(0,F1174-E1174)/60,"")</f>
        <v>3.1</v>
      </c>
      <c r="N1174" s="9" t="n">
        <f aca="false">IF(AND(L1174=1,ISNUMBER(G1174)),MAX(0,G1174-E1174)/60,"")</f>
        <v>0.933333333333333</v>
      </c>
      <c r="O1174" s="9" t="n">
        <f aca="false">IF(ISNUMBER(H1174),IF(AND(H1174&gt;=Scenario!$B$11,H1174&lt;Scenario!$B$12),1,0),0)</f>
        <v>1</v>
      </c>
      <c r="P1174" s="9" t="n">
        <f aca="false">IF(O1174=1,MAX(0,H1174-E1174)/60,"")</f>
        <v>24.75</v>
      </c>
      <c r="Q1174" s="9" t="n">
        <f aca="false">INDEX(Scenario!$B$18:$B$20,MATCH(B1174,Scenario!$A$18:$A$20,0))</f>
        <v>240</v>
      </c>
      <c r="R1174" s="9" t="n">
        <f aca="false">INDEX(Scenario!$C$18:$C$20,MATCH(B1174,Scenario!$A$18:$A$20,0))</f>
        <v>4320</v>
      </c>
      <c r="S1174" s="9" t="n">
        <f aca="false">IF(ISNUMBER(M1174),IF(M1174&lt;=Q1174,1,0),"")</f>
        <v>1</v>
      </c>
      <c r="T1174" s="9" t="n">
        <f aca="false">IF(ISNUMBER(P1174),IF(P1174&lt;=R1174,1,0),"")</f>
        <v>1</v>
      </c>
      <c r="U1174" s="9" t="n">
        <f aca="false">IF(E1174&gt;Scenario!$B$14,0,IF(OR(AND(ISNUMBER(H1174),H1174&lt;=Scenario!$B$14),AND(ISNUMBER(I1174),I1174&lt;=Scenario!$B$14)),0,1))</f>
        <v>0</v>
      </c>
      <c r="V1174" s="9" t="n">
        <f aca="false">IF(AND(U1174=1,(Scenario!$B$14-E1174)/60&gt;R1174),1,0)</f>
        <v>0</v>
      </c>
      <c r="W1174" s="9" t="n">
        <f aca="false">IF(OR(C1174=Scenario!$B$22,C1174=Scenario!$C$22),1,0)</f>
        <v>0</v>
      </c>
      <c r="X1174" s="9" t="n">
        <f aca="false">IF(ISNUMBER(I1174),1,0)</f>
        <v>0</v>
      </c>
      <c r="Y1174" s="9" t="n">
        <f aca="false">MOD(INT(E1174/86400)+3,7)</f>
        <v>4</v>
      </c>
      <c r="Z1174" s="9" t="n">
        <f aca="false">MOD(INT(E1174/3600),24)</f>
        <v>18</v>
      </c>
      <c r="AA1174" s="6" t="s">
        <v>2593</v>
      </c>
    </row>
    <row r="1175" customFormat="false" ht="15" hidden="false" customHeight="false" outlineLevel="0" collapsed="false">
      <c r="A1175" s="6" t="s">
        <v>2594</v>
      </c>
      <c r="B1175" s="6" t="s">
        <v>43</v>
      </c>
      <c r="C1175" s="6" t="s">
        <v>288</v>
      </c>
      <c r="D1175" s="6" t="s">
        <v>171</v>
      </c>
      <c r="E1175" s="6" t="n">
        <v>1785521396</v>
      </c>
      <c r="F1175" s="6" t="n">
        <v>1785524714</v>
      </c>
      <c r="G1175" s="6" t="n">
        <v>1785524649</v>
      </c>
      <c r="H1175" s="6" t="n">
        <v>1785622537</v>
      </c>
      <c r="J1175" s="6" t="n">
        <v>1</v>
      </c>
      <c r="K1175" s="6" t="n">
        <v>0</v>
      </c>
      <c r="L1175" s="9" t="n">
        <f aca="false">IF(AND(E1175&gt;=Scenario!$B$11,E1175&lt;Scenario!$B$12),1,0)</f>
        <v>1</v>
      </c>
      <c r="M1175" s="9" t="n">
        <f aca="false">IF(AND(L1175=1,ISNUMBER(F1175)),MAX(0,F1175-E1175)/60,"")</f>
        <v>55.3</v>
      </c>
      <c r="N1175" s="9" t="n">
        <f aca="false">IF(AND(L1175=1,ISNUMBER(G1175)),MAX(0,G1175-E1175)/60,"")</f>
        <v>54.2166666666667</v>
      </c>
      <c r="O1175" s="9" t="n">
        <f aca="false">IF(ISNUMBER(H1175),IF(AND(H1175&gt;=Scenario!$B$11,H1175&lt;Scenario!$B$12),1,0),0)</f>
        <v>1</v>
      </c>
      <c r="P1175" s="9" t="n">
        <f aca="false">IF(O1175=1,MAX(0,H1175-E1175)/60,"")</f>
        <v>1685.68333333333</v>
      </c>
      <c r="Q1175" s="9" t="n">
        <f aca="false">INDEX(Scenario!$B$18:$B$20,MATCH(B1175,Scenario!$A$18:$A$20,0))</f>
        <v>60</v>
      </c>
      <c r="R1175" s="9" t="n">
        <f aca="false">INDEX(Scenario!$C$18:$C$20,MATCH(B1175,Scenario!$A$18:$A$20,0))</f>
        <v>1440</v>
      </c>
      <c r="S1175" s="9" t="n">
        <f aca="false">IF(ISNUMBER(M1175),IF(M1175&lt;=Q1175,1,0),"")</f>
        <v>1</v>
      </c>
      <c r="T1175" s="9" t="n">
        <f aca="false">IF(ISNUMBER(P1175),IF(P1175&lt;=R1175,1,0),"")</f>
        <v>0</v>
      </c>
      <c r="U1175" s="9" t="n">
        <f aca="false">IF(E1175&gt;Scenario!$B$14,0,IF(OR(AND(ISNUMBER(H1175),H1175&lt;=Scenario!$B$14),AND(ISNUMBER(I1175),I1175&lt;=Scenario!$B$14)),0,1))</f>
        <v>0</v>
      </c>
      <c r="V1175" s="9" t="n">
        <f aca="false">IF(AND(U1175=1,(Scenario!$B$14-E1175)/60&gt;R1175),1,0)</f>
        <v>0</v>
      </c>
      <c r="W1175" s="9" t="n">
        <f aca="false">IF(OR(C1175=Scenario!$B$22,C1175=Scenario!$C$22),1,0)</f>
        <v>0</v>
      </c>
      <c r="X1175" s="9" t="n">
        <f aca="false">IF(ISNUMBER(I1175),1,0)</f>
        <v>0</v>
      </c>
      <c r="Y1175" s="9" t="n">
        <f aca="false">MOD(INT(E1175/86400)+3,7)</f>
        <v>4</v>
      </c>
      <c r="Z1175" s="9" t="n">
        <f aca="false">MOD(INT(E1175/3600),24)</f>
        <v>18</v>
      </c>
      <c r="AA1175" s="6" t="s">
        <v>2595</v>
      </c>
    </row>
    <row r="1176" customFormat="false" ht="15" hidden="false" customHeight="false" outlineLevel="0" collapsed="false">
      <c r="A1176" s="6" t="s">
        <v>2596</v>
      </c>
      <c r="B1176" s="6" t="s">
        <v>42</v>
      </c>
      <c r="C1176" s="6" t="s">
        <v>249</v>
      </c>
      <c r="D1176" s="6" t="s">
        <v>172</v>
      </c>
      <c r="E1176" s="6" t="n">
        <v>1785525887</v>
      </c>
      <c r="F1176" s="6" t="n">
        <v>1785526005</v>
      </c>
      <c r="G1176" s="6" t="n">
        <v>1785525932</v>
      </c>
      <c r="H1176" s="6" t="n">
        <v>1785529161</v>
      </c>
      <c r="J1176" s="6" t="n">
        <v>0</v>
      </c>
      <c r="K1176" s="6" t="n">
        <v>1</v>
      </c>
      <c r="L1176" s="9" t="n">
        <f aca="false">IF(AND(E1176&gt;=Scenario!$B$11,E1176&lt;Scenario!$B$12),1,0)</f>
        <v>1</v>
      </c>
      <c r="M1176" s="9" t="n">
        <f aca="false">IF(AND(L1176=1,ISNUMBER(F1176)),MAX(0,F1176-E1176)/60,"")</f>
        <v>1.96666666666667</v>
      </c>
      <c r="N1176" s="9" t="n">
        <f aca="false">IF(AND(L1176=1,ISNUMBER(G1176)),MAX(0,G1176-E1176)/60,"")</f>
        <v>0.75</v>
      </c>
      <c r="O1176" s="9" t="n">
        <f aca="false">IF(ISNUMBER(H1176),IF(AND(H1176&gt;=Scenario!$B$11,H1176&lt;Scenario!$B$12),1,0),0)</f>
        <v>1</v>
      </c>
      <c r="P1176" s="9" t="n">
        <f aca="false">IF(O1176=1,MAX(0,H1176-E1176)/60,"")</f>
        <v>54.5666666666667</v>
      </c>
      <c r="Q1176" s="9" t="n">
        <f aca="false">INDEX(Scenario!$B$18:$B$20,MATCH(B1176,Scenario!$A$18:$A$20,0))</f>
        <v>15</v>
      </c>
      <c r="R1176" s="9" t="n">
        <f aca="false">INDEX(Scenario!$C$18:$C$20,MATCH(B1176,Scenario!$A$18:$A$20,0))</f>
        <v>240</v>
      </c>
      <c r="S1176" s="9" t="n">
        <f aca="false">IF(ISNUMBER(M1176),IF(M1176&lt;=Q1176,1,0),"")</f>
        <v>1</v>
      </c>
      <c r="T1176" s="9" t="n">
        <f aca="false">IF(ISNUMBER(P1176),IF(P1176&lt;=R1176,1,0),"")</f>
        <v>1</v>
      </c>
      <c r="U1176" s="9" t="n">
        <f aca="false">IF(E1176&gt;Scenario!$B$14,0,IF(OR(AND(ISNUMBER(H1176),H1176&lt;=Scenario!$B$14),AND(ISNUMBER(I1176),I1176&lt;=Scenario!$B$14)),0,1))</f>
        <v>0</v>
      </c>
      <c r="V1176" s="9" t="n">
        <f aca="false">IF(AND(U1176=1,(Scenario!$B$14-E1176)/60&gt;R1176),1,0)</f>
        <v>0</v>
      </c>
      <c r="W1176" s="9" t="n">
        <f aca="false">IF(OR(C1176=Scenario!$B$22,C1176=Scenario!$C$22),1,0)</f>
        <v>0</v>
      </c>
      <c r="X1176" s="9" t="n">
        <f aca="false">IF(ISNUMBER(I1176),1,0)</f>
        <v>0</v>
      </c>
      <c r="Y1176" s="9" t="n">
        <f aca="false">MOD(INT(E1176/86400)+3,7)</f>
        <v>4</v>
      </c>
      <c r="Z1176" s="9" t="n">
        <f aca="false">MOD(INT(E1176/3600),24)</f>
        <v>19</v>
      </c>
      <c r="AA1176" s="6" t="s">
        <v>2597</v>
      </c>
    </row>
    <row r="1177" customFormat="false" ht="15" hidden="false" customHeight="false" outlineLevel="0" collapsed="false">
      <c r="A1177" s="6" t="s">
        <v>2598</v>
      </c>
      <c r="B1177" s="6" t="s">
        <v>43</v>
      </c>
      <c r="C1177" s="6" t="s">
        <v>288</v>
      </c>
      <c r="D1177" s="6" t="s">
        <v>170</v>
      </c>
      <c r="E1177" s="6" t="n">
        <v>1785527539</v>
      </c>
      <c r="F1177" s="6" t="n">
        <v>1785527682</v>
      </c>
      <c r="G1177" s="6" t="n">
        <v>1785527563</v>
      </c>
      <c r="H1177" s="6" t="n">
        <v>1785531426</v>
      </c>
      <c r="J1177" s="6" t="n">
        <v>0</v>
      </c>
      <c r="K1177" s="6" t="n">
        <v>0</v>
      </c>
      <c r="L1177" s="9" t="n">
        <f aca="false">IF(AND(E1177&gt;=Scenario!$B$11,E1177&lt;Scenario!$B$12),1,0)</f>
        <v>1</v>
      </c>
      <c r="M1177" s="9" t="n">
        <f aca="false">IF(AND(L1177=1,ISNUMBER(F1177)),MAX(0,F1177-E1177)/60,"")</f>
        <v>2.38333333333333</v>
      </c>
      <c r="N1177" s="9" t="n">
        <f aca="false">IF(AND(L1177=1,ISNUMBER(G1177)),MAX(0,G1177-E1177)/60,"")</f>
        <v>0.4</v>
      </c>
      <c r="O1177" s="9" t="n">
        <f aca="false">IF(ISNUMBER(H1177),IF(AND(H1177&gt;=Scenario!$B$11,H1177&lt;Scenario!$B$12),1,0),0)</f>
        <v>1</v>
      </c>
      <c r="P1177" s="9" t="n">
        <f aca="false">IF(O1177=1,MAX(0,H1177-E1177)/60,"")</f>
        <v>64.7833333333333</v>
      </c>
      <c r="Q1177" s="9" t="n">
        <f aca="false">INDEX(Scenario!$B$18:$B$20,MATCH(B1177,Scenario!$A$18:$A$20,0))</f>
        <v>60</v>
      </c>
      <c r="R1177" s="9" t="n">
        <f aca="false">INDEX(Scenario!$C$18:$C$20,MATCH(B1177,Scenario!$A$18:$A$20,0))</f>
        <v>1440</v>
      </c>
      <c r="S1177" s="9" t="n">
        <f aca="false">IF(ISNUMBER(M1177),IF(M1177&lt;=Q1177,1,0),"")</f>
        <v>1</v>
      </c>
      <c r="T1177" s="9" t="n">
        <f aca="false">IF(ISNUMBER(P1177),IF(P1177&lt;=R1177,1,0),"")</f>
        <v>1</v>
      </c>
      <c r="U1177" s="9" t="n">
        <f aca="false">IF(E1177&gt;Scenario!$B$14,0,IF(OR(AND(ISNUMBER(H1177),H1177&lt;=Scenario!$B$14),AND(ISNUMBER(I1177),I1177&lt;=Scenario!$B$14)),0,1))</f>
        <v>0</v>
      </c>
      <c r="V1177" s="9" t="n">
        <f aca="false">IF(AND(U1177=1,(Scenario!$B$14-E1177)/60&gt;R1177),1,0)</f>
        <v>0</v>
      </c>
      <c r="W1177" s="9" t="n">
        <f aca="false">IF(OR(C1177=Scenario!$B$22,C1177=Scenario!$C$22),1,0)</f>
        <v>0</v>
      </c>
      <c r="X1177" s="9" t="n">
        <f aca="false">IF(ISNUMBER(I1177),1,0)</f>
        <v>0</v>
      </c>
      <c r="Y1177" s="9" t="n">
        <f aca="false">MOD(INT(E1177/86400)+3,7)</f>
        <v>4</v>
      </c>
      <c r="Z1177" s="9" t="n">
        <f aca="false">MOD(INT(E1177/3600),24)</f>
        <v>19</v>
      </c>
      <c r="AA1177" s="6" t="s">
        <v>2599</v>
      </c>
    </row>
    <row r="1178" customFormat="false" ht="15" hidden="false" customHeight="false" outlineLevel="0" collapsed="false">
      <c r="A1178" s="6" t="s">
        <v>2600</v>
      </c>
      <c r="B1178" s="6" t="s">
        <v>43</v>
      </c>
      <c r="C1178" s="6" t="s">
        <v>249</v>
      </c>
      <c r="D1178" s="6" t="s">
        <v>172</v>
      </c>
      <c r="E1178" s="6" t="n">
        <v>1785527988</v>
      </c>
      <c r="F1178" s="6" t="n">
        <v>1785533152</v>
      </c>
      <c r="G1178" s="6" t="n">
        <v>1785533060</v>
      </c>
      <c r="H1178" s="6" t="n">
        <v>1785538537</v>
      </c>
      <c r="J1178" s="6" t="n">
        <v>0</v>
      </c>
      <c r="K1178" s="6" t="n">
        <v>0</v>
      </c>
      <c r="L1178" s="9" t="n">
        <f aca="false">IF(AND(E1178&gt;=Scenario!$B$11,E1178&lt;Scenario!$B$12),1,0)</f>
        <v>1</v>
      </c>
      <c r="M1178" s="9" t="n">
        <f aca="false">IF(AND(L1178=1,ISNUMBER(F1178)),MAX(0,F1178-E1178)/60,"")</f>
        <v>86.0666666666667</v>
      </c>
      <c r="N1178" s="9" t="n">
        <f aca="false">IF(AND(L1178=1,ISNUMBER(G1178)),MAX(0,G1178-E1178)/60,"")</f>
        <v>84.5333333333333</v>
      </c>
      <c r="O1178" s="9" t="n">
        <f aca="false">IF(ISNUMBER(H1178),IF(AND(H1178&gt;=Scenario!$B$11,H1178&lt;Scenario!$B$12),1,0),0)</f>
        <v>1</v>
      </c>
      <c r="P1178" s="9" t="n">
        <f aca="false">IF(O1178=1,MAX(0,H1178-E1178)/60,"")</f>
        <v>175.816666666667</v>
      </c>
      <c r="Q1178" s="9" t="n">
        <f aca="false">INDEX(Scenario!$B$18:$B$20,MATCH(B1178,Scenario!$A$18:$A$20,0))</f>
        <v>60</v>
      </c>
      <c r="R1178" s="9" t="n">
        <f aca="false">INDEX(Scenario!$C$18:$C$20,MATCH(B1178,Scenario!$A$18:$A$20,0))</f>
        <v>1440</v>
      </c>
      <c r="S1178" s="9" t="n">
        <f aca="false">IF(ISNUMBER(M1178),IF(M1178&lt;=Q1178,1,0),"")</f>
        <v>0</v>
      </c>
      <c r="T1178" s="9" t="n">
        <f aca="false">IF(ISNUMBER(P1178),IF(P1178&lt;=R1178,1,0),"")</f>
        <v>1</v>
      </c>
      <c r="U1178" s="9" t="n">
        <f aca="false">IF(E1178&gt;Scenario!$B$14,0,IF(OR(AND(ISNUMBER(H1178),H1178&lt;=Scenario!$B$14),AND(ISNUMBER(I1178),I1178&lt;=Scenario!$B$14)),0,1))</f>
        <v>0</v>
      </c>
      <c r="V1178" s="9" t="n">
        <f aca="false">IF(AND(U1178=1,(Scenario!$B$14-E1178)/60&gt;R1178),1,0)</f>
        <v>0</v>
      </c>
      <c r="W1178" s="9" t="n">
        <f aca="false">IF(OR(C1178=Scenario!$B$22,C1178=Scenario!$C$22),1,0)</f>
        <v>0</v>
      </c>
      <c r="X1178" s="9" t="n">
        <f aca="false">IF(ISNUMBER(I1178),1,0)</f>
        <v>0</v>
      </c>
      <c r="Y1178" s="9" t="n">
        <f aca="false">MOD(INT(E1178/86400)+3,7)</f>
        <v>4</v>
      </c>
      <c r="Z1178" s="9" t="n">
        <f aca="false">MOD(INT(E1178/3600),24)</f>
        <v>19</v>
      </c>
      <c r="AA1178" s="6" t="s">
        <v>2601</v>
      </c>
    </row>
    <row r="1179" customFormat="false" ht="15" hidden="false" customHeight="false" outlineLevel="0" collapsed="false">
      <c r="A1179" s="6" t="s">
        <v>2602</v>
      </c>
      <c r="B1179" s="6" t="s">
        <v>44</v>
      </c>
      <c r="C1179" s="6" t="s">
        <v>288</v>
      </c>
      <c r="D1179" s="6" t="s">
        <v>170</v>
      </c>
      <c r="E1179" s="6" t="n">
        <v>1785529181</v>
      </c>
      <c r="F1179" s="6" t="n">
        <v>1785529372</v>
      </c>
      <c r="G1179" s="6" t="n">
        <v>1785529213</v>
      </c>
      <c r="H1179" s="6" t="n">
        <v>1785530844</v>
      </c>
      <c r="J1179" s="6" t="n">
        <v>0</v>
      </c>
      <c r="K1179" s="6" t="n">
        <v>0</v>
      </c>
      <c r="L1179" s="9" t="n">
        <f aca="false">IF(AND(E1179&gt;=Scenario!$B$11,E1179&lt;Scenario!$B$12),1,0)</f>
        <v>1</v>
      </c>
      <c r="M1179" s="9" t="n">
        <f aca="false">IF(AND(L1179=1,ISNUMBER(F1179)),MAX(0,F1179-E1179)/60,"")</f>
        <v>3.18333333333333</v>
      </c>
      <c r="N1179" s="9" t="n">
        <f aca="false">IF(AND(L1179=1,ISNUMBER(G1179)),MAX(0,G1179-E1179)/60,"")</f>
        <v>0.533333333333333</v>
      </c>
      <c r="O1179" s="9" t="n">
        <f aca="false">IF(ISNUMBER(H1179),IF(AND(H1179&gt;=Scenario!$B$11,H1179&lt;Scenario!$B$12),1,0),0)</f>
        <v>1</v>
      </c>
      <c r="P1179" s="9" t="n">
        <f aca="false">IF(O1179=1,MAX(0,H1179-E1179)/60,"")</f>
        <v>27.7166666666667</v>
      </c>
      <c r="Q1179" s="9" t="n">
        <f aca="false">INDEX(Scenario!$B$18:$B$20,MATCH(B1179,Scenario!$A$18:$A$20,0))</f>
        <v>240</v>
      </c>
      <c r="R1179" s="9" t="n">
        <f aca="false">INDEX(Scenario!$C$18:$C$20,MATCH(B1179,Scenario!$A$18:$A$20,0))</f>
        <v>4320</v>
      </c>
      <c r="S1179" s="9" t="n">
        <f aca="false">IF(ISNUMBER(M1179),IF(M1179&lt;=Q1179,1,0),"")</f>
        <v>1</v>
      </c>
      <c r="T1179" s="9" t="n">
        <f aca="false">IF(ISNUMBER(P1179),IF(P1179&lt;=R1179,1,0),"")</f>
        <v>1</v>
      </c>
      <c r="U1179" s="9" t="n">
        <f aca="false">IF(E1179&gt;Scenario!$B$14,0,IF(OR(AND(ISNUMBER(H1179),H1179&lt;=Scenario!$B$14),AND(ISNUMBER(I1179),I1179&lt;=Scenario!$B$14)),0,1))</f>
        <v>0</v>
      </c>
      <c r="V1179" s="9" t="n">
        <f aca="false">IF(AND(U1179=1,(Scenario!$B$14-E1179)/60&gt;R1179),1,0)</f>
        <v>0</v>
      </c>
      <c r="W1179" s="9" t="n">
        <f aca="false">IF(OR(C1179=Scenario!$B$22,C1179=Scenario!$C$22),1,0)</f>
        <v>0</v>
      </c>
      <c r="X1179" s="9" t="n">
        <f aca="false">IF(ISNUMBER(I1179),1,0)</f>
        <v>0</v>
      </c>
      <c r="Y1179" s="9" t="n">
        <f aca="false">MOD(INT(E1179/86400)+3,7)</f>
        <v>4</v>
      </c>
      <c r="Z1179" s="9" t="n">
        <f aca="false">MOD(INT(E1179/3600),24)</f>
        <v>20</v>
      </c>
      <c r="AA1179" s="6" t="s">
        <v>2603</v>
      </c>
    </row>
    <row r="1180" customFormat="false" ht="15" hidden="false" customHeight="false" outlineLevel="0" collapsed="false">
      <c r="A1180" s="6" t="s">
        <v>2604</v>
      </c>
      <c r="B1180" s="6" t="s">
        <v>44</v>
      </c>
      <c r="C1180" s="6" t="s">
        <v>47</v>
      </c>
      <c r="D1180" s="6" t="s">
        <v>172</v>
      </c>
      <c r="E1180" s="6" t="n">
        <v>1785533378</v>
      </c>
      <c r="I1180" s="6" t="n">
        <v>1785534318</v>
      </c>
      <c r="J1180" s="6" t="n">
        <v>0</v>
      </c>
      <c r="K1180" s="6" t="n">
        <v>0</v>
      </c>
      <c r="L1180" s="9" t="n">
        <f aca="false">IF(AND(E1180&gt;=Scenario!$B$11,E1180&lt;Scenario!$B$12),1,0)</f>
        <v>1</v>
      </c>
      <c r="M1180" s="0" t="str">
        <f aca="false">IF(AND(L1180=1,ISNUMBER(F1180)),MAX(0,F1180-E1180)/60,"")</f>
        <v/>
      </c>
      <c r="N1180" s="0" t="str">
        <f aca="false">IF(AND(L1180=1,ISNUMBER(G1180)),MAX(0,G1180-E1180)/60,"")</f>
        <v/>
      </c>
      <c r="O1180" s="9" t="n">
        <f aca="false">IF(ISNUMBER(H1180),IF(AND(H1180&gt;=Scenario!$B$11,H1180&lt;Scenario!$B$12),1,0),0)</f>
        <v>0</v>
      </c>
      <c r="P1180" s="0" t="str">
        <f aca="false">IF(O1180=1,MAX(0,H1180-E1180)/60,"")</f>
        <v/>
      </c>
      <c r="Q1180" s="9" t="n">
        <f aca="false">INDEX(Scenario!$B$18:$B$20,MATCH(B1180,Scenario!$A$18:$A$20,0))</f>
        <v>240</v>
      </c>
      <c r="R1180" s="9" t="n">
        <f aca="false">INDEX(Scenario!$C$18:$C$20,MATCH(B1180,Scenario!$A$18:$A$20,0))</f>
        <v>4320</v>
      </c>
      <c r="S1180" s="0" t="str">
        <f aca="false">IF(ISNUMBER(M1180),IF(M1180&lt;=Q1180,1,0),"")</f>
        <v/>
      </c>
      <c r="T1180" s="0" t="str">
        <f aca="false">IF(ISNUMBER(P1180),IF(P1180&lt;=R1180,1,0),"")</f>
        <v/>
      </c>
      <c r="U1180" s="9" t="n">
        <f aca="false">IF(E1180&gt;Scenario!$B$14,0,IF(OR(AND(ISNUMBER(H1180),H1180&lt;=Scenario!$B$14),AND(ISNUMBER(I1180),I1180&lt;=Scenario!$B$14)),0,1))</f>
        <v>0</v>
      </c>
      <c r="V1180" s="9" t="n">
        <f aca="false">IF(AND(U1180=1,(Scenario!$B$14-E1180)/60&gt;R1180),1,0)</f>
        <v>0</v>
      </c>
      <c r="W1180" s="9" t="n">
        <f aca="false">IF(OR(C1180=Scenario!$B$22,C1180=Scenario!$C$22),1,0)</f>
        <v>1</v>
      </c>
      <c r="X1180" s="9" t="n">
        <f aca="false">IF(ISNUMBER(I1180),1,0)</f>
        <v>1</v>
      </c>
      <c r="Y1180" s="9" t="n">
        <f aca="false">MOD(INT(E1180/86400)+3,7)</f>
        <v>4</v>
      </c>
      <c r="Z1180" s="9" t="n">
        <f aca="false">MOD(INT(E1180/3600),24)</f>
        <v>21</v>
      </c>
      <c r="AA1180" s="6" t="s">
        <v>2605</v>
      </c>
    </row>
    <row r="1181" customFormat="false" ht="15" hidden="false" customHeight="false" outlineLevel="0" collapsed="false">
      <c r="A1181" s="6" t="s">
        <v>2606</v>
      </c>
      <c r="B1181" s="6" t="s">
        <v>44</v>
      </c>
      <c r="C1181" s="6" t="s">
        <v>288</v>
      </c>
      <c r="D1181" s="6" t="s">
        <v>172</v>
      </c>
      <c r="E1181" s="6" t="n">
        <v>1785540214</v>
      </c>
      <c r="F1181" s="6" t="n">
        <v>1785567836</v>
      </c>
      <c r="G1181" s="6" t="n">
        <v>1785567611</v>
      </c>
      <c r="H1181" s="6" t="n">
        <v>1785569537</v>
      </c>
      <c r="J1181" s="6" t="n">
        <v>0</v>
      </c>
      <c r="K1181" s="6" t="n">
        <v>0</v>
      </c>
      <c r="L1181" s="9" t="n">
        <f aca="false">IF(AND(E1181&gt;=Scenario!$B$11,E1181&lt;Scenario!$B$12),1,0)</f>
        <v>1</v>
      </c>
      <c r="M1181" s="9" t="n">
        <f aca="false">IF(AND(L1181=1,ISNUMBER(F1181)),MAX(0,F1181-E1181)/60,"")</f>
        <v>460.366666666667</v>
      </c>
      <c r="N1181" s="9" t="n">
        <f aca="false">IF(AND(L1181=1,ISNUMBER(G1181)),MAX(0,G1181-E1181)/60,"")</f>
        <v>456.616666666667</v>
      </c>
      <c r="O1181" s="9" t="n">
        <f aca="false">IF(ISNUMBER(H1181),IF(AND(H1181&gt;=Scenario!$B$11,H1181&lt;Scenario!$B$12),1,0),0)</f>
        <v>1</v>
      </c>
      <c r="P1181" s="9" t="n">
        <f aca="false">IF(O1181=1,MAX(0,H1181-E1181)/60,"")</f>
        <v>488.716666666667</v>
      </c>
      <c r="Q1181" s="9" t="n">
        <f aca="false">INDEX(Scenario!$B$18:$B$20,MATCH(B1181,Scenario!$A$18:$A$20,0))</f>
        <v>240</v>
      </c>
      <c r="R1181" s="9" t="n">
        <f aca="false">INDEX(Scenario!$C$18:$C$20,MATCH(B1181,Scenario!$A$18:$A$20,0))</f>
        <v>4320</v>
      </c>
      <c r="S1181" s="9" t="n">
        <f aca="false">IF(ISNUMBER(M1181),IF(M1181&lt;=Q1181,1,0),"")</f>
        <v>0</v>
      </c>
      <c r="T1181" s="9" t="n">
        <f aca="false">IF(ISNUMBER(P1181),IF(P1181&lt;=R1181,1,0),"")</f>
        <v>1</v>
      </c>
      <c r="U1181" s="9" t="n">
        <f aca="false">IF(E1181&gt;Scenario!$B$14,0,IF(OR(AND(ISNUMBER(H1181),H1181&lt;=Scenario!$B$14),AND(ISNUMBER(I1181),I1181&lt;=Scenario!$B$14)),0,1))</f>
        <v>0</v>
      </c>
      <c r="V1181" s="9" t="n">
        <f aca="false">IF(AND(U1181=1,(Scenario!$B$14-E1181)/60&gt;R1181),1,0)</f>
        <v>0</v>
      </c>
      <c r="W1181" s="9" t="n">
        <f aca="false">IF(OR(C1181=Scenario!$B$22,C1181=Scenario!$C$22),1,0)</f>
        <v>0</v>
      </c>
      <c r="X1181" s="9" t="n">
        <f aca="false">IF(ISNUMBER(I1181),1,0)</f>
        <v>0</v>
      </c>
      <c r="Y1181" s="9" t="n">
        <f aca="false">MOD(INT(E1181/86400)+3,7)</f>
        <v>4</v>
      </c>
      <c r="Z1181" s="9" t="n">
        <f aca="false">MOD(INT(E1181/3600),24)</f>
        <v>23</v>
      </c>
      <c r="AA1181" s="6" t="s">
        <v>2607</v>
      </c>
    </row>
    <row r="1182" customFormat="false" ht="15" hidden="false" customHeight="false" outlineLevel="0" collapsed="false">
      <c r="A1182" s="6" t="s">
        <v>2608</v>
      </c>
      <c r="B1182" s="6" t="s">
        <v>44</v>
      </c>
      <c r="C1182" s="6" t="s">
        <v>46</v>
      </c>
      <c r="D1182" s="6" t="s">
        <v>171</v>
      </c>
      <c r="E1182" s="6" t="n">
        <v>1785542005</v>
      </c>
      <c r="I1182" s="6" t="n">
        <v>1785542967</v>
      </c>
      <c r="J1182" s="6" t="n">
        <v>0</v>
      </c>
      <c r="K1182" s="6" t="n">
        <v>0</v>
      </c>
      <c r="L1182" s="9" t="n">
        <f aca="false">IF(AND(E1182&gt;=Scenario!$B$11,E1182&lt;Scenario!$B$12),1,0)</f>
        <v>1</v>
      </c>
      <c r="M1182" s="0" t="str">
        <f aca="false">IF(AND(L1182=1,ISNUMBER(F1182)),MAX(0,F1182-E1182)/60,"")</f>
        <v/>
      </c>
      <c r="N1182" s="0" t="str">
        <f aca="false">IF(AND(L1182=1,ISNUMBER(G1182)),MAX(0,G1182-E1182)/60,"")</f>
        <v/>
      </c>
      <c r="O1182" s="9" t="n">
        <f aca="false">IF(ISNUMBER(H1182),IF(AND(H1182&gt;=Scenario!$B$11,H1182&lt;Scenario!$B$12),1,0),0)</f>
        <v>0</v>
      </c>
      <c r="P1182" s="0" t="str">
        <f aca="false">IF(O1182=1,MAX(0,H1182-E1182)/60,"")</f>
        <v/>
      </c>
      <c r="Q1182" s="9" t="n">
        <f aca="false">INDEX(Scenario!$B$18:$B$20,MATCH(B1182,Scenario!$A$18:$A$20,0))</f>
        <v>240</v>
      </c>
      <c r="R1182" s="9" t="n">
        <f aca="false">INDEX(Scenario!$C$18:$C$20,MATCH(B1182,Scenario!$A$18:$A$20,0))</f>
        <v>4320</v>
      </c>
      <c r="S1182" s="0" t="str">
        <f aca="false">IF(ISNUMBER(M1182),IF(M1182&lt;=Q1182,1,0),"")</f>
        <v/>
      </c>
      <c r="T1182" s="0" t="str">
        <f aca="false">IF(ISNUMBER(P1182),IF(P1182&lt;=R1182,1,0),"")</f>
        <v/>
      </c>
      <c r="U1182" s="9" t="n">
        <f aca="false">IF(E1182&gt;Scenario!$B$14,0,IF(OR(AND(ISNUMBER(H1182),H1182&lt;=Scenario!$B$14),AND(ISNUMBER(I1182),I1182&lt;=Scenario!$B$14)),0,1))</f>
        <v>0</v>
      </c>
      <c r="V1182" s="9" t="n">
        <f aca="false">IF(AND(U1182=1,(Scenario!$B$14-E1182)/60&gt;R1182),1,0)</f>
        <v>0</v>
      </c>
      <c r="W1182" s="9" t="n">
        <f aca="false">IF(OR(C1182=Scenario!$B$22,C1182=Scenario!$C$22),1,0)</f>
        <v>1</v>
      </c>
      <c r="X1182" s="9" t="n">
        <f aca="false">IF(ISNUMBER(I1182),1,0)</f>
        <v>1</v>
      </c>
      <c r="Y1182" s="9" t="n">
        <f aca="false">MOD(INT(E1182/86400)+3,7)</f>
        <v>4</v>
      </c>
      <c r="Z1182" s="9" t="n">
        <f aca="false">MOD(INT(E1182/3600),24)</f>
        <v>23</v>
      </c>
      <c r="AA1182" s="6" t="s">
        <v>2609</v>
      </c>
    </row>
    <row r="1183" customFormat="false" ht="15" hidden="false" customHeight="false" outlineLevel="0" collapsed="false">
      <c r="A1183" s="6" t="s">
        <v>2610</v>
      </c>
      <c r="B1183" s="6" t="s">
        <v>44</v>
      </c>
      <c r="C1183" s="6" t="s">
        <v>249</v>
      </c>
      <c r="D1183" s="6" t="s">
        <v>172</v>
      </c>
      <c r="E1183" s="6" t="n">
        <v>1785584056</v>
      </c>
      <c r="F1183" s="6" t="n">
        <v>1785584331</v>
      </c>
      <c r="G1183" s="6" t="n">
        <v>1785584111</v>
      </c>
      <c r="H1183" s="6" t="n">
        <v>1785588396</v>
      </c>
      <c r="J1183" s="6" t="n">
        <v>0</v>
      </c>
      <c r="K1183" s="6" t="n">
        <v>0</v>
      </c>
      <c r="L1183" s="9" t="n">
        <f aca="false">IF(AND(E1183&gt;=Scenario!$B$11,E1183&lt;Scenario!$B$12),1,0)</f>
        <v>1</v>
      </c>
      <c r="M1183" s="9" t="n">
        <f aca="false">IF(AND(L1183=1,ISNUMBER(F1183)),MAX(0,F1183-E1183)/60,"")</f>
        <v>4.58333333333333</v>
      </c>
      <c r="N1183" s="9" t="n">
        <f aca="false">IF(AND(L1183=1,ISNUMBER(G1183)),MAX(0,G1183-E1183)/60,"")</f>
        <v>0.916666666666667</v>
      </c>
      <c r="O1183" s="9" t="n">
        <f aca="false">IF(ISNUMBER(H1183),IF(AND(H1183&gt;=Scenario!$B$11,H1183&lt;Scenario!$B$12),1,0),0)</f>
        <v>1</v>
      </c>
      <c r="P1183" s="9" t="n">
        <f aca="false">IF(O1183=1,MAX(0,H1183-E1183)/60,"")</f>
        <v>72.3333333333333</v>
      </c>
      <c r="Q1183" s="9" t="n">
        <f aca="false">INDEX(Scenario!$B$18:$B$20,MATCH(B1183,Scenario!$A$18:$A$20,0))</f>
        <v>240</v>
      </c>
      <c r="R1183" s="9" t="n">
        <f aca="false">INDEX(Scenario!$C$18:$C$20,MATCH(B1183,Scenario!$A$18:$A$20,0))</f>
        <v>4320</v>
      </c>
      <c r="S1183" s="9" t="n">
        <f aca="false">IF(ISNUMBER(M1183),IF(M1183&lt;=Q1183,1,0),"")</f>
        <v>1</v>
      </c>
      <c r="T1183" s="9" t="n">
        <f aca="false">IF(ISNUMBER(P1183),IF(P1183&lt;=R1183,1,0),"")</f>
        <v>1</v>
      </c>
      <c r="U1183" s="9" t="n">
        <f aca="false">IF(E1183&gt;Scenario!$B$14,0,IF(OR(AND(ISNUMBER(H1183),H1183&lt;=Scenario!$B$14),AND(ISNUMBER(I1183),I1183&lt;=Scenario!$B$14)),0,1))</f>
        <v>0</v>
      </c>
      <c r="V1183" s="9" t="n">
        <f aca="false">IF(AND(U1183=1,(Scenario!$B$14-E1183)/60&gt;R1183),1,0)</f>
        <v>0</v>
      </c>
      <c r="W1183" s="9" t="n">
        <f aca="false">IF(OR(C1183=Scenario!$B$22,C1183=Scenario!$C$22),1,0)</f>
        <v>0</v>
      </c>
      <c r="X1183" s="9" t="n">
        <f aca="false">IF(ISNUMBER(I1183),1,0)</f>
        <v>0</v>
      </c>
      <c r="Y1183" s="9" t="n">
        <f aca="false">MOD(INT(E1183/86400)+3,7)</f>
        <v>5</v>
      </c>
      <c r="Z1183" s="9" t="n">
        <f aca="false">MOD(INT(E1183/3600),24)</f>
        <v>11</v>
      </c>
      <c r="AA1183" s="6" t="s">
        <v>2611</v>
      </c>
    </row>
    <row r="1184" customFormat="false" ht="15" hidden="false" customHeight="false" outlineLevel="0" collapsed="false">
      <c r="A1184" s="6" t="s">
        <v>2612</v>
      </c>
      <c r="B1184" s="6" t="s">
        <v>43</v>
      </c>
      <c r="C1184" s="6" t="s">
        <v>46</v>
      </c>
      <c r="D1184" s="6" t="s">
        <v>171</v>
      </c>
      <c r="E1184" s="6" t="n">
        <v>1785608698</v>
      </c>
      <c r="I1184" s="6" t="n">
        <v>1785609299</v>
      </c>
      <c r="J1184" s="6" t="n">
        <v>0</v>
      </c>
      <c r="K1184" s="6" t="n">
        <v>0</v>
      </c>
      <c r="L1184" s="9" t="n">
        <f aca="false">IF(AND(E1184&gt;=Scenario!$B$11,E1184&lt;Scenario!$B$12),1,0)</f>
        <v>1</v>
      </c>
      <c r="M1184" s="0" t="str">
        <f aca="false">IF(AND(L1184=1,ISNUMBER(F1184)),MAX(0,F1184-E1184)/60,"")</f>
        <v/>
      </c>
      <c r="N1184" s="0" t="str">
        <f aca="false">IF(AND(L1184=1,ISNUMBER(G1184)),MAX(0,G1184-E1184)/60,"")</f>
        <v/>
      </c>
      <c r="O1184" s="9" t="n">
        <f aca="false">IF(ISNUMBER(H1184),IF(AND(H1184&gt;=Scenario!$B$11,H1184&lt;Scenario!$B$12),1,0),0)</f>
        <v>0</v>
      </c>
      <c r="P1184" s="0" t="str">
        <f aca="false">IF(O1184=1,MAX(0,H1184-E1184)/60,"")</f>
        <v/>
      </c>
      <c r="Q1184" s="9" t="n">
        <f aca="false">INDEX(Scenario!$B$18:$B$20,MATCH(B1184,Scenario!$A$18:$A$20,0))</f>
        <v>60</v>
      </c>
      <c r="R1184" s="9" t="n">
        <f aca="false">INDEX(Scenario!$C$18:$C$20,MATCH(B1184,Scenario!$A$18:$A$20,0))</f>
        <v>1440</v>
      </c>
      <c r="S1184" s="0" t="str">
        <f aca="false">IF(ISNUMBER(M1184),IF(M1184&lt;=Q1184,1,0),"")</f>
        <v/>
      </c>
      <c r="T1184" s="0" t="str">
        <f aca="false">IF(ISNUMBER(P1184),IF(P1184&lt;=R1184,1,0),"")</f>
        <v/>
      </c>
      <c r="U1184" s="9" t="n">
        <f aca="false">IF(E1184&gt;Scenario!$B$14,0,IF(OR(AND(ISNUMBER(H1184),H1184&lt;=Scenario!$B$14),AND(ISNUMBER(I1184),I1184&lt;=Scenario!$B$14)),0,1))</f>
        <v>0</v>
      </c>
      <c r="V1184" s="9" t="n">
        <f aca="false">IF(AND(U1184=1,(Scenario!$B$14-E1184)/60&gt;R1184),1,0)</f>
        <v>0</v>
      </c>
      <c r="W1184" s="9" t="n">
        <f aca="false">IF(OR(C1184=Scenario!$B$22,C1184=Scenario!$C$22),1,0)</f>
        <v>1</v>
      </c>
      <c r="X1184" s="9" t="n">
        <f aca="false">IF(ISNUMBER(I1184),1,0)</f>
        <v>1</v>
      </c>
      <c r="Y1184" s="9" t="n">
        <f aca="false">MOD(INT(E1184/86400)+3,7)</f>
        <v>5</v>
      </c>
      <c r="Z1184" s="9" t="n">
        <f aca="false">MOD(INT(E1184/3600),24)</f>
        <v>18</v>
      </c>
      <c r="AA1184" s="6" t="s">
        <v>2613</v>
      </c>
    </row>
    <row r="1185" customFormat="false" ht="15" hidden="false" customHeight="false" outlineLevel="0" collapsed="false">
      <c r="A1185" s="6" t="s">
        <v>2614</v>
      </c>
      <c r="B1185" s="6" t="s">
        <v>43</v>
      </c>
      <c r="C1185" s="6" t="s">
        <v>46</v>
      </c>
      <c r="D1185" s="6" t="s">
        <v>172</v>
      </c>
      <c r="E1185" s="6" t="n">
        <v>1785610390</v>
      </c>
      <c r="F1185" s="6" t="n">
        <v>1785610595</v>
      </c>
      <c r="G1185" s="6" t="n">
        <v>1785610412</v>
      </c>
      <c r="H1185" s="6" t="n">
        <v>1785614778</v>
      </c>
      <c r="J1185" s="6" t="n">
        <v>0</v>
      </c>
      <c r="K1185" s="6" t="n">
        <v>0</v>
      </c>
      <c r="L1185" s="9" t="n">
        <f aca="false">IF(AND(E1185&gt;=Scenario!$B$11,E1185&lt;Scenario!$B$12),1,0)</f>
        <v>1</v>
      </c>
      <c r="M1185" s="9" t="n">
        <f aca="false">IF(AND(L1185=1,ISNUMBER(F1185)),MAX(0,F1185-E1185)/60,"")</f>
        <v>3.41666666666667</v>
      </c>
      <c r="N1185" s="9" t="n">
        <f aca="false">IF(AND(L1185=1,ISNUMBER(G1185)),MAX(0,G1185-E1185)/60,"")</f>
        <v>0.366666666666667</v>
      </c>
      <c r="O1185" s="9" t="n">
        <f aca="false">IF(ISNUMBER(H1185),IF(AND(H1185&gt;=Scenario!$B$11,H1185&lt;Scenario!$B$12),1,0),0)</f>
        <v>1</v>
      </c>
      <c r="P1185" s="9" t="n">
        <f aca="false">IF(O1185=1,MAX(0,H1185-E1185)/60,"")</f>
        <v>73.1333333333333</v>
      </c>
      <c r="Q1185" s="9" t="n">
        <f aca="false">INDEX(Scenario!$B$18:$B$20,MATCH(B1185,Scenario!$A$18:$A$20,0))</f>
        <v>60</v>
      </c>
      <c r="R1185" s="9" t="n">
        <f aca="false">INDEX(Scenario!$C$18:$C$20,MATCH(B1185,Scenario!$A$18:$A$20,0))</f>
        <v>1440</v>
      </c>
      <c r="S1185" s="9" t="n">
        <f aca="false">IF(ISNUMBER(M1185),IF(M1185&lt;=Q1185,1,0),"")</f>
        <v>1</v>
      </c>
      <c r="T1185" s="9" t="n">
        <f aca="false">IF(ISNUMBER(P1185),IF(P1185&lt;=R1185,1,0),"")</f>
        <v>1</v>
      </c>
      <c r="U1185" s="9" t="n">
        <f aca="false">IF(E1185&gt;Scenario!$B$14,0,IF(OR(AND(ISNUMBER(H1185),H1185&lt;=Scenario!$B$14),AND(ISNUMBER(I1185),I1185&lt;=Scenario!$B$14)),0,1))</f>
        <v>0</v>
      </c>
      <c r="V1185" s="9" t="n">
        <f aca="false">IF(AND(U1185=1,(Scenario!$B$14-E1185)/60&gt;R1185),1,0)</f>
        <v>0</v>
      </c>
      <c r="W1185" s="9" t="n">
        <f aca="false">IF(OR(C1185=Scenario!$B$22,C1185=Scenario!$C$22),1,0)</f>
        <v>1</v>
      </c>
      <c r="X1185" s="9" t="n">
        <f aca="false">IF(ISNUMBER(I1185),1,0)</f>
        <v>0</v>
      </c>
      <c r="Y1185" s="9" t="n">
        <f aca="false">MOD(INT(E1185/86400)+3,7)</f>
        <v>5</v>
      </c>
      <c r="Z1185" s="9" t="n">
        <f aca="false">MOD(INT(E1185/3600),24)</f>
        <v>18</v>
      </c>
      <c r="AA1185" s="6" t="s">
        <v>2615</v>
      </c>
    </row>
    <row r="1186" customFormat="false" ht="15" hidden="false" customHeight="false" outlineLevel="0" collapsed="false">
      <c r="A1186" s="6" t="s">
        <v>2616</v>
      </c>
      <c r="B1186" s="6" t="s">
        <v>43</v>
      </c>
      <c r="C1186" s="6" t="s">
        <v>46</v>
      </c>
      <c r="D1186" s="6" t="s">
        <v>170</v>
      </c>
      <c r="E1186" s="6" t="n">
        <v>1785611873</v>
      </c>
      <c r="F1186" s="6" t="n">
        <v>1785614869</v>
      </c>
      <c r="G1186" s="6" t="n">
        <v>1785614798</v>
      </c>
      <c r="H1186" s="6" t="n">
        <v>1785616097</v>
      </c>
      <c r="J1186" s="6" t="n">
        <v>0</v>
      </c>
      <c r="K1186" s="6" t="n">
        <v>0</v>
      </c>
      <c r="L1186" s="9" t="n">
        <f aca="false">IF(AND(E1186&gt;=Scenario!$B$11,E1186&lt;Scenario!$B$12),1,0)</f>
        <v>1</v>
      </c>
      <c r="M1186" s="9" t="n">
        <f aca="false">IF(AND(L1186=1,ISNUMBER(F1186)),MAX(0,F1186-E1186)/60,"")</f>
        <v>49.9333333333333</v>
      </c>
      <c r="N1186" s="9" t="n">
        <f aca="false">IF(AND(L1186=1,ISNUMBER(G1186)),MAX(0,G1186-E1186)/60,"")</f>
        <v>48.75</v>
      </c>
      <c r="O1186" s="9" t="n">
        <f aca="false">IF(ISNUMBER(H1186),IF(AND(H1186&gt;=Scenario!$B$11,H1186&lt;Scenario!$B$12),1,0),0)</f>
        <v>1</v>
      </c>
      <c r="P1186" s="9" t="n">
        <f aca="false">IF(O1186=1,MAX(0,H1186-E1186)/60,"")</f>
        <v>70.4</v>
      </c>
      <c r="Q1186" s="9" t="n">
        <f aca="false">INDEX(Scenario!$B$18:$B$20,MATCH(B1186,Scenario!$A$18:$A$20,0))</f>
        <v>60</v>
      </c>
      <c r="R1186" s="9" t="n">
        <f aca="false">INDEX(Scenario!$C$18:$C$20,MATCH(B1186,Scenario!$A$18:$A$20,0))</f>
        <v>1440</v>
      </c>
      <c r="S1186" s="9" t="n">
        <f aca="false">IF(ISNUMBER(M1186),IF(M1186&lt;=Q1186,1,0),"")</f>
        <v>1</v>
      </c>
      <c r="T1186" s="9" t="n">
        <f aca="false">IF(ISNUMBER(P1186),IF(P1186&lt;=R1186,1,0),"")</f>
        <v>1</v>
      </c>
      <c r="U1186" s="9" t="n">
        <f aca="false">IF(E1186&gt;Scenario!$B$14,0,IF(OR(AND(ISNUMBER(H1186),H1186&lt;=Scenario!$B$14),AND(ISNUMBER(I1186),I1186&lt;=Scenario!$B$14)),0,1))</f>
        <v>0</v>
      </c>
      <c r="V1186" s="9" t="n">
        <f aca="false">IF(AND(U1186=1,(Scenario!$B$14-E1186)/60&gt;R1186),1,0)</f>
        <v>0</v>
      </c>
      <c r="W1186" s="9" t="n">
        <f aca="false">IF(OR(C1186=Scenario!$B$22,C1186=Scenario!$C$22),1,0)</f>
        <v>1</v>
      </c>
      <c r="X1186" s="9" t="n">
        <f aca="false">IF(ISNUMBER(I1186),1,0)</f>
        <v>0</v>
      </c>
      <c r="Y1186" s="9" t="n">
        <f aca="false">MOD(INT(E1186/86400)+3,7)</f>
        <v>5</v>
      </c>
      <c r="Z1186" s="9" t="n">
        <f aca="false">MOD(INT(E1186/3600),24)</f>
        <v>19</v>
      </c>
      <c r="AA1186" s="6" t="s">
        <v>2617</v>
      </c>
    </row>
    <row r="1187" customFormat="false" ht="15" hidden="false" customHeight="false" outlineLevel="0" collapsed="false">
      <c r="A1187" s="6" t="s">
        <v>2618</v>
      </c>
      <c r="B1187" s="6" t="s">
        <v>42</v>
      </c>
      <c r="C1187" s="6" t="s">
        <v>47</v>
      </c>
      <c r="D1187" s="6" t="s">
        <v>172</v>
      </c>
      <c r="E1187" s="6" t="n">
        <v>1785617784</v>
      </c>
      <c r="F1187" s="6" t="n">
        <v>1785618065</v>
      </c>
      <c r="G1187" s="6" t="n">
        <v>1785617841</v>
      </c>
      <c r="H1187" s="6" t="n">
        <v>1785692399</v>
      </c>
      <c r="J1187" s="6" t="n">
        <v>1</v>
      </c>
      <c r="K1187" s="6" t="n">
        <v>0</v>
      </c>
      <c r="L1187" s="9" t="n">
        <f aca="false">IF(AND(E1187&gt;=Scenario!$B$11,E1187&lt;Scenario!$B$12),1,0)</f>
        <v>1</v>
      </c>
      <c r="M1187" s="9" t="n">
        <f aca="false">IF(AND(L1187=1,ISNUMBER(F1187)),MAX(0,F1187-E1187)/60,"")</f>
        <v>4.68333333333333</v>
      </c>
      <c r="N1187" s="9" t="n">
        <f aca="false">IF(AND(L1187=1,ISNUMBER(G1187)),MAX(0,G1187-E1187)/60,"")</f>
        <v>0.95</v>
      </c>
      <c r="O1187" s="9" t="n">
        <f aca="false">IF(ISNUMBER(H1187),IF(AND(H1187&gt;=Scenario!$B$11,H1187&lt;Scenario!$B$12),1,0),0)</f>
        <v>1</v>
      </c>
      <c r="P1187" s="9" t="n">
        <f aca="false">IF(O1187=1,MAX(0,H1187-E1187)/60,"")</f>
        <v>1243.58333333333</v>
      </c>
      <c r="Q1187" s="9" t="n">
        <f aca="false">INDEX(Scenario!$B$18:$B$20,MATCH(B1187,Scenario!$A$18:$A$20,0))</f>
        <v>15</v>
      </c>
      <c r="R1187" s="9" t="n">
        <f aca="false">INDEX(Scenario!$C$18:$C$20,MATCH(B1187,Scenario!$A$18:$A$20,0))</f>
        <v>240</v>
      </c>
      <c r="S1187" s="9" t="n">
        <f aca="false">IF(ISNUMBER(M1187),IF(M1187&lt;=Q1187,1,0),"")</f>
        <v>1</v>
      </c>
      <c r="T1187" s="9" t="n">
        <f aca="false">IF(ISNUMBER(P1187),IF(P1187&lt;=R1187,1,0),"")</f>
        <v>0</v>
      </c>
      <c r="U1187" s="9" t="n">
        <f aca="false">IF(E1187&gt;Scenario!$B$14,0,IF(OR(AND(ISNUMBER(H1187),H1187&lt;=Scenario!$B$14),AND(ISNUMBER(I1187),I1187&lt;=Scenario!$B$14)),0,1))</f>
        <v>0</v>
      </c>
      <c r="V1187" s="9" t="n">
        <f aca="false">IF(AND(U1187=1,(Scenario!$B$14-E1187)/60&gt;R1187),1,0)</f>
        <v>0</v>
      </c>
      <c r="W1187" s="9" t="n">
        <f aca="false">IF(OR(C1187=Scenario!$B$22,C1187=Scenario!$C$22),1,0)</f>
        <v>1</v>
      </c>
      <c r="X1187" s="9" t="n">
        <f aca="false">IF(ISNUMBER(I1187),1,0)</f>
        <v>0</v>
      </c>
      <c r="Y1187" s="9" t="n">
        <f aca="false">MOD(INT(E1187/86400)+3,7)</f>
        <v>5</v>
      </c>
      <c r="Z1187" s="9" t="n">
        <f aca="false">MOD(INT(E1187/3600),24)</f>
        <v>20</v>
      </c>
      <c r="AA1187" s="6" t="s">
        <v>2619</v>
      </c>
    </row>
    <row r="1188" customFormat="false" ht="15" hidden="false" customHeight="false" outlineLevel="0" collapsed="false">
      <c r="A1188" s="6" t="s">
        <v>2620</v>
      </c>
      <c r="B1188" s="6" t="s">
        <v>43</v>
      </c>
      <c r="C1188" s="6" t="s">
        <v>46</v>
      </c>
      <c r="D1188" s="6" t="s">
        <v>170</v>
      </c>
      <c r="E1188" s="6" t="n">
        <v>1785662838</v>
      </c>
      <c r="F1188" s="6" t="n">
        <v>1785679369</v>
      </c>
      <c r="G1188" s="6" t="n">
        <v>1785679218</v>
      </c>
      <c r="H1188" s="6" t="n">
        <v>1785683271</v>
      </c>
      <c r="J1188" s="6" t="n">
        <v>0</v>
      </c>
      <c r="K1188" s="6" t="n">
        <v>0</v>
      </c>
      <c r="L1188" s="9" t="n">
        <f aca="false">IF(AND(E1188&gt;=Scenario!$B$11,E1188&lt;Scenario!$B$12),1,0)</f>
        <v>1</v>
      </c>
      <c r="M1188" s="9" t="n">
        <f aca="false">IF(AND(L1188=1,ISNUMBER(F1188)),MAX(0,F1188-E1188)/60,"")</f>
        <v>275.516666666667</v>
      </c>
      <c r="N1188" s="9" t="n">
        <f aca="false">IF(AND(L1188=1,ISNUMBER(G1188)),MAX(0,G1188-E1188)/60,"")</f>
        <v>273</v>
      </c>
      <c r="O1188" s="9" t="n">
        <f aca="false">IF(ISNUMBER(H1188),IF(AND(H1188&gt;=Scenario!$B$11,H1188&lt;Scenario!$B$12),1,0),0)</f>
        <v>1</v>
      </c>
      <c r="P1188" s="9" t="n">
        <f aca="false">IF(O1188=1,MAX(0,H1188-E1188)/60,"")</f>
        <v>340.55</v>
      </c>
      <c r="Q1188" s="9" t="n">
        <f aca="false">INDEX(Scenario!$B$18:$B$20,MATCH(B1188,Scenario!$A$18:$A$20,0))</f>
        <v>60</v>
      </c>
      <c r="R1188" s="9" t="n">
        <f aca="false">INDEX(Scenario!$C$18:$C$20,MATCH(B1188,Scenario!$A$18:$A$20,0))</f>
        <v>1440</v>
      </c>
      <c r="S1188" s="9" t="n">
        <f aca="false">IF(ISNUMBER(M1188),IF(M1188&lt;=Q1188,1,0),"")</f>
        <v>0</v>
      </c>
      <c r="T1188" s="9" t="n">
        <f aca="false">IF(ISNUMBER(P1188),IF(P1188&lt;=R1188,1,0),"")</f>
        <v>1</v>
      </c>
      <c r="U1188" s="9" t="n">
        <f aca="false">IF(E1188&gt;Scenario!$B$14,0,IF(OR(AND(ISNUMBER(H1188),H1188&lt;=Scenario!$B$14),AND(ISNUMBER(I1188),I1188&lt;=Scenario!$B$14)),0,1))</f>
        <v>0</v>
      </c>
      <c r="V1188" s="9" t="n">
        <f aca="false">IF(AND(U1188=1,(Scenario!$B$14-E1188)/60&gt;R1188),1,0)</f>
        <v>0</v>
      </c>
      <c r="W1188" s="9" t="n">
        <f aca="false">IF(OR(C1188=Scenario!$B$22,C1188=Scenario!$C$22),1,0)</f>
        <v>1</v>
      </c>
      <c r="X1188" s="9" t="n">
        <f aca="false">IF(ISNUMBER(I1188),1,0)</f>
        <v>0</v>
      </c>
      <c r="Y1188" s="9" t="n">
        <f aca="false">MOD(INT(E1188/86400)+3,7)</f>
        <v>6</v>
      </c>
      <c r="Z1188" s="9" t="n">
        <f aca="false">MOD(INT(E1188/3600),24)</f>
        <v>9</v>
      </c>
      <c r="AA1188" s="6" t="s">
        <v>2621</v>
      </c>
    </row>
    <row r="1189" customFormat="false" ht="15" hidden="false" customHeight="false" outlineLevel="0" collapsed="false">
      <c r="A1189" s="6" t="s">
        <v>2622</v>
      </c>
      <c r="B1189" s="6" t="s">
        <v>43</v>
      </c>
      <c r="C1189" s="6" t="s">
        <v>47</v>
      </c>
      <c r="D1189" s="6" t="s">
        <v>171</v>
      </c>
      <c r="E1189" s="6" t="n">
        <v>1785673801</v>
      </c>
      <c r="F1189" s="6" t="n">
        <v>1785708188</v>
      </c>
      <c r="G1189" s="6" t="n">
        <v>1785708041</v>
      </c>
      <c r="H1189" s="6" t="n">
        <v>1785719383</v>
      </c>
      <c r="J1189" s="6" t="n">
        <v>0</v>
      </c>
      <c r="K1189" s="6" t="n">
        <v>0</v>
      </c>
      <c r="L1189" s="9" t="n">
        <f aca="false">IF(AND(E1189&gt;=Scenario!$B$11,E1189&lt;Scenario!$B$12),1,0)</f>
        <v>1</v>
      </c>
      <c r="M1189" s="9" t="n">
        <f aca="false">IF(AND(L1189=1,ISNUMBER(F1189)),MAX(0,F1189-E1189)/60,"")</f>
        <v>573.116666666667</v>
      </c>
      <c r="N1189" s="9" t="n">
        <f aca="false">IF(AND(L1189=1,ISNUMBER(G1189)),MAX(0,G1189-E1189)/60,"")</f>
        <v>570.666666666667</v>
      </c>
      <c r="O1189" s="9" t="n">
        <f aca="false">IF(ISNUMBER(H1189),IF(AND(H1189&gt;=Scenario!$B$11,H1189&lt;Scenario!$B$12),1,0),0)</f>
        <v>1</v>
      </c>
      <c r="P1189" s="9" t="n">
        <f aca="false">IF(O1189=1,MAX(0,H1189-E1189)/60,"")</f>
        <v>759.7</v>
      </c>
      <c r="Q1189" s="9" t="n">
        <f aca="false">INDEX(Scenario!$B$18:$B$20,MATCH(B1189,Scenario!$A$18:$A$20,0))</f>
        <v>60</v>
      </c>
      <c r="R1189" s="9" t="n">
        <f aca="false">INDEX(Scenario!$C$18:$C$20,MATCH(B1189,Scenario!$A$18:$A$20,0))</f>
        <v>1440</v>
      </c>
      <c r="S1189" s="9" t="n">
        <f aca="false">IF(ISNUMBER(M1189),IF(M1189&lt;=Q1189,1,0),"")</f>
        <v>0</v>
      </c>
      <c r="T1189" s="9" t="n">
        <f aca="false">IF(ISNUMBER(P1189),IF(P1189&lt;=R1189,1,0),"")</f>
        <v>1</v>
      </c>
      <c r="U1189" s="9" t="n">
        <f aca="false">IF(E1189&gt;Scenario!$B$14,0,IF(OR(AND(ISNUMBER(H1189),H1189&lt;=Scenario!$B$14),AND(ISNUMBER(I1189),I1189&lt;=Scenario!$B$14)),0,1))</f>
        <v>0</v>
      </c>
      <c r="V1189" s="9" t="n">
        <f aca="false">IF(AND(U1189=1,(Scenario!$B$14-E1189)/60&gt;R1189),1,0)</f>
        <v>0</v>
      </c>
      <c r="W1189" s="9" t="n">
        <f aca="false">IF(OR(C1189=Scenario!$B$22,C1189=Scenario!$C$22),1,0)</f>
        <v>1</v>
      </c>
      <c r="X1189" s="9" t="n">
        <f aca="false">IF(ISNUMBER(I1189),1,0)</f>
        <v>0</v>
      </c>
      <c r="Y1189" s="9" t="n">
        <f aca="false">MOD(INT(E1189/86400)+3,7)</f>
        <v>6</v>
      </c>
      <c r="Z1189" s="9" t="n">
        <f aca="false">MOD(INT(E1189/3600),24)</f>
        <v>12</v>
      </c>
      <c r="AA1189" s="6" t="s">
        <v>2623</v>
      </c>
    </row>
    <row r="1190" customFormat="false" ht="15" hidden="false" customHeight="false" outlineLevel="0" collapsed="false">
      <c r="A1190" s="6" t="s">
        <v>2624</v>
      </c>
      <c r="B1190" s="6" t="s">
        <v>44</v>
      </c>
      <c r="C1190" s="6" t="s">
        <v>249</v>
      </c>
      <c r="D1190" s="6" t="s">
        <v>171</v>
      </c>
      <c r="E1190" s="6" t="n">
        <v>1785676420</v>
      </c>
      <c r="F1190" s="6" t="n">
        <v>1785708116</v>
      </c>
      <c r="G1190" s="6" t="n">
        <v>1785708015</v>
      </c>
      <c r="H1190" s="6" t="n">
        <v>1785715122</v>
      </c>
      <c r="J1190" s="6" t="n">
        <v>0</v>
      </c>
      <c r="K1190" s="6" t="n">
        <v>0</v>
      </c>
      <c r="L1190" s="9" t="n">
        <f aca="false">IF(AND(E1190&gt;=Scenario!$B$11,E1190&lt;Scenario!$B$12),1,0)</f>
        <v>1</v>
      </c>
      <c r="M1190" s="9" t="n">
        <f aca="false">IF(AND(L1190=1,ISNUMBER(F1190)),MAX(0,F1190-E1190)/60,"")</f>
        <v>528.266666666667</v>
      </c>
      <c r="N1190" s="9" t="n">
        <f aca="false">IF(AND(L1190=1,ISNUMBER(G1190)),MAX(0,G1190-E1190)/60,"")</f>
        <v>526.583333333333</v>
      </c>
      <c r="O1190" s="9" t="n">
        <f aca="false">IF(ISNUMBER(H1190),IF(AND(H1190&gt;=Scenario!$B$11,H1190&lt;Scenario!$B$12),1,0),0)</f>
        <v>1</v>
      </c>
      <c r="P1190" s="9" t="n">
        <f aca="false">IF(O1190=1,MAX(0,H1190-E1190)/60,"")</f>
        <v>645.033333333333</v>
      </c>
      <c r="Q1190" s="9" t="n">
        <f aca="false">INDEX(Scenario!$B$18:$B$20,MATCH(B1190,Scenario!$A$18:$A$20,0))</f>
        <v>240</v>
      </c>
      <c r="R1190" s="9" t="n">
        <f aca="false">INDEX(Scenario!$C$18:$C$20,MATCH(B1190,Scenario!$A$18:$A$20,0))</f>
        <v>4320</v>
      </c>
      <c r="S1190" s="9" t="n">
        <f aca="false">IF(ISNUMBER(M1190),IF(M1190&lt;=Q1190,1,0),"")</f>
        <v>0</v>
      </c>
      <c r="T1190" s="9" t="n">
        <f aca="false">IF(ISNUMBER(P1190),IF(P1190&lt;=R1190,1,0),"")</f>
        <v>1</v>
      </c>
      <c r="U1190" s="9" t="n">
        <f aca="false">IF(E1190&gt;Scenario!$B$14,0,IF(OR(AND(ISNUMBER(H1190),H1190&lt;=Scenario!$B$14),AND(ISNUMBER(I1190),I1190&lt;=Scenario!$B$14)),0,1))</f>
        <v>0</v>
      </c>
      <c r="V1190" s="9" t="n">
        <f aca="false">IF(AND(U1190=1,(Scenario!$B$14-E1190)/60&gt;R1190),1,0)</f>
        <v>0</v>
      </c>
      <c r="W1190" s="9" t="n">
        <f aca="false">IF(OR(C1190=Scenario!$B$22,C1190=Scenario!$C$22),1,0)</f>
        <v>0</v>
      </c>
      <c r="X1190" s="9" t="n">
        <f aca="false">IF(ISNUMBER(I1190),1,0)</f>
        <v>0</v>
      </c>
      <c r="Y1190" s="9" t="n">
        <f aca="false">MOD(INT(E1190/86400)+3,7)</f>
        <v>6</v>
      </c>
      <c r="Z1190" s="9" t="n">
        <f aca="false">MOD(INT(E1190/3600),24)</f>
        <v>13</v>
      </c>
      <c r="AA1190" s="6" t="s">
        <v>2625</v>
      </c>
    </row>
    <row r="1191" customFormat="false" ht="15" hidden="false" customHeight="false" outlineLevel="0" collapsed="false">
      <c r="A1191" s="6" t="s">
        <v>2626</v>
      </c>
      <c r="B1191" s="6" t="s">
        <v>43</v>
      </c>
      <c r="C1191" s="6" t="s">
        <v>46</v>
      </c>
      <c r="D1191" s="6" t="s">
        <v>170</v>
      </c>
      <c r="E1191" s="6" t="n">
        <v>1785680047</v>
      </c>
      <c r="F1191" s="6" t="n">
        <v>1785685285</v>
      </c>
      <c r="G1191" s="6" t="n">
        <v>1785685063</v>
      </c>
      <c r="H1191" s="6" t="n">
        <v>1785689925</v>
      </c>
      <c r="J1191" s="6" t="n">
        <v>0</v>
      </c>
      <c r="K1191" s="6" t="n">
        <v>0</v>
      </c>
      <c r="L1191" s="9" t="n">
        <f aca="false">IF(AND(E1191&gt;=Scenario!$B$11,E1191&lt;Scenario!$B$12),1,0)</f>
        <v>1</v>
      </c>
      <c r="M1191" s="9" t="n">
        <f aca="false">IF(AND(L1191=1,ISNUMBER(F1191)),MAX(0,F1191-E1191)/60,"")</f>
        <v>87.3</v>
      </c>
      <c r="N1191" s="9" t="n">
        <f aca="false">IF(AND(L1191=1,ISNUMBER(G1191)),MAX(0,G1191-E1191)/60,"")</f>
        <v>83.6</v>
      </c>
      <c r="O1191" s="9" t="n">
        <f aca="false">IF(ISNUMBER(H1191),IF(AND(H1191&gt;=Scenario!$B$11,H1191&lt;Scenario!$B$12),1,0),0)</f>
        <v>1</v>
      </c>
      <c r="P1191" s="9" t="n">
        <f aca="false">IF(O1191=1,MAX(0,H1191-E1191)/60,"")</f>
        <v>164.633333333333</v>
      </c>
      <c r="Q1191" s="9" t="n">
        <f aca="false">INDEX(Scenario!$B$18:$B$20,MATCH(B1191,Scenario!$A$18:$A$20,0))</f>
        <v>60</v>
      </c>
      <c r="R1191" s="9" t="n">
        <f aca="false">INDEX(Scenario!$C$18:$C$20,MATCH(B1191,Scenario!$A$18:$A$20,0))</f>
        <v>1440</v>
      </c>
      <c r="S1191" s="9" t="n">
        <f aca="false">IF(ISNUMBER(M1191),IF(M1191&lt;=Q1191,1,0),"")</f>
        <v>0</v>
      </c>
      <c r="T1191" s="9" t="n">
        <f aca="false">IF(ISNUMBER(P1191),IF(P1191&lt;=R1191,1,0),"")</f>
        <v>1</v>
      </c>
      <c r="U1191" s="9" t="n">
        <f aca="false">IF(E1191&gt;Scenario!$B$14,0,IF(OR(AND(ISNUMBER(H1191),H1191&lt;=Scenario!$B$14),AND(ISNUMBER(I1191),I1191&lt;=Scenario!$B$14)),0,1))</f>
        <v>0</v>
      </c>
      <c r="V1191" s="9" t="n">
        <f aca="false">IF(AND(U1191=1,(Scenario!$B$14-E1191)/60&gt;R1191),1,0)</f>
        <v>0</v>
      </c>
      <c r="W1191" s="9" t="n">
        <f aca="false">IF(OR(C1191=Scenario!$B$22,C1191=Scenario!$C$22),1,0)</f>
        <v>1</v>
      </c>
      <c r="X1191" s="9" t="n">
        <f aca="false">IF(ISNUMBER(I1191),1,0)</f>
        <v>0</v>
      </c>
      <c r="Y1191" s="9" t="n">
        <f aca="false">MOD(INT(E1191/86400)+3,7)</f>
        <v>6</v>
      </c>
      <c r="Z1191" s="9" t="n">
        <f aca="false">MOD(INT(E1191/3600),24)</f>
        <v>14</v>
      </c>
      <c r="AA1191" s="6" t="s">
        <v>2627</v>
      </c>
    </row>
    <row r="1192" customFormat="false" ht="15" hidden="false" customHeight="false" outlineLevel="0" collapsed="false">
      <c r="A1192" s="6" t="s">
        <v>2628</v>
      </c>
      <c r="B1192" s="6" t="s">
        <v>42</v>
      </c>
      <c r="C1192" s="6" t="s">
        <v>47</v>
      </c>
      <c r="D1192" s="6" t="s">
        <v>170</v>
      </c>
      <c r="E1192" s="6" t="n">
        <v>1785681123</v>
      </c>
      <c r="F1192" s="6" t="n">
        <v>1785681228</v>
      </c>
      <c r="G1192" s="6" t="n">
        <v>1785681140</v>
      </c>
      <c r="H1192" s="6" t="n">
        <v>1785685004</v>
      </c>
      <c r="J1192" s="6" t="n">
        <v>0</v>
      </c>
      <c r="K1192" s="6" t="n">
        <v>1</v>
      </c>
      <c r="L1192" s="9" t="n">
        <f aca="false">IF(AND(E1192&gt;=Scenario!$B$11,E1192&lt;Scenario!$B$12),1,0)</f>
        <v>1</v>
      </c>
      <c r="M1192" s="9" t="n">
        <f aca="false">IF(AND(L1192=1,ISNUMBER(F1192)),MAX(0,F1192-E1192)/60,"")</f>
        <v>1.75</v>
      </c>
      <c r="N1192" s="9" t="n">
        <f aca="false">IF(AND(L1192=1,ISNUMBER(G1192)),MAX(0,G1192-E1192)/60,"")</f>
        <v>0.283333333333333</v>
      </c>
      <c r="O1192" s="9" t="n">
        <f aca="false">IF(ISNUMBER(H1192),IF(AND(H1192&gt;=Scenario!$B$11,H1192&lt;Scenario!$B$12),1,0),0)</f>
        <v>1</v>
      </c>
      <c r="P1192" s="9" t="n">
        <f aca="false">IF(O1192=1,MAX(0,H1192-E1192)/60,"")</f>
        <v>64.6833333333333</v>
      </c>
      <c r="Q1192" s="9" t="n">
        <f aca="false">INDEX(Scenario!$B$18:$B$20,MATCH(B1192,Scenario!$A$18:$A$20,0))</f>
        <v>15</v>
      </c>
      <c r="R1192" s="9" t="n">
        <f aca="false">INDEX(Scenario!$C$18:$C$20,MATCH(B1192,Scenario!$A$18:$A$20,0))</f>
        <v>240</v>
      </c>
      <c r="S1192" s="9" t="n">
        <f aca="false">IF(ISNUMBER(M1192),IF(M1192&lt;=Q1192,1,0),"")</f>
        <v>1</v>
      </c>
      <c r="T1192" s="9" t="n">
        <f aca="false">IF(ISNUMBER(P1192),IF(P1192&lt;=R1192,1,0),"")</f>
        <v>1</v>
      </c>
      <c r="U1192" s="9" t="n">
        <f aca="false">IF(E1192&gt;Scenario!$B$14,0,IF(OR(AND(ISNUMBER(H1192),H1192&lt;=Scenario!$B$14),AND(ISNUMBER(I1192),I1192&lt;=Scenario!$B$14)),0,1))</f>
        <v>0</v>
      </c>
      <c r="V1192" s="9" t="n">
        <f aca="false">IF(AND(U1192=1,(Scenario!$B$14-E1192)/60&gt;R1192),1,0)</f>
        <v>0</v>
      </c>
      <c r="W1192" s="9" t="n">
        <f aca="false">IF(OR(C1192=Scenario!$B$22,C1192=Scenario!$C$22),1,0)</f>
        <v>1</v>
      </c>
      <c r="X1192" s="9" t="n">
        <f aca="false">IF(ISNUMBER(I1192),1,0)</f>
        <v>0</v>
      </c>
      <c r="Y1192" s="9" t="n">
        <f aca="false">MOD(INT(E1192/86400)+3,7)</f>
        <v>6</v>
      </c>
      <c r="Z1192" s="9" t="n">
        <f aca="false">MOD(INT(E1192/3600),24)</f>
        <v>14</v>
      </c>
      <c r="AA1192" s="6" t="s">
        <v>2629</v>
      </c>
    </row>
    <row r="1193" customFormat="false" ht="15" hidden="false" customHeight="false" outlineLevel="0" collapsed="false">
      <c r="A1193" s="6" t="s">
        <v>2630</v>
      </c>
      <c r="B1193" s="6" t="s">
        <v>44</v>
      </c>
      <c r="C1193" s="6" t="s">
        <v>249</v>
      </c>
      <c r="D1193" s="6" t="s">
        <v>172</v>
      </c>
      <c r="E1193" s="6" t="n">
        <v>1785681962</v>
      </c>
      <c r="F1193" s="6" t="n">
        <v>1785711246</v>
      </c>
      <c r="G1193" s="6" t="n">
        <v>1785711030</v>
      </c>
      <c r="H1193" s="6" t="n">
        <v>1785716073</v>
      </c>
      <c r="J1193" s="6" t="n">
        <v>0</v>
      </c>
      <c r="K1193" s="6" t="n">
        <v>1</v>
      </c>
      <c r="L1193" s="9" t="n">
        <f aca="false">IF(AND(E1193&gt;=Scenario!$B$11,E1193&lt;Scenario!$B$12),1,0)</f>
        <v>1</v>
      </c>
      <c r="M1193" s="9" t="n">
        <f aca="false">IF(AND(L1193=1,ISNUMBER(F1193)),MAX(0,F1193-E1193)/60,"")</f>
        <v>488.066666666667</v>
      </c>
      <c r="N1193" s="9" t="n">
        <f aca="false">IF(AND(L1193=1,ISNUMBER(G1193)),MAX(0,G1193-E1193)/60,"")</f>
        <v>484.466666666667</v>
      </c>
      <c r="O1193" s="9" t="n">
        <f aca="false">IF(ISNUMBER(H1193),IF(AND(H1193&gt;=Scenario!$B$11,H1193&lt;Scenario!$B$12),1,0),0)</f>
        <v>1</v>
      </c>
      <c r="P1193" s="9" t="n">
        <f aca="false">IF(O1193=1,MAX(0,H1193-E1193)/60,"")</f>
        <v>568.516666666667</v>
      </c>
      <c r="Q1193" s="9" t="n">
        <f aca="false">INDEX(Scenario!$B$18:$B$20,MATCH(B1193,Scenario!$A$18:$A$20,0))</f>
        <v>240</v>
      </c>
      <c r="R1193" s="9" t="n">
        <f aca="false">INDEX(Scenario!$C$18:$C$20,MATCH(B1193,Scenario!$A$18:$A$20,0))</f>
        <v>4320</v>
      </c>
      <c r="S1193" s="9" t="n">
        <f aca="false">IF(ISNUMBER(M1193),IF(M1193&lt;=Q1193,1,0),"")</f>
        <v>0</v>
      </c>
      <c r="T1193" s="9" t="n">
        <f aca="false">IF(ISNUMBER(P1193),IF(P1193&lt;=R1193,1,0),"")</f>
        <v>1</v>
      </c>
      <c r="U1193" s="9" t="n">
        <f aca="false">IF(E1193&gt;Scenario!$B$14,0,IF(OR(AND(ISNUMBER(H1193),H1193&lt;=Scenario!$B$14),AND(ISNUMBER(I1193),I1193&lt;=Scenario!$B$14)),0,1))</f>
        <v>0</v>
      </c>
      <c r="V1193" s="9" t="n">
        <f aca="false">IF(AND(U1193=1,(Scenario!$B$14-E1193)/60&gt;R1193),1,0)</f>
        <v>0</v>
      </c>
      <c r="W1193" s="9" t="n">
        <f aca="false">IF(OR(C1193=Scenario!$B$22,C1193=Scenario!$C$22),1,0)</f>
        <v>0</v>
      </c>
      <c r="X1193" s="9" t="n">
        <f aca="false">IF(ISNUMBER(I1193),1,0)</f>
        <v>0</v>
      </c>
      <c r="Y1193" s="9" t="n">
        <f aca="false">MOD(INT(E1193/86400)+3,7)</f>
        <v>6</v>
      </c>
      <c r="Z1193" s="9" t="n">
        <f aca="false">MOD(INT(E1193/3600),24)</f>
        <v>14</v>
      </c>
      <c r="AA1193" s="6" t="s">
        <v>2631</v>
      </c>
    </row>
    <row r="1194" customFormat="false" ht="15" hidden="false" customHeight="false" outlineLevel="0" collapsed="false">
      <c r="A1194" s="6" t="s">
        <v>2632</v>
      </c>
      <c r="B1194" s="6" t="s">
        <v>44</v>
      </c>
      <c r="C1194" s="6" t="s">
        <v>46</v>
      </c>
      <c r="D1194" s="6" t="s">
        <v>170</v>
      </c>
      <c r="E1194" s="6" t="n">
        <v>1785691637</v>
      </c>
      <c r="F1194" s="6" t="n">
        <v>1785692589</v>
      </c>
      <c r="G1194" s="6" t="n">
        <v>1785692446</v>
      </c>
      <c r="H1194" s="6" t="n">
        <v>1785693034</v>
      </c>
      <c r="J1194" s="6" t="n">
        <v>0</v>
      </c>
      <c r="K1194" s="6" t="n">
        <v>0</v>
      </c>
      <c r="L1194" s="9" t="n">
        <f aca="false">IF(AND(E1194&gt;=Scenario!$B$11,E1194&lt;Scenario!$B$12),1,0)</f>
        <v>1</v>
      </c>
      <c r="M1194" s="9" t="n">
        <f aca="false">IF(AND(L1194=1,ISNUMBER(F1194)),MAX(0,F1194-E1194)/60,"")</f>
        <v>15.8666666666667</v>
      </c>
      <c r="N1194" s="9" t="n">
        <f aca="false">IF(AND(L1194=1,ISNUMBER(G1194)),MAX(0,G1194-E1194)/60,"")</f>
        <v>13.4833333333333</v>
      </c>
      <c r="O1194" s="9" t="n">
        <f aca="false">IF(ISNUMBER(H1194),IF(AND(H1194&gt;=Scenario!$B$11,H1194&lt;Scenario!$B$12),1,0),0)</f>
        <v>1</v>
      </c>
      <c r="P1194" s="9" t="n">
        <f aca="false">IF(O1194=1,MAX(0,H1194-E1194)/60,"")</f>
        <v>23.2833333333333</v>
      </c>
      <c r="Q1194" s="9" t="n">
        <f aca="false">INDEX(Scenario!$B$18:$B$20,MATCH(B1194,Scenario!$A$18:$A$20,0))</f>
        <v>240</v>
      </c>
      <c r="R1194" s="9" t="n">
        <f aca="false">INDEX(Scenario!$C$18:$C$20,MATCH(B1194,Scenario!$A$18:$A$20,0))</f>
        <v>4320</v>
      </c>
      <c r="S1194" s="9" t="n">
        <f aca="false">IF(ISNUMBER(M1194),IF(M1194&lt;=Q1194,1,0),"")</f>
        <v>1</v>
      </c>
      <c r="T1194" s="9" t="n">
        <f aca="false">IF(ISNUMBER(P1194),IF(P1194&lt;=R1194,1,0),"")</f>
        <v>1</v>
      </c>
      <c r="U1194" s="9" t="n">
        <f aca="false">IF(E1194&gt;Scenario!$B$14,0,IF(OR(AND(ISNUMBER(H1194),H1194&lt;=Scenario!$B$14),AND(ISNUMBER(I1194),I1194&lt;=Scenario!$B$14)),0,1))</f>
        <v>0</v>
      </c>
      <c r="V1194" s="9" t="n">
        <f aca="false">IF(AND(U1194=1,(Scenario!$B$14-E1194)/60&gt;R1194),1,0)</f>
        <v>0</v>
      </c>
      <c r="W1194" s="9" t="n">
        <f aca="false">IF(OR(C1194=Scenario!$B$22,C1194=Scenario!$C$22),1,0)</f>
        <v>1</v>
      </c>
      <c r="X1194" s="9" t="n">
        <f aca="false">IF(ISNUMBER(I1194),1,0)</f>
        <v>0</v>
      </c>
      <c r="Y1194" s="9" t="n">
        <f aca="false">MOD(INT(E1194/86400)+3,7)</f>
        <v>6</v>
      </c>
      <c r="Z1194" s="9" t="n">
        <f aca="false">MOD(INT(E1194/3600),24)</f>
        <v>17</v>
      </c>
      <c r="AA1194" s="6" t="s">
        <v>2633</v>
      </c>
    </row>
    <row r="1195" customFormat="false" ht="15" hidden="false" customHeight="false" outlineLevel="0" collapsed="false">
      <c r="A1195" s="6" t="s">
        <v>2634</v>
      </c>
      <c r="B1195" s="6" t="s">
        <v>44</v>
      </c>
      <c r="C1195" s="6" t="s">
        <v>46</v>
      </c>
      <c r="D1195" s="6" t="s">
        <v>172</v>
      </c>
      <c r="E1195" s="6" t="n">
        <v>1785738660</v>
      </c>
      <c r="F1195" s="6" t="n">
        <v>1785738775</v>
      </c>
      <c r="G1195" s="6" t="n">
        <v>1785738700</v>
      </c>
      <c r="H1195" s="6" t="n">
        <v>1785741160</v>
      </c>
      <c r="J1195" s="6" t="n">
        <v>0</v>
      </c>
      <c r="K1195" s="6" t="n">
        <v>0</v>
      </c>
      <c r="L1195" s="9" t="n">
        <f aca="false">IF(AND(E1195&gt;=Scenario!$B$11,E1195&lt;Scenario!$B$12),1,0)</f>
        <v>1</v>
      </c>
      <c r="M1195" s="9" t="n">
        <f aca="false">IF(AND(L1195=1,ISNUMBER(F1195)),MAX(0,F1195-E1195)/60,"")</f>
        <v>1.91666666666667</v>
      </c>
      <c r="N1195" s="9" t="n">
        <f aca="false">IF(AND(L1195=1,ISNUMBER(G1195)),MAX(0,G1195-E1195)/60,"")</f>
        <v>0.666666666666667</v>
      </c>
      <c r="O1195" s="9" t="n">
        <f aca="false">IF(ISNUMBER(H1195),IF(AND(H1195&gt;=Scenario!$B$11,H1195&lt;Scenario!$B$12),1,0),0)</f>
        <v>1</v>
      </c>
      <c r="P1195" s="9" t="n">
        <f aca="false">IF(O1195=1,MAX(0,H1195-E1195)/60,"")</f>
        <v>41.6666666666667</v>
      </c>
      <c r="Q1195" s="9" t="n">
        <f aca="false">INDEX(Scenario!$B$18:$B$20,MATCH(B1195,Scenario!$A$18:$A$20,0))</f>
        <v>240</v>
      </c>
      <c r="R1195" s="9" t="n">
        <f aca="false">INDEX(Scenario!$C$18:$C$20,MATCH(B1195,Scenario!$A$18:$A$20,0))</f>
        <v>4320</v>
      </c>
      <c r="S1195" s="9" t="n">
        <f aca="false">IF(ISNUMBER(M1195),IF(M1195&lt;=Q1195,1,0),"")</f>
        <v>1</v>
      </c>
      <c r="T1195" s="9" t="n">
        <f aca="false">IF(ISNUMBER(P1195),IF(P1195&lt;=R1195,1,0),"")</f>
        <v>1</v>
      </c>
      <c r="U1195" s="9" t="n">
        <f aca="false">IF(E1195&gt;Scenario!$B$14,0,IF(OR(AND(ISNUMBER(H1195),H1195&lt;=Scenario!$B$14),AND(ISNUMBER(I1195),I1195&lt;=Scenario!$B$14)),0,1))</f>
        <v>0</v>
      </c>
      <c r="V1195" s="9" t="n">
        <f aca="false">IF(AND(U1195=1,(Scenario!$B$14-E1195)/60&gt;R1195),1,0)</f>
        <v>0</v>
      </c>
      <c r="W1195" s="9" t="n">
        <f aca="false">IF(OR(C1195=Scenario!$B$22,C1195=Scenario!$C$22),1,0)</f>
        <v>1</v>
      </c>
      <c r="X1195" s="9" t="n">
        <f aca="false">IF(ISNUMBER(I1195),1,0)</f>
        <v>0</v>
      </c>
      <c r="Y1195" s="9" t="n">
        <f aca="false">MOD(INT(E1195/86400)+3,7)</f>
        <v>0</v>
      </c>
      <c r="Z1195" s="9" t="n">
        <f aca="false">MOD(INT(E1195/3600),24)</f>
        <v>6</v>
      </c>
      <c r="AA1195" s="6" t="s">
        <v>2635</v>
      </c>
    </row>
    <row r="1196" customFormat="false" ht="15" hidden="false" customHeight="false" outlineLevel="0" collapsed="false">
      <c r="A1196" s="6" t="s">
        <v>2636</v>
      </c>
      <c r="B1196" s="6" t="s">
        <v>43</v>
      </c>
      <c r="C1196" s="6" t="s">
        <v>249</v>
      </c>
      <c r="D1196" s="6" t="s">
        <v>171</v>
      </c>
      <c r="E1196" s="6" t="n">
        <v>1785741211</v>
      </c>
      <c r="F1196" s="6" t="n">
        <v>1785741411</v>
      </c>
      <c r="G1196" s="6" t="n">
        <v>1785741257</v>
      </c>
      <c r="H1196" s="6" t="n">
        <v>1785744643</v>
      </c>
      <c r="J1196" s="6" t="n">
        <v>0</v>
      </c>
      <c r="K1196" s="6" t="n">
        <v>0</v>
      </c>
      <c r="L1196" s="9" t="n">
        <f aca="false">IF(AND(E1196&gt;=Scenario!$B$11,E1196&lt;Scenario!$B$12),1,0)</f>
        <v>1</v>
      </c>
      <c r="M1196" s="9" t="n">
        <f aca="false">IF(AND(L1196=1,ISNUMBER(F1196)),MAX(0,F1196-E1196)/60,"")</f>
        <v>3.33333333333333</v>
      </c>
      <c r="N1196" s="9" t="n">
        <f aca="false">IF(AND(L1196=1,ISNUMBER(G1196)),MAX(0,G1196-E1196)/60,"")</f>
        <v>0.766666666666667</v>
      </c>
      <c r="O1196" s="9" t="n">
        <f aca="false">IF(ISNUMBER(H1196),IF(AND(H1196&gt;=Scenario!$B$11,H1196&lt;Scenario!$B$12),1,0),0)</f>
        <v>1</v>
      </c>
      <c r="P1196" s="9" t="n">
        <f aca="false">IF(O1196=1,MAX(0,H1196-E1196)/60,"")</f>
        <v>57.2</v>
      </c>
      <c r="Q1196" s="9" t="n">
        <f aca="false">INDEX(Scenario!$B$18:$B$20,MATCH(B1196,Scenario!$A$18:$A$20,0))</f>
        <v>60</v>
      </c>
      <c r="R1196" s="9" t="n">
        <f aca="false">INDEX(Scenario!$C$18:$C$20,MATCH(B1196,Scenario!$A$18:$A$20,0))</f>
        <v>1440</v>
      </c>
      <c r="S1196" s="9" t="n">
        <f aca="false">IF(ISNUMBER(M1196),IF(M1196&lt;=Q1196,1,0),"")</f>
        <v>1</v>
      </c>
      <c r="T1196" s="9" t="n">
        <f aca="false">IF(ISNUMBER(P1196),IF(P1196&lt;=R1196,1,0),"")</f>
        <v>1</v>
      </c>
      <c r="U1196" s="9" t="n">
        <f aca="false">IF(E1196&gt;Scenario!$B$14,0,IF(OR(AND(ISNUMBER(H1196),H1196&lt;=Scenario!$B$14),AND(ISNUMBER(I1196),I1196&lt;=Scenario!$B$14)),0,1))</f>
        <v>0</v>
      </c>
      <c r="V1196" s="9" t="n">
        <f aca="false">IF(AND(U1196=1,(Scenario!$B$14-E1196)/60&gt;R1196),1,0)</f>
        <v>0</v>
      </c>
      <c r="W1196" s="9" t="n">
        <f aca="false">IF(OR(C1196=Scenario!$B$22,C1196=Scenario!$C$22),1,0)</f>
        <v>0</v>
      </c>
      <c r="X1196" s="9" t="n">
        <f aca="false">IF(ISNUMBER(I1196),1,0)</f>
        <v>0</v>
      </c>
      <c r="Y1196" s="9" t="n">
        <f aca="false">MOD(INT(E1196/86400)+3,7)</f>
        <v>0</v>
      </c>
      <c r="Z1196" s="9" t="n">
        <f aca="false">MOD(INT(E1196/3600),24)</f>
        <v>7</v>
      </c>
      <c r="AA1196" s="6" t="s">
        <v>2637</v>
      </c>
    </row>
    <row r="1197" customFormat="false" ht="15" hidden="false" customHeight="false" outlineLevel="0" collapsed="false">
      <c r="A1197" s="6" t="s">
        <v>2638</v>
      </c>
      <c r="B1197" s="6" t="s">
        <v>44</v>
      </c>
      <c r="C1197" s="6" t="s">
        <v>46</v>
      </c>
      <c r="D1197" s="6" t="s">
        <v>170</v>
      </c>
      <c r="E1197" s="6" t="n">
        <v>1785741783</v>
      </c>
      <c r="F1197" s="6" t="n">
        <v>1785741910</v>
      </c>
      <c r="G1197" s="6" t="n">
        <v>1785741839</v>
      </c>
      <c r="H1197" s="6" t="n">
        <v>1785742245</v>
      </c>
      <c r="J1197" s="6" t="n">
        <v>0</v>
      </c>
      <c r="K1197" s="6" t="n">
        <v>0</v>
      </c>
      <c r="L1197" s="9" t="n">
        <f aca="false">IF(AND(E1197&gt;=Scenario!$B$11,E1197&lt;Scenario!$B$12),1,0)</f>
        <v>1</v>
      </c>
      <c r="M1197" s="9" t="n">
        <f aca="false">IF(AND(L1197=1,ISNUMBER(F1197)),MAX(0,F1197-E1197)/60,"")</f>
        <v>2.11666666666667</v>
      </c>
      <c r="N1197" s="9" t="n">
        <f aca="false">IF(AND(L1197=1,ISNUMBER(G1197)),MAX(0,G1197-E1197)/60,"")</f>
        <v>0.933333333333333</v>
      </c>
      <c r="O1197" s="9" t="n">
        <f aca="false">IF(ISNUMBER(H1197),IF(AND(H1197&gt;=Scenario!$B$11,H1197&lt;Scenario!$B$12),1,0),0)</f>
        <v>1</v>
      </c>
      <c r="P1197" s="9" t="n">
        <f aca="false">IF(O1197=1,MAX(0,H1197-E1197)/60,"")</f>
        <v>7.7</v>
      </c>
      <c r="Q1197" s="9" t="n">
        <f aca="false">INDEX(Scenario!$B$18:$B$20,MATCH(B1197,Scenario!$A$18:$A$20,0))</f>
        <v>240</v>
      </c>
      <c r="R1197" s="9" t="n">
        <f aca="false">INDEX(Scenario!$C$18:$C$20,MATCH(B1197,Scenario!$A$18:$A$20,0))</f>
        <v>4320</v>
      </c>
      <c r="S1197" s="9" t="n">
        <f aca="false">IF(ISNUMBER(M1197),IF(M1197&lt;=Q1197,1,0),"")</f>
        <v>1</v>
      </c>
      <c r="T1197" s="9" t="n">
        <f aca="false">IF(ISNUMBER(P1197),IF(P1197&lt;=R1197,1,0),"")</f>
        <v>1</v>
      </c>
      <c r="U1197" s="9" t="n">
        <f aca="false">IF(E1197&gt;Scenario!$B$14,0,IF(OR(AND(ISNUMBER(H1197),H1197&lt;=Scenario!$B$14),AND(ISNUMBER(I1197),I1197&lt;=Scenario!$B$14)),0,1))</f>
        <v>0</v>
      </c>
      <c r="V1197" s="9" t="n">
        <f aca="false">IF(AND(U1197=1,(Scenario!$B$14-E1197)/60&gt;R1197),1,0)</f>
        <v>0</v>
      </c>
      <c r="W1197" s="9" t="n">
        <f aca="false">IF(OR(C1197=Scenario!$B$22,C1197=Scenario!$C$22),1,0)</f>
        <v>1</v>
      </c>
      <c r="X1197" s="9" t="n">
        <f aca="false">IF(ISNUMBER(I1197),1,0)</f>
        <v>0</v>
      </c>
      <c r="Y1197" s="9" t="n">
        <f aca="false">MOD(INT(E1197/86400)+3,7)</f>
        <v>0</v>
      </c>
      <c r="Z1197" s="9" t="n">
        <f aca="false">MOD(INT(E1197/3600),24)</f>
        <v>7</v>
      </c>
      <c r="AA1197" s="6" t="s">
        <v>2639</v>
      </c>
    </row>
    <row r="1198" customFormat="false" ht="15" hidden="false" customHeight="false" outlineLevel="0" collapsed="false">
      <c r="A1198" s="6" t="s">
        <v>2640</v>
      </c>
      <c r="B1198" s="6" t="s">
        <v>44</v>
      </c>
      <c r="C1198" s="6" t="s">
        <v>46</v>
      </c>
      <c r="D1198" s="6" t="s">
        <v>171</v>
      </c>
      <c r="E1198" s="6" t="n">
        <v>1785744077</v>
      </c>
      <c r="F1198" s="6" t="n">
        <v>1785744236</v>
      </c>
      <c r="G1198" s="6" t="n">
        <v>1785744135</v>
      </c>
      <c r="H1198" s="6" t="n">
        <v>1785754559</v>
      </c>
      <c r="J1198" s="6" t="n">
        <v>0</v>
      </c>
      <c r="K1198" s="6" t="n">
        <v>0</v>
      </c>
      <c r="L1198" s="9" t="n">
        <f aca="false">IF(AND(E1198&gt;=Scenario!$B$11,E1198&lt;Scenario!$B$12),1,0)</f>
        <v>1</v>
      </c>
      <c r="M1198" s="9" t="n">
        <f aca="false">IF(AND(L1198=1,ISNUMBER(F1198)),MAX(0,F1198-E1198)/60,"")</f>
        <v>2.65</v>
      </c>
      <c r="N1198" s="9" t="n">
        <f aca="false">IF(AND(L1198=1,ISNUMBER(G1198)),MAX(0,G1198-E1198)/60,"")</f>
        <v>0.966666666666667</v>
      </c>
      <c r="O1198" s="9" t="n">
        <f aca="false">IF(ISNUMBER(H1198),IF(AND(H1198&gt;=Scenario!$B$11,H1198&lt;Scenario!$B$12),1,0),0)</f>
        <v>1</v>
      </c>
      <c r="P1198" s="9" t="n">
        <f aca="false">IF(O1198=1,MAX(0,H1198-E1198)/60,"")</f>
        <v>174.7</v>
      </c>
      <c r="Q1198" s="9" t="n">
        <f aca="false">INDEX(Scenario!$B$18:$B$20,MATCH(B1198,Scenario!$A$18:$A$20,0))</f>
        <v>240</v>
      </c>
      <c r="R1198" s="9" t="n">
        <f aca="false">INDEX(Scenario!$C$18:$C$20,MATCH(B1198,Scenario!$A$18:$A$20,0))</f>
        <v>4320</v>
      </c>
      <c r="S1198" s="9" t="n">
        <f aca="false">IF(ISNUMBER(M1198),IF(M1198&lt;=Q1198,1,0),"")</f>
        <v>1</v>
      </c>
      <c r="T1198" s="9" t="n">
        <f aca="false">IF(ISNUMBER(P1198),IF(P1198&lt;=R1198,1,0),"")</f>
        <v>1</v>
      </c>
      <c r="U1198" s="9" t="n">
        <f aca="false">IF(E1198&gt;Scenario!$B$14,0,IF(OR(AND(ISNUMBER(H1198),H1198&lt;=Scenario!$B$14),AND(ISNUMBER(I1198),I1198&lt;=Scenario!$B$14)),0,1))</f>
        <v>0</v>
      </c>
      <c r="V1198" s="9" t="n">
        <f aca="false">IF(AND(U1198=1,(Scenario!$B$14-E1198)/60&gt;R1198),1,0)</f>
        <v>0</v>
      </c>
      <c r="W1198" s="9" t="n">
        <f aca="false">IF(OR(C1198=Scenario!$B$22,C1198=Scenario!$C$22),1,0)</f>
        <v>1</v>
      </c>
      <c r="X1198" s="9" t="n">
        <f aca="false">IF(ISNUMBER(I1198),1,0)</f>
        <v>0</v>
      </c>
      <c r="Y1198" s="9" t="n">
        <f aca="false">MOD(INT(E1198/86400)+3,7)</f>
        <v>0</v>
      </c>
      <c r="Z1198" s="9" t="n">
        <f aca="false">MOD(INT(E1198/3600),24)</f>
        <v>8</v>
      </c>
      <c r="AA1198" s="6" t="s">
        <v>2641</v>
      </c>
    </row>
    <row r="1199" customFormat="false" ht="15" hidden="false" customHeight="false" outlineLevel="0" collapsed="false">
      <c r="A1199" s="6" t="s">
        <v>2642</v>
      </c>
      <c r="B1199" s="6" t="s">
        <v>44</v>
      </c>
      <c r="C1199" s="6" t="s">
        <v>46</v>
      </c>
      <c r="D1199" s="6" t="s">
        <v>171</v>
      </c>
      <c r="E1199" s="6" t="n">
        <v>1785744456</v>
      </c>
      <c r="F1199" s="6" t="n">
        <v>1785744575</v>
      </c>
      <c r="G1199" s="6" t="n">
        <v>1785744494</v>
      </c>
      <c r="H1199" s="6" t="n">
        <v>1785747333</v>
      </c>
      <c r="J1199" s="6" t="n">
        <v>0</v>
      </c>
      <c r="K1199" s="6" t="n">
        <v>0</v>
      </c>
      <c r="L1199" s="9" t="n">
        <f aca="false">IF(AND(E1199&gt;=Scenario!$B$11,E1199&lt;Scenario!$B$12),1,0)</f>
        <v>1</v>
      </c>
      <c r="M1199" s="9" t="n">
        <f aca="false">IF(AND(L1199=1,ISNUMBER(F1199)),MAX(0,F1199-E1199)/60,"")</f>
        <v>1.98333333333333</v>
      </c>
      <c r="N1199" s="9" t="n">
        <f aca="false">IF(AND(L1199=1,ISNUMBER(G1199)),MAX(0,G1199-E1199)/60,"")</f>
        <v>0.633333333333333</v>
      </c>
      <c r="O1199" s="9" t="n">
        <f aca="false">IF(ISNUMBER(H1199),IF(AND(H1199&gt;=Scenario!$B$11,H1199&lt;Scenario!$B$12),1,0),0)</f>
        <v>1</v>
      </c>
      <c r="P1199" s="9" t="n">
        <f aca="false">IF(O1199=1,MAX(0,H1199-E1199)/60,"")</f>
        <v>47.95</v>
      </c>
      <c r="Q1199" s="9" t="n">
        <f aca="false">INDEX(Scenario!$B$18:$B$20,MATCH(B1199,Scenario!$A$18:$A$20,0))</f>
        <v>240</v>
      </c>
      <c r="R1199" s="9" t="n">
        <f aca="false">INDEX(Scenario!$C$18:$C$20,MATCH(B1199,Scenario!$A$18:$A$20,0))</f>
        <v>4320</v>
      </c>
      <c r="S1199" s="9" t="n">
        <f aca="false">IF(ISNUMBER(M1199),IF(M1199&lt;=Q1199,1,0),"")</f>
        <v>1</v>
      </c>
      <c r="T1199" s="9" t="n">
        <f aca="false">IF(ISNUMBER(P1199),IF(P1199&lt;=R1199,1,0),"")</f>
        <v>1</v>
      </c>
      <c r="U1199" s="9" t="n">
        <f aca="false">IF(E1199&gt;Scenario!$B$14,0,IF(OR(AND(ISNUMBER(H1199),H1199&lt;=Scenario!$B$14),AND(ISNUMBER(I1199),I1199&lt;=Scenario!$B$14)),0,1))</f>
        <v>0</v>
      </c>
      <c r="V1199" s="9" t="n">
        <f aca="false">IF(AND(U1199=1,(Scenario!$B$14-E1199)/60&gt;R1199),1,0)</f>
        <v>0</v>
      </c>
      <c r="W1199" s="9" t="n">
        <f aca="false">IF(OR(C1199=Scenario!$B$22,C1199=Scenario!$C$22),1,0)</f>
        <v>1</v>
      </c>
      <c r="X1199" s="9" t="n">
        <f aca="false">IF(ISNUMBER(I1199),1,0)</f>
        <v>0</v>
      </c>
      <c r="Y1199" s="9" t="n">
        <f aca="false">MOD(INT(E1199/86400)+3,7)</f>
        <v>0</v>
      </c>
      <c r="Z1199" s="9" t="n">
        <f aca="false">MOD(INT(E1199/3600),24)</f>
        <v>8</v>
      </c>
      <c r="AA1199" s="6" t="s">
        <v>2643</v>
      </c>
    </row>
    <row r="1200" customFormat="false" ht="15" hidden="false" customHeight="false" outlineLevel="0" collapsed="false">
      <c r="A1200" s="6" t="s">
        <v>2644</v>
      </c>
      <c r="B1200" s="6" t="s">
        <v>43</v>
      </c>
      <c r="C1200" s="6" t="s">
        <v>46</v>
      </c>
      <c r="D1200" s="6" t="s">
        <v>171</v>
      </c>
      <c r="E1200" s="6" t="n">
        <v>1785745214</v>
      </c>
      <c r="F1200" s="6" t="n">
        <v>1785745415</v>
      </c>
      <c r="G1200" s="6" t="n">
        <v>1785745230</v>
      </c>
      <c r="H1200" s="6" t="n">
        <v>1785756663</v>
      </c>
      <c r="J1200" s="6" t="n">
        <v>0</v>
      </c>
      <c r="K1200" s="6" t="n">
        <v>0</v>
      </c>
      <c r="L1200" s="9" t="n">
        <f aca="false">IF(AND(E1200&gt;=Scenario!$B$11,E1200&lt;Scenario!$B$12),1,0)</f>
        <v>1</v>
      </c>
      <c r="M1200" s="9" t="n">
        <f aca="false">IF(AND(L1200=1,ISNUMBER(F1200)),MAX(0,F1200-E1200)/60,"")</f>
        <v>3.35</v>
      </c>
      <c r="N1200" s="9" t="n">
        <f aca="false">IF(AND(L1200=1,ISNUMBER(G1200)),MAX(0,G1200-E1200)/60,"")</f>
        <v>0.266666666666667</v>
      </c>
      <c r="O1200" s="9" t="n">
        <f aca="false">IF(ISNUMBER(H1200),IF(AND(H1200&gt;=Scenario!$B$11,H1200&lt;Scenario!$B$12),1,0),0)</f>
        <v>1</v>
      </c>
      <c r="P1200" s="9" t="n">
        <f aca="false">IF(O1200=1,MAX(0,H1200-E1200)/60,"")</f>
        <v>190.816666666667</v>
      </c>
      <c r="Q1200" s="9" t="n">
        <f aca="false">INDEX(Scenario!$B$18:$B$20,MATCH(B1200,Scenario!$A$18:$A$20,0))</f>
        <v>60</v>
      </c>
      <c r="R1200" s="9" t="n">
        <f aca="false">INDEX(Scenario!$C$18:$C$20,MATCH(B1200,Scenario!$A$18:$A$20,0))</f>
        <v>1440</v>
      </c>
      <c r="S1200" s="9" t="n">
        <f aca="false">IF(ISNUMBER(M1200),IF(M1200&lt;=Q1200,1,0),"")</f>
        <v>1</v>
      </c>
      <c r="T1200" s="9" t="n">
        <f aca="false">IF(ISNUMBER(P1200),IF(P1200&lt;=R1200,1,0),"")</f>
        <v>1</v>
      </c>
      <c r="U1200" s="9" t="n">
        <f aca="false">IF(E1200&gt;Scenario!$B$14,0,IF(OR(AND(ISNUMBER(H1200),H1200&lt;=Scenario!$B$14),AND(ISNUMBER(I1200),I1200&lt;=Scenario!$B$14)),0,1))</f>
        <v>0</v>
      </c>
      <c r="V1200" s="9" t="n">
        <f aca="false">IF(AND(U1200=1,(Scenario!$B$14-E1200)/60&gt;R1200),1,0)</f>
        <v>0</v>
      </c>
      <c r="W1200" s="9" t="n">
        <f aca="false">IF(OR(C1200=Scenario!$B$22,C1200=Scenario!$C$22),1,0)</f>
        <v>1</v>
      </c>
      <c r="X1200" s="9" t="n">
        <f aca="false">IF(ISNUMBER(I1200),1,0)</f>
        <v>0</v>
      </c>
      <c r="Y1200" s="9" t="n">
        <f aca="false">MOD(INT(E1200/86400)+3,7)</f>
        <v>0</v>
      </c>
      <c r="Z1200" s="9" t="n">
        <f aca="false">MOD(INT(E1200/3600),24)</f>
        <v>8</v>
      </c>
      <c r="AA1200" s="6" t="s">
        <v>2645</v>
      </c>
    </row>
    <row r="1201" customFormat="false" ht="15" hidden="false" customHeight="false" outlineLevel="0" collapsed="false">
      <c r="A1201" s="6" t="s">
        <v>2646</v>
      </c>
      <c r="B1201" s="6" t="s">
        <v>44</v>
      </c>
      <c r="C1201" s="6" t="s">
        <v>46</v>
      </c>
      <c r="D1201" s="6" t="s">
        <v>170</v>
      </c>
      <c r="E1201" s="6" t="n">
        <v>1785745695</v>
      </c>
      <c r="F1201" s="6" t="n">
        <v>1785745814</v>
      </c>
      <c r="G1201" s="6" t="n">
        <v>1785745719</v>
      </c>
      <c r="H1201" s="6" t="n">
        <v>1785747396</v>
      </c>
      <c r="J1201" s="6" t="n">
        <v>0</v>
      </c>
      <c r="K1201" s="6" t="n">
        <v>1</v>
      </c>
      <c r="L1201" s="9" t="n">
        <f aca="false">IF(AND(E1201&gt;=Scenario!$B$11,E1201&lt;Scenario!$B$12),1,0)</f>
        <v>1</v>
      </c>
      <c r="M1201" s="9" t="n">
        <f aca="false">IF(AND(L1201=1,ISNUMBER(F1201)),MAX(0,F1201-E1201)/60,"")</f>
        <v>1.98333333333333</v>
      </c>
      <c r="N1201" s="9" t="n">
        <f aca="false">IF(AND(L1201=1,ISNUMBER(G1201)),MAX(0,G1201-E1201)/60,"")</f>
        <v>0.4</v>
      </c>
      <c r="O1201" s="9" t="n">
        <f aca="false">IF(ISNUMBER(H1201),IF(AND(H1201&gt;=Scenario!$B$11,H1201&lt;Scenario!$B$12),1,0),0)</f>
        <v>1</v>
      </c>
      <c r="P1201" s="9" t="n">
        <f aca="false">IF(O1201=1,MAX(0,H1201-E1201)/60,"")</f>
        <v>28.35</v>
      </c>
      <c r="Q1201" s="9" t="n">
        <f aca="false">INDEX(Scenario!$B$18:$B$20,MATCH(B1201,Scenario!$A$18:$A$20,0))</f>
        <v>240</v>
      </c>
      <c r="R1201" s="9" t="n">
        <f aca="false">INDEX(Scenario!$C$18:$C$20,MATCH(B1201,Scenario!$A$18:$A$20,0))</f>
        <v>4320</v>
      </c>
      <c r="S1201" s="9" t="n">
        <f aca="false">IF(ISNUMBER(M1201),IF(M1201&lt;=Q1201,1,0),"")</f>
        <v>1</v>
      </c>
      <c r="T1201" s="9" t="n">
        <f aca="false">IF(ISNUMBER(P1201),IF(P1201&lt;=R1201,1,0),"")</f>
        <v>1</v>
      </c>
      <c r="U1201" s="9" t="n">
        <f aca="false">IF(E1201&gt;Scenario!$B$14,0,IF(OR(AND(ISNUMBER(H1201),H1201&lt;=Scenario!$B$14),AND(ISNUMBER(I1201),I1201&lt;=Scenario!$B$14)),0,1))</f>
        <v>0</v>
      </c>
      <c r="V1201" s="9" t="n">
        <f aca="false">IF(AND(U1201=1,(Scenario!$B$14-E1201)/60&gt;R1201),1,0)</f>
        <v>0</v>
      </c>
      <c r="W1201" s="9" t="n">
        <f aca="false">IF(OR(C1201=Scenario!$B$22,C1201=Scenario!$C$22),1,0)</f>
        <v>1</v>
      </c>
      <c r="X1201" s="9" t="n">
        <f aca="false">IF(ISNUMBER(I1201),1,0)</f>
        <v>0</v>
      </c>
      <c r="Y1201" s="9" t="n">
        <f aca="false">MOD(INT(E1201/86400)+3,7)</f>
        <v>0</v>
      </c>
      <c r="Z1201" s="9" t="n">
        <f aca="false">MOD(INT(E1201/3600),24)</f>
        <v>8</v>
      </c>
      <c r="AA1201" s="6" t="s">
        <v>2647</v>
      </c>
    </row>
    <row r="1202" customFormat="false" ht="15" hidden="false" customHeight="false" outlineLevel="0" collapsed="false">
      <c r="A1202" s="6" t="s">
        <v>2648</v>
      </c>
      <c r="B1202" s="6" t="s">
        <v>44</v>
      </c>
      <c r="C1202" s="6" t="s">
        <v>249</v>
      </c>
      <c r="D1202" s="6" t="s">
        <v>171</v>
      </c>
      <c r="E1202" s="6" t="n">
        <v>1785747037</v>
      </c>
      <c r="F1202" s="6" t="n">
        <v>1785747322</v>
      </c>
      <c r="G1202" s="6" t="n">
        <v>1785747090</v>
      </c>
      <c r="H1202" s="6" t="n">
        <v>1785750314</v>
      </c>
      <c r="J1202" s="6" t="n">
        <v>0</v>
      </c>
      <c r="K1202" s="6" t="n">
        <v>0</v>
      </c>
      <c r="L1202" s="9" t="n">
        <f aca="false">IF(AND(E1202&gt;=Scenario!$B$11,E1202&lt;Scenario!$B$12),1,0)</f>
        <v>1</v>
      </c>
      <c r="M1202" s="9" t="n">
        <f aca="false">IF(AND(L1202=1,ISNUMBER(F1202)),MAX(0,F1202-E1202)/60,"")</f>
        <v>4.75</v>
      </c>
      <c r="N1202" s="9" t="n">
        <f aca="false">IF(AND(L1202=1,ISNUMBER(G1202)),MAX(0,G1202-E1202)/60,"")</f>
        <v>0.883333333333333</v>
      </c>
      <c r="O1202" s="9" t="n">
        <f aca="false">IF(ISNUMBER(H1202),IF(AND(H1202&gt;=Scenario!$B$11,H1202&lt;Scenario!$B$12),1,0),0)</f>
        <v>1</v>
      </c>
      <c r="P1202" s="9" t="n">
        <f aca="false">IF(O1202=1,MAX(0,H1202-E1202)/60,"")</f>
        <v>54.6166666666667</v>
      </c>
      <c r="Q1202" s="9" t="n">
        <f aca="false">INDEX(Scenario!$B$18:$B$20,MATCH(B1202,Scenario!$A$18:$A$20,0))</f>
        <v>240</v>
      </c>
      <c r="R1202" s="9" t="n">
        <f aca="false">INDEX(Scenario!$C$18:$C$20,MATCH(B1202,Scenario!$A$18:$A$20,0))</f>
        <v>4320</v>
      </c>
      <c r="S1202" s="9" t="n">
        <f aca="false">IF(ISNUMBER(M1202),IF(M1202&lt;=Q1202,1,0),"")</f>
        <v>1</v>
      </c>
      <c r="T1202" s="9" t="n">
        <f aca="false">IF(ISNUMBER(P1202),IF(P1202&lt;=R1202,1,0),"")</f>
        <v>1</v>
      </c>
      <c r="U1202" s="9" t="n">
        <f aca="false">IF(E1202&gt;Scenario!$B$14,0,IF(OR(AND(ISNUMBER(H1202),H1202&lt;=Scenario!$B$14),AND(ISNUMBER(I1202),I1202&lt;=Scenario!$B$14)),0,1))</f>
        <v>0</v>
      </c>
      <c r="V1202" s="9" t="n">
        <f aca="false">IF(AND(U1202=1,(Scenario!$B$14-E1202)/60&gt;R1202),1,0)</f>
        <v>0</v>
      </c>
      <c r="W1202" s="9" t="n">
        <f aca="false">IF(OR(C1202=Scenario!$B$22,C1202=Scenario!$C$22),1,0)</f>
        <v>0</v>
      </c>
      <c r="X1202" s="9" t="n">
        <f aca="false">IF(ISNUMBER(I1202),1,0)</f>
        <v>0</v>
      </c>
      <c r="Y1202" s="9" t="n">
        <f aca="false">MOD(INT(E1202/86400)+3,7)</f>
        <v>0</v>
      </c>
      <c r="Z1202" s="9" t="n">
        <f aca="false">MOD(INT(E1202/3600),24)</f>
        <v>8</v>
      </c>
      <c r="AA1202" s="6" t="s">
        <v>2649</v>
      </c>
    </row>
    <row r="1203" customFormat="false" ht="15" hidden="false" customHeight="false" outlineLevel="0" collapsed="false">
      <c r="A1203" s="6" t="s">
        <v>2650</v>
      </c>
      <c r="B1203" s="6" t="s">
        <v>44</v>
      </c>
      <c r="C1203" s="6" t="s">
        <v>249</v>
      </c>
      <c r="D1203" s="6" t="s">
        <v>171</v>
      </c>
      <c r="E1203" s="6" t="n">
        <v>1785747061</v>
      </c>
      <c r="F1203" s="6" t="n">
        <v>1785747559</v>
      </c>
      <c r="G1203" s="6" t="n">
        <v>1785747363</v>
      </c>
      <c r="H1203" s="6" t="n">
        <v>1785749941</v>
      </c>
      <c r="J1203" s="6" t="n">
        <v>0</v>
      </c>
      <c r="K1203" s="6" t="n">
        <v>0</v>
      </c>
      <c r="L1203" s="9" t="n">
        <f aca="false">IF(AND(E1203&gt;=Scenario!$B$11,E1203&lt;Scenario!$B$12),1,0)</f>
        <v>1</v>
      </c>
      <c r="M1203" s="9" t="n">
        <f aca="false">IF(AND(L1203=1,ISNUMBER(F1203)),MAX(0,F1203-E1203)/60,"")</f>
        <v>8.3</v>
      </c>
      <c r="N1203" s="9" t="n">
        <f aca="false">IF(AND(L1203=1,ISNUMBER(G1203)),MAX(0,G1203-E1203)/60,"")</f>
        <v>5.03333333333333</v>
      </c>
      <c r="O1203" s="9" t="n">
        <f aca="false">IF(ISNUMBER(H1203),IF(AND(H1203&gt;=Scenario!$B$11,H1203&lt;Scenario!$B$12),1,0),0)</f>
        <v>1</v>
      </c>
      <c r="P1203" s="9" t="n">
        <f aca="false">IF(O1203=1,MAX(0,H1203-E1203)/60,"")</f>
        <v>48</v>
      </c>
      <c r="Q1203" s="9" t="n">
        <f aca="false">INDEX(Scenario!$B$18:$B$20,MATCH(B1203,Scenario!$A$18:$A$20,0))</f>
        <v>240</v>
      </c>
      <c r="R1203" s="9" t="n">
        <f aca="false">INDEX(Scenario!$C$18:$C$20,MATCH(B1203,Scenario!$A$18:$A$20,0))</f>
        <v>4320</v>
      </c>
      <c r="S1203" s="9" t="n">
        <f aca="false">IF(ISNUMBER(M1203),IF(M1203&lt;=Q1203,1,0),"")</f>
        <v>1</v>
      </c>
      <c r="T1203" s="9" t="n">
        <f aca="false">IF(ISNUMBER(P1203),IF(P1203&lt;=R1203,1,0),"")</f>
        <v>1</v>
      </c>
      <c r="U1203" s="9" t="n">
        <f aca="false">IF(E1203&gt;Scenario!$B$14,0,IF(OR(AND(ISNUMBER(H1203),H1203&lt;=Scenario!$B$14),AND(ISNUMBER(I1203),I1203&lt;=Scenario!$B$14)),0,1))</f>
        <v>0</v>
      </c>
      <c r="V1203" s="9" t="n">
        <f aca="false">IF(AND(U1203=1,(Scenario!$B$14-E1203)/60&gt;R1203),1,0)</f>
        <v>0</v>
      </c>
      <c r="W1203" s="9" t="n">
        <f aca="false">IF(OR(C1203=Scenario!$B$22,C1203=Scenario!$C$22),1,0)</f>
        <v>0</v>
      </c>
      <c r="X1203" s="9" t="n">
        <f aca="false">IF(ISNUMBER(I1203),1,0)</f>
        <v>0</v>
      </c>
      <c r="Y1203" s="9" t="n">
        <f aca="false">MOD(INT(E1203/86400)+3,7)</f>
        <v>0</v>
      </c>
      <c r="Z1203" s="9" t="n">
        <f aca="false">MOD(INT(E1203/3600),24)</f>
        <v>8</v>
      </c>
      <c r="AA1203" s="6" t="s">
        <v>2651</v>
      </c>
    </row>
    <row r="1204" customFormat="false" ht="15" hidden="false" customHeight="false" outlineLevel="0" collapsed="false">
      <c r="A1204" s="6" t="s">
        <v>2652</v>
      </c>
      <c r="B1204" s="6" t="s">
        <v>44</v>
      </c>
      <c r="C1204" s="6" t="s">
        <v>249</v>
      </c>
      <c r="D1204" s="6" t="s">
        <v>170</v>
      </c>
      <c r="E1204" s="6" t="n">
        <v>1785748428</v>
      </c>
      <c r="F1204" s="6" t="n">
        <v>1785748520</v>
      </c>
      <c r="G1204" s="6" t="n">
        <v>1785748459</v>
      </c>
      <c r="H1204" s="6" t="n">
        <v>1785749449</v>
      </c>
      <c r="J1204" s="6" t="n">
        <v>0</v>
      </c>
      <c r="K1204" s="6" t="n">
        <v>0</v>
      </c>
      <c r="L1204" s="9" t="n">
        <f aca="false">IF(AND(E1204&gt;=Scenario!$B$11,E1204&lt;Scenario!$B$12),1,0)</f>
        <v>1</v>
      </c>
      <c r="M1204" s="9" t="n">
        <f aca="false">IF(AND(L1204=1,ISNUMBER(F1204)),MAX(0,F1204-E1204)/60,"")</f>
        <v>1.53333333333333</v>
      </c>
      <c r="N1204" s="9" t="n">
        <f aca="false">IF(AND(L1204=1,ISNUMBER(G1204)),MAX(0,G1204-E1204)/60,"")</f>
        <v>0.516666666666667</v>
      </c>
      <c r="O1204" s="9" t="n">
        <f aca="false">IF(ISNUMBER(H1204),IF(AND(H1204&gt;=Scenario!$B$11,H1204&lt;Scenario!$B$12),1,0),0)</f>
        <v>1</v>
      </c>
      <c r="P1204" s="9" t="n">
        <f aca="false">IF(O1204=1,MAX(0,H1204-E1204)/60,"")</f>
        <v>17.0166666666667</v>
      </c>
      <c r="Q1204" s="9" t="n">
        <f aca="false">INDEX(Scenario!$B$18:$B$20,MATCH(B1204,Scenario!$A$18:$A$20,0))</f>
        <v>240</v>
      </c>
      <c r="R1204" s="9" t="n">
        <f aca="false">INDEX(Scenario!$C$18:$C$20,MATCH(B1204,Scenario!$A$18:$A$20,0))</f>
        <v>4320</v>
      </c>
      <c r="S1204" s="9" t="n">
        <f aca="false">IF(ISNUMBER(M1204),IF(M1204&lt;=Q1204,1,0),"")</f>
        <v>1</v>
      </c>
      <c r="T1204" s="9" t="n">
        <f aca="false">IF(ISNUMBER(P1204),IF(P1204&lt;=R1204,1,0),"")</f>
        <v>1</v>
      </c>
      <c r="U1204" s="9" t="n">
        <f aca="false">IF(E1204&gt;Scenario!$B$14,0,IF(OR(AND(ISNUMBER(H1204),H1204&lt;=Scenario!$B$14),AND(ISNUMBER(I1204),I1204&lt;=Scenario!$B$14)),0,1))</f>
        <v>0</v>
      </c>
      <c r="V1204" s="9" t="n">
        <f aca="false">IF(AND(U1204=1,(Scenario!$B$14-E1204)/60&gt;R1204),1,0)</f>
        <v>0</v>
      </c>
      <c r="W1204" s="9" t="n">
        <f aca="false">IF(OR(C1204=Scenario!$B$22,C1204=Scenario!$C$22),1,0)</f>
        <v>0</v>
      </c>
      <c r="X1204" s="9" t="n">
        <f aca="false">IF(ISNUMBER(I1204),1,0)</f>
        <v>0</v>
      </c>
      <c r="Y1204" s="9" t="n">
        <f aca="false">MOD(INT(E1204/86400)+3,7)</f>
        <v>0</v>
      </c>
      <c r="Z1204" s="9" t="n">
        <f aca="false">MOD(INT(E1204/3600),24)</f>
        <v>9</v>
      </c>
      <c r="AA1204" s="6" t="s">
        <v>2653</v>
      </c>
    </row>
    <row r="1205" customFormat="false" ht="15" hidden="false" customHeight="false" outlineLevel="0" collapsed="false">
      <c r="A1205" s="6" t="s">
        <v>2654</v>
      </c>
      <c r="B1205" s="6" t="s">
        <v>43</v>
      </c>
      <c r="C1205" s="6" t="s">
        <v>47</v>
      </c>
      <c r="D1205" s="6" t="s">
        <v>171</v>
      </c>
      <c r="E1205" s="6" t="n">
        <v>1785748743</v>
      </c>
      <c r="F1205" s="6" t="n">
        <v>1785749648</v>
      </c>
      <c r="G1205" s="6" t="n">
        <v>1785749457</v>
      </c>
      <c r="H1205" s="6" t="n">
        <v>1785753077</v>
      </c>
      <c r="J1205" s="6" t="n">
        <v>0</v>
      </c>
      <c r="K1205" s="6" t="n">
        <v>0</v>
      </c>
      <c r="L1205" s="9" t="n">
        <f aca="false">IF(AND(E1205&gt;=Scenario!$B$11,E1205&lt;Scenario!$B$12),1,0)</f>
        <v>1</v>
      </c>
      <c r="M1205" s="9" t="n">
        <f aca="false">IF(AND(L1205=1,ISNUMBER(F1205)),MAX(0,F1205-E1205)/60,"")</f>
        <v>15.0833333333333</v>
      </c>
      <c r="N1205" s="9" t="n">
        <f aca="false">IF(AND(L1205=1,ISNUMBER(G1205)),MAX(0,G1205-E1205)/60,"")</f>
        <v>11.9</v>
      </c>
      <c r="O1205" s="9" t="n">
        <f aca="false">IF(ISNUMBER(H1205),IF(AND(H1205&gt;=Scenario!$B$11,H1205&lt;Scenario!$B$12),1,0),0)</f>
        <v>1</v>
      </c>
      <c r="P1205" s="9" t="n">
        <f aca="false">IF(O1205=1,MAX(0,H1205-E1205)/60,"")</f>
        <v>72.2333333333333</v>
      </c>
      <c r="Q1205" s="9" t="n">
        <f aca="false">INDEX(Scenario!$B$18:$B$20,MATCH(B1205,Scenario!$A$18:$A$20,0))</f>
        <v>60</v>
      </c>
      <c r="R1205" s="9" t="n">
        <f aca="false">INDEX(Scenario!$C$18:$C$20,MATCH(B1205,Scenario!$A$18:$A$20,0))</f>
        <v>1440</v>
      </c>
      <c r="S1205" s="9" t="n">
        <f aca="false">IF(ISNUMBER(M1205),IF(M1205&lt;=Q1205,1,0),"")</f>
        <v>1</v>
      </c>
      <c r="T1205" s="9" t="n">
        <f aca="false">IF(ISNUMBER(P1205),IF(P1205&lt;=R1205,1,0),"")</f>
        <v>1</v>
      </c>
      <c r="U1205" s="9" t="n">
        <f aca="false">IF(E1205&gt;Scenario!$B$14,0,IF(OR(AND(ISNUMBER(H1205),H1205&lt;=Scenario!$B$14),AND(ISNUMBER(I1205),I1205&lt;=Scenario!$B$14)),0,1))</f>
        <v>0</v>
      </c>
      <c r="V1205" s="9" t="n">
        <f aca="false">IF(AND(U1205=1,(Scenario!$B$14-E1205)/60&gt;R1205),1,0)</f>
        <v>0</v>
      </c>
      <c r="W1205" s="9" t="n">
        <f aca="false">IF(OR(C1205=Scenario!$B$22,C1205=Scenario!$C$22),1,0)</f>
        <v>1</v>
      </c>
      <c r="X1205" s="9" t="n">
        <f aca="false">IF(ISNUMBER(I1205),1,0)</f>
        <v>0</v>
      </c>
      <c r="Y1205" s="9" t="n">
        <f aca="false">MOD(INT(E1205/86400)+3,7)</f>
        <v>0</v>
      </c>
      <c r="Z1205" s="9" t="n">
        <f aca="false">MOD(INT(E1205/3600),24)</f>
        <v>9</v>
      </c>
      <c r="AA1205" s="6" t="s">
        <v>2655</v>
      </c>
    </row>
    <row r="1206" customFormat="false" ht="15" hidden="false" customHeight="false" outlineLevel="0" collapsed="false">
      <c r="A1206" s="6" t="s">
        <v>2656</v>
      </c>
      <c r="B1206" s="6" t="s">
        <v>44</v>
      </c>
      <c r="C1206" s="6" t="s">
        <v>249</v>
      </c>
      <c r="D1206" s="6" t="s">
        <v>172</v>
      </c>
      <c r="E1206" s="6" t="n">
        <v>1785749021</v>
      </c>
      <c r="F1206" s="6" t="n">
        <v>1785749240</v>
      </c>
      <c r="G1206" s="6" t="n">
        <v>1785749046</v>
      </c>
      <c r="H1206" s="6" t="n">
        <v>1785752507</v>
      </c>
      <c r="J1206" s="6" t="n">
        <v>0</v>
      </c>
      <c r="K1206" s="6" t="n">
        <v>0</v>
      </c>
      <c r="L1206" s="9" t="n">
        <f aca="false">IF(AND(E1206&gt;=Scenario!$B$11,E1206&lt;Scenario!$B$12),1,0)</f>
        <v>1</v>
      </c>
      <c r="M1206" s="9" t="n">
        <f aca="false">IF(AND(L1206=1,ISNUMBER(F1206)),MAX(0,F1206-E1206)/60,"")</f>
        <v>3.65</v>
      </c>
      <c r="N1206" s="9" t="n">
        <f aca="false">IF(AND(L1206=1,ISNUMBER(G1206)),MAX(0,G1206-E1206)/60,"")</f>
        <v>0.416666666666667</v>
      </c>
      <c r="O1206" s="9" t="n">
        <f aca="false">IF(ISNUMBER(H1206),IF(AND(H1206&gt;=Scenario!$B$11,H1206&lt;Scenario!$B$12),1,0),0)</f>
        <v>1</v>
      </c>
      <c r="P1206" s="9" t="n">
        <f aca="false">IF(O1206=1,MAX(0,H1206-E1206)/60,"")</f>
        <v>58.1</v>
      </c>
      <c r="Q1206" s="9" t="n">
        <f aca="false">INDEX(Scenario!$B$18:$B$20,MATCH(B1206,Scenario!$A$18:$A$20,0))</f>
        <v>240</v>
      </c>
      <c r="R1206" s="9" t="n">
        <f aca="false">INDEX(Scenario!$C$18:$C$20,MATCH(B1206,Scenario!$A$18:$A$20,0))</f>
        <v>4320</v>
      </c>
      <c r="S1206" s="9" t="n">
        <f aca="false">IF(ISNUMBER(M1206),IF(M1206&lt;=Q1206,1,0),"")</f>
        <v>1</v>
      </c>
      <c r="T1206" s="9" t="n">
        <f aca="false">IF(ISNUMBER(P1206),IF(P1206&lt;=R1206,1,0),"")</f>
        <v>1</v>
      </c>
      <c r="U1206" s="9" t="n">
        <f aca="false">IF(E1206&gt;Scenario!$B$14,0,IF(OR(AND(ISNUMBER(H1206),H1206&lt;=Scenario!$B$14),AND(ISNUMBER(I1206),I1206&lt;=Scenario!$B$14)),0,1))</f>
        <v>0</v>
      </c>
      <c r="V1206" s="9" t="n">
        <f aca="false">IF(AND(U1206=1,(Scenario!$B$14-E1206)/60&gt;R1206),1,0)</f>
        <v>0</v>
      </c>
      <c r="W1206" s="9" t="n">
        <f aca="false">IF(OR(C1206=Scenario!$B$22,C1206=Scenario!$C$22),1,0)</f>
        <v>0</v>
      </c>
      <c r="X1206" s="9" t="n">
        <f aca="false">IF(ISNUMBER(I1206),1,0)</f>
        <v>0</v>
      </c>
      <c r="Y1206" s="9" t="n">
        <f aca="false">MOD(INT(E1206/86400)+3,7)</f>
        <v>0</v>
      </c>
      <c r="Z1206" s="9" t="n">
        <f aca="false">MOD(INT(E1206/3600),24)</f>
        <v>9</v>
      </c>
      <c r="AA1206" s="6" t="s">
        <v>2657</v>
      </c>
    </row>
    <row r="1207" customFormat="false" ht="15" hidden="false" customHeight="false" outlineLevel="0" collapsed="false">
      <c r="A1207" s="6" t="s">
        <v>2658</v>
      </c>
      <c r="B1207" s="6" t="s">
        <v>44</v>
      </c>
      <c r="C1207" s="6" t="s">
        <v>249</v>
      </c>
      <c r="D1207" s="6" t="s">
        <v>171</v>
      </c>
      <c r="E1207" s="6" t="n">
        <v>1785749129</v>
      </c>
      <c r="F1207" s="6" t="n">
        <v>1785749641</v>
      </c>
      <c r="G1207" s="6" t="n">
        <v>1785749472</v>
      </c>
      <c r="H1207" s="6" t="n">
        <v>1785754521</v>
      </c>
      <c r="J1207" s="6" t="n">
        <v>0</v>
      </c>
      <c r="K1207" s="6" t="n">
        <v>0</v>
      </c>
      <c r="L1207" s="9" t="n">
        <f aca="false">IF(AND(E1207&gt;=Scenario!$B$11,E1207&lt;Scenario!$B$12),1,0)</f>
        <v>1</v>
      </c>
      <c r="M1207" s="9" t="n">
        <f aca="false">IF(AND(L1207=1,ISNUMBER(F1207)),MAX(0,F1207-E1207)/60,"")</f>
        <v>8.53333333333333</v>
      </c>
      <c r="N1207" s="9" t="n">
        <f aca="false">IF(AND(L1207=1,ISNUMBER(G1207)),MAX(0,G1207-E1207)/60,"")</f>
        <v>5.71666666666667</v>
      </c>
      <c r="O1207" s="9" t="n">
        <f aca="false">IF(ISNUMBER(H1207),IF(AND(H1207&gt;=Scenario!$B$11,H1207&lt;Scenario!$B$12),1,0),0)</f>
        <v>1</v>
      </c>
      <c r="P1207" s="9" t="n">
        <f aca="false">IF(O1207=1,MAX(0,H1207-E1207)/60,"")</f>
        <v>89.8666666666667</v>
      </c>
      <c r="Q1207" s="9" t="n">
        <f aca="false">INDEX(Scenario!$B$18:$B$20,MATCH(B1207,Scenario!$A$18:$A$20,0))</f>
        <v>240</v>
      </c>
      <c r="R1207" s="9" t="n">
        <f aca="false">INDEX(Scenario!$C$18:$C$20,MATCH(B1207,Scenario!$A$18:$A$20,0))</f>
        <v>4320</v>
      </c>
      <c r="S1207" s="9" t="n">
        <f aca="false">IF(ISNUMBER(M1207),IF(M1207&lt;=Q1207,1,0),"")</f>
        <v>1</v>
      </c>
      <c r="T1207" s="9" t="n">
        <f aca="false">IF(ISNUMBER(P1207),IF(P1207&lt;=R1207,1,0),"")</f>
        <v>1</v>
      </c>
      <c r="U1207" s="9" t="n">
        <f aca="false">IF(E1207&gt;Scenario!$B$14,0,IF(OR(AND(ISNUMBER(H1207),H1207&lt;=Scenario!$B$14),AND(ISNUMBER(I1207),I1207&lt;=Scenario!$B$14)),0,1))</f>
        <v>0</v>
      </c>
      <c r="V1207" s="9" t="n">
        <f aca="false">IF(AND(U1207=1,(Scenario!$B$14-E1207)/60&gt;R1207),1,0)</f>
        <v>0</v>
      </c>
      <c r="W1207" s="9" t="n">
        <f aca="false">IF(OR(C1207=Scenario!$B$22,C1207=Scenario!$C$22),1,0)</f>
        <v>0</v>
      </c>
      <c r="X1207" s="9" t="n">
        <f aca="false">IF(ISNUMBER(I1207),1,0)</f>
        <v>0</v>
      </c>
      <c r="Y1207" s="9" t="n">
        <f aca="false">MOD(INT(E1207/86400)+3,7)</f>
        <v>0</v>
      </c>
      <c r="Z1207" s="9" t="n">
        <f aca="false">MOD(INT(E1207/3600),24)</f>
        <v>9</v>
      </c>
      <c r="AA1207" s="6" t="s">
        <v>2659</v>
      </c>
    </row>
    <row r="1208" customFormat="false" ht="15" hidden="false" customHeight="false" outlineLevel="0" collapsed="false">
      <c r="A1208" s="6" t="s">
        <v>2660</v>
      </c>
      <c r="B1208" s="6" t="s">
        <v>44</v>
      </c>
      <c r="C1208" s="6" t="s">
        <v>249</v>
      </c>
      <c r="D1208" s="6" t="s">
        <v>170</v>
      </c>
      <c r="E1208" s="6" t="n">
        <v>1785751079</v>
      </c>
      <c r="F1208" s="6" t="n">
        <v>1785753262</v>
      </c>
      <c r="G1208" s="6" t="n">
        <v>1785753126</v>
      </c>
      <c r="H1208" s="6" t="n">
        <v>1785754790</v>
      </c>
      <c r="J1208" s="6" t="n">
        <v>0</v>
      </c>
      <c r="K1208" s="6" t="n">
        <v>0</v>
      </c>
      <c r="L1208" s="9" t="n">
        <f aca="false">IF(AND(E1208&gt;=Scenario!$B$11,E1208&lt;Scenario!$B$12),1,0)</f>
        <v>1</v>
      </c>
      <c r="M1208" s="9" t="n">
        <f aca="false">IF(AND(L1208=1,ISNUMBER(F1208)),MAX(0,F1208-E1208)/60,"")</f>
        <v>36.3833333333333</v>
      </c>
      <c r="N1208" s="9" t="n">
        <f aca="false">IF(AND(L1208=1,ISNUMBER(G1208)),MAX(0,G1208-E1208)/60,"")</f>
        <v>34.1166666666667</v>
      </c>
      <c r="O1208" s="9" t="n">
        <f aca="false">IF(ISNUMBER(H1208),IF(AND(H1208&gt;=Scenario!$B$11,H1208&lt;Scenario!$B$12),1,0),0)</f>
        <v>1</v>
      </c>
      <c r="P1208" s="9" t="n">
        <f aca="false">IF(O1208=1,MAX(0,H1208-E1208)/60,"")</f>
        <v>61.85</v>
      </c>
      <c r="Q1208" s="9" t="n">
        <f aca="false">INDEX(Scenario!$B$18:$B$20,MATCH(B1208,Scenario!$A$18:$A$20,0))</f>
        <v>240</v>
      </c>
      <c r="R1208" s="9" t="n">
        <f aca="false">INDEX(Scenario!$C$18:$C$20,MATCH(B1208,Scenario!$A$18:$A$20,0))</f>
        <v>4320</v>
      </c>
      <c r="S1208" s="9" t="n">
        <f aca="false">IF(ISNUMBER(M1208),IF(M1208&lt;=Q1208,1,0),"")</f>
        <v>1</v>
      </c>
      <c r="T1208" s="9" t="n">
        <f aca="false">IF(ISNUMBER(P1208),IF(P1208&lt;=R1208,1,0),"")</f>
        <v>1</v>
      </c>
      <c r="U1208" s="9" t="n">
        <f aca="false">IF(E1208&gt;Scenario!$B$14,0,IF(OR(AND(ISNUMBER(H1208),H1208&lt;=Scenario!$B$14),AND(ISNUMBER(I1208),I1208&lt;=Scenario!$B$14)),0,1))</f>
        <v>0</v>
      </c>
      <c r="V1208" s="9" t="n">
        <f aca="false">IF(AND(U1208=1,(Scenario!$B$14-E1208)/60&gt;R1208),1,0)</f>
        <v>0</v>
      </c>
      <c r="W1208" s="9" t="n">
        <f aca="false">IF(OR(C1208=Scenario!$B$22,C1208=Scenario!$C$22),1,0)</f>
        <v>0</v>
      </c>
      <c r="X1208" s="9" t="n">
        <f aca="false">IF(ISNUMBER(I1208),1,0)</f>
        <v>0</v>
      </c>
      <c r="Y1208" s="9" t="n">
        <f aca="false">MOD(INT(E1208/86400)+3,7)</f>
        <v>0</v>
      </c>
      <c r="Z1208" s="9" t="n">
        <f aca="false">MOD(INT(E1208/3600),24)</f>
        <v>9</v>
      </c>
      <c r="AA1208" s="6" t="s">
        <v>2661</v>
      </c>
    </row>
    <row r="1209" customFormat="false" ht="15" hidden="false" customHeight="false" outlineLevel="0" collapsed="false">
      <c r="A1209" s="6" t="s">
        <v>2662</v>
      </c>
      <c r="B1209" s="6" t="s">
        <v>43</v>
      </c>
      <c r="C1209" s="6" t="s">
        <v>249</v>
      </c>
      <c r="D1209" s="6" t="s">
        <v>172</v>
      </c>
      <c r="E1209" s="6" t="n">
        <v>1785751083</v>
      </c>
      <c r="F1209" s="6" t="n">
        <v>1785751196</v>
      </c>
      <c r="G1209" s="6" t="n">
        <v>1785751109</v>
      </c>
      <c r="H1209" s="6" t="n">
        <v>1785753684</v>
      </c>
      <c r="J1209" s="6" t="n">
        <v>0</v>
      </c>
      <c r="K1209" s="6" t="n">
        <v>0</v>
      </c>
      <c r="L1209" s="9" t="n">
        <f aca="false">IF(AND(E1209&gt;=Scenario!$B$11,E1209&lt;Scenario!$B$12),1,0)</f>
        <v>1</v>
      </c>
      <c r="M1209" s="9" t="n">
        <f aca="false">IF(AND(L1209=1,ISNUMBER(F1209)),MAX(0,F1209-E1209)/60,"")</f>
        <v>1.88333333333333</v>
      </c>
      <c r="N1209" s="9" t="n">
        <f aca="false">IF(AND(L1209=1,ISNUMBER(G1209)),MAX(0,G1209-E1209)/60,"")</f>
        <v>0.433333333333333</v>
      </c>
      <c r="O1209" s="9" t="n">
        <f aca="false">IF(ISNUMBER(H1209),IF(AND(H1209&gt;=Scenario!$B$11,H1209&lt;Scenario!$B$12),1,0),0)</f>
        <v>1</v>
      </c>
      <c r="P1209" s="9" t="n">
        <f aca="false">IF(O1209=1,MAX(0,H1209-E1209)/60,"")</f>
        <v>43.35</v>
      </c>
      <c r="Q1209" s="9" t="n">
        <f aca="false">INDEX(Scenario!$B$18:$B$20,MATCH(B1209,Scenario!$A$18:$A$20,0))</f>
        <v>60</v>
      </c>
      <c r="R1209" s="9" t="n">
        <f aca="false">INDEX(Scenario!$C$18:$C$20,MATCH(B1209,Scenario!$A$18:$A$20,0))</f>
        <v>1440</v>
      </c>
      <c r="S1209" s="9" t="n">
        <f aca="false">IF(ISNUMBER(M1209),IF(M1209&lt;=Q1209,1,0),"")</f>
        <v>1</v>
      </c>
      <c r="T1209" s="9" t="n">
        <f aca="false">IF(ISNUMBER(P1209),IF(P1209&lt;=R1209,1,0),"")</f>
        <v>1</v>
      </c>
      <c r="U1209" s="9" t="n">
        <f aca="false">IF(E1209&gt;Scenario!$B$14,0,IF(OR(AND(ISNUMBER(H1209),H1209&lt;=Scenario!$B$14),AND(ISNUMBER(I1209),I1209&lt;=Scenario!$B$14)),0,1))</f>
        <v>0</v>
      </c>
      <c r="V1209" s="9" t="n">
        <f aca="false">IF(AND(U1209=1,(Scenario!$B$14-E1209)/60&gt;R1209),1,0)</f>
        <v>0</v>
      </c>
      <c r="W1209" s="9" t="n">
        <f aca="false">IF(OR(C1209=Scenario!$B$22,C1209=Scenario!$C$22),1,0)</f>
        <v>0</v>
      </c>
      <c r="X1209" s="9" t="n">
        <f aca="false">IF(ISNUMBER(I1209),1,0)</f>
        <v>0</v>
      </c>
      <c r="Y1209" s="9" t="n">
        <f aca="false">MOD(INT(E1209/86400)+3,7)</f>
        <v>0</v>
      </c>
      <c r="Z1209" s="9" t="n">
        <f aca="false">MOD(INT(E1209/3600),24)</f>
        <v>9</v>
      </c>
      <c r="AA1209" s="6" t="s">
        <v>2663</v>
      </c>
    </row>
    <row r="1210" customFormat="false" ht="15" hidden="false" customHeight="false" outlineLevel="0" collapsed="false">
      <c r="A1210" s="6" t="s">
        <v>2664</v>
      </c>
      <c r="B1210" s="6" t="s">
        <v>43</v>
      </c>
      <c r="C1210" s="6" t="s">
        <v>46</v>
      </c>
      <c r="D1210" s="6" t="s">
        <v>170</v>
      </c>
      <c r="E1210" s="6" t="n">
        <v>1785751560</v>
      </c>
      <c r="I1210" s="6" t="n">
        <v>1785751734</v>
      </c>
      <c r="J1210" s="6" t="n">
        <v>0</v>
      </c>
      <c r="K1210" s="6" t="n">
        <v>0</v>
      </c>
      <c r="L1210" s="9" t="n">
        <f aca="false">IF(AND(E1210&gt;=Scenario!$B$11,E1210&lt;Scenario!$B$12),1,0)</f>
        <v>1</v>
      </c>
      <c r="M1210" s="0" t="str">
        <f aca="false">IF(AND(L1210=1,ISNUMBER(F1210)),MAX(0,F1210-E1210)/60,"")</f>
        <v/>
      </c>
      <c r="N1210" s="0" t="str">
        <f aca="false">IF(AND(L1210=1,ISNUMBER(G1210)),MAX(0,G1210-E1210)/60,"")</f>
        <v/>
      </c>
      <c r="O1210" s="9" t="n">
        <f aca="false">IF(ISNUMBER(H1210),IF(AND(H1210&gt;=Scenario!$B$11,H1210&lt;Scenario!$B$12),1,0),0)</f>
        <v>0</v>
      </c>
      <c r="P1210" s="0" t="str">
        <f aca="false">IF(O1210=1,MAX(0,H1210-E1210)/60,"")</f>
        <v/>
      </c>
      <c r="Q1210" s="9" t="n">
        <f aca="false">INDEX(Scenario!$B$18:$B$20,MATCH(B1210,Scenario!$A$18:$A$20,0))</f>
        <v>60</v>
      </c>
      <c r="R1210" s="9" t="n">
        <f aca="false">INDEX(Scenario!$C$18:$C$20,MATCH(B1210,Scenario!$A$18:$A$20,0))</f>
        <v>1440</v>
      </c>
      <c r="S1210" s="0" t="str">
        <f aca="false">IF(ISNUMBER(M1210),IF(M1210&lt;=Q1210,1,0),"")</f>
        <v/>
      </c>
      <c r="T1210" s="0" t="str">
        <f aca="false">IF(ISNUMBER(P1210),IF(P1210&lt;=R1210,1,0),"")</f>
        <v/>
      </c>
      <c r="U1210" s="9" t="n">
        <f aca="false">IF(E1210&gt;Scenario!$B$14,0,IF(OR(AND(ISNUMBER(H1210),H1210&lt;=Scenario!$B$14),AND(ISNUMBER(I1210),I1210&lt;=Scenario!$B$14)),0,1))</f>
        <v>0</v>
      </c>
      <c r="V1210" s="9" t="n">
        <f aca="false">IF(AND(U1210=1,(Scenario!$B$14-E1210)/60&gt;R1210),1,0)</f>
        <v>0</v>
      </c>
      <c r="W1210" s="9" t="n">
        <f aca="false">IF(OR(C1210=Scenario!$B$22,C1210=Scenario!$C$22),1,0)</f>
        <v>1</v>
      </c>
      <c r="X1210" s="9" t="n">
        <f aca="false">IF(ISNUMBER(I1210),1,0)</f>
        <v>1</v>
      </c>
      <c r="Y1210" s="9" t="n">
        <f aca="false">MOD(INT(E1210/86400)+3,7)</f>
        <v>0</v>
      </c>
      <c r="Z1210" s="9" t="n">
        <f aca="false">MOD(INT(E1210/3600),24)</f>
        <v>10</v>
      </c>
      <c r="AA1210" s="6" t="s">
        <v>2665</v>
      </c>
    </row>
    <row r="1211" customFormat="false" ht="15" hidden="false" customHeight="false" outlineLevel="0" collapsed="false">
      <c r="A1211" s="6" t="s">
        <v>2666</v>
      </c>
      <c r="B1211" s="6" t="s">
        <v>44</v>
      </c>
      <c r="C1211" s="6" t="s">
        <v>249</v>
      </c>
      <c r="D1211" s="6" t="s">
        <v>171</v>
      </c>
      <c r="E1211" s="6" t="n">
        <v>1785751886</v>
      </c>
      <c r="F1211" s="6" t="n">
        <v>1785751975</v>
      </c>
      <c r="G1211" s="6" t="n">
        <v>1785751904</v>
      </c>
      <c r="H1211" s="6" t="n">
        <v>1785756165</v>
      </c>
      <c r="J1211" s="6" t="n">
        <v>0</v>
      </c>
      <c r="K1211" s="6" t="n">
        <v>0</v>
      </c>
      <c r="L1211" s="9" t="n">
        <f aca="false">IF(AND(E1211&gt;=Scenario!$B$11,E1211&lt;Scenario!$B$12),1,0)</f>
        <v>1</v>
      </c>
      <c r="M1211" s="9" t="n">
        <f aca="false">IF(AND(L1211=1,ISNUMBER(F1211)),MAX(0,F1211-E1211)/60,"")</f>
        <v>1.48333333333333</v>
      </c>
      <c r="N1211" s="9" t="n">
        <f aca="false">IF(AND(L1211=1,ISNUMBER(G1211)),MAX(0,G1211-E1211)/60,"")</f>
        <v>0.3</v>
      </c>
      <c r="O1211" s="9" t="n">
        <f aca="false">IF(ISNUMBER(H1211),IF(AND(H1211&gt;=Scenario!$B$11,H1211&lt;Scenario!$B$12),1,0),0)</f>
        <v>1</v>
      </c>
      <c r="P1211" s="9" t="n">
        <f aca="false">IF(O1211=1,MAX(0,H1211-E1211)/60,"")</f>
        <v>71.3166666666667</v>
      </c>
      <c r="Q1211" s="9" t="n">
        <f aca="false">INDEX(Scenario!$B$18:$B$20,MATCH(B1211,Scenario!$A$18:$A$20,0))</f>
        <v>240</v>
      </c>
      <c r="R1211" s="9" t="n">
        <f aca="false">INDEX(Scenario!$C$18:$C$20,MATCH(B1211,Scenario!$A$18:$A$20,0))</f>
        <v>4320</v>
      </c>
      <c r="S1211" s="9" t="n">
        <f aca="false">IF(ISNUMBER(M1211),IF(M1211&lt;=Q1211,1,0),"")</f>
        <v>1</v>
      </c>
      <c r="T1211" s="9" t="n">
        <f aca="false">IF(ISNUMBER(P1211),IF(P1211&lt;=R1211,1,0),"")</f>
        <v>1</v>
      </c>
      <c r="U1211" s="9" t="n">
        <f aca="false">IF(E1211&gt;Scenario!$B$14,0,IF(OR(AND(ISNUMBER(H1211),H1211&lt;=Scenario!$B$14),AND(ISNUMBER(I1211),I1211&lt;=Scenario!$B$14)),0,1))</f>
        <v>0</v>
      </c>
      <c r="V1211" s="9" t="n">
        <f aca="false">IF(AND(U1211=1,(Scenario!$B$14-E1211)/60&gt;R1211),1,0)</f>
        <v>0</v>
      </c>
      <c r="W1211" s="9" t="n">
        <f aca="false">IF(OR(C1211=Scenario!$B$22,C1211=Scenario!$C$22),1,0)</f>
        <v>0</v>
      </c>
      <c r="X1211" s="9" t="n">
        <f aca="false">IF(ISNUMBER(I1211),1,0)</f>
        <v>0</v>
      </c>
      <c r="Y1211" s="9" t="n">
        <f aca="false">MOD(INT(E1211/86400)+3,7)</f>
        <v>0</v>
      </c>
      <c r="Z1211" s="9" t="n">
        <f aca="false">MOD(INT(E1211/3600),24)</f>
        <v>10</v>
      </c>
      <c r="AA1211" s="6" t="s">
        <v>2667</v>
      </c>
    </row>
    <row r="1212" customFormat="false" ht="15" hidden="false" customHeight="false" outlineLevel="0" collapsed="false">
      <c r="A1212" s="6" t="s">
        <v>2668</v>
      </c>
      <c r="B1212" s="6" t="s">
        <v>44</v>
      </c>
      <c r="C1212" s="6" t="s">
        <v>46</v>
      </c>
      <c r="D1212" s="6" t="s">
        <v>170</v>
      </c>
      <c r="E1212" s="6" t="n">
        <v>1785752016</v>
      </c>
      <c r="F1212" s="6" t="n">
        <v>1785754787</v>
      </c>
      <c r="G1212" s="6" t="n">
        <v>1785754552</v>
      </c>
      <c r="H1212" s="6" t="n">
        <v>1785755336</v>
      </c>
      <c r="J1212" s="6" t="n">
        <v>0</v>
      </c>
      <c r="K1212" s="6" t="n">
        <v>0</v>
      </c>
      <c r="L1212" s="9" t="n">
        <f aca="false">IF(AND(E1212&gt;=Scenario!$B$11,E1212&lt;Scenario!$B$12),1,0)</f>
        <v>1</v>
      </c>
      <c r="M1212" s="9" t="n">
        <f aca="false">IF(AND(L1212=1,ISNUMBER(F1212)),MAX(0,F1212-E1212)/60,"")</f>
        <v>46.1833333333333</v>
      </c>
      <c r="N1212" s="9" t="n">
        <f aca="false">IF(AND(L1212=1,ISNUMBER(G1212)),MAX(0,G1212-E1212)/60,"")</f>
        <v>42.2666666666667</v>
      </c>
      <c r="O1212" s="9" t="n">
        <f aca="false">IF(ISNUMBER(H1212),IF(AND(H1212&gt;=Scenario!$B$11,H1212&lt;Scenario!$B$12),1,0),0)</f>
        <v>1</v>
      </c>
      <c r="P1212" s="9" t="n">
        <f aca="false">IF(O1212=1,MAX(0,H1212-E1212)/60,"")</f>
        <v>55.3333333333333</v>
      </c>
      <c r="Q1212" s="9" t="n">
        <f aca="false">INDEX(Scenario!$B$18:$B$20,MATCH(B1212,Scenario!$A$18:$A$20,0))</f>
        <v>240</v>
      </c>
      <c r="R1212" s="9" t="n">
        <f aca="false">INDEX(Scenario!$C$18:$C$20,MATCH(B1212,Scenario!$A$18:$A$20,0))</f>
        <v>4320</v>
      </c>
      <c r="S1212" s="9" t="n">
        <f aca="false">IF(ISNUMBER(M1212),IF(M1212&lt;=Q1212,1,0),"")</f>
        <v>1</v>
      </c>
      <c r="T1212" s="9" t="n">
        <f aca="false">IF(ISNUMBER(P1212),IF(P1212&lt;=R1212,1,0),"")</f>
        <v>1</v>
      </c>
      <c r="U1212" s="9" t="n">
        <f aca="false">IF(E1212&gt;Scenario!$B$14,0,IF(OR(AND(ISNUMBER(H1212),H1212&lt;=Scenario!$B$14),AND(ISNUMBER(I1212),I1212&lt;=Scenario!$B$14)),0,1))</f>
        <v>0</v>
      </c>
      <c r="V1212" s="9" t="n">
        <f aca="false">IF(AND(U1212=1,(Scenario!$B$14-E1212)/60&gt;R1212),1,0)</f>
        <v>0</v>
      </c>
      <c r="W1212" s="9" t="n">
        <f aca="false">IF(OR(C1212=Scenario!$B$22,C1212=Scenario!$C$22),1,0)</f>
        <v>1</v>
      </c>
      <c r="X1212" s="9" t="n">
        <f aca="false">IF(ISNUMBER(I1212),1,0)</f>
        <v>0</v>
      </c>
      <c r="Y1212" s="9" t="n">
        <f aca="false">MOD(INT(E1212/86400)+3,7)</f>
        <v>0</v>
      </c>
      <c r="Z1212" s="9" t="n">
        <f aca="false">MOD(INT(E1212/3600),24)</f>
        <v>10</v>
      </c>
      <c r="AA1212" s="6" t="s">
        <v>2669</v>
      </c>
    </row>
    <row r="1213" customFormat="false" ht="15" hidden="false" customHeight="false" outlineLevel="0" collapsed="false">
      <c r="A1213" s="6" t="s">
        <v>2670</v>
      </c>
      <c r="B1213" s="6" t="s">
        <v>44</v>
      </c>
      <c r="C1213" s="6" t="s">
        <v>249</v>
      </c>
      <c r="D1213" s="6" t="s">
        <v>171</v>
      </c>
      <c r="E1213" s="6" t="n">
        <v>1785752257</v>
      </c>
      <c r="F1213" s="6" t="n">
        <v>1785754916</v>
      </c>
      <c r="G1213" s="6" t="n">
        <v>1785754839</v>
      </c>
      <c r="H1213" s="6" t="n">
        <v>1785757715</v>
      </c>
      <c r="J1213" s="6" t="n">
        <v>0</v>
      </c>
      <c r="K1213" s="6" t="n">
        <v>0</v>
      </c>
      <c r="L1213" s="9" t="n">
        <f aca="false">IF(AND(E1213&gt;=Scenario!$B$11,E1213&lt;Scenario!$B$12),1,0)</f>
        <v>1</v>
      </c>
      <c r="M1213" s="9" t="n">
        <f aca="false">IF(AND(L1213=1,ISNUMBER(F1213)),MAX(0,F1213-E1213)/60,"")</f>
        <v>44.3166666666667</v>
      </c>
      <c r="N1213" s="9" t="n">
        <f aca="false">IF(AND(L1213=1,ISNUMBER(G1213)),MAX(0,G1213-E1213)/60,"")</f>
        <v>43.0333333333333</v>
      </c>
      <c r="O1213" s="9" t="n">
        <f aca="false">IF(ISNUMBER(H1213),IF(AND(H1213&gt;=Scenario!$B$11,H1213&lt;Scenario!$B$12),1,0),0)</f>
        <v>1</v>
      </c>
      <c r="P1213" s="9" t="n">
        <f aca="false">IF(O1213=1,MAX(0,H1213-E1213)/60,"")</f>
        <v>90.9666666666667</v>
      </c>
      <c r="Q1213" s="9" t="n">
        <f aca="false">INDEX(Scenario!$B$18:$B$20,MATCH(B1213,Scenario!$A$18:$A$20,0))</f>
        <v>240</v>
      </c>
      <c r="R1213" s="9" t="n">
        <f aca="false">INDEX(Scenario!$C$18:$C$20,MATCH(B1213,Scenario!$A$18:$A$20,0))</f>
        <v>4320</v>
      </c>
      <c r="S1213" s="9" t="n">
        <f aca="false">IF(ISNUMBER(M1213),IF(M1213&lt;=Q1213,1,0),"")</f>
        <v>1</v>
      </c>
      <c r="T1213" s="9" t="n">
        <f aca="false">IF(ISNUMBER(P1213),IF(P1213&lt;=R1213,1,0),"")</f>
        <v>1</v>
      </c>
      <c r="U1213" s="9" t="n">
        <f aca="false">IF(E1213&gt;Scenario!$B$14,0,IF(OR(AND(ISNUMBER(H1213),H1213&lt;=Scenario!$B$14),AND(ISNUMBER(I1213),I1213&lt;=Scenario!$B$14)),0,1))</f>
        <v>0</v>
      </c>
      <c r="V1213" s="9" t="n">
        <f aca="false">IF(AND(U1213=1,(Scenario!$B$14-E1213)/60&gt;R1213),1,0)</f>
        <v>0</v>
      </c>
      <c r="W1213" s="9" t="n">
        <f aca="false">IF(OR(C1213=Scenario!$B$22,C1213=Scenario!$C$22),1,0)</f>
        <v>0</v>
      </c>
      <c r="X1213" s="9" t="n">
        <f aca="false">IF(ISNUMBER(I1213),1,0)</f>
        <v>0</v>
      </c>
      <c r="Y1213" s="9" t="n">
        <f aca="false">MOD(INT(E1213/86400)+3,7)</f>
        <v>0</v>
      </c>
      <c r="Z1213" s="9" t="n">
        <f aca="false">MOD(INT(E1213/3600),24)</f>
        <v>10</v>
      </c>
      <c r="AA1213" s="6" t="s">
        <v>2671</v>
      </c>
    </row>
    <row r="1214" customFormat="false" ht="15" hidden="false" customHeight="false" outlineLevel="0" collapsed="false">
      <c r="A1214" s="6" t="s">
        <v>2672</v>
      </c>
      <c r="B1214" s="6" t="s">
        <v>44</v>
      </c>
      <c r="C1214" s="6" t="s">
        <v>46</v>
      </c>
      <c r="D1214" s="6" t="s">
        <v>172</v>
      </c>
      <c r="E1214" s="6" t="n">
        <v>1785753457</v>
      </c>
      <c r="F1214" s="6" t="n">
        <v>1785753541</v>
      </c>
      <c r="G1214" s="6" t="n">
        <v>1785753471</v>
      </c>
      <c r="H1214" s="6" t="n">
        <v>1785755684</v>
      </c>
      <c r="J1214" s="6" t="n">
        <v>0</v>
      </c>
      <c r="K1214" s="6" t="n">
        <v>0</v>
      </c>
      <c r="L1214" s="9" t="n">
        <f aca="false">IF(AND(E1214&gt;=Scenario!$B$11,E1214&lt;Scenario!$B$12),1,0)</f>
        <v>1</v>
      </c>
      <c r="M1214" s="9" t="n">
        <f aca="false">IF(AND(L1214=1,ISNUMBER(F1214)),MAX(0,F1214-E1214)/60,"")</f>
        <v>1.4</v>
      </c>
      <c r="N1214" s="9" t="n">
        <f aca="false">IF(AND(L1214=1,ISNUMBER(G1214)),MAX(0,G1214-E1214)/60,"")</f>
        <v>0.233333333333333</v>
      </c>
      <c r="O1214" s="9" t="n">
        <f aca="false">IF(ISNUMBER(H1214),IF(AND(H1214&gt;=Scenario!$B$11,H1214&lt;Scenario!$B$12),1,0),0)</f>
        <v>1</v>
      </c>
      <c r="P1214" s="9" t="n">
        <f aca="false">IF(O1214=1,MAX(0,H1214-E1214)/60,"")</f>
        <v>37.1166666666667</v>
      </c>
      <c r="Q1214" s="9" t="n">
        <f aca="false">INDEX(Scenario!$B$18:$B$20,MATCH(B1214,Scenario!$A$18:$A$20,0))</f>
        <v>240</v>
      </c>
      <c r="R1214" s="9" t="n">
        <f aca="false">INDEX(Scenario!$C$18:$C$20,MATCH(B1214,Scenario!$A$18:$A$20,0))</f>
        <v>4320</v>
      </c>
      <c r="S1214" s="9" t="n">
        <f aca="false">IF(ISNUMBER(M1214),IF(M1214&lt;=Q1214,1,0),"")</f>
        <v>1</v>
      </c>
      <c r="T1214" s="9" t="n">
        <f aca="false">IF(ISNUMBER(P1214),IF(P1214&lt;=R1214,1,0),"")</f>
        <v>1</v>
      </c>
      <c r="U1214" s="9" t="n">
        <f aca="false">IF(E1214&gt;Scenario!$B$14,0,IF(OR(AND(ISNUMBER(H1214),H1214&lt;=Scenario!$B$14),AND(ISNUMBER(I1214),I1214&lt;=Scenario!$B$14)),0,1))</f>
        <v>0</v>
      </c>
      <c r="V1214" s="9" t="n">
        <f aca="false">IF(AND(U1214=1,(Scenario!$B$14-E1214)/60&gt;R1214),1,0)</f>
        <v>0</v>
      </c>
      <c r="W1214" s="9" t="n">
        <f aca="false">IF(OR(C1214=Scenario!$B$22,C1214=Scenario!$C$22),1,0)</f>
        <v>1</v>
      </c>
      <c r="X1214" s="9" t="n">
        <f aca="false">IF(ISNUMBER(I1214),1,0)</f>
        <v>0</v>
      </c>
      <c r="Y1214" s="9" t="n">
        <f aca="false">MOD(INT(E1214/86400)+3,7)</f>
        <v>0</v>
      </c>
      <c r="Z1214" s="9" t="n">
        <f aca="false">MOD(INT(E1214/3600),24)</f>
        <v>10</v>
      </c>
      <c r="AA1214" s="6" t="s">
        <v>2673</v>
      </c>
    </row>
    <row r="1215" customFormat="false" ht="15" hidden="false" customHeight="false" outlineLevel="0" collapsed="false">
      <c r="A1215" s="6" t="s">
        <v>2674</v>
      </c>
      <c r="B1215" s="6" t="s">
        <v>44</v>
      </c>
      <c r="C1215" s="6" t="s">
        <v>249</v>
      </c>
      <c r="D1215" s="6" t="s">
        <v>171</v>
      </c>
      <c r="E1215" s="6" t="n">
        <v>1785753654</v>
      </c>
      <c r="F1215" s="6" t="n">
        <v>1785755559</v>
      </c>
      <c r="G1215" s="6" t="n">
        <v>1785755371</v>
      </c>
      <c r="H1215" s="6" t="n">
        <v>1785804972</v>
      </c>
      <c r="J1215" s="6" t="n">
        <v>1</v>
      </c>
      <c r="K1215" s="6" t="n">
        <v>0</v>
      </c>
      <c r="L1215" s="9" t="n">
        <f aca="false">IF(AND(E1215&gt;=Scenario!$B$11,E1215&lt;Scenario!$B$12),1,0)</f>
        <v>1</v>
      </c>
      <c r="M1215" s="9" t="n">
        <f aca="false">IF(AND(L1215=1,ISNUMBER(F1215)),MAX(0,F1215-E1215)/60,"")</f>
        <v>31.75</v>
      </c>
      <c r="N1215" s="9" t="n">
        <f aca="false">IF(AND(L1215=1,ISNUMBER(G1215)),MAX(0,G1215-E1215)/60,"")</f>
        <v>28.6166666666667</v>
      </c>
      <c r="O1215" s="9" t="n">
        <f aca="false">IF(ISNUMBER(H1215),IF(AND(H1215&gt;=Scenario!$B$11,H1215&lt;Scenario!$B$12),1,0),0)</f>
        <v>1</v>
      </c>
      <c r="P1215" s="9" t="n">
        <f aca="false">IF(O1215=1,MAX(0,H1215-E1215)/60,"")</f>
        <v>855.3</v>
      </c>
      <c r="Q1215" s="9" t="n">
        <f aca="false">INDEX(Scenario!$B$18:$B$20,MATCH(B1215,Scenario!$A$18:$A$20,0))</f>
        <v>240</v>
      </c>
      <c r="R1215" s="9" t="n">
        <f aca="false">INDEX(Scenario!$C$18:$C$20,MATCH(B1215,Scenario!$A$18:$A$20,0))</f>
        <v>4320</v>
      </c>
      <c r="S1215" s="9" t="n">
        <f aca="false">IF(ISNUMBER(M1215),IF(M1215&lt;=Q1215,1,0),"")</f>
        <v>1</v>
      </c>
      <c r="T1215" s="9" t="n">
        <f aca="false">IF(ISNUMBER(P1215),IF(P1215&lt;=R1215,1,0),"")</f>
        <v>1</v>
      </c>
      <c r="U1215" s="9" t="n">
        <f aca="false">IF(E1215&gt;Scenario!$B$14,0,IF(OR(AND(ISNUMBER(H1215),H1215&lt;=Scenario!$B$14),AND(ISNUMBER(I1215),I1215&lt;=Scenario!$B$14)),0,1))</f>
        <v>0</v>
      </c>
      <c r="V1215" s="9" t="n">
        <f aca="false">IF(AND(U1215=1,(Scenario!$B$14-E1215)/60&gt;R1215),1,0)</f>
        <v>0</v>
      </c>
      <c r="W1215" s="9" t="n">
        <f aca="false">IF(OR(C1215=Scenario!$B$22,C1215=Scenario!$C$22),1,0)</f>
        <v>0</v>
      </c>
      <c r="X1215" s="9" t="n">
        <f aca="false">IF(ISNUMBER(I1215),1,0)</f>
        <v>0</v>
      </c>
      <c r="Y1215" s="9" t="n">
        <f aca="false">MOD(INT(E1215/86400)+3,7)</f>
        <v>0</v>
      </c>
      <c r="Z1215" s="9" t="n">
        <f aca="false">MOD(INT(E1215/3600),24)</f>
        <v>10</v>
      </c>
      <c r="AA1215" s="6" t="s">
        <v>2675</v>
      </c>
    </row>
    <row r="1216" customFormat="false" ht="15" hidden="false" customHeight="false" outlineLevel="0" collapsed="false">
      <c r="A1216" s="6" t="s">
        <v>2676</v>
      </c>
      <c r="B1216" s="6" t="s">
        <v>44</v>
      </c>
      <c r="C1216" s="6" t="s">
        <v>288</v>
      </c>
      <c r="D1216" s="6" t="s">
        <v>172</v>
      </c>
      <c r="E1216" s="6" t="n">
        <v>1785754312</v>
      </c>
      <c r="F1216" s="6" t="n">
        <v>1785754431</v>
      </c>
      <c r="G1216" s="6" t="n">
        <v>1785754331</v>
      </c>
      <c r="H1216" s="6" t="n">
        <v>1785755600</v>
      </c>
      <c r="J1216" s="6" t="n">
        <v>0</v>
      </c>
      <c r="K1216" s="6" t="n">
        <v>0</v>
      </c>
      <c r="L1216" s="9" t="n">
        <f aca="false">IF(AND(E1216&gt;=Scenario!$B$11,E1216&lt;Scenario!$B$12),1,0)</f>
        <v>1</v>
      </c>
      <c r="M1216" s="9" t="n">
        <f aca="false">IF(AND(L1216=1,ISNUMBER(F1216)),MAX(0,F1216-E1216)/60,"")</f>
        <v>1.98333333333333</v>
      </c>
      <c r="N1216" s="9" t="n">
        <f aca="false">IF(AND(L1216=1,ISNUMBER(G1216)),MAX(0,G1216-E1216)/60,"")</f>
        <v>0.316666666666667</v>
      </c>
      <c r="O1216" s="9" t="n">
        <f aca="false">IF(ISNUMBER(H1216),IF(AND(H1216&gt;=Scenario!$B$11,H1216&lt;Scenario!$B$12),1,0),0)</f>
        <v>1</v>
      </c>
      <c r="P1216" s="9" t="n">
        <f aca="false">IF(O1216=1,MAX(0,H1216-E1216)/60,"")</f>
        <v>21.4666666666667</v>
      </c>
      <c r="Q1216" s="9" t="n">
        <f aca="false">INDEX(Scenario!$B$18:$B$20,MATCH(B1216,Scenario!$A$18:$A$20,0))</f>
        <v>240</v>
      </c>
      <c r="R1216" s="9" t="n">
        <f aca="false">INDEX(Scenario!$C$18:$C$20,MATCH(B1216,Scenario!$A$18:$A$20,0))</f>
        <v>4320</v>
      </c>
      <c r="S1216" s="9" t="n">
        <f aca="false">IF(ISNUMBER(M1216),IF(M1216&lt;=Q1216,1,0),"")</f>
        <v>1</v>
      </c>
      <c r="T1216" s="9" t="n">
        <f aca="false">IF(ISNUMBER(P1216),IF(P1216&lt;=R1216,1,0),"")</f>
        <v>1</v>
      </c>
      <c r="U1216" s="9" t="n">
        <f aca="false">IF(E1216&gt;Scenario!$B$14,0,IF(OR(AND(ISNUMBER(H1216),H1216&lt;=Scenario!$B$14),AND(ISNUMBER(I1216),I1216&lt;=Scenario!$B$14)),0,1))</f>
        <v>0</v>
      </c>
      <c r="V1216" s="9" t="n">
        <f aca="false">IF(AND(U1216=1,(Scenario!$B$14-E1216)/60&gt;R1216),1,0)</f>
        <v>0</v>
      </c>
      <c r="W1216" s="9" t="n">
        <f aca="false">IF(OR(C1216=Scenario!$B$22,C1216=Scenario!$C$22),1,0)</f>
        <v>0</v>
      </c>
      <c r="X1216" s="9" t="n">
        <f aca="false">IF(ISNUMBER(I1216),1,0)</f>
        <v>0</v>
      </c>
      <c r="Y1216" s="9" t="n">
        <f aca="false">MOD(INT(E1216/86400)+3,7)</f>
        <v>0</v>
      </c>
      <c r="Z1216" s="9" t="n">
        <f aca="false">MOD(INT(E1216/3600),24)</f>
        <v>10</v>
      </c>
      <c r="AA1216" s="6" t="s">
        <v>2677</v>
      </c>
    </row>
    <row r="1217" customFormat="false" ht="15" hidden="false" customHeight="false" outlineLevel="0" collapsed="false">
      <c r="A1217" s="6" t="s">
        <v>2678</v>
      </c>
      <c r="B1217" s="6" t="s">
        <v>44</v>
      </c>
      <c r="C1217" s="6" t="s">
        <v>249</v>
      </c>
      <c r="D1217" s="6" t="s">
        <v>172</v>
      </c>
      <c r="E1217" s="6" t="n">
        <v>1785756599</v>
      </c>
      <c r="F1217" s="6" t="n">
        <v>1785756752</v>
      </c>
      <c r="G1217" s="6" t="n">
        <v>1785756643</v>
      </c>
      <c r="H1217" s="6" t="n">
        <v>1785757706</v>
      </c>
      <c r="J1217" s="6" t="n">
        <v>0</v>
      </c>
      <c r="K1217" s="6" t="n">
        <v>0</v>
      </c>
      <c r="L1217" s="9" t="n">
        <f aca="false">IF(AND(E1217&gt;=Scenario!$B$11,E1217&lt;Scenario!$B$12),1,0)</f>
        <v>1</v>
      </c>
      <c r="M1217" s="9" t="n">
        <f aca="false">IF(AND(L1217=1,ISNUMBER(F1217)),MAX(0,F1217-E1217)/60,"")</f>
        <v>2.55</v>
      </c>
      <c r="N1217" s="9" t="n">
        <f aca="false">IF(AND(L1217=1,ISNUMBER(G1217)),MAX(0,G1217-E1217)/60,"")</f>
        <v>0.733333333333333</v>
      </c>
      <c r="O1217" s="9" t="n">
        <f aca="false">IF(ISNUMBER(H1217),IF(AND(H1217&gt;=Scenario!$B$11,H1217&lt;Scenario!$B$12),1,0),0)</f>
        <v>1</v>
      </c>
      <c r="P1217" s="9" t="n">
        <f aca="false">IF(O1217=1,MAX(0,H1217-E1217)/60,"")</f>
        <v>18.45</v>
      </c>
      <c r="Q1217" s="9" t="n">
        <f aca="false">INDEX(Scenario!$B$18:$B$20,MATCH(B1217,Scenario!$A$18:$A$20,0))</f>
        <v>240</v>
      </c>
      <c r="R1217" s="9" t="n">
        <f aca="false">INDEX(Scenario!$C$18:$C$20,MATCH(B1217,Scenario!$A$18:$A$20,0))</f>
        <v>4320</v>
      </c>
      <c r="S1217" s="9" t="n">
        <f aca="false">IF(ISNUMBER(M1217),IF(M1217&lt;=Q1217,1,0),"")</f>
        <v>1</v>
      </c>
      <c r="T1217" s="9" t="n">
        <f aca="false">IF(ISNUMBER(P1217),IF(P1217&lt;=R1217,1,0),"")</f>
        <v>1</v>
      </c>
      <c r="U1217" s="9" t="n">
        <f aca="false">IF(E1217&gt;Scenario!$B$14,0,IF(OR(AND(ISNUMBER(H1217),H1217&lt;=Scenario!$B$14),AND(ISNUMBER(I1217),I1217&lt;=Scenario!$B$14)),0,1))</f>
        <v>0</v>
      </c>
      <c r="V1217" s="9" t="n">
        <f aca="false">IF(AND(U1217=1,(Scenario!$B$14-E1217)/60&gt;R1217),1,0)</f>
        <v>0</v>
      </c>
      <c r="W1217" s="9" t="n">
        <f aca="false">IF(OR(C1217=Scenario!$B$22,C1217=Scenario!$C$22),1,0)</f>
        <v>0</v>
      </c>
      <c r="X1217" s="9" t="n">
        <f aca="false">IF(ISNUMBER(I1217),1,0)</f>
        <v>0</v>
      </c>
      <c r="Y1217" s="9" t="n">
        <f aca="false">MOD(INT(E1217/86400)+3,7)</f>
        <v>0</v>
      </c>
      <c r="Z1217" s="9" t="n">
        <f aca="false">MOD(INT(E1217/3600),24)</f>
        <v>11</v>
      </c>
      <c r="AA1217" s="6" t="s">
        <v>2679</v>
      </c>
    </row>
    <row r="1218" customFormat="false" ht="15" hidden="false" customHeight="false" outlineLevel="0" collapsed="false">
      <c r="A1218" s="6" t="s">
        <v>2680</v>
      </c>
      <c r="B1218" s="6" t="s">
        <v>44</v>
      </c>
      <c r="C1218" s="6" t="s">
        <v>249</v>
      </c>
      <c r="D1218" s="6" t="s">
        <v>171</v>
      </c>
      <c r="E1218" s="6" t="n">
        <v>1785756797</v>
      </c>
      <c r="F1218" s="6" t="n">
        <v>1785756988</v>
      </c>
      <c r="G1218" s="6" t="n">
        <v>1785756852</v>
      </c>
      <c r="H1218" s="6" t="n">
        <v>1785765995</v>
      </c>
      <c r="J1218" s="6" t="n">
        <v>0</v>
      </c>
      <c r="K1218" s="6" t="n">
        <v>0</v>
      </c>
      <c r="L1218" s="9" t="n">
        <f aca="false">IF(AND(E1218&gt;=Scenario!$B$11,E1218&lt;Scenario!$B$12),1,0)</f>
        <v>1</v>
      </c>
      <c r="M1218" s="9" t="n">
        <f aca="false">IF(AND(L1218=1,ISNUMBER(F1218)),MAX(0,F1218-E1218)/60,"")</f>
        <v>3.18333333333333</v>
      </c>
      <c r="N1218" s="9" t="n">
        <f aca="false">IF(AND(L1218=1,ISNUMBER(G1218)),MAX(0,G1218-E1218)/60,"")</f>
        <v>0.916666666666667</v>
      </c>
      <c r="O1218" s="9" t="n">
        <f aca="false">IF(ISNUMBER(H1218),IF(AND(H1218&gt;=Scenario!$B$11,H1218&lt;Scenario!$B$12),1,0),0)</f>
        <v>1</v>
      </c>
      <c r="P1218" s="9" t="n">
        <f aca="false">IF(O1218=1,MAX(0,H1218-E1218)/60,"")</f>
        <v>153.3</v>
      </c>
      <c r="Q1218" s="9" t="n">
        <f aca="false">INDEX(Scenario!$B$18:$B$20,MATCH(B1218,Scenario!$A$18:$A$20,0))</f>
        <v>240</v>
      </c>
      <c r="R1218" s="9" t="n">
        <f aca="false">INDEX(Scenario!$C$18:$C$20,MATCH(B1218,Scenario!$A$18:$A$20,0))</f>
        <v>4320</v>
      </c>
      <c r="S1218" s="9" t="n">
        <f aca="false">IF(ISNUMBER(M1218),IF(M1218&lt;=Q1218,1,0),"")</f>
        <v>1</v>
      </c>
      <c r="T1218" s="9" t="n">
        <f aca="false">IF(ISNUMBER(P1218),IF(P1218&lt;=R1218,1,0),"")</f>
        <v>1</v>
      </c>
      <c r="U1218" s="9" t="n">
        <f aca="false">IF(E1218&gt;Scenario!$B$14,0,IF(OR(AND(ISNUMBER(H1218),H1218&lt;=Scenario!$B$14),AND(ISNUMBER(I1218),I1218&lt;=Scenario!$B$14)),0,1))</f>
        <v>0</v>
      </c>
      <c r="V1218" s="9" t="n">
        <f aca="false">IF(AND(U1218=1,(Scenario!$B$14-E1218)/60&gt;R1218),1,0)</f>
        <v>0</v>
      </c>
      <c r="W1218" s="9" t="n">
        <f aca="false">IF(OR(C1218=Scenario!$B$22,C1218=Scenario!$C$22),1,0)</f>
        <v>0</v>
      </c>
      <c r="X1218" s="9" t="n">
        <f aca="false">IF(ISNUMBER(I1218),1,0)</f>
        <v>0</v>
      </c>
      <c r="Y1218" s="9" t="n">
        <f aca="false">MOD(INT(E1218/86400)+3,7)</f>
        <v>0</v>
      </c>
      <c r="Z1218" s="9" t="n">
        <f aca="false">MOD(INT(E1218/3600),24)</f>
        <v>11</v>
      </c>
      <c r="AA1218" s="6" t="s">
        <v>2681</v>
      </c>
    </row>
    <row r="1219" customFormat="false" ht="15" hidden="false" customHeight="false" outlineLevel="0" collapsed="false">
      <c r="A1219" s="6" t="s">
        <v>2682</v>
      </c>
      <c r="B1219" s="6" t="s">
        <v>44</v>
      </c>
      <c r="C1219" s="6" t="s">
        <v>46</v>
      </c>
      <c r="D1219" s="6" t="s">
        <v>170</v>
      </c>
      <c r="E1219" s="6" t="n">
        <v>1785757191</v>
      </c>
      <c r="F1219" s="6" t="n">
        <v>1785757343</v>
      </c>
      <c r="G1219" s="6" t="n">
        <v>1785757232</v>
      </c>
      <c r="I1219" s="6" t="n">
        <v>1785757683</v>
      </c>
      <c r="J1219" s="6" t="n">
        <v>0</v>
      </c>
      <c r="K1219" s="6" t="n">
        <v>1</v>
      </c>
      <c r="L1219" s="9" t="n">
        <f aca="false">IF(AND(E1219&gt;=Scenario!$B$11,E1219&lt;Scenario!$B$12),1,0)</f>
        <v>1</v>
      </c>
      <c r="M1219" s="9" t="n">
        <f aca="false">IF(AND(L1219=1,ISNUMBER(F1219)),MAX(0,F1219-E1219)/60,"")</f>
        <v>2.53333333333333</v>
      </c>
      <c r="N1219" s="9" t="n">
        <f aca="false">IF(AND(L1219=1,ISNUMBER(G1219)),MAX(0,G1219-E1219)/60,"")</f>
        <v>0.683333333333333</v>
      </c>
      <c r="O1219" s="9" t="n">
        <f aca="false">IF(ISNUMBER(H1219),IF(AND(H1219&gt;=Scenario!$B$11,H1219&lt;Scenario!$B$12),1,0),0)</f>
        <v>0</v>
      </c>
      <c r="P1219" s="0" t="str">
        <f aca="false">IF(O1219=1,MAX(0,H1219-E1219)/60,"")</f>
        <v/>
      </c>
      <c r="Q1219" s="9" t="n">
        <f aca="false">INDEX(Scenario!$B$18:$B$20,MATCH(B1219,Scenario!$A$18:$A$20,0))</f>
        <v>240</v>
      </c>
      <c r="R1219" s="9" t="n">
        <f aca="false">INDEX(Scenario!$C$18:$C$20,MATCH(B1219,Scenario!$A$18:$A$20,0))</f>
        <v>4320</v>
      </c>
      <c r="S1219" s="9" t="n">
        <f aca="false">IF(ISNUMBER(M1219),IF(M1219&lt;=Q1219,1,0),"")</f>
        <v>1</v>
      </c>
      <c r="T1219" s="0" t="str">
        <f aca="false">IF(ISNUMBER(P1219),IF(P1219&lt;=R1219,1,0),"")</f>
        <v/>
      </c>
      <c r="U1219" s="9" t="n">
        <f aca="false">IF(E1219&gt;Scenario!$B$14,0,IF(OR(AND(ISNUMBER(H1219),H1219&lt;=Scenario!$B$14),AND(ISNUMBER(I1219),I1219&lt;=Scenario!$B$14)),0,1))</f>
        <v>0</v>
      </c>
      <c r="V1219" s="9" t="n">
        <f aca="false">IF(AND(U1219=1,(Scenario!$B$14-E1219)/60&gt;R1219),1,0)</f>
        <v>0</v>
      </c>
      <c r="W1219" s="9" t="n">
        <f aca="false">IF(OR(C1219=Scenario!$B$22,C1219=Scenario!$C$22),1,0)</f>
        <v>1</v>
      </c>
      <c r="X1219" s="9" t="n">
        <f aca="false">IF(ISNUMBER(I1219),1,0)</f>
        <v>1</v>
      </c>
      <c r="Y1219" s="9" t="n">
        <f aca="false">MOD(INT(E1219/86400)+3,7)</f>
        <v>0</v>
      </c>
      <c r="Z1219" s="9" t="n">
        <f aca="false">MOD(INT(E1219/3600),24)</f>
        <v>11</v>
      </c>
      <c r="AA1219" s="6" t="s">
        <v>2683</v>
      </c>
    </row>
    <row r="1220" customFormat="false" ht="15" hidden="false" customHeight="false" outlineLevel="0" collapsed="false">
      <c r="A1220" s="6" t="s">
        <v>2684</v>
      </c>
      <c r="B1220" s="6" t="s">
        <v>44</v>
      </c>
      <c r="C1220" s="6" t="s">
        <v>249</v>
      </c>
      <c r="D1220" s="6" t="s">
        <v>171</v>
      </c>
      <c r="E1220" s="6" t="n">
        <v>1785757352</v>
      </c>
      <c r="F1220" s="6" t="n">
        <v>1785757853</v>
      </c>
      <c r="G1220" s="6" t="n">
        <v>1785757731</v>
      </c>
      <c r="H1220" s="6" t="n">
        <v>1785760947</v>
      </c>
      <c r="J1220" s="6" t="n">
        <v>0</v>
      </c>
      <c r="K1220" s="6" t="n">
        <v>0</v>
      </c>
      <c r="L1220" s="9" t="n">
        <f aca="false">IF(AND(E1220&gt;=Scenario!$B$11,E1220&lt;Scenario!$B$12),1,0)</f>
        <v>1</v>
      </c>
      <c r="M1220" s="9" t="n">
        <f aca="false">IF(AND(L1220=1,ISNUMBER(F1220)),MAX(0,F1220-E1220)/60,"")</f>
        <v>8.35</v>
      </c>
      <c r="N1220" s="9" t="n">
        <f aca="false">IF(AND(L1220=1,ISNUMBER(G1220)),MAX(0,G1220-E1220)/60,"")</f>
        <v>6.31666666666667</v>
      </c>
      <c r="O1220" s="9" t="n">
        <f aca="false">IF(ISNUMBER(H1220),IF(AND(H1220&gt;=Scenario!$B$11,H1220&lt;Scenario!$B$12),1,0),0)</f>
        <v>1</v>
      </c>
      <c r="P1220" s="9" t="n">
        <f aca="false">IF(O1220=1,MAX(0,H1220-E1220)/60,"")</f>
        <v>59.9166666666667</v>
      </c>
      <c r="Q1220" s="9" t="n">
        <f aca="false">INDEX(Scenario!$B$18:$B$20,MATCH(B1220,Scenario!$A$18:$A$20,0))</f>
        <v>240</v>
      </c>
      <c r="R1220" s="9" t="n">
        <f aca="false">INDEX(Scenario!$C$18:$C$20,MATCH(B1220,Scenario!$A$18:$A$20,0))</f>
        <v>4320</v>
      </c>
      <c r="S1220" s="9" t="n">
        <f aca="false">IF(ISNUMBER(M1220),IF(M1220&lt;=Q1220,1,0),"")</f>
        <v>1</v>
      </c>
      <c r="T1220" s="9" t="n">
        <f aca="false">IF(ISNUMBER(P1220),IF(P1220&lt;=R1220,1,0),"")</f>
        <v>1</v>
      </c>
      <c r="U1220" s="9" t="n">
        <f aca="false">IF(E1220&gt;Scenario!$B$14,0,IF(OR(AND(ISNUMBER(H1220),H1220&lt;=Scenario!$B$14),AND(ISNUMBER(I1220),I1220&lt;=Scenario!$B$14)),0,1))</f>
        <v>0</v>
      </c>
      <c r="V1220" s="9" t="n">
        <f aca="false">IF(AND(U1220=1,(Scenario!$B$14-E1220)/60&gt;R1220),1,0)</f>
        <v>0</v>
      </c>
      <c r="W1220" s="9" t="n">
        <f aca="false">IF(OR(C1220=Scenario!$B$22,C1220=Scenario!$C$22),1,0)</f>
        <v>0</v>
      </c>
      <c r="X1220" s="9" t="n">
        <f aca="false">IF(ISNUMBER(I1220),1,0)</f>
        <v>0</v>
      </c>
      <c r="Y1220" s="9" t="n">
        <f aca="false">MOD(INT(E1220/86400)+3,7)</f>
        <v>0</v>
      </c>
      <c r="Z1220" s="9" t="n">
        <f aca="false">MOD(INT(E1220/3600),24)</f>
        <v>11</v>
      </c>
      <c r="AA1220" s="6" t="s">
        <v>2685</v>
      </c>
    </row>
    <row r="1221" customFormat="false" ht="15" hidden="false" customHeight="false" outlineLevel="0" collapsed="false">
      <c r="A1221" s="6" t="s">
        <v>2686</v>
      </c>
      <c r="B1221" s="6" t="s">
        <v>44</v>
      </c>
      <c r="C1221" s="6" t="s">
        <v>249</v>
      </c>
      <c r="D1221" s="6" t="s">
        <v>171</v>
      </c>
      <c r="E1221" s="6" t="n">
        <v>1785757737</v>
      </c>
      <c r="F1221" s="6" t="n">
        <v>1785758552</v>
      </c>
      <c r="G1221" s="6" t="n">
        <v>1785758411</v>
      </c>
      <c r="H1221" s="6" t="n">
        <v>1785770325</v>
      </c>
      <c r="J1221" s="6" t="n">
        <v>0</v>
      </c>
      <c r="K1221" s="6" t="n">
        <v>0</v>
      </c>
      <c r="L1221" s="9" t="n">
        <f aca="false">IF(AND(E1221&gt;=Scenario!$B$11,E1221&lt;Scenario!$B$12),1,0)</f>
        <v>1</v>
      </c>
      <c r="M1221" s="9" t="n">
        <f aca="false">IF(AND(L1221=1,ISNUMBER(F1221)),MAX(0,F1221-E1221)/60,"")</f>
        <v>13.5833333333333</v>
      </c>
      <c r="N1221" s="9" t="n">
        <f aca="false">IF(AND(L1221=1,ISNUMBER(G1221)),MAX(0,G1221-E1221)/60,"")</f>
        <v>11.2333333333333</v>
      </c>
      <c r="O1221" s="9" t="n">
        <f aca="false">IF(ISNUMBER(H1221),IF(AND(H1221&gt;=Scenario!$B$11,H1221&lt;Scenario!$B$12),1,0),0)</f>
        <v>1</v>
      </c>
      <c r="P1221" s="9" t="n">
        <f aca="false">IF(O1221=1,MAX(0,H1221-E1221)/60,"")</f>
        <v>209.8</v>
      </c>
      <c r="Q1221" s="9" t="n">
        <f aca="false">INDEX(Scenario!$B$18:$B$20,MATCH(B1221,Scenario!$A$18:$A$20,0))</f>
        <v>240</v>
      </c>
      <c r="R1221" s="9" t="n">
        <f aca="false">INDEX(Scenario!$C$18:$C$20,MATCH(B1221,Scenario!$A$18:$A$20,0))</f>
        <v>4320</v>
      </c>
      <c r="S1221" s="9" t="n">
        <f aca="false">IF(ISNUMBER(M1221),IF(M1221&lt;=Q1221,1,0),"")</f>
        <v>1</v>
      </c>
      <c r="T1221" s="9" t="n">
        <f aca="false">IF(ISNUMBER(P1221),IF(P1221&lt;=R1221,1,0),"")</f>
        <v>1</v>
      </c>
      <c r="U1221" s="9" t="n">
        <f aca="false">IF(E1221&gt;Scenario!$B$14,0,IF(OR(AND(ISNUMBER(H1221),H1221&lt;=Scenario!$B$14),AND(ISNUMBER(I1221),I1221&lt;=Scenario!$B$14)),0,1))</f>
        <v>0</v>
      </c>
      <c r="V1221" s="9" t="n">
        <f aca="false">IF(AND(U1221=1,(Scenario!$B$14-E1221)/60&gt;R1221),1,0)</f>
        <v>0</v>
      </c>
      <c r="W1221" s="9" t="n">
        <f aca="false">IF(OR(C1221=Scenario!$B$22,C1221=Scenario!$C$22),1,0)</f>
        <v>0</v>
      </c>
      <c r="X1221" s="9" t="n">
        <f aca="false">IF(ISNUMBER(I1221),1,0)</f>
        <v>0</v>
      </c>
      <c r="Y1221" s="9" t="n">
        <f aca="false">MOD(INT(E1221/86400)+3,7)</f>
        <v>0</v>
      </c>
      <c r="Z1221" s="9" t="n">
        <f aca="false">MOD(INT(E1221/3600),24)</f>
        <v>11</v>
      </c>
      <c r="AA1221" s="6" t="s">
        <v>2687</v>
      </c>
    </row>
    <row r="1222" customFormat="false" ht="15" hidden="false" customHeight="false" outlineLevel="0" collapsed="false">
      <c r="A1222" s="6" t="s">
        <v>2688</v>
      </c>
      <c r="B1222" s="6" t="s">
        <v>43</v>
      </c>
      <c r="C1222" s="6" t="s">
        <v>288</v>
      </c>
      <c r="D1222" s="6" t="s">
        <v>171</v>
      </c>
      <c r="E1222" s="6" t="n">
        <v>1785758089</v>
      </c>
      <c r="F1222" s="6" t="n">
        <v>1785758205</v>
      </c>
      <c r="G1222" s="6" t="n">
        <v>1785758126</v>
      </c>
      <c r="H1222" s="6" t="n">
        <v>1785761024</v>
      </c>
      <c r="J1222" s="6" t="n">
        <v>0</v>
      </c>
      <c r="K1222" s="6" t="n">
        <v>0</v>
      </c>
      <c r="L1222" s="9" t="n">
        <f aca="false">IF(AND(E1222&gt;=Scenario!$B$11,E1222&lt;Scenario!$B$12),1,0)</f>
        <v>1</v>
      </c>
      <c r="M1222" s="9" t="n">
        <f aca="false">IF(AND(L1222=1,ISNUMBER(F1222)),MAX(0,F1222-E1222)/60,"")</f>
        <v>1.93333333333333</v>
      </c>
      <c r="N1222" s="9" t="n">
        <f aca="false">IF(AND(L1222=1,ISNUMBER(G1222)),MAX(0,G1222-E1222)/60,"")</f>
        <v>0.616666666666667</v>
      </c>
      <c r="O1222" s="9" t="n">
        <f aca="false">IF(ISNUMBER(H1222),IF(AND(H1222&gt;=Scenario!$B$11,H1222&lt;Scenario!$B$12),1,0),0)</f>
        <v>1</v>
      </c>
      <c r="P1222" s="9" t="n">
        <f aca="false">IF(O1222=1,MAX(0,H1222-E1222)/60,"")</f>
        <v>48.9166666666667</v>
      </c>
      <c r="Q1222" s="9" t="n">
        <f aca="false">INDEX(Scenario!$B$18:$B$20,MATCH(B1222,Scenario!$A$18:$A$20,0))</f>
        <v>60</v>
      </c>
      <c r="R1222" s="9" t="n">
        <f aca="false">INDEX(Scenario!$C$18:$C$20,MATCH(B1222,Scenario!$A$18:$A$20,0))</f>
        <v>1440</v>
      </c>
      <c r="S1222" s="9" t="n">
        <f aca="false">IF(ISNUMBER(M1222),IF(M1222&lt;=Q1222,1,0),"")</f>
        <v>1</v>
      </c>
      <c r="T1222" s="9" t="n">
        <f aca="false">IF(ISNUMBER(P1222),IF(P1222&lt;=R1222,1,0),"")</f>
        <v>1</v>
      </c>
      <c r="U1222" s="9" t="n">
        <f aca="false">IF(E1222&gt;Scenario!$B$14,0,IF(OR(AND(ISNUMBER(H1222),H1222&lt;=Scenario!$B$14),AND(ISNUMBER(I1222),I1222&lt;=Scenario!$B$14)),0,1))</f>
        <v>0</v>
      </c>
      <c r="V1222" s="9" t="n">
        <f aca="false">IF(AND(U1222=1,(Scenario!$B$14-E1222)/60&gt;R1222),1,0)</f>
        <v>0</v>
      </c>
      <c r="W1222" s="9" t="n">
        <f aca="false">IF(OR(C1222=Scenario!$B$22,C1222=Scenario!$C$22),1,0)</f>
        <v>0</v>
      </c>
      <c r="X1222" s="9" t="n">
        <f aca="false">IF(ISNUMBER(I1222),1,0)</f>
        <v>0</v>
      </c>
      <c r="Y1222" s="9" t="n">
        <f aca="false">MOD(INT(E1222/86400)+3,7)</f>
        <v>0</v>
      </c>
      <c r="Z1222" s="9" t="n">
        <f aca="false">MOD(INT(E1222/3600),24)</f>
        <v>11</v>
      </c>
      <c r="AA1222" s="6" t="s">
        <v>2689</v>
      </c>
    </row>
    <row r="1223" customFormat="false" ht="15" hidden="false" customHeight="false" outlineLevel="0" collapsed="false">
      <c r="A1223" s="6" t="s">
        <v>2690</v>
      </c>
      <c r="B1223" s="6" t="s">
        <v>44</v>
      </c>
      <c r="C1223" s="6" t="s">
        <v>46</v>
      </c>
      <c r="D1223" s="6" t="s">
        <v>170</v>
      </c>
      <c r="E1223" s="6" t="n">
        <v>1785758908</v>
      </c>
      <c r="F1223" s="6" t="n">
        <v>1785759088</v>
      </c>
      <c r="G1223" s="6" t="n">
        <v>1785758922</v>
      </c>
      <c r="H1223" s="6" t="n">
        <v>1785760239</v>
      </c>
      <c r="J1223" s="6" t="n">
        <v>0</v>
      </c>
      <c r="K1223" s="6" t="n">
        <v>0</v>
      </c>
      <c r="L1223" s="9" t="n">
        <f aca="false">IF(AND(E1223&gt;=Scenario!$B$11,E1223&lt;Scenario!$B$12),1,0)</f>
        <v>1</v>
      </c>
      <c r="M1223" s="9" t="n">
        <f aca="false">IF(AND(L1223=1,ISNUMBER(F1223)),MAX(0,F1223-E1223)/60,"")</f>
        <v>3</v>
      </c>
      <c r="N1223" s="9" t="n">
        <f aca="false">IF(AND(L1223=1,ISNUMBER(G1223)),MAX(0,G1223-E1223)/60,"")</f>
        <v>0.233333333333333</v>
      </c>
      <c r="O1223" s="9" t="n">
        <f aca="false">IF(ISNUMBER(H1223),IF(AND(H1223&gt;=Scenario!$B$11,H1223&lt;Scenario!$B$12),1,0),0)</f>
        <v>1</v>
      </c>
      <c r="P1223" s="9" t="n">
        <f aca="false">IF(O1223=1,MAX(0,H1223-E1223)/60,"")</f>
        <v>22.1833333333333</v>
      </c>
      <c r="Q1223" s="9" t="n">
        <f aca="false">INDEX(Scenario!$B$18:$B$20,MATCH(B1223,Scenario!$A$18:$A$20,0))</f>
        <v>240</v>
      </c>
      <c r="R1223" s="9" t="n">
        <f aca="false">INDEX(Scenario!$C$18:$C$20,MATCH(B1223,Scenario!$A$18:$A$20,0))</f>
        <v>4320</v>
      </c>
      <c r="S1223" s="9" t="n">
        <f aca="false">IF(ISNUMBER(M1223),IF(M1223&lt;=Q1223,1,0),"")</f>
        <v>1</v>
      </c>
      <c r="T1223" s="9" t="n">
        <f aca="false">IF(ISNUMBER(P1223),IF(P1223&lt;=R1223,1,0),"")</f>
        <v>1</v>
      </c>
      <c r="U1223" s="9" t="n">
        <f aca="false">IF(E1223&gt;Scenario!$B$14,0,IF(OR(AND(ISNUMBER(H1223),H1223&lt;=Scenario!$B$14),AND(ISNUMBER(I1223),I1223&lt;=Scenario!$B$14)),0,1))</f>
        <v>0</v>
      </c>
      <c r="V1223" s="9" t="n">
        <f aca="false">IF(AND(U1223=1,(Scenario!$B$14-E1223)/60&gt;R1223),1,0)</f>
        <v>0</v>
      </c>
      <c r="W1223" s="9" t="n">
        <f aca="false">IF(OR(C1223=Scenario!$B$22,C1223=Scenario!$C$22),1,0)</f>
        <v>1</v>
      </c>
      <c r="X1223" s="9" t="n">
        <f aca="false">IF(ISNUMBER(I1223),1,0)</f>
        <v>0</v>
      </c>
      <c r="Y1223" s="9" t="n">
        <f aca="false">MOD(INT(E1223/86400)+3,7)</f>
        <v>0</v>
      </c>
      <c r="Z1223" s="9" t="n">
        <f aca="false">MOD(INT(E1223/3600),24)</f>
        <v>12</v>
      </c>
      <c r="AA1223" s="6" t="s">
        <v>2691</v>
      </c>
    </row>
    <row r="1224" customFormat="false" ht="15" hidden="false" customHeight="false" outlineLevel="0" collapsed="false">
      <c r="A1224" s="6" t="s">
        <v>2692</v>
      </c>
      <c r="B1224" s="6" t="s">
        <v>44</v>
      </c>
      <c r="C1224" s="6" t="s">
        <v>249</v>
      </c>
      <c r="D1224" s="6" t="s">
        <v>171</v>
      </c>
      <c r="E1224" s="6" t="n">
        <v>1785759563</v>
      </c>
      <c r="F1224" s="6" t="n">
        <v>1785759791</v>
      </c>
      <c r="G1224" s="6" t="n">
        <v>1785759615</v>
      </c>
      <c r="H1224" s="6" t="n">
        <v>1785762356</v>
      </c>
      <c r="J1224" s="6" t="n">
        <v>0</v>
      </c>
      <c r="K1224" s="6" t="n">
        <v>0</v>
      </c>
      <c r="L1224" s="9" t="n">
        <f aca="false">IF(AND(E1224&gt;=Scenario!$B$11,E1224&lt;Scenario!$B$12),1,0)</f>
        <v>1</v>
      </c>
      <c r="M1224" s="9" t="n">
        <f aca="false">IF(AND(L1224=1,ISNUMBER(F1224)),MAX(0,F1224-E1224)/60,"")</f>
        <v>3.8</v>
      </c>
      <c r="N1224" s="9" t="n">
        <f aca="false">IF(AND(L1224=1,ISNUMBER(G1224)),MAX(0,G1224-E1224)/60,"")</f>
        <v>0.866666666666667</v>
      </c>
      <c r="O1224" s="9" t="n">
        <f aca="false">IF(ISNUMBER(H1224),IF(AND(H1224&gt;=Scenario!$B$11,H1224&lt;Scenario!$B$12),1,0),0)</f>
        <v>1</v>
      </c>
      <c r="P1224" s="9" t="n">
        <f aca="false">IF(O1224=1,MAX(0,H1224-E1224)/60,"")</f>
        <v>46.55</v>
      </c>
      <c r="Q1224" s="9" t="n">
        <f aca="false">INDEX(Scenario!$B$18:$B$20,MATCH(B1224,Scenario!$A$18:$A$20,0))</f>
        <v>240</v>
      </c>
      <c r="R1224" s="9" t="n">
        <f aca="false">INDEX(Scenario!$C$18:$C$20,MATCH(B1224,Scenario!$A$18:$A$20,0))</f>
        <v>4320</v>
      </c>
      <c r="S1224" s="9" t="n">
        <f aca="false">IF(ISNUMBER(M1224),IF(M1224&lt;=Q1224,1,0),"")</f>
        <v>1</v>
      </c>
      <c r="T1224" s="9" t="n">
        <f aca="false">IF(ISNUMBER(P1224),IF(P1224&lt;=R1224,1,0),"")</f>
        <v>1</v>
      </c>
      <c r="U1224" s="9" t="n">
        <f aca="false">IF(E1224&gt;Scenario!$B$14,0,IF(OR(AND(ISNUMBER(H1224),H1224&lt;=Scenario!$B$14),AND(ISNUMBER(I1224),I1224&lt;=Scenario!$B$14)),0,1))</f>
        <v>0</v>
      </c>
      <c r="V1224" s="9" t="n">
        <f aca="false">IF(AND(U1224=1,(Scenario!$B$14-E1224)/60&gt;R1224),1,0)</f>
        <v>0</v>
      </c>
      <c r="W1224" s="9" t="n">
        <f aca="false">IF(OR(C1224=Scenario!$B$22,C1224=Scenario!$C$22),1,0)</f>
        <v>0</v>
      </c>
      <c r="X1224" s="9" t="n">
        <f aca="false">IF(ISNUMBER(I1224),1,0)</f>
        <v>0</v>
      </c>
      <c r="Y1224" s="9" t="n">
        <f aca="false">MOD(INT(E1224/86400)+3,7)</f>
        <v>0</v>
      </c>
      <c r="Z1224" s="9" t="n">
        <f aca="false">MOD(INT(E1224/3600),24)</f>
        <v>12</v>
      </c>
      <c r="AA1224" s="6" t="s">
        <v>2693</v>
      </c>
    </row>
    <row r="1225" customFormat="false" ht="15" hidden="false" customHeight="false" outlineLevel="0" collapsed="false">
      <c r="A1225" s="6" t="s">
        <v>2694</v>
      </c>
      <c r="B1225" s="6" t="s">
        <v>43</v>
      </c>
      <c r="C1225" s="6" t="s">
        <v>46</v>
      </c>
      <c r="D1225" s="6" t="s">
        <v>172</v>
      </c>
      <c r="E1225" s="6" t="n">
        <v>1785759912</v>
      </c>
      <c r="F1225" s="6" t="n">
        <v>1785760064</v>
      </c>
      <c r="G1225" s="6" t="n">
        <v>1785759924</v>
      </c>
      <c r="H1225" s="6" t="n">
        <v>1785761345</v>
      </c>
      <c r="J1225" s="6" t="n">
        <v>0</v>
      </c>
      <c r="K1225" s="6" t="n">
        <v>0</v>
      </c>
      <c r="L1225" s="9" t="n">
        <f aca="false">IF(AND(E1225&gt;=Scenario!$B$11,E1225&lt;Scenario!$B$12),1,0)</f>
        <v>1</v>
      </c>
      <c r="M1225" s="9" t="n">
        <f aca="false">IF(AND(L1225=1,ISNUMBER(F1225)),MAX(0,F1225-E1225)/60,"")</f>
        <v>2.53333333333333</v>
      </c>
      <c r="N1225" s="9" t="n">
        <f aca="false">IF(AND(L1225=1,ISNUMBER(G1225)),MAX(0,G1225-E1225)/60,"")</f>
        <v>0.2</v>
      </c>
      <c r="O1225" s="9" t="n">
        <f aca="false">IF(ISNUMBER(H1225),IF(AND(H1225&gt;=Scenario!$B$11,H1225&lt;Scenario!$B$12),1,0),0)</f>
        <v>1</v>
      </c>
      <c r="P1225" s="9" t="n">
        <f aca="false">IF(O1225=1,MAX(0,H1225-E1225)/60,"")</f>
        <v>23.8833333333333</v>
      </c>
      <c r="Q1225" s="9" t="n">
        <f aca="false">INDEX(Scenario!$B$18:$B$20,MATCH(B1225,Scenario!$A$18:$A$20,0))</f>
        <v>60</v>
      </c>
      <c r="R1225" s="9" t="n">
        <f aca="false">INDEX(Scenario!$C$18:$C$20,MATCH(B1225,Scenario!$A$18:$A$20,0))</f>
        <v>1440</v>
      </c>
      <c r="S1225" s="9" t="n">
        <f aca="false">IF(ISNUMBER(M1225),IF(M1225&lt;=Q1225,1,0),"")</f>
        <v>1</v>
      </c>
      <c r="T1225" s="9" t="n">
        <f aca="false">IF(ISNUMBER(P1225),IF(P1225&lt;=R1225,1,0),"")</f>
        <v>1</v>
      </c>
      <c r="U1225" s="9" t="n">
        <f aca="false">IF(E1225&gt;Scenario!$B$14,0,IF(OR(AND(ISNUMBER(H1225),H1225&lt;=Scenario!$B$14),AND(ISNUMBER(I1225),I1225&lt;=Scenario!$B$14)),0,1))</f>
        <v>0</v>
      </c>
      <c r="V1225" s="9" t="n">
        <f aca="false">IF(AND(U1225=1,(Scenario!$B$14-E1225)/60&gt;R1225),1,0)</f>
        <v>0</v>
      </c>
      <c r="W1225" s="9" t="n">
        <f aca="false">IF(OR(C1225=Scenario!$B$22,C1225=Scenario!$C$22),1,0)</f>
        <v>1</v>
      </c>
      <c r="X1225" s="9" t="n">
        <f aca="false">IF(ISNUMBER(I1225),1,0)</f>
        <v>0</v>
      </c>
      <c r="Y1225" s="9" t="n">
        <f aca="false">MOD(INT(E1225/86400)+3,7)</f>
        <v>0</v>
      </c>
      <c r="Z1225" s="9" t="n">
        <f aca="false">MOD(INT(E1225/3600),24)</f>
        <v>12</v>
      </c>
      <c r="AA1225" s="6" t="s">
        <v>2695</v>
      </c>
    </row>
    <row r="1226" customFormat="false" ht="15" hidden="false" customHeight="false" outlineLevel="0" collapsed="false">
      <c r="A1226" s="6" t="s">
        <v>2696</v>
      </c>
      <c r="B1226" s="6" t="s">
        <v>44</v>
      </c>
      <c r="C1226" s="6" t="s">
        <v>249</v>
      </c>
      <c r="D1226" s="6" t="s">
        <v>171</v>
      </c>
      <c r="E1226" s="6" t="n">
        <v>1785761001</v>
      </c>
      <c r="F1226" s="6" t="n">
        <v>1785761176</v>
      </c>
      <c r="G1226" s="6" t="n">
        <v>1785761050</v>
      </c>
      <c r="H1226" s="6" t="n">
        <v>1785766193</v>
      </c>
      <c r="J1226" s="6" t="n">
        <v>0</v>
      </c>
      <c r="K1226" s="6" t="n">
        <v>0</v>
      </c>
      <c r="L1226" s="9" t="n">
        <f aca="false">IF(AND(E1226&gt;=Scenario!$B$11,E1226&lt;Scenario!$B$12),1,0)</f>
        <v>1</v>
      </c>
      <c r="M1226" s="9" t="n">
        <f aca="false">IF(AND(L1226=1,ISNUMBER(F1226)),MAX(0,F1226-E1226)/60,"")</f>
        <v>2.91666666666667</v>
      </c>
      <c r="N1226" s="9" t="n">
        <f aca="false">IF(AND(L1226=1,ISNUMBER(G1226)),MAX(0,G1226-E1226)/60,"")</f>
        <v>0.816666666666667</v>
      </c>
      <c r="O1226" s="9" t="n">
        <f aca="false">IF(ISNUMBER(H1226),IF(AND(H1226&gt;=Scenario!$B$11,H1226&lt;Scenario!$B$12),1,0),0)</f>
        <v>1</v>
      </c>
      <c r="P1226" s="9" t="n">
        <f aca="false">IF(O1226=1,MAX(0,H1226-E1226)/60,"")</f>
        <v>86.5333333333333</v>
      </c>
      <c r="Q1226" s="9" t="n">
        <f aca="false">INDEX(Scenario!$B$18:$B$20,MATCH(B1226,Scenario!$A$18:$A$20,0))</f>
        <v>240</v>
      </c>
      <c r="R1226" s="9" t="n">
        <f aca="false">INDEX(Scenario!$C$18:$C$20,MATCH(B1226,Scenario!$A$18:$A$20,0))</f>
        <v>4320</v>
      </c>
      <c r="S1226" s="9" t="n">
        <f aca="false">IF(ISNUMBER(M1226),IF(M1226&lt;=Q1226,1,0),"")</f>
        <v>1</v>
      </c>
      <c r="T1226" s="9" t="n">
        <f aca="false">IF(ISNUMBER(P1226),IF(P1226&lt;=R1226,1,0),"")</f>
        <v>1</v>
      </c>
      <c r="U1226" s="9" t="n">
        <f aca="false">IF(E1226&gt;Scenario!$B$14,0,IF(OR(AND(ISNUMBER(H1226),H1226&lt;=Scenario!$B$14),AND(ISNUMBER(I1226),I1226&lt;=Scenario!$B$14)),0,1))</f>
        <v>0</v>
      </c>
      <c r="V1226" s="9" t="n">
        <f aca="false">IF(AND(U1226=1,(Scenario!$B$14-E1226)/60&gt;R1226),1,0)</f>
        <v>0</v>
      </c>
      <c r="W1226" s="9" t="n">
        <f aca="false">IF(OR(C1226=Scenario!$B$22,C1226=Scenario!$C$22),1,0)</f>
        <v>0</v>
      </c>
      <c r="X1226" s="9" t="n">
        <f aca="false">IF(ISNUMBER(I1226),1,0)</f>
        <v>0</v>
      </c>
      <c r="Y1226" s="9" t="n">
        <f aca="false">MOD(INT(E1226/86400)+3,7)</f>
        <v>0</v>
      </c>
      <c r="Z1226" s="9" t="n">
        <f aca="false">MOD(INT(E1226/3600),24)</f>
        <v>12</v>
      </c>
      <c r="AA1226" s="6" t="s">
        <v>2697</v>
      </c>
    </row>
    <row r="1227" customFormat="false" ht="15" hidden="false" customHeight="false" outlineLevel="0" collapsed="false">
      <c r="A1227" s="6" t="s">
        <v>2698</v>
      </c>
      <c r="B1227" s="6" t="s">
        <v>43</v>
      </c>
      <c r="C1227" s="6" t="s">
        <v>249</v>
      </c>
      <c r="D1227" s="6" t="s">
        <v>170</v>
      </c>
      <c r="E1227" s="6" t="n">
        <v>1785761147</v>
      </c>
      <c r="F1227" s="6" t="n">
        <v>1785761288</v>
      </c>
      <c r="G1227" s="6" t="n">
        <v>1785761192</v>
      </c>
      <c r="H1227" s="6" t="n">
        <v>1785766486</v>
      </c>
      <c r="J1227" s="6" t="n">
        <v>0</v>
      </c>
      <c r="K1227" s="6" t="n">
        <v>0</v>
      </c>
      <c r="L1227" s="9" t="n">
        <f aca="false">IF(AND(E1227&gt;=Scenario!$B$11,E1227&lt;Scenario!$B$12),1,0)</f>
        <v>1</v>
      </c>
      <c r="M1227" s="9" t="n">
        <f aca="false">IF(AND(L1227=1,ISNUMBER(F1227)),MAX(0,F1227-E1227)/60,"")</f>
        <v>2.35</v>
      </c>
      <c r="N1227" s="9" t="n">
        <f aca="false">IF(AND(L1227=1,ISNUMBER(G1227)),MAX(0,G1227-E1227)/60,"")</f>
        <v>0.75</v>
      </c>
      <c r="O1227" s="9" t="n">
        <f aca="false">IF(ISNUMBER(H1227),IF(AND(H1227&gt;=Scenario!$B$11,H1227&lt;Scenario!$B$12),1,0),0)</f>
        <v>1</v>
      </c>
      <c r="P1227" s="9" t="n">
        <f aca="false">IF(O1227=1,MAX(0,H1227-E1227)/60,"")</f>
        <v>88.9833333333333</v>
      </c>
      <c r="Q1227" s="9" t="n">
        <f aca="false">INDEX(Scenario!$B$18:$B$20,MATCH(B1227,Scenario!$A$18:$A$20,0))</f>
        <v>60</v>
      </c>
      <c r="R1227" s="9" t="n">
        <f aca="false">INDEX(Scenario!$C$18:$C$20,MATCH(B1227,Scenario!$A$18:$A$20,0))</f>
        <v>1440</v>
      </c>
      <c r="S1227" s="9" t="n">
        <f aca="false">IF(ISNUMBER(M1227),IF(M1227&lt;=Q1227,1,0),"")</f>
        <v>1</v>
      </c>
      <c r="T1227" s="9" t="n">
        <f aca="false">IF(ISNUMBER(P1227),IF(P1227&lt;=R1227,1,0),"")</f>
        <v>1</v>
      </c>
      <c r="U1227" s="9" t="n">
        <f aca="false">IF(E1227&gt;Scenario!$B$14,0,IF(OR(AND(ISNUMBER(H1227),H1227&lt;=Scenario!$B$14),AND(ISNUMBER(I1227),I1227&lt;=Scenario!$B$14)),0,1))</f>
        <v>0</v>
      </c>
      <c r="V1227" s="9" t="n">
        <f aca="false">IF(AND(U1227=1,(Scenario!$B$14-E1227)/60&gt;R1227),1,0)</f>
        <v>0</v>
      </c>
      <c r="W1227" s="9" t="n">
        <f aca="false">IF(OR(C1227=Scenario!$B$22,C1227=Scenario!$C$22),1,0)</f>
        <v>0</v>
      </c>
      <c r="X1227" s="9" t="n">
        <f aca="false">IF(ISNUMBER(I1227),1,0)</f>
        <v>0</v>
      </c>
      <c r="Y1227" s="9" t="n">
        <f aca="false">MOD(INT(E1227/86400)+3,7)</f>
        <v>0</v>
      </c>
      <c r="Z1227" s="9" t="n">
        <f aca="false">MOD(INT(E1227/3600),24)</f>
        <v>12</v>
      </c>
      <c r="AA1227" s="6" t="s">
        <v>2699</v>
      </c>
    </row>
    <row r="1228" customFormat="false" ht="15" hidden="false" customHeight="false" outlineLevel="0" collapsed="false">
      <c r="A1228" s="6" t="s">
        <v>2700</v>
      </c>
      <c r="B1228" s="6" t="s">
        <v>44</v>
      </c>
      <c r="C1228" s="6" t="s">
        <v>47</v>
      </c>
      <c r="D1228" s="6" t="s">
        <v>170</v>
      </c>
      <c r="E1228" s="6" t="n">
        <v>1785761963</v>
      </c>
      <c r="F1228" s="6" t="n">
        <v>1785762156</v>
      </c>
      <c r="G1228" s="6" t="n">
        <v>1785762006</v>
      </c>
      <c r="H1228" s="6" t="n">
        <v>1785768179</v>
      </c>
      <c r="J1228" s="6" t="n">
        <v>0</v>
      </c>
      <c r="K1228" s="6" t="n">
        <v>1</v>
      </c>
      <c r="L1228" s="9" t="n">
        <f aca="false">IF(AND(E1228&gt;=Scenario!$B$11,E1228&lt;Scenario!$B$12),1,0)</f>
        <v>1</v>
      </c>
      <c r="M1228" s="9" t="n">
        <f aca="false">IF(AND(L1228=1,ISNUMBER(F1228)),MAX(0,F1228-E1228)/60,"")</f>
        <v>3.21666666666667</v>
      </c>
      <c r="N1228" s="9" t="n">
        <f aca="false">IF(AND(L1228=1,ISNUMBER(G1228)),MAX(0,G1228-E1228)/60,"")</f>
        <v>0.716666666666667</v>
      </c>
      <c r="O1228" s="9" t="n">
        <f aca="false">IF(ISNUMBER(H1228),IF(AND(H1228&gt;=Scenario!$B$11,H1228&lt;Scenario!$B$12),1,0),0)</f>
        <v>1</v>
      </c>
      <c r="P1228" s="9" t="n">
        <f aca="false">IF(O1228=1,MAX(0,H1228-E1228)/60,"")</f>
        <v>103.6</v>
      </c>
      <c r="Q1228" s="9" t="n">
        <f aca="false">INDEX(Scenario!$B$18:$B$20,MATCH(B1228,Scenario!$A$18:$A$20,0))</f>
        <v>240</v>
      </c>
      <c r="R1228" s="9" t="n">
        <f aca="false">INDEX(Scenario!$C$18:$C$20,MATCH(B1228,Scenario!$A$18:$A$20,0))</f>
        <v>4320</v>
      </c>
      <c r="S1228" s="9" t="n">
        <f aca="false">IF(ISNUMBER(M1228),IF(M1228&lt;=Q1228,1,0),"")</f>
        <v>1</v>
      </c>
      <c r="T1228" s="9" t="n">
        <f aca="false">IF(ISNUMBER(P1228),IF(P1228&lt;=R1228,1,0),"")</f>
        <v>1</v>
      </c>
      <c r="U1228" s="9" t="n">
        <f aca="false">IF(E1228&gt;Scenario!$B$14,0,IF(OR(AND(ISNUMBER(H1228),H1228&lt;=Scenario!$B$14),AND(ISNUMBER(I1228),I1228&lt;=Scenario!$B$14)),0,1))</f>
        <v>0</v>
      </c>
      <c r="V1228" s="9" t="n">
        <f aca="false">IF(AND(U1228=1,(Scenario!$B$14-E1228)/60&gt;R1228),1,0)</f>
        <v>0</v>
      </c>
      <c r="W1228" s="9" t="n">
        <f aca="false">IF(OR(C1228=Scenario!$B$22,C1228=Scenario!$C$22),1,0)</f>
        <v>1</v>
      </c>
      <c r="X1228" s="9" t="n">
        <f aca="false">IF(ISNUMBER(I1228),1,0)</f>
        <v>0</v>
      </c>
      <c r="Y1228" s="9" t="n">
        <f aca="false">MOD(INT(E1228/86400)+3,7)</f>
        <v>0</v>
      </c>
      <c r="Z1228" s="9" t="n">
        <f aca="false">MOD(INT(E1228/3600),24)</f>
        <v>12</v>
      </c>
      <c r="AA1228" s="6" t="s">
        <v>2701</v>
      </c>
    </row>
    <row r="1229" customFormat="false" ht="15" hidden="false" customHeight="false" outlineLevel="0" collapsed="false">
      <c r="A1229" s="6" t="s">
        <v>2702</v>
      </c>
      <c r="B1229" s="6" t="s">
        <v>43</v>
      </c>
      <c r="C1229" s="6" t="s">
        <v>46</v>
      </c>
      <c r="D1229" s="6" t="s">
        <v>170</v>
      </c>
      <c r="E1229" s="6" t="n">
        <v>1785762027</v>
      </c>
      <c r="F1229" s="6" t="n">
        <v>1785762887</v>
      </c>
      <c r="G1229" s="6" t="n">
        <v>1785762656</v>
      </c>
      <c r="H1229" s="6" t="n">
        <v>1785764180</v>
      </c>
      <c r="J1229" s="6" t="n">
        <v>0</v>
      </c>
      <c r="K1229" s="6" t="n">
        <v>0</v>
      </c>
      <c r="L1229" s="9" t="n">
        <f aca="false">IF(AND(E1229&gt;=Scenario!$B$11,E1229&lt;Scenario!$B$12),1,0)</f>
        <v>1</v>
      </c>
      <c r="M1229" s="9" t="n">
        <f aca="false">IF(AND(L1229=1,ISNUMBER(F1229)),MAX(0,F1229-E1229)/60,"")</f>
        <v>14.3333333333333</v>
      </c>
      <c r="N1229" s="9" t="n">
        <f aca="false">IF(AND(L1229=1,ISNUMBER(G1229)),MAX(0,G1229-E1229)/60,"")</f>
        <v>10.4833333333333</v>
      </c>
      <c r="O1229" s="9" t="n">
        <f aca="false">IF(ISNUMBER(H1229),IF(AND(H1229&gt;=Scenario!$B$11,H1229&lt;Scenario!$B$12),1,0),0)</f>
        <v>1</v>
      </c>
      <c r="P1229" s="9" t="n">
        <f aca="false">IF(O1229=1,MAX(0,H1229-E1229)/60,"")</f>
        <v>35.8833333333333</v>
      </c>
      <c r="Q1229" s="9" t="n">
        <f aca="false">INDEX(Scenario!$B$18:$B$20,MATCH(B1229,Scenario!$A$18:$A$20,0))</f>
        <v>60</v>
      </c>
      <c r="R1229" s="9" t="n">
        <f aca="false">INDEX(Scenario!$C$18:$C$20,MATCH(B1229,Scenario!$A$18:$A$20,0))</f>
        <v>1440</v>
      </c>
      <c r="S1229" s="9" t="n">
        <f aca="false">IF(ISNUMBER(M1229),IF(M1229&lt;=Q1229,1,0),"")</f>
        <v>1</v>
      </c>
      <c r="T1229" s="9" t="n">
        <f aca="false">IF(ISNUMBER(P1229),IF(P1229&lt;=R1229,1,0),"")</f>
        <v>1</v>
      </c>
      <c r="U1229" s="9" t="n">
        <f aca="false">IF(E1229&gt;Scenario!$B$14,0,IF(OR(AND(ISNUMBER(H1229),H1229&lt;=Scenario!$B$14),AND(ISNUMBER(I1229),I1229&lt;=Scenario!$B$14)),0,1))</f>
        <v>0</v>
      </c>
      <c r="V1229" s="9" t="n">
        <f aca="false">IF(AND(U1229=1,(Scenario!$B$14-E1229)/60&gt;R1229),1,0)</f>
        <v>0</v>
      </c>
      <c r="W1229" s="9" t="n">
        <f aca="false">IF(OR(C1229=Scenario!$B$22,C1229=Scenario!$C$22),1,0)</f>
        <v>1</v>
      </c>
      <c r="X1229" s="9" t="n">
        <f aca="false">IF(ISNUMBER(I1229),1,0)</f>
        <v>0</v>
      </c>
      <c r="Y1229" s="9" t="n">
        <f aca="false">MOD(INT(E1229/86400)+3,7)</f>
        <v>0</v>
      </c>
      <c r="Z1229" s="9" t="n">
        <f aca="false">MOD(INT(E1229/3600),24)</f>
        <v>13</v>
      </c>
      <c r="AA1229" s="6" t="s">
        <v>2703</v>
      </c>
    </row>
    <row r="1230" customFormat="false" ht="15" hidden="false" customHeight="false" outlineLevel="0" collapsed="false">
      <c r="A1230" s="6" t="s">
        <v>2704</v>
      </c>
      <c r="B1230" s="6" t="s">
        <v>44</v>
      </c>
      <c r="C1230" s="6" t="s">
        <v>288</v>
      </c>
      <c r="D1230" s="6" t="s">
        <v>172</v>
      </c>
      <c r="E1230" s="6" t="n">
        <v>1785765273</v>
      </c>
      <c r="F1230" s="6" t="n">
        <v>1785765356</v>
      </c>
      <c r="G1230" s="6" t="n">
        <v>1785765283</v>
      </c>
      <c r="H1230" s="6" t="n">
        <v>1785772254</v>
      </c>
      <c r="J1230" s="6" t="n">
        <v>0</v>
      </c>
      <c r="K1230" s="6" t="n">
        <v>0</v>
      </c>
      <c r="L1230" s="9" t="n">
        <f aca="false">IF(AND(E1230&gt;=Scenario!$B$11,E1230&lt;Scenario!$B$12),1,0)</f>
        <v>1</v>
      </c>
      <c r="M1230" s="9" t="n">
        <f aca="false">IF(AND(L1230=1,ISNUMBER(F1230)),MAX(0,F1230-E1230)/60,"")</f>
        <v>1.38333333333333</v>
      </c>
      <c r="N1230" s="9" t="n">
        <f aca="false">IF(AND(L1230=1,ISNUMBER(G1230)),MAX(0,G1230-E1230)/60,"")</f>
        <v>0.166666666666667</v>
      </c>
      <c r="O1230" s="9" t="n">
        <f aca="false">IF(ISNUMBER(H1230),IF(AND(H1230&gt;=Scenario!$B$11,H1230&lt;Scenario!$B$12),1,0),0)</f>
        <v>1</v>
      </c>
      <c r="P1230" s="9" t="n">
        <f aca="false">IF(O1230=1,MAX(0,H1230-E1230)/60,"")</f>
        <v>116.35</v>
      </c>
      <c r="Q1230" s="9" t="n">
        <f aca="false">INDEX(Scenario!$B$18:$B$20,MATCH(B1230,Scenario!$A$18:$A$20,0))</f>
        <v>240</v>
      </c>
      <c r="R1230" s="9" t="n">
        <f aca="false">INDEX(Scenario!$C$18:$C$20,MATCH(B1230,Scenario!$A$18:$A$20,0))</f>
        <v>4320</v>
      </c>
      <c r="S1230" s="9" t="n">
        <f aca="false">IF(ISNUMBER(M1230),IF(M1230&lt;=Q1230,1,0),"")</f>
        <v>1</v>
      </c>
      <c r="T1230" s="9" t="n">
        <f aca="false">IF(ISNUMBER(P1230),IF(P1230&lt;=R1230,1,0),"")</f>
        <v>1</v>
      </c>
      <c r="U1230" s="9" t="n">
        <f aca="false">IF(E1230&gt;Scenario!$B$14,0,IF(OR(AND(ISNUMBER(H1230),H1230&lt;=Scenario!$B$14),AND(ISNUMBER(I1230),I1230&lt;=Scenario!$B$14)),0,1))</f>
        <v>0</v>
      </c>
      <c r="V1230" s="9" t="n">
        <f aca="false">IF(AND(U1230=1,(Scenario!$B$14-E1230)/60&gt;R1230),1,0)</f>
        <v>0</v>
      </c>
      <c r="W1230" s="9" t="n">
        <f aca="false">IF(OR(C1230=Scenario!$B$22,C1230=Scenario!$C$22),1,0)</f>
        <v>0</v>
      </c>
      <c r="X1230" s="9" t="n">
        <f aca="false">IF(ISNUMBER(I1230),1,0)</f>
        <v>0</v>
      </c>
      <c r="Y1230" s="9" t="n">
        <f aca="false">MOD(INT(E1230/86400)+3,7)</f>
        <v>0</v>
      </c>
      <c r="Z1230" s="9" t="n">
        <f aca="false">MOD(INT(E1230/3600),24)</f>
        <v>13</v>
      </c>
      <c r="AA1230" s="6" t="s">
        <v>2705</v>
      </c>
    </row>
    <row r="1231" customFormat="false" ht="15" hidden="false" customHeight="false" outlineLevel="0" collapsed="false">
      <c r="A1231" s="6" t="s">
        <v>2706</v>
      </c>
      <c r="B1231" s="6" t="s">
        <v>43</v>
      </c>
      <c r="C1231" s="6" t="s">
        <v>46</v>
      </c>
      <c r="D1231" s="6" t="s">
        <v>171</v>
      </c>
      <c r="E1231" s="6" t="n">
        <v>1785766028</v>
      </c>
      <c r="I1231" s="6" t="n">
        <v>1785766699</v>
      </c>
      <c r="J1231" s="6" t="n">
        <v>0</v>
      </c>
      <c r="K1231" s="6" t="n">
        <v>0</v>
      </c>
      <c r="L1231" s="9" t="n">
        <f aca="false">IF(AND(E1231&gt;=Scenario!$B$11,E1231&lt;Scenario!$B$12),1,0)</f>
        <v>1</v>
      </c>
      <c r="M1231" s="0" t="str">
        <f aca="false">IF(AND(L1231=1,ISNUMBER(F1231)),MAX(0,F1231-E1231)/60,"")</f>
        <v/>
      </c>
      <c r="N1231" s="0" t="str">
        <f aca="false">IF(AND(L1231=1,ISNUMBER(G1231)),MAX(0,G1231-E1231)/60,"")</f>
        <v/>
      </c>
      <c r="O1231" s="9" t="n">
        <f aca="false">IF(ISNUMBER(H1231),IF(AND(H1231&gt;=Scenario!$B$11,H1231&lt;Scenario!$B$12),1,0),0)</f>
        <v>0</v>
      </c>
      <c r="P1231" s="0" t="str">
        <f aca="false">IF(O1231=1,MAX(0,H1231-E1231)/60,"")</f>
        <v/>
      </c>
      <c r="Q1231" s="9" t="n">
        <f aca="false">INDEX(Scenario!$B$18:$B$20,MATCH(B1231,Scenario!$A$18:$A$20,0))</f>
        <v>60</v>
      </c>
      <c r="R1231" s="9" t="n">
        <f aca="false">INDEX(Scenario!$C$18:$C$20,MATCH(B1231,Scenario!$A$18:$A$20,0))</f>
        <v>1440</v>
      </c>
      <c r="S1231" s="0" t="str">
        <f aca="false">IF(ISNUMBER(M1231),IF(M1231&lt;=Q1231,1,0),"")</f>
        <v/>
      </c>
      <c r="T1231" s="0" t="str">
        <f aca="false">IF(ISNUMBER(P1231),IF(P1231&lt;=R1231,1,0),"")</f>
        <v/>
      </c>
      <c r="U1231" s="9" t="n">
        <f aca="false">IF(E1231&gt;Scenario!$B$14,0,IF(OR(AND(ISNUMBER(H1231),H1231&lt;=Scenario!$B$14),AND(ISNUMBER(I1231),I1231&lt;=Scenario!$B$14)),0,1))</f>
        <v>0</v>
      </c>
      <c r="V1231" s="9" t="n">
        <f aca="false">IF(AND(U1231=1,(Scenario!$B$14-E1231)/60&gt;R1231),1,0)</f>
        <v>0</v>
      </c>
      <c r="W1231" s="9" t="n">
        <f aca="false">IF(OR(C1231=Scenario!$B$22,C1231=Scenario!$C$22),1,0)</f>
        <v>1</v>
      </c>
      <c r="X1231" s="9" t="n">
        <f aca="false">IF(ISNUMBER(I1231),1,0)</f>
        <v>1</v>
      </c>
      <c r="Y1231" s="9" t="n">
        <f aca="false">MOD(INT(E1231/86400)+3,7)</f>
        <v>0</v>
      </c>
      <c r="Z1231" s="9" t="n">
        <f aca="false">MOD(INT(E1231/3600),24)</f>
        <v>14</v>
      </c>
      <c r="AA1231" s="6" t="s">
        <v>2707</v>
      </c>
    </row>
    <row r="1232" customFormat="false" ht="15" hidden="false" customHeight="false" outlineLevel="0" collapsed="false">
      <c r="A1232" s="6" t="s">
        <v>2708</v>
      </c>
      <c r="B1232" s="6" t="s">
        <v>44</v>
      </c>
      <c r="C1232" s="6" t="s">
        <v>47</v>
      </c>
      <c r="D1232" s="6" t="s">
        <v>170</v>
      </c>
      <c r="E1232" s="6" t="n">
        <v>1785766536</v>
      </c>
      <c r="I1232" s="6" t="n">
        <v>1785767416</v>
      </c>
      <c r="J1232" s="6" t="n">
        <v>0</v>
      </c>
      <c r="K1232" s="6" t="n">
        <v>0</v>
      </c>
      <c r="L1232" s="9" t="n">
        <f aca="false">IF(AND(E1232&gt;=Scenario!$B$11,E1232&lt;Scenario!$B$12),1,0)</f>
        <v>1</v>
      </c>
      <c r="M1232" s="0" t="str">
        <f aca="false">IF(AND(L1232=1,ISNUMBER(F1232)),MAX(0,F1232-E1232)/60,"")</f>
        <v/>
      </c>
      <c r="N1232" s="0" t="str">
        <f aca="false">IF(AND(L1232=1,ISNUMBER(G1232)),MAX(0,G1232-E1232)/60,"")</f>
        <v/>
      </c>
      <c r="O1232" s="9" t="n">
        <f aca="false">IF(ISNUMBER(H1232),IF(AND(H1232&gt;=Scenario!$B$11,H1232&lt;Scenario!$B$12),1,0),0)</f>
        <v>0</v>
      </c>
      <c r="P1232" s="0" t="str">
        <f aca="false">IF(O1232=1,MAX(0,H1232-E1232)/60,"")</f>
        <v/>
      </c>
      <c r="Q1232" s="9" t="n">
        <f aca="false">INDEX(Scenario!$B$18:$B$20,MATCH(B1232,Scenario!$A$18:$A$20,0))</f>
        <v>240</v>
      </c>
      <c r="R1232" s="9" t="n">
        <f aca="false">INDEX(Scenario!$C$18:$C$20,MATCH(B1232,Scenario!$A$18:$A$20,0))</f>
        <v>4320</v>
      </c>
      <c r="S1232" s="0" t="str">
        <f aca="false">IF(ISNUMBER(M1232),IF(M1232&lt;=Q1232,1,0),"")</f>
        <v/>
      </c>
      <c r="T1232" s="0" t="str">
        <f aca="false">IF(ISNUMBER(P1232),IF(P1232&lt;=R1232,1,0),"")</f>
        <v/>
      </c>
      <c r="U1232" s="9" t="n">
        <f aca="false">IF(E1232&gt;Scenario!$B$14,0,IF(OR(AND(ISNUMBER(H1232),H1232&lt;=Scenario!$B$14),AND(ISNUMBER(I1232),I1232&lt;=Scenario!$B$14)),0,1))</f>
        <v>0</v>
      </c>
      <c r="V1232" s="9" t="n">
        <f aca="false">IF(AND(U1232=1,(Scenario!$B$14-E1232)/60&gt;R1232),1,0)</f>
        <v>0</v>
      </c>
      <c r="W1232" s="9" t="n">
        <f aca="false">IF(OR(C1232=Scenario!$B$22,C1232=Scenario!$C$22),1,0)</f>
        <v>1</v>
      </c>
      <c r="X1232" s="9" t="n">
        <f aca="false">IF(ISNUMBER(I1232),1,0)</f>
        <v>1</v>
      </c>
      <c r="Y1232" s="9" t="n">
        <f aca="false">MOD(INT(E1232/86400)+3,7)</f>
        <v>0</v>
      </c>
      <c r="Z1232" s="9" t="n">
        <f aca="false">MOD(INT(E1232/3600),24)</f>
        <v>14</v>
      </c>
      <c r="AA1232" s="6" t="s">
        <v>2709</v>
      </c>
    </row>
    <row r="1233" customFormat="false" ht="15" hidden="false" customHeight="false" outlineLevel="0" collapsed="false">
      <c r="A1233" s="6" t="s">
        <v>2710</v>
      </c>
      <c r="B1233" s="6" t="s">
        <v>44</v>
      </c>
      <c r="C1233" s="6" t="s">
        <v>46</v>
      </c>
      <c r="D1233" s="6" t="s">
        <v>170</v>
      </c>
      <c r="E1233" s="6" t="n">
        <v>1785767017</v>
      </c>
      <c r="F1233" s="6" t="n">
        <v>1785768335</v>
      </c>
      <c r="G1233" s="6" t="n">
        <v>1785768223</v>
      </c>
      <c r="H1233" s="6" t="n">
        <v>1785769552</v>
      </c>
      <c r="J1233" s="6" t="n">
        <v>0</v>
      </c>
      <c r="K1233" s="6" t="n">
        <v>0</v>
      </c>
      <c r="L1233" s="9" t="n">
        <f aca="false">IF(AND(E1233&gt;=Scenario!$B$11,E1233&lt;Scenario!$B$12),1,0)</f>
        <v>1</v>
      </c>
      <c r="M1233" s="9" t="n">
        <f aca="false">IF(AND(L1233=1,ISNUMBER(F1233)),MAX(0,F1233-E1233)/60,"")</f>
        <v>21.9666666666667</v>
      </c>
      <c r="N1233" s="9" t="n">
        <f aca="false">IF(AND(L1233=1,ISNUMBER(G1233)),MAX(0,G1233-E1233)/60,"")</f>
        <v>20.1</v>
      </c>
      <c r="O1233" s="9" t="n">
        <f aca="false">IF(ISNUMBER(H1233),IF(AND(H1233&gt;=Scenario!$B$11,H1233&lt;Scenario!$B$12),1,0),0)</f>
        <v>1</v>
      </c>
      <c r="P1233" s="9" t="n">
        <f aca="false">IF(O1233=1,MAX(0,H1233-E1233)/60,"")</f>
        <v>42.25</v>
      </c>
      <c r="Q1233" s="9" t="n">
        <f aca="false">INDEX(Scenario!$B$18:$B$20,MATCH(B1233,Scenario!$A$18:$A$20,0))</f>
        <v>240</v>
      </c>
      <c r="R1233" s="9" t="n">
        <f aca="false">INDEX(Scenario!$C$18:$C$20,MATCH(B1233,Scenario!$A$18:$A$20,0))</f>
        <v>4320</v>
      </c>
      <c r="S1233" s="9" t="n">
        <f aca="false">IF(ISNUMBER(M1233),IF(M1233&lt;=Q1233,1,0),"")</f>
        <v>1</v>
      </c>
      <c r="T1233" s="9" t="n">
        <f aca="false">IF(ISNUMBER(P1233),IF(P1233&lt;=R1233,1,0),"")</f>
        <v>1</v>
      </c>
      <c r="U1233" s="9" t="n">
        <f aca="false">IF(E1233&gt;Scenario!$B$14,0,IF(OR(AND(ISNUMBER(H1233),H1233&lt;=Scenario!$B$14),AND(ISNUMBER(I1233),I1233&lt;=Scenario!$B$14)),0,1))</f>
        <v>0</v>
      </c>
      <c r="V1233" s="9" t="n">
        <f aca="false">IF(AND(U1233=1,(Scenario!$B$14-E1233)/60&gt;R1233),1,0)</f>
        <v>0</v>
      </c>
      <c r="W1233" s="9" t="n">
        <f aca="false">IF(OR(C1233=Scenario!$B$22,C1233=Scenario!$C$22),1,0)</f>
        <v>1</v>
      </c>
      <c r="X1233" s="9" t="n">
        <f aca="false">IF(ISNUMBER(I1233),1,0)</f>
        <v>0</v>
      </c>
      <c r="Y1233" s="9" t="n">
        <f aca="false">MOD(INT(E1233/86400)+3,7)</f>
        <v>0</v>
      </c>
      <c r="Z1233" s="9" t="n">
        <f aca="false">MOD(INT(E1233/3600),24)</f>
        <v>14</v>
      </c>
      <c r="AA1233" s="6" t="s">
        <v>2711</v>
      </c>
    </row>
    <row r="1234" customFormat="false" ht="15" hidden="false" customHeight="false" outlineLevel="0" collapsed="false">
      <c r="A1234" s="6" t="s">
        <v>2712</v>
      </c>
      <c r="B1234" s="6" t="s">
        <v>43</v>
      </c>
      <c r="C1234" s="6" t="s">
        <v>47</v>
      </c>
      <c r="D1234" s="6" t="s">
        <v>170</v>
      </c>
      <c r="E1234" s="6" t="n">
        <v>1785767225</v>
      </c>
      <c r="F1234" s="6" t="n">
        <v>1785767449</v>
      </c>
      <c r="G1234" s="6" t="n">
        <v>1785767240</v>
      </c>
      <c r="H1234" s="6" t="n">
        <v>1785769065</v>
      </c>
      <c r="J1234" s="6" t="n">
        <v>0</v>
      </c>
      <c r="K1234" s="6" t="n">
        <v>1</v>
      </c>
      <c r="L1234" s="9" t="n">
        <f aca="false">IF(AND(E1234&gt;=Scenario!$B$11,E1234&lt;Scenario!$B$12),1,0)</f>
        <v>1</v>
      </c>
      <c r="M1234" s="9" t="n">
        <f aca="false">IF(AND(L1234=1,ISNUMBER(F1234)),MAX(0,F1234-E1234)/60,"")</f>
        <v>3.73333333333333</v>
      </c>
      <c r="N1234" s="9" t="n">
        <f aca="false">IF(AND(L1234=1,ISNUMBER(G1234)),MAX(0,G1234-E1234)/60,"")</f>
        <v>0.25</v>
      </c>
      <c r="O1234" s="9" t="n">
        <f aca="false">IF(ISNUMBER(H1234),IF(AND(H1234&gt;=Scenario!$B$11,H1234&lt;Scenario!$B$12),1,0),0)</f>
        <v>1</v>
      </c>
      <c r="P1234" s="9" t="n">
        <f aca="false">IF(O1234=1,MAX(0,H1234-E1234)/60,"")</f>
        <v>30.6666666666667</v>
      </c>
      <c r="Q1234" s="9" t="n">
        <f aca="false">INDEX(Scenario!$B$18:$B$20,MATCH(B1234,Scenario!$A$18:$A$20,0))</f>
        <v>60</v>
      </c>
      <c r="R1234" s="9" t="n">
        <f aca="false">INDEX(Scenario!$C$18:$C$20,MATCH(B1234,Scenario!$A$18:$A$20,0))</f>
        <v>1440</v>
      </c>
      <c r="S1234" s="9" t="n">
        <f aca="false">IF(ISNUMBER(M1234),IF(M1234&lt;=Q1234,1,0),"")</f>
        <v>1</v>
      </c>
      <c r="T1234" s="9" t="n">
        <f aca="false">IF(ISNUMBER(P1234),IF(P1234&lt;=R1234,1,0),"")</f>
        <v>1</v>
      </c>
      <c r="U1234" s="9" t="n">
        <f aca="false">IF(E1234&gt;Scenario!$B$14,0,IF(OR(AND(ISNUMBER(H1234),H1234&lt;=Scenario!$B$14),AND(ISNUMBER(I1234),I1234&lt;=Scenario!$B$14)),0,1))</f>
        <v>0</v>
      </c>
      <c r="V1234" s="9" t="n">
        <f aca="false">IF(AND(U1234=1,(Scenario!$B$14-E1234)/60&gt;R1234),1,0)</f>
        <v>0</v>
      </c>
      <c r="W1234" s="9" t="n">
        <f aca="false">IF(OR(C1234=Scenario!$B$22,C1234=Scenario!$C$22),1,0)</f>
        <v>1</v>
      </c>
      <c r="X1234" s="9" t="n">
        <f aca="false">IF(ISNUMBER(I1234),1,0)</f>
        <v>0</v>
      </c>
      <c r="Y1234" s="9" t="n">
        <f aca="false">MOD(INT(E1234/86400)+3,7)</f>
        <v>0</v>
      </c>
      <c r="Z1234" s="9" t="n">
        <f aca="false">MOD(INT(E1234/3600),24)</f>
        <v>14</v>
      </c>
      <c r="AA1234" s="6" t="s">
        <v>2713</v>
      </c>
    </row>
    <row r="1235" customFormat="false" ht="15" hidden="false" customHeight="false" outlineLevel="0" collapsed="false">
      <c r="A1235" s="6" t="s">
        <v>2714</v>
      </c>
      <c r="B1235" s="6" t="s">
        <v>44</v>
      </c>
      <c r="C1235" s="6" t="s">
        <v>46</v>
      </c>
      <c r="D1235" s="6" t="s">
        <v>170</v>
      </c>
      <c r="E1235" s="6" t="n">
        <v>1785768236</v>
      </c>
      <c r="F1235" s="6" t="n">
        <v>1785769340</v>
      </c>
      <c r="G1235" s="6" t="n">
        <v>1785769104</v>
      </c>
      <c r="H1235" s="6" t="n">
        <v>1785771257</v>
      </c>
      <c r="J1235" s="6" t="n">
        <v>0</v>
      </c>
      <c r="K1235" s="6" t="n">
        <v>0</v>
      </c>
      <c r="L1235" s="9" t="n">
        <f aca="false">IF(AND(E1235&gt;=Scenario!$B$11,E1235&lt;Scenario!$B$12),1,0)</f>
        <v>1</v>
      </c>
      <c r="M1235" s="9" t="n">
        <f aca="false">IF(AND(L1235=1,ISNUMBER(F1235)),MAX(0,F1235-E1235)/60,"")</f>
        <v>18.4</v>
      </c>
      <c r="N1235" s="9" t="n">
        <f aca="false">IF(AND(L1235=1,ISNUMBER(G1235)),MAX(0,G1235-E1235)/60,"")</f>
        <v>14.4666666666667</v>
      </c>
      <c r="O1235" s="9" t="n">
        <f aca="false">IF(ISNUMBER(H1235),IF(AND(H1235&gt;=Scenario!$B$11,H1235&lt;Scenario!$B$12),1,0),0)</f>
        <v>1</v>
      </c>
      <c r="P1235" s="9" t="n">
        <f aca="false">IF(O1235=1,MAX(0,H1235-E1235)/60,"")</f>
        <v>50.35</v>
      </c>
      <c r="Q1235" s="9" t="n">
        <f aca="false">INDEX(Scenario!$B$18:$B$20,MATCH(B1235,Scenario!$A$18:$A$20,0))</f>
        <v>240</v>
      </c>
      <c r="R1235" s="9" t="n">
        <f aca="false">INDEX(Scenario!$C$18:$C$20,MATCH(B1235,Scenario!$A$18:$A$20,0))</f>
        <v>4320</v>
      </c>
      <c r="S1235" s="9" t="n">
        <f aca="false">IF(ISNUMBER(M1235),IF(M1235&lt;=Q1235,1,0),"")</f>
        <v>1</v>
      </c>
      <c r="T1235" s="9" t="n">
        <f aca="false">IF(ISNUMBER(P1235),IF(P1235&lt;=R1235,1,0),"")</f>
        <v>1</v>
      </c>
      <c r="U1235" s="9" t="n">
        <f aca="false">IF(E1235&gt;Scenario!$B$14,0,IF(OR(AND(ISNUMBER(H1235),H1235&lt;=Scenario!$B$14),AND(ISNUMBER(I1235),I1235&lt;=Scenario!$B$14)),0,1))</f>
        <v>0</v>
      </c>
      <c r="V1235" s="9" t="n">
        <f aca="false">IF(AND(U1235=1,(Scenario!$B$14-E1235)/60&gt;R1235),1,0)</f>
        <v>0</v>
      </c>
      <c r="W1235" s="9" t="n">
        <f aca="false">IF(OR(C1235=Scenario!$B$22,C1235=Scenario!$C$22),1,0)</f>
        <v>1</v>
      </c>
      <c r="X1235" s="9" t="n">
        <f aca="false">IF(ISNUMBER(I1235),1,0)</f>
        <v>0</v>
      </c>
      <c r="Y1235" s="9" t="n">
        <f aca="false">MOD(INT(E1235/86400)+3,7)</f>
        <v>0</v>
      </c>
      <c r="Z1235" s="9" t="n">
        <f aca="false">MOD(INT(E1235/3600),24)</f>
        <v>14</v>
      </c>
      <c r="AA1235" s="6" t="s">
        <v>2715</v>
      </c>
    </row>
    <row r="1236" customFormat="false" ht="15" hidden="false" customHeight="false" outlineLevel="0" collapsed="false">
      <c r="A1236" s="6" t="s">
        <v>2716</v>
      </c>
      <c r="B1236" s="6" t="s">
        <v>44</v>
      </c>
      <c r="C1236" s="6" t="s">
        <v>46</v>
      </c>
      <c r="D1236" s="6" t="s">
        <v>172</v>
      </c>
      <c r="E1236" s="6" t="n">
        <v>1785768461</v>
      </c>
      <c r="F1236" s="6" t="n">
        <v>1785768568</v>
      </c>
      <c r="G1236" s="6" t="n">
        <v>1785768480</v>
      </c>
      <c r="H1236" s="6" t="n">
        <v>1785775391</v>
      </c>
      <c r="J1236" s="6" t="n">
        <v>0</v>
      </c>
      <c r="K1236" s="6" t="n">
        <v>0</v>
      </c>
      <c r="L1236" s="9" t="n">
        <f aca="false">IF(AND(E1236&gt;=Scenario!$B$11,E1236&lt;Scenario!$B$12),1,0)</f>
        <v>1</v>
      </c>
      <c r="M1236" s="9" t="n">
        <f aca="false">IF(AND(L1236=1,ISNUMBER(F1236)),MAX(0,F1236-E1236)/60,"")</f>
        <v>1.78333333333333</v>
      </c>
      <c r="N1236" s="9" t="n">
        <f aca="false">IF(AND(L1236=1,ISNUMBER(G1236)),MAX(0,G1236-E1236)/60,"")</f>
        <v>0.316666666666667</v>
      </c>
      <c r="O1236" s="9" t="n">
        <f aca="false">IF(ISNUMBER(H1236),IF(AND(H1236&gt;=Scenario!$B$11,H1236&lt;Scenario!$B$12),1,0),0)</f>
        <v>1</v>
      </c>
      <c r="P1236" s="9" t="n">
        <f aca="false">IF(O1236=1,MAX(0,H1236-E1236)/60,"")</f>
        <v>115.5</v>
      </c>
      <c r="Q1236" s="9" t="n">
        <f aca="false">INDEX(Scenario!$B$18:$B$20,MATCH(B1236,Scenario!$A$18:$A$20,0))</f>
        <v>240</v>
      </c>
      <c r="R1236" s="9" t="n">
        <f aca="false">INDEX(Scenario!$C$18:$C$20,MATCH(B1236,Scenario!$A$18:$A$20,0))</f>
        <v>4320</v>
      </c>
      <c r="S1236" s="9" t="n">
        <f aca="false">IF(ISNUMBER(M1236),IF(M1236&lt;=Q1236,1,0),"")</f>
        <v>1</v>
      </c>
      <c r="T1236" s="9" t="n">
        <f aca="false">IF(ISNUMBER(P1236),IF(P1236&lt;=R1236,1,0),"")</f>
        <v>1</v>
      </c>
      <c r="U1236" s="9" t="n">
        <f aca="false">IF(E1236&gt;Scenario!$B$14,0,IF(OR(AND(ISNUMBER(H1236),H1236&lt;=Scenario!$B$14),AND(ISNUMBER(I1236),I1236&lt;=Scenario!$B$14)),0,1))</f>
        <v>0</v>
      </c>
      <c r="V1236" s="9" t="n">
        <f aca="false">IF(AND(U1236=1,(Scenario!$B$14-E1236)/60&gt;R1236),1,0)</f>
        <v>0</v>
      </c>
      <c r="W1236" s="9" t="n">
        <f aca="false">IF(OR(C1236=Scenario!$B$22,C1236=Scenario!$C$22),1,0)</f>
        <v>1</v>
      </c>
      <c r="X1236" s="9" t="n">
        <f aca="false">IF(ISNUMBER(I1236),1,0)</f>
        <v>0</v>
      </c>
      <c r="Y1236" s="9" t="n">
        <f aca="false">MOD(INT(E1236/86400)+3,7)</f>
        <v>0</v>
      </c>
      <c r="Z1236" s="9" t="n">
        <f aca="false">MOD(INT(E1236/3600),24)</f>
        <v>14</v>
      </c>
      <c r="AA1236" s="6" t="s">
        <v>2717</v>
      </c>
    </row>
    <row r="1237" customFormat="false" ht="15" hidden="false" customHeight="false" outlineLevel="0" collapsed="false">
      <c r="A1237" s="6" t="s">
        <v>2718</v>
      </c>
      <c r="B1237" s="6" t="s">
        <v>43</v>
      </c>
      <c r="C1237" s="6" t="s">
        <v>249</v>
      </c>
      <c r="D1237" s="6" t="s">
        <v>172</v>
      </c>
      <c r="E1237" s="6" t="n">
        <v>1785769069</v>
      </c>
      <c r="F1237" s="6" t="n">
        <v>1785769255</v>
      </c>
      <c r="G1237" s="6" t="n">
        <v>1785769101</v>
      </c>
      <c r="H1237" s="6" t="n">
        <v>1785771395</v>
      </c>
      <c r="J1237" s="6" t="n">
        <v>0</v>
      </c>
      <c r="K1237" s="6" t="n">
        <v>0</v>
      </c>
      <c r="L1237" s="9" t="n">
        <f aca="false">IF(AND(E1237&gt;=Scenario!$B$11,E1237&lt;Scenario!$B$12),1,0)</f>
        <v>1</v>
      </c>
      <c r="M1237" s="9" t="n">
        <f aca="false">IF(AND(L1237=1,ISNUMBER(F1237)),MAX(0,F1237-E1237)/60,"")</f>
        <v>3.1</v>
      </c>
      <c r="N1237" s="9" t="n">
        <f aca="false">IF(AND(L1237=1,ISNUMBER(G1237)),MAX(0,G1237-E1237)/60,"")</f>
        <v>0.533333333333333</v>
      </c>
      <c r="O1237" s="9" t="n">
        <f aca="false">IF(ISNUMBER(H1237),IF(AND(H1237&gt;=Scenario!$B$11,H1237&lt;Scenario!$B$12),1,0),0)</f>
        <v>1</v>
      </c>
      <c r="P1237" s="9" t="n">
        <f aca="false">IF(O1237=1,MAX(0,H1237-E1237)/60,"")</f>
        <v>38.7666666666667</v>
      </c>
      <c r="Q1237" s="9" t="n">
        <f aca="false">INDEX(Scenario!$B$18:$B$20,MATCH(B1237,Scenario!$A$18:$A$20,0))</f>
        <v>60</v>
      </c>
      <c r="R1237" s="9" t="n">
        <f aca="false">INDEX(Scenario!$C$18:$C$20,MATCH(B1237,Scenario!$A$18:$A$20,0))</f>
        <v>1440</v>
      </c>
      <c r="S1237" s="9" t="n">
        <f aca="false">IF(ISNUMBER(M1237),IF(M1237&lt;=Q1237,1,0),"")</f>
        <v>1</v>
      </c>
      <c r="T1237" s="9" t="n">
        <f aca="false">IF(ISNUMBER(P1237),IF(P1237&lt;=R1237,1,0),"")</f>
        <v>1</v>
      </c>
      <c r="U1237" s="9" t="n">
        <f aca="false">IF(E1237&gt;Scenario!$B$14,0,IF(OR(AND(ISNUMBER(H1237),H1237&lt;=Scenario!$B$14),AND(ISNUMBER(I1237),I1237&lt;=Scenario!$B$14)),0,1))</f>
        <v>0</v>
      </c>
      <c r="V1237" s="9" t="n">
        <f aca="false">IF(AND(U1237=1,(Scenario!$B$14-E1237)/60&gt;R1237),1,0)</f>
        <v>0</v>
      </c>
      <c r="W1237" s="9" t="n">
        <f aca="false">IF(OR(C1237=Scenario!$B$22,C1237=Scenario!$C$22),1,0)</f>
        <v>0</v>
      </c>
      <c r="X1237" s="9" t="n">
        <f aca="false">IF(ISNUMBER(I1237),1,0)</f>
        <v>0</v>
      </c>
      <c r="Y1237" s="9" t="n">
        <f aca="false">MOD(INT(E1237/86400)+3,7)</f>
        <v>0</v>
      </c>
      <c r="Z1237" s="9" t="n">
        <f aca="false">MOD(INT(E1237/3600),24)</f>
        <v>14</v>
      </c>
      <c r="AA1237" s="6" t="s">
        <v>2719</v>
      </c>
    </row>
    <row r="1238" customFormat="false" ht="15" hidden="false" customHeight="false" outlineLevel="0" collapsed="false">
      <c r="A1238" s="6" t="s">
        <v>2720</v>
      </c>
      <c r="B1238" s="6" t="s">
        <v>43</v>
      </c>
      <c r="C1238" s="6" t="s">
        <v>249</v>
      </c>
      <c r="D1238" s="6" t="s">
        <v>170</v>
      </c>
      <c r="E1238" s="6" t="n">
        <v>1785770247</v>
      </c>
      <c r="F1238" s="6" t="n">
        <v>1785770455</v>
      </c>
      <c r="G1238" s="6" t="n">
        <v>1785770307</v>
      </c>
      <c r="H1238" s="6" t="n">
        <v>1785774183</v>
      </c>
      <c r="J1238" s="6" t="n">
        <v>0</v>
      </c>
      <c r="K1238" s="6" t="n">
        <v>0</v>
      </c>
      <c r="L1238" s="9" t="n">
        <f aca="false">IF(AND(E1238&gt;=Scenario!$B$11,E1238&lt;Scenario!$B$12),1,0)</f>
        <v>1</v>
      </c>
      <c r="M1238" s="9" t="n">
        <f aca="false">IF(AND(L1238=1,ISNUMBER(F1238)),MAX(0,F1238-E1238)/60,"")</f>
        <v>3.46666666666667</v>
      </c>
      <c r="N1238" s="9" t="n">
        <f aca="false">IF(AND(L1238=1,ISNUMBER(G1238)),MAX(0,G1238-E1238)/60,"")</f>
        <v>1</v>
      </c>
      <c r="O1238" s="9" t="n">
        <f aca="false">IF(ISNUMBER(H1238),IF(AND(H1238&gt;=Scenario!$B$11,H1238&lt;Scenario!$B$12),1,0),0)</f>
        <v>1</v>
      </c>
      <c r="P1238" s="9" t="n">
        <f aca="false">IF(O1238=1,MAX(0,H1238-E1238)/60,"")</f>
        <v>65.6</v>
      </c>
      <c r="Q1238" s="9" t="n">
        <f aca="false">INDEX(Scenario!$B$18:$B$20,MATCH(B1238,Scenario!$A$18:$A$20,0))</f>
        <v>60</v>
      </c>
      <c r="R1238" s="9" t="n">
        <f aca="false">INDEX(Scenario!$C$18:$C$20,MATCH(B1238,Scenario!$A$18:$A$20,0))</f>
        <v>1440</v>
      </c>
      <c r="S1238" s="9" t="n">
        <f aca="false">IF(ISNUMBER(M1238),IF(M1238&lt;=Q1238,1,0),"")</f>
        <v>1</v>
      </c>
      <c r="T1238" s="9" t="n">
        <f aca="false">IF(ISNUMBER(P1238),IF(P1238&lt;=R1238,1,0),"")</f>
        <v>1</v>
      </c>
      <c r="U1238" s="9" t="n">
        <f aca="false">IF(E1238&gt;Scenario!$B$14,0,IF(OR(AND(ISNUMBER(H1238),H1238&lt;=Scenario!$B$14),AND(ISNUMBER(I1238),I1238&lt;=Scenario!$B$14)),0,1))</f>
        <v>0</v>
      </c>
      <c r="V1238" s="9" t="n">
        <f aca="false">IF(AND(U1238=1,(Scenario!$B$14-E1238)/60&gt;R1238),1,0)</f>
        <v>0</v>
      </c>
      <c r="W1238" s="9" t="n">
        <f aca="false">IF(OR(C1238=Scenario!$B$22,C1238=Scenario!$C$22),1,0)</f>
        <v>0</v>
      </c>
      <c r="X1238" s="9" t="n">
        <f aca="false">IF(ISNUMBER(I1238),1,0)</f>
        <v>0</v>
      </c>
      <c r="Y1238" s="9" t="n">
        <f aca="false">MOD(INT(E1238/86400)+3,7)</f>
        <v>0</v>
      </c>
      <c r="Z1238" s="9" t="n">
        <f aca="false">MOD(INT(E1238/3600),24)</f>
        <v>15</v>
      </c>
      <c r="AA1238" s="6" t="s">
        <v>2721</v>
      </c>
    </row>
    <row r="1239" customFormat="false" ht="15" hidden="false" customHeight="false" outlineLevel="0" collapsed="false">
      <c r="A1239" s="6" t="s">
        <v>2722</v>
      </c>
      <c r="B1239" s="6" t="s">
        <v>44</v>
      </c>
      <c r="C1239" s="6" t="s">
        <v>249</v>
      </c>
      <c r="D1239" s="6" t="s">
        <v>171</v>
      </c>
      <c r="E1239" s="6" t="n">
        <v>1785770844</v>
      </c>
      <c r="F1239" s="6" t="n">
        <v>1785771074</v>
      </c>
      <c r="G1239" s="6" t="n">
        <v>1785770900</v>
      </c>
      <c r="H1239" s="6" t="n">
        <v>1785775718</v>
      </c>
      <c r="J1239" s="6" t="n">
        <v>0</v>
      </c>
      <c r="K1239" s="6" t="n">
        <v>0</v>
      </c>
      <c r="L1239" s="9" t="n">
        <f aca="false">IF(AND(E1239&gt;=Scenario!$B$11,E1239&lt;Scenario!$B$12),1,0)</f>
        <v>1</v>
      </c>
      <c r="M1239" s="9" t="n">
        <f aca="false">IF(AND(L1239=1,ISNUMBER(F1239)),MAX(0,F1239-E1239)/60,"")</f>
        <v>3.83333333333333</v>
      </c>
      <c r="N1239" s="9" t="n">
        <f aca="false">IF(AND(L1239=1,ISNUMBER(G1239)),MAX(0,G1239-E1239)/60,"")</f>
        <v>0.933333333333333</v>
      </c>
      <c r="O1239" s="9" t="n">
        <f aca="false">IF(ISNUMBER(H1239),IF(AND(H1239&gt;=Scenario!$B$11,H1239&lt;Scenario!$B$12),1,0),0)</f>
        <v>1</v>
      </c>
      <c r="P1239" s="9" t="n">
        <f aca="false">IF(O1239=1,MAX(0,H1239-E1239)/60,"")</f>
        <v>81.2333333333333</v>
      </c>
      <c r="Q1239" s="9" t="n">
        <f aca="false">INDEX(Scenario!$B$18:$B$20,MATCH(B1239,Scenario!$A$18:$A$20,0))</f>
        <v>240</v>
      </c>
      <c r="R1239" s="9" t="n">
        <f aca="false">INDEX(Scenario!$C$18:$C$20,MATCH(B1239,Scenario!$A$18:$A$20,0))</f>
        <v>4320</v>
      </c>
      <c r="S1239" s="9" t="n">
        <f aca="false">IF(ISNUMBER(M1239),IF(M1239&lt;=Q1239,1,0),"")</f>
        <v>1</v>
      </c>
      <c r="T1239" s="9" t="n">
        <f aca="false">IF(ISNUMBER(P1239),IF(P1239&lt;=R1239,1,0),"")</f>
        <v>1</v>
      </c>
      <c r="U1239" s="9" t="n">
        <f aca="false">IF(E1239&gt;Scenario!$B$14,0,IF(OR(AND(ISNUMBER(H1239),H1239&lt;=Scenario!$B$14),AND(ISNUMBER(I1239),I1239&lt;=Scenario!$B$14)),0,1))</f>
        <v>0</v>
      </c>
      <c r="V1239" s="9" t="n">
        <f aca="false">IF(AND(U1239=1,(Scenario!$B$14-E1239)/60&gt;R1239),1,0)</f>
        <v>0</v>
      </c>
      <c r="W1239" s="9" t="n">
        <f aca="false">IF(OR(C1239=Scenario!$B$22,C1239=Scenario!$C$22),1,0)</f>
        <v>0</v>
      </c>
      <c r="X1239" s="9" t="n">
        <f aca="false">IF(ISNUMBER(I1239),1,0)</f>
        <v>0</v>
      </c>
      <c r="Y1239" s="9" t="n">
        <f aca="false">MOD(INT(E1239/86400)+3,7)</f>
        <v>0</v>
      </c>
      <c r="Z1239" s="9" t="n">
        <f aca="false">MOD(INT(E1239/3600),24)</f>
        <v>15</v>
      </c>
      <c r="AA1239" s="6" t="s">
        <v>2723</v>
      </c>
    </row>
    <row r="1240" customFormat="false" ht="15" hidden="false" customHeight="false" outlineLevel="0" collapsed="false">
      <c r="A1240" s="6" t="s">
        <v>2724</v>
      </c>
      <c r="B1240" s="6" t="s">
        <v>44</v>
      </c>
      <c r="C1240" s="6" t="s">
        <v>249</v>
      </c>
      <c r="D1240" s="6" t="s">
        <v>170</v>
      </c>
      <c r="E1240" s="6" t="n">
        <v>1785772028</v>
      </c>
      <c r="F1240" s="6" t="n">
        <v>1785773057</v>
      </c>
      <c r="G1240" s="6" t="n">
        <v>1785772827</v>
      </c>
      <c r="H1240" s="6" t="n">
        <v>1785773883</v>
      </c>
      <c r="J1240" s="6" t="n">
        <v>0</v>
      </c>
      <c r="K1240" s="6" t="n">
        <v>0</v>
      </c>
      <c r="L1240" s="9" t="n">
        <f aca="false">IF(AND(E1240&gt;=Scenario!$B$11,E1240&lt;Scenario!$B$12),1,0)</f>
        <v>1</v>
      </c>
      <c r="M1240" s="9" t="n">
        <f aca="false">IF(AND(L1240=1,ISNUMBER(F1240)),MAX(0,F1240-E1240)/60,"")</f>
        <v>17.15</v>
      </c>
      <c r="N1240" s="9" t="n">
        <f aca="false">IF(AND(L1240=1,ISNUMBER(G1240)),MAX(0,G1240-E1240)/60,"")</f>
        <v>13.3166666666667</v>
      </c>
      <c r="O1240" s="9" t="n">
        <f aca="false">IF(ISNUMBER(H1240),IF(AND(H1240&gt;=Scenario!$B$11,H1240&lt;Scenario!$B$12),1,0),0)</f>
        <v>1</v>
      </c>
      <c r="P1240" s="9" t="n">
        <f aca="false">IF(O1240=1,MAX(0,H1240-E1240)/60,"")</f>
        <v>30.9166666666667</v>
      </c>
      <c r="Q1240" s="9" t="n">
        <f aca="false">INDEX(Scenario!$B$18:$B$20,MATCH(B1240,Scenario!$A$18:$A$20,0))</f>
        <v>240</v>
      </c>
      <c r="R1240" s="9" t="n">
        <f aca="false">INDEX(Scenario!$C$18:$C$20,MATCH(B1240,Scenario!$A$18:$A$20,0))</f>
        <v>4320</v>
      </c>
      <c r="S1240" s="9" t="n">
        <f aca="false">IF(ISNUMBER(M1240),IF(M1240&lt;=Q1240,1,0),"")</f>
        <v>1</v>
      </c>
      <c r="T1240" s="9" t="n">
        <f aca="false">IF(ISNUMBER(P1240),IF(P1240&lt;=R1240,1,0),"")</f>
        <v>1</v>
      </c>
      <c r="U1240" s="9" t="n">
        <f aca="false">IF(E1240&gt;Scenario!$B$14,0,IF(OR(AND(ISNUMBER(H1240),H1240&lt;=Scenario!$B$14),AND(ISNUMBER(I1240),I1240&lt;=Scenario!$B$14)),0,1))</f>
        <v>0</v>
      </c>
      <c r="V1240" s="9" t="n">
        <f aca="false">IF(AND(U1240=1,(Scenario!$B$14-E1240)/60&gt;R1240),1,0)</f>
        <v>0</v>
      </c>
      <c r="W1240" s="9" t="n">
        <f aca="false">IF(OR(C1240=Scenario!$B$22,C1240=Scenario!$C$22),1,0)</f>
        <v>0</v>
      </c>
      <c r="X1240" s="9" t="n">
        <f aca="false">IF(ISNUMBER(I1240),1,0)</f>
        <v>0</v>
      </c>
      <c r="Y1240" s="9" t="n">
        <f aca="false">MOD(INT(E1240/86400)+3,7)</f>
        <v>0</v>
      </c>
      <c r="Z1240" s="9" t="n">
        <f aca="false">MOD(INT(E1240/3600),24)</f>
        <v>15</v>
      </c>
      <c r="AA1240" s="6" t="s">
        <v>2725</v>
      </c>
    </row>
    <row r="1241" customFormat="false" ht="15" hidden="false" customHeight="false" outlineLevel="0" collapsed="false">
      <c r="A1241" s="6" t="s">
        <v>2726</v>
      </c>
      <c r="B1241" s="6" t="s">
        <v>43</v>
      </c>
      <c r="C1241" s="6" t="s">
        <v>249</v>
      </c>
      <c r="D1241" s="6" t="s">
        <v>171</v>
      </c>
      <c r="E1241" s="6" t="n">
        <v>1785772386</v>
      </c>
      <c r="F1241" s="6" t="n">
        <v>1785772902</v>
      </c>
      <c r="G1241" s="6" t="n">
        <v>1785772829</v>
      </c>
      <c r="H1241" s="6" t="n">
        <v>1785778222</v>
      </c>
      <c r="J1241" s="6" t="n">
        <v>0</v>
      </c>
      <c r="K1241" s="6" t="n">
        <v>0</v>
      </c>
      <c r="L1241" s="9" t="n">
        <f aca="false">IF(AND(E1241&gt;=Scenario!$B$11,E1241&lt;Scenario!$B$12),1,0)</f>
        <v>1</v>
      </c>
      <c r="M1241" s="9" t="n">
        <f aca="false">IF(AND(L1241=1,ISNUMBER(F1241)),MAX(0,F1241-E1241)/60,"")</f>
        <v>8.6</v>
      </c>
      <c r="N1241" s="9" t="n">
        <f aca="false">IF(AND(L1241=1,ISNUMBER(G1241)),MAX(0,G1241-E1241)/60,"")</f>
        <v>7.38333333333333</v>
      </c>
      <c r="O1241" s="9" t="n">
        <f aca="false">IF(ISNUMBER(H1241),IF(AND(H1241&gt;=Scenario!$B$11,H1241&lt;Scenario!$B$12),1,0),0)</f>
        <v>1</v>
      </c>
      <c r="P1241" s="9" t="n">
        <f aca="false">IF(O1241=1,MAX(0,H1241-E1241)/60,"")</f>
        <v>97.2666666666667</v>
      </c>
      <c r="Q1241" s="9" t="n">
        <f aca="false">INDEX(Scenario!$B$18:$B$20,MATCH(B1241,Scenario!$A$18:$A$20,0))</f>
        <v>60</v>
      </c>
      <c r="R1241" s="9" t="n">
        <f aca="false">INDEX(Scenario!$C$18:$C$20,MATCH(B1241,Scenario!$A$18:$A$20,0))</f>
        <v>1440</v>
      </c>
      <c r="S1241" s="9" t="n">
        <f aca="false">IF(ISNUMBER(M1241),IF(M1241&lt;=Q1241,1,0),"")</f>
        <v>1</v>
      </c>
      <c r="T1241" s="9" t="n">
        <f aca="false">IF(ISNUMBER(P1241),IF(P1241&lt;=R1241,1,0),"")</f>
        <v>1</v>
      </c>
      <c r="U1241" s="9" t="n">
        <f aca="false">IF(E1241&gt;Scenario!$B$14,0,IF(OR(AND(ISNUMBER(H1241),H1241&lt;=Scenario!$B$14),AND(ISNUMBER(I1241),I1241&lt;=Scenario!$B$14)),0,1))</f>
        <v>0</v>
      </c>
      <c r="V1241" s="9" t="n">
        <f aca="false">IF(AND(U1241=1,(Scenario!$B$14-E1241)/60&gt;R1241),1,0)</f>
        <v>0</v>
      </c>
      <c r="W1241" s="9" t="n">
        <f aca="false">IF(OR(C1241=Scenario!$B$22,C1241=Scenario!$C$22),1,0)</f>
        <v>0</v>
      </c>
      <c r="X1241" s="9" t="n">
        <f aca="false">IF(ISNUMBER(I1241),1,0)</f>
        <v>0</v>
      </c>
      <c r="Y1241" s="9" t="n">
        <f aca="false">MOD(INT(E1241/86400)+3,7)</f>
        <v>0</v>
      </c>
      <c r="Z1241" s="9" t="n">
        <f aca="false">MOD(INT(E1241/3600),24)</f>
        <v>15</v>
      </c>
      <c r="AA1241" s="6" t="s">
        <v>2727</v>
      </c>
    </row>
    <row r="1242" customFormat="false" ht="15" hidden="false" customHeight="false" outlineLevel="0" collapsed="false">
      <c r="A1242" s="6" t="s">
        <v>2728</v>
      </c>
      <c r="B1242" s="6" t="s">
        <v>44</v>
      </c>
      <c r="C1242" s="6" t="s">
        <v>46</v>
      </c>
      <c r="D1242" s="6" t="s">
        <v>170</v>
      </c>
      <c r="E1242" s="6" t="n">
        <v>1785774617</v>
      </c>
      <c r="F1242" s="6" t="n">
        <v>1785774885</v>
      </c>
      <c r="G1242" s="6" t="n">
        <v>1785774667</v>
      </c>
      <c r="H1242" s="6" t="n">
        <v>1785775799</v>
      </c>
      <c r="J1242" s="6" t="n">
        <v>0</v>
      </c>
      <c r="K1242" s="6" t="n">
        <v>0</v>
      </c>
      <c r="L1242" s="9" t="n">
        <f aca="false">IF(AND(E1242&gt;=Scenario!$B$11,E1242&lt;Scenario!$B$12),1,0)</f>
        <v>1</v>
      </c>
      <c r="M1242" s="9" t="n">
        <f aca="false">IF(AND(L1242=1,ISNUMBER(F1242)),MAX(0,F1242-E1242)/60,"")</f>
        <v>4.46666666666667</v>
      </c>
      <c r="N1242" s="9" t="n">
        <f aca="false">IF(AND(L1242=1,ISNUMBER(G1242)),MAX(0,G1242-E1242)/60,"")</f>
        <v>0.833333333333333</v>
      </c>
      <c r="O1242" s="9" t="n">
        <f aca="false">IF(ISNUMBER(H1242),IF(AND(H1242&gt;=Scenario!$B$11,H1242&lt;Scenario!$B$12),1,0),0)</f>
        <v>1</v>
      </c>
      <c r="P1242" s="9" t="n">
        <f aca="false">IF(O1242=1,MAX(0,H1242-E1242)/60,"")</f>
        <v>19.7</v>
      </c>
      <c r="Q1242" s="9" t="n">
        <f aca="false">INDEX(Scenario!$B$18:$B$20,MATCH(B1242,Scenario!$A$18:$A$20,0))</f>
        <v>240</v>
      </c>
      <c r="R1242" s="9" t="n">
        <f aca="false">INDEX(Scenario!$C$18:$C$20,MATCH(B1242,Scenario!$A$18:$A$20,0))</f>
        <v>4320</v>
      </c>
      <c r="S1242" s="9" t="n">
        <f aca="false">IF(ISNUMBER(M1242),IF(M1242&lt;=Q1242,1,0),"")</f>
        <v>1</v>
      </c>
      <c r="T1242" s="9" t="n">
        <f aca="false">IF(ISNUMBER(P1242),IF(P1242&lt;=R1242,1,0),"")</f>
        <v>1</v>
      </c>
      <c r="U1242" s="9" t="n">
        <f aca="false">IF(E1242&gt;Scenario!$B$14,0,IF(OR(AND(ISNUMBER(H1242),H1242&lt;=Scenario!$B$14),AND(ISNUMBER(I1242),I1242&lt;=Scenario!$B$14)),0,1))</f>
        <v>0</v>
      </c>
      <c r="V1242" s="9" t="n">
        <f aca="false">IF(AND(U1242=1,(Scenario!$B$14-E1242)/60&gt;R1242),1,0)</f>
        <v>0</v>
      </c>
      <c r="W1242" s="9" t="n">
        <f aca="false">IF(OR(C1242=Scenario!$B$22,C1242=Scenario!$C$22),1,0)</f>
        <v>1</v>
      </c>
      <c r="X1242" s="9" t="n">
        <f aca="false">IF(ISNUMBER(I1242),1,0)</f>
        <v>0</v>
      </c>
      <c r="Y1242" s="9" t="n">
        <f aca="false">MOD(INT(E1242/86400)+3,7)</f>
        <v>0</v>
      </c>
      <c r="Z1242" s="9" t="n">
        <f aca="false">MOD(INT(E1242/3600),24)</f>
        <v>16</v>
      </c>
      <c r="AA1242" s="6" t="s">
        <v>2729</v>
      </c>
    </row>
    <row r="1243" customFormat="false" ht="15" hidden="false" customHeight="false" outlineLevel="0" collapsed="false">
      <c r="A1243" s="6" t="s">
        <v>2730</v>
      </c>
      <c r="B1243" s="6" t="s">
        <v>43</v>
      </c>
      <c r="C1243" s="6" t="s">
        <v>288</v>
      </c>
      <c r="D1243" s="6" t="s">
        <v>171</v>
      </c>
      <c r="E1243" s="6" t="n">
        <v>1785774911</v>
      </c>
      <c r="F1243" s="6" t="n">
        <v>1785778356</v>
      </c>
      <c r="G1243" s="6" t="n">
        <v>1785778270</v>
      </c>
      <c r="H1243" s="6" t="n">
        <v>1785786668</v>
      </c>
      <c r="J1243" s="6" t="n">
        <v>0</v>
      </c>
      <c r="K1243" s="6" t="n">
        <v>0</v>
      </c>
      <c r="L1243" s="9" t="n">
        <f aca="false">IF(AND(E1243&gt;=Scenario!$B$11,E1243&lt;Scenario!$B$12),1,0)</f>
        <v>1</v>
      </c>
      <c r="M1243" s="9" t="n">
        <f aca="false">IF(AND(L1243=1,ISNUMBER(F1243)),MAX(0,F1243-E1243)/60,"")</f>
        <v>57.4166666666667</v>
      </c>
      <c r="N1243" s="9" t="n">
        <f aca="false">IF(AND(L1243=1,ISNUMBER(G1243)),MAX(0,G1243-E1243)/60,"")</f>
        <v>55.9833333333333</v>
      </c>
      <c r="O1243" s="9" t="n">
        <f aca="false">IF(ISNUMBER(H1243),IF(AND(H1243&gt;=Scenario!$B$11,H1243&lt;Scenario!$B$12),1,0),0)</f>
        <v>1</v>
      </c>
      <c r="P1243" s="9" t="n">
        <f aca="false">IF(O1243=1,MAX(0,H1243-E1243)/60,"")</f>
        <v>195.95</v>
      </c>
      <c r="Q1243" s="9" t="n">
        <f aca="false">INDEX(Scenario!$B$18:$B$20,MATCH(B1243,Scenario!$A$18:$A$20,0))</f>
        <v>60</v>
      </c>
      <c r="R1243" s="9" t="n">
        <f aca="false">INDEX(Scenario!$C$18:$C$20,MATCH(B1243,Scenario!$A$18:$A$20,0))</f>
        <v>1440</v>
      </c>
      <c r="S1243" s="9" t="n">
        <f aca="false">IF(ISNUMBER(M1243),IF(M1243&lt;=Q1243,1,0),"")</f>
        <v>1</v>
      </c>
      <c r="T1243" s="9" t="n">
        <f aca="false">IF(ISNUMBER(P1243),IF(P1243&lt;=R1243,1,0),"")</f>
        <v>1</v>
      </c>
      <c r="U1243" s="9" t="n">
        <f aca="false">IF(E1243&gt;Scenario!$B$14,0,IF(OR(AND(ISNUMBER(H1243),H1243&lt;=Scenario!$B$14),AND(ISNUMBER(I1243),I1243&lt;=Scenario!$B$14)),0,1))</f>
        <v>0</v>
      </c>
      <c r="V1243" s="9" t="n">
        <f aca="false">IF(AND(U1243=1,(Scenario!$B$14-E1243)/60&gt;R1243),1,0)</f>
        <v>0</v>
      </c>
      <c r="W1243" s="9" t="n">
        <f aca="false">IF(OR(C1243=Scenario!$B$22,C1243=Scenario!$C$22),1,0)</f>
        <v>0</v>
      </c>
      <c r="X1243" s="9" t="n">
        <f aca="false">IF(ISNUMBER(I1243),1,0)</f>
        <v>0</v>
      </c>
      <c r="Y1243" s="9" t="n">
        <f aca="false">MOD(INT(E1243/86400)+3,7)</f>
        <v>0</v>
      </c>
      <c r="Z1243" s="9" t="n">
        <f aca="false">MOD(INT(E1243/3600),24)</f>
        <v>16</v>
      </c>
      <c r="AA1243" s="6" t="s">
        <v>2731</v>
      </c>
    </row>
    <row r="1244" customFormat="false" ht="15" hidden="false" customHeight="false" outlineLevel="0" collapsed="false">
      <c r="A1244" s="6" t="s">
        <v>2732</v>
      </c>
      <c r="B1244" s="6" t="s">
        <v>44</v>
      </c>
      <c r="C1244" s="6" t="s">
        <v>249</v>
      </c>
      <c r="D1244" s="6" t="s">
        <v>172</v>
      </c>
      <c r="E1244" s="6" t="n">
        <v>1785776026</v>
      </c>
      <c r="F1244" s="6" t="n">
        <v>1785776272</v>
      </c>
      <c r="G1244" s="6" t="n">
        <v>1785776057</v>
      </c>
      <c r="H1244" s="6" t="n">
        <v>1785798787</v>
      </c>
      <c r="J1244" s="6" t="n">
        <v>1</v>
      </c>
      <c r="K1244" s="6" t="n">
        <v>0</v>
      </c>
      <c r="L1244" s="9" t="n">
        <f aca="false">IF(AND(E1244&gt;=Scenario!$B$11,E1244&lt;Scenario!$B$12),1,0)</f>
        <v>1</v>
      </c>
      <c r="M1244" s="9" t="n">
        <f aca="false">IF(AND(L1244=1,ISNUMBER(F1244)),MAX(0,F1244-E1244)/60,"")</f>
        <v>4.1</v>
      </c>
      <c r="N1244" s="9" t="n">
        <f aca="false">IF(AND(L1244=1,ISNUMBER(G1244)),MAX(0,G1244-E1244)/60,"")</f>
        <v>0.516666666666667</v>
      </c>
      <c r="O1244" s="9" t="n">
        <f aca="false">IF(ISNUMBER(H1244),IF(AND(H1244&gt;=Scenario!$B$11,H1244&lt;Scenario!$B$12),1,0),0)</f>
        <v>1</v>
      </c>
      <c r="P1244" s="9" t="n">
        <f aca="false">IF(O1244=1,MAX(0,H1244-E1244)/60,"")</f>
        <v>379.35</v>
      </c>
      <c r="Q1244" s="9" t="n">
        <f aca="false">INDEX(Scenario!$B$18:$B$20,MATCH(B1244,Scenario!$A$18:$A$20,0))</f>
        <v>240</v>
      </c>
      <c r="R1244" s="9" t="n">
        <f aca="false">INDEX(Scenario!$C$18:$C$20,MATCH(B1244,Scenario!$A$18:$A$20,0))</f>
        <v>4320</v>
      </c>
      <c r="S1244" s="9" t="n">
        <f aca="false">IF(ISNUMBER(M1244),IF(M1244&lt;=Q1244,1,0),"")</f>
        <v>1</v>
      </c>
      <c r="T1244" s="9" t="n">
        <f aca="false">IF(ISNUMBER(P1244),IF(P1244&lt;=R1244,1,0),"")</f>
        <v>1</v>
      </c>
      <c r="U1244" s="9" t="n">
        <f aca="false">IF(E1244&gt;Scenario!$B$14,0,IF(OR(AND(ISNUMBER(H1244),H1244&lt;=Scenario!$B$14),AND(ISNUMBER(I1244),I1244&lt;=Scenario!$B$14)),0,1))</f>
        <v>0</v>
      </c>
      <c r="V1244" s="9" t="n">
        <f aca="false">IF(AND(U1244=1,(Scenario!$B$14-E1244)/60&gt;R1244),1,0)</f>
        <v>0</v>
      </c>
      <c r="W1244" s="9" t="n">
        <f aca="false">IF(OR(C1244=Scenario!$B$22,C1244=Scenario!$C$22),1,0)</f>
        <v>0</v>
      </c>
      <c r="X1244" s="9" t="n">
        <f aca="false">IF(ISNUMBER(I1244),1,0)</f>
        <v>0</v>
      </c>
      <c r="Y1244" s="9" t="n">
        <f aca="false">MOD(INT(E1244/86400)+3,7)</f>
        <v>0</v>
      </c>
      <c r="Z1244" s="9" t="n">
        <f aca="false">MOD(INT(E1244/3600),24)</f>
        <v>16</v>
      </c>
      <c r="AA1244" s="6" t="s">
        <v>2733</v>
      </c>
    </row>
    <row r="1245" customFormat="false" ht="15" hidden="false" customHeight="false" outlineLevel="0" collapsed="false">
      <c r="A1245" s="6" t="s">
        <v>2734</v>
      </c>
      <c r="B1245" s="6" t="s">
        <v>43</v>
      </c>
      <c r="C1245" s="6" t="s">
        <v>47</v>
      </c>
      <c r="D1245" s="6" t="s">
        <v>170</v>
      </c>
      <c r="E1245" s="6" t="n">
        <v>1785778413</v>
      </c>
      <c r="F1245" s="6" t="n">
        <v>1785778523</v>
      </c>
      <c r="G1245" s="6" t="n">
        <v>1785778456</v>
      </c>
      <c r="H1245" s="6" t="n">
        <v>1785779922</v>
      </c>
      <c r="J1245" s="6" t="n">
        <v>0</v>
      </c>
      <c r="K1245" s="6" t="n">
        <v>0</v>
      </c>
      <c r="L1245" s="9" t="n">
        <f aca="false">IF(AND(E1245&gt;=Scenario!$B$11,E1245&lt;Scenario!$B$12),1,0)</f>
        <v>1</v>
      </c>
      <c r="M1245" s="9" t="n">
        <f aca="false">IF(AND(L1245=1,ISNUMBER(F1245)),MAX(0,F1245-E1245)/60,"")</f>
        <v>1.83333333333333</v>
      </c>
      <c r="N1245" s="9" t="n">
        <f aca="false">IF(AND(L1245=1,ISNUMBER(G1245)),MAX(0,G1245-E1245)/60,"")</f>
        <v>0.716666666666667</v>
      </c>
      <c r="O1245" s="9" t="n">
        <f aca="false">IF(ISNUMBER(H1245),IF(AND(H1245&gt;=Scenario!$B$11,H1245&lt;Scenario!$B$12),1,0),0)</f>
        <v>1</v>
      </c>
      <c r="P1245" s="9" t="n">
        <f aca="false">IF(O1245=1,MAX(0,H1245-E1245)/60,"")</f>
        <v>25.15</v>
      </c>
      <c r="Q1245" s="9" t="n">
        <f aca="false">INDEX(Scenario!$B$18:$B$20,MATCH(B1245,Scenario!$A$18:$A$20,0))</f>
        <v>60</v>
      </c>
      <c r="R1245" s="9" t="n">
        <f aca="false">INDEX(Scenario!$C$18:$C$20,MATCH(B1245,Scenario!$A$18:$A$20,0))</f>
        <v>1440</v>
      </c>
      <c r="S1245" s="9" t="n">
        <f aca="false">IF(ISNUMBER(M1245),IF(M1245&lt;=Q1245,1,0),"")</f>
        <v>1</v>
      </c>
      <c r="T1245" s="9" t="n">
        <f aca="false">IF(ISNUMBER(P1245),IF(P1245&lt;=R1245,1,0),"")</f>
        <v>1</v>
      </c>
      <c r="U1245" s="9" t="n">
        <f aca="false">IF(E1245&gt;Scenario!$B$14,0,IF(OR(AND(ISNUMBER(H1245),H1245&lt;=Scenario!$B$14),AND(ISNUMBER(I1245),I1245&lt;=Scenario!$B$14)),0,1))</f>
        <v>0</v>
      </c>
      <c r="V1245" s="9" t="n">
        <f aca="false">IF(AND(U1245=1,(Scenario!$B$14-E1245)/60&gt;R1245),1,0)</f>
        <v>0</v>
      </c>
      <c r="W1245" s="9" t="n">
        <f aca="false">IF(OR(C1245=Scenario!$B$22,C1245=Scenario!$C$22),1,0)</f>
        <v>1</v>
      </c>
      <c r="X1245" s="9" t="n">
        <f aca="false">IF(ISNUMBER(I1245),1,0)</f>
        <v>0</v>
      </c>
      <c r="Y1245" s="9" t="n">
        <f aca="false">MOD(INT(E1245/86400)+3,7)</f>
        <v>0</v>
      </c>
      <c r="Z1245" s="9" t="n">
        <f aca="false">MOD(INT(E1245/3600),24)</f>
        <v>17</v>
      </c>
      <c r="AA1245" s="6" t="s">
        <v>2735</v>
      </c>
    </row>
    <row r="1246" customFormat="false" ht="15" hidden="false" customHeight="false" outlineLevel="0" collapsed="false">
      <c r="A1246" s="6" t="s">
        <v>2736</v>
      </c>
      <c r="B1246" s="6" t="s">
        <v>44</v>
      </c>
      <c r="C1246" s="6" t="s">
        <v>249</v>
      </c>
      <c r="D1246" s="6" t="s">
        <v>170</v>
      </c>
      <c r="E1246" s="6" t="n">
        <v>1785780451</v>
      </c>
      <c r="F1246" s="6" t="n">
        <v>1785780645</v>
      </c>
      <c r="G1246" s="6" t="n">
        <v>1785780492</v>
      </c>
      <c r="H1246" s="6" t="n">
        <v>1785782711</v>
      </c>
      <c r="J1246" s="6" t="n">
        <v>0</v>
      </c>
      <c r="K1246" s="6" t="n">
        <v>0</v>
      </c>
      <c r="L1246" s="9" t="n">
        <f aca="false">IF(AND(E1246&gt;=Scenario!$B$11,E1246&lt;Scenario!$B$12),1,0)</f>
        <v>1</v>
      </c>
      <c r="M1246" s="9" t="n">
        <f aca="false">IF(AND(L1246=1,ISNUMBER(F1246)),MAX(0,F1246-E1246)/60,"")</f>
        <v>3.23333333333333</v>
      </c>
      <c r="N1246" s="9" t="n">
        <f aca="false">IF(AND(L1246=1,ISNUMBER(G1246)),MAX(0,G1246-E1246)/60,"")</f>
        <v>0.683333333333333</v>
      </c>
      <c r="O1246" s="9" t="n">
        <f aca="false">IF(ISNUMBER(H1246),IF(AND(H1246&gt;=Scenario!$B$11,H1246&lt;Scenario!$B$12),1,0),0)</f>
        <v>1</v>
      </c>
      <c r="P1246" s="9" t="n">
        <f aca="false">IF(O1246=1,MAX(0,H1246-E1246)/60,"")</f>
        <v>37.6666666666667</v>
      </c>
      <c r="Q1246" s="9" t="n">
        <f aca="false">INDEX(Scenario!$B$18:$B$20,MATCH(B1246,Scenario!$A$18:$A$20,0))</f>
        <v>240</v>
      </c>
      <c r="R1246" s="9" t="n">
        <f aca="false">INDEX(Scenario!$C$18:$C$20,MATCH(B1246,Scenario!$A$18:$A$20,0))</f>
        <v>4320</v>
      </c>
      <c r="S1246" s="9" t="n">
        <f aca="false">IF(ISNUMBER(M1246),IF(M1246&lt;=Q1246,1,0),"")</f>
        <v>1</v>
      </c>
      <c r="T1246" s="9" t="n">
        <f aca="false">IF(ISNUMBER(P1246),IF(P1246&lt;=R1246,1,0),"")</f>
        <v>1</v>
      </c>
      <c r="U1246" s="9" t="n">
        <f aca="false">IF(E1246&gt;Scenario!$B$14,0,IF(OR(AND(ISNUMBER(H1246),H1246&lt;=Scenario!$B$14),AND(ISNUMBER(I1246),I1246&lt;=Scenario!$B$14)),0,1))</f>
        <v>0</v>
      </c>
      <c r="V1246" s="9" t="n">
        <f aca="false">IF(AND(U1246=1,(Scenario!$B$14-E1246)/60&gt;R1246),1,0)</f>
        <v>0</v>
      </c>
      <c r="W1246" s="9" t="n">
        <f aca="false">IF(OR(C1246=Scenario!$B$22,C1246=Scenario!$C$22),1,0)</f>
        <v>0</v>
      </c>
      <c r="X1246" s="9" t="n">
        <f aca="false">IF(ISNUMBER(I1246),1,0)</f>
        <v>0</v>
      </c>
      <c r="Y1246" s="9" t="n">
        <f aca="false">MOD(INT(E1246/86400)+3,7)</f>
        <v>0</v>
      </c>
      <c r="Z1246" s="9" t="n">
        <f aca="false">MOD(INT(E1246/3600),24)</f>
        <v>18</v>
      </c>
      <c r="AA1246" s="6" t="s">
        <v>2737</v>
      </c>
    </row>
    <row r="1247" customFormat="false" ht="15" hidden="false" customHeight="false" outlineLevel="0" collapsed="false">
      <c r="A1247" s="6" t="s">
        <v>2738</v>
      </c>
      <c r="B1247" s="6" t="s">
        <v>44</v>
      </c>
      <c r="C1247" s="6" t="s">
        <v>46</v>
      </c>
      <c r="D1247" s="6" t="s">
        <v>170</v>
      </c>
      <c r="E1247" s="6" t="n">
        <v>1785781063</v>
      </c>
      <c r="F1247" s="6" t="n">
        <v>1785781216</v>
      </c>
      <c r="G1247" s="6" t="n">
        <v>1785781080</v>
      </c>
      <c r="H1247" s="6" t="n">
        <v>1785783068</v>
      </c>
      <c r="J1247" s="6" t="n">
        <v>0</v>
      </c>
      <c r="K1247" s="6" t="n">
        <v>0</v>
      </c>
      <c r="L1247" s="9" t="n">
        <f aca="false">IF(AND(E1247&gt;=Scenario!$B$11,E1247&lt;Scenario!$B$12),1,0)</f>
        <v>1</v>
      </c>
      <c r="M1247" s="9" t="n">
        <f aca="false">IF(AND(L1247=1,ISNUMBER(F1247)),MAX(0,F1247-E1247)/60,"")</f>
        <v>2.55</v>
      </c>
      <c r="N1247" s="9" t="n">
        <f aca="false">IF(AND(L1247=1,ISNUMBER(G1247)),MAX(0,G1247-E1247)/60,"")</f>
        <v>0.283333333333333</v>
      </c>
      <c r="O1247" s="9" t="n">
        <f aca="false">IF(ISNUMBER(H1247),IF(AND(H1247&gt;=Scenario!$B$11,H1247&lt;Scenario!$B$12),1,0),0)</f>
        <v>1</v>
      </c>
      <c r="P1247" s="9" t="n">
        <f aca="false">IF(O1247=1,MAX(0,H1247-E1247)/60,"")</f>
        <v>33.4166666666667</v>
      </c>
      <c r="Q1247" s="9" t="n">
        <f aca="false">INDEX(Scenario!$B$18:$B$20,MATCH(B1247,Scenario!$A$18:$A$20,0))</f>
        <v>240</v>
      </c>
      <c r="R1247" s="9" t="n">
        <f aca="false">INDEX(Scenario!$C$18:$C$20,MATCH(B1247,Scenario!$A$18:$A$20,0))</f>
        <v>4320</v>
      </c>
      <c r="S1247" s="9" t="n">
        <f aca="false">IF(ISNUMBER(M1247),IF(M1247&lt;=Q1247,1,0),"")</f>
        <v>1</v>
      </c>
      <c r="T1247" s="9" t="n">
        <f aca="false">IF(ISNUMBER(P1247),IF(P1247&lt;=R1247,1,0),"")</f>
        <v>1</v>
      </c>
      <c r="U1247" s="9" t="n">
        <f aca="false">IF(E1247&gt;Scenario!$B$14,0,IF(OR(AND(ISNUMBER(H1247),H1247&lt;=Scenario!$B$14),AND(ISNUMBER(I1247),I1247&lt;=Scenario!$B$14)),0,1))</f>
        <v>0</v>
      </c>
      <c r="V1247" s="9" t="n">
        <f aca="false">IF(AND(U1247=1,(Scenario!$B$14-E1247)/60&gt;R1247),1,0)</f>
        <v>0</v>
      </c>
      <c r="W1247" s="9" t="n">
        <f aca="false">IF(OR(C1247=Scenario!$B$22,C1247=Scenario!$C$22),1,0)</f>
        <v>1</v>
      </c>
      <c r="X1247" s="9" t="n">
        <f aca="false">IF(ISNUMBER(I1247),1,0)</f>
        <v>0</v>
      </c>
      <c r="Y1247" s="9" t="n">
        <f aca="false">MOD(INT(E1247/86400)+3,7)</f>
        <v>0</v>
      </c>
      <c r="Z1247" s="9" t="n">
        <f aca="false">MOD(INT(E1247/3600),24)</f>
        <v>18</v>
      </c>
      <c r="AA1247" s="6" t="s">
        <v>2739</v>
      </c>
    </row>
    <row r="1248" customFormat="false" ht="15" hidden="false" customHeight="false" outlineLevel="0" collapsed="false">
      <c r="A1248" s="6" t="s">
        <v>2740</v>
      </c>
      <c r="B1248" s="6" t="s">
        <v>43</v>
      </c>
      <c r="C1248" s="6" t="s">
        <v>46</v>
      </c>
      <c r="D1248" s="6" t="s">
        <v>171</v>
      </c>
      <c r="E1248" s="6" t="n">
        <v>1785781684</v>
      </c>
      <c r="F1248" s="6" t="n">
        <v>1785781957</v>
      </c>
      <c r="G1248" s="6" t="n">
        <v>1785781736</v>
      </c>
      <c r="H1248" s="6" t="n">
        <v>1785784231</v>
      </c>
      <c r="J1248" s="6" t="n">
        <v>0</v>
      </c>
      <c r="K1248" s="6" t="n">
        <v>0</v>
      </c>
      <c r="L1248" s="9" t="n">
        <f aca="false">IF(AND(E1248&gt;=Scenario!$B$11,E1248&lt;Scenario!$B$12),1,0)</f>
        <v>1</v>
      </c>
      <c r="M1248" s="9" t="n">
        <f aca="false">IF(AND(L1248=1,ISNUMBER(F1248)),MAX(0,F1248-E1248)/60,"")</f>
        <v>4.55</v>
      </c>
      <c r="N1248" s="9" t="n">
        <f aca="false">IF(AND(L1248=1,ISNUMBER(G1248)),MAX(0,G1248-E1248)/60,"")</f>
        <v>0.866666666666667</v>
      </c>
      <c r="O1248" s="9" t="n">
        <f aca="false">IF(ISNUMBER(H1248),IF(AND(H1248&gt;=Scenario!$B$11,H1248&lt;Scenario!$B$12),1,0),0)</f>
        <v>1</v>
      </c>
      <c r="P1248" s="9" t="n">
        <f aca="false">IF(O1248=1,MAX(0,H1248-E1248)/60,"")</f>
        <v>42.45</v>
      </c>
      <c r="Q1248" s="9" t="n">
        <f aca="false">INDEX(Scenario!$B$18:$B$20,MATCH(B1248,Scenario!$A$18:$A$20,0))</f>
        <v>60</v>
      </c>
      <c r="R1248" s="9" t="n">
        <f aca="false">INDEX(Scenario!$C$18:$C$20,MATCH(B1248,Scenario!$A$18:$A$20,0))</f>
        <v>1440</v>
      </c>
      <c r="S1248" s="9" t="n">
        <f aca="false">IF(ISNUMBER(M1248),IF(M1248&lt;=Q1248,1,0),"")</f>
        <v>1</v>
      </c>
      <c r="T1248" s="9" t="n">
        <f aca="false">IF(ISNUMBER(P1248),IF(P1248&lt;=R1248,1,0),"")</f>
        <v>1</v>
      </c>
      <c r="U1248" s="9" t="n">
        <f aca="false">IF(E1248&gt;Scenario!$B$14,0,IF(OR(AND(ISNUMBER(H1248),H1248&lt;=Scenario!$B$14),AND(ISNUMBER(I1248),I1248&lt;=Scenario!$B$14)),0,1))</f>
        <v>0</v>
      </c>
      <c r="V1248" s="9" t="n">
        <f aca="false">IF(AND(U1248=1,(Scenario!$B$14-E1248)/60&gt;R1248),1,0)</f>
        <v>0</v>
      </c>
      <c r="W1248" s="9" t="n">
        <f aca="false">IF(OR(C1248=Scenario!$B$22,C1248=Scenario!$C$22),1,0)</f>
        <v>1</v>
      </c>
      <c r="X1248" s="9" t="n">
        <f aca="false">IF(ISNUMBER(I1248),1,0)</f>
        <v>0</v>
      </c>
      <c r="Y1248" s="9" t="n">
        <f aca="false">MOD(INT(E1248/86400)+3,7)</f>
        <v>0</v>
      </c>
      <c r="Z1248" s="9" t="n">
        <f aca="false">MOD(INT(E1248/3600),24)</f>
        <v>18</v>
      </c>
      <c r="AA1248" s="6" t="s">
        <v>2741</v>
      </c>
    </row>
    <row r="1249" customFormat="false" ht="15" hidden="false" customHeight="false" outlineLevel="0" collapsed="false">
      <c r="A1249" s="6" t="s">
        <v>2742</v>
      </c>
      <c r="B1249" s="6" t="s">
        <v>44</v>
      </c>
      <c r="C1249" s="6" t="s">
        <v>46</v>
      </c>
      <c r="D1249" s="6" t="s">
        <v>171</v>
      </c>
      <c r="E1249" s="6" t="n">
        <v>1785787168</v>
      </c>
      <c r="F1249" s="6" t="n">
        <v>1785787329</v>
      </c>
      <c r="G1249" s="6" t="n">
        <v>1785787191</v>
      </c>
      <c r="H1249" s="6" t="n">
        <v>1785792836</v>
      </c>
      <c r="J1249" s="6" t="n">
        <v>0</v>
      </c>
      <c r="K1249" s="6" t="n">
        <v>0</v>
      </c>
      <c r="L1249" s="9" t="n">
        <f aca="false">IF(AND(E1249&gt;=Scenario!$B$11,E1249&lt;Scenario!$B$12),1,0)</f>
        <v>1</v>
      </c>
      <c r="M1249" s="9" t="n">
        <f aca="false">IF(AND(L1249=1,ISNUMBER(F1249)),MAX(0,F1249-E1249)/60,"")</f>
        <v>2.68333333333333</v>
      </c>
      <c r="N1249" s="9" t="n">
        <f aca="false">IF(AND(L1249=1,ISNUMBER(G1249)),MAX(0,G1249-E1249)/60,"")</f>
        <v>0.383333333333333</v>
      </c>
      <c r="O1249" s="9" t="n">
        <f aca="false">IF(ISNUMBER(H1249),IF(AND(H1249&gt;=Scenario!$B$11,H1249&lt;Scenario!$B$12),1,0),0)</f>
        <v>1</v>
      </c>
      <c r="P1249" s="9" t="n">
        <f aca="false">IF(O1249=1,MAX(0,H1249-E1249)/60,"")</f>
        <v>94.4666666666667</v>
      </c>
      <c r="Q1249" s="9" t="n">
        <f aca="false">INDEX(Scenario!$B$18:$B$20,MATCH(B1249,Scenario!$A$18:$A$20,0))</f>
        <v>240</v>
      </c>
      <c r="R1249" s="9" t="n">
        <f aca="false">INDEX(Scenario!$C$18:$C$20,MATCH(B1249,Scenario!$A$18:$A$20,0))</f>
        <v>4320</v>
      </c>
      <c r="S1249" s="9" t="n">
        <f aca="false">IF(ISNUMBER(M1249),IF(M1249&lt;=Q1249,1,0),"")</f>
        <v>1</v>
      </c>
      <c r="T1249" s="9" t="n">
        <f aca="false">IF(ISNUMBER(P1249),IF(P1249&lt;=R1249,1,0),"")</f>
        <v>1</v>
      </c>
      <c r="U1249" s="9" t="n">
        <f aca="false">IF(E1249&gt;Scenario!$B$14,0,IF(OR(AND(ISNUMBER(H1249),H1249&lt;=Scenario!$B$14),AND(ISNUMBER(I1249),I1249&lt;=Scenario!$B$14)),0,1))</f>
        <v>0</v>
      </c>
      <c r="V1249" s="9" t="n">
        <f aca="false">IF(AND(U1249=1,(Scenario!$B$14-E1249)/60&gt;R1249),1,0)</f>
        <v>0</v>
      </c>
      <c r="W1249" s="9" t="n">
        <f aca="false">IF(OR(C1249=Scenario!$B$22,C1249=Scenario!$C$22),1,0)</f>
        <v>1</v>
      </c>
      <c r="X1249" s="9" t="n">
        <f aca="false">IF(ISNUMBER(I1249),1,0)</f>
        <v>0</v>
      </c>
      <c r="Y1249" s="9" t="n">
        <f aca="false">MOD(INT(E1249/86400)+3,7)</f>
        <v>0</v>
      </c>
      <c r="Z1249" s="9" t="n">
        <f aca="false">MOD(INT(E1249/3600),24)</f>
        <v>19</v>
      </c>
      <c r="AA1249" s="6" t="s">
        <v>2743</v>
      </c>
    </row>
    <row r="1250" customFormat="false" ht="15" hidden="false" customHeight="false" outlineLevel="0" collapsed="false">
      <c r="A1250" s="6" t="s">
        <v>2744</v>
      </c>
      <c r="B1250" s="6" t="s">
        <v>44</v>
      </c>
      <c r="C1250" s="6" t="s">
        <v>249</v>
      </c>
      <c r="D1250" s="6" t="s">
        <v>171</v>
      </c>
      <c r="E1250" s="6" t="n">
        <v>1785789555</v>
      </c>
      <c r="F1250" s="6" t="n">
        <v>1785789726</v>
      </c>
      <c r="G1250" s="6" t="n">
        <v>1785789608</v>
      </c>
      <c r="H1250" s="6" t="n">
        <v>1785793278</v>
      </c>
      <c r="J1250" s="6" t="n">
        <v>0</v>
      </c>
      <c r="K1250" s="6" t="n">
        <v>0</v>
      </c>
      <c r="L1250" s="9" t="n">
        <f aca="false">IF(AND(E1250&gt;=Scenario!$B$11,E1250&lt;Scenario!$B$12),1,0)</f>
        <v>1</v>
      </c>
      <c r="M1250" s="9" t="n">
        <f aca="false">IF(AND(L1250=1,ISNUMBER(F1250)),MAX(0,F1250-E1250)/60,"")</f>
        <v>2.85</v>
      </c>
      <c r="N1250" s="9" t="n">
        <f aca="false">IF(AND(L1250=1,ISNUMBER(G1250)),MAX(0,G1250-E1250)/60,"")</f>
        <v>0.883333333333333</v>
      </c>
      <c r="O1250" s="9" t="n">
        <f aca="false">IF(ISNUMBER(H1250),IF(AND(H1250&gt;=Scenario!$B$11,H1250&lt;Scenario!$B$12),1,0),0)</f>
        <v>1</v>
      </c>
      <c r="P1250" s="9" t="n">
        <f aca="false">IF(O1250=1,MAX(0,H1250-E1250)/60,"")</f>
        <v>62.05</v>
      </c>
      <c r="Q1250" s="9" t="n">
        <f aca="false">INDEX(Scenario!$B$18:$B$20,MATCH(B1250,Scenario!$A$18:$A$20,0))</f>
        <v>240</v>
      </c>
      <c r="R1250" s="9" t="n">
        <f aca="false">INDEX(Scenario!$C$18:$C$20,MATCH(B1250,Scenario!$A$18:$A$20,0))</f>
        <v>4320</v>
      </c>
      <c r="S1250" s="9" t="n">
        <f aca="false">IF(ISNUMBER(M1250),IF(M1250&lt;=Q1250,1,0),"")</f>
        <v>1</v>
      </c>
      <c r="T1250" s="9" t="n">
        <f aca="false">IF(ISNUMBER(P1250),IF(P1250&lt;=R1250,1,0),"")</f>
        <v>1</v>
      </c>
      <c r="U1250" s="9" t="n">
        <f aca="false">IF(E1250&gt;Scenario!$B$14,0,IF(OR(AND(ISNUMBER(H1250),H1250&lt;=Scenario!$B$14),AND(ISNUMBER(I1250),I1250&lt;=Scenario!$B$14)),0,1))</f>
        <v>0</v>
      </c>
      <c r="V1250" s="9" t="n">
        <f aca="false">IF(AND(U1250=1,(Scenario!$B$14-E1250)/60&gt;R1250),1,0)</f>
        <v>0</v>
      </c>
      <c r="W1250" s="9" t="n">
        <f aca="false">IF(OR(C1250=Scenario!$B$22,C1250=Scenario!$C$22),1,0)</f>
        <v>0</v>
      </c>
      <c r="X1250" s="9" t="n">
        <f aca="false">IF(ISNUMBER(I1250),1,0)</f>
        <v>0</v>
      </c>
      <c r="Y1250" s="9" t="n">
        <f aca="false">MOD(INT(E1250/86400)+3,7)</f>
        <v>0</v>
      </c>
      <c r="Z1250" s="9" t="n">
        <f aca="false">MOD(INT(E1250/3600),24)</f>
        <v>20</v>
      </c>
      <c r="AA1250" s="6" t="s">
        <v>2745</v>
      </c>
    </row>
    <row r="1251" customFormat="false" ht="15" hidden="false" customHeight="false" outlineLevel="0" collapsed="false">
      <c r="A1251" s="6" t="s">
        <v>2746</v>
      </c>
      <c r="B1251" s="6" t="s">
        <v>44</v>
      </c>
      <c r="C1251" s="6" t="s">
        <v>46</v>
      </c>
      <c r="D1251" s="6" t="s">
        <v>172</v>
      </c>
      <c r="E1251" s="6" t="n">
        <v>1785789689</v>
      </c>
      <c r="F1251" s="6" t="n">
        <v>1785789809</v>
      </c>
      <c r="G1251" s="6" t="n">
        <v>1785789723</v>
      </c>
      <c r="H1251" s="6" t="n">
        <v>1785797524</v>
      </c>
      <c r="J1251" s="6" t="n">
        <v>0</v>
      </c>
      <c r="K1251" s="6" t="n">
        <v>0</v>
      </c>
      <c r="L1251" s="9" t="n">
        <f aca="false">IF(AND(E1251&gt;=Scenario!$B$11,E1251&lt;Scenario!$B$12),1,0)</f>
        <v>1</v>
      </c>
      <c r="M1251" s="9" t="n">
        <f aca="false">IF(AND(L1251=1,ISNUMBER(F1251)),MAX(0,F1251-E1251)/60,"")</f>
        <v>2</v>
      </c>
      <c r="N1251" s="9" t="n">
        <f aca="false">IF(AND(L1251=1,ISNUMBER(G1251)),MAX(0,G1251-E1251)/60,"")</f>
        <v>0.566666666666667</v>
      </c>
      <c r="O1251" s="9" t="n">
        <f aca="false">IF(ISNUMBER(H1251),IF(AND(H1251&gt;=Scenario!$B$11,H1251&lt;Scenario!$B$12),1,0),0)</f>
        <v>1</v>
      </c>
      <c r="P1251" s="9" t="n">
        <f aca="false">IF(O1251=1,MAX(0,H1251-E1251)/60,"")</f>
        <v>130.583333333333</v>
      </c>
      <c r="Q1251" s="9" t="n">
        <f aca="false">INDEX(Scenario!$B$18:$B$20,MATCH(B1251,Scenario!$A$18:$A$20,0))</f>
        <v>240</v>
      </c>
      <c r="R1251" s="9" t="n">
        <f aca="false">INDEX(Scenario!$C$18:$C$20,MATCH(B1251,Scenario!$A$18:$A$20,0))</f>
        <v>4320</v>
      </c>
      <c r="S1251" s="9" t="n">
        <f aca="false">IF(ISNUMBER(M1251),IF(M1251&lt;=Q1251,1,0),"")</f>
        <v>1</v>
      </c>
      <c r="T1251" s="9" t="n">
        <f aca="false">IF(ISNUMBER(P1251),IF(P1251&lt;=R1251,1,0),"")</f>
        <v>1</v>
      </c>
      <c r="U1251" s="9" t="n">
        <f aca="false">IF(E1251&gt;Scenario!$B$14,0,IF(OR(AND(ISNUMBER(H1251),H1251&lt;=Scenario!$B$14),AND(ISNUMBER(I1251),I1251&lt;=Scenario!$B$14)),0,1))</f>
        <v>0</v>
      </c>
      <c r="V1251" s="9" t="n">
        <f aca="false">IF(AND(U1251=1,(Scenario!$B$14-E1251)/60&gt;R1251),1,0)</f>
        <v>0</v>
      </c>
      <c r="W1251" s="9" t="n">
        <f aca="false">IF(OR(C1251=Scenario!$B$22,C1251=Scenario!$C$22),1,0)</f>
        <v>1</v>
      </c>
      <c r="X1251" s="9" t="n">
        <f aca="false">IF(ISNUMBER(I1251),1,0)</f>
        <v>0</v>
      </c>
      <c r="Y1251" s="9" t="n">
        <f aca="false">MOD(INT(E1251/86400)+3,7)</f>
        <v>0</v>
      </c>
      <c r="Z1251" s="9" t="n">
        <f aca="false">MOD(INT(E1251/3600),24)</f>
        <v>20</v>
      </c>
      <c r="AA1251" s="6" t="s">
        <v>2747</v>
      </c>
    </row>
    <row r="1252" customFormat="false" ht="15" hidden="false" customHeight="false" outlineLevel="0" collapsed="false">
      <c r="A1252" s="6" t="s">
        <v>2748</v>
      </c>
      <c r="B1252" s="6" t="s">
        <v>44</v>
      </c>
      <c r="C1252" s="6" t="s">
        <v>46</v>
      </c>
      <c r="D1252" s="6" t="s">
        <v>171</v>
      </c>
      <c r="E1252" s="6" t="n">
        <v>1785790376</v>
      </c>
      <c r="F1252" s="6" t="n">
        <v>1785790535</v>
      </c>
      <c r="G1252" s="6" t="n">
        <v>1785790396</v>
      </c>
      <c r="H1252" s="6" t="n">
        <v>1785793367</v>
      </c>
      <c r="J1252" s="6" t="n">
        <v>0</v>
      </c>
      <c r="K1252" s="6" t="n">
        <v>0</v>
      </c>
      <c r="L1252" s="9" t="n">
        <f aca="false">IF(AND(E1252&gt;=Scenario!$B$11,E1252&lt;Scenario!$B$12),1,0)</f>
        <v>1</v>
      </c>
      <c r="M1252" s="9" t="n">
        <f aca="false">IF(AND(L1252=1,ISNUMBER(F1252)),MAX(0,F1252-E1252)/60,"")</f>
        <v>2.65</v>
      </c>
      <c r="N1252" s="9" t="n">
        <f aca="false">IF(AND(L1252=1,ISNUMBER(G1252)),MAX(0,G1252-E1252)/60,"")</f>
        <v>0.333333333333333</v>
      </c>
      <c r="O1252" s="9" t="n">
        <f aca="false">IF(ISNUMBER(H1252),IF(AND(H1252&gt;=Scenario!$B$11,H1252&lt;Scenario!$B$12),1,0),0)</f>
        <v>1</v>
      </c>
      <c r="P1252" s="9" t="n">
        <f aca="false">IF(O1252=1,MAX(0,H1252-E1252)/60,"")</f>
        <v>49.85</v>
      </c>
      <c r="Q1252" s="9" t="n">
        <f aca="false">INDEX(Scenario!$B$18:$B$20,MATCH(B1252,Scenario!$A$18:$A$20,0))</f>
        <v>240</v>
      </c>
      <c r="R1252" s="9" t="n">
        <f aca="false">INDEX(Scenario!$C$18:$C$20,MATCH(B1252,Scenario!$A$18:$A$20,0))</f>
        <v>4320</v>
      </c>
      <c r="S1252" s="9" t="n">
        <f aca="false">IF(ISNUMBER(M1252),IF(M1252&lt;=Q1252,1,0),"")</f>
        <v>1</v>
      </c>
      <c r="T1252" s="9" t="n">
        <f aca="false">IF(ISNUMBER(P1252),IF(P1252&lt;=R1252,1,0),"")</f>
        <v>1</v>
      </c>
      <c r="U1252" s="9" t="n">
        <f aca="false">IF(E1252&gt;Scenario!$B$14,0,IF(OR(AND(ISNUMBER(H1252),H1252&lt;=Scenario!$B$14),AND(ISNUMBER(I1252),I1252&lt;=Scenario!$B$14)),0,1))</f>
        <v>0</v>
      </c>
      <c r="V1252" s="9" t="n">
        <f aca="false">IF(AND(U1252=1,(Scenario!$B$14-E1252)/60&gt;R1252),1,0)</f>
        <v>0</v>
      </c>
      <c r="W1252" s="9" t="n">
        <f aca="false">IF(OR(C1252=Scenario!$B$22,C1252=Scenario!$C$22),1,0)</f>
        <v>1</v>
      </c>
      <c r="X1252" s="9" t="n">
        <f aca="false">IF(ISNUMBER(I1252),1,0)</f>
        <v>0</v>
      </c>
      <c r="Y1252" s="9" t="n">
        <f aca="false">MOD(INT(E1252/86400)+3,7)</f>
        <v>0</v>
      </c>
      <c r="Z1252" s="9" t="n">
        <f aca="false">MOD(INT(E1252/3600),24)</f>
        <v>20</v>
      </c>
      <c r="AA1252" s="6" t="s">
        <v>2749</v>
      </c>
    </row>
    <row r="1253" customFormat="false" ht="15" hidden="false" customHeight="false" outlineLevel="0" collapsed="false">
      <c r="A1253" s="6" t="s">
        <v>2750</v>
      </c>
      <c r="B1253" s="6" t="s">
        <v>43</v>
      </c>
      <c r="C1253" s="6" t="s">
        <v>288</v>
      </c>
      <c r="D1253" s="6" t="s">
        <v>172</v>
      </c>
      <c r="E1253" s="6" t="n">
        <v>1785790968</v>
      </c>
      <c r="F1253" s="6" t="n">
        <v>1785791139</v>
      </c>
      <c r="G1253" s="6" t="n">
        <v>1785791018</v>
      </c>
      <c r="H1253" s="6" t="n">
        <v>1785798134</v>
      </c>
      <c r="J1253" s="6" t="n">
        <v>0</v>
      </c>
      <c r="K1253" s="6" t="n">
        <v>0</v>
      </c>
      <c r="L1253" s="9" t="n">
        <f aca="false">IF(AND(E1253&gt;=Scenario!$B$11,E1253&lt;Scenario!$B$12),1,0)</f>
        <v>1</v>
      </c>
      <c r="M1253" s="9" t="n">
        <f aca="false">IF(AND(L1253=1,ISNUMBER(F1253)),MAX(0,F1253-E1253)/60,"")</f>
        <v>2.85</v>
      </c>
      <c r="N1253" s="9" t="n">
        <f aca="false">IF(AND(L1253=1,ISNUMBER(G1253)),MAX(0,G1253-E1253)/60,"")</f>
        <v>0.833333333333333</v>
      </c>
      <c r="O1253" s="9" t="n">
        <f aca="false">IF(ISNUMBER(H1253),IF(AND(H1253&gt;=Scenario!$B$11,H1253&lt;Scenario!$B$12),1,0),0)</f>
        <v>1</v>
      </c>
      <c r="P1253" s="9" t="n">
        <f aca="false">IF(O1253=1,MAX(0,H1253-E1253)/60,"")</f>
        <v>119.433333333333</v>
      </c>
      <c r="Q1253" s="9" t="n">
        <f aca="false">INDEX(Scenario!$B$18:$B$20,MATCH(B1253,Scenario!$A$18:$A$20,0))</f>
        <v>60</v>
      </c>
      <c r="R1253" s="9" t="n">
        <f aca="false">INDEX(Scenario!$C$18:$C$20,MATCH(B1253,Scenario!$A$18:$A$20,0))</f>
        <v>1440</v>
      </c>
      <c r="S1253" s="9" t="n">
        <f aca="false">IF(ISNUMBER(M1253),IF(M1253&lt;=Q1253,1,0),"")</f>
        <v>1</v>
      </c>
      <c r="T1253" s="9" t="n">
        <f aca="false">IF(ISNUMBER(P1253),IF(P1253&lt;=R1253,1,0),"")</f>
        <v>1</v>
      </c>
      <c r="U1253" s="9" t="n">
        <f aca="false">IF(E1253&gt;Scenario!$B$14,0,IF(OR(AND(ISNUMBER(H1253),H1253&lt;=Scenario!$B$14),AND(ISNUMBER(I1253),I1253&lt;=Scenario!$B$14)),0,1))</f>
        <v>0</v>
      </c>
      <c r="V1253" s="9" t="n">
        <f aca="false">IF(AND(U1253=1,(Scenario!$B$14-E1253)/60&gt;R1253),1,0)</f>
        <v>0</v>
      </c>
      <c r="W1253" s="9" t="n">
        <f aca="false">IF(OR(C1253=Scenario!$B$22,C1253=Scenario!$C$22),1,0)</f>
        <v>0</v>
      </c>
      <c r="X1253" s="9" t="n">
        <f aca="false">IF(ISNUMBER(I1253),1,0)</f>
        <v>0</v>
      </c>
      <c r="Y1253" s="9" t="n">
        <f aca="false">MOD(INT(E1253/86400)+3,7)</f>
        <v>0</v>
      </c>
      <c r="Z1253" s="9" t="n">
        <f aca="false">MOD(INT(E1253/3600),24)</f>
        <v>21</v>
      </c>
      <c r="AA1253" s="6" t="s">
        <v>2751</v>
      </c>
    </row>
    <row r="1254" customFormat="false" ht="15" hidden="false" customHeight="false" outlineLevel="0" collapsed="false">
      <c r="A1254" s="6" t="s">
        <v>2752</v>
      </c>
      <c r="B1254" s="6" t="s">
        <v>44</v>
      </c>
      <c r="C1254" s="6" t="s">
        <v>288</v>
      </c>
      <c r="D1254" s="6" t="s">
        <v>172</v>
      </c>
      <c r="E1254" s="6" t="n">
        <v>1785791454</v>
      </c>
      <c r="F1254" s="6" t="n">
        <v>1785793422</v>
      </c>
      <c r="G1254" s="6" t="n">
        <v>1785793337</v>
      </c>
      <c r="H1254" s="6" t="n">
        <v>1785795912</v>
      </c>
      <c r="J1254" s="6" t="n">
        <v>0</v>
      </c>
      <c r="K1254" s="6" t="n">
        <v>0</v>
      </c>
      <c r="L1254" s="9" t="n">
        <f aca="false">IF(AND(E1254&gt;=Scenario!$B$11,E1254&lt;Scenario!$B$12),1,0)</f>
        <v>1</v>
      </c>
      <c r="M1254" s="9" t="n">
        <f aca="false">IF(AND(L1254=1,ISNUMBER(F1254)),MAX(0,F1254-E1254)/60,"")</f>
        <v>32.8</v>
      </c>
      <c r="N1254" s="9" t="n">
        <f aca="false">IF(AND(L1254=1,ISNUMBER(G1254)),MAX(0,G1254-E1254)/60,"")</f>
        <v>31.3833333333333</v>
      </c>
      <c r="O1254" s="9" t="n">
        <f aca="false">IF(ISNUMBER(H1254),IF(AND(H1254&gt;=Scenario!$B$11,H1254&lt;Scenario!$B$12),1,0),0)</f>
        <v>1</v>
      </c>
      <c r="P1254" s="9" t="n">
        <f aca="false">IF(O1254=1,MAX(0,H1254-E1254)/60,"")</f>
        <v>74.3</v>
      </c>
      <c r="Q1254" s="9" t="n">
        <f aca="false">INDEX(Scenario!$B$18:$B$20,MATCH(B1254,Scenario!$A$18:$A$20,0))</f>
        <v>240</v>
      </c>
      <c r="R1254" s="9" t="n">
        <f aca="false">INDEX(Scenario!$C$18:$C$20,MATCH(B1254,Scenario!$A$18:$A$20,0))</f>
        <v>4320</v>
      </c>
      <c r="S1254" s="9" t="n">
        <f aca="false">IF(ISNUMBER(M1254),IF(M1254&lt;=Q1254,1,0),"")</f>
        <v>1</v>
      </c>
      <c r="T1254" s="9" t="n">
        <f aca="false">IF(ISNUMBER(P1254),IF(P1254&lt;=R1254,1,0),"")</f>
        <v>1</v>
      </c>
      <c r="U1254" s="9" t="n">
        <f aca="false">IF(E1254&gt;Scenario!$B$14,0,IF(OR(AND(ISNUMBER(H1254),H1254&lt;=Scenario!$B$14),AND(ISNUMBER(I1254),I1254&lt;=Scenario!$B$14)),0,1))</f>
        <v>0</v>
      </c>
      <c r="V1254" s="9" t="n">
        <f aca="false">IF(AND(U1254=1,(Scenario!$B$14-E1254)/60&gt;R1254),1,0)</f>
        <v>0</v>
      </c>
      <c r="W1254" s="9" t="n">
        <f aca="false">IF(OR(C1254=Scenario!$B$22,C1254=Scenario!$C$22),1,0)</f>
        <v>0</v>
      </c>
      <c r="X1254" s="9" t="n">
        <f aca="false">IF(ISNUMBER(I1254),1,0)</f>
        <v>0</v>
      </c>
      <c r="Y1254" s="9" t="n">
        <f aca="false">MOD(INT(E1254/86400)+3,7)</f>
        <v>0</v>
      </c>
      <c r="Z1254" s="9" t="n">
        <f aca="false">MOD(INT(E1254/3600),24)</f>
        <v>21</v>
      </c>
      <c r="AA1254" s="6" t="s">
        <v>2753</v>
      </c>
    </row>
    <row r="1255" customFormat="false" ht="15" hidden="false" customHeight="false" outlineLevel="0" collapsed="false">
      <c r="A1255" s="6" t="s">
        <v>2754</v>
      </c>
      <c r="B1255" s="6" t="s">
        <v>44</v>
      </c>
      <c r="C1255" s="6" t="s">
        <v>47</v>
      </c>
      <c r="D1255" s="6" t="s">
        <v>171</v>
      </c>
      <c r="E1255" s="6" t="n">
        <v>1785795813</v>
      </c>
      <c r="F1255" s="6" t="n">
        <v>1785795937</v>
      </c>
      <c r="G1255" s="6" t="n">
        <v>1785795824</v>
      </c>
      <c r="H1255" s="6" t="n">
        <v>1785800095</v>
      </c>
      <c r="J1255" s="6" t="n">
        <v>0</v>
      </c>
      <c r="K1255" s="6" t="n">
        <v>0</v>
      </c>
      <c r="L1255" s="9" t="n">
        <f aca="false">IF(AND(E1255&gt;=Scenario!$B$11,E1255&lt;Scenario!$B$12),1,0)</f>
        <v>1</v>
      </c>
      <c r="M1255" s="9" t="n">
        <f aca="false">IF(AND(L1255=1,ISNUMBER(F1255)),MAX(0,F1255-E1255)/60,"")</f>
        <v>2.06666666666667</v>
      </c>
      <c r="N1255" s="9" t="n">
        <f aca="false">IF(AND(L1255=1,ISNUMBER(G1255)),MAX(0,G1255-E1255)/60,"")</f>
        <v>0.183333333333333</v>
      </c>
      <c r="O1255" s="9" t="n">
        <f aca="false">IF(ISNUMBER(H1255),IF(AND(H1255&gt;=Scenario!$B$11,H1255&lt;Scenario!$B$12),1,0),0)</f>
        <v>1</v>
      </c>
      <c r="P1255" s="9" t="n">
        <f aca="false">IF(O1255=1,MAX(0,H1255-E1255)/60,"")</f>
        <v>71.3666666666667</v>
      </c>
      <c r="Q1255" s="9" t="n">
        <f aca="false">INDEX(Scenario!$B$18:$B$20,MATCH(B1255,Scenario!$A$18:$A$20,0))</f>
        <v>240</v>
      </c>
      <c r="R1255" s="9" t="n">
        <f aca="false">INDEX(Scenario!$C$18:$C$20,MATCH(B1255,Scenario!$A$18:$A$20,0))</f>
        <v>4320</v>
      </c>
      <c r="S1255" s="9" t="n">
        <f aca="false">IF(ISNUMBER(M1255),IF(M1255&lt;=Q1255,1,0),"")</f>
        <v>1</v>
      </c>
      <c r="T1255" s="9" t="n">
        <f aca="false">IF(ISNUMBER(P1255),IF(P1255&lt;=R1255,1,0),"")</f>
        <v>1</v>
      </c>
      <c r="U1255" s="9" t="n">
        <f aca="false">IF(E1255&gt;Scenario!$B$14,0,IF(OR(AND(ISNUMBER(H1255),H1255&lt;=Scenario!$B$14),AND(ISNUMBER(I1255),I1255&lt;=Scenario!$B$14)),0,1))</f>
        <v>0</v>
      </c>
      <c r="V1255" s="9" t="n">
        <f aca="false">IF(AND(U1255=1,(Scenario!$B$14-E1255)/60&gt;R1255),1,0)</f>
        <v>0</v>
      </c>
      <c r="W1255" s="9" t="n">
        <f aca="false">IF(OR(C1255=Scenario!$B$22,C1255=Scenario!$C$22),1,0)</f>
        <v>1</v>
      </c>
      <c r="X1255" s="9" t="n">
        <f aca="false">IF(ISNUMBER(I1255),1,0)</f>
        <v>0</v>
      </c>
      <c r="Y1255" s="9" t="n">
        <f aca="false">MOD(INT(E1255/86400)+3,7)</f>
        <v>0</v>
      </c>
      <c r="Z1255" s="9" t="n">
        <f aca="false">MOD(INT(E1255/3600),24)</f>
        <v>22</v>
      </c>
      <c r="AA1255" s="6" t="s">
        <v>2755</v>
      </c>
    </row>
    <row r="1256" customFormat="false" ht="15" hidden="false" customHeight="false" outlineLevel="0" collapsed="false">
      <c r="A1256" s="6" t="s">
        <v>2756</v>
      </c>
      <c r="B1256" s="6" t="s">
        <v>43</v>
      </c>
      <c r="C1256" s="6" t="s">
        <v>47</v>
      </c>
      <c r="D1256" s="6" t="s">
        <v>170</v>
      </c>
      <c r="E1256" s="6" t="n">
        <v>1785820783</v>
      </c>
      <c r="F1256" s="6" t="n">
        <v>1785821022</v>
      </c>
      <c r="G1256" s="6" t="n">
        <v>1785820826</v>
      </c>
      <c r="H1256" s="6" t="n">
        <v>1785822152</v>
      </c>
      <c r="J1256" s="6" t="n">
        <v>0</v>
      </c>
      <c r="K1256" s="6" t="n">
        <v>0</v>
      </c>
      <c r="L1256" s="9" t="n">
        <f aca="false">IF(AND(E1256&gt;=Scenario!$B$11,E1256&lt;Scenario!$B$12),1,0)</f>
        <v>1</v>
      </c>
      <c r="M1256" s="9" t="n">
        <f aca="false">IF(AND(L1256=1,ISNUMBER(F1256)),MAX(0,F1256-E1256)/60,"")</f>
        <v>3.98333333333333</v>
      </c>
      <c r="N1256" s="9" t="n">
        <f aca="false">IF(AND(L1256=1,ISNUMBER(G1256)),MAX(0,G1256-E1256)/60,"")</f>
        <v>0.716666666666667</v>
      </c>
      <c r="O1256" s="9" t="n">
        <f aca="false">IF(ISNUMBER(H1256),IF(AND(H1256&gt;=Scenario!$B$11,H1256&lt;Scenario!$B$12),1,0),0)</f>
        <v>1</v>
      </c>
      <c r="P1256" s="9" t="n">
        <f aca="false">IF(O1256=1,MAX(0,H1256-E1256)/60,"")</f>
        <v>22.8166666666667</v>
      </c>
      <c r="Q1256" s="9" t="n">
        <f aca="false">INDEX(Scenario!$B$18:$B$20,MATCH(B1256,Scenario!$A$18:$A$20,0))</f>
        <v>60</v>
      </c>
      <c r="R1256" s="9" t="n">
        <f aca="false">INDEX(Scenario!$C$18:$C$20,MATCH(B1256,Scenario!$A$18:$A$20,0))</f>
        <v>1440</v>
      </c>
      <c r="S1256" s="9" t="n">
        <f aca="false">IF(ISNUMBER(M1256),IF(M1256&lt;=Q1256,1,0),"")</f>
        <v>1</v>
      </c>
      <c r="T1256" s="9" t="n">
        <f aca="false">IF(ISNUMBER(P1256),IF(P1256&lt;=R1256,1,0),"")</f>
        <v>1</v>
      </c>
      <c r="U1256" s="9" t="n">
        <f aca="false">IF(E1256&gt;Scenario!$B$14,0,IF(OR(AND(ISNUMBER(H1256),H1256&lt;=Scenario!$B$14),AND(ISNUMBER(I1256),I1256&lt;=Scenario!$B$14)),0,1))</f>
        <v>0</v>
      </c>
      <c r="V1256" s="9" t="n">
        <f aca="false">IF(AND(U1256=1,(Scenario!$B$14-E1256)/60&gt;R1256),1,0)</f>
        <v>0</v>
      </c>
      <c r="W1256" s="9" t="n">
        <f aca="false">IF(OR(C1256=Scenario!$B$22,C1256=Scenario!$C$22),1,0)</f>
        <v>1</v>
      </c>
      <c r="X1256" s="9" t="n">
        <f aca="false">IF(ISNUMBER(I1256),1,0)</f>
        <v>0</v>
      </c>
      <c r="Y1256" s="9" t="n">
        <f aca="false">MOD(INT(E1256/86400)+3,7)</f>
        <v>1</v>
      </c>
      <c r="Z1256" s="9" t="n">
        <f aca="false">MOD(INT(E1256/3600),24)</f>
        <v>5</v>
      </c>
      <c r="AA1256" s="6" t="s">
        <v>2757</v>
      </c>
    </row>
    <row r="1257" customFormat="false" ht="15" hidden="false" customHeight="false" outlineLevel="0" collapsed="false">
      <c r="A1257" s="6" t="s">
        <v>2758</v>
      </c>
      <c r="B1257" s="6" t="s">
        <v>44</v>
      </c>
      <c r="C1257" s="6" t="s">
        <v>288</v>
      </c>
      <c r="D1257" s="6" t="s">
        <v>171</v>
      </c>
      <c r="E1257" s="6" t="n">
        <v>1785825271</v>
      </c>
      <c r="F1257" s="6" t="n">
        <v>1785825522</v>
      </c>
      <c r="G1257" s="6" t="n">
        <v>1785825308</v>
      </c>
      <c r="H1257" s="6" t="n">
        <v>1785836085</v>
      </c>
      <c r="J1257" s="6" t="n">
        <v>0</v>
      </c>
      <c r="K1257" s="6" t="n">
        <v>0</v>
      </c>
      <c r="L1257" s="9" t="n">
        <f aca="false">IF(AND(E1257&gt;=Scenario!$B$11,E1257&lt;Scenario!$B$12),1,0)</f>
        <v>1</v>
      </c>
      <c r="M1257" s="9" t="n">
        <f aca="false">IF(AND(L1257=1,ISNUMBER(F1257)),MAX(0,F1257-E1257)/60,"")</f>
        <v>4.18333333333333</v>
      </c>
      <c r="N1257" s="9" t="n">
        <f aca="false">IF(AND(L1257=1,ISNUMBER(G1257)),MAX(0,G1257-E1257)/60,"")</f>
        <v>0.616666666666667</v>
      </c>
      <c r="O1257" s="9" t="n">
        <f aca="false">IF(ISNUMBER(H1257),IF(AND(H1257&gt;=Scenario!$B$11,H1257&lt;Scenario!$B$12),1,0),0)</f>
        <v>1</v>
      </c>
      <c r="P1257" s="9" t="n">
        <f aca="false">IF(O1257=1,MAX(0,H1257-E1257)/60,"")</f>
        <v>180.233333333333</v>
      </c>
      <c r="Q1257" s="9" t="n">
        <f aca="false">INDEX(Scenario!$B$18:$B$20,MATCH(B1257,Scenario!$A$18:$A$20,0))</f>
        <v>240</v>
      </c>
      <c r="R1257" s="9" t="n">
        <f aca="false">INDEX(Scenario!$C$18:$C$20,MATCH(B1257,Scenario!$A$18:$A$20,0))</f>
        <v>4320</v>
      </c>
      <c r="S1257" s="9" t="n">
        <f aca="false">IF(ISNUMBER(M1257),IF(M1257&lt;=Q1257,1,0),"")</f>
        <v>1</v>
      </c>
      <c r="T1257" s="9" t="n">
        <f aca="false">IF(ISNUMBER(P1257),IF(P1257&lt;=R1257,1,0),"")</f>
        <v>1</v>
      </c>
      <c r="U1257" s="9" t="n">
        <f aca="false">IF(E1257&gt;Scenario!$B$14,0,IF(OR(AND(ISNUMBER(H1257),H1257&lt;=Scenario!$B$14),AND(ISNUMBER(I1257),I1257&lt;=Scenario!$B$14)),0,1))</f>
        <v>0</v>
      </c>
      <c r="V1257" s="9" t="n">
        <f aca="false">IF(AND(U1257=1,(Scenario!$B$14-E1257)/60&gt;R1257),1,0)</f>
        <v>0</v>
      </c>
      <c r="W1257" s="9" t="n">
        <f aca="false">IF(OR(C1257=Scenario!$B$22,C1257=Scenario!$C$22),1,0)</f>
        <v>0</v>
      </c>
      <c r="X1257" s="9" t="n">
        <f aca="false">IF(ISNUMBER(I1257),1,0)</f>
        <v>0</v>
      </c>
      <c r="Y1257" s="9" t="n">
        <f aca="false">MOD(INT(E1257/86400)+3,7)</f>
        <v>1</v>
      </c>
      <c r="Z1257" s="9" t="n">
        <f aca="false">MOD(INT(E1257/3600),24)</f>
        <v>6</v>
      </c>
      <c r="AA1257" s="6" t="s">
        <v>2759</v>
      </c>
    </row>
    <row r="1258" customFormat="false" ht="15" hidden="false" customHeight="false" outlineLevel="0" collapsed="false">
      <c r="A1258" s="6" t="s">
        <v>2760</v>
      </c>
      <c r="B1258" s="6" t="s">
        <v>43</v>
      </c>
      <c r="C1258" s="6" t="s">
        <v>46</v>
      </c>
      <c r="D1258" s="6" t="s">
        <v>170</v>
      </c>
      <c r="E1258" s="6" t="n">
        <v>1785826017</v>
      </c>
      <c r="F1258" s="6" t="n">
        <v>1785826987</v>
      </c>
      <c r="G1258" s="6" t="n">
        <v>1785826836</v>
      </c>
      <c r="H1258" s="6" t="n">
        <v>1785828637</v>
      </c>
      <c r="J1258" s="6" t="n">
        <v>0</v>
      </c>
      <c r="K1258" s="6" t="n">
        <v>0</v>
      </c>
      <c r="L1258" s="9" t="n">
        <f aca="false">IF(AND(E1258&gt;=Scenario!$B$11,E1258&lt;Scenario!$B$12),1,0)</f>
        <v>1</v>
      </c>
      <c r="M1258" s="9" t="n">
        <f aca="false">IF(AND(L1258=1,ISNUMBER(F1258)),MAX(0,F1258-E1258)/60,"")</f>
        <v>16.1666666666667</v>
      </c>
      <c r="N1258" s="9" t="n">
        <f aca="false">IF(AND(L1258=1,ISNUMBER(G1258)),MAX(0,G1258-E1258)/60,"")</f>
        <v>13.65</v>
      </c>
      <c r="O1258" s="9" t="n">
        <f aca="false">IF(ISNUMBER(H1258),IF(AND(H1258&gt;=Scenario!$B$11,H1258&lt;Scenario!$B$12),1,0),0)</f>
        <v>1</v>
      </c>
      <c r="P1258" s="9" t="n">
        <f aca="false">IF(O1258=1,MAX(0,H1258-E1258)/60,"")</f>
        <v>43.6666666666667</v>
      </c>
      <c r="Q1258" s="9" t="n">
        <f aca="false">INDEX(Scenario!$B$18:$B$20,MATCH(B1258,Scenario!$A$18:$A$20,0))</f>
        <v>60</v>
      </c>
      <c r="R1258" s="9" t="n">
        <f aca="false">INDEX(Scenario!$C$18:$C$20,MATCH(B1258,Scenario!$A$18:$A$20,0))</f>
        <v>1440</v>
      </c>
      <c r="S1258" s="9" t="n">
        <f aca="false">IF(ISNUMBER(M1258),IF(M1258&lt;=Q1258,1,0),"")</f>
        <v>1</v>
      </c>
      <c r="T1258" s="9" t="n">
        <f aca="false">IF(ISNUMBER(P1258),IF(P1258&lt;=R1258,1,0),"")</f>
        <v>1</v>
      </c>
      <c r="U1258" s="9" t="n">
        <f aca="false">IF(E1258&gt;Scenario!$B$14,0,IF(OR(AND(ISNUMBER(H1258),H1258&lt;=Scenario!$B$14),AND(ISNUMBER(I1258),I1258&lt;=Scenario!$B$14)),0,1))</f>
        <v>0</v>
      </c>
      <c r="V1258" s="9" t="n">
        <f aca="false">IF(AND(U1258=1,(Scenario!$B$14-E1258)/60&gt;R1258),1,0)</f>
        <v>0</v>
      </c>
      <c r="W1258" s="9" t="n">
        <f aca="false">IF(OR(C1258=Scenario!$B$22,C1258=Scenario!$C$22),1,0)</f>
        <v>1</v>
      </c>
      <c r="X1258" s="9" t="n">
        <f aca="false">IF(ISNUMBER(I1258),1,0)</f>
        <v>0</v>
      </c>
      <c r="Y1258" s="9" t="n">
        <f aca="false">MOD(INT(E1258/86400)+3,7)</f>
        <v>1</v>
      </c>
      <c r="Z1258" s="9" t="n">
        <f aca="false">MOD(INT(E1258/3600),24)</f>
        <v>6</v>
      </c>
      <c r="AA1258" s="6" t="s">
        <v>2761</v>
      </c>
    </row>
    <row r="1259" customFormat="false" ht="15" hidden="false" customHeight="false" outlineLevel="0" collapsed="false">
      <c r="A1259" s="6" t="s">
        <v>2762</v>
      </c>
      <c r="B1259" s="6" t="s">
        <v>44</v>
      </c>
      <c r="C1259" s="6" t="s">
        <v>47</v>
      </c>
      <c r="D1259" s="6" t="s">
        <v>170</v>
      </c>
      <c r="E1259" s="6" t="n">
        <v>1785828579</v>
      </c>
      <c r="F1259" s="6" t="n">
        <v>1785828777</v>
      </c>
      <c r="G1259" s="6" t="n">
        <v>1785828666</v>
      </c>
      <c r="H1259" s="6" t="n">
        <v>1785830390</v>
      </c>
      <c r="J1259" s="6" t="n">
        <v>0</v>
      </c>
      <c r="K1259" s="6" t="n">
        <v>0</v>
      </c>
      <c r="L1259" s="9" t="n">
        <f aca="false">IF(AND(E1259&gt;=Scenario!$B$11,E1259&lt;Scenario!$B$12),1,0)</f>
        <v>1</v>
      </c>
      <c r="M1259" s="9" t="n">
        <f aca="false">IF(AND(L1259=1,ISNUMBER(F1259)),MAX(0,F1259-E1259)/60,"")</f>
        <v>3.3</v>
      </c>
      <c r="N1259" s="9" t="n">
        <f aca="false">IF(AND(L1259=1,ISNUMBER(G1259)),MAX(0,G1259-E1259)/60,"")</f>
        <v>1.45</v>
      </c>
      <c r="O1259" s="9" t="n">
        <f aca="false">IF(ISNUMBER(H1259),IF(AND(H1259&gt;=Scenario!$B$11,H1259&lt;Scenario!$B$12),1,0),0)</f>
        <v>1</v>
      </c>
      <c r="P1259" s="9" t="n">
        <f aca="false">IF(O1259=1,MAX(0,H1259-E1259)/60,"")</f>
        <v>30.1833333333333</v>
      </c>
      <c r="Q1259" s="9" t="n">
        <f aca="false">INDEX(Scenario!$B$18:$B$20,MATCH(B1259,Scenario!$A$18:$A$20,0))</f>
        <v>240</v>
      </c>
      <c r="R1259" s="9" t="n">
        <f aca="false">INDEX(Scenario!$C$18:$C$20,MATCH(B1259,Scenario!$A$18:$A$20,0))</f>
        <v>4320</v>
      </c>
      <c r="S1259" s="9" t="n">
        <f aca="false">IF(ISNUMBER(M1259),IF(M1259&lt;=Q1259,1,0),"")</f>
        <v>1</v>
      </c>
      <c r="T1259" s="9" t="n">
        <f aca="false">IF(ISNUMBER(P1259),IF(P1259&lt;=R1259,1,0),"")</f>
        <v>1</v>
      </c>
      <c r="U1259" s="9" t="n">
        <f aca="false">IF(E1259&gt;Scenario!$B$14,0,IF(OR(AND(ISNUMBER(H1259),H1259&lt;=Scenario!$B$14),AND(ISNUMBER(I1259),I1259&lt;=Scenario!$B$14)),0,1))</f>
        <v>0</v>
      </c>
      <c r="V1259" s="9" t="n">
        <f aca="false">IF(AND(U1259=1,(Scenario!$B$14-E1259)/60&gt;R1259),1,0)</f>
        <v>0</v>
      </c>
      <c r="W1259" s="9" t="n">
        <f aca="false">IF(OR(C1259=Scenario!$B$22,C1259=Scenario!$C$22),1,0)</f>
        <v>1</v>
      </c>
      <c r="X1259" s="9" t="n">
        <f aca="false">IF(ISNUMBER(I1259),1,0)</f>
        <v>0</v>
      </c>
      <c r="Y1259" s="9" t="n">
        <f aca="false">MOD(INT(E1259/86400)+3,7)</f>
        <v>1</v>
      </c>
      <c r="Z1259" s="9" t="n">
        <f aca="false">MOD(INT(E1259/3600),24)</f>
        <v>7</v>
      </c>
      <c r="AA1259" s="6" t="s">
        <v>2763</v>
      </c>
    </row>
    <row r="1260" customFormat="false" ht="15" hidden="false" customHeight="false" outlineLevel="0" collapsed="false">
      <c r="A1260" s="6" t="s">
        <v>2764</v>
      </c>
      <c r="B1260" s="6" t="s">
        <v>44</v>
      </c>
      <c r="C1260" s="6" t="s">
        <v>47</v>
      </c>
      <c r="D1260" s="6" t="s">
        <v>170</v>
      </c>
      <c r="E1260" s="6" t="n">
        <v>1785832210</v>
      </c>
      <c r="F1260" s="6" t="n">
        <v>1785832412</v>
      </c>
      <c r="G1260" s="6" t="n">
        <v>1785832256</v>
      </c>
      <c r="H1260" s="6" t="n">
        <v>1785837469</v>
      </c>
      <c r="J1260" s="6" t="n">
        <v>0</v>
      </c>
      <c r="K1260" s="6" t="n">
        <v>0</v>
      </c>
      <c r="L1260" s="9" t="n">
        <f aca="false">IF(AND(E1260&gt;=Scenario!$B$11,E1260&lt;Scenario!$B$12),1,0)</f>
        <v>1</v>
      </c>
      <c r="M1260" s="9" t="n">
        <f aca="false">IF(AND(L1260=1,ISNUMBER(F1260)),MAX(0,F1260-E1260)/60,"")</f>
        <v>3.36666666666667</v>
      </c>
      <c r="N1260" s="9" t="n">
        <f aca="false">IF(AND(L1260=1,ISNUMBER(G1260)),MAX(0,G1260-E1260)/60,"")</f>
        <v>0.766666666666667</v>
      </c>
      <c r="O1260" s="9" t="n">
        <f aca="false">IF(ISNUMBER(H1260),IF(AND(H1260&gt;=Scenario!$B$11,H1260&lt;Scenario!$B$12),1,0),0)</f>
        <v>1</v>
      </c>
      <c r="P1260" s="9" t="n">
        <f aca="false">IF(O1260=1,MAX(0,H1260-E1260)/60,"")</f>
        <v>87.65</v>
      </c>
      <c r="Q1260" s="9" t="n">
        <f aca="false">INDEX(Scenario!$B$18:$B$20,MATCH(B1260,Scenario!$A$18:$A$20,0))</f>
        <v>240</v>
      </c>
      <c r="R1260" s="9" t="n">
        <f aca="false">INDEX(Scenario!$C$18:$C$20,MATCH(B1260,Scenario!$A$18:$A$20,0))</f>
        <v>4320</v>
      </c>
      <c r="S1260" s="9" t="n">
        <f aca="false">IF(ISNUMBER(M1260),IF(M1260&lt;=Q1260,1,0),"")</f>
        <v>1</v>
      </c>
      <c r="T1260" s="9" t="n">
        <f aca="false">IF(ISNUMBER(P1260),IF(P1260&lt;=R1260,1,0),"")</f>
        <v>1</v>
      </c>
      <c r="U1260" s="9" t="n">
        <f aca="false">IF(E1260&gt;Scenario!$B$14,0,IF(OR(AND(ISNUMBER(H1260),H1260&lt;=Scenario!$B$14),AND(ISNUMBER(I1260),I1260&lt;=Scenario!$B$14)),0,1))</f>
        <v>0</v>
      </c>
      <c r="V1260" s="9" t="n">
        <f aca="false">IF(AND(U1260=1,(Scenario!$B$14-E1260)/60&gt;R1260),1,0)</f>
        <v>0</v>
      </c>
      <c r="W1260" s="9" t="n">
        <f aca="false">IF(OR(C1260=Scenario!$B$22,C1260=Scenario!$C$22),1,0)</f>
        <v>1</v>
      </c>
      <c r="X1260" s="9" t="n">
        <f aca="false">IF(ISNUMBER(I1260),1,0)</f>
        <v>0</v>
      </c>
      <c r="Y1260" s="9" t="n">
        <f aca="false">MOD(INT(E1260/86400)+3,7)</f>
        <v>1</v>
      </c>
      <c r="Z1260" s="9" t="n">
        <f aca="false">MOD(INT(E1260/3600),24)</f>
        <v>8</v>
      </c>
      <c r="AA1260" s="6" t="s">
        <v>2765</v>
      </c>
    </row>
    <row r="1261" customFormat="false" ht="15" hidden="false" customHeight="false" outlineLevel="0" collapsed="false">
      <c r="A1261" s="6" t="s">
        <v>2766</v>
      </c>
      <c r="B1261" s="6" t="s">
        <v>44</v>
      </c>
      <c r="C1261" s="6" t="s">
        <v>46</v>
      </c>
      <c r="D1261" s="6" t="s">
        <v>170</v>
      </c>
      <c r="E1261" s="6" t="n">
        <v>1785832582</v>
      </c>
      <c r="F1261" s="6" t="n">
        <v>1785832707</v>
      </c>
      <c r="G1261" s="6" t="n">
        <v>1785832615</v>
      </c>
      <c r="H1261" s="6" t="n">
        <v>1785835057</v>
      </c>
      <c r="J1261" s="6" t="n">
        <v>0</v>
      </c>
      <c r="K1261" s="6" t="n">
        <v>0</v>
      </c>
      <c r="L1261" s="9" t="n">
        <f aca="false">IF(AND(E1261&gt;=Scenario!$B$11,E1261&lt;Scenario!$B$12),1,0)</f>
        <v>1</v>
      </c>
      <c r="M1261" s="9" t="n">
        <f aca="false">IF(AND(L1261=1,ISNUMBER(F1261)),MAX(0,F1261-E1261)/60,"")</f>
        <v>2.08333333333333</v>
      </c>
      <c r="N1261" s="9" t="n">
        <f aca="false">IF(AND(L1261=1,ISNUMBER(G1261)),MAX(0,G1261-E1261)/60,"")</f>
        <v>0.55</v>
      </c>
      <c r="O1261" s="9" t="n">
        <f aca="false">IF(ISNUMBER(H1261),IF(AND(H1261&gt;=Scenario!$B$11,H1261&lt;Scenario!$B$12),1,0),0)</f>
        <v>1</v>
      </c>
      <c r="P1261" s="9" t="n">
        <f aca="false">IF(O1261=1,MAX(0,H1261-E1261)/60,"")</f>
        <v>41.25</v>
      </c>
      <c r="Q1261" s="9" t="n">
        <f aca="false">INDEX(Scenario!$B$18:$B$20,MATCH(B1261,Scenario!$A$18:$A$20,0))</f>
        <v>240</v>
      </c>
      <c r="R1261" s="9" t="n">
        <f aca="false">INDEX(Scenario!$C$18:$C$20,MATCH(B1261,Scenario!$A$18:$A$20,0))</f>
        <v>4320</v>
      </c>
      <c r="S1261" s="9" t="n">
        <f aca="false">IF(ISNUMBER(M1261),IF(M1261&lt;=Q1261,1,0),"")</f>
        <v>1</v>
      </c>
      <c r="T1261" s="9" t="n">
        <f aca="false">IF(ISNUMBER(P1261),IF(P1261&lt;=R1261,1,0),"")</f>
        <v>1</v>
      </c>
      <c r="U1261" s="9" t="n">
        <f aca="false">IF(E1261&gt;Scenario!$B$14,0,IF(OR(AND(ISNUMBER(H1261),H1261&lt;=Scenario!$B$14),AND(ISNUMBER(I1261),I1261&lt;=Scenario!$B$14)),0,1))</f>
        <v>0</v>
      </c>
      <c r="V1261" s="9" t="n">
        <f aca="false">IF(AND(U1261=1,(Scenario!$B$14-E1261)/60&gt;R1261),1,0)</f>
        <v>0</v>
      </c>
      <c r="W1261" s="9" t="n">
        <f aca="false">IF(OR(C1261=Scenario!$B$22,C1261=Scenario!$C$22),1,0)</f>
        <v>1</v>
      </c>
      <c r="X1261" s="9" t="n">
        <f aca="false">IF(ISNUMBER(I1261),1,0)</f>
        <v>0</v>
      </c>
      <c r="Y1261" s="9" t="n">
        <f aca="false">MOD(INT(E1261/86400)+3,7)</f>
        <v>1</v>
      </c>
      <c r="Z1261" s="9" t="n">
        <f aca="false">MOD(INT(E1261/3600),24)</f>
        <v>8</v>
      </c>
      <c r="AA1261" s="6" t="s">
        <v>2767</v>
      </c>
    </row>
    <row r="1262" customFormat="false" ht="15" hidden="false" customHeight="false" outlineLevel="0" collapsed="false">
      <c r="A1262" s="6" t="s">
        <v>2768</v>
      </c>
      <c r="B1262" s="6" t="s">
        <v>44</v>
      </c>
      <c r="C1262" s="6" t="s">
        <v>47</v>
      </c>
      <c r="D1262" s="6" t="s">
        <v>172</v>
      </c>
      <c r="E1262" s="6" t="n">
        <v>1785833831</v>
      </c>
      <c r="F1262" s="6" t="n">
        <v>1785834115</v>
      </c>
      <c r="G1262" s="6" t="n">
        <v>1785833880</v>
      </c>
      <c r="H1262" s="6" t="n">
        <v>1785835243</v>
      </c>
      <c r="J1262" s="6" t="n">
        <v>0</v>
      </c>
      <c r="K1262" s="6" t="n">
        <v>1</v>
      </c>
      <c r="L1262" s="9" t="n">
        <f aca="false">IF(AND(E1262&gt;=Scenario!$B$11,E1262&lt;Scenario!$B$12),1,0)</f>
        <v>1</v>
      </c>
      <c r="M1262" s="9" t="n">
        <f aca="false">IF(AND(L1262=1,ISNUMBER(F1262)),MAX(0,F1262-E1262)/60,"")</f>
        <v>4.73333333333333</v>
      </c>
      <c r="N1262" s="9" t="n">
        <f aca="false">IF(AND(L1262=1,ISNUMBER(G1262)),MAX(0,G1262-E1262)/60,"")</f>
        <v>0.816666666666667</v>
      </c>
      <c r="O1262" s="9" t="n">
        <f aca="false">IF(ISNUMBER(H1262),IF(AND(H1262&gt;=Scenario!$B$11,H1262&lt;Scenario!$B$12),1,0),0)</f>
        <v>1</v>
      </c>
      <c r="P1262" s="9" t="n">
        <f aca="false">IF(O1262=1,MAX(0,H1262-E1262)/60,"")</f>
        <v>23.5333333333333</v>
      </c>
      <c r="Q1262" s="9" t="n">
        <f aca="false">INDEX(Scenario!$B$18:$B$20,MATCH(B1262,Scenario!$A$18:$A$20,0))</f>
        <v>240</v>
      </c>
      <c r="R1262" s="9" t="n">
        <f aca="false">INDEX(Scenario!$C$18:$C$20,MATCH(B1262,Scenario!$A$18:$A$20,0))</f>
        <v>4320</v>
      </c>
      <c r="S1262" s="9" t="n">
        <f aca="false">IF(ISNUMBER(M1262),IF(M1262&lt;=Q1262,1,0),"")</f>
        <v>1</v>
      </c>
      <c r="T1262" s="9" t="n">
        <f aca="false">IF(ISNUMBER(P1262),IF(P1262&lt;=R1262,1,0),"")</f>
        <v>1</v>
      </c>
      <c r="U1262" s="9" t="n">
        <f aca="false">IF(E1262&gt;Scenario!$B$14,0,IF(OR(AND(ISNUMBER(H1262),H1262&lt;=Scenario!$B$14),AND(ISNUMBER(I1262),I1262&lt;=Scenario!$B$14)),0,1))</f>
        <v>0</v>
      </c>
      <c r="V1262" s="9" t="n">
        <f aca="false">IF(AND(U1262=1,(Scenario!$B$14-E1262)/60&gt;R1262),1,0)</f>
        <v>0</v>
      </c>
      <c r="W1262" s="9" t="n">
        <f aca="false">IF(OR(C1262=Scenario!$B$22,C1262=Scenario!$C$22),1,0)</f>
        <v>1</v>
      </c>
      <c r="X1262" s="9" t="n">
        <f aca="false">IF(ISNUMBER(I1262),1,0)</f>
        <v>0</v>
      </c>
      <c r="Y1262" s="9" t="n">
        <f aca="false">MOD(INT(E1262/86400)+3,7)</f>
        <v>1</v>
      </c>
      <c r="Z1262" s="9" t="n">
        <f aca="false">MOD(INT(E1262/3600),24)</f>
        <v>8</v>
      </c>
      <c r="AA1262" s="6" t="s">
        <v>2769</v>
      </c>
    </row>
    <row r="1263" customFormat="false" ht="15" hidden="false" customHeight="false" outlineLevel="0" collapsed="false">
      <c r="A1263" s="6" t="s">
        <v>2770</v>
      </c>
      <c r="B1263" s="6" t="s">
        <v>43</v>
      </c>
      <c r="C1263" s="6" t="s">
        <v>47</v>
      </c>
      <c r="D1263" s="6" t="s">
        <v>172</v>
      </c>
      <c r="E1263" s="6" t="n">
        <v>1785835970</v>
      </c>
      <c r="F1263" s="6" t="n">
        <v>1785836198</v>
      </c>
      <c r="G1263" s="6" t="n">
        <v>1785836017</v>
      </c>
      <c r="H1263" s="6" t="n">
        <v>1785839218</v>
      </c>
      <c r="J1263" s="6" t="n">
        <v>0</v>
      </c>
      <c r="K1263" s="6" t="n">
        <v>0</v>
      </c>
      <c r="L1263" s="9" t="n">
        <f aca="false">IF(AND(E1263&gt;=Scenario!$B$11,E1263&lt;Scenario!$B$12),1,0)</f>
        <v>1</v>
      </c>
      <c r="M1263" s="9" t="n">
        <f aca="false">IF(AND(L1263=1,ISNUMBER(F1263)),MAX(0,F1263-E1263)/60,"")</f>
        <v>3.8</v>
      </c>
      <c r="N1263" s="9" t="n">
        <f aca="false">IF(AND(L1263=1,ISNUMBER(G1263)),MAX(0,G1263-E1263)/60,"")</f>
        <v>0.783333333333333</v>
      </c>
      <c r="O1263" s="9" t="n">
        <f aca="false">IF(ISNUMBER(H1263),IF(AND(H1263&gt;=Scenario!$B$11,H1263&lt;Scenario!$B$12),1,0),0)</f>
        <v>1</v>
      </c>
      <c r="P1263" s="9" t="n">
        <f aca="false">IF(O1263=1,MAX(0,H1263-E1263)/60,"")</f>
        <v>54.1333333333333</v>
      </c>
      <c r="Q1263" s="9" t="n">
        <f aca="false">INDEX(Scenario!$B$18:$B$20,MATCH(B1263,Scenario!$A$18:$A$20,0))</f>
        <v>60</v>
      </c>
      <c r="R1263" s="9" t="n">
        <f aca="false">INDEX(Scenario!$C$18:$C$20,MATCH(B1263,Scenario!$A$18:$A$20,0))</f>
        <v>1440</v>
      </c>
      <c r="S1263" s="9" t="n">
        <f aca="false">IF(ISNUMBER(M1263),IF(M1263&lt;=Q1263,1,0),"")</f>
        <v>1</v>
      </c>
      <c r="T1263" s="9" t="n">
        <f aca="false">IF(ISNUMBER(P1263),IF(P1263&lt;=R1263,1,0),"")</f>
        <v>1</v>
      </c>
      <c r="U1263" s="9" t="n">
        <f aca="false">IF(E1263&gt;Scenario!$B$14,0,IF(OR(AND(ISNUMBER(H1263),H1263&lt;=Scenario!$B$14),AND(ISNUMBER(I1263),I1263&lt;=Scenario!$B$14)),0,1))</f>
        <v>0</v>
      </c>
      <c r="V1263" s="9" t="n">
        <f aca="false">IF(AND(U1263=1,(Scenario!$B$14-E1263)/60&gt;R1263),1,0)</f>
        <v>0</v>
      </c>
      <c r="W1263" s="9" t="n">
        <f aca="false">IF(OR(C1263=Scenario!$B$22,C1263=Scenario!$C$22),1,0)</f>
        <v>1</v>
      </c>
      <c r="X1263" s="9" t="n">
        <f aca="false">IF(ISNUMBER(I1263),1,0)</f>
        <v>0</v>
      </c>
      <c r="Y1263" s="9" t="n">
        <f aca="false">MOD(INT(E1263/86400)+3,7)</f>
        <v>1</v>
      </c>
      <c r="Z1263" s="9" t="n">
        <f aca="false">MOD(INT(E1263/3600),24)</f>
        <v>9</v>
      </c>
      <c r="AA1263" s="6" t="s">
        <v>2771</v>
      </c>
    </row>
    <row r="1264" customFormat="false" ht="15" hidden="false" customHeight="false" outlineLevel="0" collapsed="false">
      <c r="A1264" s="6" t="s">
        <v>2772</v>
      </c>
      <c r="B1264" s="6" t="s">
        <v>44</v>
      </c>
      <c r="C1264" s="6" t="s">
        <v>46</v>
      </c>
      <c r="D1264" s="6" t="s">
        <v>172</v>
      </c>
      <c r="E1264" s="6" t="n">
        <v>1785837037</v>
      </c>
      <c r="F1264" s="6" t="n">
        <v>1785837177</v>
      </c>
      <c r="G1264" s="6" t="n">
        <v>1785837062</v>
      </c>
      <c r="H1264" s="6" t="n">
        <v>1785840212</v>
      </c>
      <c r="J1264" s="6" t="n">
        <v>0</v>
      </c>
      <c r="K1264" s="6" t="n">
        <v>0</v>
      </c>
      <c r="L1264" s="9" t="n">
        <f aca="false">IF(AND(E1264&gt;=Scenario!$B$11,E1264&lt;Scenario!$B$12),1,0)</f>
        <v>1</v>
      </c>
      <c r="M1264" s="9" t="n">
        <f aca="false">IF(AND(L1264=1,ISNUMBER(F1264)),MAX(0,F1264-E1264)/60,"")</f>
        <v>2.33333333333333</v>
      </c>
      <c r="N1264" s="9" t="n">
        <f aca="false">IF(AND(L1264=1,ISNUMBER(G1264)),MAX(0,G1264-E1264)/60,"")</f>
        <v>0.416666666666667</v>
      </c>
      <c r="O1264" s="9" t="n">
        <f aca="false">IF(ISNUMBER(H1264),IF(AND(H1264&gt;=Scenario!$B$11,H1264&lt;Scenario!$B$12),1,0),0)</f>
        <v>1</v>
      </c>
      <c r="P1264" s="9" t="n">
        <f aca="false">IF(O1264=1,MAX(0,H1264-E1264)/60,"")</f>
        <v>52.9166666666667</v>
      </c>
      <c r="Q1264" s="9" t="n">
        <f aca="false">INDEX(Scenario!$B$18:$B$20,MATCH(B1264,Scenario!$A$18:$A$20,0))</f>
        <v>240</v>
      </c>
      <c r="R1264" s="9" t="n">
        <f aca="false">INDEX(Scenario!$C$18:$C$20,MATCH(B1264,Scenario!$A$18:$A$20,0))</f>
        <v>4320</v>
      </c>
      <c r="S1264" s="9" t="n">
        <f aca="false">IF(ISNUMBER(M1264),IF(M1264&lt;=Q1264,1,0),"")</f>
        <v>1</v>
      </c>
      <c r="T1264" s="9" t="n">
        <f aca="false">IF(ISNUMBER(P1264),IF(P1264&lt;=R1264,1,0),"")</f>
        <v>1</v>
      </c>
      <c r="U1264" s="9" t="n">
        <f aca="false">IF(E1264&gt;Scenario!$B$14,0,IF(OR(AND(ISNUMBER(H1264),H1264&lt;=Scenario!$B$14),AND(ISNUMBER(I1264),I1264&lt;=Scenario!$B$14)),0,1))</f>
        <v>0</v>
      </c>
      <c r="V1264" s="9" t="n">
        <f aca="false">IF(AND(U1264=1,(Scenario!$B$14-E1264)/60&gt;R1264),1,0)</f>
        <v>0</v>
      </c>
      <c r="W1264" s="9" t="n">
        <f aca="false">IF(OR(C1264=Scenario!$B$22,C1264=Scenario!$C$22),1,0)</f>
        <v>1</v>
      </c>
      <c r="X1264" s="9" t="n">
        <f aca="false">IF(ISNUMBER(I1264),1,0)</f>
        <v>0</v>
      </c>
      <c r="Y1264" s="9" t="n">
        <f aca="false">MOD(INT(E1264/86400)+3,7)</f>
        <v>1</v>
      </c>
      <c r="Z1264" s="9" t="n">
        <f aca="false">MOD(INT(E1264/3600),24)</f>
        <v>9</v>
      </c>
      <c r="AA1264" s="6" t="s">
        <v>2773</v>
      </c>
    </row>
    <row r="1265" customFormat="false" ht="15" hidden="false" customHeight="false" outlineLevel="0" collapsed="false">
      <c r="A1265" s="6" t="s">
        <v>2774</v>
      </c>
      <c r="B1265" s="6" t="s">
        <v>42</v>
      </c>
      <c r="C1265" s="6" t="s">
        <v>46</v>
      </c>
      <c r="D1265" s="6" t="s">
        <v>172</v>
      </c>
      <c r="E1265" s="6" t="n">
        <v>1785837572</v>
      </c>
      <c r="F1265" s="6" t="n">
        <v>1785837703</v>
      </c>
      <c r="G1265" s="6" t="n">
        <v>1785837588</v>
      </c>
      <c r="H1265" s="6" t="n">
        <v>1785847132</v>
      </c>
      <c r="J1265" s="6" t="n">
        <v>0</v>
      </c>
      <c r="K1265" s="6" t="n">
        <v>0</v>
      </c>
      <c r="L1265" s="9" t="n">
        <f aca="false">IF(AND(E1265&gt;=Scenario!$B$11,E1265&lt;Scenario!$B$12),1,0)</f>
        <v>1</v>
      </c>
      <c r="M1265" s="9" t="n">
        <f aca="false">IF(AND(L1265=1,ISNUMBER(F1265)),MAX(0,F1265-E1265)/60,"")</f>
        <v>2.18333333333333</v>
      </c>
      <c r="N1265" s="9" t="n">
        <f aca="false">IF(AND(L1265=1,ISNUMBER(G1265)),MAX(0,G1265-E1265)/60,"")</f>
        <v>0.266666666666667</v>
      </c>
      <c r="O1265" s="9" t="n">
        <f aca="false">IF(ISNUMBER(H1265),IF(AND(H1265&gt;=Scenario!$B$11,H1265&lt;Scenario!$B$12),1,0),0)</f>
        <v>1</v>
      </c>
      <c r="P1265" s="9" t="n">
        <f aca="false">IF(O1265=1,MAX(0,H1265-E1265)/60,"")</f>
        <v>159.333333333333</v>
      </c>
      <c r="Q1265" s="9" t="n">
        <f aca="false">INDEX(Scenario!$B$18:$B$20,MATCH(B1265,Scenario!$A$18:$A$20,0))</f>
        <v>15</v>
      </c>
      <c r="R1265" s="9" t="n">
        <f aca="false">INDEX(Scenario!$C$18:$C$20,MATCH(B1265,Scenario!$A$18:$A$20,0))</f>
        <v>240</v>
      </c>
      <c r="S1265" s="9" t="n">
        <f aca="false">IF(ISNUMBER(M1265),IF(M1265&lt;=Q1265,1,0),"")</f>
        <v>1</v>
      </c>
      <c r="T1265" s="9" t="n">
        <f aca="false">IF(ISNUMBER(P1265),IF(P1265&lt;=R1265,1,0),"")</f>
        <v>1</v>
      </c>
      <c r="U1265" s="9" t="n">
        <f aca="false">IF(E1265&gt;Scenario!$B$14,0,IF(OR(AND(ISNUMBER(H1265),H1265&lt;=Scenario!$B$14),AND(ISNUMBER(I1265),I1265&lt;=Scenario!$B$14)),0,1))</f>
        <v>0</v>
      </c>
      <c r="V1265" s="9" t="n">
        <f aca="false">IF(AND(U1265=1,(Scenario!$B$14-E1265)/60&gt;R1265),1,0)</f>
        <v>0</v>
      </c>
      <c r="W1265" s="9" t="n">
        <f aca="false">IF(OR(C1265=Scenario!$B$22,C1265=Scenario!$C$22),1,0)</f>
        <v>1</v>
      </c>
      <c r="X1265" s="9" t="n">
        <f aca="false">IF(ISNUMBER(I1265),1,0)</f>
        <v>0</v>
      </c>
      <c r="Y1265" s="9" t="n">
        <f aca="false">MOD(INT(E1265/86400)+3,7)</f>
        <v>1</v>
      </c>
      <c r="Z1265" s="9" t="n">
        <f aca="false">MOD(INT(E1265/3600),24)</f>
        <v>9</v>
      </c>
      <c r="AA1265" s="6" t="s">
        <v>2775</v>
      </c>
    </row>
    <row r="1266" customFormat="false" ht="15" hidden="false" customHeight="false" outlineLevel="0" collapsed="false">
      <c r="A1266" s="6" t="s">
        <v>2776</v>
      </c>
      <c r="B1266" s="6" t="s">
        <v>44</v>
      </c>
      <c r="C1266" s="6" t="s">
        <v>288</v>
      </c>
      <c r="D1266" s="6" t="s">
        <v>170</v>
      </c>
      <c r="E1266" s="6" t="n">
        <v>1785838612</v>
      </c>
      <c r="F1266" s="6" t="n">
        <v>1785838845</v>
      </c>
      <c r="G1266" s="6" t="n">
        <v>1785838648</v>
      </c>
      <c r="H1266" s="6" t="n">
        <v>1785839371</v>
      </c>
      <c r="J1266" s="6" t="n">
        <v>0</v>
      </c>
      <c r="K1266" s="6" t="n">
        <v>0</v>
      </c>
      <c r="L1266" s="9" t="n">
        <f aca="false">IF(AND(E1266&gt;=Scenario!$B$11,E1266&lt;Scenario!$B$12),1,0)</f>
        <v>1</v>
      </c>
      <c r="M1266" s="9" t="n">
        <f aca="false">IF(AND(L1266=1,ISNUMBER(F1266)),MAX(0,F1266-E1266)/60,"")</f>
        <v>3.88333333333333</v>
      </c>
      <c r="N1266" s="9" t="n">
        <f aca="false">IF(AND(L1266=1,ISNUMBER(G1266)),MAX(0,G1266-E1266)/60,"")</f>
        <v>0.6</v>
      </c>
      <c r="O1266" s="9" t="n">
        <f aca="false">IF(ISNUMBER(H1266),IF(AND(H1266&gt;=Scenario!$B$11,H1266&lt;Scenario!$B$12),1,0),0)</f>
        <v>1</v>
      </c>
      <c r="P1266" s="9" t="n">
        <f aca="false">IF(O1266=1,MAX(0,H1266-E1266)/60,"")</f>
        <v>12.65</v>
      </c>
      <c r="Q1266" s="9" t="n">
        <f aca="false">INDEX(Scenario!$B$18:$B$20,MATCH(B1266,Scenario!$A$18:$A$20,0))</f>
        <v>240</v>
      </c>
      <c r="R1266" s="9" t="n">
        <f aca="false">INDEX(Scenario!$C$18:$C$20,MATCH(B1266,Scenario!$A$18:$A$20,0))</f>
        <v>4320</v>
      </c>
      <c r="S1266" s="9" t="n">
        <f aca="false">IF(ISNUMBER(M1266),IF(M1266&lt;=Q1266,1,0),"")</f>
        <v>1</v>
      </c>
      <c r="T1266" s="9" t="n">
        <f aca="false">IF(ISNUMBER(P1266),IF(P1266&lt;=R1266,1,0),"")</f>
        <v>1</v>
      </c>
      <c r="U1266" s="9" t="n">
        <f aca="false">IF(E1266&gt;Scenario!$B$14,0,IF(OR(AND(ISNUMBER(H1266),H1266&lt;=Scenario!$B$14),AND(ISNUMBER(I1266),I1266&lt;=Scenario!$B$14)),0,1))</f>
        <v>0</v>
      </c>
      <c r="V1266" s="9" t="n">
        <f aca="false">IF(AND(U1266=1,(Scenario!$B$14-E1266)/60&gt;R1266),1,0)</f>
        <v>0</v>
      </c>
      <c r="W1266" s="9" t="n">
        <f aca="false">IF(OR(C1266=Scenario!$B$22,C1266=Scenario!$C$22),1,0)</f>
        <v>0</v>
      </c>
      <c r="X1266" s="9" t="n">
        <f aca="false">IF(ISNUMBER(I1266),1,0)</f>
        <v>0</v>
      </c>
      <c r="Y1266" s="9" t="n">
        <f aca="false">MOD(INT(E1266/86400)+3,7)</f>
        <v>1</v>
      </c>
      <c r="Z1266" s="9" t="n">
        <f aca="false">MOD(INT(E1266/3600),24)</f>
        <v>10</v>
      </c>
      <c r="AA1266" s="6" t="s">
        <v>2777</v>
      </c>
    </row>
    <row r="1267" customFormat="false" ht="15" hidden="false" customHeight="false" outlineLevel="0" collapsed="false">
      <c r="A1267" s="6" t="s">
        <v>2778</v>
      </c>
      <c r="B1267" s="6" t="s">
        <v>44</v>
      </c>
      <c r="C1267" s="6" t="s">
        <v>46</v>
      </c>
      <c r="D1267" s="6" t="s">
        <v>170</v>
      </c>
      <c r="E1267" s="6" t="n">
        <v>1785839554</v>
      </c>
      <c r="F1267" s="6" t="n">
        <v>1785839787</v>
      </c>
      <c r="G1267" s="6" t="n">
        <v>1785839595</v>
      </c>
      <c r="H1267" s="6" t="n">
        <v>1785840498</v>
      </c>
      <c r="J1267" s="6" t="n">
        <v>0</v>
      </c>
      <c r="K1267" s="6" t="n">
        <v>0</v>
      </c>
      <c r="L1267" s="9" t="n">
        <f aca="false">IF(AND(E1267&gt;=Scenario!$B$11,E1267&lt;Scenario!$B$12),1,0)</f>
        <v>1</v>
      </c>
      <c r="M1267" s="9" t="n">
        <f aca="false">IF(AND(L1267=1,ISNUMBER(F1267)),MAX(0,F1267-E1267)/60,"")</f>
        <v>3.88333333333333</v>
      </c>
      <c r="N1267" s="9" t="n">
        <f aca="false">IF(AND(L1267=1,ISNUMBER(G1267)),MAX(0,G1267-E1267)/60,"")</f>
        <v>0.683333333333333</v>
      </c>
      <c r="O1267" s="9" t="n">
        <f aca="false">IF(ISNUMBER(H1267),IF(AND(H1267&gt;=Scenario!$B$11,H1267&lt;Scenario!$B$12),1,0),0)</f>
        <v>1</v>
      </c>
      <c r="P1267" s="9" t="n">
        <f aca="false">IF(O1267=1,MAX(0,H1267-E1267)/60,"")</f>
        <v>15.7333333333333</v>
      </c>
      <c r="Q1267" s="9" t="n">
        <f aca="false">INDEX(Scenario!$B$18:$B$20,MATCH(B1267,Scenario!$A$18:$A$20,0))</f>
        <v>240</v>
      </c>
      <c r="R1267" s="9" t="n">
        <f aca="false">INDEX(Scenario!$C$18:$C$20,MATCH(B1267,Scenario!$A$18:$A$20,0))</f>
        <v>4320</v>
      </c>
      <c r="S1267" s="9" t="n">
        <f aca="false">IF(ISNUMBER(M1267),IF(M1267&lt;=Q1267,1,0),"")</f>
        <v>1</v>
      </c>
      <c r="T1267" s="9" t="n">
        <f aca="false">IF(ISNUMBER(P1267),IF(P1267&lt;=R1267,1,0),"")</f>
        <v>1</v>
      </c>
      <c r="U1267" s="9" t="n">
        <f aca="false">IF(E1267&gt;Scenario!$B$14,0,IF(OR(AND(ISNUMBER(H1267),H1267&lt;=Scenario!$B$14),AND(ISNUMBER(I1267),I1267&lt;=Scenario!$B$14)),0,1))</f>
        <v>0</v>
      </c>
      <c r="V1267" s="9" t="n">
        <f aca="false">IF(AND(U1267=1,(Scenario!$B$14-E1267)/60&gt;R1267),1,0)</f>
        <v>0</v>
      </c>
      <c r="W1267" s="9" t="n">
        <f aca="false">IF(OR(C1267=Scenario!$B$22,C1267=Scenario!$C$22),1,0)</f>
        <v>1</v>
      </c>
      <c r="X1267" s="9" t="n">
        <f aca="false">IF(ISNUMBER(I1267),1,0)</f>
        <v>0</v>
      </c>
      <c r="Y1267" s="9" t="n">
        <f aca="false">MOD(INT(E1267/86400)+3,7)</f>
        <v>1</v>
      </c>
      <c r="Z1267" s="9" t="n">
        <f aca="false">MOD(INT(E1267/3600),24)</f>
        <v>10</v>
      </c>
      <c r="AA1267" s="6" t="s">
        <v>2779</v>
      </c>
    </row>
    <row r="1268" customFormat="false" ht="15" hidden="false" customHeight="false" outlineLevel="0" collapsed="false">
      <c r="A1268" s="6" t="s">
        <v>2780</v>
      </c>
      <c r="B1268" s="6" t="s">
        <v>44</v>
      </c>
      <c r="C1268" s="6" t="s">
        <v>249</v>
      </c>
      <c r="D1268" s="6" t="s">
        <v>171</v>
      </c>
      <c r="E1268" s="6" t="n">
        <v>1785841216</v>
      </c>
      <c r="F1268" s="6" t="n">
        <v>1785841343</v>
      </c>
      <c r="G1268" s="6" t="n">
        <v>1785841276</v>
      </c>
      <c r="H1268" s="6" t="n">
        <v>1785845553</v>
      </c>
      <c r="J1268" s="6" t="n">
        <v>0</v>
      </c>
      <c r="K1268" s="6" t="n">
        <v>0</v>
      </c>
      <c r="L1268" s="9" t="n">
        <f aca="false">IF(AND(E1268&gt;=Scenario!$B$11,E1268&lt;Scenario!$B$12),1,0)</f>
        <v>1</v>
      </c>
      <c r="M1268" s="9" t="n">
        <f aca="false">IF(AND(L1268=1,ISNUMBER(F1268)),MAX(0,F1268-E1268)/60,"")</f>
        <v>2.11666666666667</v>
      </c>
      <c r="N1268" s="9" t="n">
        <f aca="false">IF(AND(L1268=1,ISNUMBER(G1268)),MAX(0,G1268-E1268)/60,"")</f>
        <v>1</v>
      </c>
      <c r="O1268" s="9" t="n">
        <f aca="false">IF(ISNUMBER(H1268),IF(AND(H1268&gt;=Scenario!$B$11,H1268&lt;Scenario!$B$12),1,0),0)</f>
        <v>1</v>
      </c>
      <c r="P1268" s="9" t="n">
        <f aca="false">IF(O1268=1,MAX(0,H1268-E1268)/60,"")</f>
        <v>72.2833333333333</v>
      </c>
      <c r="Q1268" s="9" t="n">
        <f aca="false">INDEX(Scenario!$B$18:$B$20,MATCH(B1268,Scenario!$A$18:$A$20,0))</f>
        <v>240</v>
      </c>
      <c r="R1268" s="9" t="n">
        <f aca="false">INDEX(Scenario!$C$18:$C$20,MATCH(B1268,Scenario!$A$18:$A$20,0))</f>
        <v>4320</v>
      </c>
      <c r="S1268" s="9" t="n">
        <f aca="false">IF(ISNUMBER(M1268),IF(M1268&lt;=Q1268,1,0),"")</f>
        <v>1</v>
      </c>
      <c r="T1268" s="9" t="n">
        <f aca="false">IF(ISNUMBER(P1268),IF(P1268&lt;=R1268,1,0),"")</f>
        <v>1</v>
      </c>
      <c r="U1268" s="9" t="n">
        <f aca="false">IF(E1268&gt;Scenario!$B$14,0,IF(OR(AND(ISNUMBER(H1268),H1268&lt;=Scenario!$B$14),AND(ISNUMBER(I1268),I1268&lt;=Scenario!$B$14)),0,1))</f>
        <v>0</v>
      </c>
      <c r="V1268" s="9" t="n">
        <f aca="false">IF(AND(U1268=1,(Scenario!$B$14-E1268)/60&gt;R1268),1,0)</f>
        <v>0</v>
      </c>
      <c r="W1268" s="9" t="n">
        <f aca="false">IF(OR(C1268=Scenario!$B$22,C1268=Scenario!$C$22),1,0)</f>
        <v>0</v>
      </c>
      <c r="X1268" s="9" t="n">
        <f aca="false">IF(ISNUMBER(I1268),1,0)</f>
        <v>0</v>
      </c>
      <c r="Y1268" s="9" t="n">
        <f aca="false">MOD(INT(E1268/86400)+3,7)</f>
        <v>1</v>
      </c>
      <c r="Z1268" s="9" t="n">
        <f aca="false">MOD(INT(E1268/3600),24)</f>
        <v>11</v>
      </c>
      <c r="AA1268" s="6" t="s">
        <v>2781</v>
      </c>
    </row>
    <row r="1269" customFormat="false" ht="15" hidden="false" customHeight="false" outlineLevel="0" collapsed="false">
      <c r="A1269" s="6" t="s">
        <v>2782</v>
      </c>
      <c r="B1269" s="6" t="s">
        <v>44</v>
      </c>
      <c r="C1269" s="6" t="s">
        <v>249</v>
      </c>
      <c r="D1269" s="6" t="s">
        <v>171</v>
      </c>
      <c r="E1269" s="6" t="n">
        <v>1785841397</v>
      </c>
      <c r="F1269" s="6" t="n">
        <v>1785841481</v>
      </c>
      <c r="G1269" s="6" t="n">
        <v>1785841415</v>
      </c>
      <c r="H1269" s="6" t="n">
        <v>1785843596</v>
      </c>
      <c r="J1269" s="6" t="n">
        <v>0</v>
      </c>
      <c r="K1269" s="6" t="n">
        <v>0</v>
      </c>
      <c r="L1269" s="9" t="n">
        <f aca="false">IF(AND(E1269&gt;=Scenario!$B$11,E1269&lt;Scenario!$B$12),1,0)</f>
        <v>1</v>
      </c>
      <c r="M1269" s="9" t="n">
        <f aca="false">IF(AND(L1269=1,ISNUMBER(F1269)),MAX(0,F1269-E1269)/60,"")</f>
        <v>1.4</v>
      </c>
      <c r="N1269" s="9" t="n">
        <f aca="false">IF(AND(L1269=1,ISNUMBER(G1269)),MAX(0,G1269-E1269)/60,"")</f>
        <v>0.3</v>
      </c>
      <c r="O1269" s="9" t="n">
        <f aca="false">IF(ISNUMBER(H1269),IF(AND(H1269&gt;=Scenario!$B$11,H1269&lt;Scenario!$B$12),1,0),0)</f>
        <v>1</v>
      </c>
      <c r="P1269" s="9" t="n">
        <f aca="false">IF(O1269=1,MAX(0,H1269-E1269)/60,"")</f>
        <v>36.65</v>
      </c>
      <c r="Q1269" s="9" t="n">
        <f aca="false">INDEX(Scenario!$B$18:$B$20,MATCH(B1269,Scenario!$A$18:$A$20,0))</f>
        <v>240</v>
      </c>
      <c r="R1269" s="9" t="n">
        <f aca="false">INDEX(Scenario!$C$18:$C$20,MATCH(B1269,Scenario!$A$18:$A$20,0))</f>
        <v>4320</v>
      </c>
      <c r="S1269" s="9" t="n">
        <f aca="false">IF(ISNUMBER(M1269),IF(M1269&lt;=Q1269,1,0),"")</f>
        <v>1</v>
      </c>
      <c r="T1269" s="9" t="n">
        <f aca="false">IF(ISNUMBER(P1269),IF(P1269&lt;=R1269,1,0),"")</f>
        <v>1</v>
      </c>
      <c r="U1269" s="9" t="n">
        <f aca="false">IF(E1269&gt;Scenario!$B$14,0,IF(OR(AND(ISNUMBER(H1269),H1269&lt;=Scenario!$B$14),AND(ISNUMBER(I1269),I1269&lt;=Scenario!$B$14)),0,1))</f>
        <v>0</v>
      </c>
      <c r="V1269" s="9" t="n">
        <f aca="false">IF(AND(U1269=1,(Scenario!$B$14-E1269)/60&gt;R1269),1,0)</f>
        <v>0</v>
      </c>
      <c r="W1269" s="9" t="n">
        <f aca="false">IF(OR(C1269=Scenario!$B$22,C1269=Scenario!$C$22),1,0)</f>
        <v>0</v>
      </c>
      <c r="X1269" s="9" t="n">
        <f aca="false">IF(ISNUMBER(I1269),1,0)</f>
        <v>0</v>
      </c>
      <c r="Y1269" s="9" t="n">
        <f aca="false">MOD(INT(E1269/86400)+3,7)</f>
        <v>1</v>
      </c>
      <c r="Z1269" s="9" t="n">
        <f aca="false">MOD(INT(E1269/3600),24)</f>
        <v>11</v>
      </c>
      <c r="AA1269" s="6" t="s">
        <v>2783</v>
      </c>
    </row>
    <row r="1270" customFormat="false" ht="15" hidden="false" customHeight="false" outlineLevel="0" collapsed="false">
      <c r="A1270" s="6" t="s">
        <v>2784</v>
      </c>
      <c r="B1270" s="6" t="s">
        <v>43</v>
      </c>
      <c r="C1270" s="6" t="s">
        <v>46</v>
      </c>
      <c r="D1270" s="6" t="s">
        <v>172</v>
      </c>
      <c r="E1270" s="6" t="n">
        <v>1785841580</v>
      </c>
      <c r="F1270" s="6" t="n">
        <v>1785841803</v>
      </c>
      <c r="G1270" s="6" t="n">
        <v>1785841597</v>
      </c>
      <c r="H1270" s="6" t="n">
        <v>1785889788</v>
      </c>
      <c r="J1270" s="6" t="n">
        <v>1</v>
      </c>
      <c r="K1270" s="6" t="n">
        <v>0</v>
      </c>
      <c r="L1270" s="9" t="n">
        <f aca="false">IF(AND(E1270&gt;=Scenario!$B$11,E1270&lt;Scenario!$B$12),1,0)</f>
        <v>1</v>
      </c>
      <c r="M1270" s="9" t="n">
        <f aca="false">IF(AND(L1270=1,ISNUMBER(F1270)),MAX(0,F1270-E1270)/60,"")</f>
        <v>3.71666666666667</v>
      </c>
      <c r="N1270" s="9" t="n">
        <f aca="false">IF(AND(L1270=1,ISNUMBER(G1270)),MAX(0,G1270-E1270)/60,"")</f>
        <v>0.283333333333333</v>
      </c>
      <c r="O1270" s="9" t="n">
        <f aca="false">IF(ISNUMBER(H1270),IF(AND(H1270&gt;=Scenario!$B$11,H1270&lt;Scenario!$B$12),1,0),0)</f>
        <v>1</v>
      </c>
      <c r="P1270" s="9" t="n">
        <f aca="false">IF(O1270=1,MAX(0,H1270-E1270)/60,"")</f>
        <v>803.466666666667</v>
      </c>
      <c r="Q1270" s="9" t="n">
        <f aca="false">INDEX(Scenario!$B$18:$B$20,MATCH(B1270,Scenario!$A$18:$A$20,0))</f>
        <v>60</v>
      </c>
      <c r="R1270" s="9" t="n">
        <f aca="false">INDEX(Scenario!$C$18:$C$20,MATCH(B1270,Scenario!$A$18:$A$20,0))</f>
        <v>1440</v>
      </c>
      <c r="S1270" s="9" t="n">
        <f aca="false">IF(ISNUMBER(M1270),IF(M1270&lt;=Q1270,1,0),"")</f>
        <v>1</v>
      </c>
      <c r="T1270" s="9" t="n">
        <f aca="false">IF(ISNUMBER(P1270),IF(P1270&lt;=R1270,1,0),"")</f>
        <v>1</v>
      </c>
      <c r="U1270" s="9" t="n">
        <f aca="false">IF(E1270&gt;Scenario!$B$14,0,IF(OR(AND(ISNUMBER(H1270),H1270&lt;=Scenario!$B$14),AND(ISNUMBER(I1270),I1270&lt;=Scenario!$B$14)),0,1))</f>
        <v>0</v>
      </c>
      <c r="V1270" s="9" t="n">
        <f aca="false">IF(AND(U1270=1,(Scenario!$B$14-E1270)/60&gt;R1270),1,0)</f>
        <v>0</v>
      </c>
      <c r="W1270" s="9" t="n">
        <f aca="false">IF(OR(C1270=Scenario!$B$22,C1270=Scenario!$C$22),1,0)</f>
        <v>1</v>
      </c>
      <c r="X1270" s="9" t="n">
        <f aca="false">IF(ISNUMBER(I1270),1,0)</f>
        <v>0</v>
      </c>
      <c r="Y1270" s="9" t="n">
        <f aca="false">MOD(INT(E1270/86400)+3,7)</f>
        <v>1</v>
      </c>
      <c r="Z1270" s="9" t="n">
        <f aca="false">MOD(INT(E1270/3600),24)</f>
        <v>11</v>
      </c>
      <c r="AA1270" s="6" t="s">
        <v>2785</v>
      </c>
    </row>
    <row r="1271" customFormat="false" ht="15" hidden="false" customHeight="false" outlineLevel="0" collapsed="false">
      <c r="A1271" s="6" t="s">
        <v>2786</v>
      </c>
      <c r="B1271" s="6" t="s">
        <v>44</v>
      </c>
      <c r="C1271" s="6" t="s">
        <v>47</v>
      </c>
      <c r="D1271" s="6" t="s">
        <v>170</v>
      </c>
      <c r="E1271" s="6" t="n">
        <v>1785843255</v>
      </c>
      <c r="F1271" s="6" t="n">
        <v>1785843344</v>
      </c>
      <c r="G1271" s="6" t="n">
        <v>1785843284</v>
      </c>
      <c r="H1271" s="6" t="n">
        <v>1785843688</v>
      </c>
      <c r="J1271" s="6" t="n">
        <v>0</v>
      </c>
      <c r="K1271" s="6" t="n">
        <v>0</v>
      </c>
      <c r="L1271" s="9" t="n">
        <f aca="false">IF(AND(E1271&gt;=Scenario!$B$11,E1271&lt;Scenario!$B$12),1,0)</f>
        <v>1</v>
      </c>
      <c r="M1271" s="9" t="n">
        <f aca="false">IF(AND(L1271=1,ISNUMBER(F1271)),MAX(0,F1271-E1271)/60,"")</f>
        <v>1.48333333333333</v>
      </c>
      <c r="N1271" s="9" t="n">
        <f aca="false">IF(AND(L1271=1,ISNUMBER(G1271)),MAX(0,G1271-E1271)/60,"")</f>
        <v>0.483333333333333</v>
      </c>
      <c r="O1271" s="9" t="n">
        <f aca="false">IF(ISNUMBER(H1271),IF(AND(H1271&gt;=Scenario!$B$11,H1271&lt;Scenario!$B$12),1,0),0)</f>
        <v>1</v>
      </c>
      <c r="P1271" s="9" t="n">
        <f aca="false">IF(O1271=1,MAX(0,H1271-E1271)/60,"")</f>
        <v>7.21666666666667</v>
      </c>
      <c r="Q1271" s="9" t="n">
        <f aca="false">INDEX(Scenario!$B$18:$B$20,MATCH(B1271,Scenario!$A$18:$A$20,0))</f>
        <v>240</v>
      </c>
      <c r="R1271" s="9" t="n">
        <f aca="false">INDEX(Scenario!$C$18:$C$20,MATCH(B1271,Scenario!$A$18:$A$20,0))</f>
        <v>4320</v>
      </c>
      <c r="S1271" s="9" t="n">
        <f aca="false">IF(ISNUMBER(M1271),IF(M1271&lt;=Q1271,1,0),"")</f>
        <v>1</v>
      </c>
      <c r="T1271" s="9" t="n">
        <f aca="false">IF(ISNUMBER(P1271),IF(P1271&lt;=R1271,1,0),"")</f>
        <v>1</v>
      </c>
      <c r="U1271" s="9" t="n">
        <f aca="false">IF(E1271&gt;Scenario!$B$14,0,IF(OR(AND(ISNUMBER(H1271),H1271&lt;=Scenario!$B$14),AND(ISNUMBER(I1271),I1271&lt;=Scenario!$B$14)),0,1))</f>
        <v>0</v>
      </c>
      <c r="V1271" s="9" t="n">
        <f aca="false">IF(AND(U1271=1,(Scenario!$B$14-E1271)/60&gt;R1271),1,0)</f>
        <v>0</v>
      </c>
      <c r="W1271" s="9" t="n">
        <f aca="false">IF(OR(C1271=Scenario!$B$22,C1271=Scenario!$C$22),1,0)</f>
        <v>1</v>
      </c>
      <c r="X1271" s="9" t="n">
        <f aca="false">IF(ISNUMBER(I1271),1,0)</f>
        <v>0</v>
      </c>
      <c r="Y1271" s="9" t="n">
        <f aca="false">MOD(INT(E1271/86400)+3,7)</f>
        <v>1</v>
      </c>
      <c r="Z1271" s="9" t="n">
        <f aca="false">MOD(INT(E1271/3600),24)</f>
        <v>11</v>
      </c>
      <c r="AA1271" s="6" t="s">
        <v>2787</v>
      </c>
    </row>
    <row r="1272" customFormat="false" ht="15" hidden="false" customHeight="false" outlineLevel="0" collapsed="false">
      <c r="A1272" s="6" t="s">
        <v>2788</v>
      </c>
      <c r="B1272" s="6" t="s">
        <v>44</v>
      </c>
      <c r="C1272" s="6" t="s">
        <v>249</v>
      </c>
      <c r="D1272" s="6" t="s">
        <v>171</v>
      </c>
      <c r="E1272" s="6" t="n">
        <v>1785844870</v>
      </c>
      <c r="F1272" s="6" t="n">
        <v>1785845005</v>
      </c>
      <c r="G1272" s="6" t="n">
        <v>1785844902</v>
      </c>
      <c r="H1272" s="6" t="n">
        <v>1785847659</v>
      </c>
      <c r="J1272" s="6" t="n">
        <v>0</v>
      </c>
      <c r="K1272" s="6" t="n">
        <v>1</v>
      </c>
      <c r="L1272" s="9" t="n">
        <f aca="false">IF(AND(E1272&gt;=Scenario!$B$11,E1272&lt;Scenario!$B$12),1,0)</f>
        <v>1</v>
      </c>
      <c r="M1272" s="9" t="n">
        <f aca="false">IF(AND(L1272=1,ISNUMBER(F1272)),MAX(0,F1272-E1272)/60,"")</f>
        <v>2.25</v>
      </c>
      <c r="N1272" s="9" t="n">
        <f aca="false">IF(AND(L1272=1,ISNUMBER(G1272)),MAX(0,G1272-E1272)/60,"")</f>
        <v>0.533333333333333</v>
      </c>
      <c r="O1272" s="9" t="n">
        <f aca="false">IF(ISNUMBER(H1272),IF(AND(H1272&gt;=Scenario!$B$11,H1272&lt;Scenario!$B$12),1,0),0)</f>
        <v>1</v>
      </c>
      <c r="P1272" s="9" t="n">
        <f aca="false">IF(O1272=1,MAX(0,H1272-E1272)/60,"")</f>
        <v>46.4833333333333</v>
      </c>
      <c r="Q1272" s="9" t="n">
        <f aca="false">INDEX(Scenario!$B$18:$B$20,MATCH(B1272,Scenario!$A$18:$A$20,0))</f>
        <v>240</v>
      </c>
      <c r="R1272" s="9" t="n">
        <f aca="false">INDEX(Scenario!$C$18:$C$20,MATCH(B1272,Scenario!$A$18:$A$20,0))</f>
        <v>4320</v>
      </c>
      <c r="S1272" s="9" t="n">
        <f aca="false">IF(ISNUMBER(M1272),IF(M1272&lt;=Q1272,1,0),"")</f>
        <v>1</v>
      </c>
      <c r="T1272" s="9" t="n">
        <f aca="false">IF(ISNUMBER(P1272),IF(P1272&lt;=R1272,1,0),"")</f>
        <v>1</v>
      </c>
      <c r="U1272" s="9" t="n">
        <f aca="false">IF(E1272&gt;Scenario!$B$14,0,IF(OR(AND(ISNUMBER(H1272),H1272&lt;=Scenario!$B$14),AND(ISNUMBER(I1272),I1272&lt;=Scenario!$B$14)),0,1))</f>
        <v>0</v>
      </c>
      <c r="V1272" s="9" t="n">
        <f aca="false">IF(AND(U1272=1,(Scenario!$B$14-E1272)/60&gt;R1272),1,0)</f>
        <v>0</v>
      </c>
      <c r="W1272" s="9" t="n">
        <f aca="false">IF(OR(C1272=Scenario!$B$22,C1272=Scenario!$C$22),1,0)</f>
        <v>0</v>
      </c>
      <c r="X1272" s="9" t="n">
        <f aca="false">IF(ISNUMBER(I1272),1,0)</f>
        <v>0</v>
      </c>
      <c r="Y1272" s="9" t="n">
        <f aca="false">MOD(INT(E1272/86400)+3,7)</f>
        <v>1</v>
      </c>
      <c r="Z1272" s="9" t="n">
        <f aca="false">MOD(INT(E1272/3600),24)</f>
        <v>12</v>
      </c>
      <c r="AA1272" s="6" t="s">
        <v>2789</v>
      </c>
    </row>
    <row r="1273" customFormat="false" ht="15" hidden="false" customHeight="false" outlineLevel="0" collapsed="false">
      <c r="A1273" s="6" t="s">
        <v>2790</v>
      </c>
      <c r="B1273" s="6" t="s">
        <v>44</v>
      </c>
      <c r="C1273" s="6" t="s">
        <v>288</v>
      </c>
      <c r="D1273" s="6" t="s">
        <v>171</v>
      </c>
      <c r="E1273" s="6" t="n">
        <v>1785844960</v>
      </c>
      <c r="F1273" s="6" t="n">
        <v>1785845118</v>
      </c>
      <c r="G1273" s="6" t="n">
        <v>1785844992</v>
      </c>
      <c r="H1273" s="6" t="n">
        <v>1785910251</v>
      </c>
      <c r="J1273" s="6" t="n">
        <v>1</v>
      </c>
      <c r="K1273" s="6" t="n">
        <v>0</v>
      </c>
      <c r="L1273" s="9" t="n">
        <f aca="false">IF(AND(E1273&gt;=Scenario!$B$11,E1273&lt;Scenario!$B$12),1,0)</f>
        <v>1</v>
      </c>
      <c r="M1273" s="9" t="n">
        <f aca="false">IF(AND(L1273=1,ISNUMBER(F1273)),MAX(0,F1273-E1273)/60,"")</f>
        <v>2.63333333333333</v>
      </c>
      <c r="N1273" s="9" t="n">
        <f aca="false">IF(AND(L1273=1,ISNUMBER(G1273)),MAX(0,G1273-E1273)/60,"")</f>
        <v>0.533333333333333</v>
      </c>
      <c r="O1273" s="9" t="n">
        <f aca="false">IF(ISNUMBER(H1273),IF(AND(H1273&gt;=Scenario!$B$11,H1273&lt;Scenario!$B$12),1,0),0)</f>
        <v>1</v>
      </c>
      <c r="P1273" s="9" t="n">
        <f aca="false">IF(O1273=1,MAX(0,H1273-E1273)/60,"")</f>
        <v>1088.18333333333</v>
      </c>
      <c r="Q1273" s="9" t="n">
        <f aca="false">INDEX(Scenario!$B$18:$B$20,MATCH(B1273,Scenario!$A$18:$A$20,0))</f>
        <v>240</v>
      </c>
      <c r="R1273" s="9" t="n">
        <f aca="false">INDEX(Scenario!$C$18:$C$20,MATCH(B1273,Scenario!$A$18:$A$20,0))</f>
        <v>4320</v>
      </c>
      <c r="S1273" s="9" t="n">
        <f aca="false">IF(ISNUMBER(M1273),IF(M1273&lt;=Q1273,1,0),"")</f>
        <v>1</v>
      </c>
      <c r="T1273" s="9" t="n">
        <f aca="false">IF(ISNUMBER(P1273),IF(P1273&lt;=R1273,1,0),"")</f>
        <v>1</v>
      </c>
      <c r="U1273" s="9" t="n">
        <f aca="false">IF(E1273&gt;Scenario!$B$14,0,IF(OR(AND(ISNUMBER(H1273),H1273&lt;=Scenario!$B$14),AND(ISNUMBER(I1273),I1273&lt;=Scenario!$B$14)),0,1))</f>
        <v>0</v>
      </c>
      <c r="V1273" s="9" t="n">
        <f aca="false">IF(AND(U1273=1,(Scenario!$B$14-E1273)/60&gt;R1273),1,0)</f>
        <v>0</v>
      </c>
      <c r="W1273" s="9" t="n">
        <f aca="false">IF(OR(C1273=Scenario!$B$22,C1273=Scenario!$C$22),1,0)</f>
        <v>0</v>
      </c>
      <c r="X1273" s="9" t="n">
        <f aca="false">IF(ISNUMBER(I1273),1,0)</f>
        <v>0</v>
      </c>
      <c r="Y1273" s="9" t="n">
        <f aca="false">MOD(INT(E1273/86400)+3,7)</f>
        <v>1</v>
      </c>
      <c r="Z1273" s="9" t="n">
        <f aca="false">MOD(INT(E1273/3600),24)</f>
        <v>12</v>
      </c>
      <c r="AA1273" s="6" t="s">
        <v>2791</v>
      </c>
    </row>
    <row r="1274" customFormat="false" ht="15" hidden="false" customHeight="false" outlineLevel="0" collapsed="false">
      <c r="A1274" s="6" t="s">
        <v>2792</v>
      </c>
      <c r="B1274" s="6" t="s">
        <v>43</v>
      </c>
      <c r="C1274" s="6" t="s">
        <v>249</v>
      </c>
      <c r="D1274" s="6" t="s">
        <v>171</v>
      </c>
      <c r="E1274" s="6" t="n">
        <v>1785846631</v>
      </c>
      <c r="F1274" s="6" t="n">
        <v>1785846737</v>
      </c>
      <c r="G1274" s="6" t="n">
        <v>1785846658</v>
      </c>
      <c r="H1274" s="6" t="n">
        <v>1785864624</v>
      </c>
      <c r="J1274" s="6" t="n">
        <v>0</v>
      </c>
      <c r="K1274" s="6" t="n">
        <v>0</v>
      </c>
      <c r="L1274" s="9" t="n">
        <f aca="false">IF(AND(E1274&gt;=Scenario!$B$11,E1274&lt;Scenario!$B$12),1,0)</f>
        <v>1</v>
      </c>
      <c r="M1274" s="9" t="n">
        <f aca="false">IF(AND(L1274=1,ISNUMBER(F1274)),MAX(0,F1274-E1274)/60,"")</f>
        <v>1.76666666666667</v>
      </c>
      <c r="N1274" s="9" t="n">
        <f aca="false">IF(AND(L1274=1,ISNUMBER(G1274)),MAX(0,G1274-E1274)/60,"")</f>
        <v>0.45</v>
      </c>
      <c r="O1274" s="9" t="n">
        <f aca="false">IF(ISNUMBER(H1274),IF(AND(H1274&gt;=Scenario!$B$11,H1274&lt;Scenario!$B$12),1,0),0)</f>
        <v>1</v>
      </c>
      <c r="P1274" s="9" t="n">
        <f aca="false">IF(O1274=1,MAX(0,H1274-E1274)/60,"")</f>
        <v>299.883333333333</v>
      </c>
      <c r="Q1274" s="9" t="n">
        <f aca="false">INDEX(Scenario!$B$18:$B$20,MATCH(B1274,Scenario!$A$18:$A$20,0))</f>
        <v>60</v>
      </c>
      <c r="R1274" s="9" t="n">
        <f aca="false">INDEX(Scenario!$C$18:$C$20,MATCH(B1274,Scenario!$A$18:$A$20,0))</f>
        <v>1440</v>
      </c>
      <c r="S1274" s="9" t="n">
        <f aca="false">IF(ISNUMBER(M1274),IF(M1274&lt;=Q1274,1,0),"")</f>
        <v>1</v>
      </c>
      <c r="T1274" s="9" t="n">
        <f aca="false">IF(ISNUMBER(P1274),IF(P1274&lt;=R1274,1,0),"")</f>
        <v>1</v>
      </c>
      <c r="U1274" s="9" t="n">
        <f aca="false">IF(E1274&gt;Scenario!$B$14,0,IF(OR(AND(ISNUMBER(H1274),H1274&lt;=Scenario!$B$14),AND(ISNUMBER(I1274),I1274&lt;=Scenario!$B$14)),0,1))</f>
        <v>0</v>
      </c>
      <c r="V1274" s="9" t="n">
        <f aca="false">IF(AND(U1274=1,(Scenario!$B$14-E1274)/60&gt;R1274),1,0)</f>
        <v>0</v>
      </c>
      <c r="W1274" s="9" t="n">
        <f aca="false">IF(OR(C1274=Scenario!$B$22,C1274=Scenario!$C$22),1,0)</f>
        <v>0</v>
      </c>
      <c r="X1274" s="9" t="n">
        <f aca="false">IF(ISNUMBER(I1274),1,0)</f>
        <v>0</v>
      </c>
      <c r="Y1274" s="9" t="n">
        <f aca="false">MOD(INT(E1274/86400)+3,7)</f>
        <v>1</v>
      </c>
      <c r="Z1274" s="9" t="n">
        <f aca="false">MOD(INT(E1274/3600),24)</f>
        <v>12</v>
      </c>
      <c r="AA1274" s="6" t="s">
        <v>2793</v>
      </c>
    </row>
    <row r="1275" customFormat="false" ht="15" hidden="false" customHeight="false" outlineLevel="0" collapsed="false">
      <c r="A1275" s="6" t="s">
        <v>2794</v>
      </c>
      <c r="B1275" s="6" t="s">
        <v>44</v>
      </c>
      <c r="C1275" s="6" t="s">
        <v>288</v>
      </c>
      <c r="D1275" s="6" t="s">
        <v>170</v>
      </c>
      <c r="E1275" s="6" t="n">
        <v>1785846734</v>
      </c>
      <c r="F1275" s="6" t="n">
        <v>1785846928</v>
      </c>
      <c r="G1275" s="6" t="n">
        <v>1785846787</v>
      </c>
      <c r="H1275" s="6" t="n">
        <v>1785848777</v>
      </c>
      <c r="J1275" s="6" t="n">
        <v>0</v>
      </c>
      <c r="K1275" s="6" t="n">
        <v>0</v>
      </c>
      <c r="L1275" s="9" t="n">
        <f aca="false">IF(AND(E1275&gt;=Scenario!$B$11,E1275&lt;Scenario!$B$12),1,0)</f>
        <v>1</v>
      </c>
      <c r="M1275" s="9" t="n">
        <f aca="false">IF(AND(L1275=1,ISNUMBER(F1275)),MAX(0,F1275-E1275)/60,"")</f>
        <v>3.23333333333333</v>
      </c>
      <c r="N1275" s="9" t="n">
        <f aca="false">IF(AND(L1275=1,ISNUMBER(G1275)),MAX(0,G1275-E1275)/60,"")</f>
        <v>0.883333333333333</v>
      </c>
      <c r="O1275" s="9" t="n">
        <f aca="false">IF(ISNUMBER(H1275),IF(AND(H1275&gt;=Scenario!$B$11,H1275&lt;Scenario!$B$12),1,0),0)</f>
        <v>1</v>
      </c>
      <c r="P1275" s="9" t="n">
        <f aca="false">IF(O1275=1,MAX(0,H1275-E1275)/60,"")</f>
        <v>34.05</v>
      </c>
      <c r="Q1275" s="9" t="n">
        <f aca="false">INDEX(Scenario!$B$18:$B$20,MATCH(B1275,Scenario!$A$18:$A$20,0))</f>
        <v>240</v>
      </c>
      <c r="R1275" s="9" t="n">
        <f aca="false">INDEX(Scenario!$C$18:$C$20,MATCH(B1275,Scenario!$A$18:$A$20,0))</f>
        <v>4320</v>
      </c>
      <c r="S1275" s="9" t="n">
        <f aca="false">IF(ISNUMBER(M1275),IF(M1275&lt;=Q1275,1,0),"")</f>
        <v>1</v>
      </c>
      <c r="T1275" s="9" t="n">
        <f aca="false">IF(ISNUMBER(P1275),IF(P1275&lt;=R1275,1,0),"")</f>
        <v>1</v>
      </c>
      <c r="U1275" s="9" t="n">
        <f aca="false">IF(E1275&gt;Scenario!$B$14,0,IF(OR(AND(ISNUMBER(H1275),H1275&lt;=Scenario!$B$14),AND(ISNUMBER(I1275),I1275&lt;=Scenario!$B$14)),0,1))</f>
        <v>0</v>
      </c>
      <c r="V1275" s="9" t="n">
        <f aca="false">IF(AND(U1275=1,(Scenario!$B$14-E1275)/60&gt;R1275),1,0)</f>
        <v>0</v>
      </c>
      <c r="W1275" s="9" t="n">
        <f aca="false">IF(OR(C1275=Scenario!$B$22,C1275=Scenario!$C$22),1,0)</f>
        <v>0</v>
      </c>
      <c r="X1275" s="9" t="n">
        <f aca="false">IF(ISNUMBER(I1275),1,0)</f>
        <v>0</v>
      </c>
      <c r="Y1275" s="9" t="n">
        <f aca="false">MOD(INT(E1275/86400)+3,7)</f>
        <v>1</v>
      </c>
      <c r="Z1275" s="9" t="n">
        <f aca="false">MOD(INT(E1275/3600),24)</f>
        <v>12</v>
      </c>
      <c r="AA1275" s="6" t="s">
        <v>2795</v>
      </c>
    </row>
    <row r="1276" customFormat="false" ht="15" hidden="false" customHeight="false" outlineLevel="0" collapsed="false">
      <c r="A1276" s="6" t="s">
        <v>2796</v>
      </c>
      <c r="B1276" s="6" t="s">
        <v>44</v>
      </c>
      <c r="C1276" s="6" t="s">
        <v>46</v>
      </c>
      <c r="D1276" s="6" t="s">
        <v>170</v>
      </c>
      <c r="E1276" s="6" t="n">
        <v>1785846985</v>
      </c>
      <c r="F1276" s="6" t="n">
        <v>1785847178</v>
      </c>
      <c r="G1276" s="6" t="n">
        <v>1785847020</v>
      </c>
      <c r="H1276" s="6" t="n">
        <v>1785847336</v>
      </c>
      <c r="J1276" s="6" t="n">
        <v>0</v>
      </c>
      <c r="K1276" s="6" t="n">
        <v>0</v>
      </c>
      <c r="L1276" s="9" t="n">
        <f aca="false">IF(AND(E1276&gt;=Scenario!$B$11,E1276&lt;Scenario!$B$12),1,0)</f>
        <v>1</v>
      </c>
      <c r="M1276" s="9" t="n">
        <f aca="false">IF(AND(L1276=1,ISNUMBER(F1276)),MAX(0,F1276-E1276)/60,"")</f>
        <v>3.21666666666667</v>
      </c>
      <c r="N1276" s="9" t="n">
        <f aca="false">IF(AND(L1276=1,ISNUMBER(G1276)),MAX(0,G1276-E1276)/60,"")</f>
        <v>0.583333333333333</v>
      </c>
      <c r="O1276" s="9" t="n">
        <f aca="false">IF(ISNUMBER(H1276),IF(AND(H1276&gt;=Scenario!$B$11,H1276&lt;Scenario!$B$12),1,0),0)</f>
        <v>1</v>
      </c>
      <c r="P1276" s="9" t="n">
        <f aca="false">IF(O1276=1,MAX(0,H1276-E1276)/60,"")</f>
        <v>5.85</v>
      </c>
      <c r="Q1276" s="9" t="n">
        <f aca="false">INDEX(Scenario!$B$18:$B$20,MATCH(B1276,Scenario!$A$18:$A$20,0))</f>
        <v>240</v>
      </c>
      <c r="R1276" s="9" t="n">
        <f aca="false">INDEX(Scenario!$C$18:$C$20,MATCH(B1276,Scenario!$A$18:$A$20,0))</f>
        <v>4320</v>
      </c>
      <c r="S1276" s="9" t="n">
        <f aca="false">IF(ISNUMBER(M1276),IF(M1276&lt;=Q1276,1,0),"")</f>
        <v>1</v>
      </c>
      <c r="T1276" s="9" t="n">
        <f aca="false">IF(ISNUMBER(P1276),IF(P1276&lt;=R1276,1,0),"")</f>
        <v>1</v>
      </c>
      <c r="U1276" s="9" t="n">
        <f aca="false">IF(E1276&gt;Scenario!$B$14,0,IF(OR(AND(ISNUMBER(H1276),H1276&lt;=Scenario!$B$14),AND(ISNUMBER(I1276),I1276&lt;=Scenario!$B$14)),0,1))</f>
        <v>0</v>
      </c>
      <c r="V1276" s="9" t="n">
        <f aca="false">IF(AND(U1276=1,(Scenario!$B$14-E1276)/60&gt;R1276),1,0)</f>
        <v>0</v>
      </c>
      <c r="W1276" s="9" t="n">
        <f aca="false">IF(OR(C1276=Scenario!$B$22,C1276=Scenario!$C$22),1,0)</f>
        <v>1</v>
      </c>
      <c r="X1276" s="9" t="n">
        <f aca="false">IF(ISNUMBER(I1276),1,0)</f>
        <v>0</v>
      </c>
      <c r="Y1276" s="9" t="n">
        <f aca="false">MOD(INT(E1276/86400)+3,7)</f>
        <v>1</v>
      </c>
      <c r="Z1276" s="9" t="n">
        <f aca="false">MOD(INT(E1276/3600),24)</f>
        <v>12</v>
      </c>
      <c r="AA1276" s="6" t="s">
        <v>2797</v>
      </c>
    </row>
    <row r="1277" customFormat="false" ht="15" hidden="false" customHeight="false" outlineLevel="0" collapsed="false">
      <c r="A1277" s="6" t="s">
        <v>2798</v>
      </c>
      <c r="B1277" s="6" t="s">
        <v>44</v>
      </c>
      <c r="C1277" s="6" t="s">
        <v>47</v>
      </c>
      <c r="D1277" s="6" t="s">
        <v>170</v>
      </c>
      <c r="E1277" s="6" t="n">
        <v>1785848647</v>
      </c>
      <c r="F1277" s="6" t="n">
        <v>1785848875</v>
      </c>
      <c r="G1277" s="6" t="n">
        <v>1785848690</v>
      </c>
      <c r="H1277" s="6" t="n">
        <v>1785853408</v>
      </c>
      <c r="J1277" s="6" t="n">
        <v>0</v>
      </c>
      <c r="K1277" s="6" t="n">
        <v>0</v>
      </c>
      <c r="L1277" s="9" t="n">
        <f aca="false">IF(AND(E1277&gt;=Scenario!$B$11,E1277&lt;Scenario!$B$12),1,0)</f>
        <v>1</v>
      </c>
      <c r="M1277" s="9" t="n">
        <f aca="false">IF(AND(L1277=1,ISNUMBER(F1277)),MAX(0,F1277-E1277)/60,"")</f>
        <v>3.8</v>
      </c>
      <c r="N1277" s="9" t="n">
        <f aca="false">IF(AND(L1277=1,ISNUMBER(G1277)),MAX(0,G1277-E1277)/60,"")</f>
        <v>0.716666666666667</v>
      </c>
      <c r="O1277" s="9" t="n">
        <f aca="false">IF(ISNUMBER(H1277),IF(AND(H1277&gt;=Scenario!$B$11,H1277&lt;Scenario!$B$12),1,0),0)</f>
        <v>1</v>
      </c>
      <c r="P1277" s="9" t="n">
        <f aca="false">IF(O1277=1,MAX(0,H1277-E1277)/60,"")</f>
        <v>79.35</v>
      </c>
      <c r="Q1277" s="9" t="n">
        <f aca="false">INDEX(Scenario!$B$18:$B$20,MATCH(B1277,Scenario!$A$18:$A$20,0))</f>
        <v>240</v>
      </c>
      <c r="R1277" s="9" t="n">
        <f aca="false">INDEX(Scenario!$C$18:$C$20,MATCH(B1277,Scenario!$A$18:$A$20,0))</f>
        <v>4320</v>
      </c>
      <c r="S1277" s="9" t="n">
        <f aca="false">IF(ISNUMBER(M1277),IF(M1277&lt;=Q1277,1,0),"")</f>
        <v>1</v>
      </c>
      <c r="T1277" s="9" t="n">
        <f aca="false">IF(ISNUMBER(P1277),IF(P1277&lt;=R1277,1,0),"")</f>
        <v>1</v>
      </c>
      <c r="U1277" s="9" t="n">
        <f aca="false">IF(E1277&gt;Scenario!$B$14,0,IF(OR(AND(ISNUMBER(H1277),H1277&lt;=Scenario!$B$14),AND(ISNUMBER(I1277),I1277&lt;=Scenario!$B$14)),0,1))</f>
        <v>0</v>
      </c>
      <c r="V1277" s="9" t="n">
        <f aca="false">IF(AND(U1277=1,(Scenario!$B$14-E1277)/60&gt;R1277),1,0)</f>
        <v>0</v>
      </c>
      <c r="W1277" s="9" t="n">
        <f aca="false">IF(OR(C1277=Scenario!$B$22,C1277=Scenario!$C$22),1,0)</f>
        <v>1</v>
      </c>
      <c r="X1277" s="9" t="n">
        <f aca="false">IF(ISNUMBER(I1277),1,0)</f>
        <v>0</v>
      </c>
      <c r="Y1277" s="9" t="n">
        <f aca="false">MOD(INT(E1277/86400)+3,7)</f>
        <v>1</v>
      </c>
      <c r="Z1277" s="9" t="n">
        <f aca="false">MOD(INT(E1277/3600),24)</f>
        <v>13</v>
      </c>
      <c r="AA1277" s="6" t="s">
        <v>2799</v>
      </c>
    </row>
    <row r="1278" customFormat="false" ht="15" hidden="false" customHeight="false" outlineLevel="0" collapsed="false">
      <c r="A1278" s="6" t="s">
        <v>2800</v>
      </c>
      <c r="B1278" s="6" t="s">
        <v>44</v>
      </c>
      <c r="C1278" s="6" t="s">
        <v>288</v>
      </c>
      <c r="D1278" s="6" t="s">
        <v>170</v>
      </c>
      <c r="E1278" s="6" t="n">
        <v>1785848680</v>
      </c>
      <c r="F1278" s="6" t="n">
        <v>1785848944</v>
      </c>
      <c r="G1278" s="6" t="n">
        <v>1785848708</v>
      </c>
      <c r="H1278" s="6" t="n">
        <v>1785850742</v>
      </c>
      <c r="J1278" s="6" t="n">
        <v>0</v>
      </c>
      <c r="K1278" s="6" t="n">
        <v>0</v>
      </c>
      <c r="L1278" s="9" t="n">
        <f aca="false">IF(AND(E1278&gt;=Scenario!$B$11,E1278&lt;Scenario!$B$12),1,0)</f>
        <v>1</v>
      </c>
      <c r="M1278" s="9" t="n">
        <f aca="false">IF(AND(L1278=1,ISNUMBER(F1278)),MAX(0,F1278-E1278)/60,"")</f>
        <v>4.4</v>
      </c>
      <c r="N1278" s="9" t="n">
        <f aca="false">IF(AND(L1278=1,ISNUMBER(G1278)),MAX(0,G1278-E1278)/60,"")</f>
        <v>0.466666666666667</v>
      </c>
      <c r="O1278" s="9" t="n">
        <f aca="false">IF(ISNUMBER(H1278),IF(AND(H1278&gt;=Scenario!$B$11,H1278&lt;Scenario!$B$12),1,0),0)</f>
        <v>1</v>
      </c>
      <c r="P1278" s="9" t="n">
        <f aca="false">IF(O1278=1,MAX(0,H1278-E1278)/60,"")</f>
        <v>34.3666666666667</v>
      </c>
      <c r="Q1278" s="9" t="n">
        <f aca="false">INDEX(Scenario!$B$18:$B$20,MATCH(B1278,Scenario!$A$18:$A$20,0))</f>
        <v>240</v>
      </c>
      <c r="R1278" s="9" t="n">
        <f aca="false">INDEX(Scenario!$C$18:$C$20,MATCH(B1278,Scenario!$A$18:$A$20,0))</f>
        <v>4320</v>
      </c>
      <c r="S1278" s="9" t="n">
        <f aca="false">IF(ISNUMBER(M1278),IF(M1278&lt;=Q1278,1,0),"")</f>
        <v>1</v>
      </c>
      <c r="T1278" s="9" t="n">
        <f aca="false">IF(ISNUMBER(P1278),IF(P1278&lt;=R1278,1,0),"")</f>
        <v>1</v>
      </c>
      <c r="U1278" s="9" t="n">
        <f aca="false">IF(E1278&gt;Scenario!$B$14,0,IF(OR(AND(ISNUMBER(H1278),H1278&lt;=Scenario!$B$14),AND(ISNUMBER(I1278),I1278&lt;=Scenario!$B$14)),0,1))</f>
        <v>0</v>
      </c>
      <c r="V1278" s="9" t="n">
        <f aca="false">IF(AND(U1278=1,(Scenario!$B$14-E1278)/60&gt;R1278),1,0)</f>
        <v>0</v>
      </c>
      <c r="W1278" s="9" t="n">
        <f aca="false">IF(OR(C1278=Scenario!$B$22,C1278=Scenario!$C$22),1,0)</f>
        <v>0</v>
      </c>
      <c r="X1278" s="9" t="n">
        <f aca="false">IF(ISNUMBER(I1278),1,0)</f>
        <v>0</v>
      </c>
      <c r="Y1278" s="9" t="n">
        <f aca="false">MOD(INT(E1278/86400)+3,7)</f>
        <v>1</v>
      </c>
      <c r="Z1278" s="9" t="n">
        <f aca="false">MOD(INT(E1278/3600),24)</f>
        <v>13</v>
      </c>
      <c r="AA1278" s="6" t="s">
        <v>2801</v>
      </c>
    </row>
    <row r="1279" customFormat="false" ht="15" hidden="false" customHeight="false" outlineLevel="0" collapsed="false">
      <c r="A1279" s="6" t="s">
        <v>2802</v>
      </c>
      <c r="B1279" s="6" t="s">
        <v>43</v>
      </c>
      <c r="C1279" s="6" t="s">
        <v>249</v>
      </c>
      <c r="D1279" s="6" t="s">
        <v>171</v>
      </c>
      <c r="E1279" s="6" t="n">
        <v>1785849223</v>
      </c>
      <c r="F1279" s="6" t="n">
        <v>1785849476</v>
      </c>
      <c r="G1279" s="6" t="n">
        <v>1785849239</v>
      </c>
      <c r="H1279" s="6" t="n">
        <v>1785851591</v>
      </c>
      <c r="J1279" s="6" t="n">
        <v>0</v>
      </c>
      <c r="K1279" s="6" t="n">
        <v>0</v>
      </c>
      <c r="L1279" s="9" t="n">
        <f aca="false">IF(AND(E1279&gt;=Scenario!$B$11,E1279&lt;Scenario!$B$12),1,0)</f>
        <v>1</v>
      </c>
      <c r="M1279" s="9" t="n">
        <f aca="false">IF(AND(L1279=1,ISNUMBER(F1279)),MAX(0,F1279-E1279)/60,"")</f>
        <v>4.21666666666667</v>
      </c>
      <c r="N1279" s="9" t="n">
        <f aca="false">IF(AND(L1279=1,ISNUMBER(G1279)),MAX(0,G1279-E1279)/60,"")</f>
        <v>0.266666666666667</v>
      </c>
      <c r="O1279" s="9" t="n">
        <f aca="false">IF(ISNUMBER(H1279),IF(AND(H1279&gt;=Scenario!$B$11,H1279&lt;Scenario!$B$12),1,0),0)</f>
        <v>1</v>
      </c>
      <c r="P1279" s="9" t="n">
        <f aca="false">IF(O1279=1,MAX(0,H1279-E1279)/60,"")</f>
        <v>39.4666666666667</v>
      </c>
      <c r="Q1279" s="9" t="n">
        <f aca="false">INDEX(Scenario!$B$18:$B$20,MATCH(B1279,Scenario!$A$18:$A$20,0))</f>
        <v>60</v>
      </c>
      <c r="R1279" s="9" t="n">
        <f aca="false">INDEX(Scenario!$C$18:$C$20,MATCH(B1279,Scenario!$A$18:$A$20,0))</f>
        <v>1440</v>
      </c>
      <c r="S1279" s="9" t="n">
        <f aca="false">IF(ISNUMBER(M1279),IF(M1279&lt;=Q1279,1,0),"")</f>
        <v>1</v>
      </c>
      <c r="T1279" s="9" t="n">
        <f aca="false">IF(ISNUMBER(P1279),IF(P1279&lt;=R1279,1,0),"")</f>
        <v>1</v>
      </c>
      <c r="U1279" s="9" t="n">
        <f aca="false">IF(E1279&gt;Scenario!$B$14,0,IF(OR(AND(ISNUMBER(H1279),H1279&lt;=Scenario!$B$14),AND(ISNUMBER(I1279),I1279&lt;=Scenario!$B$14)),0,1))</f>
        <v>0</v>
      </c>
      <c r="V1279" s="9" t="n">
        <f aca="false">IF(AND(U1279=1,(Scenario!$B$14-E1279)/60&gt;R1279),1,0)</f>
        <v>0</v>
      </c>
      <c r="W1279" s="9" t="n">
        <f aca="false">IF(OR(C1279=Scenario!$B$22,C1279=Scenario!$C$22),1,0)</f>
        <v>0</v>
      </c>
      <c r="X1279" s="9" t="n">
        <f aca="false">IF(ISNUMBER(I1279),1,0)</f>
        <v>0</v>
      </c>
      <c r="Y1279" s="9" t="n">
        <f aca="false">MOD(INT(E1279/86400)+3,7)</f>
        <v>1</v>
      </c>
      <c r="Z1279" s="9" t="n">
        <f aca="false">MOD(INT(E1279/3600),24)</f>
        <v>13</v>
      </c>
      <c r="AA1279" s="6" t="s">
        <v>2803</v>
      </c>
    </row>
    <row r="1280" customFormat="false" ht="15" hidden="false" customHeight="false" outlineLevel="0" collapsed="false">
      <c r="A1280" s="6" t="s">
        <v>2804</v>
      </c>
      <c r="B1280" s="6" t="s">
        <v>43</v>
      </c>
      <c r="C1280" s="6" t="s">
        <v>288</v>
      </c>
      <c r="D1280" s="6" t="s">
        <v>171</v>
      </c>
      <c r="E1280" s="6" t="n">
        <v>1785850067</v>
      </c>
      <c r="F1280" s="6" t="n">
        <v>1785850257</v>
      </c>
      <c r="G1280" s="6" t="n">
        <v>1785850114</v>
      </c>
      <c r="H1280" s="6" t="n">
        <v>1785860647</v>
      </c>
      <c r="J1280" s="6" t="n">
        <v>0</v>
      </c>
      <c r="K1280" s="6" t="n">
        <v>0</v>
      </c>
      <c r="L1280" s="9" t="n">
        <f aca="false">IF(AND(E1280&gt;=Scenario!$B$11,E1280&lt;Scenario!$B$12),1,0)</f>
        <v>1</v>
      </c>
      <c r="M1280" s="9" t="n">
        <f aca="false">IF(AND(L1280=1,ISNUMBER(F1280)),MAX(0,F1280-E1280)/60,"")</f>
        <v>3.16666666666667</v>
      </c>
      <c r="N1280" s="9" t="n">
        <f aca="false">IF(AND(L1280=1,ISNUMBER(G1280)),MAX(0,G1280-E1280)/60,"")</f>
        <v>0.783333333333333</v>
      </c>
      <c r="O1280" s="9" t="n">
        <f aca="false">IF(ISNUMBER(H1280),IF(AND(H1280&gt;=Scenario!$B$11,H1280&lt;Scenario!$B$12),1,0),0)</f>
        <v>1</v>
      </c>
      <c r="P1280" s="9" t="n">
        <f aca="false">IF(O1280=1,MAX(0,H1280-E1280)/60,"")</f>
        <v>176.333333333333</v>
      </c>
      <c r="Q1280" s="9" t="n">
        <f aca="false">INDEX(Scenario!$B$18:$B$20,MATCH(B1280,Scenario!$A$18:$A$20,0))</f>
        <v>60</v>
      </c>
      <c r="R1280" s="9" t="n">
        <f aca="false">INDEX(Scenario!$C$18:$C$20,MATCH(B1280,Scenario!$A$18:$A$20,0))</f>
        <v>1440</v>
      </c>
      <c r="S1280" s="9" t="n">
        <f aca="false">IF(ISNUMBER(M1280),IF(M1280&lt;=Q1280,1,0),"")</f>
        <v>1</v>
      </c>
      <c r="T1280" s="9" t="n">
        <f aca="false">IF(ISNUMBER(P1280),IF(P1280&lt;=R1280,1,0),"")</f>
        <v>1</v>
      </c>
      <c r="U1280" s="9" t="n">
        <f aca="false">IF(E1280&gt;Scenario!$B$14,0,IF(OR(AND(ISNUMBER(H1280),H1280&lt;=Scenario!$B$14),AND(ISNUMBER(I1280),I1280&lt;=Scenario!$B$14)),0,1))</f>
        <v>0</v>
      </c>
      <c r="V1280" s="9" t="n">
        <f aca="false">IF(AND(U1280=1,(Scenario!$B$14-E1280)/60&gt;R1280),1,0)</f>
        <v>0</v>
      </c>
      <c r="W1280" s="9" t="n">
        <f aca="false">IF(OR(C1280=Scenario!$B$22,C1280=Scenario!$C$22),1,0)</f>
        <v>0</v>
      </c>
      <c r="X1280" s="9" t="n">
        <f aca="false">IF(ISNUMBER(I1280),1,0)</f>
        <v>0</v>
      </c>
      <c r="Y1280" s="9" t="n">
        <f aca="false">MOD(INT(E1280/86400)+3,7)</f>
        <v>1</v>
      </c>
      <c r="Z1280" s="9" t="n">
        <f aca="false">MOD(INT(E1280/3600),24)</f>
        <v>13</v>
      </c>
      <c r="AA1280" s="6" t="s">
        <v>2805</v>
      </c>
    </row>
    <row r="1281" customFormat="false" ht="15" hidden="false" customHeight="false" outlineLevel="0" collapsed="false">
      <c r="A1281" s="6" t="s">
        <v>2806</v>
      </c>
      <c r="B1281" s="6" t="s">
        <v>44</v>
      </c>
      <c r="C1281" s="6" t="s">
        <v>47</v>
      </c>
      <c r="D1281" s="6" t="s">
        <v>171</v>
      </c>
      <c r="E1281" s="6" t="n">
        <v>1785850283</v>
      </c>
      <c r="F1281" s="6" t="n">
        <v>1785850527</v>
      </c>
      <c r="G1281" s="6" t="n">
        <v>1785850343</v>
      </c>
      <c r="H1281" s="6" t="n">
        <v>1785851927</v>
      </c>
      <c r="J1281" s="6" t="n">
        <v>0</v>
      </c>
      <c r="K1281" s="6" t="n">
        <v>0</v>
      </c>
      <c r="L1281" s="9" t="n">
        <f aca="false">IF(AND(E1281&gt;=Scenario!$B$11,E1281&lt;Scenario!$B$12),1,0)</f>
        <v>1</v>
      </c>
      <c r="M1281" s="9" t="n">
        <f aca="false">IF(AND(L1281=1,ISNUMBER(F1281)),MAX(0,F1281-E1281)/60,"")</f>
        <v>4.06666666666667</v>
      </c>
      <c r="N1281" s="9" t="n">
        <f aca="false">IF(AND(L1281=1,ISNUMBER(G1281)),MAX(0,G1281-E1281)/60,"")</f>
        <v>1</v>
      </c>
      <c r="O1281" s="9" t="n">
        <f aca="false">IF(ISNUMBER(H1281),IF(AND(H1281&gt;=Scenario!$B$11,H1281&lt;Scenario!$B$12),1,0),0)</f>
        <v>1</v>
      </c>
      <c r="P1281" s="9" t="n">
        <f aca="false">IF(O1281=1,MAX(0,H1281-E1281)/60,"")</f>
        <v>27.4</v>
      </c>
      <c r="Q1281" s="9" t="n">
        <f aca="false">INDEX(Scenario!$B$18:$B$20,MATCH(B1281,Scenario!$A$18:$A$20,0))</f>
        <v>240</v>
      </c>
      <c r="R1281" s="9" t="n">
        <f aca="false">INDEX(Scenario!$C$18:$C$20,MATCH(B1281,Scenario!$A$18:$A$20,0))</f>
        <v>4320</v>
      </c>
      <c r="S1281" s="9" t="n">
        <f aca="false">IF(ISNUMBER(M1281),IF(M1281&lt;=Q1281,1,0),"")</f>
        <v>1</v>
      </c>
      <c r="T1281" s="9" t="n">
        <f aca="false">IF(ISNUMBER(P1281),IF(P1281&lt;=R1281,1,0),"")</f>
        <v>1</v>
      </c>
      <c r="U1281" s="9" t="n">
        <f aca="false">IF(E1281&gt;Scenario!$B$14,0,IF(OR(AND(ISNUMBER(H1281),H1281&lt;=Scenario!$B$14),AND(ISNUMBER(I1281),I1281&lt;=Scenario!$B$14)),0,1))</f>
        <v>0</v>
      </c>
      <c r="V1281" s="9" t="n">
        <f aca="false">IF(AND(U1281=1,(Scenario!$B$14-E1281)/60&gt;R1281),1,0)</f>
        <v>0</v>
      </c>
      <c r="W1281" s="9" t="n">
        <f aca="false">IF(OR(C1281=Scenario!$B$22,C1281=Scenario!$C$22),1,0)</f>
        <v>1</v>
      </c>
      <c r="X1281" s="9" t="n">
        <f aca="false">IF(ISNUMBER(I1281),1,0)</f>
        <v>0</v>
      </c>
      <c r="Y1281" s="9" t="n">
        <f aca="false">MOD(INT(E1281/86400)+3,7)</f>
        <v>1</v>
      </c>
      <c r="Z1281" s="9" t="n">
        <f aca="false">MOD(INT(E1281/3600),24)</f>
        <v>13</v>
      </c>
      <c r="AA1281" s="6" t="s">
        <v>2807</v>
      </c>
    </row>
    <row r="1282" customFormat="false" ht="15" hidden="false" customHeight="false" outlineLevel="0" collapsed="false">
      <c r="A1282" s="6" t="s">
        <v>2808</v>
      </c>
      <c r="B1282" s="6" t="s">
        <v>43</v>
      </c>
      <c r="C1282" s="6" t="s">
        <v>46</v>
      </c>
      <c r="D1282" s="6" t="s">
        <v>171</v>
      </c>
      <c r="E1282" s="6" t="n">
        <v>1785852757</v>
      </c>
      <c r="F1282" s="6" t="n">
        <v>1785852982</v>
      </c>
      <c r="G1282" s="6" t="n">
        <v>1785852813</v>
      </c>
      <c r="H1282" s="6" t="n">
        <v>1785869378</v>
      </c>
      <c r="J1282" s="6" t="n">
        <v>0</v>
      </c>
      <c r="K1282" s="6" t="n">
        <v>0</v>
      </c>
      <c r="L1282" s="9" t="n">
        <f aca="false">IF(AND(E1282&gt;=Scenario!$B$11,E1282&lt;Scenario!$B$12),1,0)</f>
        <v>1</v>
      </c>
      <c r="M1282" s="9" t="n">
        <f aca="false">IF(AND(L1282=1,ISNUMBER(F1282)),MAX(0,F1282-E1282)/60,"")</f>
        <v>3.75</v>
      </c>
      <c r="N1282" s="9" t="n">
        <f aca="false">IF(AND(L1282=1,ISNUMBER(G1282)),MAX(0,G1282-E1282)/60,"")</f>
        <v>0.933333333333333</v>
      </c>
      <c r="O1282" s="9" t="n">
        <f aca="false">IF(ISNUMBER(H1282),IF(AND(H1282&gt;=Scenario!$B$11,H1282&lt;Scenario!$B$12),1,0),0)</f>
        <v>1</v>
      </c>
      <c r="P1282" s="9" t="n">
        <f aca="false">IF(O1282=1,MAX(0,H1282-E1282)/60,"")</f>
        <v>277.016666666667</v>
      </c>
      <c r="Q1282" s="9" t="n">
        <f aca="false">INDEX(Scenario!$B$18:$B$20,MATCH(B1282,Scenario!$A$18:$A$20,0))</f>
        <v>60</v>
      </c>
      <c r="R1282" s="9" t="n">
        <f aca="false">INDEX(Scenario!$C$18:$C$20,MATCH(B1282,Scenario!$A$18:$A$20,0))</f>
        <v>1440</v>
      </c>
      <c r="S1282" s="9" t="n">
        <f aca="false">IF(ISNUMBER(M1282),IF(M1282&lt;=Q1282,1,0),"")</f>
        <v>1</v>
      </c>
      <c r="T1282" s="9" t="n">
        <f aca="false">IF(ISNUMBER(P1282),IF(P1282&lt;=R1282,1,0),"")</f>
        <v>1</v>
      </c>
      <c r="U1282" s="9" t="n">
        <f aca="false">IF(E1282&gt;Scenario!$B$14,0,IF(OR(AND(ISNUMBER(H1282),H1282&lt;=Scenario!$B$14),AND(ISNUMBER(I1282),I1282&lt;=Scenario!$B$14)),0,1))</f>
        <v>0</v>
      </c>
      <c r="V1282" s="9" t="n">
        <f aca="false">IF(AND(U1282=1,(Scenario!$B$14-E1282)/60&gt;R1282),1,0)</f>
        <v>0</v>
      </c>
      <c r="W1282" s="9" t="n">
        <f aca="false">IF(OR(C1282=Scenario!$B$22,C1282=Scenario!$C$22),1,0)</f>
        <v>1</v>
      </c>
      <c r="X1282" s="9" t="n">
        <f aca="false">IF(ISNUMBER(I1282),1,0)</f>
        <v>0</v>
      </c>
      <c r="Y1282" s="9" t="n">
        <f aca="false">MOD(INT(E1282/86400)+3,7)</f>
        <v>1</v>
      </c>
      <c r="Z1282" s="9" t="n">
        <f aca="false">MOD(INT(E1282/3600),24)</f>
        <v>14</v>
      </c>
      <c r="AA1282" s="6" t="s">
        <v>2809</v>
      </c>
    </row>
    <row r="1283" customFormat="false" ht="15" hidden="false" customHeight="false" outlineLevel="0" collapsed="false">
      <c r="A1283" s="6" t="s">
        <v>2810</v>
      </c>
      <c r="B1283" s="6" t="s">
        <v>44</v>
      </c>
      <c r="C1283" s="6" t="s">
        <v>47</v>
      </c>
      <c r="D1283" s="6" t="s">
        <v>172</v>
      </c>
      <c r="E1283" s="6" t="n">
        <v>1785855016</v>
      </c>
      <c r="F1283" s="6" t="n">
        <v>1785855113</v>
      </c>
      <c r="G1283" s="6" t="n">
        <v>1785855037</v>
      </c>
      <c r="H1283" s="6" t="n">
        <v>1785857825</v>
      </c>
      <c r="J1283" s="6" t="n">
        <v>0</v>
      </c>
      <c r="K1283" s="6" t="n">
        <v>0</v>
      </c>
      <c r="L1283" s="9" t="n">
        <f aca="false">IF(AND(E1283&gt;=Scenario!$B$11,E1283&lt;Scenario!$B$12),1,0)</f>
        <v>1</v>
      </c>
      <c r="M1283" s="9" t="n">
        <f aca="false">IF(AND(L1283=1,ISNUMBER(F1283)),MAX(0,F1283-E1283)/60,"")</f>
        <v>1.61666666666667</v>
      </c>
      <c r="N1283" s="9" t="n">
        <f aca="false">IF(AND(L1283=1,ISNUMBER(G1283)),MAX(0,G1283-E1283)/60,"")</f>
        <v>0.35</v>
      </c>
      <c r="O1283" s="9" t="n">
        <f aca="false">IF(ISNUMBER(H1283),IF(AND(H1283&gt;=Scenario!$B$11,H1283&lt;Scenario!$B$12),1,0),0)</f>
        <v>1</v>
      </c>
      <c r="P1283" s="9" t="n">
        <f aca="false">IF(O1283=1,MAX(0,H1283-E1283)/60,"")</f>
        <v>46.8166666666667</v>
      </c>
      <c r="Q1283" s="9" t="n">
        <f aca="false">INDEX(Scenario!$B$18:$B$20,MATCH(B1283,Scenario!$A$18:$A$20,0))</f>
        <v>240</v>
      </c>
      <c r="R1283" s="9" t="n">
        <f aca="false">INDEX(Scenario!$C$18:$C$20,MATCH(B1283,Scenario!$A$18:$A$20,0))</f>
        <v>4320</v>
      </c>
      <c r="S1283" s="9" t="n">
        <f aca="false">IF(ISNUMBER(M1283),IF(M1283&lt;=Q1283,1,0),"")</f>
        <v>1</v>
      </c>
      <c r="T1283" s="9" t="n">
        <f aca="false">IF(ISNUMBER(P1283),IF(P1283&lt;=R1283,1,0),"")</f>
        <v>1</v>
      </c>
      <c r="U1283" s="9" t="n">
        <f aca="false">IF(E1283&gt;Scenario!$B$14,0,IF(OR(AND(ISNUMBER(H1283),H1283&lt;=Scenario!$B$14),AND(ISNUMBER(I1283),I1283&lt;=Scenario!$B$14)),0,1))</f>
        <v>0</v>
      </c>
      <c r="V1283" s="9" t="n">
        <f aca="false">IF(AND(U1283=1,(Scenario!$B$14-E1283)/60&gt;R1283),1,0)</f>
        <v>0</v>
      </c>
      <c r="W1283" s="9" t="n">
        <f aca="false">IF(OR(C1283=Scenario!$B$22,C1283=Scenario!$C$22),1,0)</f>
        <v>1</v>
      </c>
      <c r="X1283" s="9" t="n">
        <f aca="false">IF(ISNUMBER(I1283),1,0)</f>
        <v>0</v>
      </c>
      <c r="Y1283" s="9" t="n">
        <f aca="false">MOD(INT(E1283/86400)+3,7)</f>
        <v>1</v>
      </c>
      <c r="Z1283" s="9" t="n">
        <f aca="false">MOD(INT(E1283/3600),24)</f>
        <v>14</v>
      </c>
      <c r="AA1283" s="6" t="s">
        <v>2811</v>
      </c>
    </row>
    <row r="1284" customFormat="false" ht="15" hidden="false" customHeight="false" outlineLevel="0" collapsed="false">
      <c r="A1284" s="6" t="s">
        <v>2812</v>
      </c>
      <c r="B1284" s="6" t="s">
        <v>43</v>
      </c>
      <c r="C1284" s="6" t="s">
        <v>249</v>
      </c>
      <c r="D1284" s="6" t="s">
        <v>170</v>
      </c>
      <c r="E1284" s="6" t="n">
        <v>1785855998</v>
      </c>
      <c r="F1284" s="6" t="n">
        <v>1785856098</v>
      </c>
      <c r="G1284" s="6" t="n">
        <v>1785856010</v>
      </c>
      <c r="H1284" s="6" t="n">
        <v>1785857628</v>
      </c>
      <c r="J1284" s="6" t="n">
        <v>0</v>
      </c>
      <c r="K1284" s="6" t="n">
        <v>0</v>
      </c>
      <c r="L1284" s="9" t="n">
        <f aca="false">IF(AND(E1284&gt;=Scenario!$B$11,E1284&lt;Scenario!$B$12),1,0)</f>
        <v>1</v>
      </c>
      <c r="M1284" s="9" t="n">
        <f aca="false">IF(AND(L1284=1,ISNUMBER(F1284)),MAX(0,F1284-E1284)/60,"")</f>
        <v>1.66666666666667</v>
      </c>
      <c r="N1284" s="9" t="n">
        <f aca="false">IF(AND(L1284=1,ISNUMBER(G1284)),MAX(0,G1284-E1284)/60,"")</f>
        <v>0.2</v>
      </c>
      <c r="O1284" s="9" t="n">
        <f aca="false">IF(ISNUMBER(H1284),IF(AND(H1284&gt;=Scenario!$B$11,H1284&lt;Scenario!$B$12),1,0),0)</f>
        <v>1</v>
      </c>
      <c r="P1284" s="9" t="n">
        <f aca="false">IF(O1284=1,MAX(0,H1284-E1284)/60,"")</f>
        <v>27.1666666666667</v>
      </c>
      <c r="Q1284" s="9" t="n">
        <f aca="false">INDEX(Scenario!$B$18:$B$20,MATCH(B1284,Scenario!$A$18:$A$20,0))</f>
        <v>60</v>
      </c>
      <c r="R1284" s="9" t="n">
        <f aca="false">INDEX(Scenario!$C$18:$C$20,MATCH(B1284,Scenario!$A$18:$A$20,0))</f>
        <v>1440</v>
      </c>
      <c r="S1284" s="9" t="n">
        <f aca="false">IF(ISNUMBER(M1284),IF(M1284&lt;=Q1284,1,0),"")</f>
        <v>1</v>
      </c>
      <c r="T1284" s="9" t="n">
        <f aca="false">IF(ISNUMBER(P1284),IF(P1284&lt;=R1284,1,0),"")</f>
        <v>1</v>
      </c>
      <c r="U1284" s="9" t="n">
        <f aca="false">IF(E1284&gt;Scenario!$B$14,0,IF(OR(AND(ISNUMBER(H1284),H1284&lt;=Scenario!$B$14),AND(ISNUMBER(I1284),I1284&lt;=Scenario!$B$14)),0,1))</f>
        <v>0</v>
      </c>
      <c r="V1284" s="9" t="n">
        <f aca="false">IF(AND(U1284=1,(Scenario!$B$14-E1284)/60&gt;R1284),1,0)</f>
        <v>0</v>
      </c>
      <c r="W1284" s="9" t="n">
        <f aca="false">IF(OR(C1284=Scenario!$B$22,C1284=Scenario!$C$22),1,0)</f>
        <v>0</v>
      </c>
      <c r="X1284" s="9" t="n">
        <f aca="false">IF(ISNUMBER(I1284),1,0)</f>
        <v>0</v>
      </c>
      <c r="Y1284" s="9" t="n">
        <f aca="false">MOD(INT(E1284/86400)+3,7)</f>
        <v>1</v>
      </c>
      <c r="Z1284" s="9" t="n">
        <f aca="false">MOD(INT(E1284/3600),24)</f>
        <v>15</v>
      </c>
      <c r="AA1284" s="6" t="s">
        <v>2813</v>
      </c>
    </row>
    <row r="1285" customFormat="false" ht="15" hidden="false" customHeight="false" outlineLevel="0" collapsed="false">
      <c r="A1285" s="6" t="s">
        <v>2814</v>
      </c>
      <c r="B1285" s="6" t="s">
        <v>44</v>
      </c>
      <c r="C1285" s="6" t="s">
        <v>249</v>
      </c>
      <c r="D1285" s="6" t="s">
        <v>170</v>
      </c>
      <c r="E1285" s="6" t="n">
        <v>1785856077</v>
      </c>
      <c r="F1285" s="6" t="n">
        <v>1785856206</v>
      </c>
      <c r="G1285" s="6" t="n">
        <v>1785856090</v>
      </c>
      <c r="H1285" s="6" t="n">
        <v>1785858019</v>
      </c>
      <c r="J1285" s="6" t="n">
        <v>0</v>
      </c>
      <c r="K1285" s="6" t="n">
        <v>0</v>
      </c>
      <c r="L1285" s="9" t="n">
        <f aca="false">IF(AND(E1285&gt;=Scenario!$B$11,E1285&lt;Scenario!$B$12),1,0)</f>
        <v>1</v>
      </c>
      <c r="M1285" s="9" t="n">
        <f aca="false">IF(AND(L1285=1,ISNUMBER(F1285)),MAX(0,F1285-E1285)/60,"")</f>
        <v>2.15</v>
      </c>
      <c r="N1285" s="9" t="n">
        <f aca="false">IF(AND(L1285=1,ISNUMBER(G1285)),MAX(0,G1285-E1285)/60,"")</f>
        <v>0.216666666666667</v>
      </c>
      <c r="O1285" s="9" t="n">
        <f aca="false">IF(ISNUMBER(H1285),IF(AND(H1285&gt;=Scenario!$B$11,H1285&lt;Scenario!$B$12),1,0),0)</f>
        <v>1</v>
      </c>
      <c r="P1285" s="9" t="n">
        <f aca="false">IF(O1285=1,MAX(0,H1285-E1285)/60,"")</f>
        <v>32.3666666666667</v>
      </c>
      <c r="Q1285" s="9" t="n">
        <f aca="false">INDEX(Scenario!$B$18:$B$20,MATCH(B1285,Scenario!$A$18:$A$20,0))</f>
        <v>240</v>
      </c>
      <c r="R1285" s="9" t="n">
        <f aca="false">INDEX(Scenario!$C$18:$C$20,MATCH(B1285,Scenario!$A$18:$A$20,0))</f>
        <v>4320</v>
      </c>
      <c r="S1285" s="9" t="n">
        <f aca="false">IF(ISNUMBER(M1285),IF(M1285&lt;=Q1285,1,0),"")</f>
        <v>1</v>
      </c>
      <c r="T1285" s="9" t="n">
        <f aca="false">IF(ISNUMBER(P1285),IF(P1285&lt;=R1285,1,0),"")</f>
        <v>1</v>
      </c>
      <c r="U1285" s="9" t="n">
        <f aca="false">IF(E1285&gt;Scenario!$B$14,0,IF(OR(AND(ISNUMBER(H1285),H1285&lt;=Scenario!$B$14),AND(ISNUMBER(I1285),I1285&lt;=Scenario!$B$14)),0,1))</f>
        <v>0</v>
      </c>
      <c r="V1285" s="9" t="n">
        <f aca="false">IF(AND(U1285=1,(Scenario!$B$14-E1285)/60&gt;R1285),1,0)</f>
        <v>0</v>
      </c>
      <c r="W1285" s="9" t="n">
        <f aca="false">IF(OR(C1285=Scenario!$B$22,C1285=Scenario!$C$22),1,0)</f>
        <v>0</v>
      </c>
      <c r="X1285" s="9" t="n">
        <f aca="false">IF(ISNUMBER(I1285),1,0)</f>
        <v>0</v>
      </c>
      <c r="Y1285" s="9" t="n">
        <f aca="false">MOD(INT(E1285/86400)+3,7)</f>
        <v>1</v>
      </c>
      <c r="Z1285" s="9" t="n">
        <f aca="false">MOD(INT(E1285/3600),24)</f>
        <v>15</v>
      </c>
      <c r="AA1285" s="6" t="s">
        <v>2815</v>
      </c>
    </row>
    <row r="1286" customFormat="false" ht="15" hidden="false" customHeight="false" outlineLevel="0" collapsed="false">
      <c r="A1286" s="6" t="s">
        <v>2816</v>
      </c>
      <c r="B1286" s="6" t="s">
        <v>44</v>
      </c>
      <c r="C1286" s="6" t="s">
        <v>249</v>
      </c>
      <c r="D1286" s="6" t="s">
        <v>171</v>
      </c>
      <c r="E1286" s="6" t="n">
        <v>1785856164</v>
      </c>
      <c r="F1286" s="6" t="n">
        <v>1785856375</v>
      </c>
      <c r="G1286" s="6" t="n">
        <v>1785856207</v>
      </c>
      <c r="H1286" s="6" t="n">
        <v>1785872691</v>
      </c>
      <c r="J1286" s="6" t="n">
        <v>0</v>
      </c>
      <c r="K1286" s="6" t="n">
        <v>0</v>
      </c>
      <c r="L1286" s="9" t="n">
        <f aca="false">IF(AND(E1286&gt;=Scenario!$B$11,E1286&lt;Scenario!$B$12),1,0)</f>
        <v>1</v>
      </c>
      <c r="M1286" s="9" t="n">
        <f aca="false">IF(AND(L1286=1,ISNUMBER(F1286)),MAX(0,F1286-E1286)/60,"")</f>
        <v>3.51666666666667</v>
      </c>
      <c r="N1286" s="9" t="n">
        <f aca="false">IF(AND(L1286=1,ISNUMBER(G1286)),MAX(0,G1286-E1286)/60,"")</f>
        <v>0.716666666666667</v>
      </c>
      <c r="O1286" s="9" t="n">
        <f aca="false">IF(ISNUMBER(H1286),IF(AND(H1286&gt;=Scenario!$B$11,H1286&lt;Scenario!$B$12),1,0),0)</f>
        <v>1</v>
      </c>
      <c r="P1286" s="9" t="n">
        <f aca="false">IF(O1286=1,MAX(0,H1286-E1286)/60,"")</f>
        <v>275.45</v>
      </c>
      <c r="Q1286" s="9" t="n">
        <f aca="false">INDEX(Scenario!$B$18:$B$20,MATCH(B1286,Scenario!$A$18:$A$20,0))</f>
        <v>240</v>
      </c>
      <c r="R1286" s="9" t="n">
        <f aca="false">INDEX(Scenario!$C$18:$C$20,MATCH(B1286,Scenario!$A$18:$A$20,0))</f>
        <v>4320</v>
      </c>
      <c r="S1286" s="9" t="n">
        <f aca="false">IF(ISNUMBER(M1286),IF(M1286&lt;=Q1286,1,0),"")</f>
        <v>1</v>
      </c>
      <c r="T1286" s="9" t="n">
        <f aca="false">IF(ISNUMBER(P1286),IF(P1286&lt;=R1286,1,0),"")</f>
        <v>1</v>
      </c>
      <c r="U1286" s="9" t="n">
        <f aca="false">IF(E1286&gt;Scenario!$B$14,0,IF(OR(AND(ISNUMBER(H1286),H1286&lt;=Scenario!$B$14),AND(ISNUMBER(I1286),I1286&lt;=Scenario!$B$14)),0,1))</f>
        <v>0</v>
      </c>
      <c r="V1286" s="9" t="n">
        <f aca="false">IF(AND(U1286=1,(Scenario!$B$14-E1286)/60&gt;R1286),1,0)</f>
        <v>0</v>
      </c>
      <c r="W1286" s="9" t="n">
        <f aca="false">IF(OR(C1286=Scenario!$B$22,C1286=Scenario!$C$22),1,0)</f>
        <v>0</v>
      </c>
      <c r="X1286" s="9" t="n">
        <f aca="false">IF(ISNUMBER(I1286),1,0)</f>
        <v>0</v>
      </c>
      <c r="Y1286" s="9" t="n">
        <f aca="false">MOD(INT(E1286/86400)+3,7)</f>
        <v>1</v>
      </c>
      <c r="Z1286" s="9" t="n">
        <f aca="false">MOD(INT(E1286/3600),24)</f>
        <v>15</v>
      </c>
      <c r="AA1286" s="6" t="s">
        <v>2817</v>
      </c>
    </row>
    <row r="1287" customFormat="false" ht="15" hidden="false" customHeight="false" outlineLevel="0" collapsed="false">
      <c r="A1287" s="6" t="s">
        <v>2818</v>
      </c>
      <c r="B1287" s="6" t="s">
        <v>44</v>
      </c>
      <c r="C1287" s="6" t="s">
        <v>288</v>
      </c>
      <c r="D1287" s="6" t="s">
        <v>172</v>
      </c>
      <c r="E1287" s="6" t="n">
        <v>1785856285</v>
      </c>
      <c r="F1287" s="6" t="n">
        <v>1785857756</v>
      </c>
      <c r="G1287" s="6" t="n">
        <v>1785857660</v>
      </c>
      <c r="H1287" s="6" t="n">
        <v>1785861145</v>
      </c>
      <c r="J1287" s="6" t="n">
        <v>0</v>
      </c>
      <c r="K1287" s="6" t="n">
        <v>0</v>
      </c>
      <c r="L1287" s="9" t="n">
        <f aca="false">IF(AND(E1287&gt;=Scenario!$B$11,E1287&lt;Scenario!$B$12),1,0)</f>
        <v>1</v>
      </c>
      <c r="M1287" s="9" t="n">
        <f aca="false">IF(AND(L1287=1,ISNUMBER(F1287)),MAX(0,F1287-E1287)/60,"")</f>
        <v>24.5166666666667</v>
      </c>
      <c r="N1287" s="9" t="n">
        <f aca="false">IF(AND(L1287=1,ISNUMBER(G1287)),MAX(0,G1287-E1287)/60,"")</f>
        <v>22.9166666666667</v>
      </c>
      <c r="O1287" s="9" t="n">
        <f aca="false">IF(ISNUMBER(H1287),IF(AND(H1287&gt;=Scenario!$B$11,H1287&lt;Scenario!$B$12),1,0),0)</f>
        <v>1</v>
      </c>
      <c r="P1287" s="9" t="n">
        <f aca="false">IF(O1287=1,MAX(0,H1287-E1287)/60,"")</f>
        <v>81</v>
      </c>
      <c r="Q1287" s="9" t="n">
        <f aca="false">INDEX(Scenario!$B$18:$B$20,MATCH(B1287,Scenario!$A$18:$A$20,0))</f>
        <v>240</v>
      </c>
      <c r="R1287" s="9" t="n">
        <f aca="false">INDEX(Scenario!$C$18:$C$20,MATCH(B1287,Scenario!$A$18:$A$20,0))</f>
        <v>4320</v>
      </c>
      <c r="S1287" s="9" t="n">
        <f aca="false">IF(ISNUMBER(M1287),IF(M1287&lt;=Q1287,1,0),"")</f>
        <v>1</v>
      </c>
      <c r="T1287" s="9" t="n">
        <f aca="false">IF(ISNUMBER(P1287),IF(P1287&lt;=R1287,1,0),"")</f>
        <v>1</v>
      </c>
      <c r="U1287" s="9" t="n">
        <f aca="false">IF(E1287&gt;Scenario!$B$14,0,IF(OR(AND(ISNUMBER(H1287),H1287&lt;=Scenario!$B$14),AND(ISNUMBER(I1287),I1287&lt;=Scenario!$B$14)),0,1))</f>
        <v>0</v>
      </c>
      <c r="V1287" s="9" t="n">
        <f aca="false">IF(AND(U1287=1,(Scenario!$B$14-E1287)/60&gt;R1287),1,0)</f>
        <v>0</v>
      </c>
      <c r="W1287" s="9" t="n">
        <f aca="false">IF(OR(C1287=Scenario!$B$22,C1287=Scenario!$C$22),1,0)</f>
        <v>0</v>
      </c>
      <c r="X1287" s="9" t="n">
        <f aca="false">IF(ISNUMBER(I1287),1,0)</f>
        <v>0</v>
      </c>
      <c r="Y1287" s="9" t="n">
        <f aca="false">MOD(INT(E1287/86400)+3,7)</f>
        <v>1</v>
      </c>
      <c r="Z1287" s="9" t="n">
        <f aca="false">MOD(INT(E1287/3600),24)</f>
        <v>15</v>
      </c>
      <c r="AA1287" s="6" t="s">
        <v>2819</v>
      </c>
    </row>
    <row r="1288" customFormat="false" ht="15" hidden="false" customHeight="false" outlineLevel="0" collapsed="false">
      <c r="A1288" s="6" t="s">
        <v>2820</v>
      </c>
      <c r="B1288" s="6" t="s">
        <v>43</v>
      </c>
      <c r="C1288" s="6" t="s">
        <v>288</v>
      </c>
      <c r="D1288" s="6" t="s">
        <v>172</v>
      </c>
      <c r="E1288" s="6" t="n">
        <v>1785856427</v>
      </c>
      <c r="F1288" s="6" t="n">
        <v>1785858081</v>
      </c>
      <c r="G1288" s="6" t="n">
        <v>1785857843</v>
      </c>
      <c r="H1288" s="6" t="n">
        <v>1785861854</v>
      </c>
      <c r="J1288" s="6" t="n">
        <v>0</v>
      </c>
      <c r="K1288" s="6" t="n">
        <v>0</v>
      </c>
      <c r="L1288" s="9" t="n">
        <f aca="false">IF(AND(E1288&gt;=Scenario!$B$11,E1288&lt;Scenario!$B$12),1,0)</f>
        <v>1</v>
      </c>
      <c r="M1288" s="9" t="n">
        <f aca="false">IF(AND(L1288=1,ISNUMBER(F1288)),MAX(0,F1288-E1288)/60,"")</f>
        <v>27.5666666666667</v>
      </c>
      <c r="N1288" s="9" t="n">
        <f aca="false">IF(AND(L1288=1,ISNUMBER(G1288)),MAX(0,G1288-E1288)/60,"")</f>
        <v>23.6</v>
      </c>
      <c r="O1288" s="9" t="n">
        <f aca="false">IF(ISNUMBER(H1288),IF(AND(H1288&gt;=Scenario!$B$11,H1288&lt;Scenario!$B$12),1,0),0)</f>
        <v>1</v>
      </c>
      <c r="P1288" s="9" t="n">
        <f aca="false">IF(O1288=1,MAX(0,H1288-E1288)/60,"")</f>
        <v>90.45</v>
      </c>
      <c r="Q1288" s="9" t="n">
        <f aca="false">INDEX(Scenario!$B$18:$B$20,MATCH(B1288,Scenario!$A$18:$A$20,0))</f>
        <v>60</v>
      </c>
      <c r="R1288" s="9" t="n">
        <f aca="false">INDEX(Scenario!$C$18:$C$20,MATCH(B1288,Scenario!$A$18:$A$20,0))</f>
        <v>1440</v>
      </c>
      <c r="S1288" s="9" t="n">
        <f aca="false">IF(ISNUMBER(M1288),IF(M1288&lt;=Q1288,1,0),"")</f>
        <v>1</v>
      </c>
      <c r="T1288" s="9" t="n">
        <f aca="false">IF(ISNUMBER(P1288),IF(P1288&lt;=R1288,1,0),"")</f>
        <v>1</v>
      </c>
      <c r="U1288" s="9" t="n">
        <f aca="false">IF(E1288&gt;Scenario!$B$14,0,IF(OR(AND(ISNUMBER(H1288),H1288&lt;=Scenario!$B$14),AND(ISNUMBER(I1288),I1288&lt;=Scenario!$B$14)),0,1))</f>
        <v>0</v>
      </c>
      <c r="V1288" s="9" t="n">
        <f aca="false">IF(AND(U1288=1,(Scenario!$B$14-E1288)/60&gt;R1288),1,0)</f>
        <v>0</v>
      </c>
      <c r="W1288" s="9" t="n">
        <f aca="false">IF(OR(C1288=Scenario!$B$22,C1288=Scenario!$C$22),1,0)</f>
        <v>0</v>
      </c>
      <c r="X1288" s="9" t="n">
        <f aca="false">IF(ISNUMBER(I1288),1,0)</f>
        <v>0</v>
      </c>
      <c r="Y1288" s="9" t="n">
        <f aca="false">MOD(INT(E1288/86400)+3,7)</f>
        <v>1</v>
      </c>
      <c r="Z1288" s="9" t="n">
        <f aca="false">MOD(INT(E1288/3600),24)</f>
        <v>15</v>
      </c>
      <c r="AA1288" s="6" t="s">
        <v>2821</v>
      </c>
    </row>
    <row r="1289" customFormat="false" ht="15" hidden="false" customHeight="false" outlineLevel="0" collapsed="false">
      <c r="A1289" s="6" t="s">
        <v>2822</v>
      </c>
      <c r="B1289" s="6" t="s">
        <v>44</v>
      </c>
      <c r="C1289" s="6" t="s">
        <v>288</v>
      </c>
      <c r="D1289" s="6" t="s">
        <v>172</v>
      </c>
      <c r="E1289" s="6" t="n">
        <v>1785856485</v>
      </c>
      <c r="F1289" s="6" t="n">
        <v>1785859315</v>
      </c>
      <c r="G1289" s="6" t="n">
        <v>1785859239</v>
      </c>
      <c r="H1289" s="6" t="n">
        <v>1785864497</v>
      </c>
      <c r="J1289" s="6" t="n">
        <v>0</v>
      </c>
      <c r="K1289" s="6" t="n">
        <v>0</v>
      </c>
      <c r="L1289" s="9" t="n">
        <f aca="false">IF(AND(E1289&gt;=Scenario!$B$11,E1289&lt;Scenario!$B$12),1,0)</f>
        <v>1</v>
      </c>
      <c r="M1289" s="9" t="n">
        <f aca="false">IF(AND(L1289=1,ISNUMBER(F1289)),MAX(0,F1289-E1289)/60,"")</f>
        <v>47.1666666666667</v>
      </c>
      <c r="N1289" s="9" t="n">
        <f aca="false">IF(AND(L1289=1,ISNUMBER(G1289)),MAX(0,G1289-E1289)/60,"")</f>
        <v>45.9</v>
      </c>
      <c r="O1289" s="9" t="n">
        <f aca="false">IF(ISNUMBER(H1289),IF(AND(H1289&gt;=Scenario!$B$11,H1289&lt;Scenario!$B$12),1,0),0)</f>
        <v>1</v>
      </c>
      <c r="P1289" s="9" t="n">
        <f aca="false">IF(O1289=1,MAX(0,H1289-E1289)/60,"")</f>
        <v>133.533333333333</v>
      </c>
      <c r="Q1289" s="9" t="n">
        <f aca="false">INDEX(Scenario!$B$18:$B$20,MATCH(B1289,Scenario!$A$18:$A$20,0))</f>
        <v>240</v>
      </c>
      <c r="R1289" s="9" t="n">
        <f aca="false">INDEX(Scenario!$C$18:$C$20,MATCH(B1289,Scenario!$A$18:$A$20,0))</f>
        <v>4320</v>
      </c>
      <c r="S1289" s="9" t="n">
        <f aca="false">IF(ISNUMBER(M1289),IF(M1289&lt;=Q1289,1,0),"")</f>
        <v>1</v>
      </c>
      <c r="T1289" s="9" t="n">
        <f aca="false">IF(ISNUMBER(P1289),IF(P1289&lt;=R1289,1,0),"")</f>
        <v>1</v>
      </c>
      <c r="U1289" s="9" t="n">
        <f aca="false">IF(E1289&gt;Scenario!$B$14,0,IF(OR(AND(ISNUMBER(H1289),H1289&lt;=Scenario!$B$14),AND(ISNUMBER(I1289),I1289&lt;=Scenario!$B$14)),0,1))</f>
        <v>0</v>
      </c>
      <c r="V1289" s="9" t="n">
        <f aca="false">IF(AND(U1289=1,(Scenario!$B$14-E1289)/60&gt;R1289),1,0)</f>
        <v>0</v>
      </c>
      <c r="W1289" s="9" t="n">
        <f aca="false">IF(OR(C1289=Scenario!$B$22,C1289=Scenario!$C$22),1,0)</f>
        <v>0</v>
      </c>
      <c r="X1289" s="9" t="n">
        <f aca="false">IF(ISNUMBER(I1289),1,0)</f>
        <v>0</v>
      </c>
      <c r="Y1289" s="9" t="n">
        <f aca="false">MOD(INT(E1289/86400)+3,7)</f>
        <v>1</v>
      </c>
      <c r="Z1289" s="9" t="n">
        <f aca="false">MOD(INT(E1289/3600),24)</f>
        <v>15</v>
      </c>
      <c r="AA1289" s="6" t="s">
        <v>2823</v>
      </c>
    </row>
    <row r="1290" customFormat="false" ht="15" hidden="false" customHeight="false" outlineLevel="0" collapsed="false">
      <c r="A1290" s="6" t="s">
        <v>2824</v>
      </c>
      <c r="B1290" s="6" t="s">
        <v>43</v>
      </c>
      <c r="C1290" s="6" t="s">
        <v>249</v>
      </c>
      <c r="D1290" s="6" t="s">
        <v>171</v>
      </c>
      <c r="E1290" s="6" t="n">
        <v>1785856689</v>
      </c>
      <c r="F1290" s="6" t="n">
        <v>1785859409</v>
      </c>
      <c r="G1290" s="6" t="n">
        <v>1785859243</v>
      </c>
      <c r="H1290" s="6" t="n">
        <v>1785861789</v>
      </c>
      <c r="J1290" s="6" t="n">
        <v>0</v>
      </c>
      <c r="K1290" s="6" t="n">
        <v>0</v>
      </c>
      <c r="L1290" s="9" t="n">
        <f aca="false">IF(AND(E1290&gt;=Scenario!$B$11,E1290&lt;Scenario!$B$12),1,0)</f>
        <v>1</v>
      </c>
      <c r="M1290" s="9" t="n">
        <f aca="false">IF(AND(L1290=1,ISNUMBER(F1290)),MAX(0,F1290-E1290)/60,"")</f>
        <v>45.3333333333333</v>
      </c>
      <c r="N1290" s="9" t="n">
        <f aca="false">IF(AND(L1290=1,ISNUMBER(G1290)),MAX(0,G1290-E1290)/60,"")</f>
        <v>42.5666666666667</v>
      </c>
      <c r="O1290" s="9" t="n">
        <f aca="false">IF(ISNUMBER(H1290),IF(AND(H1290&gt;=Scenario!$B$11,H1290&lt;Scenario!$B$12),1,0),0)</f>
        <v>1</v>
      </c>
      <c r="P1290" s="9" t="n">
        <f aca="false">IF(O1290=1,MAX(0,H1290-E1290)/60,"")</f>
        <v>85</v>
      </c>
      <c r="Q1290" s="9" t="n">
        <f aca="false">INDEX(Scenario!$B$18:$B$20,MATCH(B1290,Scenario!$A$18:$A$20,0))</f>
        <v>60</v>
      </c>
      <c r="R1290" s="9" t="n">
        <f aca="false">INDEX(Scenario!$C$18:$C$20,MATCH(B1290,Scenario!$A$18:$A$20,0))</f>
        <v>1440</v>
      </c>
      <c r="S1290" s="9" t="n">
        <f aca="false">IF(ISNUMBER(M1290),IF(M1290&lt;=Q1290,1,0),"")</f>
        <v>1</v>
      </c>
      <c r="T1290" s="9" t="n">
        <f aca="false">IF(ISNUMBER(P1290),IF(P1290&lt;=R1290,1,0),"")</f>
        <v>1</v>
      </c>
      <c r="U1290" s="9" t="n">
        <f aca="false">IF(E1290&gt;Scenario!$B$14,0,IF(OR(AND(ISNUMBER(H1290),H1290&lt;=Scenario!$B$14),AND(ISNUMBER(I1290),I1290&lt;=Scenario!$B$14)),0,1))</f>
        <v>0</v>
      </c>
      <c r="V1290" s="9" t="n">
        <f aca="false">IF(AND(U1290=1,(Scenario!$B$14-E1290)/60&gt;R1290),1,0)</f>
        <v>0</v>
      </c>
      <c r="W1290" s="9" t="n">
        <f aca="false">IF(OR(C1290=Scenario!$B$22,C1290=Scenario!$C$22),1,0)</f>
        <v>0</v>
      </c>
      <c r="X1290" s="9" t="n">
        <f aca="false">IF(ISNUMBER(I1290),1,0)</f>
        <v>0</v>
      </c>
      <c r="Y1290" s="9" t="n">
        <f aca="false">MOD(INT(E1290/86400)+3,7)</f>
        <v>1</v>
      </c>
      <c r="Z1290" s="9" t="n">
        <f aca="false">MOD(INT(E1290/3600),24)</f>
        <v>15</v>
      </c>
      <c r="AA1290" s="6" t="s">
        <v>2825</v>
      </c>
    </row>
    <row r="1291" customFormat="false" ht="15" hidden="false" customHeight="false" outlineLevel="0" collapsed="false">
      <c r="A1291" s="6" t="s">
        <v>2826</v>
      </c>
      <c r="B1291" s="6" t="s">
        <v>43</v>
      </c>
      <c r="C1291" s="6" t="s">
        <v>47</v>
      </c>
      <c r="D1291" s="6" t="s">
        <v>171</v>
      </c>
      <c r="E1291" s="6" t="n">
        <v>1785856827</v>
      </c>
      <c r="I1291" s="6" t="n">
        <v>1785859307</v>
      </c>
      <c r="J1291" s="6" t="n">
        <v>0</v>
      </c>
      <c r="K1291" s="6" t="n">
        <v>0</v>
      </c>
      <c r="L1291" s="9" t="n">
        <f aca="false">IF(AND(E1291&gt;=Scenario!$B$11,E1291&lt;Scenario!$B$12),1,0)</f>
        <v>1</v>
      </c>
      <c r="M1291" s="0" t="str">
        <f aca="false">IF(AND(L1291=1,ISNUMBER(F1291)),MAX(0,F1291-E1291)/60,"")</f>
        <v/>
      </c>
      <c r="N1291" s="0" t="str">
        <f aca="false">IF(AND(L1291=1,ISNUMBER(G1291)),MAX(0,G1291-E1291)/60,"")</f>
        <v/>
      </c>
      <c r="O1291" s="9" t="n">
        <f aca="false">IF(ISNUMBER(H1291),IF(AND(H1291&gt;=Scenario!$B$11,H1291&lt;Scenario!$B$12),1,0),0)</f>
        <v>0</v>
      </c>
      <c r="P1291" s="0" t="str">
        <f aca="false">IF(O1291=1,MAX(0,H1291-E1291)/60,"")</f>
        <v/>
      </c>
      <c r="Q1291" s="9" t="n">
        <f aca="false">INDEX(Scenario!$B$18:$B$20,MATCH(B1291,Scenario!$A$18:$A$20,0))</f>
        <v>60</v>
      </c>
      <c r="R1291" s="9" t="n">
        <f aca="false">INDEX(Scenario!$C$18:$C$20,MATCH(B1291,Scenario!$A$18:$A$20,0))</f>
        <v>1440</v>
      </c>
      <c r="S1291" s="0" t="str">
        <f aca="false">IF(ISNUMBER(M1291),IF(M1291&lt;=Q1291,1,0),"")</f>
        <v/>
      </c>
      <c r="T1291" s="0" t="str">
        <f aca="false">IF(ISNUMBER(P1291),IF(P1291&lt;=R1291,1,0),"")</f>
        <v/>
      </c>
      <c r="U1291" s="9" t="n">
        <f aca="false">IF(E1291&gt;Scenario!$B$14,0,IF(OR(AND(ISNUMBER(H1291),H1291&lt;=Scenario!$B$14),AND(ISNUMBER(I1291),I1291&lt;=Scenario!$B$14)),0,1))</f>
        <v>0</v>
      </c>
      <c r="V1291" s="9" t="n">
        <f aca="false">IF(AND(U1291=1,(Scenario!$B$14-E1291)/60&gt;R1291),1,0)</f>
        <v>0</v>
      </c>
      <c r="W1291" s="9" t="n">
        <f aca="false">IF(OR(C1291=Scenario!$B$22,C1291=Scenario!$C$22),1,0)</f>
        <v>1</v>
      </c>
      <c r="X1291" s="9" t="n">
        <f aca="false">IF(ISNUMBER(I1291),1,0)</f>
        <v>1</v>
      </c>
      <c r="Y1291" s="9" t="n">
        <f aca="false">MOD(INT(E1291/86400)+3,7)</f>
        <v>1</v>
      </c>
      <c r="Z1291" s="9" t="n">
        <f aca="false">MOD(INT(E1291/3600),24)</f>
        <v>15</v>
      </c>
      <c r="AA1291" s="6" t="s">
        <v>2827</v>
      </c>
    </row>
    <row r="1292" customFormat="false" ht="15" hidden="false" customHeight="false" outlineLevel="0" collapsed="false">
      <c r="A1292" s="6" t="s">
        <v>2828</v>
      </c>
      <c r="B1292" s="6" t="s">
        <v>44</v>
      </c>
      <c r="C1292" s="6" t="s">
        <v>46</v>
      </c>
      <c r="D1292" s="6" t="s">
        <v>170</v>
      </c>
      <c r="E1292" s="6" t="n">
        <v>1785857737</v>
      </c>
      <c r="F1292" s="6" t="n">
        <v>1785860047</v>
      </c>
      <c r="G1292" s="6" t="n">
        <v>1785859851</v>
      </c>
      <c r="H1292" s="6" t="n">
        <v>1785861564</v>
      </c>
      <c r="J1292" s="6" t="n">
        <v>0</v>
      </c>
      <c r="K1292" s="6" t="n">
        <v>0</v>
      </c>
      <c r="L1292" s="9" t="n">
        <f aca="false">IF(AND(E1292&gt;=Scenario!$B$11,E1292&lt;Scenario!$B$12),1,0)</f>
        <v>1</v>
      </c>
      <c r="M1292" s="9" t="n">
        <f aca="false">IF(AND(L1292=1,ISNUMBER(F1292)),MAX(0,F1292-E1292)/60,"")</f>
        <v>38.5</v>
      </c>
      <c r="N1292" s="9" t="n">
        <f aca="false">IF(AND(L1292=1,ISNUMBER(G1292)),MAX(0,G1292-E1292)/60,"")</f>
        <v>35.2333333333333</v>
      </c>
      <c r="O1292" s="9" t="n">
        <f aca="false">IF(ISNUMBER(H1292),IF(AND(H1292&gt;=Scenario!$B$11,H1292&lt;Scenario!$B$12),1,0),0)</f>
        <v>1</v>
      </c>
      <c r="P1292" s="9" t="n">
        <f aca="false">IF(O1292=1,MAX(0,H1292-E1292)/60,"")</f>
        <v>63.7833333333333</v>
      </c>
      <c r="Q1292" s="9" t="n">
        <f aca="false">INDEX(Scenario!$B$18:$B$20,MATCH(B1292,Scenario!$A$18:$A$20,0))</f>
        <v>240</v>
      </c>
      <c r="R1292" s="9" t="n">
        <f aca="false">INDEX(Scenario!$C$18:$C$20,MATCH(B1292,Scenario!$A$18:$A$20,0))</f>
        <v>4320</v>
      </c>
      <c r="S1292" s="9" t="n">
        <f aca="false">IF(ISNUMBER(M1292),IF(M1292&lt;=Q1292,1,0),"")</f>
        <v>1</v>
      </c>
      <c r="T1292" s="9" t="n">
        <f aca="false">IF(ISNUMBER(P1292),IF(P1292&lt;=R1292,1,0),"")</f>
        <v>1</v>
      </c>
      <c r="U1292" s="9" t="n">
        <f aca="false">IF(E1292&gt;Scenario!$B$14,0,IF(OR(AND(ISNUMBER(H1292),H1292&lt;=Scenario!$B$14),AND(ISNUMBER(I1292),I1292&lt;=Scenario!$B$14)),0,1))</f>
        <v>0</v>
      </c>
      <c r="V1292" s="9" t="n">
        <f aca="false">IF(AND(U1292=1,(Scenario!$B$14-E1292)/60&gt;R1292),1,0)</f>
        <v>0</v>
      </c>
      <c r="W1292" s="9" t="n">
        <f aca="false">IF(OR(C1292=Scenario!$B$22,C1292=Scenario!$C$22),1,0)</f>
        <v>1</v>
      </c>
      <c r="X1292" s="9" t="n">
        <f aca="false">IF(ISNUMBER(I1292),1,0)</f>
        <v>0</v>
      </c>
      <c r="Y1292" s="9" t="n">
        <f aca="false">MOD(INT(E1292/86400)+3,7)</f>
        <v>1</v>
      </c>
      <c r="Z1292" s="9" t="n">
        <f aca="false">MOD(INT(E1292/3600),24)</f>
        <v>15</v>
      </c>
      <c r="AA1292" s="6" t="s">
        <v>2829</v>
      </c>
    </row>
    <row r="1293" customFormat="false" ht="15" hidden="false" customHeight="false" outlineLevel="0" collapsed="false">
      <c r="A1293" s="6" t="s">
        <v>2830</v>
      </c>
      <c r="B1293" s="6" t="s">
        <v>43</v>
      </c>
      <c r="C1293" s="6" t="s">
        <v>249</v>
      </c>
      <c r="D1293" s="6" t="s">
        <v>170</v>
      </c>
      <c r="E1293" s="6" t="n">
        <v>1785858473</v>
      </c>
      <c r="F1293" s="6" t="n">
        <v>1785859393</v>
      </c>
      <c r="G1293" s="6" t="n">
        <v>1785859230</v>
      </c>
      <c r="H1293" s="6" t="n">
        <v>1785863190</v>
      </c>
      <c r="J1293" s="6" t="n">
        <v>0</v>
      </c>
      <c r="K1293" s="6" t="n">
        <v>0</v>
      </c>
      <c r="L1293" s="9" t="n">
        <f aca="false">IF(AND(E1293&gt;=Scenario!$B$11,E1293&lt;Scenario!$B$12),1,0)</f>
        <v>1</v>
      </c>
      <c r="M1293" s="9" t="n">
        <f aca="false">IF(AND(L1293=1,ISNUMBER(F1293)),MAX(0,F1293-E1293)/60,"")</f>
        <v>15.3333333333333</v>
      </c>
      <c r="N1293" s="9" t="n">
        <f aca="false">IF(AND(L1293=1,ISNUMBER(G1293)),MAX(0,G1293-E1293)/60,"")</f>
        <v>12.6166666666667</v>
      </c>
      <c r="O1293" s="9" t="n">
        <f aca="false">IF(ISNUMBER(H1293),IF(AND(H1293&gt;=Scenario!$B$11,H1293&lt;Scenario!$B$12),1,0),0)</f>
        <v>1</v>
      </c>
      <c r="P1293" s="9" t="n">
        <f aca="false">IF(O1293=1,MAX(0,H1293-E1293)/60,"")</f>
        <v>78.6166666666667</v>
      </c>
      <c r="Q1293" s="9" t="n">
        <f aca="false">INDEX(Scenario!$B$18:$B$20,MATCH(B1293,Scenario!$A$18:$A$20,0))</f>
        <v>60</v>
      </c>
      <c r="R1293" s="9" t="n">
        <f aca="false">INDEX(Scenario!$C$18:$C$20,MATCH(B1293,Scenario!$A$18:$A$20,0))</f>
        <v>1440</v>
      </c>
      <c r="S1293" s="9" t="n">
        <f aca="false">IF(ISNUMBER(M1293),IF(M1293&lt;=Q1293,1,0),"")</f>
        <v>1</v>
      </c>
      <c r="T1293" s="9" t="n">
        <f aca="false">IF(ISNUMBER(P1293),IF(P1293&lt;=R1293,1,0),"")</f>
        <v>1</v>
      </c>
      <c r="U1293" s="9" t="n">
        <f aca="false">IF(E1293&gt;Scenario!$B$14,0,IF(OR(AND(ISNUMBER(H1293),H1293&lt;=Scenario!$B$14),AND(ISNUMBER(I1293),I1293&lt;=Scenario!$B$14)),0,1))</f>
        <v>0</v>
      </c>
      <c r="V1293" s="9" t="n">
        <f aca="false">IF(AND(U1293=1,(Scenario!$B$14-E1293)/60&gt;R1293),1,0)</f>
        <v>0</v>
      </c>
      <c r="W1293" s="9" t="n">
        <f aca="false">IF(OR(C1293=Scenario!$B$22,C1293=Scenario!$C$22),1,0)</f>
        <v>0</v>
      </c>
      <c r="X1293" s="9" t="n">
        <f aca="false">IF(ISNUMBER(I1293),1,0)</f>
        <v>0</v>
      </c>
      <c r="Y1293" s="9" t="n">
        <f aca="false">MOD(INT(E1293/86400)+3,7)</f>
        <v>1</v>
      </c>
      <c r="Z1293" s="9" t="n">
        <f aca="false">MOD(INT(E1293/3600),24)</f>
        <v>15</v>
      </c>
      <c r="AA1293" s="6" t="s">
        <v>2831</v>
      </c>
    </row>
    <row r="1294" customFormat="false" ht="15" hidden="false" customHeight="false" outlineLevel="0" collapsed="false">
      <c r="A1294" s="6" t="s">
        <v>2832</v>
      </c>
      <c r="B1294" s="6" t="s">
        <v>44</v>
      </c>
      <c r="C1294" s="6" t="s">
        <v>46</v>
      </c>
      <c r="D1294" s="6" t="s">
        <v>171</v>
      </c>
      <c r="E1294" s="6" t="n">
        <v>1785860520</v>
      </c>
      <c r="I1294" s="6" t="n">
        <v>1785860888</v>
      </c>
      <c r="J1294" s="6" t="n">
        <v>0</v>
      </c>
      <c r="K1294" s="6" t="n">
        <v>0</v>
      </c>
      <c r="L1294" s="9" t="n">
        <f aca="false">IF(AND(E1294&gt;=Scenario!$B$11,E1294&lt;Scenario!$B$12),1,0)</f>
        <v>1</v>
      </c>
      <c r="M1294" s="0" t="str">
        <f aca="false">IF(AND(L1294=1,ISNUMBER(F1294)),MAX(0,F1294-E1294)/60,"")</f>
        <v/>
      </c>
      <c r="N1294" s="0" t="str">
        <f aca="false">IF(AND(L1294=1,ISNUMBER(G1294)),MAX(0,G1294-E1294)/60,"")</f>
        <v/>
      </c>
      <c r="O1294" s="9" t="n">
        <f aca="false">IF(ISNUMBER(H1294),IF(AND(H1294&gt;=Scenario!$B$11,H1294&lt;Scenario!$B$12),1,0),0)</f>
        <v>0</v>
      </c>
      <c r="P1294" s="0" t="str">
        <f aca="false">IF(O1294=1,MAX(0,H1294-E1294)/60,"")</f>
        <v/>
      </c>
      <c r="Q1294" s="9" t="n">
        <f aca="false">INDEX(Scenario!$B$18:$B$20,MATCH(B1294,Scenario!$A$18:$A$20,0))</f>
        <v>240</v>
      </c>
      <c r="R1294" s="9" t="n">
        <f aca="false">INDEX(Scenario!$C$18:$C$20,MATCH(B1294,Scenario!$A$18:$A$20,0))</f>
        <v>4320</v>
      </c>
      <c r="S1294" s="0" t="str">
        <f aca="false">IF(ISNUMBER(M1294),IF(M1294&lt;=Q1294,1,0),"")</f>
        <v/>
      </c>
      <c r="T1294" s="0" t="str">
        <f aca="false">IF(ISNUMBER(P1294),IF(P1294&lt;=R1294,1,0),"")</f>
        <v/>
      </c>
      <c r="U1294" s="9" t="n">
        <f aca="false">IF(E1294&gt;Scenario!$B$14,0,IF(OR(AND(ISNUMBER(H1294),H1294&lt;=Scenario!$B$14),AND(ISNUMBER(I1294),I1294&lt;=Scenario!$B$14)),0,1))</f>
        <v>0</v>
      </c>
      <c r="V1294" s="9" t="n">
        <f aca="false">IF(AND(U1294=1,(Scenario!$B$14-E1294)/60&gt;R1294),1,0)</f>
        <v>0</v>
      </c>
      <c r="W1294" s="9" t="n">
        <f aca="false">IF(OR(C1294=Scenario!$B$22,C1294=Scenario!$C$22),1,0)</f>
        <v>1</v>
      </c>
      <c r="X1294" s="9" t="n">
        <f aca="false">IF(ISNUMBER(I1294),1,0)</f>
        <v>1</v>
      </c>
      <c r="Y1294" s="9" t="n">
        <f aca="false">MOD(INT(E1294/86400)+3,7)</f>
        <v>1</v>
      </c>
      <c r="Z1294" s="9" t="n">
        <f aca="false">MOD(INT(E1294/3600),24)</f>
        <v>16</v>
      </c>
      <c r="AA1294" s="6" t="s">
        <v>2833</v>
      </c>
    </row>
    <row r="1295" customFormat="false" ht="15" hidden="false" customHeight="false" outlineLevel="0" collapsed="false">
      <c r="A1295" s="6" t="s">
        <v>2834</v>
      </c>
      <c r="B1295" s="6" t="s">
        <v>44</v>
      </c>
      <c r="C1295" s="6" t="s">
        <v>46</v>
      </c>
      <c r="D1295" s="6" t="s">
        <v>172</v>
      </c>
      <c r="E1295" s="6" t="n">
        <v>1785860842</v>
      </c>
      <c r="F1295" s="6" t="n">
        <v>1785863177</v>
      </c>
      <c r="G1295" s="6" t="n">
        <v>1785863005</v>
      </c>
      <c r="H1295" s="6" t="n">
        <v>1785866843</v>
      </c>
      <c r="J1295" s="6" t="n">
        <v>0</v>
      </c>
      <c r="K1295" s="6" t="n">
        <v>0</v>
      </c>
      <c r="L1295" s="9" t="n">
        <f aca="false">IF(AND(E1295&gt;=Scenario!$B$11,E1295&lt;Scenario!$B$12),1,0)</f>
        <v>1</v>
      </c>
      <c r="M1295" s="9" t="n">
        <f aca="false">IF(AND(L1295=1,ISNUMBER(F1295)),MAX(0,F1295-E1295)/60,"")</f>
        <v>38.9166666666667</v>
      </c>
      <c r="N1295" s="9" t="n">
        <f aca="false">IF(AND(L1295=1,ISNUMBER(G1295)),MAX(0,G1295-E1295)/60,"")</f>
        <v>36.05</v>
      </c>
      <c r="O1295" s="9" t="n">
        <f aca="false">IF(ISNUMBER(H1295),IF(AND(H1295&gt;=Scenario!$B$11,H1295&lt;Scenario!$B$12),1,0),0)</f>
        <v>1</v>
      </c>
      <c r="P1295" s="9" t="n">
        <f aca="false">IF(O1295=1,MAX(0,H1295-E1295)/60,"")</f>
        <v>100.016666666667</v>
      </c>
      <c r="Q1295" s="9" t="n">
        <f aca="false">INDEX(Scenario!$B$18:$B$20,MATCH(B1295,Scenario!$A$18:$A$20,0))</f>
        <v>240</v>
      </c>
      <c r="R1295" s="9" t="n">
        <f aca="false">INDEX(Scenario!$C$18:$C$20,MATCH(B1295,Scenario!$A$18:$A$20,0))</f>
        <v>4320</v>
      </c>
      <c r="S1295" s="9" t="n">
        <f aca="false">IF(ISNUMBER(M1295),IF(M1295&lt;=Q1295,1,0),"")</f>
        <v>1</v>
      </c>
      <c r="T1295" s="9" t="n">
        <f aca="false">IF(ISNUMBER(P1295),IF(P1295&lt;=R1295,1,0),"")</f>
        <v>1</v>
      </c>
      <c r="U1295" s="9" t="n">
        <f aca="false">IF(E1295&gt;Scenario!$B$14,0,IF(OR(AND(ISNUMBER(H1295),H1295&lt;=Scenario!$B$14),AND(ISNUMBER(I1295),I1295&lt;=Scenario!$B$14)),0,1))</f>
        <v>0</v>
      </c>
      <c r="V1295" s="9" t="n">
        <f aca="false">IF(AND(U1295=1,(Scenario!$B$14-E1295)/60&gt;R1295),1,0)</f>
        <v>0</v>
      </c>
      <c r="W1295" s="9" t="n">
        <f aca="false">IF(OR(C1295=Scenario!$B$22,C1295=Scenario!$C$22),1,0)</f>
        <v>1</v>
      </c>
      <c r="X1295" s="9" t="n">
        <f aca="false">IF(ISNUMBER(I1295),1,0)</f>
        <v>0</v>
      </c>
      <c r="Y1295" s="9" t="n">
        <f aca="false">MOD(INT(E1295/86400)+3,7)</f>
        <v>1</v>
      </c>
      <c r="Z1295" s="9" t="n">
        <f aca="false">MOD(INT(E1295/3600),24)</f>
        <v>16</v>
      </c>
      <c r="AA1295" s="6" t="s">
        <v>2835</v>
      </c>
    </row>
    <row r="1296" customFormat="false" ht="15" hidden="false" customHeight="false" outlineLevel="0" collapsed="false">
      <c r="A1296" s="6" t="s">
        <v>2836</v>
      </c>
      <c r="B1296" s="6" t="s">
        <v>43</v>
      </c>
      <c r="C1296" s="6" t="s">
        <v>249</v>
      </c>
      <c r="D1296" s="6" t="s">
        <v>172</v>
      </c>
      <c r="E1296" s="6" t="n">
        <v>1785861016</v>
      </c>
      <c r="F1296" s="6" t="n">
        <v>1785863494</v>
      </c>
      <c r="G1296" s="6" t="n">
        <v>1785863383</v>
      </c>
      <c r="H1296" s="6" t="n">
        <v>1785871717</v>
      </c>
      <c r="J1296" s="6" t="n">
        <v>0</v>
      </c>
      <c r="K1296" s="6" t="n">
        <v>0</v>
      </c>
      <c r="L1296" s="9" t="n">
        <f aca="false">IF(AND(E1296&gt;=Scenario!$B$11,E1296&lt;Scenario!$B$12),1,0)</f>
        <v>1</v>
      </c>
      <c r="M1296" s="9" t="n">
        <f aca="false">IF(AND(L1296=1,ISNUMBER(F1296)),MAX(0,F1296-E1296)/60,"")</f>
        <v>41.3</v>
      </c>
      <c r="N1296" s="9" t="n">
        <f aca="false">IF(AND(L1296=1,ISNUMBER(G1296)),MAX(0,G1296-E1296)/60,"")</f>
        <v>39.45</v>
      </c>
      <c r="O1296" s="9" t="n">
        <f aca="false">IF(ISNUMBER(H1296),IF(AND(H1296&gt;=Scenario!$B$11,H1296&lt;Scenario!$B$12),1,0),0)</f>
        <v>1</v>
      </c>
      <c r="P1296" s="9" t="n">
        <f aca="false">IF(O1296=1,MAX(0,H1296-E1296)/60,"")</f>
        <v>178.35</v>
      </c>
      <c r="Q1296" s="9" t="n">
        <f aca="false">INDEX(Scenario!$B$18:$B$20,MATCH(B1296,Scenario!$A$18:$A$20,0))</f>
        <v>60</v>
      </c>
      <c r="R1296" s="9" t="n">
        <f aca="false">INDEX(Scenario!$C$18:$C$20,MATCH(B1296,Scenario!$A$18:$A$20,0))</f>
        <v>1440</v>
      </c>
      <c r="S1296" s="9" t="n">
        <f aca="false">IF(ISNUMBER(M1296),IF(M1296&lt;=Q1296,1,0),"")</f>
        <v>1</v>
      </c>
      <c r="T1296" s="9" t="n">
        <f aca="false">IF(ISNUMBER(P1296),IF(P1296&lt;=R1296,1,0),"")</f>
        <v>1</v>
      </c>
      <c r="U1296" s="9" t="n">
        <f aca="false">IF(E1296&gt;Scenario!$B$14,0,IF(OR(AND(ISNUMBER(H1296),H1296&lt;=Scenario!$B$14),AND(ISNUMBER(I1296),I1296&lt;=Scenario!$B$14)),0,1))</f>
        <v>0</v>
      </c>
      <c r="V1296" s="9" t="n">
        <f aca="false">IF(AND(U1296=1,(Scenario!$B$14-E1296)/60&gt;R1296),1,0)</f>
        <v>0</v>
      </c>
      <c r="W1296" s="9" t="n">
        <f aca="false">IF(OR(C1296=Scenario!$B$22,C1296=Scenario!$C$22),1,0)</f>
        <v>0</v>
      </c>
      <c r="X1296" s="9" t="n">
        <f aca="false">IF(ISNUMBER(I1296),1,0)</f>
        <v>0</v>
      </c>
      <c r="Y1296" s="9" t="n">
        <f aca="false">MOD(INT(E1296/86400)+3,7)</f>
        <v>1</v>
      </c>
      <c r="Z1296" s="9" t="n">
        <f aca="false">MOD(INT(E1296/3600),24)</f>
        <v>16</v>
      </c>
      <c r="AA1296" s="6" t="s">
        <v>2837</v>
      </c>
    </row>
    <row r="1297" customFormat="false" ht="15" hidden="false" customHeight="false" outlineLevel="0" collapsed="false">
      <c r="A1297" s="6" t="s">
        <v>2838</v>
      </c>
      <c r="B1297" s="6" t="s">
        <v>44</v>
      </c>
      <c r="C1297" s="6" t="s">
        <v>288</v>
      </c>
      <c r="D1297" s="6" t="s">
        <v>172</v>
      </c>
      <c r="E1297" s="6" t="n">
        <v>1785861660</v>
      </c>
      <c r="F1297" s="6" t="n">
        <v>1785864689</v>
      </c>
      <c r="G1297" s="6" t="n">
        <v>1785864539</v>
      </c>
      <c r="H1297" s="6" t="n">
        <v>1785868310</v>
      </c>
      <c r="J1297" s="6" t="n">
        <v>0</v>
      </c>
      <c r="K1297" s="6" t="n">
        <v>0</v>
      </c>
      <c r="L1297" s="9" t="n">
        <f aca="false">IF(AND(E1297&gt;=Scenario!$B$11,E1297&lt;Scenario!$B$12),1,0)</f>
        <v>1</v>
      </c>
      <c r="M1297" s="9" t="n">
        <f aca="false">IF(AND(L1297=1,ISNUMBER(F1297)),MAX(0,F1297-E1297)/60,"")</f>
        <v>50.4833333333333</v>
      </c>
      <c r="N1297" s="9" t="n">
        <f aca="false">IF(AND(L1297=1,ISNUMBER(G1297)),MAX(0,G1297-E1297)/60,"")</f>
        <v>47.9833333333333</v>
      </c>
      <c r="O1297" s="9" t="n">
        <f aca="false">IF(ISNUMBER(H1297),IF(AND(H1297&gt;=Scenario!$B$11,H1297&lt;Scenario!$B$12),1,0),0)</f>
        <v>1</v>
      </c>
      <c r="P1297" s="9" t="n">
        <f aca="false">IF(O1297=1,MAX(0,H1297-E1297)/60,"")</f>
        <v>110.833333333333</v>
      </c>
      <c r="Q1297" s="9" t="n">
        <f aca="false">INDEX(Scenario!$B$18:$B$20,MATCH(B1297,Scenario!$A$18:$A$20,0))</f>
        <v>240</v>
      </c>
      <c r="R1297" s="9" t="n">
        <f aca="false">INDEX(Scenario!$C$18:$C$20,MATCH(B1297,Scenario!$A$18:$A$20,0))</f>
        <v>4320</v>
      </c>
      <c r="S1297" s="9" t="n">
        <f aca="false">IF(ISNUMBER(M1297),IF(M1297&lt;=Q1297,1,0),"")</f>
        <v>1</v>
      </c>
      <c r="T1297" s="9" t="n">
        <f aca="false">IF(ISNUMBER(P1297),IF(P1297&lt;=R1297,1,0),"")</f>
        <v>1</v>
      </c>
      <c r="U1297" s="9" t="n">
        <f aca="false">IF(E1297&gt;Scenario!$B$14,0,IF(OR(AND(ISNUMBER(H1297),H1297&lt;=Scenario!$B$14),AND(ISNUMBER(I1297),I1297&lt;=Scenario!$B$14)),0,1))</f>
        <v>0</v>
      </c>
      <c r="V1297" s="9" t="n">
        <f aca="false">IF(AND(U1297=1,(Scenario!$B$14-E1297)/60&gt;R1297),1,0)</f>
        <v>0</v>
      </c>
      <c r="W1297" s="9" t="n">
        <f aca="false">IF(OR(C1297=Scenario!$B$22,C1297=Scenario!$C$22),1,0)</f>
        <v>0</v>
      </c>
      <c r="X1297" s="9" t="n">
        <f aca="false">IF(ISNUMBER(I1297),1,0)</f>
        <v>0</v>
      </c>
      <c r="Y1297" s="9" t="n">
        <f aca="false">MOD(INT(E1297/86400)+3,7)</f>
        <v>1</v>
      </c>
      <c r="Z1297" s="9" t="n">
        <f aca="false">MOD(INT(E1297/3600),24)</f>
        <v>16</v>
      </c>
      <c r="AA1297" s="6" t="s">
        <v>2839</v>
      </c>
    </row>
    <row r="1298" customFormat="false" ht="15" hidden="false" customHeight="false" outlineLevel="0" collapsed="false">
      <c r="A1298" s="6" t="s">
        <v>2840</v>
      </c>
      <c r="B1298" s="6" t="s">
        <v>43</v>
      </c>
      <c r="C1298" s="6" t="s">
        <v>249</v>
      </c>
      <c r="D1298" s="6" t="s">
        <v>170</v>
      </c>
      <c r="E1298" s="6" t="n">
        <v>1785861680</v>
      </c>
      <c r="F1298" s="6" t="n">
        <v>1785861889</v>
      </c>
      <c r="G1298" s="6" t="n">
        <v>1785861704</v>
      </c>
      <c r="H1298" s="6" t="n">
        <v>1785970996</v>
      </c>
      <c r="J1298" s="6" t="n">
        <v>1</v>
      </c>
      <c r="K1298" s="6" t="n">
        <v>0</v>
      </c>
      <c r="L1298" s="9" t="n">
        <f aca="false">IF(AND(E1298&gt;=Scenario!$B$11,E1298&lt;Scenario!$B$12),1,0)</f>
        <v>1</v>
      </c>
      <c r="M1298" s="9" t="n">
        <f aca="false">IF(AND(L1298=1,ISNUMBER(F1298)),MAX(0,F1298-E1298)/60,"")</f>
        <v>3.48333333333333</v>
      </c>
      <c r="N1298" s="9" t="n">
        <f aca="false">IF(AND(L1298=1,ISNUMBER(G1298)),MAX(0,G1298-E1298)/60,"")</f>
        <v>0.4</v>
      </c>
      <c r="O1298" s="9" t="n">
        <f aca="false">IF(ISNUMBER(H1298),IF(AND(H1298&gt;=Scenario!$B$11,H1298&lt;Scenario!$B$12),1,0),0)</f>
        <v>1</v>
      </c>
      <c r="P1298" s="9" t="n">
        <f aca="false">IF(O1298=1,MAX(0,H1298-E1298)/60,"")</f>
        <v>1821.93333333333</v>
      </c>
      <c r="Q1298" s="9" t="n">
        <f aca="false">INDEX(Scenario!$B$18:$B$20,MATCH(B1298,Scenario!$A$18:$A$20,0))</f>
        <v>60</v>
      </c>
      <c r="R1298" s="9" t="n">
        <f aca="false">INDEX(Scenario!$C$18:$C$20,MATCH(B1298,Scenario!$A$18:$A$20,0))</f>
        <v>1440</v>
      </c>
      <c r="S1298" s="9" t="n">
        <f aca="false">IF(ISNUMBER(M1298),IF(M1298&lt;=Q1298,1,0),"")</f>
        <v>1</v>
      </c>
      <c r="T1298" s="9" t="n">
        <f aca="false">IF(ISNUMBER(P1298),IF(P1298&lt;=R1298,1,0),"")</f>
        <v>0</v>
      </c>
      <c r="U1298" s="9" t="n">
        <f aca="false">IF(E1298&gt;Scenario!$B$14,0,IF(OR(AND(ISNUMBER(H1298),H1298&lt;=Scenario!$B$14),AND(ISNUMBER(I1298),I1298&lt;=Scenario!$B$14)),0,1))</f>
        <v>0</v>
      </c>
      <c r="V1298" s="9" t="n">
        <f aca="false">IF(AND(U1298=1,(Scenario!$B$14-E1298)/60&gt;R1298),1,0)</f>
        <v>0</v>
      </c>
      <c r="W1298" s="9" t="n">
        <f aca="false">IF(OR(C1298=Scenario!$B$22,C1298=Scenario!$C$22),1,0)</f>
        <v>0</v>
      </c>
      <c r="X1298" s="9" t="n">
        <f aca="false">IF(ISNUMBER(I1298),1,0)</f>
        <v>0</v>
      </c>
      <c r="Y1298" s="9" t="n">
        <f aca="false">MOD(INT(E1298/86400)+3,7)</f>
        <v>1</v>
      </c>
      <c r="Z1298" s="9" t="n">
        <f aca="false">MOD(INT(E1298/3600),24)</f>
        <v>16</v>
      </c>
      <c r="AA1298" s="6" t="s">
        <v>2841</v>
      </c>
    </row>
    <row r="1299" customFormat="false" ht="15" hidden="false" customHeight="false" outlineLevel="0" collapsed="false">
      <c r="A1299" s="6" t="s">
        <v>2842</v>
      </c>
      <c r="B1299" s="6" t="s">
        <v>44</v>
      </c>
      <c r="C1299" s="6" t="s">
        <v>249</v>
      </c>
      <c r="D1299" s="6" t="s">
        <v>170</v>
      </c>
      <c r="E1299" s="6" t="n">
        <v>1785862793</v>
      </c>
      <c r="F1299" s="6" t="n">
        <v>1785862947</v>
      </c>
      <c r="G1299" s="6" t="n">
        <v>1785862841</v>
      </c>
      <c r="H1299" s="6" t="n">
        <v>1785867696</v>
      </c>
      <c r="J1299" s="6" t="n">
        <v>0</v>
      </c>
      <c r="K1299" s="6" t="n">
        <v>0</v>
      </c>
      <c r="L1299" s="9" t="n">
        <f aca="false">IF(AND(E1299&gt;=Scenario!$B$11,E1299&lt;Scenario!$B$12),1,0)</f>
        <v>1</v>
      </c>
      <c r="M1299" s="9" t="n">
        <f aca="false">IF(AND(L1299=1,ISNUMBER(F1299)),MAX(0,F1299-E1299)/60,"")</f>
        <v>2.56666666666667</v>
      </c>
      <c r="N1299" s="9" t="n">
        <f aca="false">IF(AND(L1299=1,ISNUMBER(G1299)),MAX(0,G1299-E1299)/60,"")</f>
        <v>0.8</v>
      </c>
      <c r="O1299" s="9" t="n">
        <f aca="false">IF(ISNUMBER(H1299),IF(AND(H1299&gt;=Scenario!$B$11,H1299&lt;Scenario!$B$12),1,0),0)</f>
        <v>1</v>
      </c>
      <c r="P1299" s="9" t="n">
        <f aca="false">IF(O1299=1,MAX(0,H1299-E1299)/60,"")</f>
        <v>81.7166666666667</v>
      </c>
      <c r="Q1299" s="9" t="n">
        <f aca="false">INDEX(Scenario!$B$18:$B$20,MATCH(B1299,Scenario!$A$18:$A$20,0))</f>
        <v>240</v>
      </c>
      <c r="R1299" s="9" t="n">
        <f aca="false">INDEX(Scenario!$C$18:$C$20,MATCH(B1299,Scenario!$A$18:$A$20,0))</f>
        <v>4320</v>
      </c>
      <c r="S1299" s="9" t="n">
        <f aca="false">IF(ISNUMBER(M1299),IF(M1299&lt;=Q1299,1,0),"")</f>
        <v>1</v>
      </c>
      <c r="T1299" s="9" t="n">
        <f aca="false">IF(ISNUMBER(P1299),IF(P1299&lt;=R1299,1,0),"")</f>
        <v>1</v>
      </c>
      <c r="U1299" s="9" t="n">
        <f aca="false">IF(E1299&gt;Scenario!$B$14,0,IF(OR(AND(ISNUMBER(H1299),H1299&lt;=Scenario!$B$14),AND(ISNUMBER(I1299),I1299&lt;=Scenario!$B$14)),0,1))</f>
        <v>0</v>
      </c>
      <c r="V1299" s="9" t="n">
        <f aca="false">IF(AND(U1299=1,(Scenario!$B$14-E1299)/60&gt;R1299),1,0)</f>
        <v>0</v>
      </c>
      <c r="W1299" s="9" t="n">
        <f aca="false">IF(OR(C1299=Scenario!$B$22,C1299=Scenario!$C$22),1,0)</f>
        <v>0</v>
      </c>
      <c r="X1299" s="9" t="n">
        <f aca="false">IF(ISNUMBER(I1299),1,0)</f>
        <v>0</v>
      </c>
      <c r="Y1299" s="9" t="n">
        <f aca="false">MOD(INT(E1299/86400)+3,7)</f>
        <v>1</v>
      </c>
      <c r="Z1299" s="9" t="n">
        <f aca="false">MOD(INT(E1299/3600),24)</f>
        <v>16</v>
      </c>
      <c r="AA1299" s="6" t="s">
        <v>2843</v>
      </c>
    </row>
    <row r="1300" customFormat="false" ht="15" hidden="false" customHeight="false" outlineLevel="0" collapsed="false">
      <c r="A1300" s="6" t="s">
        <v>2844</v>
      </c>
      <c r="B1300" s="6" t="s">
        <v>44</v>
      </c>
      <c r="C1300" s="6" t="s">
        <v>249</v>
      </c>
      <c r="D1300" s="6" t="s">
        <v>170</v>
      </c>
      <c r="E1300" s="6" t="n">
        <v>1785863468</v>
      </c>
      <c r="F1300" s="6" t="n">
        <v>1785864282</v>
      </c>
      <c r="G1300" s="6" t="n">
        <v>1785864067</v>
      </c>
      <c r="H1300" s="6" t="n">
        <v>1785865915</v>
      </c>
      <c r="J1300" s="6" t="n">
        <v>0</v>
      </c>
      <c r="K1300" s="6" t="n">
        <v>0</v>
      </c>
      <c r="L1300" s="9" t="n">
        <f aca="false">IF(AND(E1300&gt;=Scenario!$B$11,E1300&lt;Scenario!$B$12),1,0)</f>
        <v>1</v>
      </c>
      <c r="M1300" s="9" t="n">
        <f aca="false">IF(AND(L1300=1,ISNUMBER(F1300)),MAX(0,F1300-E1300)/60,"")</f>
        <v>13.5666666666667</v>
      </c>
      <c r="N1300" s="9" t="n">
        <f aca="false">IF(AND(L1300=1,ISNUMBER(G1300)),MAX(0,G1300-E1300)/60,"")</f>
        <v>9.98333333333333</v>
      </c>
      <c r="O1300" s="9" t="n">
        <f aca="false">IF(ISNUMBER(H1300),IF(AND(H1300&gt;=Scenario!$B$11,H1300&lt;Scenario!$B$12),1,0),0)</f>
        <v>1</v>
      </c>
      <c r="P1300" s="9" t="n">
        <f aca="false">IF(O1300=1,MAX(0,H1300-E1300)/60,"")</f>
        <v>40.7833333333333</v>
      </c>
      <c r="Q1300" s="9" t="n">
        <f aca="false">INDEX(Scenario!$B$18:$B$20,MATCH(B1300,Scenario!$A$18:$A$20,0))</f>
        <v>240</v>
      </c>
      <c r="R1300" s="9" t="n">
        <f aca="false">INDEX(Scenario!$C$18:$C$20,MATCH(B1300,Scenario!$A$18:$A$20,0))</f>
        <v>4320</v>
      </c>
      <c r="S1300" s="9" t="n">
        <f aca="false">IF(ISNUMBER(M1300),IF(M1300&lt;=Q1300,1,0),"")</f>
        <v>1</v>
      </c>
      <c r="T1300" s="9" t="n">
        <f aca="false">IF(ISNUMBER(P1300),IF(P1300&lt;=R1300,1,0),"")</f>
        <v>1</v>
      </c>
      <c r="U1300" s="9" t="n">
        <f aca="false">IF(E1300&gt;Scenario!$B$14,0,IF(OR(AND(ISNUMBER(H1300),H1300&lt;=Scenario!$B$14),AND(ISNUMBER(I1300),I1300&lt;=Scenario!$B$14)),0,1))</f>
        <v>0</v>
      </c>
      <c r="V1300" s="9" t="n">
        <f aca="false">IF(AND(U1300=1,(Scenario!$B$14-E1300)/60&gt;R1300),1,0)</f>
        <v>0</v>
      </c>
      <c r="W1300" s="9" t="n">
        <f aca="false">IF(OR(C1300=Scenario!$B$22,C1300=Scenario!$C$22),1,0)</f>
        <v>0</v>
      </c>
      <c r="X1300" s="9" t="n">
        <f aca="false">IF(ISNUMBER(I1300),1,0)</f>
        <v>0</v>
      </c>
      <c r="Y1300" s="9" t="n">
        <f aca="false">MOD(INT(E1300/86400)+3,7)</f>
        <v>1</v>
      </c>
      <c r="Z1300" s="9" t="n">
        <f aca="false">MOD(INT(E1300/3600),24)</f>
        <v>17</v>
      </c>
      <c r="AA1300" s="6" t="s">
        <v>2845</v>
      </c>
    </row>
    <row r="1301" customFormat="false" ht="15" hidden="false" customHeight="false" outlineLevel="0" collapsed="false">
      <c r="A1301" s="6" t="s">
        <v>2846</v>
      </c>
      <c r="B1301" s="6" t="s">
        <v>43</v>
      </c>
      <c r="C1301" s="6" t="s">
        <v>249</v>
      </c>
      <c r="D1301" s="6" t="s">
        <v>172</v>
      </c>
      <c r="E1301" s="6" t="n">
        <v>1785863705</v>
      </c>
      <c r="F1301" s="6" t="n">
        <v>1785866156</v>
      </c>
      <c r="G1301" s="6" t="n">
        <v>1785866047</v>
      </c>
      <c r="H1301" s="6" t="n">
        <v>1785868138</v>
      </c>
      <c r="J1301" s="6" t="n">
        <v>0</v>
      </c>
      <c r="K1301" s="6" t="n">
        <v>0</v>
      </c>
      <c r="L1301" s="9" t="n">
        <f aca="false">IF(AND(E1301&gt;=Scenario!$B$11,E1301&lt;Scenario!$B$12),1,0)</f>
        <v>1</v>
      </c>
      <c r="M1301" s="9" t="n">
        <f aca="false">IF(AND(L1301=1,ISNUMBER(F1301)),MAX(0,F1301-E1301)/60,"")</f>
        <v>40.85</v>
      </c>
      <c r="N1301" s="9" t="n">
        <f aca="false">IF(AND(L1301=1,ISNUMBER(G1301)),MAX(0,G1301-E1301)/60,"")</f>
        <v>39.0333333333333</v>
      </c>
      <c r="O1301" s="9" t="n">
        <f aca="false">IF(ISNUMBER(H1301),IF(AND(H1301&gt;=Scenario!$B$11,H1301&lt;Scenario!$B$12),1,0),0)</f>
        <v>1</v>
      </c>
      <c r="P1301" s="9" t="n">
        <f aca="false">IF(O1301=1,MAX(0,H1301-E1301)/60,"")</f>
        <v>73.8833333333333</v>
      </c>
      <c r="Q1301" s="9" t="n">
        <f aca="false">INDEX(Scenario!$B$18:$B$20,MATCH(B1301,Scenario!$A$18:$A$20,0))</f>
        <v>60</v>
      </c>
      <c r="R1301" s="9" t="n">
        <f aca="false">INDEX(Scenario!$C$18:$C$20,MATCH(B1301,Scenario!$A$18:$A$20,0))</f>
        <v>1440</v>
      </c>
      <c r="S1301" s="9" t="n">
        <f aca="false">IF(ISNUMBER(M1301),IF(M1301&lt;=Q1301,1,0),"")</f>
        <v>1</v>
      </c>
      <c r="T1301" s="9" t="n">
        <f aca="false">IF(ISNUMBER(P1301),IF(P1301&lt;=R1301,1,0),"")</f>
        <v>1</v>
      </c>
      <c r="U1301" s="9" t="n">
        <f aca="false">IF(E1301&gt;Scenario!$B$14,0,IF(OR(AND(ISNUMBER(H1301),H1301&lt;=Scenario!$B$14),AND(ISNUMBER(I1301),I1301&lt;=Scenario!$B$14)),0,1))</f>
        <v>0</v>
      </c>
      <c r="V1301" s="9" t="n">
        <f aca="false">IF(AND(U1301=1,(Scenario!$B$14-E1301)/60&gt;R1301),1,0)</f>
        <v>0</v>
      </c>
      <c r="W1301" s="9" t="n">
        <f aca="false">IF(OR(C1301=Scenario!$B$22,C1301=Scenario!$C$22),1,0)</f>
        <v>0</v>
      </c>
      <c r="X1301" s="9" t="n">
        <f aca="false">IF(ISNUMBER(I1301),1,0)</f>
        <v>0</v>
      </c>
      <c r="Y1301" s="9" t="n">
        <f aca="false">MOD(INT(E1301/86400)+3,7)</f>
        <v>1</v>
      </c>
      <c r="Z1301" s="9" t="n">
        <f aca="false">MOD(INT(E1301/3600),24)</f>
        <v>17</v>
      </c>
      <c r="AA1301" s="6" t="s">
        <v>2847</v>
      </c>
    </row>
    <row r="1302" customFormat="false" ht="15" hidden="false" customHeight="false" outlineLevel="0" collapsed="false">
      <c r="A1302" s="6" t="s">
        <v>2848</v>
      </c>
      <c r="B1302" s="6" t="s">
        <v>43</v>
      </c>
      <c r="C1302" s="6" t="s">
        <v>46</v>
      </c>
      <c r="D1302" s="6" t="s">
        <v>170</v>
      </c>
      <c r="E1302" s="6" t="n">
        <v>1785864454</v>
      </c>
      <c r="F1302" s="6" t="n">
        <v>1785866064</v>
      </c>
      <c r="G1302" s="6" t="n">
        <v>1785865933</v>
      </c>
      <c r="H1302" s="6" t="n">
        <v>1785870048</v>
      </c>
      <c r="J1302" s="6" t="n">
        <v>0</v>
      </c>
      <c r="K1302" s="6" t="n">
        <v>0</v>
      </c>
      <c r="L1302" s="9" t="n">
        <f aca="false">IF(AND(E1302&gt;=Scenario!$B$11,E1302&lt;Scenario!$B$12),1,0)</f>
        <v>1</v>
      </c>
      <c r="M1302" s="9" t="n">
        <f aca="false">IF(AND(L1302=1,ISNUMBER(F1302)),MAX(0,F1302-E1302)/60,"")</f>
        <v>26.8333333333333</v>
      </c>
      <c r="N1302" s="9" t="n">
        <f aca="false">IF(AND(L1302=1,ISNUMBER(G1302)),MAX(0,G1302-E1302)/60,"")</f>
        <v>24.65</v>
      </c>
      <c r="O1302" s="9" t="n">
        <f aca="false">IF(ISNUMBER(H1302),IF(AND(H1302&gt;=Scenario!$B$11,H1302&lt;Scenario!$B$12),1,0),0)</f>
        <v>1</v>
      </c>
      <c r="P1302" s="9" t="n">
        <f aca="false">IF(O1302=1,MAX(0,H1302-E1302)/60,"")</f>
        <v>93.2333333333333</v>
      </c>
      <c r="Q1302" s="9" t="n">
        <f aca="false">INDEX(Scenario!$B$18:$B$20,MATCH(B1302,Scenario!$A$18:$A$20,0))</f>
        <v>60</v>
      </c>
      <c r="R1302" s="9" t="n">
        <f aca="false">INDEX(Scenario!$C$18:$C$20,MATCH(B1302,Scenario!$A$18:$A$20,0))</f>
        <v>1440</v>
      </c>
      <c r="S1302" s="9" t="n">
        <f aca="false">IF(ISNUMBER(M1302),IF(M1302&lt;=Q1302,1,0),"")</f>
        <v>1</v>
      </c>
      <c r="T1302" s="9" t="n">
        <f aca="false">IF(ISNUMBER(P1302),IF(P1302&lt;=R1302,1,0),"")</f>
        <v>1</v>
      </c>
      <c r="U1302" s="9" t="n">
        <f aca="false">IF(E1302&gt;Scenario!$B$14,0,IF(OR(AND(ISNUMBER(H1302),H1302&lt;=Scenario!$B$14),AND(ISNUMBER(I1302),I1302&lt;=Scenario!$B$14)),0,1))</f>
        <v>0</v>
      </c>
      <c r="V1302" s="9" t="n">
        <f aca="false">IF(AND(U1302=1,(Scenario!$B$14-E1302)/60&gt;R1302),1,0)</f>
        <v>0</v>
      </c>
      <c r="W1302" s="9" t="n">
        <f aca="false">IF(OR(C1302=Scenario!$B$22,C1302=Scenario!$C$22),1,0)</f>
        <v>1</v>
      </c>
      <c r="X1302" s="9" t="n">
        <f aca="false">IF(ISNUMBER(I1302),1,0)</f>
        <v>0</v>
      </c>
      <c r="Y1302" s="9" t="n">
        <f aca="false">MOD(INT(E1302/86400)+3,7)</f>
        <v>1</v>
      </c>
      <c r="Z1302" s="9" t="n">
        <f aca="false">MOD(INT(E1302/3600),24)</f>
        <v>17</v>
      </c>
      <c r="AA1302" s="6" t="s">
        <v>2849</v>
      </c>
    </row>
    <row r="1303" customFormat="false" ht="15" hidden="false" customHeight="false" outlineLevel="0" collapsed="false">
      <c r="A1303" s="6" t="s">
        <v>2850</v>
      </c>
      <c r="B1303" s="6" t="s">
        <v>43</v>
      </c>
      <c r="C1303" s="6" t="s">
        <v>249</v>
      </c>
      <c r="D1303" s="6" t="s">
        <v>171</v>
      </c>
      <c r="E1303" s="6" t="n">
        <v>1785866247</v>
      </c>
      <c r="F1303" s="6" t="n">
        <v>1785866426</v>
      </c>
      <c r="G1303" s="6" t="n">
        <v>1785866289</v>
      </c>
      <c r="H1303" s="6" t="n">
        <v>1785923363</v>
      </c>
      <c r="J1303" s="6" t="n">
        <v>1</v>
      </c>
      <c r="K1303" s="6" t="n">
        <v>0</v>
      </c>
      <c r="L1303" s="9" t="n">
        <f aca="false">IF(AND(E1303&gt;=Scenario!$B$11,E1303&lt;Scenario!$B$12),1,0)</f>
        <v>1</v>
      </c>
      <c r="M1303" s="9" t="n">
        <f aca="false">IF(AND(L1303=1,ISNUMBER(F1303)),MAX(0,F1303-E1303)/60,"")</f>
        <v>2.98333333333333</v>
      </c>
      <c r="N1303" s="9" t="n">
        <f aca="false">IF(AND(L1303=1,ISNUMBER(G1303)),MAX(0,G1303-E1303)/60,"")</f>
        <v>0.7</v>
      </c>
      <c r="O1303" s="9" t="n">
        <f aca="false">IF(ISNUMBER(H1303),IF(AND(H1303&gt;=Scenario!$B$11,H1303&lt;Scenario!$B$12),1,0),0)</f>
        <v>1</v>
      </c>
      <c r="P1303" s="9" t="n">
        <f aca="false">IF(O1303=1,MAX(0,H1303-E1303)/60,"")</f>
        <v>951.933333333333</v>
      </c>
      <c r="Q1303" s="9" t="n">
        <f aca="false">INDEX(Scenario!$B$18:$B$20,MATCH(B1303,Scenario!$A$18:$A$20,0))</f>
        <v>60</v>
      </c>
      <c r="R1303" s="9" t="n">
        <f aca="false">INDEX(Scenario!$C$18:$C$20,MATCH(B1303,Scenario!$A$18:$A$20,0))</f>
        <v>1440</v>
      </c>
      <c r="S1303" s="9" t="n">
        <f aca="false">IF(ISNUMBER(M1303),IF(M1303&lt;=Q1303,1,0),"")</f>
        <v>1</v>
      </c>
      <c r="T1303" s="9" t="n">
        <f aca="false">IF(ISNUMBER(P1303),IF(P1303&lt;=R1303,1,0),"")</f>
        <v>1</v>
      </c>
      <c r="U1303" s="9" t="n">
        <f aca="false">IF(E1303&gt;Scenario!$B$14,0,IF(OR(AND(ISNUMBER(H1303),H1303&lt;=Scenario!$B$14),AND(ISNUMBER(I1303),I1303&lt;=Scenario!$B$14)),0,1))</f>
        <v>0</v>
      </c>
      <c r="V1303" s="9" t="n">
        <f aca="false">IF(AND(U1303=1,(Scenario!$B$14-E1303)/60&gt;R1303),1,0)</f>
        <v>0</v>
      </c>
      <c r="W1303" s="9" t="n">
        <f aca="false">IF(OR(C1303=Scenario!$B$22,C1303=Scenario!$C$22),1,0)</f>
        <v>0</v>
      </c>
      <c r="X1303" s="9" t="n">
        <f aca="false">IF(ISNUMBER(I1303),1,0)</f>
        <v>0</v>
      </c>
      <c r="Y1303" s="9" t="n">
        <f aca="false">MOD(INT(E1303/86400)+3,7)</f>
        <v>1</v>
      </c>
      <c r="Z1303" s="9" t="n">
        <f aca="false">MOD(INT(E1303/3600),24)</f>
        <v>17</v>
      </c>
      <c r="AA1303" s="6" t="s">
        <v>2851</v>
      </c>
    </row>
    <row r="1304" customFormat="false" ht="15" hidden="false" customHeight="false" outlineLevel="0" collapsed="false">
      <c r="A1304" s="6" t="s">
        <v>2852</v>
      </c>
      <c r="B1304" s="6" t="s">
        <v>43</v>
      </c>
      <c r="C1304" s="6" t="s">
        <v>46</v>
      </c>
      <c r="D1304" s="6" t="s">
        <v>172</v>
      </c>
      <c r="E1304" s="6" t="n">
        <v>1785867619</v>
      </c>
      <c r="F1304" s="6" t="n">
        <v>1785867850</v>
      </c>
      <c r="G1304" s="6" t="n">
        <v>1785867629</v>
      </c>
      <c r="H1304" s="6" t="n">
        <v>1785871217</v>
      </c>
      <c r="J1304" s="6" t="n">
        <v>0</v>
      </c>
      <c r="K1304" s="6" t="n">
        <v>0</v>
      </c>
      <c r="L1304" s="9" t="n">
        <f aca="false">IF(AND(E1304&gt;=Scenario!$B$11,E1304&lt;Scenario!$B$12),1,0)</f>
        <v>1</v>
      </c>
      <c r="M1304" s="9" t="n">
        <f aca="false">IF(AND(L1304=1,ISNUMBER(F1304)),MAX(0,F1304-E1304)/60,"")</f>
        <v>3.85</v>
      </c>
      <c r="N1304" s="9" t="n">
        <f aca="false">IF(AND(L1304=1,ISNUMBER(G1304)),MAX(0,G1304-E1304)/60,"")</f>
        <v>0.166666666666667</v>
      </c>
      <c r="O1304" s="9" t="n">
        <f aca="false">IF(ISNUMBER(H1304),IF(AND(H1304&gt;=Scenario!$B$11,H1304&lt;Scenario!$B$12),1,0),0)</f>
        <v>1</v>
      </c>
      <c r="P1304" s="9" t="n">
        <f aca="false">IF(O1304=1,MAX(0,H1304-E1304)/60,"")</f>
        <v>59.9666666666667</v>
      </c>
      <c r="Q1304" s="9" t="n">
        <f aca="false">INDEX(Scenario!$B$18:$B$20,MATCH(B1304,Scenario!$A$18:$A$20,0))</f>
        <v>60</v>
      </c>
      <c r="R1304" s="9" t="n">
        <f aca="false">INDEX(Scenario!$C$18:$C$20,MATCH(B1304,Scenario!$A$18:$A$20,0))</f>
        <v>1440</v>
      </c>
      <c r="S1304" s="9" t="n">
        <f aca="false">IF(ISNUMBER(M1304),IF(M1304&lt;=Q1304,1,0),"")</f>
        <v>1</v>
      </c>
      <c r="T1304" s="9" t="n">
        <f aca="false">IF(ISNUMBER(P1304),IF(P1304&lt;=R1304,1,0),"")</f>
        <v>1</v>
      </c>
      <c r="U1304" s="9" t="n">
        <f aca="false">IF(E1304&gt;Scenario!$B$14,0,IF(OR(AND(ISNUMBER(H1304),H1304&lt;=Scenario!$B$14),AND(ISNUMBER(I1304),I1304&lt;=Scenario!$B$14)),0,1))</f>
        <v>0</v>
      </c>
      <c r="V1304" s="9" t="n">
        <f aca="false">IF(AND(U1304=1,(Scenario!$B$14-E1304)/60&gt;R1304),1,0)</f>
        <v>0</v>
      </c>
      <c r="W1304" s="9" t="n">
        <f aca="false">IF(OR(C1304=Scenario!$B$22,C1304=Scenario!$C$22),1,0)</f>
        <v>1</v>
      </c>
      <c r="X1304" s="9" t="n">
        <f aca="false">IF(ISNUMBER(I1304),1,0)</f>
        <v>0</v>
      </c>
      <c r="Y1304" s="9" t="n">
        <f aca="false">MOD(INT(E1304/86400)+3,7)</f>
        <v>1</v>
      </c>
      <c r="Z1304" s="9" t="n">
        <f aca="false">MOD(INT(E1304/3600),24)</f>
        <v>18</v>
      </c>
      <c r="AA1304" s="6" t="s">
        <v>2853</v>
      </c>
    </row>
    <row r="1305" customFormat="false" ht="15" hidden="false" customHeight="false" outlineLevel="0" collapsed="false">
      <c r="A1305" s="6" t="s">
        <v>2854</v>
      </c>
      <c r="B1305" s="6" t="s">
        <v>43</v>
      </c>
      <c r="C1305" s="6" t="s">
        <v>46</v>
      </c>
      <c r="D1305" s="6" t="s">
        <v>171</v>
      </c>
      <c r="E1305" s="6" t="n">
        <v>1785868091</v>
      </c>
      <c r="F1305" s="6" t="n">
        <v>1785868249</v>
      </c>
      <c r="G1305" s="6" t="n">
        <v>1785868135</v>
      </c>
      <c r="H1305" s="6" t="n">
        <v>1785880357</v>
      </c>
      <c r="J1305" s="6" t="n">
        <v>0</v>
      </c>
      <c r="K1305" s="6" t="n">
        <v>1</v>
      </c>
      <c r="L1305" s="9" t="n">
        <f aca="false">IF(AND(E1305&gt;=Scenario!$B$11,E1305&lt;Scenario!$B$12),1,0)</f>
        <v>1</v>
      </c>
      <c r="M1305" s="9" t="n">
        <f aca="false">IF(AND(L1305=1,ISNUMBER(F1305)),MAX(0,F1305-E1305)/60,"")</f>
        <v>2.63333333333333</v>
      </c>
      <c r="N1305" s="9" t="n">
        <f aca="false">IF(AND(L1305=1,ISNUMBER(G1305)),MAX(0,G1305-E1305)/60,"")</f>
        <v>0.733333333333333</v>
      </c>
      <c r="O1305" s="9" t="n">
        <f aca="false">IF(ISNUMBER(H1305),IF(AND(H1305&gt;=Scenario!$B$11,H1305&lt;Scenario!$B$12),1,0),0)</f>
        <v>1</v>
      </c>
      <c r="P1305" s="9" t="n">
        <f aca="false">IF(O1305=1,MAX(0,H1305-E1305)/60,"")</f>
        <v>204.433333333333</v>
      </c>
      <c r="Q1305" s="9" t="n">
        <f aca="false">INDEX(Scenario!$B$18:$B$20,MATCH(B1305,Scenario!$A$18:$A$20,0))</f>
        <v>60</v>
      </c>
      <c r="R1305" s="9" t="n">
        <f aca="false">INDEX(Scenario!$C$18:$C$20,MATCH(B1305,Scenario!$A$18:$A$20,0))</f>
        <v>1440</v>
      </c>
      <c r="S1305" s="9" t="n">
        <f aca="false">IF(ISNUMBER(M1305),IF(M1305&lt;=Q1305,1,0),"")</f>
        <v>1</v>
      </c>
      <c r="T1305" s="9" t="n">
        <f aca="false">IF(ISNUMBER(P1305),IF(P1305&lt;=R1305,1,0),"")</f>
        <v>1</v>
      </c>
      <c r="U1305" s="9" t="n">
        <f aca="false">IF(E1305&gt;Scenario!$B$14,0,IF(OR(AND(ISNUMBER(H1305),H1305&lt;=Scenario!$B$14),AND(ISNUMBER(I1305),I1305&lt;=Scenario!$B$14)),0,1))</f>
        <v>0</v>
      </c>
      <c r="V1305" s="9" t="n">
        <f aca="false">IF(AND(U1305=1,(Scenario!$B$14-E1305)/60&gt;R1305),1,0)</f>
        <v>0</v>
      </c>
      <c r="W1305" s="9" t="n">
        <f aca="false">IF(OR(C1305=Scenario!$B$22,C1305=Scenario!$C$22),1,0)</f>
        <v>1</v>
      </c>
      <c r="X1305" s="9" t="n">
        <f aca="false">IF(ISNUMBER(I1305),1,0)</f>
        <v>0</v>
      </c>
      <c r="Y1305" s="9" t="n">
        <f aca="false">MOD(INT(E1305/86400)+3,7)</f>
        <v>1</v>
      </c>
      <c r="Z1305" s="9" t="n">
        <f aca="false">MOD(INT(E1305/3600),24)</f>
        <v>18</v>
      </c>
      <c r="AA1305" s="6" t="s">
        <v>2855</v>
      </c>
    </row>
    <row r="1306" customFormat="false" ht="15" hidden="false" customHeight="false" outlineLevel="0" collapsed="false">
      <c r="A1306" s="6" t="s">
        <v>2856</v>
      </c>
      <c r="B1306" s="6" t="s">
        <v>44</v>
      </c>
      <c r="C1306" s="6" t="s">
        <v>46</v>
      </c>
      <c r="D1306" s="6" t="s">
        <v>170</v>
      </c>
      <c r="E1306" s="6" t="n">
        <v>1785869288</v>
      </c>
      <c r="F1306" s="6" t="n">
        <v>1785869460</v>
      </c>
      <c r="G1306" s="6" t="n">
        <v>1785869313</v>
      </c>
      <c r="H1306" s="6" t="n">
        <v>1785871271</v>
      </c>
      <c r="J1306" s="6" t="n">
        <v>0</v>
      </c>
      <c r="K1306" s="6" t="n">
        <v>0</v>
      </c>
      <c r="L1306" s="9" t="n">
        <f aca="false">IF(AND(E1306&gt;=Scenario!$B$11,E1306&lt;Scenario!$B$12),1,0)</f>
        <v>1</v>
      </c>
      <c r="M1306" s="9" t="n">
        <f aca="false">IF(AND(L1306=1,ISNUMBER(F1306)),MAX(0,F1306-E1306)/60,"")</f>
        <v>2.86666666666667</v>
      </c>
      <c r="N1306" s="9" t="n">
        <f aca="false">IF(AND(L1306=1,ISNUMBER(G1306)),MAX(0,G1306-E1306)/60,"")</f>
        <v>0.416666666666667</v>
      </c>
      <c r="O1306" s="9" t="n">
        <f aca="false">IF(ISNUMBER(H1306),IF(AND(H1306&gt;=Scenario!$B$11,H1306&lt;Scenario!$B$12),1,0),0)</f>
        <v>1</v>
      </c>
      <c r="P1306" s="9" t="n">
        <f aca="false">IF(O1306=1,MAX(0,H1306-E1306)/60,"")</f>
        <v>33.05</v>
      </c>
      <c r="Q1306" s="9" t="n">
        <f aca="false">INDEX(Scenario!$B$18:$B$20,MATCH(B1306,Scenario!$A$18:$A$20,0))</f>
        <v>240</v>
      </c>
      <c r="R1306" s="9" t="n">
        <f aca="false">INDEX(Scenario!$C$18:$C$20,MATCH(B1306,Scenario!$A$18:$A$20,0))</f>
        <v>4320</v>
      </c>
      <c r="S1306" s="9" t="n">
        <f aca="false">IF(ISNUMBER(M1306),IF(M1306&lt;=Q1306,1,0),"")</f>
        <v>1</v>
      </c>
      <c r="T1306" s="9" t="n">
        <f aca="false">IF(ISNUMBER(P1306),IF(P1306&lt;=R1306,1,0),"")</f>
        <v>1</v>
      </c>
      <c r="U1306" s="9" t="n">
        <f aca="false">IF(E1306&gt;Scenario!$B$14,0,IF(OR(AND(ISNUMBER(H1306),H1306&lt;=Scenario!$B$14),AND(ISNUMBER(I1306),I1306&lt;=Scenario!$B$14)),0,1))</f>
        <v>0</v>
      </c>
      <c r="V1306" s="9" t="n">
        <f aca="false">IF(AND(U1306=1,(Scenario!$B$14-E1306)/60&gt;R1306),1,0)</f>
        <v>0</v>
      </c>
      <c r="W1306" s="9" t="n">
        <f aca="false">IF(OR(C1306=Scenario!$B$22,C1306=Scenario!$C$22),1,0)</f>
        <v>1</v>
      </c>
      <c r="X1306" s="9" t="n">
        <f aca="false">IF(ISNUMBER(I1306),1,0)</f>
        <v>0</v>
      </c>
      <c r="Y1306" s="9" t="n">
        <f aca="false">MOD(INT(E1306/86400)+3,7)</f>
        <v>1</v>
      </c>
      <c r="Z1306" s="9" t="n">
        <f aca="false">MOD(INT(E1306/3600),24)</f>
        <v>18</v>
      </c>
      <c r="AA1306" s="6" t="s">
        <v>2857</v>
      </c>
    </row>
    <row r="1307" customFormat="false" ht="15" hidden="false" customHeight="false" outlineLevel="0" collapsed="false">
      <c r="A1307" s="6" t="s">
        <v>2858</v>
      </c>
      <c r="B1307" s="6" t="s">
        <v>42</v>
      </c>
      <c r="C1307" s="6" t="s">
        <v>288</v>
      </c>
      <c r="D1307" s="6" t="s">
        <v>171</v>
      </c>
      <c r="E1307" s="6" t="n">
        <v>1785869463</v>
      </c>
      <c r="F1307" s="6" t="n">
        <v>1785871487</v>
      </c>
      <c r="G1307" s="6" t="n">
        <v>1785871263</v>
      </c>
      <c r="H1307" s="6" t="n">
        <v>1785873751</v>
      </c>
      <c r="J1307" s="6" t="n">
        <v>0</v>
      </c>
      <c r="K1307" s="6" t="n">
        <v>0</v>
      </c>
      <c r="L1307" s="9" t="n">
        <f aca="false">IF(AND(E1307&gt;=Scenario!$B$11,E1307&lt;Scenario!$B$12),1,0)</f>
        <v>1</v>
      </c>
      <c r="M1307" s="9" t="n">
        <f aca="false">IF(AND(L1307=1,ISNUMBER(F1307)),MAX(0,F1307-E1307)/60,"")</f>
        <v>33.7333333333333</v>
      </c>
      <c r="N1307" s="9" t="n">
        <f aca="false">IF(AND(L1307=1,ISNUMBER(G1307)),MAX(0,G1307-E1307)/60,"")</f>
        <v>30</v>
      </c>
      <c r="O1307" s="9" t="n">
        <f aca="false">IF(ISNUMBER(H1307),IF(AND(H1307&gt;=Scenario!$B$11,H1307&lt;Scenario!$B$12),1,0),0)</f>
        <v>1</v>
      </c>
      <c r="P1307" s="9" t="n">
        <f aca="false">IF(O1307=1,MAX(0,H1307-E1307)/60,"")</f>
        <v>71.4666666666667</v>
      </c>
      <c r="Q1307" s="9" t="n">
        <f aca="false">INDEX(Scenario!$B$18:$B$20,MATCH(B1307,Scenario!$A$18:$A$20,0))</f>
        <v>15</v>
      </c>
      <c r="R1307" s="9" t="n">
        <f aca="false">INDEX(Scenario!$C$18:$C$20,MATCH(B1307,Scenario!$A$18:$A$20,0))</f>
        <v>240</v>
      </c>
      <c r="S1307" s="9" t="n">
        <f aca="false">IF(ISNUMBER(M1307),IF(M1307&lt;=Q1307,1,0),"")</f>
        <v>0</v>
      </c>
      <c r="T1307" s="9" t="n">
        <f aca="false">IF(ISNUMBER(P1307),IF(P1307&lt;=R1307,1,0),"")</f>
        <v>1</v>
      </c>
      <c r="U1307" s="9" t="n">
        <f aca="false">IF(E1307&gt;Scenario!$B$14,0,IF(OR(AND(ISNUMBER(H1307),H1307&lt;=Scenario!$B$14),AND(ISNUMBER(I1307),I1307&lt;=Scenario!$B$14)),0,1))</f>
        <v>0</v>
      </c>
      <c r="V1307" s="9" t="n">
        <f aca="false">IF(AND(U1307=1,(Scenario!$B$14-E1307)/60&gt;R1307),1,0)</f>
        <v>0</v>
      </c>
      <c r="W1307" s="9" t="n">
        <f aca="false">IF(OR(C1307=Scenario!$B$22,C1307=Scenario!$C$22),1,0)</f>
        <v>0</v>
      </c>
      <c r="X1307" s="9" t="n">
        <f aca="false">IF(ISNUMBER(I1307),1,0)</f>
        <v>0</v>
      </c>
      <c r="Y1307" s="9" t="n">
        <f aca="false">MOD(INT(E1307/86400)+3,7)</f>
        <v>1</v>
      </c>
      <c r="Z1307" s="9" t="n">
        <f aca="false">MOD(INT(E1307/3600),24)</f>
        <v>18</v>
      </c>
      <c r="AA1307" s="6" t="s">
        <v>2859</v>
      </c>
    </row>
    <row r="1308" customFormat="false" ht="15" hidden="false" customHeight="false" outlineLevel="0" collapsed="false">
      <c r="A1308" s="6" t="s">
        <v>2860</v>
      </c>
      <c r="B1308" s="6" t="s">
        <v>44</v>
      </c>
      <c r="C1308" s="6" t="s">
        <v>249</v>
      </c>
      <c r="D1308" s="6" t="s">
        <v>170</v>
      </c>
      <c r="E1308" s="6" t="n">
        <v>1785869875</v>
      </c>
      <c r="F1308" s="6" t="n">
        <v>1785869968</v>
      </c>
      <c r="G1308" s="6" t="n">
        <v>1785869901</v>
      </c>
      <c r="H1308" s="6" t="n">
        <v>1785870551</v>
      </c>
      <c r="J1308" s="6" t="n">
        <v>0</v>
      </c>
      <c r="K1308" s="6" t="n">
        <v>0</v>
      </c>
      <c r="L1308" s="9" t="n">
        <f aca="false">IF(AND(E1308&gt;=Scenario!$B$11,E1308&lt;Scenario!$B$12),1,0)</f>
        <v>1</v>
      </c>
      <c r="M1308" s="9" t="n">
        <f aca="false">IF(AND(L1308=1,ISNUMBER(F1308)),MAX(0,F1308-E1308)/60,"")</f>
        <v>1.55</v>
      </c>
      <c r="N1308" s="9" t="n">
        <f aca="false">IF(AND(L1308=1,ISNUMBER(G1308)),MAX(0,G1308-E1308)/60,"")</f>
        <v>0.433333333333333</v>
      </c>
      <c r="O1308" s="9" t="n">
        <f aca="false">IF(ISNUMBER(H1308),IF(AND(H1308&gt;=Scenario!$B$11,H1308&lt;Scenario!$B$12),1,0),0)</f>
        <v>1</v>
      </c>
      <c r="P1308" s="9" t="n">
        <f aca="false">IF(O1308=1,MAX(0,H1308-E1308)/60,"")</f>
        <v>11.2666666666667</v>
      </c>
      <c r="Q1308" s="9" t="n">
        <f aca="false">INDEX(Scenario!$B$18:$B$20,MATCH(B1308,Scenario!$A$18:$A$20,0))</f>
        <v>240</v>
      </c>
      <c r="R1308" s="9" t="n">
        <f aca="false">INDEX(Scenario!$C$18:$C$20,MATCH(B1308,Scenario!$A$18:$A$20,0))</f>
        <v>4320</v>
      </c>
      <c r="S1308" s="9" t="n">
        <f aca="false">IF(ISNUMBER(M1308),IF(M1308&lt;=Q1308,1,0),"")</f>
        <v>1</v>
      </c>
      <c r="T1308" s="9" t="n">
        <f aca="false">IF(ISNUMBER(P1308),IF(P1308&lt;=R1308,1,0),"")</f>
        <v>1</v>
      </c>
      <c r="U1308" s="9" t="n">
        <f aca="false">IF(E1308&gt;Scenario!$B$14,0,IF(OR(AND(ISNUMBER(H1308),H1308&lt;=Scenario!$B$14),AND(ISNUMBER(I1308),I1308&lt;=Scenario!$B$14)),0,1))</f>
        <v>0</v>
      </c>
      <c r="V1308" s="9" t="n">
        <f aca="false">IF(AND(U1308=1,(Scenario!$B$14-E1308)/60&gt;R1308),1,0)</f>
        <v>0</v>
      </c>
      <c r="W1308" s="9" t="n">
        <f aca="false">IF(OR(C1308=Scenario!$B$22,C1308=Scenario!$C$22),1,0)</f>
        <v>0</v>
      </c>
      <c r="X1308" s="9" t="n">
        <f aca="false">IF(ISNUMBER(I1308),1,0)</f>
        <v>0</v>
      </c>
      <c r="Y1308" s="9" t="n">
        <f aca="false">MOD(INT(E1308/86400)+3,7)</f>
        <v>1</v>
      </c>
      <c r="Z1308" s="9" t="n">
        <f aca="false">MOD(INT(E1308/3600),24)</f>
        <v>18</v>
      </c>
      <c r="AA1308" s="6" t="s">
        <v>2861</v>
      </c>
    </row>
    <row r="1309" customFormat="false" ht="15" hidden="false" customHeight="false" outlineLevel="0" collapsed="false">
      <c r="A1309" s="6" t="s">
        <v>2862</v>
      </c>
      <c r="B1309" s="6" t="s">
        <v>44</v>
      </c>
      <c r="C1309" s="6" t="s">
        <v>249</v>
      </c>
      <c r="D1309" s="6" t="s">
        <v>170</v>
      </c>
      <c r="E1309" s="6" t="n">
        <v>1785872260</v>
      </c>
      <c r="F1309" s="6" t="n">
        <v>1785872435</v>
      </c>
      <c r="G1309" s="6" t="n">
        <v>1785872316</v>
      </c>
      <c r="H1309" s="6" t="n">
        <v>1785876667</v>
      </c>
      <c r="J1309" s="6" t="n">
        <v>0</v>
      </c>
      <c r="K1309" s="6" t="n">
        <v>0</v>
      </c>
      <c r="L1309" s="9" t="n">
        <f aca="false">IF(AND(E1309&gt;=Scenario!$B$11,E1309&lt;Scenario!$B$12),1,0)</f>
        <v>1</v>
      </c>
      <c r="M1309" s="9" t="n">
        <f aca="false">IF(AND(L1309=1,ISNUMBER(F1309)),MAX(0,F1309-E1309)/60,"")</f>
        <v>2.91666666666667</v>
      </c>
      <c r="N1309" s="9" t="n">
        <f aca="false">IF(AND(L1309=1,ISNUMBER(G1309)),MAX(0,G1309-E1309)/60,"")</f>
        <v>0.933333333333333</v>
      </c>
      <c r="O1309" s="9" t="n">
        <f aca="false">IF(ISNUMBER(H1309),IF(AND(H1309&gt;=Scenario!$B$11,H1309&lt;Scenario!$B$12),1,0),0)</f>
        <v>1</v>
      </c>
      <c r="P1309" s="9" t="n">
        <f aca="false">IF(O1309=1,MAX(0,H1309-E1309)/60,"")</f>
        <v>73.45</v>
      </c>
      <c r="Q1309" s="9" t="n">
        <f aca="false">INDEX(Scenario!$B$18:$B$20,MATCH(B1309,Scenario!$A$18:$A$20,0))</f>
        <v>240</v>
      </c>
      <c r="R1309" s="9" t="n">
        <f aca="false">INDEX(Scenario!$C$18:$C$20,MATCH(B1309,Scenario!$A$18:$A$20,0))</f>
        <v>4320</v>
      </c>
      <c r="S1309" s="9" t="n">
        <f aca="false">IF(ISNUMBER(M1309),IF(M1309&lt;=Q1309,1,0),"")</f>
        <v>1</v>
      </c>
      <c r="T1309" s="9" t="n">
        <f aca="false">IF(ISNUMBER(P1309),IF(P1309&lt;=R1309,1,0),"")</f>
        <v>1</v>
      </c>
      <c r="U1309" s="9" t="n">
        <f aca="false">IF(E1309&gt;Scenario!$B$14,0,IF(OR(AND(ISNUMBER(H1309),H1309&lt;=Scenario!$B$14),AND(ISNUMBER(I1309),I1309&lt;=Scenario!$B$14)),0,1))</f>
        <v>0</v>
      </c>
      <c r="V1309" s="9" t="n">
        <f aca="false">IF(AND(U1309=1,(Scenario!$B$14-E1309)/60&gt;R1309),1,0)</f>
        <v>0</v>
      </c>
      <c r="W1309" s="9" t="n">
        <f aca="false">IF(OR(C1309=Scenario!$B$22,C1309=Scenario!$C$22),1,0)</f>
        <v>0</v>
      </c>
      <c r="X1309" s="9" t="n">
        <f aca="false">IF(ISNUMBER(I1309),1,0)</f>
        <v>0</v>
      </c>
      <c r="Y1309" s="9" t="n">
        <f aca="false">MOD(INT(E1309/86400)+3,7)</f>
        <v>1</v>
      </c>
      <c r="Z1309" s="9" t="n">
        <f aca="false">MOD(INT(E1309/3600),24)</f>
        <v>19</v>
      </c>
      <c r="AA1309" s="6" t="s">
        <v>2863</v>
      </c>
    </row>
    <row r="1310" customFormat="false" ht="15" hidden="false" customHeight="false" outlineLevel="0" collapsed="false">
      <c r="A1310" s="6" t="s">
        <v>2864</v>
      </c>
      <c r="B1310" s="6" t="s">
        <v>43</v>
      </c>
      <c r="C1310" s="6" t="s">
        <v>288</v>
      </c>
      <c r="D1310" s="6" t="s">
        <v>171</v>
      </c>
      <c r="E1310" s="6" t="n">
        <v>1785872607</v>
      </c>
      <c r="F1310" s="6" t="n">
        <v>1785872779</v>
      </c>
      <c r="G1310" s="6" t="n">
        <v>1785872710</v>
      </c>
      <c r="H1310" s="6" t="n">
        <v>1785876264</v>
      </c>
      <c r="J1310" s="6" t="n">
        <v>0</v>
      </c>
      <c r="K1310" s="6" t="n">
        <v>0</v>
      </c>
      <c r="L1310" s="9" t="n">
        <f aca="false">IF(AND(E1310&gt;=Scenario!$B$11,E1310&lt;Scenario!$B$12),1,0)</f>
        <v>1</v>
      </c>
      <c r="M1310" s="9" t="n">
        <f aca="false">IF(AND(L1310=1,ISNUMBER(F1310)),MAX(0,F1310-E1310)/60,"")</f>
        <v>2.86666666666667</v>
      </c>
      <c r="N1310" s="9" t="n">
        <f aca="false">IF(AND(L1310=1,ISNUMBER(G1310)),MAX(0,G1310-E1310)/60,"")</f>
        <v>1.71666666666667</v>
      </c>
      <c r="O1310" s="9" t="n">
        <f aca="false">IF(ISNUMBER(H1310),IF(AND(H1310&gt;=Scenario!$B$11,H1310&lt;Scenario!$B$12),1,0),0)</f>
        <v>1</v>
      </c>
      <c r="P1310" s="9" t="n">
        <f aca="false">IF(O1310=1,MAX(0,H1310-E1310)/60,"")</f>
        <v>60.95</v>
      </c>
      <c r="Q1310" s="9" t="n">
        <f aca="false">INDEX(Scenario!$B$18:$B$20,MATCH(B1310,Scenario!$A$18:$A$20,0))</f>
        <v>60</v>
      </c>
      <c r="R1310" s="9" t="n">
        <f aca="false">INDEX(Scenario!$C$18:$C$20,MATCH(B1310,Scenario!$A$18:$A$20,0))</f>
        <v>1440</v>
      </c>
      <c r="S1310" s="9" t="n">
        <f aca="false">IF(ISNUMBER(M1310),IF(M1310&lt;=Q1310,1,0),"")</f>
        <v>1</v>
      </c>
      <c r="T1310" s="9" t="n">
        <f aca="false">IF(ISNUMBER(P1310),IF(P1310&lt;=R1310,1,0),"")</f>
        <v>1</v>
      </c>
      <c r="U1310" s="9" t="n">
        <f aca="false">IF(E1310&gt;Scenario!$B$14,0,IF(OR(AND(ISNUMBER(H1310),H1310&lt;=Scenario!$B$14),AND(ISNUMBER(I1310),I1310&lt;=Scenario!$B$14)),0,1))</f>
        <v>0</v>
      </c>
      <c r="V1310" s="9" t="n">
        <f aca="false">IF(AND(U1310=1,(Scenario!$B$14-E1310)/60&gt;R1310),1,0)</f>
        <v>0</v>
      </c>
      <c r="W1310" s="9" t="n">
        <f aca="false">IF(OR(C1310=Scenario!$B$22,C1310=Scenario!$C$22),1,0)</f>
        <v>0</v>
      </c>
      <c r="X1310" s="9" t="n">
        <f aca="false">IF(ISNUMBER(I1310),1,0)</f>
        <v>0</v>
      </c>
      <c r="Y1310" s="9" t="n">
        <f aca="false">MOD(INT(E1310/86400)+3,7)</f>
        <v>1</v>
      </c>
      <c r="Z1310" s="9" t="n">
        <f aca="false">MOD(INT(E1310/3600),24)</f>
        <v>19</v>
      </c>
      <c r="AA1310" s="6" t="s">
        <v>2865</v>
      </c>
    </row>
    <row r="1311" customFormat="false" ht="15" hidden="false" customHeight="false" outlineLevel="0" collapsed="false">
      <c r="A1311" s="6" t="s">
        <v>2866</v>
      </c>
      <c r="B1311" s="6" t="s">
        <v>43</v>
      </c>
      <c r="C1311" s="6" t="s">
        <v>47</v>
      </c>
      <c r="D1311" s="6" t="s">
        <v>171</v>
      </c>
      <c r="E1311" s="6" t="n">
        <v>1785875194</v>
      </c>
      <c r="F1311" s="6" t="n">
        <v>1785875367</v>
      </c>
      <c r="G1311" s="6" t="n">
        <v>1785875237</v>
      </c>
      <c r="H1311" s="6" t="n">
        <v>1785886611</v>
      </c>
      <c r="J1311" s="6" t="n">
        <v>0</v>
      </c>
      <c r="K1311" s="6" t="n">
        <v>0</v>
      </c>
      <c r="L1311" s="9" t="n">
        <f aca="false">IF(AND(E1311&gt;=Scenario!$B$11,E1311&lt;Scenario!$B$12),1,0)</f>
        <v>1</v>
      </c>
      <c r="M1311" s="9" t="n">
        <f aca="false">IF(AND(L1311=1,ISNUMBER(F1311)),MAX(0,F1311-E1311)/60,"")</f>
        <v>2.88333333333333</v>
      </c>
      <c r="N1311" s="9" t="n">
        <f aca="false">IF(AND(L1311=1,ISNUMBER(G1311)),MAX(0,G1311-E1311)/60,"")</f>
        <v>0.716666666666667</v>
      </c>
      <c r="O1311" s="9" t="n">
        <f aca="false">IF(ISNUMBER(H1311),IF(AND(H1311&gt;=Scenario!$B$11,H1311&lt;Scenario!$B$12),1,0),0)</f>
        <v>1</v>
      </c>
      <c r="P1311" s="9" t="n">
        <f aca="false">IF(O1311=1,MAX(0,H1311-E1311)/60,"")</f>
        <v>190.283333333333</v>
      </c>
      <c r="Q1311" s="9" t="n">
        <f aca="false">INDEX(Scenario!$B$18:$B$20,MATCH(B1311,Scenario!$A$18:$A$20,0))</f>
        <v>60</v>
      </c>
      <c r="R1311" s="9" t="n">
        <f aca="false">INDEX(Scenario!$C$18:$C$20,MATCH(B1311,Scenario!$A$18:$A$20,0))</f>
        <v>1440</v>
      </c>
      <c r="S1311" s="9" t="n">
        <f aca="false">IF(ISNUMBER(M1311),IF(M1311&lt;=Q1311,1,0),"")</f>
        <v>1</v>
      </c>
      <c r="T1311" s="9" t="n">
        <f aca="false">IF(ISNUMBER(P1311),IF(P1311&lt;=R1311,1,0),"")</f>
        <v>1</v>
      </c>
      <c r="U1311" s="9" t="n">
        <f aca="false">IF(E1311&gt;Scenario!$B$14,0,IF(OR(AND(ISNUMBER(H1311),H1311&lt;=Scenario!$B$14),AND(ISNUMBER(I1311),I1311&lt;=Scenario!$B$14)),0,1))</f>
        <v>0</v>
      </c>
      <c r="V1311" s="9" t="n">
        <f aca="false">IF(AND(U1311=1,(Scenario!$B$14-E1311)/60&gt;R1311),1,0)</f>
        <v>0</v>
      </c>
      <c r="W1311" s="9" t="n">
        <f aca="false">IF(OR(C1311=Scenario!$B$22,C1311=Scenario!$C$22),1,0)</f>
        <v>1</v>
      </c>
      <c r="X1311" s="9" t="n">
        <f aca="false">IF(ISNUMBER(I1311),1,0)</f>
        <v>0</v>
      </c>
      <c r="Y1311" s="9" t="n">
        <f aca="false">MOD(INT(E1311/86400)+3,7)</f>
        <v>1</v>
      </c>
      <c r="Z1311" s="9" t="n">
        <f aca="false">MOD(INT(E1311/3600),24)</f>
        <v>20</v>
      </c>
      <c r="AA1311" s="6" t="s">
        <v>2867</v>
      </c>
    </row>
    <row r="1312" customFormat="false" ht="15" hidden="false" customHeight="false" outlineLevel="0" collapsed="false">
      <c r="A1312" s="6" t="s">
        <v>2868</v>
      </c>
      <c r="B1312" s="6" t="s">
        <v>44</v>
      </c>
      <c r="C1312" s="6" t="s">
        <v>46</v>
      </c>
      <c r="D1312" s="6" t="s">
        <v>170</v>
      </c>
      <c r="E1312" s="6" t="n">
        <v>1785879588</v>
      </c>
      <c r="F1312" s="6" t="n">
        <v>1785879846</v>
      </c>
      <c r="G1312" s="6" t="n">
        <v>1785879632</v>
      </c>
      <c r="H1312" s="6" t="n">
        <v>1785881394</v>
      </c>
      <c r="J1312" s="6" t="n">
        <v>0</v>
      </c>
      <c r="K1312" s="6" t="n">
        <v>0</v>
      </c>
      <c r="L1312" s="9" t="n">
        <f aca="false">IF(AND(E1312&gt;=Scenario!$B$11,E1312&lt;Scenario!$B$12),1,0)</f>
        <v>1</v>
      </c>
      <c r="M1312" s="9" t="n">
        <f aca="false">IF(AND(L1312=1,ISNUMBER(F1312)),MAX(0,F1312-E1312)/60,"")</f>
        <v>4.3</v>
      </c>
      <c r="N1312" s="9" t="n">
        <f aca="false">IF(AND(L1312=1,ISNUMBER(G1312)),MAX(0,G1312-E1312)/60,"")</f>
        <v>0.733333333333333</v>
      </c>
      <c r="O1312" s="9" t="n">
        <f aca="false">IF(ISNUMBER(H1312),IF(AND(H1312&gt;=Scenario!$B$11,H1312&lt;Scenario!$B$12),1,0),0)</f>
        <v>1</v>
      </c>
      <c r="P1312" s="9" t="n">
        <f aca="false">IF(O1312=1,MAX(0,H1312-E1312)/60,"")</f>
        <v>30.1</v>
      </c>
      <c r="Q1312" s="9" t="n">
        <f aca="false">INDEX(Scenario!$B$18:$B$20,MATCH(B1312,Scenario!$A$18:$A$20,0))</f>
        <v>240</v>
      </c>
      <c r="R1312" s="9" t="n">
        <f aca="false">INDEX(Scenario!$C$18:$C$20,MATCH(B1312,Scenario!$A$18:$A$20,0))</f>
        <v>4320</v>
      </c>
      <c r="S1312" s="9" t="n">
        <f aca="false">IF(ISNUMBER(M1312),IF(M1312&lt;=Q1312,1,0),"")</f>
        <v>1</v>
      </c>
      <c r="T1312" s="9" t="n">
        <f aca="false">IF(ISNUMBER(P1312),IF(P1312&lt;=R1312,1,0),"")</f>
        <v>1</v>
      </c>
      <c r="U1312" s="9" t="n">
        <f aca="false">IF(E1312&gt;Scenario!$B$14,0,IF(OR(AND(ISNUMBER(H1312),H1312&lt;=Scenario!$B$14),AND(ISNUMBER(I1312),I1312&lt;=Scenario!$B$14)),0,1))</f>
        <v>0</v>
      </c>
      <c r="V1312" s="9" t="n">
        <f aca="false">IF(AND(U1312=1,(Scenario!$B$14-E1312)/60&gt;R1312),1,0)</f>
        <v>0</v>
      </c>
      <c r="W1312" s="9" t="n">
        <f aca="false">IF(OR(C1312=Scenario!$B$22,C1312=Scenario!$C$22),1,0)</f>
        <v>1</v>
      </c>
      <c r="X1312" s="9" t="n">
        <f aca="false">IF(ISNUMBER(I1312),1,0)</f>
        <v>0</v>
      </c>
      <c r="Y1312" s="9" t="n">
        <f aca="false">MOD(INT(E1312/86400)+3,7)</f>
        <v>1</v>
      </c>
      <c r="Z1312" s="9" t="n">
        <f aca="false">MOD(INT(E1312/3600),24)</f>
        <v>21</v>
      </c>
      <c r="AA1312" s="6" t="s">
        <v>2869</v>
      </c>
    </row>
    <row r="1313" customFormat="false" ht="15" hidden="false" customHeight="false" outlineLevel="0" collapsed="false">
      <c r="A1313" s="6" t="s">
        <v>2870</v>
      </c>
      <c r="B1313" s="6" t="s">
        <v>43</v>
      </c>
      <c r="C1313" s="6" t="s">
        <v>47</v>
      </c>
      <c r="D1313" s="6" t="s">
        <v>171</v>
      </c>
      <c r="E1313" s="6" t="n">
        <v>1785879819</v>
      </c>
      <c r="F1313" s="6" t="n">
        <v>1785879983</v>
      </c>
      <c r="G1313" s="6" t="n">
        <v>1785879832</v>
      </c>
      <c r="H1313" s="6" t="n">
        <v>1785882326</v>
      </c>
      <c r="J1313" s="6" t="n">
        <v>0</v>
      </c>
      <c r="K1313" s="6" t="n">
        <v>0</v>
      </c>
      <c r="L1313" s="9" t="n">
        <f aca="false">IF(AND(E1313&gt;=Scenario!$B$11,E1313&lt;Scenario!$B$12),1,0)</f>
        <v>1</v>
      </c>
      <c r="M1313" s="9" t="n">
        <f aca="false">IF(AND(L1313=1,ISNUMBER(F1313)),MAX(0,F1313-E1313)/60,"")</f>
        <v>2.73333333333333</v>
      </c>
      <c r="N1313" s="9" t="n">
        <f aca="false">IF(AND(L1313=1,ISNUMBER(G1313)),MAX(0,G1313-E1313)/60,"")</f>
        <v>0.216666666666667</v>
      </c>
      <c r="O1313" s="9" t="n">
        <f aca="false">IF(ISNUMBER(H1313),IF(AND(H1313&gt;=Scenario!$B$11,H1313&lt;Scenario!$B$12),1,0),0)</f>
        <v>1</v>
      </c>
      <c r="P1313" s="9" t="n">
        <f aca="false">IF(O1313=1,MAX(0,H1313-E1313)/60,"")</f>
        <v>41.7833333333333</v>
      </c>
      <c r="Q1313" s="9" t="n">
        <f aca="false">INDEX(Scenario!$B$18:$B$20,MATCH(B1313,Scenario!$A$18:$A$20,0))</f>
        <v>60</v>
      </c>
      <c r="R1313" s="9" t="n">
        <f aca="false">INDEX(Scenario!$C$18:$C$20,MATCH(B1313,Scenario!$A$18:$A$20,0))</f>
        <v>1440</v>
      </c>
      <c r="S1313" s="9" t="n">
        <f aca="false">IF(ISNUMBER(M1313),IF(M1313&lt;=Q1313,1,0),"")</f>
        <v>1</v>
      </c>
      <c r="T1313" s="9" t="n">
        <f aca="false">IF(ISNUMBER(P1313),IF(P1313&lt;=R1313,1,0),"")</f>
        <v>1</v>
      </c>
      <c r="U1313" s="9" t="n">
        <f aca="false">IF(E1313&gt;Scenario!$B$14,0,IF(OR(AND(ISNUMBER(H1313),H1313&lt;=Scenario!$B$14),AND(ISNUMBER(I1313),I1313&lt;=Scenario!$B$14)),0,1))</f>
        <v>0</v>
      </c>
      <c r="V1313" s="9" t="n">
        <f aca="false">IF(AND(U1313=1,(Scenario!$B$14-E1313)/60&gt;R1313),1,0)</f>
        <v>0</v>
      </c>
      <c r="W1313" s="9" t="n">
        <f aca="false">IF(OR(C1313=Scenario!$B$22,C1313=Scenario!$C$22),1,0)</f>
        <v>1</v>
      </c>
      <c r="X1313" s="9" t="n">
        <f aca="false">IF(ISNUMBER(I1313),1,0)</f>
        <v>0</v>
      </c>
      <c r="Y1313" s="9" t="n">
        <f aca="false">MOD(INT(E1313/86400)+3,7)</f>
        <v>1</v>
      </c>
      <c r="Z1313" s="9" t="n">
        <f aca="false">MOD(INT(E1313/3600),24)</f>
        <v>21</v>
      </c>
      <c r="AA1313" s="6" t="s">
        <v>2871</v>
      </c>
    </row>
    <row r="1314" customFormat="false" ht="15" hidden="false" customHeight="false" outlineLevel="0" collapsed="false">
      <c r="A1314" s="6" t="s">
        <v>2872</v>
      </c>
      <c r="B1314" s="6" t="s">
        <v>44</v>
      </c>
      <c r="C1314" s="6" t="s">
        <v>249</v>
      </c>
      <c r="D1314" s="6" t="s">
        <v>171</v>
      </c>
      <c r="E1314" s="6" t="n">
        <v>1785880440</v>
      </c>
      <c r="F1314" s="6" t="n">
        <v>1785880668</v>
      </c>
      <c r="G1314" s="6" t="n">
        <v>1785880466</v>
      </c>
      <c r="H1314" s="6" t="n">
        <v>1785889817</v>
      </c>
      <c r="J1314" s="6" t="n">
        <v>0</v>
      </c>
      <c r="K1314" s="6" t="n">
        <v>0</v>
      </c>
      <c r="L1314" s="9" t="n">
        <f aca="false">IF(AND(E1314&gt;=Scenario!$B$11,E1314&lt;Scenario!$B$12),1,0)</f>
        <v>1</v>
      </c>
      <c r="M1314" s="9" t="n">
        <f aca="false">IF(AND(L1314=1,ISNUMBER(F1314)),MAX(0,F1314-E1314)/60,"")</f>
        <v>3.8</v>
      </c>
      <c r="N1314" s="9" t="n">
        <f aca="false">IF(AND(L1314=1,ISNUMBER(G1314)),MAX(0,G1314-E1314)/60,"")</f>
        <v>0.433333333333333</v>
      </c>
      <c r="O1314" s="9" t="n">
        <f aca="false">IF(ISNUMBER(H1314),IF(AND(H1314&gt;=Scenario!$B$11,H1314&lt;Scenario!$B$12),1,0),0)</f>
        <v>1</v>
      </c>
      <c r="P1314" s="9" t="n">
        <f aca="false">IF(O1314=1,MAX(0,H1314-E1314)/60,"")</f>
        <v>156.283333333333</v>
      </c>
      <c r="Q1314" s="9" t="n">
        <f aca="false">INDEX(Scenario!$B$18:$B$20,MATCH(B1314,Scenario!$A$18:$A$20,0))</f>
        <v>240</v>
      </c>
      <c r="R1314" s="9" t="n">
        <f aca="false">INDEX(Scenario!$C$18:$C$20,MATCH(B1314,Scenario!$A$18:$A$20,0))</f>
        <v>4320</v>
      </c>
      <c r="S1314" s="9" t="n">
        <f aca="false">IF(ISNUMBER(M1314),IF(M1314&lt;=Q1314,1,0),"")</f>
        <v>1</v>
      </c>
      <c r="T1314" s="9" t="n">
        <f aca="false">IF(ISNUMBER(P1314),IF(P1314&lt;=R1314,1,0),"")</f>
        <v>1</v>
      </c>
      <c r="U1314" s="9" t="n">
        <f aca="false">IF(E1314&gt;Scenario!$B$14,0,IF(OR(AND(ISNUMBER(H1314),H1314&lt;=Scenario!$B$14),AND(ISNUMBER(I1314),I1314&lt;=Scenario!$B$14)),0,1))</f>
        <v>0</v>
      </c>
      <c r="V1314" s="9" t="n">
        <f aca="false">IF(AND(U1314=1,(Scenario!$B$14-E1314)/60&gt;R1314),1,0)</f>
        <v>0</v>
      </c>
      <c r="W1314" s="9" t="n">
        <f aca="false">IF(OR(C1314=Scenario!$B$22,C1314=Scenario!$C$22),1,0)</f>
        <v>0</v>
      </c>
      <c r="X1314" s="9" t="n">
        <f aca="false">IF(ISNUMBER(I1314),1,0)</f>
        <v>0</v>
      </c>
      <c r="Y1314" s="9" t="n">
        <f aca="false">MOD(INT(E1314/86400)+3,7)</f>
        <v>1</v>
      </c>
      <c r="Z1314" s="9" t="n">
        <f aca="false">MOD(INT(E1314/3600),24)</f>
        <v>21</v>
      </c>
      <c r="AA1314" s="6" t="s">
        <v>2873</v>
      </c>
    </row>
    <row r="1315" customFormat="false" ht="15" hidden="false" customHeight="false" outlineLevel="0" collapsed="false">
      <c r="A1315" s="6" t="s">
        <v>2874</v>
      </c>
      <c r="B1315" s="6" t="s">
        <v>44</v>
      </c>
      <c r="C1315" s="6" t="s">
        <v>249</v>
      </c>
      <c r="D1315" s="6" t="s">
        <v>170</v>
      </c>
      <c r="E1315" s="6" t="n">
        <v>1785910205</v>
      </c>
      <c r="F1315" s="6" t="n">
        <v>1785910391</v>
      </c>
      <c r="G1315" s="6" t="n">
        <v>1785910220</v>
      </c>
      <c r="H1315" s="6" t="n">
        <v>1785911579</v>
      </c>
      <c r="J1315" s="6" t="n">
        <v>0</v>
      </c>
      <c r="K1315" s="6" t="n">
        <v>0</v>
      </c>
      <c r="L1315" s="9" t="n">
        <f aca="false">IF(AND(E1315&gt;=Scenario!$B$11,E1315&lt;Scenario!$B$12),1,0)</f>
        <v>1</v>
      </c>
      <c r="M1315" s="9" t="n">
        <f aca="false">IF(AND(L1315=1,ISNUMBER(F1315)),MAX(0,F1315-E1315)/60,"")</f>
        <v>3.1</v>
      </c>
      <c r="N1315" s="9" t="n">
        <f aca="false">IF(AND(L1315=1,ISNUMBER(G1315)),MAX(0,G1315-E1315)/60,"")</f>
        <v>0.25</v>
      </c>
      <c r="O1315" s="9" t="n">
        <f aca="false">IF(ISNUMBER(H1315),IF(AND(H1315&gt;=Scenario!$B$11,H1315&lt;Scenario!$B$12),1,0),0)</f>
        <v>1</v>
      </c>
      <c r="P1315" s="9" t="n">
        <f aca="false">IF(O1315=1,MAX(0,H1315-E1315)/60,"")</f>
        <v>22.9</v>
      </c>
      <c r="Q1315" s="9" t="n">
        <f aca="false">INDEX(Scenario!$B$18:$B$20,MATCH(B1315,Scenario!$A$18:$A$20,0))</f>
        <v>240</v>
      </c>
      <c r="R1315" s="9" t="n">
        <f aca="false">INDEX(Scenario!$C$18:$C$20,MATCH(B1315,Scenario!$A$18:$A$20,0))</f>
        <v>4320</v>
      </c>
      <c r="S1315" s="9" t="n">
        <f aca="false">IF(ISNUMBER(M1315),IF(M1315&lt;=Q1315,1,0),"")</f>
        <v>1</v>
      </c>
      <c r="T1315" s="9" t="n">
        <f aca="false">IF(ISNUMBER(P1315),IF(P1315&lt;=R1315,1,0),"")</f>
        <v>1</v>
      </c>
      <c r="U1315" s="9" t="n">
        <f aca="false">IF(E1315&gt;Scenario!$B$14,0,IF(OR(AND(ISNUMBER(H1315),H1315&lt;=Scenario!$B$14),AND(ISNUMBER(I1315),I1315&lt;=Scenario!$B$14)),0,1))</f>
        <v>0</v>
      </c>
      <c r="V1315" s="9" t="n">
        <f aca="false">IF(AND(U1315=1,(Scenario!$B$14-E1315)/60&gt;R1315),1,0)</f>
        <v>0</v>
      </c>
      <c r="W1315" s="9" t="n">
        <f aca="false">IF(OR(C1315=Scenario!$B$22,C1315=Scenario!$C$22),1,0)</f>
        <v>0</v>
      </c>
      <c r="X1315" s="9" t="n">
        <f aca="false">IF(ISNUMBER(I1315),1,0)</f>
        <v>0</v>
      </c>
      <c r="Y1315" s="9" t="n">
        <f aca="false">MOD(INT(E1315/86400)+3,7)</f>
        <v>2</v>
      </c>
      <c r="Z1315" s="9" t="n">
        <f aca="false">MOD(INT(E1315/3600),24)</f>
        <v>6</v>
      </c>
      <c r="AA1315" s="6" t="s">
        <v>2875</v>
      </c>
    </row>
    <row r="1316" customFormat="false" ht="15" hidden="false" customHeight="false" outlineLevel="0" collapsed="false">
      <c r="A1316" s="6" t="s">
        <v>2876</v>
      </c>
      <c r="B1316" s="6" t="s">
        <v>44</v>
      </c>
      <c r="C1316" s="6" t="s">
        <v>249</v>
      </c>
      <c r="D1316" s="6" t="s">
        <v>171</v>
      </c>
      <c r="E1316" s="6" t="n">
        <v>1785912792</v>
      </c>
      <c r="F1316" s="6" t="n">
        <v>1785912913</v>
      </c>
      <c r="G1316" s="6" t="n">
        <v>1785912831</v>
      </c>
      <c r="H1316" s="6" t="n">
        <v>1785914741</v>
      </c>
      <c r="J1316" s="6" t="n">
        <v>0</v>
      </c>
      <c r="K1316" s="6" t="n">
        <v>0</v>
      </c>
      <c r="L1316" s="9" t="n">
        <f aca="false">IF(AND(E1316&gt;=Scenario!$B$11,E1316&lt;Scenario!$B$12),1,0)</f>
        <v>1</v>
      </c>
      <c r="M1316" s="9" t="n">
        <f aca="false">IF(AND(L1316=1,ISNUMBER(F1316)),MAX(0,F1316-E1316)/60,"")</f>
        <v>2.01666666666667</v>
      </c>
      <c r="N1316" s="9" t="n">
        <f aca="false">IF(AND(L1316=1,ISNUMBER(G1316)),MAX(0,G1316-E1316)/60,"")</f>
        <v>0.65</v>
      </c>
      <c r="O1316" s="9" t="n">
        <f aca="false">IF(ISNUMBER(H1316),IF(AND(H1316&gt;=Scenario!$B$11,H1316&lt;Scenario!$B$12),1,0),0)</f>
        <v>1</v>
      </c>
      <c r="P1316" s="9" t="n">
        <f aca="false">IF(O1316=1,MAX(0,H1316-E1316)/60,"")</f>
        <v>32.4833333333333</v>
      </c>
      <c r="Q1316" s="9" t="n">
        <f aca="false">INDEX(Scenario!$B$18:$B$20,MATCH(B1316,Scenario!$A$18:$A$20,0))</f>
        <v>240</v>
      </c>
      <c r="R1316" s="9" t="n">
        <f aca="false">INDEX(Scenario!$C$18:$C$20,MATCH(B1316,Scenario!$A$18:$A$20,0))</f>
        <v>4320</v>
      </c>
      <c r="S1316" s="9" t="n">
        <f aca="false">IF(ISNUMBER(M1316),IF(M1316&lt;=Q1316,1,0),"")</f>
        <v>1</v>
      </c>
      <c r="T1316" s="9" t="n">
        <f aca="false">IF(ISNUMBER(P1316),IF(P1316&lt;=R1316,1,0),"")</f>
        <v>1</v>
      </c>
      <c r="U1316" s="9" t="n">
        <f aca="false">IF(E1316&gt;Scenario!$B$14,0,IF(OR(AND(ISNUMBER(H1316),H1316&lt;=Scenario!$B$14),AND(ISNUMBER(I1316),I1316&lt;=Scenario!$B$14)),0,1))</f>
        <v>0</v>
      </c>
      <c r="V1316" s="9" t="n">
        <f aca="false">IF(AND(U1316=1,(Scenario!$B$14-E1316)/60&gt;R1316),1,0)</f>
        <v>0</v>
      </c>
      <c r="W1316" s="9" t="n">
        <f aca="false">IF(OR(C1316=Scenario!$B$22,C1316=Scenario!$C$22),1,0)</f>
        <v>0</v>
      </c>
      <c r="X1316" s="9" t="n">
        <f aca="false">IF(ISNUMBER(I1316),1,0)</f>
        <v>0</v>
      </c>
      <c r="Y1316" s="9" t="n">
        <f aca="false">MOD(INT(E1316/86400)+3,7)</f>
        <v>2</v>
      </c>
      <c r="Z1316" s="9" t="n">
        <f aca="false">MOD(INT(E1316/3600),24)</f>
        <v>6</v>
      </c>
      <c r="AA1316" s="6" t="s">
        <v>2877</v>
      </c>
    </row>
    <row r="1317" customFormat="false" ht="15" hidden="false" customHeight="false" outlineLevel="0" collapsed="false">
      <c r="A1317" s="6" t="s">
        <v>2878</v>
      </c>
      <c r="B1317" s="6" t="s">
        <v>44</v>
      </c>
      <c r="C1317" s="6" t="s">
        <v>47</v>
      </c>
      <c r="D1317" s="6" t="s">
        <v>171</v>
      </c>
      <c r="E1317" s="6" t="n">
        <v>1785913590</v>
      </c>
      <c r="F1317" s="6" t="n">
        <v>1785913693</v>
      </c>
      <c r="G1317" s="6" t="n">
        <v>1785913604</v>
      </c>
      <c r="H1317" s="6" t="n">
        <v>1785915920</v>
      </c>
      <c r="J1317" s="6" t="n">
        <v>0</v>
      </c>
      <c r="K1317" s="6" t="n">
        <v>0</v>
      </c>
      <c r="L1317" s="9" t="n">
        <f aca="false">IF(AND(E1317&gt;=Scenario!$B$11,E1317&lt;Scenario!$B$12),1,0)</f>
        <v>1</v>
      </c>
      <c r="M1317" s="9" t="n">
        <f aca="false">IF(AND(L1317=1,ISNUMBER(F1317)),MAX(0,F1317-E1317)/60,"")</f>
        <v>1.71666666666667</v>
      </c>
      <c r="N1317" s="9" t="n">
        <f aca="false">IF(AND(L1317=1,ISNUMBER(G1317)),MAX(0,G1317-E1317)/60,"")</f>
        <v>0.233333333333333</v>
      </c>
      <c r="O1317" s="9" t="n">
        <f aca="false">IF(ISNUMBER(H1317),IF(AND(H1317&gt;=Scenario!$B$11,H1317&lt;Scenario!$B$12),1,0),0)</f>
        <v>1</v>
      </c>
      <c r="P1317" s="9" t="n">
        <f aca="false">IF(O1317=1,MAX(0,H1317-E1317)/60,"")</f>
        <v>38.8333333333333</v>
      </c>
      <c r="Q1317" s="9" t="n">
        <f aca="false">INDEX(Scenario!$B$18:$B$20,MATCH(B1317,Scenario!$A$18:$A$20,0))</f>
        <v>240</v>
      </c>
      <c r="R1317" s="9" t="n">
        <f aca="false">INDEX(Scenario!$C$18:$C$20,MATCH(B1317,Scenario!$A$18:$A$20,0))</f>
        <v>4320</v>
      </c>
      <c r="S1317" s="9" t="n">
        <f aca="false">IF(ISNUMBER(M1317),IF(M1317&lt;=Q1317,1,0),"")</f>
        <v>1</v>
      </c>
      <c r="T1317" s="9" t="n">
        <f aca="false">IF(ISNUMBER(P1317),IF(P1317&lt;=R1317,1,0),"")</f>
        <v>1</v>
      </c>
      <c r="U1317" s="9" t="n">
        <f aca="false">IF(E1317&gt;Scenario!$B$14,0,IF(OR(AND(ISNUMBER(H1317),H1317&lt;=Scenario!$B$14),AND(ISNUMBER(I1317),I1317&lt;=Scenario!$B$14)),0,1))</f>
        <v>0</v>
      </c>
      <c r="V1317" s="9" t="n">
        <f aca="false">IF(AND(U1317=1,(Scenario!$B$14-E1317)/60&gt;R1317),1,0)</f>
        <v>0</v>
      </c>
      <c r="W1317" s="9" t="n">
        <f aca="false">IF(OR(C1317=Scenario!$B$22,C1317=Scenario!$C$22),1,0)</f>
        <v>1</v>
      </c>
      <c r="X1317" s="9" t="n">
        <f aca="false">IF(ISNUMBER(I1317),1,0)</f>
        <v>0</v>
      </c>
      <c r="Y1317" s="9" t="n">
        <f aca="false">MOD(INT(E1317/86400)+3,7)</f>
        <v>2</v>
      </c>
      <c r="Z1317" s="9" t="n">
        <f aca="false">MOD(INT(E1317/3600),24)</f>
        <v>7</v>
      </c>
      <c r="AA1317" s="6" t="s">
        <v>2879</v>
      </c>
    </row>
    <row r="1318" customFormat="false" ht="15" hidden="false" customHeight="false" outlineLevel="0" collapsed="false">
      <c r="A1318" s="6" t="s">
        <v>2880</v>
      </c>
      <c r="B1318" s="6" t="s">
        <v>44</v>
      </c>
      <c r="C1318" s="6" t="s">
        <v>288</v>
      </c>
      <c r="D1318" s="6" t="s">
        <v>171</v>
      </c>
      <c r="E1318" s="6" t="n">
        <v>1785913856</v>
      </c>
      <c r="F1318" s="6" t="n">
        <v>1785913986</v>
      </c>
      <c r="G1318" s="6" t="n">
        <v>1785913899</v>
      </c>
      <c r="H1318" s="6" t="n">
        <v>1785917410</v>
      </c>
      <c r="J1318" s="6" t="n">
        <v>0</v>
      </c>
      <c r="K1318" s="6" t="n">
        <v>0</v>
      </c>
      <c r="L1318" s="9" t="n">
        <f aca="false">IF(AND(E1318&gt;=Scenario!$B$11,E1318&lt;Scenario!$B$12),1,0)</f>
        <v>1</v>
      </c>
      <c r="M1318" s="9" t="n">
        <f aca="false">IF(AND(L1318=1,ISNUMBER(F1318)),MAX(0,F1318-E1318)/60,"")</f>
        <v>2.16666666666667</v>
      </c>
      <c r="N1318" s="9" t="n">
        <f aca="false">IF(AND(L1318=1,ISNUMBER(G1318)),MAX(0,G1318-E1318)/60,"")</f>
        <v>0.716666666666667</v>
      </c>
      <c r="O1318" s="9" t="n">
        <f aca="false">IF(ISNUMBER(H1318),IF(AND(H1318&gt;=Scenario!$B$11,H1318&lt;Scenario!$B$12),1,0),0)</f>
        <v>1</v>
      </c>
      <c r="P1318" s="9" t="n">
        <f aca="false">IF(O1318=1,MAX(0,H1318-E1318)/60,"")</f>
        <v>59.2333333333333</v>
      </c>
      <c r="Q1318" s="9" t="n">
        <f aca="false">INDEX(Scenario!$B$18:$B$20,MATCH(B1318,Scenario!$A$18:$A$20,0))</f>
        <v>240</v>
      </c>
      <c r="R1318" s="9" t="n">
        <f aca="false">INDEX(Scenario!$C$18:$C$20,MATCH(B1318,Scenario!$A$18:$A$20,0))</f>
        <v>4320</v>
      </c>
      <c r="S1318" s="9" t="n">
        <f aca="false">IF(ISNUMBER(M1318),IF(M1318&lt;=Q1318,1,0),"")</f>
        <v>1</v>
      </c>
      <c r="T1318" s="9" t="n">
        <f aca="false">IF(ISNUMBER(P1318),IF(P1318&lt;=R1318,1,0),"")</f>
        <v>1</v>
      </c>
      <c r="U1318" s="9" t="n">
        <f aca="false">IF(E1318&gt;Scenario!$B$14,0,IF(OR(AND(ISNUMBER(H1318),H1318&lt;=Scenario!$B$14),AND(ISNUMBER(I1318),I1318&lt;=Scenario!$B$14)),0,1))</f>
        <v>0</v>
      </c>
      <c r="V1318" s="9" t="n">
        <f aca="false">IF(AND(U1318=1,(Scenario!$B$14-E1318)/60&gt;R1318),1,0)</f>
        <v>0</v>
      </c>
      <c r="W1318" s="9" t="n">
        <f aca="false">IF(OR(C1318=Scenario!$B$22,C1318=Scenario!$C$22),1,0)</f>
        <v>0</v>
      </c>
      <c r="X1318" s="9" t="n">
        <f aca="false">IF(ISNUMBER(I1318),1,0)</f>
        <v>0</v>
      </c>
      <c r="Y1318" s="9" t="n">
        <f aca="false">MOD(INT(E1318/86400)+3,7)</f>
        <v>2</v>
      </c>
      <c r="Z1318" s="9" t="n">
        <f aca="false">MOD(INT(E1318/3600),24)</f>
        <v>7</v>
      </c>
      <c r="AA1318" s="6" t="s">
        <v>2881</v>
      </c>
    </row>
    <row r="1319" customFormat="false" ht="15" hidden="false" customHeight="false" outlineLevel="0" collapsed="false">
      <c r="A1319" s="6" t="s">
        <v>2882</v>
      </c>
      <c r="B1319" s="6" t="s">
        <v>44</v>
      </c>
      <c r="C1319" s="6" t="s">
        <v>288</v>
      </c>
      <c r="D1319" s="6" t="s">
        <v>171</v>
      </c>
      <c r="E1319" s="6" t="n">
        <v>1785914918</v>
      </c>
      <c r="F1319" s="6" t="n">
        <v>1785915161</v>
      </c>
      <c r="G1319" s="6" t="n">
        <v>1785914935</v>
      </c>
      <c r="H1319" s="6" t="n">
        <v>1785923991</v>
      </c>
      <c r="J1319" s="6" t="n">
        <v>0</v>
      </c>
      <c r="K1319" s="6" t="n">
        <v>0</v>
      </c>
      <c r="L1319" s="9" t="n">
        <f aca="false">IF(AND(E1319&gt;=Scenario!$B$11,E1319&lt;Scenario!$B$12),1,0)</f>
        <v>1</v>
      </c>
      <c r="M1319" s="9" t="n">
        <f aca="false">IF(AND(L1319=1,ISNUMBER(F1319)),MAX(0,F1319-E1319)/60,"")</f>
        <v>4.05</v>
      </c>
      <c r="N1319" s="9" t="n">
        <f aca="false">IF(AND(L1319=1,ISNUMBER(G1319)),MAX(0,G1319-E1319)/60,"")</f>
        <v>0.283333333333333</v>
      </c>
      <c r="O1319" s="9" t="n">
        <f aca="false">IF(ISNUMBER(H1319),IF(AND(H1319&gt;=Scenario!$B$11,H1319&lt;Scenario!$B$12),1,0),0)</f>
        <v>1</v>
      </c>
      <c r="P1319" s="9" t="n">
        <f aca="false">IF(O1319=1,MAX(0,H1319-E1319)/60,"")</f>
        <v>151.216666666667</v>
      </c>
      <c r="Q1319" s="9" t="n">
        <f aca="false">INDEX(Scenario!$B$18:$B$20,MATCH(B1319,Scenario!$A$18:$A$20,0))</f>
        <v>240</v>
      </c>
      <c r="R1319" s="9" t="n">
        <f aca="false">INDEX(Scenario!$C$18:$C$20,MATCH(B1319,Scenario!$A$18:$A$20,0))</f>
        <v>4320</v>
      </c>
      <c r="S1319" s="9" t="n">
        <f aca="false">IF(ISNUMBER(M1319),IF(M1319&lt;=Q1319,1,0),"")</f>
        <v>1</v>
      </c>
      <c r="T1319" s="9" t="n">
        <f aca="false">IF(ISNUMBER(P1319),IF(P1319&lt;=R1319,1,0),"")</f>
        <v>1</v>
      </c>
      <c r="U1319" s="9" t="n">
        <f aca="false">IF(E1319&gt;Scenario!$B$14,0,IF(OR(AND(ISNUMBER(H1319),H1319&lt;=Scenario!$B$14),AND(ISNUMBER(I1319),I1319&lt;=Scenario!$B$14)),0,1))</f>
        <v>0</v>
      </c>
      <c r="V1319" s="9" t="n">
        <f aca="false">IF(AND(U1319=1,(Scenario!$B$14-E1319)/60&gt;R1319),1,0)</f>
        <v>0</v>
      </c>
      <c r="W1319" s="9" t="n">
        <f aca="false">IF(OR(C1319=Scenario!$B$22,C1319=Scenario!$C$22),1,0)</f>
        <v>0</v>
      </c>
      <c r="X1319" s="9" t="n">
        <f aca="false">IF(ISNUMBER(I1319),1,0)</f>
        <v>0</v>
      </c>
      <c r="Y1319" s="9" t="n">
        <f aca="false">MOD(INT(E1319/86400)+3,7)</f>
        <v>2</v>
      </c>
      <c r="Z1319" s="9" t="n">
        <f aca="false">MOD(INT(E1319/3600),24)</f>
        <v>7</v>
      </c>
      <c r="AA1319" s="6" t="s">
        <v>2883</v>
      </c>
    </row>
    <row r="1320" customFormat="false" ht="15" hidden="false" customHeight="false" outlineLevel="0" collapsed="false">
      <c r="A1320" s="6" t="s">
        <v>2884</v>
      </c>
      <c r="B1320" s="6" t="s">
        <v>44</v>
      </c>
      <c r="C1320" s="6" t="s">
        <v>249</v>
      </c>
      <c r="D1320" s="6" t="s">
        <v>170</v>
      </c>
      <c r="E1320" s="6" t="n">
        <v>1785916200</v>
      </c>
      <c r="F1320" s="6" t="n">
        <v>1785916380</v>
      </c>
      <c r="G1320" s="6" t="n">
        <v>1785916229</v>
      </c>
      <c r="H1320" s="6" t="n">
        <v>1785916717</v>
      </c>
      <c r="J1320" s="6" t="n">
        <v>0</v>
      </c>
      <c r="K1320" s="6" t="n">
        <v>0</v>
      </c>
      <c r="L1320" s="9" t="n">
        <f aca="false">IF(AND(E1320&gt;=Scenario!$B$11,E1320&lt;Scenario!$B$12),1,0)</f>
        <v>1</v>
      </c>
      <c r="M1320" s="9" t="n">
        <f aca="false">IF(AND(L1320=1,ISNUMBER(F1320)),MAX(0,F1320-E1320)/60,"")</f>
        <v>3</v>
      </c>
      <c r="N1320" s="9" t="n">
        <f aca="false">IF(AND(L1320=1,ISNUMBER(G1320)),MAX(0,G1320-E1320)/60,"")</f>
        <v>0.483333333333333</v>
      </c>
      <c r="O1320" s="9" t="n">
        <f aca="false">IF(ISNUMBER(H1320),IF(AND(H1320&gt;=Scenario!$B$11,H1320&lt;Scenario!$B$12),1,0),0)</f>
        <v>1</v>
      </c>
      <c r="P1320" s="9" t="n">
        <f aca="false">IF(O1320=1,MAX(0,H1320-E1320)/60,"")</f>
        <v>8.61666666666667</v>
      </c>
      <c r="Q1320" s="9" t="n">
        <f aca="false">INDEX(Scenario!$B$18:$B$20,MATCH(B1320,Scenario!$A$18:$A$20,0))</f>
        <v>240</v>
      </c>
      <c r="R1320" s="9" t="n">
        <f aca="false">INDEX(Scenario!$C$18:$C$20,MATCH(B1320,Scenario!$A$18:$A$20,0))</f>
        <v>4320</v>
      </c>
      <c r="S1320" s="9" t="n">
        <f aca="false">IF(ISNUMBER(M1320),IF(M1320&lt;=Q1320,1,0),"")</f>
        <v>1</v>
      </c>
      <c r="T1320" s="9" t="n">
        <f aca="false">IF(ISNUMBER(P1320),IF(P1320&lt;=R1320,1,0),"")</f>
        <v>1</v>
      </c>
      <c r="U1320" s="9" t="n">
        <f aca="false">IF(E1320&gt;Scenario!$B$14,0,IF(OR(AND(ISNUMBER(H1320),H1320&lt;=Scenario!$B$14),AND(ISNUMBER(I1320),I1320&lt;=Scenario!$B$14)),0,1))</f>
        <v>0</v>
      </c>
      <c r="V1320" s="9" t="n">
        <f aca="false">IF(AND(U1320=1,(Scenario!$B$14-E1320)/60&gt;R1320),1,0)</f>
        <v>0</v>
      </c>
      <c r="W1320" s="9" t="n">
        <f aca="false">IF(OR(C1320=Scenario!$B$22,C1320=Scenario!$C$22),1,0)</f>
        <v>0</v>
      </c>
      <c r="X1320" s="9" t="n">
        <f aca="false">IF(ISNUMBER(I1320),1,0)</f>
        <v>0</v>
      </c>
      <c r="Y1320" s="9" t="n">
        <f aca="false">MOD(INT(E1320/86400)+3,7)</f>
        <v>2</v>
      </c>
      <c r="Z1320" s="9" t="n">
        <f aca="false">MOD(INT(E1320/3600),24)</f>
        <v>7</v>
      </c>
      <c r="AA1320" s="6" t="s">
        <v>2885</v>
      </c>
    </row>
    <row r="1321" customFormat="false" ht="15" hidden="false" customHeight="false" outlineLevel="0" collapsed="false">
      <c r="A1321" s="6" t="s">
        <v>2886</v>
      </c>
      <c r="B1321" s="6" t="s">
        <v>43</v>
      </c>
      <c r="C1321" s="6" t="s">
        <v>47</v>
      </c>
      <c r="D1321" s="6" t="s">
        <v>171</v>
      </c>
      <c r="E1321" s="6" t="n">
        <v>1785916588</v>
      </c>
      <c r="F1321" s="6" t="n">
        <v>1785916716</v>
      </c>
      <c r="G1321" s="6" t="n">
        <v>1785916623</v>
      </c>
      <c r="H1321" s="6" t="n">
        <v>1785926752</v>
      </c>
      <c r="J1321" s="6" t="n">
        <v>0</v>
      </c>
      <c r="K1321" s="6" t="n">
        <v>0</v>
      </c>
      <c r="L1321" s="9" t="n">
        <f aca="false">IF(AND(E1321&gt;=Scenario!$B$11,E1321&lt;Scenario!$B$12),1,0)</f>
        <v>1</v>
      </c>
      <c r="M1321" s="9" t="n">
        <f aca="false">IF(AND(L1321=1,ISNUMBER(F1321)),MAX(0,F1321-E1321)/60,"")</f>
        <v>2.13333333333333</v>
      </c>
      <c r="N1321" s="9" t="n">
        <f aca="false">IF(AND(L1321=1,ISNUMBER(G1321)),MAX(0,G1321-E1321)/60,"")</f>
        <v>0.583333333333333</v>
      </c>
      <c r="O1321" s="9" t="n">
        <f aca="false">IF(ISNUMBER(H1321),IF(AND(H1321&gt;=Scenario!$B$11,H1321&lt;Scenario!$B$12),1,0),0)</f>
        <v>1</v>
      </c>
      <c r="P1321" s="9" t="n">
        <f aca="false">IF(O1321=1,MAX(0,H1321-E1321)/60,"")</f>
        <v>169.4</v>
      </c>
      <c r="Q1321" s="9" t="n">
        <f aca="false">INDEX(Scenario!$B$18:$B$20,MATCH(B1321,Scenario!$A$18:$A$20,0))</f>
        <v>60</v>
      </c>
      <c r="R1321" s="9" t="n">
        <f aca="false">INDEX(Scenario!$C$18:$C$20,MATCH(B1321,Scenario!$A$18:$A$20,0))</f>
        <v>1440</v>
      </c>
      <c r="S1321" s="9" t="n">
        <f aca="false">IF(ISNUMBER(M1321),IF(M1321&lt;=Q1321,1,0),"")</f>
        <v>1</v>
      </c>
      <c r="T1321" s="9" t="n">
        <f aca="false">IF(ISNUMBER(P1321),IF(P1321&lt;=R1321,1,0),"")</f>
        <v>1</v>
      </c>
      <c r="U1321" s="9" t="n">
        <f aca="false">IF(E1321&gt;Scenario!$B$14,0,IF(OR(AND(ISNUMBER(H1321),H1321&lt;=Scenario!$B$14),AND(ISNUMBER(I1321),I1321&lt;=Scenario!$B$14)),0,1))</f>
        <v>0</v>
      </c>
      <c r="V1321" s="9" t="n">
        <f aca="false">IF(AND(U1321=1,(Scenario!$B$14-E1321)/60&gt;R1321),1,0)</f>
        <v>0</v>
      </c>
      <c r="W1321" s="9" t="n">
        <f aca="false">IF(OR(C1321=Scenario!$B$22,C1321=Scenario!$C$22),1,0)</f>
        <v>1</v>
      </c>
      <c r="X1321" s="9" t="n">
        <f aca="false">IF(ISNUMBER(I1321),1,0)</f>
        <v>0</v>
      </c>
      <c r="Y1321" s="9" t="n">
        <f aca="false">MOD(INT(E1321/86400)+3,7)</f>
        <v>2</v>
      </c>
      <c r="Z1321" s="9" t="n">
        <f aca="false">MOD(INT(E1321/3600),24)</f>
        <v>7</v>
      </c>
      <c r="AA1321" s="6" t="s">
        <v>2887</v>
      </c>
    </row>
    <row r="1322" customFormat="false" ht="15" hidden="false" customHeight="false" outlineLevel="0" collapsed="false">
      <c r="A1322" s="6" t="s">
        <v>2888</v>
      </c>
      <c r="B1322" s="6" t="s">
        <v>44</v>
      </c>
      <c r="C1322" s="6" t="s">
        <v>46</v>
      </c>
      <c r="D1322" s="6" t="s">
        <v>170</v>
      </c>
      <c r="E1322" s="6" t="n">
        <v>1785917035</v>
      </c>
      <c r="F1322" s="6" t="n">
        <v>1785917155</v>
      </c>
      <c r="G1322" s="6" t="n">
        <v>1785917063</v>
      </c>
      <c r="H1322" s="6" t="n">
        <v>1785919488</v>
      </c>
      <c r="J1322" s="6" t="n">
        <v>0</v>
      </c>
      <c r="K1322" s="6" t="n">
        <v>0</v>
      </c>
      <c r="L1322" s="9" t="n">
        <f aca="false">IF(AND(E1322&gt;=Scenario!$B$11,E1322&lt;Scenario!$B$12),1,0)</f>
        <v>1</v>
      </c>
      <c r="M1322" s="9" t="n">
        <f aca="false">IF(AND(L1322=1,ISNUMBER(F1322)),MAX(0,F1322-E1322)/60,"")</f>
        <v>2</v>
      </c>
      <c r="N1322" s="9" t="n">
        <f aca="false">IF(AND(L1322=1,ISNUMBER(G1322)),MAX(0,G1322-E1322)/60,"")</f>
        <v>0.466666666666667</v>
      </c>
      <c r="O1322" s="9" t="n">
        <f aca="false">IF(ISNUMBER(H1322),IF(AND(H1322&gt;=Scenario!$B$11,H1322&lt;Scenario!$B$12),1,0),0)</f>
        <v>1</v>
      </c>
      <c r="P1322" s="9" t="n">
        <f aca="false">IF(O1322=1,MAX(0,H1322-E1322)/60,"")</f>
        <v>40.8833333333333</v>
      </c>
      <c r="Q1322" s="9" t="n">
        <f aca="false">INDEX(Scenario!$B$18:$B$20,MATCH(B1322,Scenario!$A$18:$A$20,0))</f>
        <v>240</v>
      </c>
      <c r="R1322" s="9" t="n">
        <f aca="false">INDEX(Scenario!$C$18:$C$20,MATCH(B1322,Scenario!$A$18:$A$20,0))</f>
        <v>4320</v>
      </c>
      <c r="S1322" s="9" t="n">
        <f aca="false">IF(ISNUMBER(M1322),IF(M1322&lt;=Q1322,1,0),"")</f>
        <v>1</v>
      </c>
      <c r="T1322" s="9" t="n">
        <f aca="false">IF(ISNUMBER(P1322),IF(P1322&lt;=R1322,1,0),"")</f>
        <v>1</v>
      </c>
      <c r="U1322" s="9" t="n">
        <f aca="false">IF(E1322&gt;Scenario!$B$14,0,IF(OR(AND(ISNUMBER(H1322),H1322&lt;=Scenario!$B$14),AND(ISNUMBER(I1322),I1322&lt;=Scenario!$B$14)),0,1))</f>
        <v>0</v>
      </c>
      <c r="V1322" s="9" t="n">
        <f aca="false">IF(AND(U1322=1,(Scenario!$B$14-E1322)/60&gt;R1322),1,0)</f>
        <v>0</v>
      </c>
      <c r="W1322" s="9" t="n">
        <f aca="false">IF(OR(C1322=Scenario!$B$22,C1322=Scenario!$C$22),1,0)</f>
        <v>1</v>
      </c>
      <c r="X1322" s="9" t="n">
        <f aca="false">IF(ISNUMBER(I1322),1,0)</f>
        <v>0</v>
      </c>
      <c r="Y1322" s="9" t="n">
        <f aca="false">MOD(INT(E1322/86400)+3,7)</f>
        <v>2</v>
      </c>
      <c r="Z1322" s="9" t="n">
        <f aca="false">MOD(INT(E1322/3600),24)</f>
        <v>8</v>
      </c>
      <c r="AA1322" s="6" t="s">
        <v>2889</v>
      </c>
    </row>
    <row r="1323" customFormat="false" ht="15" hidden="false" customHeight="false" outlineLevel="0" collapsed="false">
      <c r="A1323" s="6" t="s">
        <v>2890</v>
      </c>
      <c r="B1323" s="6" t="s">
        <v>44</v>
      </c>
      <c r="C1323" s="6" t="s">
        <v>288</v>
      </c>
      <c r="D1323" s="6" t="s">
        <v>171</v>
      </c>
      <c r="E1323" s="6" t="n">
        <v>1785919555</v>
      </c>
      <c r="F1323" s="6" t="n">
        <v>1785919795</v>
      </c>
      <c r="G1323" s="6" t="n">
        <v>1785919594</v>
      </c>
      <c r="H1323" s="6" t="n">
        <v>1785928039</v>
      </c>
      <c r="J1323" s="6" t="n">
        <v>0</v>
      </c>
      <c r="K1323" s="6" t="n">
        <v>0</v>
      </c>
      <c r="L1323" s="9" t="n">
        <f aca="false">IF(AND(E1323&gt;=Scenario!$B$11,E1323&lt;Scenario!$B$12),1,0)</f>
        <v>1</v>
      </c>
      <c r="M1323" s="9" t="n">
        <f aca="false">IF(AND(L1323=1,ISNUMBER(F1323)),MAX(0,F1323-E1323)/60,"")</f>
        <v>4</v>
      </c>
      <c r="N1323" s="9" t="n">
        <f aca="false">IF(AND(L1323=1,ISNUMBER(G1323)),MAX(0,G1323-E1323)/60,"")</f>
        <v>0.65</v>
      </c>
      <c r="O1323" s="9" t="n">
        <f aca="false">IF(ISNUMBER(H1323),IF(AND(H1323&gt;=Scenario!$B$11,H1323&lt;Scenario!$B$12),1,0),0)</f>
        <v>1</v>
      </c>
      <c r="P1323" s="9" t="n">
        <f aca="false">IF(O1323=1,MAX(0,H1323-E1323)/60,"")</f>
        <v>141.4</v>
      </c>
      <c r="Q1323" s="9" t="n">
        <f aca="false">INDEX(Scenario!$B$18:$B$20,MATCH(B1323,Scenario!$A$18:$A$20,0))</f>
        <v>240</v>
      </c>
      <c r="R1323" s="9" t="n">
        <f aca="false">INDEX(Scenario!$C$18:$C$20,MATCH(B1323,Scenario!$A$18:$A$20,0))</f>
        <v>4320</v>
      </c>
      <c r="S1323" s="9" t="n">
        <f aca="false">IF(ISNUMBER(M1323),IF(M1323&lt;=Q1323,1,0),"")</f>
        <v>1</v>
      </c>
      <c r="T1323" s="9" t="n">
        <f aca="false">IF(ISNUMBER(P1323),IF(P1323&lt;=R1323,1,0),"")</f>
        <v>1</v>
      </c>
      <c r="U1323" s="9" t="n">
        <f aca="false">IF(E1323&gt;Scenario!$B$14,0,IF(OR(AND(ISNUMBER(H1323),H1323&lt;=Scenario!$B$14),AND(ISNUMBER(I1323),I1323&lt;=Scenario!$B$14)),0,1))</f>
        <v>0</v>
      </c>
      <c r="V1323" s="9" t="n">
        <f aca="false">IF(AND(U1323=1,(Scenario!$B$14-E1323)/60&gt;R1323),1,0)</f>
        <v>0</v>
      </c>
      <c r="W1323" s="9" t="n">
        <f aca="false">IF(OR(C1323=Scenario!$B$22,C1323=Scenario!$C$22),1,0)</f>
        <v>0</v>
      </c>
      <c r="X1323" s="9" t="n">
        <f aca="false">IF(ISNUMBER(I1323),1,0)</f>
        <v>0</v>
      </c>
      <c r="Y1323" s="9" t="n">
        <f aca="false">MOD(INT(E1323/86400)+3,7)</f>
        <v>2</v>
      </c>
      <c r="Z1323" s="9" t="n">
        <f aca="false">MOD(INT(E1323/3600),24)</f>
        <v>8</v>
      </c>
      <c r="AA1323" s="6" t="s">
        <v>2891</v>
      </c>
    </row>
    <row r="1324" customFormat="false" ht="15" hidden="false" customHeight="false" outlineLevel="0" collapsed="false">
      <c r="A1324" s="6" t="s">
        <v>2892</v>
      </c>
      <c r="B1324" s="6" t="s">
        <v>42</v>
      </c>
      <c r="C1324" s="6" t="s">
        <v>47</v>
      </c>
      <c r="D1324" s="6" t="s">
        <v>170</v>
      </c>
      <c r="E1324" s="6" t="n">
        <v>1785921275</v>
      </c>
      <c r="F1324" s="6" t="n">
        <v>1785921419</v>
      </c>
      <c r="G1324" s="6" t="n">
        <v>1785921298</v>
      </c>
      <c r="H1324" s="6" t="n">
        <v>1785922698</v>
      </c>
      <c r="J1324" s="6" t="n">
        <v>0</v>
      </c>
      <c r="K1324" s="6" t="n">
        <v>0</v>
      </c>
      <c r="L1324" s="9" t="n">
        <f aca="false">IF(AND(E1324&gt;=Scenario!$B$11,E1324&lt;Scenario!$B$12),1,0)</f>
        <v>1</v>
      </c>
      <c r="M1324" s="9" t="n">
        <f aca="false">IF(AND(L1324=1,ISNUMBER(F1324)),MAX(0,F1324-E1324)/60,"")</f>
        <v>2.4</v>
      </c>
      <c r="N1324" s="9" t="n">
        <f aca="false">IF(AND(L1324=1,ISNUMBER(G1324)),MAX(0,G1324-E1324)/60,"")</f>
        <v>0.383333333333333</v>
      </c>
      <c r="O1324" s="9" t="n">
        <f aca="false">IF(ISNUMBER(H1324),IF(AND(H1324&gt;=Scenario!$B$11,H1324&lt;Scenario!$B$12),1,0),0)</f>
        <v>1</v>
      </c>
      <c r="P1324" s="9" t="n">
        <f aca="false">IF(O1324=1,MAX(0,H1324-E1324)/60,"")</f>
        <v>23.7166666666667</v>
      </c>
      <c r="Q1324" s="9" t="n">
        <f aca="false">INDEX(Scenario!$B$18:$B$20,MATCH(B1324,Scenario!$A$18:$A$20,0))</f>
        <v>15</v>
      </c>
      <c r="R1324" s="9" t="n">
        <f aca="false">INDEX(Scenario!$C$18:$C$20,MATCH(B1324,Scenario!$A$18:$A$20,0))</f>
        <v>240</v>
      </c>
      <c r="S1324" s="9" t="n">
        <f aca="false">IF(ISNUMBER(M1324),IF(M1324&lt;=Q1324,1,0),"")</f>
        <v>1</v>
      </c>
      <c r="T1324" s="9" t="n">
        <f aca="false">IF(ISNUMBER(P1324),IF(P1324&lt;=R1324,1,0),"")</f>
        <v>1</v>
      </c>
      <c r="U1324" s="9" t="n">
        <f aca="false">IF(E1324&gt;Scenario!$B$14,0,IF(OR(AND(ISNUMBER(H1324),H1324&lt;=Scenario!$B$14),AND(ISNUMBER(I1324),I1324&lt;=Scenario!$B$14)),0,1))</f>
        <v>0</v>
      </c>
      <c r="V1324" s="9" t="n">
        <f aca="false">IF(AND(U1324=1,(Scenario!$B$14-E1324)/60&gt;R1324),1,0)</f>
        <v>0</v>
      </c>
      <c r="W1324" s="9" t="n">
        <f aca="false">IF(OR(C1324=Scenario!$B$22,C1324=Scenario!$C$22),1,0)</f>
        <v>1</v>
      </c>
      <c r="X1324" s="9" t="n">
        <f aca="false">IF(ISNUMBER(I1324),1,0)</f>
        <v>0</v>
      </c>
      <c r="Y1324" s="9" t="n">
        <f aca="false">MOD(INT(E1324/86400)+3,7)</f>
        <v>2</v>
      </c>
      <c r="Z1324" s="9" t="n">
        <f aca="false">MOD(INT(E1324/3600),24)</f>
        <v>9</v>
      </c>
      <c r="AA1324" s="6" t="s">
        <v>2893</v>
      </c>
    </row>
    <row r="1325" customFormat="false" ht="15" hidden="false" customHeight="false" outlineLevel="0" collapsed="false">
      <c r="A1325" s="6" t="s">
        <v>2894</v>
      </c>
      <c r="B1325" s="6" t="s">
        <v>44</v>
      </c>
      <c r="C1325" s="6" t="s">
        <v>46</v>
      </c>
      <c r="D1325" s="6" t="s">
        <v>171</v>
      </c>
      <c r="E1325" s="6" t="n">
        <v>1785922534</v>
      </c>
      <c r="F1325" s="6" t="n">
        <v>1785922778</v>
      </c>
      <c r="G1325" s="6" t="n">
        <v>1785922570</v>
      </c>
      <c r="H1325" s="6" t="n">
        <v>1785925057</v>
      </c>
      <c r="J1325" s="6" t="n">
        <v>0</v>
      </c>
      <c r="K1325" s="6" t="n">
        <v>0</v>
      </c>
      <c r="L1325" s="9" t="n">
        <f aca="false">IF(AND(E1325&gt;=Scenario!$B$11,E1325&lt;Scenario!$B$12),1,0)</f>
        <v>1</v>
      </c>
      <c r="M1325" s="9" t="n">
        <f aca="false">IF(AND(L1325=1,ISNUMBER(F1325)),MAX(0,F1325-E1325)/60,"")</f>
        <v>4.06666666666667</v>
      </c>
      <c r="N1325" s="9" t="n">
        <f aca="false">IF(AND(L1325=1,ISNUMBER(G1325)),MAX(0,G1325-E1325)/60,"")</f>
        <v>0.6</v>
      </c>
      <c r="O1325" s="9" t="n">
        <f aca="false">IF(ISNUMBER(H1325),IF(AND(H1325&gt;=Scenario!$B$11,H1325&lt;Scenario!$B$12),1,0),0)</f>
        <v>1</v>
      </c>
      <c r="P1325" s="9" t="n">
        <f aca="false">IF(O1325=1,MAX(0,H1325-E1325)/60,"")</f>
        <v>42.05</v>
      </c>
      <c r="Q1325" s="9" t="n">
        <f aca="false">INDEX(Scenario!$B$18:$B$20,MATCH(B1325,Scenario!$A$18:$A$20,0))</f>
        <v>240</v>
      </c>
      <c r="R1325" s="9" t="n">
        <f aca="false">INDEX(Scenario!$C$18:$C$20,MATCH(B1325,Scenario!$A$18:$A$20,0))</f>
        <v>4320</v>
      </c>
      <c r="S1325" s="9" t="n">
        <f aca="false">IF(ISNUMBER(M1325),IF(M1325&lt;=Q1325,1,0),"")</f>
        <v>1</v>
      </c>
      <c r="T1325" s="9" t="n">
        <f aca="false">IF(ISNUMBER(P1325),IF(P1325&lt;=R1325,1,0),"")</f>
        <v>1</v>
      </c>
      <c r="U1325" s="9" t="n">
        <f aca="false">IF(E1325&gt;Scenario!$B$14,0,IF(OR(AND(ISNUMBER(H1325),H1325&lt;=Scenario!$B$14),AND(ISNUMBER(I1325),I1325&lt;=Scenario!$B$14)),0,1))</f>
        <v>0</v>
      </c>
      <c r="V1325" s="9" t="n">
        <f aca="false">IF(AND(U1325=1,(Scenario!$B$14-E1325)/60&gt;R1325),1,0)</f>
        <v>0</v>
      </c>
      <c r="W1325" s="9" t="n">
        <f aca="false">IF(OR(C1325=Scenario!$B$22,C1325=Scenario!$C$22),1,0)</f>
        <v>1</v>
      </c>
      <c r="X1325" s="9" t="n">
        <f aca="false">IF(ISNUMBER(I1325),1,0)</f>
        <v>0</v>
      </c>
      <c r="Y1325" s="9" t="n">
        <f aca="false">MOD(INT(E1325/86400)+3,7)</f>
        <v>2</v>
      </c>
      <c r="Z1325" s="9" t="n">
        <f aca="false">MOD(INT(E1325/3600),24)</f>
        <v>9</v>
      </c>
      <c r="AA1325" s="6" t="s">
        <v>2895</v>
      </c>
    </row>
    <row r="1326" customFormat="false" ht="15" hidden="false" customHeight="false" outlineLevel="0" collapsed="false">
      <c r="A1326" s="6" t="s">
        <v>2896</v>
      </c>
      <c r="B1326" s="6" t="s">
        <v>44</v>
      </c>
      <c r="C1326" s="6" t="s">
        <v>46</v>
      </c>
      <c r="D1326" s="6" t="s">
        <v>171</v>
      </c>
      <c r="E1326" s="6" t="n">
        <v>1785924566</v>
      </c>
      <c r="F1326" s="6" t="n">
        <v>1785924706</v>
      </c>
      <c r="G1326" s="6" t="n">
        <v>1785924608</v>
      </c>
      <c r="H1326" s="6" t="n">
        <v>1785929028</v>
      </c>
      <c r="J1326" s="6" t="n">
        <v>0</v>
      </c>
      <c r="K1326" s="6" t="n">
        <v>0</v>
      </c>
      <c r="L1326" s="9" t="n">
        <f aca="false">IF(AND(E1326&gt;=Scenario!$B$11,E1326&lt;Scenario!$B$12),1,0)</f>
        <v>1</v>
      </c>
      <c r="M1326" s="9" t="n">
        <f aca="false">IF(AND(L1326=1,ISNUMBER(F1326)),MAX(0,F1326-E1326)/60,"")</f>
        <v>2.33333333333333</v>
      </c>
      <c r="N1326" s="9" t="n">
        <f aca="false">IF(AND(L1326=1,ISNUMBER(G1326)),MAX(0,G1326-E1326)/60,"")</f>
        <v>0.7</v>
      </c>
      <c r="O1326" s="9" t="n">
        <f aca="false">IF(ISNUMBER(H1326),IF(AND(H1326&gt;=Scenario!$B$11,H1326&lt;Scenario!$B$12),1,0),0)</f>
        <v>1</v>
      </c>
      <c r="P1326" s="9" t="n">
        <f aca="false">IF(O1326=1,MAX(0,H1326-E1326)/60,"")</f>
        <v>74.3666666666667</v>
      </c>
      <c r="Q1326" s="9" t="n">
        <f aca="false">INDEX(Scenario!$B$18:$B$20,MATCH(B1326,Scenario!$A$18:$A$20,0))</f>
        <v>240</v>
      </c>
      <c r="R1326" s="9" t="n">
        <f aca="false">INDEX(Scenario!$C$18:$C$20,MATCH(B1326,Scenario!$A$18:$A$20,0))</f>
        <v>4320</v>
      </c>
      <c r="S1326" s="9" t="n">
        <f aca="false">IF(ISNUMBER(M1326),IF(M1326&lt;=Q1326,1,0),"")</f>
        <v>1</v>
      </c>
      <c r="T1326" s="9" t="n">
        <f aca="false">IF(ISNUMBER(P1326),IF(P1326&lt;=R1326,1,0),"")</f>
        <v>1</v>
      </c>
      <c r="U1326" s="9" t="n">
        <f aca="false">IF(E1326&gt;Scenario!$B$14,0,IF(OR(AND(ISNUMBER(H1326),H1326&lt;=Scenario!$B$14),AND(ISNUMBER(I1326),I1326&lt;=Scenario!$B$14)),0,1))</f>
        <v>0</v>
      </c>
      <c r="V1326" s="9" t="n">
        <f aca="false">IF(AND(U1326=1,(Scenario!$B$14-E1326)/60&gt;R1326),1,0)</f>
        <v>0</v>
      </c>
      <c r="W1326" s="9" t="n">
        <f aca="false">IF(OR(C1326=Scenario!$B$22,C1326=Scenario!$C$22),1,0)</f>
        <v>1</v>
      </c>
      <c r="X1326" s="9" t="n">
        <f aca="false">IF(ISNUMBER(I1326),1,0)</f>
        <v>0</v>
      </c>
      <c r="Y1326" s="9" t="n">
        <f aca="false">MOD(INT(E1326/86400)+3,7)</f>
        <v>2</v>
      </c>
      <c r="Z1326" s="9" t="n">
        <f aca="false">MOD(INT(E1326/3600),24)</f>
        <v>10</v>
      </c>
      <c r="AA1326" s="6" t="s">
        <v>2897</v>
      </c>
    </row>
    <row r="1327" customFormat="false" ht="15" hidden="false" customHeight="false" outlineLevel="0" collapsed="false">
      <c r="A1327" s="6" t="s">
        <v>2898</v>
      </c>
      <c r="B1327" s="6" t="s">
        <v>43</v>
      </c>
      <c r="C1327" s="6" t="s">
        <v>47</v>
      </c>
      <c r="D1327" s="6" t="s">
        <v>171</v>
      </c>
      <c r="E1327" s="6" t="n">
        <v>1785924762</v>
      </c>
      <c r="F1327" s="6" t="n">
        <v>1785924881</v>
      </c>
      <c r="G1327" s="6" t="n">
        <v>1785924821</v>
      </c>
      <c r="H1327" s="6" t="n">
        <v>1785927339</v>
      </c>
      <c r="J1327" s="6" t="n">
        <v>0</v>
      </c>
      <c r="K1327" s="6" t="n">
        <v>0</v>
      </c>
      <c r="L1327" s="9" t="n">
        <f aca="false">IF(AND(E1327&gt;=Scenario!$B$11,E1327&lt;Scenario!$B$12),1,0)</f>
        <v>1</v>
      </c>
      <c r="M1327" s="9" t="n">
        <f aca="false">IF(AND(L1327=1,ISNUMBER(F1327)),MAX(0,F1327-E1327)/60,"")</f>
        <v>1.98333333333333</v>
      </c>
      <c r="N1327" s="9" t="n">
        <f aca="false">IF(AND(L1327=1,ISNUMBER(G1327)),MAX(0,G1327-E1327)/60,"")</f>
        <v>0.983333333333333</v>
      </c>
      <c r="O1327" s="9" t="n">
        <f aca="false">IF(ISNUMBER(H1327),IF(AND(H1327&gt;=Scenario!$B$11,H1327&lt;Scenario!$B$12),1,0),0)</f>
        <v>1</v>
      </c>
      <c r="P1327" s="9" t="n">
        <f aca="false">IF(O1327=1,MAX(0,H1327-E1327)/60,"")</f>
        <v>42.95</v>
      </c>
      <c r="Q1327" s="9" t="n">
        <f aca="false">INDEX(Scenario!$B$18:$B$20,MATCH(B1327,Scenario!$A$18:$A$20,0))</f>
        <v>60</v>
      </c>
      <c r="R1327" s="9" t="n">
        <f aca="false">INDEX(Scenario!$C$18:$C$20,MATCH(B1327,Scenario!$A$18:$A$20,0))</f>
        <v>1440</v>
      </c>
      <c r="S1327" s="9" t="n">
        <f aca="false">IF(ISNUMBER(M1327),IF(M1327&lt;=Q1327,1,0),"")</f>
        <v>1</v>
      </c>
      <c r="T1327" s="9" t="n">
        <f aca="false">IF(ISNUMBER(P1327),IF(P1327&lt;=R1327,1,0),"")</f>
        <v>1</v>
      </c>
      <c r="U1327" s="9" t="n">
        <f aca="false">IF(E1327&gt;Scenario!$B$14,0,IF(OR(AND(ISNUMBER(H1327),H1327&lt;=Scenario!$B$14),AND(ISNUMBER(I1327),I1327&lt;=Scenario!$B$14)),0,1))</f>
        <v>0</v>
      </c>
      <c r="V1327" s="9" t="n">
        <f aca="false">IF(AND(U1327=1,(Scenario!$B$14-E1327)/60&gt;R1327),1,0)</f>
        <v>0</v>
      </c>
      <c r="W1327" s="9" t="n">
        <f aca="false">IF(OR(C1327=Scenario!$B$22,C1327=Scenario!$C$22),1,0)</f>
        <v>1</v>
      </c>
      <c r="X1327" s="9" t="n">
        <f aca="false">IF(ISNUMBER(I1327),1,0)</f>
        <v>0</v>
      </c>
      <c r="Y1327" s="9" t="n">
        <f aca="false">MOD(INT(E1327/86400)+3,7)</f>
        <v>2</v>
      </c>
      <c r="Z1327" s="9" t="n">
        <f aca="false">MOD(INT(E1327/3600),24)</f>
        <v>10</v>
      </c>
      <c r="AA1327" s="6" t="s">
        <v>2899</v>
      </c>
    </row>
    <row r="1328" customFormat="false" ht="15" hidden="false" customHeight="false" outlineLevel="0" collapsed="false">
      <c r="A1328" s="6" t="s">
        <v>2900</v>
      </c>
      <c r="B1328" s="6" t="s">
        <v>42</v>
      </c>
      <c r="C1328" s="6" t="s">
        <v>46</v>
      </c>
      <c r="D1328" s="6" t="s">
        <v>171</v>
      </c>
      <c r="E1328" s="6" t="n">
        <v>1785924834</v>
      </c>
      <c r="F1328" s="6" t="n">
        <v>1785925083</v>
      </c>
      <c r="G1328" s="6" t="n">
        <v>1785924849</v>
      </c>
      <c r="H1328" s="6" t="n">
        <v>1785928210</v>
      </c>
      <c r="J1328" s="6" t="n">
        <v>0</v>
      </c>
      <c r="K1328" s="6" t="n">
        <v>0</v>
      </c>
      <c r="L1328" s="9" t="n">
        <f aca="false">IF(AND(E1328&gt;=Scenario!$B$11,E1328&lt;Scenario!$B$12),1,0)</f>
        <v>1</v>
      </c>
      <c r="M1328" s="9" t="n">
        <f aca="false">IF(AND(L1328=1,ISNUMBER(F1328)),MAX(0,F1328-E1328)/60,"")</f>
        <v>4.15</v>
      </c>
      <c r="N1328" s="9" t="n">
        <f aca="false">IF(AND(L1328=1,ISNUMBER(G1328)),MAX(0,G1328-E1328)/60,"")</f>
        <v>0.25</v>
      </c>
      <c r="O1328" s="9" t="n">
        <f aca="false">IF(ISNUMBER(H1328),IF(AND(H1328&gt;=Scenario!$B$11,H1328&lt;Scenario!$B$12),1,0),0)</f>
        <v>1</v>
      </c>
      <c r="P1328" s="9" t="n">
        <f aca="false">IF(O1328=1,MAX(0,H1328-E1328)/60,"")</f>
        <v>56.2666666666667</v>
      </c>
      <c r="Q1328" s="9" t="n">
        <f aca="false">INDEX(Scenario!$B$18:$B$20,MATCH(B1328,Scenario!$A$18:$A$20,0))</f>
        <v>15</v>
      </c>
      <c r="R1328" s="9" t="n">
        <f aca="false">INDEX(Scenario!$C$18:$C$20,MATCH(B1328,Scenario!$A$18:$A$20,0))</f>
        <v>240</v>
      </c>
      <c r="S1328" s="9" t="n">
        <f aca="false">IF(ISNUMBER(M1328),IF(M1328&lt;=Q1328,1,0),"")</f>
        <v>1</v>
      </c>
      <c r="T1328" s="9" t="n">
        <f aca="false">IF(ISNUMBER(P1328),IF(P1328&lt;=R1328,1,0),"")</f>
        <v>1</v>
      </c>
      <c r="U1328" s="9" t="n">
        <f aca="false">IF(E1328&gt;Scenario!$B$14,0,IF(OR(AND(ISNUMBER(H1328),H1328&lt;=Scenario!$B$14),AND(ISNUMBER(I1328),I1328&lt;=Scenario!$B$14)),0,1))</f>
        <v>0</v>
      </c>
      <c r="V1328" s="9" t="n">
        <f aca="false">IF(AND(U1328=1,(Scenario!$B$14-E1328)/60&gt;R1328),1,0)</f>
        <v>0</v>
      </c>
      <c r="W1328" s="9" t="n">
        <f aca="false">IF(OR(C1328=Scenario!$B$22,C1328=Scenario!$C$22),1,0)</f>
        <v>1</v>
      </c>
      <c r="X1328" s="9" t="n">
        <f aca="false">IF(ISNUMBER(I1328),1,0)</f>
        <v>0</v>
      </c>
      <c r="Y1328" s="9" t="n">
        <f aca="false">MOD(INT(E1328/86400)+3,7)</f>
        <v>2</v>
      </c>
      <c r="Z1328" s="9" t="n">
        <f aca="false">MOD(INT(E1328/3600),24)</f>
        <v>10</v>
      </c>
      <c r="AA1328" s="6" t="s">
        <v>2901</v>
      </c>
    </row>
    <row r="1329" customFormat="false" ht="15" hidden="false" customHeight="false" outlineLevel="0" collapsed="false">
      <c r="A1329" s="6" t="s">
        <v>2902</v>
      </c>
      <c r="B1329" s="6" t="s">
        <v>44</v>
      </c>
      <c r="C1329" s="6" t="s">
        <v>249</v>
      </c>
      <c r="D1329" s="6" t="s">
        <v>172</v>
      </c>
      <c r="E1329" s="6" t="n">
        <v>1785926484</v>
      </c>
      <c r="F1329" s="6" t="n">
        <v>1785926610</v>
      </c>
      <c r="G1329" s="6" t="n">
        <v>1785926537</v>
      </c>
      <c r="H1329" s="6" t="n">
        <v>1785929684</v>
      </c>
      <c r="J1329" s="6" t="n">
        <v>0</v>
      </c>
      <c r="K1329" s="6" t="n">
        <v>0</v>
      </c>
      <c r="L1329" s="9" t="n">
        <f aca="false">IF(AND(E1329&gt;=Scenario!$B$11,E1329&lt;Scenario!$B$12),1,0)</f>
        <v>1</v>
      </c>
      <c r="M1329" s="9" t="n">
        <f aca="false">IF(AND(L1329=1,ISNUMBER(F1329)),MAX(0,F1329-E1329)/60,"")</f>
        <v>2.1</v>
      </c>
      <c r="N1329" s="9" t="n">
        <f aca="false">IF(AND(L1329=1,ISNUMBER(G1329)),MAX(0,G1329-E1329)/60,"")</f>
        <v>0.883333333333333</v>
      </c>
      <c r="O1329" s="9" t="n">
        <f aca="false">IF(ISNUMBER(H1329),IF(AND(H1329&gt;=Scenario!$B$11,H1329&lt;Scenario!$B$12),1,0),0)</f>
        <v>1</v>
      </c>
      <c r="P1329" s="9" t="n">
        <f aca="false">IF(O1329=1,MAX(0,H1329-E1329)/60,"")</f>
        <v>53.3333333333333</v>
      </c>
      <c r="Q1329" s="9" t="n">
        <f aca="false">INDEX(Scenario!$B$18:$B$20,MATCH(B1329,Scenario!$A$18:$A$20,0))</f>
        <v>240</v>
      </c>
      <c r="R1329" s="9" t="n">
        <f aca="false">INDEX(Scenario!$C$18:$C$20,MATCH(B1329,Scenario!$A$18:$A$20,0))</f>
        <v>4320</v>
      </c>
      <c r="S1329" s="9" t="n">
        <f aca="false">IF(ISNUMBER(M1329),IF(M1329&lt;=Q1329,1,0),"")</f>
        <v>1</v>
      </c>
      <c r="T1329" s="9" t="n">
        <f aca="false">IF(ISNUMBER(P1329),IF(P1329&lt;=R1329,1,0),"")</f>
        <v>1</v>
      </c>
      <c r="U1329" s="9" t="n">
        <f aca="false">IF(E1329&gt;Scenario!$B$14,0,IF(OR(AND(ISNUMBER(H1329),H1329&lt;=Scenario!$B$14),AND(ISNUMBER(I1329),I1329&lt;=Scenario!$B$14)),0,1))</f>
        <v>0</v>
      </c>
      <c r="V1329" s="9" t="n">
        <f aca="false">IF(AND(U1329=1,(Scenario!$B$14-E1329)/60&gt;R1329),1,0)</f>
        <v>0</v>
      </c>
      <c r="W1329" s="9" t="n">
        <f aca="false">IF(OR(C1329=Scenario!$B$22,C1329=Scenario!$C$22),1,0)</f>
        <v>0</v>
      </c>
      <c r="X1329" s="9" t="n">
        <f aca="false">IF(ISNUMBER(I1329),1,0)</f>
        <v>0</v>
      </c>
      <c r="Y1329" s="9" t="n">
        <f aca="false">MOD(INT(E1329/86400)+3,7)</f>
        <v>2</v>
      </c>
      <c r="Z1329" s="9" t="n">
        <f aca="false">MOD(INT(E1329/3600),24)</f>
        <v>10</v>
      </c>
      <c r="AA1329" s="6" t="s">
        <v>2903</v>
      </c>
    </row>
    <row r="1330" customFormat="false" ht="15" hidden="false" customHeight="false" outlineLevel="0" collapsed="false">
      <c r="A1330" s="6" t="s">
        <v>2904</v>
      </c>
      <c r="B1330" s="6" t="s">
        <v>44</v>
      </c>
      <c r="C1330" s="6" t="s">
        <v>46</v>
      </c>
      <c r="D1330" s="6" t="s">
        <v>170</v>
      </c>
      <c r="E1330" s="6" t="n">
        <v>1785926762</v>
      </c>
      <c r="F1330" s="6" t="n">
        <v>1785926994</v>
      </c>
      <c r="G1330" s="6" t="n">
        <v>1785926773</v>
      </c>
      <c r="H1330" s="6" t="n">
        <v>1785929104</v>
      </c>
      <c r="J1330" s="6" t="n">
        <v>0</v>
      </c>
      <c r="K1330" s="6" t="n">
        <v>0</v>
      </c>
      <c r="L1330" s="9" t="n">
        <f aca="false">IF(AND(E1330&gt;=Scenario!$B$11,E1330&lt;Scenario!$B$12),1,0)</f>
        <v>1</v>
      </c>
      <c r="M1330" s="9" t="n">
        <f aca="false">IF(AND(L1330=1,ISNUMBER(F1330)),MAX(0,F1330-E1330)/60,"")</f>
        <v>3.86666666666667</v>
      </c>
      <c r="N1330" s="9" t="n">
        <f aca="false">IF(AND(L1330=1,ISNUMBER(G1330)),MAX(0,G1330-E1330)/60,"")</f>
        <v>0.183333333333333</v>
      </c>
      <c r="O1330" s="9" t="n">
        <f aca="false">IF(ISNUMBER(H1330),IF(AND(H1330&gt;=Scenario!$B$11,H1330&lt;Scenario!$B$12),1,0),0)</f>
        <v>1</v>
      </c>
      <c r="P1330" s="9" t="n">
        <f aca="false">IF(O1330=1,MAX(0,H1330-E1330)/60,"")</f>
        <v>39.0333333333333</v>
      </c>
      <c r="Q1330" s="9" t="n">
        <f aca="false">INDEX(Scenario!$B$18:$B$20,MATCH(B1330,Scenario!$A$18:$A$20,0))</f>
        <v>240</v>
      </c>
      <c r="R1330" s="9" t="n">
        <f aca="false">INDEX(Scenario!$C$18:$C$20,MATCH(B1330,Scenario!$A$18:$A$20,0))</f>
        <v>4320</v>
      </c>
      <c r="S1330" s="9" t="n">
        <f aca="false">IF(ISNUMBER(M1330),IF(M1330&lt;=Q1330,1,0),"")</f>
        <v>1</v>
      </c>
      <c r="T1330" s="9" t="n">
        <f aca="false">IF(ISNUMBER(P1330),IF(P1330&lt;=R1330,1,0),"")</f>
        <v>1</v>
      </c>
      <c r="U1330" s="9" t="n">
        <f aca="false">IF(E1330&gt;Scenario!$B$14,0,IF(OR(AND(ISNUMBER(H1330),H1330&lt;=Scenario!$B$14),AND(ISNUMBER(I1330),I1330&lt;=Scenario!$B$14)),0,1))</f>
        <v>0</v>
      </c>
      <c r="V1330" s="9" t="n">
        <f aca="false">IF(AND(U1330=1,(Scenario!$B$14-E1330)/60&gt;R1330),1,0)</f>
        <v>0</v>
      </c>
      <c r="W1330" s="9" t="n">
        <f aca="false">IF(OR(C1330=Scenario!$B$22,C1330=Scenario!$C$22),1,0)</f>
        <v>1</v>
      </c>
      <c r="X1330" s="9" t="n">
        <f aca="false">IF(ISNUMBER(I1330),1,0)</f>
        <v>0</v>
      </c>
      <c r="Y1330" s="9" t="n">
        <f aca="false">MOD(INT(E1330/86400)+3,7)</f>
        <v>2</v>
      </c>
      <c r="Z1330" s="9" t="n">
        <f aca="false">MOD(INT(E1330/3600),24)</f>
        <v>10</v>
      </c>
      <c r="AA1330" s="6" t="s">
        <v>2905</v>
      </c>
    </row>
    <row r="1331" customFormat="false" ht="15" hidden="false" customHeight="false" outlineLevel="0" collapsed="false">
      <c r="A1331" s="6" t="s">
        <v>2906</v>
      </c>
      <c r="B1331" s="6" t="s">
        <v>43</v>
      </c>
      <c r="C1331" s="6" t="s">
        <v>46</v>
      </c>
      <c r="D1331" s="6" t="s">
        <v>172</v>
      </c>
      <c r="E1331" s="6" t="n">
        <v>1785927984</v>
      </c>
      <c r="F1331" s="6" t="n">
        <v>1785928167</v>
      </c>
      <c r="G1331" s="6" t="n">
        <v>1785927997</v>
      </c>
      <c r="H1331" s="6" t="n">
        <v>1785930555</v>
      </c>
      <c r="J1331" s="6" t="n">
        <v>0</v>
      </c>
      <c r="K1331" s="6" t="n">
        <v>0</v>
      </c>
      <c r="L1331" s="9" t="n">
        <f aca="false">IF(AND(E1331&gt;=Scenario!$B$11,E1331&lt;Scenario!$B$12),1,0)</f>
        <v>1</v>
      </c>
      <c r="M1331" s="9" t="n">
        <f aca="false">IF(AND(L1331=1,ISNUMBER(F1331)),MAX(0,F1331-E1331)/60,"")</f>
        <v>3.05</v>
      </c>
      <c r="N1331" s="9" t="n">
        <f aca="false">IF(AND(L1331=1,ISNUMBER(G1331)),MAX(0,G1331-E1331)/60,"")</f>
        <v>0.216666666666667</v>
      </c>
      <c r="O1331" s="9" t="n">
        <f aca="false">IF(ISNUMBER(H1331),IF(AND(H1331&gt;=Scenario!$B$11,H1331&lt;Scenario!$B$12),1,0),0)</f>
        <v>1</v>
      </c>
      <c r="P1331" s="9" t="n">
        <f aca="false">IF(O1331=1,MAX(0,H1331-E1331)/60,"")</f>
        <v>42.85</v>
      </c>
      <c r="Q1331" s="9" t="n">
        <f aca="false">INDEX(Scenario!$B$18:$B$20,MATCH(B1331,Scenario!$A$18:$A$20,0))</f>
        <v>60</v>
      </c>
      <c r="R1331" s="9" t="n">
        <f aca="false">INDEX(Scenario!$C$18:$C$20,MATCH(B1331,Scenario!$A$18:$A$20,0))</f>
        <v>1440</v>
      </c>
      <c r="S1331" s="9" t="n">
        <f aca="false">IF(ISNUMBER(M1331),IF(M1331&lt;=Q1331,1,0),"")</f>
        <v>1</v>
      </c>
      <c r="T1331" s="9" t="n">
        <f aca="false">IF(ISNUMBER(P1331),IF(P1331&lt;=R1331,1,0),"")</f>
        <v>1</v>
      </c>
      <c r="U1331" s="9" t="n">
        <f aca="false">IF(E1331&gt;Scenario!$B$14,0,IF(OR(AND(ISNUMBER(H1331),H1331&lt;=Scenario!$B$14),AND(ISNUMBER(I1331),I1331&lt;=Scenario!$B$14)),0,1))</f>
        <v>0</v>
      </c>
      <c r="V1331" s="9" t="n">
        <f aca="false">IF(AND(U1331=1,(Scenario!$B$14-E1331)/60&gt;R1331),1,0)</f>
        <v>0</v>
      </c>
      <c r="W1331" s="9" t="n">
        <f aca="false">IF(OR(C1331=Scenario!$B$22,C1331=Scenario!$C$22),1,0)</f>
        <v>1</v>
      </c>
      <c r="X1331" s="9" t="n">
        <f aca="false">IF(ISNUMBER(I1331),1,0)</f>
        <v>0</v>
      </c>
      <c r="Y1331" s="9" t="n">
        <f aca="false">MOD(INT(E1331/86400)+3,7)</f>
        <v>2</v>
      </c>
      <c r="Z1331" s="9" t="n">
        <f aca="false">MOD(INT(E1331/3600),24)</f>
        <v>11</v>
      </c>
      <c r="AA1331" s="6" t="s">
        <v>2907</v>
      </c>
    </row>
    <row r="1332" customFormat="false" ht="15" hidden="false" customHeight="false" outlineLevel="0" collapsed="false">
      <c r="A1332" s="6" t="s">
        <v>2908</v>
      </c>
      <c r="B1332" s="6" t="s">
        <v>43</v>
      </c>
      <c r="C1332" s="6" t="s">
        <v>249</v>
      </c>
      <c r="D1332" s="6" t="s">
        <v>171</v>
      </c>
      <c r="E1332" s="6" t="n">
        <v>1785928140</v>
      </c>
      <c r="F1332" s="6" t="n">
        <v>1785928353</v>
      </c>
      <c r="G1332" s="6" t="n">
        <v>1785928178</v>
      </c>
      <c r="H1332" s="6" t="n">
        <v>1785930569</v>
      </c>
      <c r="J1332" s="6" t="n">
        <v>0</v>
      </c>
      <c r="K1332" s="6" t="n">
        <v>0</v>
      </c>
      <c r="L1332" s="9" t="n">
        <f aca="false">IF(AND(E1332&gt;=Scenario!$B$11,E1332&lt;Scenario!$B$12),1,0)</f>
        <v>1</v>
      </c>
      <c r="M1332" s="9" t="n">
        <f aca="false">IF(AND(L1332=1,ISNUMBER(F1332)),MAX(0,F1332-E1332)/60,"")</f>
        <v>3.55</v>
      </c>
      <c r="N1332" s="9" t="n">
        <f aca="false">IF(AND(L1332=1,ISNUMBER(G1332)),MAX(0,G1332-E1332)/60,"")</f>
        <v>0.633333333333333</v>
      </c>
      <c r="O1332" s="9" t="n">
        <f aca="false">IF(ISNUMBER(H1332),IF(AND(H1332&gt;=Scenario!$B$11,H1332&lt;Scenario!$B$12),1,0),0)</f>
        <v>1</v>
      </c>
      <c r="P1332" s="9" t="n">
        <f aca="false">IF(O1332=1,MAX(0,H1332-E1332)/60,"")</f>
        <v>40.4833333333333</v>
      </c>
      <c r="Q1332" s="9" t="n">
        <f aca="false">INDEX(Scenario!$B$18:$B$20,MATCH(B1332,Scenario!$A$18:$A$20,0))</f>
        <v>60</v>
      </c>
      <c r="R1332" s="9" t="n">
        <f aca="false">INDEX(Scenario!$C$18:$C$20,MATCH(B1332,Scenario!$A$18:$A$20,0))</f>
        <v>1440</v>
      </c>
      <c r="S1332" s="9" t="n">
        <f aca="false">IF(ISNUMBER(M1332),IF(M1332&lt;=Q1332,1,0),"")</f>
        <v>1</v>
      </c>
      <c r="T1332" s="9" t="n">
        <f aca="false">IF(ISNUMBER(P1332),IF(P1332&lt;=R1332,1,0),"")</f>
        <v>1</v>
      </c>
      <c r="U1332" s="9" t="n">
        <f aca="false">IF(E1332&gt;Scenario!$B$14,0,IF(OR(AND(ISNUMBER(H1332),H1332&lt;=Scenario!$B$14),AND(ISNUMBER(I1332),I1332&lt;=Scenario!$B$14)),0,1))</f>
        <v>0</v>
      </c>
      <c r="V1332" s="9" t="n">
        <f aca="false">IF(AND(U1332=1,(Scenario!$B$14-E1332)/60&gt;R1332),1,0)</f>
        <v>0</v>
      </c>
      <c r="W1332" s="9" t="n">
        <f aca="false">IF(OR(C1332=Scenario!$B$22,C1332=Scenario!$C$22),1,0)</f>
        <v>0</v>
      </c>
      <c r="X1332" s="9" t="n">
        <f aca="false">IF(ISNUMBER(I1332),1,0)</f>
        <v>0</v>
      </c>
      <c r="Y1332" s="9" t="n">
        <f aca="false">MOD(INT(E1332/86400)+3,7)</f>
        <v>2</v>
      </c>
      <c r="Z1332" s="9" t="n">
        <f aca="false">MOD(INT(E1332/3600),24)</f>
        <v>11</v>
      </c>
      <c r="AA1332" s="6" t="s">
        <v>2909</v>
      </c>
    </row>
    <row r="1333" customFormat="false" ht="15" hidden="false" customHeight="false" outlineLevel="0" collapsed="false">
      <c r="A1333" s="6" t="s">
        <v>2910</v>
      </c>
      <c r="B1333" s="6" t="s">
        <v>44</v>
      </c>
      <c r="C1333" s="6" t="s">
        <v>46</v>
      </c>
      <c r="D1333" s="6" t="s">
        <v>171</v>
      </c>
      <c r="E1333" s="6" t="n">
        <v>1785928261</v>
      </c>
      <c r="F1333" s="6" t="n">
        <v>1785928368</v>
      </c>
      <c r="G1333" s="6" t="n">
        <v>1785928279</v>
      </c>
      <c r="H1333" s="6" t="n">
        <v>1785930719</v>
      </c>
      <c r="J1333" s="6" t="n">
        <v>0</v>
      </c>
      <c r="K1333" s="6" t="n">
        <v>0</v>
      </c>
      <c r="L1333" s="9" t="n">
        <f aca="false">IF(AND(E1333&gt;=Scenario!$B$11,E1333&lt;Scenario!$B$12),1,0)</f>
        <v>1</v>
      </c>
      <c r="M1333" s="9" t="n">
        <f aca="false">IF(AND(L1333=1,ISNUMBER(F1333)),MAX(0,F1333-E1333)/60,"")</f>
        <v>1.78333333333333</v>
      </c>
      <c r="N1333" s="9" t="n">
        <f aca="false">IF(AND(L1333=1,ISNUMBER(G1333)),MAX(0,G1333-E1333)/60,"")</f>
        <v>0.3</v>
      </c>
      <c r="O1333" s="9" t="n">
        <f aca="false">IF(ISNUMBER(H1333),IF(AND(H1333&gt;=Scenario!$B$11,H1333&lt;Scenario!$B$12),1,0),0)</f>
        <v>1</v>
      </c>
      <c r="P1333" s="9" t="n">
        <f aca="false">IF(O1333=1,MAX(0,H1333-E1333)/60,"")</f>
        <v>40.9666666666667</v>
      </c>
      <c r="Q1333" s="9" t="n">
        <f aca="false">INDEX(Scenario!$B$18:$B$20,MATCH(B1333,Scenario!$A$18:$A$20,0))</f>
        <v>240</v>
      </c>
      <c r="R1333" s="9" t="n">
        <f aca="false">INDEX(Scenario!$C$18:$C$20,MATCH(B1333,Scenario!$A$18:$A$20,0))</f>
        <v>4320</v>
      </c>
      <c r="S1333" s="9" t="n">
        <f aca="false">IF(ISNUMBER(M1333),IF(M1333&lt;=Q1333,1,0),"")</f>
        <v>1</v>
      </c>
      <c r="T1333" s="9" t="n">
        <f aca="false">IF(ISNUMBER(P1333),IF(P1333&lt;=R1333,1,0),"")</f>
        <v>1</v>
      </c>
      <c r="U1333" s="9" t="n">
        <f aca="false">IF(E1333&gt;Scenario!$B$14,0,IF(OR(AND(ISNUMBER(H1333),H1333&lt;=Scenario!$B$14),AND(ISNUMBER(I1333),I1333&lt;=Scenario!$B$14)),0,1))</f>
        <v>0</v>
      </c>
      <c r="V1333" s="9" t="n">
        <f aca="false">IF(AND(U1333=1,(Scenario!$B$14-E1333)/60&gt;R1333),1,0)</f>
        <v>0</v>
      </c>
      <c r="W1333" s="9" t="n">
        <f aca="false">IF(OR(C1333=Scenario!$B$22,C1333=Scenario!$C$22),1,0)</f>
        <v>1</v>
      </c>
      <c r="X1333" s="9" t="n">
        <f aca="false">IF(ISNUMBER(I1333),1,0)</f>
        <v>0</v>
      </c>
      <c r="Y1333" s="9" t="n">
        <f aca="false">MOD(INT(E1333/86400)+3,7)</f>
        <v>2</v>
      </c>
      <c r="Z1333" s="9" t="n">
        <f aca="false">MOD(INT(E1333/3600),24)</f>
        <v>11</v>
      </c>
      <c r="AA1333" s="6" t="s">
        <v>2911</v>
      </c>
    </row>
    <row r="1334" customFormat="false" ht="15" hidden="false" customHeight="false" outlineLevel="0" collapsed="false">
      <c r="A1334" s="6" t="s">
        <v>2912</v>
      </c>
      <c r="B1334" s="6" t="s">
        <v>43</v>
      </c>
      <c r="C1334" s="6" t="s">
        <v>288</v>
      </c>
      <c r="D1334" s="6" t="s">
        <v>172</v>
      </c>
      <c r="E1334" s="6" t="n">
        <v>1785928788</v>
      </c>
      <c r="F1334" s="6" t="n">
        <v>1785929040</v>
      </c>
      <c r="G1334" s="6" t="n">
        <v>1785928807</v>
      </c>
      <c r="H1334" s="6" t="n">
        <v>1785931414</v>
      </c>
      <c r="J1334" s="6" t="n">
        <v>0</v>
      </c>
      <c r="K1334" s="6" t="n">
        <v>0</v>
      </c>
      <c r="L1334" s="9" t="n">
        <f aca="false">IF(AND(E1334&gt;=Scenario!$B$11,E1334&lt;Scenario!$B$12),1,0)</f>
        <v>1</v>
      </c>
      <c r="M1334" s="9" t="n">
        <f aca="false">IF(AND(L1334=1,ISNUMBER(F1334)),MAX(0,F1334-E1334)/60,"")</f>
        <v>4.2</v>
      </c>
      <c r="N1334" s="9" t="n">
        <f aca="false">IF(AND(L1334=1,ISNUMBER(G1334)),MAX(0,G1334-E1334)/60,"")</f>
        <v>0.316666666666667</v>
      </c>
      <c r="O1334" s="9" t="n">
        <f aca="false">IF(ISNUMBER(H1334),IF(AND(H1334&gt;=Scenario!$B$11,H1334&lt;Scenario!$B$12),1,0),0)</f>
        <v>1</v>
      </c>
      <c r="P1334" s="9" t="n">
        <f aca="false">IF(O1334=1,MAX(0,H1334-E1334)/60,"")</f>
        <v>43.7666666666667</v>
      </c>
      <c r="Q1334" s="9" t="n">
        <f aca="false">INDEX(Scenario!$B$18:$B$20,MATCH(B1334,Scenario!$A$18:$A$20,0))</f>
        <v>60</v>
      </c>
      <c r="R1334" s="9" t="n">
        <f aca="false">INDEX(Scenario!$C$18:$C$20,MATCH(B1334,Scenario!$A$18:$A$20,0))</f>
        <v>1440</v>
      </c>
      <c r="S1334" s="9" t="n">
        <f aca="false">IF(ISNUMBER(M1334),IF(M1334&lt;=Q1334,1,0),"")</f>
        <v>1</v>
      </c>
      <c r="T1334" s="9" t="n">
        <f aca="false">IF(ISNUMBER(P1334),IF(P1334&lt;=R1334,1,0),"")</f>
        <v>1</v>
      </c>
      <c r="U1334" s="9" t="n">
        <f aca="false">IF(E1334&gt;Scenario!$B$14,0,IF(OR(AND(ISNUMBER(H1334),H1334&lt;=Scenario!$B$14),AND(ISNUMBER(I1334),I1334&lt;=Scenario!$B$14)),0,1))</f>
        <v>0</v>
      </c>
      <c r="V1334" s="9" t="n">
        <f aca="false">IF(AND(U1334=1,(Scenario!$B$14-E1334)/60&gt;R1334),1,0)</f>
        <v>0</v>
      </c>
      <c r="W1334" s="9" t="n">
        <f aca="false">IF(OR(C1334=Scenario!$B$22,C1334=Scenario!$C$22),1,0)</f>
        <v>0</v>
      </c>
      <c r="X1334" s="9" t="n">
        <f aca="false">IF(ISNUMBER(I1334),1,0)</f>
        <v>0</v>
      </c>
      <c r="Y1334" s="9" t="n">
        <f aca="false">MOD(INT(E1334/86400)+3,7)</f>
        <v>2</v>
      </c>
      <c r="Z1334" s="9" t="n">
        <f aca="false">MOD(INT(E1334/3600),24)</f>
        <v>11</v>
      </c>
      <c r="AA1334" s="6" t="s">
        <v>2913</v>
      </c>
    </row>
    <row r="1335" customFormat="false" ht="15" hidden="false" customHeight="false" outlineLevel="0" collapsed="false">
      <c r="A1335" s="6" t="s">
        <v>2914</v>
      </c>
      <c r="B1335" s="6" t="s">
        <v>44</v>
      </c>
      <c r="C1335" s="6" t="s">
        <v>47</v>
      </c>
      <c r="D1335" s="6" t="s">
        <v>170</v>
      </c>
      <c r="E1335" s="6" t="n">
        <v>1785929114</v>
      </c>
      <c r="F1335" s="6" t="n">
        <v>1785929314</v>
      </c>
      <c r="G1335" s="6" t="n">
        <v>1785929134</v>
      </c>
      <c r="H1335" s="6" t="n">
        <v>1785932793</v>
      </c>
      <c r="J1335" s="6" t="n">
        <v>0</v>
      </c>
      <c r="K1335" s="6" t="n">
        <v>0</v>
      </c>
      <c r="L1335" s="9" t="n">
        <f aca="false">IF(AND(E1335&gt;=Scenario!$B$11,E1335&lt;Scenario!$B$12),1,0)</f>
        <v>1</v>
      </c>
      <c r="M1335" s="9" t="n">
        <f aca="false">IF(AND(L1335=1,ISNUMBER(F1335)),MAX(0,F1335-E1335)/60,"")</f>
        <v>3.33333333333333</v>
      </c>
      <c r="N1335" s="9" t="n">
        <f aca="false">IF(AND(L1335=1,ISNUMBER(G1335)),MAX(0,G1335-E1335)/60,"")</f>
        <v>0.333333333333333</v>
      </c>
      <c r="O1335" s="9" t="n">
        <f aca="false">IF(ISNUMBER(H1335),IF(AND(H1335&gt;=Scenario!$B$11,H1335&lt;Scenario!$B$12),1,0),0)</f>
        <v>1</v>
      </c>
      <c r="P1335" s="9" t="n">
        <f aca="false">IF(O1335=1,MAX(0,H1335-E1335)/60,"")</f>
        <v>61.3166666666667</v>
      </c>
      <c r="Q1335" s="9" t="n">
        <f aca="false">INDEX(Scenario!$B$18:$B$20,MATCH(B1335,Scenario!$A$18:$A$20,0))</f>
        <v>240</v>
      </c>
      <c r="R1335" s="9" t="n">
        <f aca="false">INDEX(Scenario!$C$18:$C$20,MATCH(B1335,Scenario!$A$18:$A$20,0))</f>
        <v>4320</v>
      </c>
      <c r="S1335" s="9" t="n">
        <f aca="false">IF(ISNUMBER(M1335),IF(M1335&lt;=Q1335,1,0),"")</f>
        <v>1</v>
      </c>
      <c r="T1335" s="9" t="n">
        <f aca="false">IF(ISNUMBER(P1335),IF(P1335&lt;=R1335,1,0),"")</f>
        <v>1</v>
      </c>
      <c r="U1335" s="9" t="n">
        <f aca="false">IF(E1335&gt;Scenario!$B$14,0,IF(OR(AND(ISNUMBER(H1335),H1335&lt;=Scenario!$B$14),AND(ISNUMBER(I1335),I1335&lt;=Scenario!$B$14)),0,1))</f>
        <v>0</v>
      </c>
      <c r="V1335" s="9" t="n">
        <f aca="false">IF(AND(U1335=1,(Scenario!$B$14-E1335)/60&gt;R1335),1,0)</f>
        <v>0</v>
      </c>
      <c r="W1335" s="9" t="n">
        <f aca="false">IF(OR(C1335=Scenario!$B$22,C1335=Scenario!$C$22),1,0)</f>
        <v>1</v>
      </c>
      <c r="X1335" s="9" t="n">
        <f aca="false">IF(ISNUMBER(I1335),1,0)</f>
        <v>0</v>
      </c>
      <c r="Y1335" s="9" t="n">
        <f aca="false">MOD(INT(E1335/86400)+3,7)</f>
        <v>2</v>
      </c>
      <c r="Z1335" s="9" t="n">
        <f aca="false">MOD(INT(E1335/3600),24)</f>
        <v>11</v>
      </c>
      <c r="AA1335" s="6" t="s">
        <v>2915</v>
      </c>
    </row>
    <row r="1336" customFormat="false" ht="15" hidden="false" customHeight="false" outlineLevel="0" collapsed="false">
      <c r="A1336" s="6" t="s">
        <v>2916</v>
      </c>
      <c r="B1336" s="6" t="s">
        <v>42</v>
      </c>
      <c r="C1336" s="6" t="s">
        <v>288</v>
      </c>
      <c r="D1336" s="6" t="s">
        <v>172</v>
      </c>
      <c r="E1336" s="6" t="n">
        <v>1785929326</v>
      </c>
      <c r="F1336" s="6" t="n">
        <v>1785929855</v>
      </c>
      <c r="G1336" s="6" t="n">
        <v>1785929713</v>
      </c>
      <c r="H1336" s="6" t="n">
        <v>1785933152</v>
      </c>
      <c r="J1336" s="6" t="n">
        <v>0</v>
      </c>
      <c r="K1336" s="6" t="n">
        <v>0</v>
      </c>
      <c r="L1336" s="9" t="n">
        <f aca="false">IF(AND(E1336&gt;=Scenario!$B$11,E1336&lt;Scenario!$B$12),1,0)</f>
        <v>1</v>
      </c>
      <c r="M1336" s="9" t="n">
        <f aca="false">IF(AND(L1336=1,ISNUMBER(F1336)),MAX(0,F1336-E1336)/60,"")</f>
        <v>8.81666666666667</v>
      </c>
      <c r="N1336" s="9" t="n">
        <f aca="false">IF(AND(L1336=1,ISNUMBER(G1336)),MAX(0,G1336-E1336)/60,"")</f>
        <v>6.45</v>
      </c>
      <c r="O1336" s="9" t="n">
        <f aca="false">IF(ISNUMBER(H1336),IF(AND(H1336&gt;=Scenario!$B$11,H1336&lt;Scenario!$B$12),1,0),0)</f>
        <v>1</v>
      </c>
      <c r="P1336" s="9" t="n">
        <f aca="false">IF(O1336=1,MAX(0,H1336-E1336)/60,"")</f>
        <v>63.7666666666667</v>
      </c>
      <c r="Q1336" s="9" t="n">
        <f aca="false">INDEX(Scenario!$B$18:$B$20,MATCH(B1336,Scenario!$A$18:$A$20,0))</f>
        <v>15</v>
      </c>
      <c r="R1336" s="9" t="n">
        <f aca="false">INDEX(Scenario!$C$18:$C$20,MATCH(B1336,Scenario!$A$18:$A$20,0))</f>
        <v>240</v>
      </c>
      <c r="S1336" s="9" t="n">
        <f aca="false">IF(ISNUMBER(M1336),IF(M1336&lt;=Q1336,1,0),"")</f>
        <v>1</v>
      </c>
      <c r="T1336" s="9" t="n">
        <f aca="false">IF(ISNUMBER(P1336),IF(P1336&lt;=R1336,1,0),"")</f>
        <v>1</v>
      </c>
      <c r="U1336" s="9" t="n">
        <f aca="false">IF(E1336&gt;Scenario!$B$14,0,IF(OR(AND(ISNUMBER(H1336),H1336&lt;=Scenario!$B$14),AND(ISNUMBER(I1336),I1336&lt;=Scenario!$B$14)),0,1))</f>
        <v>0</v>
      </c>
      <c r="V1336" s="9" t="n">
        <f aca="false">IF(AND(U1336=1,(Scenario!$B$14-E1336)/60&gt;R1336),1,0)</f>
        <v>0</v>
      </c>
      <c r="W1336" s="9" t="n">
        <f aca="false">IF(OR(C1336=Scenario!$B$22,C1336=Scenario!$C$22),1,0)</f>
        <v>0</v>
      </c>
      <c r="X1336" s="9" t="n">
        <f aca="false">IF(ISNUMBER(I1336),1,0)</f>
        <v>0</v>
      </c>
      <c r="Y1336" s="9" t="n">
        <f aca="false">MOD(INT(E1336/86400)+3,7)</f>
        <v>2</v>
      </c>
      <c r="Z1336" s="9" t="n">
        <f aca="false">MOD(INT(E1336/3600),24)</f>
        <v>11</v>
      </c>
      <c r="AA1336" s="6" t="s">
        <v>2917</v>
      </c>
    </row>
    <row r="1337" customFormat="false" ht="15" hidden="false" customHeight="false" outlineLevel="0" collapsed="false">
      <c r="A1337" s="6" t="s">
        <v>2918</v>
      </c>
      <c r="B1337" s="6" t="s">
        <v>43</v>
      </c>
      <c r="C1337" s="6" t="s">
        <v>249</v>
      </c>
      <c r="D1337" s="6" t="s">
        <v>172</v>
      </c>
      <c r="E1337" s="6" t="n">
        <v>1785929526</v>
      </c>
      <c r="F1337" s="6" t="n">
        <v>1785929729</v>
      </c>
      <c r="G1337" s="6" t="n">
        <v>1785929565</v>
      </c>
      <c r="H1337" s="6" t="n">
        <v>1785932336</v>
      </c>
      <c r="J1337" s="6" t="n">
        <v>0</v>
      </c>
      <c r="K1337" s="6" t="n">
        <v>1</v>
      </c>
      <c r="L1337" s="9" t="n">
        <f aca="false">IF(AND(E1337&gt;=Scenario!$B$11,E1337&lt;Scenario!$B$12),1,0)</f>
        <v>1</v>
      </c>
      <c r="M1337" s="9" t="n">
        <f aca="false">IF(AND(L1337=1,ISNUMBER(F1337)),MAX(0,F1337-E1337)/60,"")</f>
        <v>3.38333333333333</v>
      </c>
      <c r="N1337" s="9" t="n">
        <f aca="false">IF(AND(L1337=1,ISNUMBER(G1337)),MAX(0,G1337-E1337)/60,"")</f>
        <v>0.65</v>
      </c>
      <c r="O1337" s="9" t="n">
        <f aca="false">IF(ISNUMBER(H1337),IF(AND(H1337&gt;=Scenario!$B$11,H1337&lt;Scenario!$B$12),1,0),0)</f>
        <v>1</v>
      </c>
      <c r="P1337" s="9" t="n">
        <f aca="false">IF(O1337=1,MAX(0,H1337-E1337)/60,"")</f>
        <v>46.8333333333333</v>
      </c>
      <c r="Q1337" s="9" t="n">
        <f aca="false">INDEX(Scenario!$B$18:$B$20,MATCH(B1337,Scenario!$A$18:$A$20,0))</f>
        <v>60</v>
      </c>
      <c r="R1337" s="9" t="n">
        <f aca="false">INDEX(Scenario!$C$18:$C$20,MATCH(B1337,Scenario!$A$18:$A$20,0))</f>
        <v>1440</v>
      </c>
      <c r="S1337" s="9" t="n">
        <f aca="false">IF(ISNUMBER(M1337),IF(M1337&lt;=Q1337,1,0),"")</f>
        <v>1</v>
      </c>
      <c r="T1337" s="9" t="n">
        <f aca="false">IF(ISNUMBER(P1337),IF(P1337&lt;=R1337,1,0),"")</f>
        <v>1</v>
      </c>
      <c r="U1337" s="9" t="n">
        <f aca="false">IF(E1337&gt;Scenario!$B$14,0,IF(OR(AND(ISNUMBER(H1337),H1337&lt;=Scenario!$B$14),AND(ISNUMBER(I1337),I1337&lt;=Scenario!$B$14)),0,1))</f>
        <v>0</v>
      </c>
      <c r="V1337" s="9" t="n">
        <f aca="false">IF(AND(U1337=1,(Scenario!$B$14-E1337)/60&gt;R1337),1,0)</f>
        <v>0</v>
      </c>
      <c r="W1337" s="9" t="n">
        <f aca="false">IF(OR(C1337=Scenario!$B$22,C1337=Scenario!$C$22),1,0)</f>
        <v>0</v>
      </c>
      <c r="X1337" s="9" t="n">
        <f aca="false">IF(ISNUMBER(I1337),1,0)</f>
        <v>0</v>
      </c>
      <c r="Y1337" s="9" t="n">
        <f aca="false">MOD(INT(E1337/86400)+3,7)</f>
        <v>2</v>
      </c>
      <c r="Z1337" s="9" t="n">
        <f aca="false">MOD(INT(E1337/3600),24)</f>
        <v>11</v>
      </c>
      <c r="AA1337" s="6" t="s">
        <v>2919</v>
      </c>
    </row>
    <row r="1338" customFormat="false" ht="15" hidden="false" customHeight="false" outlineLevel="0" collapsed="false">
      <c r="A1338" s="6" t="s">
        <v>2920</v>
      </c>
      <c r="B1338" s="6" t="s">
        <v>44</v>
      </c>
      <c r="C1338" s="6" t="s">
        <v>249</v>
      </c>
      <c r="D1338" s="6" t="s">
        <v>170</v>
      </c>
      <c r="E1338" s="6" t="n">
        <v>1785930475</v>
      </c>
      <c r="F1338" s="6" t="n">
        <v>1785930687</v>
      </c>
      <c r="G1338" s="6" t="n">
        <v>1785930491</v>
      </c>
      <c r="H1338" s="6" t="n">
        <v>1785931075</v>
      </c>
      <c r="J1338" s="6" t="n">
        <v>0</v>
      </c>
      <c r="K1338" s="6" t="n">
        <v>0</v>
      </c>
      <c r="L1338" s="9" t="n">
        <f aca="false">IF(AND(E1338&gt;=Scenario!$B$11,E1338&lt;Scenario!$B$12),1,0)</f>
        <v>1</v>
      </c>
      <c r="M1338" s="9" t="n">
        <f aca="false">IF(AND(L1338=1,ISNUMBER(F1338)),MAX(0,F1338-E1338)/60,"")</f>
        <v>3.53333333333333</v>
      </c>
      <c r="N1338" s="9" t="n">
        <f aca="false">IF(AND(L1338=1,ISNUMBER(G1338)),MAX(0,G1338-E1338)/60,"")</f>
        <v>0.266666666666667</v>
      </c>
      <c r="O1338" s="9" t="n">
        <f aca="false">IF(ISNUMBER(H1338),IF(AND(H1338&gt;=Scenario!$B$11,H1338&lt;Scenario!$B$12),1,0),0)</f>
        <v>1</v>
      </c>
      <c r="P1338" s="9" t="n">
        <f aca="false">IF(O1338=1,MAX(0,H1338-E1338)/60,"")</f>
        <v>10</v>
      </c>
      <c r="Q1338" s="9" t="n">
        <f aca="false">INDEX(Scenario!$B$18:$B$20,MATCH(B1338,Scenario!$A$18:$A$20,0))</f>
        <v>240</v>
      </c>
      <c r="R1338" s="9" t="n">
        <f aca="false">INDEX(Scenario!$C$18:$C$20,MATCH(B1338,Scenario!$A$18:$A$20,0))</f>
        <v>4320</v>
      </c>
      <c r="S1338" s="9" t="n">
        <f aca="false">IF(ISNUMBER(M1338),IF(M1338&lt;=Q1338,1,0),"")</f>
        <v>1</v>
      </c>
      <c r="T1338" s="9" t="n">
        <f aca="false">IF(ISNUMBER(P1338),IF(P1338&lt;=R1338,1,0),"")</f>
        <v>1</v>
      </c>
      <c r="U1338" s="9" t="n">
        <f aca="false">IF(E1338&gt;Scenario!$B$14,0,IF(OR(AND(ISNUMBER(H1338),H1338&lt;=Scenario!$B$14),AND(ISNUMBER(I1338),I1338&lt;=Scenario!$B$14)),0,1))</f>
        <v>0</v>
      </c>
      <c r="V1338" s="9" t="n">
        <f aca="false">IF(AND(U1338=1,(Scenario!$B$14-E1338)/60&gt;R1338),1,0)</f>
        <v>0</v>
      </c>
      <c r="W1338" s="9" t="n">
        <f aca="false">IF(OR(C1338=Scenario!$B$22,C1338=Scenario!$C$22),1,0)</f>
        <v>0</v>
      </c>
      <c r="X1338" s="9" t="n">
        <f aca="false">IF(ISNUMBER(I1338),1,0)</f>
        <v>0</v>
      </c>
      <c r="Y1338" s="9" t="n">
        <f aca="false">MOD(INT(E1338/86400)+3,7)</f>
        <v>2</v>
      </c>
      <c r="Z1338" s="9" t="n">
        <f aca="false">MOD(INT(E1338/3600),24)</f>
        <v>11</v>
      </c>
      <c r="AA1338" s="6" t="s">
        <v>2921</v>
      </c>
    </row>
    <row r="1339" customFormat="false" ht="15" hidden="false" customHeight="false" outlineLevel="0" collapsed="false">
      <c r="A1339" s="6" t="s">
        <v>2922</v>
      </c>
      <c r="B1339" s="6" t="s">
        <v>44</v>
      </c>
      <c r="C1339" s="6" t="s">
        <v>249</v>
      </c>
      <c r="D1339" s="6" t="s">
        <v>172</v>
      </c>
      <c r="E1339" s="6" t="n">
        <v>1785931681</v>
      </c>
      <c r="F1339" s="6" t="n">
        <v>1785931800</v>
      </c>
      <c r="G1339" s="6" t="n">
        <v>1785931699</v>
      </c>
      <c r="H1339" s="6" t="n">
        <v>1785933555</v>
      </c>
      <c r="J1339" s="6" t="n">
        <v>0</v>
      </c>
      <c r="K1339" s="6" t="n">
        <v>0</v>
      </c>
      <c r="L1339" s="9" t="n">
        <f aca="false">IF(AND(E1339&gt;=Scenario!$B$11,E1339&lt;Scenario!$B$12),1,0)</f>
        <v>1</v>
      </c>
      <c r="M1339" s="9" t="n">
        <f aca="false">IF(AND(L1339=1,ISNUMBER(F1339)),MAX(0,F1339-E1339)/60,"")</f>
        <v>1.98333333333333</v>
      </c>
      <c r="N1339" s="9" t="n">
        <f aca="false">IF(AND(L1339=1,ISNUMBER(G1339)),MAX(0,G1339-E1339)/60,"")</f>
        <v>0.3</v>
      </c>
      <c r="O1339" s="9" t="n">
        <f aca="false">IF(ISNUMBER(H1339),IF(AND(H1339&gt;=Scenario!$B$11,H1339&lt;Scenario!$B$12),1,0),0)</f>
        <v>1</v>
      </c>
      <c r="P1339" s="9" t="n">
        <f aca="false">IF(O1339=1,MAX(0,H1339-E1339)/60,"")</f>
        <v>31.2333333333333</v>
      </c>
      <c r="Q1339" s="9" t="n">
        <f aca="false">INDEX(Scenario!$B$18:$B$20,MATCH(B1339,Scenario!$A$18:$A$20,0))</f>
        <v>240</v>
      </c>
      <c r="R1339" s="9" t="n">
        <f aca="false">INDEX(Scenario!$C$18:$C$20,MATCH(B1339,Scenario!$A$18:$A$20,0))</f>
        <v>4320</v>
      </c>
      <c r="S1339" s="9" t="n">
        <f aca="false">IF(ISNUMBER(M1339),IF(M1339&lt;=Q1339,1,0),"")</f>
        <v>1</v>
      </c>
      <c r="T1339" s="9" t="n">
        <f aca="false">IF(ISNUMBER(P1339),IF(P1339&lt;=R1339,1,0),"")</f>
        <v>1</v>
      </c>
      <c r="U1339" s="9" t="n">
        <f aca="false">IF(E1339&gt;Scenario!$B$14,0,IF(OR(AND(ISNUMBER(H1339),H1339&lt;=Scenario!$B$14),AND(ISNUMBER(I1339),I1339&lt;=Scenario!$B$14)),0,1))</f>
        <v>0</v>
      </c>
      <c r="V1339" s="9" t="n">
        <f aca="false">IF(AND(U1339=1,(Scenario!$B$14-E1339)/60&gt;R1339),1,0)</f>
        <v>0</v>
      </c>
      <c r="W1339" s="9" t="n">
        <f aca="false">IF(OR(C1339=Scenario!$B$22,C1339=Scenario!$C$22),1,0)</f>
        <v>0</v>
      </c>
      <c r="X1339" s="9" t="n">
        <f aca="false">IF(ISNUMBER(I1339),1,0)</f>
        <v>0</v>
      </c>
      <c r="Y1339" s="9" t="n">
        <f aca="false">MOD(INT(E1339/86400)+3,7)</f>
        <v>2</v>
      </c>
      <c r="Z1339" s="9" t="n">
        <f aca="false">MOD(INT(E1339/3600),24)</f>
        <v>12</v>
      </c>
      <c r="AA1339" s="6" t="s">
        <v>2923</v>
      </c>
    </row>
    <row r="1340" customFormat="false" ht="15" hidden="false" customHeight="false" outlineLevel="0" collapsed="false">
      <c r="A1340" s="6" t="s">
        <v>2924</v>
      </c>
      <c r="B1340" s="6" t="s">
        <v>44</v>
      </c>
      <c r="C1340" s="6" t="s">
        <v>46</v>
      </c>
      <c r="D1340" s="6" t="s">
        <v>172</v>
      </c>
      <c r="E1340" s="6" t="n">
        <v>1785932266</v>
      </c>
      <c r="F1340" s="6" t="n">
        <v>1785932492</v>
      </c>
      <c r="G1340" s="6" t="n">
        <v>1785932320</v>
      </c>
      <c r="H1340" s="6" t="n">
        <v>1785934357</v>
      </c>
      <c r="J1340" s="6" t="n">
        <v>0</v>
      </c>
      <c r="K1340" s="6" t="n">
        <v>0</v>
      </c>
      <c r="L1340" s="9" t="n">
        <f aca="false">IF(AND(E1340&gt;=Scenario!$B$11,E1340&lt;Scenario!$B$12),1,0)</f>
        <v>1</v>
      </c>
      <c r="M1340" s="9" t="n">
        <f aca="false">IF(AND(L1340=1,ISNUMBER(F1340)),MAX(0,F1340-E1340)/60,"")</f>
        <v>3.76666666666667</v>
      </c>
      <c r="N1340" s="9" t="n">
        <f aca="false">IF(AND(L1340=1,ISNUMBER(G1340)),MAX(0,G1340-E1340)/60,"")</f>
        <v>0.9</v>
      </c>
      <c r="O1340" s="9" t="n">
        <f aca="false">IF(ISNUMBER(H1340),IF(AND(H1340&gt;=Scenario!$B$11,H1340&lt;Scenario!$B$12),1,0),0)</f>
        <v>1</v>
      </c>
      <c r="P1340" s="9" t="n">
        <f aca="false">IF(O1340=1,MAX(0,H1340-E1340)/60,"")</f>
        <v>34.85</v>
      </c>
      <c r="Q1340" s="9" t="n">
        <f aca="false">INDEX(Scenario!$B$18:$B$20,MATCH(B1340,Scenario!$A$18:$A$20,0))</f>
        <v>240</v>
      </c>
      <c r="R1340" s="9" t="n">
        <f aca="false">INDEX(Scenario!$C$18:$C$20,MATCH(B1340,Scenario!$A$18:$A$20,0))</f>
        <v>4320</v>
      </c>
      <c r="S1340" s="9" t="n">
        <f aca="false">IF(ISNUMBER(M1340),IF(M1340&lt;=Q1340,1,0),"")</f>
        <v>1</v>
      </c>
      <c r="T1340" s="9" t="n">
        <f aca="false">IF(ISNUMBER(P1340),IF(P1340&lt;=R1340,1,0),"")</f>
        <v>1</v>
      </c>
      <c r="U1340" s="9" t="n">
        <f aca="false">IF(E1340&gt;Scenario!$B$14,0,IF(OR(AND(ISNUMBER(H1340),H1340&lt;=Scenario!$B$14),AND(ISNUMBER(I1340),I1340&lt;=Scenario!$B$14)),0,1))</f>
        <v>0</v>
      </c>
      <c r="V1340" s="9" t="n">
        <f aca="false">IF(AND(U1340=1,(Scenario!$B$14-E1340)/60&gt;R1340),1,0)</f>
        <v>0</v>
      </c>
      <c r="W1340" s="9" t="n">
        <f aca="false">IF(OR(C1340=Scenario!$B$22,C1340=Scenario!$C$22),1,0)</f>
        <v>1</v>
      </c>
      <c r="X1340" s="9" t="n">
        <f aca="false">IF(ISNUMBER(I1340),1,0)</f>
        <v>0</v>
      </c>
      <c r="Y1340" s="9" t="n">
        <f aca="false">MOD(INT(E1340/86400)+3,7)</f>
        <v>2</v>
      </c>
      <c r="Z1340" s="9" t="n">
        <f aca="false">MOD(INT(E1340/3600),24)</f>
        <v>12</v>
      </c>
      <c r="AA1340" s="6" t="s">
        <v>2925</v>
      </c>
    </row>
    <row r="1341" customFormat="false" ht="15" hidden="false" customHeight="false" outlineLevel="0" collapsed="false">
      <c r="A1341" s="6" t="s">
        <v>2926</v>
      </c>
      <c r="B1341" s="6" t="s">
        <v>43</v>
      </c>
      <c r="C1341" s="6" t="s">
        <v>47</v>
      </c>
      <c r="D1341" s="6" t="s">
        <v>171</v>
      </c>
      <c r="E1341" s="6" t="n">
        <v>1785935164</v>
      </c>
      <c r="F1341" s="6" t="n">
        <v>1785935398</v>
      </c>
      <c r="G1341" s="6" t="n">
        <v>1785935201</v>
      </c>
      <c r="H1341" s="6" t="n">
        <v>1785946024</v>
      </c>
      <c r="J1341" s="6" t="n">
        <v>0</v>
      </c>
      <c r="K1341" s="6" t="n">
        <v>0</v>
      </c>
      <c r="L1341" s="9" t="n">
        <f aca="false">IF(AND(E1341&gt;=Scenario!$B$11,E1341&lt;Scenario!$B$12),1,0)</f>
        <v>1</v>
      </c>
      <c r="M1341" s="9" t="n">
        <f aca="false">IF(AND(L1341=1,ISNUMBER(F1341)),MAX(0,F1341-E1341)/60,"")</f>
        <v>3.9</v>
      </c>
      <c r="N1341" s="9" t="n">
        <f aca="false">IF(AND(L1341=1,ISNUMBER(G1341)),MAX(0,G1341-E1341)/60,"")</f>
        <v>0.616666666666667</v>
      </c>
      <c r="O1341" s="9" t="n">
        <f aca="false">IF(ISNUMBER(H1341),IF(AND(H1341&gt;=Scenario!$B$11,H1341&lt;Scenario!$B$12),1,0),0)</f>
        <v>1</v>
      </c>
      <c r="P1341" s="9" t="n">
        <f aca="false">IF(O1341=1,MAX(0,H1341-E1341)/60,"")</f>
        <v>181</v>
      </c>
      <c r="Q1341" s="9" t="n">
        <f aca="false">INDEX(Scenario!$B$18:$B$20,MATCH(B1341,Scenario!$A$18:$A$20,0))</f>
        <v>60</v>
      </c>
      <c r="R1341" s="9" t="n">
        <f aca="false">INDEX(Scenario!$C$18:$C$20,MATCH(B1341,Scenario!$A$18:$A$20,0))</f>
        <v>1440</v>
      </c>
      <c r="S1341" s="9" t="n">
        <f aca="false">IF(ISNUMBER(M1341),IF(M1341&lt;=Q1341,1,0),"")</f>
        <v>1</v>
      </c>
      <c r="T1341" s="9" t="n">
        <f aca="false">IF(ISNUMBER(P1341),IF(P1341&lt;=R1341,1,0),"")</f>
        <v>1</v>
      </c>
      <c r="U1341" s="9" t="n">
        <f aca="false">IF(E1341&gt;Scenario!$B$14,0,IF(OR(AND(ISNUMBER(H1341),H1341&lt;=Scenario!$B$14),AND(ISNUMBER(I1341),I1341&lt;=Scenario!$B$14)),0,1))</f>
        <v>0</v>
      </c>
      <c r="V1341" s="9" t="n">
        <f aca="false">IF(AND(U1341=1,(Scenario!$B$14-E1341)/60&gt;R1341),1,0)</f>
        <v>0</v>
      </c>
      <c r="W1341" s="9" t="n">
        <f aca="false">IF(OR(C1341=Scenario!$B$22,C1341=Scenario!$C$22),1,0)</f>
        <v>1</v>
      </c>
      <c r="X1341" s="9" t="n">
        <f aca="false">IF(ISNUMBER(I1341),1,0)</f>
        <v>0</v>
      </c>
      <c r="Y1341" s="9" t="n">
        <f aca="false">MOD(INT(E1341/86400)+3,7)</f>
        <v>2</v>
      </c>
      <c r="Z1341" s="9" t="n">
        <f aca="false">MOD(INT(E1341/3600),24)</f>
        <v>13</v>
      </c>
      <c r="AA1341" s="6" t="s">
        <v>2927</v>
      </c>
    </row>
    <row r="1342" customFormat="false" ht="15" hidden="false" customHeight="false" outlineLevel="0" collapsed="false">
      <c r="A1342" s="6" t="s">
        <v>2928</v>
      </c>
      <c r="B1342" s="6" t="s">
        <v>43</v>
      </c>
      <c r="C1342" s="6" t="s">
        <v>46</v>
      </c>
      <c r="D1342" s="6" t="s">
        <v>170</v>
      </c>
      <c r="E1342" s="6" t="n">
        <v>1785936392</v>
      </c>
      <c r="F1342" s="6" t="n">
        <v>1785936660</v>
      </c>
      <c r="G1342" s="6" t="n">
        <v>1785936436</v>
      </c>
      <c r="H1342" s="6" t="n">
        <v>1785938707</v>
      </c>
      <c r="J1342" s="6" t="n">
        <v>0</v>
      </c>
      <c r="K1342" s="6" t="n">
        <v>0</v>
      </c>
      <c r="L1342" s="9" t="n">
        <f aca="false">IF(AND(E1342&gt;=Scenario!$B$11,E1342&lt;Scenario!$B$12),1,0)</f>
        <v>1</v>
      </c>
      <c r="M1342" s="9" t="n">
        <f aca="false">IF(AND(L1342=1,ISNUMBER(F1342)),MAX(0,F1342-E1342)/60,"")</f>
        <v>4.46666666666667</v>
      </c>
      <c r="N1342" s="9" t="n">
        <f aca="false">IF(AND(L1342=1,ISNUMBER(G1342)),MAX(0,G1342-E1342)/60,"")</f>
        <v>0.733333333333333</v>
      </c>
      <c r="O1342" s="9" t="n">
        <f aca="false">IF(ISNUMBER(H1342),IF(AND(H1342&gt;=Scenario!$B$11,H1342&lt;Scenario!$B$12),1,0),0)</f>
        <v>1</v>
      </c>
      <c r="P1342" s="9" t="n">
        <f aca="false">IF(O1342=1,MAX(0,H1342-E1342)/60,"")</f>
        <v>38.5833333333333</v>
      </c>
      <c r="Q1342" s="9" t="n">
        <f aca="false">INDEX(Scenario!$B$18:$B$20,MATCH(B1342,Scenario!$A$18:$A$20,0))</f>
        <v>60</v>
      </c>
      <c r="R1342" s="9" t="n">
        <f aca="false">INDEX(Scenario!$C$18:$C$20,MATCH(B1342,Scenario!$A$18:$A$20,0))</f>
        <v>1440</v>
      </c>
      <c r="S1342" s="9" t="n">
        <f aca="false">IF(ISNUMBER(M1342),IF(M1342&lt;=Q1342,1,0),"")</f>
        <v>1</v>
      </c>
      <c r="T1342" s="9" t="n">
        <f aca="false">IF(ISNUMBER(P1342),IF(P1342&lt;=R1342,1,0),"")</f>
        <v>1</v>
      </c>
      <c r="U1342" s="9" t="n">
        <f aca="false">IF(E1342&gt;Scenario!$B$14,0,IF(OR(AND(ISNUMBER(H1342),H1342&lt;=Scenario!$B$14),AND(ISNUMBER(I1342),I1342&lt;=Scenario!$B$14)),0,1))</f>
        <v>0</v>
      </c>
      <c r="V1342" s="9" t="n">
        <f aca="false">IF(AND(U1342=1,(Scenario!$B$14-E1342)/60&gt;R1342),1,0)</f>
        <v>0</v>
      </c>
      <c r="W1342" s="9" t="n">
        <f aca="false">IF(OR(C1342=Scenario!$B$22,C1342=Scenario!$C$22),1,0)</f>
        <v>1</v>
      </c>
      <c r="X1342" s="9" t="n">
        <f aca="false">IF(ISNUMBER(I1342),1,0)</f>
        <v>0</v>
      </c>
      <c r="Y1342" s="9" t="n">
        <f aca="false">MOD(INT(E1342/86400)+3,7)</f>
        <v>2</v>
      </c>
      <c r="Z1342" s="9" t="n">
        <f aca="false">MOD(INT(E1342/3600),24)</f>
        <v>13</v>
      </c>
      <c r="AA1342" s="6" t="s">
        <v>2929</v>
      </c>
    </row>
    <row r="1343" customFormat="false" ht="15" hidden="false" customHeight="false" outlineLevel="0" collapsed="false">
      <c r="A1343" s="6" t="s">
        <v>2930</v>
      </c>
      <c r="B1343" s="6" t="s">
        <v>43</v>
      </c>
      <c r="C1343" s="6" t="s">
        <v>47</v>
      </c>
      <c r="D1343" s="6" t="s">
        <v>171</v>
      </c>
      <c r="E1343" s="6" t="n">
        <v>1785938786</v>
      </c>
      <c r="F1343" s="6" t="n">
        <v>1785938907</v>
      </c>
      <c r="G1343" s="6" t="n">
        <v>1785938833</v>
      </c>
      <c r="H1343" s="6" t="n">
        <v>1785943789</v>
      </c>
      <c r="J1343" s="6" t="n">
        <v>0</v>
      </c>
      <c r="K1343" s="6" t="n">
        <v>0</v>
      </c>
      <c r="L1343" s="9" t="n">
        <f aca="false">IF(AND(E1343&gt;=Scenario!$B$11,E1343&lt;Scenario!$B$12),1,0)</f>
        <v>1</v>
      </c>
      <c r="M1343" s="9" t="n">
        <f aca="false">IF(AND(L1343=1,ISNUMBER(F1343)),MAX(0,F1343-E1343)/60,"")</f>
        <v>2.01666666666667</v>
      </c>
      <c r="N1343" s="9" t="n">
        <f aca="false">IF(AND(L1343=1,ISNUMBER(G1343)),MAX(0,G1343-E1343)/60,"")</f>
        <v>0.783333333333333</v>
      </c>
      <c r="O1343" s="9" t="n">
        <f aca="false">IF(ISNUMBER(H1343),IF(AND(H1343&gt;=Scenario!$B$11,H1343&lt;Scenario!$B$12),1,0),0)</f>
        <v>1</v>
      </c>
      <c r="P1343" s="9" t="n">
        <f aca="false">IF(O1343=1,MAX(0,H1343-E1343)/60,"")</f>
        <v>83.3833333333333</v>
      </c>
      <c r="Q1343" s="9" t="n">
        <f aca="false">INDEX(Scenario!$B$18:$B$20,MATCH(B1343,Scenario!$A$18:$A$20,0))</f>
        <v>60</v>
      </c>
      <c r="R1343" s="9" t="n">
        <f aca="false">INDEX(Scenario!$C$18:$C$20,MATCH(B1343,Scenario!$A$18:$A$20,0))</f>
        <v>1440</v>
      </c>
      <c r="S1343" s="9" t="n">
        <f aca="false">IF(ISNUMBER(M1343),IF(M1343&lt;=Q1343,1,0),"")</f>
        <v>1</v>
      </c>
      <c r="T1343" s="9" t="n">
        <f aca="false">IF(ISNUMBER(P1343),IF(P1343&lt;=R1343,1,0),"")</f>
        <v>1</v>
      </c>
      <c r="U1343" s="9" t="n">
        <f aca="false">IF(E1343&gt;Scenario!$B$14,0,IF(OR(AND(ISNUMBER(H1343),H1343&lt;=Scenario!$B$14),AND(ISNUMBER(I1343),I1343&lt;=Scenario!$B$14)),0,1))</f>
        <v>0</v>
      </c>
      <c r="V1343" s="9" t="n">
        <f aca="false">IF(AND(U1343=1,(Scenario!$B$14-E1343)/60&gt;R1343),1,0)</f>
        <v>0</v>
      </c>
      <c r="W1343" s="9" t="n">
        <f aca="false">IF(OR(C1343=Scenario!$B$22,C1343=Scenario!$C$22),1,0)</f>
        <v>1</v>
      </c>
      <c r="X1343" s="9" t="n">
        <f aca="false">IF(ISNUMBER(I1343),1,0)</f>
        <v>0</v>
      </c>
      <c r="Y1343" s="9" t="n">
        <f aca="false">MOD(INT(E1343/86400)+3,7)</f>
        <v>2</v>
      </c>
      <c r="Z1343" s="9" t="n">
        <f aca="false">MOD(INT(E1343/3600),24)</f>
        <v>14</v>
      </c>
      <c r="AA1343" s="6" t="s">
        <v>2931</v>
      </c>
    </row>
    <row r="1344" customFormat="false" ht="15" hidden="false" customHeight="false" outlineLevel="0" collapsed="false">
      <c r="A1344" s="6" t="s">
        <v>2932</v>
      </c>
      <c r="B1344" s="6" t="s">
        <v>44</v>
      </c>
      <c r="C1344" s="6" t="s">
        <v>249</v>
      </c>
      <c r="D1344" s="6" t="s">
        <v>172</v>
      </c>
      <c r="E1344" s="6" t="n">
        <v>1785938952</v>
      </c>
      <c r="F1344" s="6" t="n">
        <v>1785939207</v>
      </c>
      <c r="G1344" s="6" t="n">
        <v>1785939012</v>
      </c>
      <c r="H1344" s="6" t="n">
        <v>1785943674</v>
      </c>
      <c r="J1344" s="6" t="n">
        <v>0</v>
      </c>
      <c r="K1344" s="6" t="n">
        <v>0</v>
      </c>
      <c r="L1344" s="9" t="n">
        <f aca="false">IF(AND(E1344&gt;=Scenario!$B$11,E1344&lt;Scenario!$B$12),1,0)</f>
        <v>1</v>
      </c>
      <c r="M1344" s="9" t="n">
        <f aca="false">IF(AND(L1344=1,ISNUMBER(F1344)),MAX(0,F1344-E1344)/60,"")</f>
        <v>4.25</v>
      </c>
      <c r="N1344" s="9" t="n">
        <f aca="false">IF(AND(L1344=1,ISNUMBER(G1344)),MAX(0,G1344-E1344)/60,"")</f>
        <v>1</v>
      </c>
      <c r="O1344" s="9" t="n">
        <f aca="false">IF(ISNUMBER(H1344),IF(AND(H1344&gt;=Scenario!$B$11,H1344&lt;Scenario!$B$12),1,0),0)</f>
        <v>1</v>
      </c>
      <c r="P1344" s="9" t="n">
        <f aca="false">IF(O1344=1,MAX(0,H1344-E1344)/60,"")</f>
        <v>78.7</v>
      </c>
      <c r="Q1344" s="9" t="n">
        <f aca="false">INDEX(Scenario!$B$18:$B$20,MATCH(B1344,Scenario!$A$18:$A$20,0))</f>
        <v>240</v>
      </c>
      <c r="R1344" s="9" t="n">
        <f aca="false">INDEX(Scenario!$C$18:$C$20,MATCH(B1344,Scenario!$A$18:$A$20,0))</f>
        <v>4320</v>
      </c>
      <c r="S1344" s="9" t="n">
        <f aca="false">IF(ISNUMBER(M1344),IF(M1344&lt;=Q1344,1,0),"")</f>
        <v>1</v>
      </c>
      <c r="T1344" s="9" t="n">
        <f aca="false">IF(ISNUMBER(P1344),IF(P1344&lt;=R1344,1,0),"")</f>
        <v>1</v>
      </c>
      <c r="U1344" s="9" t="n">
        <f aca="false">IF(E1344&gt;Scenario!$B$14,0,IF(OR(AND(ISNUMBER(H1344),H1344&lt;=Scenario!$B$14),AND(ISNUMBER(I1344),I1344&lt;=Scenario!$B$14)),0,1))</f>
        <v>0</v>
      </c>
      <c r="V1344" s="9" t="n">
        <f aca="false">IF(AND(U1344=1,(Scenario!$B$14-E1344)/60&gt;R1344),1,0)</f>
        <v>0</v>
      </c>
      <c r="W1344" s="9" t="n">
        <f aca="false">IF(OR(C1344=Scenario!$B$22,C1344=Scenario!$C$22),1,0)</f>
        <v>0</v>
      </c>
      <c r="X1344" s="9" t="n">
        <f aca="false">IF(ISNUMBER(I1344),1,0)</f>
        <v>0</v>
      </c>
      <c r="Y1344" s="9" t="n">
        <f aca="false">MOD(INT(E1344/86400)+3,7)</f>
        <v>2</v>
      </c>
      <c r="Z1344" s="9" t="n">
        <f aca="false">MOD(INT(E1344/3600),24)</f>
        <v>14</v>
      </c>
      <c r="AA1344" s="6" t="s">
        <v>2933</v>
      </c>
    </row>
    <row r="1345" customFormat="false" ht="15" hidden="false" customHeight="false" outlineLevel="0" collapsed="false">
      <c r="A1345" s="6" t="s">
        <v>2934</v>
      </c>
      <c r="B1345" s="6" t="s">
        <v>43</v>
      </c>
      <c r="C1345" s="6" t="s">
        <v>249</v>
      </c>
      <c r="D1345" s="6" t="s">
        <v>172</v>
      </c>
      <c r="E1345" s="6" t="n">
        <v>1785939517</v>
      </c>
      <c r="F1345" s="6" t="n">
        <v>1785939628</v>
      </c>
      <c r="G1345" s="6" t="n">
        <v>1785939544</v>
      </c>
      <c r="H1345" s="6" t="n">
        <v>1785942116</v>
      </c>
      <c r="J1345" s="6" t="n">
        <v>0</v>
      </c>
      <c r="K1345" s="6" t="n">
        <v>0</v>
      </c>
      <c r="L1345" s="9" t="n">
        <f aca="false">IF(AND(E1345&gt;=Scenario!$B$11,E1345&lt;Scenario!$B$12),1,0)</f>
        <v>1</v>
      </c>
      <c r="M1345" s="9" t="n">
        <f aca="false">IF(AND(L1345=1,ISNUMBER(F1345)),MAX(0,F1345-E1345)/60,"")</f>
        <v>1.85</v>
      </c>
      <c r="N1345" s="9" t="n">
        <f aca="false">IF(AND(L1345=1,ISNUMBER(G1345)),MAX(0,G1345-E1345)/60,"")</f>
        <v>0.45</v>
      </c>
      <c r="O1345" s="9" t="n">
        <f aca="false">IF(ISNUMBER(H1345),IF(AND(H1345&gt;=Scenario!$B$11,H1345&lt;Scenario!$B$12),1,0),0)</f>
        <v>1</v>
      </c>
      <c r="P1345" s="9" t="n">
        <f aca="false">IF(O1345=1,MAX(0,H1345-E1345)/60,"")</f>
        <v>43.3166666666667</v>
      </c>
      <c r="Q1345" s="9" t="n">
        <f aca="false">INDEX(Scenario!$B$18:$B$20,MATCH(B1345,Scenario!$A$18:$A$20,0))</f>
        <v>60</v>
      </c>
      <c r="R1345" s="9" t="n">
        <f aca="false">INDEX(Scenario!$C$18:$C$20,MATCH(B1345,Scenario!$A$18:$A$20,0))</f>
        <v>1440</v>
      </c>
      <c r="S1345" s="9" t="n">
        <f aca="false">IF(ISNUMBER(M1345),IF(M1345&lt;=Q1345,1,0),"")</f>
        <v>1</v>
      </c>
      <c r="T1345" s="9" t="n">
        <f aca="false">IF(ISNUMBER(P1345),IF(P1345&lt;=R1345,1,0),"")</f>
        <v>1</v>
      </c>
      <c r="U1345" s="9" t="n">
        <f aca="false">IF(E1345&gt;Scenario!$B$14,0,IF(OR(AND(ISNUMBER(H1345),H1345&lt;=Scenario!$B$14),AND(ISNUMBER(I1345),I1345&lt;=Scenario!$B$14)),0,1))</f>
        <v>0</v>
      </c>
      <c r="V1345" s="9" t="n">
        <f aca="false">IF(AND(U1345=1,(Scenario!$B$14-E1345)/60&gt;R1345),1,0)</f>
        <v>0</v>
      </c>
      <c r="W1345" s="9" t="n">
        <f aca="false">IF(OR(C1345=Scenario!$B$22,C1345=Scenario!$C$22),1,0)</f>
        <v>0</v>
      </c>
      <c r="X1345" s="9" t="n">
        <f aca="false">IF(ISNUMBER(I1345),1,0)</f>
        <v>0</v>
      </c>
      <c r="Y1345" s="9" t="n">
        <f aca="false">MOD(INT(E1345/86400)+3,7)</f>
        <v>2</v>
      </c>
      <c r="Z1345" s="9" t="n">
        <f aca="false">MOD(INT(E1345/3600),24)</f>
        <v>14</v>
      </c>
      <c r="AA1345" s="6" t="s">
        <v>2935</v>
      </c>
    </row>
    <row r="1346" customFormat="false" ht="15" hidden="false" customHeight="false" outlineLevel="0" collapsed="false">
      <c r="A1346" s="6" t="s">
        <v>2936</v>
      </c>
      <c r="B1346" s="6" t="s">
        <v>44</v>
      </c>
      <c r="C1346" s="6" t="s">
        <v>288</v>
      </c>
      <c r="D1346" s="6" t="s">
        <v>172</v>
      </c>
      <c r="E1346" s="6" t="n">
        <v>1785940825</v>
      </c>
      <c r="F1346" s="6" t="n">
        <v>1785942326</v>
      </c>
      <c r="G1346" s="6" t="n">
        <v>1785942176</v>
      </c>
      <c r="H1346" s="6" t="n">
        <v>1785945372</v>
      </c>
      <c r="J1346" s="6" t="n">
        <v>0</v>
      </c>
      <c r="K1346" s="6" t="n">
        <v>0</v>
      </c>
      <c r="L1346" s="9" t="n">
        <f aca="false">IF(AND(E1346&gt;=Scenario!$B$11,E1346&lt;Scenario!$B$12),1,0)</f>
        <v>1</v>
      </c>
      <c r="M1346" s="9" t="n">
        <f aca="false">IF(AND(L1346=1,ISNUMBER(F1346)),MAX(0,F1346-E1346)/60,"")</f>
        <v>25.0166666666667</v>
      </c>
      <c r="N1346" s="9" t="n">
        <f aca="false">IF(AND(L1346=1,ISNUMBER(G1346)),MAX(0,G1346-E1346)/60,"")</f>
        <v>22.5166666666667</v>
      </c>
      <c r="O1346" s="9" t="n">
        <f aca="false">IF(ISNUMBER(H1346),IF(AND(H1346&gt;=Scenario!$B$11,H1346&lt;Scenario!$B$12),1,0),0)</f>
        <v>1</v>
      </c>
      <c r="P1346" s="9" t="n">
        <f aca="false">IF(O1346=1,MAX(0,H1346-E1346)/60,"")</f>
        <v>75.7833333333333</v>
      </c>
      <c r="Q1346" s="9" t="n">
        <f aca="false">INDEX(Scenario!$B$18:$B$20,MATCH(B1346,Scenario!$A$18:$A$20,0))</f>
        <v>240</v>
      </c>
      <c r="R1346" s="9" t="n">
        <f aca="false">INDEX(Scenario!$C$18:$C$20,MATCH(B1346,Scenario!$A$18:$A$20,0))</f>
        <v>4320</v>
      </c>
      <c r="S1346" s="9" t="n">
        <f aca="false">IF(ISNUMBER(M1346),IF(M1346&lt;=Q1346,1,0),"")</f>
        <v>1</v>
      </c>
      <c r="T1346" s="9" t="n">
        <f aca="false">IF(ISNUMBER(P1346),IF(P1346&lt;=R1346,1,0),"")</f>
        <v>1</v>
      </c>
      <c r="U1346" s="9" t="n">
        <f aca="false">IF(E1346&gt;Scenario!$B$14,0,IF(OR(AND(ISNUMBER(H1346),H1346&lt;=Scenario!$B$14),AND(ISNUMBER(I1346),I1346&lt;=Scenario!$B$14)),0,1))</f>
        <v>0</v>
      </c>
      <c r="V1346" s="9" t="n">
        <f aca="false">IF(AND(U1346=1,(Scenario!$B$14-E1346)/60&gt;R1346),1,0)</f>
        <v>0</v>
      </c>
      <c r="W1346" s="9" t="n">
        <f aca="false">IF(OR(C1346=Scenario!$B$22,C1346=Scenario!$C$22),1,0)</f>
        <v>0</v>
      </c>
      <c r="X1346" s="9" t="n">
        <f aca="false">IF(ISNUMBER(I1346),1,0)</f>
        <v>0</v>
      </c>
      <c r="Y1346" s="9" t="n">
        <f aca="false">MOD(INT(E1346/86400)+3,7)</f>
        <v>2</v>
      </c>
      <c r="Z1346" s="9" t="n">
        <f aca="false">MOD(INT(E1346/3600),24)</f>
        <v>14</v>
      </c>
      <c r="AA1346" s="6" t="s">
        <v>2937</v>
      </c>
    </row>
    <row r="1347" customFormat="false" ht="15" hidden="false" customHeight="false" outlineLevel="0" collapsed="false">
      <c r="A1347" s="6" t="s">
        <v>2938</v>
      </c>
      <c r="B1347" s="6" t="s">
        <v>44</v>
      </c>
      <c r="C1347" s="6" t="s">
        <v>46</v>
      </c>
      <c r="D1347" s="6" t="s">
        <v>172</v>
      </c>
      <c r="E1347" s="6" t="n">
        <v>1785941570</v>
      </c>
      <c r="I1347" s="6" t="n">
        <v>1785942628</v>
      </c>
      <c r="J1347" s="6" t="n">
        <v>0</v>
      </c>
      <c r="K1347" s="6" t="n">
        <v>0</v>
      </c>
      <c r="L1347" s="9" t="n">
        <f aca="false">IF(AND(E1347&gt;=Scenario!$B$11,E1347&lt;Scenario!$B$12),1,0)</f>
        <v>1</v>
      </c>
      <c r="M1347" s="0" t="str">
        <f aca="false">IF(AND(L1347=1,ISNUMBER(F1347)),MAX(0,F1347-E1347)/60,"")</f>
        <v/>
      </c>
      <c r="N1347" s="0" t="str">
        <f aca="false">IF(AND(L1347=1,ISNUMBER(G1347)),MAX(0,G1347-E1347)/60,"")</f>
        <v/>
      </c>
      <c r="O1347" s="9" t="n">
        <f aca="false">IF(ISNUMBER(H1347),IF(AND(H1347&gt;=Scenario!$B$11,H1347&lt;Scenario!$B$12),1,0),0)</f>
        <v>0</v>
      </c>
      <c r="P1347" s="0" t="str">
        <f aca="false">IF(O1347=1,MAX(0,H1347-E1347)/60,"")</f>
        <v/>
      </c>
      <c r="Q1347" s="9" t="n">
        <f aca="false">INDEX(Scenario!$B$18:$B$20,MATCH(B1347,Scenario!$A$18:$A$20,0))</f>
        <v>240</v>
      </c>
      <c r="R1347" s="9" t="n">
        <f aca="false">INDEX(Scenario!$C$18:$C$20,MATCH(B1347,Scenario!$A$18:$A$20,0))</f>
        <v>4320</v>
      </c>
      <c r="S1347" s="0" t="str">
        <f aca="false">IF(ISNUMBER(M1347),IF(M1347&lt;=Q1347,1,0),"")</f>
        <v/>
      </c>
      <c r="T1347" s="0" t="str">
        <f aca="false">IF(ISNUMBER(P1347),IF(P1347&lt;=R1347,1,0),"")</f>
        <v/>
      </c>
      <c r="U1347" s="9" t="n">
        <f aca="false">IF(E1347&gt;Scenario!$B$14,0,IF(OR(AND(ISNUMBER(H1347),H1347&lt;=Scenario!$B$14),AND(ISNUMBER(I1347),I1347&lt;=Scenario!$B$14)),0,1))</f>
        <v>0</v>
      </c>
      <c r="V1347" s="9" t="n">
        <f aca="false">IF(AND(U1347=1,(Scenario!$B$14-E1347)/60&gt;R1347),1,0)</f>
        <v>0</v>
      </c>
      <c r="W1347" s="9" t="n">
        <f aca="false">IF(OR(C1347=Scenario!$B$22,C1347=Scenario!$C$22),1,0)</f>
        <v>1</v>
      </c>
      <c r="X1347" s="9" t="n">
        <f aca="false">IF(ISNUMBER(I1347),1,0)</f>
        <v>1</v>
      </c>
      <c r="Y1347" s="9" t="n">
        <f aca="false">MOD(INT(E1347/86400)+3,7)</f>
        <v>2</v>
      </c>
      <c r="Z1347" s="9" t="n">
        <f aca="false">MOD(INT(E1347/3600),24)</f>
        <v>14</v>
      </c>
      <c r="AA1347" s="6" t="s">
        <v>2939</v>
      </c>
    </row>
    <row r="1348" customFormat="false" ht="15" hidden="false" customHeight="false" outlineLevel="0" collapsed="false">
      <c r="A1348" s="6" t="s">
        <v>2940</v>
      </c>
      <c r="B1348" s="6" t="s">
        <v>44</v>
      </c>
      <c r="C1348" s="6" t="s">
        <v>46</v>
      </c>
      <c r="D1348" s="6" t="s">
        <v>170</v>
      </c>
      <c r="E1348" s="6" t="n">
        <v>1785942258</v>
      </c>
      <c r="F1348" s="6" t="n">
        <v>1785942475</v>
      </c>
      <c r="G1348" s="6" t="n">
        <v>1785942271</v>
      </c>
      <c r="H1348" s="6" t="n">
        <v>1785943523</v>
      </c>
      <c r="J1348" s="6" t="n">
        <v>0</v>
      </c>
      <c r="K1348" s="6" t="n">
        <v>0</v>
      </c>
      <c r="L1348" s="9" t="n">
        <f aca="false">IF(AND(E1348&gt;=Scenario!$B$11,E1348&lt;Scenario!$B$12),1,0)</f>
        <v>1</v>
      </c>
      <c r="M1348" s="9" t="n">
        <f aca="false">IF(AND(L1348=1,ISNUMBER(F1348)),MAX(0,F1348-E1348)/60,"")</f>
        <v>3.61666666666667</v>
      </c>
      <c r="N1348" s="9" t="n">
        <f aca="false">IF(AND(L1348=1,ISNUMBER(G1348)),MAX(0,G1348-E1348)/60,"")</f>
        <v>0.216666666666667</v>
      </c>
      <c r="O1348" s="9" t="n">
        <f aca="false">IF(ISNUMBER(H1348),IF(AND(H1348&gt;=Scenario!$B$11,H1348&lt;Scenario!$B$12),1,0),0)</f>
        <v>1</v>
      </c>
      <c r="P1348" s="9" t="n">
        <f aca="false">IF(O1348=1,MAX(0,H1348-E1348)/60,"")</f>
        <v>21.0833333333333</v>
      </c>
      <c r="Q1348" s="9" t="n">
        <f aca="false">INDEX(Scenario!$B$18:$B$20,MATCH(B1348,Scenario!$A$18:$A$20,0))</f>
        <v>240</v>
      </c>
      <c r="R1348" s="9" t="n">
        <f aca="false">INDEX(Scenario!$C$18:$C$20,MATCH(B1348,Scenario!$A$18:$A$20,0))</f>
        <v>4320</v>
      </c>
      <c r="S1348" s="9" t="n">
        <f aca="false">IF(ISNUMBER(M1348),IF(M1348&lt;=Q1348,1,0),"")</f>
        <v>1</v>
      </c>
      <c r="T1348" s="9" t="n">
        <f aca="false">IF(ISNUMBER(P1348),IF(P1348&lt;=R1348,1,0),"")</f>
        <v>1</v>
      </c>
      <c r="U1348" s="9" t="n">
        <f aca="false">IF(E1348&gt;Scenario!$B$14,0,IF(OR(AND(ISNUMBER(H1348),H1348&lt;=Scenario!$B$14),AND(ISNUMBER(I1348),I1348&lt;=Scenario!$B$14)),0,1))</f>
        <v>0</v>
      </c>
      <c r="V1348" s="9" t="n">
        <f aca="false">IF(AND(U1348=1,(Scenario!$B$14-E1348)/60&gt;R1348),1,0)</f>
        <v>0</v>
      </c>
      <c r="W1348" s="9" t="n">
        <f aca="false">IF(OR(C1348=Scenario!$B$22,C1348=Scenario!$C$22),1,0)</f>
        <v>1</v>
      </c>
      <c r="X1348" s="9" t="n">
        <f aca="false">IF(ISNUMBER(I1348),1,0)</f>
        <v>0</v>
      </c>
      <c r="Y1348" s="9" t="n">
        <f aca="false">MOD(INT(E1348/86400)+3,7)</f>
        <v>2</v>
      </c>
      <c r="Z1348" s="9" t="n">
        <f aca="false">MOD(INT(E1348/3600),24)</f>
        <v>15</v>
      </c>
      <c r="AA1348" s="6" t="s">
        <v>2941</v>
      </c>
    </row>
    <row r="1349" customFormat="false" ht="15" hidden="false" customHeight="false" outlineLevel="0" collapsed="false">
      <c r="A1349" s="6" t="s">
        <v>2942</v>
      </c>
      <c r="B1349" s="6" t="s">
        <v>43</v>
      </c>
      <c r="C1349" s="6" t="s">
        <v>288</v>
      </c>
      <c r="D1349" s="6" t="s">
        <v>171</v>
      </c>
      <c r="E1349" s="6" t="n">
        <v>1785944746</v>
      </c>
      <c r="F1349" s="6" t="n">
        <v>1785945817</v>
      </c>
      <c r="G1349" s="6" t="n">
        <v>1785945611</v>
      </c>
      <c r="H1349" s="6" t="n">
        <v>1785949543</v>
      </c>
      <c r="J1349" s="6" t="n">
        <v>0</v>
      </c>
      <c r="K1349" s="6" t="n">
        <v>0</v>
      </c>
      <c r="L1349" s="9" t="n">
        <f aca="false">IF(AND(E1349&gt;=Scenario!$B$11,E1349&lt;Scenario!$B$12),1,0)</f>
        <v>1</v>
      </c>
      <c r="M1349" s="9" t="n">
        <f aca="false">IF(AND(L1349=1,ISNUMBER(F1349)),MAX(0,F1349-E1349)/60,"")</f>
        <v>17.85</v>
      </c>
      <c r="N1349" s="9" t="n">
        <f aca="false">IF(AND(L1349=1,ISNUMBER(G1349)),MAX(0,G1349-E1349)/60,"")</f>
        <v>14.4166666666667</v>
      </c>
      <c r="O1349" s="9" t="n">
        <f aca="false">IF(ISNUMBER(H1349),IF(AND(H1349&gt;=Scenario!$B$11,H1349&lt;Scenario!$B$12),1,0),0)</f>
        <v>1</v>
      </c>
      <c r="P1349" s="9" t="n">
        <f aca="false">IF(O1349=1,MAX(0,H1349-E1349)/60,"")</f>
        <v>79.95</v>
      </c>
      <c r="Q1349" s="9" t="n">
        <f aca="false">INDEX(Scenario!$B$18:$B$20,MATCH(B1349,Scenario!$A$18:$A$20,0))</f>
        <v>60</v>
      </c>
      <c r="R1349" s="9" t="n">
        <f aca="false">INDEX(Scenario!$C$18:$C$20,MATCH(B1349,Scenario!$A$18:$A$20,0))</f>
        <v>1440</v>
      </c>
      <c r="S1349" s="9" t="n">
        <f aca="false">IF(ISNUMBER(M1349),IF(M1349&lt;=Q1349,1,0),"")</f>
        <v>1</v>
      </c>
      <c r="T1349" s="9" t="n">
        <f aca="false">IF(ISNUMBER(P1349),IF(P1349&lt;=R1349,1,0),"")</f>
        <v>1</v>
      </c>
      <c r="U1349" s="9" t="n">
        <f aca="false">IF(E1349&gt;Scenario!$B$14,0,IF(OR(AND(ISNUMBER(H1349),H1349&lt;=Scenario!$B$14),AND(ISNUMBER(I1349),I1349&lt;=Scenario!$B$14)),0,1))</f>
        <v>0</v>
      </c>
      <c r="V1349" s="9" t="n">
        <f aca="false">IF(AND(U1349=1,(Scenario!$B$14-E1349)/60&gt;R1349),1,0)</f>
        <v>0</v>
      </c>
      <c r="W1349" s="9" t="n">
        <f aca="false">IF(OR(C1349=Scenario!$B$22,C1349=Scenario!$C$22),1,0)</f>
        <v>0</v>
      </c>
      <c r="X1349" s="9" t="n">
        <f aca="false">IF(ISNUMBER(I1349),1,0)</f>
        <v>0</v>
      </c>
      <c r="Y1349" s="9" t="n">
        <f aca="false">MOD(INT(E1349/86400)+3,7)</f>
        <v>2</v>
      </c>
      <c r="Z1349" s="9" t="n">
        <f aca="false">MOD(INT(E1349/3600),24)</f>
        <v>15</v>
      </c>
      <c r="AA1349" s="6" t="s">
        <v>2943</v>
      </c>
    </row>
    <row r="1350" customFormat="false" ht="15" hidden="false" customHeight="false" outlineLevel="0" collapsed="false">
      <c r="A1350" s="6" t="s">
        <v>2944</v>
      </c>
      <c r="B1350" s="6" t="s">
        <v>44</v>
      </c>
      <c r="C1350" s="6" t="s">
        <v>249</v>
      </c>
      <c r="D1350" s="6" t="s">
        <v>170</v>
      </c>
      <c r="E1350" s="6" t="n">
        <v>1785948326</v>
      </c>
      <c r="F1350" s="6" t="n">
        <v>1785948541</v>
      </c>
      <c r="G1350" s="6" t="n">
        <v>1785948342</v>
      </c>
      <c r="H1350" s="6" t="n">
        <v>1785948925</v>
      </c>
      <c r="J1350" s="6" t="n">
        <v>0</v>
      </c>
      <c r="K1350" s="6" t="n">
        <v>0</v>
      </c>
      <c r="L1350" s="9" t="n">
        <f aca="false">IF(AND(E1350&gt;=Scenario!$B$11,E1350&lt;Scenario!$B$12),1,0)</f>
        <v>1</v>
      </c>
      <c r="M1350" s="9" t="n">
        <f aca="false">IF(AND(L1350=1,ISNUMBER(F1350)),MAX(0,F1350-E1350)/60,"")</f>
        <v>3.58333333333333</v>
      </c>
      <c r="N1350" s="9" t="n">
        <f aca="false">IF(AND(L1350=1,ISNUMBER(G1350)),MAX(0,G1350-E1350)/60,"")</f>
        <v>0.266666666666667</v>
      </c>
      <c r="O1350" s="9" t="n">
        <f aca="false">IF(ISNUMBER(H1350),IF(AND(H1350&gt;=Scenario!$B$11,H1350&lt;Scenario!$B$12),1,0),0)</f>
        <v>1</v>
      </c>
      <c r="P1350" s="9" t="n">
        <f aca="false">IF(O1350=1,MAX(0,H1350-E1350)/60,"")</f>
        <v>9.98333333333333</v>
      </c>
      <c r="Q1350" s="9" t="n">
        <f aca="false">INDEX(Scenario!$B$18:$B$20,MATCH(B1350,Scenario!$A$18:$A$20,0))</f>
        <v>240</v>
      </c>
      <c r="R1350" s="9" t="n">
        <f aca="false">INDEX(Scenario!$C$18:$C$20,MATCH(B1350,Scenario!$A$18:$A$20,0))</f>
        <v>4320</v>
      </c>
      <c r="S1350" s="9" t="n">
        <f aca="false">IF(ISNUMBER(M1350),IF(M1350&lt;=Q1350,1,0),"")</f>
        <v>1</v>
      </c>
      <c r="T1350" s="9" t="n">
        <f aca="false">IF(ISNUMBER(P1350),IF(P1350&lt;=R1350,1,0),"")</f>
        <v>1</v>
      </c>
      <c r="U1350" s="9" t="n">
        <f aca="false">IF(E1350&gt;Scenario!$B$14,0,IF(OR(AND(ISNUMBER(H1350),H1350&lt;=Scenario!$B$14),AND(ISNUMBER(I1350),I1350&lt;=Scenario!$B$14)),0,1))</f>
        <v>0</v>
      </c>
      <c r="V1350" s="9" t="n">
        <f aca="false">IF(AND(U1350=1,(Scenario!$B$14-E1350)/60&gt;R1350),1,0)</f>
        <v>0</v>
      </c>
      <c r="W1350" s="9" t="n">
        <f aca="false">IF(OR(C1350=Scenario!$B$22,C1350=Scenario!$C$22),1,0)</f>
        <v>0</v>
      </c>
      <c r="X1350" s="9" t="n">
        <f aca="false">IF(ISNUMBER(I1350),1,0)</f>
        <v>0</v>
      </c>
      <c r="Y1350" s="9" t="n">
        <f aca="false">MOD(INT(E1350/86400)+3,7)</f>
        <v>2</v>
      </c>
      <c r="Z1350" s="9" t="n">
        <f aca="false">MOD(INT(E1350/3600),24)</f>
        <v>16</v>
      </c>
      <c r="AA1350" s="6" t="s">
        <v>2945</v>
      </c>
    </row>
    <row r="1351" customFormat="false" ht="15" hidden="false" customHeight="false" outlineLevel="0" collapsed="false">
      <c r="A1351" s="6" t="s">
        <v>2946</v>
      </c>
      <c r="B1351" s="6" t="s">
        <v>44</v>
      </c>
      <c r="C1351" s="6" t="s">
        <v>288</v>
      </c>
      <c r="D1351" s="6" t="s">
        <v>172</v>
      </c>
      <c r="E1351" s="6" t="n">
        <v>1785948513</v>
      </c>
      <c r="F1351" s="6" t="n">
        <v>1785948728</v>
      </c>
      <c r="G1351" s="6" t="n">
        <v>1785948563</v>
      </c>
      <c r="H1351" s="6" t="n">
        <v>1785950867</v>
      </c>
      <c r="J1351" s="6" t="n">
        <v>0</v>
      </c>
      <c r="K1351" s="6" t="n">
        <v>0</v>
      </c>
      <c r="L1351" s="9" t="n">
        <f aca="false">IF(AND(E1351&gt;=Scenario!$B$11,E1351&lt;Scenario!$B$12),1,0)</f>
        <v>1</v>
      </c>
      <c r="M1351" s="9" t="n">
        <f aca="false">IF(AND(L1351=1,ISNUMBER(F1351)),MAX(0,F1351-E1351)/60,"")</f>
        <v>3.58333333333333</v>
      </c>
      <c r="N1351" s="9" t="n">
        <f aca="false">IF(AND(L1351=1,ISNUMBER(G1351)),MAX(0,G1351-E1351)/60,"")</f>
        <v>0.833333333333333</v>
      </c>
      <c r="O1351" s="9" t="n">
        <f aca="false">IF(ISNUMBER(H1351),IF(AND(H1351&gt;=Scenario!$B$11,H1351&lt;Scenario!$B$12),1,0),0)</f>
        <v>1</v>
      </c>
      <c r="P1351" s="9" t="n">
        <f aca="false">IF(O1351=1,MAX(0,H1351-E1351)/60,"")</f>
        <v>39.2333333333333</v>
      </c>
      <c r="Q1351" s="9" t="n">
        <f aca="false">INDEX(Scenario!$B$18:$B$20,MATCH(B1351,Scenario!$A$18:$A$20,0))</f>
        <v>240</v>
      </c>
      <c r="R1351" s="9" t="n">
        <f aca="false">INDEX(Scenario!$C$18:$C$20,MATCH(B1351,Scenario!$A$18:$A$20,0))</f>
        <v>4320</v>
      </c>
      <c r="S1351" s="9" t="n">
        <f aca="false">IF(ISNUMBER(M1351),IF(M1351&lt;=Q1351,1,0),"")</f>
        <v>1</v>
      </c>
      <c r="T1351" s="9" t="n">
        <f aca="false">IF(ISNUMBER(P1351),IF(P1351&lt;=R1351,1,0),"")</f>
        <v>1</v>
      </c>
      <c r="U1351" s="9" t="n">
        <f aca="false">IF(E1351&gt;Scenario!$B$14,0,IF(OR(AND(ISNUMBER(H1351),H1351&lt;=Scenario!$B$14),AND(ISNUMBER(I1351),I1351&lt;=Scenario!$B$14)),0,1))</f>
        <v>0</v>
      </c>
      <c r="V1351" s="9" t="n">
        <f aca="false">IF(AND(U1351=1,(Scenario!$B$14-E1351)/60&gt;R1351),1,0)</f>
        <v>0</v>
      </c>
      <c r="W1351" s="9" t="n">
        <f aca="false">IF(OR(C1351=Scenario!$B$22,C1351=Scenario!$C$22),1,0)</f>
        <v>0</v>
      </c>
      <c r="X1351" s="9" t="n">
        <f aca="false">IF(ISNUMBER(I1351),1,0)</f>
        <v>0</v>
      </c>
      <c r="Y1351" s="9" t="n">
        <f aca="false">MOD(INT(E1351/86400)+3,7)</f>
        <v>2</v>
      </c>
      <c r="Z1351" s="9" t="n">
        <f aca="false">MOD(INT(E1351/3600),24)</f>
        <v>16</v>
      </c>
      <c r="AA1351" s="6" t="s">
        <v>2947</v>
      </c>
    </row>
    <row r="1352" customFormat="false" ht="15" hidden="false" customHeight="false" outlineLevel="0" collapsed="false">
      <c r="A1352" s="6" t="s">
        <v>2948</v>
      </c>
      <c r="B1352" s="6" t="s">
        <v>43</v>
      </c>
      <c r="C1352" s="6" t="s">
        <v>46</v>
      </c>
      <c r="D1352" s="6" t="s">
        <v>170</v>
      </c>
      <c r="E1352" s="6" t="n">
        <v>1785948552</v>
      </c>
      <c r="F1352" s="6" t="n">
        <v>1785948728</v>
      </c>
      <c r="G1352" s="6" t="n">
        <v>1785948591</v>
      </c>
      <c r="H1352" s="6" t="n">
        <v>1785950164</v>
      </c>
      <c r="J1352" s="6" t="n">
        <v>0</v>
      </c>
      <c r="K1352" s="6" t="n">
        <v>0</v>
      </c>
      <c r="L1352" s="9" t="n">
        <f aca="false">IF(AND(E1352&gt;=Scenario!$B$11,E1352&lt;Scenario!$B$12),1,0)</f>
        <v>1</v>
      </c>
      <c r="M1352" s="9" t="n">
        <f aca="false">IF(AND(L1352=1,ISNUMBER(F1352)),MAX(0,F1352-E1352)/60,"")</f>
        <v>2.93333333333333</v>
      </c>
      <c r="N1352" s="9" t="n">
        <f aca="false">IF(AND(L1352=1,ISNUMBER(G1352)),MAX(0,G1352-E1352)/60,"")</f>
        <v>0.65</v>
      </c>
      <c r="O1352" s="9" t="n">
        <f aca="false">IF(ISNUMBER(H1352),IF(AND(H1352&gt;=Scenario!$B$11,H1352&lt;Scenario!$B$12),1,0),0)</f>
        <v>1</v>
      </c>
      <c r="P1352" s="9" t="n">
        <f aca="false">IF(O1352=1,MAX(0,H1352-E1352)/60,"")</f>
        <v>26.8666666666667</v>
      </c>
      <c r="Q1352" s="9" t="n">
        <f aca="false">INDEX(Scenario!$B$18:$B$20,MATCH(B1352,Scenario!$A$18:$A$20,0))</f>
        <v>60</v>
      </c>
      <c r="R1352" s="9" t="n">
        <f aca="false">INDEX(Scenario!$C$18:$C$20,MATCH(B1352,Scenario!$A$18:$A$20,0))</f>
        <v>1440</v>
      </c>
      <c r="S1352" s="9" t="n">
        <f aca="false">IF(ISNUMBER(M1352),IF(M1352&lt;=Q1352,1,0),"")</f>
        <v>1</v>
      </c>
      <c r="T1352" s="9" t="n">
        <f aca="false">IF(ISNUMBER(P1352),IF(P1352&lt;=R1352,1,0),"")</f>
        <v>1</v>
      </c>
      <c r="U1352" s="9" t="n">
        <f aca="false">IF(E1352&gt;Scenario!$B$14,0,IF(OR(AND(ISNUMBER(H1352),H1352&lt;=Scenario!$B$14),AND(ISNUMBER(I1352),I1352&lt;=Scenario!$B$14)),0,1))</f>
        <v>0</v>
      </c>
      <c r="V1352" s="9" t="n">
        <f aca="false">IF(AND(U1352=1,(Scenario!$B$14-E1352)/60&gt;R1352),1,0)</f>
        <v>0</v>
      </c>
      <c r="W1352" s="9" t="n">
        <f aca="false">IF(OR(C1352=Scenario!$B$22,C1352=Scenario!$C$22),1,0)</f>
        <v>1</v>
      </c>
      <c r="X1352" s="9" t="n">
        <f aca="false">IF(ISNUMBER(I1352),1,0)</f>
        <v>0</v>
      </c>
      <c r="Y1352" s="9" t="n">
        <f aca="false">MOD(INT(E1352/86400)+3,7)</f>
        <v>2</v>
      </c>
      <c r="Z1352" s="9" t="n">
        <f aca="false">MOD(INT(E1352/3600),24)</f>
        <v>16</v>
      </c>
      <c r="AA1352" s="6" t="s">
        <v>2949</v>
      </c>
    </row>
    <row r="1353" customFormat="false" ht="15" hidden="false" customHeight="false" outlineLevel="0" collapsed="false">
      <c r="A1353" s="6" t="s">
        <v>2950</v>
      </c>
      <c r="B1353" s="6" t="s">
        <v>43</v>
      </c>
      <c r="C1353" s="6" t="s">
        <v>288</v>
      </c>
      <c r="D1353" s="6" t="s">
        <v>171</v>
      </c>
      <c r="E1353" s="6" t="n">
        <v>1785949883</v>
      </c>
      <c r="F1353" s="6" t="n">
        <v>1785949970</v>
      </c>
      <c r="G1353" s="6" t="n">
        <v>1785949898</v>
      </c>
      <c r="H1353" s="6" t="n">
        <v>1785954729</v>
      </c>
      <c r="J1353" s="6" t="n">
        <v>0</v>
      </c>
      <c r="K1353" s="6" t="n">
        <v>0</v>
      </c>
      <c r="L1353" s="9" t="n">
        <f aca="false">IF(AND(E1353&gt;=Scenario!$B$11,E1353&lt;Scenario!$B$12),1,0)</f>
        <v>1</v>
      </c>
      <c r="M1353" s="9" t="n">
        <f aca="false">IF(AND(L1353=1,ISNUMBER(F1353)),MAX(0,F1353-E1353)/60,"")</f>
        <v>1.45</v>
      </c>
      <c r="N1353" s="9" t="n">
        <f aca="false">IF(AND(L1353=1,ISNUMBER(G1353)),MAX(0,G1353-E1353)/60,"")</f>
        <v>0.25</v>
      </c>
      <c r="O1353" s="9" t="n">
        <f aca="false">IF(ISNUMBER(H1353),IF(AND(H1353&gt;=Scenario!$B$11,H1353&lt;Scenario!$B$12),1,0),0)</f>
        <v>1</v>
      </c>
      <c r="P1353" s="9" t="n">
        <f aca="false">IF(O1353=1,MAX(0,H1353-E1353)/60,"")</f>
        <v>80.7666666666667</v>
      </c>
      <c r="Q1353" s="9" t="n">
        <f aca="false">INDEX(Scenario!$B$18:$B$20,MATCH(B1353,Scenario!$A$18:$A$20,0))</f>
        <v>60</v>
      </c>
      <c r="R1353" s="9" t="n">
        <f aca="false">INDEX(Scenario!$C$18:$C$20,MATCH(B1353,Scenario!$A$18:$A$20,0))</f>
        <v>1440</v>
      </c>
      <c r="S1353" s="9" t="n">
        <f aca="false">IF(ISNUMBER(M1353),IF(M1353&lt;=Q1353,1,0),"")</f>
        <v>1</v>
      </c>
      <c r="T1353" s="9" t="n">
        <f aca="false">IF(ISNUMBER(P1353),IF(P1353&lt;=R1353,1,0),"")</f>
        <v>1</v>
      </c>
      <c r="U1353" s="9" t="n">
        <f aca="false">IF(E1353&gt;Scenario!$B$14,0,IF(OR(AND(ISNUMBER(H1353),H1353&lt;=Scenario!$B$14),AND(ISNUMBER(I1353),I1353&lt;=Scenario!$B$14)),0,1))</f>
        <v>0</v>
      </c>
      <c r="V1353" s="9" t="n">
        <f aca="false">IF(AND(U1353=1,(Scenario!$B$14-E1353)/60&gt;R1353),1,0)</f>
        <v>0</v>
      </c>
      <c r="W1353" s="9" t="n">
        <f aca="false">IF(OR(C1353=Scenario!$B$22,C1353=Scenario!$C$22),1,0)</f>
        <v>0</v>
      </c>
      <c r="X1353" s="9" t="n">
        <f aca="false">IF(ISNUMBER(I1353),1,0)</f>
        <v>0</v>
      </c>
      <c r="Y1353" s="9" t="n">
        <f aca="false">MOD(INT(E1353/86400)+3,7)</f>
        <v>2</v>
      </c>
      <c r="Z1353" s="9" t="n">
        <f aca="false">MOD(INT(E1353/3600),24)</f>
        <v>17</v>
      </c>
      <c r="AA1353" s="6" t="s">
        <v>2951</v>
      </c>
    </row>
    <row r="1354" customFormat="false" ht="15" hidden="false" customHeight="false" outlineLevel="0" collapsed="false">
      <c r="A1354" s="6" t="s">
        <v>2952</v>
      </c>
      <c r="B1354" s="6" t="s">
        <v>43</v>
      </c>
      <c r="C1354" s="6" t="s">
        <v>249</v>
      </c>
      <c r="D1354" s="6" t="s">
        <v>172</v>
      </c>
      <c r="E1354" s="6" t="n">
        <v>1785951726</v>
      </c>
      <c r="F1354" s="6" t="n">
        <v>1785951923</v>
      </c>
      <c r="G1354" s="6" t="n">
        <v>1785951779</v>
      </c>
      <c r="H1354" s="6" t="n">
        <v>1785956894</v>
      </c>
      <c r="J1354" s="6" t="n">
        <v>0</v>
      </c>
      <c r="K1354" s="6" t="n">
        <v>0</v>
      </c>
      <c r="L1354" s="9" t="n">
        <f aca="false">IF(AND(E1354&gt;=Scenario!$B$11,E1354&lt;Scenario!$B$12),1,0)</f>
        <v>1</v>
      </c>
      <c r="M1354" s="9" t="n">
        <f aca="false">IF(AND(L1354=1,ISNUMBER(F1354)),MAX(0,F1354-E1354)/60,"")</f>
        <v>3.28333333333333</v>
      </c>
      <c r="N1354" s="9" t="n">
        <f aca="false">IF(AND(L1354=1,ISNUMBER(G1354)),MAX(0,G1354-E1354)/60,"")</f>
        <v>0.883333333333333</v>
      </c>
      <c r="O1354" s="9" t="n">
        <f aca="false">IF(ISNUMBER(H1354),IF(AND(H1354&gt;=Scenario!$B$11,H1354&lt;Scenario!$B$12),1,0),0)</f>
        <v>1</v>
      </c>
      <c r="P1354" s="9" t="n">
        <f aca="false">IF(O1354=1,MAX(0,H1354-E1354)/60,"")</f>
        <v>86.1333333333333</v>
      </c>
      <c r="Q1354" s="9" t="n">
        <f aca="false">INDEX(Scenario!$B$18:$B$20,MATCH(B1354,Scenario!$A$18:$A$20,0))</f>
        <v>60</v>
      </c>
      <c r="R1354" s="9" t="n">
        <f aca="false">INDEX(Scenario!$C$18:$C$20,MATCH(B1354,Scenario!$A$18:$A$20,0))</f>
        <v>1440</v>
      </c>
      <c r="S1354" s="9" t="n">
        <f aca="false">IF(ISNUMBER(M1354),IF(M1354&lt;=Q1354,1,0),"")</f>
        <v>1</v>
      </c>
      <c r="T1354" s="9" t="n">
        <f aca="false">IF(ISNUMBER(P1354),IF(P1354&lt;=R1354,1,0),"")</f>
        <v>1</v>
      </c>
      <c r="U1354" s="9" t="n">
        <f aca="false">IF(E1354&gt;Scenario!$B$14,0,IF(OR(AND(ISNUMBER(H1354),H1354&lt;=Scenario!$B$14),AND(ISNUMBER(I1354),I1354&lt;=Scenario!$B$14)),0,1))</f>
        <v>0</v>
      </c>
      <c r="V1354" s="9" t="n">
        <f aca="false">IF(AND(U1354=1,(Scenario!$B$14-E1354)/60&gt;R1354),1,0)</f>
        <v>0</v>
      </c>
      <c r="W1354" s="9" t="n">
        <f aca="false">IF(OR(C1354=Scenario!$B$22,C1354=Scenario!$C$22),1,0)</f>
        <v>0</v>
      </c>
      <c r="X1354" s="9" t="n">
        <f aca="false">IF(ISNUMBER(I1354),1,0)</f>
        <v>0</v>
      </c>
      <c r="Y1354" s="9" t="n">
        <f aca="false">MOD(INT(E1354/86400)+3,7)</f>
        <v>2</v>
      </c>
      <c r="Z1354" s="9" t="n">
        <f aca="false">MOD(INT(E1354/3600),24)</f>
        <v>17</v>
      </c>
      <c r="AA1354" s="6" t="s">
        <v>2953</v>
      </c>
    </row>
    <row r="1355" customFormat="false" ht="15" hidden="false" customHeight="false" outlineLevel="0" collapsed="false">
      <c r="A1355" s="6" t="s">
        <v>2954</v>
      </c>
      <c r="B1355" s="6" t="s">
        <v>44</v>
      </c>
      <c r="C1355" s="6" t="s">
        <v>46</v>
      </c>
      <c r="D1355" s="6" t="s">
        <v>170</v>
      </c>
      <c r="E1355" s="6" t="n">
        <v>1785952144</v>
      </c>
      <c r="F1355" s="6" t="n">
        <v>1785952272</v>
      </c>
      <c r="G1355" s="6" t="n">
        <v>1785952204</v>
      </c>
      <c r="H1355" s="6" t="n">
        <v>1785958437</v>
      </c>
      <c r="J1355" s="6" t="n">
        <v>0</v>
      </c>
      <c r="K1355" s="6" t="n">
        <v>0</v>
      </c>
      <c r="L1355" s="9" t="n">
        <f aca="false">IF(AND(E1355&gt;=Scenario!$B$11,E1355&lt;Scenario!$B$12),1,0)</f>
        <v>1</v>
      </c>
      <c r="M1355" s="9" t="n">
        <f aca="false">IF(AND(L1355=1,ISNUMBER(F1355)),MAX(0,F1355-E1355)/60,"")</f>
        <v>2.13333333333333</v>
      </c>
      <c r="N1355" s="9" t="n">
        <f aca="false">IF(AND(L1355=1,ISNUMBER(G1355)),MAX(0,G1355-E1355)/60,"")</f>
        <v>1</v>
      </c>
      <c r="O1355" s="9" t="n">
        <f aca="false">IF(ISNUMBER(H1355),IF(AND(H1355&gt;=Scenario!$B$11,H1355&lt;Scenario!$B$12),1,0),0)</f>
        <v>1</v>
      </c>
      <c r="P1355" s="9" t="n">
        <f aca="false">IF(O1355=1,MAX(0,H1355-E1355)/60,"")</f>
        <v>104.883333333333</v>
      </c>
      <c r="Q1355" s="9" t="n">
        <f aca="false">INDEX(Scenario!$B$18:$B$20,MATCH(B1355,Scenario!$A$18:$A$20,0))</f>
        <v>240</v>
      </c>
      <c r="R1355" s="9" t="n">
        <f aca="false">INDEX(Scenario!$C$18:$C$20,MATCH(B1355,Scenario!$A$18:$A$20,0))</f>
        <v>4320</v>
      </c>
      <c r="S1355" s="9" t="n">
        <f aca="false">IF(ISNUMBER(M1355),IF(M1355&lt;=Q1355,1,0),"")</f>
        <v>1</v>
      </c>
      <c r="T1355" s="9" t="n">
        <f aca="false">IF(ISNUMBER(P1355),IF(P1355&lt;=R1355,1,0),"")</f>
        <v>1</v>
      </c>
      <c r="U1355" s="9" t="n">
        <f aca="false">IF(E1355&gt;Scenario!$B$14,0,IF(OR(AND(ISNUMBER(H1355),H1355&lt;=Scenario!$B$14),AND(ISNUMBER(I1355),I1355&lt;=Scenario!$B$14)),0,1))</f>
        <v>0</v>
      </c>
      <c r="V1355" s="9" t="n">
        <f aca="false">IF(AND(U1355=1,(Scenario!$B$14-E1355)/60&gt;R1355),1,0)</f>
        <v>0</v>
      </c>
      <c r="W1355" s="9" t="n">
        <f aca="false">IF(OR(C1355=Scenario!$B$22,C1355=Scenario!$C$22),1,0)</f>
        <v>1</v>
      </c>
      <c r="X1355" s="9" t="n">
        <f aca="false">IF(ISNUMBER(I1355),1,0)</f>
        <v>0</v>
      </c>
      <c r="Y1355" s="9" t="n">
        <f aca="false">MOD(INT(E1355/86400)+3,7)</f>
        <v>2</v>
      </c>
      <c r="Z1355" s="9" t="n">
        <f aca="false">MOD(INT(E1355/3600),24)</f>
        <v>17</v>
      </c>
      <c r="AA1355" s="6" t="s">
        <v>2955</v>
      </c>
    </row>
    <row r="1356" customFormat="false" ht="15" hidden="false" customHeight="false" outlineLevel="0" collapsed="false">
      <c r="A1356" s="6" t="s">
        <v>2956</v>
      </c>
      <c r="B1356" s="6" t="s">
        <v>44</v>
      </c>
      <c r="C1356" s="6" t="s">
        <v>249</v>
      </c>
      <c r="D1356" s="6" t="s">
        <v>172</v>
      </c>
      <c r="E1356" s="6" t="n">
        <v>1785952444</v>
      </c>
      <c r="F1356" s="6" t="n">
        <v>1785952572</v>
      </c>
      <c r="G1356" s="6" t="n">
        <v>1785952496</v>
      </c>
      <c r="H1356" s="6" t="n">
        <v>1785955185</v>
      </c>
      <c r="J1356" s="6" t="n">
        <v>0</v>
      </c>
      <c r="K1356" s="6" t="n">
        <v>0</v>
      </c>
      <c r="L1356" s="9" t="n">
        <f aca="false">IF(AND(E1356&gt;=Scenario!$B$11,E1356&lt;Scenario!$B$12),1,0)</f>
        <v>1</v>
      </c>
      <c r="M1356" s="9" t="n">
        <f aca="false">IF(AND(L1356=1,ISNUMBER(F1356)),MAX(0,F1356-E1356)/60,"")</f>
        <v>2.13333333333333</v>
      </c>
      <c r="N1356" s="9" t="n">
        <f aca="false">IF(AND(L1356=1,ISNUMBER(G1356)),MAX(0,G1356-E1356)/60,"")</f>
        <v>0.866666666666667</v>
      </c>
      <c r="O1356" s="9" t="n">
        <f aca="false">IF(ISNUMBER(H1356),IF(AND(H1356&gt;=Scenario!$B$11,H1356&lt;Scenario!$B$12),1,0),0)</f>
        <v>1</v>
      </c>
      <c r="P1356" s="9" t="n">
        <f aca="false">IF(O1356=1,MAX(0,H1356-E1356)/60,"")</f>
        <v>45.6833333333333</v>
      </c>
      <c r="Q1356" s="9" t="n">
        <f aca="false">INDEX(Scenario!$B$18:$B$20,MATCH(B1356,Scenario!$A$18:$A$20,0))</f>
        <v>240</v>
      </c>
      <c r="R1356" s="9" t="n">
        <f aca="false">INDEX(Scenario!$C$18:$C$20,MATCH(B1356,Scenario!$A$18:$A$20,0))</f>
        <v>4320</v>
      </c>
      <c r="S1356" s="9" t="n">
        <f aca="false">IF(ISNUMBER(M1356),IF(M1356&lt;=Q1356,1,0),"")</f>
        <v>1</v>
      </c>
      <c r="T1356" s="9" t="n">
        <f aca="false">IF(ISNUMBER(P1356),IF(P1356&lt;=R1356,1,0),"")</f>
        <v>1</v>
      </c>
      <c r="U1356" s="9" t="n">
        <f aca="false">IF(E1356&gt;Scenario!$B$14,0,IF(OR(AND(ISNUMBER(H1356),H1356&lt;=Scenario!$B$14),AND(ISNUMBER(I1356),I1356&lt;=Scenario!$B$14)),0,1))</f>
        <v>0</v>
      </c>
      <c r="V1356" s="9" t="n">
        <f aca="false">IF(AND(U1356=1,(Scenario!$B$14-E1356)/60&gt;R1356),1,0)</f>
        <v>0</v>
      </c>
      <c r="W1356" s="9" t="n">
        <f aca="false">IF(OR(C1356=Scenario!$B$22,C1356=Scenario!$C$22),1,0)</f>
        <v>0</v>
      </c>
      <c r="X1356" s="9" t="n">
        <f aca="false">IF(ISNUMBER(I1356),1,0)</f>
        <v>0</v>
      </c>
      <c r="Y1356" s="9" t="n">
        <f aca="false">MOD(INT(E1356/86400)+3,7)</f>
        <v>2</v>
      </c>
      <c r="Z1356" s="9" t="n">
        <f aca="false">MOD(INT(E1356/3600),24)</f>
        <v>17</v>
      </c>
      <c r="AA1356" s="6" t="s">
        <v>2957</v>
      </c>
    </row>
    <row r="1357" customFormat="false" ht="15" hidden="false" customHeight="false" outlineLevel="0" collapsed="false">
      <c r="A1357" s="6" t="s">
        <v>2958</v>
      </c>
      <c r="B1357" s="6" t="s">
        <v>43</v>
      </c>
      <c r="C1357" s="6" t="s">
        <v>249</v>
      </c>
      <c r="D1357" s="6" t="s">
        <v>170</v>
      </c>
      <c r="E1357" s="6" t="n">
        <v>1785952734</v>
      </c>
      <c r="F1357" s="6" t="n">
        <v>1785952979</v>
      </c>
      <c r="G1357" s="6" t="n">
        <v>1785952758</v>
      </c>
      <c r="H1357" s="6" t="n">
        <v>1785993076</v>
      </c>
      <c r="J1357" s="6" t="n">
        <v>1</v>
      </c>
      <c r="K1357" s="6" t="n">
        <v>0</v>
      </c>
      <c r="L1357" s="9" t="n">
        <f aca="false">IF(AND(E1357&gt;=Scenario!$B$11,E1357&lt;Scenario!$B$12),1,0)</f>
        <v>1</v>
      </c>
      <c r="M1357" s="9" t="n">
        <f aca="false">IF(AND(L1357=1,ISNUMBER(F1357)),MAX(0,F1357-E1357)/60,"")</f>
        <v>4.08333333333333</v>
      </c>
      <c r="N1357" s="9" t="n">
        <f aca="false">IF(AND(L1357=1,ISNUMBER(G1357)),MAX(0,G1357-E1357)/60,"")</f>
        <v>0.4</v>
      </c>
      <c r="O1357" s="9" t="n">
        <f aca="false">IF(ISNUMBER(H1357),IF(AND(H1357&gt;=Scenario!$B$11,H1357&lt;Scenario!$B$12),1,0),0)</f>
        <v>1</v>
      </c>
      <c r="P1357" s="9" t="n">
        <f aca="false">IF(O1357=1,MAX(0,H1357-E1357)/60,"")</f>
        <v>672.366666666667</v>
      </c>
      <c r="Q1357" s="9" t="n">
        <f aca="false">INDEX(Scenario!$B$18:$B$20,MATCH(B1357,Scenario!$A$18:$A$20,0))</f>
        <v>60</v>
      </c>
      <c r="R1357" s="9" t="n">
        <f aca="false">INDEX(Scenario!$C$18:$C$20,MATCH(B1357,Scenario!$A$18:$A$20,0))</f>
        <v>1440</v>
      </c>
      <c r="S1357" s="9" t="n">
        <f aca="false">IF(ISNUMBER(M1357),IF(M1357&lt;=Q1357,1,0),"")</f>
        <v>1</v>
      </c>
      <c r="T1357" s="9" t="n">
        <f aca="false">IF(ISNUMBER(P1357),IF(P1357&lt;=R1357,1,0),"")</f>
        <v>1</v>
      </c>
      <c r="U1357" s="9" t="n">
        <f aca="false">IF(E1357&gt;Scenario!$B$14,0,IF(OR(AND(ISNUMBER(H1357),H1357&lt;=Scenario!$B$14),AND(ISNUMBER(I1357),I1357&lt;=Scenario!$B$14)),0,1))</f>
        <v>0</v>
      </c>
      <c r="V1357" s="9" t="n">
        <f aca="false">IF(AND(U1357=1,(Scenario!$B$14-E1357)/60&gt;R1357),1,0)</f>
        <v>0</v>
      </c>
      <c r="W1357" s="9" t="n">
        <f aca="false">IF(OR(C1357=Scenario!$B$22,C1357=Scenario!$C$22),1,0)</f>
        <v>0</v>
      </c>
      <c r="X1357" s="9" t="n">
        <f aca="false">IF(ISNUMBER(I1357),1,0)</f>
        <v>0</v>
      </c>
      <c r="Y1357" s="9" t="n">
        <f aca="false">MOD(INT(E1357/86400)+3,7)</f>
        <v>2</v>
      </c>
      <c r="Z1357" s="9" t="n">
        <f aca="false">MOD(INT(E1357/3600),24)</f>
        <v>17</v>
      </c>
      <c r="AA1357" s="6" t="s">
        <v>2959</v>
      </c>
    </row>
    <row r="1358" customFormat="false" ht="15" hidden="false" customHeight="false" outlineLevel="0" collapsed="false">
      <c r="A1358" s="6" t="s">
        <v>2960</v>
      </c>
      <c r="B1358" s="6" t="s">
        <v>43</v>
      </c>
      <c r="C1358" s="6" t="s">
        <v>288</v>
      </c>
      <c r="D1358" s="6" t="s">
        <v>172</v>
      </c>
      <c r="E1358" s="6" t="n">
        <v>1785952760</v>
      </c>
      <c r="F1358" s="6" t="n">
        <v>1785952919</v>
      </c>
      <c r="G1358" s="6" t="n">
        <v>1785952810</v>
      </c>
      <c r="H1358" s="6" t="n">
        <v>1785955741</v>
      </c>
      <c r="J1358" s="6" t="n">
        <v>0</v>
      </c>
      <c r="K1358" s="6" t="n">
        <v>0</v>
      </c>
      <c r="L1358" s="9" t="n">
        <f aca="false">IF(AND(E1358&gt;=Scenario!$B$11,E1358&lt;Scenario!$B$12),1,0)</f>
        <v>1</v>
      </c>
      <c r="M1358" s="9" t="n">
        <f aca="false">IF(AND(L1358=1,ISNUMBER(F1358)),MAX(0,F1358-E1358)/60,"")</f>
        <v>2.65</v>
      </c>
      <c r="N1358" s="9" t="n">
        <f aca="false">IF(AND(L1358=1,ISNUMBER(G1358)),MAX(0,G1358-E1358)/60,"")</f>
        <v>0.833333333333333</v>
      </c>
      <c r="O1358" s="9" t="n">
        <f aca="false">IF(ISNUMBER(H1358),IF(AND(H1358&gt;=Scenario!$B$11,H1358&lt;Scenario!$B$12),1,0),0)</f>
        <v>1</v>
      </c>
      <c r="P1358" s="9" t="n">
        <f aca="false">IF(O1358=1,MAX(0,H1358-E1358)/60,"")</f>
        <v>49.6833333333333</v>
      </c>
      <c r="Q1358" s="9" t="n">
        <f aca="false">INDEX(Scenario!$B$18:$B$20,MATCH(B1358,Scenario!$A$18:$A$20,0))</f>
        <v>60</v>
      </c>
      <c r="R1358" s="9" t="n">
        <f aca="false">INDEX(Scenario!$C$18:$C$20,MATCH(B1358,Scenario!$A$18:$A$20,0))</f>
        <v>1440</v>
      </c>
      <c r="S1358" s="9" t="n">
        <f aca="false">IF(ISNUMBER(M1358),IF(M1358&lt;=Q1358,1,0),"")</f>
        <v>1</v>
      </c>
      <c r="T1358" s="9" t="n">
        <f aca="false">IF(ISNUMBER(P1358),IF(P1358&lt;=R1358,1,0),"")</f>
        <v>1</v>
      </c>
      <c r="U1358" s="9" t="n">
        <f aca="false">IF(E1358&gt;Scenario!$B$14,0,IF(OR(AND(ISNUMBER(H1358),H1358&lt;=Scenario!$B$14),AND(ISNUMBER(I1358),I1358&lt;=Scenario!$B$14)),0,1))</f>
        <v>0</v>
      </c>
      <c r="V1358" s="9" t="n">
        <f aca="false">IF(AND(U1358=1,(Scenario!$B$14-E1358)/60&gt;R1358),1,0)</f>
        <v>0</v>
      </c>
      <c r="W1358" s="9" t="n">
        <f aca="false">IF(OR(C1358=Scenario!$B$22,C1358=Scenario!$C$22),1,0)</f>
        <v>0</v>
      </c>
      <c r="X1358" s="9" t="n">
        <f aca="false">IF(ISNUMBER(I1358),1,0)</f>
        <v>0</v>
      </c>
      <c r="Y1358" s="9" t="n">
        <f aca="false">MOD(INT(E1358/86400)+3,7)</f>
        <v>2</v>
      </c>
      <c r="Z1358" s="9" t="n">
        <f aca="false">MOD(INT(E1358/3600),24)</f>
        <v>17</v>
      </c>
      <c r="AA1358" s="6" t="s">
        <v>2961</v>
      </c>
    </row>
    <row r="1359" customFormat="false" ht="15" hidden="false" customHeight="false" outlineLevel="0" collapsed="false">
      <c r="A1359" s="6" t="s">
        <v>2962</v>
      </c>
      <c r="B1359" s="6" t="s">
        <v>44</v>
      </c>
      <c r="C1359" s="6" t="s">
        <v>249</v>
      </c>
      <c r="D1359" s="6" t="s">
        <v>171</v>
      </c>
      <c r="E1359" s="6" t="n">
        <v>1785954317</v>
      </c>
      <c r="F1359" s="6" t="n">
        <v>1785954408</v>
      </c>
      <c r="G1359" s="6" t="n">
        <v>1785954332</v>
      </c>
      <c r="H1359" s="6" t="n">
        <v>1785961668</v>
      </c>
      <c r="J1359" s="6" t="n">
        <v>0</v>
      </c>
      <c r="K1359" s="6" t="n">
        <v>0</v>
      </c>
      <c r="L1359" s="9" t="n">
        <f aca="false">IF(AND(E1359&gt;=Scenario!$B$11,E1359&lt;Scenario!$B$12),1,0)</f>
        <v>1</v>
      </c>
      <c r="M1359" s="9" t="n">
        <f aca="false">IF(AND(L1359=1,ISNUMBER(F1359)),MAX(0,F1359-E1359)/60,"")</f>
        <v>1.51666666666667</v>
      </c>
      <c r="N1359" s="9" t="n">
        <f aca="false">IF(AND(L1359=1,ISNUMBER(G1359)),MAX(0,G1359-E1359)/60,"")</f>
        <v>0.25</v>
      </c>
      <c r="O1359" s="9" t="n">
        <f aca="false">IF(ISNUMBER(H1359),IF(AND(H1359&gt;=Scenario!$B$11,H1359&lt;Scenario!$B$12),1,0),0)</f>
        <v>1</v>
      </c>
      <c r="P1359" s="9" t="n">
        <f aca="false">IF(O1359=1,MAX(0,H1359-E1359)/60,"")</f>
        <v>122.516666666667</v>
      </c>
      <c r="Q1359" s="9" t="n">
        <f aca="false">INDEX(Scenario!$B$18:$B$20,MATCH(B1359,Scenario!$A$18:$A$20,0))</f>
        <v>240</v>
      </c>
      <c r="R1359" s="9" t="n">
        <f aca="false">INDEX(Scenario!$C$18:$C$20,MATCH(B1359,Scenario!$A$18:$A$20,0))</f>
        <v>4320</v>
      </c>
      <c r="S1359" s="9" t="n">
        <f aca="false">IF(ISNUMBER(M1359),IF(M1359&lt;=Q1359,1,0),"")</f>
        <v>1</v>
      </c>
      <c r="T1359" s="9" t="n">
        <f aca="false">IF(ISNUMBER(P1359),IF(P1359&lt;=R1359,1,0),"")</f>
        <v>1</v>
      </c>
      <c r="U1359" s="9" t="n">
        <f aca="false">IF(E1359&gt;Scenario!$B$14,0,IF(OR(AND(ISNUMBER(H1359),H1359&lt;=Scenario!$B$14),AND(ISNUMBER(I1359),I1359&lt;=Scenario!$B$14)),0,1))</f>
        <v>0</v>
      </c>
      <c r="V1359" s="9" t="n">
        <f aca="false">IF(AND(U1359=1,(Scenario!$B$14-E1359)/60&gt;R1359),1,0)</f>
        <v>0</v>
      </c>
      <c r="W1359" s="9" t="n">
        <f aca="false">IF(OR(C1359=Scenario!$B$22,C1359=Scenario!$C$22),1,0)</f>
        <v>0</v>
      </c>
      <c r="X1359" s="9" t="n">
        <f aca="false">IF(ISNUMBER(I1359),1,0)</f>
        <v>0</v>
      </c>
      <c r="Y1359" s="9" t="n">
        <f aca="false">MOD(INT(E1359/86400)+3,7)</f>
        <v>2</v>
      </c>
      <c r="Z1359" s="9" t="n">
        <f aca="false">MOD(INT(E1359/3600),24)</f>
        <v>18</v>
      </c>
      <c r="AA1359" s="6" t="s">
        <v>2963</v>
      </c>
    </row>
    <row r="1360" customFormat="false" ht="15" hidden="false" customHeight="false" outlineLevel="0" collapsed="false">
      <c r="A1360" s="6" t="s">
        <v>2964</v>
      </c>
      <c r="B1360" s="6" t="s">
        <v>43</v>
      </c>
      <c r="C1360" s="6" t="s">
        <v>46</v>
      </c>
      <c r="D1360" s="6" t="s">
        <v>170</v>
      </c>
      <c r="E1360" s="6" t="n">
        <v>1785954517</v>
      </c>
      <c r="F1360" s="6" t="n">
        <v>1785954664</v>
      </c>
      <c r="G1360" s="6" t="n">
        <v>1785954529</v>
      </c>
      <c r="H1360" s="6" t="n">
        <v>1785957591</v>
      </c>
      <c r="J1360" s="6" t="n">
        <v>0</v>
      </c>
      <c r="K1360" s="6" t="n">
        <v>0</v>
      </c>
      <c r="L1360" s="9" t="n">
        <f aca="false">IF(AND(E1360&gt;=Scenario!$B$11,E1360&lt;Scenario!$B$12),1,0)</f>
        <v>1</v>
      </c>
      <c r="M1360" s="9" t="n">
        <f aca="false">IF(AND(L1360=1,ISNUMBER(F1360)),MAX(0,F1360-E1360)/60,"")</f>
        <v>2.45</v>
      </c>
      <c r="N1360" s="9" t="n">
        <f aca="false">IF(AND(L1360=1,ISNUMBER(G1360)),MAX(0,G1360-E1360)/60,"")</f>
        <v>0.2</v>
      </c>
      <c r="O1360" s="9" t="n">
        <f aca="false">IF(ISNUMBER(H1360),IF(AND(H1360&gt;=Scenario!$B$11,H1360&lt;Scenario!$B$12),1,0),0)</f>
        <v>1</v>
      </c>
      <c r="P1360" s="9" t="n">
        <f aca="false">IF(O1360=1,MAX(0,H1360-E1360)/60,"")</f>
        <v>51.2333333333333</v>
      </c>
      <c r="Q1360" s="9" t="n">
        <f aca="false">INDEX(Scenario!$B$18:$B$20,MATCH(B1360,Scenario!$A$18:$A$20,0))</f>
        <v>60</v>
      </c>
      <c r="R1360" s="9" t="n">
        <f aca="false">INDEX(Scenario!$C$18:$C$20,MATCH(B1360,Scenario!$A$18:$A$20,0))</f>
        <v>1440</v>
      </c>
      <c r="S1360" s="9" t="n">
        <f aca="false">IF(ISNUMBER(M1360),IF(M1360&lt;=Q1360,1,0),"")</f>
        <v>1</v>
      </c>
      <c r="T1360" s="9" t="n">
        <f aca="false">IF(ISNUMBER(P1360),IF(P1360&lt;=R1360,1,0),"")</f>
        <v>1</v>
      </c>
      <c r="U1360" s="9" t="n">
        <f aca="false">IF(E1360&gt;Scenario!$B$14,0,IF(OR(AND(ISNUMBER(H1360),H1360&lt;=Scenario!$B$14),AND(ISNUMBER(I1360),I1360&lt;=Scenario!$B$14)),0,1))</f>
        <v>0</v>
      </c>
      <c r="V1360" s="9" t="n">
        <f aca="false">IF(AND(U1360=1,(Scenario!$B$14-E1360)/60&gt;R1360),1,0)</f>
        <v>0</v>
      </c>
      <c r="W1360" s="9" t="n">
        <f aca="false">IF(OR(C1360=Scenario!$B$22,C1360=Scenario!$C$22),1,0)</f>
        <v>1</v>
      </c>
      <c r="X1360" s="9" t="n">
        <f aca="false">IF(ISNUMBER(I1360),1,0)</f>
        <v>0</v>
      </c>
      <c r="Y1360" s="9" t="n">
        <f aca="false">MOD(INT(E1360/86400)+3,7)</f>
        <v>2</v>
      </c>
      <c r="Z1360" s="9" t="n">
        <f aca="false">MOD(INT(E1360/3600),24)</f>
        <v>18</v>
      </c>
      <c r="AA1360" s="6" t="s">
        <v>2965</v>
      </c>
    </row>
    <row r="1361" customFormat="false" ht="15" hidden="false" customHeight="false" outlineLevel="0" collapsed="false">
      <c r="A1361" s="6" t="s">
        <v>2966</v>
      </c>
      <c r="B1361" s="6" t="s">
        <v>43</v>
      </c>
      <c r="C1361" s="6" t="s">
        <v>249</v>
      </c>
      <c r="D1361" s="6" t="s">
        <v>172</v>
      </c>
      <c r="E1361" s="6" t="n">
        <v>1785954841</v>
      </c>
      <c r="F1361" s="6" t="n">
        <v>1785955062</v>
      </c>
      <c r="G1361" s="6" t="n">
        <v>1785954891</v>
      </c>
      <c r="H1361" s="6" t="n">
        <v>1785957855</v>
      </c>
      <c r="J1361" s="6" t="n">
        <v>0</v>
      </c>
      <c r="K1361" s="6" t="n">
        <v>0</v>
      </c>
      <c r="L1361" s="9" t="n">
        <f aca="false">IF(AND(E1361&gt;=Scenario!$B$11,E1361&lt;Scenario!$B$12),1,0)</f>
        <v>1</v>
      </c>
      <c r="M1361" s="9" t="n">
        <f aca="false">IF(AND(L1361=1,ISNUMBER(F1361)),MAX(0,F1361-E1361)/60,"")</f>
        <v>3.68333333333333</v>
      </c>
      <c r="N1361" s="9" t="n">
        <f aca="false">IF(AND(L1361=1,ISNUMBER(G1361)),MAX(0,G1361-E1361)/60,"")</f>
        <v>0.833333333333333</v>
      </c>
      <c r="O1361" s="9" t="n">
        <f aca="false">IF(ISNUMBER(H1361),IF(AND(H1361&gt;=Scenario!$B$11,H1361&lt;Scenario!$B$12),1,0),0)</f>
        <v>1</v>
      </c>
      <c r="P1361" s="9" t="n">
        <f aca="false">IF(O1361=1,MAX(0,H1361-E1361)/60,"")</f>
        <v>50.2333333333333</v>
      </c>
      <c r="Q1361" s="9" t="n">
        <f aca="false">INDEX(Scenario!$B$18:$B$20,MATCH(B1361,Scenario!$A$18:$A$20,0))</f>
        <v>60</v>
      </c>
      <c r="R1361" s="9" t="n">
        <f aca="false">INDEX(Scenario!$C$18:$C$20,MATCH(B1361,Scenario!$A$18:$A$20,0))</f>
        <v>1440</v>
      </c>
      <c r="S1361" s="9" t="n">
        <f aca="false">IF(ISNUMBER(M1361),IF(M1361&lt;=Q1361,1,0),"")</f>
        <v>1</v>
      </c>
      <c r="T1361" s="9" t="n">
        <f aca="false">IF(ISNUMBER(P1361),IF(P1361&lt;=R1361,1,0),"")</f>
        <v>1</v>
      </c>
      <c r="U1361" s="9" t="n">
        <f aca="false">IF(E1361&gt;Scenario!$B$14,0,IF(OR(AND(ISNUMBER(H1361),H1361&lt;=Scenario!$B$14),AND(ISNUMBER(I1361),I1361&lt;=Scenario!$B$14)),0,1))</f>
        <v>0</v>
      </c>
      <c r="V1361" s="9" t="n">
        <f aca="false">IF(AND(U1361=1,(Scenario!$B$14-E1361)/60&gt;R1361),1,0)</f>
        <v>0</v>
      </c>
      <c r="W1361" s="9" t="n">
        <f aca="false">IF(OR(C1361=Scenario!$B$22,C1361=Scenario!$C$22),1,0)</f>
        <v>0</v>
      </c>
      <c r="X1361" s="9" t="n">
        <f aca="false">IF(ISNUMBER(I1361),1,0)</f>
        <v>0</v>
      </c>
      <c r="Y1361" s="9" t="n">
        <f aca="false">MOD(INT(E1361/86400)+3,7)</f>
        <v>2</v>
      </c>
      <c r="Z1361" s="9" t="n">
        <f aca="false">MOD(INT(E1361/3600),24)</f>
        <v>18</v>
      </c>
      <c r="AA1361" s="6" t="s">
        <v>2967</v>
      </c>
    </row>
    <row r="1362" customFormat="false" ht="15" hidden="false" customHeight="false" outlineLevel="0" collapsed="false">
      <c r="A1362" s="6" t="s">
        <v>2968</v>
      </c>
      <c r="B1362" s="6" t="s">
        <v>44</v>
      </c>
      <c r="C1362" s="6" t="s">
        <v>46</v>
      </c>
      <c r="D1362" s="6" t="s">
        <v>170</v>
      </c>
      <c r="E1362" s="6" t="n">
        <v>1785954883</v>
      </c>
      <c r="F1362" s="6" t="n">
        <v>1785955015</v>
      </c>
      <c r="G1362" s="6" t="n">
        <v>1785954912</v>
      </c>
      <c r="H1362" s="6" t="n">
        <v>1785956606</v>
      </c>
      <c r="J1362" s="6" t="n">
        <v>0</v>
      </c>
      <c r="K1362" s="6" t="n">
        <v>1</v>
      </c>
      <c r="L1362" s="9" t="n">
        <f aca="false">IF(AND(E1362&gt;=Scenario!$B$11,E1362&lt;Scenario!$B$12),1,0)</f>
        <v>1</v>
      </c>
      <c r="M1362" s="9" t="n">
        <f aca="false">IF(AND(L1362=1,ISNUMBER(F1362)),MAX(0,F1362-E1362)/60,"")</f>
        <v>2.2</v>
      </c>
      <c r="N1362" s="9" t="n">
        <f aca="false">IF(AND(L1362=1,ISNUMBER(G1362)),MAX(0,G1362-E1362)/60,"")</f>
        <v>0.483333333333333</v>
      </c>
      <c r="O1362" s="9" t="n">
        <f aca="false">IF(ISNUMBER(H1362),IF(AND(H1362&gt;=Scenario!$B$11,H1362&lt;Scenario!$B$12),1,0),0)</f>
        <v>1</v>
      </c>
      <c r="P1362" s="9" t="n">
        <f aca="false">IF(O1362=1,MAX(0,H1362-E1362)/60,"")</f>
        <v>28.7166666666667</v>
      </c>
      <c r="Q1362" s="9" t="n">
        <f aca="false">INDEX(Scenario!$B$18:$B$20,MATCH(B1362,Scenario!$A$18:$A$20,0))</f>
        <v>240</v>
      </c>
      <c r="R1362" s="9" t="n">
        <f aca="false">INDEX(Scenario!$C$18:$C$20,MATCH(B1362,Scenario!$A$18:$A$20,0))</f>
        <v>4320</v>
      </c>
      <c r="S1362" s="9" t="n">
        <f aca="false">IF(ISNUMBER(M1362),IF(M1362&lt;=Q1362,1,0),"")</f>
        <v>1</v>
      </c>
      <c r="T1362" s="9" t="n">
        <f aca="false">IF(ISNUMBER(P1362),IF(P1362&lt;=R1362,1,0),"")</f>
        <v>1</v>
      </c>
      <c r="U1362" s="9" t="n">
        <f aca="false">IF(E1362&gt;Scenario!$B$14,0,IF(OR(AND(ISNUMBER(H1362),H1362&lt;=Scenario!$B$14),AND(ISNUMBER(I1362),I1362&lt;=Scenario!$B$14)),0,1))</f>
        <v>0</v>
      </c>
      <c r="V1362" s="9" t="n">
        <f aca="false">IF(AND(U1362=1,(Scenario!$B$14-E1362)/60&gt;R1362),1,0)</f>
        <v>0</v>
      </c>
      <c r="W1362" s="9" t="n">
        <f aca="false">IF(OR(C1362=Scenario!$B$22,C1362=Scenario!$C$22),1,0)</f>
        <v>1</v>
      </c>
      <c r="X1362" s="9" t="n">
        <f aca="false">IF(ISNUMBER(I1362),1,0)</f>
        <v>0</v>
      </c>
      <c r="Y1362" s="9" t="n">
        <f aca="false">MOD(INT(E1362/86400)+3,7)</f>
        <v>2</v>
      </c>
      <c r="Z1362" s="9" t="n">
        <f aca="false">MOD(INT(E1362/3600),24)</f>
        <v>18</v>
      </c>
      <c r="AA1362" s="6" t="s">
        <v>2969</v>
      </c>
    </row>
    <row r="1363" customFormat="false" ht="15" hidden="false" customHeight="false" outlineLevel="0" collapsed="false">
      <c r="A1363" s="6" t="s">
        <v>2970</v>
      </c>
      <c r="B1363" s="6" t="s">
        <v>43</v>
      </c>
      <c r="C1363" s="6" t="s">
        <v>46</v>
      </c>
      <c r="D1363" s="6" t="s">
        <v>171</v>
      </c>
      <c r="E1363" s="6" t="n">
        <v>1785959512</v>
      </c>
      <c r="F1363" s="6" t="n">
        <v>1785959755</v>
      </c>
      <c r="G1363" s="6" t="n">
        <v>1785959544</v>
      </c>
      <c r="H1363" s="6" t="n">
        <v>1785962714</v>
      </c>
      <c r="J1363" s="6" t="n">
        <v>0</v>
      </c>
      <c r="K1363" s="6" t="n">
        <v>0</v>
      </c>
      <c r="L1363" s="9" t="n">
        <f aca="false">IF(AND(E1363&gt;=Scenario!$B$11,E1363&lt;Scenario!$B$12),1,0)</f>
        <v>1</v>
      </c>
      <c r="M1363" s="9" t="n">
        <f aca="false">IF(AND(L1363=1,ISNUMBER(F1363)),MAX(0,F1363-E1363)/60,"")</f>
        <v>4.05</v>
      </c>
      <c r="N1363" s="9" t="n">
        <f aca="false">IF(AND(L1363=1,ISNUMBER(G1363)),MAX(0,G1363-E1363)/60,"")</f>
        <v>0.533333333333333</v>
      </c>
      <c r="O1363" s="9" t="n">
        <f aca="false">IF(ISNUMBER(H1363),IF(AND(H1363&gt;=Scenario!$B$11,H1363&lt;Scenario!$B$12),1,0),0)</f>
        <v>1</v>
      </c>
      <c r="P1363" s="9" t="n">
        <f aca="false">IF(O1363=1,MAX(0,H1363-E1363)/60,"")</f>
        <v>53.3666666666667</v>
      </c>
      <c r="Q1363" s="9" t="n">
        <f aca="false">INDEX(Scenario!$B$18:$B$20,MATCH(B1363,Scenario!$A$18:$A$20,0))</f>
        <v>60</v>
      </c>
      <c r="R1363" s="9" t="n">
        <f aca="false">INDEX(Scenario!$C$18:$C$20,MATCH(B1363,Scenario!$A$18:$A$20,0))</f>
        <v>1440</v>
      </c>
      <c r="S1363" s="9" t="n">
        <f aca="false">IF(ISNUMBER(M1363),IF(M1363&lt;=Q1363,1,0),"")</f>
        <v>1</v>
      </c>
      <c r="T1363" s="9" t="n">
        <f aca="false">IF(ISNUMBER(P1363),IF(P1363&lt;=R1363,1,0),"")</f>
        <v>1</v>
      </c>
      <c r="U1363" s="9" t="n">
        <f aca="false">IF(E1363&gt;Scenario!$B$14,0,IF(OR(AND(ISNUMBER(H1363),H1363&lt;=Scenario!$B$14),AND(ISNUMBER(I1363),I1363&lt;=Scenario!$B$14)),0,1))</f>
        <v>0</v>
      </c>
      <c r="V1363" s="9" t="n">
        <f aca="false">IF(AND(U1363=1,(Scenario!$B$14-E1363)/60&gt;R1363),1,0)</f>
        <v>0</v>
      </c>
      <c r="W1363" s="9" t="n">
        <f aca="false">IF(OR(C1363=Scenario!$B$22,C1363=Scenario!$C$22),1,0)</f>
        <v>1</v>
      </c>
      <c r="X1363" s="9" t="n">
        <f aca="false">IF(ISNUMBER(I1363),1,0)</f>
        <v>0</v>
      </c>
      <c r="Y1363" s="9" t="n">
        <f aca="false">MOD(INT(E1363/86400)+3,7)</f>
        <v>2</v>
      </c>
      <c r="Z1363" s="9" t="n">
        <f aca="false">MOD(INT(E1363/3600),24)</f>
        <v>19</v>
      </c>
      <c r="AA1363" s="6" t="s">
        <v>2971</v>
      </c>
    </row>
    <row r="1364" customFormat="false" ht="15" hidden="false" customHeight="false" outlineLevel="0" collapsed="false">
      <c r="A1364" s="6" t="s">
        <v>2972</v>
      </c>
      <c r="B1364" s="6" t="s">
        <v>43</v>
      </c>
      <c r="C1364" s="6" t="s">
        <v>249</v>
      </c>
      <c r="D1364" s="6" t="s">
        <v>171</v>
      </c>
      <c r="E1364" s="6" t="n">
        <v>1785960699</v>
      </c>
      <c r="F1364" s="6" t="n">
        <v>1785961829</v>
      </c>
      <c r="G1364" s="6" t="n">
        <v>1785961728</v>
      </c>
      <c r="H1364" s="6" t="n">
        <v>1785967021</v>
      </c>
      <c r="J1364" s="6" t="n">
        <v>0</v>
      </c>
      <c r="K1364" s="6" t="n">
        <v>0</v>
      </c>
      <c r="L1364" s="9" t="n">
        <f aca="false">IF(AND(E1364&gt;=Scenario!$B$11,E1364&lt;Scenario!$B$12),1,0)</f>
        <v>1</v>
      </c>
      <c r="M1364" s="9" t="n">
        <f aca="false">IF(AND(L1364=1,ISNUMBER(F1364)),MAX(0,F1364-E1364)/60,"")</f>
        <v>18.8333333333333</v>
      </c>
      <c r="N1364" s="9" t="n">
        <f aca="false">IF(AND(L1364=1,ISNUMBER(G1364)),MAX(0,G1364-E1364)/60,"")</f>
        <v>17.15</v>
      </c>
      <c r="O1364" s="9" t="n">
        <f aca="false">IF(ISNUMBER(H1364),IF(AND(H1364&gt;=Scenario!$B$11,H1364&lt;Scenario!$B$12),1,0),0)</f>
        <v>1</v>
      </c>
      <c r="P1364" s="9" t="n">
        <f aca="false">IF(O1364=1,MAX(0,H1364-E1364)/60,"")</f>
        <v>105.366666666667</v>
      </c>
      <c r="Q1364" s="9" t="n">
        <f aca="false">INDEX(Scenario!$B$18:$B$20,MATCH(B1364,Scenario!$A$18:$A$20,0))</f>
        <v>60</v>
      </c>
      <c r="R1364" s="9" t="n">
        <f aca="false">INDEX(Scenario!$C$18:$C$20,MATCH(B1364,Scenario!$A$18:$A$20,0))</f>
        <v>1440</v>
      </c>
      <c r="S1364" s="9" t="n">
        <f aca="false">IF(ISNUMBER(M1364),IF(M1364&lt;=Q1364,1,0),"")</f>
        <v>1</v>
      </c>
      <c r="T1364" s="9" t="n">
        <f aca="false">IF(ISNUMBER(P1364),IF(P1364&lt;=R1364,1,0),"")</f>
        <v>1</v>
      </c>
      <c r="U1364" s="9" t="n">
        <f aca="false">IF(E1364&gt;Scenario!$B$14,0,IF(OR(AND(ISNUMBER(H1364),H1364&lt;=Scenario!$B$14),AND(ISNUMBER(I1364),I1364&lt;=Scenario!$B$14)),0,1))</f>
        <v>0</v>
      </c>
      <c r="V1364" s="9" t="n">
        <f aca="false">IF(AND(U1364=1,(Scenario!$B$14-E1364)/60&gt;R1364),1,0)</f>
        <v>0</v>
      </c>
      <c r="W1364" s="9" t="n">
        <f aca="false">IF(OR(C1364=Scenario!$B$22,C1364=Scenario!$C$22),1,0)</f>
        <v>0</v>
      </c>
      <c r="X1364" s="9" t="n">
        <f aca="false">IF(ISNUMBER(I1364),1,0)</f>
        <v>0</v>
      </c>
      <c r="Y1364" s="9" t="n">
        <f aca="false">MOD(INT(E1364/86400)+3,7)</f>
        <v>2</v>
      </c>
      <c r="Z1364" s="9" t="n">
        <f aca="false">MOD(INT(E1364/3600),24)</f>
        <v>20</v>
      </c>
      <c r="AA1364" s="6" t="s">
        <v>2973</v>
      </c>
    </row>
    <row r="1365" customFormat="false" ht="15" hidden="false" customHeight="false" outlineLevel="0" collapsed="false">
      <c r="A1365" s="6" t="s">
        <v>2974</v>
      </c>
      <c r="B1365" s="6" t="s">
        <v>43</v>
      </c>
      <c r="C1365" s="6" t="s">
        <v>249</v>
      </c>
      <c r="D1365" s="6" t="s">
        <v>171</v>
      </c>
      <c r="E1365" s="6" t="n">
        <v>1785963877</v>
      </c>
      <c r="F1365" s="6" t="n">
        <v>1785964682</v>
      </c>
      <c r="G1365" s="6" t="n">
        <v>1785964530</v>
      </c>
      <c r="H1365" s="6" t="n">
        <v>1785969185</v>
      </c>
      <c r="J1365" s="6" t="n">
        <v>0</v>
      </c>
      <c r="K1365" s="6" t="n">
        <v>0</v>
      </c>
      <c r="L1365" s="9" t="n">
        <f aca="false">IF(AND(E1365&gt;=Scenario!$B$11,E1365&lt;Scenario!$B$12),1,0)</f>
        <v>1</v>
      </c>
      <c r="M1365" s="9" t="n">
        <f aca="false">IF(AND(L1365=1,ISNUMBER(F1365)),MAX(0,F1365-E1365)/60,"")</f>
        <v>13.4166666666667</v>
      </c>
      <c r="N1365" s="9" t="n">
        <f aca="false">IF(AND(L1365=1,ISNUMBER(G1365)),MAX(0,G1365-E1365)/60,"")</f>
        <v>10.8833333333333</v>
      </c>
      <c r="O1365" s="9" t="n">
        <f aca="false">IF(ISNUMBER(H1365),IF(AND(H1365&gt;=Scenario!$B$11,H1365&lt;Scenario!$B$12),1,0),0)</f>
        <v>1</v>
      </c>
      <c r="P1365" s="9" t="n">
        <f aca="false">IF(O1365=1,MAX(0,H1365-E1365)/60,"")</f>
        <v>88.4666666666667</v>
      </c>
      <c r="Q1365" s="9" t="n">
        <f aca="false">INDEX(Scenario!$B$18:$B$20,MATCH(B1365,Scenario!$A$18:$A$20,0))</f>
        <v>60</v>
      </c>
      <c r="R1365" s="9" t="n">
        <f aca="false">INDEX(Scenario!$C$18:$C$20,MATCH(B1365,Scenario!$A$18:$A$20,0))</f>
        <v>1440</v>
      </c>
      <c r="S1365" s="9" t="n">
        <f aca="false">IF(ISNUMBER(M1365),IF(M1365&lt;=Q1365,1,0),"")</f>
        <v>1</v>
      </c>
      <c r="T1365" s="9" t="n">
        <f aca="false">IF(ISNUMBER(P1365),IF(P1365&lt;=R1365,1,0),"")</f>
        <v>1</v>
      </c>
      <c r="U1365" s="9" t="n">
        <f aca="false">IF(E1365&gt;Scenario!$B$14,0,IF(OR(AND(ISNUMBER(H1365),H1365&lt;=Scenario!$B$14),AND(ISNUMBER(I1365),I1365&lt;=Scenario!$B$14)),0,1))</f>
        <v>0</v>
      </c>
      <c r="V1365" s="9" t="n">
        <f aca="false">IF(AND(U1365=1,(Scenario!$B$14-E1365)/60&gt;R1365),1,0)</f>
        <v>0</v>
      </c>
      <c r="W1365" s="9" t="n">
        <f aca="false">IF(OR(C1365=Scenario!$B$22,C1365=Scenario!$C$22),1,0)</f>
        <v>0</v>
      </c>
      <c r="X1365" s="9" t="n">
        <f aca="false">IF(ISNUMBER(I1365),1,0)</f>
        <v>0</v>
      </c>
      <c r="Y1365" s="9" t="n">
        <f aca="false">MOD(INT(E1365/86400)+3,7)</f>
        <v>2</v>
      </c>
      <c r="Z1365" s="9" t="n">
        <f aca="false">MOD(INT(E1365/3600),24)</f>
        <v>21</v>
      </c>
      <c r="AA1365" s="6" t="s">
        <v>2975</v>
      </c>
    </row>
    <row r="1366" customFormat="false" ht="15" hidden="false" customHeight="false" outlineLevel="0" collapsed="false">
      <c r="A1366" s="6" t="s">
        <v>2976</v>
      </c>
      <c r="B1366" s="6" t="s">
        <v>43</v>
      </c>
      <c r="C1366" s="6" t="s">
        <v>47</v>
      </c>
      <c r="D1366" s="6" t="s">
        <v>171</v>
      </c>
      <c r="E1366" s="6" t="n">
        <v>1785996656</v>
      </c>
      <c r="F1366" s="6" t="n">
        <v>1785996824</v>
      </c>
      <c r="G1366" s="6" t="n">
        <v>1785996711</v>
      </c>
      <c r="H1366" s="6" t="n">
        <v>1786013610</v>
      </c>
      <c r="J1366" s="6" t="n">
        <v>0</v>
      </c>
      <c r="K1366" s="6" t="n">
        <v>0</v>
      </c>
      <c r="L1366" s="9" t="n">
        <f aca="false">IF(AND(E1366&gt;=Scenario!$B$11,E1366&lt;Scenario!$B$12),1,0)</f>
        <v>1</v>
      </c>
      <c r="M1366" s="9" t="n">
        <f aca="false">IF(AND(L1366=1,ISNUMBER(F1366)),MAX(0,F1366-E1366)/60,"")</f>
        <v>2.8</v>
      </c>
      <c r="N1366" s="9" t="n">
        <f aca="false">IF(AND(L1366=1,ISNUMBER(G1366)),MAX(0,G1366-E1366)/60,"")</f>
        <v>0.916666666666667</v>
      </c>
      <c r="O1366" s="9" t="n">
        <f aca="false">IF(ISNUMBER(H1366),IF(AND(H1366&gt;=Scenario!$B$11,H1366&lt;Scenario!$B$12),1,0),0)</f>
        <v>1</v>
      </c>
      <c r="P1366" s="9" t="n">
        <f aca="false">IF(O1366=1,MAX(0,H1366-E1366)/60,"")</f>
        <v>282.566666666667</v>
      </c>
      <c r="Q1366" s="9" t="n">
        <f aca="false">INDEX(Scenario!$B$18:$B$20,MATCH(B1366,Scenario!$A$18:$A$20,0))</f>
        <v>60</v>
      </c>
      <c r="R1366" s="9" t="n">
        <f aca="false">INDEX(Scenario!$C$18:$C$20,MATCH(B1366,Scenario!$A$18:$A$20,0))</f>
        <v>1440</v>
      </c>
      <c r="S1366" s="9" t="n">
        <f aca="false">IF(ISNUMBER(M1366),IF(M1366&lt;=Q1366,1,0),"")</f>
        <v>1</v>
      </c>
      <c r="T1366" s="9" t="n">
        <f aca="false">IF(ISNUMBER(P1366),IF(P1366&lt;=R1366,1,0),"")</f>
        <v>1</v>
      </c>
      <c r="U1366" s="9" t="n">
        <f aca="false">IF(E1366&gt;Scenario!$B$14,0,IF(OR(AND(ISNUMBER(H1366),H1366&lt;=Scenario!$B$14),AND(ISNUMBER(I1366),I1366&lt;=Scenario!$B$14)),0,1))</f>
        <v>0</v>
      </c>
      <c r="V1366" s="9" t="n">
        <f aca="false">IF(AND(U1366=1,(Scenario!$B$14-E1366)/60&gt;R1366),1,0)</f>
        <v>0</v>
      </c>
      <c r="W1366" s="9" t="n">
        <f aca="false">IF(OR(C1366=Scenario!$B$22,C1366=Scenario!$C$22),1,0)</f>
        <v>1</v>
      </c>
      <c r="X1366" s="9" t="n">
        <f aca="false">IF(ISNUMBER(I1366),1,0)</f>
        <v>0</v>
      </c>
      <c r="Y1366" s="9" t="n">
        <f aca="false">MOD(INT(E1366/86400)+3,7)</f>
        <v>3</v>
      </c>
      <c r="Z1366" s="9" t="n">
        <f aca="false">MOD(INT(E1366/3600),24)</f>
        <v>6</v>
      </c>
      <c r="AA1366" s="6" t="s">
        <v>2977</v>
      </c>
    </row>
    <row r="1367" customFormat="false" ht="15" hidden="false" customHeight="false" outlineLevel="0" collapsed="false">
      <c r="A1367" s="6" t="s">
        <v>2978</v>
      </c>
      <c r="B1367" s="6" t="s">
        <v>43</v>
      </c>
      <c r="C1367" s="6" t="s">
        <v>249</v>
      </c>
      <c r="D1367" s="6" t="s">
        <v>170</v>
      </c>
      <c r="E1367" s="6" t="n">
        <v>1785998294</v>
      </c>
      <c r="F1367" s="6" t="n">
        <v>1785998549</v>
      </c>
      <c r="G1367" s="6" t="n">
        <v>1785998331</v>
      </c>
      <c r="H1367" s="6" t="n">
        <v>1786001259</v>
      </c>
      <c r="J1367" s="6" t="n">
        <v>0</v>
      </c>
      <c r="K1367" s="6" t="n">
        <v>0</v>
      </c>
      <c r="L1367" s="9" t="n">
        <f aca="false">IF(AND(E1367&gt;=Scenario!$B$11,E1367&lt;Scenario!$B$12),1,0)</f>
        <v>1</v>
      </c>
      <c r="M1367" s="9" t="n">
        <f aca="false">IF(AND(L1367=1,ISNUMBER(F1367)),MAX(0,F1367-E1367)/60,"")</f>
        <v>4.25</v>
      </c>
      <c r="N1367" s="9" t="n">
        <f aca="false">IF(AND(L1367=1,ISNUMBER(G1367)),MAX(0,G1367-E1367)/60,"")</f>
        <v>0.616666666666667</v>
      </c>
      <c r="O1367" s="9" t="n">
        <f aca="false">IF(ISNUMBER(H1367),IF(AND(H1367&gt;=Scenario!$B$11,H1367&lt;Scenario!$B$12),1,0),0)</f>
        <v>1</v>
      </c>
      <c r="P1367" s="9" t="n">
        <f aca="false">IF(O1367=1,MAX(0,H1367-E1367)/60,"")</f>
        <v>49.4166666666667</v>
      </c>
      <c r="Q1367" s="9" t="n">
        <f aca="false">INDEX(Scenario!$B$18:$B$20,MATCH(B1367,Scenario!$A$18:$A$20,0))</f>
        <v>60</v>
      </c>
      <c r="R1367" s="9" t="n">
        <f aca="false">INDEX(Scenario!$C$18:$C$20,MATCH(B1367,Scenario!$A$18:$A$20,0))</f>
        <v>1440</v>
      </c>
      <c r="S1367" s="9" t="n">
        <f aca="false">IF(ISNUMBER(M1367),IF(M1367&lt;=Q1367,1,0),"")</f>
        <v>1</v>
      </c>
      <c r="T1367" s="9" t="n">
        <f aca="false">IF(ISNUMBER(P1367),IF(P1367&lt;=R1367,1,0),"")</f>
        <v>1</v>
      </c>
      <c r="U1367" s="9" t="n">
        <f aca="false">IF(E1367&gt;Scenario!$B$14,0,IF(OR(AND(ISNUMBER(H1367),H1367&lt;=Scenario!$B$14),AND(ISNUMBER(I1367),I1367&lt;=Scenario!$B$14)),0,1))</f>
        <v>0</v>
      </c>
      <c r="V1367" s="9" t="n">
        <f aca="false">IF(AND(U1367=1,(Scenario!$B$14-E1367)/60&gt;R1367),1,0)</f>
        <v>0</v>
      </c>
      <c r="W1367" s="9" t="n">
        <f aca="false">IF(OR(C1367=Scenario!$B$22,C1367=Scenario!$C$22),1,0)</f>
        <v>0</v>
      </c>
      <c r="X1367" s="9" t="n">
        <f aca="false">IF(ISNUMBER(I1367),1,0)</f>
        <v>0</v>
      </c>
      <c r="Y1367" s="9" t="n">
        <f aca="false">MOD(INT(E1367/86400)+3,7)</f>
        <v>3</v>
      </c>
      <c r="Z1367" s="9" t="n">
        <f aca="false">MOD(INT(E1367/3600),24)</f>
        <v>6</v>
      </c>
      <c r="AA1367" s="6" t="s">
        <v>2979</v>
      </c>
    </row>
    <row r="1368" customFormat="false" ht="15" hidden="false" customHeight="false" outlineLevel="0" collapsed="false">
      <c r="A1368" s="6" t="s">
        <v>2980</v>
      </c>
      <c r="B1368" s="6" t="s">
        <v>43</v>
      </c>
      <c r="C1368" s="6" t="s">
        <v>249</v>
      </c>
      <c r="D1368" s="6" t="s">
        <v>171</v>
      </c>
      <c r="E1368" s="6" t="n">
        <v>1785998322</v>
      </c>
      <c r="F1368" s="6" t="n">
        <v>1785999780</v>
      </c>
      <c r="G1368" s="6" t="n">
        <v>1785999628</v>
      </c>
      <c r="H1368" s="6" t="n">
        <v>1786007807</v>
      </c>
      <c r="J1368" s="6" t="n">
        <v>0</v>
      </c>
      <c r="K1368" s="6" t="n">
        <v>0</v>
      </c>
      <c r="L1368" s="9" t="n">
        <f aca="false">IF(AND(E1368&gt;=Scenario!$B$11,E1368&lt;Scenario!$B$12),1,0)</f>
        <v>1</v>
      </c>
      <c r="M1368" s="9" t="n">
        <f aca="false">IF(AND(L1368=1,ISNUMBER(F1368)),MAX(0,F1368-E1368)/60,"")</f>
        <v>24.3</v>
      </c>
      <c r="N1368" s="9" t="n">
        <f aca="false">IF(AND(L1368=1,ISNUMBER(G1368)),MAX(0,G1368-E1368)/60,"")</f>
        <v>21.7666666666667</v>
      </c>
      <c r="O1368" s="9" t="n">
        <f aca="false">IF(ISNUMBER(H1368),IF(AND(H1368&gt;=Scenario!$B$11,H1368&lt;Scenario!$B$12),1,0),0)</f>
        <v>1</v>
      </c>
      <c r="P1368" s="9" t="n">
        <f aca="false">IF(O1368=1,MAX(0,H1368-E1368)/60,"")</f>
        <v>158.083333333333</v>
      </c>
      <c r="Q1368" s="9" t="n">
        <f aca="false">INDEX(Scenario!$B$18:$B$20,MATCH(B1368,Scenario!$A$18:$A$20,0))</f>
        <v>60</v>
      </c>
      <c r="R1368" s="9" t="n">
        <f aca="false">INDEX(Scenario!$C$18:$C$20,MATCH(B1368,Scenario!$A$18:$A$20,0))</f>
        <v>1440</v>
      </c>
      <c r="S1368" s="9" t="n">
        <f aca="false">IF(ISNUMBER(M1368),IF(M1368&lt;=Q1368,1,0),"")</f>
        <v>1</v>
      </c>
      <c r="T1368" s="9" t="n">
        <f aca="false">IF(ISNUMBER(P1368),IF(P1368&lt;=R1368,1,0),"")</f>
        <v>1</v>
      </c>
      <c r="U1368" s="9" t="n">
        <f aca="false">IF(E1368&gt;Scenario!$B$14,0,IF(OR(AND(ISNUMBER(H1368),H1368&lt;=Scenario!$B$14),AND(ISNUMBER(I1368),I1368&lt;=Scenario!$B$14)),0,1))</f>
        <v>0</v>
      </c>
      <c r="V1368" s="9" t="n">
        <f aca="false">IF(AND(U1368=1,(Scenario!$B$14-E1368)/60&gt;R1368),1,0)</f>
        <v>0</v>
      </c>
      <c r="W1368" s="9" t="n">
        <f aca="false">IF(OR(C1368=Scenario!$B$22,C1368=Scenario!$C$22),1,0)</f>
        <v>0</v>
      </c>
      <c r="X1368" s="9" t="n">
        <f aca="false">IF(ISNUMBER(I1368),1,0)</f>
        <v>0</v>
      </c>
      <c r="Y1368" s="9" t="n">
        <f aca="false">MOD(INT(E1368/86400)+3,7)</f>
        <v>3</v>
      </c>
      <c r="Z1368" s="9" t="n">
        <f aca="false">MOD(INT(E1368/3600),24)</f>
        <v>6</v>
      </c>
      <c r="AA1368" s="6" t="s">
        <v>2981</v>
      </c>
    </row>
    <row r="1369" customFormat="false" ht="15" hidden="false" customHeight="false" outlineLevel="0" collapsed="false">
      <c r="A1369" s="6" t="s">
        <v>2982</v>
      </c>
      <c r="B1369" s="6" t="s">
        <v>43</v>
      </c>
      <c r="C1369" s="6" t="s">
        <v>249</v>
      </c>
      <c r="D1369" s="6" t="s">
        <v>172</v>
      </c>
      <c r="E1369" s="6" t="n">
        <v>1785998359</v>
      </c>
      <c r="F1369" s="6" t="n">
        <v>1785998522</v>
      </c>
      <c r="G1369" s="6" t="n">
        <v>1785998380</v>
      </c>
      <c r="H1369" s="6" t="n">
        <v>1786001633</v>
      </c>
      <c r="J1369" s="6" t="n">
        <v>0</v>
      </c>
      <c r="K1369" s="6" t="n">
        <v>0</v>
      </c>
      <c r="L1369" s="9" t="n">
        <f aca="false">IF(AND(E1369&gt;=Scenario!$B$11,E1369&lt;Scenario!$B$12),1,0)</f>
        <v>1</v>
      </c>
      <c r="M1369" s="9" t="n">
        <f aca="false">IF(AND(L1369=1,ISNUMBER(F1369)),MAX(0,F1369-E1369)/60,"")</f>
        <v>2.71666666666667</v>
      </c>
      <c r="N1369" s="9" t="n">
        <f aca="false">IF(AND(L1369=1,ISNUMBER(G1369)),MAX(0,G1369-E1369)/60,"")</f>
        <v>0.35</v>
      </c>
      <c r="O1369" s="9" t="n">
        <f aca="false">IF(ISNUMBER(H1369),IF(AND(H1369&gt;=Scenario!$B$11,H1369&lt;Scenario!$B$12),1,0),0)</f>
        <v>1</v>
      </c>
      <c r="P1369" s="9" t="n">
        <f aca="false">IF(O1369=1,MAX(0,H1369-E1369)/60,"")</f>
        <v>54.5666666666667</v>
      </c>
      <c r="Q1369" s="9" t="n">
        <f aca="false">INDEX(Scenario!$B$18:$B$20,MATCH(B1369,Scenario!$A$18:$A$20,0))</f>
        <v>60</v>
      </c>
      <c r="R1369" s="9" t="n">
        <f aca="false">INDEX(Scenario!$C$18:$C$20,MATCH(B1369,Scenario!$A$18:$A$20,0))</f>
        <v>1440</v>
      </c>
      <c r="S1369" s="9" t="n">
        <f aca="false">IF(ISNUMBER(M1369),IF(M1369&lt;=Q1369,1,0),"")</f>
        <v>1</v>
      </c>
      <c r="T1369" s="9" t="n">
        <f aca="false">IF(ISNUMBER(P1369),IF(P1369&lt;=R1369,1,0),"")</f>
        <v>1</v>
      </c>
      <c r="U1369" s="9" t="n">
        <f aca="false">IF(E1369&gt;Scenario!$B$14,0,IF(OR(AND(ISNUMBER(H1369),H1369&lt;=Scenario!$B$14),AND(ISNUMBER(I1369),I1369&lt;=Scenario!$B$14)),0,1))</f>
        <v>0</v>
      </c>
      <c r="V1369" s="9" t="n">
        <f aca="false">IF(AND(U1369=1,(Scenario!$B$14-E1369)/60&gt;R1369),1,0)</f>
        <v>0</v>
      </c>
      <c r="W1369" s="9" t="n">
        <f aca="false">IF(OR(C1369=Scenario!$B$22,C1369=Scenario!$C$22),1,0)</f>
        <v>0</v>
      </c>
      <c r="X1369" s="9" t="n">
        <f aca="false">IF(ISNUMBER(I1369),1,0)</f>
        <v>0</v>
      </c>
      <c r="Y1369" s="9" t="n">
        <f aca="false">MOD(INT(E1369/86400)+3,7)</f>
        <v>3</v>
      </c>
      <c r="Z1369" s="9" t="n">
        <f aca="false">MOD(INT(E1369/3600),24)</f>
        <v>6</v>
      </c>
      <c r="AA1369" s="6" t="s">
        <v>2983</v>
      </c>
    </row>
    <row r="1370" customFormat="false" ht="15" hidden="false" customHeight="false" outlineLevel="0" collapsed="false">
      <c r="A1370" s="6" t="s">
        <v>2984</v>
      </c>
      <c r="B1370" s="6" t="s">
        <v>43</v>
      </c>
      <c r="C1370" s="6" t="s">
        <v>249</v>
      </c>
      <c r="D1370" s="6" t="s">
        <v>172</v>
      </c>
      <c r="E1370" s="6" t="n">
        <v>1786001198</v>
      </c>
      <c r="F1370" s="6" t="n">
        <v>1786001311</v>
      </c>
      <c r="G1370" s="6" t="n">
        <v>1786001228</v>
      </c>
      <c r="H1370" s="6" t="n">
        <v>1786002404</v>
      </c>
      <c r="J1370" s="6" t="n">
        <v>0</v>
      </c>
      <c r="K1370" s="6" t="n">
        <v>0</v>
      </c>
      <c r="L1370" s="9" t="n">
        <f aca="false">IF(AND(E1370&gt;=Scenario!$B$11,E1370&lt;Scenario!$B$12),1,0)</f>
        <v>1</v>
      </c>
      <c r="M1370" s="9" t="n">
        <f aca="false">IF(AND(L1370=1,ISNUMBER(F1370)),MAX(0,F1370-E1370)/60,"")</f>
        <v>1.88333333333333</v>
      </c>
      <c r="N1370" s="9" t="n">
        <f aca="false">IF(AND(L1370=1,ISNUMBER(G1370)),MAX(0,G1370-E1370)/60,"")</f>
        <v>0.5</v>
      </c>
      <c r="O1370" s="9" t="n">
        <f aca="false">IF(ISNUMBER(H1370),IF(AND(H1370&gt;=Scenario!$B$11,H1370&lt;Scenario!$B$12),1,0),0)</f>
        <v>1</v>
      </c>
      <c r="P1370" s="9" t="n">
        <f aca="false">IF(O1370=1,MAX(0,H1370-E1370)/60,"")</f>
        <v>20.1</v>
      </c>
      <c r="Q1370" s="9" t="n">
        <f aca="false">INDEX(Scenario!$B$18:$B$20,MATCH(B1370,Scenario!$A$18:$A$20,0))</f>
        <v>60</v>
      </c>
      <c r="R1370" s="9" t="n">
        <f aca="false">INDEX(Scenario!$C$18:$C$20,MATCH(B1370,Scenario!$A$18:$A$20,0))</f>
        <v>1440</v>
      </c>
      <c r="S1370" s="9" t="n">
        <f aca="false">IF(ISNUMBER(M1370),IF(M1370&lt;=Q1370,1,0),"")</f>
        <v>1</v>
      </c>
      <c r="T1370" s="9" t="n">
        <f aca="false">IF(ISNUMBER(P1370),IF(P1370&lt;=R1370,1,0),"")</f>
        <v>1</v>
      </c>
      <c r="U1370" s="9" t="n">
        <f aca="false">IF(E1370&gt;Scenario!$B$14,0,IF(OR(AND(ISNUMBER(H1370),H1370&lt;=Scenario!$B$14),AND(ISNUMBER(I1370),I1370&lt;=Scenario!$B$14)),0,1))</f>
        <v>0</v>
      </c>
      <c r="V1370" s="9" t="n">
        <f aca="false">IF(AND(U1370=1,(Scenario!$B$14-E1370)/60&gt;R1370),1,0)</f>
        <v>0</v>
      </c>
      <c r="W1370" s="9" t="n">
        <f aca="false">IF(OR(C1370=Scenario!$B$22,C1370=Scenario!$C$22),1,0)</f>
        <v>0</v>
      </c>
      <c r="X1370" s="9" t="n">
        <f aca="false">IF(ISNUMBER(I1370),1,0)</f>
        <v>0</v>
      </c>
      <c r="Y1370" s="9" t="n">
        <f aca="false">MOD(INT(E1370/86400)+3,7)</f>
        <v>3</v>
      </c>
      <c r="Z1370" s="9" t="n">
        <f aca="false">MOD(INT(E1370/3600),24)</f>
        <v>7</v>
      </c>
      <c r="AA1370" s="6" t="s">
        <v>2985</v>
      </c>
    </row>
    <row r="1371" customFormat="false" ht="15" hidden="false" customHeight="false" outlineLevel="0" collapsed="false">
      <c r="A1371" s="6" t="s">
        <v>2986</v>
      </c>
      <c r="B1371" s="6" t="s">
        <v>44</v>
      </c>
      <c r="C1371" s="6" t="s">
        <v>46</v>
      </c>
      <c r="D1371" s="6" t="s">
        <v>171</v>
      </c>
      <c r="E1371" s="6" t="n">
        <v>1786003902</v>
      </c>
      <c r="F1371" s="6" t="n">
        <v>1786004085</v>
      </c>
      <c r="G1371" s="6" t="n">
        <v>1786003945</v>
      </c>
      <c r="H1371" s="6" t="n">
        <v>1786007462</v>
      </c>
      <c r="J1371" s="6" t="n">
        <v>0</v>
      </c>
      <c r="K1371" s="6" t="n">
        <v>1</v>
      </c>
      <c r="L1371" s="9" t="n">
        <f aca="false">IF(AND(E1371&gt;=Scenario!$B$11,E1371&lt;Scenario!$B$12),1,0)</f>
        <v>1</v>
      </c>
      <c r="M1371" s="9" t="n">
        <f aca="false">IF(AND(L1371=1,ISNUMBER(F1371)),MAX(0,F1371-E1371)/60,"")</f>
        <v>3.05</v>
      </c>
      <c r="N1371" s="9" t="n">
        <f aca="false">IF(AND(L1371=1,ISNUMBER(G1371)),MAX(0,G1371-E1371)/60,"")</f>
        <v>0.716666666666667</v>
      </c>
      <c r="O1371" s="9" t="n">
        <f aca="false">IF(ISNUMBER(H1371),IF(AND(H1371&gt;=Scenario!$B$11,H1371&lt;Scenario!$B$12),1,0),0)</f>
        <v>1</v>
      </c>
      <c r="P1371" s="9" t="n">
        <f aca="false">IF(O1371=1,MAX(0,H1371-E1371)/60,"")</f>
        <v>59.3333333333333</v>
      </c>
      <c r="Q1371" s="9" t="n">
        <f aca="false">INDEX(Scenario!$B$18:$B$20,MATCH(B1371,Scenario!$A$18:$A$20,0))</f>
        <v>240</v>
      </c>
      <c r="R1371" s="9" t="n">
        <f aca="false">INDEX(Scenario!$C$18:$C$20,MATCH(B1371,Scenario!$A$18:$A$20,0))</f>
        <v>4320</v>
      </c>
      <c r="S1371" s="9" t="n">
        <f aca="false">IF(ISNUMBER(M1371),IF(M1371&lt;=Q1371,1,0),"")</f>
        <v>1</v>
      </c>
      <c r="T1371" s="9" t="n">
        <f aca="false">IF(ISNUMBER(P1371),IF(P1371&lt;=R1371,1,0),"")</f>
        <v>1</v>
      </c>
      <c r="U1371" s="9" t="n">
        <f aca="false">IF(E1371&gt;Scenario!$B$14,0,IF(OR(AND(ISNUMBER(H1371),H1371&lt;=Scenario!$B$14),AND(ISNUMBER(I1371),I1371&lt;=Scenario!$B$14)),0,1))</f>
        <v>0</v>
      </c>
      <c r="V1371" s="9" t="n">
        <f aca="false">IF(AND(U1371=1,(Scenario!$B$14-E1371)/60&gt;R1371),1,0)</f>
        <v>0</v>
      </c>
      <c r="W1371" s="9" t="n">
        <f aca="false">IF(OR(C1371=Scenario!$B$22,C1371=Scenario!$C$22),1,0)</f>
        <v>1</v>
      </c>
      <c r="X1371" s="9" t="n">
        <f aca="false">IF(ISNUMBER(I1371),1,0)</f>
        <v>0</v>
      </c>
      <c r="Y1371" s="9" t="n">
        <f aca="false">MOD(INT(E1371/86400)+3,7)</f>
        <v>3</v>
      </c>
      <c r="Z1371" s="9" t="n">
        <f aca="false">MOD(INT(E1371/3600),24)</f>
        <v>8</v>
      </c>
      <c r="AA1371" s="6" t="s">
        <v>2987</v>
      </c>
    </row>
    <row r="1372" customFormat="false" ht="15" hidden="false" customHeight="false" outlineLevel="0" collapsed="false">
      <c r="A1372" s="6" t="s">
        <v>2988</v>
      </c>
      <c r="B1372" s="6" t="s">
        <v>44</v>
      </c>
      <c r="C1372" s="6" t="s">
        <v>46</v>
      </c>
      <c r="D1372" s="6" t="s">
        <v>171</v>
      </c>
      <c r="E1372" s="6" t="n">
        <v>1786004105</v>
      </c>
      <c r="F1372" s="6" t="n">
        <v>1786004255</v>
      </c>
      <c r="G1372" s="6" t="n">
        <v>1786004145</v>
      </c>
      <c r="H1372" s="6" t="n">
        <v>1786008520</v>
      </c>
      <c r="J1372" s="6" t="n">
        <v>0</v>
      </c>
      <c r="K1372" s="6" t="n">
        <v>0</v>
      </c>
      <c r="L1372" s="9" t="n">
        <f aca="false">IF(AND(E1372&gt;=Scenario!$B$11,E1372&lt;Scenario!$B$12),1,0)</f>
        <v>1</v>
      </c>
      <c r="M1372" s="9" t="n">
        <f aca="false">IF(AND(L1372=1,ISNUMBER(F1372)),MAX(0,F1372-E1372)/60,"")</f>
        <v>2.5</v>
      </c>
      <c r="N1372" s="9" t="n">
        <f aca="false">IF(AND(L1372=1,ISNUMBER(G1372)),MAX(0,G1372-E1372)/60,"")</f>
        <v>0.666666666666667</v>
      </c>
      <c r="O1372" s="9" t="n">
        <f aca="false">IF(ISNUMBER(H1372),IF(AND(H1372&gt;=Scenario!$B$11,H1372&lt;Scenario!$B$12),1,0),0)</f>
        <v>1</v>
      </c>
      <c r="P1372" s="9" t="n">
        <f aca="false">IF(O1372=1,MAX(0,H1372-E1372)/60,"")</f>
        <v>73.5833333333333</v>
      </c>
      <c r="Q1372" s="9" t="n">
        <f aca="false">INDEX(Scenario!$B$18:$B$20,MATCH(B1372,Scenario!$A$18:$A$20,0))</f>
        <v>240</v>
      </c>
      <c r="R1372" s="9" t="n">
        <f aca="false">INDEX(Scenario!$C$18:$C$20,MATCH(B1372,Scenario!$A$18:$A$20,0))</f>
        <v>4320</v>
      </c>
      <c r="S1372" s="9" t="n">
        <f aca="false">IF(ISNUMBER(M1372),IF(M1372&lt;=Q1372,1,0),"")</f>
        <v>1</v>
      </c>
      <c r="T1372" s="9" t="n">
        <f aca="false">IF(ISNUMBER(P1372),IF(P1372&lt;=R1372,1,0),"")</f>
        <v>1</v>
      </c>
      <c r="U1372" s="9" t="n">
        <f aca="false">IF(E1372&gt;Scenario!$B$14,0,IF(OR(AND(ISNUMBER(H1372),H1372&lt;=Scenario!$B$14),AND(ISNUMBER(I1372),I1372&lt;=Scenario!$B$14)),0,1))</f>
        <v>0</v>
      </c>
      <c r="V1372" s="9" t="n">
        <f aca="false">IF(AND(U1372=1,(Scenario!$B$14-E1372)/60&gt;R1372),1,0)</f>
        <v>0</v>
      </c>
      <c r="W1372" s="9" t="n">
        <f aca="false">IF(OR(C1372=Scenario!$B$22,C1372=Scenario!$C$22),1,0)</f>
        <v>1</v>
      </c>
      <c r="X1372" s="9" t="n">
        <f aca="false">IF(ISNUMBER(I1372),1,0)</f>
        <v>0</v>
      </c>
      <c r="Y1372" s="9" t="n">
        <f aca="false">MOD(INT(E1372/86400)+3,7)</f>
        <v>3</v>
      </c>
      <c r="Z1372" s="9" t="n">
        <f aca="false">MOD(INT(E1372/3600),24)</f>
        <v>8</v>
      </c>
      <c r="AA1372" s="6" t="s">
        <v>2989</v>
      </c>
    </row>
    <row r="1373" customFormat="false" ht="15" hidden="false" customHeight="false" outlineLevel="0" collapsed="false">
      <c r="A1373" s="6" t="s">
        <v>2990</v>
      </c>
      <c r="B1373" s="6" t="s">
        <v>44</v>
      </c>
      <c r="C1373" s="6" t="s">
        <v>47</v>
      </c>
      <c r="D1373" s="6" t="s">
        <v>170</v>
      </c>
      <c r="E1373" s="6" t="n">
        <v>1786004781</v>
      </c>
      <c r="F1373" s="6" t="n">
        <v>1786004885</v>
      </c>
      <c r="G1373" s="6" t="n">
        <v>1786004792</v>
      </c>
      <c r="H1373" s="6" t="n">
        <v>1786005831</v>
      </c>
      <c r="J1373" s="6" t="n">
        <v>0</v>
      </c>
      <c r="K1373" s="6" t="n">
        <v>0</v>
      </c>
      <c r="L1373" s="9" t="n">
        <f aca="false">IF(AND(E1373&gt;=Scenario!$B$11,E1373&lt;Scenario!$B$12),1,0)</f>
        <v>1</v>
      </c>
      <c r="M1373" s="9" t="n">
        <f aca="false">IF(AND(L1373=1,ISNUMBER(F1373)),MAX(0,F1373-E1373)/60,"")</f>
        <v>1.73333333333333</v>
      </c>
      <c r="N1373" s="9" t="n">
        <f aca="false">IF(AND(L1373=1,ISNUMBER(G1373)),MAX(0,G1373-E1373)/60,"")</f>
        <v>0.183333333333333</v>
      </c>
      <c r="O1373" s="9" t="n">
        <f aca="false">IF(ISNUMBER(H1373),IF(AND(H1373&gt;=Scenario!$B$11,H1373&lt;Scenario!$B$12),1,0),0)</f>
        <v>1</v>
      </c>
      <c r="P1373" s="9" t="n">
        <f aca="false">IF(O1373=1,MAX(0,H1373-E1373)/60,"")</f>
        <v>17.5</v>
      </c>
      <c r="Q1373" s="9" t="n">
        <f aca="false">INDEX(Scenario!$B$18:$B$20,MATCH(B1373,Scenario!$A$18:$A$20,0))</f>
        <v>240</v>
      </c>
      <c r="R1373" s="9" t="n">
        <f aca="false">INDEX(Scenario!$C$18:$C$20,MATCH(B1373,Scenario!$A$18:$A$20,0))</f>
        <v>4320</v>
      </c>
      <c r="S1373" s="9" t="n">
        <f aca="false">IF(ISNUMBER(M1373),IF(M1373&lt;=Q1373,1,0),"")</f>
        <v>1</v>
      </c>
      <c r="T1373" s="9" t="n">
        <f aca="false">IF(ISNUMBER(P1373),IF(P1373&lt;=R1373,1,0),"")</f>
        <v>1</v>
      </c>
      <c r="U1373" s="9" t="n">
        <f aca="false">IF(E1373&gt;Scenario!$B$14,0,IF(OR(AND(ISNUMBER(H1373),H1373&lt;=Scenario!$B$14),AND(ISNUMBER(I1373),I1373&lt;=Scenario!$B$14)),0,1))</f>
        <v>0</v>
      </c>
      <c r="V1373" s="9" t="n">
        <f aca="false">IF(AND(U1373=1,(Scenario!$B$14-E1373)/60&gt;R1373),1,0)</f>
        <v>0</v>
      </c>
      <c r="W1373" s="9" t="n">
        <f aca="false">IF(OR(C1373=Scenario!$B$22,C1373=Scenario!$C$22),1,0)</f>
        <v>1</v>
      </c>
      <c r="X1373" s="9" t="n">
        <f aca="false">IF(ISNUMBER(I1373),1,0)</f>
        <v>0</v>
      </c>
      <c r="Y1373" s="9" t="n">
        <f aca="false">MOD(INT(E1373/86400)+3,7)</f>
        <v>3</v>
      </c>
      <c r="Z1373" s="9" t="n">
        <f aca="false">MOD(INT(E1373/3600),24)</f>
        <v>8</v>
      </c>
      <c r="AA1373" s="6" t="s">
        <v>2991</v>
      </c>
    </row>
    <row r="1374" customFormat="false" ht="15" hidden="false" customHeight="false" outlineLevel="0" collapsed="false">
      <c r="A1374" s="6" t="s">
        <v>2992</v>
      </c>
      <c r="B1374" s="6" t="s">
        <v>44</v>
      </c>
      <c r="C1374" s="6" t="s">
        <v>46</v>
      </c>
      <c r="D1374" s="6" t="s">
        <v>170</v>
      </c>
      <c r="E1374" s="6" t="n">
        <v>1786004894</v>
      </c>
      <c r="F1374" s="6" t="n">
        <v>1786005057</v>
      </c>
      <c r="G1374" s="6" t="n">
        <v>1786004955</v>
      </c>
      <c r="H1374" s="6" t="n">
        <v>1786005901</v>
      </c>
      <c r="J1374" s="6" t="n">
        <v>0</v>
      </c>
      <c r="K1374" s="6" t="n">
        <v>0</v>
      </c>
      <c r="L1374" s="9" t="n">
        <f aca="false">IF(AND(E1374&gt;=Scenario!$B$11,E1374&lt;Scenario!$B$12),1,0)</f>
        <v>1</v>
      </c>
      <c r="M1374" s="9" t="n">
        <f aca="false">IF(AND(L1374=1,ISNUMBER(F1374)),MAX(0,F1374-E1374)/60,"")</f>
        <v>2.71666666666667</v>
      </c>
      <c r="N1374" s="9" t="n">
        <f aca="false">IF(AND(L1374=1,ISNUMBER(G1374)),MAX(0,G1374-E1374)/60,"")</f>
        <v>1.01666666666667</v>
      </c>
      <c r="O1374" s="9" t="n">
        <f aca="false">IF(ISNUMBER(H1374),IF(AND(H1374&gt;=Scenario!$B$11,H1374&lt;Scenario!$B$12),1,0),0)</f>
        <v>1</v>
      </c>
      <c r="P1374" s="9" t="n">
        <f aca="false">IF(O1374=1,MAX(0,H1374-E1374)/60,"")</f>
        <v>16.7833333333333</v>
      </c>
      <c r="Q1374" s="9" t="n">
        <f aca="false">INDEX(Scenario!$B$18:$B$20,MATCH(B1374,Scenario!$A$18:$A$20,0))</f>
        <v>240</v>
      </c>
      <c r="R1374" s="9" t="n">
        <f aca="false">INDEX(Scenario!$C$18:$C$20,MATCH(B1374,Scenario!$A$18:$A$20,0))</f>
        <v>4320</v>
      </c>
      <c r="S1374" s="9" t="n">
        <f aca="false">IF(ISNUMBER(M1374),IF(M1374&lt;=Q1374,1,0),"")</f>
        <v>1</v>
      </c>
      <c r="T1374" s="9" t="n">
        <f aca="false">IF(ISNUMBER(P1374),IF(P1374&lt;=R1374,1,0),"")</f>
        <v>1</v>
      </c>
      <c r="U1374" s="9" t="n">
        <f aca="false">IF(E1374&gt;Scenario!$B$14,0,IF(OR(AND(ISNUMBER(H1374),H1374&lt;=Scenario!$B$14),AND(ISNUMBER(I1374),I1374&lt;=Scenario!$B$14)),0,1))</f>
        <v>0</v>
      </c>
      <c r="V1374" s="9" t="n">
        <f aca="false">IF(AND(U1374=1,(Scenario!$B$14-E1374)/60&gt;R1374),1,0)</f>
        <v>0</v>
      </c>
      <c r="W1374" s="9" t="n">
        <f aca="false">IF(OR(C1374=Scenario!$B$22,C1374=Scenario!$C$22),1,0)</f>
        <v>1</v>
      </c>
      <c r="X1374" s="9" t="n">
        <f aca="false">IF(ISNUMBER(I1374),1,0)</f>
        <v>0</v>
      </c>
      <c r="Y1374" s="9" t="n">
        <f aca="false">MOD(INT(E1374/86400)+3,7)</f>
        <v>3</v>
      </c>
      <c r="Z1374" s="9" t="n">
        <f aca="false">MOD(INT(E1374/3600),24)</f>
        <v>8</v>
      </c>
      <c r="AA1374" s="6" t="s">
        <v>2993</v>
      </c>
    </row>
    <row r="1375" customFormat="false" ht="15" hidden="false" customHeight="false" outlineLevel="0" collapsed="false">
      <c r="A1375" s="6" t="s">
        <v>2994</v>
      </c>
      <c r="B1375" s="6" t="s">
        <v>44</v>
      </c>
      <c r="C1375" s="6" t="s">
        <v>288</v>
      </c>
      <c r="D1375" s="6" t="s">
        <v>172</v>
      </c>
      <c r="E1375" s="6" t="n">
        <v>1786006954</v>
      </c>
      <c r="F1375" s="6" t="n">
        <v>1786007103</v>
      </c>
      <c r="G1375" s="6" t="n">
        <v>1786006977</v>
      </c>
      <c r="H1375" s="6" t="n">
        <v>1786008514</v>
      </c>
      <c r="J1375" s="6" t="n">
        <v>0</v>
      </c>
      <c r="K1375" s="6" t="n">
        <v>0</v>
      </c>
      <c r="L1375" s="9" t="n">
        <f aca="false">IF(AND(E1375&gt;=Scenario!$B$11,E1375&lt;Scenario!$B$12),1,0)</f>
        <v>1</v>
      </c>
      <c r="M1375" s="9" t="n">
        <f aca="false">IF(AND(L1375=1,ISNUMBER(F1375)),MAX(0,F1375-E1375)/60,"")</f>
        <v>2.48333333333333</v>
      </c>
      <c r="N1375" s="9" t="n">
        <f aca="false">IF(AND(L1375=1,ISNUMBER(G1375)),MAX(0,G1375-E1375)/60,"")</f>
        <v>0.383333333333333</v>
      </c>
      <c r="O1375" s="9" t="n">
        <f aca="false">IF(ISNUMBER(H1375),IF(AND(H1375&gt;=Scenario!$B$11,H1375&lt;Scenario!$B$12),1,0),0)</f>
        <v>1</v>
      </c>
      <c r="P1375" s="9" t="n">
        <f aca="false">IF(O1375=1,MAX(0,H1375-E1375)/60,"")</f>
        <v>26</v>
      </c>
      <c r="Q1375" s="9" t="n">
        <f aca="false">INDEX(Scenario!$B$18:$B$20,MATCH(B1375,Scenario!$A$18:$A$20,0))</f>
        <v>240</v>
      </c>
      <c r="R1375" s="9" t="n">
        <f aca="false">INDEX(Scenario!$C$18:$C$20,MATCH(B1375,Scenario!$A$18:$A$20,0))</f>
        <v>4320</v>
      </c>
      <c r="S1375" s="9" t="n">
        <f aca="false">IF(ISNUMBER(M1375),IF(M1375&lt;=Q1375,1,0),"")</f>
        <v>1</v>
      </c>
      <c r="T1375" s="9" t="n">
        <f aca="false">IF(ISNUMBER(P1375),IF(P1375&lt;=R1375,1,0),"")</f>
        <v>1</v>
      </c>
      <c r="U1375" s="9" t="n">
        <f aca="false">IF(E1375&gt;Scenario!$B$14,0,IF(OR(AND(ISNUMBER(H1375),H1375&lt;=Scenario!$B$14),AND(ISNUMBER(I1375),I1375&lt;=Scenario!$B$14)),0,1))</f>
        <v>0</v>
      </c>
      <c r="V1375" s="9" t="n">
        <f aca="false">IF(AND(U1375=1,(Scenario!$B$14-E1375)/60&gt;R1375),1,0)</f>
        <v>0</v>
      </c>
      <c r="W1375" s="9" t="n">
        <f aca="false">IF(OR(C1375=Scenario!$B$22,C1375=Scenario!$C$22),1,0)</f>
        <v>0</v>
      </c>
      <c r="X1375" s="9" t="n">
        <f aca="false">IF(ISNUMBER(I1375),1,0)</f>
        <v>0</v>
      </c>
      <c r="Y1375" s="9" t="n">
        <f aca="false">MOD(INT(E1375/86400)+3,7)</f>
        <v>3</v>
      </c>
      <c r="Z1375" s="9" t="n">
        <f aca="false">MOD(INT(E1375/3600),24)</f>
        <v>9</v>
      </c>
      <c r="AA1375" s="6" t="s">
        <v>2995</v>
      </c>
    </row>
    <row r="1376" customFormat="false" ht="15" hidden="false" customHeight="false" outlineLevel="0" collapsed="false">
      <c r="A1376" s="6" t="s">
        <v>2996</v>
      </c>
      <c r="B1376" s="6" t="s">
        <v>44</v>
      </c>
      <c r="C1376" s="6" t="s">
        <v>47</v>
      </c>
      <c r="D1376" s="6" t="s">
        <v>170</v>
      </c>
      <c r="E1376" s="6" t="n">
        <v>1786009750</v>
      </c>
      <c r="F1376" s="6" t="n">
        <v>1786009892</v>
      </c>
      <c r="G1376" s="6" t="n">
        <v>1786009807</v>
      </c>
      <c r="H1376" s="6" t="n">
        <v>1786012107</v>
      </c>
      <c r="J1376" s="6" t="n">
        <v>0</v>
      </c>
      <c r="K1376" s="6" t="n">
        <v>0</v>
      </c>
      <c r="L1376" s="9" t="n">
        <f aca="false">IF(AND(E1376&gt;=Scenario!$B$11,E1376&lt;Scenario!$B$12),1,0)</f>
        <v>1</v>
      </c>
      <c r="M1376" s="9" t="n">
        <f aca="false">IF(AND(L1376=1,ISNUMBER(F1376)),MAX(0,F1376-E1376)/60,"")</f>
        <v>2.36666666666667</v>
      </c>
      <c r="N1376" s="9" t="n">
        <f aca="false">IF(AND(L1376=1,ISNUMBER(G1376)),MAX(0,G1376-E1376)/60,"")</f>
        <v>0.95</v>
      </c>
      <c r="O1376" s="9" t="n">
        <f aca="false">IF(ISNUMBER(H1376),IF(AND(H1376&gt;=Scenario!$B$11,H1376&lt;Scenario!$B$12),1,0),0)</f>
        <v>1</v>
      </c>
      <c r="P1376" s="9" t="n">
        <f aca="false">IF(O1376=1,MAX(0,H1376-E1376)/60,"")</f>
        <v>39.2833333333333</v>
      </c>
      <c r="Q1376" s="9" t="n">
        <f aca="false">INDEX(Scenario!$B$18:$B$20,MATCH(B1376,Scenario!$A$18:$A$20,0))</f>
        <v>240</v>
      </c>
      <c r="R1376" s="9" t="n">
        <f aca="false">INDEX(Scenario!$C$18:$C$20,MATCH(B1376,Scenario!$A$18:$A$20,0))</f>
        <v>4320</v>
      </c>
      <c r="S1376" s="9" t="n">
        <f aca="false">IF(ISNUMBER(M1376),IF(M1376&lt;=Q1376,1,0),"")</f>
        <v>1</v>
      </c>
      <c r="T1376" s="9" t="n">
        <f aca="false">IF(ISNUMBER(P1376),IF(P1376&lt;=R1376,1,0),"")</f>
        <v>1</v>
      </c>
      <c r="U1376" s="9" t="n">
        <f aca="false">IF(E1376&gt;Scenario!$B$14,0,IF(OR(AND(ISNUMBER(H1376),H1376&lt;=Scenario!$B$14),AND(ISNUMBER(I1376),I1376&lt;=Scenario!$B$14)),0,1))</f>
        <v>0</v>
      </c>
      <c r="V1376" s="9" t="n">
        <f aca="false">IF(AND(U1376=1,(Scenario!$B$14-E1376)/60&gt;R1376),1,0)</f>
        <v>0</v>
      </c>
      <c r="W1376" s="9" t="n">
        <f aca="false">IF(OR(C1376=Scenario!$B$22,C1376=Scenario!$C$22),1,0)</f>
        <v>1</v>
      </c>
      <c r="X1376" s="9" t="n">
        <f aca="false">IF(ISNUMBER(I1376),1,0)</f>
        <v>0</v>
      </c>
      <c r="Y1376" s="9" t="n">
        <f aca="false">MOD(INT(E1376/86400)+3,7)</f>
        <v>3</v>
      </c>
      <c r="Z1376" s="9" t="n">
        <f aca="false">MOD(INT(E1376/3600),24)</f>
        <v>9</v>
      </c>
      <c r="AA1376" s="6" t="s">
        <v>2997</v>
      </c>
    </row>
    <row r="1377" customFormat="false" ht="15" hidden="false" customHeight="false" outlineLevel="0" collapsed="false">
      <c r="A1377" s="6" t="s">
        <v>2998</v>
      </c>
      <c r="B1377" s="6" t="s">
        <v>44</v>
      </c>
      <c r="C1377" s="6" t="s">
        <v>288</v>
      </c>
      <c r="D1377" s="6" t="s">
        <v>171</v>
      </c>
      <c r="E1377" s="6" t="n">
        <v>1786010330</v>
      </c>
      <c r="F1377" s="6" t="n">
        <v>1786010446</v>
      </c>
      <c r="G1377" s="6" t="n">
        <v>1786010349</v>
      </c>
      <c r="H1377" s="6" t="n">
        <v>1786013392</v>
      </c>
      <c r="J1377" s="6" t="n">
        <v>0</v>
      </c>
      <c r="K1377" s="6" t="n">
        <v>1</v>
      </c>
      <c r="L1377" s="9" t="n">
        <f aca="false">IF(AND(E1377&gt;=Scenario!$B$11,E1377&lt;Scenario!$B$12),1,0)</f>
        <v>1</v>
      </c>
      <c r="M1377" s="9" t="n">
        <f aca="false">IF(AND(L1377=1,ISNUMBER(F1377)),MAX(0,F1377-E1377)/60,"")</f>
        <v>1.93333333333333</v>
      </c>
      <c r="N1377" s="9" t="n">
        <f aca="false">IF(AND(L1377=1,ISNUMBER(G1377)),MAX(0,G1377-E1377)/60,"")</f>
        <v>0.316666666666667</v>
      </c>
      <c r="O1377" s="9" t="n">
        <f aca="false">IF(ISNUMBER(H1377),IF(AND(H1377&gt;=Scenario!$B$11,H1377&lt;Scenario!$B$12),1,0),0)</f>
        <v>1</v>
      </c>
      <c r="P1377" s="9" t="n">
        <f aca="false">IF(O1377=1,MAX(0,H1377-E1377)/60,"")</f>
        <v>51.0333333333333</v>
      </c>
      <c r="Q1377" s="9" t="n">
        <f aca="false">INDEX(Scenario!$B$18:$B$20,MATCH(B1377,Scenario!$A$18:$A$20,0))</f>
        <v>240</v>
      </c>
      <c r="R1377" s="9" t="n">
        <f aca="false">INDEX(Scenario!$C$18:$C$20,MATCH(B1377,Scenario!$A$18:$A$20,0))</f>
        <v>4320</v>
      </c>
      <c r="S1377" s="9" t="n">
        <f aca="false">IF(ISNUMBER(M1377),IF(M1377&lt;=Q1377,1,0),"")</f>
        <v>1</v>
      </c>
      <c r="T1377" s="9" t="n">
        <f aca="false">IF(ISNUMBER(P1377),IF(P1377&lt;=R1377,1,0),"")</f>
        <v>1</v>
      </c>
      <c r="U1377" s="9" t="n">
        <f aca="false">IF(E1377&gt;Scenario!$B$14,0,IF(OR(AND(ISNUMBER(H1377),H1377&lt;=Scenario!$B$14),AND(ISNUMBER(I1377),I1377&lt;=Scenario!$B$14)),0,1))</f>
        <v>0</v>
      </c>
      <c r="V1377" s="9" t="n">
        <f aca="false">IF(AND(U1377=1,(Scenario!$B$14-E1377)/60&gt;R1377),1,0)</f>
        <v>0</v>
      </c>
      <c r="W1377" s="9" t="n">
        <f aca="false">IF(OR(C1377=Scenario!$B$22,C1377=Scenario!$C$22),1,0)</f>
        <v>0</v>
      </c>
      <c r="X1377" s="9" t="n">
        <f aca="false">IF(ISNUMBER(I1377),1,0)</f>
        <v>0</v>
      </c>
      <c r="Y1377" s="9" t="n">
        <f aca="false">MOD(INT(E1377/86400)+3,7)</f>
        <v>3</v>
      </c>
      <c r="Z1377" s="9" t="n">
        <f aca="false">MOD(INT(E1377/3600),24)</f>
        <v>9</v>
      </c>
      <c r="AA1377" s="6" t="s">
        <v>2999</v>
      </c>
    </row>
    <row r="1378" customFormat="false" ht="15" hidden="false" customHeight="false" outlineLevel="0" collapsed="false">
      <c r="A1378" s="6" t="s">
        <v>3000</v>
      </c>
      <c r="B1378" s="6" t="s">
        <v>44</v>
      </c>
      <c r="C1378" s="6" t="s">
        <v>46</v>
      </c>
      <c r="D1378" s="6" t="s">
        <v>171</v>
      </c>
      <c r="E1378" s="6" t="n">
        <v>1786010780</v>
      </c>
      <c r="F1378" s="6" t="n">
        <v>1786010965</v>
      </c>
      <c r="G1378" s="6" t="n">
        <v>1786010804</v>
      </c>
      <c r="H1378" s="6" t="n">
        <v>1786013961</v>
      </c>
      <c r="J1378" s="6" t="n">
        <v>0</v>
      </c>
      <c r="K1378" s="6" t="n">
        <v>0</v>
      </c>
      <c r="L1378" s="9" t="n">
        <f aca="false">IF(AND(E1378&gt;=Scenario!$B$11,E1378&lt;Scenario!$B$12),1,0)</f>
        <v>1</v>
      </c>
      <c r="M1378" s="9" t="n">
        <f aca="false">IF(AND(L1378=1,ISNUMBER(F1378)),MAX(0,F1378-E1378)/60,"")</f>
        <v>3.08333333333333</v>
      </c>
      <c r="N1378" s="9" t="n">
        <f aca="false">IF(AND(L1378=1,ISNUMBER(G1378)),MAX(0,G1378-E1378)/60,"")</f>
        <v>0.4</v>
      </c>
      <c r="O1378" s="9" t="n">
        <f aca="false">IF(ISNUMBER(H1378),IF(AND(H1378&gt;=Scenario!$B$11,H1378&lt;Scenario!$B$12),1,0),0)</f>
        <v>1</v>
      </c>
      <c r="P1378" s="9" t="n">
        <f aca="false">IF(O1378=1,MAX(0,H1378-E1378)/60,"")</f>
        <v>53.0166666666667</v>
      </c>
      <c r="Q1378" s="9" t="n">
        <f aca="false">INDEX(Scenario!$B$18:$B$20,MATCH(B1378,Scenario!$A$18:$A$20,0))</f>
        <v>240</v>
      </c>
      <c r="R1378" s="9" t="n">
        <f aca="false">INDEX(Scenario!$C$18:$C$20,MATCH(B1378,Scenario!$A$18:$A$20,0))</f>
        <v>4320</v>
      </c>
      <c r="S1378" s="9" t="n">
        <f aca="false">IF(ISNUMBER(M1378),IF(M1378&lt;=Q1378,1,0),"")</f>
        <v>1</v>
      </c>
      <c r="T1378" s="9" t="n">
        <f aca="false">IF(ISNUMBER(P1378),IF(P1378&lt;=R1378,1,0),"")</f>
        <v>1</v>
      </c>
      <c r="U1378" s="9" t="n">
        <f aca="false">IF(E1378&gt;Scenario!$B$14,0,IF(OR(AND(ISNUMBER(H1378),H1378&lt;=Scenario!$B$14),AND(ISNUMBER(I1378),I1378&lt;=Scenario!$B$14)),0,1))</f>
        <v>0</v>
      </c>
      <c r="V1378" s="9" t="n">
        <f aca="false">IF(AND(U1378=1,(Scenario!$B$14-E1378)/60&gt;R1378),1,0)</f>
        <v>0</v>
      </c>
      <c r="W1378" s="9" t="n">
        <f aca="false">IF(OR(C1378=Scenario!$B$22,C1378=Scenario!$C$22),1,0)</f>
        <v>1</v>
      </c>
      <c r="X1378" s="9" t="n">
        <f aca="false">IF(ISNUMBER(I1378),1,0)</f>
        <v>0</v>
      </c>
      <c r="Y1378" s="9" t="n">
        <f aca="false">MOD(INT(E1378/86400)+3,7)</f>
        <v>3</v>
      </c>
      <c r="Z1378" s="9" t="n">
        <f aca="false">MOD(INT(E1378/3600),24)</f>
        <v>10</v>
      </c>
      <c r="AA1378" s="6" t="s">
        <v>3001</v>
      </c>
    </row>
    <row r="1379" customFormat="false" ht="15" hidden="false" customHeight="false" outlineLevel="0" collapsed="false">
      <c r="A1379" s="6" t="s">
        <v>3002</v>
      </c>
      <c r="B1379" s="6" t="s">
        <v>44</v>
      </c>
      <c r="C1379" s="6" t="s">
        <v>47</v>
      </c>
      <c r="D1379" s="6" t="s">
        <v>171</v>
      </c>
      <c r="E1379" s="6" t="n">
        <v>1786012435</v>
      </c>
      <c r="F1379" s="6" t="n">
        <v>1786012679</v>
      </c>
      <c r="G1379" s="6" t="n">
        <v>1786012447</v>
      </c>
      <c r="H1379" s="6" t="n">
        <v>1786020266</v>
      </c>
      <c r="J1379" s="6" t="n">
        <v>0</v>
      </c>
      <c r="K1379" s="6" t="n">
        <v>0</v>
      </c>
      <c r="L1379" s="9" t="n">
        <f aca="false">IF(AND(E1379&gt;=Scenario!$B$11,E1379&lt;Scenario!$B$12),1,0)</f>
        <v>1</v>
      </c>
      <c r="M1379" s="9" t="n">
        <f aca="false">IF(AND(L1379=1,ISNUMBER(F1379)),MAX(0,F1379-E1379)/60,"")</f>
        <v>4.06666666666667</v>
      </c>
      <c r="N1379" s="9" t="n">
        <f aca="false">IF(AND(L1379=1,ISNUMBER(G1379)),MAX(0,G1379-E1379)/60,"")</f>
        <v>0.2</v>
      </c>
      <c r="O1379" s="9" t="n">
        <f aca="false">IF(ISNUMBER(H1379),IF(AND(H1379&gt;=Scenario!$B$11,H1379&lt;Scenario!$B$12),1,0),0)</f>
        <v>1</v>
      </c>
      <c r="P1379" s="9" t="n">
        <f aca="false">IF(O1379=1,MAX(0,H1379-E1379)/60,"")</f>
        <v>130.516666666667</v>
      </c>
      <c r="Q1379" s="9" t="n">
        <f aca="false">INDEX(Scenario!$B$18:$B$20,MATCH(B1379,Scenario!$A$18:$A$20,0))</f>
        <v>240</v>
      </c>
      <c r="R1379" s="9" t="n">
        <f aca="false">INDEX(Scenario!$C$18:$C$20,MATCH(B1379,Scenario!$A$18:$A$20,0))</f>
        <v>4320</v>
      </c>
      <c r="S1379" s="9" t="n">
        <f aca="false">IF(ISNUMBER(M1379),IF(M1379&lt;=Q1379,1,0),"")</f>
        <v>1</v>
      </c>
      <c r="T1379" s="9" t="n">
        <f aca="false">IF(ISNUMBER(P1379),IF(P1379&lt;=R1379,1,0),"")</f>
        <v>1</v>
      </c>
      <c r="U1379" s="9" t="n">
        <f aca="false">IF(E1379&gt;Scenario!$B$14,0,IF(OR(AND(ISNUMBER(H1379),H1379&lt;=Scenario!$B$14),AND(ISNUMBER(I1379),I1379&lt;=Scenario!$B$14)),0,1))</f>
        <v>0</v>
      </c>
      <c r="V1379" s="9" t="n">
        <f aca="false">IF(AND(U1379=1,(Scenario!$B$14-E1379)/60&gt;R1379),1,0)</f>
        <v>0</v>
      </c>
      <c r="W1379" s="9" t="n">
        <f aca="false">IF(OR(C1379=Scenario!$B$22,C1379=Scenario!$C$22),1,0)</f>
        <v>1</v>
      </c>
      <c r="X1379" s="9" t="n">
        <f aca="false">IF(ISNUMBER(I1379),1,0)</f>
        <v>0</v>
      </c>
      <c r="Y1379" s="9" t="n">
        <f aca="false">MOD(INT(E1379/86400)+3,7)</f>
        <v>3</v>
      </c>
      <c r="Z1379" s="9" t="n">
        <f aca="false">MOD(INT(E1379/3600),24)</f>
        <v>10</v>
      </c>
      <c r="AA1379" s="6" t="s">
        <v>3003</v>
      </c>
    </row>
    <row r="1380" customFormat="false" ht="15" hidden="false" customHeight="false" outlineLevel="0" collapsed="false">
      <c r="A1380" s="6" t="s">
        <v>3004</v>
      </c>
      <c r="B1380" s="6" t="s">
        <v>44</v>
      </c>
      <c r="C1380" s="6" t="s">
        <v>249</v>
      </c>
      <c r="D1380" s="6" t="s">
        <v>170</v>
      </c>
      <c r="E1380" s="6" t="n">
        <v>1786016344</v>
      </c>
      <c r="F1380" s="6" t="n">
        <v>1786016587</v>
      </c>
      <c r="G1380" s="6" t="n">
        <v>1786016365</v>
      </c>
      <c r="H1380" s="6" t="n">
        <v>1786017138</v>
      </c>
      <c r="J1380" s="6" t="n">
        <v>0</v>
      </c>
      <c r="K1380" s="6" t="n">
        <v>0</v>
      </c>
      <c r="L1380" s="9" t="n">
        <f aca="false">IF(AND(E1380&gt;=Scenario!$B$11,E1380&lt;Scenario!$B$12),1,0)</f>
        <v>1</v>
      </c>
      <c r="M1380" s="9" t="n">
        <f aca="false">IF(AND(L1380=1,ISNUMBER(F1380)),MAX(0,F1380-E1380)/60,"")</f>
        <v>4.05</v>
      </c>
      <c r="N1380" s="9" t="n">
        <f aca="false">IF(AND(L1380=1,ISNUMBER(G1380)),MAX(0,G1380-E1380)/60,"")</f>
        <v>0.35</v>
      </c>
      <c r="O1380" s="9" t="n">
        <f aca="false">IF(ISNUMBER(H1380),IF(AND(H1380&gt;=Scenario!$B$11,H1380&lt;Scenario!$B$12),1,0),0)</f>
        <v>1</v>
      </c>
      <c r="P1380" s="9" t="n">
        <f aca="false">IF(O1380=1,MAX(0,H1380-E1380)/60,"")</f>
        <v>13.2333333333333</v>
      </c>
      <c r="Q1380" s="9" t="n">
        <f aca="false">INDEX(Scenario!$B$18:$B$20,MATCH(B1380,Scenario!$A$18:$A$20,0))</f>
        <v>240</v>
      </c>
      <c r="R1380" s="9" t="n">
        <f aca="false">INDEX(Scenario!$C$18:$C$20,MATCH(B1380,Scenario!$A$18:$A$20,0))</f>
        <v>4320</v>
      </c>
      <c r="S1380" s="9" t="n">
        <f aca="false">IF(ISNUMBER(M1380),IF(M1380&lt;=Q1380,1,0),"")</f>
        <v>1</v>
      </c>
      <c r="T1380" s="9" t="n">
        <f aca="false">IF(ISNUMBER(P1380),IF(P1380&lt;=R1380,1,0),"")</f>
        <v>1</v>
      </c>
      <c r="U1380" s="9" t="n">
        <f aca="false">IF(E1380&gt;Scenario!$B$14,0,IF(OR(AND(ISNUMBER(H1380),H1380&lt;=Scenario!$B$14),AND(ISNUMBER(I1380),I1380&lt;=Scenario!$B$14)),0,1))</f>
        <v>0</v>
      </c>
      <c r="V1380" s="9" t="n">
        <f aca="false">IF(AND(U1380=1,(Scenario!$B$14-E1380)/60&gt;R1380),1,0)</f>
        <v>0</v>
      </c>
      <c r="W1380" s="9" t="n">
        <f aca="false">IF(OR(C1380=Scenario!$B$22,C1380=Scenario!$C$22),1,0)</f>
        <v>0</v>
      </c>
      <c r="X1380" s="9" t="n">
        <f aca="false">IF(ISNUMBER(I1380),1,0)</f>
        <v>0</v>
      </c>
      <c r="Y1380" s="9" t="n">
        <f aca="false">MOD(INT(E1380/86400)+3,7)</f>
        <v>3</v>
      </c>
      <c r="Z1380" s="9" t="n">
        <f aca="false">MOD(INT(E1380/3600),24)</f>
        <v>11</v>
      </c>
      <c r="AA1380" s="6" t="s">
        <v>3005</v>
      </c>
    </row>
    <row r="1381" customFormat="false" ht="15" hidden="false" customHeight="false" outlineLevel="0" collapsed="false">
      <c r="A1381" s="6" t="s">
        <v>3006</v>
      </c>
      <c r="B1381" s="6" t="s">
        <v>44</v>
      </c>
      <c r="C1381" s="6" t="s">
        <v>47</v>
      </c>
      <c r="D1381" s="6" t="s">
        <v>171</v>
      </c>
      <c r="E1381" s="6" t="n">
        <v>1786016530</v>
      </c>
      <c r="F1381" s="6" t="n">
        <v>1786017233</v>
      </c>
      <c r="G1381" s="6" t="n">
        <v>1786017167</v>
      </c>
      <c r="H1381" s="6" t="n">
        <v>1786032888</v>
      </c>
      <c r="J1381" s="6" t="n">
        <v>0</v>
      </c>
      <c r="K1381" s="6" t="n">
        <v>0</v>
      </c>
      <c r="L1381" s="9" t="n">
        <f aca="false">IF(AND(E1381&gt;=Scenario!$B$11,E1381&lt;Scenario!$B$12),1,0)</f>
        <v>1</v>
      </c>
      <c r="M1381" s="9" t="n">
        <f aca="false">IF(AND(L1381=1,ISNUMBER(F1381)),MAX(0,F1381-E1381)/60,"")</f>
        <v>11.7166666666667</v>
      </c>
      <c r="N1381" s="9" t="n">
        <f aca="false">IF(AND(L1381=1,ISNUMBER(G1381)),MAX(0,G1381-E1381)/60,"")</f>
        <v>10.6166666666667</v>
      </c>
      <c r="O1381" s="9" t="n">
        <f aca="false">IF(ISNUMBER(H1381),IF(AND(H1381&gt;=Scenario!$B$11,H1381&lt;Scenario!$B$12),1,0),0)</f>
        <v>1</v>
      </c>
      <c r="P1381" s="9" t="n">
        <f aca="false">IF(O1381=1,MAX(0,H1381-E1381)/60,"")</f>
        <v>272.633333333333</v>
      </c>
      <c r="Q1381" s="9" t="n">
        <f aca="false">INDEX(Scenario!$B$18:$B$20,MATCH(B1381,Scenario!$A$18:$A$20,0))</f>
        <v>240</v>
      </c>
      <c r="R1381" s="9" t="n">
        <f aca="false">INDEX(Scenario!$C$18:$C$20,MATCH(B1381,Scenario!$A$18:$A$20,0))</f>
        <v>4320</v>
      </c>
      <c r="S1381" s="9" t="n">
        <f aca="false">IF(ISNUMBER(M1381),IF(M1381&lt;=Q1381,1,0),"")</f>
        <v>1</v>
      </c>
      <c r="T1381" s="9" t="n">
        <f aca="false">IF(ISNUMBER(P1381),IF(P1381&lt;=R1381,1,0),"")</f>
        <v>1</v>
      </c>
      <c r="U1381" s="9" t="n">
        <f aca="false">IF(E1381&gt;Scenario!$B$14,0,IF(OR(AND(ISNUMBER(H1381),H1381&lt;=Scenario!$B$14),AND(ISNUMBER(I1381),I1381&lt;=Scenario!$B$14)),0,1))</f>
        <v>0</v>
      </c>
      <c r="V1381" s="9" t="n">
        <f aca="false">IF(AND(U1381=1,(Scenario!$B$14-E1381)/60&gt;R1381),1,0)</f>
        <v>0</v>
      </c>
      <c r="W1381" s="9" t="n">
        <f aca="false">IF(OR(C1381=Scenario!$B$22,C1381=Scenario!$C$22),1,0)</f>
        <v>1</v>
      </c>
      <c r="X1381" s="9" t="n">
        <f aca="false">IF(ISNUMBER(I1381),1,0)</f>
        <v>0</v>
      </c>
      <c r="Y1381" s="9" t="n">
        <f aca="false">MOD(INT(E1381/86400)+3,7)</f>
        <v>3</v>
      </c>
      <c r="Z1381" s="9" t="n">
        <f aca="false">MOD(INT(E1381/3600),24)</f>
        <v>11</v>
      </c>
      <c r="AA1381" s="6" t="s">
        <v>3007</v>
      </c>
    </row>
    <row r="1382" customFormat="false" ht="15" hidden="false" customHeight="false" outlineLevel="0" collapsed="false">
      <c r="A1382" s="6" t="s">
        <v>3008</v>
      </c>
      <c r="B1382" s="6" t="s">
        <v>44</v>
      </c>
      <c r="C1382" s="6" t="s">
        <v>249</v>
      </c>
      <c r="D1382" s="6" t="s">
        <v>172</v>
      </c>
      <c r="E1382" s="6" t="n">
        <v>1786017407</v>
      </c>
      <c r="F1382" s="6" t="n">
        <v>1786017495</v>
      </c>
      <c r="G1382" s="6" t="n">
        <v>1786017430</v>
      </c>
      <c r="H1382" s="6" t="n">
        <v>1786020725</v>
      </c>
      <c r="J1382" s="6" t="n">
        <v>0</v>
      </c>
      <c r="K1382" s="6" t="n">
        <v>0</v>
      </c>
      <c r="L1382" s="9" t="n">
        <f aca="false">IF(AND(E1382&gt;=Scenario!$B$11,E1382&lt;Scenario!$B$12),1,0)</f>
        <v>1</v>
      </c>
      <c r="M1382" s="9" t="n">
        <f aca="false">IF(AND(L1382=1,ISNUMBER(F1382)),MAX(0,F1382-E1382)/60,"")</f>
        <v>1.46666666666667</v>
      </c>
      <c r="N1382" s="9" t="n">
        <f aca="false">IF(AND(L1382=1,ISNUMBER(G1382)),MAX(0,G1382-E1382)/60,"")</f>
        <v>0.383333333333333</v>
      </c>
      <c r="O1382" s="9" t="n">
        <f aca="false">IF(ISNUMBER(H1382),IF(AND(H1382&gt;=Scenario!$B$11,H1382&lt;Scenario!$B$12),1,0),0)</f>
        <v>1</v>
      </c>
      <c r="P1382" s="9" t="n">
        <f aca="false">IF(O1382=1,MAX(0,H1382-E1382)/60,"")</f>
        <v>55.3</v>
      </c>
      <c r="Q1382" s="9" t="n">
        <f aca="false">INDEX(Scenario!$B$18:$B$20,MATCH(B1382,Scenario!$A$18:$A$20,0))</f>
        <v>240</v>
      </c>
      <c r="R1382" s="9" t="n">
        <f aca="false">INDEX(Scenario!$C$18:$C$20,MATCH(B1382,Scenario!$A$18:$A$20,0))</f>
        <v>4320</v>
      </c>
      <c r="S1382" s="9" t="n">
        <f aca="false">IF(ISNUMBER(M1382),IF(M1382&lt;=Q1382,1,0),"")</f>
        <v>1</v>
      </c>
      <c r="T1382" s="9" t="n">
        <f aca="false">IF(ISNUMBER(P1382),IF(P1382&lt;=R1382,1,0),"")</f>
        <v>1</v>
      </c>
      <c r="U1382" s="9" t="n">
        <f aca="false">IF(E1382&gt;Scenario!$B$14,0,IF(OR(AND(ISNUMBER(H1382),H1382&lt;=Scenario!$B$14),AND(ISNUMBER(I1382),I1382&lt;=Scenario!$B$14)),0,1))</f>
        <v>0</v>
      </c>
      <c r="V1382" s="9" t="n">
        <f aca="false">IF(AND(U1382=1,(Scenario!$B$14-E1382)/60&gt;R1382),1,0)</f>
        <v>0</v>
      </c>
      <c r="W1382" s="9" t="n">
        <f aca="false">IF(OR(C1382=Scenario!$B$22,C1382=Scenario!$C$22),1,0)</f>
        <v>0</v>
      </c>
      <c r="X1382" s="9" t="n">
        <f aca="false">IF(ISNUMBER(I1382),1,0)</f>
        <v>0</v>
      </c>
      <c r="Y1382" s="9" t="n">
        <f aca="false">MOD(INT(E1382/86400)+3,7)</f>
        <v>3</v>
      </c>
      <c r="Z1382" s="9" t="n">
        <f aca="false">MOD(INT(E1382/3600),24)</f>
        <v>11</v>
      </c>
      <c r="AA1382" s="6" t="s">
        <v>3009</v>
      </c>
    </row>
    <row r="1383" customFormat="false" ht="15" hidden="false" customHeight="false" outlineLevel="0" collapsed="false">
      <c r="A1383" s="6" t="s">
        <v>3010</v>
      </c>
      <c r="B1383" s="6" t="s">
        <v>44</v>
      </c>
      <c r="C1383" s="6" t="s">
        <v>288</v>
      </c>
      <c r="D1383" s="6" t="s">
        <v>171</v>
      </c>
      <c r="E1383" s="6" t="n">
        <v>1786018132</v>
      </c>
      <c r="F1383" s="6" t="n">
        <v>1786018267</v>
      </c>
      <c r="G1383" s="6" t="n">
        <v>1786018190</v>
      </c>
      <c r="H1383" s="6" t="n">
        <v>1786019892</v>
      </c>
      <c r="J1383" s="6" t="n">
        <v>0</v>
      </c>
      <c r="K1383" s="6" t="n">
        <v>0</v>
      </c>
      <c r="L1383" s="9" t="n">
        <f aca="false">IF(AND(E1383&gt;=Scenario!$B$11,E1383&lt;Scenario!$B$12),1,0)</f>
        <v>1</v>
      </c>
      <c r="M1383" s="9" t="n">
        <f aca="false">IF(AND(L1383=1,ISNUMBER(F1383)),MAX(0,F1383-E1383)/60,"")</f>
        <v>2.25</v>
      </c>
      <c r="N1383" s="9" t="n">
        <f aca="false">IF(AND(L1383=1,ISNUMBER(G1383)),MAX(0,G1383-E1383)/60,"")</f>
        <v>0.966666666666667</v>
      </c>
      <c r="O1383" s="9" t="n">
        <f aca="false">IF(ISNUMBER(H1383),IF(AND(H1383&gt;=Scenario!$B$11,H1383&lt;Scenario!$B$12),1,0),0)</f>
        <v>1</v>
      </c>
      <c r="P1383" s="9" t="n">
        <f aca="false">IF(O1383=1,MAX(0,H1383-E1383)/60,"")</f>
        <v>29.3333333333333</v>
      </c>
      <c r="Q1383" s="9" t="n">
        <f aca="false">INDEX(Scenario!$B$18:$B$20,MATCH(B1383,Scenario!$A$18:$A$20,0))</f>
        <v>240</v>
      </c>
      <c r="R1383" s="9" t="n">
        <f aca="false">INDEX(Scenario!$C$18:$C$20,MATCH(B1383,Scenario!$A$18:$A$20,0))</f>
        <v>4320</v>
      </c>
      <c r="S1383" s="9" t="n">
        <f aca="false">IF(ISNUMBER(M1383),IF(M1383&lt;=Q1383,1,0),"")</f>
        <v>1</v>
      </c>
      <c r="T1383" s="9" t="n">
        <f aca="false">IF(ISNUMBER(P1383),IF(P1383&lt;=R1383,1,0),"")</f>
        <v>1</v>
      </c>
      <c r="U1383" s="9" t="n">
        <f aca="false">IF(E1383&gt;Scenario!$B$14,0,IF(OR(AND(ISNUMBER(H1383),H1383&lt;=Scenario!$B$14),AND(ISNUMBER(I1383),I1383&lt;=Scenario!$B$14)),0,1))</f>
        <v>0</v>
      </c>
      <c r="V1383" s="9" t="n">
        <f aca="false">IF(AND(U1383=1,(Scenario!$B$14-E1383)/60&gt;R1383),1,0)</f>
        <v>0</v>
      </c>
      <c r="W1383" s="9" t="n">
        <f aca="false">IF(OR(C1383=Scenario!$B$22,C1383=Scenario!$C$22),1,0)</f>
        <v>0</v>
      </c>
      <c r="X1383" s="9" t="n">
        <f aca="false">IF(ISNUMBER(I1383),1,0)</f>
        <v>0</v>
      </c>
      <c r="Y1383" s="9" t="n">
        <f aca="false">MOD(INT(E1383/86400)+3,7)</f>
        <v>3</v>
      </c>
      <c r="Z1383" s="9" t="n">
        <f aca="false">MOD(INT(E1383/3600),24)</f>
        <v>12</v>
      </c>
      <c r="AA1383" s="6" t="s">
        <v>3011</v>
      </c>
    </row>
    <row r="1384" customFormat="false" ht="15" hidden="false" customHeight="false" outlineLevel="0" collapsed="false">
      <c r="A1384" s="6" t="s">
        <v>3012</v>
      </c>
      <c r="B1384" s="6" t="s">
        <v>44</v>
      </c>
      <c r="C1384" s="6" t="s">
        <v>47</v>
      </c>
      <c r="D1384" s="6" t="s">
        <v>171</v>
      </c>
      <c r="E1384" s="6" t="n">
        <v>1786018333</v>
      </c>
      <c r="F1384" s="6" t="n">
        <v>1786018556</v>
      </c>
      <c r="G1384" s="6" t="n">
        <v>1786018348</v>
      </c>
      <c r="H1384" s="6" t="n">
        <v>1786020525</v>
      </c>
      <c r="J1384" s="6" t="n">
        <v>0</v>
      </c>
      <c r="K1384" s="6" t="n">
        <v>0</v>
      </c>
      <c r="L1384" s="9" t="n">
        <f aca="false">IF(AND(E1384&gt;=Scenario!$B$11,E1384&lt;Scenario!$B$12),1,0)</f>
        <v>1</v>
      </c>
      <c r="M1384" s="9" t="n">
        <f aca="false">IF(AND(L1384=1,ISNUMBER(F1384)),MAX(0,F1384-E1384)/60,"")</f>
        <v>3.71666666666667</v>
      </c>
      <c r="N1384" s="9" t="n">
        <f aca="false">IF(AND(L1384=1,ISNUMBER(G1384)),MAX(0,G1384-E1384)/60,"")</f>
        <v>0.25</v>
      </c>
      <c r="O1384" s="9" t="n">
        <f aca="false">IF(ISNUMBER(H1384),IF(AND(H1384&gt;=Scenario!$B$11,H1384&lt;Scenario!$B$12),1,0),0)</f>
        <v>1</v>
      </c>
      <c r="P1384" s="9" t="n">
        <f aca="false">IF(O1384=1,MAX(0,H1384-E1384)/60,"")</f>
        <v>36.5333333333333</v>
      </c>
      <c r="Q1384" s="9" t="n">
        <f aca="false">INDEX(Scenario!$B$18:$B$20,MATCH(B1384,Scenario!$A$18:$A$20,0))</f>
        <v>240</v>
      </c>
      <c r="R1384" s="9" t="n">
        <f aca="false">INDEX(Scenario!$C$18:$C$20,MATCH(B1384,Scenario!$A$18:$A$20,0))</f>
        <v>4320</v>
      </c>
      <c r="S1384" s="9" t="n">
        <f aca="false">IF(ISNUMBER(M1384),IF(M1384&lt;=Q1384,1,0),"")</f>
        <v>1</v>
      </c>
      <c r="T1384" s="9" t="n">
        <f aca="false">IF(ISNUMBER(P1384),IF(P1384&lt;=R1384,1,0),"")</f>
        <v>1</v>
      </c>
      <c r="U1384" s="9" t="n">
        <f aca="false">IF(E1384&gt;Scenario!$B$14,0,IF(OR(AND(ISNUMBER(H1384),H1384&lt;=Scenario!$B$14),AND(ISNUMBER(I1384),I1384&lt;=Scenario!$B$14)),0,1))</f>
        <v>0</v>
      </c>
      <c r="V1384" s="9" t="n">
        <f aca="false">IF(AND(U1384=1,(Scenario!$B$14-E1384)/60&gt;R1384),1,0)</f>
        <v>0</v>
      </c>
      <c r="W1384" s="9" t="n">
        <f aca="false">IF(OR(C1384=Scenario!$B$22,C1384=Scenario!$C$22),1,0)</f>
        <v>1</v>
      </c>
      <c r="X1384" s="9" t="n">
        <f aca="false">IF(ISNUMBER(I1384),1,0)</f>
        <v>0</v>
      </c>
      <c r="Y1384" s="9" t="n">
        <f aca="false">MOD(INT(E1384/86400)+3,7)</f>
        <v>3</v>
      </c>
      <c r="Z1384" s="9" t="n">
        <f aca="false">MOD(INT(E1384/3600),24)</f>
        <v>12</v>
      </c>
      <c r="AA1384" s="6" t="s">
        <v>3013</v>
      </c>
    </row>
    <row r="1385" customFormat="false" ht="15" hidden="false" customHeight="false" outlineLevel="0" collapsed="false">
      <c r="A1385" s="6" t="s">
        <v>3014</v>
      </c>
      <c r="B1385" s="6" t="s">
        <v>44</v>
      </c>
      <c r="C1385" s="6" t="s">
        <v>249</v>
      </c>
      <c r="D1385" s="6" t="s">
        <v>172</v>
      </c>
      <c r="E1385" s="6" t="n">
        <v>1786018541</v>
      </c>
      <c r="F1385" s="6" t="n">
        <v>1786018771</v>
      </c>
      <c r="G1385" s="6" t="n">
        <v>1786018591</v>
      </c>
      <c r="H1385" s="6" t="n">
        <v>1786026157</v>
      </c>
      <c r="J1385" s="6" t="n">
        <v>0</v>
      </c>
      <c r="K1385" s="6" t="n">
        <v>0</v>
      </c>
      <c r="L1385" s="9" t="n">
        <f aca="false">IF(AND(E1385&gt;=Scenario!$B$11,E1385&lt;Scenario!$B$12),1,0)</f>
        <v>1</v>
      </c>
      <c r="M1385" s="9" t="n">
        <f aca="false">IF(AND(L1385=1,ISNUMBER(F1385)),MAX(0,F1385-E1385)/60,"")</f>
        <v>3.83333333333333</v>
      </c>
      <c r="N1385" s="9" t="n">
        <f aca="false">IF(AND(L1385=1,ISNUMBER(G1385)),MAX(0,G1385-E1385)/60,"")</f>
        <v>0.833333333333333</v>
      </c>
      <c r="O1385" s="9" t="n">
        <f aca="false">IF(ISNUMBER(H1385),IF(AND(H1385&gt;=Scenario!$B$11,H1385&lt;Scenario!$B$12),1,0),0)</f>
        <v>1</v>
      </c>
      <c r="P1385" s="9" t="n">
        <f aca="false">IF(O1385=1,MAX(0,H1385-E1385)/60,"")</f>
        <v>126.933333333333</v>
      </c>
      <c r="Q1385" s="9" t="n">
        <f aca="false">INDEX(Scenario!$B$18:$B$20,MATCH(B1385,Scenario!$A$18:$A$20,0))</f>
        <v>240</v>
      </c>
      <c r="R1385" s="9" t="n">
        <f aca="false">INDEX(Scenario!$C$18:$C$20,MATCH(B1385,Scenario!$A$18:$A$20,0))</f>
        <v>4320</v>
      </c>
      <c r="S1385" s="9" t="n">
        <f aca="false">IF(ISNUMBER(M1385),IF(M1385&lt;=Q1385,1,0),"")</f>
        <v>1</v>
      </c>
      <c r="T1385" s="9" t="n">
        <f aca="false">IF(ISNUMBER(P1385),IF(P1385&lt;=R1385,1,0),"")</f>
        <v>1</v>
      </c>
      <c r="U1385" s="9" t="n">
        <f aca="false">IF(E1385&gt;Scenario!$B$14,0,IF(OR(AND(ISNUMBER(H1385),H1385&lt;=Scenario!$B$14),AND(ISNUMBER(I1385),I1385&lt;=Scenario!$B$14)),0,1))</f>
        <v>0</v>
      </c>
      <c r="V1385" s="9" t="n">
        <f aca="false">IF(AND(U1385=1,(Scenario!$B$14-E1385)/60&gt;R1385),1,0)</f>
        <v>0</v>
      </c>
      <c r="W1385" s="9" t="n">
        <f aca="false">IF(OR(C1385=Scenario!$B$22,C1385=Scenario!$C$22),1,0)</f>
        <v>0</v>
      </c>
      <c r="X1385" s="9" t="n">
        <f aca="false">IF(ISNUMBER(I1385),1,0)</f>
        <v>0</v>
      </c>
      <c r="Y1385" s="9" t="n">
        <f aca="false">MOD(INT(E1385/86400)+3,7)</f>
        <v>3</v>
      </c>
      <c r="Z1385" s="9" t="n">
        <f aca="false">MOD(INT(E1385/3600),24)</f>
        <v>12</v>
      </c>
      <c r="AA1385" s="6" t="s">
        <v>3015</v>
      </c>
    </row>
    <row r="1386" customFormat="false" ht="15" hidden="false" customHeight="false" outlineLevel="0" collapsed="false">
      <c r="A1386" s="6" t="s">
        <v>3016</v>
      </c>
      <c r="B1386" s="6" t="s">
        <v>43</v>
      </c>
      <c r="C1386" s="6" t="s">
        <v>46</v>
      </c>
      <c r="D1386" s="6" t="s">
        <v>171</v>
      </c>
      <c r="E1386" s="6" t="n">
        <v>1786019641</v>
      </c>
      <c r="F1386" s="6" t="n">
        <v>1786019836</v>
      </c>
      <c r="G1386" s="6" t="n">
        <v>1786019652</v>
      </c>
      <c r="H1386" s="6" t="n">
        <v>1786038987</v>
      </c>
      <c r="J1386" s="6" t="n">
        <v>0</v>
      </c>
      <c r="K1386" s="6" t="n">
        <v>0</v>
      </c>
      <c r="L1386" s="9" t="n">
        <f aca="false">IF(AND(E1386&gt;=Scenario!$B$11,E1386&lt;Scenario!$B$12),1,0)</f>
        <v>1</v>
      </c>
      <c r="M1386" s="9" t="n">
        <f aca="false">IF(AND(L1386=1,ISNUMBER(F1386)),MAX(0,F1386-E1386)/60,"")</f>
        <v>3.25</v>
      </c>
      <c r="N1386" s="9" t="n">
        <f aca="false">IF(AND(L1386=1,ISNUMBER(G1386)),MAX(0,G1386-E1386)/60,"")</f>
        <v>0.183333333333333</v>
      </c>
      <c r="O1386" s="9" t="n">
        <f aca="false">IF(ISNUMBER(H1386),IF(AND(H1386&gt;=Scenario!$B$11,H1386&lt;Scenario!$B$12),1,0),0)</f>
        <v>1</v>
      </c>
      <c r="P1386" s="9" t="n">
        <f aca="false">IF(O1386=1,MAX(0,H1386-E1386)/60,"")</f>
        <v>322.433333333333</v>
      </c>
      <c r="Q1386" s="9" t="n">
        <f aca="false">INDEX(Scenario!$B$18:$B$20,MATCH(B1386,Scenario!$A$18:$A$20,0))</f>
        <v>60</v>
      </c>
      <c r="R1386" s="9" t="n">
        <f aca="false">INDEX(Scenario!$C$18:$C$20,MATCH(B1386,Scenario!$A$18:$A$20,0))</f>
        <v>1440</v>
      </c>
      <c r="S1386" s="9" t="n">
        <f aca="false">IF(ISNUMBER(M1386),IF(M1386&lt;=Q1386,1,0),"")</f>
        <v>1</v>
      </c>
      <c r="T1386" s="9" t="n">
        <f aca="false">IF(ISNUMBER(P1386),IF(P1386&lt;=R1386,1,0),"")</f>
        <v>1</v>
      </c>
      <c r="U1386" s="9" t="n">
        <f aca="false">IF(E1386&gt;Scenario!$B$14,0,IF(OR(AND(ISNUMBER(H1386),H1386&lt;=Scenario!$B$14),AND(ISNUMBER(I1386),I1386&lt;=Scenario!$B$14)),0,1))</f>
        <v>0</v>
      </c>
      <c r="V1386" s="9" t="n">
        <f aca="false">IF(AND(U1386=1,(Scenario!$B$14-E1386)/60&gt;R1386),1,0)</f>
        <v>0</v>
      </c>
      <c r="W1386" s="9" t="n">
        <f aca="false">IF(OR(C1386=Scenario!$B$22,C1386=Scenario!$C$22),1,0)</f>
        <v>1</v>
      </c>
      <c r="X1386" s="9" t="n">
        <f aca="false">IF(ISNUMBER(I1386),1,0)</f>
        <v>0</v>
      </c>
      <c r="Y1386" s="9" t="n">
        <f aca="false">MOD(INT(E1386/86400)+3,7)</f>
        <v>3</v>
      </c>
      <c r="Z1386" s="9" t="n">
        <f aca="false">MOD(INT(E1386/3600),24)</f>
        <v>12</v>
      </c>
      <c r="AA1386" s="6" t="s">
        <v>3017</v>
      </c>
    </row>
    <row r="1387" customFormat="false" ht="15" hidden="false" customHeight="false" outlineLevel="0" collapsed="false">
      <c r="A1387" s="6" t="s">
        <v>3018</v>
      </c>
      <c r="B1387" s="6" t="s">
        <v>43</v>
      </c>
      <c r="C1387" s="6" t="s">
        <v>47</v>
      </c>
      <c r="D1387" s="6" t="s">
        <v>171</v>
      </c>
      <c r="E1387" s="6" t="n">
        <v>1786020669</v>
      </c>
      <c r="F1387" s="6" t="n">
        <v>1786020948</v>
      </c>
      <c r="G1387" s="6" t="n">
        <v>1786020718</v>
      </c>
      <c r="H1387" s="6" t="n">
        <v>1786027041</v>
      </c>
      <c r="J1387" s="6" t="n">
        <v>0</v>
      </c>
      <c r="K1387" s="6" t="n">
        <v>0</v>
      </c>
      <c r="L1387" s="9" t="n">
        <f aca="false">IF(AND(E1387&gt;=Scenario!$B$11,E1387&lt;Scenario!$B$12),1,0)</f>
        <v>1</v>
      </c>
      <c r="M1387" s="9" t="n">
        <f aca="false">IF(AND(L1387=1,ISNUMBER(F1387)),MAX(0,F1387-E1387)/60,"")</f>
        <v>4.65</v>
      </c>
      <c r="N1387" s="9" t="n">
        <f aca="false">IF(AND(L1387=1,ISNUMBER(G1387)),MAX(0,G1387-E1387)/60,"")</f>
        <v>0.816666666666667</v>
      </c>
      <c r="O1387" s="9" t="n">
        <f aca="false">IF(ISNUMBER(H1387),IF(AND(H1387&gt;=Scenario!$B$11,H1387&lt;Scenario!$B$12),1,0),0)</f>
        <v>1</v>
      </c>
      <c r="P1387" s="9" t="n">
        <f aca="false">IF(O1387=1,MAX(0,H1387-E1387)/60,"")</f>
        <v>106.2</v>
      </c>
      <c r="Q1387" s="9" t="n">
        <f aca="false">INDEX(Scenario!$B$18:$B$20,MATCH(B1387,Scenario!$A$18:$A$20,0))</f>
        <v>60</v>
      </c>
      <c r="R1387" s="9" t="n">
        <f aca="false">INDEX(Scenario!$C$18:$C$20,MATCH(B1387,Scenario!$A$18:$A$20,0))</f>
        <v>1440</v>
      </c>
      <c r="S1387" s="9" t="n">
        <f aca="false">IF(ISNUMBER(M1387),IF(M1387&lt;=Q1387,1,0),"")</f>
        <v>1</v>
      </c>
      <c r="T1387" s="9" t="n">
        <f aca="false">IF(ISNUMBER(P1387),IF(P1387&lt;=R1387,1,0),"")</f>
        <v>1</v>
      </c>
      <c r="U1387" s="9" t="n">
        <f aca="false">IF(E1387&gt;Scenario!$B$14,0,IF(OR(AND(ISNUMBER(H1387),H1387&lt;=Scenario!$B$14),AND(ISNUMBER(I1387),I1387&lt;=Scenario!$B$14)),0,1))</f>
        <v>0</v>
      </c>
      <c r="V1387" s="9" t="n">
        <f aca="false">IF(AND(U1387=1,(Scenario!$B$14-E1387)/60&gt;R1387),1,0)</f>
        <v>0</v>
      </c>
      <c r="W1387" s="9" t="n">
        <f aca="false">IF(OR(C1387=Scenario!$B$22,C1387=Scenario!$C$22),1,0)</f>
        <v>1</v>
      </c>
      <c r="X1387" s="9" t="n">
        <f aca="false">IF(ISNUMBER(I1387),1,0)</f>
        <v>0</v>
      </c>
      <c r="Y1387" s="9" t="n">
        <f aca="false">MOD(INT(E1387/86400)+3,7)</f>
        <v>3</v>
      </c>
      <c r="Z1387" s="9" t="n">
        <f aca="false">MOD(INT(E1387/3600),24)</f>
        <v>12</v>
      </c>
      <c r="AA1387" s="6" t="s">
        <v>3019</v>
      </c>
    </row>
    <row r="1388" customFormat="false" ht="15" hidden="false" customHeight="false" outlineLevel="0" collapsed="false">
      <c r="A1388" s="6" t="s">
        <v>3020</v>
      </c>
      <c r="B1388" s="6" t="s">
        <v>44</v>
      </c>
      <c r="C1388" s="6" t="s">
        <v>249</v>
      </c>
      <c r="D1388" s="6" t="s">
        <v>170</v>
      </c>
      <c r="E1388" s="6" t="n">
        <v>1786020969</v>
      </c>
      <c r="F1388" s="6" t="n">
        <v>1786021245</v>
      </c>
      <c r="G1388" s="6" t="n">
        <v>1786021025</v>
      </c>
      <c r="H1388" s="6" t="n">
        <v>1786022498</v>
      </c>
      <c r="J1388" s="6" t="n">
        <v>0</v>
      </c>
      <c r="K1388" s="6" t="n">
        <v>0</v>
      </c>
      <c r="L1388" s="9" t="n">
        <f aca="false">IF(AND(E1388&gt;=Scenario!$B$11,E1388&lt;Scenario!$B$12),1,0)</f>
        <v>1</v>
      </c>
      <c r="M1388" s="9" t="n">
        <f aca="false">IF(AND(L1388=1,ISNUMBER(F1388)),MAX(0,F1388-E1388)/60,"")</f>
        <v>4.6</v>
      </c>
      <c r="N1388" s="9" t="n">
        <f aca="false">IF(AND(L1388=1,ISNUMBER(G1388)),MAX(0,G1388-E1388)/60,"")</f>
        <v>0.933333333333333</v>
      </c>
      <c r="O1388" s="9" t="n">
        <f aca="false">IF(ISNUMBER(H1388),IF(AND(H1388&gt;=Scenario!$B$11,H1388&lt;Scenario!$B$12),1,0),0)</f>
        <v>1</v>
      </c>
      <c r="P1388" s="9" t="n">
        <f aca="false">IF(O1388=1,MAX(0,H1388-E1388)/60,"")</f>
        <v>25.4833333333333</v>
      </c>
      <c r="Q1388" s="9" t="n">
        <f aca="false">INDEX(Scenario!$B$18:$B$20,MATCH(B1388,Scenario!$A$18:$A$20,0))</f>
        <v>240</v>
      </c>
      <c r="R1388" s="9" t="n">
        <f aca="false">INDEX(Scenario!$C$18:$C$20,MATCH(B1388,Scenario!$A$18:$A$20,0))</f>
        <v>4320</v>
      </c>
      <c r="S1388" s="9" t="n">
        <f aca="false">IF(ISNUMBER(M1388),IF(M1388&lt;=Q1388,1,0),"")</f>
        <v>1</v>
      </c>
      <c r="T1388" s="9" t="n">
        <f aca="false">IF(ISNUMBER(P1388),IF(P1388&lt;=R1388,1,0),"")</f>
        <v>1</v>
      </c>
      <c r="U1388" s="9" t="n">
        <f aca="false">IF(E1388&gt;Scenario!$B$14,0,IF(OR(AND(ISNUMBER(H1388),H1388&lt;=Scenario!$B$14),AND(ISNUMBER(I1388),I1388&lt;=Scenario!$B$14)),0,1))</f>
        <v>0</v>
      </c>
      <c r="V1388" s="9" t="n">
        <f aca="false">IF(AND(U1388=1,(Scenario!$B$14-E1388)/60&gt;R1388),1,0)</f>
        <v>0</v>
      </c>
      <c r="W1388" s="9" t="n">
        <f aca="false">IF(OR(C1388=Scenario!$B$22,C1388=Scenario!$C$22),1,0)</f>
        <v>0</v>
      </c>
      <c r="X1388" s="9" t="n">
        <f aca="false">IF(ISNUMBER(I1388),1,0)</f>
        <v>0</v>
      </c>
      <c r="Y1388" s="9" t="n">
        <f aca="false">MOD(INT(E1388/86400)+3,7)</f>
        <v>3</v>
      </c>
      <c r="Z1388" s="9" t="n">
        <f aca="false">MOD(INT(E1388/3600),24)</f>
        <v>12</v>
      </c>
      <c r="AA1388" s="6" t="s">
        <v>3021</v>
      </c>
    </row>
    <row r="1389" customFormat="false" ht="15" hidden="false" customHeight="false" outlineLevel="0" collapsed="false">
      <c r="A1389" s="6" t="s">
        <v>3022</v>
      </c>
      <c r="B1389" s="6" t="s">
        <v>44</v>
      </c>
      <c r="C1389" s="6" t="s">
        <v>288</v>
      </c>
      <c r="D1389" s="6" t="s">
        <v>170</v>
      </c>
      <c r="E1389" s="6" t="n">
        <v>1786021064</v>
      </c>
      <c r="F1389" s="6" t="n">
        <v>1786021238</v>
      </c>
      <c r="G1389" s="6" t="n">
        <v>1786021088</v>
      </c>
      <c r="H1389" s="6" t="n">
        <v>1786024238</v>
      </c>
      <c r="J1389" s="6" t="n">
        <v>0</v>
      </c>
      <c r="K1389" s="6" t="n">
        <v>0</v>
      </c>
      <c r="L1389" s="9" t="n">
        <f aca="false">IF(AND(E1389&gt;=Scenario!$B$11,E1389&lt;Scenario!$B$12),1,0)</f>
        <v>1</v>
      </c>
      <c r="M1389" s="9" t="n">
        <f aca="false">IF(AND(L1389=1,ISNUMBER(F1389)),MAX(0,F1389-E1389)/60,"")</f>
        <v>2.9</v>
      </c>
      <c r="N1389" s="9" t="n">
        <f aca="false">IF(AND(L1389=1,ISNUMBER(G1389)),MAX(0,G1389-E1389)/60,"")</f>
        <v>0.4</v>
      </c>
      <c r="O1389" s="9" t="n">
        <f aca="false">IF(ISNUMBER(H1389),IF(AND(H1389&gt;=Scenario!$B$11,H1389&lt;Scenario!$B$12),1,0),0)</f>
        <v>1</v>
      </c>
      <c r="P1389" s="9" t="n">
        <f aca="false">IF(O1389=1,MAX(0,H1389-E1389)/60,"")</f>
        <v>52.9</v>
      </c>
      <c r="Q1389" s="9" t="n">
        <f aca="false">INDEX(Scenario!$B$18:$B$20,MATCH(B1389,Scenario!$A$18:$A$20,0))</f>
        <v>240</v>
      </c>
      <c r="R1389" s="9" t="n">
        <f aca="false">INDEX(Scenario!$C$18:$C$20,MATCH(B1389,Scenario!$A$18:$A$20,0))</f>
        <v>4320</v>
      </c>
      <c r="S1389" s="9" t="n">
        <f aca="false">IF(ISNUMBER(M1389),IF(M1389&lt;=Q1389,1,0),"")</f>
        <v>1</v>
      </c>
      <c r="T1389" s="9" t="n">
        <f aca="false">IF(ISNUMBER(P1389),IF(P1389&lt;=R1389,1,0),"")</f>
        <v>1</v>
      </c>
      <c r="U1389" s="9" t="n">
        <f aca="false">IF(E1389&gt;Scenario!$B$14,0,IF(OR(AND(ISNUMBER(H1389),H1389&lt;=Scenario!$B$14),AND(ISNUMBER(I1389),I1389&lt;=Scenario!$B$14)),0,1))</f>
        <v>0</v>
      </c>
      <c r="V1389" s="9" t="n">
        <f aca="false">IF(AND(U1389=1,(Scenario!$B$14-E1389)/60&gt;R1389),1,0)</f>
        <v>0</v>
      </c>
      <c r="W1389" s="9" t="n">
        <f aca="false">IF(OR(C1389=Scenario!$B$22,C1389=Scenario!$C$22),1,0)</f>
        <v>0</v>
      </c>
      <c r="X1389" s="9" t="n">
        <f aca="false">IF(ISNUMBER(I1389),1,0)</f>
        <v>0</v>
      </c>
      <c r="Y1389" s="9" t="n">
        <f aca="false">MOD(INT(E1389/86400)+3,7)</f>
        <v>3</v>
      </c>
      <c r="Z1389" s="9" t="n">
        <f aca="false">MOD(INT(E1389/3600),24)</f>
        <v>12</v>
      </c>
      <c r="AA1389" s="6" t="s">
        <v>3023</v>
      </c>
    </row>
    <row r="1390" customFormat="false" ht="15" hidden="false" customHeight="false" outlineLevel="0" collapsed="false">
      <c r="A1390" s="6" t="s">
        <v>3024</v>
      </c>
      <c r="B1390" s="6" t="s">
        <v>44</v>
      </c>
      <c r="C1390" s="6" t="s">
        <v>249</v>
      </c>
      <c r="D1390" s="6" t="s">
        <v>171</v>
      </c>
      <c r="E1390" s="6" t="n">
        <v>1786021204</v>
      </c>
      <c r="F1390" s="6" t="n">
        <v>1786021445</v>
      </c>
      <c r="G1390" s="6" t="n">
        <v>1786021249</v>
      </c>
      <c r="H1390" s="6" t="n">
        <v>1786023427</v>
      </c>
      <c r="J1390" s="6" t="n">
        <v>0</v>
      </c>
      <c r="K1390" s="6" t="n">
        <v>0</v>
      </c>
      <c r="L1390" s="9" t="n">
        <f aca="false">IF(AND(E1390&gt;=Scenario!$B$11,E1390&lt;Scenario!$B$12),1,0)</f>
        <v>1</v>
      </c>
      <c r="M1390" s="9" t="n">
        <f aca="false">IF(AND(L1390=1,ISNUMBER(F1390)),MAX(0,F1390-E1390)/60,"")</f>
        <v>4.01666666666667</v>
      </c>
      <c r="N1390" s="9" t="n">
        <f aca="false">IF(AND(L1390=1,ISNUMBER(G1390)),MAX(0,G1390-E1390)/60,"")</f>
        <v>0.75</v>
      </c>
      <c r="O1390" s="9" t="n">
        <f aca="false">IF(ISNUMBER(H1390),IF(AND(H1390&gt;=Scenario!$B$11,H1390&lt;Scenario!$B$12),1,0),0)</f>
        <v>1</v>
      </c>
      <c r="P1390" s="9" t="n">
        <f aca="false">IF(O1390=1,MAX(0,H1390-E1390)/60,"")</f>
        <v>37.05</v>
      </c>
      <c r="Q1390" s="9" t="n">
        <f aca="false">INDEX(Scenario!$B$18:$B$20,MATCH(B1390,Scenario!$A$18:$A$20,0))</f>
        <v>240</v>
      </c>
      <c r="R1390" s="9" t="n">
        <f aca="false">INDEX(Scenario!$C$18:$C$20,MATCH(B1390,Scenario!$A$18:$A$20,0))</f>
        <v>4320</v>
      </c>
      <c r="S1390" s="9" t="n">
        <f aca="false">IF(ISNUMBER(M1390),IF(M1390&lt;=Q1390,1,0),"")</f>
        <v>1</v>
      </c>
      <c r="T1390" s="9" t="n">
        <f aca="false">IF(ISNUMBER(P1390),IF(P1390&lt;=R1390,1,0),"")</f>
        <v>1</v>
      </c>
      <c r="U1390" s="9" t="n">
        <f aca="false">IF(E1390&gt;Scenario!$B$14,0,IF(OR(AND(ISNUMBER(H1390),H1390&lt;=Scenario!$B$14),AND(ISNUMBER(I1390),I1390&lt;=Scenario!$B$14)),0,1))</f>
        <v>0</v>
      </c>
      <c r="V1390" s="9" t="n">
        <f aca="false">IF(AND(U1390=1,(Scenario!$B$14-E1390)/60&gt;R1390),1,0)</f>
        <v>0</v>
      </c>
      <c r="W1390" s="9" t="n">
        <f aca="false">IF(OR(C1390=Scenario!$B$22,C1390=Scenario!$C$22),1,0)</f>
        <v>0</v>
      </c>
      <c r="X1390" s="9" t="n">
        <f aca="false">IF(ISNUMBER(I1390),1,0)</f>
        <v>0</v>
      </c>
      <c r="Y1390" s="9" t="n">
        <f aca="false">MOD(INT(E1390/86400)+3,7)</f>
        <v>3</v>
      </c>
      <c r="Z1390" s="9" t="n">
        <f aca="false">MOD(INT(E1390/3600),24)</f>
        <v>13</v>
      </c>
      <c r="AA1390" s="6" t="s">
        <v>3025</v>
      </c>
    </row>
    <row r="1391" customFormat="false" ht="15" hidden="false" customHeight="false" outlineLevel="0" collapsed="false">
      <c r="A1391" s="6" t="s">
        <v>3026</v>
      </c>
      <c r="B1391" s="6" t="s">
        <v>43</v>
      </c>
      <c r="C1391" s="6" t="s">
        <v>47</v>
      </c>
      <c r="D1391" s="6" t="s">
        <v>172</v>
      </c>
      <c r="E1391" s="6" t="n">
        <v>1786023242</v>
      </c>
      <c r="F1391" s="6" t="n">
        <v>1786023431</v>
      </c>
      <c r="G1391" s="6" t="n">
        <v>1786023293</v>
      </c>
      <c r="H1391" s="6" t="n">
        <v>1786027139</v>
      </c>
      <c r="J1391" s="6" t="n">
        <v>0</v>
      </c>
      <c r="K1391" s="6" t="n">
        <v>0</v>
      </c>
      <c r="L1391" s="9" t="n">
        <f aca="false">IF(AND(E1391&gt;=Scenario!$B$11,E1391&lt;Scenario!$B$12),1,0)</f>
        <v>1</v>
      </c>
      <c r="M1391" s="9" t="n">
        <f aca="false">IF(AND(L1391=1,ISNUMBER(F1391)),MAX(0,F1391-E1391)/60,"")</f>
        <v>3.15</v>
      </c>
      <c r="N1391" s="9" t="n">
        <f aca="false">IF(AND(L1391=1,ISNUMBER(G1391)),MAX(0,G1391-E1391)/60,"")</f>
        <v>0.85</v>
      </c>
      <c r="O1391" s="9" t="n">
        <f aca="false">IF(ISNUMBER(H1391),IF(AND(H1391&gt;=Scenario!$B$11,H1391&lt;Scenario!$B$12),1,0),0)</f>
        <v>1</v>
      </c>
      <c r="P1391" s="9" t="n">
        <f aca="false">IF(O1391=1,MAX(0,H1391-E1391)/60,"")</f>
        <v>64.95</v>
      </c>
      <c r="Q1391" s="9" t="n">
        <f aca="false">INDEX(Scenario!$B$18:$B$20,MATCH(B1391,Scenario!$A$18:$A$20,0))</f>
        <v>60</v>
      </c>
      <c r="R1391" s="9" t="n">
        <f aca="false">INDEX(Scenario!$C$18:$C$20,MATCH(B1391,Scenario!$A$18:$A$20,0))</f>
        <v>1440</v>
      </c>
      <c r="S1391" s="9" t="n">
        <f aca="false">IF(ISNUMBER(M1391),IF(M1391&lt;=Q1391,1,0),"")</f>
        <v>1</v>
      </c>
      <c r="T1391" s="9" t="n">
        <f aca="false">IF(ISNUMBER(P1391),IF(P1391&lt;=R1391,1,0),"")</f>
        <v>1</v>
      </c>
      <c r="U1391" s="9" t="n">
        <f aca="false">IF(E1391&gt;Scenario!$B$14,0,IF(OR(AND(ISNUMBER(H1391),H1391&lt;=Scenario!$B$14),AND(ISNUMBER(I1391),I1391&lt;=Scenario!$B$14)),0,1))</f>
        <v>0</v>
      </c>
      <c r="V1391" s="9" t="n">
        <f aca="false">IF(AND(U1391=1,(Scenario!$B$14-E1391)/60&gt;R1391),1,0)</f>
        <v>0</v>
      </c>
      <c r="W1391" s="9" t="n">
        <f aca="false">IF(OR(C1391=Scenario!$B$22,C1391=Scenario!$C$22),1,0)</f>
        <v>1</v>
      </c>
      <c r="X1391" s="9" t="n">
        <f aca="false">IF(ISNUMBER(I1391),1,0)</f>
        <v>0</v>
      </c>
      <c r="Y1391" s="9" t="n">
        <f aca="false">MOD(INT(E1391/86400)+3,7)</f>
        <v>3</v>
      </c>
      <c r="Z1391" s="9" t="n">
        <f aca="false">MOD(INT(E1391/3600),24)</f>
        <v>13</v>
      </c>
      <c r="AA1391" s="6" t="s">
        <v>3027</v>
      </c>
    </row>
    <row r="1392" customFormat="false" ht="15" hidden="false" customHeight="false" outlineLevel="0" collapsed="false">
      <c r="A1392" s="6" t="s">
        <v>3028</v>
      </c>
      <c r="B1392" s="6" t="s">
        <v>43</v>
      </c>
      <c r="C1392" s="6" t="s">
        <v>46</v>
      </c>
      <c r="D1392" s="6" t="s">
        <v>171</v>
      </c>
      <c r="E1392" s="6" t="n">
        <v>1786023273</v>
      </c>
      <c r="F1392" s="6" t="n">
        <v>1786023519</v>
      </c>
      <c r="G1392" s="6" t="n">
        <v>1786023301</v>
      </c>
      <c r="H1392" s="6" t="n">
        <v>1786080546</v>
      </c>
      <c r="J1392" s="6" t="n">
        <v>1</v>
      </c>
      <c r="K1392" s="6" t="n">
        <v>0</v>
      </c>
      <c r="L1392" s="9" t="n">
        <f aca="false">IF(AND(E1392&gt;=Scenario!$B$11,E1392&lt;Scenario!$B$12),1,0)</f>
        <v>1</v>
      </c>
      <c r="M1392" s="9" t="n">
        <f aca="false">IF(AND(L1392=1,ISNUMBER(F1392)),MAX(0,F1392-E1392)/60,"")</f>
        <v>4.1</v>
      </c>
      <c r="N1392" s="9" t="n">
        <f aca="false">IF(AND(L1392=1,ISNUMBER(G1392)),MAX(0,G1392-E1392)/60,"")</f>
        <v>0.466666666666667</v>
      </c>
      <c r="O1392" s="9" t="n">
        <f aca="false">IF(ISNUMBER(H1392),IF(AND(H1392&gt;=Scenario!$B$11,H1392&lt;Scenario!$B$12),1,0),0)</f>
        <v>1</v>
      </c>
      <c r="P1392" s="9" t="n">
        <f aca="false">IF(O1392=1,MAX(0,H1392-E1392)/60,"")</f>
        <v>954.55</v>
      </c>
      <c r="Q1392" s="9" t="n">
        <f aca="false">INDEX(Scenario!$B$18:$B$20,MATCH(B1392,Scenario!$A$18:$A$20,0))</f>
        <v>60</v>
      </c>
      <c r="R1392" s="9" t="n">
        <f aca="false">INDEX(Scenario!$C$18:$C$20,MATCH(B1392,Scenario!$A$18:$A$20,0))</f>
        <v>1440</v>
      </c>
      <c r="S1392" s="9" t="n">
        <f aca="false">IF(ISNUMBER(M1392),IF(M1392&lt;=Q1392,1,0),"")</f>
        <v>1</v>
      </c>
      <c r="T1392" s="9" t="n">
        <f aca="false">IF(ISNUMBER(P1392),IF(P1392&lt;=R1392,1,0),"")</f>
        <v>1</v>
      </c>
      <c r="U1392" s="9" t="n">
        <f aca="false">IF(E1392&gt;Scenario!$B$14,0,IF(OR(AND(ISNUMBER(H1392),H1392&lt;=Scenario!$B$14),AND(ISNUMBER(I1392),I1392&lt;=Scenario!$B$14)),0,1))</f>
        <v>0</v>
      </c>
      <c r="V1392" s="9" t="n">
        <f aca="false">IF(AND(U1392=1,(Scenario!$B$14-E1392)/60&gt;R1392),1,0)</f>
        <v>0</v>
      </c>
      <c r="W1392" s="9" t="n">
        <f aca="false">IF(OR(C1392=Scenario!$B$22,C1392=Scenario!$C$22),1,0)</f>
        <v>1</v>
      </c>
      <c r="X1392" s="9" t="n">
        <f aca="false">IF(ISNUMBER(I1392),1,0)</f>
        <v>0</v>
      </c>
      <c r="Y1392" s="9" t="n">
        <f aca="false">MOD(INT(E1392/86400)+3,7)</f>
        <v>3</v>
      </c>
      <c r="Z1392" s="9" t="n">
        <f aca="false">MOD(INT(E1392/3600),24)</f>
        <v>13</v>
      </c>
      <c r="AA1392" s="6" t="s">
        <v>3029</v>
      </c>
    </row>
    <row r="1393" customFormat="false" ht="15" hidden="false" customHeight="false" outlineLevel="0" collapsed="false">
      <c r="A1393" s="6" t="s">
        <v>3030</v>
      </c>
      <c r="B1393" s="6" t="s">
        <v>43</v>
      </c>
      <c r="C1393" s="6" t="s">
        <v>46</v>
      </c>
      <c r="D1393" s="6" t="s">
        <v>172</v>
      </c>
      <c r="E1393" s="6" t="n">
        <v>1786024974</v>
      </c>
      <c r="F1393" s="6" t="n">
        <v>1786025262</v>
      </c>
      <c r="G1393" s="6" t="n">
        <v>1786025024</v>
      </c>
      <c r="H1393" s="6" t="n">
        <v>1786032592</v>
      </c>
      <c r="J1393" s="6" t="n">
        <v>0</v>
      </c>
      <c r="K1393" s="6" t="n">
        <v>0</v>
      </c>
      <c r="L1393" s="9" t="n">
        <f aca="false">IF(AND(E1393&gt;=Scenario!$B$11,E1393&lt;Scenario!$B$12),1,0)</f>
        <v>1</v>
      </c>
      <c r="M1393" s="9" t="n">
        <f aca="false">IF(AND(L1393=1,ISNUMBER(F1393)),MAX(0,F1393-E1393)/60,"")</f>
        <v>4.8</v>
      </c>
      <c r="N1393" s="9" t="n">
        <f aca="false">IF(AND(L1393=1,ISNUMBER(G1393)),MAX(0,G1393-E1393)/60,"")</f>
        <v>0.833333333333333</v>
      </c>
      <c r="O1393" s="9" t="n">
        <f aca="false">IF(ISNUMBER(H1393),IF(AND(H1393&gt;=Scenario!$B$11,H1393&lt;Scenario!$B$12),1,0),0)</f>
        <v>1</v>
      </c>
      <c r="P1393" s="9" t="n">
        <f aca="false">IF(O1393=1,MAX(0,H1393-E1393)/60,"")</f>
        <v>126.966666666667</v>
      </c>
      <c r="Q1393" s="9" t="n">
        <f aca="false">INDEX(Scenario!$B$18:$B$20,MATCH(B1393,Scenario!$A$18:$A$20,0))</f>
        <v>60</v>
      </c>
      <c r="R1393" s="9" t="n">
        <f aca="false">INDEX(Scenario!$C$18:$C$20,MATCH(B1393,Scenario!$A$18:$A$20,0))</f>
        <v>1440</v>
      </c>
      <c r="S1393" s="9" t="n">
        <f aca="false">IF(ISNUMBER(M1393),IF(M1393&lt;=Q1393,1,0),"")</f>
        <v>1</v>
      </c>
      <c r="T1393" s="9" t="n">
        <f aca="false">IF(ISNUMBER(P1393),IF(P1393&lt;=R1393,1,0),"")</f>
        <v>1</v>
      </c>
      <c r="U1393" s="9" t="n">
        <f aca="false">IF(E1393&gt;Scenario!$B$14,0,IF(OR(AND(ISNUMBER(H1393),H1393&lt;=Scenario!$B$14),AND(ISNUMBER(I1393),I1393&lt;=Scenario!$B$14)),0,1))</f>
        <v>0</v>
      </c>
      <c r="V1393" s="9" t="n">
        <f aca="false">IF(AND(U1393=1,(Scenario!$B$14-E1393)/60&gt;R1393),1,0)</f>
        <v>0</v>
      </c>
      <c r="W1393" s="9" t="n">
        <f aca="false">IF(OR(C1393=Scenario!$B$22,C1393=Scenario!$C$22),1,0)</f>
        <v>1</v>
      </c>
      <c r="X1393" s="9" t="n">
        <f aca="false">IF(ISNUMBER(I1393),1,0)</f>
        <v>0</v>
      </c>
      <c r="Y1393" s="9" t="n">
        <f aca="false">MOD(INT(E1393/86400)+3,7)</f>
        <v>3</v>
      </c>
      <c r="Z1393" s="9" t="n">
        <f aca="false">MOD(INT(E1393/3600),24)</f>
        <v>14</v>
      </c>
      <c r="AA1393" s="6" t="s">
        <v>3031</v>
      </c>
    </row>
    <row r="1394" customFormat="false" ht="15" hidden="false" customHeight="false" outlineLevel="0" collapsed="false">
      <c r="A1394" s="6" t="s">
        <v>3032</v>
      </c>
      <c r="B1394" s="6" t="s">
        <v>44</v>
      </c>
      <c r="C1394" s="6" t="s">
        <v>46</v>
      </c>
      <c r="D1394" s="6" t="s">
        <v>171</v>
      </c>
      <c r="E1394" s="6" t="n">
        <v>1786025183</v>
      </c>
      <c r="F1394" s="6" t="n">
        <v>1786025410</v>
      </c>
      <c r="G1394" s="6" t="n">
        <v>1786025220</v>
      </c>
      <c r="H1394" s="6" t="n">
        <v>1786085558</v>
      </c>
      <c r="J1394" s="6" t="n">
        <v>1</v>
      </c>
      <c r="K1394" s="6" t="n">
        <v>0</v>
      </c>
      <c r="L1394" s="9" t="n">
        <f aca="false">IF(AND(E1394&gt;=Scenario!$B$11,E1394&lt;Scenario!$B$12),1,0)</f>
        <v>1</v>
      </c>
      <c r="M1394" s="9" t="n">
        <f aca="false">IF(AND(L1394=1,ISNUMBER(F1394)),MAX(0,F1394-E1394)/60,"")</f>
        <v>3.78333333333333</v>
      </c>
      <c r="N1394" s="9" t="n">
        <f aca="false">IF(AND(L1394=1,ISNUMBER(G1394)),MAX(0,G1394-E1394)/60,"")</f>
        <v>0.616666666666667</v>
      </c>
      <c r="O1394" s="9" t="n">
        <f aca="false">IF(ISNUMBER(H1394),IF(AND(H1394&gt;=Scenario!$B$11,H1394&lt;Scenario!$B$12),1,0),0)</f>
        <v>1</v>
      </c>
      <c r="P1394" s="9" t="n">
        <f aca="false">IF(O1394=1,MAX(0,H1394-E1394)/60,"")</f>
        <v>1006.25</v>
      </c>
      <c r="Q1394" s="9" t="n">
        <f aca="false">INDEX(Scenario!$B$18:$B$20,MATCH(B1394,Scenario!$A$18:$A$20,0))</f>
        <v>240</v>
      </c>
      <c r="R1394" s="9" t="n">
        <f aca="false">INDEX(Scenario!$C$18:$C$20,MATCH(B1394,Scenario!$A$18:$A$20,0))</f>
        <v>4320</v>
      </c>
      <c r="S1394" s="9" t="n">
        <f aca="false">IF(ISNUMBER(M1394),IF(M1394&lt;=Q1394,1,0),"")</f>
        <v>1</v>
      </c>
      <c r="T1394" s="9" t="n">
        <f aca="false">IF(ISNUMBER(P1394),IF(P1394&lt;=R1394,1,0),"")</f>
        <v>1</v>
      </c>
      <c r="U1394" s="9" t="n">
        <f aca="false">IF(E1394&gt;Scenario!$B$14,0,IF(OR(AND(ISNUMBER(H1394),H1394&lt;=Scenario!$B$14),AND(ISNUMBER(I1394),I1394&lt;=Scenario!$B$14)),0,1))</f>
        <v>0</v>
      </c>
      <c r="V1394" s="9" t="n">
        <f aca="false">IF(AND(U1394=1,(Scenario!$B$14-E1394)/60&gt;R1394),1,0)</f>
        <v>0</v>
      </c>
      <c r="W1394" s="9" t="n">
        <f aca="false">IF(OR(C1394=Scenario!$B$22,C1394=Scenario!$C$22),1,0)</f>
        <v>1</v>
      </c>
      <c r="X1394" s="9" t="n">
        <f aca="false">IF(ISNUMBER(I1394),1,0)</f>
        <v>0</v>
      </c>
      <c r="Y1394" s="9" t="n">
        <f aca="false">MOD(INT(E1394/86400)+3,7)</f>
        <v>3</v>
      </c>
      <c r="Z1394" s="9" t="n">
        <f aca="false">MOD(INT(E1394/3600),24)</f>
        <v>14</v>
      </c>
      <c r="AA1394" s="6" t="s">
        <v>3033</v>
      </c>
    </row>
    <row r="1395" customFormat="false" ht="15" hidden="false" customHeight="false" outlineLevel="0" collapsed="false">
      <c r="A1395" s="6" t="s">
        <v>3034</v>
      </c>
      <c r="B1395" s="6" t="s">
        <v>44</v>
      </c>
      <c r="C1395" s="6" t="s">
        <v>249</v>
      </c>
      <c r="D1395" s="6" t="s">
        <v>172</v>
      </c>
      <c r="E1395" s="6" t="n">
        <v>1786025303</v>
      </c>
      <c r="F1395" s="6" t="n">
        <v>1786025564</v>
      </c>
      <c r="G1395" s="6" t="n">
        <v>1786025339</v>
      </c>
      <c r="H1395" s="6" t="n">
        <v>1786027253</v>
      </c>
      <c r="J1395" s="6" t="n">
        <v>0</v>
      </c>
      <c r="K1395" s="6" t="n">
        <v>0</v>
      </c>
      <c r="L1395" s="9" t="n">
        <f aca="false">IF(AND(E1395&gt;=Scenario!$B$11,E1395&lt;Scenario!$B$12),1,0)</f>
        <v>1</v>
      </c>
      <c r="M1395" s="9" t="n">
        <f aca="false">IF(AND(L1395=1,ISNUMBER(F1395)),MAX(0,F1395-E1395)/60,"")</f>
        <v>4.35</v>
      </c>
      <c r="N1395" s="9" t="n">
        <f aca="false">IF(AND(L1395=1,ISNUMBER(G1395)),MAX(0,G1395-E1395)/60,"")</f>
        <v>0.6</v>
      </c>
      <c r="O1395" s="9" t="n">
        <f aca="false">IF(ISNUMBER(H1395),IF(AND(H1395&gt;=Scenario!$B$11,H1395&lt;Scenario!$B$12),1,0),0)</f>
        <v>1</v>
      </c>
      <c r="P1395" s="9" t="n">
        <f aca="false">IF(O1395=1,MAX(0,H1395-E1395)/60,"")</f>
        <v>32.5</v>
      </c>
      <c r="Q1395" s="9" t="n">
        <f aca="false">INDEX(Scenario!$B$18:$B$20,MATCH(B1395,Scenario!$A$18:$A$20,0))</f>
        <v>240</v>
      </c>
      <c r="R1395" s="9" t="n">
        <f aca="false">INDEX(Scenario!$C$18:$C$20,MATCH(B1395,Scenario!$A$18:$A$20,0))</f>
        <v>4320</v>
      </c>
      <c r="S1395" s="9" t="n">
        <f aca="false">IF(ISNUMBER(M1395),IF(M1395&lt;=Q1395,1,0),"")</f>
        <v>1</v>
      </c>
      <c r="T1395" s="9" t="n">
        <f aca="false">IF(ISNUMBER(P1395),IF(P1395&lt;=R1395,1,0),"")</f>
        <v>1</v>
      </c>
      <c r="U1395" s="9" t="n">
        <f aca="false">IF(E1395&gt;Scenario!$B$14,0,IF(OR(AND(ISNUMBER(H1395),H1395&lt;=Scenario!$B$14),AND(ISNUMBER(I1395),I1395&lt;=Scenario!$B$14)),0,1))</f>
        <v>0</v>
      </c>
      <c r="V1395" s="9" t="n">
        <f aca="false">IF(AND(U1395=1,(Scenario!$B$14-E1395)/60&gt;R1395),1,0)</f>
        <v>0</v>
      </c>
      <c r="W1395" s="9" t="n">
        <f aca="false">IF(OR(C1395=Scenario!$B$22,C1395=Scenario!$C$22),1,0)</f>
        <v>0</v>
      </c>
      <c r="X1395" s="9" t="n">
        <f aca="false">IF(ISNUMBER(I1395),1,0)</f>
        <v>0</v>
      </c>
      <c r="Y1395" s="9" t="n">
        <f aca="false">MOD(INT(E1395/86400)+3,7)</f>
        <v>3</v>
      </c>
      <c r="Z1395" s="9" t="n">
        <f aca="false">MOD(INT(E1395/3600),24)</f>
        <v>14</v>
      </c>
      <c r="AA1395" s="6" t="s">
        <v>3035</v>
      </c>
    </row>
    <row r="1396" customFormat="false" ht="15" hidden="false" customHeight="false" outlineLevel="0" collapsed="false">
      <c r="A1396" s="6" t="s">
        <v>3036</v>
      </c>
      <c r="B1396" s="6" t="s">
        <v>44</v>
      </c>
      <c r="C1396" s="6" t="s">
        <v>249</v>
      </c>
      <c r="D1396" s="6" t="s">
        <v>172</v>
      </c>
      <c r="E1396" s="6" t="n">
        <v>1786025610</v>
      </c>
      <c r="F1396" s="6" t="n">
        <v>1786026296</v>
      </c>
      <c r="G1396" s="6" t="n">
        <v>1786026201</v>
      </c>
      <c r="H1396" s="6" t="n">
        <v>1786028089</v>
      </c>
      <c r="J1396" s="6" t="n">
        <v>0</v>
      </c>
      <c r="K1396" s="6" t="n">
        <v>0</v>
      </c>
      <c r="L1396" s="9" t="n">
        <f aca="false">IF(AND(E1396&gt;=Scenario!$B$11,E1396&lt;Scenario!$B$12),1,0)</f>
        <v>1</v>
      </c>
      <c r="M1396" s="9" t="n">
        <f aca="false">IF(AND(L1396=1,ISNUMBER(F1396)),MAX(0,F1396-E1396)/60,"")</f>
        <v>11.4333333333333</v>
      </c>
      <c r="N1396" s="9" t="n">
        <f aca="false">IF(AND(L1396=1,ISNUMBER(G1396)),MAX(0,G1396-E1396)/60,"")</f>
        <v>9.85</v>
      </c>
      <c r="O1396" s="9" t="n">
        <f aca="false">IF(ISNUMBER(H1396),IF(AND(H1396&gt;=Scenario!$B$11,H1396&lt;Scenario!$B$12),1,0),0)</f>
        <v>1</v>
      </c>
      <c r="P1396" s="9" t="n">
        <f aca="false">IF(O1396=1,MAX(0,H1396-E1396)/60,"")</f>
        <v>41.3166666666667</v>
      </c>
      <c r="Q1396" s="9" t="n">
        <f aca="false">INDEX(Scenario!$B$18:$B$20,MATCH(B1396,Scenario!$A$18:$A$20,0))</f>
        <v>240</v>
      </c>
      <c r="R1396" s="9" t="n">
        <f aca="false">INDEX(Scenario!$C$18:$C$20,MATCH(B1396,Scenario!$A$18:$A$20,0))</f>
        <v>4320</v>
      </c>
      <c r="S1396" s="9" t="n">
        <f aca="false">IF(ISNUMBER(M1396),IF(M1396&lt;=Q1396,1,0),"")</f>
        <v>1</v>
      </c>
      <c r="T1396" s="9" t="n">
        <f aca="false">IF(ISNUMBER(P1396),IF(P1396&lt;=R1396,1,0),"")</f>
        <v>1</v>
      </c>
      <c r="U1396" s="9" t="n">
        <f aca="false">IF(E1396&gt;Scenario!$B$14,0,IF(OR(AND(ISNUMBER(H1396),H1396&lt;=Scenario!$B$14),AND(ISNUMBER(I1396),I1396&lt;=Scenario!$B$14)),0,1))</f>
        <v>0</v>
      </c>
      <c r="V1396" s="9" t="n">
        <f aca="false">IF(AND(U1396=1,(Scenario!$B$14-E1396)/60&gt;R1396),1,0)</f>
        <v>0</v>
      </c>
      <c r="W1396" s="9" t="n">
        <f aca="false">IF(OR(C1396=Scenario!$B$22,C1396=Scenario!$C$22),1,0)</f>
        <v>0</v>
      </c>
      <c r="X1396" s="9" t="n">
        <f aca="false">IF(ISNUMBER(I1396),1,0)</f>
        <v>0</v>
      </c>
      <c r="Y1396" s="9" t="n">
        <f aca="false">MOD(INT(E1396/86400)+3,7)</f>
        <v>3</v>
      </c>
      <c r="Z1396" s="9" t="n">
        <f aca="false">MOD(INT(E1396/3600),24)</f>
        <v>14</v>
      </c>
      <c r="AA1396" s="6" t="s">
        <v>3037</v>
      </c>
    </row>
    <row r="1397" customFormat="false" ht="15" hidden="false" customHeight="false" outlineLevel="0" collapsed="false">
      <c r="A1397" s="6" t="s">
        <v>3038</v>
      </c>
      <c r="B1397" s="6" t="s">
        <v>44</v>
      </c>
      <c r="C1397" s="6" t="s">
        <v>46</v>
      </c>
      <c r="D1397" s="6" t="s">
        <v>171</v>
      </c>
      <c r="E1397" s="6" t="n">
        <v>1786025762</v>
      </c>
      <c r="F1397" s="6" t="n">
        <v>1786026428</v>
      </c>
      <c r="G1397" s="6" t="n">
        <v>1786026286</v>
      </c>
      <c r="H1397" s="6" t="n">
        <v>1786029720</v>
      </c>
      <c r="J1397" s="6" t="n">
        <v>0</v>
      </c>
      <c r="K1397" s="6" t="n">
        <v>0</v>
      </c>
      <c r="L1397" s="9" t="n">
        <f aca="false">IF(AND(E1397&gt;=Scenario!$B$11,E1397&lt;Scenario!$B$12),1,0)</f>
        <v>1</v>
      </c>
      <c r="M1397" s="9" t="n">
        <f aca="false">IF(AND(L1397=1,ISNUMBER(F1397)),MAX(0,F1397-E1397)/60,"")</f>
        <v>11.1</v>
      </c>
      <c r="N1397" s="9" t="n">
        <f aca="false">IF(AND(L1397=1,ISNUMBER(G1397)),MAX(0,G1397-E1397)/60,"")</f>
        <v>8.73333333333333</v>
      </c>
      <c r="O1397" s="9" t="n">
        <f aca="false">IF(ISNUMBER(H1397),IF(AND(H1397&gt;=Scenario!$B$11,H1397&lt;Scenario!$B$12),1,0),0)</f>
        <v>1</v>
      </c>
      <c r="P1397" s="9" t="n">
        <f aca="false">IF(O1397=1,MAX(0,H1397-E1397)/60,"")</f>
        <v>65.9666666666667</v>
      </c>
      <c r="Q1397" s="9" t="n">
        <f aca="false">INDEX(Scenario!$B$18:$B$20,MATCH(B1397,Scenario!$A$18:$A$20,0))</f>
        <v>240</v>
      </c>
      <c r="R1397" s="9" t="n">
        <f aca="false">INDEX(Scenario!$C$18:$C$20,MATCH(B1397,Scenario!$A$18:$A$20,0))</f>
        <v>4320</v>
      </c>
      <c r="S1397" s="9" t="n">
        <f aca="false">IF(ISNUMBER(M1397),IF(M1397&lt;=Q1397,1,0),"")</f>
        <v>1</v>
      </c>
      <c r="T1397" s="9" t="n">
        <f aca="false">IF(ISNUMBER(P1397),IF(P1397&lt;=R1397,1,0),"")</f>
        <v>1</v>
      </c>
      <c r="U1397" s="9" t="n">
        <f aca="false">IF(E1397&gt;Scenario!$B$14,0,IF(OR(AND(ISNUMBER(H1397),H1397&lt;=Scenario!$B$14),AND(ISNUMBER(I1397),I1397&lt;=Scenario!$B$14)),0,1))</f>
        <v>0</v>
      </c>
      <c r="V1397" s="9" t="n">
        <f aca="false">IF(AND(U1397=1,(Scenario!$B$14-E1397)/60&gt;R1397),1,0)</f>
        <v>0</v>
      </c>
      <c r="W1397" s="9" t="n">
        <f aca="false">IF(OR(C1397=Scenario!$B$22,C1397=Scenario!$C$22),1,0)</f>
        <v>1</v>
      </c>
      <c r="X1397" s="9" t="n">
        <f aca="false">IF(ISNUMBER(I1397),1,0)</f>
        <v>0</v>
      </c>
      <c r="Y1397" s="9" t="n">
        <f aca="false">MOD(INT(E1397/86400)+3,7)</f>
        <v>3</v>
      </c>
      <c r="Z1397" s="9" t="n">
        <f aca="false">MOD(INT(E1397/3600),24)</f>
        <v>14</v>
      </c>
      <c r="AA1397" s="6" t="s">
        <v>3039</v>
      </c>
    </row>
    <row r="1398" customFormat="false" ht="15" hidden="false" customHeight="false" outlineLevel="0" collapsed="false">
      <c r="A1398" s="6" t="s">
        <v>3040</v>
      </c>
      <c r="B1398" s="6" t="s">
        <v>44</v>
      </c>
      <c r="C1398" s="6" t="s">
        <v>47</v>
      </c>
      <c r="D1398" s="6" t="s">
        <v>171</v>
      </c>
      <c r="E1398" s="6" t="n">
        <v>1786026201</v>
      </c>
      <c r="F1398" s="6" t="n">
        <v>1786028274</v>
      </c>
      <c r="G1398" s="6" t="n">
        <v>1786028116</v>
      </c>
      <c r="H1398" s="6" t="n">
        <v>1786038475</v>
      </c>
      <c r="J1398" s="6" t="n">
        <v>0</v>
      </c>
      <c r="K1398" s="6" t="n">
        <v>0</v>
      </c>
      <c r="L1398" s="9" t="n">
        <f aca="false">IF(AND(E1398&gt;=Scenario!$B$11,E1398&lt;Scenario!$B$12),1,0)</f>
        <v>1</v>
      </c>
      <c r="M1398" s="9" t="n">
        <f aca="false">IF(AND(L1398=1,ISNUMBER(F1398)),MAX(0,F1398-E1398)/60,"")</f>
        <v>34.55</v>
      </c>
      <c r="N1398" s="9" t="n">
        <f aca="false">IF(AND(L1398=1,ISNUMBER(G1398)),MAX(0,G1398-E1398)/60,"")</f>
        <v>31.9166666666667</v>
      </c>
      <c r="O1398" s="9" t="n">
        <f aca="false">IF(ISNUMBER(H1398),IF(AND(H1398&gt;=Scenario!$B$11,H1398&lt;Scenario!$B$12),1,0),0)</f>
        <v>1</v>
      </c>
      <c r="P1398" s="9" t="n">
        <f aca="false">IF(O1398=1,MAX(0,H1398-E1398)/60,"")</f>
        <v>204.566666666667</v>
      </c>
      <c r="Q1398" s="9" t="n">
        <f aca="false">INDEX(Scenario!$B$18:$B$20,MATCH(B1398,Scenario!$A$18:$A$20,0))</f>
        <v>240</v>
      </c>
      <c r="R1398" s="9" t="n">
        <f aca="false">INDEX(Scenario!$C$18:$C$20,MATCH(B1398,Scenario!$A$18:$A$20,0))</f>
        <v>4320</v>
      </c>
      <c r="S1398" s="9" t="n">
        <f aca="false">IF(ISNUMBER(M1398),IF(M1398&lt;=Q1398,1,0),"")</f>
        <v>1</v>
      </c>
      <c r="T1398" s="9" t="n">
        <f aca="false">IF(ISNUMBER(P1398),IF(P1398&lt;=R1398,1,0),"")</f>
        <v>1</v>
      </c>
      <c r="U1398" s="9" t="n">
        <f aca="false">IF(E1398&gt;Scenario!$B$14,0,IF(OR(AND(ISNUMBER(H1398),H1398&lt;=Scenario!$B$14),AND(ISNUMBER(I1398),I1398&lt;=Scenario!$B$14)),0,1))</f>
        <v>0</v>
      </c>
      <c r="V1398" s="9" t="n">
        <f aca="false">IF(AND(U1398=1,(Scenario!$B$14-E1398)/60&gt;R1398),1,0)</f>
        <v>0</v>
      </c>
      <c r="W1398" s="9" t="n">
        <f aca="false">IF(OR(C1398=Scenario!$B$22,C1398=Scenario!$C$22),1,0)</f>
        <v>1</v>
      </c>
      <c r="X1398" s="9" t="n">
        <f aca="false">IF(ISNUMBER(I1398),1,0)</f>
        <v>0</v>
      </c>
      <c r="Y1398" s="9" t="n">
        <f aca="false">MOD(INT(E1398/86400)+3,7)</f>
        <v>3</v>
      </c>
      <c r="Z1398" s="9" t="n">
        <f aca="false">MOD(INT(E1398/3600),24)</f>
        <v>14</v>
      </c>
      <c r="AA1398" s="6" t="s">
        <v>3041</v>
      </c>
    </row>
    <row r="1399" customFormat="false" ht="15" hidden="false" customHeight="false" outlineLevel="0" collapsed="false">
      <c r="A1399" s="6" t="s">
        <v>3042</v>
      </c>
      <c r="B1399" s="6" t="s">
        <v>43</v>
      </c>
      <c r="C1399" s="6" t="s">
        <v>288</v>
      </c>
      <c r="D1399" s="6" t="s">
        <v>172</v>
      </c>
      <c r="E1399" s="6" t="n">
        <v>1786029958</v>
      </c>
      <c r="F1399" s="6" t="n">
        <v>1786030151</v>
      </c>
      <c r="G1399" s="6" t="n">
        <v>1786029982</v>
      </c>
      <c r="H1399" s="6" t="n">
        <v>1786184413</v>
      </c>
      <c r="J1399" s="6" t="n">
        <v>1</v>
      </c>
      <c r="K1399" s="6" t="n">
        <v>0</v>
      </c>
      <c r="L1399" s="9" t="n">
        <f aca="false">IF(AND(E1399&gt;=Scenario!$B$11,E1399&lt;Scenario!$B$12),1,0)</f>
        <v>1</v>
      </c>
      <c r="M1399" s="9" t="n">
        <f aca="false">IF(AND(L1399=1,ISNUMBER(F1399)),MAX(0,F1399-E1399)/60,"")</f>
        <v>3.21666666666667</v>
      </c>
      <c r="N1399" s="9" t="n">
        <f aca="false">IF(AND(L1399=1,ISNUMBER(G1399)),MAX(0,G1399-E1399)/60,"")</f>
        <v>0.4</v>
      </c>
      <c r="O1399" s="9" t="n">
        <f aca="false">IF(ISNUMBER(H1399),IF(AND(H1399&gt;=Scenario!$B$11,H1399&lt;Scenario!$B$12),1,0),0)</f>
        <v>1</v>
      </c>
      <c r="P1399" s="9" t="n">
        <f aca="false">IF(O1399=1,MAX(0,H1399-E1399)/60,"")</f>
        <v>2574.25</v>
      </c>
      <c r="Q1399" s="9" t="n">
        <f aca="false">INDEX(Scenario!$B$18:$B$20,MATCH(B1399,Scenario!$A$18:$A$20,0))</f>
        <v>60</v>
      </c>
      <c r="R1399" s="9" t="n">
        <f aca="false">INDEX(Scenario!$C$18:$C$20,MATCH(B1399,Scenario!$A$18:$A$20,0))</f>
        <v>1440</v>
      </c>
      <c r="S1399" s="9" t="n">
        <f aca="false">IF(ISNUMBER(M1399),IF(M1399&lt;=Q1399,1,0),"")</f>
        <v>1</v>
      </c>
      <c r="T1399" s="9" t="n">
        <f aca="false">IF(ISNUMBER(P1399),IF(P1399&lt;=R1399,1,0),"")</f>
        <v>0</v>
      </c>
      <c r="U1399" s="9" t="n">
        <f aca="false">IF(E1399&gt;Scenario!$B$14,0,IF(OR(AND(ISNUMBER(H1399),H1399&lt;=Scenario!$B$14),AND(ISNUMBER(I1399),I1399&lt;=Scenario!$B$14)),0,1))</f>
        <v>0</v>
      </c>
      <c r="V1399" s="9" t="n">
        <f aca="false">IF(AND(U1399=1,(Scenario!$B$14-E1399)/60&gt;R1399),1,0)</f>
        <v>0</v>
      </c>
      <c r="W1399" s="9" t="n">
        <f aca="false">IF(OR(C1399=Scenario!$B$22,C1399=Scenario!$C$22),1,0)</f>
        <v>0</v>
      </c>
      <c r="X1399" s="9" t="n">
        <f aca="false">IF(ISNUMBER(I1399),1,0)</f>
        <v>0</v>
      </c>
      <c r="Y1399" s="9" t="n">
        <f aca="false">MOD(INT(E1399/86400)+3,7)</f>
        <v>3</v>
      </c>
      <c r="Z1399" s="9" t="n">
        <f aca="false">MOD(INT(E1399/3600),24)</f>
        <v>15</v>
      </c>
      <c r="AA1399" s="6" t="s">
        <v>3043</v>
      </c>
    </row>
    <row r="1400" customFormat="false" ht="15" hidden="false" customHeight="false" outlineLevel="0" collapsed="false">
      <c r="A1400" s="6" t="s">
        <v>3044</v>
      </c>
      <c r="B1400" s="6" t="s">
        <v>43</v>
      </c>
      <c r="C1400" s="6" t="s">
        <v>249</v>
      </c>
      <c r="D1400" s="6" t="s">
        <v>171</v>
      </c>
      <c r="E1400" s="6" t="n">
        <v>1786030917</v>
      </c>
      <c r="F1400" s="6" t="n">
        <v>1786031720</v>
      </c>
      <c r="G1400" s="6" t="n">
        <v>1786031653</v>
      </c>
      <c r="H1400" s="6" t="n">
        <v>1786082134</v>
      </c>
      <c r="J1400" s="6" t="n">
        <v>1</v>
      </c>
      <c r="K1400" s="6" t="n">
        <v>0</v>
      </c>
      <c r="L1400" s="9" t="n">
        <f aca="false">IF(AND(E1400&gt;=Scenario!$B$11,E1400&lt;Scenario!$B$12),1,0)</f>
        <v>1</v>
      </c>
      <c r="M1400" s="9" t="n">
        <f aca="false">IF(AND(L1400=1,ISNUMBER(F1400)),MAX(0,F1400-E1400)/60,"")</f>
        <v>13.3833333333333</v>
      </c>
      <c r="N1400" s="9" t="n">
        <f aca="false">IF(AND(L1400=1,ISNUMBER(G1400)),MAX(0,G1400-E1400)/60,"")</f>
        <v>12.2666666666667</v>
      </c>
      <c r="O1400" s="9" t="n">
        <f aca="false">IF(ISNUMBER(H1400),IF(AND(H1400&gt;=Scenario!$B$11,H1400&lt;Scenario!$B$12),1,0),0)</f>
        <v>1</v>
      </c>
      <c r="P1400" s="9" t="n">
        <f aca="false">IF(O1400=1,MAX(0,H1400-E1400)/60,"")</f>
        <v>853.616666666667</v>
      </c>
      <c r="Q1400" s="9" t="n">
        <f aca="false">INDEX(Scenario!$B$18:$B$20,MATCH(B1400,Scenario!$A$18:$A$20,0))</f>
        <v>60</v>
      </c>
      <c r="R1400" s="9" t="n">
        <f aca="false">INDEX(Scenario!$C$18:$C$20,MATCH(B1400,Scenario!$A$18:$A$20,0))</f>
        <v>1440</v>
      </c>
      <c r="S1400" s="9" t="n">
        <f aca="false">IF(ISNUMBER(M1400),IF(M1400&lt;=Q1400,1,0),"")</f>
        <v>1</v>
      </c>
      <c r="T1400" s="9" t="n">
        <f aca="false">IF(ISNUMBER(P1400),IF(P1400&lt;=R1400,1,0),"")</f>
        <v>1</v>
      </c>
      <c r="U1400" s="9" t="n">
        <f aca="false">IF(E1400&gt;Scenario!$B$14,0,IF(OR(AND(ISNUMBER(H1400),H1400&lt;=Scenario!$B$14),AND(ISNUMBER(I1400),I1400&lt;=Scenario!$B$14)),0,1))</f>
        <v>0</v>
      </c>
      <c r="V1400" s="9" t="n">
        <f aca="false">IF(AND(U1400=1,(Scenario!$B$14-E1400)/60&gt;R1400),1,0)</f>
        <v>0</v>
      </c>
      <c r="W1400" s="9" t="n">
        <f aca="false">IF(OR(C1400=Scenario!$B$22,C1400=Scenario!$C$22),1,0)</f>
        <v>0</v>
      </c>
      <c r="X1400" s="9" t="n">
        <f aca="false">IF(ISNUMBER(I1400),1,0)</f>
        <v>0</v>
      </c>
      <c r="Y1400" s="9" t="n">
        <f aca="false">MOD(INT(E1400/86400)+3,7)</f>
        <v>3</v>
      </c>
      <c r="Z1400" s="9" t="n">
        <f aca="false">MOD(INT(E1400/3600),24)</f>
        <v>15</v>
      </c>
      <c r="AA1400" s="6" t="s">
        <v>3045</v>
      </c>
    </row>
    <row r="1401" customFormat="false" ht="15" hidden="false" customHeight="false" outlineLevel="0" collapsed="false">
      <c r="A1401" s="6" t="s">
        <v>3046</v>
      </c>
      <c r="B1401" s="6" t="s">
        <v>44</v>
      </c>
      <c r="C1401" s="6" t="s">
        <v>46</v>
      </c>
      <c r="D1401" s="6" t="s">
        <v>171</v>
      </c>
      <c r="E1401" s="6" t="n">
        <v>1786031095</v>
      </c>
      <c r="F1401" s="6" t="n">
        <v>1786032225</v>
      </c>
      <c r="G1401" s="6" t="n">
        <v>1786032032</v>
      </c>
      <c r="H1401" s="6" t="n">
        <v>1786037121</v>
      </c>
      <c r="J1401" s="6" t="n">
        <v>0</v>
      </c>
      <c r="K1401" s="6" t="n">
        <v>0</v>
      </c>
      <c r="L1401" s="9" t="n">
        <f aca="false">IF(AND(E1401&gt;=Scenario!$B$11,E1401&lt;Scenario!$B$12),1,0)</f>
        <v>1</v>
      </c>
      <c r="M1401" s="9" t="n">
        <f aca="false">IF(AND(L1401=1,ISNUMBER(F1401)),MAX(0,F1401-E1401)/60,"")</f>
        <v>18.8333333333333</v>
      </c>
      <c r="N1401" s="9" t="n">
        <f aca="false">IF(AND(L1401=1,ISNUMBER(G1401)),MAX(0,G1401-E1401)/60,"")</f>
        <v>15.6166666666667</v>
      </c>
      <c r="O1401" s="9" t="n">
        <f aca="false">IF(ISNUMBER(H1401),IF(AND(H1401&gt;=Scenario!$B$11,H1401&lt;Scenario!$B$12),1,0),0)</f>
        <v>1</v>
      </c>
      <c r="P1401" s="9" t="n">
        <f aca="false">IF(O1401=1,MAX(0,H1401-E1401)/60,"")</f>
        <v>100.433333333333</v>
      </c>
      <c r="Q1401" s="9" t="n">
        <f aca="false">INDEX(Scenario!$B$18:$B$20,MATCH(B1401,Scenario!$A$18:$A$20,0))</f>
        <v>240</v>
      </c>
      <c r="R1401" s="9" t="n">
        <f aca="false">INDEX(Scenario!$C$18:$C$20,MATCH(B1401,Scenario!$A$18:$A$20,0))</f>
        <v>4320</v>
      </c>
      <c r="S1401" s="9" t="n">
        <f aca="false">IF(ISNUMBER(M1401),IF(M1401&lt;=Q1401,1,0),"")</f>
        <v>1</v>
      </c>
      <c r="T1401" s="9" t="n">
        <f aca="false">IF(ISNUMBER(P1401),IF(P1401&lt;=R1401,1,0),"")</f>
        <v>1</v>
      </c>
      <c r="U1401" s="9" t="n">
        <f aca="false">IF(E1401&gt;Scenario!$B$14,0,IF(OR(AND(ISNUMBER(H1401),H1401&lt;=Scenario!$B$14),AND(ISNUMBER(I1401),I1401&lt;=Scenario!$B$14)),0,1))</f>
        <v>0</v>
      </c>
      <c r="V1401" s="9" t="n">
        <f aca="false">IF(AND(U1401=1,(Scenario!$B$14-E1401)/60&gt;R1401),1,0)</f>
        <v>0</v>
      </c>
      <c r="W1401" s="9" t="n">
        <f aca="false">IF(OR(C1401=Scenario!$B$22,C1401=Scenario!$C$22),1,0)</f>
        <v>1</v>
      </c>
      <c r="X1401" s="9" t="n">
        <f aca="false">IF(ISNUMBER(I1401),1,0)</f>
        <v>0</v>
      </c>
      <c r="Y1401" s="9" t="n">
        <f aca="false">MOD(INT(E1401/86400)+3,7)</f>
        <v>3</v>
      </c>
      <c r="Z1401" s="9" t="n">
        <f aca="false">MOD(INT(E1401/3600),24)</f>
        <v>15</v>
      </c>
      <c r="AA1401" s="6" t="s">
        <v>3047</v>
      </c>
    </row>
    <row r="1402" customFormat="false" ht="15" hidden="false" customHeight="false" outlineLevel="0" collapsed="false">
      <c r="A1402" s="6" t="s">
        <v>3048</v>
      </c>
      <c r="B1402" s="6" t="s">
        <v>44</v>
      </c>
      <c r="C1402" s="6" t="s">
        <v>46</v>
      </c>
      <c r="D1402" s="6" t="s">
        <v>170</v>
      </c>
      <c r="E1402" s="6" t="n">
        <v>1786031877</v>
      </c>
      <c r="F1402" s="6" t="n">
        <v>1786032291</v>
      </c>
      <c r="G1402" s="6" t="n">
        <v>1786032058</v>
      </c>
      <c r="H1402" s="6" t="n">
        <v>1786085956</v>
      </c>
      <c r="J1402" s="6" t="n">
        <v>1</v>
      </c>
      <c r="K1402" s="6" t="n">
        <v>0</v>
      </c>
      <c r="L1402" s="9" t="n">
        <f aca="false">IF(AND(E1402&gt;=Scenario!$B$11,E1402&lt;Scenario!$B$12),1,0)</f>
        <v>1</v>
      </c>
      <c r="M1402" s="9" t="n">
        <f aca="false">IF(AND(L1402=1,ISNUMBER(F1402)),MAX(0,F1402-E1402)/60,"")</f>
        <v>6.9</v>
      </c>
      <c r="N1402" s="9" t="n">
        <f aca="false">IF(AND(L1402=1,ISNUMBER(G1402)),MAX(0,G1402-E1402)/60,"")</f>
        <v>3.01666666666667</v>
      </c>
      <c r="O1402" s="9" t="n">
        <f aca="false">IF(ISNUMBER(H1402),IF(AND(H1402&gt;=Scenario!$B$11,H1402&lt;Scenario!$B$12),1,0),0)</f>
        <v>1</v>
      </c>
      <c r="P1402" s="9" t="n">
        <f aca="false">IF(O1402=1,MAX(0,H1402-E1402)/60,"")</f>
        <v>901.316666666667</v>
      </c>
      <c r="Q1402" s="9" t="n">
        <f aca="false">INDEX(Scenario!$B$18:$B$20,MATCH(B1402,Scenario!$A$18:$A$20,0))</f>
        <v>240</v>
      </c>
      <c r="R1402" s="9" t="n">
        <f aca="false">INDEX(Scenario!$C$18:$C$20,MATCH(B1402,Scenario!$A$18:$A$20,0))</f>
        <v>4320</v>
      </c>
      <c r="S1402" s="9" t="n">
        <f aca="false">IF(ISNUMBER(M1402),IF(M1402&lt;=Q1402,1,0),"")</f>
        <v>1</v>
      </c>
      <c r="T1402" s="9" t="n">
        <f aca="false">IF(ISNUMBER(P1402),IF(P1402&lt;=R1402,1,0),"")</f>
        <v>1</v>
      </c>
      <c r="U1402" s="9" t="n">
        <f aca="false">IF(E1402&gt;Scenario!$B$14,0,IF(OR(AND(ISNUMBER(H1402),H1402&lt;=Scenario!$B$14),AND(ISNUMBER(I1402),I1402&lt;=Scenario!$B$14)),0,1))</f>
        <v>0</v>
      </c>
      <c r="V1402" s="9" t="n">
        <f aca="false">IF(AND(U1402=1,(Scenario!$B$14-E1402)/60&gt;R1402),1,0)</f>
        <v>0</v>
      </c>
      <c r="W1402" s="9" t="n">
        <f aca="false">IF(OR(C1402=Scenario!$B$22,C1402=Scenario!$C$22),1,0)</f>
        <v>1</v>
      </c>
      <c r="X1402" s="9" t="n">
        <f aca="false">IF(ISNUMBER(I1402),1,0)</f>
        <v>0</v>
      </c>
      <c r="Y1402" s="9" t="n">
        <f aca="false">MOD(INT(E1402/86400)+3,7)</f>
        <v>3</v>
      </c>
      <c r="Z1402" s="9" t="n">
        <f aca="false">MOD(INT(E1402/3600),24)</f>
        <v>15</v>
      </c>
      <c r="AA1402" s="6" t="s">
        <v>3049</v>
      </c>
    </row>
    <row r="1403" customFormat="false" ht="15" hidden="false" customHeight="false" outlineLevel="0" collapsed="false">
      <c r="A1403" s="6" t="s">
        <v>3050</v>
      </c>
      <c r="B1403" s="6" t="s">
        <v>44</v>
      </c>
      <c r="C1403" s="6" t="s">
        <v>249</v>
      </c>
      <c r="D1403" s="6" t="s">
        <v>170</v>
      </c>
      <c r="E1403" s="6" t="n">
        <v>1786032110</v>
      </c>
      <c r="F1403" s="6" t="n">
        <v>1786032338</v>
      </c>
      <c r="G1403" s="6" t="n">
        <v>1786032121</v>
      </c>
      <c r="H1403" s="6" t="n">
        <v>1786033642</v>
      </c>
      <c r="J1403" s="6" t="n">
        <v>0</v>
      </c>
      <c r="K1403" s="6" t="n">
        <v>0</v>
      </c>
      <c r="L1403" s="9" t="n">
        <f aca="false">IF(AND(E1403&gt;=Scenario!$B$11,E1403&lt;Scenario!$B$12),1,0)</f>
        <v>1</v>
      </c>
      <c r="M1403" s="9" t="n">
        <f aca="false">IF(AND(L1403=1,ISNUMBER(F1403)),MAX(0,F1403-E1403)/60,"")</f>
        <v>3.8</v>
      </c>
      <c r="N1403" s="9" t="n">
        <f aca="false">IF(AND(L1403=1,ISNUMBER(G1403)),MAX(0,G1403-E1403)/60,"")</f>
        <v>0.183333333333333</v>
      </c>
      <c r="O1403" s="9" t="n">
        <f aca="false">IF(ISNUMBER(H1403),IF(AND(H1403&gt;=Scenario!$B$11,H1403&lt;Scenario!$B$12),1,0),0)</f>
        <v>1</v>
      </c>
      <c r="P1403" s="9" t="n">
        <f aca="false">IF(O1403=1,MAX(0,H1403-E1403)/60,"")</f>
        <v>25.5333333333333</v>
      </c>
      <c r="Q1403" s="9" t="n">
        <f aca="false">INDEX(Scenario!$B$18:$B$20,MATCH(B1403,Scenario!$A$18:$A$20,0))</f>
        <v>240</v>
      </c>
      <c r="R1403" s="9" t="n">
        <f aca="false">INDEX(Scenario!$C$18:$C$20,MATCH(B1403,Scenario!$A$18:$A$20,0))</f>
        <v>4320</v>
      </c>
      <c r="S1403" s="9" t="n">
        <f aca="false">IF(ISNUMBER(M1403),IF(M1403&lt;=Q1403,1,0),"")</f>
        <v>1</v>
      </c>
      <c r="T1403" s="9" t="n">
        <f aca="false">IF(ISNUMBER(P1403),IF(P1403&lt;=R1403,1,0),"")</f>
        <v>1</v>
      </c>
      <c r="U1403" s="9" t="n">
        <f aca="false">IF(E1403&gt;Scenario!$B$14,0,IF(OR(AND(ISNUMBER(H1403),H1403&lt;=Scenario!$B$14),AND(ISNUMBER(I1403),I1403&lt;=Scenario!$B$14)),0,1))</f>
        <v>0</v>
      </c>
      <c r="V1403" s="9" t="n">
        <f aca="false">IF(AND(U1403=1,(Scenario!$B$14-E1403)/60&gt;R1403),1,0)</f>
        <v>0</v>
      </c>
      <c r="W1403" s="9" t="n">
        <f aca="false">IF(OR(C1403=Scenario!$B$22,C1403=Scenario!$C$22),1,0)</f>
        <v>0</v>
      </c>
      <c r="X1403" s="9" t="n">
        <f aca="false">IF(ISNUMBER(I1403),1,0)</f>
        <v>0</v>
      </c>
      <c r="Y1403" s="9" t="n">
        <f aca="false">MOD(INT(E1403/86400)+3,7)</f>
        <v>3</v>
      </c>
      <c r="Z1403" s="9" t="n">
        <f aca="false">MOD(INT(E1403/3600),24)</f>
        <v>16</v>
      </c>
      <c r="AA1403" s="6" t="s">
        <v>3051</v>
      </c>
    </row>
    <row r="1404" customFormat="false" ht="15" hidden="false" customHeight="false" outlineLevel="0" collapsed="false">
      <c r="A1404" s="6" t="s">
        <v>3052</v>
      </c>
      <c r="B1404" s="6" t="s">
        <v>44</v>
      </c>
      <c r="C1404" s="6" t="s">
        <v>46</v>
      </c>
      <c r="D1404" s="6" t="s">
        <v>172</v>
      </c>
      <c r="E1404" s="6" t="n">
        <v>1786032140</v>
      </c>
      <c r="F1404" s="6" t="n">
        <v>1786032320</v>
      </c>
      <c r="G1404" s="6" t="n">
        <v>1786032169</v>
      </c>
      <c r="H1404" s="6" t="n">
        <v>1786041482</v>
      </c>
      <c r="J1404" s="6" t="n">
        <v>0</v>
      </c>
      <c r="K1404" s="6" t="n">
        <v>0</v>
      </c>
      <c r="L1404" s="9" t="n">
        <f aca="false">IF(AND(E1404&gt;=Scenario!$B$11,E1404&lt;Scenario!$B$12),1,0)</f>
        <v>1</v>
      </c>
      <c r="M1404" s="9" t="n">
        <f aca="false">IF(AND(L1404=1,ISNUMBER(F1404)),MAX(0,F1404-E1404)/60,"")</f>
        <v>3</v>
      </c>
      <c r="N1404" s="9" t="n">
        <f aca="false">IF(AND(L1404=1,ISNUMBER(G1404)),MAX(0,G1404-E1404)/60,"")</f>
        <v>0.483333333333333</v>
      </c>
      <c r="O1404" s="9" t="n">
        <f aca="false">IF(ISNUMBER(H1404),IF(AND(H1404&gt;=Scenario!$B$11,H1404&lt;Scenario!$B$12),1,0),0)</f>
        <v>1</v>
      </c>
      <c r="P1404" s="9" t="n">
        <f aca="false">IF(O1404=1,MAX(0,H1404-E1404)/60,"")</f>
        <v>155.7</v>
      </c>
      <c r="Q1404" s="9" t="n">
        <f aca="false">INDEX(Scenario!$B$18:$B$20,MATCH(B1404,Scenario!$A$18:$A$20,0))</f>
        <v>240</v>
      </c>
      <c r="R1404" s="9" t="n">
        <f aca="false">INDEX(Scenario!$C$18:$C$20,MATCH(B1404,Scenario!$A$18:$A$20,0))</f>
        <v>4320</v>
      </c>
      <c r="S1404" s="9" t="n">
        <f aca="false">IF(ISNUMBER(M1404),IF(M1404&lt;=Q1404,1,0),"")</f>
        <v>1</v>
      </c>
      <c r="T1404" s="9" t="n">
        <f aca="false">IF(ISNUMBER(P1404),IF(P1404&lt;=R1404,1,0),"")</f>
        <v>1</v>
      </c>
      <c r="U1404" s="9" t="n">
        <f aca="false">IF(E1404&gt;Scenario!$B$14,0,IF(OR(AND(ISNUMBER(H1404),H1404&lt;=Scenario!$B$14),AND(ISNUMBER(I1404),I1404&lt;=Scenario!$B$14)),0,1))</f>
        <v>0</v>
      </c>
      <c r="V1404" s="9" t="n">
        <f aca="false">IF(AND(U1404=1,(Scenario!$B$14-E1404)/60&gt;R1404),1,0)</f>
        <v>0</v>
      </c>
      <c r="W1404" s="9" t="n">
        <f aca="false">IF(OR(C1404=Scenario!$B$22,C1404=Scenario!$C$22),1,0)</f>
        <v>1</v>
      </c>
      <c r="X1404" s="9" t="n">
        <f aca="false">IF(ISNUMBER(I1404),1,0)</f>
        <v>0</v>
      </c>
      <c r="Y1404" s="9" t="n">
        <f aca="false">MOD(INT(E1404/86400)+3,7)</f>
        <v>3</v>
      </c>
      <c r="Z1404" s="9" t="n">
        <f aca="false">MOD(INT(E1404/3600),24)</f>
        <v>16</v>
      </c>
      <c r="AA1404" s="6" t="s">
        <v>3053</v>
      </c>
    </row>
    <row r="1405" customFormat="false" ht="15" hidden="false" customHeight="false" outlineLevel="0" collapsed="false">
      <c r="A1405" s="6" t="s">
        <v>3054</v>
      </c>
      <c r="B1405" s="6" t="s">
        <v>43</v>
      </c>
      <c r="C1405" s="6" t="s">
        <v>46</v>
      </c>
      <c r="D1405" s="6" t="s">
        <v>170</v>
      </c>
      <c r="E1405" s="6" t="n">
        <v>1786033603</v>
      </c>
      <c r="F1405" s="6" t="n">
        <v>1786033797</v>
      </c>
      <c r="G1405" s="6" t="n">
        <v>1786033644</v>
      </c>
      <c r="H1405" s="6" t="n">
        <v>1786035512</v>
      </c>
      <c r="J1405" s="6" t="n">
        <v>0</v>
      </c>
      <c r="K1405" s="6" t="n">
        <v>0</v>
      </c>
      <c r="L1405" s="9" t="n">
        <f aca="false">IF(AND(E1405&gt;=Scenario!$B$11,E1405&lt;Scenario!$B$12),1,0)</f>
        <v>1</v>
      </c>
      <c r="M1405" s="9" t="n">
        <f aca="false">IF(AND(L1405=1,ISNUMBER(F1405)),MAX(0,F1405-E1405)/60,"")</f>
        <v>3.23333333333333</v>
      </c>
      <c r="N1405" s="9" t="n">
        <f aca="false">IF(AND(L1405=1,ISNUMBER(G1405)),MAX(0,G1405-E1405)/60,"")</f>
        <v>0.683333333333333</v>
      </c>
      <c r="O1405" s="9" t="n">
        <f aca="false">IF(ISNUMBER(H1405),IF(AND(H1405&gt;=Scenario!$B$11,H1405&lt;Scenario!$B$12),1,0),0)</f>
        <v>1</v>
      </c>
      <c r="P1405" s="9" t="n">
        <f aca="false">IF(O1405=1,MAX(0,H1405-E1405)/60,"")</f>
        <v>31.8166666666667</v>
      </c>
      <c r="Q1405" s="9" t="n">
        <f aca="false">INDEX(Scenario!$B$18:$B$20,MATCH(B1405,Scenario!$A$18:$A$20,0))</f>
        <v>60</v>
      </c>
      <c r="R1405" s="9" t="n">
        <f aca="false">INDEX(Scenario!$C$18:$C$20,MATCH(B1405,Scenario!$A$18:$A$20,0))</f>
        <v>1440</v>
      </c>
      <c r="S1405" s="9" t="n">
        <f aca="false">IF(ISNUMBER(M1405),IF(M1405&lt;=Q1405,1,0),"")</f>
        <v>1</v>
      </c>
      <c r="T1405" s="9" t="n">
        <f aca="false">IF(ISNUMBER(P1405),IF(P1405&lt;=R1405,1,0),"")</f>
        <v>1</v>
      </c>
      <c r="U1405" s="9" t="n">
        <f aca="false">IF(E1405&gt;Scenario!$B$14,0,IF(OR(AND(ISNUMBER(H1405),H1405&lt;=Scenario!$B$14),AND(ISNUMBER(I1405),I1405&lt;=Scenario!$B$14)),0,1))</f>
        <v>0</v>
      </c>
      <c r="V1405" s="9" t="n">
        <f aca="false">IF(AND(U1405=1,(Scenario!$B$14-E1405)/60&gt;R1405),1,0)</f>
        <v>0</v>
      </c>
      <c r="W1405" s="9" t="n">
        <f aca="false">IF(OR(C1405=Scenario!$B$22,C1405=Scenario!$C$22),1,0)</f>
        <v>1</v>
      </c>
      <c r="X1405" s="9" t="n">
        <f aca="false">IF(ISNUMBER(I1405),1,0)</f>
        <v>0</v>
      </c>
      <c r="Y1405" s="9" t="n">
        <f aca="false">MOD(INT(E1405/86400)+3,7)</f>
        <v>3</v>
      </c>
      <c r="Z1405" s="9" t="n">
        <f aca="false">MOD(INT(E1405/3600),24)</f>
        <v>16</v>
      </c>
      <c r="AA1405" s="6" t="s">
        <v>3055</v>
      </c>
    </row>
    <row r="1406" customFormat="false" ht="15" hidden="false" customHeight="false" outlineLevel="0" collapsed="false">
      <c r="A1406" s="6" t="s">
        <v>3056</v>
      </c>
      <c r="B1406" s="6" t="s">
        <v>44</v>
      </c>
      <c r="C1406" s="6" t="s">
        <v>249</v>
      </c>
      <c r="D1406" s="6" t="s">
        <v>171</v>
      </c>
      <c r="E1406" s="6" t="n">
        <v>1786034612</v>
      </c>
      <c r="F1406" s="6" t="n">
        <v>1786034829</v>
      </c>
      <c r="G1406" s="6" t="n">
        <v>1786034634</v>
      </c>
      <c r="H1406" s="6" t="n">
        <v>1786038330</v>
      </c>
      <c r="J1406" s="6" t="n">
        <v>0</v>
      </c>
      <c r="K1406" s="6" t="n">
        <v>0</v>
      </c>
      <c r="L1406" s="9" t="n">
        <f aca="false">IF(AND(E1406&gt;=Scenario!$B$11,E1406&lt;Scenario!$B$12),1,0)</f>
        <v>1</v>
      </c>
      <c r="M1406" s="9" t="n">
        <f aca="false">IF(AND(L1406=1,ISNUMBER(F1406)),MAX(0,F1406-E1406)/60,"")</f>
        <v>3.61666666666667</v>
      </c>
      <c r="N1406" s="9" t="n">
        <f aca="false">IF(AND(L1406=1,ISNUMBER(G1406)),MAX(0,G1406-E1406)/60,"")</f>
        <v>0.366666666666667</v>
      </c>
      <c r="O1406" s="9" t="n">
        <f aca="false">IF(ISNUMBER(H1406),IF(AND(H1406&gt;=Scenario!$B$11,H1406&lt;Scenario!$B$12),1,0),0)</f>
        <v>1</v>
      </c>
      <c r="P1406" s="9" t="n">
        <f aca="false">IF(O1406=1,MAX(0,H1406-E1406)/60,"")</f>
        <v>61.9666666666667</v>
      </c>
      <c r="Q1406" s="9" t="n">
        <f aca="false">INDEX(Scenario!$B$18:$B$20,MATCH(B1406,Scenario!$A$18:$A$20,0))</f>
        <v>240</v>
      </c>
      <c r="R1406" s="9" t="n">
        <f aca="false">INDEX(Scenario!$C$18:$C$20,MATCH(B1406,Scenario!$A$18:$A$20,0))</f>
        <v>4320</v>
      </c>
      <c r="S1406" s="9" t="n">
        <f aca="false">IF(ISNUMBER(M1406),IF(M1406&lt;=Q1406,1,0),"")</f>
        <v>1</v>
      </c>
      <c r="T1406" s="9" t="n">
        <f aca="false">IF(ISNUMBER(P1406),IF(P1406&lt;=R1406,1,0),"")</f>
        <v>1</v>
      </c>
      <c r="U1406" s="9" t="n">
        <f aca="false">IF(E1406&gt;Scenario!$B$14,0,IF(OR(AND(ISNUMBER(H1406),H1406&lt;=Scenario!$B$14),AND(ISNUMBER(I1406),I1406&lt;=Scenario!$B$14)),0,1))</f>
        <v>0</v>
      </c>
      <c r="V1406" s="9" t="n">
        <f aca="false">IF(AND(U1406=1,(Scenario!$B$14-E1406)/60&gt;R1406),1,0)</f>
        <v>0</v>
      </c>
      <c r="W1406" s="9" t="n">
        <f aca="false">IF(OR(C1406=Scenario!$B$22,C1406=Scenario!$C$22),1,0)</f>
        <v>0</v>
      </c>
      <c r="X1406" s="9" t="n">
        <f aca="false">IF(ISNUMBER(I1406),1,0)</f>
        <v>0</v>
      </c>
      <c r="Y1406" s="9" t="n">
        <f aca="false">MOD(INT(E1406/86400)+3,7)</f>
        <v>3</v>
      </c>
      <c r="Z1406" s="9" t="n">
        <f aca="false">MOD(INT(E1406/3600),24)</f>
        <v>16</v>
      </c>
      <c r="AA1406" s="6" t="s">
        <v>3057</v>
      </c>
    </row>
    <row r="1407" customFormat="false" ht="15" hidden="false" customHeight="false" outlineLevel="0" collapsed="false">
      <c r="A1407" s="6" t="s">
        <v>3058</v>
      </c>
      <c r="B1407" s="6" t="s">
        <v>43</v>
      </c>
      <c r="C1407" s="6" t="s">
        <v>249</v>
      </c>
      <c r="D1407" s="6" t="s">
        <v>171</v>
      </c>
      <c r="E1407" s="6" t="n">
        <v>1786034930</v>
      </c>
      <c r="F1407" s="6" t="n">
        <v>1786038406</v>
      </c>
      <c r="G1407" s="6" t="n">
        <v>1786038346</v>
      </c>
      <c r="H1407" s="6" t="n">
        <v>1786041567</v>
      </c>
      <c r="J1407" s="6" t="n">
        <v>0</v>
      </c>
      <c r="K1407" s="6" t="n">
        <v>0</v>
      </c>
      <c r="L1407" s="9" t="n">
        <f aca="false">IF(AND(E1407&gt;=Scenario!$B$11,E1407&lt;Scenario!$B$12),1,0)</f>
        <v>1</v>
      </c>
      <c r="M1407" s="9" t="n">
        <f aca="false">IF(AND(L1407=1,ISNUMBER(F1407)),MAX(0,F1407-E1407)/60,"")</f>
        <v>57.9333333333333</v>
      </c>
      <c r="N1407" s="9" t="n">
        <f aca="false">IF(AND(L1407=1,ISNUMBER(G1407)),MAX(0,G1407-E1407)/60,"")</f>
        <v>56.9333333333333</v>
      </c>
      <c r="O1407" s="9" t="n">
        <f aca="false">IF(ISNUMBER(H1407),IF(AND(H1407&gt;=Scenario!$B$11,H1407&lt;Scenario!$B$12),1,0),0)</f>
        <v>1</v>
      </c>
      <c r="P1407" s="9" t="n">
        <f aca="false">IF(O1407=1,MAX(0,H1407-E1407)/60,"")</f>
        <v>110.616666666667</v>
      </c>
      <c r="Q1407" s="9" t="n">
        <f aca="false">INDEX(Scenario!$B$18:$B$20,MATCH(B1407,Scenario!$A$18:$A$20,0))</f>
        <v>60</v>
      </c>
      <c r="R1407" s="9" t="n">
        <f aca="false">INDEX(Scenario!$C$18:$C$20,MATCH(B1407,Scenario!$A$18:$A$20,0))</f>
        <v>1440</v>
      </c>
      <c r="S1407" s="9" t="n">
        <f aca="false">IF(ISNUMBER(M1407),IF(M1407&lt;=Q1407,1,0),"")</f>
        <v>1</v>
      </c>
      <c r="T1407" s="9" t="n">
        <f aca="false">IF(ISNUMBER(P1407),IF(P1407&lt;=R1407,1,0),"")</f>
        <v>1</v>
      </c>
      <c r="U1407" s="9" t="n">
        <f aca="false">IF(E1407&gt;Scenario!$B$14,0,IF(OR(AND(ISNUMBER(H1407),H1407&lt;=Scenario!$B$14),AND(ISNUMBER(I1407),I1407&lt;=Scenario!$B$14)),0,1))</f>
        <v>0</v>
      </c>
      <c r="V1407" s="9" t="n">
        <f aca="false">IF(AND(U1407=1,(Scenario!$B$14-E1407)/60&gt;R1407),1,0)</f>
        <v>0</v>
      </c>
      <c r="W1407" s="9" t="n">
        <f aca="false">IF(OR(C1407=Scenario!$B$22,C1407=Scenario!$C$22),1,0)</f>
        <v>0</v>
      </c>
      <c r="X1407" s="9" t="n">
        <f aca="false">IF(ISNUMBER(I1407),1,0)</f>
        <v>0</v>
      </c>
      <c r="Y1407" s="9" t="n">
        <f aca="false">MOD(INT(E1407/86400)+3,7)</f>
        <v>3</v>
      </c>
      <c r="Z1407" s="9" t="n">
        <f aca="false">MOD(INT(E1407/3600),24)</f>
        <v>16</v>
      </c>
      <c r="AA1407" s="6" t="s">
        <v>3059</v>
      </c>
    </row>
    <row r="1408" customFormat="false" ht="15" hidden="false" customHeight="false" outlineLevel="0" collapsed="false">
      <c r="A1408" s="6" t="s">
        <v>3060</v>
      </c>
      <c r="B1408" s="6" t="s">
        <v>44</v>
      </c>
      <c r="C1408" s="6" t="s">
        <v>288</v>
      </c>
      <c r="D1408" s="6" t="s">
        <v>171</v>
      </c>
      <c r="E1408" s="6" t="n">
        <v>1786035207</v>
      </c>
      <c r="F1408" s="6" t="n">
        <v>1786040428</v>
      </c>
      <c r="G1408" s="6" t="n">
        <v>1786040315</v>
      </c>
      <c r="H1408" s="6" t="n">
        <v>1786042247</v>
      </c>
      <c r="J1408" s="6" t="n">
        <v>0</v>
      </c>
      <c r="K1408" s="6" t="n">
        <v>0</v>
      </c>
      <c r="L1408" s="9" t="n">
        <f aca="false">IF(AND(E1408&gt;=Scenario!$B$11,E1408&lt;Scenario!$B$12),1,0)</f>
        <v>1</v>
      </c>
      <c r="M1408" s="9" t="n">
        <f aca="false">IF(AND(L1408=1,ISNUMBER(F1408)),MAX(0,F1408-E1408)/60,"")</f>
        <v>87.0166666666667</v>
      </c>
      <c r="N1408" s="9" t="n">
        <f aca="false">IF(AND(L1408=1,ISNUMBER(G1408)),MAX(0,G1408-E1408)/60,"")</f>
        <v>85.1333333333333</v>
      </c>
      <c r="O1408" s="9" t="n">
        <f aca="false">IF(ISNUMBER(H1408),IF(AND(H1408&gt;=Scenario!$B$11,H1408&lt;Scenario!$B$12),1,0),0)</f>
        <v>1</v>
      </c>
      <c r="P1408" s="9" t="n">
        <f aca="false">IF(O1408=1,MAX(0,H1408-E1408)/60,"")</f>
        <v>117.333333333333</v>
      </c>
      <c r="Q1408" s="9" t="n">
        <f aca="false">INDEX(Scenario!$B$18:$B$20,MATCH(B1408,Scenario!$A$18:$A$20,0))</f>
        <v>240</v>
      </c>
      <c r="R1408" s="9" t="n">
        <f aca="false">INDEX(Scenario!$C$18:$C$20,MATCH(B1408,Scenario!$A$18:$A$20,0))</f>
        <v>4320</v>
      </c>
      <c r="S1408" s="9" t="n">
        <f aca="false">IF(ISNUMBER(M1408),IF(M1408&lt;=Q1408,1,0),"")</f>
        <v>1</v>
      </c>
      <c r="T1408" s="9" t="n">
        <f aca="false">IF(ISNUMBER(P1408),IF(P1408&lt;=R1408,1,0),"")</f>
        <v>1</v>
      </c>
      <c r="U1408" s="9" t="n">
        <f aca="false">IF(E1408&gt;Scenario!$B$14,0,IF(OR(AND(ISNUMBER(H1408),H1408&lt;=Scenario!$B$14),AND(ISNUMBER(I1408),I1408&lt;=Scenario!$B$14)),0,1))</f>
        <v>0</v>
      </c>
      <c r="V1408" s="9" t="n">
        <f aca="false">IF(AND(U1408=1,(Scenario!$B$14-E1408)/60&gt;R1408),1,0)</f>
        <v>0</v>
      </c>
      <c r="W1408" s="9" t="n">
        <f aca="false">IF(OR(C1408=Scenario!$B$22,C1408=Scenario!$C$22),1,0)</f>
        <v>0</v>
      </c>
      <c r="X1408" s="9" t="n">
        <f aca="false">IF(ISNUMBER(I1408),1,0)</f>
        <v>0</v>
      </c>
      <c r="Y1408" s="9" t="n">
        <f aca="false">MOD(INT(E1408/86400)+3,7)</f>
        <v>3</v>
      </c>
      <c r="Z1408" s="9" t="n">
        <f aca="false">MOD(INT(E1408/3600),24)</f>
        <v>16</v>
      </c>
      <c r="AA1408" s="6" t="s">
        <v>3061</v>
      </c>
    </row>
    <row r="1409" customFormat="false" ht="15" hidden="false" customHeight="false" outlineLevel="0" collapsed="false">
      <c r="A1409" s="6" t="s">
        <v>3062</v>
      </c>
      <c r="B1409" s="6" t="s">
        <v>44</v>
      </c>
      <c r="C1409" s="6" t="s">
        <v>46</v>
      </c>
      <c r="D1409" s="6" t="s">
        <v>170</v>
      </c>
      <c r="E1409" s="6" t="n">
        <v>1786035293</v>
      </c>
      <c r="F1409" s="6" t="n">
        <v>1786035475</v>
      </c>
      <c r="G1409" s="6" t="n">
        <v>1786035324</v>
      </c>
      <c r="H1409" s="6" t="n">
        <v>1786037473</v>
      </c>
      <c r="J1409" s="6" t="n">
        <v>0</v>
      </c>
      <c r="K1409" s="6" t="n">
        <v>0</v>
      </c>
      <c r="L1409" s="9" t="n">
        <f aca="false">IF(AND(E1409&gt;=Scenario!$B$11,E1409&lt;Scenario!$B$12),1,0)</f>
        <v>1</v>
      </c>
      <c r="M1409" s="9" t="n">
        <f aca="false">IF(AND(L1409=1,ISNUMBER(F1409)),MAX(0,F1409-E1409)/60,"")</f>
        <v>3.03333333333333</v>
      </c>
      <c r="N1409" s="9" t="n">
        <f aca="false">IF(AND(L1409=1,ISNUMBER(G1409)),MAX(0,G1409-E1409)/60,"")</f>
        <v>0.516666666666667</v>
      </c>
      <c r="O1409" s="9" t="n">
        <f aca="false">IF(ISNUMBER(H1409),IF(AND(H1409&gt;=Scenario!$B$11,H1409&lt;Scenario!$B$12),1,0),0)</f>
        <v>1</v>
      </c>
      <c r="P1409" s="9" t="n">
        <f aca="false">IF(O1409=1,MAX(0,H1409-E1409)/60,"")</f>
        <v>36.3333333333333</v>
      </c>
      <c r="Q1409" s="9" t="n">
        <f aca="false">INDEX(Scenario!$B$18:$B$20,MATCH(B1409,Scenario!$A$18:$A$20,0))</f>
        <v>240</v>
      </c>
      <c r="R1409" s="9" t="n">
        <f aca="false">INDEX(Scenario!$C$18:$C$20,MATCH(B1409,Scenario!$A$18:$A$20,0))</f>
        <v>4320</v>
      </c>
      <c r="S1409" s="9" t="n">
        <f aca="false">IF(ISNUMBER(M1409),IF(M1409&lt;=Q1409,1,0),"")</f>
        <v>1</v>
      </c>
      <c r="T1409" s="9" t="n">
        <f aca="false">IF(ISNUMBER(P1409),IF(P1409&lt;=R1409,1,0),"")</f>
        <v>1</v>
      </c>
      <c r="U1409" s="9" t="n">
        <f aca="false">IF(E1409&gt;Scenario!$B$14,0,IF(OR(AND(ISNUMBER(H1409),H1409&lt;=Scenario!$B$14),AND(ISNUMBER(I1409),I1409&lt;=Scenario!$B$14)),0,1))</f>
        <v>0</v>
      </c>
      <c r="V1409" s="9" t="n">
        <f aca="false">IF(AND(U1409=1,(Scenario!$B$14-E1409)/60&gt;R1409),1,0)</f>
        <v>0</v>
      </c>
      <c r="W1409" s="9" t="n">
        <f aca="false">IF(OR(C1409=Scenario!$B$22,C1409=Scenario!$C$22),1,0)</f>
        <v>1</v>
      </c>
      <c r="X1409" s="9" t="n">
        <f aca="false">IF(ISNUMBER(I1409),1,0)</f>
        <v>0</v>
      </c>
      <c r="Y1409" s="9" t="n">
        <f aca="false">MOD(INT(E1409/86400)+3,7)</f>
        <v>3</v>
      </c>
      <c r="Z1409" s="9" t="n">
        <f aca="false">MOD(INT(E1409/3600),24)</f>
        <v>16</v>
      </c>
      <c r="AA1409" s="6" t="s">
        <v>3063</v>
      </c>
    </row>
    <row r="1410" customFormat="false" ht="15" hidden="false" customHeight="false" outlineLevel="0" collapsed="false">
      <c r="A1410" s="6" t="s">
        <v>3064</v>
      </c>
      <c r="B1410" s="6" t="s">
        <v>43</v>
      </c>
      <c r="C1410" s="6" t="s">
        <v>47</v>
      </c>
      <c r="D1410" s="6" t="s">
        <v>172</v>
      </c>
      <c r="E1410" s="6" t="n">
        <v>1786035574</v>
      </c>
      <c r="F1410" s="6" t="n">
        <v>1786036207</v>
      </c>
      <c r="G1410" s="6" t="n">
        <v>1786036061</v>
      </c>
      <c r="H1410" s="6" t="n">
        <v>1786039962</v>
      </c>
      <c r="J1410" s="6" t="n">
        <v>0</v>
      </c>
      <c r="K1410" s="6" t="n">
        <v>0</v>
      </c>
      <c r="L1410" s="9" t="n">
        <f aca="false">IF(AND(E1410&gt;=Scenario!$B$11,E1410&lt;Scenario!$B$12),1,0)</f>
        <v>1</v>
      </c>
      <c r="M1410" s="9" t="n">
        <f aca="false">IF(AND(L1410=1,ISNUMBER(F1410)),MAX(0,F1410-E1410)/60,"")</f>
        <v>10.55</v>
      </c>
      <c r="N1410" s="9" t="n">
        <f aca="false">IF(AND(L1410=1,ISNUMBER(G1410)),MAX(0,G1410-E1410)/60,"")</f>
        <v>8.11666666666667</v>
      </c>
      <c r="O1410" s="9" t="n">
        <f aca="false">IF(ISNUMBER(H1410),IF(AND(H1410&gt;=Scenario!$B$11,H1410&lt;Scenario!$B$12),1,0),0)</f>
        <v>1</v>
      </c>
      <c r="P1410" s="9" t="n">
        <f aca="false">IF(O1410=1,MAX(0,H1410-E1410)/60,"")</f>
        <v>73.1333333333333</v>
      </c>
      <c r="Q1410" s="9" t="n">
        <f aca="false">INDEX(Scenario!$B$18:$B$20,MATCH(B1410,Scenario!$A$18:$A$20,0))</f>
        <v>60</v>
      </c>
      <c r="R1410" s="9" t="n">
        <f aca="false">INDEX(Scenario!$C$18:$C$20,MATCH(B1410,Scenario!$A$18:$A$20,0))</f>
        <v>1440</v>
      </c>
      <c r="S1410" s="9" t="n">
        <f aca="false">IF(ISNUMBER(M1410),IF(M1410&lt;=Q1410,1,0),"")</f>
        <v>1</v>
      </c>
      <c r="T1410" s="9" t="n">
        <f aca="false">IF(ISNUMBER(P1410),IF(P1410&lt;=R1410,1,0),"")</f>
        <v>1</v>
      </c>
      <c r="U1410" s="9" t="n">
        <f aca="false">IF(E1410&gt;Scenario!$B$14,0,IF(OR(AND(ISNUMBER(H1410),H1410&lt;=Scenario!$B$14),AND(ISNUMBER(I1410),I1410&lt;=Scenario!$B$14)),0,1))</f>
        <v>0</v>
      </c>
      <c r="V1410" s="9" t="n">
        <f aca="false">IF(AND(U1410=1,(Scenario!$B$14-E1410)/60&gt;R1410),1,0)</f>
        <v>0</v>
      </c>
      <c r="W1410" s="9" t="n">
        <f aca="false">IF(OR(C1410=Scenario!$B$22,C1410=Scenario!$C$22),1,0)</f>
        <v>1</v>
      </c>
      <c r="X1410" s="9" t="n">
        <f aca="false">IF(ISNUMBER(I1410),1,0)</f>
        <v>0</v>
      </c>
      <c r="Y1410" s="9" t="n">
        <f aca="false">MOD(INT(E1410/86400)+3,7)</f>
        <v>3</v>
      </c>
      <c r="Z1410" s="9" t="n">
        <f aca="false">MOD(INT(E1410/3600),24)</f>
        <v>16</v>
      </c>
      <c r="AA1410" s="6" t="s">
        <v>3065</v>
      </c>
    </row>
    <row r="1411" customFormat="false" ht="15" hidden="false" customHeight="false" outlineLevel="0" collapsed="false">
      <c r="A1411" s="6" t="s">
        <v>3066</v>
      </c>
      <c r="B1411" s="6" t="s">
        <v>43</v>
      </c>
      <c r="C1411" s="6" t="s">
        <v>47</v>
      </c>
      <c r="D1411" s="6" t="s">
        <v>172</v>
      </c>
      <c r="E1411" s="6" t="n">
        <v>1786036396</v>
      </c>
      <c r="F1411" s="6" t="n">
        <v>1786037673</v>
      </c>
      <c r="G1411" s="6" t="n">
        <v>1786037529</v>
      </c>
      <c r="H1411" s="6" t="n">
        <v>1786040419</v>
      </c>
      <c r="J1411" s="6" t="n">
        <v>0</v>
      </c>
      <c r="K1411" s="6" t="n">
        <v>0</v>
      </c>
      <c r="L1411" s="9" t="n">
        <f aca="false">IF(AND(E1411&gt;=Scenario!$B$11,E1411&lt;Scenario!$B$12),1,0)</f>
        <v>1</v>
      </c>
      <c r="M1411" s="9" t="n">
        <f aca="false">IF(AND(L1411=1,ISNUMBER(F1411)),MAX(0,F1411-E1411)/60,"")</f>
        <v>21.2833333333333</v>
      </c>
      <c r="N1411" s="9" t="n">
        <f aca="false">IF(AND(L1411=1,ISNUMBER(G1411)),MAX(0,G1411-E1411)/60,"")</f>
        <v>18.8833333333333</v>
      </c>
      <c r="O1411" s="9" t="n">
        <f aca="false">IF(ISNUMBER(H1411),IF(AND(H1411&gt;=Scenario!$B$11,H1411&lt;Scenario!$B$12),1,0),0)</f>
        <v>1</v>
      </c>
      <c r="P1411" s="9" t="n">
        <f aca="false">IF(O1411=1,MAX(0,H1411-E1411)/60,"")</f>
        <v>67.05</v>
      </c>
      <c r="Q1411" s="9" t="n">
        <f aca="false">INDEX(Scenario!$B$18:$B$20,MATCH(B1411,Scenario!$A$18:$A$20,0))</f>
        <v>60</v>
      </c>
      <c r="R1411" s="9" t="n">
        <f aca="false">INDEX(Scenario!$C$18:$C$20,MATCH(B1411,Scenario!$A$18:$A$20,0))</f>
        <v>1440</v>
      </c>
      <c r="S1411" s="9" t="n">
        <f aca="false">IF(ISNUMBER(M1411),IF(M1411&lt;=Q1411,1,0),"")</f>
        <v>1</v>
      </c>
      <c r="T1411" s="9" t="n">
        <f aca="false">IF(ISNUMBER(P1411),IF(P1411&lt;=R1411,1,0),"")</f>
        <v>1</v>
      </c>
      <c r="U1411" s="9" t="n">
        <f aca="false">IF(E1411&gt;Scenario!$B$14,0,IF(OR(AND(ISNUMBER(H1411),H1411&lt;=Scenario!$B$14),AND(ISNUMBER(I1411),I1411&lt;=Scenario!$B$14)),0,1))</f>
        <v>0</v>
      </c>
      <c r="V1411" s="9" t="n">
        <f aca="false">IF(AND(U1411=1,(Scenario!$B$14-E1411)/60&gt;R1411),1,0)</f>
        <v>0</v>
      </c>
      <c r="W1411" s="9" t="n">
        <f aca="false">IF(OR(C1411=Scenario!$B$22,C1411=Scenario!$C$22),1,0)</f>
        <v>1</v>
      </c>
      <c r="X1411" s="9" t="n">
        <f aca="false">IF(ISNUMBER(I1411),1,0)</f>
        <v>0</v>
      </c>
      <c r="Y1411" s="9" t="n">
        <f aca="false">MOD(INT(E1411/86400)+3,7)</f>
        <v>3</v>
      </c>
      <c r="Z1411" s="9" t="n">
        <f aca="false">MOD(INT(E1411/3600),24)</f>
        <v>17</v>
      </c>
      <c r="AA1411" s="6" t="s">
        <v>3067</v>
      </c>
    </row>
    <row r="1412" customFormat="false" ht="15" hidden="false" customHeight="false" outlineLevel="0" collapsed="false">
      <c r="A1412" s="6" t="s">
        <v>3068</v>
      </c>
      <c r="B1412" s="6" t="s">
        <v>43</v>
      </c>
      <c r="C1412" s="6" t="s">
        <v>249</v>
      </c>
      <c r="D1412" s="6" t="s">
        <v>171</v>
      </c>
      <c r="E1412" s="6" t="n">
        <v>1786036928</v>
      </c>
      <c r="F1412" s="6" t="n">
        <v>1786039265</v>
      </c>
      <c r="G1412" s="6" t="n">
        <v>1786039034</v>
      </c>
      <c r="H1412" s="6" t="n">
        <v>1786043840</v>
      </c>
      <c r="J1412" s="6" t="n">
        <v>0</v>
      </c>
      <c r="K1412" s="6" t="n">
        <v>0</v>
      </c>
      <c r="L1412" s="9" t="n">
        <f aca="false">IF(AND(E1412&gt;=Scenario!$B$11,E1412&lt;Scenario!$B$12),1,0)</f>
        <v>1</v>
      </c>
      <c r="M1412" s="9" t="n">
        <f aca="false">IF(AND(L1412=1,ISNUMBER(F1412)),MAX(0,F1412-E1412)/60,"")</f>
        <v>38.95</v>
      </c>
      <c r="N1412" s="9" t="n">
        <f aca="false">IF(AND(L1412=1,ISNUMBER(G1412)),MAX(0,G1412-E1412)/60,"")</f>
        <v>35.1</v>
      </c>
      <c r="O1412" s="9" t="n">
        <f aca="false">IF(ISNUMBER(H1412),IF(AND(H1412&gt;=Scenario!$B$11,H1412&lt;Scenario!$B$12),1,0),0)</f>
        <v>1</v>
      </c>
      <c r="P1412" s="9" t="n">
        <f aca="false">IF(O1412=1,MAX(0,H1412-E1412)/60,"")</f>
        <v>115.2</v>
      </c>
      <c r="Q1412" s="9" t="n">
        <f aca="false">INDEX(Scenario!$B$18:$B$20,MATCH(B1412,Scenario!$A$18:$A$20,0))</f>
        <v>60</v>
      </c>
      <c r="R1412" s="9" t="n">
        <f aca="false">INDEX(Scenario!$C$18:$C$20,MATCH(B1412,Scenario!$A$18:$A$20,0))</f>
        <v>1440</v>
      </c>
      <c r="S1412" s="9" t="n">
        <f aca="false">IF(ISNUMBER(M1412),IF(M1412&lt;=Q1412,1,0),"")</f>
        <v>1</v>
      </c>
      <c r="T1412" s="9" t="n">
        <f aca="false">IF(ISNUMBER(P1412),IF(P1412&lt;=R1412,1,0),"")</f>
        <v>1</v>
      </c>
      <c r="U1412" s="9" t="n">
        <f aca="false">IF(E1412&gt;Scenario!$B$14,0,IF(OR(AND(ISNUMBER(H1412),H1412&lt;=Scenario!$B$14),AND(ISNUMBER(I1412),I1412&lt;=Scenario!$B$14)),0,1))</f>
        <v>0</v>
      </c>
      <c r="V1412" s="9" t="n">
        <f aca="false">IF(AND(U1412=1,(Scenario!$B$14-E1412)/60&gt;R1412),1,0)</f>
        <v>0</v>
      </c>
      <c r="W1412" s="9" t="n">
        <f aca="false">IF(OR(C1412=Scenario!$B$22,C1412=Scenario!$C$22),1,0)</f>
        <v>0</v>
      </c>
      <c r="X1412" s="9" t="n">
        <f aca="false">IF(ISNUMBER(I1412),1,0)</f>
        <v>0</v>
      </c>
      <c r="Y1412" s="9" t="n">
        <f aca="false">MOD(INT(E1412/86400)+3,7)</f>
        <v>3</v>
      </c>
      <c r="Z1412" s="9" t="n">
        <f aca="false">MOD(INT(E1412/3600),24)</f>
        <v>17</v>
      </c>
      <c r="AA1412" s="6" t="s">
        <v>3069</v>
      </c>
    </row>
    <row r="1413" customFormat="false" ht="15" hidden="false" customHeight="false" outlineLevel="0" collapsed="false">
      <c r="A1413" s="6" t="s">
        <v>3070</v>
      </c>
      <c r="B1413" s="6" t="s">
        <v>44</v>
      </c>
      <c r="C1413" s="6" t="s">
        <v>249</v>
      </c>
      <c r="D1413" s="6" t="s">
        <v>171</v>
      </c>
      <c r="E1413" s="6" t="n">
        <v>1786037269</v>
      </c>
      <c r="F1413" s="6" t="n">
        <v>1786037528</v>
      </c>
      <c r="G1413" s="6" t="n">
        <v>1786037295</v>
      </c>
      <c r="H1413" s="6" t="n">
        <v>1786047272</v>
      </c>
      <c r="J1413" s="6" t="n">
        <v>0</v>
      </c>
      <c r="K1413" s="6" t="n">
        <v>1</v>
      </c>
      <c r="L1413" s="9" t="n">
        <f aca="false">IF(AND(E1413&gt;=Scenario!$B$11,E1413&lt;Scenario!$B$12),1,0)</f>
        <v>1</v>
      </c>
      <c r="M1413" s="9" t="n">
        <f aca="false">IF(AND(L1413=1,ISNUMBER(F1413)),MAX(0,F1413-E1413)/60,"")</f>
        <v>4.31666666666667</v>
      </c>
      <c r="N1413" s="9" t="n">
        <f aca="false">IF(AND(L1413=1,ISNUMBER(G1413)),MAX(0,G1413-E1413)/60,"")</f>
        <v>0.433333333333333</v>
      </c>
      <c r="O1413" s="9" t="n">
        <f aca="false">IF(ISNUMBER(H1413),IF(AND(H1413&gt;=Scenario!$B$11,H1413&lt;Scenario!$B$12),1,0),0)</f>
        <v>1</v>
      </c>
      <c r="P1413" s="9" t="n">
        <f aca="false">IF(O1413=1,MAX(0,H1413-E1413)/60,"")</f>
        <v>166.716666666667</v>
      </c>
      <c r="Q1413" s="9" t="n">
        <f aca="false">INDEX(Scenario!$B$18:$B$20,MATCH(B1413,Scenario!$A$18:$A$20,0))</f>
        <v>240</v>
      </c>
      <c r="R1413" s="9" t="n">
        <f aca="false">INDEX(Scenario!$C$18:$C$20,MATCH(B1413,Scenario!$A$18:$A$20,0))</f>
        <v>4320</v>
      </c>
      <c r="S1413" s="9" t="n">
        <f aca="false">IF(ISNUMBER(M1413),IF(M1413&lt;=Q1413,1,0),"")</f>
        <v>1</v>
      </c>
      <c r="T1413" s="9" t="n">
        <f aca="false">IF(ISNUMBER(P1413),IF(P1413&lt;=R1413,1,0),"")</f>
        <v>1</v>
      </c>
      <c r="U1413" s="9" t="n">
        <f aca="false">IF(E1413&gt;Scenario!$B$14,0,IF(OR(AND(ISNUMBER(H1413),H1413&lt;=Scenario!$B$14),AND(ISNUMBER(I1413),I1413&lt;=Scenario!$B$14)),0,1))</f>
        <v>0</v>
      </c>
      <c r="V1413" s="9" t="n">
        <f aca="false">IF(AND(U1413=1,(Scenario!$B$14-E1413)/60&gt;R1413),1,0)</f>
        <v>0</v>
      </c>
      <c r="W1413" s="9" t="n">
        <f aca="false">IF(OR(C1413=Scenario!$B$22,C1413=Scenario!$C$22),1,0)</f>
        <v>0</v>
      </c>
      <c r="X1413" s="9" t="n">
        <f aca="false">IF(ISNUMBER(I1413),1,0)</f>
        <v>0</v>
      </c>
      <c r="Y1413" s="9" t="n">
        <f aca="false">MOD(INT(E1413/86400)+3,7)</f>
        <v>3</v>
      </c>
      <c r="Z1413" s="9" t="n">
        <f aca="false">MOD(INT(E1413/3600),24)</f>
        <v>17</v>
      </c>
      <c r="AA1413" s="6" t="s">
        <v>3071</v>
      </c>
    </row>
    <row r="1414" customFormat="false" ht="15" hidden="false" customHeight="false" outlineLevel="0" collapsed="false">
      <c r="A1414" s="6" t="s">
        <v>3072</v>
      </c>
      <c r="B1414" s="6" t="s">
        <v>44</v>
      </c>
      <c r="C1414" s="6" t="s">
        <v>46</v>
      </c>
      <c r="D1414" s="6" t="s">
        <v>172</v>
      </c>
      <c r="E1414" s="6" t="n">
        <v>1786037615</v>
      </c>
      <c r="I1414" s="6" t="n">
        <v>1786040092</v>
      </c>
      <c r="J1414" s="6" t="n">
        <v>0</v>
      </c>
      <c r="K1414" s="6" t="n">
        <v>0</v>
      </c>
      <c r="L1414" s="9" t="n">
        <f aca="false">IF(AND(E1414&gt;=Scenario!$B$11,E1414&lt;Scenario!$B$12),1,0)</f>
        <v>1</v>
      </c>
      <c r="M1414" s="0" t="str">
        <f aca="false">IF(AND(L1414=1,ISNUMBER(F1414)),MAX(0,F1414-E1414)/60,"")</f>
        <v/>
      </c>
      <c r="N1414" s="0" t="str">
        <f aca="false">IF(AND(L1414=1,ISNUMBER(G1414)),MAX(0,G1414-E1414)/60,"")</f>
        <v/>
      </c>
      <c r="O1414" s="9" t="n">
        <f aca="false">IF(ISNUMBER(H1414),IF(AND(H1414&gt;=Scenario!$B$11,H1414&lt;Scenario!$B$12),1,0),0)</f>
        <v>0</v>
      </c>
      <c r="P1414" s="0" t="str">
        <f aca="false">IF(O1414=1,MAX(0,H1414-E1414)/60,"")</f>
        <v/>
      </c>
      <c r="Q1414" s="9" t="n">
        <f aca="false">INDEX(Scenario!$B$18:$B$20,MATCH(B1414,Scenario!$A$18:$A$20,0))</f>
        <v>240</v>
      </c>
      <c r="R1414" s="9" t="n">
        <f aca="false">INDEX(Scenario!$C$18:$C$20,MATCH(B1414,Scenario!$A$18:$A$20,0))</f>
        <v>4320</v>
      </c>
      <c r="S1414" s="0" t="str">
        <f aca="false">IF(ISNUMBER(M1414),IF(M1414&lt;=Q1414,1,0),"")</f>
        <v/>
      </c>
      <c r="T1414" s="0" t="str">
        <f aca="false">IF(ISNUMBER(P1414),IF(P1414&lt;=R1414,1,0),"")</f>
        <v/>
      </c>
      <c r="U1414" s="9" t="n">
        <f aca="false">IF(E1414&gt;Scenario!$B$14,0,IF(OR(AND(ISNUMBER(H1414),H1414&lt;=Scenario!$B$14),AND(ISNUMBER(I1414),I1414&lt;=Scenario!$B$14)),0,1))</f>
        <v>0</v>
      </c>
      <c r="V1414" s="9" t="n">
        <f aca="false">IF(AND(U1414=1,(Scenario!$B$14-E1414)/60&gt;R1414),1,0)</f>
        <v>0</v>
      </c>
      <c r="W1414" s="9" t="n">
        <f aca="false">IF(OR(C1414=Scenario!$B$22,C1414=Scenario!$C$22),1,0)</f>
        <v>1</v>
      </c>
      <c r="X1414" s="9" t="n">
        <f aca="false">IF(ISNUMBER(I1414),1,0)</f>
        <v>1</v>
      </c>
      <c r="Y1414" s="9" t="n">
        <f aca="false">MOD(INT(E1414/86400)+3,7)</f>
        <v>3</v>
      </c>
      <c r="Z1414" s="9" t="n">
        <f aca="false">MOD(INT(E1414/3600),24)</f>
        <v>17</v>
      </c>
      <c r="AA1414" s="6" t="s">
        <v>3073</v>
      </c>
    </row>
    <row r="1415" customFormat="false" ht="15" hidden="false" customHeight="false" outlineLevel="0" collapsed="false">
      <c r="A1415" s="6" t="s">
        <v>3074</v>
      </c>
      <c r="B1415" s="6" t="s">
        <v>43</v>
      </c>
      <c r="C1415" s="6" t="s">
        <v>46</v>
      </c>
      <c r="D1415" s="6" t="s">
        <v>170</v>
      </c>
      <c r="E1415" s="6" t="n">
        <v>1786037849</v>
      </c>
      <c r="F1415" s="6" t="n">
        <v>1786038072</v>
      </c>
      <c r="G1415" s="6" t="n">
        <v>1786037875</v>
      </c>
      <c r="H1415" s="6" t="n">
        <v>1786119910</v>
      </c>
      <c r="J1415" s="6" t="n">
        <v>1</v>
      </c>
      <c r="K1415" s="6" t="n">
        <v>0</v>
      </c>
      <c r="L1415" s="9" t="n">
        <f aca="false">IF(AND(E1415&gt;=Scenario!$B$11,E1415&lt;Scenario!$B$12),1,0)</f>
        <v>1</v>
      </c>
      <c r="M1415" s="9" t="n">
        <f aca="false">IF(AND(L1415=1,ISNUMBER(F1415)),MAX(0,F1415-E1415)/60,"")</f>
        <v>3.71666666666667</v>
      </c>
      <c r="N1415" s="9" t="n">
        <f aca="false">IF(AND(L1415=1,ISNUMBER(G1415)),MAX(0,G1415-E1415)/60,"")</f>
        <v>0.433333333333333</v>
      </c>
      <c r="O1415" s="9" t="n">
        <f aca="false">IF(ISNUMBER(H1415),IF(AND(H1415&gt;=Scenario!$B$11,H1415&lt;Scenario!$B$12),1,0),0)</f>
        <v>1</v>
      </c>
      <c r="P1415" s="9" t="n">
        <f aca="false">IF(O1415=1,MAX(0,H1415-E1415)/60,"")</f>
        <v>1367.68333333333</v>
      </c>
      <c r="Q1415" s="9" t="n">
        <f aca="false">INDEX(Scenario!$B$18:$B$20,MATCH(B1415,Scenario!$A$18:$A$20,0))</f>
        <v>60</v>
      </c>
      <c r="R1415" s="9" t="n">
        <f aca="false">INDEX(Scenario!$C$18:$C$20,MATCH(B1415,Scenario!$A$18:$A$20,0))</f>
        <v>1440</v>
      </c>
      <c r="S1415" s="9" t="n">
        <f aca="false">IF(ISNUMBER(M1415),IF(M1415&lt;=Q1415,1,0),"")</f>
        <v>1</v>
      </c>
      <c r="T1415" s="9" t="n">
        <f aca="false">IF(ISNUMBER(P1415),IF(P1415&lt;=R1415,1,0),"")</f>
        <v>1</v>
      </c>
      <c r="U1415" s="9" t="n">
        <f aca="false">IF(E1415&gt;Scenario!$B$14,0,IF(OR(AND(ISNUMBER(H1415),H1415&lt;=Scenario!$B$14),AND(ISNUMBER(I1415),I1415&lt;=Scenario!$B$14)),0,1))</f>
        <v>0</v>
      </c>
      <c r="V1415" s="9" t="n">
        <f aca="false">IF(AND(U1415=1,(Scenario!$B$14-E1415)/60&gt;R1415),1,0)</f>
        <v>0</v>
      </c>
      <c r="W1415" s="9" t="n">
        <f aca="false">IF(OR(C1415=Scenario!$B$22,C1415=Scenario!$C$22),1,0)</f>
        <v>1</v>
      </c>
      <c r="X1415" s="9" t="n">
        <f aca="false">IF(ISNUMBER(I1415),1,0)</f>
        <v>0</v>
      </c>
      <c r="Y1415" s="9" t="n">
        <f aca="false">MOD(INT(E1415/86400)+3,7)</f>
        <v>3</v>
      </c>
      <c r="Z1415" s="9" t="n">
        <f aca="false">MOD(INT(E1415/3600),24)</f>
        <v>17</v>
      </c>
      <c r="AA1415" s="6" t="s">
        <v>3075</v>
      </c>
    </row>
    <row r="1416" customFormat="false" ht="15" hidden="false" customHeight="false" outlineLevel="0" collapsed="false">
      <c r="A1416" s="6" t="s">
        <v>3076</v>
      </c>
      <c r="B1416" s="6" t="s">
        <v>44</v>
      </c>
      <c r="C1416" s="6" t="s">
        <v>249</v>
      </c>
      <c r="D1416" s="6" t="s">
        <v>171</v>
      </c>
      <c r="E1416" s="6" t="n">
        <v>1786039610</v>
      </c>
      <c r="F1416" s="6" t="n">
        <v>1786041791</v>
      </c>
      <c r="G1416" s="6" t="n">
        <v>1786041591</v>
      </c>
      <c r="H1416" s="6" t="n">
        <v>1786044370</v>
      </c>
      <c r="J1416" s="6" t="n">
        <v>0</v>
      </c>
      <c r="K1416" s="6" t="n">
        <v>0</v>
      </c>
      <c r="L1416" s="9" t="n">
        <f aca="false">IF(AND(E1416&gt;=Scenario!$B$11,E1416&lt;Scenario!$B$12),1,0)</f>
        <v>1</v>
      </c>
      <c r="M1416" s="9" t="n">
        <f aca="false">IF(AND(L1416=1,ISNUMBER(F1416)),MAX(0,F1416-E1416)/60,"")</f>
        <v>36.35</v>
      </c>
      <c r="N1416" s="9" t="n">
        <f aca="false">IF(AND(L1416=1,ISNUMBER(G1416)),MAX(0,G1416-E1416)/60,"")</f>
        <v>33.0166666666667</v>
      </c>
      <c r="O1416" s="9" t="n">
        <f aca="false">IF(ISNUMBER(H1416),IF(AND(H1416&gt;=Scenario!$B$11,H1416&lt;Scenario!$B$12),1,0),0)</f>
        <v>1</v>
      </c>
      <c r="P1416" s="9" t="n">
        <f aca="false">IF(O1416=1,MAX(0,H1416-E1416)/60,"")</f>
        <v>79.3333333333333</v>
      </c>
      <c r="Q1416" s="9" t="n">
        <f aca="false">INDEX(Scenario!$B$18:$B$20,MATCH(B1416,Scenario!$A$18:$A$20,0))</f>
        <v>240</v>
      </c>
      <c r="R1416" s="9" t="n">
        <f aca="false">INDEX(Scenario!$C$18:$C$20,MATCH(B1416,Scenario!$A$18:$A$20,0))</f>
        <v>4320</v>
      </c>
      <c r="S1416" s="9" t="n">
        <f aca="false">IF(ISNUMBER(M1416),IF(M1416&lt;=Q1416,1,0),"")</f>
        <v>1</v>
      </c>
      <c r="T1416" s="9" t="n">
        <f aca="false">IF(ISNUMBER(P1416),IF(P1416&lt;=R1416,1,0),"")</f>
        <v>1</v>
      </c>
      <c r="U1416" s="9" t="n">
        <f aca="false">IF(E1416&gt;Scenario!$B$14,0,IF(OR(AND(ISNUMBER(H1416),H1416&lt;=Scenario!$B$14),AND(ISNUMBER(I1416),I1416&lt;=Scenario!$B$14)),0,1))</f>
        <v>0</v>
      </c>
      <c r="V1416" s="9" t="n">
        <f aca="false">IF(AND(U1416=1,(Scenario!$B$14-E1416)/60&gt;R1416),1,0)</f>
        <v>0</v>
      </c>
      <c r="W1416" s="9" t="n">
        <f aca="false">IF(OR(C1416=Scenario!$B$22,C1416=Scenario!$C$22),1,0)</f>
        <v>0</v>
      </c>
      <c r="X1416" s="9" t="n">
        <f aca="false">IF(ISNUMBER(I1416),1,0)</f>
        <v>0</v>
      </c>
      <c r="Y1416" s="9" t="n">
        <f aca="false">MOD(INT(E1416/86400)+3,7)</f>
        <v>3</v>
      </c>
      <c r="Z1416" s="9" t="n">
        <f aca="false">MOD(INT(E1416/3600),24)</f>
        <v>18</v>
      </c>
      <c r="AA1416" s="6" t="s">
        <v>3077</v>
      </c>
    </row>
    <row r="1417" customFormat="false" ht="15" hidden="false" customHeight="false" outlineLevel="0" collapsed="false">
      <c r="A1417" s="6" t="s">
        <v>3078</v>
      </c>
      <c r="B1417" s="6" t="s">
        <v>44</v>
      </c>
      <c r="C1417" s="6" t="s">
        <v>46</v>
      </c>
      <c r="D1417" s="6" t="s">
        <v>170</v>
      </c>
      <c r="E1417" s="6" t="n">
        <v>1786042034</v>
      </c>
      <c r="F1417" s="6" t="n">
        <v>1786043025</v>
      </c>
      <c r="G1417" s="6" t="n">
        <v>1786042851</v>
      </c>
      <c r="H1417" s="6" t="n">
        <v>1786046771</v>
      </c>
      <c r="J1417" s="6" t="n">
        <v>0</v>
      </c>
      <c r="K1417" s="6" t="n">
        <v>0</v>
      </c>
      <c r="L1417" s="9" t="n">
        <f aca="false">IF(AND(E1417&gt;=Scenario!$B$11,E1417&lt;Scenario!$B$12),1,0)</f>
        <v>1</v>
      </c>
      <c r="M1417" s="9" t="n">
        <f aca="false">IF(AND(L1417=1,ISNUMBER(F1417)),MAX(0,F1417-E1417)/60,"")</f>
        <v>16.5166666666667</v>
      </c>
      <c r="N1417" s="9" t="n">
        <f aca="false">IF(AND(L1417=1,ISNUMBER(G1417)),MAX(0,G1417-E1417)/60,"")</f>
        <v>13.6166666666667</v>
      </c>
      <c r="O1417" s="9" t="n">
        <f aca="false">IF(ISNUMBER(H1417),IF(AND(H1417&gt;=Scenario!$B$11,H1417&lt;Scenario!$B$12),1,0),0)</f>
        <v>1</v>
      </c>
      <c r="P1417" s="9" t="n">
        <f aca="false">IF(O1417=1,MAX(0,H1417-E1417)/60,"")</f>
        <v>78.95</v>
      </c>
      <c r="Q1417" s="9" t="n">
        <f aca="false">INDEX(Scenario!$B$18:$B$20,MATCH(B1417,Scenario!$A$18:$A$20,0))</f>
        <v>240</v>
      </c>
      <c r="R1417" s="9" t="n">
        <f aca="false">INDEX(Scenario!$C$18:$C$20,MATCH(B1417,Scenario!$A$18:$A$20,0))</f>
        <v>4320</v>
      </c>
      <c r="S1417" s="9" t="n">
        <f aca="false">IF(ISNUMBER(M1417),IF(M1417&lt;=Q1417,1,0),"")</f>
        <v>1</v>
      </c>
      <c r="T1417" s="9" t="n">
        <f aca="false">IF(ISNUMBER(P1417),IF(P1417&lt;=R1417,1,0),"")</f>
        <v>1</v>
      </c>
      <c r="U1417" s="9" t="n">
        <f aca="false">IF(E1417&gt;Scenario!$B$14,0,IF(OR(AND(ISNUMBER(H1417),H1417&lt;=Scenario!$B$14),AND(ISNUMBER(I1417),I1417&lt;=Scenario!$B$14)),0,1))</f>
        <v>0</v>
      </c>
      <c r="V1417" s="9" t="n">
        <f aca="false">IF(AND(U1417=1,(Scenario!$B$14-E1417)/60&gt;R1417),1,0)</f>
        <v>0</v>
      </c>
      <c r="W1417" s="9" t="n">
        <f aca="false">IF(OR(C1417=Scenario!$B$22,C1417=Scenario!$C$22),1,0)</f>
        <v>1</v>
      </c>
      <c r="X1417" s="9" t="n">
        <f aca="false">IF(ISNUMBER(I1417),1,0)</f>
        <v>0</v>
      </c>
      <c r="Y1417" s="9" t="n">
        <f aca="false">MOD(INT(E1417/86400)+3,7)</f>
        <v>3</v>
      </c>
      <c r="Z1417" s="9" t="n">
        <f aca="false">MOD(INT(E1417/3600),24)</f>
        <v>18</v>
      </c>
      <c r="AA1417" s="6" t="s">
        <v>3079</v>
      </c>
    </row>
    <row r="1418" customFormat="false" ht="15" hidden="false" customHeight="false" outlineLevel="0" collapsed="false">
      <c r="A1418" s="6" t="s">
        <v>3080</v>
      </c>
      <c r="B1418" s="6" t="s">
        <v>43</v>
      </c>
      <c r="C1418" s="6" t="s">
        <v>47</v>
      </c>
      <c r="D1418" s="6" t="s">
        <v>172</v>
      </c>
      <c r="E1418" s="6" t="n">
        <v>1786042313</v>
      </c>
      <c r="F1418" s="6" t="n">
        <v>1786042526</v>
      </c>
      <c r="G1418" s="6" t="n">
        <v>1786042347</v>
      </c>
      <c r="H1418" s="6" t="n">
        <v>1786050261</v>
      </c>
      <c r="J1418" s="6" t="n">
        <v>0</v>
      </c>
      <c r="K1418" s="6" t="n">
        <v>0</v>
      </c>
      <c r="L1418" s="9" t="n">
        <f aca="false">IF(AND(E1418&gt;=Scenario!$B$11,E1418&lt;Scenario!$B$12),1,0)</f>
        <v>1</v>
      </c>
      <c r="M1418" s="9" t="n">
        <f aca="false">IF(AND(L1418=1,ISNUMBER(F1418)),MAX(0,F1418-E1418)/60,"")</f>
        <v>3.55</v>
      </c>
      <c r="N1418" s="9" t="n">
        <f aca="false">IF(AND(L1418=1,ISNUMBER(G1418)),MAX(0,G1418-E1418)/60,"")</f>
        <v>0.566666666666667</v>
      </c>
      <c r="O1418" s="9" t="n">
        <f aca="false">IF(ISNUMBER(H1418),IF(AND(H1418&gt;=Scenario!$B$11,H1418&lt;Scenario!$B$12),1,0),0)</f>
        <v>1</v>
      </c>
      <c r="P1418" s="9" t="n">
        <f aca="false">IF(O1418=1,MAX(0,H1418-E1418)/60,"")</f>
        <v>132.466666666667</v>
      </c>
      <c r="Q1418" s="9" t="n">
        <f aca="false">INDEX(Scenario!$B$18:$B$20,MATCH(B1418,Scenario!$A$18:$A$20,0))</f>
        <v>60</v>
      </c>
      <c r="R1418" s="9" t="n">
        <f aca="false">INDEX(Scenario!$C$18:$C$20,MATCH(B1418,Scenario!$A$18:$A$20,0))</f>
        <v>1440</v>
      </c>
      <c r="S1418" s="9" t="n">
        <f aca="false">IF(ISNUMBER(M1418),IF(M1418&lt;=Q1418,1,0),"")</f>
        <v>1</v>
      </c>
      <c r="T1418" s="9" t="n">
        <f aca="false">IF(ISNUMBER(P1418),IF(P1418&lt;=R1418,1,0),"")</f>
        <v>1</v>
      </c>
      <c r="U1418" s="9" t="n">
        <f aca="false">IF(E1418&gt;Scenario!$B$14,0,IF(OR(AND(ISNUMBER(H1418),H1418&lt;=Scenario!$B$14),AND(ISNUMBER(I1418),I1418&lt;=Scenario!$B$14)),0,1))</f>
        <v>0</v>
      </c>
      <c r="V1418" s="9" t="n">
        <f aca="false">IF(AND(U1418=1,(Scenario!$B$14-E1418)/60&gt;R1418),1,0)</f>
        <v>0</v>
      </c>
      <c r="W1418" s="9" t="n">
        <f aca="false">IF(OR(C1418=Scenario!$B$22,C1418=Scenario!$C$22),1,0)</f>
        <v>1</v>
      </c>
      <c r="X1418" s="9" t="n">
        <f aca="false">IF(ISNUMBER(I1418),1,0)</f>
        <v>0</v>
      </c>
      <c r="Y1418" s="9" t="n">
        <f aca="false">MOD(INT(E1418/86400)+3,7)</f>
        <v>3</v>
      </c>
      <c r="Z1418" s="9" t="n">
        <f aca="false">MOD(INT(E1418/3600),24)</f>
        <v>18</v>
      </c>
      <c r="AA1418" s="6" t="s">
        <v>3081</v>
      </c>
    </row>
    <row r="1419" customFormat="false" ht="15" hidden="false" customHeight="false" outlineLevel="0" collapsed="false">
      <c r="A1419" s="6" t="s">
        <v>3082</v>
      </c>
      <c r="B1419" s="6" t="s">
        <v>43</v>
      </c>
      <c r="C1419" s="6" t="s">
        <v>46</v>
      </c>
      <c r="D1419" s="6" t="s">
        <v>172</v>
      </c>
      <c r="E1419" s="6" t="n">
        <v>1786043131</v>
      </c>
      <c r="I1419" s="6" t="n">
        <v>1786044820</v>
      </c>
      <c r="J1419" s="6" t="n">
        <v>0</v>
      </c>
      <c r="K1419" s="6" t="n">
        <v>0</v>
      </c>
      <c r="L1419" s="9" t="n">
        <f aca="false">IF(AND(E1419&gt;=Scenario!$B$11,E1419&lt;Scenario!$B$12),1,0)</f>
        <v>1</v>
      </c>
      <c r="M1419" s="0" t="str">
        <f aca="false">IF(AND(L1419=1,ISNUMBER(F1419)),MAX(0,F1419-E1419)/60,"")</f>
        <v/>
      </c>
      <c r="N1419" s="0" t="str">
        <f aca="false">IF(AND(L1419=1,ISNUMBER(G1419)),MAX(0,G1419-E1419)/60,"")</f>
        <v/>
      </c>
      <c r="O1419" s="9" t="n">
        <f aca="false">IF(ISNUMBER(H1419),IF(AND(H1419&gt;=Scenario!$B$11,H1419&lt;Scenario!$B$12),1,0),0)</f>
        <v>0</v>
      </c>
      <c r="P1419" s="0" t="str">
        <f aca="false">IF(O1419=1,MAX(0,H1419-E1419)/60,"")</f>
        <v/>
      </c>
      <c r="Q1419" s="9" t="n">
        <f aca="false">INDEX(Scenario!$B$18:$B$20,MATCH(B1419,Scenario!$A$18:$A$20,0))</f>
        <v>60</v>
      </c>
      <c r="R1419" s="9" t="n">
        <f aca="false">INDEX(Scenario!$C$18:$C$20,MATCH(B1419,Scenario!$A$18:$A$20,0))</f>
        <v>1440</v>
      </c>
      <c r="S1419" s="0" t="str">
        <f aca="false">IF(ISNUMBER(M1419),IF(M1419&lt;=Q1419,1,0),"")</f>
        <v/>
      </c>
      <c r="T1419" s="0" t="str">
        <f aca="false">IF(ISNUMBER(P1419),IF(P1419&lt;=R1419,1,0),"")</f>
        <v/>
      </c>
      <c r="U1419" s="9" t="n">
        <f aca="false">IF(E1419&gt;Scenario!$B$14,0,IF(OR(AND(ISNUMBER(H1419),H1419&lt;=Scenario!$B$14),AND(ISNUMBER(I1419),I1419&lt;=Scenario!$B$14)),0,1))</f>
        <v>0</v>
      </c>
      <c r="V1419" s="9" t="n">
        <f aca="false">IF(AND(U1419=1,(Scenario!$B$14-E1419)/60&gt;R1419),1,0)</f>
        <v>0</v>
      </c>
      <c r="W1419" s="9" t="n">
        <f aca="false">IF(OR(C1419=Scenario!$B$22,C1419=Scenario!$C$22),1,0)</f>
        <v>1</v>
      </c>
      <c r="X1419" s="9" t="n">
        <f aca="false">IF(ISNUMBER(I1419),1,0)</f>
        <v>1</v>
      </c>
      <c r="Y1419" s="9" t="n">
        <f aca="false">MOD(INT(E1419/86400)+3,7)</f>
        <v>3</v>
      </c>
      <c r="Z1419" s="9" t="n">
        <f aca="false">MOD(INT(E1419/3600),24)</f>
        <v>19</v>
      </c>
      <c r="AA1419" s="6" t="s">
        <v>3083</v>
      </c>
    </row>
    <row r="1420" customFormat="false" ht="15" hidden="false" customHeight="false" outlineLevel="0" collapsed="false">
      <c r="A1420" s="6" t="s">
        <v>3084</v>
      </c>
      <c r="B1420" s="6" t="s">
        <v>42</v>
      </c>
      <c r="C1420" s="6" t="s">
        <v>249</v>
      </c>
      <c r="D1420" s="6" t="s">
        <v>172</v>
      </c>
      <c r="E1420" s="6" t="n">
        <v>1786045395</v>
      </c>
      <c r="F1420" s="6" t="n">
        <v>1786050478</v>
      </c>
      <c r="G1420" s="6" t="n">
        <v>1786050319</v>
      </c>
      <c r="H1420" s="6" t="n">
        <v>1786057544</v>
      </c>
      <c r="J1420" s="6" t="n">
        <v>0</v>
      </c>
      <c r="K1420" s="6" t="n">
        <v>0</v>
      </c>
      <c r="L1420" s="9" t="n">
        <f aca="false">IF(AND(E1420&gt;=Scenario!$B$11,E1420&lt;Scenario!$B$12),1,0)</f>
        <v>1</v>
      </c>
      <c r="M1420" s="9" t="n">
        <f aca="false">IF(AND(L1420=1,ISNUMBER(F1420)),MAX(0,F1420-E1420)/60,"")</f>
        <v>84.7166666666667</v>
      </c>
      <c r="N1420" s="9" t="n">
        <f aca="false">IF(AND(L1420=1,ISNUMBER(G1420)),MAX(0,G1420-E1420)/60,"")</f>
        <v>82.0666666666667</v>
      </c>
      <c r="O1420" s="9" t="n">
        <f aca="false">IF(ISNUMBER(H1420),IF(AND(H1420&gt;=Scenario!$B$11,H1420&lt;Scenario!$B$12),1,0),0)</f>
        <v>1</v>
      </c>
      <c r="P1420" s="9" t="n">
        <f aca="false">IF(O1420=1,MAX(0,H1420-E1420)/60,"")</f>
        <v>202.483333333333</v>
      </c>
      <c r="Q1420" s="9" t="n">
        <f aca="false">INDEX(Scenario!$B$18:$B$20,MATCH(B1420,Scenario!$A$18:$A$20,0))</f>
        <v>15</v>
      </c>
      <c r="R1420" s="9" t="n">
        <f aca="false">INDEX(Scenario!$C$18:$C$20,MATCH(B1420,Scenario!$A$18:$A$20,0))</f>
        <v>240</v>
      </c>
      <c r="S1420" s="9" t="n">
        <f aca="false">IF(ISNUMBER(M1420),IF(M1420&lt;=Q1420,1,0),"")</f>
        <v>0</v>
      </c>
      <c r="T1420" s="9" t="n">
        <f aca="false">IF(ISNUMBER(P1420),IF(P1420&lt;=R1420,1,0),"")</f>
        <v>1</v>
      </c>
      <c r="U1420" s="9" t="n">
        <f aca="false">IF(E1420&gt;Scenario!$B$14,0,IF(OR(AND(ISNUMBER(H1420),H1420&lt;=Scenario!$B$14),AND(ISNUMBER(I1420),I1420&lt;=Scenario!$B$14)),0,1))</f>
        <v>0</v>
      </c>
      <c r="V1420" s="9" t="n">
        <f aca="false">IF(AND(U1420=1,(Scenario!$B$14-E1420)/60&gt;R1420),1,0)</f>
        <v>0</v>
      </c>
      <c r="W1420" s="9" t="n">
        <f aca="false">IF(OR(C1420=Scenario!$B$22,C1420=Scenario!$C$22),1,0)</f>
        <v>0</v>
      </c>
      <c r="X1420" s="9" t="n">
        <f aca="false">IF(ISNUMBER(I1420),1,0)</f>
        <v>0</v>
      </c>
      <c r="Y1420" s="9" t="n">
        <f aca="false">MOD(INT(E1420/86400)+3,7)</f>
        <v>3</v>
      </c>
      <c r="Z1420" s="9" t="n">
        <f aca="false">MOD(INT(E1420/3600),24)</f>
        <v>19</v>
      </c>
      <c r="AA1420" s="6" t="s">
        <v>3085</v>
      </c>
    </row>
    <row r="1421" customFormat="false" ht="15" hidden="false" customHeight="false" outlineLevel="0" collapsed="false">
      <c r="A1421" s="6" t="s">
        <v>3086</v>
      </c>
      <c r="B1421" s="6" t="s">
        <v>44</v>
      </c>
      <c r="C1421" s="6" t="s">
        <v>249</v>
      </c>
      <c r="D1421" s="6" t="s">
        <v>171</v>
      </c>
      <c r="E1421" s="6" t="n">
        <v>1786046907</v>
      </c>
      <c r="F1421" s="6" t="n">
        <v>1786051385</v>
      </c>
      <c r="G1421" s="6" t="n">
        <v>1786051190</v>
      </c>
      <c r="H1421" s="6" t="n">
        <v>1786053630</v>
      </c>
      <c r="J1421" s="6" t="n">
        <v>0</v>
      </c>
      <c r="K1421" s="6" t="n">
        <v>0</v>
      </c>
      <c r="L1421" s="9" t="n">
        <f aca="false">IF(AND(E1421&gt;=Scenario!$B$11,E1421&lt;Scenario!$B$12),1,0)</f>
        <v>1</v>
      </c>
      <c r="M1421" s="9" t="n">
        <f aca="false">IF(AND(L1421=1,ISNUMBER(F1421)),MAX(0,F1421-E1421)/60,"")</f>
        <v>74.6333333333333</v>
      </c>
      <c r="N1421" s="9" t="n">
        <f aca="false">IF(AND(L1421=1,ISNUMBER(G1421)),MAX(0,G1421-E1421)/60,"")</f>
        <v>71.3833333333333</v>
      </c>
      <c r="O1421" s="9" t="n">
        <f aca="false">IF(ISNUMBER(H1421),IF(AND(H1421&gt;=Scenario!$B$11,H1421&lt;Scenario!$B$12),1,0),0)</f>
        <v>1</v>
      </c>
      <c r="P1421" s="9" t="n">
        <f aca="false">IF(O1421=1,MAX(0,H1421-E1421)/60,"")</f>
        <v>112.05</v>
      </c>
      <c r="Q1421" s="9" t="n">
        <f aca="false">INDEX(Scenario!$B$18:$B$20,MATCH(B1421,Scenario!$A$18:$A$20,0))</f>
        <v>240</v>
      </c>
      <c r="R1421" s="9" t="n">
        <f aca="false">INDEX(Scenario!$C$18:$C$20,MATCH(B1421,Scenario!$A$18:$A$20,0))</f>
        <v>4320</v>
      </c>
      <c r="S1421" s="9" t="n">
        <f aca="false">IF(ISNUMBER(M1421),IF(M1421&lt;=Q1421,1,0),"")</f>
        <v>1</v>
      </c>
      <c r="T1421" s="9" t="n">
        <f aca="false">IF(ISNUMBER(P1421),IF(P1421&lt;=R1421,1,0),"")</f>
        <v>1</v>
      </c>
      <c r="U1421" s="9" t="n">
        <f aca="false">IF(E1421&gt;Scenario!$B$14,0,IF(OR(AND(ISNUMBER(H1421),H1421&lt;=Scenario!$B$14),AND(ISNUMBER(I1421),I1421&lt;=Scenario!$B$14)),0,1))</f>
        <v>0</v>
      </c>
      <c r="V1421" s="9" t="n">
        <f aca="false">IF(AND(U1421=1,(Scenario!$B$14-E1421)/60&gt;R1421),1,0)</f>
        <v>0</v>
      </c>
      <c r="W1421" s="9" t="n">
        <f aca="false">IF(OR(C1421=Scenario!$B$22,C1421=Scenario!$C$22),1,0)</f>
        <v>0</v>
      </c>
      <c r="X1421" s="9" t="n">
        <f aca="false">IF(ISNUMBER(I1421),1,0)</f>
        <v>0</v>
      </c>
      <c r="Y1421" s="9" t="n">
        <f aca="false">MOD(INT(E1421/86400)+3,7)</f>
        <v>3</v>
      </c>
      <c r="Z1421" s="9" t="n">
        <f aca="false">MOD(INT(E1421/3600),24)</f>
        <v>20</v>
      </c>
      <c r="AA1421" s="6" t="s">
        <v>3087</v>
      </c>
    </row>
    <row r="1422" customFormat="false" ht="15" hidden="false" customHeight="false" outlineLevel="0" collapsed="false">
      <c r="A1422" s="6" t="s">
        <v>3088</v>
      </c>
      <c r="B1422" s="6" t="s">
        <v>42</v>
      </c>
      <c r="C1422" s="6" t="s">
        <v>249</v>
      </c>
      <c r="D1422" s="6" t="s">
        <v>171</v>
      </c>
      <c r="E1422" s="6" t="n">
        <v>1786048610</v>
      </c>
      <c r="F1422" s="6" t="n">
        <v>1786049263</v>
      </c>
      <c r="G1422" s="6" t="n">
        <v>1786049095</v>
      </c>
      <c r="H1422" s="6" t="n">
        <v>1786137622</v>
      </c>
      <c r="J1422" s="6" t="n">
        <v>1</v>
      </c>
      <c r="K1422" s="6" t="n">
        <v>0</v>
      </c>
      <c r="L1422" s="9" t="n">
        <f aca="false">IF(AND(E1422&gt;=Scenario!$B$11,E1422&lt;Scenario!$B$12),1,0)</f>
        <v>1</v>
      </c>
      <c r="M1422" s="9" t="n">
        <f aca="false">IF(AND(L1422=1,ISNUMBER(F1422)),MAX(0,F1422-E1422)/60,"")</f>
        <v>10.8833333333333</v>
      </c>
      <c r="N1422" s="9" t="n">
        <f aca="false">IF(AND(L1422=1,ISNUMBER(G1422)),MAX(0,G1422-E1422)/60,"")</f>
        <v>8.08333333333333</v>
      </c>
      <c r="O1422" s="9" t="n">
        <f aca="false">IF(ISNUMBER(H1422),IF(AND(H1422&gt;=Scenario!$B$11,H1422&lt;Scenario!$B$12),1,0),0)</f>
        <v>1</v>
      </c>
      <c r="P1422" s="9" t="n">
        <f aca="false">IF(O1422=1,MAX(0,H1422-E1422)/60,"")</f>
        <v>1483.53333333333</v>
      </c>
      <c r="Q1422" s="9" t="n">
        <f aca="false">INDEX(Scenario!$B$18:$B$20,MATCH(B1422,Scenario!$A$18:$A$20,0))</f>
        <v>15</v>
      </c>
      <c r="R1422" s="9" t="n">
        <f aca="false">INDEX(Scenario!$C$18:$C$20,MATCH(B1422,Scenario!$A$18:$A$20,0))</f>
        <v>240</v>
      </c>
      <c r="S1422" s="9" t="n">
        <f aca="false">IF(ISNUMBER(M1422),IF(M1422&lt;=Q1422,1,0),"")</f>
        <v>1</v>
      </c>
      <c r="T1422" s="9" t="n">
        <f aca="false">IF(ISNUMBER(P1422),IF(P1422&lt;=R1422,1,0),"")</f>
        <v>0</v>
      </c>
      <c r="U1422" s="9" t="n">
        <f aca="false">IF(E1422&gt;Scenario!$B$14,0,IF(OR(AND(ISNUMBER(H1422),H1422&lt;=Scenario!$B$14),AND(ISNUMBER(I1422),I1422&lt;=Scenario!$B$14)),0,1))</f>
        <v>0</v>
      </c>
      <c r="V1422" s="9" t="n">
        <f aca="false">IF(AND(U1422=1,(Scenario!$B$14-E1422)/60&gt;R1422),1,0)</f>
        <v>0</v>
      </c>
      <c r="W1422" s="9" t="n">
        <f aca="false">IF(OR(C1422=Scenario!$B$22,C1422=Scenario!$C$22),1,0)</f>
        <v>0</v>
      </c>
      <c r="X1422" s="9" t="n">
        <f aca="false">IF(ISNUMBER(I1422),1,0)</f>
        <v>0</v>
      </c>
      <c r="Y1422" s="9" t="n">
        <f aca="false">MOD(INT(E1422/86400)+3,7)</f>
        <v>3</v>
      </c>
      <c r="Z1422" s="9" t="n">
        <f aca="false">MOD(INT(E1422/3600),24)</f>
        <v>20</v>
      </c>
      <c r="AA1422" s="6" t="s">
        <v>3089</v>
      </c>
    </row>
    <row r="1423" customFormat="false" ht="15" hidden="false" customHeight="false" outlineLevel="0" collapsed="false">
      <c r="A1423" s="6" t="s">
        <v>3090</v>
      </c>
      <c r="B1423" s="6" t="s">
        <v>44</v>
      </c>
      <c r="C1423" s="6" t="s">
        <v>249</v>
      </c>
      <c r="D1423" s="6" t="s">
        <v>171</v>
      </c>
      <c r="E1423" s="6" t="n">
        <v>1786048712</v>
      </c>
      <c r="F1423" s="6" t="n">
        <v>1786053744</v>
      </c>
      <c r="G1423" s="6" t="n">
        <v>1786053647</v>
      </c>
      <c r="H1423" s="6" t="n">
        <v>1786058435</v>
      </c>
      <c r="J1423" s="6" t="n">
        <v>0</v>
      </c>
      <c r="K1423" s="6" t="n">
        <v>0</v>
      </c>
      <c r="L1423" s="9" t="n">
        <f aca="false">IF(AND(E1423&gt;=Scenario!$B$11,E1423&lt;Scenario!$B$12),1,0)</f>
        <v>1</v>
      </c>
      <c r="M1423" s="9" t="n">
        <f aca="false">IF(AND(L1423=1,ISNUMBER(F1423)),MAX(0,F1423-E1423)/60,"")</f>
        <v>83.8666666666667</v>
      </c>
      <c r="N1423" s="9" t="n">
        <f aca="false">IF(AND(L1423=1,ISNUMBER(G1423)),MAX(0,G1423-E1423)/60,"")</f>
        <v>82.25</v>
      </c>
      <c r="O1423" s="9" t="n">
        <f aca="false">IF(ISNUMBER(H1423),IF(AND(H1423&gt;=Scenario!$B$11,H1423&lt;Scenario!$B$12),1,0),0)</f>
        <v>1</v>
      </c>
      <c r="P1423" s="9" t="n">
        <f aca="false">IF(O1423=1,MAX(0,H1423-E1423)/60,"")</f>
        <v>162.05</v>
      </c>
      <c r="Q1423" s="9" t="n">
        <f aca="false">INDEX(Scenario!$B$18:$B$20,MATCH(B1423,Scenario!$A$18:$A$20,0))</f>
        <v>240</v>
      </c>
      <c r="R1423" s="9" t="n">
        <f aca="false">INDEX(Scenario!$C$18:$C$20,MATCH(B1423,Scenario!$A$18:$A$20,0))</f>
        <v>4320</v>
      </c>
      <c r="S1423" s="9" t="n">
        <f aca="false">IF(ISNUMBER(M1423),IF(M1423&lt;=Q1423,1,0),"")</f>
        <v>1</v>
      </c>
      <c r="T1423" s="9" t="n">
        <f aca="false">IF(ISNUMBER(P1423),IF(P1423&lt;=R1423,1,0),"")</f>
        <v>1</v>
      </c>
      <c r="U1423" s="9" t="n">
        <f aca="false">IF(E1423&gt;Scenario!$B$14,0,IF(OR(AND(ISNUMBER(H1423),H1423&lt;=Scenario!$B$14),AND(ISNUMBER(I1423),I1423&lt;=Scenario!$B$14)),0,1))</f>
        <v>0</v>
      </c>
      <c r="V1423" s="9" t="n">
        <f aca="false">IF(AND(U1423=1,(Scenario!$B$14-E1423)/60&gt;R1423),1,0)</f>
        <v>0</v>
      </c>
      <c r="W1423" s="9" t="n">
        <f aca="false">IF(OR(C1423=Scenario!$B$22,C1423=Scenario!$C$22),1,0)</f>
        <v>0</v>
      </c>
      <c r="X1423" s="9" t="n">
        <f aca="false">IF(ISNUMBER(I1423),1,0)</f>
        <v>0</v>
      </c>
      <c r="Y1423" s="9" t="n">
        <f aca="false">MOD(INT(E1423/86400)+3,7)</f>
        <v>3</v>
      </c>
      <c r="Z1423" s="9" t="n">
        <f aca="false">MOD(INT(E1423/3600),24)</f>
        <v>20</v>
      </c>
      <c r="AA1423" s="6" t="s">
        <v>3091</v>
      </c>
    </row>
    <row r="1424" customFormat="false" ht="15" hidden="false" customHeight="false" outlineLevel="0" collapsed="false">
      <c r="A1424" s="6" t="s">
        <v>3092</v>
      </c>
      <c r="B1424" s="6" t="s">
        <v>44</v>
      </c>
      <c r="C1424" s="6" t="s">
        <v>46</v>
      </c>
      <c r="D1424" s="6" t="s">
        <v>170</v>
      </c>
      <c r="E1424" s="6" t="n">
        <v>1786050738</v>
      </c>
      <c r="F1424" s="6" t="n">
        <v>1786050909</v>
      </c>
      <c r="G1424" s="6" t="n">
        <v>1786050775</v>
      </c>
      <c r="H1424" s="6" t="n">
        <v>1786051938</v>
      </c>
      <c r="J1424" s="6" t="n">
        <v>0</v>
      </c>
      <c r="K1424" s="6" t="n">
        <v>0</v>
      </c>
      <c r="L1424" s="9" t="n">
        <f aca="false">IF(AND(E1424&gt;=Scenario!$B$11,E1424&lt;Scenario!$B$12),1,0)</f>
        <v>1</v>
      </c>
      <c r="M1424" s="9" t="n">
        <f aca="false">IF(AND(L1424=1,ISNUMBER(F1424)),MAX(0,F1424-E1424)/60,"")</f>
        <v>2.85</v>
      </c>
      <c r="N1424" s="9" t="n">
        <f aca="false">IF(AND(L1424=1,ISNUMBER(G1424)),MAX(0,G1424-E1424)/60,"")</f>
        <v>0.616666666666667</v>
      </c>
      <c r="O1424" s="9" t="n">
        <f aca="false">IF(ISNUMBER(H1424),IF(AND(H1424&gt;=Scenario!$B$11,H1424&lt;Scenario!$B$12),1,0),0)</f>
        <v>1</v>
      </c>
      <c r="P1424" s="9" t="n">
        <f aca="false">IF(O1424=1,MAX(0,H1424-E1424)/60,"")</f>
        <v>20</v>
      </c>
      <c r="Q1424" s="9" t="n">
        <f aca="false">INDEX(Scenario!$B$18:$B$20,MATCH(B1424,Scenario!$A$18:$A$20,0))</f>
        <v>240</v>
      </c>
      <c r="R1424" s="9" t="n">
        <f aca="false">INDEX(Scenario!$C$18:$C$20,MATCH(B1424,Scenario!$A$18:$A$20,0))</f>
        <v>4320</v>
      </c>
      <c r="S1424" s="9" t="n">
        <f aca="false">IF(ISNUMBER(M1424),IF(M1424&lt;=Q1424,1,0),"")</f>
        <v>1</v>
      </c>
      <c r="T1424" s="9" t="n">
        <f aca="false">IF(ISNUMBER(P1424),IF(P1424&lt;=R1424,1,0),"")</f>
        <v>1</v>
      </c>
      <c r="U1424" s="9" t="n">
        <f aca="false">IF(E1424&gt;Scenario!$B$14,0,IF(OR(AND(ISNUMBER(H1424),H1424&lt;=Scenario!$B$14),AND(ISNUMBER(I1424),I1424&lt;=Scenario!$B$14)),0,1))</f>
        <v>0</v>
      </c>
      <c r="V1424" s="9" t="n">
        <f aca="false">IF(AND(U1424=1,(Scenario!$B$14-E1424)/60&gt;R1424),1,0)</f>
        <v>0</v>
      </c>
      <c r="W1424" s="9" t="n">
        <f aca="false">IF(OR(C1424=Scenario!$B$22,C1424=Scenario!$C$22),1,0)</f>
        <v>1</v>
      </c>
      <c r="X1424" s="9" t="n">
        <f aca="false">IF(ISNUMBER(I1424),1,0)</f>
        <v>0</v>
      </c>
      <c r="Y1424" s="9" t="n">
        <f aca="false">MOD(INT(E1424/86400)+3,7)</f>
        <v>3</v>
      </c>
      <c r="Z1424" s="9" t="n">
        <f aca="false">MOD(INT(E1424/3600),24)</f>
        <v>21</v>
      </c>
      <c r="AA1424" s="6" t="s">
        <v>3093</v>
      </c>
    </row>
    <row r="1425" customFormat="false" ht="15" hidden="false" customHeight="false" outlineLevel="0" collapsed="false">
      <c r="A1425" s="6" t="s">
        <v>3094</v>
      </c>
      <c r="B1425" s="6" t="s">
        <v>43</v>
      </c>
      <c r="C1425" s="6" t="s">
        <v>249</v>
      </c>
      <c r="D1425" s="6" t="s">
        <v>171</v>
      </c>
      <c r="E1425" s="6" t="n">
        <v>1786055131</v>
      </c>
      <c r="F1425" s="6" t="n">
        <v>1786078899</v>
      </c>
      <c r="G1425" s="6" t="n">
        <v>1786078839</v>
      </c>
      <c r="H1425" s="6" t="n">
        <v>1786083832</v>
      </c>
      <c r="J1425" s="6" t="n">
        <v>0</v>
      </c>
      <c r="K1425" s="6" t="n">
        <v>0</v>
      </c>
      <c r="L1425" s="9" t="n">
        <f aca="false">IF(AND(E1425&gt;=Scenario!$B$11,E1425&lt;Scenario!$B$12),1,0)</f>
        <v>1</v>
      </c>
      <c r="M1425" s="9" t="n">
        <f aca="false">IF(AND(L1425=1,ISNUMBER(F1425)),MAX(0,F1425-E1425)/60,"")</f>
        <v>396.133333333333</v>
      </c>
      <c r="N1425" s="9" t="n">
        <f aca="false">IF(AND(L1425=1,ISNUMBER(G1425)),MAX(0,G1425-E1425)/60,"")</f>
        <v>395.133333333333</v>
      </c>
      <c r="O1425" s="9" t="n">
        <f aca="false">IF(ISNUMBER(H1425),IF(AND(H1425&gt;=Scenario!$B$11,H1425&lt;Scenario!$B$12),1,0),0)</f>
        <v>1</v>
      </c>
      <c r="P1425" s="9" t="n">
        <f aca="false">IF(O1425=1,MAX(0,H1425-E1425)/60,"")</f>
        <v>478.35</v>
      </c>
      <c r="Q1425" s="9" t="n">
        <f aca="false">INDEX(Scenario!$B$18:$B$20,MATCH(B1425,Scenario!$A$18:$A$20,0))</f>
        <v>60</v>
      </c>
      <c r="R1425" s="9" t="n">
        <f aca="false">INDEX(Scenario!$C$18:$C$20,MATCH(B1425,Scenario!$A$18:$A$20,0))</f>
        <v>1440</v>
      </c>
      <c r="S1425" s="9" t="n">
        <f aca="false">IF(ISNUMBER(M1425),IF(M1425&lt;=Q1425,1,0),"")</f>
        <v>0</v>
      </c>
      <c r="T1425" s="9" t="n">
        <f aca="false">IF(ISNUMBER(P1425),IF(P1425&lt;=R1425,1,0),"")</f>
        <v>1</v>
      </c>
      <c r="U1425" s="9" t="n">
        <f aca="false">IF(E1425&gt;Scenario!$B$14,0,IF(OR(AND(ISNUMBER(H1425),H1425&lt;=Scenario!$B$14),AND(ISNUMBER(I1425),I1425&lt;=Scenario!$B$14)),0,1))</f>
        <v>0</v>
      </c>
      <c r="V1425" s="9" t="n">
        <f aca="false">IF(AND(U1425=1,(Scenario!$B$14-E1425)/60&gt;R1425),1,0)</f>
        <v>0</v>
      </c>
      <c r="W1425" s="9" t="n">
        <f aca="false">IF(OR(C1425=Scenario!$B$22,C1425=Scenario!$C$22),1,0)</f>
        <v>0</v>
      </c>
      <c r="X1425" s="9" t="n">
        <f aca="false">IF(ISNUMBER(I1425),1,0)</f>
        <v>0</v>
      </c>
      <c r="Y1425" s="9" t="n">
        <f aca="false">MOD(INT(E1425/86400)+3,7)</f>
        <v>3</v>
      </c>
      <c r="Z1425" s="9" t="n">
        <f aca="false">MOD(INT(E1425/3600),24)</f>
        <v>22</v>
      </c>
      <c r="AA1425" s="6" t="s">
        <v>3095</v>
      </c>
    </row>
    <row r="1426" customFormat="false" ht="15" hidden="false" customHeight="false" outlineLevel="0" collapsed="false">
      <c r="A1426" s="6" t="s">
        <v>3096</v>
      </c>
      <c r="B1426" s="6" t="s">
        <v>44</v>
      </c>
      <c r="C1426" s="6" t="s">
        <v>249</v>
      </c>
      <c r="D1426" s="6" t="s">
        <v>171</v>
      </c>
      <c r="E1426" s="6" t="n">
        <v>1786055428</v>
      </c>
      <c r="F1426" s="6" t="n">
        <v>1786082330</v>
      </c>
      <c r="G1426" s="6" t="n">
        <v>1786082154</v>
      </c>
      <c r="H1426" s="6" t="n">
        <v>1786083806</v>
      </c>
      <c r="J1426" s="6" t="n">
        <v>0</v>
      </c>
      <c r="K1426" s="6" t="n">
        <v>0</v>
      </c>
      <c r="L1426" s="9" t="n">
        <f aca="false">IF(AND(E1426&gt;=Scenario!$B$11,E1426&lt;Scenario!$B$12),1,0)</f>
        <v>1</v>
      </c>
      <c r="M1426" s="9" t="n">
        <f aca="false">IF(AND(L1426=1,ISNUMBER(F1426)),MAX(0,F1426-E1426)/60,"")</f>
        <v>448.366666666667</v>
      </c>
      <c r="N1426" s="9" t="n">
        <f aca="false">IF(AND(L1426=1,ISNUMBER(G1426)),MAX(0,G1426-E1426)/60,"")</f>
        <v>445.433333333333</v>
      </c>
      <c r="O1426" s="9" t="n">
        <f aca="false">IF(ISNUMBER(H1426),IF(AND(H1426&gt;=Scenario!$B$11,H1426&lt;Scenario!$B$12),1,0),0)</f>
        <v>1</v>
      </c>
      <c r="P1426" s="9" t="n">
        <f aca="false">IF(O1426=1,MAX(0,H1426-E1426)/60,"")</f>
        <v>472.966666666667</v>
      </c>
      <c r="Q1426" s="9" t="n">
        <f aca="false">INDEX(Scenario!$B$18:$B$20,MATCH(B1426,Scenario!$A$18:$A$20,0))</f>
        <v>240</v>
      </c>
      <c r="R1426" s="9" t="n">
        <f aca="false">INDEX(Scenario!$C$18:$C$20,MATCH(B1426,Scenario!$A$18:$A$20,0))</f>
        <v>4320</v>
      </c>
      <c r="S1426" s="9" t="n">
        <f aca="false">IF(ISNUMBER(M1426),IF(M1426&lt;=Q1426,1,0),"")</f>
        <v>0</v>
      </c>
      <c r="T1426" s="9" t="n">
        <f aca="false">IF(ISNUMBER(P1426),IF(P1426&lt;=R1426,1,0),"")</f>
        <v>1</v>
      </c>
      <c r="U1426" s="9" t="n">
        <f aca="false">IF(E1426&gt;Scenario!$B$14,0,IF(OR(AND(ISNUMBER(H1426),H1426&lt;=Scenario!$B$14),AND(ISNUMBER(I1426),I1426&lt;=Scenario!$B$14)),0,1))</f>
        <v>0</v>
      </c>
      <c r="V1426" s="9" t="n">
        <f aca="false">IF(AND(U1426=1,(Scenario!$B$14-E1426)/60&gt;R1426),1,0)</f>
        <v>0</v>
      </c>
      <c r="W1426" s="9" t="n">
        <f aca="false">IF(OR(C1426=Scenario!$B$22,C1426=Scenario!$C$22),1,0)</f>
        <v>0</v>
      </c>
      <c r="X1426" s="9" t="n">
        <f aca="false">IF(ISNUMBER(I1426),1,0)</f>
        <v>0</v>
      </c>
      <c r="Y1426" s="9" t="n">
        <f aca="false">MOD(INT(E1426/86400)+3,7)</f>
        <v>3</v>
      </c>
      <c r="Z1426" s="9" t="n">
        <f aca="false">MOD(INT(E1426/3600),24)</f>
        <v>22</v>
      </c>
      <c r="AA1426" s="6" t="s">
        <v>3097</v>
      </c>
    </row>
    <row r="1427" customFormat="false" ht="15" hidden="false" customHeight="false" outlineLevel="0" collapsed="false">
      <c r="A1427" s="6" t="s">
        <v>3098</v>
      </c>
      <c r="B1427" s="6" t="s">
        <v>44</v>
      </c>
      <c r="C1427" s="6" t="s">
        <v>46</v>
      </c>
      <c r="D1427" s="6" t="s">
        <v>171</v>
      </c>
      <c r="E1427" s="6" t="n">
        <v>1786060432</v>
      </c>
      <c r="F1427" s="6" t="n">
        <v>1786083996</v>
      </c>
      <c r="G1427" s="6" t="n">
        <v>1786083872</v>
      </c>
      <c r="H1427" s="6" t="n">
        <v>1786087926</v>
      </c>
      <c r="J1427" s="6" t="n">
        <v>0</v>
      </c>
      <c r="K1427" s="6" t="n">
        <v>0</v>
      </c>
      <c r="L1427" s="9" t="n">
        <f aca="false">IF(AND(E1427&gt;=Scenario!$B$11,E1427&lt;Scenario!$B$12),1,0)</f>
        <v>1</v>
      </c>
      <c r="M1427" s="9" t="n">
        <f aca="false">IF(AND(L1427=1,ISNUMBER(F1427)),MAX(0,F1427-E1427)/60,"")</f>
        <v>392.733333333333</v>
      </c>
      <c r="N1427" s="9" t="n">
        <f aca="false">IF(AND(L1427=1,ISNUMBER(G1427)),MAX(0,G1427-E1427)/60,"")</f>
        <v>390.666666666667</v>
      </c>
      <c r="O1427" s="9" t="n">
        <f aca="false">IF(ISNUMBER(H1427),IF(AND(H1427&gt;=Scenario!$B$11,H1427&lt;Scenario!$B$12),1,0),0)</f>
        <v>1</v>
      </c>
      <c r="P1427" s="9" t="n">
        <f aca="false">IF(O1427=1,MAX(0,H1427-E1427)/60,"")</f>
        <v>458.233333333333</v>
      </c>
      <c r="Q1427" s="9" t="n">
        <f aca="false">INDEX(Scenario!$B$18:$B$20,MATCH(B1427,Scenario!$A$18:$A$20,0))</f>
        <v>240</v>
      </c>
      <c r="R1427" s="9" t="n">
        <f aca="false">INDEX(Scenario!$C$18:$C$20,MATCH(B1427,Scenario!$A$18:$A$20,0))</f>
        <v>4320</v>
      </c>
      <c r="S1427" s="9" t="n">
        <f aca="false">IF(ISNUMBER(M1427),IF(M1427&lt;=Q1427,1,0),"")</f>
        <v>0</v>
      </c>
      <c r="T1427" s="9" t="n">
        <f aca="false">IF(ISNUMBER(P1427),IF(P1427&lt;=R1427,1,0),"")</f>
        <v>1</v>
      </c>
      <c r="U1427" s="9" t="n">
        <f aca="false">IF(E1427&gt;Scenario!$B$14,0,IF(OR(AND(ISNUMBER(H1427),H1427&lt;=Scenario!$B$14),AND(ISNUMBER(I1427),I1427&lt;=Scenario!$B$14)),0,1))</f>
        <v>0</v>
      </c>
      <c r="V1427" s="9" t="n">
        <f aca="false">IF(AND(U1427=1,(Scenario!$B$14-E1427)/60&gt;R1427),1,0)</f>
        <v>0</v>
      </c>
      <c r="W1427" s="9" t="n">
        <f aca="false">IF(OR(C1427=Scenario!$B$22,C1427=Scenario!$C$22),1,0)</f>
        <v>1</v>
      </c>
      <c r="X1427" s="9" t="n">
        <f aca="false">IF(ISNUMBER(I1427),1,0)</f>
        <v>0</v>
      </c>
      <c r="Y1427" s="9" t="n">
        <f aca="false">MOD(INT(E1427/86400)+3,7)</f>
        <v>3</v>
      </c>
      <c r="Z1427" s="9" t="n">
        <f aca="false">MOD(INT(E1427/3600),24)</f>
        <v>23</v>
      </c>
      <c r="AA1427" s="6" t="s">
        <v>3099</v>
      </c>
    </row>
    <row r="1428" customFormat="false" ht="15" hidden="false" customHeight="false" outlineLevel="0" collapsed="false">
      <c r="A1428" s="6" t="s">
        <v>3100</v>
      </c>
      <c r="B1428" s="6" t="s">
        <v>44</v>
      </c>
      <c r="C1428" s="6" t="s">
        <v>46</v>
      </c>
      <c r="D1428" s="6" t="s">
        <v>170</v>
      </c>
      <c r="E1428" s="6" t="n">
        <v>1786071285</v>
      </c>
      <c r="I1428" s="6" t="n">
        <v>1786072851</v>
      </c>
      <c r="J1428" s="6" t="n">
        <v>0</v>
      </c>
      <c r="K1428" s="6" t="n">
        <v>0</v>
      </c>
      <c r="L1428" s="9" t="n">
        <f aca="false">IF(AND(E1428&gt;=Scenario!$B$11,E1428&lt;Scenario!$B$12),1,0)</f>
        <v>1</v>
      </c>
      <c r="M1428" s="0" t="str">
        <f aca="false">IF(AND(L1428=1,ISNUMBER(F1428)),MAX(0,F1428-E1428)/60,"")</f>
        <v/>
      </c>
      <c r="N1428" s="0" t="str">
        <f aca="false">IF(AND(L1428=1,ISNUMBER(G1428)),MAX(0,G1428-E1428)/60,"")</f>
        <v/>
      </c>
      <c r="O1428" s="9" t="n">
        <f aca="false">IF(ISNUMBER(H1428),IF(AND(H1428&gt;=Scenario!$B$11,H1428&lt;Scenario!$B$12),1,0),0)</f>
        <v>0</v>
      </c>
      <c r="P1428" s="0" t="str">
        <f aca="false">IF(O1428=1,MAX(0,H1428-E1428)/60,"")</f>
        <v/>
      </c>
      <c r="Q1428" s="9" t="n">
        <f aca="false">INDEX(Scenario!$B$18:$B$20,MATCH(B1428,Scenario!$A$18:$A$20,0))</f>
        <v>240</v>
      </c>
      <c r="R1428" s="9" t="n">
        <f aca="false">INDEX(Scenario!$C$18:$C$20,MATCH(B1428,Scenario!$A$18:$A$20,0))</f>
        <v>4320</v>
      </c>
      <c r="S1428" s="0" t="str">
        <f aca="false">IF(ISNUMBER(M1428),IF(M1428&lt;=Q1428,1,0),"")</f>
        <v/>
      </c>
      <c r="T1428" s="0" t="str">
        <f aca="false">IF(ISNUMBER(P1428),IF(P1428&lt;=R1428,1,0),"")</f>
        <v/>
      </c>
      <c r="U1428" s="9" t="n">
        <f aca="false">IF(E1428&gt;Scenario!$B$14,0,IF(OR(AND(ISNUMBER(H1428),H1428&lt;=Scenario!$B$14),AND(ISNUMBER(I1428),I1428&lt;=Scenario!$B$14)),0,1))</f>
        <v>0</v>
      </c>
      <c r="V1428" s="9" t="n">
        <f aca="false">IF(AND(U1428=1,(Scenario!$B$14-E1428)/60&gt;R1428),1,0)</f>
        <v>0</v>
      </c>
      <c r="W1428" s="9" t="n">
        <f aca="false">IF(OR(C1428=Scenario!$B$22,C1428=Scenario!$C$22),1,0)</f>
        <v>1</v>
      </c>
      <c r="X1428" s="9" t="n">
        <f aca="false">IF(ISNUMBER(I1428),1,0)</f>
        <v>1</v>
      </c>
      <c r="Y1428" s="9" t="n">
        <f aca="false">MOD(INT(E1428/86400)+3,7)</f>
        <v>4</v>
      </c>
      <c r="Z1428" s="9" t="n">
        <f aca="false">MOD(INT(E1428/3600),24)</f>
        <v>2</v>
      </c>
      <c r="AA1428" s="6" t="s">
        <v>3101</v>
      </c>
    </row>
    <row r="1429" customFormat="false" ht="15" hidden="false" customHeight="false" outlineLevel="0" collapsed="false">
      <c r="A1429" s="6" t="s">
        <v>3102</v>
      </c>
      <c r="B1429" s="6" t="s">
        <v>44</v>
      </c>
      <c r="C1429" s="6" t="s">
        <v>249</v>
      </c>
      <c r="D1429" s="6" t="s">
        <v>171</v>
      </c>
      <c r="E1429" s="6" t="n">
        <v>1786085540</v>
      </c>
      <c r="F1429" s="6" t="n">
        <v>1786086137</v>
      </c>
      <c r="G1429" s="6" t="n">
        <v>1786085988</v>
      </c>
      <c r="H1429" s="6" t="n">
        <v>1786087736</v>
      </c>
      <c r="J1429" s="6" t="n">
        <v>0</v>
      </c>
      <c r="K1429" s="6" t="n">
        <v>0</v>
      </c>
      <c r="L1429" s="9" t="n">
        <f aca="false">IF(AND(E1429&gt;=Scenario!$B$11,E1429&lt;Scenario!$B$12),1,0)</f>
        <v>1</v>
      </c>
      <c r="M1429" s="9" t="n">
        <f aca="false">IF(AND(L1429=1,ISNUMBER(F1429)),MAX(0,F1429-E1429)/60,"")</f>
        <v>9.95</v>
      </c>
      <c r="N1429" s="9" t="n">
        <f aca="false">IF(AND(L1429=1,ISNUMBER(G1429)),MAX(0,G1429-E1429)/60,"")</f>
        <v>7.46666666666667</v>
      </c>
      <c r="O1429" s="9" t="n">
        <f aca="false">IF(ISNUMBER(H1429),IF(AND(H1429&gt;=Scenario!$B$11,H1429&lt;Scenario!$B$12),1,0),0)</f>
        <v>1</v>
      </c>
      <c r="P1429" s="9" t="n">
        <f aca="false">IF(O1429=1,MAX(0,H1429-E1429)/60,"")</f>
        <v>36.6</v>
      </c>
      <c r="Q1429" s="9" t="n">
        <f aca="false">INDEX(Scenario!$B$18:$B$20,MATCH(B1429,Scenario!$A$18:$A$20,0))</f>
        <v>240</v>
      </c>
      <c r="R1429" s="9" t="n">
        <f aca="false">INDEX(Scenario!$C$18:$C$20,MATCH(B1429,Scenario!$A$18:$A$20,0))</f>
        <v>4320</v>
      </c>
      <c r="S1429" s="9" t="n">
        <f aca="false">IF(ISNUMBER(M1429),IF(M1429&lt;=Q1429,1,0),"")</f>
        <v>1</v>
      </c>
      <c r="T1429" s="9" t="n">
        <f aca="false">IF(ISNUMBER(P1429),IF(P1429&lt;=R1429,1,0),"")</f>
        <v>1</v>
      </c>
      <c r="U1429" s="9" t="n">
        <f aca="false">IF(E1429&gt;Scenario!$B$14,0,IF(OR(AND(ISNUMBER(H1429),H1429&lt;=Scenario!$B$14),AND(ISNUMBER(I1429),I1429&lt;=Scenario!$B$14)),0,1))</f>
        <v>0</v>
      </c>
      <c r="V1429" s="9" t="n">
        <f aca="false">IF(AND(U1429=1,(Scenario!$B$14-E1429)/60&gt;R1429),1,0)</f>
        <v>0</v>
      </c>
      <c r="W1429" s="9" t="n">
        <f aca="false">IF(OR(C1429=Scenario!$B$22,C1429=Scenario!$C$22),1,0)</f>
        <v>0</v>
      </c>
      <c r="X1429" s="9" t="n">
        <f aca="false">IF(ISNUMBER(I1429),1,0)</f>
        <v>0</v>
      </c>
      <c r="Y1429" s="9" t="n">
        <f aca="false">MOD(INT(E1429/86400)+3,7)</f>
        <v>4</v>
      </c>
      <c r="Z1429" s="9" t="n">
        <f aca="false">MOD(INT(E1429/3600),24)</f>
        <v>6</v>
      </c>
      <c r="AA1429" s="6" t="s">
        <v>3103</v>
      </c>
    </row>
    <row r="1430" customFormat="false" ht="15" hidden="false" customHeight="false" outlineLevel="0" collapsed="false">
      <c r="A1430" s="6" t="s">
        <v>3104</v>
      </c>
      <c r="B1430" s="6" t="s">
        <v>43</v>
      </c>
      <c r="C1430" s="6" t="s">
        <v>46</v>
      </c>
      <c r="D1430" s="6" t="s">
        <v>172</v>
      </c>
      <c r="E1430" s="6" t="n">
        <v>1786088060</v>
      </c>
      <c r="F1430" s="6" t="n">
        <v>1786088270</v>
      </c>
      <c r="G1430" s="6" t="n">
        <v>1786088098</v>
      </c>
      <c r="H1430" s="6" t="n">
        <v>1786093604</v>
      </c>
      <c r="J1430" s="6" t="n">
        <v>0</v>
      </c>
      <c r="K1430" s="6" t="n">
        <v>0</v>
      </c>
      <c r="L1430" s="9" t="n">
        <f aca="false">IF(AND(E1430&gt;=Scenario!$B$11,E1430&lt;Scenario!$B$12),1,0)</f>
        <v>1</v>
      </c>
      <c r="M1430" s="9" t="n">
        <f aca="false">IF(AND(L1430=1,ISNUMBER(F1430)),MAX(0,F1430-E1430)/60,"")</f>
        <v>3.5</v>
      </c>
      <c r="N1430" s="9" t="n">
        <f aca="false">IF(AND(L1430=1,ISNUMBER(G1430)),MAX(0,G1430-E1430)/60,"")</f>
        <v>0.633333333333333</v>
      </c>
      <c r="O1430" s="9" t="n">
        <f aca="false">IF(ISNUMBER(H1430),IF(AND(H1430&gt;=Scenario!$B$11,H1430&lt;Scenario!$B$12),1,0),0)</f>
        <v>1</v>
      </c>
      <c r="P1430" s="9" t="n">
        <f aca="false">IF(O1430=1,MAX(0,H1430-E1430)/60,"")</f>
        <v>92.4</v>
      </c>
      <c r="Q1430" s="9" t="n">
        <f aca="false">INDEX(Scenario!$B$18:$B$20,MATCH(B1430,Scenario!$A$18:$A$20,0))</f>
        <v>60</v>
      </c>
      <c r="R1430" s="9" t="n">
        <f aca="false">INDEX(Scenario!$C$18:$C$20,MATCH(B1430,Scenario!$A$18:$A$20,0))</f>
        <v>1440</v>
      </c>
      <c r="S1430" s="9" t="n">
        <f aca="false">IF(ISNUMBER(M1430),IF(M1430&lt;=Q1430,1,0),"")</f>
        <v>1</v>
      </c>
      <c r="T1430" s="9" t="n">
        <f aca="false">IF(ISNUMBER(P1430),IF(P1430&lt;=R1430,1,0),"")</f>
        <v>1</v>
      </c>
      <c r="U1430" s="9" t="n">
        <f aca="false">IF(E1430&gt;Scenario!$B$14,0,IF(OR(AND(ISNUMBER(H1430),H1430&lt;=Scenario!$B$14),AND(ISNUMBER(I1430),I1430&lt;=Scenario!$B$14)),0,1))</f>
        <v>0</v>
      </c>
      <c r="V1430" s="9" t="n">
        <f aca="false">IF(AND(U1430=1,(Scenario!$B$14-E1430)/60&gt;R1430),1,0)</f>
        <v>0</v>
      </c>
      <c r="W1430" s="9" t="n">
        <f aca="false">IF(OR(C1430=Scenario!$B$22,C1430=Scenario!$C$22),1,0)</f>
        <v>1</v>
      </c>
      <c r="X1430" s="9" t="n">
        <f aca="false">IF(ISNUMBER(I1430),1,0)</f>
        <v>0</v>
      </c>
      <c r="Y1430" s="9" t="n">
        <f aca="false">MOD(INT(E1430/86400)+3,7)</f>
        <v>4</v>
      </c>
      <c r="Z1430" s="9" t="n">
        <f aca="false">MOD(INT(E1430/3600),24)</f>
        <v>7</v>
      </c>
      <c r="AA1430" s="6" t="s">
        <v>3105</v>
      </c>
    </row>
    <row r="1431" customFormat="false" ht="15" hidden="false" customHeight="false" outlineLevel="0" collapsed="false">
      <c r="A1431" s="6" t="s">
        <v>3106</v>
      </c>
      <c r="B1431" s="6" t="s">
        <v>44</v>
      </c>
      <c r="C1431" s="6" t="s">
        <v>249</v>
      </c>
      <c r="D1431" s="6" t="s">
        <v>170</v>
      </c>
      <c r="E1431" s="6" t="n">
        <v>1786088204</v>
      </c>
      <c r="F1431" s="6" t="n">
        <v>1786088465</v>
      </c>
      <c r="G1431" s="6" t="n">
        <v>1786088240</v>
      </c>
      <c r="H1431" s="6" t="n">
        <v>1786089654</v>
      </c>
      <c r="J1431" s="6" t="n">
        <v>0</v>
      </c>
      <c r="K1431" s="6" t="n">
        <v>0</v>
      </c>
      <c r="L1431" s="9" t="n">
        <f aca="false">IF(AND(E1431&gt;=Scenario!$B$11,E1431&lt;Scenario!$B$12),1,0)</f>
        <v>1</v>
      </c>
      <c r="M1431" s="9" t="n">
        <f aca="false">IF(AND(L1431=1,ISNUMBER(F1431)),MAX(0,F1431-E1431)/60,"")</f>
        <v>4.35</v>
      </c>
      <c r="N1431" s="9" t="n">
        <f aca="false">IF(AND(L1431=1,ISNUMBER(G1431)),MAX(0,G1431-E1431)/60,"")</f>
        <v>0.6</v>
      </c>
      <c r="O1431" s="9" t="n">
        <f aca="false">IF(ISNUMBER(H1431),IF(AND(H1431&gt;=Scenario!$B$11,H1431&lt;Scenario!$B$12),1,0),0)</f>
        <v>1</v>
      </c>
      <c r="P1431" s="9" t="n">
        <f aca="false">IF(O1431=1,MAX(0,H1431-E1431)/60,"")</f>
        <v>24.1666666666667</v>
      </c>
      <c r="Q1431" s="9" t="n">
        <f aca="false">INDEX(Scenario!$B$18:$B$20,MATCH(B1431,Scenario!$A$18:$A$20,0))</f>
        <v>240</v>
      </c>
      <c r="R1431" s="9" t="n">
        <f aca="false">INDEX(Scenario!$C$18:$C$20,MATCH(B1431,Scenario!$A$18:$A$20,0))</f>
        <v>4320</v>
      </c>
      <c r="S1431" s="9" t="n">
        <f aca="false">IF(ISNUMBER(M1431),IF(M1431&lt;=Q1431,1,0),"")</f>
        <v>1</v>
      </c>
      <c r="T1431" s="9" t="n">
        <f aca="false">IF(ISNUMBER(P1431),IF(P1431&lt;=R1431,1,0),"")</f>
        <v>1</v>
      </c>
      <c r="U1431" s="9" t="n">
        <f aca="false">IF(E1431&gt;Scenario!$B$14,0,IF(OR(AND(ISNUMBER(H1431),H1431&lt;=Scenario!$B$14),AND(ISNUMBER(I1431),I1431&lt;=Scenario!$B$14)),0,1))</f>
        <v>0</v>
      </c>
      <c r="V1431" s="9" t="n">
        <f aca="false">IF(AND(U1431=1,(Scenario!$B$14-E1431)/60&gt;R1431),1,0)</f>
        <v>0</v>
      </c>
      <c r="W1431" s="9" t="n">
        <f aca="false">IF(OR(C1431=Scenario!$B$22,C1431=Scenario!$C$22),1,0)</f>
        <v>0</v>
      </c>
      <c r="X1431" s="9" t="n">
        <f aca="false">IF(ISNUMBER(I1431),1,0)</f>
        <v>0</v>
      </c>
      <c r="Y1431" s="9" t="n">
        <f aca="false">MOD(INT(E1431/86400)+3,7)</f>
        <v>4</v>
      </c>
      <c r="Z1431" s="9" t="n">
        <f aca="false">MOD(INT(E1431/3600),24)</f>
        <v>7</v>
      </c>
      <c r="AA1431" s="6" t="s">
        <v>3107</v>
      </c>
    </row>
    <row r="1432" customFormat="false" ht="15" hidden="false" customHeight="false" outlineLevel="0" collapsed="false">
      <c r="A1432" s="6" t="s">
        <v>3108</v>
      </c>
      <c r="B1432" s="6" t="s">
        <v>43</v>
      </c>
      <c r="C1432" s="6" t="s">
        <v>288</v>
      </c>
      <c r="D1432" s="6" t="s">
        <v>172</v>
      </c>
      <c r="E1432" s="6" t="n">
        <v>1786088389</v>
      </c>
      <c r="F1432" s="6" t="n">
        <v>1786088526</v>
      </c>
      <c r="G1432" s="6" t="n">
        <v>1786088440</v>
      </c>
      <c r="H1432" s="6" t="n">
        <v>1786091027</v>
      </c>
      <c r="J1432" s="6" t="n">
        <v>0</v>
      </c>
      <c r="K1432" s="6" t="n">
        <v>0</v>
      </c>
      <c r="L1432" s="9" t="n">
        <f aca="false">IF(AND(E1432&gt;=Scenario!$B$11,E1432&lt;Scenario!$B$12),1,0)</f>
        <v>1</v>
      </c>
      <c r="M1432" s="9" t="n">
        <f aca="false">IF(AND(L1432=1,ISNUMBER(F1432)),MAX(0,F1432-E1432)/60,"")</f>
        <v>2.28333333333333</v>
      </c>
      <c r="N1432" s="9" t="n">
        <f aca="false">IF(AND(L1432=1,ISNUMBER(G1432)),MAX(0,G1432-E1432)/60,"")</f>
        <v>0.85</v>
      </c>
      <c r="O1432" s="9" t="n">
        <f aca="false">IF(ISNUMBER(H1432),IF(AND(H1432&gt;=Scenario!$B$11,H1432&lt;Scenario!$B$12),1,0),0)</f>
        <v>1</v>
      </c>
      <c r="P1432" s="9" t="n">
        <f aca="false">IF(O1432=1,MAX(0,H1432-E1432)/60,"")</f>
        <v>43.9666666666667</v>
      </c>
      <c r="Q1432" s="9" t="n">
        <f aca="false">INDEX(Scenario!$B$18:$B$20,MATCH(B1432,Scenario!$A$18:$A$20,0))</f>
        <v>60</v>
      </c>
      <c r="R1432" s="9" t="n">
        <f aca="false">INDEX(Scenario!$C$18:$C$20,MATCH(B1432,Scenario!$A$18:$A$20,0))</f>
        <v>1440</v>
      </c>
      <c r="S1432" s="9" t="n">
        <f aca="false">IF(ISNUMBER(M1432),IF(M1432&lt;=Q1432,1,0),"")</f>
        <v>1</v>
      </c>
      <c r="T1432" s="9" t="n">
        <f aca="false">IF(ISNUMBER(P1432),IF(P1432&lt;=R1432,1,0),"")</f>
        <v>1</v>
      </c>
      <c r="U1432" s="9" t="n">
        <f aca="false">IF(E1432&gt;Scenario!$B$14,0,IF(OR(AND(ISNUMBER(H1432),H1432&lt;=Scenario!$B$14),AND(ISNUMBER(I1432),I1432&lt;=Scenario!$B$14)),0,1))</f>
        <v>0</v>
      </c>
      <c r="V1432" s="9" t="n">
        <f aca="false">IF(AND(U1432=1,(Scenario!$B$14-E1432)/60&gt;R1432),1,0)</f>
        <v>0</v>
      </c>
      <c r="W1432" s="9" t="n">
        <f aca="false">IF(OR(C1432=Scenario!$B$22,C1432=Scenario!$C$22),1,0)</f>
        <v>0</v>
      </c>
      <c r="X1432" s="9" t="n">
        <f aca="false">IF(ISNUMBER(I1432),1,0)</f>
        <v>0</v>
      </c>
      <c r="Y1432" s="9" t="n">
        <f aca="false">MOD(INT(E1432/86400)+3,7)</f>
        <v>4</v>
      </c>
      <c r="Z1432" s="9" t="n">
        <f aca="false">MOD(INT(E1432/3600),24)</f>
        <v>7</v>
      </c>
      <c r="AA1432" s="6" t="s">
        <v>3109</v>
      </c>
    </row>
    <row r="1433" customFormat="false" ht="15" hidden="false" customHeight="false" outlineLevel="0" collapsed="false">
      <c r="A1433" s="6" t="s">
        <v>3110</v>
      </c>
      <c r="B1433" s="6" t="s">
        <v>44</v>
      </c>
      <c r="C1433" s="6" t="s">
        <v>249</v>
      </c>
      <c r="D1433" s="6" t="s">
        <v>170</v>
      </c>
      <c r="E1433" s="6" t="n">
        <v>1786088671</v>
      </c>
      <c r="F1433" s="6" t="n">
        <v>1786088794</v>
      </c>
      <c r="G1433" s="6" t="n">
        <v>1786088700</v>
      </c>
      <c r="H1433" s="6" t="n">
        <v>1786091314</v>
      </c>
      <c r="J1433" s="6" t="n">
        <v>0</v>
      </c>
      <c r="K1433" s="6" t="n">
        <v>0</v>
      </c>
      <c r="L1433" s="9" t="n">
        <f aca="false">IF(AND(E1433&gt;=Scenario!$B$11,E1433&lt;Scenario!$B$12),1,0)</f>
        <v>1</v>
      </c>
      <c r="M1433" s="9" t="n">
        <f aca="false">IF(AND(L1433=1,ISNUMBER(F1433)),MAX(0,F1433-E1433)/60,"")</f>
        <v>2.05</v>
      </c>
      <c r="N1433" s="9" t="n">
        <f aca="false">IF(AND(L1433=1,ISNUMBER(G1433)),MAX(0,G1433-E1433)/60,"")</f>
        <v>0.483333333333333</v>
      </c>
      <c r="O1433" s="9" t="n">
        <f aca="false">IF(ISNUMBER(H1433),IF(AND(H1433&gt;=Scenario!$B$11,H1433&lt;Scenario!$B$12),1,0),0)</f>
        <v>1</v>
      </c>
      <c r="P1433" s="9" t="n">
        <f aca="false">IF(O1433=1,MAX(0,H1433-E1433)/60,"")</f>
        <v>44.05</v>
      </c>
      <c r="Q1433" s="9" t="n">
        <f aca="false">INDEX(Scenario!$B$18:$B$20,MATCH(B1433,Scenario!$A$18:$A$20,0))</f>
        <v>240</v>
      </c>
      <c r="R1433" s="9" t="n">
        <f aca="false">INDEX(Scenario!$C$18:$C$20,MATCH(B1433,Scenario!$A$18:$A$20,0))</f>
        <v>4320</v>
      </c>
      <c r="S1433" s="9" t="n">
        <f aca="false">IF(ISNUMBER(M1433),IF(M1433&lt;=Q1433,1,0),"")</f>
        <v>1</v>
      </c>
      <c r="T1433" s="9" t="n">
        <f aca="false">IF(ISNUMBER(P1433),IF(P1433&lt;=R1433,1,0),"")</f>
        <v>1</v>
      </c>
      <c r="U1433" s="9" t="n">
        <f aca="false">IF(E1433&gt;Scenario!$B$14,0,IF(OR(AND(ISNUMBER(H1433),H1433&lt;=Scenario!$B$14),AND(ISNUMBER(I1433),I1433&lt;=Scenario!$B$14)),0,1))</f>
        <v>0</v>
      </c>
      <c r="V1433" s="9" t="n">
        <f aca="false">IF(AND(U1433=1,(Scenario!$B$14-E1433)/60&gt;R1433),1,0)</f>
        <v>0</v>
      </c>
      <c r="W1433" s="9" t="n">
        <f aca="false">IF(OR(C1433=Scenario!$B$22,C1433=Scenario!$C$22),1,0)</f>
        <v>0</v>
      </c>
      <c r="X1433" s="9" t="n">
        <f aca="false">IF(ISNUMBER(I1433),1,0)</f>
        <v>0</v>
      </c>
      <c r="Y1433" s="9" t="n">
        <f aca="false">MOD(INT(E1433/86400)+3,7)</f>
        <v>4</v>
      </c>
      <c r="Z1433" s="9" t="n">
        <f aca="false">MOD(INT(E1433/3600),24)</f>
        <v>7</v>
      </c>
      <c r="AA1433" s="6" t="s">
        <v>3111</v>
      </c>
    </row>
    <row r="1434" customFormat="false" ht="15" hidden="false" customHeight="false" outlineLevel="0" collapsed="false">
      <c r="A1434" s="6" t="s">
        <v>3112</v>
      </c>
      <c r="B1434" s="6" t="s">
        <v>44</v>
      </c>
      <c r="C1434" s="6" t="s">
        <v>46</v>
      </c>
      <c r="D1434" s="6" t="s">
        <v>172</v>
      </c>
      <c r="E1434" s="6" t="n">
        <v>1786091101</v>
      </c>
      <c r="F1434" s="6" t="n">
        <v>1786091240</v>
      </c>
      <c r="G1434" s="6" t="n">
        <v>1786091145</v>
      </c>
      <c r="H1434" s="6" t="n">
        <v>1786094741</v>
      </c>
      <c r="J1434" s="6" t="n">
        <v>0</v>
      </c>
      <c r="K1434" s="6" t="n">
        <v>0</v>
      </c>
      <c r="L1434" s="9" t="n">
        <f aca="false">IF(AND(E1434&gt;=Scenario!$B$11,E1434&lt;Scenario!$B$12),1,0)</f>
        <v>1</v>
      </c>
      <c r="M1434" s="9" t="n">
        <f aca="false">IF(AND(L1434=1,ISNUMBER(F1434)),MAX(0,F1434-E1434)/60,"")</f>
        <v>2.31666666666667</v>
      </c>
      <c r="N1434" s="9" t="n">
        <f aca="false">IF(AND(L1434=1,ISNUMBER(G1434)),MAX(0,G1434-E1434)/60,"")</f>
        <v>0.733333333333333</v>
      </c>
      <c r="O1434" s="9" t="n">
        <f aca="false">IF(ISNUMBER(H1434),IF(AND(H1434&gt;=Scenario!$B$11,H1434&lt;Scenario!$B$12),1,0),0)</f>
        <v>1</v>
      </c>
      <c r="P1434" s="9" t="n">
        <f aca="false">IF(O1434=1,MAX(0,H1434-E1434)/60,"")</f>
        <v>60.6666666666667</v>
      </c>
      <c r="Q1434" s="9" t="n">
        <f aca="false">INDEX(Scenario!$B$18:$B$20,MATCH(B1434,Scenario!$A$18:$A$20,0))</f>
        <v>240</v>
      </c>
      <c r="R1434" s="9" t="n">
        <f aca="false">INDEX(Scenario!$C$18:$C$20,MATCH(B1434,Scenario!$A$18:$A$20,0))</f>
        <v>4320</v>
      </c>
      <c r="S1434" s="9" t="n">
        <f aca="false">IF(ISNUMBER(M1434),IF(M1434&lt;=Q1434,1,0),"")</f>
        <v>1</v>
      </c>
      <c r="T1434" s="9" t="n">
        <f aca="false">IF(ISNUMBER(P1434),IF(P1434&lt;=R1434,1,0),"")</f>
        <v>1</v>
      </c>
      <c r="U1434" s="9" t="n">
        <f aca="false">IF(E1434&gt;Scenario!$B$14,0,IF(OR(AND(ISNUMBER(H1434),H1434&lt;=Scenario!$B$14),AND(ISNUMBER(I1434),I1434&lt;=Scenario!$B$14)),0,1))</f>
        <v>0</v>
      </c>
      <c r="V1434" s="9" t="n">
        <f aca="false">IF(AND(U1434=1,(Scenario!$B$14-E1434)/60&gt;R1434),1,0)</f>
        <v>0</v>
      </c>
      <c r="W1434" s="9" t="n">
        <f aca="false">IF(OR(C1434=Scenario!$B$22,C1434=Scenario!$C$22),1,0)</f>
        <v>1</v>
      </c>
      <c r="X1434" s="9" t="n">
        <f aca="false">IF(ISNUMBER(I1434),1,0)</f>
        <v>0</v>
      </c>
      <c r="Y1434" s="9" t="n">
        <f aca="false">MOD(INT(E1434/86400)+3,7)</f>
        <v>4</v>
      </c>
      <c r="Z1434" s="9" t="n">
        <f aca="false">MOD(INT(E1434/3600),24)</f>
        <v>8</v>
      </c>
      <c r="AA1434" s="6" t="s">
        <v>3113</v>
      </c>
    </row>
    <row r="1435" customFormat="false" ht="15" hidden="false" customHeight="false" outlineLevel="0" collapsed="false">
      <c r="A1435" s="6" t="s">
        <v>3114</v>
      </c>
      <c r="B1435" s="6" t="s">
        <v>44</v>
      </c>
      <c r="C1435" s="6" t="s">
        <v>249</v>
      </c>
      <c r="D1435" s="6" t="s">
        <v>170</v>
      </c>
      <c r="E1435" s="6" t="n">
        <v>1786092527</v>
      </c>
      <c r="F1435" s="6" t="n">
        <v>1786092758</v>
      </c>
      <c r="G1435" s="6" t="n">
        <v>1786092584</v>
      </c>
      <c r="H1435" s="6" t="n">
        <v>1786093661</v>
      </c>
      <c r="J1435" s="6" t="n">
        <v>0</v>
      </c>
      <c r="K1435" s="6" t="n">
        <v>0</v>
      </c>
      <c r="L1435" s="9" t="n">
        <f aca="false">IF(AND(E1435&gt;=Scenario!$B$11,E1435&lt;Scenario!$B$12),1,0)</f>
        <v>1</v>
      </c>
      <c r="M1435" s="9" t="n">
        <f aca="false">IF(AND(L1435=1,ISNUMBER(F1435)),MAX(0,F1435-E1435)/60,"")</f>
        <v>3.85</v>
      </c>
      <c r="N1435" s="9" t="n">
        <f aca="false">IF(AND(L1435=1,ISNUMBER(G1435)),MAX(0,G1435-E1435)/60,"")</f>
        <v>0.95</v>
      </c>
      <c r="O1435" s="9" t="n">
        <f aca="false">IF(ISNUMBER(H1435),IF(AND(H1435&gt;=Scenario!$B$11,H1435&lt;Scenario!$B$12),1,0),0)</f>
        <v>1</v>
      </c>
      <c r="P1435" s="9" t="n">
        <f aca="false">IF(O1435=1,MAX(0,H1435-E1435)/60,"")</f>
        <v>18.9</v>
      </c>
      <c r="Q1435" s="9" t="n">
        <f aca="false">INDEX(Scenario!$B$18:$B$20,MATCH(B1435,Scenario!$A$18:$A$20,0))</f>
        <v>240</v>
      </c>
      <c r="R1435" s="9" t="n">
        <f aca="false">INDEX(Scenario!$C$18:$C$20,MATCH(B1435,Scenario!$A$18:$A$20,0))</f>
        <v>4320</v>
      </c>
      <c r="S1435" s="9" t="n">
        <f aca="false">IF(ISNUMBER(M1435),IF(M1435&lt;=Q1435,1,0),"")</f>
        <v>1</v>
      </c>
      <c r="T1435" s="9" t="n">
        <f aca="false">IF(ISNUMBER(P1435),IF(P1435&lt;=R1435,1,0),"")</f>
        <v>1</v>
      </c>
      <c r="U1435" s="9" t="n">
        <f aca="false">IF(E1435&gt;Scenario!$B$14,0,IF(OR(AND(ISNUMBER(H1435),H1435&lt;=Scenario!$B$14),AND(ISNUMBER(I1435),I1435&lt;=Scenario!$B$14)),0,1))</f>
        <v>0</v>
      </c>
      <c r="V1435" s="9" t="n">
        <f aca="false">IF(AND(U1435=1,(Scenario!$B$14-E1435)/60&gt;R1435),1,0)</f>
        <v>0</v>
      </c>
      <c r="W1435" s="9" t="n">
        <f aca="false">IF(OR(C1435=Scenario!$B$22,C1435=Scenario!$C$22),1,0)</f>
        <v>0</v>
      </c>
      <c r="X1435" s="9" t="n">
        <f aca="false">IF(ISNUMBER(I1435),1,0)</f>
        <v>0</v>
      </c>
      <c r="Y1435" s="9" t="n">
        <f aca="false">MOD(INT(E1435/86400)+3,7)</f>
        <v>4</v>
      </c>
      <c r="Z1435" s="9" t="n">
        <f aca="false">MOD(INT(E1435/3600),24)</f>
        <v>8</v>
      </c>
      <c r="AA1435" s="6" t="s">
        <v>3115</v>
      </c>
    </row>
    <row r="1436" customFormat="false" ht="15" hidden="false" customHeight="false" outlineLevel="0" collapsed="false">
      <c r="A1436" s="6" t="s">
        <v>3116</v>
      </c>
      <c r="B1436" s="6" t="s">
        <v>43</v>
      </c>
      <c r="C1436" s="6" t="s">
        <v>249</v>
      </c>
      <c r="D1436" s="6" t="s">
        <v>171</v>
      </c>
      <c r="E1436" s="6" t="n">
        <v>1786092693</v>
      </c>
      <c r="F1436" s="6" t="n">
        <v>1786092777</v>
      </c>
      <c r="G1436" s="6" t="n">
        <v>1786092713</v>
      </c>
      <c r="H1436" s="6" t="n">
        <v>1786094758</v>
      </c>
      <c r="J1436" s="6" t="n">
        <v>0</v>
      </c>
      <c r="K1436" s="6" t="n">
        <v>0</v>
      </c>
      <c r="L1436" s="9" t="n">
        <f aca="false">IF(AND(E1436&gt;=Scenario!$B$11,E1436&lt;Scenario!$B$12),1,0)</f>
        <v>1</v>
      </c>
      <c r="M1436" s="9" t="n">
        <f aca="false">IF(AND(L1436=1,ISNUMBER(F1436)),MAX(0,F1436-E1436)/60,"")</f>
        <v>1.4</v>
      </c>
      <c r="N1436" s="9" t="n">
        <f aca="false">IF(AND(L1436=1,ISNUMBER(G1436)),MAX(0,G1436-E1436)/60,"")</f>
        <v>0.333333333333333</v>
      </c>
      <c r="O1436" s="9" t="n">
        <f aca="false">IF(ISNUMBER(H1436),IF(AND(H1436&gt;=Scenario!$B$11,H1436&lt;Scenario!$B$12),1,0),0)</f>
        <v>1</v>
      </c>
      <c r="P1436" s="9" t="n">
        <f aca="false">IF(O1436=1,MAX(0,H1436-E1436)/60,"")</f>
        <v>34.4166666666667</v>
      </c>
      <c r="Q1436" s="9" t="n">
        <f aca="false">INDEX(Scenario!$B$18:$B$20,MATCH(B1436,Scenario!$A$18:$A$20,0))</f>
        <v>60</v>
      </c>
      <c r="R1436" s="9" t="n">
        <f aca="false">INDEX(Scenario!$C$18:$C$20,MATCH(B1436,Scenario!$A$18:$A$20,0))</f>
        <v>1440</v>
      </c>
      <c r="S1436" s="9" t="n">
        <f aca="false">IF(ISNUMBER(M1436),IF(M1436&lt;=Q1436,1,0),"")</f>
        <v>1</v>
      </c>
      <c r="T1436" s="9" t="n">
        <f aca="false">IF(ISNUMBER(P1436),IF(P1436&lt;=R1436,1,0),"")</f>
        <v>1</v>
      </c>
      <c r="U1436" s="9" t="n">
        <f aca="false">IF(E1436&gt;Scenario!$B$14,0,IF(OR(AND(ISNUMBER(H1436),H1436&lt;=Scenario!$B$14),AND(ISNUMBER(I1436),I1436&lt;=Scenario!$B$14)),0,1))</f>
        <v>0</v>
      </c>
      <c r="V1436" s="9" t="n">
        <f aca="false">IF(AND(U1436=1,(Scenario!$B$14-E1436)/60&gt;R1436),1,0)</f>
        <v>0</v>
      </c>
      <c r="W1436" s="9" t="n">
        <f aca="false">IF(OR(C1436=Scenario!$B$22,C1436=Scenario!$C$22),1,0)</f>
        <v>0</v>
      </c>
      <c r="X1436" s="9" t="n">
        <f aca="false">IF(ISNUMBER(I1436),1,0)</f>
        <v>0</v>
      </c>
      <c r="Y1436" s="9" t="n">
        <f aca="false">MOD(INT(E1436/86400)+3,7)</f>
        <v>4</v>
      </c>
      <c r="Z1436" s="9" t="n">
        <f aca="false">MOD(INT(E1436/3600),24)</f>
        <v>8</v>
      </c>
      <c r="AA1436" s="6" t="s">
        <v>3117</v>
      </c>
    </row>
    <row r="1437" customFormat="false" ht="15" hidden="false" customHeight="false" outlineLevel="0" collapsed="false">
      <c r="A1437" s="6" t="s">
        <v>3118</v>
      </c>
      <c r="B1437" s="6" t="s">
        <v>44</v>
      </c>
      <c r="C1437" s="6" t="s">
        <v>46</v>
      </c>
      <c r="D1437" s="6" t="s">
        <v>172</v>
      </c>
      <c r="E1437" s="6" t="n">
        <v>1786093366</v>
      </c>
      <c r="F1437" s="6" t="n">
        <v>1786093538</v>
      </c>
      <c r="G1437" s="6" t="n">
        <v>1786093423</v>
      </c>
      <c r="H1437" s="6" t="n">
        <v>1786095985</v>
      </c>
      <c r="J1437" s="6" t="n">
        <v>0</v>
      </c>
      <c r="K1437" s="6" t="n">
        <v>1</v>
      </c>
      <c r="L1437" s="9" t="n">
        <f aca="false">IF(AND(E1437&gt;=Scenario!$B$11,E1437&lt;Scenario!$B$12),1,0)</f>
        <v>1</v>
      </c>
      <c r="M1437" s="9" t="n">
        <f aca="false">IF(AND(L1437=1,ISNUMBER(F1437)),MAX(0,F1437-E1437)/60,"")</f>
        <v>2.86666666666667</v>
      </c>
      <c r="N1437" s="9" t="n">
        <f aca="false">IF(AND(L1437=1,ISNUMBER(G1437)),MAX(0,G1437-E1437)/60,"")</f>
        <v>0.95</v>
      </c>
      <c r="O1437" s="9" t="n">
        <f aca="false">IF(ISNUMBER(H1437),IF(AND(H1437&gt;=Scenario!$B$11,H1437&lt;Scenario!$B$12),1,0),0)</f>
        <v>1</v>
      </c>
      <c r="P1437" s="9" t="n">
        <f aca="false">IF(O1437=1,MAX(0,H1437-E1437)/60,"")</f>
        <v>43.65</v>
      </c>
      <c r="Q1437" s="9" t="n">
        <f aca="false">INDEX(Scenario!$B$18:$B$20,MATCH(B1437,Scenario!$A$18:$A$20,0))</f>
        <v>240</v>
      </c>
      <c r="R1437" s="9" t="n">
        <f aca="false">INDEX(Scenario!$C$18:$C$20,MATCH(B1437,Scenario!$A$18:$A$20,0))</f>
        <v>4320</v>
      </c>
      <c r="S1437" s="9" t="n">
        <f aca="false">IF(ISNUMBER(M1437),IF(M1437&lt;=Q1437,1,0),"")</f>
        <v>1</v>
      </c>
      <c r="T1437" s="9" t="n">
        <f aca="false">IF(ISNUMBER(P1437),IF(P1437&lt;=R1437,1,0),"")</f>
        <v>1</v>
      </c>
      <c r="U1437" s="9" t="n">
        <f aca="false">IF(E1437&gt;Scenario!$B$14,0,IF(OR(AND(ISNUMBER(H1437),H1437&lt;=Scenario!$B$14),AND(ISNUMBER(I1437),I1437&lt;=Scenario!$B$14)),0,1))</f>
        <v>0</v>
      </c>
      <c r="V1437" s="9" t="n">
        <f aca="false">IF(AND(U1437=1,(Scenario!$B$14-E1437)/60&gt;R1437),1,0)</f>
        <v>0</v>
      </c>
      <c r="W1437" s="9" t="n">
        <f aca="false">IF(OR(C1437=Scenario!$B$22,C1437=Scenario!$C$22),1,0)</f>
        <v>1</v>
      </c>
      <c r="X1437" s="9" t="n">
        <f aca="false">IF(ISNUMBER(I1437),1,0)</f>
        <v>0</v>
      </c>
      <c r="Y1437" s="9" t="n">
        <f aca="false">MOD(INT(E1437/86400)+3,7)</f>
        <v>4</v>
      </c>
      <c r="Z1437" s="9" t="n">
        <f aca="false">MOD(INT(E1437/3600),24)</f>
        <v>9</v>
      </c>
      <c r="AA1437" s="6" t="s">
        <v>3119</v>
      </c>
    </row>
    <row r="1438" customFormat="false" ht="15" hidden="false" customHeight="false" outlineLevel="0" collapsed="false">
      <c r="A1438" s="6" t="s">
        <v>3120</v>
      </c>
      <c r="B1438" s="6" t="s">
        <v>43</v>
      </c>
      <c r="C1438" s="6" t="s">
        <v>47</v>
      </c>
      <c r="D1438" s="6" t="s">
        <v>171</v>
      </c>
      <c r="E1438" s="6" t="n">
        <v>1786094690</v>
      </c>
      <c r="F1438" s="6" t="n">
        <v>1786094904</v>
      </c>
      <c r="G1438" s="6" t="n">
        <v>1786094739</v>
      </c>
      <c r="H1438" s="6" t="n">
        <v>1786099781</v>
      </c>
      <c r="J1438" s="6" t="n">
        <v>0</v>
      </c>
      <c r="K1438" s="6" t="n">
        <v>0</v>
      </c>
      <c r="L1438" s="9" t="n">
        <f aca="false">IF(AND(E1438&gt;=Scenario!$B$11,E1438&lt;Scenario!$B$12),1,0)</f>
        <v>1</v>
      </c>
      <c r="M1438" s="9" t="n">
        <f aca="false">IF(AND(L1438=1,ISNUMBER(F1438)),MAX(0,F1438-E1438)/60,"")</f>
        <v>3.56666666666667</v>
      </c>
      <c r="N1438" s="9" t="n">
        <f aca="false">IF(AND(L1438=1,ISNUMBER(G1438)),MAX(0,G1438-E1438)/60,"")</f>
        <v>0.816666666666667</v>
      </c>
      <c r="O1438" s="9" t="n">
        <f aca="false">IF(ISNUMBER(H1438),IF(AND(H1438&gt;=Scenario!$B$11,H1438&lt;Scenario!$B$12),1,0),0)</f>
        <v>1</v>
      </c>
      <c r="P1438" s="9" t="n">
        <f aca="false">IF(O1438=1,MAX(0,H1438-E1438)/60,"")</f>
        <v>84.85</v>
      </c>
      <c r="Q1438" s="9" t="n">
        <f aca="false">INDEX(Scenario!$B$18:$B$20,MATCH(B1438,Scenario!$A$18:$A$20,0))</f>
        <v>60</v>
      </c>
      <c r="R1438" s="9" t="n">
        <f aca="false">INDEX(Scenario!$C$18:$C$20,MATCH(B1438,Scenario!$A$18:$A$20,0))</f>
        <v>1440</v>
      </c>
      <c r="S1438" s="9" t="n">
        <f aca="false">IF(ISNUMBER(M1438),IF(M1438&lt;=Q1438,1,0),"")</f>
        <v>1</v>
      </c>
      <c r="T1438" s="9" t="n">
        <f aca="false">IF(ISNUMBER(P1438),IF(P1438&lt;=R1438,1,0),"")</f>
        <v>1</v>
      </c>
      <c r="U1438" s="9" t="n">
        <f aca="false">IF(E1438&gt;Scenario!$B$14,0,IF(OR(AND(ISNUMBER(H1438),H1438&lt;=Scenario!$B$14),AND(ISNUMBER(I1438),I1438&lt;=Scenario!$B$14)),0,1))</f>
        <v>0</v>
      </c>
      <c r="V1438" s="9" t="n">
        <f aca="false">IF(AND(U1438=1,(Scenario!$B$14-E1438)/60&gt;R1438),1,0)</f>
        <v>0</v>
      </c>
      <c r="W1438" s="9" t="n">
        <f aca="false">IF(OR(C1438=Scenario!$B$22,C1438=Scenario!$C$22),1,0)</f>
        <v>1</v>
      </c>
      <c r="X1438" s="9" t="n">
        <f aca="false">IF(ISNUMBER(I1438),1,0)</f>
        <v>0</v>
      </c>
      <c r="Y1438" s="9" t="n">
        <f aca="false">MOD(INT(E1438/86400)+3,7)</f>
        <v>4</v>
      </c>
      <c r="Z1438" s="9" t="n">
        <f aca="false">MOD(INT(E1438/3600),24)</f>
        <v>9</v>
      </c>
      <c r="AA1438" s="6" t="s">
        <v>3121</v>
      </c>
    </row>
    <row r="1439" customFormat="false" ht="15" hidden="false" customHeight="false" outlineLevel="0" collapsed="false">
      <c r="A1439" s="6" t="s">
        <v>3122</v>
      </c>
      <c r="B1439" s="6" t="s">
        <v>43</v>
      </c>
      <c r="C1439" s="6" t="s">
        <v>46</v>
      </c>
      <c r="D1439" s="6" t="s">
        <v>170</v>
      </c>
      <c r="E1439" s="6" t="n">
        <v>1786095239</v>
      </c>
      <c r="F1439" s="6" t="n">
        <v>1786095355</v>
      </c>
      <c r="G1439" s="6" t="n">
        <v>1786095286</v>
      </c>
      <c r="H1439" s="6" t="n">
        <v>1786096122</v>
      </c>
      <c r="J1439" s="6" t="n">
        <v>0</v>
      </c>
      <c r="K1439" s="6" t="n">
        <v>0</v>
      </c>
      <c r="L1439" s="9" t="n">
        <f aca="false">IF(AND(E1439&gt;=Scenario!$B$11,E1439&lt;Scenario!$B$12),1,0)</f>
        <v>1</v>
      </c>
      <c r="M1439" s="9" t="n">
        <f aca="false">IF(AND(L1439=1,ISNUMBER(F1439)),MAX(0,F1439-E1439)/60,"")</f>
        <v>1.93333333333333</v>
      </c>
      <c r="N1439" s="9" t="n">
        <f aca="false">IF(AND(L1439=1,ISNUMBER(G1439)),MAX(0,G1439-E1439)/60,"")</f>
        <v>0.783333333333333</v>
      </c>
      <c r="O1439" s="9" t="n">
        <f aca="false">IF(ISNUMBER(H1439),IF(AND(H1439&gt;=Scenario!$B$11,H1439&lt;Scenario!$B$12),1,0),0)</f>
        <v>1</v>
      </c>
      <c r="P1439" s="9" t="n">
        <f aca="false">IF(O1439=1,MAX(0,H1439-E1439)/60,"")</f>
        <v>14.7166666666667</v>
      </c>
      <c r="Q1439" s="9" t="n">
        <f aca="false">INDEX(Scenario!$B$18:$B$20,MATCH(B1439,Scenario!$A$18:$A$20,0))</f>
        <v>60</v>
      </c>
      <c r="R1439" s="9" t="n">
        <f aca="false">INDEX(Scenario!$C$18:$C$20,MATCH(B1439,Scenario!$A$18:$A$20,0))</f>
        <v>1440</v>
      </c>
      <c r="S1439" s="9" t="n">
        <f aca="false">IF(ISNUMBER(M1439),IF(M1439&lt;=Q1439,1,0),"")</f>
        <v>1</v>
      </c>
      <c r="T1439" s="9" t="n">
        <f aca="false">IF(ISNUMBER(P1439),IF(P1439&lt;=R1439,1,0),"")</f>
        <v>1</v>
      </c>
      <c r="U1439" s="9" t="n">
        <f aca="false">IF(E1439&gt;Scenario!$B$14,0,IF(OR(AND(ISNUMBER(H1439),H1439&lt;=Scenario!$B$14),AND(ISNUMBER(I1439),I1439&lt;=Scenario!$B$14)),0,1))</f>
        <v>0</v>
      </c>
      <c r="V1439" s="9" t="n">
        <f aca="false">IF(AND(U1439=1,(Scenario!$B$14-E1439)/60&gt;R1439),1,0)</f>
        <v>0</v>
      </c>
      <c r="W1439" s="9" t="n">
        <f aca="false">IF(OR(C1439=Scenario!$B$22,C1439=Scenario!$C$22),1,0)</f>
        <v>1</v>
      </c>
      <c r="X1439" s="9" t="n">
        <f aca="false">IF(ISNUMBER(I1439),1,0)</f>
        <v>0</v>
      </c>
      <c r="Y1439" s="9" t="n">
        <f aca="false">MOD(INT(E1439/86400)+3,7)</f>
        <v>4</v>
      </c>
      <c r="Z1439" s="9" t="n">
        <f aca="false">MOD(INT(E1439/3600),24)</f>
        <v>9</v>
      </c>
      <c r="AA1439" s="6" t="s">
        <v>3123</v>
      </c>
    </row>
    <row r="1440" customFormat="false" ht="15" hidden="false" customHeight="false" outlineLevel="0" collapsed="false">
      <c r="A1440" s="6" t="s">
        <v>3124</v>
      </c>
      <c r="B1440" s="6" t="s">
        <v>44</v>
      </c>
      <c r="C1440" s="6" t="s">
        <v>46</v>
      </c>
      <c r="D1440" s="6" t="s">
        <v>171</v>
      </c>
      <c r="E1440" s="6" t="n">
        <v>1786095625</v>
      </c>
      <c r="F1440" s="6" t="n">
        <v>1786095885</v>
      </c>
      <c r="G1440" s="6" t="n">
        <v>1786095668</v>
      </c>
      <c r="H1440" s="6" t="n">
        <v>1786097946</v>
      </c>
      <c r="J1440" s="6" t="n">
        <v>0</v>
      </c>
      <c r="K1440" s="6" t="n">
        <v>1</v>
      </c>
      <c r="L1440" s="9" t="n">
        <f aca="false">IF(AND(E1440&gt;=Scenario!$B$11,E1440&lt;Scenario!$B$12),1,0)</f>
        <v>1</v>
      </c>
      <c r="M1440" s="9" t="n">
        <f aca="false">IF(AND(L1440=1,ISNUMBER(F1440)),MAX(0,F1440-E1440)/60,"")</f>
        <v>4.33333333333333</v>
      </c>
      <c r="N1440" s="9" t="n">
        <f aca="false">IF(AND(L1440=1,ISNUMBER(G1440)),MAX(0,G1440-E1440)/60,"")</f>
        <v>0.716666666666667</v>
      </c>
      <c r="O1440" s="9" t="n">
        <f aca="false">IF(ISNUMBER(H1440),IF(AND(H1440&gt;=Scenario!$B$11,H1440&lt;Scenario!$B$12),1,0),0)</f>
        <v>1</v>
      </c>
      <c r="P1440" s="9" t="n">
        <f aca="false">IF(O1440=1,MAX(0,H1440-E1440)/60,"")</f>
        <v>38.6833333333333</v>
      </c>
      <c r="Q1440" s="9" t="n">
        <f aca="false">INDEX(Scenario!$B$18:$B$20,MATCH(B1440,Scenario!$A$18:$A$20,0))</f>
        <v>240</v>
      </c>
      <c r="R1440" s="9" t="n">
        <f aca="false">INDEX(Scenario!$C$18:$C$20,MATCH(B1440,Scenario!$A$18:$A$20,0))</f>
        <v>4320</v>
      </c>
      <c r="S1440" s="9" t="n">
        <f aca="false">IF(ISNUMBER(M1440),IF(M1440&lt;=Q1440,1,0),"")</f>
        <v>1</v>
      </c>
      <c r="T1440" s="9" t="n">
        <f aca="false">IF(ISNUMBER(P1440),IF(P1440&lt;=R1440,1,0),"")</f>
        <v>1</v>
      </c>
      <c r="U1440" s="9" t="n">
        <f aca="false">IF(E1440&gt;Scenario!$B$14,0,IF(OR(AND(ISNUMBER(H1440),H1440&lt;=Scenario!$B$14),AND(ISNUMBER(I1440),I1440&lt;=Scenario!$B$14)),0,1))</f>
        <v>0</v>
      </c>
      <c r="V1440" s="9" t="n">
        <f aca="false">IF(AND(U1440=1,(Scenario!$B$14-E1440)/60&gt;R1440),1,0)</f>
        <v>0</v>
      </c>
      <c r="W1440" s="9" t="n">
        <f aca="false">IF(OR(C1440=Scenario!$B$22,C1440=Scenario!$C$22),1,0)</f>
        <v>1</v>
      </c>
      <c r="X1440" s="9" t="n">
        <f aca="false">IF(ISNUMBER(I1440),1,0)</f>
        <v>0</v>
      </c>
      <c r="Y1440" s="9" t="n">
        <f aca="false">MOD(INT(E1440/86400)+3,7)</f>
        <v>4</v>
      </c>
      <c r="Z1440" s="9" t="n">
        <f aca="false">MOD(INT(E1440/3600),24)</f>
        <v>9</v>
      </c>
      <c r="AA1440" s="6" t="s">
        <v>3125</v>
      </c>
    </row>
    <row r="1441" customFormat="false" ht="15" hidden="false" customHeight="false" outlineLevel="0" collapsed="false">
      <c r="A1441" s="6" t="s">
        <v>3126</v>
      </c>
      <c r="B1441" s="6" t="s">
        <v>43</v>
      </c>
      <c r="C1441" s="6" t="s">
        <v>46</v>
      </c>
      <c r="D1441" s="6" t="s">
        <v>170</v>
      </c>
      <c r="E1441" s="6" t="n">
        <v>1786095773</v>
      </c>
      <c r="F1441" s="6" t="n">
        <v>1786096135</v>
      </c>
      <c r="G1441" s="6" t="n">
        <v>1786095951</v>
      </c>
      <c r="H1441" s="6" t="n">
        <v>1786098804</v>
      </c>
      <c r="J1441" s="6" t="n">
        <v>0</v>
      </c>
      <c r="K1441" s="6" t="n">
        <v>0</v>
      </c>
      <c r="L1441" s="9" t="n">
        <f aca="false">IF(AND(E1441&gt;=Scenario!$B$11,E1441&lt;Scenario!$B$12),1,0)</f>
        <v>1</v>
      </c>
      <c r="M1441" s="9" t="n">
        <f aca="false">IF(AND(L1441=1,ISNUMBER(F1441)),MAX(0,F1441-E1441)/60,"")</f>
        <v>6.03333333333333</v>
      </c>
      <c r="N1441" s="9" t="n">
        <f aca="false">IF(AND(L1441=1,ISNUMBER(G1441)),MAX(0,G1441-E1441)/60,"")</f>
        <v>2.96666666666667</v>
      </c>
      <c r="O1441" s="9" t="n">
        <f aca="false">IF(ISNUMBER(H1441),IF(AND(H1441&gt;=Scenario!$B$11,H1441&lt;Scenario!$B$12),1,0),0)</f>
        <v>1</v>
      </c>
      <c r="P1441" s="9" t="n">
        <f aca="false">IF(O1441=1,MAX(0,H1441-E1441)/60,"")</f>
        <v>50.5166666666667</v>
      </c>
      <c r="Q1441" s="9" t="n">
        <f aca="false">INDEX(Scenario!$B$18:$B$20,MATCH(B1441,Scenario!$A$18:$A$20,0))</f>
        <v>60</v>
      </c>
      <c r="R1441" s="9" t="n">
        <f aca="false">INDEX(Scenario!$C$18:$C$20,MATCH(B1441,Scenario!$A$18:$A$20,0))</f>
        <v>1440</v>
      </c>
      <c r="S1441" s="9" t="n">
        <f aca="false">IF(ISNUMBER(M1441),IF(M1441&lt;=Q1441,1,0),"")</f>
        <v>1</v>
      </c>
      <c r="T1441" s="9" t="n">
        <f aca="false">IF(ISNUMBER(P1441),IF(P1441&lt;=R1441,1,0),"")</f>
        <v>1</v>
      </c>
      <c r="U1441" s="9" t="n">
        <f aca="false">IF(E1441&gt;Scenario!$B$14,0,IF(OR(AND(ISNUMBER(H1441),H1441&lt;=Scenario!$B$14),AND(ISNUMBER(I1441),I1441&lt;=Scenario!$B$14)),0,1))</f>
        <v>0</v>
      </c>
      <c r="V1441" s="9" t="n">
        <f aca="false">IF(AND(U1441=1,(Scenario!$B$14-E1441)/60&gt;R1441),1,0)</f>
        <v>0</v>
      </c>
      <c r="W1441" s="9" t="n">
        <f aca="false">IF(OR(C1441=Scenario!$B$22,C1441=Scenario!$C$22),1,0)</f>
        <v>1</v>
      </c>
      <c r="X1441" s="9" t="n">
        <f aca="false">IF(ISNUMBER(I1441),1,0)</f>
        <v>0</v>
      </c>
      <c r="Y1441" s="9" t="n">
        <f aca="false">MOD(INT(E1441/86400)+3,7)</f>
        <v>4</v>
      </c>
      <c r="Z1441" s="9" t="n">
        <f aca="false">MOD(INT(E1441/3600),24)</f>
        <v>9</v>
      </c>
      <c r="AA1441" s="6" t="s">
        <v>3127</v>
      </c>
    </row>
    <row r="1442" customFormat="false" ht="15" hidden="false" customHeight="false" outlineLevel="0" collapsed="false">
      <c r="A1442" s="6" t="s">
        <v>3128</v>
      </c>
      <c r="B1442" s="6" t="s">
        <v>44</v>
      </c>
      <c r="C1442" s="6" t="s">
        <v>47</v>
      </c>
      <c r="D1442" s="6" t="s">
        <v>171</v>
      </c>
      <c r="E1442" s="6" t="n">
        <v>1786098748</v>
      </c>
      <c r="F1442" s="6" t="n">
        <v>1786098992</v>
      </c>
      <c r="G1442" s="6" t="n">
        <v>1786098760</v>
      </c>
      <c r="H1442" s="6" t="n">
        <v>1786101768</v>
      </c>
      <c r="J1442" s="6" t="n">
        <v>0</v>
      </c>
      <c r="K1442" s="6" t="n">
        <v>0</v>
      </c>
      <c r="L1442" s="9" t="n">
        <f aca="false">IF(AND(E1442&gt;=Scenario!$B$11,E1442&lt;Scenario!$B$12),1,0)</f>
        <v>1</v>
      </c>
      <c r="M1442" s="9" t="n">
        <f aca="false">IF(AND(L1442=1,ISNUMBER(F1442)),MAX(0,F1442-E1442)/60,"")</f>
        <v>4.06666666666667</v>
      </c>
      <c r="N1442" s="9" t="n">
        <f aca="false">IF(AND(L1442=1,ISNUMBER(G1442)),MAX(0,G1442-E1442)/60,"")</f>
        <v>0.2</v>
      </c>
      <c r="O1442" s="9" t="n">
        <f aca="false">IF(ISNUMBER(H1442),IF(AND(H1442&gt;=Scenario!$B$11,H1442&lt;Scenario!$B$12),1,0),0)</f>
        <v>1</v>
      </c>
      <c r="P1442" s="9" t="n">
        <f aca="false">IF(O1442=1,MAX(0,H1442-E1442)/60,"")</f>
        <v>50.3333333333333</v>
      </c>
      <c r="Q1442" s="9" t="n">
        <f aca="false">INDEX(Scenario!$B$18:$B$20,MATCH(B1442,Scenario!$A$18:$A$20,0))</f>
        <v>240</v>
      </c>
      <c r="R1442" s="9" t="n">
        <f aca="false">INDEX(Scenario!$C$18:$C$20,MATCH(B1442,Scenario!$A$18:$A$20,0))</f>
        <v>4320</v>
      </c>
      <c r="S1442" s="9" t="n">
        <f aca="false">IF(ISNUMBER(M1442),IF(M1442&lt;=Q1442,1,0),"")</f>
        <v>1</v>
      </c>
      <c r="T1442" s="9" t="n">
        <f aca="false">IF(ISNUMBER(P1442),IF(P1442&lt;=R1442,1,0),"")</f>
        <v>1</v>
      </c>
      <c r="U1442" s="9" t="n">
        <f aca="false">IF(E1442&gt;Scenario!$B$14,0,IF(OR(AND(ISNUMBER(H1442),H1442&lt;=Scenario!$B$14),AND(ISNUMBER(I1442),I1442&lt;=Scenario!$B$14)),0,1))</f>
        <v>0</v>
      </c>
      <c r="V1442" s="9" t="n">
        <f aca="false">IF(AND(U1442=1,(Scenario!$B$14-E1442)/60&gt;R1442),1,0)</f>
        <v>0</v>
      </c>
      <c r="W1442" s="9" t="n">
        <f aca="false">IF(OR(C1442=Scenario!$B$22,C1442=Scenario!$C$22),1,0)</f>
        <v>1</v>
      </c>
      <c r="X1442" s="9" t="n">
        <f aca="false">IF(ISNUMBER(I1442),1,0)</f>
        <v>0</v>
      </c>
      <c r="Y1442" s="9" t="n">
        <f aca="false">MOD(INT(E1442/86400)+3,7)</f>
        <v>4</v>
      </c>
      <c r="Z1442" s="9" t="n">
        <f aca="false">MOD(INT(E1442/3600),24)</f>
        <v>10</v>
      </c>
      <c r="AA1442" s="6" t="s">
        <v>3129</v>
      </c>
    </row>
    <row r="1443" customFormat="false" ht="15" hidden="false" customHeight="false" outlineLevel="0" collapsed="false">
      <c r="A1443" s="6" t="s">
        <v>3130</v>
      </c>
      <c r="B1443" s="6" t="s">
        <v>44</v>
      </c>
      <c r="C1443" s="6" t="s">
        <v>249</v>
      </c>
      <c r="D1443" s="6" t="s">
        <v>171</v>
      </c>
      <c r="E1443" s="6" t="n">
        <v>1786099165</v>
      </c>
      <c r="F1443" s="6" t="n">
        <v>1786099312</v>
      </c>
      <c r="G1443" s="6" t="n">
        <v>1786099178</v>
      </c>
      <c r="H1443" s="6" t="n">
        <v>1786102506</v>
      </c>
      <c r="J1443" s="6" t="n">
        <v>0</v>
      </c>
      <c r="K1443" s="6" t="n">
        <v>1</v>
      </c>
      <c r="L1443" s="9" t="n">
        <f aca="false">IF(AND(E1443&gt;=Scenario!$B$11,E1443&lt;Scenario!$B$12),1,0)</f>
        <v>1</v>
      </c>
      <c r="M1443" s="9" t="n">
        <f aca="false">IF(AND(L1443=1,ISNUMBER(F1443)),MAX(0,F1443-E1443)/60,"")</f>
        <v>2.45</v>
      </c>
      <c r="N1443" s="9" t="n">
        <f aca="false">IF(AND(L1443=1,ISNUMBER(G1443)),MAX(0,G1443-E1443)/60,"")</f>
        <v>0.216666666666667</v>
      </c>
      <c r="O1443" s="9" t="n">
        <f aca="false">IF(ISNUMBER(H1443),IF(AND(H1443&gt;=Scenario!$B$11,H1443&lt;Scenario!$B$12),1,0),0)</f>
        <v>1</v>
      </c>
      <c r="P1443" s="9" t="n">
        <f aca="false">IF(O1443=1,MAX(0,H1443-E1443)/60,"")</f>
        <v>55.6833333333333</v>
      </c>
      <c r="Q1443" s="9" t="n">
        <f aca="false">INDEX(Scenario!$B$18:$B$20,MATCH(B1443,Scenario!$A$18:$A$20,0))</f>
        <v>240</v>
      </c>
      <c r="R1443" s="9" t="n">
        <f aca="false">INDEX(Scenario!$C$18:$C$20,MATCH(B1443,Scenario!$A$18:$A$20,0))</f>
        <v>4320</v>
      </c>
      <c r="S1443" s="9" t="n">
        <f aca="false">IF(ISNUMBER(M1443),IF(M1443&lt;=Q1443,1,0),"")</f>
        <v>1</v>
      </c>
      <c r="T1443" s="9" t="n">
        <f aca="false">IF(ISNUMBER(P1443),IF(P1443&lt;=R1443,1,0),"")</f>
        <v>1</v>
      </c>
      <c r="U1443" s="9" t="n">
        <f aca="false">IF(E1443&gt;Scenario!$B$14,0,IF(OR(AND(ISNUMBER(H1443),H1443&lt;=Scenario!$B$14),AND(ISNUMBER(I1443),I1443&lt;=Scenario!$B$14)),0,1))</f>
        <v>0</v>
      </c>
      <c r="V1443" s="9" t="n">
        <f aca="false">IF(AND(U1443=1,(Scenario!$B$14-E1443)/60&gt;R1443),1,0)</f>
        <v>0</v>
      </c>
      <c r="W1443" s="9" t="n">
        <f aca="false">IF(OR(C1443=Scenario!$B$22,C1443=Scenario!$C$22),1,0)</f>
        <v>0</v>
      </c>
      <c r="X1443" s="9" t="n">
        <f aca="false">IF(ISNUMBER(I1443),1,0)</f>
        <v>0</v>
      </c>
      <c r="Y1443" s="9" t="n">
        <f aca="false">MOD(INT(E1443/86400)+3,7)</f>
        <v>4</v>
      </c>
      <c r="Z1443" s="9" t="n">
        <f aca="false">MOD(INT(E1443/3600),24)</f>
        <v>10</v>
      </c>
      <c r="AA1443" s="6" t="s">
        <v>3131</v>
      </c>
    </row>
    <row r="1444" customFormat="false" ht="15" hidden="false" customHeight="false" outlineLevel="0" collapsed="false">
      <c r="A1444" s="6" t="s">
        <v>3132</v>
      </c>
      <c r="B1444" s="6" t="s">
        <v>44</v>
      </c>
      <c r="C1444" s="6" t="s">
        <v>249</v>
      </c>
      <c r="D1444" s="6" t="s">
        <v>170</v>
      </c>
      <c r="E1444" s="6" t="n">
        <v>1786100455</v>
      </c>
      <c r="F1444" s="6" t="n">
        <v>1786100681</v>
      </c>
      <c r="G1444" s="6" t="n">
        <v>1786100489</v>
      </c>
      <c r="H1444" s="6" t="n">
        <v>1786102737</v>
      </c>
      <c r="J1444" s="6" t="n">
        <v>0</v>
      </c>
      <c r="K1444" s="6" t="n">
        <v>0</v>
      </c>
      <c r="L1444" s="9" t="n">
        <f aca="false">IF(AND(E1444&gt;=Scenario!$B$11,E1444&lt;Scenario!$B$12),1,0)</f>
        <v>1</v>
      </c>
      <c r="M1444" s="9" t="n">
        <f aca="false">IF(AND(L1444=1,ISNUMBER(F1444)),MAX(0,F1444-E1444)/60,"")</f>
        <v>3.76666666666667</v>
      </c>
      <c r="N1444" s="9" t="n">
        <f aca="false">IF(AND(L1444=1,ISNUMBER(G1444)),MAX(0,G1444-E1444)/60,"")</f>
        <v>0.566666666666667</v>
      </c>
      <c r="O1444" s="9" t="n">
        <f aca="false">IF(ISNUMBER(H1444),IF(AND(H1444&gt;=Scenario!$B$11,H1444&lt;Scenario!$B$12),1,0),0)</f>
        <v>1</v>
      </c>
      <c r="P1444" s="9" t="n">
        <f aca="false">IF(O1444=1,MAX(0,H1444-E1444)/60,"")</f>
        <v>38.0333333333333</v>
      </c>
      <c r="Q1444" s="9" t="n">
        <f aca="false">INDEX(Scenario!$B$18:$B$20,MATCH(B1444,Scenario!$A$18:$A$20,0))</f>
        <v>240</v>
      </c>
      <c r="R1444" s="9" t="n">
        <f aca="false">INDEX(Scenario!$C$18:$C$20,MATCH(B1444,Scenario!$A$18:$A$20,0))</f>
        <v>4320</v>
      </c>
      <c r="S1444" s="9" t="n">
        <f aca="false">IF(ISNUMBER(M1444),IF(M1444&lt;=Q1444,1,0),"")</f>
        <v>1</v>
      </c>
      <c r="T1444" s="9" t="n">
        <f aca="false">IF(ISNUMBER(P1444),IF(P1444&lt;=R1444,1,0),"")</f>
        <v>1</v>
      </c>
      <c r="U1444" s="9" t="n">
        <f aca="false">IF(E1444&gt;Scenario!$B$14,0,IF(OR(AND(ISNUMBER(H1444),H1444&lt;=Scenario!$B$14),AND(ISNUMBER(I1444),I1444&lt;=Scenario!$B$14)),0,1))</f>
        <v>0</v>
      </c>
      <c r="V1444" s="9" t="n">
        <f aca="false">IF(AND(U1444=1,(Scenario!$B$14-E1444)/60&gt;R1444),1,0)</f>
        <v>0</v>
      </c>
      <c r="W1444" s="9" t="n">
        <f aca="false">IF(OR(C1444=Scenario!$B$22,C1444=Scenario!$C$22),1,0)</f>
        <v>0</v>
      </c>
      <c r="X1444" s="9" t="n">
        <f aca="false">IF(ISNUMBER(I1444),1,0)</f>
        <v>0</v>
      </c>
      <c r="Y1444" s="9" t="n">
        <f aca="false">MOD(INT(E1444/86400)+3,7)</f>
        <v>4</v>
      </c>
      <c r="Z1444" s="9" t="n">
        <f aca="false">MOD(INT(E1444/3600),24)</f>
        <v>11</v>
      </c>
      <c r="AA1444" s="6" t="s">
        <v>3133</v>
      </c>
    </row>
    <row r="1445" customFormat="false" ht="15" hidden="false" customHeight="false" outlineLevel="0" collapsed="false">
      <c r="A1445" s="6" t="s">
        <v>3134</v>
      </c>
      <c r="B1445" s="6" t="s">
        <v>43</v>
      </c>
      <c r="C1445" s="6" t="s">
        <v>249</v>
      </c>
      <c r="D1445" s="6" t="s">
        <v>170</v>
      </c>
      <c r="E1445" s="6" t="n">
        <v>1786102054</v>
      </c>
      <c r="F1445" s="6" t="n">
        <v>1786102281</v>
      </c>
      <c r="G1445" s="6" t="n">
        <v>1786102083</v>
      </c>
      <c r="H1445" s="6" t="n">
        <v>1786103264</v>
      </c>
      <c r="J1445" s="6" t="n">
        <v>0</v>
      </c>
      <c r="K1445" s="6" t="n">
        <v>0</v>
      </c>
      <c r="L1445" s="9" t="n">
        <f aca="false">IF(AND(E1445&gt;=Scenario!$B$11,E1445&lt;Scenario!$B$12),1,0)</f>
        <v>1</v>
      </c>
      <c r="M1445" s="9" t="n">
        <f aca="false">IF(AND(L1445=1,ISNUMBER(F1445)),MAX(0,F1445-E1445)/60,"")</f>
        <v>3.78333333333333</v>
      </c>
      <c r="N1445" s="9" t="n">
        <f aca="false">IF(AND(L1445=1,ISNUMBER(G1445)),MAX(0,G1445-E1445)/60,"")</f>
        <v>0.483333333333333</v>
      </c>
      <c r="O1445" s="9" t="n">
        <f aca="false">IF(ISNUMBER(H1445),IF(AND(H1445&gt;=Scenario!$B$11,H1445&lt;Scenario!$B$12),1,0),0)</f>
        <v>1</v>
      </c>
      <c r="P1445" s="9" t="n">
        <f aca="false">IF(O1445=1,MAX(0,H1445-E1445)/60,"")</f>
        <v>20.1666666666667</v>
      </c>
      <c r="Q1445" s="9" t="n">
        <f aca="false">INDEX(Scenario!$B$18:$B$20,MATCH(B1445,Scenario!$A$18:$A$20,0))</f>
        <v>60</v>
      </c>
      <c r="R1445" s="9" t="n">
        <f aca="false">INDEX(Scenario!$C$18:$C$20,MATCH(B1445,Scenario!$A$18:$A$20,0))</f>
        <v>1440</v>
      </c>
      <c r="S1445" s="9" t="n">
        <f aca="false">IF(ISNUMBER(M1445),IF(M1445&lt;=Q1445,1,0),"")</f>
        <v>1</v>
      </c>
      <c r="T1445" s="9" t="n">
        <f aca="false">IF(ISNUMBER(P1445),IF(P1445&lt;=R1445,1,0),"")</f>
        <v>1</v>
      </c>
      <c r="U1445" s="9" t="n">
        <f aca="false">IF(E1445&gt;Scenario!$B$14,0,IF(OR(AND(ISNUMBER(H1445),H1445&lt;=Scenario!$B$14),AND(ISNUMBER(I1445),I1445&lt;=Scenario!$B$14)),0,1))</f>
        <v>0</v>
      </c>
      <c r="V1445" s="9" t="n">
        <f aca="false">IF(AND(U1445=1,(Scenario!$B$14-E1445)/60&gt;R1445),1,0)</f>
        <v>0</v>
      </c>
      <c r="W1445" s="9" t="n">
        <f aca="false">IF(OR(C1445=Scenario!$B$22,C1445=Scenario!$C$22),1,0)</f>
        <v>0</v>
      </c>
      <c r="X1445" s="9" t="n">
        <f aca="false">IF(ISNUMBER(I1445),1,0)</f>
        <v>0</v>
      </c>
      <c r="Y1445" s="9" t="n">
        <f aca="false">MOD(INT(E1445/86400)+3,7)</f>
        <v>4</v>
      </c>
      <c r="Z1445" s="9" t="n">
        <f aca="false">MOD(INT(E1445/3600),24)</f>
        <v>11</v>
      </c>
      <c r="AA1445" s="6" t="s">
        <v>3135</v>
      </c>
    </row>
    <row r="1446" customFormat="false" ht="15" hidden="false" customHeight="false" outlineLevel="0" collapsed="false">
      <c r="A1446" s="6" t="s">
        <v>3136</v>
      </c>
      <c r="B1446" s="6" t="s">
        <v>43</v>
      </c>
      <c r="C1446" s="6" t="s">
        <v>46</v>
      </c>
      <c r="D1446" s="6" t="s">
        <v>170</v>
      </c>
      <c r="E1446" s="6" t="n">
        <v>1786102119</v>
      </c>
      <c r="F1446" s="6" t="n">
        <v>1786102198</v>
      </c>
      <c r="G1446" s="6" t="n">
        <v>1786102136</v>
      </c>
      <c r="H1446" s="6" t="n">
        <v>1786104181</v>
      </c>
      <c r="J1446" s="6" t="n">
        <v>0</v>
      </c>
      <c r="K1446" s="6" t="n">
        <v>0</v>
      </c>
      <c r="L1446" s="9" t="n">
        <f aca="false">IF(AND(E1446&gt;=Scenario!$B$11,E1446&lt;Scenario!$B$12),1,0)</f>
        <v>1</v>
      </c>
      <c r="M1446" s="9" t="n">
        <f aca="false">IF(AND(L1446=1,ISNUMBER(F1446)),MAX(0,F1446-E1446)/60,"")</f>
        <v>1.31666666666667</v>
      </c>
      <c r="N1446" s="9" t="n">
        <f aca="false">IF(AND(L1446=1,ISNUMBER(G1446)),MAX(0,G1446-E1446)/60,"")</f>
        <v>0.283333333333333</v>
      </c>
      <c r="O1446" s="9" t="n">
        <f aca="false">IF(ISNUMBER(H1446),IF(AND(H1446&gt;=Scenario!$B$11,H1446&lt;Scenario!$B$12),1,0),0)</f>
        <v>1</v>
      </c>
      <c r="P1446" s="9" t="n">
        <f aca="false">IF(O1446=1,MAX(0,H1446-E1446)/60,"")</f>
        <v>34.3666666666667</v>
      </c>
      <c r="Q1446" s="9" t="n">
        <f aca="false">INDEX(Scenario!$B$18:$B$20,MATCH(B1446,Scenario!$A$18:$A$20,0))</f>
        <v>60</v>
      </c>
      <c r="R1446" s="9" t="n">
        <f aca="false">INDEX(Scenario!$C$18:$C$20,MATCH(B1446,Scenario!$A$18:$A$20,0))</f>
        <v>1440</v>
      </c>
      <c r="S1446" s="9" t="n">
        <f aca="false">IF(ISNUMBER(M1446),IF(M1446&lt;=Q1446,1,0),"")</f>
        <v>1</v>
      </c>
      <c r="T1446" s="9" t="n">
        <f aca="false">IF(ISNUMBER(P1446),IF(P1446&lt;=R1446,1,0),"")</f>
        <v>1</v>
      </c>
      <c r="U1446" s="9" t="n">
        <f aca="false">IF(E1446&gt;Scenario!$B$14,0,IF(OR(AND(ISNUMBER(H1446),H1446&lt;=Scenario!$B$14),AND(ISNUMBER(I1446),I1446&lt;=Scenario!$B$14)),0,1))</f>
        <v>0</v>
      </c>
      <c r="V1446" s="9" t="n">
        <f aca="false">IF(AND(U1446=1,(Scenario!$B$14-E1446)/60&gt;R1446),1,0)</f>
        <v>0</v>
      </c>
      <c r="W1446" s="9" t="n">
        <f aca="false">IF(OR(C1446=Scenario!$B$22,C1446=Scenario!$C$22),1,0)</f>
        <v>1</v>
      </c>
      <c r="X1446" s="9" t="n">
        <f aca="false">IF(ISNUMBER(I1446),1,0)</f>
        <v>0</v>
      </c>
      <c r="Y1446" s="9" t="n">
        <f aca="false">MOD(INT(E1446/86400)+3,7)</f>
        <v>4</v>
      </c>
      <c r="Z1446" s="9" t="n">
        <f aca="false">MOD(INT(E1446/3600),24)</f>
        <v>11</v>
      </c>
      <c r="AA1446" s="6" t="s">
        <v>3137</v>
      </c>
    </row>
    <row r="1447" customFormat="false" ht="15" hidden="false" customHeight="false" outlineLevel="0" collapsed="false">
      <c r="A1447" s="6" t="s">
        <v>3138</v>
      </c>
      <c r="B1447" s="6" t="s">
        <v>43</v>
      </c>
      <c r="C1447" s="6" t="s">
        <v>47</v>
      </c>
      <c r="D1447" s="6" t="s">
        <v>171</v>
      </c>
      <c r="E1447" s="6" t="n">
        <v>1786102331</v>
      </c>
      <c r="F1447" s="6" t="n">
        <v>1786102480</v>
      </c>
      <c r="G1447" s="6" t="n">
        <v>1786102380</v>
      </c>
      <c r="H1447" s="6" t="n">
        <v>1786114306</v>
      </c>
      <c r="J1447" s="6" t="n">
        <v>0</v>
      </c>
      <c r="K1447" s="6" t="n">
        <v>0</v>
      </c>
      <c r="L1447" s="9" t="n">
        <f aca="false">IF(AND(E1447&gt;=Scenario!$B$11,E1447&lt;Scenario!$B$12),1,0)</f>
        <v>1</v>
      </c>
      <c r="M1447" s="9" t="n">
        <f aca="false">IF(AND(L1447=1,ISNUMBER(F1447)),MAX(0,F1447-E1447)/60,"")</f>
        <v>2.48333333333333</v>
      </c>
      <c r="N1447" s="9" t="n">
        <f aca="false">IF(AND(L1447=1,ISNUMBER(G1447)),MAX(0,G1447-E1447)/60,"")</f>
        <v>0.816666666666667</v>
      </c>
      <c r="O1447" s="9" t="n">
        <f aca="false">IF(ISNUMBER(H1447),IF(AND(H1447&gt;=Scenario!$B$11,H1447&lt;Scenario!$B$12),1,0),0)</f>
        <v>1</v>
      </c>
      <c r="P1447" s="9" t="n">
        <f aca="false">IF(O1447=1,MAX(0,H1447-E1447)/60,"")</f>
        <v>199.583333333333</v>
      </c>
      <c r="Q1447" s="9" t="n">
        <f aca="false">INDEX(Scenario!$B$18:$B$20,MATCH(B1447,Scenario!$A$18:$A$20,0))</f>
        <v>60</v>
      </c>
      <c r="R1447" s="9" t="n">
        <f aca="false">INDEX(Scenario!$C$18:$C$20,MATCH(B1447,Scenario!$A$18:$A$20,0))</f>
        <v>1440</v>
      </c>
      <c r="S1447" s="9" t="n">
        <f aca="false">IF(ISNUMBER(M1447),IF(M1447&lt;=Q1447,1,0),"")</f>
        <v>1</v>
      </c>
      <c r="T1447" s="9" t="n">
        <f aca="false">IF(ISNUMBER(P1447),IF(P1447&lt;=R1447,1,0),"")</f>
        <v>1</v>
      </c>
      <c r="U1447" s="9" t="n">
        <f aca="false">IF(E1447&gt;Scenario!$B$14,0,IF(OR(AND(ISNUMBER(H1447),H1447&lt;=Scenario!$B$14),AND(ISNUMBER(I1447),I1447&lt;=Scenario!$B$14)),0,1))</f>
        <v>0</v>
      </c>
      <c r="V1447" s="9" t="n">
        <f aca="false">IF(AND(U1447=1,(Scenario!$B$14-E1447)/60&gt;R1447),1,0)</f>
        <v>0</v>
      </c>
      <c r="W1447" s="9" t="n">
        <f aca="false">IF(OR(C1447=Scenario!$B$22,C1447=Scenario!$C$22),1,0)</f>
        <v>1</v>
      </c>
      <c r="X1447" s="9" t="n">
        <f aca="false">IF(ISNUMBER(I1447),1,0)</f>
        <v>0</v>
      </c>
      <c r="Y1447" s="9" t="n">
        <f aca="false">MOD(INT(E1447/86400)+3,7)</f>
        <v>4</v>
      </c>
      <c r="Z1447" s="9" t="n">
        <f aca="false">MOD(INT(E1447/3600),24)</f>
        <v>11</v>
      </c>
      <c r="AA1447" s="6" t="s">
        <v>3139</v>
      </c>
    </row>
    <row r="1448" customFormat="false" ht="15" hidden="false" customHeight="false" outlineLevel="0" collapsed="false">
      <c r="A1448" s="6" t="s">
        <v>3140</v>
      </c>
      <c r="B1448" s="6" t="s">
        <v>44</v>
      </c>
      <c r="C1448" s="6" t="s">
        <v>288</v>
      </c>
      <c r="D1448" s="6" t="s">
        <v>172</v>
      </c>
      <c r="E1448" s="6" t="n">
        <v>1786104354</v>
      </c>
      <c r="F1448" s="6" t="n">
        <v>1786104452</v>
      </c>
      <c r="G1448" s="6" t="n">
        <v>1786104387</v>
      </c>
      <c r="H1448" s="6" t="n">
        <v>1786107686</v>
      </c>
      <c r="J1448" s="6" t="n">
        <v>0</v>
      </c>
      <c r="K1448" s="6" t="n">
        <v>0</v>
      </c>
      <c r="L1448" s="9" t="n">
        <f aca="false">IF(AND(E1448&gt;=Scenario!$B$11,E1448&lt;Scenario!$B$12),1,0)</f>
        <v>1</v>
      </c>
      <c r="M1448" s="9" t="n">
        <f aca="false">IF(AND(L1448=1,ISNUMBER(F1448)),MAX(0,F1448-E1448)/60,"")</f>
        <v>1.63333333333333</v>
      </c>
      <c r="N1448" s="9" t="n">
        <f aca="false">IF(AND(L1448=1,ISNUMBER(G1448)),MAX(0,G1448-E1448)/60,"")</f>
        <v>0.55</v>
      </c>
      <c r="O1448" s="9" t="n">
        <f aca="false">IF(ISNUMBER(H1448),IF(AND(H1448&gt;=Scenario!$B$11,H1448&lt;Scenario!$B$12),1,0),0)</f>
        <v>1</v>
      </c>
      <c r="P1448" s="9" t="n">
        <f aca="false">IF(O1448=1,MAX(0,H1448-E1448)/60,"")</f>
        <v>55.5333333333333</v>
      </c>
      <c r="Q1448" s="9" t="n">
        <f aca="false">INDEX(Scenario!$B$18:$B$20,MATCH(B1448,Scenario!$A$18:$A$20,0))</f>
        <v>240</v>
      </c>
      <c r="R1448" s="9" t="n">
        <f aca="false">INDEX(Scenario!$C$18:$C$20,MATCH(B1448,Scenario!$A$18:$A$20,0))</f>
        <v>4320</v>
      </c>
      <c r="S1448" s="9" t="n">
        <f aca="false">IF(ISNUMBER(M1448),IF(M1448&lt;=Q1448,1,0),"")</f>
        <v>1</v>
      </c>
      <c r="T1448" s="9" t="n">
        <f aca="false">IF(ISNUMBER(P1448),IF(P1448&lt;=R1448,1,0),"")</f>
        <v>1</v>
      </c>
      <c r="U1448" s="9" t="n">
        <f aca="false">IF(E1448&gt;Scenario!$B$14,0,IF(OR(AND(ISNUMBER(H1448),H1448&lt;=Scenario!$B$14),AND(ISNUMBER(I1448),I1448&lt;=Scenario!$B$14)),0,1))</f>
        <v>0</v>
      </c>
      <c r="V1448" s="9" t="n">
        <f aca="false">IF(AND(U1448=1,(Scenario!$B$14-E1448)/60&gt;R1448),1,0)</f>
        <v>0</v>
      </c>
      <c r="W1448" s="9" t="n">
        <f aca="false">IF(OR(C1448=Scenario!$B$22,C1448=Scenario!$C$22),1,0)</f>
        <v>0</v>
      </c>
      <c r="X1448" s="9" t="n">
        <f aca="false">IF(ISNUMBER(I1448),1,0)</f>
        <v>0</v>
      </c>
      <c r="Y1448" s="9" t="n">
        <f aca="false">MOD(INT(E1448/86400)+3,7)</f>
        <v>4</v>
      </c>
      <c r="Z1448" s="9" t="n">
        <f aca="false">MOD(INT(E1448/3600),24)</f>
        <v>12</v>
      </c>
      <c r="AA1448" s="6" t="s">
        <v>3141</v>
      </c>
    </row>
    <row r="1449" customFormat="false" ht="15" hidden="false" customHeight="false" outlineLevel="0" collapsed="false">
      <c r="A1449" s="6" t="s">
        <v>3142</v>
      </c>
      <c r="B1449" s="6" t="s">
        <v>42</v>
      </c>
      <c r="C1449" s="6" t="s">
        <v>288</v>
      </c>
      <c r="D1449" s="6" t="s">
        <v>171</v>
      </c>
      <c r="E1449" s="6" t="n">
        <v>1786106154</v>
      </c>
      <c r="F1449" s="6" t="n">
        <v>1786106415</v>
      </c>
      <c r="G1449" s="6" t="n">
        <v>1786106187</v>
      </c>
      <c r="H1449" s="6" t="n">
        <v>1786108329</v>
      </c>
      <c r="J1449" s="6" t="n">
        <v>0</v>
      </c>
      <c r="K1449" s="6" t="n">
        <v>0</v>
      </c>
      <c r="L1449" s="9" t="n">
        <f aca="false">IF(AND(E1449&gt;=Scenario!$B$11,E1449&lt;Scenario!$B$12),1,0)</f>
        <v>1</v>
      </c>
      <c r="M1449" s="9" t="n">
        <f aca="false">IF(AND(L1449=1,ISNUMBER(F1449)),MAX(0,F1449-E1449)/60,"")</f>
        <v>4.35</v>
      </c>
      <c r="N1449" s="9" t="n">
        <f aca="false">IF(AND(L1449=1,ISNUMBER(G1449)),MAX(0,G1449-E1449)/60,"")</f>
        <v>0.55</v>
      </c>
      <c r="O1449" s="9" t="n">
        <f aca="false">IF(ISNUMBER(H1449),IF(AND(H1449&gt;=Scenario!$B$11,H1449&lt;Scenario!$B$12),1,0),0)</f>
        <v>1</v>
      </c>
      <c r="P1449" s="9" t="n">
        <f aca="false">IF(O1449=1,MAX(0,H1449-E1449)/60,"")</f>
        <v>36.25</v>
      </c>
      <c r="Q1449" s="9" t="n">
        <f aca="false">INDEX(Scenario!$B$18:$B$20,MATCH(B1449,Scenario!$A$18:$A$20,0))</f>
        <v>15</v>
      </c>
      <c r="R1449" s="9" t="n">
        <f aca="false">INDEX(Scenario!$C$18:$C$20,MATCH(B1449,Scenario!$A$18:$A$20,0))</f>
        <v>240</v>
      </c>
      <c r="S1449" s="9" t="n">
        <f aca="false">IF(ISNUMBER(M1449),IF(M1449&lt;=Q1449,1,0),"")</f>
        <v>1</v>
      </c>
      <c r="T1449" s="9" t="n">
        <f aca="false">IF(ISNUMBER(P1449),IF(P1449&lt;=R1449,1,0),"")</f>
        <v>1</v>
      </c>
      <c r="U1449" s="9" t="n">
        <f aca="false">IF(E1449&gt;Scenario!$B$14,0,IF(OR(AND(ISNUMBER(H1449),H1449&lt;=Scenario!$B$14),AND(ISNUMBER(I1449),I1449&lt;=Scenario!$B$14)),0,1))</f>
        <v>0</v>
      </c>
      <c r="V1449" s="9" t="n">
        <f aca="false">IF(AND(U1449=1,(Scenario!$B$14-E1449)/60&gt;R1449),1,0)</f>
        <v>0</v>
      </c>
      <c r="W1449" s="9" t="n">
        <f aca="false">IF(OR(C1449=Scenario!$B$22,C1449=Scenario!$C$22),1,0)</f>
        <v>0</v>
      </c>
      <c r="X1449" s="9" t="n">
        <f aca="false">IF(ISNUMBER(I1449),1,0)</f>
        <v>0</v>
      </c>
      <c r="Y1449" s="9" t="n">
        <f aca="false">MOD(INT(E1449/86400)+3,7)</f>
        <v>4</v>
      </c>
      <c r="Z1449" s="9" t="n">
        <f aca="false">MOD(INT(E1449/3600),24)</f>
        <v>12</v>
      </c>
      <c r="AA1449" s="6" t="s">
        <v>3143</v>
      </c>
    </row>
    <row r="1450" customFormat="false" ht="15" hidden="false" customHeight="false" outlineLevel="0" collapsed="false">
      <c r="A1450" s="6" t="s">
        <v>3144</v>
      </c>
      <c r="B1450" s="6" t="s">
        <v>44</v>
      </c>
      <c r="C1450" s="6" t="s">
        <v>46</v>
      </c>
      <c r="D1450" s="6" t="s">
        <v>171</v>
      </c>
      <c r="E1450" s="6" t="n">
        <v>1786106236</v>
      </c>
      <c r="F1450" s="6" t="n">
        <v>1786106369</v>
      </c>
      <c r="G1450" s="6" t="n">
        <v>1786106278</v>
      </c>
      <c r="H1450" s="6" t="n">
        <v>1786108047</v>
      </c>
      <c r="J1450" s="6" t="n">
        <v>0</v>
      </c>
      <c r="K1450" s="6" t="n">
        <v>0</v>
      </c>
      <c r="L1450" s="9" t="n">
        <f aca="false">IF(AND(E1450&gt;=Scenario!$B$11,E1450&lt;Scenario!$B$12),1,0)</f>
        <v>1</v>
      </c>
      <c r="M1450" s="9" t="n">
        <f aca="false">IF(AND(L1450=1,ISNUMBER(F1450)),MAX(0,F1450-E1450)/60,"")</f>
        <v>2.21666666666667</v>
      </c>
      <c r="N1450" s="9" t="n">
        <f aca="false">IF(AND(L1450=1,ISNUMBER(G1450)),MAX(0,G1450-E1450)/60,"")</f>
        <v>0.7</v>
      </c>
      <c r="O1450" s="9" t="n">
        <f aca="false">IF(ISNUMBER(H1450),IF(AND(H1450&gt;=Scenario!$B$11,H1450&lt;Scenario!$B$12),1,0),0)</f>
        <v>1</v>
      </c>
      <c r="P1450" s="9" t="n">
        <f aca="false">IF(O1450=1,MAX(0,H1450-E1450)/60,"")</f>
        <v>30.1833333333333</v>
      </c>
      <c r="Q1450" s="9" t="n">
        <f aca="false">INDEX(Scenario!$B$18:$B$20,MATCH(B1450,Scenario!$A$18:$A$20,0))</f>
        <v>240</v>
      </c>
      <c r="R1450" s="9" t="n">
        <f aca="false">INDEX(Scenario!$C$18:$C$20,MATCH(B1450,Scenario!$A$18:$A$20,0))</f>
        <v>4320</v>
      </c>
      <c r="S1450" s="9" t="n">
        <f aca="false">IF(ISNUMBER(M1450),IF(M1450&lt;=Q1450,1,0),"")</f>
        <v>1</v>
      </c>
      <c r="T1450" s="9" t="n">
        <f aca="false">IF(ISNUMBER(P1450),IF(P1450&lt;=R1450,1,0),"")</f>
        <v>1</v>
      </c>
      <c r="U1450" s="9" t="n">
        <f aca="false">IF(E1450&gt;Scenario!$B$14,0,IF(OR(AND(ISNUMBER(H1450),H1450&lt;=Scenario!$B$14),AND(ISNUMBER(I1450),I1450&lt;=Scenario!$B$14)),0,1))</f>
        <v>0</v>
      </c>
      <c r="V1450" s="9" t="n">
        <f aca="false">IF(AND(U1450=1,(Scenario!$B$14-E1450)/60&gt;R1450),1,0)</f>
        <v>0</v>
      </c>
      <c r="W1450" s="9" t="n">
        <f aca="false">IF(OR(C1450=Scenario!$B$22,C1450=Scenario!$C$22),1,0)</f>
        <v>1</v>
      </c>
      <c r="X1450" s="9" t="n">
        <f aca="false">IF(ISNUMBER(I1450),1,0)</f>
        <v>0</v>
      </c>
      <c r="Y1450" s="9" t="n">
        <f aca="false">MOD(INT(E1450/86400)+3,7)</f>
        <v>4</v>
      </c>
      <c r="Z1450" s="9" t="n">
        <f aca="false">MOD(INT(E1450/3600),24)</f>
        <v>12</v>
      </c>
      <c r="AA1450" s="6" t="s">
        <v>3145</v>
      </c>
    </row>
    <row r="1451" customFormat="false" ht="15" hidden="false" customHeight="false" outlineLevel="0" collapsed="false">
      <c r="A1451" s="6" t="s">
        <v>3146</v>
      </c>
      <c r="B1451" s="6" t="s">
        <v>43</v>
      </c>
      <c r="C1451" s="6" t="s">
        <v>249</v>
      </c>
      <c r="D1451" s="6" t="s">
        <v>172</v>
      </c>
      <c r="E1451" s="6" t="n">
        <v>1786106654</v>
      </c>
      <c r="F1451" s="6" t="n">
        <v>1786107722</v>
      </c>
      <c r="G1451" s="6" t="n">
        <v>1786107629</v>
      </c>
      <c r="H1451" s="6" t="n">
        <v>1786112468</v>
      </c>
      <c r="J1451" s="6" t="n">
        <v>0</v>
      </c>
      <c r="K1451" s="6" t="n">
        <v>0</v>
      </c>
      <c r="L1451" s="9" t="n">
        <f aca="false">IF(AND(E1451&gt;=Scenario!$B$11,E1451&lt;Scenario!$B$12),1,0)</f>
        <v>1</v>
      </c>
      <c r="M1451" s="9" t="n">
        <f aca="false">IF(AND(L1451=1,ISNUMBER(F1451)),MAX(0,F1451-E1451)/60,"")</f>
        <v>17.8</v>
      </c>
      <c r="N1451" s="9" t="n">
        <f aca="false">IF(AND(L1451=1,ISNUMBER(G1451)),MAX(0,G1451-E1451)/60,"")</f>
        <v>16.25</v>
      </c>
      <c r="O1451" s="9" t="n">
        <f aca="false">IF(ISNUMBER(H1451),IF(AND(H1451&gt;=Scenario!$B$11,H1451&lt;Scenario!$B$12),1,0),0)</f>
        <v>1</v>
      </c>
      <c r="P1451" s="9" t="n">
        <f aca="false">IF(O1451=1,MAX(0,H1451-E1451)/60,"")</f>
        <v>96.9</v>
      </c>
      <c r="Q1451" s="9" t="n">
        <f aca="false">INDEX(Scenario!$B$18:$B$20,MATCH(B1451,Scenario!$A$18:$A$20,0))</f>
        <v>60</v>
      </c>
      <c r="R1451" s="9" t="n">
        <f aca="false">INDEX(Scenario!$C$18:$C$20,MATCH(B1451,Scenario!$A$18:$A$20,0))</f>
        <v>1440</v>
      </c>
      <c r="S1451" s="9" t="n">
        <f aca="false">IF(ISNUMBER(M1451),IF(M1451&lt;=Q1451,1,0),"")</f>
        <v>1</v>
      </c>
      <c r="T1451" s="9" t="n">
        <f aca="false">IF(ISNUMBER(P1451),IF(P1451&lt;=R1451,1,0),"")</f>
        <v>1</v>
      </c>
      <c r="U1451" s="9" t="n">
        <f aca="false">IF(E1451&gt;Scenario!$B$14,0,IF(OR(AND(ISNUMBER(H1451),H1451&lt;=Scenario!$B$14),AND(ISNUMBER(I1451),I1451&lt;=Scenario!$B$14)),0,1))</f>
        <v>0</v>
      </c>
      <c r="V1451" s="9" t="n">
        <f aca="false">IF(AND(U1451=1,(Scenario!$B$14-E1451)/60&gt;R1451),1,0)</f>
        <v>0</v>
      </c>
      <c r="W1451" s="9" t="n">
        <f aca="false">IF(OR(C1451=Scenario!$B$22,C1451=Scenario!$C$22),1,0)</f>
        <v>0</v>
      </c>
      <c r="X1451" s="9" t="n">
        <f aca="false">IF(ISNUMBER(I1451),1,0)</f>
        <v>0</v>
      </c>
      <c r="Y1451" s="9" t="n">
        <f aca="false">MOD(INT(E1451/86400)+3,7)</f>
        <v>4</v>
      </c>
      <c r="Z1451" s="9" t="n">
        <f aca="false">MOD(INT(E1451/3600),24)</f>
        <v>12</v>
      </c>
      <c r="AA1451" s="6" t="s">
        <v>3147</v>
      </c>
    </row>
    <row r="1452" customFormat="false" ht="15" hidden="false" customHeight="false" outlineLevel="0" collapsed="false">
      <c r="A1452" s="6" t="s">
        <v>3148</v>
      </c>
      <c r="B1452" s="6" t="s">
        <v>44</v>
      </c>
      <c r="C1452" s="6" t="s">
        <v>249</v>
      </c>
      <c r="D1452" s="6" t="s">
        <v>171</v>
      </c>
      <c r="E1452" s="6" t="n">
        <v>1786107219</v>
      </c>
      <c r="F1452" s="6" t="n">
        <v>1786107470</v>
      </c>
      <c r="G1452" s="6" t="n">
        <v>1786107278</v>
      </c>
      <c r="H1452" s="6" t="n">
        <v>1786110615</v>
      </c>
      <c r="J1452" s="6" t="n">
        <v>0</v>
      </c>
      <c r="K1452" s="6" t="n">
        <v>0</v>
      </c>
      <c r="L1452" s="9" t="n">
        <f aca="false">IF(AND(E1452&gt;=Scenario!$B$11,E1452&lt;Scenario!$B$12),1,0)</f>
        <v>1</v>
      </c>
      <c r="M1452" s="9" t="n">
        <f aca="false">IF(AND(L1452=1,ISNUMBER(F1452)),MAX(0,F1452-E1452)/60,"")</f>
        <v>4.18333333333333</v>
      </c>
      <c r="N1452" s="9" t="n">
        <f aca="false">IF(AND(L1452=1,ISNUMBER(G1452)),MAX(0,G1452-E1452)/60,"")</f>
        <v>0.983333333333333</v>
      </c>
      <c r="O1452" s="9" t="n">
        <f aca="false">IF(ISNUMBER(H1452),IF(AND(H1452&gt;=Scenario!$B$11,H1452&lt;Scenario!$B$12),1,0),0)</f>
        <v>1</v>
      </c>
      <c r="P1452" s="9" t="n">
        <f aca="false">IF(O1452=1,MAX(0,H1452-E1452)/60,"")</f>
        <v>56.6</v>
      </c>
      <c r="Q1452" s="9" t="n">
        <f aca="false">INDEX(Scenario!$B$18:$B$20,MATCH(B1452,Scenario!$A$18:$A$20,0))</f>
        <v>240</v>
      </c>
      <c r="R1452" s="9" t="n">
        <f aca="false">INDEX(Scenario!$C$18:$C$20,MATCH(B1452,Scenario!$A$18:$A$20,0))</f>
        <v>4320</v>
      </c>
      <c r="S1452" s="9" t="n">
        <f aca="false">IF(ISNUMBER(M1452),IF(M1452&lt;=Q1452,1,0),"")</f>
        <v>1</v>
      </c>
      <c r="T1452" s="9" t="n">
        <f aca="false">IF(ISNUMBER(P1452),IF(P1452&lt;=R1452,1,0),"")</f>
        <v>1</v>
      </c>
      <c r="U1452" s="9" t="n">
        <f aca="false">IF(E1452&gt;Scenario!$B$14,0,IF(OR(AND(ISNUMBER(H1452),H1452&lt;=Scenario!$B$14),AND(ISNUMBER(I1452),I1452&lt;=Scenario!$B$14)),0,1))</f>
        <v>0</v>
      </c>
      <c r="V1452" s="9" t="n">
        <f aca="false">IF(AND(U1452=1,(Scenario!$B$14-E1452)/60&gt;R1452),1,0)</f>
        <v>0</v>
      </c>
      <c r="W1452" s="9" t="n">
        <f aca="false">IF(OR(C1452=Scenario!$B$22,C1452=Scenario!$C$22),1,0)</f>
        <v>0</v>
      </c>
      <c r="X1452" s="9" t="n">
        <f aca="false">IF(ISNUMBER(I1452),1,0)</f>
        <v>0</v>
      </c>
      <c r="Y1452" s="9" t="n">
        <f aca="false">MOD(INT(E1452/86400)+3,7)</f>
        <v>4</v>
      </c>
      <c r="Z1452" s="9" t="n">
        <f aca="false">MOD(INT(E1452/3600),24)</f>
        <v>12</v>
      </c>
      <c r="AA1452" s="6" t="s">
        <v>3149</v>
      </c>
    </row>
    <row r="1453" customFormat="false" ht="15" hidden="false" customHeight="false" outlineLevel="0" collapsed="false">
      <c r="A1453" s="6" t="s">
        <v>3150</v>
      </c>
      <c r="B1453" s="6" t="s">
        <v>44</v>
      </c>
      <c r="C1453" s="6" t="s">
        <v>249</v>
      </c>
      <c r="D1453" s="6" t="s">
        <v>172</v>
      </c>
      <c r="E1453" s="6" t="n">
        <v>1786107363</v>
      </c>
      <c r="F1453" s="6" t="n">
        <v>1786107565</v>
      </c>
      <c r="G1453" s="6" t="n">
        <v>1786107417</v>
      </c>
      <c r="H1453" s="6" t="n">
        <v>1786108500</v>
      </c>
      <c r="J1453" s="6" t="n">
        <v>0</v>
      </c>
      <c r="K1453" s="6" t="n">
        <v>0</v>
      </c>
      <c r="L1453" s="9" t="n">
        <f aca="false">IF(AND(E1453&gt;=Scenario!$B$11,E1453&lt;Scenario!$B$12),1,0)</f>
        <v>1</v>
      </c>
      <c r="M1453" s="9" t="n">
        <f aca="false">IF(AND(L1453=1,ISNUMBER(F1453)),MAX(0,F1453-E1453)/60,"")</f>
        <v>3.36666666666667</v>
      </c>
      <c r="N1453" s="9" t="n">
        <f aca="false">IF(AND(L1453=1,ISNUMBER(G1453)),MAX(0,G1453-E1453)/60,"")</f>
        <v>0.9</v>
      </c>
      <c r="O1453" s="9" t="n">
        <f aca="false">IF(ISNUMBER(H1453),IF(AND(H1453&gt;=Scenario!$B$11,H1453&lt;Scenario!$B$12),1,0),0)</f>
        <v>1</v>
      </c>
      <c r="P1453" s="9" t="n">
        <f aca="false">IF(O1453=1,MAX(0,H1453-E1453)/60,"")</f>
        <v>18.95</v>
      </c>
      <c r="Q1453" s="9" t="n">
        <f aca="false">INDEX(Scenario!$B$18:$B$20,MATCH(B1453,Scenario!$A$18:$A$20,0))</f>
        <v>240</v>
      </c>
      <c r="R1453" s="9" t="n">
        <f aca="false">INDEX(Scenario!$C$18:$C$20,MATCH(B1453,Scenario!$A$18:$A$20,0))</f>
        <v>4320</v>
      </c>
      <c r="S1453" s="9" t="n">
        <f aca="false">IF(ISNUMBER(M1453),IF(M1453&lt;=Q1453,1,0),"")</f>
        <v>1</v>
      </c>
      <c r="T1453" s="9" t="n">
        <f aca="false">IF(ISNUMBER(P1453),IF(P1453&lt;=R1453,1,0),"")</f>
        <v>1</v>
      </c>
      <c r="U1453" s="9" t="n">
        <f aca="false">IF(E1453&gt;Scenario!$B$14,0,IF(OR(AND(ISNUMBER(H1453),H1453&lt;=Scenario!$B$14),AND(ISNUMBER(I1453),I1453&lt;=Scenario!$B$14)),0,1))</f>
        <v>0</v>
      </c>
      <c r="V1453" s="9" t="n">
        <f aca="false">IF(AND(U1453=1,(Scenario!$B$14-E1453)/60&gt;R1453),1,0)</f>
        <v>0</v>
      </c>
      <c r="W1453" s="9" t="n">
        <f aca="false">IF(OR(C1453=Scenario!$B$22,C1453=Scenario!$C$22),1,0)</f>
        <v>0</v>
      </c>
      <c r="X1453" s="9" t="n">
        <f aca="false">IF(ISNUMBER(I1453),1,0)</f>
        <v>0</v>
      </c>
      <c r="Y1453" s="9" t="n">
        <f aca="false">MOD(INT(E1453/86400)+3,7)</f>
        <v>4</v>
      </c>
      <c r="Z1453" s="9" t="n">
        <f aca="false">MOD(INT(E1453/3600),24)</f>
        <v>12</v>
      </c>
      <c r="AA1453" s="6" t="s">
        <v>3151</v>
      </c>
    </row>
    <row r="1454" customFormat="false" ht="15" hidden="false" customHeight="false" outlineLevel="0" collapsed="false">
      <c r="A1454" s="6" t="s">
        <v>3152</v>
      </c>
      <c r="B1454" s="6" t="s">
        <v>44</v>
      </c>
      <c r="C1454" s="6" t="s">
        <v>288</v>
      </c>
      <c r="D1454" s="6" t="s">
        <v>171</v>
      </c>
      <c r="E1454" s="6" t="n">
        <v>1786107754</v>
      </c>
      <c r="F1454" s="6" t="n">
        <v>1786108012</v>
      </c>
      <c r="G1454" s="6" t="n">
        <v>1786107802</v>
      </c>
      <c r="H1454" s="6" t="n">
        <v>1786109454</v>
      </c>
      <c r="J1454" s="6" t="n">
        <v>0</v>
      </c>
      <c r="K1454" s="6" t="n">
        <v>0</v>
      </c>
      <c r="L1454" s="9" t="n">
        <f aca="false">IF(AND(E1454&gt;=Scenario!$B$11,E1454&lt;Scenario!$B$12),1,0)</f>
        <v>1</v>
      </c>
      <c r="M1454" s="9" t="n">
        <f aca="false">IF(AND(L1454=1,ISNUMBER(F1454)),MAX(0,F1454-E1454)/60,"")</f>
        <v>4.3</v>
      </c>
      <c r="N1454" s="9" t="n">
        <f aca="false">IF(AND(L1454=1,ISNUMBER(G1454)),MAX(0,G1454-E1454)/60,"")</f>
        <v>0.8</v>
      </c>
      <c r="O1454" s="9" t="n">
        <f aca="false">IF(ISNUMBER(H1454),IF(AND(H1454&gt;=Scenario!$B$11,H1454&lt;Scenario!$B$12),1,0),0)</f>
        <v>1</v>
      </c>
      <c r="P1454" s="9" t="n">
        <f aca="false">IF(O1454=1,MAX(0,H1454-E1454)/60,"")</f>
        <v>28.3333333333333</v>
      </c>
      <c r="Q1454" s="9" t="n">
        <f aca="false">INDEX(Scenario!$B$18:$B$20,MATCH(B1454,Scenario!$A$18:$A$20,0))</f>
        <v>240</v>
      </c>
      <c r="R1454" s="9" t="n">
        <f aca="false">INDEX(Scenario!$C$18:$C$20,MATCH(B1454,Scenario!$A$18:$A$20,0))</f>
        <v>4320</v>
      </c>
      <c r="S1454" s="9" t="n">
        <f aca="false">IF(ISNUMBER(M1454),IF(M1454&lt;=Q1454,1,0),"")</f>
        <v>1</v>
      </c>
      <c r="T1454" s="9" t="n">
        <f aca="false">IF(ISNUMBER(P1454),IF(P1454&lt;=R1454,1,0),"")</f>
        <v>1</v>
      </c>
      <c r="U1454" s="9" t="n">
        <f aca="false">IF(E1454&gt;Scenario!$B$14,0,IF(OR(AND(ISNUMBER(H1454),H1454&lt;=Scenario!$B$14),AND(ISNUMBER(I1454),I1454&lt;=Scenario!$B$14)),0,1))</f>
        <v>0</v>
      </c>
      <c r="V1454" s="9" t="n">
        <f aca="false">IF(AND(U1454=1,(Scenario!$B$14-E1454)/60&gt;R1454),1,0)</f>
        <v>0</v>
      </c>
      <c r="W1454" s="9" t="n">
        <f aca="false">IF(OR(C1454=Scenario!$B$22,C1454=Scenario!$C$22),1,0)</f>
        <v>0</v>
      </c>
      <c r="X1454" s="9" t="n">
        <f aca="false">IF(ISNUMBER(I1454),1,0)</f>
        <v>0</v>
      </c>
      <c r="Y1454" s="9" t="n">
        <f aca="false">MOD(INT(E1454/86400)+3,7)</f>
        <v>4</v>
      </c>
      <c r="Z1454" s="9" t="n">
        <f aca="false">MOD(INT(E1454/3600),24)</f>
        <v>13</v>
      </c>
      <c r="AA1454" s="6" t="s">
        <v>3153</v>
      </c>
    </row>
    <row r="1455" customFormat="false" ht="15" hidden="false" customHeight="false" outlineLevel="0" collapsed="false">
      <c r="A1455" s="6" t="s">
        <v>3154</v>
      </c>
      <c r="B1455" s="6" t="s">
        <v>44</v>
      </c>
      <c r="C1455" s="6" t="s">
        <v>288</v>
      </c>
      <c r="D1455" s="6" t="s">
        <v>170</v>
      </c>
      <c r="E1455" s="6" t="n">
        <v>1786107852</v>
      </c>
      <c r="F1455" s="6" t="n">
        <v>1786108028</v>
      </c>
      <c r="G1455" s="6" t="n">
        <v>1786107891</v>
      </c>
      <c r="H1455" s="6" t="n">
        <v>1786110768</v>
      </c>
      <c r="J1455" s="6" t="n">
        <v>0</v>
      </c>
      <c r="K1455" s="6" t="n">
        <v>0</v>
      </c>
      <c r="L1455" s="9" t="n">
        <f aca="false">IF(AND(E1455&gt;=Scenario!$B$11,E1455&lt;Scenario!$B$12),1,0)</f>
        <v>1</v>
      </c>
      <c r="M1455" s="9" t="n">
        <f aca="false">IF(AND(L1455=1,ISNUMBER(F1455)),MAX(0,F1455-E1455)/60,"")</f>
        <v>2.93333333333333</v>
      </c>
      <c r="N1455" s="9" t="n">
        <f aca="false">IF(AND(L1455=1,ISNUMBER(G1455)),MAX(0,G1455-E1455)/60,"")</f>
        <v>0.65</v>
      </c>
      <c r="O1455" s="9" t="n">
        <f aca="false">IF(ISNUMBER(H1455),IF(AND(H1455&gt;=Scenario!$B$11,H1455&lt;Scenario!$B$12),1,0),0)</f>
        <v>1</v>
      </c>
      <c r="P1455" s="9" t="n">
        <f aca="false">IF(O1455=1,MAX(0,H1455-E1455)/60,"")</f>
        <v>48.6</v>
      </c>
      <c r="Q1455" s="9" t="n">
        <f aca="false">INDEX(Scenario!$B$18:$B$20,MATCH(B1455,Scenario!$A$18:$A$20,0))</f>
        <v>240</v>
      </c>
      <c r="R1455" s="9" t="n">
        <f aca="false">INDEX(Scenario!$C$18:$C$20,MATCH(B1455,Scenario!$A$18:$A$20,0))</f>
        <v>4320</v>
      </c>
      <c r="S1455" s="9" t="n">
        <f aca="false">IF(ISNUMBER(M1455),IF(M1455&lt;=Q1455,1,0),"")</f>
        <v>1</v>
      </c>
      <c r="T1455" s="9" t="n">
        <f aca="false">IF(ISNUMBER(P1455),IF(P1455&lt;=R1455,1,0),"")</f>
        <v>1</v>
      </c>
      <c r="U1455" s="9" t="n">
        <f aca="false">IF(E1455&gt;Scenario!$B$14,0,IF(OR(AND(ISNUMBER(H1455),H1455&lt;=Scenario!$B$14),AND(ISNUMBER(I1455),I1455&lt;=Scenario!$B$14)),0,1))</f>
        <v>0</v>
      </c>
      <c r="V1455" s="9" t="n">
        <f aca="false">IF(AND(U1455=1,(Scenario!$B$14-E1455)/60&gt;R1455),1,0)</f>
        <v>0</v>
      </c>
      <c r="W1455" s="9" t="n">
        <f aca="false">IF(OR(C1455=Scenario!$B$22,C1455=Scenario!$C$22),1,0)</f>
        <v>0</v>
      </c>
      <c r="X1455" s="9" t="n">
        <f aca="false">IF(ISNUMBER(I1455),1,0)</f>
        <v>0</v>
      </c>
      <c r="Y1455" s="9" t="n">
        <f aca="false">MOD(INT(E1455/86400)+3,7)</f>
        <v>4</v>
      </c>
      <c r="Z1455" s="9" t="n">
        <f aca="false">MOD(INT(E1455/3600),24)</f>
        <v>13</v>
      </c>
      <c r="AA1455" s="6" t="s">
        <v>3155</v>
      </c>
    </row>
    <row r="1456" customFormat="false" ht="15" hidden="false" customHeight="false" outlineLevel="0" collapsed="false">
      <c r="A1456" s="6" t="s">
        <v>3156</v>
      </c>
      <c r="B1456" s="6" t="s">
        <v>44</v>
      </c>
      <c r="C1456" s="6" t="s">
        <v>46</v>
      </c>
      <c r="D1456" s="6" t="s">
        <v>171</v>
      </c>
      <c r="E1456" s="6" t="n">
        <v>1786107997</v>
      </c>
      <c r="F1456" s="6" t="n">
        <v>1786108186</v>
      </c>
      <c r="G1456" s="6" t="n">
        <v>1786108065</v>
      </c>
      <c r="H1456" s="6" t="n">
        <v>1786112491</v>
      </c>
      <c r="J1456" s="6" t="n">
        <v>0</v>
      </c>
      <c r="K1456" s="6" t="n">
        <v>0</v>
      </c>
      <c r="L1456" s="9" t="n">
        <f aca="false">IF(AND(E1456&gt;=Scenario!$B$11,E1456&lt;Scenario!$B$12),1,0)</f>
        <v>1</v>
      </c>
      <c r="M1456" s="9" t="n">
        <f aca="false">IF(AND(L1456=1,ISNUMBER(F1456)),MAX(0,F1456-E1456)/60,"")</f>
        <v>3.15</v>
      </c>
      <c r="N1456" s="9" t="n">
        <f aca="false">IF(AND(L1456=1,ISNUMBER(G1456)),MAX(0,G1456-E1456)/60,"")</f>
        <v>1.13333333333333</v>
      </c>
      <c r="O1456" s="9" t="n">
        <f aca="false">IF(ISNUMBER(H1456),IF(AND(H1456&gt;=Scenario!$B$11,H1456&lt;Scenario!$B$12),1,0),0)</f>
        <v>1</v>
      </c>
      <c r="P1456" s="9" t="n">
        <f aca="false">IF(O1456=1,MAX(0,H1456-E1456)/60,"")</f>
        <v>74.9</v>
      </c>
      <c r="Q1456" s="9" t="n">
        <f aca="false">INDEX(Scenario!$B$18:$B$20,MATCH(B1456,Scenario!$A$18:$A$20,0))</f>
        <v>240</v>
      </c>
      <c r="R1456" s="9" t="n">
        <f aca="false">INDEX(Scenario!$C$18:$C$20,MATCH(B1456,Scenario!$A$18:$A$20,0))</f>
        <v>4320</v>
      </c>
      <c r="S1456" s="9" t="n">
        <f aca="false">IF(ISNUMBER(M1456),IF(M1456&lt;=Q1456,1,0),"")</f>
        <v>1</v>
      </c>
      <c r="T1456" s="9" t="n">
        <f aca="false">IF(ISNUMBER(P1456),IF(P1456&lt;=R1456,1,0),"")</f>
        <v>1</v>
      </c>
      <c r="U1456" s="9" t="n">
        <f aca="false">IF(E1456&gt;Scenario!$B$14,0,IF(OR(AND(ISNUMBER(H1456),H1456&lt;=Scenario!$B$14),AND(ISNUMBER(I1456),I1456&lt;=Scenario!$B$14)),0,1))</f>
        <v>0</v>
      </c>
      <c r="V1456" s="9" t="n">
        <f aca="false">IF(AND(U1456=1,(Scenario!$B$14-E1456)/60&gt;R1456),1,0)</f>
        <v>0</v>
      </c>
      <c r="W1456" s="9" t="n">
        <f aca="false">IF(OR(C1456=Scenario!$B$22,C1456=Scenario!$C$22),1,0)</f>
        <v>1</v>
      </c>
      <c r="X1456" s="9" t="n">
        <f aca="false">IF(ISNUMBER(I1456),1,0)</f>
        <v>0</v>
      </c>
      <c r="Y1456" s="9" t="n">
        <f aca="false">MOD(INT(E1456/86400)+3,7)</f>
        <v>4</v>
      </c>
      <c r="Z1456" s="9" t="n">
        <f aca="false">MOD(INT(E1456/3600),24)</f>
        <v>13</v>
      </c>
      <c r="AA1456" s="6" t="s">
        <v>3157</v>
      </c>
    </row>
    <row r="1457" customFormat="false" ht="15" hidden="false" customHeight="false" outlineLevel="0" collapsed="false">
      <c r="A1457" s="6" t="s">
        <v>3158</v>
      </c>
      <c r="B1457" s="6" t="s">
        <v>43</v>
      </c>
      <c r="C1457" s="6" t="s">
        <v>47</v>
      </c>
      <c r="D1457" s="6" t="s">
        <v>171</v>
      </c>
      <c r="E1457" s="6" t="n">
        <v>1786108902</v>
      </c>
      <c r="F1457" s="6" t="n">
        <v>1786109140</v>
      </c>
      <c r="G1457" s="6" t="n">
        <v>1786108950</v>
      </c>
      <c r="H1457" s="6" t="n">
        <v>1786112837</v>
      </c>
      <c r="J1457" s="6" t="n">
        <v>0</v>
      </c>
      <c r="K1457" s="6" t="n">
        <v>0</v>
      </c>
      <c r="L1457" s="9" t="n">
        <f aca="false">IF(AND(E1457&gt;=Scenario!$B$11,E1457&lt;Scenario!$B$12),1,0)</f>
        <v>1</v>
      </c>
      <c r="M1457" s="9" t="n">
        <f aca="false">IF(AND(L1457=1,ISNUMBER(F1457)),MAX(0,F1457-E1457)/60,"")</f>
        <v>3.96666666666667</v>
      </c>
      <c r="N1457" s="9" t="n">
        <f aca="false">IF(AND(L1457=1,ISNUMBER(G1457)),MAX(0,G1457-E1457)/60,"")</f>
        <v>0.8</v>
      </c>
      <c r="O1457" s="9" t="n">
        <f aca="false">IF(ISNUMBER(H1457),IF(AND(H1457&gt;=Scenario!$B$11,H1457&lt;Scenario!$B$12),1,0),0)</f>
        <v>1</v>
      </c>
      <c r="P1457" s="9" t="n">
        <f aca="false">IF(O1457=1,MAX(0,H1457-E1457)/60,"")</f>
        <v>65.5833333333333</v>
      </c>
      <c r="Q1457" s="9" t="n">
        <f aca="false">INDEX(Scenario!$B$18:$B$20,MATCH(B1457,Scenario!$A$18:$A$20,0))</f>
        <v>60</v>
      </c>
      <c r="R1457" s="9" t="n">
        <f aca="false">INDEX(Scenario!$C$18:$C$20,MATCH(B1457,Scenario!$A$18:$A$20,0))</f>
        <v>1440</v>
      </c>
      <c r="S1457" s="9" t="n">
        <f aca="false">IF(ISNUMBER(M1457),IF(M1457&lt;=Q1457,1,0),"")</f>
        <v>1</v>
      </c>
      <c r="T1457" s="9" t="n">
        <f aca="false">IF(ISNUMBER(P1457),IF(P1457&lt;=R1457,1,0),"")</f>
        <v>1</v>
      </c>
      <c r="U1457" s="9" t="n">
        <f aca="false">IF(E1457&gt;Scenario!$B$14,0,IF(OR(AND(ISNUMBER(H1457),H1457&lt;=Scenario!$B$14),AND(ISNUMBER(I1457),I1457&lt;=Scenario!$B$14)),0,1))</f>
        <v>0</v>
      </c>
      <c r="V1457" s="9" t="n">
        <f aca="false">IF(AND(U1457=1,(Scenario!$B$14-E1457)/60&gt;R1457),1,0)</f>
        <v>0</v>
      </c>
      <c r="W1457" s="9" t="n">
        <f aca="false">IF(OR(C1457=Scenario!$B$22,C1457=Scenario!$C$22),1,0)</f>
        <v>1</v>
      </c>
      <c r="X1457" s="9" t="n">
        <f aca="false">IF(ISNUMBER(I1457),1,0)</f>
        <v>0</v>
      </c>
      <c r="Y1457" s="9" t="n">
        <f aca="false">MOD(INT(E1457/86400)+3,7)</f>
        <v>4</v>
      </c>
      <c r="Z1457" s="9" t="n">
        <f aca="false">MOD(INT(E1457/3600),24)</f>
        <v>13</v>
      </c>
      <c r="AA1457" s="6" t="s">
        <v>3159</v>
      </c>
    </row>
    <row r="1458" customFormat="false" ht="15" hidden="false" customHeight="false" outlineLevel="0" collapsed="false">
      <c r="A1458" s="6" t="s">
        <v>3160</v>
      </c>
      <c r="B1458" s="6" t="s">
        <v>43</v>
      </c>
      <c r="C1458" s="6" t="s">
        <v>249</v>
      </c>
      <c r="D1458" s="6" t="s">
        <v>171</v>
      </c>
      <c r="E1458" s="6" t="n">
        <v>1786109194</v>
      </c>
      <c r="F1458" s="6" t="n">
        <v>1786109678</v>
      </c>
      <c r="G1458" s="6" t="n">
        <v>1786109507</v>
      </c>
      <c r="H1458" s="6" t="n">
        <v>1786112154</v>
      </c>
      <c r="J1458" s="6" t="n">
        <v>0</v>
      </c>
      <c r="K1458" s="6" t="n">
        <v>0</v>
      </c>
      <c r="L1458" s="9" t="n">
        <f aca="false">IF(AND(E1458&gt;=Scenario!$B$11,E1458&lt;Scenario!$B$12),1,0)</f>
        <v>1</v>
      </c>
      <c r="M1458" s="9" t="n">
        <f aca="false">IF(AND(L1458=1,ISNUMBER(F1458)),MAX(0,F1458-E1458)/60,"")</f>
        <v>8.06666666666667</v>
      </c>
      <c r="N1458" s="9" t="n">
        <f aca="false">IF(AND(L1458=1,ISNUMBER(G1458)),MAX(0,G1458-E1458)/60,"")</f>
        <v>5.21666666666667</v>
      </c>
      <c r="O1458" s="9" t="n">
        <f aca="false">IF(ISNUMBER(H1458),IF(AND(H1458&gt;=Scenario!$B$11,H1458&lt;Scenario!$B$12),1,0),0)</f>
        <v>1</v>
      </c>
      <c r="P1458" s="9" t="n">
        <f aca="false">IF(O1458=1,MAX(0,H1458-E1458)/60,"")</f>
        <v>49.3333333333333</v>
      </c>
      <c r="Q1458" s="9" t="n">
        <f aca="false">INDEX(Scenario!$B$18:$B$20,MATCH(B1458,Scenario!$A$18:$A$20,0))</f>
        <v>60</v>
      </c>
      <c r="R1458" s="9" t="n">
        <f aca="false">INDEX(Scenario!$C$18:$C$20,MATCH(B1458,Scenario!$A$18:$A$20,0))</f>
        <v>1440</v>
      </c>
      <c r="S1458" s="9" t="n">
        <f aca="false">IF(ISNUMBER(M1458),IF(M1458&lt;=Q1458,1,0),"")</f>
        <v>1</v>
      </c>
      <c r="T1458" s="9" t="n">
        <f aca="false">IF(ISNUMBER(P1458),IF(P1458&lt;=R1458,1,0),"")</f>
        <v>1</v>
      </c>
      <c r="U1458" s="9" t="n">
        <f aca="false">IF(E1458&gt;Scenario!$B$14,0,IF(OR(AND(ISNUMBER(H1458),H1458&lt;=Scenario!$B$14),AND(ISNUMBER(I1458),I1458&lt;=Scenario!$B$14)),0,1))</f>
        <v>0</v>
      </c>
      <c r="V1458" s="9" t="n">
        <f aca="false">IF(AND(U1458=1,(Scenario!$B$14-E1458)/60&gt;R1458),1,0)</f>
        <v>0</v>
      </c>
      <c r="W1458" s="9" t="n">
        <f aca="false">IF(OR(C1458=Scenario!$B$22,C1458=Scenario!$C$22),1,0)</f>
        <v>0</v>
      </c>
      <c r="X1458" s="9" t="n">
        <f aca="false">IF(ISNUMBER(I1458),1,0)</f>
        <v>0</v>
      </c>
      <c r="Y1458" s="9" t="n">
        <f aca="false">MOD(INT(E1458/86400)+3,7)</f>
        <v>4</v>
      </c>
      <c r="Z1458" s="9" t="n">
        <f aca="false">MOD(INT(E1458/3600),24)</f>
        <v>13</v>
      </c>
      <c r="AA1458" s="6" t="s">
        <v>3161</v>
      </c>
    </row>
    <row r="1459" customFormat="false" ht="15" hidden="false" customHeight="false" outlineLevel="0" collapsed="false">
      <c r="A1459" s="6" t="s">
        <v>3162</v>
      </c>
      <c r="B1459" s="6" t="s">
        <v>44</v>
      </c>
      <c r="C1459" s="6" t="s">
        <v>46</v>
      </c>
      <c r="D1459" s="6" t="s">
        <v>170</v>
      </c>
      <c r="E1459" s="6" t="n">
        <v>1786109408</v>
      </c>
      <c r="F1459" s="6" t="n">
        <v>1786109634</v>
      </c>
      <c r="G1459" s="6" t="n">
        <v>1786109444</v>
      </c>
      <c r="H1459" s="6" t="n">
        <v>1786111021</v>
      </c>
      <c r="J1459" s="6" t="n">
        <v>0</v>
      </c>
      <c r="K1459" s="6" t="n">
        <v>0</v>
      </c>
      <c r="L1459" s="9" t="n">
        <f aca="false">IF(AND(E1459&gt;=Scenario!$B$11,E1459&lt;Scenario!$B$12),1,0)</f>
        <v>1</v>
      </c>
      <c r="M1459" s="9" t="n">
        <f aca="false">IF(AND(L1459=1,ISNUMBER(F1459)),MAX(0,F1459-E1459)/60,"")</f>
        <v>3.76666666666667</v>
      </c>
      <c r="N1459" s="9" t="n">
        <f aca="false">IF(AND(L1459=1,ISNUMBER(G1459)),MAX(0,G1459-E1459)/60,"")</f>
        <v>0.6</v>
      </c>
      <c r="O1459" s="9" t="n">
        <f aca="false">IF(ISNUMBER(H1459),IF(AND(H1459&gt;=Scenario!$B$11,H1459&lt;Scenario!$B$12),1,0),0)</f>
        <v>1</v>
      </c>
      <c r="P1459" s="9" t="n">
        <f aca="false">IF(O1459=1,MAX(0,H1459-E1459)/60,"")</f>
        <v>26.8833333333333</v>
      </c>
      <c r="Q1459" s="9" t="n">
        <f aca="false">INDEX(Scenario!$B$18:$B$20,MATCH(B1459,Scenario!$A$18:$A$20,0))</f>
        <v>240</v>
      </c>
      <c r="R1459" s="9" t="n">
        <f aca="false">INDEX(Scenario!$C$18:$C$20,MATCH(B1459,Scenario!$A$18:$A$20,0))</f>
        <v>4320</v>
      </c>
      <c r="S1459" s="9" t="n">
        <f aca="false">IF(ISNUMBER(M1459),IF(M1459&lt;=Q1459,1,0),"")</f>
        <v>1</v>
      </c>
      <c r="T1459" s="9" t="n">
        <f aca="false">IF(ISNUMBER(P1459),IF(P1459&lt;=R1459,1,0),"")</f>
        <v>1</v>
      </c>
      <c r="U1459" s="9" t="n">
        <f aca="false">IF(E1459&gt;Scenario!$B$14,0,IF(OR(AND(ISNUMBER(H1459),H1459&lt;=Scenario!$B$14),AND(ISNUMBER(I1459),I1459&lt;=Scenario!$B$14)),0,1))</f>
        <v>0</v>
      </c>
      <c r="V1459" s="9" t="n">
        <f aca="false">IF(AND(U1459=1,(Scenario!$B$14-E1459)/60&gt;R1459),1,0)</f>
        <v>0</v>
      </c>
      <c r="W1459" s="9" t="n">
        <f aca="false">IF(OR(C1459=Scenario!$B$22,C1459=Scenario!$C$22),1,0)</f>
        <v>1</v>
      </c>
      <c r="X1459" s="9" t="n">
        <f aca="false">IF(ISNUMBER(I1459),1,0)</f>
        <v>0</v>
      </c>
      <c r="Y1459" s="9" t="n">
        <f aca="false">MOD(INT(E1459/86400)+3,7)</f>
        <v>4</v>
      </c>
      <c r="Z1459" s="9" t="n">
        <f aca="false">MOD(INT(E1459/3600),24)</f>
        <v>13</v>
      </c>
      <c r="AA1459" s="6" t="s">
        <v>3163</v>
      </c>
    </row>
    <row r="1460" customFormat="false" ht="15" hidden="false" customHeight="false" outlineLevel="0" collapsed="false">
      <c r="A1460" s="6" t="s">
        <v>3164</v>
      </c>
      <c r="B1460" s="6" t="s">
        <v>44</v>
      </c>
      <c r="C1460" s="6" t="s">
        <v>288</v>
      </c>
      <c r="D1460" s="6" t="s">
        <v>170</v>
      </c>
      <c r="E1460" s="6" t="n">
        <v>1786111265</v>
      </c>
      <c r="F1460" s="6" t="n">
        <v>1786111441</v>
      </c>
      <c r="G1460" s="6" t="n">
        <v>1786111321</v>
      </c>
      <c r="H1460" s="6" t="n">
        <v>1786113416</v>
      </c>
      <c r="J1460" s="6" t="n">
        <v>0</v>
      </c>
      <c r="K1460" s="6" t="n">
        <v>0</v>
      </c>
      <c r="L1460" s="9" t="n">
        <f aca="false">IF(AND(E1460&gt;=Scenario!$B$11,E1460&lt;Scenario!$B$12),1,0)</f>
        <v>1</v>
      </c>
      <c r="M1460" s="9" t="n">
        <f aca="false">IF(AND(L1460=1,ISNUMBER(F1460)),MAX(0,F1460-E1460)/60,"")</f>
        <v>2.93333333333333</v>
      </c>
      <c r="N1460" s="9" t="n">
        <f aca="false">IF(AND(L1460=1,ISNUMBER(G1460)),MAX(0,G1460-E1460)/60,"")</f>
        <v>0.933333333333333</v>
      </c>
      <c r="O1460" s="9" t="n">
        <f aca="false">IF(ISNUMBER(H1460),IF(AND(H1460&gt;=Scenario!$B$11,H1460&lt;Scenario!$B$12),1,0),0)</f>
        <v>1</v>
      </c>
      <c r="P1460" s="9" t="n">
        <f aca="false">IF(O1460=1,MAX(0,H1460-E1460)/60,"")</f>
        <v>35.85</v>
      </c>
      <c r="Q1460" s="9" t="n">
        <f aca="false">INDEX(Scenario!$B$18:$B$20,MATCH(B1460,Scenario!$A$18:$A$20,0))</f>
        <v>240</v>
      </c>
      <c r="R1460" s="9" t="n">
        <f aca="false">INDEX(Scenario!$C$18:$C$20,MATCH(B1460,Scenario!$A$18:$A$20,0))</f>
        <v>4320</v>
      </c>
      <c r="S1460" s="9" t="n">
        <f aca="false">IF(ISNUMBER(M1460),IF(M1460&lt;=Q1460,1,0),"")</f>
        <v>1</v>
      </c>
      <c r="T1460" s="9" t="n">
        <f aca="false">IF(ISNUMBER(P1460),IF(P1460&lt;=R1460,1,0),"")</f>
        <v>1</v>
      </c>
      <c r="U1460" s="9" t="n">
        <f aca="false">IF(E1460&gt;Scenario!$B$14,0,IF(OR(AND(ISNUMBER(H1460),H1460&lt;=Scenario!$B$14),AND(ISNUMBER(I1460),I1460&lt;=Scenario!$B$14)),0,1))</f>
        <v>0</v>
      </c>
      <c r="V1460" s="9" t="n">
        <f aca="false">IF(AND(U1460=1,(Scenario!$B$14-E1460)/60&gt;R1460),1,0)</f>
        <v>0</v>
      </c>
      <c r="W1460" s="9" t="n">
        <f aca="false">IF(OR(C1460=Scenario!$B$22,C1460=Scenario!$C$22),1,0)</f>
        <v>0</v>
      </c>
      <c r="X1460" s="9" t="n">
        <f aca="false">IF(ISNUMBER(I1460),1,0)</f>
        <v>0</v>
      </c>
      <c r="Y1460" s="9" t="n">
        <f aca="false">MOD(INT(E1460/86400)+3,7)</f>
        <v>4</v>
      </c>
      <c r="Z1460" s="9" t="n">
        <f aca="false">MOD(INT(E1460/3600),24)</f>
        <v>14</v>
      </c>
      <c r="AA1460" s="6" t="s">
        <v>3165</v>
      </c>
    </row>
    <row r="1461" customFormat="false" ht="15" hidden="false" customHeight="false" outlineLevel="0" collapsed="false">
      <c r="A1461" s="6" t="s">
        <v>3166</v>
      </c>
      <c r="B1461" s="6" t="s">
        <v>43</v>
      </c>
      <c r="C1461" s="6" t="s">
        <v>249</v>
      </c>
      <c r="D1461" s="6" t="s">
        <v>171</v>
      </c>
      <c r="E1461" s="6" t="n">
        <v>1786111521</v>
      </c>
      <c r="F1461" s="6" t="n">
        <v>1786112500</v>
      </c>
      <c r="G1461" s="6" t="n">
        <v>1786112425</v>
      </c>
      <c r="H1461" s="6" t="n">
        <v>1786120758</v>
      </c>
      <c r="J1461" s="6" t="n">
        <v>0</v>
      </c>
      <c r="K1461" s="6" t="n">
        <v>0</v>
      </c>
      <c r="L1461" s="9" t="n">
        <f aca="false">IF(AND(E1461&gt;=Scenario!$B$11,E1461&lt;Scenario!$B$12),1,0)</f>
        <v>1</v>
      </c>
      <c r="M1461" s="9" t="n">
        <f aca="false">IF(AND(L1461=1,ISNUMBER(F1461)),MAX(0,F1461-E1461)/60,"")</f>
        <v>16.3166666666667</v>
      </c>
      <c r="N1461" s="9" t="n">
        <f aca="false">IF(AND(L1461=1,ISNUMBER(G1461)),MAX(0,G1461-E1461)/60,"")</f>
        <v>15.0666666666667</v>
      </c>
      <c r="O1461" s="9" t="n">
        <f aca="false">IF(ISNUMBER(H1461),IF(AND(H1461&gt;=Scenario!$B$11,H1461&lt;Scenario!$B$12),1,0),0)</f>
        <v>1</v>
      </c>
      <c r="P1461" s="9" t="n">
        <f aca="false">IF(O1461=1,MAX(0,H1461-E1461)/60,"")</f>
        <v>153.95</v>
      </c>
      <c r="Q1461" s="9" t="n">
        <f aca="false">INDEX(Scenario!$B$18:$B$20,MATCH(B1461,Scenario!$A$18:$A$20,0))</f>
        <v>60</v>
      </c>
      <c r="R1461" s="9" t="n">
        <f aca="false">INDEX(Scenario!$C$18:$C$20,MATCH(B1461,Scenario!$A$18:$A$20,0))</f>
        <v>1440</v>
      </c>
      <c r="S1461" s="9" t="n">
        <f aca="false">IF(ISNUMBER(M1461),IF(M1461&lt;=Q1461,1,0),"")</f>
        <v>1</v>
      </c>
      <c r="T1461" s="9" t="n">
        <f aca="false">IF(ISNUMBER(P1461),IF(P1461&lt;=R1461,1,0),"")</f>
        <v>1</v>
      </c>
      <c r="U1461" s="9" t="n">
        <f aca="false">IF(E1461&gt;Scenario!$B$14,0,IF(OR(AND(ISNUMBER(H1461),H1461&lt;=Scenario!$B$14),AND(ISNUMBER(I1461),I1461&lt;=Scenario!$B$14)),0,1))</f>
        <v>0</v>
      </c>
      <c r="V1461" s="9" t="n">
        <f aca="false">IF(AND(U1461=1,(Scenario!$B$14-E1461)/60&gt;R1461),1,0)</f>
        <v>0</v>
      </c>
      <c r="W1461" s="9" t="n">
        <f aca="false">IF(OR(C1461=Scenario!$B$22,C1461=Scenario!$C$22),1,0)</f>
        <v>0</v>
      </c>
      <c r="X1461" s="9" t="n">
        <f aca="false">IF(ISNUMBER(I1461),1,0)</f>
        <v>0</v>
      </c>
      <c r="Y1461" s="9" t="n">
        <f aca="false">MOD(INT(E1461/86400)+3,7)</f>
        <v>4</v>
      </c>
      <c r="Z1461" s="9" t="n">
        <f aca="false">MOD(INT(E1461/3600),24)</f>
        <v>14</v>
      </c>
      <c r="AA1461" s="6" t="s">
        <v>3167</v>
      </c>
    </row>
    <row r="1462" customFormat="false" ht="15" hidden="false" customHeight="false" outlineLevel="0" collapsed="false">
      <c r="A1462" s="6" t="s">
        <v>3168</v>
      </c>
      <c r="B1462" s="6" t="s">
        <v>43</v>
      </c>
      <c r="C1462" s="6" t="s">
        <v>249</v>
      </c>
      <c r="D1462" s="6" t="s">
        <v>170</v>
      </c>
      <c r="E1462" s="6" t="n">
        <v>1786112250</v>
      </c>
      <c r="F1462" s="6" t="n">
        <v>1786112460</v>
      </c>
      <c r="G1462" s="6" t="n">
        <v>1786112264</v>
      </c>
      <c r="H1462" s="6" t="n">
        <v>1786113281</v>
      </c>
      <c r="J1462" s="6" t="n">
        <v>0</v>
      </c>
      <c r="K1462" s="6" t="n">
        <v>0</v>
      </c>
      <c r="L1462" s="9" t="n">
        <f aca="false">IF(AND(E1462&gt;=Scenario!$B$11,E1462&lt;Scenario!$B$12),1,0)</f>
        <v>1</v>
      </c>
      <c r="M1462" s="9" t="n">
        <f aca="false">IF(AND(L1462=1,ISNUMBER(F1462)),MAX(0,F1462-E1462)/60,"")</f>
        <v>3.5</v>
      </c>
      <c r="N1462" s="9" t="n">
        <f aca="false">IF(AND(L1462=1,ISNUMBER(G1462)),MAX(0,G1462-E1462)/60,"")</f>
        <v>0.233333333333333</v>
      </c>
      <c r="O1462" s="9" t="n">
        <f aca="false">IF(ISNUMBER(H1462),IF(AND(H1462&gt;=Scenario!$B$11,H1462&lt;Scenario!$B$12),1,0),0)</f>
        <v>1</v>
      </c>
      <c r="P1462" s="9" t="n">
        <f aca="false">IF(O1462=1,MAX(0,H1462-E1462)/60,"")</f>
        <v>17.1833333333333</v>
      </c>
      <c r="Q1462" s="9" t="n">
        <f aca="false">INDEX(Scenario!$B$18:$B$20,MATCH(B1462,Scenario!$A$18:$A$20,0))</f>
        <v>60</v>
      </c>
      <c r="R1462" s="9" t="n">
        <f aca="false">INDEX(Scenario!$C$18:$C$20,MATCH(B1462,Scenario!$A$18:$A$20,0))</f>
        <v>1440</v>
      </c>
      <c r="S1462" s="9" t="n">
        <f aca="false">IF(ISNUMBER(M1462),IF(M1462&lt;=Q1462,1,0),"")</f>
        <v>1</v>
      </c>
      <c r="T1462" s="9" t="n">
        <f aca="false">IF(ISNUMBER(P1462),IF(P1462&lt;=R1462,1,0),"")</f>
        <v>1</v>
      </c>
      <c r="U1462" s="9" t="n">
        <f aca="false">IF(E1462&gt;Scenario!$B$14,0,IF(OR(AND(ISNUMBER(H1462),H1462&lt;=Scenario!$B$14),AND(ISNUMBER(I1462),I1462&lt;=Scenario!$B$14)),0,1))</f>
        <v>0</v>
      </c>
      <c r="V1462" s="9" t="n">
        <f aca="false">IF(AND(U1462=1,(Scenario!$B$14-E1462)/60&gt;R1462),1,0)</f>
        <v>0</v>
      </c>
      <c r="W1462" s="9" t="n">
        <f aca="false">IF(OR(C1462=Scenario!$B$22,C1462=Scenario!$C$22),1,0)</f>
        <v>0</v>
      </c>
      <c r="X1462" s="9" t="n">
        <f aca="false">IF(ISNUMBER(I1462),1,0)</f>
        <v>0</v>
      </c>
      <c r="Y1462" s="9" t="n">
        <f aca="false">MOD(INT(E1462/86400)+3,7)</f>
        <v>4</v>
      </c>
      <c r="Z1462" s="9" t="n">
        <f aca="false">MOD(INT(E1462/3600),24)</f>
        <v>14</v>
      </c>
      <c r="AA1462" s="6" t="s">
        <v>3169</v>
      </c>
    </row>
    <row r="1463" customFormat="false" ht="15" hidden="false" customHeight="false" outlineLevel="0" collapsed="false">
      <c r="A1463" s="6" t="s">
        <v>3170</v>
      </c>
      <c r="B1463" s="6" t="s">
        <v>43</v>
      </c>
      <c r="C1463" s="6" t="s">
        <v>288</v>
      </c>
      <c r="D1463" s="6" t="s">
        <v>172</v>
      </c>
      <c r="E1463" s="6" t="n">
        <v>1786112350</v>
      </c>
      <c r="F1463" s="6" t="n">
        <v>1786112685</v>
      </c>
      <c r="G1463" s="6" t="n">
        <v>1786112482</v>
      </c>
      <c r="H1463" s="6" t="n">
        <v>1786114335</v>
      </c>
      <c r="J1463" s="6" t="n">
        <v>0</v>
      </c>
      <c r="K1463" s="6" t="n">
        <v>0</v>
      </c>
      <c r="L1463" s="9" t="n">
        <f aca="false">IF(AND(E1463&gt;=Scenario!$B$11,E1463&lt;Scenario!$B$12),1,0)</f>
        <v>1</v>
      </c>
      <c r="M1463" s="9" t="n">
        <f aca="false">IF(AND(L1463=1,ISNUMBER(F1463)),MAX(0,F1463-E1463)/60,"")</f>
        <v>5.58333333333333</v>
      </c>
      <c r="N1463" s="9" t="n">
        <f aca="false">IF(AND(L1463=1,ISNUMBER(G1463)),MAX(0,G1463-E1463)/60,"")</f>
        <v>2.2</v>
      </c>
      <c r="O1463" s="9" t="n">
        <f aca="false">IF(ISNUMBER(H1463),IF(AND(H1463&gt;=Scenario!$B$11,H1463&lt;Scenario!$B$12),1,0),0)</f>
        <v>1</v>
      </c>
      <c r="P1463" s="9" t="n">
        <f aca="false">IF(O1463=1,MAX(0,H1463-E1463)/60,"")</f>
        <v>33.0833333333333</v>
      </c>
      <c r="Q1463" s="9" t="n">
        <f aca="false">INDEX(Scenario!$B$18:$B$20,MATCH(B1463,Scenario!$A$18:$A$20,0))</f>
        <v>60</v>
      </c>
      <c r="R1463" s="9" t="n">
        <f aca="false">INDEX(Scenario!$C$18:$C$20,MATCH(B1463,Scenario!$A$18:$A$20,0))</f>
        <v>1440</v>
      </c>
      <c r="S1463" s="9" t="n">
        <f aca="false">IF(ISNUMBER(M1463),IF(M1463&lt;=Q1463,1,0),"")</f>
        <v>1</v>
      </c>
      <c r="T1463" s="9" t="n">
        <f aca="false">IF(ISNUMBER(P1463),IF(P1463&lt;=R1463,1,0),"")</f>
        <v>1</v>
      </c>
      <c r="U1463" s="9" t="n">
        <f aca="false">IF(E1463&gt;Scenario!$B$14,0,IF(OR(AND(ISNUMBER(H1463),H1463&lt;=Scenario!$B$14),AND(ISNUMBER(I1463),I1463&lt;=Scenario!$B$14)),0,1))</f>
        <v>0</v>
      </c>
      <c r="V1463" s="9" t="n">
        <f aca="false">IF(AND(U1463=1,(Scenario!$B$14-E1463)/60&gt;R1463),1,0)</f>
        <v>0</v>
      </c>
      <c r="W1463" s="9" t="n">
        <f aca="false">IF(OR(C1463=Scenario!$B$22,C1463=Scenario!$C$22),1,0)</f>
        <v>0</v>
      </c>
      <c r="X1463" s="9" t="n">
        <f aca="false">IF(ISNUMBER(I1463),1,0)</f>
        <v>0</v>
      </c>
      <c r="Y1463" s="9" t="n">
        <f aca="false">MOD(INT(E1463/86400)+3,7)</f>
        <v>4</v>
      </c>
      <c r="Z1463" s="9" t="n">
        <f aca="false">MOD(INT(E1463/3600),24)</f>
        <v>14</v>
      </c>
      <c r="AA1463" s="6" t="s">
        <v>3171</v>
      </c>
    </row>
    <row r="1464" customFormat="false" ht="15" hidden="false" customHeight="false" outlineLevel="0" collapsed="false">
      <c r="A1464" s="6" t="s">
        <v>3172</v>
      </c>
      <c r="B1464" s="6" t="s">
        <v>43</v>
      </c>
      <c r="C1464" s="6" t="s">
        <v>249</v>
      </c>
      <c r="D1464" s="6" t="s">
        <v>170</v>
      </c>
      <c r="E1464" s="6" t="n">
        <v>1786112805</v>
      </c>
      <c r="F1464" s="6" t="n">
        <v>1786112948</v>
      </c>
      <c r="G1464" s="6" t="n">
        <v>1786112846</v>
      </c>
      <c r="H1464" s="6" t="n">
        <v>1786115779</v>
      </c>
      <c r="J1464" s="6" t="n">
        <v>0</v>
      </c>
      <c r="K1464" s="6" t="n">
        <v>0</v>
      </c>
      <c r="L1464" s="9" t="n">
        <f aca="false">IF(AND(E1464&gt;=Scenario!$B$11,E1464&lt;Scenario!$B$12),1,0)</f>
        <v>1</v>
      </c>
      <c r="M1464" s="9" t="n">
        <f aca="false">IF(AND(L1464=1,ISNUMBER(F1464)),MAX(0,F1464-E1464)/60,"")</f>
        <v>2.38333333333333</v>
      </c>
      <c r="N1464" s="9" t="n">
        <f aca="false">IF(AND(L1464=1,ISNUMBER(G1464)),MAX(0,G1464-E1464)/60,"")</f>
        <v>0.683333333333333</v>
      </c>
      <c r="O1464" s="9" t="n">
        <f aca="false">IF(ISNUMBER(H1464),IF(AND(H1464&gt;=Scenario!$B$11,H1464&lt;Scenario!$B$12),1,0),0)</f>
        <v>1</v>
      </c>
      <c r="P1464" s="9" t="n">
        <f aca="false">IF(O1464=1,MAX(0,H1464-E1464)/60,"")</f>
        <v>49.5666666666667</v>
      </c>
      <c r="Q1464" s="9" t="n">
        <f aca="false">INDEX(Scenario!$B$18:$B$20,MATCH(B1464,Scenario!$A$18:$A$20,0))</f>
        <v>60</v>
      </c>
      <c r="R1464" s="9" t="n">
        <f aca="false">INDEX(Scenario!$C$18:$C$20,MATCH(B1464,Scenario!$A$18:$A$20,0))</f>
        <v>1440</v>
      </c>
      <c r="S1464" s="9" t="n">
        <f aca="false">IF(ISNUMBER(M1464),IF(M1464&lt;=Q1464,1,0),"")</f>
        <v>1</v>
      </c>
      <c r="T1464" s="9" t="n">
        <f aca="false">IF(ISNUMBER(P1464),IF(P1464&lt;=R1464,1,0),"")</f>
        <v>1</v>
      </c>
      <c r="U1464" s="9" t="n">
        <f aca="false">IF(E1464&gt;Scenario!$B$14,0,IF(OR(AND(ISNUMBER(H1464),H1464&lt;=Scenario!$B$14),AND(ISNUMBER(I1464),I1464&lt;=Scenario!$B$14)),0,1))</f>
        <v>0</v>
      </c>
      <c r="V1464" s="9" t="n">
        <f aca="false">IF(AND(U1464=1,(Scenario!$B$14-E1464)/60&gt;R1464),1,0)</f>
        <v>0</v>
      </c>
      <c r="W1464" s="9" t="n">
        <f aca="false">IF(OR(C1464=Scenario!$B$22,C1464=Scenario!$C$22),1,0)</f>
        <v>0</v>
      </c>
      <c r="X1464" s="9" t="n">
        <f aca="false">IF(ISNUMBER(I1464),1,0)</f>
        <v>0</v>
      </c>
      <c r="Y1464" s="9" t="n">
        <f aca="false">MOD(INT(E1464/86400)+3,7)</f>
        <v>4</v>
      </c>
      <c r="Z1464" s="9" t="n">
        <f aca="false">MOD(INT(E1464/3600),24)</f>
        <v>14</v>
      </c>
      <c r="AA1464" s="6" t="s">
        <v>3173</v>
      </c>
    </row>
    <row r="1465" customFormat="false" ht="15" hidden="false" customHeight="false" outlineLevel="0" collapsed="false">
      <c r="A1465" s="6" t="s">
        <v>3174</v>
      </c>
      <c r="B1465" s="6" t="s">
        <v>43</v>
      </c>
      <c r="C1465" s="6" t="s">
        <v>249</v>
      </c>
      <c r="D1465" s="6" t="s">
        <v>170</v>
      </c>
      <c r="E1465" s="6" t="n">
        <v>1786114308</v>
      </c>
      <c r="F1465" s="6" t="n">
        <v>1786114415</v>
      </c>
      <c r="G1465" s="6" t="n">
        <v>1786114335</v>
      </c>
      <c r="H1465" s="6" t="n">
        <v>1786119512</v>
      </c>
      <c r="J1465" s="6" t="n">
        <v>0</v>
      </c>
      <c r="K1465" s="6" t="n">
        <v>0</v>
      </c>
      <c r="L1465" s="9" t="n">
        <f aca="false">IF(AND(E1465&gt;=Scenario!$B$11,E1465&lt;Scenario!$B$12),1,0)</f>
        <v>1</v>
      </c>
      <c r="M1465" s="9" t="n">
        <f aca="false">IF(AND(L1465=1,ISNUMBER(F1465)),MAX(0,F1465-E1465)/60,"")</f>
        <v>1.78333333333333</v>
      </c>
      <c r="N1465" s="9" t="n">
        <f aca="false">IF(AND(L1465=1,ISNUMBER(G1465)),MAX(0,G1465-E1465)/60,"")</f>
        <v>0.45</v>
      </c>
      <c r="O1465" s="9" t="n">
        <f aca="false">IF(ISNUMBER(H1465),IF(AND(H1465&gt;=Scenario!$B$11,H1465&lt;Scenario!$B$12),1,0),0)</f>
        <v>1</v>
      </c>
      <c r="P1465" s="9" t="n">
        <f aca="false">IF(O1465=1,MAX(0,H1465-E1465)/60,"")</f>
        <v>86.7333333333333</v>
      </c>
      <c r="Q1465" s="9" t="n">
        <f aca="false">INDEX(Scenario!$B$18:$B$20,MATCH(B1465,Scenario!$A$18:$A$20,0))</f>
        <v>60</v>
      </c>
      <c r="R1465" s="9" t="n">
        <f aca="false">INDEX(Scenario!$C$18:$C$20,MATCH(B1465,Scenario!$A$18:$A$20,0))</f>
        <v>1440</v>
      </c>
      <c r="S1465" s="9" t="n">
        <f aca="false">IF(ISNUMBER(M1465),IF(M1465&lt;=Q1465,1,0),"")</f>
        <v>1</v>
      </c>
      <c r="T1465" s="9" t="n">
        <f aca="false">IF(ISNUMBER(P1465),IF(P1465&lt;=R1465,1,0),"")</f>
        <v>1</v>
      </c>
      <c r="U1465" s="9" t="n">
        <f aca="false">IF(E1465&gt;Scenario!$B$14,0,IF(OR(AND(ISNUMBER(H1465),H1465&lt;=Scenario!$B$14),AND(ISNUMBER(I1465),I1465&lt;=Scenario!$B$14)),0,1))</f>
        <v>0</v>
      </c>
      <c r="V1465" s="9" t="n">
        <f aca="false">IF(AND(U1465=1,(Scenario!$B$14-E1465)/60&gt;R1465),1,0)</f>
        <v>0</v>
      </c>
      <c r="W1465" s="9" t="n">
        <f aca="false">IF(OR(C1465=Scenario!$B$22,C1465=Scenario!$C$22),1,0)</f>
        <v>0</v>
      </c>
      <c r="X1465" s="9" t="n">
        <f aca="false">IF(ISNUMBER(I1465),1,0)</f>
        <v>0</v>
      </c>
      <c r="Y1465" s="9" t="n">
        <f aca="false">MOD(INT(E1465/86400)+3,7)</f>
        <v>4</v>
      </c>
      <c r="Z1465" s="9" t="n">
        <f aca="false">MOD(INT(E1465/3600),24)</f>
        <v>14</v>
      </c>
      <c r="AA1465" s="6" t="s">
        <v>3175</v>
      </c>
    </row>
    <row r="1466" customFormat="false" ht="15" hidden="false" customHeight="false" outlineLevel="0" collapsed="false">
      <c r="A1466" s="6" t="s">
        <v>3176</v>
      </c>
      <c r="B1466" s="6" t="s">
        <v>44</v>
      </c>
      <c r="C1466" s="6" t="s">
        <v>288</v>
      </c>
      <c r="D1466" s="6" t="s">
        <v>170</v>
      </c>
      <c r="E1466" s="6" t="n">
        <v>1786115932</v>
      </c>
      <c r="F1466" s="6" t="n">
        <v>1786116177</v>
      </c>
      <c r="G1466" s="6" t="n">
        <v>1786115988</v>
      </c>
      <c r="H1466" s="6" t="n">
        <v>1786191768</v>
      </c>
      <c r="J1466" s="6" t="n">
        <v>1</v>
      </c>
      <c r="K1466" s="6" t="n">
        <v>0</v>
      </c>
      <c r="L1466" s="9" t="n">
        <f aca="false">IF(AND(E1466&gt;=Scenario!$B$11,E1466&lt;Scenario!$B$12),1,0)</f>
        <v>1</v>
      </c>
      <c r="M1466" s="9" t="n">
        <f aca="false">IF(AND(L1466=1,ISNUMBER(F1466)),MAX(0,F1466-E1466)/60,"")</f>
        <v>4.08333333333333</v>
      </c>
      <c r="N1466" s="9" t="n">
        <f aca="false">IF(AND(L1466=1,ISNUMBER(G1466)),MAX(0,G1466-E1466)/60,"")</f>
        <v>0.933333333333333</v>
      </c>
      <c r="O1466" s="9" t="n">
        <f aca="false">IF(ISNUMBER(H1466),IF(AND(H1466&gt;=Scenario!$B$11,H1466&lt;Scenario!$B$12),1,0),0)</f>
        <v>1</v>
      </c>
      <c r="P1466" s="9" t="n">
        <f aca="false">IF(O1466=1,MAX(0,H1466-E1466)/60,"")</f>
        <v>1263.93333333333</v>
      </c>
      <c r="Q1466" s="9" t="n">
        <f aca="false">INDEX(Scenario!$B$18:$B$20,MATCH(B1466,Scenario!$A$18:$A$20,0))</f>
        <v>240</v>
      </c>
      <c r="R1466" s="9" t="n">
        <f aca="false">INDEX(Scenario!$C$18:$C$20,MATCH(B1466,Scenario!$A$18:$A$20,0))</f>
        <v>4320</v>
      </c>
      <c r="S1466" s="9" t="n">
        <f aca="false">IF(ISNUMBER(M1466),IF(M1466&lt;=Q1466,1,0),"")</f>
        <v>1</v>
      </c>
      <c r="T1466" s="9" t="n">
        <f aca="false">IF(ISNUMBER(P1466),IF(P1466&lt;=R1466,1,0),"")</f>
        <v>1</v>
      </c>
      <c r="U1466" s="9" t="n">
        <f aca="false">IF(E1466&gt;Scenario!$B$14,0,IF(OR(AND(ISNUMBER(H1466),H1466&lt;=Scenario!$B$14),AND(ISNUMBER(I1466),I1466&lt;=Scenario!$B$14)),0,1))</f>
        <v>0</v>
      </c>
      <c r="V1466" s="9" t="n">
        <f aca="false">IF(AND(U1466=1,(Scenario!$B$14-E1466)/60&gt;R1466),1,0)</f>
        <v>0</v>
      </c>
      <c r="W1466" s="9" t="n">
        <f aca="false">IF(OR(C1466=Scenario!$B$22,C1466=Scenario!$C$22),1,0)</f>
        <v>0</v>
      </c>
      <c r="X1466" s="9" t="n">
        <f aca="false">IF(ISNUMBER(I1466),1,0)</f>
        <v>0</v>
      </c>
      <c r="Y1466" s="9" t="n">
        <f aca="false">MOD(INT(E1466/86400)+3,7)</f>
        <v>4</v>
      </c>
      <c r="Z1466" s="9" t="n">
        <f aca="false">MOD(INT(E1466/3600),24)</f>
        <v>15</v>
      </c>
      <c r="AA1466" s="6" t="s">
        <v>3177</v>
      </c>
    </row>
    <row r="1467" customFormat="false" ht="15" hidden="false" customHeight="false" outlineLevel="0" collapsed="false">
      <c r="A1467" s="6" t="s">
        <v>3178</v>
      </c>
      <c r="B1467" s="6" t="s">
        <v>44</v>
      </c>
      <c r="C1467" s="6" t="s">
        <v>249</v>
      </c>
      <c r="D1467" s="6" t="s">
        <v>170</v>
      </c>
      <c r="E1467" s="6" t="n">
        <v>1786116721</v>
      </c>
      <c r="F1467" s="6" t="n">
        <v>1786116828</v>
      </c>
      <c r="G1467" s="6" t="n">
        <v>1786116741</v>
      </c>
      <c r="H1467" s="6" t="n">
        <v>1786118923</v>
      </c>
      <c r="J1467" s="6" t="n">
        <v>0</v>
      </c>
      <c r="K1467" s="6" t="n">
        <v>0</v>
      </c>
      <c r="L1467" s="9" t="n">
        <f aca="false">IF(AND(E1467&gt;=Scenario!$B$11,E1467&lt;Scenario!$B$12),1,0)</f>
        <v>1</v>
      </c>
      <c r="M1467" s="9" t="n">
        <f aca="false">IF(AND(L1467=1,ISNUMBER(F1467)),MAX(0,F1467-E1467)/60,"")</f>
        <v>1.78333333333333</v>
      </c>
      <c r="N1467" s="9" t="n">
        <f aca="false">IF(AND(L1467=1,ISNUMBER(G1467)),MAX(0,G1467-E1467)/60,"")</f>
        <v>0.333333333333333</v>
      </c>
      <c r="O1467" s="9" t="n">
        <f aca="false">IF(ISNUMBER(H1467),IF(AND(H1467&gt;=Scenario!$B$11,H1467&lt;Scenario!$B$12),1,0),0)</f>
        <v>1</v>
      </c>
      <c r="P1467" s="9" t="n">
        <f aca="false">IF(O1467=1,MAX(0,H1467-E1467)/60,"")</f>
        <v>36.7</v>
      </c>
      <c r="Q1467" s="9" t="n">
        <f aca="false">INDEX(Scenario!$B$18:$B$20,MATCH(B1467,Scenario!$A$18:$A$20,0))</f>
        <v>240</v>
      </c>
      <c r="R1467" s="9" t="n">
        <f aca="false">INDEX(Scenario!$C$18:$C$20,MATCH(B1467,Scenario!$A$18:$A$20,0))</f>
        <v>4320</v>
      </c>
      <c r="S1467" s="9" t="n">
        <f aca="false">IF(ISNUMBER(M1467),IF(M1467&lt;=Q1467,1,0),"")</f>
        <v>1</v>
      </c>
      <c r="T1467" s="9" t="n">
        <f aca="false">IF(ISNUMBER(P1467),IF(P1467&lt;=R1467,1,0),"")</f>
        <v>1</v>
      </c>
      <c r="U1467" s="9" t="n">
        <f aca="false">IF(E1467&gt;Scenario!$B$14,0,IF(OR(AND(ISNUMBER(H1467),H1467&lt;=Scenario!$B$14),AND(ISNUMBER(I1467),I1467&lt;=Scenario!$B$14)),0,1))</f>
        <v>0</v>
      </c>
      <c r="V1467" s="9" t="n">
        <f aca="false">IF(AND(U1467=1,(Scenario!$B$14-E1467)/60&gt;R1467),1,0)</f>
        <v>0</v>
      </c>
      <c r="W1467" s="9" t="n">
        <f aca="false">IF(OR(C1467=Scenario!$B$22,C1467=Scenario!$C$22),1,0)</f>
        <v>0</v>
      </c>
      <c r="X1467" s="9" t="n">
        <f aca="false">IF(ISNUMBER(I1467),1,0)</f>
        <v>0</v>
      </c>
      <c r="Y1467" s="9" t="n">
        <f aca="false">MOD(INT(E1467/86400)+3,7)</f>
        <v>4</v>
      </c>
      <c r="Z1467" s="9" t="n">
        <f aca="false">MOD(INT(E1467/3600),24)</f>
        <v>15</v>
      </c>
      <c r="AA1467" s="6" t="s">
        <v>3179</v>
      </c>
    </row>
    <row r="1468" customFormat="false" ht="15" hidden="false" customHeight="false" outlineLevel="0" collapsed="false">
      <c r="A1468" s="6" t="s">
        <v>3180</v>
      </c>
      <c r="B1468" s="6" t="s">
        <v>44</v>
      </c>
      <c r="C1468" s="6" t="s">
        <v>249</v>
      </c>
      <c r="D1468" s="6" t="s">
        <v>171</v>
      </c>
      <c r="E1468" s="6" t="n">
        <v>1786117345</v>
      </c>
      <c r="F1468" s="6" t="n">
        <v>1786118510</v>
      </c>
      <c r="G1468" s="6" t="n">
        <v>1786118448</v>
      </c>
      <c r="H1468" s="6" t="n">
        <v>1786121199</v>
      </c>
      <c r="J1468" s="6" t="n">
        <v>0</v>
      </c>
      <c r="K1468" s="6" t="n">
        <v>0</v>
      </c>
      <c r="L1468" s="9" t="n">
        <f aca="false">IF(AND(E1468&gt;=Scenario!$B$11,E1468&lt;Scenario!$B$12),1,0)</f>
        <v>1</v>
      </c>
      <c r="M1468" s="9" t="n">
        <f aca="false">IF(AND(L1468=1,ISNUMBER(F1468)),MAX(0,F1468-E1468)/60,"")</f>
        <v>19.4166666666667</v>
      </c>
      <c r="N1468" s="9" t="n">
        <f aca="false">IF(AND(L1468=1,ISNUMBER(G1468)),MAX(0,G1468-E1468)/60,"")</f>
        <v>18.3833333333333</v>
      </c>
      <c r="O1468" s="9" t="n">
        <f aca="false">IF(ISNUMBER(H1468),IF(AND(H1468&gt;=Scenario!$B$11,H1468&lt;Scenario!$B$12),1,0),0)</f>
        <v>1</v>
      </c>
      <c r="P1468" s="9" t="n">
        <f aca="false">IF(O1468=1,MAX(0,H1468-E1468)/60,"")</f>
        <v>64.2333333333333</v>
      </c>
      <c r="Q1468" s="9" t="n">
        <f aca="false">INDEX(Scenario!$B$18:$B$20,MATCH(B1468,Scenario!$A$18:$A$20,0))</f>
        <v>240</v>
      </c>
      <c r="R1468" s="9" t="n">
        <f aca="false">INDEX(Scenario!$C$18:$C$20,MATCH(B1468,Scenario!$A$18:$A$20,0))</f>
        <v>4320</v>
      </c>
      <c r="S1468" s="9" t="n">
        <f aca="false">IF(ISNUMBER(M1468),IF(M1468&lt;=Q1468,1,0),"")</f>
        <v>1</v>
      </c>
      <c r="T1468" s="9" t="n">
        <f aca="false">IF(ISNUMBER(P1468),IF(P1468&lt;=R1468,1,0),"")</f>
        <v>1</v>
      </c>
      <c r="U1468" s="9" t="n">
        <f aca="false">IF(E1468&gt;Scenario!$B$14,0,IF(OR(AND(ISNUMBER(H1468),H1468&lt;=Scenario!$B$14),AND(ISNUMBER(I1468),I1468&lt;=Scenario!$B$14)),0,1))</f>
        <v>0</v>
      </c>
      <c r="V1468" s="9" t="n">
        <f aca="false">IF(AND(U1468=1,(Scenario!$B$14-E1468)/60&gt;R1468),1,0)</f>
        <v>0</v>
      </c>
      <c r="W1468" s="9" t="n">
        <f aca="false">IF(OR(C1468=Scenario!$B$22,C1468=Scenario!$C$22),1,0)</f>
        <v>0</v>
      </c>
      <c r="X1468" s="9" t="n">
        <f aca="false">IF(ISNUMBER(I1468),1,0)</f>
        <v>0</v>
      </c>
      <c r="Y1468" s="9" t="n">
        <f aca="false">MOD(INT(E1468/86400)+3,7)</f>
        <v>4</v>
      </c>
      <c r="Z1468" s="9" t="n">
        <f aca="false">MOD(INT(E1468/3600),24)</f>
        <v>15</v>
      </c>
      <c r="AA1468" s="6" t="s">
        <v>3181</v>
      </c>
    </row>
    <row r="1469" customFormat="false" ht="15" hidden="false" customHeight="false" outlineLevel="0" collapsed="false">
      <c r="A1469" s="6" t="s">
        <v>3182</v>
      </c>
      <c r="B1469" s="6" t="s">
        <v>44</v>
      </c>
      <c r="C1469" s="6" t="s">
        <v>249</v>
      </c>
      <c r="D1469" s="6" t="s">
        <v>171</v>
      </c>
      <c r="E1469" s="6" t="n">
        <v>1786119801</v>
      </c>
      <c r="F1469" s="6" t="n">
        <v>1786120037</v>
      </c>
      <c r="G1469" s="6" t="n">
        <v>1786119952</v>
      </c>
      <c r="H1469" s="6" t="n">
        <v>1786128704</v>
      </c>
      <c r="J1469" s="6" t="n">
        <v>0</v>
      </c>
      <c r="K1469" s="6" t="n">
        <v>1</v>
      </c>
      <c r="L1469" s="9" t="n">
        <f aca="false">IF(AND(E1469&gt;=Scenario!$B$11,E1469&lt;Scenario!$B$12),1,0)</f>
        <v>1</v>
      </c>
      <c r="M1469" s="9" t="n">
        <f aca="false">IF(AND(L1469=1,ISNUMBER(F1469)),MAX(0,F1469-E1469)/60,"")</f>
        <v>3.93333333333333</v>
      </c>
      <c r="N1469" s="9" t="n">
        <f aca="false">IF(AND(L1469=1,ISNUMBER(G1469)),MAX(0,G1469-E1469)/60,"")</f>
        <v>2.51666666666667</v>
      </c>
      <c r="O1469" s="9" t="n">
        <f aca="false">IF(ISNUMBER(H1469),IF(AND(H1469&gt;=Scenario!$B$11,H1469&lt;Scenario!$B$12),1,0),0)</f>
        <v>1</v>
      </c>
      <c r="P1469" s="9" t="n">
        <f aca="false">IF(O1469=1,MAX(0,H1469-E1469)/60,"")</f>
        <v>148.383333333333</v>
      </c>
      <c r="Q1469" s="9" t="n">
        <f aca="false">INDEX(Scenario!$B$18:$B$20,MATCH(B1469,Scenario!$A$18:$A$20,0))</f>
        <v>240</v>
      </c>
      <c r="R1469" s="9" t="n">
        <f aca="false">INDEX(Scenario!$C$18:$C$20,MATCH(B1469,Scenario!$A$18:$A$20,0))</f>
        <v>4320</v>
      </c>
      <c r="S1469" s="9" t="n">
        <f aca="false">IF(ISNUMBER(M1469),IF(M1469&lt;=Q1469,1,0),"")</f>
        <v>1</v>
      </c>
      <c r="T1469" s="9" t="n">
        <f aca="false">IF(ISNUMBER(P1469),IF(P1469&lt;=R1469,1,0),"")</f>
        <v>1</v>
      </c>
      <c r="U1469" s="9" t="n">
        <f aca="false">IF(E1469&gt;Scenario!$B$14,0,IF(OR(AND(ISNUMBER(H1469),H1469&lt;=Scenario!$B$14),AND(ISNUMBER(I1469),I1469&lt;=Scenario!$B$14)),0,1))</f>
        <v>0</v>
      </c>
      <c r="V1469" s="9" t="n">
        <f aca="false">IF(AND(U1469=1,(Scenario!$B$14-E1469)/60&gt;R1469),1,0)</f>
        <v>0</v>
      </c>
      <c r="W1469" s="9" t="n">
        <f aca="false">IF(OR(C1469=Scenario!$B$22,C1469=Scenario!$C$22),1,0)</f>
        <v>0</v>
      </c>
      <c r="X1469" s="9" t="n">
        <f aca="false">IF(ISNUMBER(I1469),1,0)</f>
        <v>0</v>
      </c>
      <c r="Y1469" s="9" t="n">
        <f aca="false">MOD(INT(E1469/86400)+3,7)</f>
        <v>4</v>
      </c>
      <c r="Z1469" s="9" t="n">
        <f aca="false">MOD(INT(E1469/3600),24)</f>
        <v>16</v>
      </c>
      <c r="AA1469" s="6" t="s">
        <v>3183</v>
      </c>
    </row>
    <row r="1470" customFormat="false" ht="15" hidden="false" customHeight="false" outlineLevel="0" collapsed="false">
      <c r="A1470" s="6" t="s">
        <v>3184</v>
      </c>
      <c r="B1470" s="6" t="s">
        <v>44</v>
      </c>
      <c r="C1470" s="6" t="s">
        <v>46</v>
      </c>
      <c r="D1470" s="6" t="s">
        <v>170</v>
      </c>
      <c r="E1470" s="6" t="n">
        <v>1786120975</v>
      </c>
      <c r="F1470" s="6" t="n">
        <v>1786121172</v>
      </c>
      <c r="G1470" s="6" t="n">
        <v>1786121009</v>
      </c>
      <c r="H1470" s="6" t="n">
        <v>1786122256</v>
      </c>
      <c r="J1470" s="6" t="n">
        <v>0</v>
      </c>
      <c r="K1470" s="6" t="n">
        <v>0</v>
      </c>
      <c r="L1470" s="9" t="n">
        <f aca="false">IF(AND(E1470&gt;=Scenario!$B$11,E1470&lt;Scenario!$B$12),1,0)</f>
        <v>1</v>
      </c>
      <c r="M1470" s="9" t="n">
        <f aca="false">IF(AND(L1470=1,ISNUMBER(F1470)),MAX(0,F1470-E1470)/60,"")</f>
        <v>3.28333333333333</v>
      </c>
      <c r="N1470" s="9" t="n">
        <f aca="false">IF(AND(L1470=1,ISNUMBER(G1470)),MAX(0,G1470-E1470)/60,"")</f>
        <v>0.566666666666667</v>
      </c>
      <c r="O1470" s="9" t="n">
        <f aca="false">IF(ISNUMBER(H1470),IF(AND(H1470&gt;=Scenario!$B$11,H1470&lt;Scenario!$B$12),1,0),0)</f>
        <v>1</v>
      </c>
      <c r="P1470" s="9" t="n">
        <f aca="false">IF(O1470=1,MAX(0,H1470-E1470)/60,"")</f>
        <v>21.35</v>
      </c>
      <c r="Q1470" s="9" t="n">
        <f aca="false">INDEX(Scenario!$B$18:$B$20,MATCH(B1470,Scenario!$A$18:$A$20,0))</f>
        <v>240</v>
      </c>
      <c r="R1470" s="9" t="n">
        <f aca="false">INDEX(Scenario!$C$18:$C$20,MATCH(B1470,Scenario!$A$18:$A$20,0))</f>
        <v>4320</v>
      </c>
      <c r="S1470" s="9" t="n">
        <f aca="false">IF(ISNUMBER(M1470),IF(M1470&lt;=Q1470,1,0),"")</f>
        <v>1</v>
      </c>
      <c r="T1470" s="9" t="n">
        <f aca="false">IF(ISNUMBER(P1470),IF(P1470&lt;=R1470,1,0),"")</f>
        <v>1</v>
      </c>
      <c r="U1470" s="9" t="n">
        <f aca="false">IF(E1470&gt;Scenario!$B$14,0,IF(OR(AND(ISNUMBER(H1470),H1470&lt;=Scenario!$B$14),AND(ISNUMBER(I1470),I1470&lt;=Scenario!$B$14)),0,1))</f>
        <v>0</v>
      </c>
      <c r="V1470" s="9" t="n">
        <f aca="false">IF(AND(U1470=1,(Scenario!$B$14-E1470)/60&gt;R1470),1,0)</f>
        <v>0</v>
      </c>
      <c r="W1470" s="9" t="n">
        <f aca="false">IF(OR(C1470=Scenario!$B$22,C1470=Scenario!$C$22),1,0)</f>
        <v>1</v>
      </c>
      <c r="X1470" s="9" t="n">
        <f aca="false">IF(ISNUMBER(I1470),1,0)</f>
        <v>0</v>
      </c>
      <c r="Y1470" s="9" t="n">
        <f aca="false">MOD(INT(E1470/86400)+3,7)</f>
        <v>4</v>
      </c>
      <c r="Z1470" s="9" t="n">
        <f aca="false">MOD(INT(E1470/3600),24)</f>
        <v>16</v>
      </c>
      <c r="AA1470" s="6" t="s">
        <v>3185</v>
      </c>
    </row>
    <row r="1471" customFormat="false" ht="15" hidden="false" customHeight="false" outlineLevel="0" collapsed="false">
      <c r="A1471" s="6" t="s">
        <v>3186</v>
      </c>
      <c r="B1471" s="6" t="s">
        <v>44</v>
      </c>
      <c r="C1471" s="6" t="s">
        <v>249</v>
      </c>
      <c r="D1471" s="6" t="s">
        <v>172</v>
      </c>
      <c r="E1471" s="6" t="n">
        <v>1786122817</v>
      </c>
      <c r="F1471" s="6" t="n">
        <v>1786122994</v>
      </c>
      <c r="G1471" s="6" t="n">
        <v>1786122861</v>
      </c>
      <c r="H1471" s="6" t="n">
        <v>1786127777</v>
      </c>
      <c r="J1471" s="6" t="n">
        <v>0</v>
      </c>
      <c r="K1471" s="6" t="n">
        <v>1</v>
      </c>
      <c r="L1471" s="9" t="n">
        <f aca="false">IF(AND(E1471&gt;=Scenario!$B$11,E1471&lt;Scenario!$B$12),1,0)</f>
        <v>1</v>
      </c>
      <c r="M1471" s="9" t="n">
        <f aca="false">IF(AND(L1471=1,ISNUMBER(F1471)),MAX(0,F1471-E1471)/60,"")</f>
        <v>2.95</v>
      </c>
      <c r="N1471" s="9" t="n">
        <f aca="false">IF(AND(L1471=1,ISNUMBER(G1471)),MAX(0,G1471-E1471)/60,"")</f>
        <v>0.733333333333333</v>
      </c>
      <c r="O1471" s="9" t="n">
        <f aca="false">IF(ISNUMBER(H1471),IF(AND(H1471&gt;=Scenario!$B$11,H1471&lt;Scenario!$B$12),1,0),0)</f>
        <v>1</v>
      </c>
      <c r="P1471" s="9" t="n">
        <f aca="false">IF(O1471=1,MAX(0,H1471-E1471)/60,"")</f>
        <v>82.6666666666667</v>
      </c>
      <c r="Q1471" s="9" t="n">
        <f aca="false">INDEX(Scenario!$B$18:$B$20,MATCH(B1471,Scenario!$A$18:$A$20,0))</f>
        <v>240</v>
      </c>
      <c r="R1471" s="9" t="n">
        <f aca="false">INDEX(Scenario!$C$18:$C$20,MATCH(B1471,Scenario!$A$18:$A$20,0))</f>
        <v>4320</v>
      </c>
      <c r="S1471" s="9" t="n">
        <f aca="false">IF(ISNUMBER(M1471),IF(M1471&lt;=Q1471,1,0),"")</f>
        <v>1</v>
      </c>
      <c r="T1471" s="9" t="n">
        <f aca="false">IF(ISNUMBER(P1471),IF(P1471&lt;=R1471,1,0),"")</f>
        <v>1</v>
      </c>
      <c r="U1471" s="9" t="n">
        <f aca="false">IF(E1471&gt;Scenario!$B$14,0,IF(OR(AND(ISNUMBER(H1471),H1471&lt;=Scenario!$B$14),AND(ISNUMBER(I1471),I1471&lt;=Scenario!$B$14)),0,1))</f>
        <v>0</v>
      </c>
      <c r="V1471" s="9" t="n">
        <f aca="false">IF(AND(U1471=1,(Scenario!$B$14-E1471)/60&gt;R1471),1,0)</f>
        <v>0</v>
      </c>
      <c r="W1471" s="9" t="n">
        <f aca="false">IF(OR(C1471=Scenario!$B$22,C1471=Scenario!$C$22),1,0)</f>
        <v>0</v>
      </c>
      <c r="X1471" s="9" t="n">
        <f aca="false">IF(ISNUMBER(I1471),1,0)</f>
        <v>0</v>
      </c>
      <c r="Y1471" s="9" t="n">
        <f aca="false">MOD(INT(E1471/86400)+3,7)</f>
        <v>4</v>
      </c>
      <c r="Z1471" s="9" t="n">
        <f aca="false">MOD(INT(E1471/3600),24)</f>
        <v>17</v>
      </c>
      <c r="AA1471" s="6" t="s">
        <v>3187</v>
      </c>
    </row>
    <row r="1472" customFormat="false" ht="15" hidden="false" customHeight="false" outlineLevel="0" collapsed="false">
      <c r="A1472" s="6" t="s">
        <v>3188</v>
      </c>
      <c r="B1472" s="6" t="s">
        <v>43</v>
      </c>
      <c r="C1472" s="6" t="s">
        <v>249</v>
      </c>
      <c r="D1472" s="6" t="s">
        <v>172</v>
      </c>
      <c r="E1472" s="6" t="n">
        <v>1786122843</v>
      </c>
      <c r="F1472" s="6" t="n">
        <v>1786123035</v>
      </c>
      <c r="G1472" s="6" t="n">
        <v>1786122876</v>
      </c>
      <c r="H1472" s="6" t="n">
        <v>1786129134</v>
      </c>
      <c r="J1472" s="6" t="n">
        <v>0</v>
      </c>
      <c r="K1472" s="6" t="n">
        <v>0</v>
      </c>
      <c r="L1472" s="9" t="n">
        <f aca="false">IF(AND(E1472&gt;=Scenario!$B$11,E1472&lt;Scenario!$B$12),1,0)</f>
        <v>1</v>
      </c>
      <c r="M1472" s="9" t="n">
        <f aca="false">IF(AND(L1472=1,ISNUMBER(F1472)),MAX(0,F1472-E1472)/60,"")</f>
        <v>3.2</v>
      </c>
      <c r="N1472" s="9" t="n">
        <f aca="false">IF(AND(L1472=1,ISNUMBER(G1472)),MAX(0,G1472-E1472)/60,"")</f>
        <v>0.55</v>
      </c>
      <c r="O1472" s="9" t="n">
        <f aca="false">IF(ISNUMBER(H1472),IF(AND(H1472&gt;=Scenario!$B$11,H1472&lt;Scenario!$B$12),1,0),0)</f>
        <v>1</v>
      </c>
      <c r="P1472" s="9" t="n">
        <f aca="false">IF(O1472=1,MAX(0,H1472-E1472)/60,"")</f>
        <v>104.85</v>
      </c>
      <c r="Q1472" s="9" t="n">
        <f aca="false">INDEX(Scenario!$B$18:$B$20,MATCH(B1472,Scenario!$A$18:$A$20,0))</f>
        <v>60</v>
      </c>
      <c r="R1472" s="9" t="n">
        <f aca="false">INDEX(Scenario!$C$18:$C$20,MATCH(B1472,Scenario!$A$18:$A$20,0))</f>
        <v>1440</v>
      </c>
      <c r="S1472" s="9" t="n">
        <f aca="false">IF(ISNUMBER(M1472),IF(M1472&lt;=Q1472,1,0),"")</f>
        <v>1</v>
      </c>
      <c r="T1472" s="9" t="n">
        <f aca="false">IF(ISNUMBER(P1472),IF(P1472&lt;=R1472,1,0),"")</f>
        <v>1</v>
      </c>
      <c r="U1472" s="9" t="n">
        <f aca="false">IF(E1472&gt;Scenario!$B$14,0,IF(OR(AND(ISNUMBER(H1472),H1472&lt;=Scenario!$B$14),AND(ISNUMBER(I1472),I1472&lt;=Scenario!$B$14)),0,1))</f>
        <v>0</v>
      </c>
      <c r="V1472" s="9" t="n">
        <f aca="false">IF(AND(U1472=1,(Scenario!$B$14-E1472)/60&gt;R1472),1,0)</f>
        <v>0</v>
      </c>
      <c r="W1472" s="9" t="n">
        <f aca="false">IF(OR(C1472=Scenario!$B$22,C1472=Scenario!$C$22),1,0)</f>
        <v>0</v>
      </c>
      <c r="X1472" s="9" t="n">
        <f aca="false">IF(ISNUMBER(I1472),1,0)</f>
        <v>0</v>
      </c>
      <c r="Y1472" s="9" t="n">
        <f aca="false">MOD(INT(E1472/86400)+3,7)</f>
        <v>4</v>
      </c>
      <c r="Z1472" s="9" t="n">
        <f aca="false">MOD(INT(E1472/3600),24)</f>
        <v>17</v>
      </c>
      <c r="AA1472" s="6" t="s">
        <v>3189</v>
      </c>
    </row>
    <row r="1473" customFormat="false" ht="15" hidden="false" customHeight="false" outlineLevel="0" collapsed="false">
      <c r="A1473" s="6" t="s">
        <v>3190</v>
      </c>
      <c r="B1473" s="6" t="s">
        <v>44</v>
      </c>
      <c r="C1473" s="6" t="s">
        <v>249</v>
      </c>
      <c r="D1473" s="6" t="s">
        <v>170</v>
      </c>
      <c r="E1473" s="6" t="n">
        <v>1786123199</v>
      </c>
      <c r="F1473" s="6" t="n">
        <v>1786123417</v>
      </c>
      <c r="G1473" s="6" t="n">
        <v>1786123256</v>
      </c>
      <c r="H1473" s="6" t="n">
        <v>1786127210</v>
      </c>
      <c r="J1473" s="6" t="n">
        <v>0</v>
      </c>
      <c r="K1473" s="6" t="n">
        <v>0</v>
      </c>
      <c r="L1473" s="9" t="n">
        <f aca="false">IF(AND(E1473&gt;=Scenario!$B$11,E1473&lt;Scenario!$B$12),1,0)</f>
        <v>1</v>
      </c>
      <c r="M1473" s="9" t="n">
        <f aca="false">IF(AND(L1473=1,ISNUMBER(F1473)),MAX(0,F1473-E1473)/60,"")</f>
        <v>3.63333333333333</v>
      </c>
      <c r="N1473" s="9" t="n">
        <f aca="false">IF(AND(L1473=1,ISNUMBER(G1473)),MAX(0,G1473-E1473)/60,"")</f>
        <v>0.95</v>
      </c>
      <c r="O1473" s="9" t="n">
        <f aca="false">IF(ISNUMBER(H1473),IF(AND(H1473&gt;=Scenario!$B$11,H1473&lt;Scenario!$B$12),1,0),0)</f>
        <v>1</v>
      </c>
      <c r="P1473" s="9" t="n">
        <f aca="false">IF(O1473=1,MAX(0,H1473-E1473)/60,"")</f>
        <v>66.85</v>
      </c>
      <c r="Q1473" s="9" t="n">
        <f aca="false">INDEX(Scenario!$B$18:$B$20,MATCH(B1473,Scenario!$A$18:$A$20,0))</f>
        <v>240</v>
      </c>
      <c r="R1473" s="9" t="n">
        <f aca="false">INDEX(Scenario!$C$18:$C$20,MATCH(B1473,Scenario!$A$18:$A$20,0))</f>
        <v>4320</v>
      </c>
      <c r="S1473" s="9" t="n">
        <f aca="false">IF(ISNUMBER(M1473),IF(M1473&lt;=Q1473,1,0),"")</f>
        <v>1</v>
      </c>
      <c r="T1473" s="9" t="n">
        <f aca="false">IF(ISNUMBER(P1473),IF(P1473&lt;=R1473,1,0),"")</f>
        <v>1</v>
      </c>
      <c r="U1473" s="9" t="n">
        <f aca="false">IF(E1473&gt;Scenario!$B$14,0,IF(OR(AND(ISNUMBER(H1473),H1473&lt;=Scenario!$B$14),AND(ISNUMBER(I1473),I1473&lt;=Scenario!$B$14)),0,1))</f>
        <v>0</v>
      </c>
      <c r="V1473" s="9" t="n">
        <f aca="false">IF(AND(U1473=1,(Scenario!$B$14-E1473)/60&gt;R1473),1,0)</f>
        <v>0</v>
      </c>
      <c r="W1473" s="9" t="n">
        <f aca="false">IF(OR(C1473=Scenario!$B$22,C1473=Scenario!$C$22),1,0)</f>
        <v>0</v>
      </c>
      <c r="X1473" s="9" t="n">
        <f aca="false">IF(ISNUMBER(I1473),1,0)</f>
        <v>0</v>
      </c>
      <c r="Y1473" s="9" t="n">
        <f aca="false">MOD(INT(E1473/86400)+3,7)</f>
        <v>4</v>
      </c>
      <c r="Z1473" s="9" t="n">
        <f aca="false">MOD(INT(E1473/3600),24)</f>
        <v>17</v>
      </c>
      <c r="AA1473" s="6" t="s">
        <v>3191</v>
      </c>
    </row>
    <row r="1474" customFormat="false" ht="15" hidden="false" customHeight="false" outlineLevel="0" collapsed="false">
      <c r="A1474" s="6" t="s">
        <v>3192</v>
      </c>
      <c r="B1474" s="6" t="s">
        <v>44</v>
      </c>
      <c r="C1474" s="6" t="s">
        <v>46</v>
      </c>
      <c r="D1474" s="6" t="s">
        <v>170</v>
      </c>
      <c r="E1474" s="6" t="n">
        <v>1786123322</v>
      </c>
      <c r="F1474" s="6" t="n">
        <v>1786123655</v>
      </c>
      <c r="G1474" s="6" t="n">
        <v>1786123569</v>
      </c>
      <c r="H1474" s="6" t="n">
        <v>1786125458</v>
      </c>
      <c r="J1474" s="6" t="n">
        <v>0</v>
      </c>
      <c r="K1474" s="6" t="n">
        <v>0</v>
      </c>
      <c r="L1474" s="9" t="n">
        <f aca="false">IF(AND(E1474&gt;=Scenario!$B$11,E1474&lt;Scenario!$B$12),1,0)</f>
        <v>1</v>
      </c>
      <c r="M1474" s="9" t="n">
        <f aca="false">IF(AND(L1474=1,ISNUMBER(F1474)),MAX(0,F1474-E1474)/60,"")</f>
        <v>5.55</v>
      </c>
      <c r="N1474" s="9" t="n">
        <f aca="false">IF(AND(L1474=1,ISNUMBER(G1474)),MAX(0,G1474-E1474)/60,"")</f>
        <v>4.11666666666667</v>
      </c>
      <c r="O1474" s="9" t="n">
        <f aca="false">IF(ISNUMBER(H1474),IF(AND(H1474&gt;=Scenario!$B$11,H1474&lt;Scenario!$B$12),1,0),0)</f>
        <v>1</v>
      </c>
      <c r="P1474" s="9" t="n">
        <f aca="false">IF(O1474=1,MAX(0,H1474-E1474)/60,"")</f>
        <v>35.6</v>
      </c>
      <c r="Q1474" s="9" t="n">
        <f aca="false">INDEX(Scenario!$B$18:$B$20,MATCH(B1474,Scenario!$A$18:$A$20,0))</f>
        <v>240</v>
      </c>
      <c r="R1474" s="9" t="n">
        <f aca="false">INDEX(Scenario!$C$18:$C$20,MATCH(B1474,Scenario!$A$18:$A$20,0))</f>
        <v>4320</v>
      </c>
      <c r="S1474" s="9" t="n">
        <f aca="false">IF(ISNUMBER(M1474),IF(M1474&lt;=Q1474,1,0),"")</f>
        <v>1</v>
      </c>
      <c r="T1474" s="9" t="n">
        <f aca="false">IF(ISNUMBER(P1474),IF(P1474&lt;=R1474,1,0),"")</f>
        <v>1</v>
      </c>
      <c r="U1474" s="9" t="n">
        <f aca="false">IF(E1474&gt;Scenario!$B$14,0,IF(OR(AND(ISNUMBER(H1474),H1474&lt;=Scenario!$B$14),AND(ISNUMBER(I1474),I1474&lt;=Scenario!$B$14)),0,1))</f>
        <v>0</v>
      </c>
      <c r="V1474" s="9" t="n">
        <f aca="false">IF(AND(U1474=1,(Scenario!$B$14-E1474)/60&gt;R1474),1,0)</f>
        <v>0</v>
      </c>
      <c r="W1474" s="9" t="n">
        <f aca="false">IF(OR(C1474=Scenario!$B$22,C1474=Scenario!$C$22),1,0)</f>
        <v>1</v>
      </c>
      <c r="X1474" s="9" t="n">
        <f aca="false">IF(ISNUMBER(I1474),1,0)</f>
        <v>0</v>
      </c>
      <c r="Y1474" s="9" t="n">
        <f aca="false">MOD(INT(E1474/86400)+3,7)</f>
        <v>4</v>
      </c>
      <c r="Z1474" s="9" t="n">
        <f aca="false">MOD(INT(E1474/3600),24)</f>
        <v>17</v>
      </c>
      <c r="AA1474" s="6" t="s">
        <v>3193</v>
      </c>
    </row>
    <row r="1475" customFormat="false" ht="15" hidden="false" customHeight="false" outlineLevel="0" collapsed="false">
      <c r="A1475" s="6" t="s">
        <v>3194</v>
      </c>
      <c r="B1475" s="6" t="s">
        <v>44</v>
      </c>
      <c r="C1475" s="6" t="s">
        <v>288</v>
      </c>
      <c r="D1475" s="6" t="s">
        <v>172</v>
      </c>
      <c r="E1475" s="6" t="n">
        <v>1786125758</v>
      </c>
      <c r="F1475" s="6" t="n">
        <v>1786125986</v>
      </c>
      <c r="G1475" s="6" t="n">
        <v>1786125791</v>
      </c>
      <c r="H1475" s="6" t="n">
        <v>1786128414</v>
      </c>
      <c r="J1475" s="6" t="n">
        <v>0</v>
      </c>
      <c r="K1475" s="6" t="n">
        <v>0</v>
      </c>
      <c r="L1475" s="9" t="n">
        <f aca="false">IF(AND(E1475&gt;=Scenario!$B$11,E1475&lt;Scenario!$B$12),1,0)</f>
        <v>1</v>
      </c>
      <c r="M1475" s="9" t="n">
        <f aca="false">IF(AND(L1475=1,ISNUMBER(F1475)),MAX(0,F1475-E1475)/60,"")</f>
        <v>3.8</v>
      </c>
      <c r="N1475" s="9" t="n">
        <f aca="false">IF(AND(L1475=1,ISNUMBER(G1475)),MAX(0,G1475-E1475)/60,"")</f>
        <v>0.55</v>
      </c>
      <c r="O1475" s="9" t="n">
        <f aca="false">IF(ISNUMBER(H1475),IF(AND(H1475&gt;=Scenario!$B$11,H1475&lt;Scenario!$B$12),1,0),0)</f>
        <v>1</v>
      </c>
      <c r="P1475" s="9" t="n">
        <f aca="false">IF(O1475=1,MAX(0,H1475-E1475)/60,"")</f>
        <v>44.2666666666667</v>
      </c>
      <c r="Q1475" s="9" t="n">
        <f aca="false">INDEX(Scenario!$B$18:$B$20,MATCH(B1475,Scenario!$A$18:$A$20,0))</f>
        <v>240</v>
      </c>
      <c r="R1475" s="9" t="n">
        <f aca="false">INDEX(Scenario!$C$18:$C$20,MATCH(B1475,Scenario!$A$18:$A$20,0))</f>
        <v>4320</v>
      </c>
      <c r="S1475" s="9" t="n">
        <f aca="false">IF(ISNUMBER(M1475),IF(M1475&lt;=Q1475,1,0),"")</f>
        <v>1</v>
      </c>
      <c r="T1475" s="9" t="n">
        <f aca="false">IF(ISNUMBER(P1475),IF(P1475&lt;=R1475,1,0),"")</f>
        <v>1</v>
      </c>
      <c r="U1475" s="9" t="n">
        <f aca="false">IF(E1475&gt;Scenario!$B$14,0,IF(OR(AND(ISNUMBER(H1475),H1475&lt;=Scenario!$B$14),AND(ISNUMBER(I1475),I1475&lt;=Scenario!$B$14)),0,1))</f>
        <v>0</v>
      </c>
      <c r="V1475" s="9" t="n">
        <f aca="false">IF(AND(U1475=1,(Scenario!$B$14-E1475)/60&gt;R1475),1,0)</f>
        <v>0</v>
      </c>
      <c r="W1475" s="9" t="n">
        <f aca="false">IF(OR(C1475=Scenario!$B$22,C1475=Scenario!$C$22),1,0)</f>
        <v>0</v>
      </c>
      <c r="X1475" s="9" t="n">
        <f aca="false">IF(ISNUMBER(I1475),1,0)</f>
        <v>0</v>
      </c>
      <c r="Y1475" s="9" t="n">
        <f aca="false">MOD(INT(E1475/86400)+3,7)</f>
        <v>4</v>
      </c>
      <c r="Z1475" s="9" t="n">
        <f aca="false">MOD(INT(E1475/3600),24)</f>
        <v>18</v>
      </c>
      <c r="AA1475" s="6" t="s">
        <v>3195</v>
      </c>
    </row>
    <row r="1476" customFormat="false" ht="15" hidden="false" customHeight="false" outlineLevel="0" collapsed="false">
      <c r="A1476" s="6" t="s">
        <v>3196</v>
      </c>
      <c r="B1476" s="6" t="s">
        <v>44</v>
      </c>
      <c r="C1476" s="6" t="s">
        <v>288</v>
      </c>
      <c r="D1476" s="6" t="s">
        <v>172</v>
      </c>
      <c r="E1476" s="6" t="n">
        <v>1786127627</v>
      </c>
      <c r="F1476" s="6" t="n">
        <v>1786172661</v>
      </c>
      <c r="G1476" s="6" t="n">
        <v>1786172435</v>
      </c>
      <c r="H1476" s="6" t="n">
        <v>1786182060</v>
      </c>
      <c r="J1476" s="6" t="n">
        <v>0</v>
      </c>
      <c r="K1476" s="6" t="n">
        <v>0</v>
      </c>
      <c r="L1476" s="9" t="n">
        <f aca="false">IF(AND(E1476&gt;=Scenario!$B$11,E1476&lt;Scenario!$B$12),1,0)</f>
        <v>1</v>
      </c>
      <c r="M1476" s="9" t="n">
        <f aca="false">IF(AND(L1476=1,ISNUMBER(F1476)),MAX(0,F1476-E1476)/60,"")</f>
        <v>750.566666666667</v>
      </c>
      <c r="N1476" s="9" t="n">
        <f aca="false">IF(AND(L1476=1,ISNUMBER(G1476)),MAX(0,G1476-E1476)/60,"")</f>
        <v>746.8</v>
      </c>
      <c r="O1476" s="9" t="n">
        <f aca="false">IF(ISNUMBER(H1476),IF(AND(H1476&gt;=Scenario!$B$11,H1476&lt;Scenario!$B$12),1,0),0)</f>
        <v>1</v>
      </c>
      <c r="P1476" s="9" t="n">
        <f aca="false">IF(O1476=1,MAX(0,H1476-E1476)/60,"")</f>
        <v>907.216666666667</v>
      </c>
      <c r="Q1476" s="9" t="n">
        <f aca="false">INDEX(Scenario!$B$18:$B$20,MATCH(B1476,Scenario!$A$18:$A$20,0))</f>
        <v>240</v>
      </c>
      <c r="R1476" s="9" t="n">
        <f aca="false">INDEX(Scenario!$C$18:$C$20,MATCH(B1476,Scenario!$A$18:$A$20,0))</f>
        <v>4320</v>
      </c>
      <c r="S1476" s="9" t="n">
        <f aca="false">IF(ISNUMBER(M1476),IF(M1476&lt;=Q1476,1,0),"")</f>
        <v>0</v>
      </c>
      <c r="T1476" s="9" t="n">
        <f aca="false">IF(ISNUMBER(P1476),IF(P1476&lt;=R1476,1,0),"")</f>
        <v>1</v>
      </c>
      <c r="U1476" s="9" t="n">
        <f aca="false">IF(E1476&gt;Scenario!$B$14,0,IF(OR(AND(ISNUMBER(H1476),H1476&lt;=Scenario!$B$14),AND(ISNUMBER(I1476),I1476&lt;=Scenario!$B$14)),0,1))</f>
        <v>0</v>
      </c>
      <c r="V1476" s="9" t="n">
        <f aca="false">IF(AND(U1476=1,(Scenario!$B$14-E1476)/60&gt;R1476),1,0)</f>
        <v>0</v>
      </c>
      <c r="W1476" s="9" t="n">
        <f aca="false">IF(OR(C1476=Scenario!$B$22,C1476=Scenario!$C$22),1,0)</f>
        <v>0</v>
      </c>
      <c r="X1476" s="9" t="n">
        <f aca="false">IF(ISNUMBER(I1476),1,0)</f>
        <v>0</v>
      </c>
      <c r="Y1476" s="9" t="n">
        <f aca="false">MOD(INT(E1476/86400)+3,7)</f>
        <v>4</v>
      </c>
      <c r="Z1476" s="9" t="n">
        <f aca="false">MOD(INT(E1476/3600),24)</f>
        <v>18</v>
      </c>
      <c r="AA1476" s="6" t="s">
        <v>3197</v>
      </c>
    </row>
    <row r="1477" customFormat="false" ht="15" hidden="false" customHeight="false" outlineLevel="0" collapsed="false">
      <c r="A1477" s="6" t="s">
        <v>3198</v>
      </c>
      <c r="B1477" s="6" t="s">
        <v>44</v>
      </c>
      <c r="C1477" s="6" t="s">
        <v>288</v>
      </c>
      <c r="D1477" s="6" t="s">
        <v>172</v>
      </c>
      <c r="E1477" s="6" t="n">
        <v>1786130365</v>
      </c>
      <c r="F1477" s="6" t="n">
        <v>1786130522</v>
      </c>
      <c r="G1477" s="6" t="n">
        <v>1786130389</v>
      </c>
      <c r="H1477" s="6" t="n">
        <v>1786131841</v>
      </c>
      <c r="J1477" s="6" t="n">
        <v>0</v>
      </c>
      <c r="K1477" s="6" t="n">
        <v>0</v>
      </c>
      <c r="L1477" s="9" t="n">
        <f aca="false">IF(AND(E1477&gt;=Scenario!$B$11,E1477&lt;Scenario!$B$12),1,0)</f>
        <v>1</v>
      </c>
      <c r="M1477" s="9" t="n">
        <f aca="false">IF(AND(L1477=1,ISNUMBER(F1477)),MAX(0,F1477-E1477)/60,"")</f>
        <v>2.61666666666667</v>
      </c>
      <c r="N1477" s="9" t="n">
        <f aca="false">IF(AND(L1477=1,ISNUMBER(G1477)),MAX(0,G1477-E1477)/60,"")</f>
        <v>0.4</v>
      </c>
      <c r="O1477" s="9" t="n">
        <f aca="false">IF(ISNUMBER(H1477),IF(AND(H1477&gt;=Scenario!$B$11,H1477&lt;Scenario!$B$12),1,0),0)</f>
        <v>1</v>
      </c>
      <c r="P1477" s="9" t="n">
        <f aca="false">IF(O1477=1,MAX(0,H1477-E1477)/60,"")</f>
        <v>24.6</v>
      </c>
      <c r="Q1477" s="9" t="n">
        <f aca="false">INDEX(Scenario!$B$18:$B$20,MATCH(B1477,Scenario!$A$18:$A$20,0))</f>
        <v>240</v>
      </c>
      <c r="R1477" s="9" t="n">
        <f aca="false">INDEX(Scenario!$C$18:$C$20,MATCH(B1477,Scenario!$A$18:$A$20,0))</f>
        <v>4320</v>
      </c>
      <c r="S1477" s="9" t="n">
        <f aca="false">IF(ISNUMBER(M1477),IF(M1477&lt;=Q1477,1,0),"")</f>
        <v>1</v>
      </c>
      <c r="T1477" s="9" t="n">
        <f aca="false">IF(ISNUMBER(P1477),IF(P1477&lt;=R1477,1,0),"")</f>
        <v>1</v>
      </c>
      <c r="U1477" s="9" t="n">
        <f aca="false">IF(E1477&gt;Scenario!$B$14,0,IF(OR(AND(ISNUMBER(H1477),H1477&lt;=Scenario!$B$14),AND(ISNUMBER(I1477),I1477&lt;=Scenario!$B$14)),0,1))</f>
        <v>0</v>
      </c>
      <c r="V1477" s="9" t="n">
        <f aca="false">IF(AND(U1477=1,(Scenario!$B$14-E1477)/60&gt;R1477),1,0)</f>
        <v>0</v>
      </c>
      <c r="W1477" s="9" t="n">
        <f aca="false">IF(OR(C1477=Scenario!$B$22,C1477=Scenario!$C$22),1,0)</f>
        <v>0</v>
      </c>
      <c r="X1477" s="9" t="n">
        <f aca="false">IF(ISNUMBER(I1477),1,0)</f>
        <v>0</v>
      </c>
      <c r="Y1477" s="9" t="n">
        <f aca="false">MOD(INT(E1477/86400)+3,7)</f>
        <v>4</v>
      </c>
      <c r="Z1477" s="9" t="n">
        <f aca="false">MOD(INT(E1477/3600),24)</f>
        <v>19</v>
      </c>
      <c r="AA1477" s="6" t="s">
        <v>3199</v>
      </c>
    </row>
    <row r="1478" customFormat="false" ht="15" hidden="false" customHeight="false" outlineLevel="0" collapsed="false">
      <c r="A1478" s="6" t="s">
        <v>3200</v>
      </c>
      <c r="B1478" s="6" t="s">
        <v>43</v>
      </c>
      <c r="C1478" s="6" t="s">
        <v>249</v>
      </c>
      <c r="D1478" s="6" t="s">
        <v>171</v>
      </c>
      <c r="E1478" s="6" t="n">
        <v>1786130727</v>
      </c>
      <c r="F1478" s="6" t="n">
        <v>1786130919</v>
      </c>
      <c r="G1478" s="6" t="n">
        <v>1786130783</v>
      </c>
      <c r="H1478" s="6" t="n">
        <v>1786133709</v>
      </c>
      <c r="J1478" s="6" t="n">
        <v>0</v>
      </c>
      <c r="K1478" s="6" t="n">
        <v>0</v>
      </c>
      <c r="L1478" s="9" t="n">
        <f aca="false">IF(AND(E1478&gt;=Scenario!$B$11,E1478&lt;Scenario!$B$12),1,0)</f>
        <v>1</v>
      </c>
      <c r="M1478" s="9" t="n">
        <f aca="false">IF(AND(L1478=1,ISNUMBER(F1478)),MAX(0,F1478-E1478)/60,"")</f>
        <v>3.2</v>
      </c>
      <c r="N1478" s="9" t="n">
        <f aca="false">IF(AND(L1478=1,ISNUMBER(G1478)),MAX(0,G1478-E1478)/60,"")</f>
        <v>0.933333333333333</v>
      </c>
      <c r="O1478" s="9" t="n">
        <f aca="false">IF(ISNUMBER(H1478),IF(AND(H1478&gt;=Scenario!$B$11,H1478&lt;Scenario!$B$12),1,0),0)</f>
        <v>1</v>
      </c>
      <c r="P1478" s="9" t="n">
        <f aca="false">IF(O1478=1,MAX(0,H1478-E1478)/60,"")</f>
        <v>49.7</v>
      </c>
      <c r="Q1478" s="9" t="n">
        <f aca="false">INDEX(Scenario!$B$18:$B$20,MATCH(B1478,Scenario!$A$18:$A$20,0))</f>
        <v>60</v>
      </c>
      <c r="R1478" s="9" t="n">
        <f aca="false">INDEX(Scenario!$C$18:$C$20,MATCH(B1478,Scenario!$A$18:$A$20,0))</f>
        <v>1440</v>
      </c>
      <c r="S1478" s="9" t="n">
        <f aca="false">IF(ISNUMBER(M1478),IF(M1478&lt;=Q1478,1,0),"")</f>
        <v>1</v>
      </c>
      <c r="T1478" s="9" t="n">
        <f aca="false">IF(ISNUMBER(P1478),IF(P1478&lt;=R1478,1,0),"")</f>
        <v>1</v>
      </c>
      <c r="U1478" s="9" t="n">
        <f aca="false">IF(E1478&gt;Scenario!$B$14,0,IF(OR(AND(ISNUMBER(H1478),H1478&lt;=Scenario!$B$14),AND(ISNUMBER(I1478),I1478&lt;=Scenario!$B$14)),0,1))</f>
        <v>0</v>
      </c>
      <c r="V1478" s="9" t="n">
        <f aca="false">IF(AND(U1478=1,(Scenario!$B$14-E1478)/60&gt;R1478),1,0)</f>
        <v>0</v>
      </c>
      <c r="W1478" s="9" t="n">
        <f aca="false">IF(OR(C1478=Scenario!$B$22,C1478=Scenario!$C$22),1,0)</f>
        <v>0</v>
      </c>
      <c r="X1478" s="9" t="n">
        <f aca="false">IF(ISNUMBER(I1478),1,0)</f>
        <v>0</v>
      </c>
      <c r="Y1478" s="9" t="n">
        <f aca="false">MOD(INT(E1478/86400)+3,7)</f>
        <v>4</v>
      </c>
      <c r="Z1478" s="9" t="n">
        <f aca="false">MOD(INT(E1478/3600),24)</f>
        <v>19</v>
      </c>
      <c r="AA1478" s="6" t="s">
        <v>3201</v>
      </c>
    </row>
    <row r="1479" customFormat="false" ht="15" hidden="false" customHeight="false" outlineLevel="0" collapsed="false">
      <c r="A1479" s="6" t="s">
        <v>3202</v>
      </c>
      <c r="B1479" s="6" t="s">
        <v>43</v>
      </c>
      <c r="C1479" s="6" t="s">
        <v>47</v>
      </c>
      <c r="D1479" s="6" t="s">
        <v>171</v>
      </c>
      <c r="E1479" s="6" t="n">
        <v>1786132171</v>
      </c>
      <c r="F1479" s="6" t="n">
        <v>1786133830</v>
      </c>
      <c r="G1479" s="6" t="n">
        <v>1786133753</v>
      </c>
      <c r="H1479" s="6" t="n">
        <v>1786135176</v>
      </c>
      <c r="J1479" s="6" t="n">
        <v>0</v>
      </c>
      <c r="K1479" s="6" t="n">
        <v>0</v>
      </c>
      <c r="L1479" s="9" t="n">
        <f aca="false">IF(AND(E1479&gt;=Scenario!$B$11,E1479&lt;Scenario!$B$12),1,0)</f>
        <v>1</v>
      </c>
      <c r="M1479" s="9" t="n">
        <f aca="false">IF(AND(L1479=1,ISNUMBER(F1479)),MAX(0,F1479-E1479)/60,"")</f>
        <v>27.65</v>
      </c>
      <c r="N1479" s="9" t="n">
        <f aca="false">IF(AND(L1479=1,ISNUMBER(G1479)),MAX(0,G1479-E1479)/60,"")</f>
        <v>26.3666666666667</v>
      </c>
      <c r="O1479" s="9" t="n">
        <f aca="false">IF(ISNUMBER(H1479),IF(AND(H1479&gt;=Scenario!$B$11,H1479&lt;Scenario!$B$12),1,0),0)</f>
        <v>1</v>
      </c>
      <c r="P1479" s="9" t="n">
        <f aca="false">IF(O1479=1,MAX(0,H1479-E1479)/60,"")</f>
        <v>50.0833333333333</v>
      </c>
      <c r="Q1479" s="9" t="n">
        <f aca="false">INDEX(Scenario!$B$18:$B$20,MATCH(B1479,Scenario!$A$18:$A$20,0))</f>
        <v>60</v>
      </c>
      <c r="R1479" s="9" t="n">
        <f aca="false">INDEX(Scenario!$C$18:$C$20,MATCH(B1479,Scenario!$A$18:$A$20,0))</f>
        <v>1440</v>
      </c>
      <c r="S1479" s="9" t="n">
        <f aca="false">IF(ISNUMBER(M1479),IF(M1479&lt;=Q1479,1,0),"")</f>
        <v>1</v>
      </c>
      <c r="T1479" s="9" t="n">
        <f aca="false">IF(ISNUMBER(P1479),IF(P1479&lt;=R1479,1,0),"")</f>
        <v>1</v>
      </c>
      <c r="U1479" s="9" t="n">
        <f aca="false">IF(E1479&gt;Scenario!$B$14,0,IF(OR(AND(ISNUMBER(H1479),H1479&lt;=Scenario!$B$14),AND(ISNUMBER(I1479),I1479&lt;=Scenario!$B$14)),0,1))</f>
        <v>0</v>
      </c>
      <c r="V1479" s="9" t="n">
        <f aca="false">IF(AND(U1479=1,(Scenario!$B$14-E1479)/60&gt;R1479),1,0)</f>
        <v>0</v>
      </c>
      <c r="W1479" s="9" t="n">
        <f aca="false">IF(OR(C1479=Scenario!$B$22,C1479=Scenario!$C$22),1,0)</f>
        <v>1</v>
      </c>
      <c r="X1479" s="9" t="n">
        <f aca="false">IF(ISNUMBER(I1479),1,0)</f>
        <v>0</v>
      </c>
      <c r="Y1479" s="9" t="n">
        <f aca="false">MOD(INT(E1479/86400)+3,7)</f>
        <v>4</v>
      </c>
      <c r="Z1479" s="9" t="n">
        <f aca="false">MOD(INT(E1479/3600),24)</f>
        <v>19</v>
      </c>
      <c r="AA1479" s="6" t="s">
        <v>3203</v>
      </c>
    </row>
    <row r="1480" customFormat="false" ht="15" hidden="false" customHeight="false" outlineLevel="0" collapsed="false">
      <c r="A1480" s="6" t="s">
        <v>3204</v>
      </c>
      <c r="B1480" s="6" t="s">
        <v>44</v>
      </c>
      <c r="C1480" s="6" t="s">
        <v>249</v>
      </c>
      <c r="D1480" s="6" t="s">
        <v>170</v>
      </c>
      <c r="E1480" s="6" t="n">
        <v>1786132199</v>
      </c>
      <c r="F1480" s="6" t="n">
        <v>1786132321</v>
      </c>
      <c r="G1480" s="6" t="n">
        <v>1786132209</v>
      </c>
      <c r="H1480" s="6" t="n">
        <v>1786133138</v>
      </c>
      <c r="J1480" s="6" t="n">
        <v>0</v>
      </c>
      <c r="K1480" s="6" t="n">
        <v>0</v>
      </c>
      <c r="L1480" s="9" t="n">
        <f aca="false">IF(AND(E1480&gt;=Scenario!$B$11,E1480&lt;Scenario!$B$12),1,0)</f>
        <v>1</v>
      </c>
      <c r="M1480" s="9" t="n">
        <f aca="false">IF(AND(L1480=1,ISNUMBER(F1480)),MAX(0,F1480-E1480)/60,"")</f>
        <v>2.03333333333333</v>
      </c>
      <c r="N1480" s="9" t="n">
        <f aca="false">IF(AND(L1480=1,ISNUMBER(G1480)),MAX(0,G1480-E1480)/60,"")</f>
        <v>0.166666666666667</v>
      </c>
      <c r="O1480" s="9" t="n">
        <f aca="false">IF(ISNUMBER(H1480),IF(AND(H1480&gt;=Scenario!$B$11,H1480&lt;Scenario!$B$12),1,0),0)</f>
        <v>1</v>
      </c>
      <c r="P1480" s="9" t="n">
        <f aca="false">IF(O1480=1,MAX(0,H1480-E1480)/60,"")</f>
        <v>15.65</v>
      </c>
      <c r="Q1480" s="9" t="n">
        <f aca="false">INDEX(Scenario!$B$18:$B$20,MATCH(B1480,Scenario!$A$18:$A$20,0))</f>
        <v>240</v>
      </c>
      <c r="R1480" s="9" t="n">
        <f aca="false">INDEX(Scenario!$C$18:$C$20,MATCH(B1480,Scenario!$A$18:$A$20,0))</f>
        <v>4320</v>
      </c>
      <c r="S1480" s="9" t="n">
        <f aca="false">IF(ISNUMBER(M1480),IF(M1480&lt;=Q1480,1,0),"")</f>
        <v>1</v>
      </c>
      <c r="T1480" s="9" t="n">
        <f aca="false">IF(ISNUMBER(P1480),IF(P1480&lt;=R1480,1,0),"")</f>
        <v>1</v>
      </c>
      <c r="U1480" s="9" t="n">
        <f aca="false">IF(E1480&gt;Scenario!$B$14,0,IF(OR(AND(ISNUMBER(H1480),H1480&lt;=Scenario!$B$14),AND(ISNUMBER(I1480),I1480&lt;=Scenario!$B$14)),0,1))</f>
        <v>0</v>
      </c>
      <c r="V1480" s="9" t="n">
        <f aca="false">IF(AND(U1480=1,(Scenario!$B$14-E1480)/60&gt;R1480),1,0)</f>
        <v>0</v>
      </c>
      <c r="W1480" s="9" t="n">
        <f aca="false">IF(OR(C1480=Scenario!$B$22,C1480=Scenario!$C$22),1,0)</f>
        <v>0</v>
      </c>
      <c r="X1480" s="9" t="n">
        <f aca="false">IF(ISNUMBER(I1480),1,0)</f>
        <v>0</v>
      </c>
      <c r="Y1480" s="9" t="n">
        <f aca="false">MOD(INT(E1480/86400)+3,7)</f>
        <v>4</v>
      </c>
      <c r="Z1480" s="9" t="n">
        <f aca="false">MOD(INT(E1480/3600),24)</f>
        <v>19</v>
      </c>
      <c r="AA1480" s="6" t="s">
        <v>3205</v>
      </c>
    </row>
    <row r="1481" customFormat="false" ht="15" hidden="false" customHeight="false" outlineLevel="0" collapsed="false">
      <c r="A1481" s="6" t="s">
        <v>3206</v>
      </c>
      <c r="B1481" s="6" t="s">
        <v>44</v>
      </c>
      <c r="C1481" s="6" t="s">
        <v>288</v>
      </c>
      <c r="D1481" s="6" t="s">
        <v>171</v>
      </c>
      <c r="E1481" s="6" t="n">
        <v>1786135302</v>
      </c>
      <c r="F1481" s="6" t="n">
        <v>1786137722</v>
      </c>
      <c r="G1481" s="6" t="n">
        <v>1786137652</v>
      </c>
      <c r="H1481" s="6" t="n">
        <v>1786140068</v>
      </c>
      <c r="J1481" s="6" t="n">
        <v>0</v>
      </c>
      <c r="K1481" s="6" t="n">
        <v>0</v>
      </c>
      <c r="L1481" s="9" t="n">
        <f aca="false">IF(AND(E1481&gt;=Scenario!$B$11,E1481&lt;Scenario!$B$12),1,0)</f>
        <v>1</v>
      </c>
      <c r="M1481" s="9" t="n">
        <f aca="false">IF(AND(L1481=1,ISNUMBER(F1481)),MAX(0,F1481-E1481)/60,"")</f>
        <v>40.3333333333333</v>
      </c>
      <c r="N1481" s="9" t="n">
        <f aca="false">IF(AND(L1481=1,ISNUMBER(G1481)),MAX(0,G1481-E1481)/60,"")</f>
        <v>39.1666666666667</v>
      </c>
      <c r="O1481" s="9" t="n">
        <f aca="false">IF(ISNUMBER(H1481),IF(AND(H1481&gt;=Scenario!$B$11,H1481&lt;Scenario!$B$12),1,0),0)</f>
        <v>1</v>
      </c>
      <c r="P1481" s="9" t="n">
        <f aca="false">IF(O1481=1,MAX(0,H1481-E1481)/60,"")</f>
        <v>79.4333333333333</v>
      </c>
      <c r="Q1481" s="9" t="n">
        <f aca="false">INDEX(Scenario!$B$18:$B$20,MATCH(B1481,Scenario!$A$18:$A$20,0))</f>
        <v>240</v>
      </c>
      <c r="R1481" s="9" t="n">
        <f aca="false">INDEX(Scenario!$C$18:$C$20,MATCH(B1481,Scenario!$A$18:$A$20,0))</f>
        <v>4320</v>
      </c>
      <c r="S1481" s="9" t="n">
        <f aca="false">IF(ISNUMBER(M1481),IF(M1481&lt;=Q1481,1,0),"")</f>
        <v>1</v>
      </c>
      <c r="T1481" s="9" t="n">
        <f aca="false">IF(ISNUMBER(P1481),IF(P1481&lt;=R1481,1,0),"")</f>
        <v>1</v>
      </c>
      <c r="U1481" s="9" t="n">
        <f aca="false">IF(E1481&gt;Scenario!$B$14,0,IF(OR(AND(ISNUMBER(H1481),H1481&lt;=Scenario!$B$14),AND(ISNUMBER(I1481),I1481&lt;=Scenario!$B$14)),0,1))</f>
        <v>0</v>
      </c>
      <c r="V1481" s="9" t="n">
        <f aca="false">IF(AND(U1481=1,(Scenario!$B$14-E1481)/60&gt;R1481),1,0)</f>
        <v>0</v>
      </c>
      <c r="W1481" s="9" t="n">
        <f aca="false">IF(OR(C1481=Scenario!$B$22,C1481=Scenario!$C$22),1,0)</f>
        <v>0</v>
      </c>
      <c r="X1481" s="9" t="n">
        <f aca="false">IF(ISNUMBER(I1481),1,0)</f>
        <v>0</v>
      </c>
      <c r="Y1481" s="9" t="n">
        <f aca="false">MOD(INT(E1481/86400)+3,7)</f>
        <v>4</v>
      </c>
      <c r="Z1481" s="9" t="n">
        <f aca="false">MOD(INT(E1481/3600),24)</f>
        <v>20</v>
      </c>
      <c r="AA1481" s="6" t="s">
        <v>3207</v>
      </c>
    </row>
    <row r="1482" customFormat="false" ht="15" hidden="false" customHeight="false" outlineLevel="0" collapsed="false">
      <c r="A1482" s="6" t="s">
        <v>3208</v>
      </c>
      <c r="B1482" s="6" t="s">
        <v>42</v>
      </c>
      <c r="C1482" s="6" t="s">
        <v>46</v>
      </c>
      <c r="D1482" s="6" t="s">
        <v>171</v>
      </c>
      <c r="E1482" s="6" t="n">
        <v>1786139383</v>
      </c>
      <c r="I1482" s="6" t="n">
        <v>1786139556</v>
      </c>
      <c r="J1482" s="6" t="n">
        <v>0</v>
      </c>
      <c r="K1482" s="6" t="n">
        <v>0</v>
      </c>
      <c r="L1482" s="9" t="n">
        <f aca="false">IF(AND(E1482&gt;=Scenario!$B$11,E1482&lt;Scenario!$B$12),1,0)</f>
        <v>1</v>
      </c>
      <c r="M1482" s="0" t="str">
        <f aca="false">IF(AND(L1482=1,ISNUMBER(F1482)),MAX(0,F1482-E1482)/60,"")</f>
        <v/>
      </c>
      <c r="N1482" s="0" t="str">
        <f aca="false">IF(AND(L1482=1,ISNUMBER(G1482)),MAX(0,G1482-E1482)/60,"")</f>
        <v/>
      </c>
      <c r="O1482" s="9" t="n">
        <f aca="false">IF(ISNUMBER(H1482),IF(AND(H1482&gt;=Scenario!$B$11,H1482&lt;Scenario!$B$12),1,0),0)</f>
        <v>0</v>
      </c>
      <c r="P1482" s="0" t="str">
        <f aca="false">IF(O1482=1,MAX(0,H1482-E1482)/60,"")</f>
        <v/>
      </c>
      <c r="Q1482" s="9" t="n">
        <f aca="false">INDEX(Scenario!$B$18:$B$20,MATCH(B1482,Scenario!$A$18:$A$20,0))</f>
        <v>15</v>
      </c>
      <c r="R1482" s="9" t="n">
        <f aca="false">INDEX(Scenario!$C$18:$C$20,MATCH(B1482,Scenario!$A$18:$A$20,0))</f>
        <v>240</v>
      </c>
      <c r="S1482" s="0" t="str">
        <f aca="false">IF(ISNUMBER(M1482),IF(M1482&lt;=Q1482,1,0),"")</f>
        <v/>
      </c>
      <c r="T1482" s="0" t="str">
        <f aca="false">IF(ISNUMBER(P1482),IF(P1482&lt;=R1482,1,0),"")</f>
        <v/>
      </c>
      <c r="U1482" s="9" t="n">
        <f aca="false">IF(E1482&gt;Scenario!$B$14,0,IF(OR(AND(ISNUMBER(H1482),H1482&lt;=Scenario!$B$14),AND(ISNUMBER(I1482),I1482&lt;=Scenario!$B$14)),0,1))</f>
        <v>0</v>
      </c>
      <c r="V1482" s="9" t="n">
        <f aca="false">IF(AND(U1482=1,(Scenario!$B$14-E1482)/60&gt;R1482),1,0)</f>
        <v>0</v>
      </c>
      <c r="W1482" s="9" t="n">
        <f aca="false">IF(OR(C1482=Scenario!$B$22,C1482=Scenario!$C$22),1,0)</f>
        <v>1</v>
      </c>
      <c r="X1482" s="9" t="n">
        <f aca="false">IF(ISNUMBER(I1482),1,0)</f>
        <v>1</v>
      </c>
      <c r="Y1482" s="9" t="n">
        <f aca="false">MOD(INT(E1482/86400)+3,7)</f>
        <v>4</v>
      </c>
      <c r="Z1482" s="9" t="n">
        <f aca="false">MOD(INT(E1482/3600),24)</f>
        <v>21</v>
      </c>
      <c r="AA1482" s="6" t="s">
        <v>3209</v>
      </c>
    </row>
    <row r="1483" customFormat="false" ht="15" hidden="false" customHeight="false" outlineLevel="0" collapsed="false">
      <c r="A1483" s="6" t="s">
        <v>3210</v>
      </c>
      <c r="B1483" s="6" t="s">
        <v>44</v>
      </c>
      <c r="C1483" s="6" t="s">
        <v>249</v>
      </c>
      <c r="D1483" s="6" t="s">
        <v>172</v>
      </c>
      <c r="E1483" s="6" t="n">
        <v>1786140822</v>
      </c>
      <c r="F1483" s="6" t="n">
        <v>1786184643</v>
      </c>
      <c r="G1483" s="6" t="n">
        <v>1786184463</v>
      </c>
      <c r="H1483" s="6" t="n">
        <v>1786187923</v>
      </c>
      <c r="J1483" s="6" t="n">
        <v>0</v>
      </c>
      <c r="K1483" s="6" t="n">
        <v>0</v>
      </c>
      <c r="L1483" s="9" t="n">
        <f aca="false">IF(AND(E1483&gt;=Scenario!$B$11,E1483&lt;Scenario!$B$12),1,0)</f>
        <v>1</v>
      </c>
      <c r="M1483" s="9" t="n">
        <f aca="false">IF(AND(L1483=1,ISNUMBER(F1483)),MAX(0,F1483-E1483)/60,"")</f>
        <v>730.35</v>
      </c>
      <c r="N1483" s="9" t="n">
        <f aca="false">IF(AND(L1483=1,ISNUMBER(G1483)),MAX(0,G1483-E1483)/60,"")</f>
        <v>727.35</v>
      </c>
      <c r="O1483" s="9" t="n">
        <f aca="false">IF(ISNUMBER(H1483),IF(AND(H1483&gt;=Scenario!$B$11,H1483&lt;Scenario!$B$12),1,0),0)</f>
        <v>1</v>
      </c>
      <c r="P1483" s="9" t="n">
        <f aca="false">IF(O1483=1,MAX(0,H1483-E1483)/60,"")</f>
        <v>785.016666666667</v>
      </c>
      <c r="Q1483" s="9" t="n">
        <f aca="false">INDEX(Scenario!$B$18:$B$20,MATCH(B1483,Scenario!$A$18:$A$20,0))</f>
        <v>240</v>
      </c>
      <c r="R1483" s="9" t="n">
        <f aca="false">INDEX(Scenario!$C$18:$C$20,MATCH(B1483,Scenario!$A$18:$A$20,0))</f>
        <v>4320</v>
      </c>
      <c r="S1483" s="9" t="n">
        <f aca="false">IF(ISNUMBER(M1483),IF(M1483&lt;=Q1483,1,0),"")</f>
        <v>0</v>
      </c>
      <c r="T1483" s="9" t="n">
        <f aca="false">IF(ISNUMBER(P1483),IF(P1483&lt;=R1483,1,0),"")</f>
        <v>1</v>
      </c>
      <c r="U1483" s="9" t="n">
        <f aca="false">IF(E1483&gt;Scenario!$B$14,0,IF(OR(AND(ISNUMBER(H1483),H1483&lt;=Scenario!$B$14),AND(ISNUMBER(I1483),I1483&lt;=Scenario!$B$14)),0,1))</f>
        <v>0</v>
      </c>
      <c r="V1483" s="9" t="n">
        <f aca="false">IF(AND(U1483=1,(Scenario!$B$14-E1483)/60&gt;R1483),1,0)</f>
        <v>0</v>
      </c>
      <c r="W1483" s="9" t="n">
        <f aca="false">IF(OR(C1483=Scenario!$B$22,C1483=Scenario!$C$22),1,0)</f>
        <v>0</v>
      </c>
      <c r="X1483" s="9" t="n">
        <f aca="false">IF(ISNUMBER(I1483),1,0)</f>
        <v>0</v>
      </c>
      <c r="Y1483" s="9" t="n">
        <f aca="false">MOD(INT(E1483/86400)+3,7)</f>
        <v>4</v>
      </c>
      <c r="Z1483" s="9" t="n">
        <f aca="false">MOD(INT(E1483/3600),24)</f>
        <v>22</v>
      </c>
      <c r="AA1483" s="6" t="s">
        <v>3211</v>
      </c>
    </row>
    <row r="1484" customFormat="false" ht="15" hidden="false" customHeight="false" outlineLevel="0" collapsed="false">
      <c r="A1484" s="6" t="s">
        <v>3212</v>
      </c>
      <c r="B1484" s="6" t="s">
        <v>44</v>
      </c>
      <c r="C1484" s="6" t="s">
        <v>288</v>
      </c>
      <c r="D1484" s="6" t="s">
        <v>171</v>
      </c>
      <c r="E1484" s="6" t="n">
        <v>1786182645</v>
      </c>
      <c r="F1484" s="6" t="n">
        <v>1786227273</v>
      </c>
      <c r="G1484" s="6" t="n">
        <v>1786227091</v>
      </c>
      <c r="H1484" s="6" t="n">
        <v>1786237123</v>
      </c>
      <c r="J1484" s="6" t="n">
        <v>0</v>
      </c>
      <c r="K1484" s="6" t="n">
        <v>0</v>
      </c>
      <c r="L1484" s="9" t="n">
        <f aca="false">IF(AND(E1484&gt;=Scenario!$B$11,E1484&lt;Scenario!$B$12),1,0)</f>
        <v>1</v>
      </c>
      <c r="M1484" s="9" t="n">
        <f aca="false">IF(AND(L1484=1,ISNUMBER(F1484)),MAX(0,F1484-E1484)/60,"")</f>
        <v>743.8</v>
      </c>
      <c r="N1484" s="9" t="n">
        <f aca="false">IF(AND(L1484=1,ISNUMBER(G1484)),MAX(0,G1484-E1484)/60,"")</f>
        <v>740.766666666667</v>
      </c>
      <c r="O1484" s="9" t="n">
        <f aca="false">IF(ISNUMBER(H1484),IF(AND(H1484&gt;=Scenario!$B$11,H1484&lt;Scenario!$B$12),1,0),0)</f>
        <v>1</v>
      </c>
      <c r="P1484" s="9" t="n">
        <f aca="false">IF(O1484=1,MAX(0,H1484-E1484)/60,"")</f>
        <v>907.966666666667</v>
      </c>
      <c r="Q1484" s="9" t="n">
        <f aca="false">INDEX(Scenario!$B$18:$B$20,MATCH(B1484,Scenario!$A$18:$A$20,0))</f>
        <v>240</v>
      </c>
      <c r="R1484" s="9" t="n">
        <f aca="false">INDEX(Scenario!$C$18:$C$20,MATCH(B1484,Scenario!$A$18:$A$20,0))</f>
        <v>4320</v>
      </c>
      <c r="S1484" s="9" t="n">
        <f aca="false">IF(ISNUMBER(M1484),IF(M1484&lt;=Q1484,1,0),"")</f>
        <v>0</v>
      </c>
      <c r="T1484" s="9" t="n">
        <f aca="false">IF(ISNUMBER(P1484),IF(P1484&lt;=R1484,1,0),"")</f>
        <v>1</v>
      </c>
      <c r="U1484" s="9" t="n">
        <f aca="false">IF(E1484&gt;Scenario!$B$14,0,IF(OR(AND(ISNUMBER(H1484),H1484&lt;=Scenario!$B$14),AND(ISNUMBER(I1484),I1484&lt;=Scenario!$B$14)),0,1))</f>
        <v>0</v>
      </c>
      <c r="V1484" s="9" t="n">
        <f aca="false">IF(AND(U1484=1,(Scenario!$B$14-E1484)/60&gt;R1484),1,0)</f>
        <v>0</v>
      </c>
      <c r="W1484" s="9" t="n">
        <f aca="false">IF(OR(C1484=Scenario!$B$22,C1484=Scenario!$C$22),1,0)</f>
        <v>0</v>
      </c>
      <c r="X1484" s="9" t="n">
        <f aca="false">IF(ISNUMBER(I1484),1,0)</f>
        <v>0</v>
      </c>
      <c r="Y1484" s="9" t="n">
        <f aca="false">MOD(INT(E1484/86400)+3,7)</f>
        <v>5</v>
      </c>
      <c r="Z1484" s="9" t="n">
        <f aca="false">MOD(INT(E1484/3600),24)</f>
        <v>9</v>
      </c>
      <c r="AA1484" s="6" t="s">
        <v>3213</v>
      </c>
    </row>
    <row r="1485" customFormat="false" ht="15" hidden="false" customHeight="false" outlineLevel="0" collapsed="false">
      <c r="A1485" s="6" t="s">
        <v>3214</v>
      </c>
      <c r="B1485" s="6" t="s">
        <v>43</v>
      </c>
      <c r="C1485" s="6" t="s">
        <v>249</v>
      </c>
      <c r="D1485" s="6" t="s">
        <v>172</v>
      </c>
      <c r="E1485" s="6" t="n">
        <v>1786182877</v>
      </c>
      <c r="F1485" s="6" t="n">
        <v>1786226673</v>
      </c>
      <c r="G1485" s="6" t="n">
        <v>1786226452</v>
      </c>
      <c r="H1485" s="6" t="n">
        <v>1786229870</v>
      </c>
      <c r="J1485" s="6" t="n">
        <v>0</v>
      </c>
      <c r="K1485" s="6" t="n">
        <v>1</v>
      </c>
      <c r="L1485" s="9" t="n">
        <f aca="false">IF(AND(E1485&gt;=Scenario!$B$11,E1485&lt;Scenario!$B$12),1,0)</f>
        <v>1</v>
      </c>
      <c r="M1485" s="9" t="n">
        <f aca="false">IF(AND(L1485=1,ISNUMBER(F1485)),MAX(0,F1485-E1485)/60,"")</f>
        <v>729.933333333333</v>
      </c>
      <c r="N1485" s="9" t="n">
        <f aca="false">IF(AND(L1485=1,ISNUMBER(G1485)),MAX(0,G1485-E1485)/60,"")</f>
        <v>726.25</v>
      </c>
      <c r="O1485" s="9" t="n">
        <f aca="false">IF(ISNUMBER(H1485),IF(AND(H1485&gt;=Scenario!$B$11,H1485&lt;Scenario!$B$12),1,0),0)</f>
        <v>1</v>
      </c>
      <c r="P1485" s="9" t="n">
        <f aca="false">IF(O1485=1,MAX(0,H1485-E1485)/60,"")</f>
        <v>783.216666666667</v>
      </c>
      <c r="Q1485" s="9" t="n">
        <f aca="false">INDEX(Scenario!$B$18:$B$20,MATCH(B1485,Scenario!$A$18:$A$20,0))</f>
        <v>60</v>
      </c>
      <c r="R1485" s="9" t="n">
        <f aca="false">INDEX(Scenario!$C$18:$C$20,MATCH(B1485,Scenario!$A$18:$A$20,0))</f>
        <v>1440</v>
      </c>
      <c r="S1485" s="9" t="n">
        <f aca="false">IF(ISNUMBER(M1485),IF(M1485&lt;=Q1485,1,0),"")</f>
        <v>0</v>
      </c>
      <c r="T1485" s="9" t="n">
        <f aca="false">IF(ISNUMBER(P1485),IF(P1485&lt;=R1485,1,0),"")</f>
        <v>1</v>
      </c>
      <c r="U1485" s="9" t="n">
        <f aca="false">IF(E1485&gt;Scenario!$B$14,0,IF(OR(AND(ISNUMBER(H1485),H1485&lt;=Scenario!$B$14),AND(ISNUMBER(I1485),I1485&lt;=Scenario!$B$14)),0,1))</f>
        <v>0</v>
      </c>
      <c r="V1485" s="9" t="n">
        <f aca="false">IF(AND(U1485=1,(Scenario!$B$14-E1485)/60&gt;R1485),1,0)</f>
        <v>0</v>
      </c>
      <c r="W1485" s="9" t="n">
        <f aca="false">IF(OR(C1485=Scenario!$B$22,C1485=Scenario!$C$22),1,0)</f>
        <v>0</v>
      </c>
      <c r="X1485" s="9" t="n">
        <f aca="false">IF(ISNUMBER(I1485),1,0)</f>
        <v>0</v>
      </c>
      <c r="Y1485" s="9" t="n">
        <f aca="false">MOD(INT(E1485/86400)+3,7)</f>
        <v>5</v>
      </c>
      <c r="Z1485" s="9" t="n">
        <f aca="false">MOD(INT(E1485/3600),24)</f>
        <v>9</v>
      </c>
      <c r="AA1485" s="6" t="s">
        <v>3215</v>
      </c>
    </row>
    <row r="1486" customFormat="false" ht="15" hidden="false" customHeight="false" outlineLevel="0" collapsed="false">
      <c r="A1486" s="6" t="s">
        <v>3216</v>
      </c>
      <c r="B1486" s="6" t="s">
        <v>44</v>
      </c>
      <c r="C1486" s="6" t="s">
        <v>249</v>
      </c>
      <c r="D1486" s="6" t="s">
        <v>172</v>
      </c>
      <c r="E1486" s="6" t="n">
        <v>1786185943</v>
      </c>
      <c r="F1486" s="6" t="n">
        <v>1786189981</v>
      </c>
      <c r="G1486" s="6" t="n">
        <v>1786189752</v>
      </c>
      <c r="H1486" s="6" t="n">
        <v>1786195383</v>
      </c>
      <c r="J1486" s="6" t="n">
        <v>0</v>
      </c>
      <c r="K1486" s="6" t="n">
        <v>0</v>
      </c>
      <c r="L1486" s="9" t="n">
        <f aca="false">IF(AND(E1486&gt;=Scenario!$B$11,E1486&lt;Scenario!$B$12),1,0)</f>
        <v>1</v>
      </c>
      <c r="M1486" s="9" t="n">
        <f aca="false">IF(AND(L1486=1,ISNUMBER(F1486)),MAX(0,F1486-E1486)/60,"")</f>
        <v>67.3</v>
      </c>
      <c r="N1486" s="9" t="n">
        <f aca="false">IF(AND(L1486=1,ISNUMBER(G1486)),MAX(0,G1486-E1486)/60,"")</f>
        <v>63.4833333333333</v>
      </c>
      <c r="O1486" s="9" t="n">
        <f aca="false">IF(ISNUMBER(H1486),IF(AND(H1486&gt;=Scenario!$B$11,H1486&lt;Scenario!$B$12),1,0),0)</f>
        <v>1</v>
      </c>
      <c r="P1486" s="9" t="n">
        <f aca="false">IF(O1486=1,MAX(0,H1486-E1486)/60,"")</f>
        <v>157.333333333333</v>
      </c>
      <c r="Q1486" s="9" t="n">
        <f aca="false">INDEX(Scenario!$B$18:$B$20,MATCH(B1486,Scenario!$A$18:$A$20,0))</f>
        <v>240</v>
      </c>
      <c r="R1486" s="9" t="n">
        <f aca="false">INDEX(Scenario!$C$18:$C$20,MATCH(B1486,Scenario!$A$18:$A$20,0))</f>
        <v>4320</v>
      </c>
      <c r="S1486" s="9" t="n">
        <f aca="false">IF(ISNUMBER(M1486),IF(M1486&lt;=Q1486,1,0),"")</f>
        <v>1</v>
      </c>
      <c r="T1486" s="9" t="n">
        <f aca="false">IF(ISNUMBER(P1486),IF(P1486&lt;=R1486,1,0),"")</f>
        <v>1</v>
      </c>
      <c r="U1486" s="9" t="n">
        <f aca="false">IF(E1486&gt;Scenario!$B$14,0,IF(OR(AND(ISNUMBER(H1486),H1486&lt;=Scenario!$B$14),AND(ISNUMBER(I1486),I1486&lt;=Scenario!$B$14)),0,1))</f>
        <v>0</v>
      </c>
      <c r="V1486" s="9" t="n">
        <f aca="false">IF(AND(U1486=1,(Scenario!$B$14-E1486)/60&gt;R1486),1,0)</f>
        <v>0</v>
      </c>
      <c r="W1486" s="9" t="n">
        <f aca="false">IF(OR(C1486=Scenario!$B$22,C1486=Scenario!$C$22),1,0)</f>
        <v>0</v>
      </c>
      <c r="X1486" s="9" t="n">
        <f aca="false">IF(ISNUMBER(I1486),1,0)</f>
        <v>0</v>
      </c>
      <c r="Y1486" s="9" t="n">
        <f aca="false">MOD(INT(E1486/86400)+3,7)</f>
        <v>5</v>
      </c>
      <c r="Z1486" s="9" t="n">
        <f aca="false">MOD(INT(E1486/3600),24)</f>
        <v>10</v>
      </c>
      <c r="AA1486" s="6" t="s">
        <v>3217</v>
      </c>
    </row>
    <row r="1487" customFormat="false" ht="15" hidden="false" customHeight="false" outlineLevel="0" collapsed="false">
      <c r="A1487" s="6" t="s">
        <v>3218</v>
      </c>
      <c r="B1487" s="6" t="s">
        <v>44</v>
      </c>
      <c r="C1487" s="6" t="s">
        <v>288</v>
      </c>
      <c r="D1487" s="6" t="s">
        <v>170</v>
      </c>
      <c r="E1487" s="6" t="n">
        <v>1786193164</v>
      </c>
      <c r="F1487" s="6" t="n">
        <v>1786193430</v>
      </c>
      <c r="G1487" s="6" t="n">
        <v>1786193207</v>
      </c>
      <c r="H1487" s="6" t="n">
        <v>1786194023</v>
      </c>
      <c r="J1487" s="6" t="n">
        <v>0</v>
      </c>
      <c r="K1487" s="6" t="n">
        <v>0</v>
      </c>
      <c r="L1487" s="9" t="n">
        <f aca="false">IF(AND(E1487&gt;=Scenario!$B$11,E1487&lt;Scenario!$B$12),1,0)</f>
        <v>1</v>
      </c>
      <c r="M1487" s="9" t="n">
        <f aca="false">IF(AND(L1487=1,ISNUMBER(F1487)),MAX(0,F1487-E1487)/60,"")</f>
        <v>4.43333333333333</v>
      </c>
      <c r="N1487" s="9" t="n">
        <f aca="false">IF(AND(L1487=1,ISNUMBER(G1487)),MAX(0,G1487-E1487)/60,"")</f>
        <v>0.716666666666667</v>
      </c>
      <c r="O1487" s="9" t="n">
        <f aca="false">IF(ISNUMBER(H1487),IF(AND(H1487&gt;=Scenario!$B$11,H1487&lt;Scenario!$B$12),1,0),0)</f>
        <v>1</v>
      </c>
      <c r="P1487" s="9" t="n">
        <f aca="false">IF(O1487=1,MAX(0,H1487-E1487)/60,"")</f>
        <v>14.3166666666667</v>
      </c>
      <c r="Q1487" s="9" t="n">
        <f aca="false">INDEX(Scenario!$B$18:$B$20,MATCH(B1487,Scenario!$A$18:$A$20,0))</f>
        <v>240</v>
      </c>
      <c r="R1487" s="9" t="n">
        <f aca="false">INDEX(Scenario!$C$18:$C$20,MATCH(B1487,Scenario!$A$18:$A$20,0))</f>
        <v>4320</v>
      </c>
      <c r="S1487" s="9" t="n">
        <f aca="false">IF(ISNUMBER(M1487),IF(M1487&lt;=Q1487,1,0),"")</f>
        <v>1</v>
      </c>
      <c r="T1487" s="9" t="n">
        <f aca="false">IF(ISNUMBER(P1487),IF(P1487&lt;=R1487,1,0),"")</f>
        <v>1</v>
      </c>
      <c r="U1487" s="9" t="n">
        <f aca="false">IF(E1487&gt;Scenario!$B$14,0,IF(OR(AND(ISNUMBER(H1487),H1487&lt;=Scenario!$B$14),AND(ISNUMBER(I1487),I1487&lt;=Scenario!$B$14)),0,1))</f>
        <v>0</v>
      </c>
      <c r="V1487" s="9" t="n">
        <f aca="false">IF(AND(U1487=1,(Scenario!$B$14-E1487)/60&gt;R1487),1,0)</f>
        <v>0</v>
      </c>
      <c r="W1487" s="9" t="n">
        <f aca="false">IF(OR(C1487=Scenario!$B$22,C1487=Scenario!$C$22),1,0)</f>
        <v>0</v>
      </c>
      <c r="X1487" s="9" t="n">
        <f aca="false">IF(ISNUMBER(I1487),1,0)</f>
        <v>0</v>
      </c>
      <c r="Y1487" s="9" t="n">
        <f aca="false">MOD(INT(E1487/86400)+3,7)</f>
        <v>5</v>
      </c>
      <c r="Z1487" s="9" t="n">
        <f aca="false">MOD(INT(E1487/3600),24)</f>
        <v>12</v>
      </c>
      <c r="AA1487" s="6" t="s">
        <v>3219</v>
      </c>
    </row>
    <row r="1488" customFormat="false" ht="15" hidden="false" customHeight="false" outlineLevel="0" collapsed="false">
      <c r="A1488" s="6" t="s">
        <v>3220</v>
      </c>
      <c r="B1488" s="6" t="s">
        <v>44</v>
      </c>
      <c r="C1488" s="6" t="s">
        <v>46</v>
      </c>
      <c r="D1488" s="6" t="s">
        <v>171</v>
      </c>
      <c r="E1488" s="6" t="n">
        <v>1786194617</v>
      </c>
      <c r="F1488" s="6" t="n">
        <v>1786227213</v>
      </c>
      <c r="G1488" s="6" t="n">
        <v>1786227109</v>
      </c>
      <c r="H1488" s="6" t="n">
        <v>1786228291</v>
      </c>
      <c r="J1488" s="6" t="n">
        <v>0</v>
      </c>
      <c r="K1488" s="6" t="n">
        <v>0</v>
      </c>
      <c r="L1488" s="9" t="n">
        <f aca="false">IF(AND(E1488&gt;=Scenario!$B$11,E1488&lt;Scenario!$B$12),1,0)</f>
        <v>1</v>
      </c>
      <c r="M1488" s="9" t="n">
        <f aca="false">IF(AND(L1488=1,ISNUMBER(F1488)),MAX(0,F1488-E1488)/60,"")</f>
        <v>543.266666666667</v>
      </c>
      <c r="N1488" s="9" t="n">
        <f aca="false">IF(AND(L1488=1,ISNUMBER(G1488)),MAX(0,G1488-E1488)/60,"")</f>
        <v>541.533333333333</v>
      </c>
      <c r="O1488" s="9" t="n">
        <f aca="false">IF(ISNUMBER(H1488),IF(AND(H1488&gt;=Scenario!$B$11,H1488&lt;Scenario!$B$12),1,0),0)</f>
        <v>1</v>
      </c>
      <c r="P1488" s="9" t="n">
        <f aca="false">IF(O1488=1,MAX(0,H1488-E1488)/60,"")</f>
        <v>561.233333333333</v>
      </c>
      <c r="Q1488" s="9" t="n">
        <f aca="false">INDEX(Scenario!$B$18:$B$20,MATCH(B1488,Scenario!$A$18:$A$20,0))</f>
        <v>240</v>
      </c>
      <c r="R1488" s="9" t="n">
        <f aca="false">INDEX(Scenario!$C$18:$C$20,MATCH(B1488,Scenario!$A$18:$A$20,0))</f>
        <v>4320</v>
      </c>
      <c r="S1488" s="9" t="n">
        <f aca="false">IF(ISNUMBER(M1488),IF(M1488&lt;=Q1488,1,0),"")</f>
        <v>0</v>
      </c>
      <c r="T1488" s="9" t="n">
        <f aca="false">IF(ISNUMBER(P1488),IF(P1488&lt;=R1488,1,0),"")</f>
        <v>1</v>
      </c>
      <c r="U1488" s="9" t="n">
        <f aca="false">IF(E1488&gt;Scenario!$B$14,0,IF(OR(AND(ISNUMBER(H1488),H1488&lt;=Scenario!$B$14),AND(ISNUMBER(I1488),I1488&lt;=Scenario!$B$14)),0,1))</f>
        <v>0</v>
      </c>
      <c r="V1488" s="9" t="n">
        <f aca="false">IF(AND(U1488=1,(Scenario!$B$14-E1488)/60&gt;R1488),1,0)</f>
        <v>0</v>
      </c>
      <c r="W1488" s="9" t="n">
        <f aca="false">IF(OR(C1488=Scenario!$B$22,C1488=Scenario!$C$22),1,0)</f>
        <v>1</v>
      </c>
      <c r="X1488" s="9" t="n">
        <f aca="false">IF(ISNUMBER(I1488),1,0)</f>
        <v>0</v>
      </c>
      <c r="Y1488" s="9" t="n">
        <f aca="false">MOD(INT(E1488/86400)+3,7)</f>
        <v>5</v>
      </c>
      <c r="Z1488" s="9" t="n">
        <f aca="false">MOD(INT(E1488/3600),24)</f>
        <v>13</v>
      </c>
      <c r="AA1488" s="6" t="s">
        <v>3221</v>
      </c>
    </row>
    <row r="1489" customFormat="false" ht="15" hidden="false" customHeight="false" outlineLevel="0" collapsed="false">
      <c r="A1489" s="6" t="s">
        <v>3222</v>
      </c>
      <c r="B1489" s="6" t="s">
        <v>43</v>
      </c>
      <c r="C1489" s="6" t="s">
        <v>46</v>
      </c>
      <c r="D1489" s="6" t="s">
        <v>170</v>
      </c>
      <c r="E1489" s="6" t="n">
        <v>1786201009</v>
      </c>
      <c r="F1489" s="6" t="n">
        <v>1786226635</v>
      </c>
      <c r="G1489" s="6" t="n">
        <v>1786226458</v>
      </c>
      <c r="H1489" s="6" t="n">
        <v>1786286523</v>
      </c>
      <c r="J1489" s="6" t="n">
        <v>0</v>
      </c>
      <c r="K1489" s="6" t="n">
        <v>1</v>
      </c>
      <c r="L1489" s="9" t="n">
        <f aca="false">IF(AND(E1489&gt;=Scenario!$B$11,E1489&lt;Scenario!$B$12),1,0)</f>
        <v>1</v>
      </c>
      <c r="M1489" s="9" t="n">
        <f aca="false">IF(AND(L1489=1,ISNUMBER(F1489)),MAX(0,F1489-E1489)/60,"")</f>
        <v>427.1</v>
      </c>
      <c r="N1489" s="9" t="n">
        <f aca="false">IF(AND(L1489=1,ISNUMBER(G1489)),MAX(0,G1489-E1489)/60,"")</f>
        <v>424.15</v>
      </c>
      <c r="O1489" s="9" t="n">
        <f aca="false">IF(ISNUMBER(H1489),IF(AND(H1489&gt;=Scenario!$B$11,H1489&lt;Scenario!$B$12),1,0),0)</f>
        <v>1</v>
      </c>
      <c r="P1489" s="9" t="n">
        <f aca="false">IF(O1489=1,MAX(0,H1489-E1489)/60,"")</f>
        <v>1425.23333333333</v>
      </c>
      <c r="Q1489" s="9" t="n">
        <f aca="false">INDEX(Scenario!$B$18:$B$20,MATCH(B1489,Scenario!$A$18:$A$20,0))</f>
        <v>60</v>
      </c>
      <c r="R1489" s="9" t="n">
        <f aca="false">INDEX(Scenario!$C$18:$C$20,MATCH(B1489,Scenario!$A$18:$A$20,0))</f>
        <v>1440</v>
      </c>
      <c r="S1489" s="9" t="n">
        <f aca="false">IF(ISNUMBER(M1489),IF(M1489&lt;=Q1489,1,0),"")</f>
        <v>0</v>
      </c>
      <c r="T1489" s="9" t="n">
        <f aca="false">IF(ISNUMBER(P1489),IF(P1489&lt;=R1489,1,0),"")</f>
        <v>1</v>
      </c>
      <c r="U1489" s="9" t="n">
        <f aca="false">IF(E1489&gt;Scenario!$B$14,0,IF(OR(AND(ISNUMBER(H1489),H1489&lt;=Scenario!$B$14),AND(ISNUMBER(I1489),I1489&lt;=Scenario!$B$14)),0,1))</f>
        <v>0</v>
      </c>
      <c r="V1489" s="9" t="n">
        <f aca="false">IF(AND(U1489=1,(Scenario!$B$14-E1489)/60&gt;R1489),1,0)</f>
        <v>0</v>
      </c>
      <c r="W1489" s="9" t="n">
        <f aca="false">IF(OR(C1489=Scenario!$B$22,C1489=Scenario!$C$22),1,0)</f>
        <v>1</v>
      </c>
      <c r="X1489" s="9" t="n">
        <f aca="false">IF(ISNUMBER(I1489),1,0)</f>
        <v>0</v>
      </c>
      <c r="Y1489" s="9" t="n">
        <f aca="false">MOD(INT(E1489/86400)+3,7)</f>
        <v>5</v>
      </c>
      <c r="Z1489" s="9" t="n">
        <f aca="false">MOD(INT(E1489/3600),24)</f>
        <v>14</v>
      </c>
      <c r="AA1489" s="6" t="s">
        <v>3223</v>
      </c>
    </row>
    <row r="1490" customFormat="false" ht="15" hidden="false" customHeight="false" outlineLevel="0" collapsed="false">
      <c r="A1490" s="6" t="s">
        <v>3224</v>
      </c>
      <c r="B1490" s="6" t="s">
        <v>43</v>
      </c>
      <c r="C1490" s="6" t="s">
        <v>46</v>
      </c>
      <c r="D1490" s="6" t="s">
        <v>171</v>
      </c>
      <c r="E1490" s="6" t="n">
        <v>1786207272</v>
      </c>
      <c r="I1490" s="6" t="n">
        <v>1786208086</v>
      </c>
      <c r="J1490" s="6" t="n">
        <v>0</v>
      </c>
      <c r="K1490" s="6" t="n">
        <v>0</v>
      </c>
      <c r="L1490" s="9" t="n">
        <f aca="false">IF(AND(E1490&gt;=Scenario!$B$11,E1490&lt;Scenario!$B$12),1,0)</f>
        <v>1</v>
      </c>
      <c r="M1490" s="0" t="str">
        <f aca="false">IF(AND(L1490=1,ISNUMBER(F1490)),MAX(0,F1490-E1490)/60,"")</f>
        <v/>
      </c>
      <c r="N1490" s="0" t="str">
        <f aca="false">IF(AND(L1490=1,ISNUMBER(G1490)),MAX(0,G1490-E1490)/60,"")</f>
        <v/>
      </c>
      <c r="O1490" s="9" t="n">
        <f aca="false">IF(ISNUMBER(H1490),IF(AND(H1490&gt;=Scenario!$B$11,H1490&lt;Scenario!$B$12),1,0),0)</f>
        <v>0</v>
      </c>
      <c r="P1490" s="0" t="str">
        <f aca="false">IF(O1490=1,MAX(0,H1490-E1490)/60,"")</f>
        <v/>
      </c>
      <c r="Q1490" s="9" t="n">
        <f aca="false">INDEX(Scenario!$B$18:$B$20,MATCH(B1490,Scenario!$A$18:$A$20,0))</f>
        <v>60</v>
      </c>
      <c r="R1490" s="9" t="n">
        <f aca="false">INDEX(Scenario!$C$18:$C$20,MATCH(B1490,Scenario!$A$18:$A$20,0))</f>
        <v>1440</v>
      </c>
      <c r="S1490" s="0" t="str">
        <f aca="false">IF(ISNUMBER(M1490),IF(M1490&lt;=Q1490,1,0),"")</f>
        <v/>
      </c>
      <c r="T1490" s="0" t="str">
        <f aca="false">IF(ISNUMBER(P1490),IF(P1490&lt;=R1490,1,0),"")</f>
        <v/>
      </c>
      <c r="U1490" s="9" t="n">
        <f aca="false">IF(E1490&gt;Scenario!$B$14,0,IF(OR(AND(ISNUMBER(H1490),H1490&lt;=Scenario!$B$14),AND(ISNUMBER(I1490),I1490&lt;=Scenario!$B$14)),0,1))</f>
        <v>0</v>
      </c>
      <c r="V1490" s="9" t="n">
        <f aca="false">IF(AND(U1490=1,(Scenario!$B$14-E1490)/60&gt;R1490),1,0)</f>
        <v>0</v>
      </c>
      <c r="W1490" s="9" t="n">
        <f aca="false">IF(OR(C1490=Scenario!$B$22,C1490=Scenario!$C$22),1,0)</f>
        <v>1</v>
      </c>
      <c r="X1490" s="9" t="n">
        <f aca="false">IF(ISNUMBER(I1490),1,0)</f>
        <v>1</v>
      </c>
      <c r="Y1490" s="9" t="n">
        <f aca="false">MOD(INT(E1490/86400)+3,7)</f>
        <v>5</v>
      </c>
      <c r="Z1490" s="9" t="n">
        <f aca="false">MOD(INT(E1490/3600),24)</f>
        <v>16</v>
      </c>
      <c r="AA1490" s="6" t="s">
        <v>3225</v>
      </c>
    </row>
    <row r="1491" customFormat="false" ht="15" hidden="false" customHeight="false" outlineLevel="0" collapsed="false">
      <c r="A1491" s="6" t="s">
        <v>3226</v>
      </c>
      <c r="B1491" s="6" t="s">
        <v>44</v>
      </c>
      <c r="C1491" s="6" t="s">
        <v>249</v>
      </c>
      <c r="D1491" s="6" t="s">
        <v>171</v>
      </c>
      <c r="E1491" s="6" t="n">
        <v>1786212232</v>
      </c>
      <c r="F1491" s="6" t="n">
        <v>1786230099</v>
      </c>
      <c r="G1491" s="6" t="n">
        <v>1786229911</v>
      </c>
      <c r="H1491" s="6" t="n">
        <v>1786238609</v>
      </c>
      <c r="J1491" s="6" t="n">
        <v>0</v>
      </c>
      <c r="K1491" s="6" t="n">
        <v>0</v>
      </c>
      <c r="L1491" s="9" t="n">
        <f aca="false">IF(AND(E1491&gt;=Scenario!$B$11,E1491&lt;Scenario!$B$12),1,0)</f>
        <v>1</v>
      </c>
      <c r="M1491" s="9" t="n">
        <f aca="false">IF(AND(L1491=1,ISNUMBER(F1491)),MAX(0,F1491-E1491)/60,"")</f>
        <v>297.783333333333</v>
      </c>
      <c r="N1491" s="9" t="n">
        <f aca="false">IF(AND(L1491=1,ISNUMBER(G1491)),MAX(0,G1491-E1491)/60,"")</f>
        <v>294.65</v>
      </c>
      <c r="O1491" s="9" t="n">
        <f aca="false">IF(ISNUMBER(H1491),IF(AND(H1491&gt;=Scenario!$B$11,H1491&lt;Scenario!$B$12),1,0),0)</f>
        <v>1</v>
      </c>
      <c r="P1491" s="9" t="n">
        <f aca="false">IF(O1491=1,MAX(0,H1491-E1491)/60,"")</f>
        <v>439.616666666667</v>
      </c>
      <c r="Q1491" s="9" t="n">
        <f aca="false">INDEX(Scenario!$B$18:$B$20,MATCH(B1491,Scenario!$A$18:$A$20,0))</f>
        <v>240</v>
      </c>
      <c r="R1491" s="9" t="n">
        <f aca="false">INDEX(Scenario!$C$18:$C$20,MATCH(B1491,Scenario!$A$18:$A$20,0))</f>
        <v>4320</v>
      </c>
      <c r="S1491" s="9" t="n">
        <f aca="false">IF(ISNUMBER(M1491),IF(M1491&lt;=Q1491,1,0),"")</f>
        <v>0</v>
      </c>
      <c r="T1491" s="9" t="n">
        <f aca="false">IF(ISNUMBER(P1491),IF(P1491&lt;=R1491,1,0),"")</f>
        <v>1</v>
      </c>
      <c r="U1491" s="9" t="n">
        <f aca="false">IF(E1491&gt;Scenario!$B$14,0,IF(OR(AND(ISNUMBER(H1491),H1491&lt;=Scenario!$B$14),AND(ISNUMBER(I1491),I1491&lt;=Scenario!$B$14)),0,1))</f>
        <v>0</v>
      </c>
      <c r="V1491" s="9" t="n">
        <f aca="false">IF(AND(U1491=1,(Scenario!$B$14-E1491)/60&gt;R1491),1,0)</f>
        <v>0</v>
      </c>
      <c r="W1491" s="9" t="n">
        <f aca="false">IF(OR(C1491=Scenario!$B$22,C1491=Scenario!$C$22),1,0)</f>
        <v>0</v>
      </c>
      <c r="X1491" s="9" t="n">
        <f aca="false">IF(ISNUMBER(I1491),1,0)</f>
        <v>0</v>
      </c>
      <c r="Y1491" s="9" t="n">
        <f aca="false">MOD(INT(E1491/86400)+3,7)</f>
        <v>5</v>
      </c>
      <c r="Z1491" s="9" t="n">
        <f aca="false">MOD(INT(E1491/3600),24)</f>
        <v>18</v>
      </c>
      <c r="AA1491" s="6" t="s">
        <v>3227</v>
      </c>
    </row>
    <row r="1492" customFormat="false" ht="15" hidden="false" customHeight="false" outlineLevel="0" collapsed="false">
      <c r="A1492" s="6" t="s">
        <v>3228</v>
      </c>
      <c r="B1492" s="6" t="s">
        <v>44</v>
      </c>
      <c r="C1492" s="6" t="s">
        <v>249</v>
      </c>
      <c r="D1492" s="6" t="s">
        <v>171</v>
      </c>
      <c r="E1492" s="6" t="n">
        <v>1786251390</v>
      </c>
      <c r="F1492" s="6" t="n">
        <v>1786251582</v>
      </c>
      <c r="G1492" s="6" t="n">
        <v>1786251434</v>
      </c>
      <c r="H1492" s="6" t="n">
        <v>1786254248</v>
      </c>
      <c r="J1492" s="6" t="n">
        <v>0</v>
      </c>
      <c r="K1492" s="6" t="n">
        <v>0</v>
      </c>
      <c r="L1492" s="9" t="n">
        <f aca="false">IF(AND(E1492&gt;=Scenario!$B$11,E1492&lt;Scenario!$B$12),1,0)</f>
        <v>1</v>
      </c>
      <c r="M1492" s="9" t="n">
        <f aca="false">IF(AND(L1492=1,ISNUMBER(F1492)),MAX(0,F1492-E1492)/60,"")</f>
        <v>3.2</v>
      </c>
      <c r="N1492" s="9" t="n">
        <f aca="false">IF(AND(L1492=1,ISNUMBER(G1492)),MAX(0,G1492-E1492)/60,"")</f>
        <v>0.733333333333333</v>
      </c>
      <c r="O1492" s="9" t="n">
        <f aca="false">IF(ISNUMBER(H1492),IF(AND(H1492&gt;=Scenario!$B$11,H1492&lt;Scenario!$B$12),1,0),0)</f>
        <v>1</v>
      </c>
      <c r="P1492" s="9" t="n">
        <f aca="false">IF(O1492=1,MAX(0,H1492-E1492)/60,"")</f>
        <v>47.6333333333333</v>
      </c>
      <c r="Q1492" s="9" t="n">
        <f aca="false">INDEX(Scenario!$B$18:$B$20,MATCH(B1492,Scenario!$A$18:$A$20,0))</f>
        <v>240</v>
      </c>
      <c r="R1492" s="9" t="n">
        <f aca="false">INDEX(Scenario!$C$18:$C$20,MATCH(B1492,Scenario!$A$18:$A$20,0))</f>
        <v>4320</v>
      </c>
      <c r="S1492" s="9" t="n">
        <f aca="false">IF(ISNUMBER(M1492),IF(M1492&lt;=Q1492,1,0),"")</f>
        <v>1</v>
      </c>
      <c r="T1492" s="9" t="n">
        <f aca="false">IF(ISNUMBER(P1492),IF(P1492&lt;=R1492,1,0),"")</f>
        <v>1</v>
      </c>
      <c r="U1492" s="9" t="n">
        <f aca="false">IF(E1492&gt;Scenario!$B$14,0,IF(OR(AND(ISNUMBER(H1492),H1492&lt;=Scenario!$B$14),AND(ISNUMBER(I1492),I1492&lt;=Scenario!$B$14)),0,1))</f>
        <v>0</v>
      </c>
      <c r="V1492" s="9" t="n">
        <f aca="false">IF(AND(U1492=1,(Scenario!$B$14-E1492)/60&gt;R1492),1,0)</f>
        <v>0</v>
      </c>
      <c r="W1492" s="9" t="n">
        <f aca="false">IF(OR(C1492=Scenario!$B$22,C1492=Scenario!$C$22),1,0)</f>
        <v>0</v>
      </c>
      <c r="X1492" s="9" t="n">
        <f aca="false">IF(ISNUMBER(I1492),1,0)</f>
        <v>0</v>
      </c>
      <c r="Y1492" s="9" t="n">
        <f aca="false">MOD(INT(E1492/86400)+3,7)</f>
        <v>6</v>
      </c>
      <c r="Z1492" s="9" t="n">
        <f aca="false">MOD(INT(E1492/3600),24)</f>
        <v>4</v>
      </c>
      <c r="AA1492" s="6" t="s">
        <v>3229</v>
      </c>
    </row>
    <row r="1493" customFormat="false" ht="15" hidden="false" customHeight="false" outlineLevel="0" collapsed="false">
      <c r="A1493" s="6" t="s">
        <v>3230</v>
      </c>
      <c r="B1493" s="6" t="s">
        <v>43</v>
      </c>
      <c r="C1493" s="6" t="s">
        <v>46</v>
      </c>
      <c r="D1493" s="6" t="s">
        <v>171</v>
      </c>
      <c r="E1493" s="6" t="n">
        <v>1786274542</v>
      </c>
      <c r="F1493" s="6" t="n">
        <v>1786274732</v>
      </c>
      <c r="G1493" s="6" t="n">
        <v>1786274582</v>
      </c>
      <c r="H1493" s="6" t="n">
        <v>1786278964</v>
      </c>
      <c r="J1493" s="6" t="n">
        <v>0</v>
      </c>
      <c r="K1493" s="6" t="n">
        <v>0</v>
      </c>
      <c r="L1493" s="9" t="n">
        <f aca="false">IF(AND(E1493&gt;=Scenario!$B$11,E1493&lt;Scenario!$B$12),1,0)</f>
        <v>1</v>
      </c>
      <c r="M1493" s="9" t="n">
        <f aca="false">IF(AND(L1493=1,ISNUMBER(F1493)),MAX(0,F1493-E1493)/60,"")</f>
        <v>3.16666666666667</v>
      </c>
      <c r="N1493" s="9" t="n">
        <f aca="false">IF(AND(L1493=1,ISNUMBER(G1493)),MAX(0,G1493-E1493)/60,"")</f>
        <v>0.666666666666667</v>
      </c>
      <c r="O1493" s="9" t="n">
        <f aca="false">IF(ISNUMBER(H1493),IF(AND(H1493&gt;=Scenario!$B$11,H1493&lt;Scenario!$B$12),1,0),0)</f>
        <v>1</v>
      </c>
      <c r="P1493" s="9" t="n">
        <f aca="false">IF(O1493=1,MAX(0,H1493-E1493)/60,"")</f>
        <v>73.7</v>
      </c>
      <c r="Q1493" s="9" t="n">
        <f aca="false">INDEX(Scenario!$B$18:$B$20,MATCH(B1493,Scenario!$A$18:$A$20,0))</f>
        <v>60</v>
      </c>
      <c r="R1493" s="9" t="n">
        <f aca="false">INDEX(Scenario!$C$18:$C$20,MATCH(B1493,Scenario!$A$18:$A$20,0))</f>
        <v>1440</v>
      </c>
      <c r="S1493" s="9" t="n">
        <f aca="false">IF(ISNUMBER(M1493),IF(M1493&lt;=Q1493,1,0),"")</f>
        <v>1</v>
      </c>
      <c r="T1493" s="9" t="n">
        <f aca="false">IF(ISNUMBER(P1493),IF(P1493&lt;=R1493,1,0),"")</f>
        <v>1</v>
      </c>
      <c r="U1493" s="9" t="n">
        <f aca="false">IF(E1493&gt;Scenario!$B$14,0,IF(OR(AND(ISNUMBER(H1493),H1493&lt;=Scenario!$B$14),AND(ISNUMBER(I1493),I1493&lt;=Scenario!$B$14)),0,1))</f>
        <v>0</v>
      </c>
      <c r="V1493" s="9" t="n">
        <f aca="false">IF(AND(U1493=1,(Scenario!$B$14-E1493)/60&gt;R1493),1,0)</f>
        <v>0</v>
      </c>
      <c r="W1493" s="9" t="n">
        <f aca="false">IF(OR(C1493=Scenario!$B$22,C1493=Scenario!$C$22),1,0)</f>
        <v>1</v>
      </c>
      <c r="X1493" s="9" t="n">
        <f aca="false">IF(ISNUMBER(I1493),1,0)</f>
        <v>0</v>
      </c>
      <c r="Y1493" s="9" t="n">
        <f aca="false">MOD(INT(E1493/86400)+3,7)</f>
        <v>6</v>
      </c>
      <c r="Z1493" s="9" t="n">
        <f aca="false">MOD(INT(E1493/3600),24)</f>
        <v>11</v>
      </c>
      <c r="AA1493" s="6" t="s">
        <v>3231</v>
      </c>
    </row>
    <row r="1494" customFormat="false" ht="15" hidden="false" customHeight="false" outlineLevel="0" collapsed="false">
      <c r="A1494" s="6" t="s">
        <v>3232</v>
      </c>
      <c r="B1494" s="6" t="s">
        <v>43</v>
      </c>
      <c r="C1494" s="6" t="s">
        <v>288</v>
      </c>
      <c r="D1494" s="6" t="s">
        <v>172</v>
      </c>
      <c r="E1494" s="6" t="n">
        <v>1786277194</v>
      </c>
      <c r="F1494" s="6" t="n">
        <v>1786286697</v>
      </c>
      <c r="G1494" s="6" t="n">
        <v>1786286558</v>
      </c>
      <c r="H1494" s="6" t="n">
        <v>1786296550</v>
      </c>
      <c r="J1494" s="6" t="n">
        <v>0</v>
      </c>
      <c r="K1494" s="6" t="n">
        <v>0</v>
      </c>
      <c r="L1494" s="9" t="n">
        <f aca="false">IF(AND(E1494&gt;=Scenario!$B$11,E1494&lt;Scenario!$B$12),1,0)</f>
        <v>1</v>
      </c>
      <c r="M1494" s="9" t="n">
        <f aca="false">IF(AND(L1494=1,ISNUMBER(F1494)),MAX(0,F1494-E1494)/60,"")</f>
        <v>158.383333333333</v>
      </c>
      <c r="N1494" s="9" t="n">
        <f aca="false">IF(AND(L1494=1,ISNUMBER(G1494)),MAX(0,G1494-E1494)/60,"")</f>
        <v>156.066666666667</v>
      </c>
      <c r="O1494" s="9" t="n">
        <f aca="false">IF(ISNUMBER(H1494),IF(AND(H1494&gt;=Scenario!$B$11,H1494&lt;Scenario!$B$12),1,0),0)</f>
        <v>1</v>
      </c>
      <c r="P1494" s="9" t="n">
        <f aca="false">IF(O1494=1,MAX(0,H1494-E1494)/60,"")</f>
        <v>322.6</v>
      </c>
      <c r="Q1494" s="9" t="n">
        <f aca="false">INDEX(Scenario!$B$18:$B$20,MATCH(B1494,Scenario!$A$18:$A$20,0))</f>
        <v>60</v>
      </c>
      <c r="R1494" s="9" t="n">
        <f aca="false">INDEX(Scenario!$C$18:$C$20,MATCH(B1494,Scenario!$A$18:$A$20,0))</f>
        <v>1440</v>
      </c>
      <c r="S1494" s="9" t="n">
        <f aca="false">IF(ISNUMBER(M1494),IF(M1494&lt;=Q1494,1,0),"")</f>
        <v>0</v>
      </c>
      <c r="T1494" s="9" t="n">
        <f aca="false">IF(ISNUMBER(P1494),IF(P1494&lt;=R1494,1,0),"")</f>
        <v>1</v>
      </c>
      <c r="U1494" s="9" t="n">
        <f aca="false">IF(E1494&gt;Scenario!$B$14,0,IF(OR(AND(ISNUMBER(H1494),H1494&lt;=Scenario!$B$14),AND(ISNUMBER(I1494),I1494&lt;=Scenario!$B$14)),0,1))</f>
        <v>0</v>
      </c>
      <c r="V1494" s="9" t="n">
        <f aca="false">IF(AND(U1494=1,(Scenario!$B$14-E1494)/60&gt;R1494),1,0)</f>
        <v>0</v>
      </c>
      <c r="W1494" s="9" t="n">
        <f aca="false">IF(OR(C1494=Scenario!$B$22,C1494=Scenario!$C$22),1,0)</f>
        <v>0</v>
      </c>
      <c r="X1494" s="9" t="n">
        <f aca="false">IF(ISNUMBER(I1494),1,0)</f>
        <v>0</v>
      </c>
      <c r="Y1494" s="9" t="n">
        <f aca="false">MOD(INT(E1494/86400)+3,7)</f>
        <v>6</v>
      </c>
      <c r="Z1494" s="9" t="n">
        <f aca="false">MOD(INT(E1494/3600),24)</f>
        <v>12</v>
      </c>
      <c r="AA1494" s="6" t="s">
        <v>3233</v>
      </c>
    </row>
    <row r="1495" customFormat="false" ht="15" hidden="false" customHeight="false" outlineLevel="0" collapsed="false">
      <c r="A1495" s="6" t="s">
        <v>3234</v>
      </c>
      <c r="B1495" s="6" t="s">
        <v>43</v>
      </c>
      <c r="C1495" s="6" t="s">
        <v>249</v>
      </c>
      <c r="D1495" s="6" t="s">
        <v>170</v>
      </c>
      <c r="E1495" s="6" t="n">
        <v>1786280002</v>
      </c>
      <c r="F1495" s="6" t="n">
        <v>1786290963</v>
      </c>
      <c r="G1495" s="6" t="n">
        <v>1786290794</v>
      </c>
      <c r="H1495" s="6" t="n">
        <v>1786292315</v>
      </c>
      <c r="J1495" s="6" t="n">
        <v>0</v>
      </c>
      <c r="K1495" s="6" t="n">
        <v>0</v>
      </c>
      <c r="L1495" s="9" t="n">
        <f aca="false">IF(AND(E1495&gt;=Scenario!$B$11,E1495&lt;Scenario!$B$12),1,0)</f>
        <v>1</v>
      </c>
      <c r="M1495" s="9" t="n">
        <f aca="false">IF(AND(L1495=1,ISNUMBER(F1495)),MAX(0,F1495-E1495)/60,"")</f>
        <v>182.683333333333</v>
      </c>
      <c r="N1495" s="9" t="n">
        <f aca="false">IF(AND(L1495=1,ISNUMBER(G1495)),MAX(0,G1495-E1495)/60,"")</f>
        <v>179.866666666667</v>
      </c>
      <c r="O1495" s="9" t="n">
        <f aca="false">IF(ISNUMBER(H1495),IF(AND(H1495&gt;=Scenario!$B$11,H1495&lt;Scenario!$B$12),1,0),0)</f>
        <v>1</v>
      </c>
      <c r="P1495" s="9" t="n">
        <f aca="false">IF(O1495=1,MAX(0,H1495-E1495)/60,"")</f>
        <v>205.216666666667</v>
      </c>
      <c r="Q1495" s="9" t="n">
        <f aca="false">INDEX(Scenario!$B$18:$B$20,MATCH(B1495,Scenario!$A$18:$A$20,0))</f>
        <v>60</v>
      </c>
      <c r="R1495" s="9" t="n">
        <f aca="false">INDEX(Scenario!$C$18:$C$20,MATCH(B1495,Scenario!$A$18:$A$20,0))</f>
        <v>1440</v>
      </c>
      <c r="S1495" s="9" t="n">
        <f aca="false">IF(ISNUMBER(M1495),IF(M1495&lt;=Q1495,1,0),"")</f>
        <v>0</v>
      </c>
      <c r="T1495" s="9" t="n">
        <f aca="false">IF(ISNUMBER(P1495),IF(P1495&lt;=R1495,1,0),"")</f>
        <v>1</v>
      </c>
      <c r="U1495" s="9" t="n">
        <f aca="false">IF(E1495&gt;Scenario!$B$14,0,IF(OR(AND(ISNUMBER(H1495),H1495&lt;=Scenario!$B$14),AND(ISNUMBER(I1495),I1495&lt;=Scenario!$B$14)),0,1))</f>
        <v>0</v>
      </c>
      <c r="V1495" s="9" t="n">
        <f aca="false">IF(AND(U1495=1,(Scenario!$B$14-E1495)/60&gt;R1495),1,0)</f>
        <v>0</v>
      </c>
      <c r="W1495" s="9" t="n">
        <f aca="false">IF(OR(C1495=Scenario!$B$22,C1495=Scenario!$C$22),1,0)</f>
        <v>0</v>
      </c>
      <c r="X1495" s="9" t="n">
        <f aca="false">IF(ISNUMBER(I1495),1,0)</f>
        <v>0</v>
      </c>
      <c r="Y1495" s="9" t="n">
        <f aca="false">MOD(INT(E1495/86400)+3,7)</f>
        <v>6</v>
      </c>
      <c r="Z1495" s="9" t="n">
        <f aca="false">MOD(INT(E1495/3600),24)</f>
        <v>12</v>
      </c>
      <c r="AA1495" s="6" t="s">
        <v>3235</v>
      </c>
    </row>
    <row r="1496" customFormat="false" ht="15" hidden="false" customHeight="false" outlineLevel="0" collapsed="false">
      <c r="A1496" s="6" t="s">
        <v>3236</v>
      </c>
      <c r="B1496" s="6" t="s">
        <v>44</v>
      </c>
      <c r="C1496" s="6" t="s">
        <v>47</v>
      </c>
      <c r="D1496" s="6" t="s">
        <v>171</v>
      </c>
      <c r="E1496" s="6" t="n">
        <v>1786305852</v>
      </c>
      <c r="I1496" s="6" t="n">
        <v>1786306264</v>
      </c>
      <c r="J1496" s="6" t="n">
        <v>0</v>
      </c>
      <c r="K1496" s="6" t="n">
        <v>0</v>
      </c>
      <c r="L1496" s="9" t="n">
        <f aca="false">IF(AND(E1496&gt;=Scenario!$B$11,E1496&lt;Scenario!$B$12),1,0)</f>
        <v>1</v>
      </c>
      <c r="M1496" s="0" t="str">
        <f aca="false">IF(AND(L1496=1,ISNUMBER(F1496)),MAX(0,F1496-E1496)/60,"")</f>
        <v/>
      </c>
      <c r="N1496" s="0" t="str">
        <f aca="false">IF(AND(L1496=1,ISNUMBER(G1496)),MAX(0,G1496-E1496)/60,"")</f>
        <v/>
      </c>
      <c r="O1496" s="9" t="n">
        <f aca="false">IF(ISNUMBER(H1496),IF(AND(H1496&gt;=Scenario!$B$11,H1496&lt;Scenario!$B$12),1,0),0)</f>
        <v>0</v>
      </c>
      <c r="P1496" s="0" t="str">
        <f aca="false">IF(O1496=1,MAX(0,H1496-E1496)/60,"")</f>
        <v/>
      </c>
      <c r="Q1496" s="9" t="n">
        <f aca="false">INDEX(Scenario!$B$18:$B$20,MATCH(B1496,Scenario!$A$18:$A$20,0))</f>
        <v>240</v>
      </c>
      <c r="R1496" s="9" t="n">
        <f aca="false">INDEX(Scenario!$C$18:$C$20,MATCH(B1496,Scenario!$A$18:$A$20,0))</f>
        <v>4320</v>
      </c>
      <c r="S1496" s="0" t="str">
        <f aca="false">IF(ISNUMBER(M1496),IF(M1496&lt;=Q1496,1,0),"")</f>
        <v/>
      </c>
      <c r="T1496" s="0" t="str">
        <f aca="false">IF(ISNUMBER(P1496),IF(P1496&lt;=R1496,1,0),"")</f>
        <v/>
      </c>
      <c r="U1496" s="9" t="n">
        <f aca="false">IF(E1496&gt;Scenario!$B$14,0,IF(OR(AND(ISNUMBER(H1496),H1496&lt;=Scenario!$B$14),AND(ISNUMBER(I1496),I1496&lt;=Scenario!$B$14)),0,1))</f>
        <v>0</v>
      </c>
      <c r="V1496" s="9" t="n">
        <f aca="false">IF(AND(U1496=1,(Scenario!$B$14-E1496)/60&gt;R1496),1,0)</f>
        <v>0</v>
      </c>
      <c r="W1496" s="9" t="n">
        <f aca="false">IF(OR(C1496=Scenario!$B$22,C1496=Scenario!$C$22),1,0)</f>
        <v>1</v>
      </c>
      <c r="X1496" s="9" t="n">
        <f aca="false">IF(ISNUMBER(I1496),1,0)</f>
        <v>1</v>
      </c>
      <c r="Y1496" s="9" t="n">
        <f aca="false">MOD(INT(E1496/86400)+3,7)</f>
        <v>6</v>
      </c>
      <c r="Z1496" s="9" t="n">
        <f aca="false">MOD(INT(E1496/3600),24)</f>
        <v>20</v>
      </c>
      <c r="AA1496" s="6" t="s">
        <v>3237</v>
      </c>
    </row>
    <row r="1497" customFormat="false" ht="15" hidden="false" customHeight="false" outlineLevel="0" collapsed="false">
      <c r="A1497" s="6" t="s">
        <v>3238</v>
      </c>
      <c r="B1497" s="6" t="s">
        <v>44</v>
      </c>
      <c r="C1497" s="6" t="s">
        <v>47</v>
      </c>
      <c r="D1497" s="6" t="s">
        <v>170</v>
      </c>
      <c r="E1497" s="6" t="n">
        <v>1786329214</v>
      </c>
      <c r="I1497" s="6" t="n">
        <v>1786329942</v>
      </c>
      <c r="J1497" s="6" t="n">
        <v>0</v>
      </c>
      <c r="K1497" s="6" t="n">
        <v>0</v>
      </c>
      <c r="L1497" s="9" t="n">
        <f aca="false">IF(AND(E1497&gt;=Scenario!$B$11,E1497&lt;Scenario!$B$12),1,0)</f>
        <v>1</v>
      </c>
      <c r="M1497" s="0" t="str">
        <f aca="false">IF(AND(L1497=1,ISNUMBER(F1497)),MAX(0,F1497-E1497)/60,"")</f>
        <v/>
      </c>
      <c r="N1497" s="0" t="str">
        <f aca="false">IF(AND(L1497=1,ISNUMBER(G1497)),MAX(0,G1497-E1497)/60,"")</f>
        <v/>
      </c>
      <c r="O1497" s="9" t="n">
        <f aca="false">IF(ISNUMBER(H1497),IF(AND(H1497&gt;=Scenario!$B$11,H1497&lt;Scenario!$B$12),1,0),0)</f>
        <v>0</v>
      </c>
      <c r="P1497" s="0" t="str">
        <f aca="false">IF(O1497=1,MAX(0,H1497-E1497)/60,"")</f>
        <v/>
      </c>
      <c r="Q1497" s="9" t="n">
        <f aca="false">INDEX(Scenario!$B$18:$B$20,MATCH(B1497,Scenario!$A$18:$A$20,0))</f>
        <v>240</v>
      </c>
      <c r="R1497" s="9" t="n">
        <f aca="false">INDEX(Scenario!$C$18:$C$20,MATCH(B1497,Scenario!$A$18:$A$20,0))</f>
        <v>4320</v>
      </c>
      <c r="S1497" s="0" t="str">
        <f aca="false">IF(ISNUMBER(M1497),IF(M1497&lt;=Q1497,1,0),"")</f>
        <v/>
      </c>
      <c r="T1497" s="0" t="str">
        <f aca="false">IF(ISNUMBER(P1497),IF(P1497&lt;=R1497,1,0),"")</f>
        <v/>
      </c>
      <c r="U1497" s="9" t="n">
        <f aca="false">IF(E1497&gt;Scenario!$B$14,0,IF(OR(AND(ISNUMBER(H1497),H1497&lt;=Scenario!$B$14),AND(ISNUMBER(I1497),I1497&lt;=Scenario!$B$14)),0,1))</f>
        <v>0</v>
      </c>
      <c r="V1497" s="9" t="n">
        <f aca="false">IF(AND(U1497=1,(Scenario!$B$14-E1497)/60&gt;R1497),1,0)</f>
        <v>0</v>
      </c>
      <c r="W1497" s="9" t="n">
        <f aca="false">IF(OR(C1497=Scenario!$B$22,C1497=Scenario!$C$22),1,0)</f>
        <v>1</v>
      </c>
      <c r="X1497" s="9" t="n">
        <f aca="false">IF(ISNUMBER(I1497),1,0)</f>
        <v>1</v>
      </c>
      <c r="Y1497" s="9" t="n">
        <f aca="false">MOD(INT(E1497/86400)+3,7)</f>
        <v>0</v>
      </c>
      <c r="Z1497" s="9" t="n">
        <f aca="false">MOD(INT(E1497/3600),24)</f>
        <v>2</v>
      </c>
      <c r="AA1497" s="6" t="s">
        <v>3239</v>
      </c>
    </row>
    <row r="1498" customFormat="false" ht="15" hidden="false" customHeight="false" outlineLevel="0" collapsed="false">
      <c r="A1498" s="6" t="s">
        <v>3240</v>
      </c>
      <c r="B1498" s="6" t="s">
        <v>43</v>
      </c>
      <c r="C1498" s="6" t="s">
        <v>249</v>
      </c>
      <c r="D1498" s="6" t="s">
        <v>172</v>
      </c>
      <c r="E1498" s="6" t="n">
        <v>1786347847</v>
      </c>
      <c r="F1498" s="6" t="n">
        <v>1786348111</v>
      </c>
      <c r="G1498" s="6" t="n">
        <v>1786347905</v>
      </c>
      <c r="H1498" s="6" t="n">
        <v>1786400054</v>
      </c>
      <c r="J1498" s="6" t="n">
        <v>1</v>
      </c>
      <c r="K1498" s="6" t="n">
        <v>0</v>
      </c>
      <c r="L1498" s="9" t="n">
        <f aca="false">IF(AND(E1498&gt;=Scenario!$B$11,E1498&lt;Scenario!$B$12),1,0)</f>
        <v>1</v>
      </c>
      <c r="M1498" s="9" t="n">
        <f aca="false">IF(AND(L1498=1,ISNUMBER(F1498)),MAX(0,F1498-E1498)/60,"")</f>
        <v>4.4</v>
      </c>
      <c r="N1498" s="9" t="n">
        <f aca="false">IF(AND(L1498=1,ISNUMBER(G1498)),MAX(0,G1498-E1498)/60,"")</f>
        <v>0.966666666666667</v>
      </c>
      <c r="O1498" s="9" t="n">
        <f aca="false">IF(ISNUMBER(H1498),IF(AND(H1498&gt;=Scenario!$B$11,H1498&lt;Scenario!$B$12),1,0),0)</f>
        <v>1</v>
      </c>
      <c r="P1498" s="9" t="n">
        <f aca="false">IF(O1498=1,MAX(0,H1498-E1498)/60,"")</f>
        <v>870.116666666667</v>
      </c>
      <c r="Q1498" s="9" t="n">
        <f aca="false">INDEX(Scenario!$B$18:$B$20,MATCH(B1498,Scenario!$A$18:$A$20,0))</f>
        <v>60</v>
      </c>
      <c r="R1498" s="9" t="n">
        <f aca="false">INDEX(Scenario!$C$18:$C$20,MATCH(B1498,Scenario!$A$18:$A$20,0))</f>
        <v>1440</v>
      </c>
      <c r="S1498" s="9" t="n">
        <f aca="false">IF(ISNUMBER(M1498),IF(M1498&lt;=Q1498,1,0),"")</f>
        <v>1</v>
      </c>
      <c r="T1498" s="9" t="n">
        <f aca="false">IF(ISNUMBER(P1498),IF(P1498&lt;=R1498,1,0),"")</f>
        <v>1</v>
      </c>
      <c r="U1498" s="9" t="n">
        <f aca="false">IF(E1498&gt;Scenario!$B$14,0,IF(OR(AND(ISNUMBER(H1498),H1498&lt;=Scenario!$B$14),AND(ISNUMBER(I1498),I1498&lt;=Scenario!$B$14)),0,1))</f>
        <v>0</v>
      </c>
      <c r="V1498" s="9" t="n">
        <f aca="false">IF(AND(U1498=1,(Scenario!$B$14-E1498)/60&gt;R1498),1,0)</f>
        <v>0</v>
      </c>
      <c r="W1498" s="9" t="n">
        <f aca="false">IF(OR(C1498=Scenario!$B$22,C1498=Scenario!$C$22),1,0)</f>
        <v>0</v>
      </c>
      <c r="X1498" s="9" t="n">
        <f aca="false">IF(ISNUMBER(I1498),1,0)</f>
        <v>0</v>
      </c>
      <c r="Y1498" s="9" t="n">
        <f aca="false">MOD(INT(E1498/86400)+3,7)</f>
        <v>0</v>
      </c>
      <c r="Z1498" s="9" t="n">
        <f aca="false">MOD(INT(E1498/3600),24)</f>
        <v>7</v>
      </c>
      <c r="AA1498" s="6" t="s">
        <v>3241</v>
      </c>
    </row>
    <row r="1499" customFormat="false" ht="15" hidden="false" customHeight="false" outlineLevel="0" collapsed="false">
      <c r="A1499" s="6" t="s">
        <v>3242</v>
      </c>
      <c r="B1499" s="6" t="s">
        <v>43</v>
      </c>
      <c r="C1499" s="6" t="s">
        <v>249</v>
      </c>
      <c r="D1499" s="6" t="s">
        <v>172</v>
      </c>
      <c r="E1499" s="6" t="n">
        <v>1786348039</v>
      </c>
      <c r="F1499" s="6" t="n">
        <v>1786348248</v>
      </c>
      <c r="G1499" s="6" t="n">
        <v>1786348095</v>
      </c>
      <c r="H1499" s="6" t="n">
        <v>1786352347</v>
      </c>
      <c r="J1499" s="6" t="n">
        <v>0</v>
      </c>
      <c r="K1499" s="6" t="n">
        <v>1</v>
      </c>
      <c r="L1499" s="9" t="n">
        <f aca="false">IF(AND(E1499&gt;=Scenario!$B$11,E1499&lt;Scenario!$B$12),1,0)</f>
        <v>1</v>
      </c>
      <c r="M1499" s="9" t="n">
        <f aca="false">IF(AND(L1499=1,ISNUMBER(F1499)),MAX(0,F1499-E1499)/60,"")</f>
        <v>3.48333333333333</v>
      </c>
      <c r="N1499" s="9" t="n">
        <f aca="false">IF(AND(L1499=1,ISNUMBER(G1499)),MAX(0,G1499-E1499)/60,"")</f>
        <v>0.933333333333333</v>
      </c>
      <c r="O1499" s="9" t="n">
        <f aca="false">IF(ISNUMBER(H1499),IF(AND(H1499&gt;=Scenario!$B$11,H1499&lt;Scenario!$B$12),1,0),0)</f>
        <v>1</v>
      </c>
      <c r="P1499" s="9" t="n">
        <f aca="false">IF(O1499=1,MAX(0,H1499-E1499)/60,"")</f>
        <v>71.8</v>
      </c>
      <c r="Q1499" s="9" t="n">
        <f aca="false">INDEX(Scenario!$B$18:$B$20,MATCH(B1499,Scenario!$A$18:$A$20,0))</f>
        <v>60</v>
      </c>
      <c r="R1499" s="9" t="n">
        <f aca="false">INDEX(Scenario!$C$18:$C$20,MATCH(B1499,Scenario!$A$18:$A$20,0))</f>
        <v>1440</v>
      </c>
      <c r="S1499" s="9" t="n">
        <f aca="false">IF(ISNUMBER(M1499),IF(M1499&lt;=Q1499,1,0),"")</f>
        <v>1</v>
      </c>
      <c r="T1499" s="9" t="n">
        <f aca="false">IF(ISNUMBER(P1499),IF(P1499&lt;=R1499,1,0),"")</f>
        <v>1</v>
      </c>
      <c r="U1499" s="9" t="n">
        <f aca="false">IF(E1499&gt;Scenario!$B$14,0,IF(OR(AND(ISNUMBER(H1499),H1499&lt;=Scenario!$B$14),AND(ISNUMBER(I1499),I1499&lt;=Scenario!$B$14)),0,1))</f>
        <v>0</v>
      </c>
      <c r="V1499" s="9" t="n">
        <f aca="false">IF(AND(U1499=1,(Scenario!$B$14-E1499)/60&gt;R1499),1,0)</f>
        <v>0</v>
      </c>
      <c r="W1499" s="9" t="n">
        <f aca="false">IF(OR(C1499=Scenario!$B$22,C1499=Scenario!$C$22),1,0)</f>
        <v>0</v>
      </c>
      <c r="X1499" s="9" t="n">
        <f aca="false">IF(ISNUMBER(I1499),1,0)</f>
        <v>0</v>
      </c>
      <c r="Y1499" s="9" t="n">
        <f aca="false">MOD(INT(E1499/86400)+3,7)</f>
        <v>0</v>
      </c>
      <c r="Z1499" s="9" t="n">
        <f aca="false">MOD(INT(E1499/3600),24)</f>
        <v>7</v>
      </c>
      <c r="AA1499" s="6" t="s">
        <v>3243</v>
      </c>
    </row>
    <row r="1500" customFormat="false" ht="15" hidden="false" customHeight="false" outlineLevel="0" collapsed="false">
      <c r="A1500" s="6" t="s">
        <v>3244</v>
      </c>
      <c r="B1500" s="6" t="s">
        <v>42</v>
      </c>
      <c r="C1500" s="6" t="s">
        <v>249</v>
      </c>
      <c r="D1500" s="6" t="s">
        <v>171</v>
      </c>
      <c r="E1500" s="6" t="n">
        <v>1786351089</v>
      </c>
      <c r="F1500" s="6" t="n">
        <v>1786351249</v>
      </c>
      <c r="G1500" s="6" t="n">
        <v>1786351114</v>
      </c>
      <c r="H1500" s="6" t="n">
        <v>1786353319</v>
      </c>
      <c r="J1500" s="6" t="n">
        <v>0</v>
      </c>
      <c r="K1500" s="6" t="n">
        <v>0</v>
      </c>
      <c r="L1500" s="9" t="n">
        <f aca="false">IF(AND(E1500&gt;=Scenario!$B$11,E1500&lt;Scenario!$B$12),1,0)</f>
        <v>1</v>
      </c>
      <c r="M1500" s="9" t="n">
        <f aca="false">IF(AND(L1500=1,ISNUMBER(F1500)),MAX(0,F1500-E1500)/60,"")</f>
        <v>2.66666666666667</v>
      </c>
      <c r="N1500" s="9" t="n">
        <f aca="false">IF(AND(L1500=1,ISNUMBER(G1500)),MAX(0,G1500-E1500)/60,"")</f>
        <v>0.416666666666667</v>
      </c>
      <c r="O1500" s="9" t="n">
        <f aca="false">IF(ISNUMBER(H1500),IF(AND(H1500&gt;=Scenario!$B$11,H1500&lt;Scenario!$B$12),1,0),0)</f>
        <v>1</v>
      </c>
      <c r="P1500" s="9" t="n">
        <f aca="false">IF(O1500=1,MAX(0,H1500-E1500)/60,"")</f>
        <v>37.1666666666667</v>
      </c>
      <c r="Q1500" s="9" t="n">
        <f aca="false">INDEX(Scenario!$B$18:$B$20,MATCH(B1500,Scenario!$A$18:$A$20,0))</f>
        <v>15</v>
      </c>
      <c r="R1500" s="9" t="n">
        <f aca="false">INDEX(Scenario!$C$18:$C$20,MATCH(B1500,Scenario!$A$18:$A$20,0))</f>
        <v>240</v>
      </c>
      <c r="S1500" s="9" t="n">
        <f aca="false">IF(ISNUMBER(M1500),IF(M1500&lt;=Q1500,1,0),"")</f>
        <v>1</v>
      </c>
      <c r="T1500" s="9" t="n">
        <f aca="false">IF(ISNUMBER(P1500),IF(P1500&lt;=R1500,1,0),"")</f>
        <v>1</v>
      </c>
      <c r="U1500" s="9" t="n">
        <f aca="false">IF(E1500&gt;Scenario!$B$14,0,IF(OR(AND(ISNUMBER(H1500),H1500&lt;=Scenario!$B$14),AND(ISNUMBER(I1500),I1500&lt;=Scenario!$B$14)),0,1))</f>
        <v>0</v>
      </c>
      <c r="V1500" s="9" t="n">
        <f aca="false">IF(AND(U1500=1,(Scenario!$B$14-E1500)/60&gt;R1500),1,0)</f>
        <v>0</v>
      </c>
      <c r="W1500" s="9" t="n">
        <f aca="false">IF(OR(C1500=Scenario!$B$22,C1500=Scenario!$C$22),1,0)</f>
        <v>0</v>
      </c>
      <c r="X1500" s="9" t="n">
        <f aca="false">IF(ISNUMBER(I1500),1,0)</f>
        <v>0</v>
      </c>
      <c r="Y1500" s="9" t="n">
        <f aca="false">MOD(INT(E1500/86400)+3,7)</f>
        <v>0</v>
      </c>
      <c r="Z1500" s="9" t="n">
        <f aca="false">MOD(INT(E1500/3600),24)</f>
        <v>8</v>
      </c>
      <c r="AA1500" s="6" t="s">
        <v>3245</v>
      </c>
    </row>
    <row r="1501" customFormat="false" ht="15" hidden="false" customHeight="false" outlineLevel="0" collapsed="false">
      <c r="A1501" s="6" t="s">
        <v>3246</v>
      </c>
      <c r="B1501" s="6" t="s">
        <v>44</v>
      </c>
      <c r="C1501" s="6" t="s">
        <v>288</v>
      </c>
      <c r="D1501" s="6" t="s">
        <v>170</v>
      </c>
      <c r="E1501" s="6" t="n">
        <v>1786352786</v>
      </c>
      <c r="F1501" s="6" t="n">
        <v>1786353031</v>
      </c>
      <c r="G1501" s="6" t="n">
        <v>1786352805</v>
      </c>
      <c r="H1501" s="6" t="n">
        <v>1786355165</v>
      </c>
      <c r="J1501" s="6" t="n">
        <v>0</v>
      </c>
      <c r="K1501" s="6" t="n">
        <v>0</v>
      </c>
      <c r="L1501" s="9" t="n">
        <f aca="false">IF(AND(E1501&gt;=Scenario!$B$11,E1501&lt;Scenario!$B$12),1,0)</f>
        <v>1</v>
      </c>
      <c r="M1501" s="9" t="n">
        <f aca="false">IF(AND(L1501=1,ISNUMBER(F1501)),MAX(0,F1501-E1501)/60,"")</f>
        <v>4.08333333333333</v>
      </c>
      <c r="N1501" s="9" t="n">
        <f aca="false">IF(AND(L1501=1,ISNUMBER(G1501)),MAX(0,G1501-E1501)/60,"")</f>
        <v>0.316666666666667</v>
      </c>
      <c r="O1501" s="9" t="n">
        <f aca="false">IF(ISNUMBER(H1501),IF(AND(H1501&gt;=Scenario!$B$11,H1501&lt;Scenario!$B$12),1,0),0)</f>
        <v>1</v>
      </c>
      <c r="P1501" s="9" t="n">
        <f aca="false">IF(O1501=1,MAX(0,H1501-E1501)/60,"")</f>
        <v>39.65</v>
      </c>
      <c r="Q1501" s="9" t="n">
        <f aca="false">INDEX(Scenario!$B$18:$B$20,MATCH(B1501,Scenario!$A$18:$A$20,0))</f>
        <v>240</v>
      </c>
      <c r="R1501" s="9" t="n">
        <f aca="false">INDEX(Scenario!$C$18:$C$20,MATCH(B1501,Scenario!$A$18:$A$20,0))</f>
        <v>4320</v>
      </c>
      <c r="S1501" s="9" t="n">
        <f aca="false">IF(ISNUMBER(M1501),IF(M1501&lt;=Q1501,1,0),"")</f>
        <v>1</v>
      </c>
      <c r="T1501" s="9" t="n">
        <f aca="false">IF(ISNUMBER(P1501),IF(P1501&lt;=R1501,1,0),"")</f>
        <v>1</v>
      </c>
      <c r="U1501" s="9" t="n">
        <f aca="false">IF(E1501&gt;Scenario!$B$14,0,IF(OR(AND(ISNUMBER(H1501),H1501&lt;=Scenario!$B$14),AND(ISNUMBER(I1501),I1501&lt;=Scenario!$B$14)),0,1))</f>
        <v>0</v>
      </c>
      <c r="V1501" s="9" t="n">
        <f aca="false">IF(AND(U1501=1,(Scenario!$B$14-E1501)/60&gt;R1501),1,0)</f>
        <v>0</v>
      </c>
      <c r="W1501" s="9" t="n">
        <f aca="false">IF(OR(C1501=Scenario!$B$22,C1501=Scenario!$C$22),1,0)</f>
        <v>0</v>
      </c>
      <c r="X1501" s="9" t="n">
        <f aca="false">IF(ISNUMBER(I1501),1,0)</f>
        <v>0</v>
      </c>
      <c r="Y1501" s="9" t="n">
        <f aca="false">MOD(INT(E1501/86400)+3,7)</f>
        <v>0</v>
      </c>
      <c r="Z1501" s="9" t="n">
        <f aca="false">MOD(INT(E1501/3600),24)</f>
        <v>9</v>
      </c>
      <c r="AA1501" s="6" t="s">
        <v>3247</v>
      </c>
    </row>
    <row r="1502" customFormat="false" ht="15" hidden="false" customHeight="false" outlineLevel="0" collapsed="false">
      <c r="A1502" s="6" t="s">
        <v>3248</v>
      </c>
      <c r="B1502" s="6" t="s">
        <v>43</v>
      </c>
      <c r="C1502" s="6" t="s">
        <v>47</v>
      </c>
      <c r="D1502" s="6" t="s">
        <v>172</v>
      </c>
      <c r="E1502" s="6" t="n">
        <v>1786353192</v>
      </c>
      <c r="F1502" s="6" t="n">
        <v>1786353360</v>
      </c>
      <c r="G1502" s="6" t="n">
        <v>1786353226</v>
      </c>
      <c r="H1502" s="6" t="n">
        <v>1786356780</v>
      </c>
      <c r="J1502" s="6" t="n">
        <v>0</v>
      </c>
      <c r="K1502" s="6" t="n">
        <v>0</v>
      </c>
      <c r="L1502" s="9" t="n">
        <f aca="false">IF(AND(E1502&gt;=Scenario!$B$11,E1502&lt;Scenario!$B$12),1,0)</f>
        <v>1</v>
      </c>
      <c r="M1502" s="9" t="n">
        <f aca="false">IF(AND(L1502=1,ISNUMBER(F1502)),MAX(0,F1502-E1502)/60,"")</f>
        <v>2.8</v>
      </c>
      <c r="N1502" s="9" t="n">
        <f aca="false">IF(AND(L1502=1,ISNUMBER(G1502)),MAX(0,G1502-E1502)/60,"")</f>
        <v>0.566666666666667</v>
      </c>
      <c r="O1502" s="9" t="n">
        <f aca="false">IF(ISNUMBER(H1502),IF(AND(H1502&gt;=Scenario!$B$11,H1502&lt;Scenario!$B$12),1,0),0)</f>
        <v>1</v>
      </c>
      <c r="P1502" s="9" t="n">
        <f aca="false">IF(O1502=1,MAX(0,H1502-E1502)/60,"")</f>
        <v>59.8</v>
      </c>
      <c r="Q1502" s="9" t="n">
        <f aca="false">INDEX(Scenario!$B$18:$B$20,MATCH(B1502,Scenario!$A$18:$A$20,0))</f>
        <v>60</v>
      </c>
      <c r="R1502" s="9" t="n">
        <f aca="false">INDEX(Scenario!$C$18:$C$20,MATCH(B1502,Scenario!$A$18:$A$20,0))</f>
        <v>1440</v>
      </c>
      <c r="S1502" s="9" t="n">
        <f aca="false">IF(ISNUMBER(M1502),IF(M1502&lt;=Q1502,1,0),"")</f>
        <v>1</v>
      </c>
      <c r="T1502" s="9" t="n">
        <f aca="false">IF(ISNUMBER(P1502),IF(P1502&lt;=R1502,1,0),"")</f>
        <v>1</v>
      </c>
      <c r="U1502" s="9" t="n">
        <f aca="false">IF(E1502&gt;Scenario!$B$14,0,IF(OR(AND(ISNUMBER(H1502),H1502&lt;=Scenario!$B$14),AND(ISNUMBER(I1502),I1502&lt;=Scenario!$B$14)),0,1))</f>
        <v>0</v>
      </c>
      <c r="V1502" s="9" t="n">
        <f aca="false">IF(AND(U1502=1,(Scenario!$B$14-E1502)/60&gt;R1502),1,0)</f>
        <v>0</v>
      </c>
      <c r="W1502" s="9" t="n">
        <f aca="false">IF(OR(C1502=Scenario!$B$22,C1502=Scenario!$C$22),1,0)</f>
        <v>1</v>
      </c>
      <c r="X1502" s="9" t="n">
        <f aca="false">IF(ISNUMBER(I1502),1,0)</f>
        <v>0</v>
      </c>
      <c r="Y1502" s="9" t="n">
        <f aca="false">MOD(INT(E1502/86400)+3,7)</f>
        <v>0</v>
      </c>
      <c r="Z1502" s="9" t="n">
        <f aca="false">MOD(INT(E1502/3600),24)</f>
        <v>9</v>
      </c>
      <c r="AA1502" s="6" t="s">
        <v>3249</v>
      </c>
    </row>
    <row r="1503" customFormat="false" ht="15" hidden="false" customHeight="false" outlineLevel="0" collapsed="false">
      <c r="A1503" s="6" t="s">
        <v>3250</v>
      </c>
      <c r="B1503" s="6" t="s">
        <v>44</v>
      </c>
      <c r="C1503" s="6" t="s">
        <v>46</v>
      </c>
      <c r="D1503" s="6" t="s">
        <v>172</v>
      </c>
      <c r="E1503" s="6" t="n">
        <v>1786353221</v>
      </c>
      <c r="F1503" s="6" t="n">
        <v>1786353341</v>
      </c>
      <c r="G1503" s="6" t="n">
        <v>1786353273</v>
      </c>
      <c r="H1503" s="6" t="n">
        <v>1786354428</v>
      </c>
      <c r="J1503" s="6" t="n">
        <v>0</v>
      </c>
      <c r="K1503" s="6" t="n">
        <v>0</v>
      </c>
      <c r="L1503" s="9" t="n">
        <f aca="false">IF(AND(E1503&gt;=Scenario!$B$11,E1503&lt;Scenario!$B$12),1,0)</f>
        <v>1</v>
      </c>
      <c r="M1503" s="9" t="n">
        <f aca="false">IF(AND(L1503=1,ISNUMBER(F1503)),MAX(0,F1503-E1503)/60,"")</f>
        <v>2</v>
      </c>
      <c r="N1503" s="9" t="n">
        <f aca="false">IF(AND(L1503=1,ISNUMBER(G1503)),MAX(0,G1503-E1503)/60,"")</f>
        <v>0.866666666666667</v>
      </c>
      <c r="O1503" s="9" t="n">
        <f aca="false">IF(ISNUMBER(H1503),IF(AND(H1503&gt;=Scenario!$B$11,H1503&lt;Scenario!$B$12),1,0),0)</f>
        <v>1</v>
      </c>
      <c r="P1503" s="9" t="n">
        <f aca="false">IF(O1503=1,MAX(0,H1503-E1503)/60,"")</f>
        <v>20.1166666666667</v>
      </c>
      <c r="Q1503" s="9" t="n">
        <f aca="false">INDEX(Scenario!$B$18:$B$20,MATCH(B1503,Scenario!$A$18:$A$20,0))</f>
        <v>240</v>
      </c>
      <c r="R1503" s="9" t="n">
        <f aca="false">INDEX(Scenario!$C$18:$C$20,MATCH(B1503,Scenario!$A$18:$A$20,0))</f>
        <v>4320</v>
      </c>
      <c r="S1503" s="9" t="n">
        <f aca="false">IF(ISNUMBER(M1503),IF(M1503&lt;=Q1503,1,0),"")</f>
        <v>1</v>
      </c>
      <c r="T1503" s="9" t="n">
        <f aca="false">IF(ISNUMBER(P1503),IF(P1503&lt;=R1503,1,0),"")</f>
        <v>1</v>
      </c>
      <c r="U1503" s="9" t="n">
        <f aca="false">IF(E1503&gt;Scenario!$B$14,0,IF(OR(AND(ISNUMBER(H1503),H1503&lt;=Scenario!$B$14),AND(ISNUMBER(I1503),I1503&lt;=Scenario!$B$14)),0,1))</f>
        <v>0</v>
      </c>
      <c r="V1503" s="9" t="n">
        <f aca="false">IF(AND(U1503=1,(Scenario!$B$14-E1503)/60&gt;R1503),1,0)</f>
        <v>0</v>
      </c>
      <c r="W1503" s="9" t="n">
        <f aca="false">IF(OR(C1503=Scenario!$B$22,C1503=Scenario!$C$22),1,0)</f>
        <v>1</v>
      </c>
      <c r="X1503" s="9" t="n">
        <f aca="false">IF(ISNUMBER(I1503),1,0)</f>
        <v>0</v>
      </c>
      <c r="Y1503" s="9" t="n">
        <f aca="false">MOD(INT(E1503/86400)+3,7)</f>
        <v>0</v>
      </c>
      <c r="Z1503" s="9" t="n">
        <f aca="false">MOD(INT(E1503/3600),24)</f>
        <v>9</v>
      </c>
      <c r="AA1503" s="6" t="s">
        <v>3251</v>
      </c>
    </row>
    <row r="1504" customFormat="false" ht="15" hidden="false" customHeight="false" outlineLevel="0" collapsed="false">
      <c r="A1504" s="6" t="s">
        <v>3252</v>
      </c>
      <c r="B1504" s="6" t="s">
        <v>44</v>
      </c>
      <c r="C1504" s="6" t="s">
        <v>249</v>
      </c>
      <c r="D1504" s="6" t="s">
        <v>171</v>
      </c>
      <c r="E1504" s="6" t="n">
        <v>1786353403</v>
      </c>
      <c r="F1504" s="6" t="n">
        <v>1786353571</v>
      </c>
      <c r="G1504" s="6" t="n">
        <v>1786353424</v>
      </c>
      <c r="H1504" s="6" t="n">
        <v>1786360338</v>
      </c>
      <c r="J1504" s="6" t="n">
        <v>0</v>
      </c>
      <c r="K1504" s="6" t="n">
        <v>0</v>
      </c>
      <c r="L1504" s="9" t="n">
        <f aca="false">IF(AND(E1504&gt;=Scenario!$B$11,E1504&lt;Scenario!$B$12),1,0)</f>
        <v>1</v>
      </c>
      <c r="M1504" s="9" t="n">
        <f aca="false">IF(AND(L1504=1,ISNUMBER(F1504)),MAX(0,F1504-E1504)/60,"")</f>
        <v>2.8</v>
      </c>
      <c r="N1504" s="9" t="n">
        <f aca="false">IF(AND(L1504=1,ISNUMBER(G1504)),MAX(0,G1504-E1504)/60,"")</f>
        <v>0.35</v>
      </c>
      <c r="O1504" s="9" t="n">
        <f aca="false">IF(ISNUMBER(H1504),IF(AND(H1504&gt;=Scenario!$B$11,H1504&lt;Scenario!$B$12),1,0),0)</f>
        <v>1</v>
      </c>
      <c r="P1504" s="9" t="n">
        <f aca="false">IF(O1504=1,MAX(0,H1504-E1504)/60,"")</f>
        <v>115.583333333333</v>
      </c>
      <c r="Q1504" s="9" t="n">
        <f aca="false">INDEX(Scenario!$B$18:$B$20,MATCH(B1504,Scenario!$A$18:$A$20,0))</f>
        <v>240</v>
      </c>
      <c r="R1504" s="9" t="n">
        <f aca="false">INDEX(Scenario!$C$18:$C$20,MATCH(B1504,Scenario!$A$18:$A$20,0))</f>
        <v>4320</v>
      </c>
      <c r="S1504" s="9" t="n">
        <f aca="false">IF(ISNUMBER(M1504),IF(M1504&lt;=Q1504,1,0),"")</f>
        <v>1</v>
      </c>
      <c r="T1504" s="9" t="n">
        <f aca="false">IF(ISNUMBER(P1504),IF(P1504&lt;=R1504,1,0),"")</f>
        <v>1</v>
      </c>
      <c r="U1504" s="9" t="n">
        <f aca="false">IF(E1504&gt;Scenario!$B$14,0,IF(OR(AND(ISNUMBER(H1504),H1504&lt;=Scenario!$B$14),AND(ISNUMBER(I1504),I1504&lt;=Scenario!$B$14)),0,1))</f>
        <v>0</v>
      </c>
      <c r="V1504" s="9" t="n">
        <f aca="false">IF(AND(U1504=1,(Scenario!$B$14-E1504)/60&gt;R1504),1,0)</f>
        <v>0</v>
      </c>
      <c r="W1504" s="9" t="n">
        <f aca="false">IF(OR(C1504=Scenario!$B$22,C1504=Scenario!$C$22),1,0)</f>
        <v>0</v>
      </c>
      <c r="X1504" s="9" t="n">
        <f aca="false">IF(ISNUMBER(I1504),1,0)</f>
        <v>0</v>
      </c>
      <c r="Y1504" s="9" t="n">
        <f aca="false">MOD(INT(E1504/86400)+3,7)</f>
        <v>0</v>
      </c>
      <c r="Z1504" s="9" t="n">
        <f aca="false">MOD(INT(E1504/3600),24)</f>
        <v>9</v>
      </c>
      <c r="AA1504" s="6" t="s">
        <v>3253</v>
      </c>
    </row>
    <row r="1505" customFormat="false" ht="15" hidden="false" customHeight="false" outlineLevel="0" collapsed="false">
      <c r="A1505" s="6" t="s">
        <v>3254</v>
      </c>
      <c r="B1505" s="6" t="s">
        <v>44</v>
      </c>
      <c r="C1505" s="6" t="s">
        <v>46</v>
      </c>
      <c r="D1505" s="6" t="s">
        <v>170</v>
      </c>
      <c r="E1505" s="6" t="n">
        <v>1786353508</v>
      </c>
      <c r="F1505" s="6" t="n">
        <v>1786353627</v>
      </c>
      <c r="G1505" s="6" t="n">
        <v>1786353546</v>
      </c>
      <c r="H1505" s="6" t="n">
        <v>1786354727</v>
      </c>
      <c r="J1505" s="6" t="n">
        <v>0</v>
      </c>
      <c r="K1505" s="6" t="n">
        <v>0</v>
      </c>
      <c r="L1505" s="9" t="n">
        <f aca="false">IF(AND(E1505&gt;=Scenario!$B$11,E1505&lt;Scenario!$B$12),1,0)</f>
        <v>1</v>
      </c>
      <c r="M1505" s="9" t="n">
        <f aca="false">IF(AND(L1505=1,ISNUMBER(F1505)),MAX(0,F1505-E1505)/60,"")</f>
        <v>1.98333333333333</v>
      </c>
      <c r="N1505" s="9" t="n">
        <f aca="false">IF(AND(L1505=1,ISNUMBER(G1505)),MAX(0,G1505-E1505)/60,"")</f>
        <v>0.633333333333333</v>
      </c>
      <c r="O1505" s="9" t="n">
        <f aca="false">IF(ISNUMBER(H1505),IF(AND(H1505&gt;=Scenario!$B$11,H1505&lt;Scenario!$B$12),1,0),0)</f>
        <v>1</v>
      </c>
      <c r="P1505" s="9" t="n">
        <f aca="false">IF(O1505=1,MAX(0,H1505-E1505)/60,"")</f>
        <v>20.3166666666667</v>
      </c>
      <c r="Q1505" s="9" t="n">
        <f aca="false">INDEX(Scenario!$B$18:$B$20,MATCH(B1505,Scenario!$A$18:$A$20,0))</f>
        <v>240</v>
      </c>
      <c r="R1505" s="9" t="n">
        <f aca="false">INDEX(Scenario!$C$18:$C$20,MATCH(B1505,Scenario!$A$18:$A$20,0))</f>
        <v>4320</v>
      </c>
      <c r="S1505" s="9" t="n">
        <f aca="false">IF(ISNUMBER(M1505),IF(M1505&lt;=Q1505,1,0),"")</f>
        <v>1</v>
      </c>
      <c r="T1505" s="9" t="n">
        <f aca="false">IF(ISNUMBER(P1505),IF(P1505&lt;=R1505,1,0),"")</f>
        <v>1</v>
      </c>
      <c r="U1505" s="9" t="n">
        <f aca="false">IF(E1505&gt;Scenario!$B$14,0,IF(OR(AND(ISNUMBER(H1505),H1505&lt;=Scenario!$B$14),AND(ISNUMBER(I1505),I1505&lt;=Scenario!$B$14)),0,1))</f>
        <v>0</v>
      </c>
      <c r="V1505" s="9" t="n">
        <f aca="false">IF(AND(U1505=1,(Scenario!$B$14-E1505)/60&gt;R1505),1,0)</f>
        <v>0</v>
      </c>
      <c r="W1505" s="9" t="n">
        <f aca="false">IF(OR(C1505=Scenario!$B$22,C1505=Scenario!$C$22),1,0)</f>
        <v>1</v>
      </c>
      <c r="X1505" s="9" t="n">
        <f aca="false">IF(ISNUMBER(I1505),1,0)</f>
        <v>0</v>
      </c>
      <c r="Y1505" s="9" t="n">
        <f aca="false">MOD(INT(E1505/86400)+3,7)</f>
        <v>0</v>
      </c>
      <c r="Z1505" s="9" t="n">
        <f aca="false">MOD(INT(E1505/3600),24)</f>
        <v>9</v>
      </c>
      <c r="AA1505" s="6" t="s">
        <v>3255</v>
      </c>
    </row>
    <row r="1506" customFormat="false" ht="15" hidden="false" customHeight="false" outlineLevel="0" collapsed="false">
      <c r="A1506" s="6" t="s">
        <v>3256</v>
      </c>
      <c r="B1506" s="6" t="s">
        <v>44</v>
      </c>
      <c r="C1506" s="6" t="s">
        <v>46</v>
      </c>
      <c r="D1506" s="6" t="s">
        <v>171</v>
      </c>
      <c r="E1506" s="6" t="n">
        <v>1786354092</v>
      </c>
      <c r="F1506" s="6" t="n">
        <v>1786354230</v>
      </c>
      <c r="G1506" s="6" t="n">
        <v>1786354135</v>
      </c>
      <c r="H1506" s="6" t="n">
        <v>1786357568</v>
      </c>
      <c r="J1506" s="6" t="n">
        <v>0</v>
      </c>
      <c r="K1506" s="6" t="n">
        <v>0</v>
      </c>
      <c r="L1506" s="9" t="n">
        <f aca="false">IF(AND(E1506&gt;=Scenario!$B$11,E1506&lt;Scenario!$B$12),1,0)</f>
        <v>1</v>
      </c>
      <c r="M1506" s="9" t="n">
        <f aca="false">IF(AND(L1506=1,ISNUMBER(F1506)),MAX(0,F1506-E1506)/60,"")</f>
        <v>2.3</v>
      </c>
      <c r="N1506" s="9" t="n">
        <f aca="false">IF(AND(L1506=1,ISNUMBER(G1506)),MAX(0,G1506-E1506)/60,"")</f>
        <v>0.716666666666667</v>
      </c>
      <c r="O1506" s="9" t="n">
        <f aca="false">IF(ISNUMBER(H1506),IF(AND(H1506&gt;=Scenario!$B$11,H1506&lt;Scenario!$B$12),1,0),0)</f>
        <v>1</v>
      </c>
      <c r="P1506" s="9" t="n">
        <f aca="false">IF(O1506=1,MAX(0,H1506-E1506)/60,"")</f>
        <v>57.9333333333333</v>
      </c>
      <c r="Q1506" s="9" t="n">
        <f aca="false">INDEX(Scenario!$B$18:$B$20,MATCH(B1506,Scenario!$A$18:$A$20,0))</f>
        <v>240</v>
      </c>
      <c r="R1506" s="9" t="n">
        <f aca="false">INDEX(Scenario!$C$18:$C$20,MATCH(B1506,Scenario!$A$18:$A$20,0))</f>
        <v>4320</v>
      </c>
      <c r="S1506" s="9" t="n">
        <f aca="false">IF(ISNUMBER(M1506),IF(M1506&lt;=Q1506,1,0),"")</f>
        <v>1</v>
      </c>
      <c r="T1506" s="9" t="n">
        <f aca="false">IF(ISNUMBER(P1506),IF(P1506&lt;=R1506,1,0),"")</f>
        <v>1</v>
      </c>
      <c r="U1506" s="9" t="n">
        <f aca="false">IF(E1506&gt;Scenario!$B$14,0,IF(OR(AND(ISNUMBER(H1506),H1506&lt;=Scenario!$B$14),AND(ISNUMBER(I1506),I1506&lt;=Scenario!$B$14)),0,1))</f>
        <v>0</v>
      </c>
      <c r="V1506" s="9" t="n">
        <f aca="false">IF(AND(U1506=1,(Scenario!$B$14-E1506)/60&gt;R1506),1,0)</f>
        <v>0</v>
      </c>
      <c r="W1506" s="9" t="n">
        <f aca="false">IF(OR(C1506=Scenario!$B$22,C1506=Scenario!$C$22),1,0)</f>
        <v>1</v>
      </c>
      <c r="X1506" s="9" t="n">
        <f aca="false">IF(ISNUMBER(I1506),1,0)</f>
        <v>0</v>
      </c>
      <c r="Y1506" s="9" t="n">
        <f aca="false">MOD(INT(E1506/86400)+3,7)</f>
        <v>0</v>
      </c>
      <c r="Z1506" s="9" t="n">
        <f aca="false">MOD(INT(E1506/3600),24)</f>
        <v>9</v>
      </c>
      <c r="AA1506" s="6" t="s">
        <v>3257</v>
      </c>
    </row>
    <row r="1507" customFormat="false" ht="15" hidden="false" customHeight="false" outlineLevel="0" collapsed="false">
      <c r="A1507" s="6" t="s">
        <v>3258</v>
      </c>
      <c r="B1507" s="6" t="s">
        <v>43</v>
      </c>
      <c r="C1507" s="6" t="s">
        <v>46</v>
      </c>
      <c r="D1507" s="6" t="s">
        <v>171</v>
      </c>
      <c r="E1507" s="6" t="n">
        <v>1786354639</v>
      </c>
      <c r="F1507" s="6" t="n">
        <v>1786354828</v>
      </c>
      <c r="G1507" s="6" t="n">
        <v>1786354674</v>
      </c>
      <c r="H1507" s="6" t="n">
        <v>1786365347</v>
      </c>
      <c r="J1507" s="6" t="n">
        <v>0</v>
      </c>
      <c r="K1507" s="6" t="n">
        <v>0</v>
      </c>
      <c r="L1507" s="9" t="n">
        <f aca="false">IF(AND(E1507&gt;=Scenario!$B$11,E1507&lt;Scenario!$B$12),1,0)</f>
        <v>1</v>
      </c>
      <c r="M1507" s="9" t="n">
        <f aca="false">IF(AND(L1507=1,ISNUMBER(F1507)),MAX(0,F1507-E1507)/60,"")</f>
        <v>3.15</v>
      </c>
      <c r="N1507" s="9" t="n">
        <f aca="false">IF(AND(L1507=1,ISNUMBER(G1507)),MAX(0,G1507-E1507)/60,"")</f>
        <v>0.583333333333333</v>
      </c>
      <c r="O1507" s="9" t="n">
        <f aca="false">IF(ISNUMBER(H1507),IF(AND(H1507&gt;=Scenario!$B$11,H1507&lt;Scenario!$B$12),1,0),0)</f>
        <v>1</v>
      </c>
      <c r="P1507" s="9" t="n">
        <f aca="false">IF(O1507=1,MAX(0,H1507-E1507)/60,"")</f>
        <v>178.466666666667</v>
      </c>
      <c r="Q1507" s="9" t="n">
        <f aca="false">INDEX(Scenario!$B$18:$B$20,MATCH(B1507,Scenario!$A$18:$A$20,0))</f>
        <v>60</v>
      </c>
      <c r="R1507" s="9" t="n">
        <f aca="false">INDEX(Scenario!$C$18:$C$20,MATCH(B1507,Scenario!$A$18:$A$20,0))</f>
        <v>1440</v>
      </c>
      <c r="S1507" s="9" t="n">
        <f aca="false">IF(ISNUMBER(M1507),IF(M1507&lt;=Q1507,1,0),"")</f>
        <v>1</v>
      </c>
      <c r="T1507" s="9" t="n">
        <f aca="false">IF(ISNUMBER(P1507),IF(P1507&lt;=R1507,1,0),"")</f>
        <v>1</v>
      </c>
      <c r="U1507" s="9" t="n">
        <f aca="false">IF(E1507&gt;Scenario!$B$14,0,IF(OR(AND(ISNUMBER(H1507),H1507&lt;=Scenario!$B$14),AND(ISNUMBER(I1507),I1507&lt;=Scenario!$B$14)),0,1))</f>
        <v>0</v>
      </c>
      <c r="V1507" s="9" t="n">
        <f aca="false">IF(AND(U1507=1,(Scenario!$B$14-E1507)/60&gt;R1507),1,0)</f>
        <v>0</v>
      </c>
      <c r="W1507" s="9" t="n">
        <f aca="false">IF(OR(C1507=Scenario!$B$22,C1507=Scenario!$C$22),1,0)</f>
        <v>1</v>
      </c>
      <c r="X1507" s="9" t="n">
        <f aca="false">IF(ISNUMBER(I1507),1,0)</f>
        <v>0</v>
      </c>
      <c r="Y1507" s="9" t="n">
        <f aca="false">MOD(INT(E1507/86400)+3,7)</f>
        <v>0</v>
      </c>
      <c r="Z1507" s="9" t="n">
        <f aca="false">MOD(INT(E1507/3600),24)</f>
        <v>9</v>
      </c>
      <c r="AA1507" s="6" t="s">
        <v>3259</v>
      </c>
    </row>
    <row r="1508" customFormat="false" ht="15" hidden="false" customHeight="false" outlineLevel="0" collapsed="false">
      <c r="A1508" s="6" t="s">
        <v>3260</v>
      </c>
      <c r="B1508" s="6" t="s">
        <v>42</v>
      </c>
      <c r="C1508" s="6" t="s">
        <v>249</v>
      </c>
      <c r="D1508" s="6" t="s">
        <v>171</v>
      </c>
      <c r="E1508" s="6" t="n">
        <v>1786355230</v>
      </c>
      <c r="F1508" s="6" t="n">
        <v>1786355418</v>
      </c>
      <c r="G1508" s="6" t="n">
        <v>1786355279</v>
      </c>
      <c r="H1508" s="6" t="n">
        <v>1786356529</v>
      </c>
      <c r="J1508" s="6" t="n">
        <v>0</v>
      </c>
      <c r="K1508" s="6" t="n">
        <v>0</v>
      </c>
      <c r="L1508" s="9" t="n">
        <f aca="false">IF(AND(E1508&gt;=Scenario!$B$11,E1508&lt;Scenario!$B$12),1,0)</f>
        <v>1</v>
      </c>
      <c r="M1508" s="9" t="n">
        <f aca="false">IF(AND(L1508=1,ISNUMBER(F1508)),MAX(0,F1508-E1508)/60,"")</f>
        <v>3.13333333333333</v>
      </c>
      <c r="N1508" s="9" t="n">
        <f aca="false">IF(AND(L1508=1,ISNUMBER(G1508)),MAX(0,G1508-E1508)/60,"")</f>
        <v>0.816666666666667</v>
      </c>
      <c r="O1508" s="9" t="n">
        <f aca="false">IF(ISNUMBER(H1508),IF(AND(H1508&gt;=Scenario!$B$11,H1508&lt;Scenario!$B$12),1,0),0)</f>
        <v>1</v>
      </c>
      <c r="P1508" s="9" t="n">
        <f aca="false">IF(O1508=1,MAX(0,H1508-E1508)/60,"")</f>
        <v>21.65</v>
      </c>
      <c r="Q1508" s="9" t="n">
        <f aca="false">INDEX(Scenario!$B$18:$B$20,MATCH(B1508,Scenario!$A$18:$A$20,0))</f>
        <v>15</v>
      </c>
      <c r="R1508" s="9" t="n">
        <f aca="false">INDEX(Scenario!$C$18:$C$20,MATCH(B1508,Scenario!$A$18:$A$20,0))</f>
        <v>240</v>
      </c>
      <c r="S1508" s="9" t="n">
        <f aca="false">IF(ISNUMBER(M1508),IF(M1508&lt;=Q1508,1,0),"")</f>
        <v>1</v>
      </c>
      <c r="T1508" s="9" t="n">
        <f aca="false">IF(ISNUMBER(P1508),IF(P1508&lt;=R1508,1,0),"")</f>
        <v>1</v>
      </c>
      <c r="U1508" s="9" t="n">
        <f aca="false">IF(E1508&gt;Scenario!$B$14,0,IF(OR(AND(ISNUMBER(H1508),H1508&lt;=Scenario!$B$14),AND(ISNUMBER(I1508),I1508&lt;=Scenario!$B$14)),0,1))</f>
        <v>0</v>
      </c>
      <c r="V1508" s="9" t="n">
        <f aca="false">IF(AND(U1508=1,(Scenario!$B$14-E1508)/60&gt;R1508),1,0)</f>
        <v>0</v>
      </c>
      <c r="W1508" s="9" t="n">
        <f aca="false">IF(OR(C1508=Scenario!$B$22,C1508=Scenario!$C$22),1,0)</f>
        <v>0</v>
      </c>
      <c r="X1508" s="9" t="n">
        <f aca="false">IF(ISNUMBER(I1508),1,0)</f>
        <v>0</v>
      </c>
      <c r="Y1508" s="9" t="n">
        <f aca="false">MOD(INT(E1508/86400)+3,7)</f>
        <v>0</v>
      </c>
      <c r="Z1508" s="9" t="n">
        <f aca="false">MOD(INT(E1508/3600),24)</f>
        <v>9</v>
      </c>
      <c r="AA1508" s="6" t="s">
        <v>3261</v>
      </c>
    </row>
    <row r="1509" customFormat="false" ht="15" hidden="false" customHeight="false" outlineLevel="0" collapsed="false">
      <c r="A1509" s="6" t="s">
        <v>3262</v>
      </c>
      <c r="B1509" s="6" t="s">
        <v>44</v>
      </c>
      <c r="C1509" s="6" t="s">
        <v>46</v>
      </c>
      <c r="D1509" s="6" t="s">
        <v>170</v>
      </c>
      <c r="E1509" s="6" t="n">
        <v>1786355233</v>
      </c>
      <c r="F1509" s="6" t="n">
        <v>1786355345</v>
      </c>
      <c r="G1509" s="6" t="n">
        <v>1786355271</v>
      </c>
      <c r="H1509" s="6" t="n">
        <v>1786387889</v>
      </c>
      <c r="J1509" s="6" t="n">
        <v>1</v>
      </c>
      <c r="K1509" s="6" t="n">
        <v>0</v>
      </c>
      <c r="L1509" s="9" t="n">
        <f aca="false">IF(AND(E1509&gt;=Scenario!$B$11,E1509&lt;Scenario!$B$12),1,0)</f>
        <v>1</v>
      </c>
      <c r="M1509" s="9" t="n">
        <f aca="false">IF(AND(L1509=1,ISNUMBER(F1509)),MAX(0,F1509-E1509)/60,"")</f>
        <v>1.86666666666667</v>
      </c>
      <c r="N1509" s="9" t="n">
        <f aca="false">IF(AND(L1509=1,ISNUMBER(G1509)),MAX(0,G1509-E1509)/60,"")</f>
        <v>0.633333333333333</v>
      </c>
      <c r="O1509" s="9" t="n">
        <f aca="false">IF(ISNUMBER(H1509),IF(AND(H1509&gt;=Scenario!$B$11,H1509&lt;Scenario!$B$12),1,0),0)</f>
        <v>1</v>
      </c>
      <c r="P1509" s="9" t="n">
        <f aca="false">IF(O1509=1,MAX(0,H1509-E1509)/60,"")</f>
        <v>544.266666666667</v>
      </c>
      <c r="Q1509" s="9" t="n">
        <f aca="false">INDEX(Scenario!$B$18:$B$20,MATCH(B1509,Scenario!$A$18:$A$20,0))</f>
        <v>240</v>
      </c>
      <c r="R1509" s="9" t="n">
        <f aca="false">INDEX(Scenario!$C$18:$C$20,MATCH(B1509,Scenario!$A$18:$A$20,0))</f>
        <v>4320</v>
      </c>
      <c r="S1509" s="9" t="n">
        <f aca="false">IF(ISNUMBER(M1509),IF(M1509&lt;=Q1509,1,0),"")</f>
        <v>1</v>
      </c>
      <c r="T1509" s="9" t="n">
        <f aca="false">IF(ISNUMBER(P1509),IF(P1509&lt;=R1509,1,0),"")</f>
        <v>1</v>
      </c>
      <c r="U1509" s="9" t="n">
        <f aca="false">IF(E1509&gt;Scenario!$B$14,0,IF(OR(AND(ISNUMBER(H1509),H1509&lt;=Scenario!$B$14),AND(ISNUMBER(I1509),I1509&lt;=Scenario!$B$14)),0,1))</f>
        <v>0</v>
      </c>
      <c r="V1509" s="9" t="n">
        <f aca="false">IF(AND(U1509=1,(Scenario!$B$14-E1509)/60&gt;R1509),1,0)</f>
        <v>0</v>
      </c>
      <c r="W1509" s="9" t="n">
        <f aca="false">IF(OR(C1509=Scenario!$B$22,C1509=Scenario!$C$22),1,0)</f>
        <v>1</v>
      </c>
      <c r="X1509" s="9" t="n">
        <f aca="false">IF(ISNUMBER(I1509),1,0)</f>
        <v>0</v>
      </c>
      <c r="Y1509" s="9" t="n">
        <f aca="false">MOD(INT(E1509/86400)+3,7)</f>
        <v>0</v>
      </c>
      <c r="Z1509" s="9" t="n">
        <f aca="false">MOD(INT(E1509/3600),24)</f>
        <v>9</v>
      </c>
      <c r="AA1509" s="6" t="s">
        <v>3263</v>
      </c>
    </row>
    <row r="1510" customFormat="false" ht="15" hidden="false" customHeight="false" outlineLevel="0" collapsed="false">
      <c r="A1510" s="6" t="s">
        <v>3264</v>
      </c>
      <c r="B1510" s="6" t="s">
        <v>44</v>
      </c>
      <c r="C1510" s="6" t="s">
        <v>249</v>
      </c>
      <c r="D1510" s="6" t="s">
        <v>170</v>
      </c>
      <c r="E1510" s="6" t="n">
        <v>1786355619</v>
      </c>
      <c r="F1510" s="6" t="n">
        <v>1786355886</v>
      </c>
      <c r="G1510" s="6" t="n">
        <v>1786355672</v>
      </c>
      <c r="H1510" s="6" t="n">
        <v>1786356732</v>
      </c>
      <c r="J1510" s="6" t="n">
        <v>0</v>
      </c>
      <c r="K1510" s="6" t="n">
        <v>0</v>
      </c>
      <c r="L1510" s="9" t="n">
        <f aca="false">IF(AND(E1510&gt;=Scenario!$B$11,E1510&lt;Scenario!$B$12),1,0)</f>
        <v>1</v>
      </c>
      <c r="M1510" s="9" t="n">
        <f aca="false">IF(AND(L1510=1,ISNUMBER(F1510)),MAX(0,F1510-E1510)/60,"")</f>
        <v>4.45</v>
      </c>
      <c r="N1510" s="9" t="n">
        <f aca="false">IF(AND(L1510=1,ISNUMBER(G1510)),MAX(0,G1510-E1510)/60,"")</f>
        <v>0.883333333333333</v>
      </c>
      <c r="O1510" s="9" t="n">
        <f aca="false">IF(ISNUMBER(H1510),IF(AND(H1510&gt;=Scenario!$B$11,H1510&lt;Scenario!$B$12),1,0),0)</f>
        <v>1</v>
      </c>
      <c r="P1510" s="9" t="n">
        <f aca="false">IF(O1510=1,MAX(0,H1510-E1510)/60,"")</f>
        <v>18.55</v>
      </c>
      <c r="Q1510" s="9" t="n">
        <f aca="false">INDEX(Scenario!$B$18:$B$20,MATCH(B1510,Scenario!$A$18:$A$20,0))</f>
        <v>240</v>
      </c>
      <c r="R1510" s="9" t="n">
        <f aca="false">INDEX(Scenario!$C$18:$C$20,MATCH(B1510,Scenario!$A$18:$A$20,0))</f>
        <v>4320</v>
      </c>
      <c r="S1510" s="9" t="n">
        <f aca="false">IF(ISNUMBER(M1510),IF(M1510&lt;=Q1510,1,0),"")</f>
        <v>1</v>
      </c>
      <c r="T1510" s="9" t="n">
        <f aca="false">IF(ISNUMBER(P1510),IF(P1510&lt;=R1510,1,0),"")</f>
        <v>1</v>
      </c>
      <c r="U1510" s="9" t="n">
        <f aca="false">IF(E1510&gt;Scenario!$B$14,0,IF(OR(AND(ISNUMBER(H1510),H1510&lt;=Scenario!$B$14),AND(ISNUMBER(I1510),I1510&lt;=Scenario!$B$14)),0,1))</f>
        <v>0</v>
      </c>
      <c r="V1510" s="9" t="n">
        <f aca="false">IF(AND(U1510=1,(Scenario!$B$14-E1510)/60&gt;R1510),1,0)</f>
        <v>0</v>
      </c>
      <c r="W1510" s="9" t="n">
        <f aca="false">IF(OR(C1510=Scenario!$B$22,C1510=Scenario!$C$22),1,0)</f>
        <v>0</v>
      </c>
      <c r="X1510" s="9" t="n">
        <f aca="false">IF(ISNUMBER(I1510),1,0)</f>
        <v>0</v>
      </c>
      <c r="Y1510" s="9" t="n">
        <f aca="false">MOD(INT(E1510/86400)+3,7)</f>
        <v>0</v>
      </c>
      <c r="Z1510" s="9" t="n">
        <f aca="false">MOD(INT(E1510/3600),24)</f>
        <v>9</v>
      </c>
      <c r="AA1510" s="6" t="s">
        <v>3265</v>
      </c>
    </row>
    <row r="1511" customFormat="false" ht="15" hidden="false" customHeight="false" outlineLevel="0" collapsed="false">
      <c r="A1511" s="6" t="s">
        <v>3266</v>
      </c>
      <c r="B1511" s="6" t="s">
        <v>44</v>
      </c>
      <c r="C1511" s="6" t="s">
        <v>47</v>
      </c>
      <c r="D1511" s="6" t="s">
        <v>170</v>
      </c>
      <c r="E1511" s="6" t="n">
        <v>1786355939</v>
      </c>
      <c r="F1511" s="6" t="n">
        <v>1786356162</v>
      </c>
      <c r="G1511" s="6" t="n">
        <v>1786356045</v>
      </c>
      <c r="H1511" s="6" t="n">
        <v>1786356892</v>
      </c>
      <c r="J1511" s="6" t="n">
        <v>0</v>
      </c>
      <c r="K1511" s="6" t="n">
        <v>0</v>
      </c>
      <c r="L1511" s="9" t="n">
        <f aca="false">IF(AND(E1511&gt;=Scenario!$B$11,E1511&lt;Scenario!$B$12),1,0)</f>
        <v>1</v>
      </c>
      <c r="M1511" s="9" t="n">
        <f aca="false">IF(AND(L1511=1,ISNUMBER(F1511)),MAX(0,F1511-E1511)/60,"")</f>
        <v>3.71666666666667</v>
      </c>
      <c r="N1511" s="9" t="n">
        <f aca="false">IF(AND(L1511=1,ISNUMBER(G1511)),MAX(0,G1511-E1511)/60,"")</f>
        <v>1.76666666666667</v>
      </c>
      <c r="O1511" s="9" t="n">
        <f aca="false">IF(ISNUMBER(H1511),IF(AND(H1511&gt;=Scenario!$B$11,H1511&lt;Scenario!$B$12),1,0),0)</f>
        <v>1</v>
      </c>
      <c r="P1511" s="9" t="n">
        <f aca="false">IF(O1511=1,MAX(0,H1511-E1511)/60,"")</f>
        <v>15.8833333333333</v>
      </c>
      <c r="Q1511" s="9" t="n">
        <f aca="false">INDEX(Scenario!$B$18:$B$20,MATCH(B1511,Scenario!$A$18:$A$20,0))</f>
        <v>240</v>
      </c>
      <c r="R1511" s="9" t="n">
        <f aca="false">INDEX(Scenario!$C$18:$C$20,MATCH(B1511,Scenario!$A$18:$A$20,0))</f>
        <v>4320</v>
      </c>
      <c r="S1511" s="9" t="n">
        <f aca="false">IF(ISNUMBER(M1511),IF(M1511&lt;=Q1511,1,0),"")</f>
        <v>1</v>
      </c>
      <c r="T1511" s="9" t="n">
        <f aca="false">IF(ISNUMBER(P1511),IF(P1511&lt;=R1511,1,0),"")</f>
        <v>1</v>
      </c>
      <c r="U1511" s="9" t="n">
        <f aca="false">IF(E1511&gt;Scenario!$B$14,0,IF(OR(AND(ISNUMBER(H1511),H1511&lt;=Scenario!$B$14),AND(ISNUMBER(I1511),I1511&lt;=Scenario!$B$14)),0,1))</f>
        <v>0</v>
      </c>
      <c r="V1511" s="9" t="n">
        <f aca="false">IF(AND(U1511=1,(Scenario!$B$14-E1511)/60&gt;R1511),1,0)</f>
        <v>0</v>
      </c>
      <c r="W1511" s="9" t="n">
        <f aca="false">IF(OR(C1511=Scenario!$B$22,C1511=Scenario!$C$22),1,0)</f>
        <v>1</v>
      </c>
      <c r="X1511" s="9" t="n">
        <f aca="false">IF(ISNUMBER(I1511),1,0)</f>
        <v>0</v>
      </c>
      <c r="Y1511" s="9" t="n">
        <f aca="false">MOD(INT(E1511/86400)+3,7)</f>
        <v>0</v>
      </c>
      <c r="Z1511" s="9" t="n">
        <f aca="false">MOD(INT(E1511/3600),24)</f>
        <v>9</v>
      </c>
      <c r="AA1511" s="6" t="s">
        <v>3267</v>
      </c>
    </row>
    <row r="1512" customFormat="false" ht="15" hidden="false" customHeight="false" outlineLevel="0" collapsed="false">
      <c r="A1512" s="6" t="s">
        <v>3268</v>
      </c>
      <c r="B1512" s="6" t="s">
        <v>43</v>
      </c>
      <c r="C1512" s="6" t="s">
        <v>249</v>
      </c>
      <c r="D1512" s="6" t="s">
        <v>171</v>
      </c>
      <c r="E1512" s="6" t="n">
        <v>1786356039</v>
      </c>
      <c r="F1512" s="6" t="n">
        <v>1786356860</v>
      </c>
      <c r="G1512" s="6" t="n">
        <v>1786356682</v>
      </c>
      <c r="H1512" s="6" t="n">
        <v>1786361059</v>
      </c>
      <c r="J1512" s="6" t="n">
        <v>0</v>
      </c>
      <c r="K1512" s="6" t="n">
        <v>0</v>
      </c>
      <c r="L1512" s="9" t="n">
        <f aca="false">IF(AND(E1512&gt;=Scenario!$B$11,E1512&lt;Scenario!$B$12),1,0)</f>
        <v>1</v>
      </c>
      <c r="M1512" s="9" t="n">
        <f aca="false">IF(AND(L1512=1,ISNUMBER(F1512)),MAX(0,F1512-E1512)/60,"")</f>
        <v>13.6833333333333</v>
      </c>
      <c r="N1512" s="9" t="n">
        <f aca="false">IF(AND(L1512=1,ISNUMBER(G1512)),MAX(0,G1512-E1512)/60,"")</f>
        <v>10.7166666666667</v>
      </c>
      <c r="O1512" s="9" t="n">
        <f aca="false">IF(ISNUMBER(H1512),IF(AND(H1512&gt;=Scenario!$B$11,H1512&lt;Scenario!$B$12),1,0),0)</f>
        <v>1</v>
      </c>
      <c r="P1512" s="9" t="n">
        <f aca="false">IF(O1512=1,MAX(0,H1512-E1512)/60,"")</f>
        <v>83.6666666666667</v>
      </c>
      <c r="Q1512" s="9" t="n">
        <f aca="false">INDEX(Scenario!$B$18:$B$20,MATCH(B1512,Scenario!$A$18:$A$20,0))</f>
        <v>60</v>
      </c>
      <c r="R1512" s="9" t="n">
        <f aca="false">INDEX(Scenario!$C$18:$C$20,MATCH(B1512,Scenario!$A$18:$A$20,0))</f>
        <v>1440</v>
      </c>
      <c r="S1512" s="9" t="n">
        <f aca="false">IF(ISNUMBER(M1512),IF(M1512&lt;=Q1512,1,0),"")</f>
        <v>1</v>
      </c>
      <c r="T1512" s="9" t="n">
        <f aca="false">IF(ISNUMBER(P1512),IF(P1512&lt;=R1512,1,0),"")</f>
        <v>1</v>
      </c>
      <c r="U1512" s="9" t="n">
        <f aca="false">IF(E1512&gt;Scenario!$B$14,0,IF(OR(AND(ISNUMBER(H1512),H1512&lt;=Scenario!$B$14),AND(ISNUMBER(I1512),I1512&lt;=Scenario!$B$14)),0,1))</f>
        <v>0</v>
      </c>
      <c r="V1512" s="9" t="n">
        <f aca="false">IF(AND(U1512=1,(Scenario!$B$14-E1512)/60&gt;R1512),1,0)</f>
        <v>0</v>
      </c>
      <c r="W1512" s="9" t="n">
        <f aca="false">IF(OR(C1512=Scenario!$B$22,C1512=Scenario!$C$22),1,0)</f>
        <v>0</v>
      </c>
      <c r="X1512" s="9" t="n">
        <f aca="false">IF(ISNUMBER(I1512),1,0)</f>
        <v>0</v>
      </c>
      <c r="Y1512" s="9" t="n">
        <f aca="false">MOD(INT(E1512/86400)+3,7)</f>
        <v>0</v>
      </c>
      <c r="Z1512" s="9" t="n">
        <f aca="false">MOD(INT(E1512/3600),24)</f>
        <v>10</v>
      </c>
      <c r="AA1512" s="6" t="s">
        <v>3269</v>
      </c>
    </row>
    <row r="1513" customFormat="false" ht="15" hidden="false" customHeight="false" outlineLevel="0" collapsed="false">
      <c r="A1513" s="6" t="s">
        <v>3270</v>
      </c>
      <c r="B1513" s="6" t="s">
        <v>42</v>
      </c>
      <c r="C1513" s="6" t="s">
        <v>47</v>
      </c>
      <c r="D1513" s="6" t="s">
        <v>171</v>
      </c>
      <c r="E1513" s="6" t="n">
        <v>1786356076</v>
      </c>
      <c r="F1513" s="6" t="n">
        <v>1786356781</v>
      </c>
      <c r="G1513" s="6" t="n">
        <v>1786356558</v>
      </c>
      <c r="H1513" s="6" t="n">
        <v>1786365157</v>
      </c>
      <c r="J1513" s="6" t="n">
        <v>0</v>
      </c>
      <c r="K1513" s="6" t="n">
        <v>0</v>
      </c>
      <c r="L1513" s="9" t="n">
        <f aca="false">IF(AND(E1513&gt;=Scenario!$B$11,E1513&lt;Scenario!$B$12),1,0)</f>
        <v>1</v>
      </c>
      <c r="M1513" s="9" t="n">
        <f aca="false">IF(AND(L1513=1,ISNUMBER(F1513)),MAX(0,F1513-E1513)/60,"")</f>
        <v>11.75</v>
      </c>
      <c r="N1513" s="9" t="n">
        <f aca="false">IF(AND(L1513=1,ISNUMBER(G1513)),MAX(0,G1513-E1513)/60,"")</f>
        <v>8.03333333333333</v>
      </c>
      <c r="O1513" s="9" t="n">
        <f aca="false">IF(ISNUMBER(H1513),IF(AND(H1513&gt;=Scenario!$B$11,H1513&lt;Scenario!$B$12),1,0),0)</f>
        <v>1</v>
      </c>
      <c r="P1513" s="9" t="n">
        <f aca="false">IF(O1513=1,MAX(0,H1513-E1513)/60,"")</f>
        <v>151.35</v>
      </c>
      <c r="Q1513" s="9" t="n">
        <f aca="false">INDEX(Scenario!$B$18:$B$20,MATCH(B1513,Scenario!$A$18:$A$20,0))</f>
        <v>15</v>
      </c>
      <c r="R1513" s="9" t="n">
        <f aca="false">INDEX(Scenario!$C$18:$C$20,MATCH(B1513,Scenario!$A$18:$A$20,0))</f>
        <v>240</v>
      </c>
      <c r="S1513" s="9" t="n">
        <f aca="false">IF(ISNUMBER(M1513),IF(M1513&lt;=Q1513,1,0),"")</f>
        <v>1</v>
      </c>
      <c r="T1513" s="9" t="n">
        <f aca="false">IF(ISNUMBER(P1513),IF(P1513&lt;=R1513,1,0),"")</f>
        <v>1</v>
      </c>
      <c r="U1513" s="9" t="n">
        <f aca="false">IF(E1513&gt;Scenario!$B$14,0,IF(OR(AND(ISNUMBER(H1513),H1513&lt;=Scenario!$B$14),AND(ISNUMBER(I1513),I1513&lt;=Scenario!$B$14)),0,1))</f>
        <v>0</v>
      </c>
      <c r="V1513" s="9" t="n">
        <f aca="false">IF(AND(U1513=1,(Scenario!$B$14-E1513)/60&gt;R1513),1,0)</f>
        <v>0</v>
      </c>
      <c r="W1513" s="9" t="n">
        <f aca="false">IF(OR(C1513=Scenario!$B$22,C1513=Scenario!$C$22),1,0)</f>
        <v>1</v>
      </c>
      <c r="X1513" s="9" t="n">
        <f aca="false">IF(ISNUMBER(I1513),1,0)</f>
        <v>0</v>
      </c>
      <c r="Y1513" s="9" t="n">
        <f aca="false">MOD(INT(E1513/86400)+3,7)</f>
        <v>0</v>
      </c>
      <c r="Z1513" s="9" t="n">
        <f aca="false">MOD(INT(E1513/3600),24)</f>
        <v>10</v>
      </c>
      <c r="AA1513" s="6" t="s">
        <v>3271</v>
      </c>
    </row>
    <row r="1514" customFormat="false" ht="15" hidden="false" customHeight="false" outlineLevel="0" collapsed="false">
      <c r="A1514" s="6" t="s">
        <v>3272</v>
      </c>
      <c r="B1514" s="6" t="s">
        <v>44</v>
      </c>
      <c r="C1514" s="6" t="s">
        <v>288</v>
      </c>
      <c r="D1514" s="6" t="s">
        <v>170</v>
      </c>
      <c r="E1514" s="6" t="n">
        <v>1786356421</v>
      </c>
      <c r="F1514" s="6" t="n">
        <v>1786356912</v>
      </c>
      <c r="G1514" s="6" t="n">
        <v>1786356779</v>
      </c>
      <c r="H1514" s="6" t="n">
        <v>1786358266</v>
      </c>
      <c r="J1514" s="6" t="n">
        <v>0</v>
      </c>
      <c r="K1514" s="6" t="n">
        <v>0</v>
      </c>
      <c r="L1514" s="9" t="n">
        <f aca="false">IF(AND(E1514&gt;=Scenario!$B$11,E1514&lt;Scenario!$B$12),1,0)</f>
        <v>1</v>
      </c>
      <c r="M1514" s="9" t="n">
        <f aca="false">IF(AND(L1514=1,ISNUMBER(F1514)),MAX(0,F1514-E1514)/60,"")</f>
        <v>8.18333333333333</v>
      </c>
      <c r="N1514" s="9" t="n">
        <f aca="false">IF(AND(L1514=1,ISNUMBER(G1514)),MAX(0,G1514-E1514)/60,"")</f>
        <v>5.96666666666667</v>
      </c>
      <c r="O1514" s="9" t="n">
        <f aca="false">IF(ISNUMBER(H1514),IF(AND(H1514&gt;=Scenario!$B$11,H1514&lt;Scenario!$B$12),1,0),0)</f>
        <v>1</v>
      </c>
      <c r="P1514" s="9" t="n">
        <f aca="false">IF(O1514=1,MAX(0,H1514-E1514)/60,"")</f>
        <v>30.75</v>
      </c>
      <c r="Q1514" s="9" t="n">
        <f aca="false">INDEX(Scenario!$B$18:$B$20,MATCH(B1514,Scenario!$A$18:$A$20,0))</f>
        <v>240</v>
      </c>
      <c r="R1514" s="9" t="n">
        <f aca="false">INDEX(Scenario!$C$18:$C$20,MATCH(B1514,Scenario!$A$18:$A$20,0))</f>
        <v>4320</v>
      </c>
      <c r="S1514" s="9" t="n">
        <f aca="false">IF(ISNUMBER(M1514),IF(M1514&lt;=Q1514,1,0),"")</f>
        <v>1</v>
      </c>
      <c r="T1514" s="9" t="n">
        <f aca="false">IF(ISNUMBER(P1514),IF(P1514&lt;=R1514,1,0),"")</f>
        <v>1</v>
      </c>
      <c r="U1514" s="9" t="n">
        <f aca="false">IF(E1514&gt;Scenario!$B$14,0,IF(OR(AND(ISNUMBER(H1514),H1514&lt;=Scenario!$B$14),AND(ISNUMBER(I1514),I1514&lt;=Scenario!$B$14)),0,1))</f>
        <v>0</v>
      </c>
      <c r="V1514" s="9" t="n">
        <f aca="false">IF(AND(U1514=1,(Scenario!$B$14-E1514)/60&gt;R1514),1,0)</f>
        <v>0</v>
      </c>
      <c r="W1514" s="9" t="n">
        <f aca="false">IF(OR(C1514=Scenario!$B$22,C1514=Scenario!$C$22),1,0)</f>
        <v>0</v>
      </c>
      <c r="X1514" s="9" t="n">
        <f aca="false">IF(ISNUMBER(I1514),1,0)</f>
        <v>0</v>
      </c>
      <c r="Y1514" s="9" t="n">
        <f aca="false">MOD(INT(E1514/86400)+3,7)</f>
        <v>0</v>
      </c>
      <c r="Z1514" s="9" t="n">
        <f aca="false">MOD(INT(E1514/3600),24)</f>
        <v>10</v>
      </c>
      <c r="AA1514" s="6" t="s">
        <v>3273</v>
      </c>
    </row>
    <row r="1515" customFormat="false" ht="15" hidden="false" customHeight="false" outlineLevel="0" collapsed="false">
      <c r="A1515" s="6" t="s">
        <v>3274</v>
      </c>
      <c r="B1515" s="6" t="s">
        <v>44</v>
      </c>
      <c r="C1515" s="6" t="s">
        <v>249</v>
      </c>
      <c r="D1515" s="6" t="s">
        <v>170</v>
      </c>
      <c r="E1515" s="6" t="n">
        <v>1786357600</v>
      </c>
      <c r="F1515" s="6" t="n">
        <v>1786357813</v>
      </c>
      <c r="G1515" s="6" t="n">
        <v>1786357626</v>
      </c>
      <c r="H1515" s="6" t="n">
        <v>1786358813</v>
      </c>
      <c r="J1515" s="6" t="n">
        <v>0</v>
      </c>
      <c r="K1515" s="6" t="n">
        <v>0</v>
      </c>
      <c r="L1515" s="9" t="n">
        <f aca="false">IF(AND(E1515&gt;=Scenario!$B$11,E1515&lt;Scenario!$B$12),1,0)</f>
        <v>1</v>
      </c>
      <c r="M1515" s="9" t="n">
        <f aca="false">IF(AND(L1515=1,ISNUMBER(F1515)),MAX(0,F1515-E1515)/60,"")</f>
        <v>3.55</v>
      </c>
      <c r="N1515" s="9" t="n">
        <f aca="false">IF(AND(L1515=1,ISNUMBER(G1515)),MAX(0,G1515-E1515)/60,"")</f>
        <v>0.433333333333333</v>
      </c>
      <c r="O1515" s="9" t="n">
        <f aca="false">IF(ISNUMBER(H1515),IF(AND(H1515&gt;=Scenario!$B$11,H1515&lt;Scenario!$B$12),1,0),0)</f>
        <v>1</v>
      </c>
      <c r="P1515" s="9" t="n">
        <f aca="false">IF(O1515=1,MAX(0,H1515-E1515)/60,"")</f>
        <v>20.2166666666667</v>
      </c>
      <c r="Q1515" s="9" t="n">
        <f aca="false">INDEX(Scenario!$B$18:$B$20,MATCH(B1515,Scenario!$A$18:$A$20,0))</f>
        <v>240</v>
      </c>
      <c r="R1515" s="9" t="n">
        <f aca="false">INDEX(Scenario!$C$18:$C$20,MATCH(B1515,Scenario!$A$18:$A$20,0))</f>
        <v>4320</v>
      </c>
      <c r="S1515" s="9" t="n">
        <f aca="false">IF(ISNUMBER(M1515),IF(M1515&lt;=Q1515,1,0),"")</f>
        <v>1</v>
      </c>
      <c r="T1515" s="9" t="n">
        <f aca="false">IF(ISNUMBER(P1515),IF(P1515&lt;=R1515,1,0),"")</f>
        <v>1</v>
      </c>
      <c r="U1515" s="9" t="n">
        <f aca="false">IF(E1515&gt;Scenario!$B$14,0,IF(OR(AND(ISNUMBER(H1515),H1515&lt;=Scenario!$B$14),AND(ISNUMBER(I1515),I1515&lt;=Scenario!$B$14)),0,1))</f>
        <v>0</v>
      </c>
      <c r="V1515" s="9" t="n">
        <f aca="false">IF(AND(U1515=1,(Scenario!$B$14-E1515)/60&gt;R1515),1,0)</f>
        <v>0</v>
      </c>
      <c r="W1515" s="9" t="n">
        <f aca="false">IF(OR(C1515=Scenario!$B$22,C1515=Scenario!$C$22),1,0)</f>
        <v>0</v>
      </c>
      <c r="X1515" s="9" t="n">
        <f aca="false">IF(ISNUMBER(I1515),1,0)</f>
        <v>0</v>
      </c>
      <c r="Y1515" s="9" t="n">
        <f aca="false">MOD(INT(E1515/86400)+3,7)</f>
        <v>0</v>
      </c>
      <c r="Z1515" s="9" t="n">
        <f aca="false">MOD(INT(E1515/3600),24)</f>
        <v>10</v>
      </c>
      <c r="AA1515" s="6" t="s">
        <v>3275</v>
      </c>
    </row>
    <row r="1516" customFormat="false" ht="15" hidden="false" customHeight="false" outlineLevel="0" collapsed="false">
      <c r="A1516" s="6" t="s">
        <v>3276</v>
      </c>
      <c r="B1516" s="6" t="s">
        <v>44</v>
      </c>
      <c r="C1516" s="6" t="s">
        <v>46</v>
      </c>
      <c r="D1516" s="6" t="s">
        <v>170</v>
      </c>
      <c r="E1516" s="6" t="n">
        <v>1786357656</v>
      </c>
      <c r="F1516" s="6" t="n">
        <v>1786357888</v>
      </c>
      <c r="G1516" s="6" t="n">
        <v>1786357703</v>
      </c>
      <c r="H1516" s="6" t="n">
        <v>1786358463</v>
      </c>
      <c r="J1516" s="6" t="n">
        <v>0</v>
      </c>
      <c r="K1516" s="6" t="n">
        <v>0</v>
      </c>
      <c r="L1516" s="9" t="n">
        <f aca="false">IF(AND(E1516&gt;=Scenario!$B$11,E1516&lt;Scenario!$B$12),1,0)</f>
        <v>1</v>
      </c>
      <c r="M1516" s="9" t="n">
        <f aca="false">IF(AND(L1516=1,ISNUMBER(F1516)),MAX(0,F1516-E1516)/60,"")</f>
        <v>3.86666666666667</v>
      </c>
      <c r="N1516" s="9" t="n">
        <f aca="false">IF(AND(L1516=1,ISNUMBER(G1516)),MAX(0,G1516-E1516)/60,"")</f>
        <v>0.783333333333333</v>
      </c>
      <c r="O1516" s="9" t="n">
        <f aca="false">IF(ISNUMBER(H1516),IF(AND(H1516&gt;=Scenario!$B$11,H1516&lt;Scenario!$B$12),1,0),0)</f>
        <v>1</v>
      </c>
      <c r="P1516" s="9" t="n">
        <f aca="false">IF(O1516=1,MAX(0,H1516-E1516)/60,"")</f>
        <v>13.45</v>
      </c>
      <c r="Q1516" s="9" t="n">
        <f aca="false">INDEX(Scenario!$B$18:$B$20,MATCH(B1516,Scenario!$A$18:$A$20,0))</f>
        <v>240</v>
      </c>
      <c r="R1516" s="9" t="n">
        <f aca="false">INDEX(Scenario!$C$18:$C$20,MATCH(B1516,Scenario!$A$18:$A$20,0))</f>
        <v>4320</v>
      </c>
      <c r="S1516" s="9" t="n">
        <f aca="false">IF(ISNUMBER(M1516),IF(M1516&lt;=Q1516,1,0),"")</f>
        <v>1</v>
      </c>
      <c r="T1516" s="9" t="n">
        <f aca="false">IF(ISNUMBER(P1516),IF(P1516&lt;=R1516,1,0),"")</f>
        <v>1</v>
      </c>
      <c r="U1516" s="9" t="n">
        <f aca="false">IF(E1516&gt;Scenario!$B$14,0,IF(OR(AND(ISNUMBER(H1516),H1516&lt;=Scenario!$B$14),AND(ISNUMBER(I1516),I1516&lt;=Scenario!$B$14)),0,1))</f>
        <v>0</v>
      </c>
      <c r="V1516" s="9" t="n">
        <f aca="false">IF(AND(U1516=1,(Scenario!$B$14-E1516)/60&gt;R1516),1,0)</f>
        <v>0</v>
      </c>
      <c r="W1516" s="9" t="n">
        <f aca="false">IF(OR(C1516=Scenario!$B$22,C1516=Scenario!$C$22),1,0)</f>
        <v>1</v>
      </c>
      <c r="X1516" s="9" t="n">
        <f aca="false">IF(ISNUMBER(I1516),1,0)</f>
        <v>0</v>
      </c>
      <c r="Y1516" s="9" t="n">
        <f aca="false">MOD(INT(E1516/86400)+3,7)</f>
        <v>0</v>
      </c>
      <c r="Z1516" s="9" t="n">
        <f aca="false">MOD(INT(E1516/3600),24)</f>
        <v>10</v>
      </c>
      <c r="AA1516" s="6" t="s">
        <v>3277</v>
      </c>
    </row>
    <row r="1517" customFormat="false" ht="15" hidden="false" customHeight="false" outlineLevel="0" collapsed="false">
      <c r="A1517" s="6" t="s">
        <v>3278</v>
      </c>
      <c r="B1517" s="6" t="s">
        <v>44</v>
      </c>
      <c r="C1517" s="6" t="s">
        <v>249</v>
      </c>
      <c r="D1517" s="6" t="s">
        <v>171</v>
      </c>
      <c r="E1517" s="6" t="n">
        <v>1786357894</v>
      </c>
      <c r="F1517" s="6" t="n">
        <v>1786358535</v>
      </c>
      <c r="G1517" s="6" t="n">
        <v>1786358299</v>
      </c>
      <c r="H1517" s="6" t="n">
        <v>1786368713</v>
      </c>
      <c r="J1517" s="6" t="n">
        <v>0</v>
      </c>
      <c r="K1517" s="6" t="n">
        <v>0</v>
      </c>
      <c r="L1517" s="9" t="n">
        <f aca="false">IF(AND(E1517&gt;=Scenario!$B$11,E1517&lt;Scenario!$B$12),1,0)</f>
        <v>1</v>
      </c>
      <c r="M1517" s="9" t="n">
        <f aca="false">IF(AND(L1517=1,ISNUMBER(F1517)),MAX(0,F1517-E1517)/60,"")</f>
        <v>10.6833333333333</v>
      </c>
      <c r="N1517" s="9" t="n">
        <f aca="false">IF(AND(L1517=1,ISNUMBER(G1517)),MAX(0,G1517-E1517)/60,"")</f>
        <v>6.75</v>
      </c>
      <c r="O1517" s="9" t="n">
        <f aca="false">IF(ISNUMBER(H1517),IF(AND(H1517&gt;=Scenario!$B$11,H1517&lt;Scenario!$B$12),1,0),0)</f>
        <v>1</v>
      </c>
      <c r="P1517" s="9" t="n">
        <f aca="false">IF(O1517=1,MAX(0,H1517-E1517)/60,"")</f>
        <v>180.316666666667</v>
      </c>
      <c r="Q1517" s="9" t="n">
        <f aca="false">INDEX(Scenario!$B$18:$B$20,MATCH(B1517,Scenario!$A$18:$A$20,0))</f>
        <v>240</v>
      </c>
      <c r="R1517" s="9" t="n">
        <f aca="false">INDEX(Scenario!$C$18:$C$20,MATCH(B1517,Scenario!$A$18:$A$20,0))</f>
        <v>4320</v>
      </c>
      <c r="S1517" s="9" t="n">
        <f aca="false">IF(ISNUMBER(M1517),IF(M1517&lt;=Q1517,1,0),"")</f>
        <v>1</v>
      </c>
      <c r="T1517" s="9" t="n">
        <f aca="false">IF(ISNUMBER(P1517),IF(P1517&lt;=R1517,1,0),"")</f>
        <v>1</v>
      </c>
      <c r="U1517" s="9" t="n">
        <f aca="false">IF(E1517&gt;Scenario!$B$14,0,IF(OR(AND(ISNUMBER(H1517),H1517&lt;=Scenario!$B$14),AND(ISNUMBER(I1517),I1517&lt;=Scenario!$B$14)),0,1))</f>
        <v>0</v>
      </c>
      <c r="V1517" s="9" t="n">
        <f aca="false">IF(AND(U1517=1,(Scenario!$B$14-E1517)/60&gt;R1517),1,0)</f>
        <v>0</v>
      </c>
      <c r="W1517" s="9" t="n">
        <f aca="false">IF(OR(C1517=Scenario!$B$22,C1517=Scenario!$C$22),1,0)</f>
        <v>0</v>
      </c>
      <c r="X1517" s="9" t="n">
        <f aca="false">IF(ISNUMBER(I1517),1,0)</f>
        <v>0</v>
      </c>
      <c r="Y1517" s="9" t="n">
        <f aca="false">MOD(INT(E1517/86400)+3,7)</f>
        <v>0</v>
      </c>
      <c r="Z1517" s="9" t="n">
        <f aca="false">MOD(INT(E1517/3600),24)</f>
        <v>10</v>
      </c>
      <c r="AA1517" s="6" t="s">
        <v>3279</v>
      </c>
    </row>
    <row r="1518" customFormat="false" ht="15" hidden="false" customHeight="false" outlineLevel="0" collapsed="false">
      <c r="A1518" s="6" t="s">
        <v>3280</v>
      </c>
      <c r="B1518" s="6" t="s">
        <v>44</v>
      </c>
      <c r="C1518" s="6" t="s">
        <v>46</v>
      </c>
      <c r="D1518" s="6" t="s">
        <v>171</v>
      </c>
      <c r="E1518" s="6" t="n">
        <v>1786358382</v>
      </c>
      <c r="F1518" s="6" t="n">
        <v>1786358710</v>
      </c>
      <c r="G1518" s="6" t="n">
        <v>1786358500</v>
      </c>
      <c r="H1518" s="6" t="n">
        <v>1786431571</v>
      </c>
      <c r="J1518" s="6" t="n">
        <v>1</v>
      </c>
      <c r="K1518" s="6" t="n">
        <v>0</v>
      </c>
      <c r="L1518" s="9" t="n">
        <f aca="false">IF(AND(E1518&gt;=Scenario!$B$11,E1518&lt;Scenario!$B$12),1,0)</f>
        <v>1</v>
      </c>
      <c r="M1518" s="9" t="n">
        <f aca="false">IF(AND(L1518=1,ISNUMBER(F1518)),MAX(0,F1518-E1518)/60,"")</f>
        <v>5.46666666666667</v>
      </c>
      <c r="N1518" s="9" t="n">
        <f aca="false">IF(AND(L1518=1,ISNUMBER(G1518)),MAX(0,G1518-E1518)/60,"")</f>
        <v>1.96666666666667</v>
      </c>
      <c r="O1518" s="9" t="n">
        <f aca="false">IF(ISNUMBER(H1518),IF(AND(H1518&gt;=Scenario!$B$11,H1518&lt;Scenario!$B$12),1,0),0)</f>
        <v>1</v>
      </c>
      <c r="P1518" s="9" t="n">
        <f aca="false">IF(O1518=1,MAX(0,H1518-E1518)/60,"")</f>
        <v>1219.81666666667</v>
      </c>
      <c r="Q1518" s="9" t="n">
        <f aca="false">INDEX(Scenario!$B$18:$B$20,MATCH(B1518,Scenario!$A$18:$A$20,0))</f>
        <v>240</v>
      </c>
      <c r="R1518" s="9" t="n">
        <f aca="false">INDEX(Scenario!$C$18:$C$20,MATCH(B1518,Scenario!$A$18:$A$20,0))</f>
        <v>4320</v>
      </c>
      <c r="S1518" s="9" t="n">
        <f aca="false">IF(ISNUMBER(M1518),IF(M1518&lt;=Q1518,1,0),"")</f>
        <v>1</v>
      </c>
      <c r="T1518" s="9" t="n">
        <f aca="false">IF(ISNUMBER(P1518),IF(P1518&lt;=R1518,1,0),"")</f>
        <v>1</v>
      </c>
      <c r="U1518" s="9" t="n">
        <f aca="false">IF(E1518&gt;Scenario!$B$14,0,IF(OR(AND(ISNUMBER(H1518),H1518&lt;=Scenario!$B$14),AND(ISNUMBER(I1518),I1518&lt;=Scenario!$B$14)),0,1))</f>
        <v>0</v>
      </c>
      <c r="V1518" s="9" t="n">
        <f aca="false">IF(AND(U1518=1,(Scenario!$B$14-E1518)/60&gt;R1518),1,0)</f>
        <v>0</v>
      </c>
      <c r="W1518" s="9" t="n">
        <f aca="false">IF(OR(C1518=Scenario!$B$22,C1518=Scenario!$C$22),1,0)</f>
        <v>1</v>
      </c>
      <c r="X1518" s="9" t="n">
        <f aca="false">IF(ISNUMBER(I1518),1,0)</f>
        <v>0</v>
      </c>
      <c r="Y1518" s="9" t="n">
        <f aca="false">MOD(INT(E1518/86400)+3,7)</f>
        <v>0</v>
      </c>
      <c r="Z1518" s="9" t="n">
        <f aca="false">MOD(INT(E1518/3600),24)</f>
        <v>10</v>
      </c>
      <c r="AA1518" s="6" t="s">
        <v>3281</v>
      </c>
    </row>
    <row r="1519" customFormat="false" ht="15" hidden="false" customHeight="false" outlineLevel="0" collapsed="false">
      <c r="A1519" s="6" t="s">
        <v>3282</v>
      </c>
      <c r="B1519" s="6" t="s">
        <v>44</v>
      </c>
      <c r="C1519" s="6" t="s">
        <v>249</v>
      </c>
      <c r="D1519" s="6" t="s">
        <v>170</v>
      </c>
      <c r="E1519" s="6" t="n">
        <v>1786358612</v>
      </c>
      <c r="F1519" s="6" t="n">
        <v>1786359067</v>
      </c>
      <c r="G1519" s="6" t="n">
        <v>1786358832</v>
      </c>
      <c r="H1519" s="6" t="n">
        <v>1786360115</v>
      </c>
      <c r="J1519" s="6" t="n">
        <v>0</v>
      </c>
      <c r="K1519" s="6" t="n">
        <v>0</v>
      </c>
      <c r="L1519" s="9" t="n">
        <f aca="false">IF(AND(E1519&gt;=Scenario!$B$11,E1519&lt;Scenario!$B$12),1,0)</f>
        <v>1</v>
      </c>
      <c r="M1519" s="9" t="n">
        <f aca="false">IF(AND(L1519=1,ISNUMBER(F1519)),MAX(0,F1519-E1519)/60,"")</f>
        <v>7.58333333333333</v>
      </c>
      <c r="N1519" s="9" t="n">
        <f aca="false">IF(AND(L1519=1,ISNUMBER(G1519)),MAX(0,G1519-E1519)/60,"")</f>
        <v>3.66666666666667</v>
      </c>
      <c r="O1519" s="9" t="n">
        <f aca="false">IF(ISNUMBER(H1519),IF(AND(H1519&gt;=Scenario!$B$11,H1519&lt;Scenario!$B$12),1,0),0)</f>
        <v>1</v>
      </c>
      <c r="P1519" s="9" t="n">
        <f aca="false">IF(O1519=1,MAX(0,H1519-E1519)/60,"")</f>
        <v>25.05</v>
      </c>
      <c r="Q1519" s="9" t="n">
        <f aca="false">INDEX(Scenario!$B$18:$B$20,MATCH(B1519,Scenario!$A$18:$A$20,0))</f>
        <v>240</v>
      </c>
      <c r="R1519" s="9" t="n">
        <f aca="false">INDEX(Scenario!$C$18:$C$20,MATCH(B1519,Scenario!$A$18:$A$20,0))</f>
        <v>4320</v>
      </c>
      <c r="S1519" s="9" t="n">
        <f aca="false">IF(ISNUMBER(M1519),IF(M1519&lt;=Q1519,1,0),"")</f>
        <v>1</v>
      </c>
      <c r="T1519" s="9" t="n">
        <f aca="false">IF(ISNUMBER(P1519),IF(P1519&lt;=R1519,1,0),"")</f>
        <v>1</v>
      </c>
      <c r="U1519" s="9" t="n">
        <f aca="false">IF(E1519&gt;Scenario!$B$14,0,IF(OR(AND(ISNUMBER(H1519),H1519&lt;=Scenario!$B$14),AND(ISNUMBER(I1519),I1519&lt;=Scenario!$B$14)),0,1))</f>
        <v>0</v>
      </c>
      <c r="V1519" s="9" t="n">
        <f aca="false">IF(AND(U1519=1,(Scenario!$B$14-E1519)/60&gt;R1519),1,0)</f>
        <v>0</v>
      </c>
      <c r="W1519" s="9" t="n">
        <f aca="false">IF(OR(C1519=Scenario!$B$22,C1519=Scenario!$C$22),1,0)</f>
        <v>0</v>
      </c>
      <c r="X1519" s="9" t="n">
        <f aca="false">IF(ISNUMBER(I1519),1,0)</f>
        <v>0</v>
      </c>
      <c r="Y1519" s="9" t="n">
        <f aca="false">MOD(INT(E1519/86400)+3,7)</f>
        <v>0</v>
      </c>
      <c r="Z1519" s="9" t="n">
        <f aca="false">MOD(INT(E1519/3600),24)</f>
        <v>10</v>
      </c>
      <c r="AA1519" s="6" t="s">
        <v>3283</v>
      </c>
    </row>
    <row r="1520" customFormat="false" ht="15" hidden="false" customHeight="false" outlineLevel="0" collapsed="false">
      <c r="A1520" s="6" t="s">
        <v>3284</v>
      </c>
      <c r="B1520" s="6" t="s">
        <v>43</v>
      </c>
      <c r="C1520" s="6" t="s">
        <v>47</v>
      </c>
      <c r="D1520" s="6" t="s">
        <v>170</v>
      </c>
      <c r="E1520" s="6" t="n">
        <v>1786358977</v>
      </c>
      <c r="F1520" s="6" t="n">
        <v>1786360271</v>
      </c>
      <c r="G1520" s="6" t="n">
        <v>1786360168</v>
      </c>
      <c r="H1520" s="6" t="n">
        <v>1786361222</v>
      </c>
      <c r="J1520" s="6" t="n">
        <v>0</v>
      </c>
      <c r="K1520" s="6" t="n">
        <v>0</v>
      </c>
      <c r="L1520" s="9" t="n">
        <f aca="false">IF(AND(E1520&gt;=Scenario!$B$11,E1520&lt;Scenario!$B$12),1,0)</f>
        <v>1</v>
      </c>
      <c r="M1520" s="9" t="n">
        <f aca="false">IF(AND(L1520=1,ISNUMBER(F1520)),MAX(0,F1520-E1520)/60,"")</f>
        <v>21.5666666666667</v>
      </c>
      <c r="N1520" s="9" t="n">
        <f aca="false">IF(AND(L1520=1,ISNUMBER(G1520)),MAX(0,G1520-E1520)/60,"")</f>
        <v>19.85</v>
      </c>
      <c r="O1520" s="9" t="n">
        <f aca="false">IF(ISNUMBER(H1520),IF(AND(H1520&gt;=Scenario!$B$11,H1520&lt;Scenario!$B$12),1,0),0)</f>
        <v>1</v>
      </c>
      <c r="P1520" s="9" t="n">
        <f aca="false">IF(O1520=1,MAX(0,H1520-E1520)/60,"")</f>
        <v>37.4166666666667</v>
      </c>
      <c r="Q1520" s="9" t="n">
        <f aca="false">INDEX(Scenario!$B$18:$B$20,MATCH(B1520,Scenario!$A$18:$A$20,0))</f>
        <v>60</v>
      </c>
      <c r="R1520" s="9" t="n">
        <f aca="false">INDEX(Scenario!$C$18:$C$20,MATCH(B1520,Scenario!$A$18:$A$20,0))</f>
        <v>1440</v>
      </c>
      <c r="S1520" s="9" t="n">
        <f aca="false">IF(ISNUMBER(M1520),IF(M1520&lt;=Q1520,1,0),"")</f>
        <v>1</v>
      </c>
      <c r="T1520" s="9" t="n">
        <f aca="false">IF(ISNUMBER(P1520),IF(P1520&lt;=R1520,1,0),"")</f>
        <v>1</v>
      </c>
      <c r="U1520" s="9" t="n">
        <f aca="false">IF(E1520&gt;Scenario!$B$14,0,IF(OR(AND(ISNUMBER(H1520),H1520&lt;=Scenario!$B$14),AND(ISNUMBER(I1520),I1520&lt;=Scenario!$B$14)),0,1))</f>
        <v>0</v>
      </c>
      <c r="V1520" s="9" t="n">
        <f aca="false">IF(AND(U1520=1,(Scenario!$B$14-E1520)/60&gt;R1520),1,0)</f>
        <v>0</v>
      </c>
      <c r="W1520" s="9" t="n">
        <f aca="false">IF(OR(C1520=Scenario!$B$22,C1520=Scenario!$C$22),1,0)</f>
        <v>1</v>
      </c>
      <c r="X1520" s="9" t="n">
        <f aca="false">IF(ISNUMBER(I1520),1,0)</f>
        <v>0</v>
      </c>
      <c r="Y1520" s="9" t="n">
        <f aca="false">MOD(INT(E1520/86400)+3,7)</f>
        <v>0</v>
      </c>
      <c r="Z1520" s="9" t="n">
        <f aca="false">MOD(INT(E1520/3600),24)</f>
        <v>10</v>
      </c>
      <c r="AA1520" s="6" t="s">
        <v>3285</v>
      </c>
    </row>
    <row r="1521" customFormat="false" ht="15" hidden="false" customHeight="false" outlineLevel="0" collapsed="false">
      <c r="A1521" s="6" t="s">
        <v>3286</v>
      </c>
      <c r="B1521" s="6" t="s">
        <v>44</v>
      </c>
      <c r="C1521" s="6" t="s">
        <v>249</v>
      </c>
      <c r="D1521" s="6" t="s">
        <v>172</v>
      </c>
      <c r="E1521" s="6" t="n">
        <v>1786359511</v>
      </c>
      <c r="F1521" s="6" t="n">
        <v>1786359681</v>
      </c>
      <c r="G1521" s="6" t="n">
        <v>1786359554</v>
      </c>
      <c r="H1521" s="6" t="n">
        <v>1786363561</v>
      </c>
      <c r="J1521" s="6" t="n">
        <v>0</v>
      </c>
      <c r="K1521" s="6" t="n">
        <v>0</v>
      </c>
      <c r="L1521" s="9" t="n">
        <f aca="false">IF(AND(E1521&gt;=Scenario!$B$11,E1521&lt;Scenario!$B$12),1,0)</f>
        <v>1</v>
      </c>
      <c r="M1521" s="9" t="n">
        <f aca="false">IF(AND(L1521=1,ISNUMBER(F1521)),MAX(0,F1521-E1521)/60,"")</f>
        <v>2.83333333333333</v>
      </c>
      <c r="N1521" s="9" t="n">
        <f aca="false">IF(AND(L1521=1,ISNUMBER(G1521)),MAX(0,G1521-E1521)/60,"")</f>
        <v>0.716666666666667</v>
      </c>
      <c r="O1521" s="9" t="n">
        <f aca="false">IF(ISNUMBER(H1521),IF(AND(H1521&gt;=Scenario!$B$11,H1521&lt;Scenario!$B$12),1,0),0)</f>
        <v>1</v>
      </c>
      <c r="P1521" s="9" t="n">
        <f aca="false">IF(O1521=1,MAX(0,H1521-E1521)/60,"")</f>
        <v>67.5</v>
      </c>
      <c r="Q1521" s="9" t="n">
        <f aca="false">INDEX(Scenario!$B$18:$B$20,MATCH(B1521,Scenario!$A$18:$A$20,0))</f>
        <v>240</v>
      </c>
      <c r="R1521" s="9" t="n">
        <f aca="false">INDEX(Scenario!$C$18:$C$20,MATCH(B1521,Scenario!$A$18:$A$20,0))</f>
        <v>4320</v>
      </c>
      <c r="S1521" s="9" t="n">
        <f aca="false">IF(ISNUMBER(M1521),IF(M1521&lt;=Q1521,1,0),"")</f>
        <v>1</v>
      </c>
      <c r="T1521" s="9" t="n">
        <f aca="false">IF(ISNUMBER(P1521),IF(P1521&lt;=R1521,1,0),"")</f>
        <v>1</v>
      </c>
      <c r="U1521" s="9" t="n">
        <f aca="false">IF(E1521&gt;Scenario!$B$14,0,IF(OR(AND(ISNUMBER(H1521),H1521&lt;=Scenario!$B$14),AND(ISNUMBER(I1521),I1521&lt;=Scenario!$B$14)),0,1))</f>
        <v>0</v>
      </c>
      <c r="V1521" s="9" t="n">
        <f aca="false">IF(AND(U1521=1,(Scenario!$B$14-E1521)/60&gt;R1521),1,0)</f>
        <v>0</v>
      </c>
      <c r="W1521" s="9" t="n">
        <f aca="false">IF(OR(C1521=Scenario!$B$22,C1521=Scenario!$C$22),1,0)</f>
        <v>0</v>
      </c>
      <c r="X1521" s="9" t="n">
        <f aca="false">IF(ISNUMBER(I1521),1,0)</f>
        <v>0</v>
      </c>
      <c r="Y1521" s="9" t="n">
        <f aca="false">MOD(INT(E1521/86400)+3,7)</f>
        <v>0</v>
      </c>
      <c r="Z1521" s="9" t="n">
        <f aca="false">MOD(INT(E1521/3600),24)</f>
        <v>10</v>
      </c>
      <c r="AA1521" s="6" t="s">
        <v>3287</v>
      </c>
    </row>
    <row r="1522" customFormat="false" ht="15" hidden="false" customHeight="false" outlineLevel="0" collapsed="false">
      <c r="A1522" s="6" t="s">
        <v>3288</v>
      </c>
      <c r="B1522" s="6" t="s">
        <v>44</v>
      </c>
      <c r="C1522" s="6" t="s">
        <v>47</v>
      </c>
      <c r="D1522" s="6" t="s">
        <v>170</v>
      </c>
      <c r="E1522" s="6" t="n">
        <v>1786359725</v>
      </c>
      <c r="I1522" s="6" t="n">
        <v>1786360526</v>
      </c>
      <c r="J1522" s="6" t="n">
        <v>0</v>
      </c>
      <c r="K1522" s="6" t="n">
        <v>0</v>
      </c>
      <c r="L1522" s="9" t="n">
        <f aca="false">IF(AND(E1522&gt;=Scenario!$B$11,E1522&lt;Scenario!$B$12),1,0)</f>
        <v>1</v>
      </c>
      <c r="M1522" s="0" t="str">
        <f aca="false">IF(AND(L1522=1,ISNUMBER(F1522)),MAX(0,F1522-E1522)/60,"")</f>
        <v/>
      </c>
      <c r="N1522" s="0" t="str">
        <f aca="false">IF(AND(L1522=1,ISNUMBER(G1522)),MAX(0,G1522-E1522)/60,"")</f>
        <v/>
      </c>
      <c r="O1522" s="9" t="n">
        <f aca="false">IF(ISNUMBER(H1522),IF(AND(H1522&gt;=Scenario!$B$11,H1522&lt;Scenario!$B$12),1,0),0)</f>
        <v>0</v>
      </c>
      <c r="P1522" s="0" t="str">
        <f aca="false">IF(O1522=1,MAX(0,H1522-E1522)/60,"")</f>
        <v/>
      </c>
      <c r="Q1522" s="9" t="n">
        <f aca="false">INDEX(Scenario!$B$18:$B$20,MATCH(B1522,Scenario!$A$18:$A$20,0))</f>
        <v>240</v>
      </c>
      <c r="R1522" s="9" t="n">
        <f aca="false">INDEX(Scenario!$C$18:$C$20,MATCH(B1522,Scenario!$A$18:$A$20,0))</f>
        <v>4320</v>
      </c>
      <c r="S1522" s="0" t="str">
        <f aca="false">IF(ISNUMBER(M1522),IF(M1522&lt;=Q1522,1,0),"")</f>
        <v/>
      </c>
      <c r="T1522" s="0" t="str">
        <f aca="false">IF(ISNUMBER(P1522),IF(P1522&lt;=R1522,1,0),"")</f>
        <v/>
      </c>
      <c r="U1522" s="9" t="n">
        <f aca="false">IF(E1522&gt;Scenario!$B$14,0,IF(OR(AND(ISNUMBER(H1522),H1522&lt;=Scenario!$B$14),AND(ISNUMBER(I1522),I1522&lt;=Scenario!$B$14)),0,1))</f>
        <v>0</v>
      </c>
      <c r="V1522" s="9" t="n">
        <f aca="false">IF(AND(U1522=1,(Scenario!$B$14-E1522)/60&gt;R1522),1,0)</f>
        <v>0</v>
      </c>
      <c r="W1522" s="9" t="n">
        <f aca="false">IF(OR(C1522=Scenario!$B$22,C1522=Scenario!$C$22),1,0)</f>
        <v>1</v>
      </c>
      <c r="X1522" s="9" t="n">
        <f aca="false">IF(ISNUMBER(I1522),1,0)</f>
        <v>1</v>
      </c>
      <c r="Y1522" s="9" t="n">
        <f aca="false">MOD(INT(E1522/86400)+3,7)</f>
        <v>0</v>
      </c>
      <c r="Z1522" s="9" t="n">
        <f aca="false">MOD(INT(E1522/3600),24)</f>
        <v>11</v>
      </c>
      <c r="AA1522" s="6" t="s">
        <v>3289</v>
      </c>
    </row>
    <row r="1523" customFormat="false" ht="15" hidden="false" customHeight="false" outlineLevel="0" collapsed="false">
      <c r="A1523" s="6" t="s">
        <v>3290</v>
      </c>
      <c r="B1523" s="6" t="s">
        <v>43</v>
      </c>
      <c r="C1523" s="6" t="s">
        <v>249</v>
      </c>
      <c r="D1523" s="6" t="s">
        <v>170</v>
      </c>
      <c r="E1523" s="6" t="n">
        <v>1786359858</v>
      </c>
      <c r="F1523" s="6" t="n">
        <v>1786360063</v>
      </c>
      <c r="G1523" s="6" t="n">
        <v>1786359897</v>
      </c>
      <c r="H1523" s="6" t="n">
        <v>1786361558</v>
      </c>
      <c r="J1523" s="6" t="n">
        <v>0</v>
      </c>
      <c r="K1523" s="6" t="n">
        <v>1</v>
      </c>
      <c r="L1523" s="9" t="n">
        <f aca="false">IF(AND(E1523&gt;=Scenario!$B$11,E1523&lt;Scenario!$B$12),1,0)</f>
        <v>1</v>
      </c>
      <c r="M1523" s="9" t="n">
        <f aca="false">IF(AND(L1523=1,ISNUMBER(F1523)),MAX(0,F1523-E1523)/60,"")</f>
        <v>3.41666666666667</v>
      </c>
      <c r="N1523" s="9" t="n">
        <f aca="false">IF(AND(L1523=1,ISNUMBER(G1523)),MAX(0,G1523-E1523)/60,"")</f>
        <v>0.65</v>
      </c>
      <c r="O1523" s="9" t="n">
        <f aca="false">IF(ISNUMBER(H1523),IF(AND(H1523&gt;=Scenario!$B$11,H1523&lt;Scenario!$B$12),1,0),0)</f>
        <v>1</v>
      </c>
      <c r="P1523" s="9" t="n">
        <f aca="false">IF(O1523=1,MAX(0,H1523-E1523)/60,"")</f>
        <v>28.3333333333333</v>
      </c>
      <c r="Q1523" s="9" t="n">
        <f aca="false">INDEX(Scenario!$B$18:$B$20,MATCH(B1523,Scenario!$A$18:$A$20,0))</f>
        <v>60</v>
      </c>
      <c r="R1523" s="9" t="n">
        <f aca="false">INDEX(Scenario!$C$18:$C$20,MATCH(B1523,Scenario!$A$18:$A$20,0))</f>
        <v>1440</v>
      </c>
      <c r="S1523" s="9" t="n">
        <f aca="false">IF(ISNUMBER(M1523),IF(M1523&lt;=Q1523,1,0),"")</f>
        <v>1</v>
      </c>
      <c r="T1523" s="9" t="n">
        <f aca="false">IF(ISNUMBER(P1523),IF(P1523&lt;=R1523,1,0),"")</f>
        <v>1</v>
      </c>
      <c r="U1523" s="9" t="n">
        <f aca="false">IF(E1523&gt;Scenario!$B$14,0,IF(OR(AND(ISNUMBER(H1523),H1523&lt;=Scenario!$B$14),AND(ISNUMBER(I1523),I1523&lt;=Scenario!$B$14)),0,1))</f>
        <v>0</v>
      </c>
      <c r="V1523" s="9" t="n">
        <f aca="false">IF(AND(U1523=1,(Scenario!$B$14-E1523)/60&gt;R1523),1,0)</f>
        <v>0</v>
      </c>
      <c r="W1523" s="9" t="n">
        <f aca="false">IF(OR(C1523=Scenario!$B$22,C1523=Scenario!$C$22),1,0)</f>
        <v>0</v>
      </c>
      <c r="X1523" s="9" t="n">
        <f aca="false">IF(ISNUMBER(I1523),1,0)</f>
        <v>0</v>
      </c>
      <c r="Y1523" s="9" t="n">
        <f aca="false">MOD(INT(E1523/86400)+3,7)</f>
        <v>0</v>
      </c>
      <c r="Z1523" s="9" t="n">
        <f aca="false">MOD(INT(E1523/3600),24)</f>
        <v>11</v>
      </c>
      <c r="AA1523" s="6" t="s">
        <v>3291</v>
      </c>
    </row>
    <row r="1524" customFormat="false" ht="15" hidden="false" customHeight="false" outlineLevel="0" collapsed="false">
      <c r="A1524" s="6" t="s">
        <v>3292</v>
      </c>
      <c r="B1524" s="6" t="s">
        <v>44</v>
      </c>
      <c r="C1524" s="6" t="s">
        <v>46</v>
      </c>
      <c r="D1524" s="6" t="s">
        <v>170</v>
      </c>
      <c r="E1524" s="6" t="n">
        <v>1786361310</v>
      </c>
      <c r="F1524" s="6" t="n">
        <v>1786361492</v>
      </c>
      <c r="G1524" s="6" t="n">
        <v>1786361321</v>
      </c>
      <c r="H1524" s="6" t="n">
        <v>1786362917</v>
      </c>
      <c r="J1524" s="6" t="n">
        <v>0</v>
      </c>
      <c r="K1524" s="6" t="n">
        <v>0</v>
      </c>
      <c r="L1524" s="9" t="n">
        <f aca="false">IF(AND(E1524&gt;=Scenario!$B$11,E1524&lt;Scenario!$B$12),1,0)</f>
        <v>1</v>
      </c>
      <c r="M1524" s="9" t="n">
        <f aca="false">IF(AND(L1524=1,ISNUMBER(F1524)),MAX(0,F1524-E1524)/60,"")</f>
        <v>3.03333333333333</v>
      </c>
      <c r="N1524" s="9" t="n">
        <f aca="false">IF(AND(L1524=1,ISNUMBER(G1524)),MAX(0,G1524-E1524)/60,"")</f>
        <v>0.183333333333333</v>
      </c>
      <c r="O1524" s="9" t="n">
        <f aca="false">IF(ISNUMBER(H1524),IF(AND(H1524&gt;=Scenario!$B$11,H1524&lt;Scenario!$B$12),1,0),0)</f>
        <v>1</v>
      </c>
      <c r="P1524" s="9" t="n">
        <f aca="false">IF(O1524=1,MAX(0,H1524-E1524)/60,"")</f>
        <v>26.7833333333333</v>
      </c>
      <c r="Q1524" s="9" t="n">
        <f aca="false">INDEX(Scenario!$B$18:$B$20,MATCH(B1524,Scenario!$A$18:$A$20,0))</f>
        <v>240</v>
      </c>
      <c r="R1524" s="9" t="n">
        <f aca="false">INDEX(Scenario!$C$18:$C$20,MATCH(B1524,Scenario!$A$18:$A$20,0))</f>
        <v>4320</v>
      </c>
      <c r="S1524" s="9" t="n">
        <f aca="false">IF(ISNUMBER(M1524),IF(M1524&lt;=Q1524,1,0),"")</f>
        <v>1</v>
      </c>
      <c r="T1524" s="9" t="n">
        <f aca="false">IF(ISNUMBER(P1524),IF(P1524&lt;=R1524,1,0),"")</f>
        <v>1</v>
      </c>
      <c r="U1524" s="9" t="n">
        <f aca="false">IF(E1524&gt;Scenario!$B$14,0,IF(OR(AND(ISNUMBER(H1524),H1524&lt;=Scenario!$B$14),AND(ISNUMBER(I1524),I1524&lt;=Scenario!$B$14)),0,1))</f>
        <v>0</v>
      </c>
      <c r="V1524" s="9" t="n">
        <f aca="false">IF(AND(U1524=1,(Scenario!$B$14-E1524)/60&gt;R1524),1,0)</f>
        <v>0</v>
      </c>
      <c r="W1524" s="9" t="n">
        <f aca="false">IF(OR(C1524=Scenario!$B$22,C1524=Scenario!$C$22),1,0)</f>
        <v>1</v>
      </c>
      <c r="X1524" s="9" t="n">
        <f aca="false">IF(ISNUMBER(I1524),1,0)</f>
        <v>0</v>
      </c>
      <c r="Y1524" s="9" t="n">
        <f aca="false">MOD(INT(E1524/86400)+3,7)</f>
        <v>0</v>
      </c>
      <c r="Z1524" s="9" t="n">
        <f aca="false">MOD(INT(E1524/3600),24)</f>
        <v>11</v>
      </c>
      <c r="AA1524" s="6" t="s">
        <v>3293</v>
      </c>
    </row>
    <row r="1525" customFormat="false" ht="15" hidden="false" customHeight="false" outlineLevel="0" collapsed="false">
      <c r="A1525" s="6" t="s">
        <v>3294</v>
      </c>
      <c r="B1525" s="6" t="s">
        <v>43</v>
      </c>
      <c r="C1525" s="6" t="s">
        <v>249</v>
      </c>
      <c r="D1525" s="6" t="s">
        <v>171</v>
      </c>
      <c r="E1525" s="6" t="n">
        <v>1786362884</v>
      </c>
      <c r="F1525" s="6" t="n">
        <v>1786363121</v>
      </c>
      <c r="G1525" s="6" t="n">
        <v>1786362934</v>
      </c>
      <c r="H1525" s="6" t="n">
        <v>1786371713</v>
      </c>
      <c r="J1525" s="6" t="n">
        <v>0</v>
      </c>
      <c r="K1525" s="6" t="n">
        <v>0</v>
      </c>
      <c r="L1525" s="9" t="n">
        <f aca="false">IF(AND(E1525&gt;=Scenario!$B$11,E1525&lt;Scenario!$B$12),1,0)</f>
        <v>1</v>
      </c>
      <c r="M1525" s="9" t="n">
        <f aca="false">IF(AND(L1525=1,ISNUMBER(F1525)),MAX(0,F1525-E1525)/60,"")</f>
        <v>3.95</v>
      </c>
      <c r="N1525" s="9" t="n">
        <f aca="false">IF(AND(L1525=1,ISNUMBER(G1525)),MAX(0,G1525-E1525)/60,"")</f>
        <v>0.833333333333333</v>
      </c>
      <c r="O1525" s="9" t="n">
        <f aca="false">IF(ISNUMBER(H1525),IF(AND(H1525&gt;=Scenario!$B$11,H1525&lt;Scenario!$B$12),1,0),0)</f>
        <v>1</v>
      </c>
      <c r="P1525" s="9" t="n">
        <f aca="false">IF(O1525=1,MAX(0,H1525-E1525)/60,"")</f>
        <v>147.15</v>
      </c>
      <c r="Q1525" s="9" t="n">
        <f aca="false">INDEX(Scenario!$B$18:$B$20,MATCH(B1525,Scenario!$A$18:$A$20,0))</f>
        <v>60</v>
      </c>
      <c r="R1525" s="9" t="n">
        <f aca="false">INDEX(Scenario!$C$18:$C$20,MATCH(B1525,Scenario!$A$18:$A$20,0))</f>
        <v>1440</v>
      </c>
      <c r="S1525" s="9" t="n">
        <f aca="false">IF(ISNUMBER(M1525),IF(M1525&lt;=Q1525,1,0),"")</f>
        <v>1</v>
      </c>
      <c r="T1525" s="9" t="n">
        <f aca="false">IF(ISNUMBER(P1525),IF(P1525&lt;=R1525,1,0),"")</f>
        <v>1</v>
      </c>
      <c r="U1525" s="9" t="n">
        <f aca="false">IF(E1525&gt;Scenario!$B$14,0,IF(OR(AND(ISNUMBER(H1525),H1525&lt;=Scenario!$B$14),AND(ISNUMBER(I1525),I1525&lt;=Scenario!$B$14)),0,1))</f>
        <v>0</v>
      </c>
      <c r="V1525" s="9" t="n">
        <f aca="false">IF(AND(U1525=1,(Scenario!$B$14-E1525)/60&gt;R1525),1,0)</f>
        <v>0</v>
      </c>
      <c r="W1525" s="9" t="n">
        <f aca="false">IF(OR(C1525=Scenario!$B$22,C1525=Scenario!$C$22),1,0)</f>
        <v>0</v>
      </c>
      <c r="X1525" s="9" t="n">
        <f aca="false">IF(ISNUMBER(I1525),1,0)</f>
        <v>0</v>
      </c>
      <c r="Y1525" s="9" t="n">
        <f aca="false">MOD(INT(E1525/86400)+3,7)</f>
        <v>0</v>
      </c>
      <c r="Z1525" s="9" t="n">
        <f aca="false">MOD(INT(E1525/3600),24)</f>
        <v>11</v>
      </c>
      <c r="AA1525" s="6" t="s">
        <v>3295</v>
      </c>
    </row>
    <row r="1526" customFormat="false" ht="15" hidden="false" customHeight="false" outlineLevel="0" collapsed="false">
      <c r="A1526" s="6" t="s">
        <v>3296</v>
      </c>
      <c r="B1526" s="6" t="s">
        <v>43</v>
      </c>
      <c r="C1526" s="6" t="s">
        <v>249</v>
      </c>
      <c r="D1526" s="6" t="s">
        <v>172</v>
      </c>
      <c r="E1526" s="6" t="n">
        <v>1786362952</v>
      </c>
      <c r="F1526" s="6" t="n">
        <v>1786363063</v>
      </c>
      <c r="G1526" s="6" t="n">
        <v>1786362965</v>
      </c>
      <c r="H1526" s="6" t="n">
        <v>1786366696</v>
      </c>
      <c r="J1526" s="6" t="n">
        <v>0</v>
      </c>
      <c r="K1526" s="6" t="n">
        <v>0</v>
      </c>
      <c r="L1526" s="9" t="n">
        <f aca="false">IF(AND(E1526&gt;=Scenario!$B$11,E1526&lt;Scenario!$B$12),1,0)</f>
        <v>1</v>
      </c>
      <c r="M1526" s="9" t="n">
        <f aca="false">IF(AND(L1526=1,ISNUMBER(F1526)),MAX(0,F1526-E1526)/60,"")</f>
        <v>1.85</v>
      </c>
      <c r="N1526" s="9" t="n">
        <f aca="false">IF(AND(L1526=1,ISNUMBER(G1526)),MAX(0,G1526-E1526)/60,"")</f>
        <v>0.216666666666667</v>
      </c>
      <c r="O1526" s="9" t="n">
        <f aca="false">IF(ISNUMBER(H1526),IF(AND(H1526&gt;=Scenario!$B$11,H1526&lt;Scenario!$B$12),1,0),0)</f>
        <v>1</v>
      </c>
      <c r="P1526" s="9" t="n">
        <f aca="false">IF(O1526=1,MAX(0,H1526-E1526)/60,"")</f>
        <v>62.4</v>
      </c>
      <c r="Q1526" s="9" t="n">
        <f aca="false">INDEX(Scenario!$B$18:$B$20,MATCH(B1526,Scenario!$A$18:$A$20,0))</f>
        <v>60</v>
      </c>
      <c r="R1526" s="9" t="n">
        <f aca="false">INDEX(Scenario!$C$18:$C$20,MATCH(B1526,Scenario!$A$18:$A$20,0))</f>
        <v>1440</v>
      </c>
      <c r="S1526" s="9" t="n">
        <f aca="false">IF(ISNUMBER(M1526),IF(M1526&lt;=Q1526,1,0),"")</f>
        <v>1</v>
      </c>
      <c r="T1526" s="9" t="n">
        <f aca="false">IF(ISNUMBER(P1526),IF(P1526&lt;=R1526,1,0),"")</f>
        <v>1</v>
      </c>
      <c r="U1526" s="9" t="n">
        <f aca="false">IF(E1526&gt;Scenario!$B$14,0,IF(OR(AND(ISNUMBER(H1526),H1526&lt;=Scenario!$B$14),AND(ISNUMBER(I1526),I1526&lt;=Scenario!$B$14)),0,1))</f>
        <v>0</v>
      </c>
      <c r="V1526" s="9" t="n">
        <f aca="false">IF(AND(U1526=1,(Scenario!$B$14-E1526)/60&gt;R1526),1,0)</f>
        <v>0</v>
      </c>
      <c r="W1526" s="9" t="n">
        <f aca="false">IF(OR(C1526=Scenario!$B$22,C1526=Scenario!$C$22),1,0)</f>
        <v>0</v>
      </c>
      <c r="X1526" s="9" t="n">
        <f aca="false">IF(ISNUMBER(I1526),1,0)</f>
        <v>0</v>
      </c>
      <c r="Y1526" s="9" t="n">
        <f aca="false">MOD(INT(E1526/86400)+3,7)</f>
        <v>0</v>
      </c>
      <c r="Z1526" s="9" t="n">
        <f aca="false">MOD(INT(E1526/3600),24)</f>
        <v>11</v>
      </c>
      <c r="AA1526" s="6" t="s">
        <v>3297</v>
      </c>
    </row>
    <row r="1527" customFormat="false" ht="15" hidden="false" customHeight="false" outlineLevel="0" collapsed="false">
      <c r="A1527" s="6" t="s">
        <v>3298</v>
      </c>
      <c r="B1527" s="6" t="s">
        <v>44</v>
      </c>
      <c r="C1527" s="6" t="s">
        <v>47</v>
      </c>
      <c r="D1527" s="6" t="s">
        <v>171</v>
      </c>
      <c r="E1527" s="6" t="n">
        <v>1786363068</v>
      </c>
      <c r="F1527" s="6" t="n">
        <v>1786363321</v>
      </c>
      <c r="G1527" s="6" t="n">
        <v>1786363125</v>
      </c>
      <c r="H1527" s="6" t="n">
        <v>1786365302</v>
      </c>
      <c r="J1527" s="6" t="n">
        <v>0</v>
      </c>
      <c r="K1527" s="6" t="n">
        <v>0</v>
      </c>
      <c r="L1527" s="9" t="n">
        <f aca="false">IF(AND(E1527&gt;=Scenario!$B$11,E1527&lt;Scenario!$B$12),1,0)</f>
        <v>1</v>
      </c>
      <c r="M1527" s="9" t="n">
        <f aca="false">IF(AND(L1527=1,ISNUMBER(F1527)),MAX(0,F1527-E1527)/60,"")</f>
        <v>4.21666666666667</v>
      </c>
      <c r="N1527" s="9" t="n">
        <f aca="false">IF(AND(L1527=1,ISNUMBER(G1527)),MAX(0,G1527-E1527)/60,"")</f>
        <v>0.95</v>
      </c>
      <c r="O1527" s="9" t="n">
        <f aca="false">IF(ISNUMBER(H1527),IF(AND(H1527&gt;=Scenario!$B$11,H1527&lt;Scenario!$B$12),1,0),0)</f>
        <v>1</v>
      </c>
      <c r="P1527" s="9" t="n">
        <f aca="false">IF(O1527=1,MAX(0,H1527-E1527)/60,"")</f>
        <v>37.2333333333333</v>
      </c>
      <c r="Q1527" s="9" t="n">
        <f aca="false">INDEX(Scenario!$B$18:$B$20,MATCH(B1527,Scenario!$A$18:$A$20,0))</f>
        <v>240</v>
      </c>
      <c r="R1527" s="9" t="n">
        <f aca="false">INDEX(Scenario!$C$18:$C$20,MATCH(B1527,Scenario!$A$18:$A$20,0))</f>
        <v>4320</v>
      </c>
      <c r="S1527" s="9" t="n">
        <f aca="false">IF(ISNUMBER(M1527),IF(M1527&lt;=Q1527,1,0),"")</f>
        <v>1</v>
      </c>
      <c r="T1527" s="9" t="n">
        <f aca="false">IF(ISNUMBER(P1527),IF(P1527&lt;=R1527,1,0),"")</f>
        <v>1</v>
      </c>
      <c r="U1527" s="9" t="n">
        <f aca="false">IF(E1527&gt;Scenario!$B$14,0,IF(OR(AND(ISNUMBER(H1527),H1527&lt;=Scenario!$B$14),AND(ISNUMBER(I1527),I1527&lt;=Scenario!$B$14)),0,1))</f>
        <v>0</v>
      </c>
      <c r="V1527" s="9" t="n">
        <f aca="false">IF(AND(U1527=1,(Scenario!$B$14-E1527)/60&gt;R1527),1,0)</f>
        <v>0</v>
      </c>
      <c r="W1527" s="9" t="n">
        <f aca="false">IF(OR(C1527=Scenario!$B$22,C1527=Scenario!$C$22),1,0)</f>
        <v>1</v>
      </c>
      <c r="X1527" s="9" t="n">
        <f aca="false">IF(ISNUMBER(I1527),1,0)</f>
        <v>0</v>
      </c>
      <c r="Y1527" s="9" t="n">
        <f aca="false">MOD(INT(E1527/86400)+3,7)</f>
        <v>0</v>
      </c>
      <c r="Z1527" s="9" t="n">
        <f aca="false">MOD(INT(E1527/3600),24)</f>
        <v>11</v>
      </c>
      <c r="AA1527" s="6" t="s">
        <v>3299</v>
      </c>
    </row>
    <row r="1528" customFormat="false" ht="15" hidden="false" customHeight="false" outlineLevel="0" collapsed="false">
      <c r="A1528" s="6" t="s">
        <v>3300</v>
      </c>
      <c r="B1528" s="6" t="s">
        <v>43</v>
      </c>
      <c r="C1528" s="6" t="s">
        <v>46</v>
      </c>
      <c r="D1528" s="6" t="s">
        <v>171</v>
      </c>
      <c r="E1528" s="6" t="n">
        <v>1786364176</v>
      </c>
      <c r="F1528" s="6" t="n">
        <v>1786364367</v>
      </c>
      <c r="G1528" s="6" t="n">
        <v>1786364193</v>
      </c>
      <c r="H1528" s="6" t="n">
        <v>1786369855</v>
      </c>
      <c r="J1528" s="6" t="n">
        <v>0</v>
      </c>
      <c r="K1528" s="6" t="n">
        <v>0</v>
      </c>
      <c r="L1528" s="9" t="n">
        <f aca="false">IF(AND(E1528&gt;=Scenario!$B$11,E1528&lt;Scenario!$B$12),1,0)</f>
        <v>1</v>
      </c>
      <c r="M1528" s="9" t="n">
        <f aca="false">IF(AND(L1528=1,ISNUMBER(F1528)),MAX(0,F1528-E1528)/60,"")</f>
        <v>3.18333333333333</v>
      </c>
      <c r="N1528" s="9" t="n">
        <f aca="false">IF(AND(L1528=1,ISNUMBER(G1528)),MAX(0,G1528-E1528)/60,"")</f>
        <v>0.283333333333333</v>
      </c>
      <c r="O1528" s="9" t="n">
        <f aca="false">IF(ISNUMBER(H1528),IF(AND(H1528&gt;=Scenario!$B$11,H1528&lt;Scenario!$B$12),1,0),0)</f>
        <v>1</v>
      </c>
      <c r="P1528" s="9" t="n">
        <f aca="false">IF(O1528=1,MAX(0,H1528-E1528)/60,"")</f>
        <v>94.65</v>
      </c>
      <c r="Q1528" s="9" t="n">
        <f aca="false">INDEX(Scenario!$B$18:$B$20,MATCH(B1528,Scenario!$A$18:$A$20,0))</f>
        <v>60</v>
      </c>
      <c r="R1528" s="9" t="n">
        <f aca="false">INDEX(Scenario!$C$18:$C$20,MATCH(B1528,Scenario!$A$18:$A$20,0))</f>
        <v>1440</v>
      </c>
      <c r="S1528" s="9" t="n">
        <f aca="false">IF(ISNUMBER(M1528),IF(M1528&lt;=Q1528,1,0),"")</f>
        <v>1</v>
      </c>
      <c r="T1528" s="9" t="n">
        <f aca="false">IF(ISNUMBER(P1528),IF(P1528&lt;=R1528,1,0),"")</f>
        <v>1</v>
      </c>
      <c r="U1528" s="9" t="n">
        <f aca="false">IF(E1528&gt;Scenario!$B$14,0,IF(OR(AND(ISNUMBER(H1528),H1528&lt;=Scenario!$B$14),AND(ISNUMBER(I1528),I1528&lt;=Scenario!$B$14)),0,1))</f>
        <v>0</v>
      </c>
      <c r="V1528" s="9" t="n">
        <f aca="false">IF(AND(U1528=1,(Scenario!$B$14-E1528)/60&gt;R1528),1,0)</f>
        <v>0</v>
      </c>
      <c r="W1528" s="9" t="n">
        <f aca="false">IF(OR(C1528=Scenario!$B$22,C1528=Scenario!$C$22),1,0)</f>
        <v>1</v>
      </c>
      <c r="X1528" s="9" t="n">
        <f aca="false">IF(ISNUMBER(I1528),1,0)</f>
        <v>0</v>
      </c>
      <c r="Y1528" s="9" t="n">
        <f aca="false">MOD(INT(E1528/86400)+3,7)</f>
        <v>0</v>
      </c>
      <c r="Z1528" s="9" t="n">
        <f aca="false">MOD(INT(E1528/3600),24)</f>
        <v>12</v>
      </c>
      <c r="AA1528" s="6" t="s">
        <v>3301</v>
      </c>
    </row>
    <row r="1529" customFormat="false" ht="15" hidden="false" customHeight="false" outlineLevel="0" collapsed="false">
      <c r="A1529" s="6" t="s">
        <v>3302</v>
      </c>
      <c r="B1529" s="6" t="s">
        <v>44</v>
      </c>
      <c r="C1529" s="6" t="s">
        <v>47</v>
      </c>
      <c r="D1529" s="6" t="s">
        <v>171</v>
      </c>
      <c r="E1529" s="6" t="n">
        <v>1786364424</v>
      </c>
      <c r="F1529" s="6" t="n">
        <v>1786364551</v>
      </c>
      <c r="G1529" s="6" t="n">
        <v>1786364464</v>
      </c>
      <c r="H1529" s="6" t="n">
        <v>1786367675</v>
      </c>
      <c r="J1529" s="6" t="n">
        <v>0</v>
      </c>
      <c r="K1529" s="6" t="n">
        <v>0</v>
      </c>
      <c r="L1529" s="9" t="n">
        <f aca="false">IF(AND(E1529&gt;=Scenario!$B$11,E1529&lt;Scenario!$B$12),1,0)</f>
        <v>1</v>
      </c>
      <c r="M1529" s="9" t="n">
        <f aca="false">IF(AND(L1529=1,ISNUMBER(F1529)),MAX(0,F1529-E1529)/60,"")</f>
        <v>2.11666666666667</v>
      </c>
      <c r="N1529" s="9" t="n">
        <f aca="false">IF(AND(L1529=1,ISNUMBER(G1529)),MAX(0,G1529-E1529)/60,"")</f>
        <v>0.666666666666667</v>
      </c>
      <c r="O1529" s="9" t="n">
        <f aca="false">IF(ISNUMBER(H1529),IF(AND(H1529&gt;=Scenario!$B$11,H1529&lt;Scenario!$B$12),1,0),0)</f>
        <v>1</v>
      </c>
      <c r="P1529" s="9" t="n">
        <f aca="false">IF(O1529=1,MAX(0,H1529-E1529)/60,"")</f>
        <v>54.1833333333333</v>
      </c>
      <c r="Q1529" s="9" t="n">
        <f aca="false">INDEX(Scenario!$B$18:$B$20,MATCH(B1529,Scenario!$A$18:$A$20,0))</f>
        <v>240</v>
      </c>
      <c r="R1529" s="9" t="n">
        <f aca="false">INDEX(Scenario!$C$18:$C$20,MATCH(B1529,Scenario!$A$18:$A$20,0))</f>
        <v>4320</v>
      </c>
      <c r="S1529" s="9" t="n">
        <f aca="false">IF(ISNUMBER(M1529),IF(M1529&lt;=Q1529,1,0),"")</f>
        <v>1</v>
      </c>
      <c r="T1529" s="9" t="n">
        <f aca="false">IF(ISNUMBER(P1529),IF(P1529&lt;=R1529,1,0),"")</f>
        <v>1</v>
      </c>
      <c r="U1529" s="9" t="n">
        <f aca="false">IF(E1529&gt;Scenario!$B$14,0,IF(OR(AND(ISNUMBER(H1529),H1529&lt;=Scenario!$B$14),AND(ISNUMBER(I1529),I1529&lt;=Scenario!$B$14)),0,1))</f>
        <v>0</v>
      </c>
      <c r="V1529" s="9" t="n">
        <f aca="false">IF(AND(U1529=1,(Scenario!$B$14-E1529)/60&gt;R1529),1,0)</f>
        <v>0</v>
      </c>
      <c r="W1529" s="9" t="n">
        <f aca="false">IF(OR(C1529=Scenario!$B$22,C1529=Scenario!$C$22),1,0)</f>
        <v>1</v>
      </c>
      <c r="X1529" s="9" t="n">
        <f aca="false">IF(ISNUMBER(I1529),1,0)</f>
        <v>0</v>
      </c>
      <c r="Y1529" s="9" t="n">
        <f aca="false">MOD(INT(E1529/86400)+3,7)</f>
        <v>0</v>
      </c>
      <c r="Z1529" s="9" t="n">
        <f aca="false">MOD(INT(E1529/3600),24)</f>
        <v>12</v>
      </c>
      <c r="AA1529" s="6" t="s">
        <v>3303</v>
      </c>
    </row>
    <row r="1530" customFormat="false" ht="15" hidden="false" customHeight="false" outlineLevel="0" collapsed="false">
      <c r="A1530" s="6" t="s">
        <v>3304</v>
      </c>
      <c r="B1530" s="6" t="s">
        <v>44</v>
      </c>
      <c r="C1530" s="6" t="s">
        <v>46</v>
      </c>
      <c r="D1530" s="6" t="s">
        <v>172</v>
      </c>
      <c r="E1530" s="6" t="n">
        <v>1786364482</v>
      </c>
      <c r="F1530" s="6" t="n">
        <v>1786364600</v>
      </c>
      <c r="G1530" s="6" t="n">
        <v>1786364532</v>
      </c>
      <c r="H1530" s="6" t="n">
        <v>1786370019</v>
      </c>
      <c r="J1530" s="6" t="n">
        <v>0</v>
      </c>
      <c r="K1530" s="6" t="n">
        <v>1</v>
      </c>
      <c r="L1530" s="9" t="n">
        <f aca="false">IF(AND(E1530&gt;=Scenario!$B$11,E1530&lt;Scenario!$B$12),1,0)</f>
        <v>1</v>
      </c>
      <c r="M1530" s="9" t="n">
        <f aca="false">IF(AND(L1530=1,ISNUMBER(F1530)),MAX(0,F1530-E1530)/60,"")</f>
        <v>1.96666666666667</v>
      </c>
      <c r="N1530" s="9" t="n">
        <f aca="false">IF(AND(L1530=1,ISNUMBER(G1530)),MAX(0,G1530-E1530)/60,"")</f>
        <v>0.833333333333333</v>
      </c>
      <c r="O1530" s="9" t="n">
        <f aca="false">IF(ISNUMBER(H1530),IF(AND(H1530&gt;=Scenario!$B$11,H1530&lt;Scenario!$B$12),1,0),0)</f>
        <v>1</v>
      </c>
      <c r="P1530" s="9" t="n">
        <f aca="false">IF(O1530=1,MAX(0,H1530-E1530)/60,"")</f>
        <v>92.2833333333333</v>
      </c>
      <c r="Q1530" s="9" t="n">
        <f aca="false">INDEX(Scenario!$B$18:$B$20,MATCH(B1530,Scenario!$A$18:$A$20,0))</f>
        <v>240</v>
      </c>
      <c r="R1530" s="9" t="n">
        <f aca="false">INDEX(Scenario!$C$18:$C$20,MATCH(B1530,Scenario!$A$18:$A$20,0))</f>
        <v>4320</v>
      </c>
      <c r="S1530" s="9" t="n">
        <f aca="false">IF(ISNUMBER(M1530),IF(M1530&lt;=Q1530,1,0),"")</f>
        <v>1</v>
      </c>
      <c r="T1530" s="9" t="n">
        <f aca="false">IF(ISNUMBER(P1530),IF(P1530&lt;=R1530,1,0),"")</f>
        <v>1</v>
      </c>
      <c r="U1530" s="9" t="n">
        <f aca="false">IF(E1530&gt;Scenario!$B$14,0,IF(OR(AND(ISNUMBER(H1530),H1530&lt;=Scenario!$B$14),AND(ISNUMBER(I1530),I1530&lt;=Scenario!$B$14)),0,1))</f>
        <v>0</v>
      </c>
      <c r="V1530" s="9" t="n">
        <f aca="false">IF(AND(U1530=1,(Scenario!$B$14-E1530)/60&gt;R1530),1,0)</f>
        <v>0</v>
      </c>
      <c r="W1530" s="9" t="n">
        <f aca="false">IF(OR(C1530=Scenario!$B$22,C1530=Scenario!$C$22),1,0)</f>
        <v>1</v>
      </c>
      <c r="X1530" s="9" t="n">
        <f aca="false">IF(ISNUMBER(I1530),1,0)</f>
        <v>0</v>
      </c>
      <c r="Y1530" s="9" t="n">
        <f aca="false">MOD(INT(E1530/86400)+3,7)</f>
        <v>0</v>
      </c>
      <c r="Z1530" s="9" t="n">
        <f aca="false">MOD(INT(E1530/3600),24)</f>
        <v>12</v>
      </c>
      <c r="AA1530" s="6" t="s">
        <v>3305</v>
      </c>
    </row>
    <row r="1531" customFormat="false" ht="15" hidden="false" customHeight="false" outlineLevel="0" collapsed="false">
      <c r="A1531" s="6" t="s">
        <v>3306</v>
      </c>
      <c r="B1531" s="6" t="s">
        <v>43</v>
      </c>
      <c r="C1531" s="6" t="s">
        <v>288</v>
      </c>
      <c r="D1531" s="6" t="s">
        <v>170</v>
      </c>
      <c r="E1531" s="6" t="n">
        <v>1786365595</v>
      </c>
      <c r="F1531" s="6" t="n">
        <v>1786365831</v>
      </c>
      <c r="G1531" s="6" t="n">
        <v>1786365636</v>
      </c>
      <c r="H1531" s="6" t="n">
        <v>1786368237</v>
      </c>
      <c r="J1531" s="6" t="n">
        <v>0</v>
      </c>
      <c r="K1531" s="6" t="n">
        <v>0</v>
      </c>
      <c r="L1531" s="9" t="n">
        <f aca="false">IF(AND(E1531&gt;=Scenario!$B$11,E1531&lt;Scenario!$B$12),1,0)</f>
        <v>1</v>
      </c>
      <c r="M1531" s="9" t="n">
        <f aca="false">IF(AND(L1531=1,ISNUMBER(F1531)),MAX(0,F1531-E1531)/60,"")</f>
        <v>3.93333333333333</v>
      </c>
      <c r="N1531" s="9" t="n">
        <f aca="false">IF(AND(L1531=1,ISNUMBER(G1531)),MAX(0,G1531-E1531)/60,"")</f>
        <v>0.683333333333333</v>
      </c>
      <c r="O1531" s="9" t="n">
        <f aca="false">IF(ISNUMBER(H1531),IF(AND(H1531&gt;=Scenario!$B$11,H1531&lt;Scenario!$B$12),1,0),0)</f>
        <v>1</v>
      </c>
      <c r="P1531" s="9" t="n">
        <f aca="false">IF(O1531=1,MAX(0,H1531-E1531)/60,"")</f>
        <v>44.0333333333333</v>
      </c>
      <c r="Q1531" s="9" t="n">
        <f aca="false">INDEX(Scenario!$B$18:$B$20,MATCH(B1531,Scenario!$A$18:$A$20,0))</f>
        <v>60</v>
      </c>
      <c r="R1531" s="9" t="n">
        <f aca="false">INDEX(Scenario!$C$18:$C$20,MATCH(B1531,Scenario!$A$18:$A$20,0))</f>
        <v>1440</v>
      </c>
      <c r="S1531" s="9" t="n">
        <f aca="false">IF(ISNUMBER(M1531),IF(M1531&lt;=Q1531,1,0),"")</f>
        <v>1</v>
      </c>
      <c r="T1531" s="9" t="n">
        <f aca="false">IF(ISNUMBER(P1531),IF(P1531&lt;=R1531,1,0),"")</f>
        <v>1</v>
      </c>
      <c r="U1531" s="9" t="n">
        <f aca="false">IF(E1531&gt;Scenario!$B$14,0,IF(OR(AND(ISNUMBER(H1531),H1531&lt;=Scenario!$B$14),AND(ISNUMBER(I1531),I1531&lt;=Scenario!$B$14)),0,1))</f>
        <v>0</v>
      </c>
      <c r="V1531" s="9" t="n">
        <f aca="false">IF(AND(U1531=1,(Scenario!$B$14-E1531)/60&gt;R1531),1,0)</f>
        <v>0</v>
      </c>
      <c r="W1531" s="9" t="n">
        <f aca="false">IF(OR(C1531=Scenario!$B$22,C1531=Scenario!$C$22),1,0)</f>
        <v>0</v>
      </c>
      <c r="X1531" s="9" t="n">
        <f aca="false">IF(ISNUMBER(I1531),1,0)</f>
        <v>0</v>
      </c>
      <c r="Y1531" s="9" t="n">
        <f aca="false">MOD(INT(E1531/86400)+3,7)</f>
        <v>0</v>
      </c>
      <c r="Z1531" s="9" t="n">
        <f aca="false">MOD(INT(E1531/3600),24)</f>
        <v>12</v>
      </c>
      <c r="AA1531" s="6" t="s">
        <v>3307</v>
      </c>
    </row>
    <row r="1532" customFormat="false" ht="15" hidden="false" customHeight="false" outlineLevel="0" collapsed="false">
      <c r="A1532" s="6" t="s">
        <v>3308</v>
      </c>
      <c r="B1532" s="6" t="s">
        <v>43</v>
      </c>
      <c r="C1532" s="6" t="s">
        <v>249</v>
      </c>
      <c r="D1532" s="6" t="s">
        <v>172</v>
      </c>
      <c r="E1532" s="6" t="n">
        <v>1786366181</v>
      </c>
      <c r="F1532" s="6" t="n">
        <v>1786366335</v>
      </c>
      <c r="G1532" s="6" t="n">
        <v>1786366214</v>
      </c>
      <c r="H1532" s="6" t="n">
        <v>1786367936</v>
      </c>
      <c r="J1532" s="6" t="n">
        <v>0</v>
      </c>
      <c r="K1532" s="6" t="n">
        <v>0</v>
      </c>
      <c r="L1532" s="9" t="n">
        <f aca="false">IF(AND(E1532&gt;=Scenario!$B$11,E1532&lt;Scenario!$B$12),1,0)</f>
        <v>1</v>
      </c>
      <c r="M1532" s="9" t="n">
        <f aca="false">IF(AND(L1532=1,ISNUMBER(F1532)),MAX(0,F1532-E1532)/60,"")</f>
        <v>2.56666666666667</v>
      </c>
      <c r="N1532" s="9" t="n">
        <f aca="false">IF(AND(L1532=1,ISNUMBER(G1532)),MAX(0,G1532-E1532)/60,"")</f>
        <v>0.55</v>
      </c>
      <c r="O1532" s="9" t="n">
        <f aca="false">IF(ISNUMBER(H1532),IF(AND(H1532&gt;=Scenario!$B$11,H1532&lt;Scenario!$B$12),1,0),0)</f>
        <v>1</v>
      </c>
      <c r="P1532" s="9" t="n">
        <f aca="false">IF(O1532=1,MAX(0,H1532-E1532)/60,"")</f>
        <v>29.25</v>
      </c>
      <c r="Q1532" s="9" t="n">
        <f aca="false">INDEX(Scenario!$B$18:$B$20,MATCH(B1532,Scenario!$A$18:$A$20,0))</f>
        <v>60</v>
      </c>
      <c r="R1532" s="9" t="n">
        <f aca="false">INDEX(Scenario!$C$18:$C$20,MATCH(B1532,Scenario!$A$18:$A$20,0))</f>
        <v>1440</v>
      </c>
      <c r="S1532" s="9" t="n">
        <f aca="false">IF(ISNUMBER(M1532),IF(M1532&lt;=Q1532,1,0),"")</f>
        <v>1</v>
      </c>
      <c r="T1532" s="9" t="n">
        <f aca="false">IF(ISNUMBER(P1532),IF(P1532&lt;=R1532,1,0),"")</f>
        <v>1</v>
      </c>
      <c r="U1532" s="9" t="n">
        <f aca="false">IF(E1532&gt;Scenario!$B$14,0,IF(OR(AND(ISNUMBER(H1532),H1532&lt;=Scenario!$B$14),AND(ISNUMBER(I1532),I1532&lt;=Scenario!$B$14)),0,1))</f>
        <v>0</v>
      </c>
      <c r="V1532" s="9" t="n">
        <f aca="false">IF(AND(U1532=1,(Scenario!$B$14-E1532)/60&gt;R1532),1,0)</f>
        <v>0</v>
      </c>
      <c r="W1532" s="9" t="n">
        <f aca="false">IF(OR(C1532=Scenario!$B$22,C1532=Scenario!$C$22),1,0)</f>
        <v>0</v>
      </c>
      <c r="X1532" s="9" t="n">
        <f aca="false">IF(ISNUMBER(I1532),1,0)</f>
        <v>0</v>
      </c>
      <c r="Y1532" s="9" t="n">
        <f aca="false">MOD(INT(E1532/86400)+3,7)</f>
        <v>0</v>
      </c>
      <c r="Z1532" s="9" t="n">
        <f aca="false">MOD(INT(E1532/3600),24)</f>
        <v>12</v>
      </c>
      <c r="AA1532" s="6" t="s">
        <v>3309</v>
      </c>
    </row>
    <row r="1533" customFormat="false" ht="15" hidden="false" customHeight="false" outlineLevel="0" collapsed="false">
      <c r="A1533" s="6" t="s">
        <v>3310</v>
      </c>
      <c r="B1533" s="6" t="s">
        <v>44</v>
      </c>
      <c r="C1533" s="6" t="s">
        <v>46</v>
      </c>
      <c r="D1533" s="6" t="s">
        <v>170</v>
      </c>
      <c r="E1533" s="6" t="n">
        <v>1786367516</v>
      </c>
      <c r="F1533" s="6" t="n">
        <v>1786368101</v>
      </c>
      <c r="G1533" s="6" t="n">
        <v>1786367985</v>
      </c>
      <c r="H1533" s="6" t="n">
        <v>1786369290</v>
      </c>
      <c r="J1533" s="6" t="n">
        <v>0</v>
      </c>
      <c r="K1533" s="6" t="n">
        <v>0</v>
      </c>
      <c r="L1533" s="9" t="n">
        <f aca="false">IF(AND(E1533&gt;=Scenario!$B$11,E1533&lt;Scenario!$B$12),1,0)</f>
        <v>1</v>
      </c>
      <c r="M1533" s="9" t="n">
        <f aca="false">IF(AND(L1533=1,ISNUMBER(F1533)),MAX(0,F1533-E1533)/60,"")</f>
        <v>9.75</v>
      </c>
      <c r="N1533" s="9" t="n">
        <f aca="false">IF(AND(L1533=1,ISNUMBER(G1533)),MAX(0,G1533-E1533)/60,"")</f>
        <v>7.81666666666667</v>
      </c>
      <c r="O1533" s="9" t="n">
        <f aca="false">IF(ISNUMBER(H1533),IF(AND(H1533&gt;=Scenario!$B$11,H1533&lt;Scenario!$B$12),1,0),0)</f>
        <v>1</v>
      </c>
      <c r="P1533" s="9" t="n">
        <f aca="false">IF(O1533=1,MAX(0,H1533-E1533)/60,"")</f>
        <v>29.5666666666667</v>
      </c>
      <c r="Q1533" s="9" t="n">
        <f aca="false">INDEX(Scenario!$B$18:$B$20,MATCH(B1533,Scenario!$A$18:$A$20,0))</f>
        <v>240</v>
      </c>
      <c r="R1533" s="9" t="n">
        <f aca="false">INDEX(Scenario!$C$18:$C$20,MATCH(B1533,Scenario!$A$18:$A$20,0))</f>
        <v>4320</v>
      </c>
      <c r="S1533" s="9" t="n">
        <f aca="false">IF(ISNUMBER(M1533),IF(M1533&lt;=Q1533,1,0),"")</f>
        <v>1</v>
      </c>
      <c r="T1533" s="9" t="n">
        <f aca="false">IF(ISNUMBER(P1533),IF(P1533&lt;=R1533,1,0),"")</f>
        <v>1</v>
      </c>
      <c r="U1533" s="9" t="n">
        <f aca="false">IF(E1533&gt;Scenario!$B$14,0,IF(OR(AND(ISNUMBER(H1533),H1533&lt;=Scenario!$B$14),AND(ISNUMBER(I1533),I1533&lt;=Scenario!$B$14)),0,1))</f>
        <v>0</v>
      </c>
      <c r="V1533" s="9" t="n">
        <f aca="false">IF(AND(U1533=1,(Scenario!$B$14-E1533)/60&gt;R1533),1,0)</f>
        <v>0</v>
      </c>
      <c r="W1533" s="9" t="n">
        <f aca="false">IF(OR(C1533=Scenario!$B$22,C1533=Scenario!$C$22),1,0)</f>
        <v>1</v>
      </c>
      <c r="X1533" s="9" t="n">
        <f aca="false">IF(ISNUMBER(I1533),1,0)</f>
        <v>0</v>
      </c>
      <c r="Y1533" s="9" t="n">
        <f aca="false">MOD(INT(E1533/86400)+3,7)</f>
        <v>0</v>
      </c>
      <c r="Z1533" s="9" t="n">
        <f aca="false">MOD(INT(E1533/3600),24)</f>
        <v>13</v>
      </c>
      <c r="AA1533" s="6" t="s">
        <v>3311</v>
      </c>
    </row>
    <row r="1534" customFormat="false" ht="15" hidden="false" customHeight="false" outlineLevel="0" collapsed="false">
      <c r="A1534" s="6" t="s">
        <v>3312</v>
      </c>
      <c r="B1534" s="6" t="s">
        <v>42</v>
      </c>
      <c r="C1534" s="6" t="s">
        <v>249</v>
      </c>
      <c r="D1534" s="6" t="s">
        <v>171</v>
      </c>
      <c r="E1534" s="6" t="n">
        <v>1786367545</v>
      </c>
      <c r="F1534" s="6" t="n">
        <v>1786367783</v>
      </c>
      <c r="G1534" s="6" t="n">
        <v>1786367590</v>
      </c>
      <c r="H1534" s="6" t="n">
        <v>1786368708</v>
      </c>
      <c r="J1534" s="6" t="n">
        <v>0</v>
      </c>
      <c r="K1534" s="6" t="n">
        <v>0</v>
      </c>
      <c r="L1534" s="9" t="n">
        <f aca="false">IF(AND(E1534&gt;=Scenario!$B$11,E1534&lt;Scenario!$B$12),1,0)</f>
        <v>1</v>
      </c>
      <c r="M1534" s="9" t="n">
        <f aca="false">IF(AND(L1534=1,ISNUMBER(F1534)),MAX(0,F1534-E1534)/60,"")</f>
        <v>3.96666666666667</v>
      </c>
      <c r="N1534" s="9" t="n">
        <f aca="false">IF(AND(L1534=1,ISNUMBER(G1534)),MAX(0,G1534-E1534)/60,"")</f>
        <v>0.75</v>
      </c>
      <c r="O1534" s="9" t="n">
        <f aca="false">IF(ISNUMBER(H1534),IF(AND(H1534&gt;=Scenario!$B$11,H1534&lt;Scenario!$B$12),1,0),0)</f>
        <v>1</v>
      </c>
      <c r="P1534" s="9" t="n">
        <f aca="false">IF(O1534=1,MAX(0,H1534-E1534)/60,"")</f>
        <v>19.3833333333333</v>
      </c>
      <c r="Q1534" s="9" t="n">
        <f aca="false">INDEX(Scenario!$B$18:$B$20,MATCH(B1534,Scenario!$A$18:$A$20,0))</f>
        <v>15</v>
      </c>
      <c r="R1534" s="9" t="n">
        <f aca="false">INDEX(Scenario!$C$18:$C$20,MATCH(B1534,Scenario!$A$18:$A$20,0))</f>
        <v>240</v>
      </c>
      <c r="S1534" s="9" t="n">
        <f aca="false">IF(ISNUMBER(M1534),IF(M1534&lt;=Q1534,1,0),"")</f>
        <v>1</v>
      </c>
      <c r="T1534" s="9" t="n">
        <f aca="false">IF(ISNUMBER(P1534),IF(P1534&lt;=R1534,1,0),"")</f>
        <v>1</v>
      </c>
      <c r="U1534" s="9" t="n">
        <f aca="false">IF(E1534&gt;Scenario!$B$14,0,IF(OR(AND(ISNUMBER(H1534),H1534&lt;=Scenario!$B$14),AND(ISNUMBER(I1534),I1534&lt;=Scenario!$B$14)),0,1))</f>
        <v>0</v>
      </c>
      <c r="V1534" s="9" t="n">
        <f aca="false">IF(AND(U1534=1,(Scenario!$B$14-E1534)/60&gt;R1534),1,0)</f>
        <v>0</v>
      </c>
      <c r="W1534" s="9" t="n">
        <f aca="false">IF(OR(C1534=Scenario!$B$22,C1534=Scenario!$C$22),1,0)</f>
        <v>0</v>
      </c>
      <c r="X1534" s="9" t="n">
        <f aca="false">IF(ISNUMBER(I1534),1,0)</f>
        <v>0</v>
      </c>
      <c r="Y1534" s="9" t="n">
        <f aca="false">MOD(INT(E1534/86400)+3,7)</f>
        <v>0</v>
      </c>
      <c r="Z1534" s="9" t="n">
        <f aca="false">MOD(INT(E1534/3600),24)</f>
        <v>13</v>
      </c>
      <c r="AA1534" s="6" t="s">
        <v>3313</v>
      </c>
    </row>
    <row r="1535" customFormat="false" ht="15" hidden="false" customHeight="false" outlineLevel="0" collapsed="false">
      <c r="A1535" s="6" t="s">
        <v>3314</v>
      </c>
      <c r="B1535" s="6" t="s">
        <v>44</v>
      </c>
      <c r="C1535" s="6" t="s">
        <v>47</v>
      </c>
      <c r="D1535" s="6" t="s">
        <v>170</v>
      </c>
      <c r="E1535" s="6" t="n">
        <v>1786367977</v>
      </c>
      <c r="F1535" s="6" t="n">
        <v>1786370053</v>
      </c>
      <c r="G1535" s="6" t="n">
        <v>1786369915</v>
      </c>
      <c r="H1535" s="6" t="n">
        <v>1786371457</v>
      </c>
      <c r="J1535" s="6" t="n">
        <v>0</v>
      </c>
      <c r="K1535" s="6" t="n">
        <v>0</v>
      </c>
      <c r="L1535" s="9" t="n">
        <f aca="false">IF(AND(E1535&gt;=Scenario!$B$11,E1535&lt;Scenario!$B$12),1,0)</f>
        <v>1</v>
      </c>
      <c r="M1535" s="9" t="n">
        <f aca="false">IF(AND(L1535=1,ISNUMBER(F1535)),MAX(0,F1535-E1535)/60,"")</f>
        <v>34.6</v>
      </c>
      <c r="N1535" s="9" t="n">
        <f aca="false">IF(AND(L1535=1,ISNUMBER(G1535)),MAX(0,G1535-E1535)/60,"")</f>
        <v>32.3</v>
      </c>
      <c r="O1535" s="9" t="n">
        <f aca="false">IF(ISNUMBER(H1535),IF(AND(H1535&gt;=Scenario!$B$11,H1535&lt;Scenario!$B$12),1,0),0)</f>
        <v>1</v>
      </c>
      <c r="P1535" s="9" t="n">
        <f aca="false">IF(O1535=1,MAX(0,H1535-E1535)/60,"")</f>
        <v>58</v>
      </c>
      <c r="Q1535" s="9" t="n">
        <f aca="false">INDEX(Scenario!$B$18:$B$20,MATCH(B1535,Scenario!$A$18:$A$20,0))</f>
        <v>240</v>
      </c>
      <c r="R1535" s="9" t="n">
        <f aca="false">INDEX(Scenario!$C$18:$C$20,MATCH(B1535,Scenario!$A$18:$A$20,0))</f>
        <v>4320</v>
      </c>
      <c r="S1535" s="9" t="n">
        <f aca="false">IF(ISNUMBER(M1535),IF(M1535&lt;=Q1535,1,0),"")</f>
        <v>1</v>
      </c>
      <c r="T1535" s="9" t="n">
        <f aca="false">IF(ISNUMBER(P1535),IF(P1535&lt;=R1535,1,0),"")</f>
        <v>1</v>
      </c>
      <c r="U1535" s="9" t="n">
        <f aca="false">IF(E1535&gt;Scenario!$B$14,0,IF(OR(AND(ISNUMBER(H1535),H1535&lt;=Scenario!$B$14),AND(ISNUMBER(I1535),I1535&lt;=Scenario!$B$14)),0,1))</f>
        <v>0</v>
      </c>
      <c r="V1535" s="9" t="n">
        <f aca="false">IF(AND(U1535=1,(Scenario!$B$14-E1535)/60&gt;R1535),1,0)</f>
        <v>0</v>
      </c>
      <c r="W1535" s="9" t="n">
        <f aca="false">IF(OR(C1535=Scenario!$B$22,C1535=Scenario!$C$22),1,0)</f>
        <v>1</v>
      </c>
      <c r="X1535" s="9" t="n">
        <f aca="false">IF(ISNUMBER(I1535),1,0)</f>
        <v>0</v>
      </c>
      <c r="Y1535" s="9" t="n">
        <f aca="false">MOD(INT(E1535/86400)+3,7)</f>
        <v>0</v>
      </c>
      <c r="Z1535" s="9" t="n">
        <f aca="false">MOD(INT(E1535/3600),24)</f>
        <v>13</v>
      </c>
      <c r="AA1535" s="6" t="s">
        <v>3315</v>
      </c>
    </row>
    <row r="1536" customFormat="false" ht="15" hidden="false" customHeight="false" outlineLevel="0" collapsed="false">
      <c r="A1536" s="6" t="s">
        <v>3316</v>
      </c>
      <c r="B1536" s="6" t="s">
        <v>44</v>
      </c>
      <c r="C1536" s="6" t="s">
        <v>249</v>
      </c>
      <c r="D1536" s="6" t="s">
        <v>172</v>
      </c>
      <c r="E1536" s="6" t="n">
        <v>1786368899</v>
      </c>
      <c r="F1536" s="6" t="n">
        <v>1786369074</v>
      </c>
      <c r="G1536" s="6" t="n">
        <v>1786368913</v>
      </c>
      <c r="H1536" s="6" t="n">
        <v>1786371843</v>
      </c>
      <c r="J1536" s="6" t="n">
        <v>0</v>
      </c>
      <c r="K1536" s="6" t="n">
        <v>0</v>
      </c>
      <c r="L1536" s="9" t="n">
        <f aca="false">IF(AND(E1536&gt;=Scenario!$B$11,E1536&lt;Scenario!$B$12),1,0)</f>
        <v>1</v>
      </c>
      <c r="M1536" s="9" t="n">
        <f aca="false">IF(AND(L1536=1,ISNUMBER(F1536)),MAX(0,F1536-E1536)/60,"")</f>
        <v>2.91666666666667</v>
      </c>
      <c r="N1536" s="9" t="n">
        <f aca="false">IF(AND(L1536=1,ISNUMBER(G1536)),MAX(0,G1536-E1536)/60,"")</f>
        <v>0.233333333333333</v>
      </c>
      <c r="O1536" s="9" t="n">
        <f aca="false">IF(ISNUMBER(H1536),IF(AND(H1536&gt;=Scenario!$B$11,H1536&lt;Scenario!$B$12),1,0),0)</f>
        <v>1</v>
      </c>
      <c r="P1536" s="9" t="n">
        <f aca="false">IF(O1536=1,MAX(0,H1536-E1536)/60,"")</f>
        <v>49.0666666666667</v>
      </c>
      <c r="Q1536" s="9" t="n">
        <f aca="false">INDEX(Scenario!$B$18:$B$20,MATCH(B1536,Scenario!$A$18:$A$20,0))</f>
        <v>240</v>
      </c>
      <c r="R1536" s="9" t="n">
        <f aca="false">INDEX(Scenario!$C$18:$C$20,MATCH(B1536,Scenario!$A$18:$A$20,0))</f>
        <v>4320</v>
      </c>
      <c r="S1536" s="9" t="n">
        <f aca="false">IF(ISNUMBER(M1536),IF(M1536&lt;=Q1536,1,0),"")</f>
        <v>1</v>
      </c>
      <c r="T1536" s="9" t="n">
        <f aca="false">IF(ISNUMBER(P1536),IF(P1536&lt;=R1536,1,0),"")</f>
        <v>1</v>
      </c>
      <c r="U1536" s="9" t="n">
        <f aca="false">IF(E1536&gt;Scenario!$B$14,0,IF(OR(AND(ISNUMBER(H1536),H1536&lt;=Scenario!$B$14),AND(ISNUMBER(I1536),I1536&lt;=Scenario!$B$14)),0,1))</f>
        <v>0</v>
      </c>
      <c r="V1536" s="9" t="n">
        <f aca="false">IF(AND(U1536=1,(Scenario!$B$14-E1536)/60&gt;R1536),1,0)</f>
        <v>0</v>
      </c>
      <c r="W1536" s="9" t="n">
        <f aca="false">IF(OR(C1536=Scenario!$B$22,C1536=Scenario!$C$22),1,0)</f>
        <v>0</v>
      </c>
      <c r="X1536" s="9" t="n">
        <f aca="false">IF(ISNUMBER(I1536),1,0)</f>
        <v>0</v>
      </c>
      <c r="Y1536" s="9" t="n">
        <f aca="false">MOD(INT(E1536/86400)+3,7)</f>
        <v>0</v>
      </c>
      <c r="Z1536" s="9" t="n">
        <f aca="false">MOD(INT(E1536/3600),24)</f>
        <v>13</v>
      </c>
      <c r="AA1536" s="6" t="s">
        <v>3317</v>
      </c>
    </row>
    <row r="1537" customFormat="false" ht="15" hidden="false" customHeight="false" outlineLevel="0" collapsed="false">
      <c r="A1537" s="6" t="s">
        <v>3318</v>
      </c>
      <c r="B1537" s="6" t="s">
        <v>44</v>
      </c>
      <c r="C1537" s="6" t="s">
        <v>249</v>
      </c>
      <c r="D1537" s="6" t="s">
        <v>171</v>
      </c>
      <c r="E1537" s="6" t="n">
        <v>1786369780</v>
      </c>
      <c r="F1537" s="6" t="n">
        <v>1786369911</v>
      </c>
      <c r="G1537" s="6" t="n">
        <v>1786369836</v>
      </c>
      <c r="H1537" s="6" t="n">
        <v>1786373730</v>
      </c>
      <c r="J1537" s="6" t="n">
        <v>0</v>
      </c>
      <c r="K1537" s="6" t="n">
        <v>1</v>
      </c>
      <c r="L1537" s="9" t="n">
        <f aca="false">IF(AND(E1537&gt;=Scenario!$B$11,E1537&lt;Scenario!$B$12),1,0)</f>
        <v>1</v>
      </c>
      <c r="M1537" s="9" t="n">
        <f aca="false">IF(AND(L1537=1,ISNUMBER(F1537)),MAX(0,F1537-E1537)/60,"")</f>
        <v>2.18333333333333</v>
      </c>
      <c r="N1537" s="9" t="n">
        <f aca="false">IF(AND(L1537=1,ISNUMBER(G1537)),MAX(0,G1537-E1537)/60,"")</f>
        <v>0.933333333333333</v>
      </c>
      <c r="O1537" s="9" t="n">
        <f aca="false">IF(ISNUMBER(H1537),IF(AND(H1537&gt;=Scenario!$B$11,H1537&lt;Scenario!$B$12),1,0),0)</f>
        <v>1</v>
      </c>
      <c r="P1537" s="9" t="n">
        <f aca="false">IF(O1537=1,MAX(0,H1537-E1537)/60,"")</f>
        <v>65.8333333333333</v>
      </c>
      <c r="Q1537" s="9" t="n">
        <f aca="false">INDEX(Scenario!$B$18:$B$20,MATCH(B1537,Scenario!$A$18:$A$20,0))</f>
        <v>240</v>
      </c>
      <c r="R1537" s="9" t="n">
        <f aca="false">INDEX(Scenario!$C$18:$C$20,MATCH(B1537,Scenario!$A$18:$A$20,0))</f>
        <v>4320</v>
      </c>
      <c r="S1537" s="9" t="n">
        <f aca="false">IF(ISNUMBER(M1537),IF(M1537&lt;=Q1537,1,0),"")</f>
        <v>1</v>
      </c>
      <c r="T1537" s="9" t="n">
        <f aca="false">IF(ISNUMBER(P1537),IF(P1537&lt;=R1537,1,0),"")</f>
        <v>1</v>
      </c>
      <c r="U1537" s="9" t="n">
        <f aca="false">IF(E1537&gt;Scenario!$B$14,0,IF(OR(AND(ISNUMBER(H1537),H1537&lt;=Scenario!$B$14),AND(ISNUMBER(I1537),I1537&lt;=Scenario!$B$14)),0,1))</f>
        <v>0</v>
      </c>
      <c r="V1537" s="9" t="n">
        <f aca="false">IF(AND(U1537=1,(Scenario!$B$14-E1537)/60&gt;R1537),1,0)</f>
        <v>0</v>
      </c>
      <c r="W1537" s="9" t="n">
        <f aca="false">IF(OR(C1537=Scenario!$B$22,C1537=Scenario!$C$22),1,0)</f>
        <v>0</v>
      </c>
      <c r="X1537" s="9" t="n">
        <f aca="false">IF(ISNUMBER(I1537),1,0)</f>
        <v>0</v>
      </c>
      <c r="Y1537" s="9" t="n">
        <f aca="false">MOD(INT(E1537/86400)+3,7)</f>
        <v>0</v>
      </c>
      <c r="Z1537" s="9" t="n">
        <f aca="false">MOD(INT(E1537/3600),24)</f>
        <v>13</v>
      </c>
      <c r="AA1537" s="6" t="s">
        <v>3319</v>
      </c>
    </row>
    <row r="1538" customFormat="false" ht="15" hidden="false" customHeight="false" outlineLevel="0" collapsed="false">
      <c r="A1538" s="6" t="s">
        <v>3320</v>
      </c>
      <c r="B1538" s="6" t="s">
        <v>43</v>
      </c>
      <c r="C1538" s="6" t="s">
        <v>249</v>
      </c>
      <c r="D1538" s="6" t="s">
        <v>170</v>
      </c>
      <c r="E1538" s="6" t="n">
        <v>1786370120</v>
      </c>
      <c r="F1538" s="6" t="n">
        <v>1786370241</v>
      </c>
      <c r="G1538" s="6" t="n">
        <v>1786370173</v>
      </c>
      <c r="H1538" s="6" t="n">
        <v>1786372724</v>
      </c>
      <c r="J1538" s="6" t="n">
        <v>0</v>
      </c>
      <c r="K1538" s="6" t="n">
        <v>0</v>
      </c>
      <c r="L1538" s="9" t="n">
        <f aca="false">IF(AND(E1538&gt;=Scenario!$B$11,E1538&lt;Scenario!$B$12),1,0)</f>
        <v>1</v>
      </c>
      <c r="M1538" s="9" t="n">
        <f aca="false">IF(AND(L1538=1,ISNUMBER(F1538)),MAX(0,F1538-E1538)/60,"")</f>
        <v>2.01666666666667</v>
      </c>
      <c r="N1538" s="9" t="n">
        <f aca="false">IF(AND(L1538=1,ISNUMBER(G1538)),MAX(0,G1538-E1538)/60,"")</f>
        <v>0.883333333333333</v>
      </c>
      <c r="O1538" s="9" t="n">
        <f aca="false">IF(ISNUMBER(H1538),IF(AND(H1538&gt;=Scenario!$B$11,H1538&lt;Scenario!$B$12),1,0),0)</f>
        <v>1</v>
      </c>
      <c r="P1538" s="9" t="n">
        <f aca="false">IF(O1538=1,MAX(0,H1538-E1538)/60,"")</f>
        <v>43.4</v>
      </c>
      <c r="Q1538" s="9" t="n">
        <f aca="false">INDEX(Scenario!$B$18:$B$20,MATCH(B1538,Scenario!$A$18:$A$20,0))</f>
        <v>60</v>
      </c>
      <c r="R1538" s="9" t="n">
        <f aca="false">INDEX(Scenario!$C$18:$C$20,MATCH(B1538,Scenario!$A$18:$A$20,0))</f>
        <v>1440</v>
      </c>
      <c r="S1538" s="9" t="n">
        <f aca="false">IF(ISNUMBER(M1538),IF(M1538&lt;=Q1538,1,0),"")</f>
        <v>1</v>
      </c>
      <c r="T1538" s="9" t="n">
        <f aca="false">IF(ISNUMBER(P1538),IF(P1538&lt;=R1538,1,0),"")</f>
        <v>1</v>
      </c>
      <c r="U1538" s="9" t="n">
        <f aca="false">IF(E1538&gt;Scenario!$B$14,0,IF(OR(AND(ISNUMBER(H1538),H1538&lt;=Scenario!$B$14),AND(ISNUMBER(I1538),I1538&lt;=Scenario!$B$14)),0,1))</f>
        <v>0</v>
      </c>
      <c r="V1538" s="9" t="n">
        <f aca="false">IF(AND(U1538=1,(Scenario!$B$14-E1538)/60&gt;R1538),1,0)</f>
        <v>0</v>
      </c>
      <c r="W1538" s="9" t="n">
        <f aca="false">IF(OR(C1538=Scenario!$B$22,C1538=Scenario!$C$22),1,0)</f>
        <v>0</v>
      </c>
      <c r="X1538" s="9" t="n">
        <f aca="false">IF(ISNUMBER(I1538),1,0)</f>
        <v>0</v>
      </c>
      <c r="Y1538" s="9" t="n">
        <f aca="false">MOD(INT(E1538/86400)+3,7)</f>
        <v>0</v>
      </c>
      <c r="Z1538" s="9" t="n">
        <f aca="false">MOD(INT(E1538/3600),24)</f>
        <v>13</v>
      </c>
      <c r="AA1538" s="6" t="s">
        <v>3321</v>
      </c>
    </row>
    <row r="1539" customFormat="false" ht="15" hidden="false" customHeight="false" outlineLevel="0" collapsed="false">
      <c r="A1539" s="6" t="s">
        <v>3322</v>
      </c>
      <c r="B1539" s="6" t="s">
        <v>43</v>
      </c>
      <c r="C1539" s="6" t="s">
        <v>249</v>
      </c>
      <c r="D1539" s="6" t="s">
        <v>170</v>
      </c>
      <c r="E1539" s="6" t="n">
        <v>1786370491</v>
      </c>
      <c r="F1539" s="6" t="n">
        <v>1786371716</v>
      </c>
      <c r="G1539" s="6" t="n">
        <v>1786371516</v>
      </c>
      <c r="H1539" s="6" t="n">
        <v>1786373436</v>
      </c>
      <c r="J1539" s="6" t="n">
        <v>0</v>
      </c>
      <c r="K1539" s="6" t="n">
        <v>0</v>
      </c>
      <c r="L1539" s="9" t="n">
        <f aca="false">IF(AND(E1539&gt;=Scenario!$B$11,E1539&lt;Scenario!$B$12),1,0)</f>
        <v>1</v>
      </c>
      <c r="M1539" s="9" t="n">
        <f aca="false">IF(AND(L1539=1,ISNUMBER(F1539)),MAX(0,F1539-E1539)/60,"")</f>
        <v>20.4166666666667</v>
      </c>
      <c r="N1539" s="9" t="n">
        <f aca="false">IF(AND(L1539=1,ISNUMBER(G1539)),MAX(0,G1539-E1539)/60,"")</f>
        <v>17.0833333333333</v>
      </c>
      <c r="O1539" s="9" t="n">
        <f aca="false">IF(ISNUMBER(H1539),IF(AND(H1539&gt;=Scenario!$B$11,H1539&lt;Scenario!$B$12),1,0),0)</f>
        <v>1</v>
      </c>
      <c r="P1539" s="9" t="n">
        <f aca="false">IF(O1539=1,MAX(0,H1539-E1539)/60,"")</f>
        <v>49.0833333333333</v>
      </c>
      <c r="Q1539" s="9" t="n">
        <f aca="false">INDEX(Scenario!$B$18:$B$20,MATCH(B1539,Scenario!$A$18:$A$20,0))</f>
        <v>60</v>
      </c>
      <c r="R1539" s="9" t="n">
        <f aca="false">INDEX(Scenario!$C$18:$C$20,MATCH(B1539,Scenario!$A$18:$A$20,0))</f>
        <v>1440</v>
      </c>
      <c r="S1539" s="9" t="n">
        <f aca="false">IF(ISNUMBER(M1539),IF(M1539&lt;=Q1539,1,0),"")</f>
        <v>1</v>
      </c>
      <c r="T1539" s="9" t="n">
        <f aca="false">IF(ISNUMBER(P1539),IF(P1539&lt;=R1539,1,0),"")</f>
        <v>1</v>
      </c>
      <c r="U1539" s="9" t="n">
        <f aca="false">IF(E1539&gt;Scenario!$B$14,0,IF(OR(AND(ISNUMBER(H1539),H1539&lt;=Scenario!$B$14),AND(ISNUMBER(I1539),I1539&lt;=Scenario!$B$14)),0,1))</f>
        <v>0</v>
      </c>
      <c r="V1539" s="9" t="n">
        <f aca="false">IF(AND(U1539=1,(Scenario!$B$14-E1539)/60&gt;R1539),1,0)</f>
        <v>0</v>
      </c>
      <c r="W1539" s="9" t="n">
        <f aca="false">IF(OR(C1539=Scenario!$B$22,C1539=Scenario!$C$22),1,0)</f>
        <v>0</v>
      </c>
      <c r="X1539" s="9" t="n">
        <f aca="false">IF(ISNUMBER(I1539),1,0)</f>
        <v>0</v>
      </c>
      <c r="Y1539" s="9" t="n">
        <f aca="false">MOD(INT(E1539/86400)+3,7)</f>
        <v>0</v>
      </c>
      <c r="Z1539" s="9" t="n">
        <f aca="false">MOD(INT(E1539/3600),24)</f>
        <v>14</v>
      </c>
      <c r="AA1539" s="6" t="s">
        <v>3323</v>
      </c>
    </row>
    <row r="1540" customFormat="false" ht="15" hidden="false" customHeight="false" outlineLevel="0" collapsed="false">
      <c r="A1540" s="6" t="s">
        <v>3324</v>
      </c>
      <c r="B1540" s="6" t="s">
        <v>43</v>
      </c>
      <c r="C1540" s="6" t="s">
        <v>46</v>
      </c>
      <c r="D1540" s="6" t="s">
        <v>171</v>
      </c>
      <c r="E1540" s="6" t="n">
        <v>1786372351</v>
      </c>
      <c r="F1540" s="6" t="n">
        <v>1786373674</v>
      </c>
      <c r="G1540" s="6" t="n">
        <v>1786373469</v>
      </c>
      <c r="H1540" s="6" t="n">
        <v>1786457265</v>
      </c>
      <c r="J1540" s="6" t="n">
        <v>1</v>
      </c>
      <c r="K1540" s="6" t="n">
        <v>0</v>
      </c>
      <c r="L1540" s="9" t="n">
        <f aca="false">IF(AND(E1540&gt;=Scenario!$B$11,E1540&lt;Scenario!$B$12),1,0)</f>
        <v>1</v>
      </c>
      <c r="M1540" s="9" t="n">
        <f aca="false">IF(AND(L1540=1,ISNUMBER(F1540)),MAX(0,F1540-E1540)/60,"")</f>
        <v>22.05</v>
      </c>
      <c r="N1540" s="9" t="n">
        <f aca="false">IF(AND(L1540=1,ISNUMBER(G1540)),MAX(0,G1540-E1540)/60,"")</f>
        <v>18.6333333333333</v>
      </c>
      <c r="O1540" s="9" t="n">
        <f aca="false">IF(ISNUMBER(H1540),IF(AND(H1540&gt;=Scenario!$B$11,H1540&lt;Scenario!$B$12),1,0),0)</f>
        <v>1</v>
      </c>
      <c r="P1540" s="9" t="n">
        <f aca="false">IF(O1540=1,MAX(0,H1540-E1540)/60,"")</f>
        <v>1415.23333333333</v>
      </c>
      <c r="Q1540" s="9" t="n">
        <f aca="false">INDEX(Scenario!$B$18:$B$20,MATCH(B1540,Scenario!$A$18:$A$20,0))</f>
        <v>60</v>
      </c>
      <c r="R1540" s="9" t="n">
        <f aca="false">INDEX(Scenario!$C$18:$C$20,MATCH(B1540,Scenario!$A$18:$A$20,0))</f>
        <v>1440</v>
      </c>
      <c r="S1540" s="9" t="n">
        <f aca="false">IF(ISNUMBER(M1540),IF(M1540&lt;=Q1540,1,0),"")</f>
        <v>1</v>
      </c>
      <c r="T1540" s="9" t="n">
        <f aca="false">IF(ISNUMBER(P1540),IF(P1540&lt;=R1540,1,0),"")</f>
        <v>1</v>
      </c>
      <c r="U1540" s="9" t="n">
        <f aca="false">IF(E1540&gt;Scenario!$B$14,0,IF(OR(AND(ISNUMBER(H1540),H1540&lt;=Scenario!$B$14),AND(ISNUMBER(I1540),I1540&lt;=Scenario!$B$14)),0,1))</f>
        <v>0</v>
      </c>
      <c r="V1540" s="9" t="n">
        <f aca="false">IF(AND(U1540=1,(Scenario!$B$14-E1540)/60&gt;R1540),1,0)</f>
        <v>0</v>
      </c>
      <c r="W1540" s="9" t="n">
        <f aca="false">IF(OR(C1540=Scenario!$B$22,C1540=Scenario!$C$22),1,0)</f>
        <v>1</v>
      </c>
      <c r="X1540" s="9" t="n">
        <f aca="false">IF(ISNUMBER(I1540),1,0)</f>
        <v>0</v>
      </c>
      <c r="Y1540" s="9" t="n">
        <f aca="false">MOD(INT(E1540/86400)+3,7)</f>
        <v>0</v>
      </c>
      <c r="Z1540" s="9" t="n">
        <f aca="false">MOD(INT(E1540/3600),24)</f>
        <v>14</v>
      </c>
      <c r="AA1540" s="6" t="s">
        <v>3325</v>
      </c>
    </row>
    <row r="1541" customFormat="false" ht="15" hidden="false" customHeight="false" outlineLevel="0" collapsed="false">
      <c r="A1541" s="6" t="s">
        <v>3326</v>
      </c>
      <c r="B1541" s="6" t="s">
        <v>43</v>
      </c>
      <c r="C1541" s="6" t="s">
        <v>249</v>
      </c>
      <c r="D1541" s="6" t="s">
        <v>171</v>
      </c>
      <c r="E1541" s="6" t="n">
        <v>1786372837</v>
      </c>
      <c r="F1541" s="6" t="n">
        <v>1786373808</v>
      </c>
      <c r="G1541" s="6" t="n">
        <v>1786373570</v>
      </c>
      <c r="H1541" s="6" t="n">
        <v>1786377286</v>
      </c>
      <c r="J1541" s="6" t="n">
        <v>0</v>
      </c>
      <c r="K1541" s="6" t="n">
        <v>0</v>
      </c>
      <c r="L1541" s="9" t="n">
        <f aca="false">IF(AND(E1541&gt;=Scenario!$B$11,E1541&lt;Scenario!$B$12),1,0)</f>
        <v>1</v>
      </c>
      <c r="M1541" s="9" t="n">
        <f aca="false">IF(AND(L1541=1,ISNUMBER(F1541)),MAX(0,F1541-E1541)/60,"")</f>
        <v>16.1833333333333</v>
      </c>
      <c r="N1541" s="9" t="n">
        <f aca="false">IF(AND(L1541=1,ISNUMBER(G1541)),MAX(0,G1541-E1541)/60,"")</f>
        <v>12.2166666666667</v>
      </c>
      <c r="O1541" s="9" t="n">
        <f aca="false">IF(ISNUMBER(H1541),IF(AND(H1541&gt;=Scenario!$B$11,H1541&lt;Scenario!$B$12),1,0),0)</f>
        <v>1</v>
      </c>
      <c r="P1541" s="9" t="n">
        <f aca="false">IF(O1541=1,MAX(0,H1541-E1541)/60,"")</f>
        <v>74.15</v>
      </c>
      <c r="Q1541" s="9" t="n">
        <f aca="false">INDEX(Scenario!$B$18:$B$20,MATCH(B1541,Scenario!$A$18:$A$20,0))</f>
        <v>60</v>
      </c>
      <c r="R1541" s="9" t="n">
        <f aca="false">INDEX(Scenario!$C$18:$C$20,MATCH(B1541,Scenario!$A$18:$A$20,0))</f>
        <v>1440</v>
      </c>
      <c r="S1541" s="9" t="n">
        <f aca="false">IF(ISNUMBER(M1541),IF(M1541&lt;=Q1541,1,0),"")</f>
        <v>1</v>
      </c>
      <c r="T1541" s="9" t="n">
        <f aca="false">IF(ISNUMBER(P1541),IF(P1541&lt;=R1541,1,0),"")</f>
        <v>1</v>
      </c>
      <c r="U1541" s="9" t="n">
        <f aca="false">IF(E1541&gt;Scenario!$B$14,0,IF(OR(AND(ISNUMBER(H1541),H1541&lt;=Scenario!$B$14),AND(ISNUMBER(I1541),I1541&lt;=Scenario!$B$14)),0,1))</f>
        <v>0</v>
      </c>
      <c r="V1541" s="9" t="n">
        <f aca="false">IF(AND(U1541=1,(Scenario!$B$14-E1541)/60&gt;R1541),1,0)</f>
        <v>0</v>
      </c>
      <c r="W1541" s="9" t="n">
        <f aca="false">IF(OR(C1541=Scenario!$B$22,C1541=Scenario!$C$22),1,0)</f>
        <v>0</v>
      </c>
      <c r="X1541" s="9" t="n">
        <f aca="false">IF(ISNUMBER(I1541),1,0)</f>
        <v>0</v>
      </c>
      <c r="Y1541" s="9" t="n">
        <f aca="false">MOD(INT(E1541/86400)+3,7)</f>
        <v>0</v>
      </c>
      <c r="Z1541" s="9" t="n">
        <f aca="false">MOD(INT(E1541/3600),24)</f>
        <v>14</v>
      </c>
      <c r="AA1541" s="6" t="s">
        <v>3327</v>
      </c>
    </row>
    <row r="1542" customFormat="false" ht="15" hidden="false" customHeight="false" outlineLevel="0" collapsed="false">
      <c r="A1542" s="6" t="s">
        <v>3328</v>
      </c>
      <c r="B1542" s="6" t="s">
        <v>44</v>
      </c>
      <c r="C1542" s="6" t="s">
        <v>46</v>
      </c>
      <c r="D1542" s="6" t="s">
        <v>171</v>
      </c>
      <c r="E1542" s="6" t="n">
        <v>1786373514</v>
      </c>
      <c r="F1542" s="6" t="n">
        <v>1786373983</v>
      </c>
      <c r="G1542" s="6" t="n">
        <v>1786373764</v>
      </c>
      <c r="H1542" s="6" t="n">
        <v>1786378956</v>
      </c>
      <c r="J1542" s="6" t="n">
        <v>0</v>
      </c>
      <c r="K1542" s="6" t="n">
        <v>0</v>
      </c>
      <c r="L1542" s="9" t="n">
        <f aca="false">IF(AND(E1542&gt;=Scenario!$B$11,E1542&lt;Scenario!$B$12),1,0)</f>
        <v>1</v>
      </c>
      <c r="M1542" s="9" t="n">
        <f aca="false">IF(AND(L1542=1,ISNUMBER(F1542)),MAX(0,F1542-E1542)/60,"")</f>
        <v>7.81666666666667</v>
      </c>
      <c r="N1542" s="9" t="n">
        <f aca="false">IF(AND(L1542=1,ISNUMBER(G1542)),MAX(0,G1542-E1542)/60,"")</f>
        <v>4.16666666666667</v>
      </c>
      <c r="O1542" s="9" t="n">
        <f aca="false">IF(ISNUMBER(H1542),IF(AND(H1542&gt;=Scenario!$B$11,H1542&lt;Scenario!$B$12),1,0),0)</f>
        <v>1</v>
      </c>
      <c r="P1542" s="9" t="n">
        <f aca="false">IF(O1542=1,MAX(0,H1542-E1542)/60,"")</f>
        <v>90.7</v>
      </c>
      <c r="Q1542" s="9" t="n">
        <f aca="false">INDEX(Scenario!$B$18:$B$20,MATCH(B1542,Scenario!$A$18:$A$20,0))</f>
        <v>240</v>
      </c>
      <c r="R1542" s="9" t="n">
        <f aca="false">INDEX(Scenario!$C$18:$C$20,MATCH(B1542,Scenario!$A$18:$A$20,0))</f>
        <v>4320</v>
      </c>
      <c r="S1542" s="9" t="n">
        <f aca="false">IF(ISNUMBER(M1542),IF(M1542&lt;=Q1542,1,0),"")</f>
        <v>1</v>
      </c>
      <c r="T1542" s="9" t="n">
        <f aca="false">IF(ISNUMBER(P1542),IF(P1542&lt;=R1542,1,0),"")</f>
        <v>1</v>
      </c>
      <c r="U1542" s="9" t="n">
        <f aca="false">IF(E1542&gt;Scenario!$B$14,0,IF(OR(AND(ISNUMBER(H1542),H1542&lt;=Scenario!$B$14),AND(ISNUMBER(I1542),I1542&lt;=Scenario!$B$14)),0,1))</f>
        <v>0</v>
      </c>
      <c r="V1542" s="9" t="n">
        <f aca="false">IF(AND(U1542=1,(Scenario!$B$14-E1542)/60&gt;R1542),1,0)</f>
        <v>0</v>
      </c>
      <c r="W1542" s="9" t="n">
        <f aca="false">IF(OR(C1542=Scenario!$B$22,C1542=Scenario!$C$22),1,0)</f>
        <v>1</v>
      </c>
      <c r="X1542" s="9" t="n">
        <f aca="false">IF(ISNUMBER(I1542),1,0)</f>
        <v>0</v>
      </c>
      <c r="Y1542" s="9" t="n">
        <f aca="false">MOD(INT(E1542/86400)+3,7)</f>
        <v>0</v>
      </c>
      <c r="Z1542" s="9" t="n">
        <f aca="false">MOD(INT(E1542/3600),24)</f>
        <v>14</v>
      </c>
      <c r="AA1542" s="6" t="s">
        <v>3329</v>
      </c>
    </row>
    <row r="1543" customFormat="false" ht="15" hidden="false" customHeight="false" outlineLevel="0" collapsed="false">
      <c r="A1543" s="6" t="s">
        <v>3330</v>
      </c>
      <c r="B1543" s="6" t="s">
        <v>43</v>
      </c>
      <c r="C1543" s="6" t="s">
        <v>249</v>
      </c>
      <c r="D1543" s="6" t="s">
        <v>170</v>
      </c>
      <c r="E1543" s="6" t="n">
        <v>1786375153</v>
      </c>
      <c r="F1543" s="6" t="n">
        <v>1786375310</v>
      </c>
      <c r="G1543" s="6" t="n">
        <v>1786375199</v>
      </c>
      <c r="H1543" s="6" t="n">
        <v>1786376516</v>
      </c>
      <c r="J1543" s="6" t="n">
        <v>0</v>
      </c>
      <c r="K1543" s="6" t="n">
        <v>0</v>
      </c>
      <c r="L1543" s="9" t="n">
        <f aca="false">IF(AND(E1543&gt;=Scenario!$B$11,E1543&lt;Scenario!$B$12),1,0)</f>
        <v>1</v>
      </c>
      <c r="M1543" s="9" t="n">
        <f aca="false">IF(AND(L1543=1,ISNUMBER(F1543)),MAX(0,F1543-E1543)/60,"")</f>
        <v>2.61666666666667</v>
      </c>
      <c r="N1543" s="9" t="n">
        <f aca="false">IF(AND(L1543=1,ISNUMBER(G1543)),MAX(0,G1543-E1543)/60,"")</f>
        <v>0.766666666666667</v>
      </c>
      <c r="O1543" s="9" t="n">
        <f aca="false">IF(ISNUMBER(H1543),IF(AND(H1543&gt;=Scenario!$B$11,H1543&lt;Scenario!$B$12),1,0),0)</f>
        <v>1</v>
      </c>
      <c r="P1543" s="9" t="n">
        <f aca="false">IF(O1543=1,MAX(0,H1543-E1543)/60,"")</f>
        <v>22.7166666666667</v>
      </c>
      <c r="Q1543" s="9" t="n">
        <f aca="false">INDEX(Scenario!$B$18:$B$20,MATCH(B1543,Scenario!$A$18:$A$20,0))</f>
        <v>60</v>
      </c>
      <c r="R1543" s="9" t="n">
        <f aca="false">INDEX(Scenario!$C$18:$C$20,MATCH(B1543,Scenario!$A$18:$A$20,0))</f>
        <v>1440</v>
      </c>
      <c r="S1543" s="9" t="n">
        <f aca="false">IF(ISNUMBER(M1543),IF(M1543&lt;=Q1543,1,0),"")</f>
        <v>1</v>
      </c>
      <c r="T1543" s="9" t="n">
        <f aca="false">IF(ISNUMBER(P1543),IF(P1543&lt;=R1543,1,0),"")</f>
        <v>1</v>
      </c>
      <c r="U1543" s="9" t="n">
        <f aca="false">IF(E1543&gt;Scenario!$B$14,0,IF(OR(AND(ISNUMBER(H1543),H1543&lt;=Scenario!$B$14),AND(ISNUMBER(I1543),I1543&lt;=Scenario!$B$14)),0,1))</f>
        <v>0</v>
      </c>
      <c r="V1543" s="9" t="n">
        <f aca="false">IF(AND(U1543=1,(Scenario!$B$14-E1543)/60&gt;R1543),1,0)</f>
        <v>0</v>
      </c>
      <c r="W1543" s="9" t="n">
        <f aca="false">IF(OR(C1543=Scenario!$B$22,C1543=Scenario!$C$22),1,0)</f>
        <v>0</v>
      </c>
      <c r="X1543" s="9" t="n">
        <f aca="false">IF(ISNUMBER(I1543),1,0)</f>
        <v>0</v>
      </c>
      <c r="Y1543" s="9" t="n">
        <f aca="false">MOD(INT(E1543/86400)+3,7)</f>
        <v>0</v>
      </c>
      <c r="Z1543" s="9" t="n">
        <f aca="false">MOD(INT(E1543/3600),24)</f>
        <v>15</v>
      </c>
      <c r="AA1543" s="6" t="s">
        <v>3331</v>
      </c>
    </row>
    <row r="1544" customFormat="false" ht="15" hidden="false" customHeight="false" outlineLevel="0" collapsed="false">
      <c r="A1544" s="6" t="s">
        <v>3332</v>
      </c>
      <c r="B1544" s="6" t="s">
        <v>44</v>
      </c>
      <c r="C1544" s="6" t="s">
        <v>47</v>
      </c>
      <c r="D1544" s="6" t="s">
        <v>170</v>
      </c>
      <c r="E1544" s="6" t="n">
        <v>1786375301</v>
      </c>
      <c r="F1544" s="6" t="n">
        <v>1786375998</v>
      </c>
      <c r="G1544" s="6" t="n">
        <v>1786375853</v>
      </c>
      <c r="H1544" s="6" t="n">
        <v>1786376575</v>
      </c>
      <c r="J1544" s="6" t="n">
        <v>0</v>
      </c>
      <c r="K1544" s="6" t="n">
        <v>0</v>
      </c>
      <c r="L1544" s="9" t="n">
        <f aca="false">IF(AND(E1544&gt;=Scenario!$B$11,E1544&lt;Scenario!$B$12),1,0)</f>
        <v>1</v>
      </c>
      <c r="M1544" s="9" t="n">
        <f aca="false">IF(AND(L1544=1,ISNUMBER(F1544)),MAX(0,F1544-E1544)/60,"")</f>
        <v>11.6166666666667</v>
      </c>
      <c r="N1544" s="9" t="n">
        <f aca="false">IF(AND(L1544=1,ISNUMBER(G1544)),MAX(0,G1544-E1544)/60,"")</f>
        <v>9.2</v>
      </c>
      <c r="O1544" s="9" t="n">
        <f aca="false">IF(ISNUMBER(H1544),IF(AND(H1544&gt;=Scenario!$B$11,H1544&lt;Scenario!$B$12),1,0),0)</f>
        <v>1</v>
      </c>
      <c r="P1544" s="9" t="n">
        <f aca="false">IF(O1544=1,MAX(0,H1544-E1544)/60,"")</f>
        <v>21.2333333333333</v>
      </c>
      <c r="Q1544" s="9" t="n">
        <f aca="false">INDEX(Scenario!$B$18:$B$20,MATCH(B1544,Scenario!$A$18:$A$20,0))</f>
        <v>240</v>
      </c>
      <c r="R1544" s="9" t="n">
        <f aca="false">INDEX(Scenario!$C$18:$C$20,MATCH(B1544,Scenario!$A$18:$A$20,0))</f>
        <v>4320</v>
      </c>
      <c r="S1544" s="9" t="n">
        <f aca="false">IF(ISNUMBER(M1544),IF(M1544&lt;=Q1544,1,0),"")</f>
        <v>1</v>
      </c>
      <c r="T1544" s="9" t="n">
        <f aca="false">IF(ISNUMBER(P1544),IF(P1544&lt;=R1544,1,0),"")</f>
        <v>1</v>
      </c>
      <c r="U1544" s="9" t="n">
        <f aca="false">IF(E1544&gt;Scenario!$B$14,0,IF(OR(AND(ISNUMBER(H1544),H1544&lt;=Scenario!$B$14),AND(ISNUMBER(I1544),I1544&lt;=Scenario!$B$14)),0,1))</f>
        <v>0</v>
      </c>
      <c r="V1544" s="9" t="n">
        <f aca="false">IF(AND(U1544=1,(Scenario!$B$14-E1544)/60&gt;R1544),1,0)</f>
        <v>0</v>
      </c>
      <c r="W1544" s="9" t="n">
        <f aca="false">IF(OR(C1544=Scenario!$B$22,C1544=Scenario!$C$22),1,0)</f>
        <v>1</v>
      </c>
      <c r="X1544" s="9" t="n">
        <f aca="false">IF(ISNUMBER(I1544),1,0)</f>
        <v>0</v>
      </c>
      <c r="Y1544" s="9" t="n">
        <f aca="false">MOD(INT(E1544/86400)+3,7)</f>
        <v>0</v>
      </c>
      <c r="Z1544" s="9" t="n">
        <f aca="false">MOD(INT(E1544/3600),24)</f>
        <v>15</v>
      </c>
      <c r="AA1544" s="6" t="s">
        <v>3333</v>
      </c>
    </row>
    <row r="1545" customFormat="false" ht="15" hidden="false" customHeight="false" outlineLevel="0" collapsed="false">
      <c r="A1545" s="6" t="s">
        <v>3334</v>
      </c>
      <c r="B1545" s="6" t="s">
        <v>44</v>
      </c>
      <c r="C1545" s="6" t="s">
        <v>249</v>
      </c>
      <c r="D1545" s="6" t="s">
        <v>172</v>
      </c>
      <c r="E1545" s="6" t="n">
        <v>1786376137</v>
      </c>
      <c r="F1545" s="6" t="n">
        <v>1786376247</v>
      </c>
      <c r="G1545" s="6" t="n">
        <v>1786376160</v>
      </c>
      <c r="H1545" s="6" t="n">
        <v>1786379131</v>
      </c>
      <c r="J1545" s="6" t="n">
        <v>0</v>
      </c>
      <c r="K1545" s="6" t="n">
        <v>0</v>
      </c>
      <c r="L1545" s="9" t="n">
        <f aca="false">IF(AND(E1545&gt;=Scenario!$B$11,E1545&lt;Scenario!$B$12),1,0)</f>
        <v>1</v>
      </c>
      <c r="M1545" s="9" t="n">
        <f aca="false">IF(AND(L1545=1,ISNUMBER(F1545)),MAX(0,F1545-E1545)/60,"")</f>
        <v>1.83333333333333</v>
      </c>
      <c r="N1545" s="9" t="n">
        <f aca="false">IF(AND(L1545=1,ISNUMBER(G1545)),MAX(0,G1545-E1545)/60,"")</f>
        <v>0.383333333333333</v>
      </c>
      <c r="O1545" s="9" t="n">
        <f aca="false">IF(ISNUMBER(H1545),IF(AND(H1545&gt;=Scenario!$B$11,H1545&lt;Scenario!$B$12),1,0),0)</f>
        <v>1</v>
      </c>
      <c r="P1545" s="9" t="n">
        <f aca="false">IF(O1545=1,MAX(0,H1545-E1545)/60,"")</f>
        <v>49.9</v>
      </c>
      <c r="Q1545" s="9" t="n">
        <f aca="false">INDEX(Scenario!$B$18:$B$20,MATCH(B1545,Scenario!$A$18:$A$20,0))</f>
        <v>240</v>
      </c>
      <c r="R1545" s="9" t="n">
        <f aca="false">INDEX(Scenario!$C$18:$C$20,MATCH(B1545,Scenario!$A$18:$A$20,0))</f>
        <v>4320</v>
      </c>
      <c r="S1545" s="9" t="n">
        <f aca="false">IF(ISNUMBER(M1545),IF(M1545&lt;=Q1545,1,0),"")</f>
        <v>1</v>
      </c>
      <c r="T1545" s="9" t="n">
        <f aca="false">IF(ISNUMBER(P1545),IF(P1545&lt;=R1545,1,0),"")</f>
        <v>1</v>
      </c>
      <c r="U1545" s="9" t="n">
        <f aca="false">IF(E1545&gt;Scenario!$B$14,0,IF(OR(AND(ISNUMBER(H1545),H1545&lt;=Scenario!$B$14),AND(ISNUMBER(I1545),I1545&lt;=Scenario!$B$14)),0,1))</f>
        <v>0</v>
      </c>
      <c r="V1545" s="9" t="n">
        <f aca="false">IF(AND(U1545=1,(Scenario!$B$14-E1545)/60&gt;R1545),1,0)</f>
        <v>0</v>
      </c>
      <c r="W1545" s="9" t="n">
        <f aca="false">IF(OR(C1545=Scenario!$B$22,C1545=Scenario!$C$22),1,0)</f>
        <v>0</v>
      </c>
      <c r="X1545" s="9" t="n">
        <f aca="false">IF(ISNUMBER(I1545),1,0)</f>
        <v>0</v>
      </c>
      <c r="Y1545" s="9" t="n">
        <f aca="false">MOD(INT(E1545/86400)+3,7)</f>
        <v>0</v>
      </c>
      <c r="Z1545" s="9" t="n">
        <f aca="false">MOD(INT(E1545/3600),24)</f>
        <v>15</v>
      </c>
      <c r="AA1545" s="6" t="s">
        <v>3335</v>
      </c>
    </row>
    <row r="1546" customFormat="false" ht="15" hidden="false" customHeight="false" outlineLevel="0" collapsed="false">
      <c r="A1546" s="6" t="s">
        <v>3336</v>
      </c>
      <c r="B1546" s="6" t="s">
        <v>44</v>
      </c>
      <c r="C1546" s="6" t="s">
        <v>47</v>
      </c>
      <c r="D1546" s="6" t="s">
        <v>172</v>
      </c>
      <c r="E1546" s="6" t="n">
        <v>1786376930</v>
      </c>
      <c r="F1546" s="6" t="n">
        <v>1786377675</v>
      </c>
      <c r="G1546" s="6" t="n">
        <v>1786377611</v>
      </c>
      <c r="H1546" s="6" t="n">
        <v>1786381102</v>
      </c>
      <c r="J1546" s="6" t="n">
        <v>0</v>
      </c>
      <c r="K1546" s="6" t="n">
        <v>0</v>
      </c>
      <c r="L1546" s="9" t="n">
        <f aca="false">IF(AND(E1546&gt;=Scenario!$B$11,E1546&lt;Scenario!$B$12),1,0)</f>
        <v>1</v>
      </c>
      <c r="M1546" s="9" t="n">
        <f aca="false">IF(AND(L1546=1,ISNUMBER(F1546)),MAX(0,F1546-E1546)/60,"")</f>
        <v>12.4166666666667</v>
      </c>
      <c r="N1546" s="9" t="n">
        <f aca="false">IF(AND(L1546=1,ISNUMBER(G1546)),MAX(0,G1546-E1546)/60,"")</f>
        <v>11.35</v>
      </c>
      <c r="O1546" s="9" t="n">
        <f aca="false">IF(ISNUMBER(H1546),IF(AND(H1546&gt;=Scenario!$B$11,H1546&lt;Scenario!$B$12),1,0),0)</f>
        <v>1</v>
      </c>
      <c r="P1546" s="9" t="n">
        <f aca="false">IF(O1546=1,MAX(0,H1546-E1546)/60,"")</f>
        <v>69.5333333333333</v>
      </c>
      <c r="Q1546" s="9" t="n">
        <f aca="false">INDEX(Scenario!$B$18:$B$20,MATCH(B1546,Scenario!$A$18:$A$20,0))</f>
        <v>240</v>
      </c>
      <c r="R1546" s="9" t="n">
        <f aca="false">INDEX(Scenario!$C$18:$C$20,MATCH(B1546,Scenario!$A$18:$A$20,0))</f>
        <v>4320</v>
      </c>
      <c r="S1546" s="9" t="n">
        <f aca="false">IF(ISNUMBER(M1546),IF(M1546&lt;=Q1546,1,0),"")</f>
        <v>1</v>
      </c>
      <c r="T1546" s="9" t="n">
        <f aca="false">IF(ISNUMBER(P1546),IF(P1546&lt;=R1546,1,0),"")</f>
        <v>1</v>
      </c>
      <c r="U1546" s="9" t="n">
        <f aca="false">IF(E1546&gt;Scenario!$B$14,0,IF(OR(AND(ISNUMBER(H1546),H1546&lt;=Scenario!$B$14),AND(ISNUMBER(I1546),I1546&lt;=Scenario!$B$14)),0,1))</f>
        <v>0</v>
      </c>
      <c r="V1546" s="9" t="n">
        <f aca="false">IF(AND(U1546=1,(Scenario!$B$14-E1546)/60&gt;R1546),1,0)</f>
        <v>0</v>
      </c>
      <c r="W1546" s="9" t="n">
        <f aca="false">IF(OR(C1546=Scenario!$B$22,C1546=Scenario!$C$22),1,0)</f>
        <v>1</v>
      </c>
      <c r="X1546" s="9" t="n">
        <f aca="false">IF(ISNUMBER(I1546),1,0)</f>
        <v>0</v>
      </c>
      <c r="Y1546" s="9" t="n">
        <f aca="false">MOD(INT(E1546/86400)+3,7)</f>
        <v>0</v>
      </c>
      <c r="Z1546" s="9" t="n">
        <f aca="false">MOD(INT(E1546/3600),24)</f>
        <v>15</v>
      </c>
      <c r="AA1546" s="6" t="s">
        <v>3337</v>
      </c>
    </row>
    <row r="1547" customFormat="false" ht="15" hidden="false" customHeight="false" outlineLevel="0" collapsed="false">
      <c r="A1547" s="6" t="s">
        <v>3338</v>
      </c>
      <c r="B1547" s="6" t="s">
        <v>43</v>
      </c>
      <c r="C1547" s="6" t="s">
        <v>249</v>
      </c>
      <c r="D1547" s="6" t="s">
        <v>171</v>
      </c>
      <c r="E1547" s="6" t="n">
        <v>1786379104</v>
      </c>
      <c r="F1547" s="6" t="n">
        <v>1786379310</v>
      </c>
      <c r="G1547" s="6" t="n">
        <v>1786379134</v>
      </c>
      <c r="H1547" s="6" t="n">
        <v>1786383536</v>
      </c>
      <c r="J1547" s="6" t="n">
        <v>0</v>
      </c>
      <c r="K1547" s="6" t="n">
        <v>0</v>
      </c>
      <c r="L1547" s="9" t="n">
        <f aca="false">IF(AND(E1547&gt;=Scenario!$B$11,E1547&lt;Scenario!$B$12),1,0)</f>
        <v>1</v>
      </c>
      <c r="M1547" s="9" t="n">
        <f aca="false">IF(AND(L1547=1,ISNUMBER(F1547)),MAX(0,F1547-E1547)/60,"")</f>
        <v>3.43333333333333</v>
      </c>
      <c r="N1547" s="9" t="n">
        <f aca="false">IF(AND(L1547=1,ISNUMBER(G1547)),MAX(0,G1547-E1547)/60,"")</f>
        <v>0.5</v>
      </c>
      <c r="O1547" s="9" t="n">
        <f aca="false">IF(ISNUMBER(H1547),IF(AND(H1547&gt;=Scenario!$B$11,H1547&lt;Scenario!$B$12),1,0),0)</f>
        <v>1</v>
      </c>
      <c r="P1547" s="9" t="n">
        <f aca="false">IF(O1547=1,MAX(0,H1547-E1547)/60,"")</f>
        <v>73.8666666666667</v>
      </c>
      <c r="Q1547" s="9" t="n">
        <f aca="false">INDEX(Scenario!$B$18:$B$20,MATCH(B1547,Scenario!$A$18:$A$20,0))</f>
        <v>60</v>
      </c>
      <c r="R1547" s="9" t="n">
        <f aca="false">INDEX(Scenario!$C$18:$C$20,MATCH(B1547,Scenario!$A$18:$A$20,0))</f>
        <v>1440</v>
      </c>
      <c r="S1547" s="9" t="n">
        <f aca="false">IF(ISNUMBER(M1547),IF(M1547&lt;=Q1547,1,0),"")</f>
        <v>1</v>
      </c>
      <c r="T1547" s="9" t="n">
        <f aca="false">IF(ISNUMBER(P1547),IF(P1547&lt;=R1547,1,0),"")</f>
        <v>1</v>
      </c>
      <c r="U1547" s="9" t="n">
        <f aca="false">IF(E1547&gt;Scenario!$B$14,0,IF(OR(AND(ISNUMBER(H1547),H1547&lt;=Scenario!$B$14),AND(ISNUMBER(I1547),I1547&lt;=Scenario!$B$14)),0,1))</f>
        <v>0</v>
      </c>
      <c r="V1547" s="9" t="n">
        <f aca="false">IF(AND(U1547=1,(Scenario!$B$14-E1547)/60&gt;R1547),1,0)</f>
        <v>0</v>
      </c>
      <c r="W1547" s="9" t="n">
        <f aca="false">IF(OR(C1547=Scenario!$B$22,C1547=Scenario!$C$22),1,0)</f>
        <v>0</v>
      </c>
      <c r="X1547" s="9" t="n">
        <f aca="false">IF(ISNUMBER(I1547),1,0)</f>
        <v>0</v>
      </c>
      <c r="Y1547" s="9" t="n">
        <f aca="false">MOD(INT(E1547/86400)+3,7)</f>
        <v>0</v>
      </c>
      <c r="Z1547" s="9" t="n">
        <f aca="false">MOD(INT(E1547/3600),24)</f>
        <v>16</v>
      </c>
      <c r="AA1547" s="6" t="s">
        <v>3339</v>
      </c>
    </row>
    <row r="1548" customFormat="false" ht="15" hidden="false" customHeight="false" outlineLevel="0" collapsed="false">
      <c r="A1548" s="6" t="s">
        <v>3340</v>
      </c>
      <c r="B1548" s="6" t="s">
        <v>43</v>
      </c>
      <c r="C1548" s="6" t="s">
        <v>249</v>
      </c>
      <c r="D1548" s="6" t="s">
        <v>170</v>
      </c>
      <c r="E1548" s="6" t="n">
        <v>1786380066</v>
      </c>
      <c r="F1548" s="6" t="n">
        <v>1786380279</v>
      </c>
      <c r="G1548" s="6" t="n">
        <v>1786380096</v>
      </c>
      <c r="H1548" s="6" t="n">
        <v>1786380991</v>
      </c>
      <c r="J1548" s="6" t="n">
        <v>0</v>
      </c>
      <c r="K1548" s="6" t="n">
        <v>0</v>
      </c>
      <c r="L1548" s="9" t="n">
        <f aca="false">IF(AND(E1548&gt;=Scenario!$B$11,E1548&lt;Scenario!$B$12),1,0)</f>
        <v>1</v>
      </c>
      <c r="M1548" s="9" t="n">
        <f aca="false">IF(AND(L1548=1,ISNUMBER(F1548)),MAX(0,F1548-E1548)/60,"")</f>
        <v>3.55</v>
      </c>
      <c r="N1548" s="9" t="n">
        <f aca="false">IF(AND(L1548=1,ISNUMBER(G1548)),MAX(0,G1548-E1548)/60,"")</f>
        <v>0.5</v>
      </c>
      <c r="O1548" s="9" t="n">
        <f aca="false">IF(ISNUMBER(H1548),IF(AND(H1548&gt;=Scenario!$B$11,H1548&lt;Scenario!$B$12),1,0),0)</f>
        <v>1</v>
      </c>
      <c r="P1548" s="9" t="n">
        <f aca="false">IF(O1548=1,MAX(0,H1548-E1548)/60,"")</f>
        <v>15.4166666666667</v>
      </c>
      <c r="Q1548" s="9" t="n">
        <f aca="false">INDEX(Scenario!$B$18:$B$20,MATCH(B1548,Scenario!$A$18:$A$20,0))</f>
        <v>60</v>
      </c>
      <c r="R1548" s="9" t="n">
        <f aca="false">INDEX(Scenario!$C$18:$C$20,MATCH(B1548,Scenario!$A$18:$A$20,0))</f>
        <v>1440</v>
      </c>
      <c r="S1548" s="9" t="n">
        <f aca="false">IF(ISNUMBER(M1548),IF(M1548&lt;=Q1548,1,0),"")</f>
        <v>1</v>
      </c>
      <c r="T1548" s="9" t="n">
        <f aca="false">IF(ISNUMBER(P1548),IF(P1548&lt;=R1548,1,0),"")</f>
        <v>1</v>
      </c>
      <c r="U1548" s="9" t="n">
        <f aca="false">IF(E1548&gt;Scenario!$B$14,0,IF(OR(AND(ISNUMBER(H1548),H1548&lt;=Scenario!$B$14),AND(ISNUMBER(I1548),I1548&lt;=Scenario!$B$14)),0,1))</f>
        <v>0</v>
      </c>
      <c r="V1548" s="9" t="n">
        <f aca="false">IF(AND(U1548=1,(Scenario!$B$14-E1548)/60&gt;R1548),1,0)</f>
        <v>0</v>
      </c>
      <c r="W1548" s="9" t="n">
        <f aca="false">IF(OR(C1548=Scenario!$B$22,C1548=Scenario!$C$22),1,0)</f>
        <v>0</v>
      </c>
      <c r="X1548" s="9" t="n">
        <f aca="false">IF(ISNUMBER(I1548),1,0)</f>
        <v>0</v>
      </c>
      <c r="Y1548" s="9" t="n">
        <f aca="false">MOD(INT(E1548/86400)+3,7)</f>
        <v>0</v>
      </c>
      <c r="Z1548" s="9" t="n">
        <f aca="false">MOD(INT(E1548/3600),24)</f>
        <v>16</v>
      </c>
      <c r="AA1548" s="6" t="s">
        <v>3341</v>
      </c>
    </row>
    <row r="1549" customFormat="false" ht="15" hidden="false" customHeight="false" outlineLevel="0" collapsed="false">
      <c r="A1549" s="6" t="s">
        <v>3342</v>
      </c>
      <c r="B1549" s="6" t="s">
        <v>43</v>
      </c>
      <c r="C1549" s="6" t="s">
        <v>249</v>
      </c>
      <c r="D1549" s="6" t="s">
        <v>171</v>
      </c>
      <c r="E1549" s="6" t="n">
        <v>1786380576</v>
      </c>
      <c r="F1549" s="6" t="n">
        <v>1786380716</v>
      </c>
      <c r="G1549" s="6" t="n">
        <v>1786380628</v>
      </c>
      <c r="H1549" s="6" t="n">
        <v>1786385790</v>
      </c>
      <c r="J1549" s="6" t="n">
        <v>0</v>
      </c>
      <c r="K1549" s="6" t="n">
        <v>1</v>
      </c>
      <c r="L1549" s="9" t="n">
        <f aca="false">IF(AND(E1549&gt;=Scenario!$B$11,E1549&lt;Scenario!$B$12),1,0)</f>
        <v>1</v>
      </c>
      <c r="M1549" s="9" t="n">
        <f aca="false">IF(AND(L1549=1,ISNUMBER(F1549)),MAX(0,F1549-E1549)/60,"")</f>
        <v>2.33333333333333</v>
      </c>
      <c r="N1549" s="9" t="n">
        <f aca="false">IF(AND(L1549=1,ISNUMBER(G1549)),MAX(0,G1549-E1549)/60,"")</f>
        <v>0.866666666666667</v>
      </c>
      <c r="O1549" s="9" t="n">
        <f aca="false">IF(ISNUMBER(H1549),IF(AND(H1549&gt;=Scenario!$B$11,H1549&lt;Scenario!$B$12),1,0),0)</f>
        <v>1</v>
      </c>
      <c r="P1549" s="9" t="n">
        <f aca="false">IF(O1549=1,MAX(0,H1549-E1549)/60,"")</f>
        <v>86.9</v>
      </c>
      <c r="Q1549" s="9" t="n">
        <f aca="false">INDEX(Scenario!$B$18:$B$20,MATCH(B1549,Scenario!$A$18:$A$20,0))</f>
        <v>60</v>
      </c>
      <c r="R1549" s="9" t="n">
        <f aca="false">INDEX(Scenario!$C$18:$C$20,MATCH(B1549,Scenario!$A$18:$A$20,0))</f>
        <v>1440</v>
      </c>
      <c r="S1549" s="9" t="n">
        <f aca="false">IF(ISNUMBER(M1549),IF(M1549&lt;=Q1549,1,0),"")</f>
        <v>1</v>
      </c>
      <c r="T1549" s="9" t="n">
        <f aca="false">IF(ISNUMBER(P1549),IF(P1549&lt;=R1549,1,0),"")</f>
        <v>1</v>
      </c>
      <c r="U1549" s="9" t="n">
        <f aca="false">IF(E1549&gt;Scenario!$B$14,0,IF(OR(AND(ISNUMBER(H1549),H1549&lt;=Scenario!$B$14),AND(ISNUMBER(I1549),I1549&lt;=Scenario!$B$14)),0,1))</f>
        <v>0</v>
      </c>
      <c r="V1549" s="9" t="n">
        <f aca="false">IF(AND(U1549=1,(Scenario!$B$14-E1549)/60&gt;R1549),1,0)</f>
        <v>0</v>
      </c>
      <c r="W1549" s="9" t="n">
        <f aca="false">IF(OR(C1549=Scenario!$B$22,C1549=Scenario!$C$22),1,0)</f>
        <v>0</v>
      </c>
      <c r="X1549" s="9" t="n">
        <f aca="false">IF(ISNUMBER(I1549),1,0)</f>
        <v>0</v>
      </c>
      <c r="Y1549" s="9" t="n">
        <f aca="false">MOD(INT(E1549/86400)+3,7)</f>
        <v>0</v>
      </c>
      <c r="Z1549" s="9" t="n">
        <f aca="false">MOD(INT(E1549/3600),24)</f>
        <v>16</v>
      </c>
      <c r="AA1549" s="6" t="s">
        <v>3343</v>
      </c>
    </row>
    <row r="1550" customFormat="false" ht="15" hidden="false" customHeight="false" outlineLevel="0" collapsed="false">
      <c r="A1550" s="6" t="s">
        <v>3344</v>
      </c>
      <c r="B1550" s="6" t="s">
        <v>43</v>
      </c>
      <c r="C1550" s="6" t="s">
        <v>46</v>
      </c>
      <c r="D1550" s="6" t="s">
        <v>171</v>
      </c>
      <c r="E1550" s="6" t="n">
        <v>1786380754</v>
      </c>
      <c r="F1550" s="6" t="n">
        <v>1786380916</v>
      </c>
      <c r="G1550" s="6" t="n">
        <v>1786380812</v>
      </c>
      <c r="H1550" s="6" t="n">
        <v>1786388719</v>
      </c>
      <c r="J1550" s="6" t="n">
        <v>0</v>
      </c>
      <c r="K1550" s="6" t="n">
        <v>0</v>
      </c>
      <c r="L1550" s="9" t="n">
        <f aca="false">IF(AND(E1550&gt;=Scenario!$B$11,E1550&lt;Scenario!$B$12),1,0)</f>
        <v>1</v>
      </c>
      <c r="M1550" s="9" t="n">
        <f aca="false">IF(AND(L1550=1,ISNUMBER(F1550)),MAX(0,F1550-E1550)/60,"")</f>
        <v>2.7</v>
      </c>
      <c r="N1550" s="9" t="n">
        <f aca="false">IF(AND(L1550=1,ISNUMBER(G1550)),MAX(0,G1550-E1550)/60,"")</f>
        <v>0.966666666666667</v>
      </c>
      <c r="O1550" s="9" t="n">
        <f aca="false">IF(ISNUMBER(H1550),IF(AND(H1550&gt;=Scenario!$B$11,H1550&lt;Scenario!$B$12),1,0),0)</f>
        <v>1</v>
      </c>
      <c r="P1550" s="9" t="n">
        <f aca="false">IF(O1550=1,MAX(0,H1550-E1550)/60,"")</f>
        <v>132.75</v>
      </c>
      <c r="Q1550" s="9" t="n">
        <f aca="false">INDEX(Scenario!$B$18:$B$20,MATCH(B1550,Scenario!$A$18:$A$20,0))</f>
        <v>60</v>
      </c>
      <c r="R1550" s="9" t="n">
        <f aca="false">INDEX(Scenario!$C$18:$C$20,MATCH(B1550,Scenario!$A$18:$A$20,0))</f>
        <v>1440</v>
      </c>
      <c r="S1550" s="9" t="n">
        <f aca="false">IF(ISNUMBER(M1550),IF(M1550&lt;=Q1550,1,0),"")</f>
        <v>1</v>
      </c>
      <c r="T1550" s="9" t="n">
        <f aca="false">IF(ISNUMBER(P1550),IF(P1550&lt;=R1550,1,0),"")</f>
        <v>1</v>
      </c>
      <c r="U1550" s="9" t="n">
        <f aca="false">IF(E1550&gt;Scenario!$B$14,0,IF(OR(AND(ISNUMBER(H1550),H1550&lt;=Scenario!$B$14),AND(ISNUMBER(I1550),I1550&lt;=Scenario!$B$14)),0,1))</f>
        <v>0</v>
      </c>
      <c r="V1550" s="9" t="n">
        <f aca="false">IF(AND(U1550=1,(Scenario!$B$14-E1550)/60&gt;R1550),1,0)</f>
        <v>0</v>
      </c>
      <c r="W1550" s="9" t="n">
        <f aca="false">IF(OR(C1550=Scenario!$B$22,C1550=Scenario!$C$22),1,0)</f>
        <v>1</v>
      </c>
      <c r="X1550" s="9" t="n">
        <f aca="false">IF(ISNUMBER(I1550),1,0)</f>
        <v>0</v>
      </c>
      <c r="Y1550" s="9" t="n">
        <f aca="false">MOD(INT(E1550/86400)+3,7)</f>
        <v>0</v>
      </c>
      <c r="Z1550" s="9" t="n">
        <f aca="false">MOD(INT(E1550/3600),24)</f>
        <v>16</v>
      </c>
      <c r="AA1550" s="6" t="s">
        <v>3345</v>
      </c>
    </row>
    <row r="1551" customFormat="false" ht="15" hidden="false" customHeight="false" outlineLevel="0" collapsed="false">
      <c r="A1551" s="6" t="s">
        <v>3346</v>
      </c>
      <c r="B1551" s="6" t="s">
        <v>44</v>
      </c>
      <c r="C1551" s="6" t="s">
        <v>249</v>
      </c>
      <c r="D1551" s="6" t="s">
        <v>172</v>
      </c>
      <c r="E1551" s="6" t="n">
        <v>1786382383</v>
      </c>
      <c r="F1551" s="6" t="n">
        <v>1786382555</v>
      </c>
      <c r="G1551" s="6" t="n">
        <v>1786382420</v>
      </c>
      <c r="H1551" s="6" t="n">
        <v>1786390561</v>
      </c>
      <c r="J1551" s="6" t="n">
        <v>0</v>
      </c>
      <c r="K1551" s="6" t="n">
        <v>0</v>
      </c>
      <c r="L1551" s="9" t="n">
        <f aca="false">IF(AND(E1551&gt;=Scenario!$B$11,E1551&lt;Scenario!$B$12),1,0)</f>
        <v>1</v>
      </c>
      <c r="M1551" s="9" t="n">
        <f aca="false">IF(AND(L1551=1,ISNUMBER(F1551)),MAX(0,F1551-E1551)/60,"")</f>
        <v>2.86666666666667</v>
      </c>
      <c r="N1551" s="9" t="n">
        <f aca="false">IF(AND(L1551=1,ISNUMBER(G1551)),MAX(0,G1551-E1551)/60,"")</f>
        <v>0.616666666666667</v>
      </c>
      <c r="O1551" s="9" t="n">
        <f aca="false">IF(ISNUMBER(H1551),IF(AND(H1551&gt;=Scenario!$B$11,H1551&lt;Scenario!$B$12),1,0),0)</f>
        <v>1</v>
      </c>
      <c r="P1551" s="9" t="n">
        <f aca="false">IF(O1551=1,MAX(0,H1551-E1551)/60,"")</f>
        <v>136.3</v>
      </c>
      <c r="Q1551" s="9" t="n">
        <f aca="false">INDEX(Scenario!$B$18:$B$20,MATCH(B1551,Scenario!$A$18:$A$20,0))</f>
        <v>240</v>
      </c>
      <c r="R1551" s="9" t="n">
        <f aca="false">INDEX(Scenario!$C$18:$C$20,MATCH(B1551,Scenario!$A$18:$A$20,0))</f>
        <v>4320</v>
      </c>
      <c r="S1551" s="9" t="n">
        <f aca="false">IF(ISNUMBER(M1551),IF(M1551&lt;=Q1551,1,0),"")</f>
        <v>1</v>
      </c>
      <c r="T1551" s="9" t="n">
        <f aca="false">IF(ISNUMBER(P1551),IF(P1551&lt;=R1551,1,0),"")</f>
        <v>1</v>
      </c>
      <c r="U1551" s="9" t="n">
        <f aca="false">IF(E1551&gt;Scenario!$B$14,0,IF(OR(AND(ISNUMBER(H1551),H1551&lt;=Scenario!$B$14),AND(ISNUMBER(I1551),I1551&lt;=Scenario!$B$14)),0,1))</f>
        <v>0</v>
      </c>
      <c r="V1551" s="9" t="n">
        <f aca="false">IF(AND(U1551=1,(Scenario!$B$14-E1551)/60&gt;R1551),1,0)</f>
        <v>0</v>
      </c>
      <c r="W1551" s="9" t="n">
        <f aca="false">IF(OR(C1551=Scenario!$B$22,C1551=Scenario!$C$22),1,0)</f>
        <v>0</v>
      </c>
      <c r="X1551" s="9" t="n">
        <f aca="false">IF(ISNUMBER(I1551),1,0)</f>
        <v>0</v>
      </c>
      <c r="Y1551" s="9" t="n">
        <f aca="false">MOD(INT(E1551/86400)+3,7)</f>
        <v>0</v>
      </c>
      <c r="Z1551" s="9" t="n">
        <f aca="false">MOD(INT(E1551/3600),24)</f>
        <v>17</v>
      </c>
      <c r="AA1551" s="6" t="s">
        <v>3347</v>
      </c>
    </row>
    <row r="1552" customFormat="false" ht="15" hidden="false" customHeight="false" outlineLevel="0" collapsed="false">
      <c r="A1552" s="6" t="s">
        <v>3348</v>
      </c>
      <c r="B1552" s="6" t="s">
        <v>44</v>
      </c>
      <c r="C1552" s="6" t="s">
        <v>249</v>
      </c>
      <c r="D1552" s="6" t="s">
        <v>171</v>
      </c>
      <c r="E1552" s="6" t="n">
        <v>1786383802</v>
      </c>
      <c r="F1552" s="6" t="n">
        <v>1786383912</v>
      </c>
      <c r="G1552" s="6" t="n">
        <v>1786383845</v>
      </c>
      <c r="H1552" s="6" t="n">
        <v>1786390003</v>
      </c>
      <c r="J1552" s="6" t="n">
        <v>0</v>
      </c>
      <c r="K1552" s="6" t="n">
        <v>0</v>
      </c>
      <c r="L1552" s="9" t="n">
        <f aca="false">IF(AND(E1552&gt;=Scenario!$B$11,E1552&lt;Scenario!$B$12),1,0)</f>
        <v>1</v>
      </c>
      <c r="M1552" s="9" t="n">
        <f aca="false">IF(AND(L1552=1,ISNUMBER(F1552)),MAX(0,F1552-E1552)/60,"")</f>
        <v>1.83333333333333</v>
      </c>
      <c r="N1552" s="9" t="n">
        <f aca="false">IF(AND(L1552=1,ISNUMBER(G1552)),MAX(0,G1552-E1552)/60,"")</f>
        <v>0.716666666666667</v>
      </c>
      <c r="O1552" s="9" t="n">
        <f aca="false">IF(ISNUMBER(H1552),IF(AND(H1552&gt;=Scenario!$B$11,H1552&lt;Scenario!$B$12),1,0),0)</f>
        <v>1</v>
      </c>
      <c r="P1552" s="9" t="n">
        <f aca="false">IF(O1552=1,MAX(0,H1552-E1552)/60,"")</f>
        <v>103.35</v>
      </c>
      <c r="Q1552" s="9" t="n">
        <f aca="false">INDEX(Scenario!$B$18:$B$20,MATCH(B1552,Scenario!$A$18:$A$20,0))</f>
        <v>240</v>
      </c>
      <c r="R1552" s="9" t="n">
        <f aca="false">INDEX(Scenario!$C$18:$C$20,MATCH(B1552,Scenario!$A$18:$A$20,0))</f>
        <v>4320</v>
      </c>
      <c r="S1552" s="9" t="n">
        <f aca="false">IF(ISNUMBER(M1552),IF(M1552&lt;=Q1552,1,0),"")</f>
        <v>1</v>
      </c>
      <c r="T1552" s="9" t="n">
        <f aca="false">IF(ISNUMBER(P1552),IF(P1552&lt;=R1552,1,0),"")</f>
        <v>1</v>
      </c>
      <c r="U1552" s="9" t="n">
        <f aca="false">IF(E1552&gt;Scenario!$B$14,0,IF(OR(AND(ISNUMBER(H1552),H1552&lt;=Scenario!$B$14),AND(ISNUMBER(I1552),I1552&lt;=Scenario!$B$14)),0,1))</f>
        <v>0</v>
      </c>
      <c r="V1552" s="9" t="n">
        <f aca="false">IF(AND(U1552=1,(Scenario!$B$14-E1552)/60&gt;R1552),1,0)</f>
        <v>0</v>
      </c>
      <c r="W1552" s="9" t="n">
        <f aca="false">IF(OR(C1552=Scenario!$B$22,C1552=Scenario!$C$22),1,0)</f>
        <v>0</v>
      </c>
      <c r="X1552" s="9" t="n">
        <f aca="false">IF(ISNUMBER(I1552),1,0)</f>
        <v>0</v>
      </c>
      <c r="Y1552" s="9" t="n">
        <f aca="false">MOD(INT(E1552/86400)+3,7)</f>
        <v>0</v>
      </c>
      <c r="Z1552" s="9" t="n">
        <f aca="false">MOD(INT(E1552/3600),24)</f>
        <v>17</v>
      </c>
      <c r="AA1552" s="6" t="s">
        <v>3349</v>
      </c>
    </row>
    <row r="1553" customFormat="false" ht="15" hidden="false" customHeight="false" outlineLevel="0" collapsed="false">
      <c r="A1553" s="6" t="s">
        <v>3350</v>
      </c>
      <c r="B1553" s="6" t="s">
        <v>44</v>
      </c>
      <c r="C1553" s="6" t="s">
        <v>249</v>
      </c>
      <c r="D1553" s="6" t="s">
        <v>172</v>
      </c>
      <c r="E1553" s="6" t="n">
        <v>1786384265</v>
      </c>
      <c r="F1553" s="6" t="n">
        <v>1786384421</v>
      </c>
      <c r="G1553" s="6" t="n">
        <v>1786384316</v>
      </c>
      <c r="H1553" s="6" t="n">
        <v>1786385851</v>
      </c>
      <c r="J1553" s="6" t="n">
        <v>0</v>
      </c>
      <c r="K1553" s="6" t="n">
        <v>0</v>
      </c>
      <c r="L1553" s="9" t="n">
        <f aca="false">IF(AND(E1553&gt;=Scenario!$B$11,E1553&lt;Scenario!$B$12),1,0)</f>
        <v>1</v>
      </c>
      <c r="M1553" s="9" t="n">
        <f aca="false">IF(AND(L1553=1,ISNUMBER(F1553)),MAX(0,F1553-E1553)/60,"")</f>
        <v>2.6</v>
      </c>
      <c r="N1553" s="9" t="n">
        <f aca="false">IF(AND(L1553=1,ISNUMBER(G1553)),MAX(0,G1553-E1553)/60,"")</f>
        <v>0.85</v>
      </c>
      <c r="O1553" s="9" t="n">
        <f aca="false">IF(ISNUMBER(H1553),IF(AND(H1553&gt;=Scenario!$B$11,H1553&lt;Scenario!$B$12),1,0),0)</f>
        <v>1</v>
      </c>
      <c r="P1553" s="9" t="n">
        <f aca="false">IF(O1553=1,MAX(0,H1553-E1553)/60,"")</f>
        <v>26.4333333333333</v>
      </c>
      <c r="Q1553" s="9" t="n">
        <f aca="false">INDEX(Scenario!$B$18:$B$20,MATCH(B1553,Scenario!$A$18:$A$20,0))</f>
        <v>240</v>
      </c>
      <c r="R1553" s="9" t="n">
        <f aca="false">INDEX(Scenario!$C$18:$C$20,MATCH(B1553,Scenario!$A$18:$A$20,0))</f>
        <v>4320</v>
      </c>
      <c r="S1553" s="9" t="n">
        <f aca="false">IF(ISNUMBER(M1553),IF(M1553&lt;=Q1553,1,0),"")</f>
        <v>1</v>
      </c>
      <c r="T1553" s="9" t="n">
        <f aca="false">IF(ISNUMBER(P1553),IF(P1553&lt;=R1553,1,0),"")</f>
        <v>1</v>
      </c>
      <c r="U1553" s="9" t="n">
        <f aca="false">IF(E1553&gt;Scenario!$B$14,0,IF(OR(AND(ISNUMBER(H1553),H1553&lt;=Scenario!$B$14),AND(ISNUMBER(I1553),I1553&lt;=Scenario!$B$14)),0,1))</f>
        <v>0</v>
      </c>
      <c r="V1553" s="9" t="n">
        <f aca="false">IF(AND(U1553=1,(Scenario!$B$14-E1553)/60&gt;R1553),1,0)</f>
        <v>0</v>
      </c>
      <c r="W1553" s="9" t="n">
        <f aca="false">IF(OR(C1553=Scenario!$B$22,C1553=Scenario!$C$22),1,0)</f>
        <v>0</v>
      </c>
      <c r="X1553" s="9" t="n">
        <f aca="false">IF(ISNUMBER(I1553),1,0)</f>
        <v>0</v>
      </c>
      <c r="Y1553" s="9" t="n">
        <f aca="false">MOD(INT(E1553/86400)+3,7)</f>
        <v>0</v>
      </c>
      <c r="Z1553" s="9" t="n">
        <f aca="false">MOD(INT(E1553/3600),24)</f>
        <v>17</v>
      </c>
      <c r="AA1553" s="6" t="s">
        <v>3351</v>
      </c>
    </row>
    <row r="1554" customFormat="false" ht="15" hidden="false" customHeight="false" outlineLevel="0" collapsed="false">
      <c r="A1554" s="6" t="s">
        <v>3352</v>
      </c>
      <c r="B1554" s="6" t="s">
        <v>44</v>
      </c>
      <c r="C1554" s="6" t="s">
        <v>47</v>
      </c>
      <c r="D1554" s="6" t="s">
        <v>171</v>
      </c>
      <c r="E1554" s="6" t="n">
        <v>1786385100</v>
      </c>
      <c r="F1554" s="6" t="n">
        <v>1786385291</v>
      </c>
      <c r="G1554" s="6" t="n">
        <v>1786385114</v>
      </c>
      <c r="H1554" s="6" t="n">
        <v>1786393292</v>
      </c>
      <c r="J1554" s="6" t="n">
        <v>0</v>
      </c>
      <c r="K1554" s="6" t="n">
        <v>0</v>
      </c>
      <c r="L1554" s="9" t="n">
        <f aca="false">IF(AND(E1554&gt;=Scenario!$B$11,E1554&lt;Scenario!$B$12),1,0)</f>
        <v>1</v>
      </c>
      <c r="M1554" s="9" t="n">
        <f aca="false">IF(AND(L1554=1,ISNUMBER(F1554)),MAX(0,F1554-E1554)/60,"")</f>
        <v>3.18333333333333</v>
      </c>
      <c r="N1554" s="9" t="n">
        <f aca="false">IF(AND(L1554=1,ISNUMBER(G1554)),MAX(0,G1554-E1554)/60,"")</f>
        <v>0.233333333333333</v>
      </c>
      <c r="O1554" s="9" t="n">
        <f aca="false">IF(ISNUMBER(H1554),IF(AND(H1554&gt;=Scenario!$B$11,H1554&lt;Scenario!$B$12),1,0),0)</f>
        <v>1</v>
      </c>
      <c r="P1554" s="9" t="n">
        <f aca="false">IF(O1554=1,MAX(0,H1554-E1554)/60,"")</f>
        <v>136.533333333333</v>
      </c>
      <c r="Q1554" s="9" t="n">
        <f aca="false">INDEX(Scenario!$B$18:$B$20,MATCH(B1554,Scenario!$A$18:$A$20,0))</f>
        <v>240</v>
      </c>
      <c r="R1554" s="9" t="n">
        <f aca="false">INDEX(Scenario!$C$18:$C$20,MATCH(B1554,Scenario!$A$18:$A$20,0))</f>
        <v>4320</v>
      </c>
      <c r="S1554" s="9" t="n">
        <f aca="false">IF(ISNUMBER(M1554),IF(M1554&lt;=Q1554,1,0),"")</f>
        <v>1</v>
      </c>
      <c r="T1554" s="9" t="n">
        <f aca="false">IF(ISNUMBER(P1554),IF(P1554&lt;=R1554,1,0),"")</f>
        <v>1</v>
      </c>
      <c r="U1554" s="9" t="n">
        <f aca="false">IF(E1554&gt;Scenario!$B$14,0,IF(OR(AND(ISNUMBER(H1554),H1554&lt;=Scenario!$B$14),AND(ISNUMBER(I1554),I1554&lt;=Scenario!$B$14)),0,1))</f>
        <v>0</v>
      </c>
      <c r="V1554" s="9" t="n">
        <f aca="false">IF(AND(U1554=1,(Scenario!$B$14-E1554)/60&gt;R1554),1,0)</f>
        <v>0</v>
      </c>
      <c r="W1554" s="9" t="n">
        <f aca="false">IF(OR(C1554=Scenario!$B$22,C1554=Scenario!$C$22),1,0)</f>
        <v>1</v>
      </c>
      <c r="X1554" s="9" t="n">
        <f aca="false">IF(ISNUMBER(I1554),1,0)</f>
        <v>0</v>
      </c>
      <c r="Y1554" s="9" t="n">
        <f aca="false">MOD(INT(E1554/86400)+3,7)</f>
        <v>0</v>
      </c>
      <c r="Z1554" s="9" t="n">
        <f aca="false">MOD(INT(E1554/3600),24)</f>
        <v>18</v>
      </c>
      <c r="AA1554" s="6" t="s">
        <v>3353</v>
      </c>
    </row>
    <row r="1555" customFormat="false" ht="15" hidden="false" customHeight="false" outlineLevel="0" collapsed="false">
      <c r="A1555" s="6" t="s">
        <v>3354</v>
      </c>
      <c r="B1555" s="6" t="s">
        <v>44</v>
      </c>
      <c r="C1555" s="6" t="s">
        <v>288</v>
      </c>
      <c r="D1555" s="6" t="s">
        <v>170</v>
      </c>
      <c r="E1555" s="6" t="n">
        <v>1786385136</v>
      </c>
      <c r="F1555" s="6" t="n">
        <v>1786385354</v>
      </c>
      <c r="G1555" s="6" t="n">
        <v>1786385161</v>
      </c>
      <c r="H1555" s="6" t="n">
        <v>1786386332</v>
      </c>
      <c r="J1555" s="6" t="n">
        <v>0</v>
      </c>
      <c r="K1555" s="6" t="n">
        <v>0</v>
      </c>
      <c r="L1555" s="9" t="n">
        <f aca="false">IF(AND(E1555&gt;=Scenario!$B$11,E1555&lt;Scenario!$B$12),1,0)</f>
        <v>1</v>
      </c>
      <c r="M1555" s="9" t="n">
        <f aca="false">IF(AND(L1555=1,ISNUMBER(F1555)),MAX(0,F1555-E1555)/60,"")</f>
        <v>3.63333333333333</v>
      </c>
      <c r="N1555" s="9" t="n">
        <f aca="false">IF(AND(L1555=1,ISNUMBER(G1555)),MAX(0,G1555-E1555)/60,"")</f>
        <v>0.416666666666667</v>
      </c>
      <c r="O1555" s="9" t="n">
        <f aca="false">IF(ISNUMBER(H1555),IF(AND(H1555&gt;=Scenario!$B$11,H1555&lt;Scenario!$B$12),1,0),0)</f>
        <v>1</v>
      </c>
      <c r="P1555" s="9" t="n">
        <f aca="false">IF(O1555=1,MAX(0,H1555-E1555)/60,"")</f>
        <v>19.9333333333333</v>
      </c>
      <c r="Q1555" s="9" t="n">
        <f aca="false">INDEX(Scenario!$B$18:$B$20,MATCH(B1555,Scenario!$A$18:$A$20,0))</f>
        <v>240</v>
      </c>
      <c r="R1555" s="9" t="n">
        <f aca="false">INDEX(Scenario!$C$18:$C$20,MATCH(B1555,Scenario!$A$18:$A$20,0))</f>
        <v>4320</v>
      </c>
      <c r="S1555" s="9" t="n">
        <f aca="false">IF(ISNUMBER(M1555),IF(M1555&lt;=Q1555,1,0),"")</f>
        <v>1</v>
      </c>
      <c r="T1555" s="9" t="n">
        <f aca="false">IF(ISNUMBER(P1555),IF(P1555&lt;=R1555,1,0),"")</f>
        <v>1</v>
      </c>
      <c r="U1555" s="9" t="n">
        <f aca="false">IF(E1555&gt;Scenario!$B$14,0,IF(OR(AND(ISNUMBER(H1555),H1555&lt;=Scenario!$B$14),AND(ISNUMBER(I1555),I1555&lt;=Scenario!$B$14)),0,1))</f>
        <v>0</v>
      </c>
      <c r="V1555" s="9" t="n">
        <f aca="false">IF(AND(U1555=1,(Scenario!$B$14-E1555)/60&gt;R1555),1,0)</f>
        <v>0</v>
      </c>
      <c r="W1555" s="9" t="n">
        <f aca="false">IF(OR(C1555=Scenario!$B$22,C1555=Scenario!$C$22),1,0)</f>
        <v>0</v>
      </c>
      <c r="X1555" s="9" t="n">
        <f aca="false">IF(ISNUMBER(I1555),1,0)</f>
        <v>0</v>
      </c>
      <c r="Y1555" s="9" t="n">
        <f aca="false">MOD(INT(E1555/86400)+3,7)</f>
        <v>0</v>
      </c>
      <c r="Z1555" s="9" t="n">
        <f aca="false">MOD(INT(E1555/3600),24)</f>
        <v>18</v>
      </c>
      <c r="AA1555" s="6" t="s">
        <v>3355</v>
      </c>
    </row>
    <row r="1556" customFormat="false" ht="15" hidden="false" customHeight="false" outlineLevel="0" collapsed="false">
      <c r="A1556" s="6" t="s">
        <v>3356</v>
      </c>
      <c r="B1556" s="6" t="s">
        <v>44</v>
      </c>
      <c r="C1556" s="6" t="s">
        <v>46</v>
      </c>
      <c r="D1556" s="6" t="s">
        <v>171</v>
      </c>
      <c r="E1556" s="6" t="n">
        <v>1786386050</v>
      </c>
      <c r="F1556" s="6" t="n">
        <v>1786386255</v>
      </c>
      <c r="G1556" s="6" t="n">
        <v>1786386066</v>
      </c>
      <c r="H1556" s="6" t="n">
        <v>1786388596</v>
      </c>
      <c r="J1556" s="6" t="n">
        <v>0</v>
      </c>
      <c r="K1556" s="6" t="n">
        <v>0</v>
      </c>
      <c r="L1556" s="9" t="n">
        <f aca="false">IF(AND(E1556&gt;=Scenario!$B$11,E1556&lt;Scenario!$B$12),1,0)</f>
        <v>1</v>
      </c>
      <c r="M1556" s="9" t="n">
        <f aca="false">IF(AND(L1556=1,ISNUMBER(F1556)),MAX(0,F1556-E1556)/60,"")</f>
        <v>3.41666666666667</v>
      </c>
      <c r="N1556" s="9" t="n">
        <f aca="false">IF(AND(L1556=1,ISNUMBER(G1556)),MAX(0,G1556-E1556)/60,"")</f>
        <v>0.266666666666667</v>
      </c>
      <c r="O1556" s="9" t="n">
        <f aca="false">IF(ISNUMBER(H1556),IF(AND(H1556&gt;=Scenario!$B$11,H1556&lt;Scenario!$B$12),1,0),0)</f>
        <v>1</v>
      </c>
      <c r="P1556" s="9" t="n">
        <f aca="false">IF(O1556=1,MAX(0,H1556-E1556)/60,"")</f>
        <v>42.4333333333333</v>
      </c>
      <c r="Q1556" s="9" t="n">
        <f aca="false">INDEX(Scenario!$B$18:$B$20,MATCH(B1556,Scenario!$A$18:$A$20,0))</f>
        <v>240</v>
      </c>
      <c r="R1556" s="9" t="n">
        <f aca="false">INDEX(Scenario!$C$18:$C$20,MATCH(B1556,Scenario!$A$18:$A$20,0))</f>
        <v>4320</v>
      </c>
      <c r="S1556" s="9" t="n">
        <f aca="false">IF(ISNUMBER(M1556),IF(M1556&lt;=Q1556,1,0),"")</f>
        <v>1</v>
      </c>
      <c r="T1556" s="9" t="n">
        <f aca="false">IF(ISNUMBER(P1556),IF(P1556&lt;=R1556,1,0),"")</f>
        <v>1</v>
      </c>
      <c r="U1556" s="9" t="n">
        <f aca="false">IF(E1556&gt;Scenario!$B$14,0,IF(OR(AND(ISNUMBER(H1556),H1556&lt;=Scenario!$B$14),AND(ISNUMBER(I1556),I1556&lt;=Scenario!$B$14)),0,1))</f>
        <v>0</v>
      </c>
      <c r="V1556" s="9" t="n">
        <f aca="false">IF(AND(U1556=1,(Scenario!$B$14-E1556)/60&gt;R1556),1,0)</f>
        <v>0</v>
      </c>
      <c r="W1556" s="9" t="n">
        <f aca="false">IF(OR(C1556=Scenario!$B$22,C1556=Scenario!$C$22),1,0)</f>
        <v>1</v>
      </c>
      <c r="X1556" s="9" t="n">
        <f aca="false">IF(ISNUMBER(I1556),1,0)</f>
        <v>0</v>
      </c>
      <c r="Y1556" s="9" t="n">
        <f aca="false">MOD(INT(E1556/86400)+3,7)</f>
        <v>0</v>
      </c>
      <c r="Z1556" s="9" t="n">
        <f aca="false">MOD(INT(E1556/3600),24)</f>
        <v>18</v>
      </c>
      <c r="AA1556" s="6" t="s">
        <v>3357</v>
      </c>
    </row>
    <row r="1557" customFormat="false" ht="15" hidden="false" customHeight="false" outlineLevel="0" collapsed="false">
      <c r="A1557" s="6" t="s">
        <v>3358</v>
      </c>
      <c r="B1557" s="6" t="s">
        <v>44</v>
      </c>
      <c r="C1557" s="6" t="s">
        <v>46</v>
      </c>
      <c r="D1557" s="6" t="s">
        <v>170</v>
      </c>
      <c r="E1557" s="6" t="n">
        <v>1786386721</v>
      </c>
      <c r="F1557" s="6" t="n">
        <v>1786386871</v>
      </c>
      <c r="G1557" s="6" t="n">
        <v>1786386776</v>
      </c>
      <c r="H1557" s="6" t="n">
        <v>1786388529</v>
      </c>
      <c r="J1557" s="6" t="n">
        <v>0</v>
      </c>
      <c r="K1557" s="6" t="n">
        <v>0</v>
      </c>
      <c r="L1557" s="9" t="n">
        <f aca="false">IF(AND(E1557&gt;=Scenario!$B$11,E1557&lt;Scenario!$B$12),1,0)</f>
        <v>1</v>
      </c>
      <c r="M1557" s="9" t="n">
        <f aca="false">IF(AND(L1557=1,ISNUMBER(F1557)),MAX(0,F1557-E1557)/60,"")</f>
        <v>2.5</v>
      </c>
      <c r="N1557" s="9" t="n">
        <f aca="false">IF(AND(L1557=1,ISNUMBER(G1557)),MAX(0,G1557-E1557)/60,"")</f>
        <v>0.916666666666667</v>
      </c>
      <c r="O1557" s="9" t="n">
        <f aca="false">IF(ISNUMBER(H1557),IF(AND(H1557&gt;=Scenario!$B$11,H1557&lt;Scenario!$B$12),1,0),0)</f>
        <v>1</v>
      </c>
      <c r="P1557" s="9" t="n">
        <f aca="false">IF(O1557=1,MAX(0,H1557-E1557)/60,"")</f>
        <v>30.1333333333333</v>
      </c>
      <c r="Q1557" s="9" t="n">
        <f aca="false">INDEX(Scenario!$B$18:$B$20,MATCH(B1557,Scenario!$A$18:$A$20,0))</f>
        <v>240</v>
      </c>
      <c r="R1557" s="9" t="n">
        <f aca="false">INDEX(Scenario!$C$18:$C$20,MATCH(B1557,Scenario!$A$18:$A$20,0))</f>
        <v>4320</v>
      </c>
      <c r="S1557" s="9" t="n">
        <f aca="false">IF(ISNUMBER(M1557),IF(M1557&lt;=Q1557,1,0),"")</f>
        <v>1</v>
      </c>
      <c r="T1557" s="9" t="n">
        <f aca="false">IF(ISNUMBER(P1557),IF(P1557&lt;=R1557,1,0),"")</f>
        <v>1</v>
      </c>
      <c r="U1557" s="9" t="n">
        <f aca="false">IF(E1557&gt;Scenario!$B$14,0,IF(OR(AND(ISNUMBER(H1557),H1557&lt;=Scenario!$B$14),AND(ISNUMBER(I1557),I1557&lt;=Scenario!$B$14)),0,1))</f>
        <v>0</v>
      </c>
      <c r="V1557" s="9" t="n">
        <f aca="false">IF(AND(U1557=1,(Scenario!$B$14-E1557)/60&gt;R1557),1,0)</f>
        <v>0</v>
      </c>
      <c r="W1557" s="9" t="n">
        <f aca="false">IF(OR(C1557=Scenario!$B$22,C1557=Scenario!$C$22),1,0)</f>
        <v>1</v>
      </c>
      <c r="X1557" s="9" t="n">
        <f aca="false">IF(ISNUMBER(I1557),1,0)</f>
        <v>0</v>
      </c>
      <c r="Y1557" s="9" t="n">
        <f aca="false">MOD(INT(E1557/86400)+3,7)</f>
        <v>0</v>
      </c>
      <c r="Z1557" s="9" t="n">
        <f aca="false">MOD(INT(E1557/3600),24)</f>
        <v>18</v>
      </c>
      <c r="AA1557" s="6" t="s">
        <v>3359</v>
      </c>
    </row>
    <row r="1558" customFormat="false" ht="15" hidden="false" customHeight="false" outlineLevel="0" collapsed="false">
      <c r="A1558" s="6" t="s">
        <v>3360</v>
      </c>
      <c r="B1558" s="6" t="s">
        <v>44</v>
      </c>
      <c r="C1558" s="6" t="s">
        <v>46</v>
      </c>
      <c r="D1558" s="6" t="s">
        <v>172</v>
      </c>
      <c r="E1558" s="6" t="n">
        <v>1786386860</v>
      </c>
      <c r="F1558" s="6" t="n">
        <v>1786387059</v>
      </c>
      <c r="G1558" s="6" t="n">
        <v>1786386885</v>
      </c>
      <c r="H1558" s="6" t="n">
        <v>1786394948</v>
      </c>
      <c r="J1558" s="6" t="n">
        <v>0</v>
      </c>
      <c r="K1558" s="6" t="n">
        <v>0</v>
      </c>
      <c r="L1558" s="9" t="n">
        <f aca="false">IF(AND(E1558&gt;=Scenario!$B$11,E1558&lt;Scenario!$B$12),1,0)</f>
        <v>1</v>
      </c>
      <c r="M1558" s="9" t="n">
        <f aca="false">IF(AND(L1558=1,ISNUMBER(F1558)),MAX(0,F1558-E1558)/60,"")</f>
        <v>3.31666666666667</v>
      </c>
      <c r="N1558" s="9" t="n">
        <f aca="false">IF(AND(L1558=1,ISNUMBER(G1558)),MAX(0,G1558-E1558)/60,"")</f>
        <v>0.416666666666667</v>
      </c>
      <c r="O1558" s="9" t="n">
        <f aca="false">IF(ISNUMBER(H1558),IF(AND(H1558&gt;=Scenario!$B$11,H1558&lt;Scenario!$B$12),1,0),0)</f>
        <v>1</v>
      </c>
      <c r="P1558" s="9" t="n">
        <f aca="false">IF(O1558=1,MAX(0,H1558-E1558)/60,"")</f>
        <v>134.8</v>
      </c>
      <c r="Q1558" s="9" t="n">
        <f aca="false">INDEX(Scenario!$B$18:$B$20,MATCH(B1558,Scenario!$A$18:$A$20,0))</f>
        <v>240</v>
      </c>
      <c r="R1558" s="9" t="n">
        <f aca="false">INDEX(Scenario!$C$18:$C$20,MATCH(B1558,Scenario!$A$18:$A$20,0))</f>
        <v>4320</v>
      </c>
      <c r="S1558" s="9" t="n">
        <f aca="false">IF(ISNUMBER(M1558),IF(M1558&lt;=Q1558,1,0),"")</f>
        <v>1</v>
      </c>
      <c r="T1558" s="9" t="n">
        <f aca="false">IF(ISNUMBER(P1558),IF(P1558&lt;=R1558,1,0),"")</f>
        <v>1</v>
      </c>
      <c r="U1558" s="9" t="n">
        <f aca="false">IF(E1558&gt;Scenario!$B$14,0,IF(OR(AND(ISNUMBER(H1558),H1558&lt;=Scenario!$B$14),AND(ISNUMBER(I1558),I1558&lt;=Scenario!$B$14)),0,1))</f>
        <v>0</v>
      </c>
      <c r="V1558" s="9" t="n">
        <f aca="false">IF(AND(U1558=1,(Scenario!$B$14-E1558)/60&gt;R1558),1,0)</f>
        <v>0</v>
      </c>
      <c r="W1558" s="9" t="n">
        <f aca="false">IF(OR(C1558=Scenario!$B$22,C1558=Scenario!$C$22),1,0)</f>
        <v>1</v>
      </c>
      <c r="X1558" s="9" t="n">
        <f aca="false">IF(ISNUMBER(I1558),1,0)</f>
        <v>0</v>
      </c>
      <c r="Y1558" s="9" t="n">
        <f aca="false">MOD(INT(E1558/86400)+3,7)</f>
        <v>0</v>
      </c>
      <c r="Z1558" s="9" t="n">
        <f aca="false">MOD(INT(E1558/3600),24)</f>
        <v>18</v>
      </c>
      <c r="AA1558" s="6" t="s">
        <v>3361</v>
      </c>
    </row>
    <row r="1559" customFormat="false" ht="15" hidden="false" customHeight="false" outlineLevel="0" collapsed="false">
      <c r="A1559" s="6" t="s">
        <v>3362</v>
      </c>
      <c r="B1559" s="6" t="s">
        <v>43</v>
      </c>
      <c r="C1559" s="6" t="s">
        <v>46</v>
      </c>
      <c r="D1559" s="6" t="s">
        <v>171</v>
      </c>
      <c r="E1559" s="6" t="n">
        <v>1786388646</v>
      </c>
      <c r="F1559" s="6" t="n">
        <v>1786388834</v>
      </c>
      <c r="G1559" s="6" t="n">
        <v>1786388684</v>
      </c>
      <c r="H1559" s="6" t="n">
        <v>1786392647</v>
      </c>
      <c r="J1559" s="6" t="n">
        <v>0</v>
      </c>
      <c r="K1559" s="6" t="n">
        <v>0</v>
      </c>
      <c r="L1559" s="9" t="n">
        <f aca="false">IF(AND(E1559&gt;=Scenario!$B$11,E1559&lt;Scenario!$B$12),1,0)</f>
        <v>1</v>
      </c>
      <c r="M1559" s="9" t="n">
        <f aca="false">IF(AND(L1559=1,ISNUMBER(F1559)),MAX(0,F1559-E1559)/60,"")</f>
        <v>3.13333333333333</v>
      </c>
      <c r="N1559" s="9" t="n">
        <f aca="false">IF(AND(L1559=1,ISNUMBER(G1559)),MAX(0,G1559-E1559)/60,"")</f>
        <v>0.633333333333333</v>
      </c>
      <c r="O1559" s="9" t="n">
        <f aca="false">IF(ISNUMBER(H1559),IF(AND(H1559&gt;=Scenario!$B$11,H1559&lt;Scenario!$B$12),1,0),0)</f>
        <v>1</v>
      </c>
      <c r="P1559" s="9" t="n">
        <f aca="false">IF(O1559=1,MAX(0,H1559-E1559)/60,"")</f>
        <v>66.6833333333333</v>
      </c>
      <c r="Q1559" s="9" t="n">
        <f aca="false">INDEX(Scenario!$B$18:$B$20,MATCH(B1559,Scenario!$A$18:$A$20,0))</f>
        <v>60</v>
      </c>
      <c r="R1559" s="9" t="n">
        <f aca="false">INDEX(Scenario!$C$18:$C$20,MATCH(B1559,Scenario!$A$18:$A$20,0))</f>
        <v>1440</v>
      </c>
      <c r="S1559" s="9" t="n">
        <f aca="false">IF(ISNUMBER(M1559),IF(M1559&lt;=Q1559,1,0),"")</f>
        <v>1</v>
      </c>
      <c r="T1559" s="9" t="n">
        <f aca="false">IF(ISNUMBER(P1559),IF(P1559&lt;=R1559,1,0),"")</f>
        <v>1</v>
      </c>
      <c r="U1559" s="9" t="n">
        <f aca="false">IF(E1559&gt;Scenario!$B$14,0,IF(OR(AND(ISNUMBER(H1559),H1559&lt;=Scenario!$B$14),AND(ISNUMBER(I1559),I1559&lt;=Scenario!$B$14)),0,1))</f>
        <v>0</v>
      </c>
      <c r="V1559" s="9" t="n">
        <f aca="false">IF(AND(U1559=1,(Scenario!$B$14-E1559)/60&gt;R1559),1,0)</f>
        <v>0</v>
      </c>
      <c r="W1559" s="9" t="n">
        <f aca="false">IF(OR(C1559=Scenario!$B$22,C1559=Scenario!$C$22),1,0)</f>
        <v>1</v>
      </c>
      <c r="X1559" s="9" t="n">
        <f aca="false">IF(ISNUMBER(I1559),1,0)</f>
        <v>0</v>
      </c>
      <c r="Y1559" s="9" t="n">
        <f aca="false">MOD(INT(E1559/86400)+3,7)</f>
        <v>0</v>
      </c>
      <c r="Z1559" s="9" t="n">
        <f aca="false">MOD(INT(E1559/3600),24)</f>
        <v>19</v>
      </c>
      <c r="AA1559" s="6" t="s">
        <v>3363</v>
      </c>
    </row>
    <row r="1560" customFormat="false" ht="15" hidden="false" customHeight="false" outlineLevel="0" collapsed="false">
      <c r="A1560" s="6" t="s">
        <v>3364</v>
      </c>
      <c r="B1560" s="6" t="s">
        <v>44</v>
      </c>
      <c r="C1560" s="6" t="s">
        <v>249</v>
      </c>
      <c r="D1560" s="6" t="s">
        <v>172</v>
      </c>
      <c r="E1560" s="6" t="n">
        <v>1786389892</v>
      </c>
      <c r="F1560" s="6" t="n">
        <v>1786390095</v>
      </c>
      <c r="G1560" s="6" t="n">
        <v>1786389916</v>
      </c>
      <c r="H1560" s="6" t="n">
        <v>1786400816</v>
      </c>
      <c r="J1560" s="6" t="n">
        <v>0</v>
      </c>
      <c r="K1560" s="6" t="n">
        <v>0</v>
      </c>
      <c r="L1560" s="9" t="n">
        <f aca="false">IF(AND(E1560&gt;=Scenario!$B$11,E1560&lt;Scenario!$B$12),1,0)</f>
        <v>1</v>
      </c>
      <c r="M1560" s="9" t="n">
        <f aca="false">IF(AND(L1560=1,ISNUMBER(F1560)),MAX(0,F1560-E1560)/60,"")</f>
        <v>3.38333333333333</v>
      </c>
      <c r="N1560" s="9" t="n">
        <f aca="false">IF(AND(L1560=1,ISNUMBER(G1560)),MAX(0,G1560-E1560)/60,"")</f>
        <v>0.4</v>
      </c>
      <c r="O1560" s="9" t="n">
        <f aca="false">IF(ISNUMBER(H1560),IF(AND(H1560&gt;=Scenario!$B$11,H1560&lt;Scenario!$B$12),1,0),0)</f>
        <v>1</v>
      </c>
      <c r="P1560" s="9" t="n">
        <f aca="false">IF(O1560=1,MAX(0,H1560-E1560)/60,"")</f>
        <v>182.066666666667</v>
      </c>
      <c r="Q1560" s="9" t="n">
        <f aca="false">INDEX(Scenario!$B$18:$B$20,MATCH(B1560,Scenario!$A$18:$A$20,0))</f>
        <v>240</v>
      </c>
      <c r="R1560" s="9" t="n">
        <f aca="false">INDEX(Scenario!$C$18:$C$20,MATCH(B1560,Scenario!$A$18:$A$20,0))</f>
        <v>4320</v>
      </c>
      <c r="S1560" s="9" t="n">
        <f aca="false">IF(ISNUMBER(M1560),IF(M1560&lt;=Q1560,1,0),"")</f>
        <v>1</v>
      </c>
      <c r="T1560" s="9" t="n">
        <f aca="false">IF(ISNUMBER(P1560),IF(P1560&lt;=R1560,1,0),"")</f>
        <v>1</v>
      </c>
      <c r="U1560" s="9" t="n">
        <f aca="false">IF(E1560&gt;Scenario!$B$14,0,IF(OR(AND(ISNUMBER(H1560),H1560&lt;=Scenario!$B$14),AND(ISNUMBER(I1560),I1560&lt;=Scenario!$B$14)),0,1))</f>
        <v>0</v>
      </c>
      <c r="V1560" s="9" t="n">
        <f aca="false">IF(AND(U1560=1,(Scenario!$B$14-E1560)/60&gt;R1560),1,0)</f>
        <v>0</v>
      </c>
      <c r="W1560" s="9" t="n">
        <f aca="false">IF(OR(C1560=Scenario!$B$22,C1560=Scenario!$C$22),1,0)</f>
        <v>0</v>
      </c>
      <c r="X1560" s="9" t="n">
        <f aca="false">IF(ISNUMBER(I1560),1,0)</f>
        <v>0</v>
      </c>
      <c r="Y1560" s="9" t="n">
        <f aca="false">MOD(INT(E1560/86400)+3,7)</f>
        <v>0</v>
      </c>
      <c r="Z1560" s="9" t="n">
        <f aca="false">MOD(INT(E1560/3600),24)</f>
        <v>19</v>
      </c>
      <c r="AA1560" s="6" t="s">
        <v>3365</v>
      </c>
    </row>
    <row r="1561" customFormat="false" ht="15" hidden="false" customHeight="false" outlineLevel="0" collapsed="false">
      <c r="A1561" s="6" t="s">
        <v>3366</v>
      </c>
      <c r="B1561" s="6" t="s">
        <v>44</v>
      </c>
      <c r="C1561" s="6" t="s">
        <v>46</v>
      </c>
      <c r="D1561" s="6" t="s">
        <v>171</v>
      </c>
      <c r="E1561" s="6" t="n">
        <v>1786393047</v>
      </c>
      <c r="F1561" s="6" t="n">
        <v>1786393213</v>
      </c>
      <c r="G1561" s="6" t="n">
        <v>1786393067</v>
      </c>
      <c r="H1561" s="6" t="n">
        <v>1786394647</v>
      </c>
      <c r="J1561" s="6" t="n">
        <v>0</v>
      </c>
      <c r="K1561" s="6" t="n">
        <v>0</v>
      </c>
      <c r="L1561" s="9" t="n">
        <f aca="false">IF(AND(E1561&gt;=Scenario!$B$11,E1561&lt;Scenario!$B$12),1,0)</f>
        <v>1</v>
      </c>
      <c r="M1561" s="9" t="n">
        <f aca="false">IF(AND(L1561=1,ISNUMBER(F1561)),MAX(0,F1561-E1561)/60,"")</f>
        <v>2.76666666666667</v>
      </c>
      <c r="N1561" s="9" t="n">
        <f aca="false">IF(AND(L1561=1,ISNUMBER(G1561)),MAX(0,G1561-E1561)/60,"")</f>
        <v>0.333333333333333</v>
      </c>
      <c r="O1561" s="9" t="n">
        <f aca="false">IF(ISNUMBER(H1561),IF(AND(H1561&gt;=Scenario!$B$11,H1561&lt;Scenario!$B$12),1,0),0)</f>
        <v>1</v>
      </c>
      <c r="P1561" s="9" t="n">
        <f aca="false">IF(O1561=1,MAX(0,H1561-E1561)/60,"")</f>
        <v>26.6666666666667</v>
      </c>
      <c r="Q1561" s="9" t="n">
        <f aca="false">INDEX(Scenario!$B$18:$B$20,MATCH(B1561,Scenario!$A$18:$A$20,0))</f>
        <v>240</v>
      </c>
      <c r="R1561" s="9" t="n">
        <f aca="false">INDEX(Scenario!$C$18:$C$20,MATCH(B1561,Scenario!$A$18:$A$20,0))</f>
        <v>4320</v>
      </c>
      <c r="S1561" s="9" t="n">
        <f aca="false">IF(ISNUMBER(M1561),IF(M1561&lt;=Q1561,1,0),"")</f>
        <v>1</v>
      </c>
      <c r="T1561" s="9" t="n">
        <f aca="false">IF(ISNUMBER(P1561),IF(P1561&lt;=R1561,1,0),"")</f>
        <v>1</v>
      </c>
      <c r="U1561" s="9" t="n">
        <f aca="false">IF(E1561&gt;Scenario!$B$14,0,IF(OR(AND(ISNUMBER(H1561),H1561&lt;=Scenario!$B$14),AND(ISNUMBER(I1561),I1561&lt;=Scenario!$B$14)),0,1))</f>
        <v>0</v>
      </c>
      <c r="V1561" s="9" t="n">
        <f aca="false">IF(AND(U1561=1,(Scenario!$B$14-E1561)/60&gt;R1561),1,0)</f>
        <v>0</v>
      </c>
      <c r="W1561" s="9" t="n">
        <f aca="false">IF(OR(C1561=Scenario!$B$22,C1561=Scenario!$C$22),1,0)</f>
        <v>1</v>
      </c>
      <c r="X1561" s="9" t="n">
        <f aca="false">IF(ISNUMBER(I1561),1,0)</f>
        <v>0</v>
      </c>
      <c r="Y1561" s="9" t="n">
        <f aca="false">MOD(INT(E1561/86400)+3,7)</f>
        <v>0</v>
      </c>
      <c r="Z1561" s="9" t="n">
        <f aca="false">MOD(INT(E1561/3600),24)</f>
        <v>20</v>
      </c>
      <c r="AA1561" s="6" t="s">
        <v>3367</v>
      </c>
    </row>
    <row r="1562" customFormat="false" ht="15" hidden="false" customHeight="false" outlineLevel="0" collapsed="false">
      <c r="A1562" s="6" t="s">
        <v>3368</v>
      </c>
      <c r="B1562" s="6" t="s">
        <v>44</v>
      </c>
      <c r="C1562" s="6" t="s">
        <v>249</v>
      </c>
      <c r="D1562" s="6" t="s">
        <v>170</v>
      </c>
      <c r="E1562" s="6" t="n">
        <v>1786395286</v>
      </c>
      <c r="F1562" s="6" t="n">
        <v>1786395522</v>
      </c>
      <c r="G1562" s="6" t="n">
        <v>1786395303</v>
      </c>
      <c r="H1562" s="6" t="n">
        <v>1786396578</v>
      </c>
      <c r="J1562" s="6" t="n">
        <v>0</v>
      </c>
      <c r="K1562" s="6" t="n">
        <v>0</v>
      </c>
      <c r="L1562" s="9" t="n">
        <f aca="false">IF(AND(E1562&gt;=Scenario!$B$11,E1562&lt;Scenario!$B$12),1,0)</f>
        <v>1</v>
      </c>
      <c r="M1562" s="9" t="n">
        <f aca="false">IF(AND(L1562=1,ISNUMBER(F1562)),MAX(0,F1562-E1562)/60,"")</f>
        <v>3.93333333333333</v>
      </c>
      <c r="N1562" s="9" t="n">
        <f aca="false">IF(AND(L1562=1,ISNUMBER(G1562)),MAX(0,G1562-E1562)/60,"")</f>
        <v>0.283333333333333</v>
      </c>
      <c r="O1562" s="9" t="n">
        <f aca="false">IF(ISNUMBER(H1562),IF(AND(H1562&gt;=Scenario!$B$11,H1562&lt;Scenario!$B$12),1,0),0)</f>
        <v>1</v>
      </c>
      <c r="P1562" s="9" t="n">
        <f aca="false">IF(O1562=1,MAX(0,H1562-E1562)/60,"")</f>
        <v>21.5333333333333</v>
      </c>
      <c r="Q1562" s="9" t="n">
        <f aca="false">INDEX(Scenario!$B$18:$B$20,MATCH(B1562,Scenario!$A$18:$A$20,0))</f>
        <v>240</v>
      </c>
      <c r="R1562" s="9" t="n">
        <f aca="false">INDEX(Scenario!$C$18:$C$20,MATCH(B1562,Scenario!$A$18:$A$20,0))</f>
        <v>4320</v>
      </c>
      <c r="S1562" s="9" t="n">
        <f aca="false">IF(ISNUMBER(M1562),IF(M1562&lt;=Q1562,1,0),"")</f>
        <v>1</v>
      </c>
      <c r="T1562" s="9" t="n">
        <f aca="false">IF(ISNUMBER(P1562),IF(P1562&lt;=R1562,1,0),"")</f>
        <v>1</v>
      </c>
      <c r="U1562" s="9" t="n">
        <f aca="false">IF(E1562&gt;Scenario!$B$14,0,IF(OR(AND(ISNUMBER(H1562),H1562&lt;=Scenario!$B$14),AND(ISNUMBER(I1562),I1562&lt;=Scenario!$B$14)),0,1))</f>
        <v>0</v>
      </c>
      <c r="V1562" s="9" t="n">
        <f aca="false">IF(AND(U1562=1,(Scenario!$B$14-E1562)/60&gt;R1562),1,0)</f>
        <v>0</v>
      </c>
      <c r="W1562" s="9" t="n">
        <f aca="false">IF(OR(C1562=Scenario!$B$22,C1562=Scenario!$C$22),1,0)</f>
        <v>0</v>
      </c>
      <c r="X1562" s="9" t="n">
        <f aca="false">IF(ISNUMBER(I1562),1,0)</f>
        <v>0</v>
      </c>
      <c r="Y1562" s="9" t="n">
        <f aca="false">MOD(INT(E1562/86400)+3,7)</f>
        <v>0</v>
      </c>
      <c r="Z1562" s="9" t="n">
        <f aca="false">MOD(INT(E1562/3600),24)</f>
        <v>20</v>
      </c>
      <c r="AA1562" s="6" t="s">
        <v>3369</v>
      </c>
    </row>
    <row r="1563" customFormat="false" ht="15" hidden="false" customHeight="false" outlineLevel="0" collapsed="false">
      <c r="A1563" s="6" t="s">
        <v>3370</v>
      </c>
      <c r="B1563" s="6" t="s">
        <v>43</v>
      </c>
      <c r="C1563" s="6" t="s">
        <v>288</v>
      </c>
      <c r="D1563" s="6" t="s">
        <v>170</v>
      </c>
      <c r="E1563" s="6" t="n">
        <v>1786395673</v>
      </c>
      <c r="F1563" s="6" t="n">
        <v>1786396842</v>
      </c>
      <c r="G1563" s="6" t="n">
        <v>1786396632</v>
      </c>
      <c r="H1563" s="6" t="n">
        <v>1786397498</v>
      </c>
      <c r="J1563" s="6" t="n">
        <v>0</v>
      </c>
      <c r="K1563" s="6" t="n">
        <v>0</v>
      </c>
      <c r="L1563" s="9" t="n">
        <f aca="false">IF(AND(E1563&gt;=Scenario!$B$11,E1563&lt;Scenario!$B$12),1,0)</f>
        <v>1</v>
      </c>
      <c r="M1563" s="9" t="n">
        <f aca="false">IF(AND(L1563=1,ISNUMBER(F1563)),MAX(0,F1563-E1563)/60,"")</f>
        <v>19.4833333333333</v>
      </c>
      <c r="N1563" s="9" t="n">
        <f aca="false">IF(AND(L1563=1,ISNUMBER(G1563)),MAX(0,G1563-E1563)/60,"")</f>
        <v>15.9833333333333</v>
      </c>
      <c r="O1563" s="9" t="n">
        <f aca="false">IF(ISNUMBER(H1563),IF(AND(H1563&gt;=Scenario!$B$11,H1563&lt;Scenario!$B$12),1,0),0)</f>
        <v>1</v>
      </c>
      <c r="P1563" s="9" t="n">
        <f aca="false">IF(O1563=1,MAX(0,H1563-E1563)/60,"")</f>
        <v>30.4166666666667</v>
      </c>
      <c r="Q1563" s="9" t="n">
        <f aca="false">INDEX(Scenario!$B$18:$B$20,MATCH(B1563,Scenario!$A$18:$A$20,0))</f>
        <v>60</v>
      </c>
      <c r="R1563" s="9" t="n">
        <f aca="false">INDEX(Scenario!$C$18:$C$20,MATCH(B1563,Scenario!$A$18:$A$20,0))</f>
        <v>1440</v>
      </c>
      <c r="S1563" s="9" t="n">
        <f aca="false">IF(ISNUMBER(M1563),IF(M1563&lt;=Q1563,1,0),"")</f>
        <v>1</v>
      </c>
      <c r="T1563" s="9" t="n">
        <f aca="false">IF(ISNUMBER(P1563),IF(P1563&lt;=R1563,1,0),"")</f>
        <v>1</v>
      </c>
      <c r="U1563" s="9" t="n">
        <f aca="false">IF(E1563&gt;Scenario!$B$14,0,IF(OR(AND(ISNUMBER(H1563),H1563&lt;=Scenario!$B$14),AND(ISNUMBER(I1563),I1563&lt;=Scenario!$B$14)),0,1))</f>
        <v>0</v>
      </c>
      <c r="V1563" s="9" t="n">
        <f aca="false">IF(AND(U1563=1,(Scenario!$B$14-E1563)/60&gt;R1563),1,0)</f>
        <v>0</v>
      </c>
      <c r="W1563" s="9" t="n">
        <f aca="false">IF(OR(C1563=Scenario!$B$22,C1563=Scenario!$C$22),1,0)</f>
        <v>0</v>
      </c>
      <c r="X1563" s="9" t="n">
        <f aca="false">IF(ISNUMBER(I1563),1,0)</f>
        <v>0</v>
      </c>
      <c r="Y1563" s="9" t="n">
        <f aca="false">MOD(INT(E1563/86400)+3,7)</f>
        <v>0</v>
      </c>
      <c r="Z1563" s="9" t="n">
        <f aca="false">MOD(INT(E1563/3600),24)</f>
        <v>21</v>
      </c>
      <c r="AA1563" s="6" t="s">
        <v>3371</v>
      </c>
    </row>
    <row r="1564" customFormat="false" ht="15" hidden="false" customHeight="false" outlineLevel="0" collapsed="false">
      <c r="A1564" s="6" t="s">
        <v>3372</v>
      </c>
      <c r="B1564" s="6" t="s">
        <v>44</v>
      </c>
      <c r="C1564" s="6" t="s">
        <v>46</v>
      </c>
      <c r="D1564" s="6" t="s">
        <v>171</v>
      </c>
      <c r="E1564" s="6" t="n">
        <v>1786411414</v>
      </c>
      <c r="I1564" s="6" t="n">
        <v>1786414471</v>
      </c>
      <c r="J1564" s="6" t="n">
        <v>0</v>
      </c>
      <c r="K1564" s="6" t="n">
        <v>0</v>
      </c>
      <c r="L1564" s="9" t="n">
        <f aca="false">IF(AND(E1564&gt;=Scenario!$B$11,E1564&lt;Scenario!$B$12),1,0)</f>
        <v>1</v>
      </c>
      <c r="M1564" s="0" t="str">
        <f aca="false">IF(AND(L1564=1,ISNUMBER(F1564)),MAX(0,F1564-E1564)/60,"")</f>
        <v/>
      </c>
      <c r="N1564" s="0" t="str">
        <f aca="false">IF(AND(L1564=1,ISNUMBER(G1564)),MAX(0,G1564-E1564)/60,"")</f>
        <v/>
      </c>
      <c r="O1564" s="9" t="n">
        <f aca="false">IF(ISNUMBER(H1564),IF(AND(H1564&gt;=Scenario!$B$11,H1564&lt;Scenario!$B$12),1,0),0)</f>
        <v>0</v>
      </c>
      <c r="P1564" s="0" t="str">
        <f aca="false">IF(O1564=1,MAX(0,H1564-E1564)/60,"")</f>
        <v/>
      </c>
      <c r="Q1564" s="9" t="n">
        <f aca="false">INDEX(Scenario!$B$18:$B$20,MATCH(B1564,Scenario!$A$18:$A$20,0))</f>
        <v>240</v>
      </c>
      <c r="R1564" s="9" t="n">
        <f aca="false">INDEX(Scenario!$C$18:$C$20,MATCH(B1564,Scenario!$A$18:$A$20,0))</f>
        <v>4320</v>
      </c>
      <c r="S1564" s="0" t="str">
        <f aca="false">IF(ISNUMBER(M1564),IF(M1564&lt;=Q1564,1,0),"")</f>
        <v/>
      </c>
      <c r="T1564" s="0" t="str">
        <f aca="false">IF(ISNUMBER(P1564),IF(P1564&lt;=R1564,1,0),"")</f>
        <v/>
      </c>
      <c r="U1564" s="9" t="n">
        <f aca="false">IF(E1564&gt;Scenario!$B$14,0,IF(OR(AND(ISNUMBER(H1564),H1564&lt;=Scenario!$B$14),AND(ISNUMBER(I1564),I1564&lt;=Scenario!$B$14)),0,1))</f>
        <v>0</v>
      </c>
      <c r="V1564" s="9" t="n">
        <f aca="false">IF(AND(U1564=1,(Scenario!$B$14-E1564)/60&gt;R1564),1,0)</f>
        <v>0</v>
      </c>
      <c r="W1564" s="9" t="n">
        <f aca="false">IF(OR(C1564=Scenario!$B$22,C1564=Scenario!$C$22),1,0)</f>
        <v>1</v>
      </c>
      <c r="X1564" s="9" t="n">
        <f aca="false">IF(ISNUMBER(I1564),1,0)</f>
        <v>1</v>
      </c>
      <c r="Y1564" s="9" t="n">
        <f aca="false">MOD(INT(E1564/86400)+3,7)</f>
        <v>1</v>
      </c>
      <c r="Z1564" s="9" t="n">
        <f aca="false">MOD(INT(E1564/3600),24)</f>
        <v>1</v>
      </c>
      <c r="AA1564" s="6" t="s">
        <v>3373</v>
      </c>
    </row>
    <row r="1565" customFormat="false" ht="15" hidden="false" customHeight="false" outlineLevel="0" collapsed="false">
      <c r="A1565" s="6" t="s">
        <v>3374</v>
      </c>
      <c r="B1565" s="6" t="s">
        <v>43</v>
      </c>
      <c r="C1565" s="6" t="s">
        <v>249</v>
      </c>
      <c r="D1565" s="6" t="s">
        <v>171</v>
      </c>
      <c r="E1565" s="6" t="n">
        <v>1786427491</v>
      </c>
      <c r="F1565" s="6" t="n">
        <v>1786427725</v>
      </c>
      <c r="G1565" s="6" t="n">
        <v>1786427549</v>
      </c>
      <c r="H1565" s="6" t="n">
        <v>1786438618</v>
      </c>
      <c r="J1565" s="6" t="n">
        <v>0</v>
      </c>
      <c r="K1565" s="6" t="n">
        <v>0</v>
      </c>
      <c r="L1565" s="9" t="n">
        <f aca="false">IF(AND(E1565&gt;=Scenario!$B$11,E1565&lt;Scenario!$B$12),1,0)</f>
        <v>1</v>
      </c>
      <c r="M1565" s="9" t="n">
        <f aca="false">IF(AND(L1565=1,ISNUMBER(F1565)),MAX(0,F1565-E1565)/60,"")</f>
        <v>3.9</v>
      </c>
      <c r="N1565" s="9" t="n">
        <f aca="false">IF(AND(L1565=1,ISNUMBER(G1565)),MAX(0,G1565-E1565)/60,"")</f>
        <v>0.966666666666667</v>
      </c>
      <c r="O1565" s="9" t="n">
        <f aca="false">IF(ISNUMBER(H1565),IF(AND(H1565&gt;=Scenario!$B$11,H1565&lt;Scenario!$B$12),1,0),0)</f>
        <v>1</v>
      </c>
      <c r="P1565" s="9" t="n">
        <f aca="false">IF(O1565=1,MAX(0,H1565-E1565)/60,"")</f>
        <v>185.45</v>
      </c>
      <c r="Q1565" s="9" t="n">
        <f aca="false">INDEX(Scenario!$B$18:$B$20,MATCH(B1565,Scenario!$A$18:$A$20,0))</f>
        <v>60</v>
      </c>
      <c r="R1565" s="9" t="n">
        <f aca="false">INDEX(Scenario!$C$18:$C$20,MATCH(B1565,Scenario!$A$18:$A$20,0))</f>
        <v>1440</v>
      </c>
      <c r="S1565" s="9" t="n">
        <f aca="false">IF(ISNUMBER(M1565),IF(M1565&lt;=Q1565,1,0),"")</f>
        <v>1</v>
      </c>
      <c r="T1565" s="9" t="n">
        <f aca="false">IF(ISNUMBER(P1565),IF(P1565&lt;=R1565,1,0),"")</f>
        <v>1</v>
      </c>
      <c r="U1565" s="9" t="n">
        <f aca="false">IF(E1565&gt;Scenario!$B$14,0,IF(OR(AND(ISNUMBER(H1565),H1565&lt;=Scenario!$B$14),AND(ISNUMBER(I1565),I1565&lt;=Scenario!$B$14)),0,1))</f>
        <v>0</v>
      </c>
      <c r="V1565" s="9" t="n">
        <f aca="false">IF(AND(U1565=1,(Scenario!$B$14-E1565)/60&gt;R1565),1,0)</f>
        <v>0</v>
      </c>
      <c r="W1565" s="9" t="n">
        <f aca="false">IF(OR(C1565=Scenario!$B$22,C1565=Scenario!$C$22),1,0)</f>
        <v>0</v>
      </c>
      <c r="X1565" s="9" t="n">
        <f aca="false">IF(ISNUMBER(I1565),1,0)</f>
        <v>0</v>
      </c>
      <c r="Y1565" s="9" t="n">
        <f aca="false">MOD(INT(E1565/86400)+3,7)</f>
        <v>1</v>
      </c>
      <c r="Z1565" s="9" t="n">
        <f aca="false">MOD(INT(E1565/3600),24)</f>
        <v>5</v>
      </c>
      <c r="AA1565" s="6" t="s">
        <v>3375</v>
      </c>
    </row>
    <row r="1566" customFormat="false" ht="15" hidden="false" customHeight="false" outlineLevel="0" collapsed="false">
      <c r="A1566" s="6" t="s">
        <v>3376</v>
      </c>
      <c r="B1566" s="6" t="s">
        <v>43</v>
      </c>
      <c r="C1566" s="6" t="s">
        <v>249</v>
      </c>
      <c r="D1566" s="6" t="s">
        <v>171</v>
      </c>
      <c r="E1566" s="6" t="n">
        <v>1786430278</v>
      </c>
      <c r="F1566" s="6" t="n">
        <v>1786430517</v>
      </c>
      <c r="G1566" s="6" t="n">
        <v>1786430300</v>
      </c>
      <c r="H1566" s="6" t="n">
        <v>1786448218</v>
      </c>
      <c r="J1566" s="6" t="n">
        <v>1</v>
      </c>
      <c r="K1566" s="6" t="n">
        <v>0</v>
      </c>
      <c r="L1566" s="9" t="n">
        <f aca="false">IF(AND(E1566&gt;=Scenario!$B$11,E1566&lt;Scenario!$B$12),1,0)</f>
        <v>1</v>
      </c>
      <c r="M1566" s="9" t="n">
        <f aca="false">IF(AND(L1566=1,ISNUMBER(F1566)),MAX(0,F1566-E1566)/60,"")</f>
        <v>3.98333333333333</v>
      </c>
      <c r="N1566" s="9" t="n">
        <f aca="false">IF(AND(L1566=1,ISNUMBER(G1566)),MAX(0,G1566-E1566)/60,"")</f>
        <v>0.366666666666667</v>
      </c>
      <c r="O1566" s="9" t="n">
        <f aca="false">IF(ISNUMBER(H1566),IF(AND(H1566&gt;=Scenario!$B$11,H1566&lt;Scenario!$B$12),1,0),0)</f>
        <v>1</v>
      </c>
      <c r="P1566" s="9" t="n">
        <f aca="false">IF(O1566=1,MAX(0,H1566-E1566)/60,"")</f>
        <v>299</v>
      </c>
      <c r="Q1566" s="9" t="n">
        <f aca="false">INDEX(Scenario!$B$18:$B$20,MATCH(B1566,Scenario!$A$18:$A$20,0))</f>
        <v>60</v>
      </c>
      <c r="R1566" s="9" t="n">
        <f aca="false">INDEX(Scenario!$C$18:$C$20,MATCH(B1566,Scenario!$A$18:$A$20,0))</f>
        <v>1440</v>
      </c>
      <c r="S1566" s="9" t="n">
        <f aca="false">IF(ISNUMBER(M1566),IF(M1566&lt;=Q1566,1,0),"")</f>
        <v>1</v>
      </c>
      <c r="T1566" s="9" t="n">
        <f aca="false">IF(ISNUMBER(P1566),IF(P1566&lt;=R1566,1,0),"")</f>
        <v>1</v>
      </c>
      <c r="U1566" s="9" t="n">
        <f aca="false">IF(E1566&gt;Scenario!$B$14,0,IF(OR(AND(ISNUMBER(H1566),H1566&lt;=Scenario!$B$14),AND(ISNUMBER(I1566),I1566&lt;=Scenario!$B$14)),0,1))</f>
        <v>0</v>
      </c>
      <c r="V1566" s="9" t="n">
        <f aca="false">IF(AND(U1566=1,(Scenario!$B$14-E1566)/60&gt;R1566),1,0)</f>
        <v>0</v>
      </c>
      <c r="W1566" s="9" t="n">
        <f aca="false">IF(OR(C1566=Scenario!$B$22,C1566=Scenario!$C$22),1,0)</f>
        <v>0</v>
      </c>
      <c r="X1566" s="9" t="n">
        <f aca="false">IF(ISNUMBER(I1566),1,0)</f>
        <v>0</v>
      </c>
      <c r="Y1566" s="9" t="n">
        <f aca="false">MOD(INT(E1566/86400)+3,7)</f>
        <v>1</v>
      </c>
      <c r="Z1566" s="9" t="n">
        <f aca="false">MOD(INT(E1566/3600),24)</f>
        <v>6</v>
      </c>
      <c r="AA1566" s="6" t="s">
        <v>3377</v>
      </c>
    </row>
    <row r="1567" customFormat="false" ht="15" hidden="false" customHeight="false" outlineLevel="0" collapsed="false">
      <c r="A1567" s="6" t="s">
        <v>3378</v>
      </c>
      <c r="B1567" s="6" t="s">
        <v>44</v>
      </c>
      <c r="C1567" s="6" t="s">
        <v>46</v>
      </c>
      <c r="D1567" s="6" t="s">
        <v>171</v>
      </c>
      <c r="E1567" s="6" t="n">
        <v>1786432198</v>
      </c>
      <c r="F1567" s="6" t="n">
        <v>1786432431</v>
      </c>
      <c r="G1567" s="6" t="n">
        <v>1786432225</v>
      </c>
      <c r="H1567" s="6" t="n">
        <v>1786475386</v>
      </c>
      <c r="J1567" s="6" t="n">
        <v>1</v>
      </c>
      <c r="K1567" s="6" t="n">
        <v>0</v>
      </c>
      <c r="L1567" s="9" t="n">
        <f aca="false">IF(AND(E1567&gt;=Scenario!$B$11,E1567&lt;Scenario!$B$12),1,0)</f>
        <v>1</v>
      </c>
      <c r="M1567" s="9" t="n">
        <f aca="false">IF(AND(L1567=1,ISNUMBER(F1567)),MAX(0,F1567-E1567)/60,"")</f>
        <v>3.88333333333333</v>
      </c>
      <c r="N1567" s="9" t="n">
        <f aca="false">IF(AND(L1567=1,ISNUMBER(G1567)),MAX(0,G1567-E1567)/60,"")</f>
        <v>0.45</v>
      </c>
      <c r="O1567" s="9" t="n">
        <f aca="false">IF(ISNUMBER(H1567),IF(AND(H1567&gt;=Scenario!$B$11,H1567&lt;Scenario!$B$12),1,0),0)</f>
        <v>1</v>
      </c>
      <c r="P1567" s="9" t="n">
        <f aca="false">IF(O1567=1,MAX(0,H1567-E1567)/60,"")</f>
        <v>719.8</v>
      </c>
      <c r="Q1567" s="9" t="n">
        <f aca="false">INDEX(Scenario!$B$18:$B$20,MATCH(B1567,Scenario!$A$18:$A$20,0))</f>
        <v>240</v>
      </c>
      <c r="R1567" s="9" t="n">
        <f aca="false">INDEX(Scenario!$C$18:$C$20,MATCH(B1567,Scenario!$A$18:$A$20,0))</f>
        <v>4320</v>
      </c>
      <c r="S1567" s="9" t="n">
        <f aca="false">IF(ISNUMBER(M1567),IF(M1567&lt;=Q1567,1,0),"")</f>
        <v>1</v>
      </c>
      <c r="T1567" s="9" t="n">
        <f aca="false">IF(ISNUMBER(P1567),IF(P1567&lt;=R1567,1,0),"")</f>
        <v>1</v>
      </c>
      <c r="U1567" s="9" t="n">
        <f aca="false">IF(E1567&gt;Scenario!$B$14,0,IF(OR(AND(ISNUMBER(H1567),H1567&lt;=Scenario!$B$14),AND(ISNUMBER(I1567),I1567&lt;=Scenario!$B$14)),0,1))</f>
        <v>0</v>
      </c>
      <c r="V1567" s="9" t="n">
        <f aca="false">IF(AND(U1567=1,(Scenario!$B$14-E1567)/60&gt;R1567),1,0)</f>
        <v>0</v>
      </c>
      <c r="W1567" s="9" t="n">
        <f aca="false">IF(OR(C1567=Scenario!$B$22,C1567=Scenario!$C$22),1,0)</f>
        <v>1</v>
      </c>
      <c r="X1567" s="9" t="n">
        <f aca="false">IF(ISNUMBER(I1567),1,0)</f>
        <v>0</v>
      </c>
      <c r="Y1567" s="9" t="n">
        <f aca="false">MOD(INT(E1567/86400)+3,7)</f>
        <v>1</v>
      </c>
      <c r="Z1567" s="9" t="n">
        <f aca="false">MOD(INT(E1567/3600),24)</f>
        <v>7</v>
      </c>
      <c r="AA1567" s="6" t="s">
        <v>3379</v>
      </c>
    </row>
    <row r="1568" customFormat="false" ht="15" hidden="false" customHeight="false" outlineLevel="0" collapsed="false">
      <c r="A1568" s="6" t="s">
        <v>3380</v>
      </c>
      <c r="B1568" s="6" t="s">
        <v>43</v>
      </c>
      <c r="C1568" s="6" t="s">
        <v>288</v>
      </c>
      <c r="D1568" s="6" t="s">
        <v>172</v>
      </c>
      <c r="E1568" s="6" t="n">
        <v>1786434213</v>
      </c>
      <c r="F1568" s="6" t="n">
        <v>1786434368</v>
      </c>
      <c r="G1568" s="6" t="n">
        <v>1786434267</v>
      </c>
      <c r="H1568" s="6" t="n">
        <v>1786436306</v>
      </c>
      <c r="J1568" s="6" t="n">
        <v>0</v>
      </c>
      <c r="K1568" s="6" t="n">
        <v>0</v>
      </c>
      <c r="L1568" s="9" t="n">
        <f aca="false">IF(AND(E1568&gt;=Scenario!$B$11,E1568&lt;Scenario!$B$12),1,0)</f>
        <v>1</v>
      </c>
      <c r="M1568" s="9" t="n">
        <f aca="false">IF(AND(L1568=1,ISNUMBER(F1568)),MAX(0,F1568-E1568)/60,"")</f>
        <v>2.58333333333333</v>
      </c>
      <c r="N1568" s="9" t="n">
        <f aca="false">IF(AND(L1568=1,ISNUMBER(G1568)),MAX(0,G1568-E1568)/60,"")</f>
        <v>0.9</v>
      </c>
      <c r="O1568" s="9" t="n">
        <f aca="false">IF(ISNUMBER(H1568),IF(AND(H1568&gt;=Scenario!$B$11,H1568&lt;Scenario!$B$12),1,0),0)</f>
        <v>1</v>
      </c>
      <c r="P1568" s="9" t="n">
        <f aca="false">IF(O1568=1,MAX(0,H1568-E1568)/60,"")</f>
        <v>34.8833333333333</v>
      </c>
      <c r="Q1568" s="9" t="n">
        <f aca="false">INDEX(Scenario!$B$18:$B$20,MATCH(B1568,Scenario!$A$18:$A$20,0))</f>
        <v>60</v>
      </c>
      <c r="R1568" s="9" t="n">
        <f aca="false">INDEX(Scenario!$C$18:$C$20,MATCH(B1568,Scenario!$A$18:$A$20,0))</f>
        <v>1440</v>
      </c>
      <c r="S1568" s="9" t="n">
        <f aca="false">IF(ISNUMBER(M1568),IF(M1568&lt;=Q1568,1,0),"")</f>
        <v>1</v>
      </c>
      <c r="T1568" s="9" t="n">
        <f aca="false">IF(ISNUMBER(P1568),IF(P1568&lt;=R1568,1,0),"")</f>
        <v>1</v>
      </c>
      <c r="U1568" s="9" t="n">
        <f aca="false">IF(E1568&gt;Scenario!$B$14,0,IF(OR(AND(ISNUMBER(H1568),H1568&lt;=Scenario!$B$14),AND(ISNUMBER(I1568),I1568&lt;=Scenario!$B$14)),0,1))</f>
        <v>0</v>
      </c>
      <c r="V1568" s="9" t="n">
        <f aca="false">IF(AND(U1568=1,(Scenario!$B$14-E1568)/60&gt;R1568),1,0)</f>
        <v>0</v>
      </c>
      <c r="W1568" s="9" t="n">
        <f aca="false">IF(OR(C1568=Scenario!$B$22,C1568=Scenario!$C$22),1,0)</f>
        <v>0</v>
      </c>
      <c r="X1568" s="9" t="n">
        <f aca="false">IF(ISNUMBER(I1568),1,0)</f>
        <v>0</v>
      </c>
      <c r="Y1568" s="9" t="n">
        <f aca="false">MOD(INT(E1568/86400)+3,7)</f>
        <v>1</v>
      </c>
      <c r="Z1568" s="9" t="n">
        <f aca="false">MOD(INT(E1568/3600),24)</f>
        <v>7</v>
      </c>
      <c r="AA1568" s="6" t="s">
        <v>3381</v>
      </c>
    </row>
    <row r="1569" customFormat="false" ht="15" hidden="false" customHeight="false" outlineLevel="0" collapsed="false">
      <c r="A1569" s="6" t="s">
        <v>3382</v>
      </c>
      <c r="B1569" s="6" t="s">
        <v>44</v>
      </c>
      <c r="C1569" s="6" t="s">
        <v>249</v>
      </c>
      <c r="D1569" s="6" t="s">
        <v>172</v>
      </c>
      <c r="E1569" s="6" t="n">
        <v>1786439940</v>
      </c>
      <c r="F1569" s="6" t="n">
        <v>1786440154</v>
      </c>
      <c r="G1569" s="6" t="n">
        <v>1786439969</v>
      </c>
      <c r="H1569" s="6" t="n">
        <v>1786477080</v>
      </c>
      <c r="J1569" s="6" t="n">
        <v>1</v>
      </c>
      <c r="K1569" s="6" t="n">
        <v>0</v>
      </c>
      <c r="L1569" s="9" t="n">
        <f aca="false">IF(AND(E1569&gt;=Scenario!$B$11,E1569&lt;Scenario!$B$12),1,0)</f>
        <v>1</v>
      </c>
      <c r="M1569" s="9" t="n">
        <f aca="false">IF(AND(L1569=1,ISNUMBER(F1569)),MAX(0,F1569-E1569)/60,"")</f>
        <v>3.56666666666667</v>
      </c>
      <c r="N1569" s="9" t="n">
        <f aca="false">IF(AND(L1569=1,ISNUMBER(G1569)),MAX(0,G1569-E1569)/60,"")</f>
        <v>0.483333333333333</v>
      </c>
      <c r="O1569" s="9" t="n">
        <f aca="false">IF(ISNUMBER(H1569),IF(AND(H1569&gt;=Scenario!$B$11,H1569&lt;Scenario!$B$12),1,0),0)</f>
        <v>1</v>
      </c>
      <c r="P1569" s="9" t="n">
        <f aca="false">IF(O1569=1,MAX(0,H1569-E1569)/60,"")</f>
        <v>619</v>
      </c>
      <c r="Q1569" s="9" t="n">
        <f aca="false">INDEX(Scenario!$B$18:$B$20,MATCH(B1569,Scenario!$A$18:$A$20,0))</f>
        <v>240</v>
      </c>
      <c r="R1569" s="9" t="n">
        <f aca="false">INDEX(Scenario!$C$18:$C$20,MATCH(B1569,Scenario!$A$18:$A$20,0))</f>
        <v>4320</v>
      </c>
      <c r="S1569" s="9" t="n">
        <f aca="false">IF(ISNUMBER(M1569),IF(M1569&lt;=Q1569,1,0),"")</f>
        <v>1</v>
      </c>
      <c r="T1569" s="9" t="n">
        <f aca="false">IF(ISNUMBER(P1569),IF(P1569&lt;=R1569,1,0),"")</f>
        <v>1</v>
      </c>
      <c r="U1569" s="9" t="n">
        <f aca="false">IF(E1569&gt;Scenario!$B$14,0,IF(OR(AND(ISNUMBER(H1569),H1569&lt;=Scenario!$B$14),AND(ISNUMBER(I1569),I1569&lt;=Scenario!$B$14)),0,1))</f>
        <v>0</v>
      </c>
      <c r="V1569" s="9" t="n">
        <f aca="false">IF(AND(U1569=1,(Scenario!$B$14-E1569)/60&gt;R1569),1,0)</f>
        <v>0</v>
      </c>
      <c r="W1569" s="9" t="n">
        <f aca="false">IF(OR(C1569=Scenario!$B$22,C1569=Scenario!$C$22),1,0)</f>
        <v>0</v>
      </c>
      <c r="X1569" s="9" t="n">
        <f aca="false">IF(ISNUMBER(I1569),1,0)</f>
        <v>0</v>
      </c>
      <c r="Y1569" s="9" t="n">
        <f aca="false">MOD(INT(E1569/86400)+3,7)</f>
        <v>1</v>
      </c>
      <c r="Z1569" s="9" t="n">
        <f aca="false">MOD(INT(E1569/3600),24)</f>
        <v>9</v>
      </c>
      <c r="AA1569" s="6" t="s">
        <v>3383</v>
      </c>
    </row>
    <row r="1570" customFormat="false" ht="15" hidden="false" customHeight="false" outlineLevel="0" collapsed="false">
      <c r="A1570" s="6" t="s">
        <v>3384</v>
      </c>
      <c r="B1570" s="6" t="s">
        <v>43</v>
      </c>
      <c r="C1570" s="6" t="s">
        <v>46</v>
      </c>
      <c r="D1570" s="6" t="s">
        <v>171</v>
      </c>
      <c r="E1570" s="6" t="n">
        <v>1786440091</v>
      </c>
      <c r="F1570" s="6" t="n">
        <v>1786440237</v>
      </c>
      <c r="G1570" s="6" t="n">
        <v>1786440138</v>
      </c>
      <c r="H1570" s="6" t="n">
        <v>1786517880</v>
      </c>
      <c r="J1570" s="6" t="n">
        <v>1</v>
      </c>
      <c r="K1570" s="6" t="n">
        <v>0</v>
      </c>
      <c r="L1570" s="9" t="n">
        <f aca="false">IF(AND(E1570&gt;=Scenario!$B$11,E1570&lt;Scenario!$B$12),1,0)</f>
        <v>1</v>
      </c>
      <c r="M1570" s="9" t="n">
        <f aca="false">IF(AND(L1570=1,ISNUMBER(F1570)),MAX(0,F1570-E1570)/60,"")</f>
        <v>2.43333333333333</v>
      </c>
      <c r="N1570" s="9" t="n">
        <f aca="false">IF(AND(L1570=1,ISNUMBER(G1570)),MAX(0,G1570-E1570)/60,"")</f>
        <v>0.783333333333333</v>
      </c>
      <c r="O1570" s="9" t="n">
        <f aca="false">IF(ISNUMBER(H1570),IF(AND(H1570&gt;=Scenario!$B$11,H1570&lt;Scenario!$B$12),1,0),0)</f>
        <v>1</v>
      </c>
      <c r="P1570" s="9" t="n">
        <f aca="false">IF(O1570=1,MAX(0,H1570-E1570)/60,"")</f>
        <v>1296.48333333333</v>
      </c>
      <c r="Q1570" s="9" t="n">
        <f aca="false">INDEX(Scenario!$B$18:$B$20,MATCH(B1570,Scenario!$A$18:$A$20,0))</f>
        <v>60</v>
      </c>
      <c r="R1570" s="9" t="n">
        <f aca="false">INDEX(Scenario!$C$18:$C$20,MATCH(B1570,Scenario!$A$18:$A$20,0))</f>
        <v>1440</v>
      </c>
      <c r="S1570" s="9" t="n">
        <f aca="false">IF(ISNUMBER(M1570),IF(M1570&lt;=Q1570,1,0),"")</f>
        <v>1</v>
      </c>
      <c r="T1570" s="9" t="n">
        <f aca="false">IF(ISNUMBER(P1570),IF(P1570&lt;=R1570,1,0),"")</f>
        <v>1</v>
      </c>
      <c r="U1570" s="9" t="n">
        <f aca="false">IF(E1570&gt;Scenario!$B$14,0,IF(OR(AND(ISNUMBER(H1570),H1570&lt;=Scenario!$B$14),AND(ISNUMBER(I1570),I1570&lt;=Scenario!$B$14)),0,1))</f>
        <v>0</v>
      </c>
      <c r="V1570" s="9" t="n">
        <f aca="false">IF(AND(U1570=1,(Scenario!$B$14-E1570)/60&gt;R1570),1,0)</f>
        <v>0</v>
      </c>
      <c r="W1570" s="9" t="n">
        <f aca="false">IF(OR(C1570=Scenario!$B$22,C1570=Scenario!$C$22),1,0)</f>
        <v>1</v>
      </c>
      <c r="X1570" s="9" t="n">
        <f aca="false">IF(ISNUMBER(I1570),1,0)</f>
        <v>0</v>
      </c>
      <c r="Y1570" s="9" t="n">
        <f aca="false">MOD(INT(E1570/86400)+3,7)</f>
        <v>1</v>
      </c>
      <c r="Z1570" s="9" t="n">
        <f aca="false">MOD(INT(E1570/3600),24)</f>
        <v>9</v>
      </c>
      <c r="AA1570" s="6" t="s">
        <v>3385</v>
      </c>
    </row>
    <row r="1571" customFormat="false" ht="15" hidden="false" customHeight="false" outlineLevel="0" collapsed="false">
      <c r="A1571" s="6" t="s">
        <v>3386</v>
      </c>
      <c r="B1571" s="6" t="s">
        <v>42</v>
      </c>
      <c r="C1571" s="6" t="s">
        <v>249</v>
      </c>
      <c r="D1571" s="6" t="s">
        <v>171</v>
      </c>
      <c r="E1571" s="6" t="n">
        <v>1786440300</v>
      </c>
      <c r="F1571" s="6" t="n">
        <v>1786440457</v>
      </c>
      <c r="G1571" s="6" t="n">
        <v>1786440359</v>
      </c>
      <c r="H1571" s="6" t="n">
        <v>1786444028</v>
      </c>
      <c r="J1571" s="6" t="n">
        <v>0</v>
      </c>
      <c r="K1571" s="6" t="n">
        <v>0</v>
      </c>
      <c r="L1571" s="9" t="n">
        <f aca="false">IF(AND(E1571&gt;=Scenario!$B$11,E1571&lt;Scenario!$B$12),1,0)</f>
        <v>1</v>
      </c>
      <c r="M1571" s="9" t="n">
        <f aca="false">IF(AND(L1571=1,ISNUMBER(F1571)),MAX(0,F1571-E1571)/60,"")</f>
        <v>2.61666666666667</v>
      </c>
      <c r="N1571" s="9" t="n">
        <f aca="false">IF(AND(L1571=1,ISNUMBER(G1571)),MAX(0,G1571-E1571)/60,"")</f>
        <v>0.983333333333333</v>
      </c>
      <c r="O1571" s="9" t="n">
        <f aca="false">IF(ISNUMBER(H1571),IF(AND(H1571&gt;=Scenario!$B$11,H1571&lt;Scenario!$B$12),1,0),0)</f>
        <v>1</v>
      </c>
      <c r="P1571" s="9" t="n">
        <f aca="false">IF(O1571=1,MAX(0,H1571-E1571)/60,"")</f>
        <v>62.1333333333333</v>
      </c>
      <c r="Q1571" s="9" t="n">
        <f aca="false">INDEX(Scenario!$B$18:$B$20,MATCH(B1571,Scenario!$A$18:$A$20,0))</f>
        <v>15</v>
      </c>
      <c r="R1571" s="9" t="n">
        <f aca="false">INDEX(Scenario!$C$18:$C$20,MATCH(B1571,Scenario!$A$18:$A$20,0))</f>
        <v>240</v>
      </c>
      <c r="S1571" s="9" t="n">
        <f aca="false">IF(ISNUMBER(M1571),IF(M1571&lt;=Q1571,1,0),"")</f>
        <v>1</v>
      </c>
      <c r="T1571" s="9" t="n">
        <f aca="false">IF(ISNUMBER(P1571),IF(P1571&lt;=R1571,1,0),"")</f>
        <v>1</v>
      </c>
      <c r="U1571" s="9" t="n">
        <f aca="false">IF(E1571&gt;Scenario!$B$14,0,IF(OR(AND(ISNUMBER(H1571),H1571&lt;=Scenario!$B$14),AND(ISNUMBER(I1571),I1571&lt;=Scenario!$B$14)),0,1))</f>
        <v>0</v>
      </c>
      <c r="V1571" s="9" t="n">
        <f aca="false">IF(AND(U1571=1,(Scenario!$B$14-E1571)/60&gt;R1571),1,0)</f>
        <v>0</v>
      </c>
      <c r="W1571" s="9" t="n">
        <f aca="false">IF(OR(C1571=Scenario!$B$22,C1571=Scenario!$C$22),1,0)</f>
        <v>0</v>
      </c>
      <c r="X1571" s="9" t="n">
        <f aca="false">IF(ISNUMBER(I1571),1,0)</f>
        <v>0</v>
      </c>
      <c r="Y1571" s="9" t="n">
        <f aca="false">MOD(INT(E1571/86400)+3,7)</f>
        <v>1</v>
      </c>
      <c r="Z1571" s="9" t="n">
        <f aca="false">MOD(INT(E1571/3600),24)</f>
        <v>9</v>
      </c>
      <c r="AA1571" s="6" t="s">
        <v>3387</v>
      </c>
    </row>
    <row r="1572" customFormat="false" ht="15" hidden="false" customHeight="false" outlineLevel="0" collapsed="false">
      <c r="A1572" s="6" t="s">
        <v>3388</v>
      </c>
      <c r="B1572" s="6" t="s">
        <v>44</v>
      </c>
      <c r="C1572" s="6" t="s">
        <v>249</v>
      </c>
      <c r="D1572" s="6" t="s">
        <v>170</v>
      </c>
      <c r="E1572" s="6" t="n">
        <v>1786440701</v>
      </c>
      <c r="F1572" s="6" t="n">
        <v>1786440825</v>
      </c>
      <c r="G1572" s="6" t="n">
        <v>1786440750</v>
      </c>
      <c r="H1572" s="6" t="n">
        <v>1786442367</v>
      </c>
      <c r="J1572" s="6" t="n">
        <v>0</v>
      </c>
      <c r="K1572" s="6" t="n">
        <v>0</v>
      </c>
      <c r="L1572" s="9" t="n">
        <f aca="false">IF(AND(E1572&gt;=Scenario!$B$11,E1572&lt;Scenario!$B$12),1,0)</f>
        <v>1</v>
      </c>
      <c r="M1572" s="9" t="n">
        <f aca="false">IF(AND(L1572=1,ISNUMBER(F1572)),MAX(0,F1572-E1572)/60,"")</f>
        <v>2.06666666666667</v>
      </c>
      <c r="N1572" s="9" t="n">
        <f aca="false">IF(AND(L1572=1,ISNUMBER(G1572)),MAX(0,G1572-E1572)/60,"")</f>
        <v>0.816666666666667</v>
      </c>
      <c r="O1572" s="9" t="n">
        <f aca="false">IF(ISNUMBER(H1572),IF(AND(H1572&gt;=Scenario!$B$11,H1572&lt;Scenario!$B$12),1,0),0)</f>
        <v>1</v>
      </c>
      <c r="P1572" s="9" t="n">
        <f aca="false">IF(O1572=1,MAX(0,H1572-E1572)/60,"")</f>
        <v>27.7666666666667</v>
      </c>
      <c r="Q1572" s="9" t="n">
        <f aca="false">INDEX(Scenario!$B$18:$B$20,MATCH(B1572,Scenario!$A$18:$A$20,0))</f>
        <v>240</v>
      </c>
      <c r="R1572" s="9" t="n">
        <f aca="false">INDEX(Scenario!$C$18:$C$20,MATCH(B1572,Scenario!$A$18:$A$20,0))</f>
        <v>4320</v>
      </c>
      <c r="S1572" s="9" t="n">
        <f aca="false">IF(ISNUMBER(M1572),IF(M1572&lt;=Q1572,1,0),"")</f>
        <v>1</v>
      </c>
      <c r="T1572" s="9" t="n">
        <f aca="false">IF(ISNUMBER(P1572),IF(P1572&lt;=R1572,1,0),"")</f>
        <v>1</v>
      </c>
      <c r="U1572" s="9" t="n">
        <f aca="false">IF(E1572&gt;Scenario!$B$14,0,IF(OR(AND(ISNUMBER(H1572),H1572&lt;=Scenario!$B$14),AND(ISNUMBER(I1572),I1572&lt;=Scenario!$B$14)),0,1))</f>
        <v>0</v>
      </c>
      <c r="V1572" s="9" t="n">
        <f aca="false">IF(AND(U1572=1,(Scenario!$B$14-E1572)/60&gt;R1572),1,0)</f>
        <v>0</v>
      </c>
      <c r="W1572" s="9" t="n">
        <f aca="false">IF(OR(C1572=Scenario!$B$22,C1572=Scenario!$C$22),1,0)</f>
        <v>0</v>
      </c>
      <c r="X1572" s="9" t="n">
        <f aca="false">IF(ISNUMBER(I1572),1,0)</f>
        <v>0</v>
      </c>
      <c r="Y1572" s="9" t="n">
        <f aca="false">MOD(INT(E1572/86400)+3,7)</f>
        <v>1</v>
      </c>
      <c r="Z1572" s="9" t="n">
        <f aca="false">MOD(INT(E1572/3600),24)</f>
        <v>9</v>
      </c>
      <c r="AA1572" s="6" t="s">
        <v>3389</v>
      </c>
    </row>
    <row r="1573" customFormat="false" ht="15" hidden="false" customHeight="false" outlineLevel="0" collapsed="false">
      <c r="A1573" s="6" t="s">
        <v>3390</v>
      </c>
      <c r="B1573" s="6" t="s">
        <v>42</v>
      </c>
      <c r="C1573" s="6" t="s">
        <v>46</v>
      </c>
      <c r="D1573" s="6" t="s">
        <v>170</v>
      </c>
      <c r="E1573" s="6" t="n">
        <v>1786441039</v>
      </c>
      <c r="F1573" s="6" t="n">
        <v>1786441312</v>
      </c>
      <c r="G1573" s="6" t="n">
        <v>1786441098</v>
      </c>
      <c r="H1573" s="6" t="n">
        <v>1786448876</v>
      </c>
      <c r="J1573" s="6" t="n">
        <v>0</v>
      </c>
      <c r="K1573" s="6" t="n">
        <v>0</v>
      </c>
      <c r="L1573" s="9" t="n">
        <f aca="false">IF(AND(E1573&gt;=Scenario!$B$11,E1573&lt;Scenario!$B$12),1,0)</f>
        <v>1</v>
      </c>
      <c r="M1573" s="9" t="n">
        <f aca="false">IF(AND(L1573=1,ISNUMBER(F1573)),MAX(0,F1573-E1573)/60,"")</f>
        <v>4.55</v>
      </c>
      <c r="N1573" s="9" t="n">
        <f aca="false">IF(AND(L1573=1,ISNUMBER(G1573)),MAX(0,G1573-E1573)/60,"")</f>
        <v>0.983333333333333</v>
      </c>
      <c r="O1573" s="9" t="n">
        <f aca="false">IF(ISNUMBER(H1573),IF(AND(H1573&gt;=Scenario!$B$11,H1573&lt;Scenario!$B$12),1,0),0)</f>
        <v>1</v>
      </c>
      <c r="P1573" s="9" t="n">
        <f aca="false">IF(O1573=1,MAX(0,H1573-E1573)/60,"")</f>
        <v>130.616666666667</v>
      </c>
      <c r="Q1573" s="9" t="n">
        <f aca="false">INDEX(Scenario!$B$18:$B$20,MATCH(B1573,Scenario!$A$18:$A$20,0))</f>
        <v>15</v>
      </c>
      <c r="R1573" s="9" t="n">
        <f aca="false">INDEX(Scenario!$C$18:$C$20,MATCH(B1573,Scenario!$A$18:$A$20,0))</f>
        <v>240</v>
      </c>
      <c r="S1573" s="9" t="n">
        <f aca="false">IF(ISNUMBER(M1573),IF(M1573&lt;=Q1573,1,0),"")</f>
        <v>1</v>
      </c>
      <c r="T1573" s="9" t="n">
        <f aca="false">IF(ISNUMBER(P1573),IF(P1573&lt;=R1573,1,0),"")</f>
        <v>1</v>
      </c>
      <c r="U1573" s="9" t="n">
        <f aca="false">IF(E1573&gt;Scenario!$B$14,0,IF(OR(AND(ISNUMBER(H1573),H1573&lt;=Scenario!$B$14),AND(ISNUMBER(I1573),I1573&lt;=Scenario!$B$14)),0,1))</f>
        <v>0</v>
      </c>
      <c r="V1573" s="9" t="n">
        <f aca="false">IF(AND(U1573=1,(Scenario!$B$14-E1573)/60&gt;R1573),1,0)</f>
        <v>0</v>
      </c>
      <c r="W1573" s="9" t="n">
        <f aca="false">IF(OR(C1573=Scenario!$B$22,C1573=Scenario!$C$22),1,0)</f>
        <v>1</v>
      </c>
      <c r="X1573" s="9" t="n">
        <f aca="false">IF(ISNUMBER(I1573),1,0)</f>
        <v>0</v>
      </c>
      <c r="Y1573" s="9" t="n">
        <f aca="false">MOD(INT(E1573/86400)+3,7)</f>
        <v>1</v>
      </c>
      <c r="Z1573" s="9" t="n">
        <f aca="false">MOD(INT(E1573/3600),24)</f>
        <v>9</v>
      </c>
      <c r="AA1573" s="6" t="s">
        <v>3391</v>
      </c>
    </row>
    <row r="1574" customFormat="false" ht="15" hidden="false" customHeight="false" outlineLevel="0" collapsed="false">
      <c r="A1574" s="6" t="s">
        <v>3392</v>
      </c>
      <c r="B1574" s="6" t="s">
        <v>43</v>
      </c>
      <c r="C1574" s="6" t="s">
        <v>46</v>
      </c>
      <c r="D1574" s="6" t="s">
        <v>170</v>
      </c>
      <c r="E1574" s="6" t="n">
        <v>1786441127</v>
      </c>
      <c r="F1574" s="6" t="n">
        <v>1786441657</v>
      </c>
      <c r="G1574" s="6" t="n">
        <v>1786441514</v>
      </c>
      <c r="H1574" s="6" t="n">
        <v>1786443537</v>
      </c>
      <c r="J1574" s="6" t="n">
        <v>0</v>
      </c>
      <c r="K1574" s="6" t="n">
        <v>0</v>
      </c>
      <c r="L1574" s="9" t="n">
        <f aca="false">IF(AND(E1574&gt;=Scenario!$B$11,E1574&lt;Scenario!$B$12),1,0)</f>
        <v>1</v>
      </c>
      <c r="M1574" s="9" t="n">
        <f aca="false">IF(AND(L1574=1,ISNUMBER(F1574)),MAX(0,F1574-E1574)/60,"")</f>
        <v>8.83333333333333</v>
      </c>
      <c r="N1574" s="9" t="n">
        <f aca="false">IF(AND(L1574=1,ISNUMBER(G1574)),MAX(0,G1574-E1574)/60,"")</f>
        <v>6.45</v>
      </c>
      <c r="O1574" s="9" t="n">
        <f aca="false">IF(ISNUMBER(H1574),IF(AND(H1574&gt;=Scenario!$B$11,H1574&lt;Scenario!$B$12),1,0),0)</f>
        <v>1</v>
      </c>
      <c r="P1574" s="9" t="n">
        <f aca="false">IF(O1574=1,MAX(0,H1574-E1574)/60,"")</f>
        <v>40.1666666666667</v>
      </c>
      <c r="Q1574" s="9" t="n">
        <f aca="false">INDEX(Scenario!$B$18:$B$20,MATCH(B1574,Scenario!$A$18:$A$20,0))</f>
        <v>60</v>
      </c>
      <c r="R1574" s="9" t="n">
        <f aca="false">INDEX(Scenario!$C$18:$C$20,MATCH(B1574,Scenario!$A$18:$A$20,0))</f>
        <v>1440</v>
      </c>
      <c r="S1574" s="9" t="n">
        <f aca="false">IF(ISNUMBER(M1574),IF(M1574&lt;=Q1574,1,0),"")</f>
        <v>1</v>
      </c>
      <c r="T1574" s="9" t="n">
        <f aca="false">IF(ISNUMBER(P1574),IF(P1574&lt;=R1574,1,0),"")</f>
        <v>1</v>
      </c>
      <c r="U1574" s="9" t="n">
        <f aca="false">IF(E1574&gt;Scenario!$B$14,0,IF(OR(AND(ISNUMBER(H1574),H1574&lt;=Scenario!$B$14),AND(ISNUMBER(I1574),I1574&lt;=Scenario!$B$14)),0,1))</f>
        <v>0</v>
      </c>
      <c r="V1574" s="9" t="n">
        <f aca="false">IF(AND(U1574=1,(Scenario!$B$14-E1574)/60&gt;R1574),1,0)</f>
        <v>0</v>
      </c>
      <c r="W1574" s="9" t="n">
        <f aca="false">IF(OR(C1574=Scenario!$B$22,C1574=Scenario!$C$22),1,0)</f>
        <v>1</v>
      </c>
      <c r="X1574" s="9" t="n">
        <f aca="false">IF(ISNUMBER(I1574),1,0)</f>
        <v>0</v>
      </c>
      <c r="Y1574" s="9" t="n">
        <f aca="false">MOD(INT(E1574/86400)+3,7)</f>
        <v>1</v>
      </c>
      <c r="Z1574" s="9" t="n">
        <f aca="false">MOD(INT(E1574/3600),24)</f>
        <v>9</v>
      </c>
      <c r="AA1574" s="6" t="s">
        <v>3393</v>
      </c>
    </row>
    <row r="1575" customFormat="false" ht="15" hidden="false" customHeight="false" outlineLevel="0" collapsed="false">
      <c r="A1575" s="6" t="s">
        <v>3394</v>
      </c>
      <c r="B1575" s="6" t="s">
        <v>44</v>
      </c>
      <c r="C1575" s="6" t="s">
        <v>249</v>
      </c>
      <c r="D1575" s="6" t="s">
        <v>170</v>
      </c>
      <c r="E1575" s="6" t="n">
        <v>1786442272</v>
      </c>
      <c r="F1575" s="6" t="n">
        <v>1786442530</v>
      </c>
      <c r="G1575" s="6" t="n">
        <v>1786442326</v>
      </c>
      <c r="H1575" s="6" t="n">
        <v>1786443959</v>
      </c>
      <c r="J1575" s="6" t="n">
        <v>0</v>
      </c>
      <c r="K1575" s="6" t="n">
        <v>0</v>
      </c>
      <c r="L1575" s="9" t="n">
        <f aca="false">IF(AND(E1575&gt;=Scenario!$B$11,E1575&lt;Scenario!$B$12),1,0)</f>
        <v>1</v>
      </c>
      <c r="M1575" s="9" t="n">
        <f aca="false">IF(AND(L1575=1,ISNUMBER(F1575)),MAX(0,F1575-E1575)/60,"")</f>
        <v>4.3</v>
      </c>
      <c r="N1575" s="9" t="n">
        <f aca="false">IF(AND(L1575=1,ISNUMBER(G1575)),MAX(0,G1575-E1575)/60,"")</f>
        <v>0.9</v>
      </c>
      <c r="O1575" s="9" t="n">
        <f aca="false">IF(ISNUMBER(H1575),IF(AND(H1575&gt;=Scenario!$B$11,H1575&lt;Scenario!$B$12),1,0),0)</f>
        <v>1</v>
      </c>
      <c r="P1575" s="9" t="n">
        <f aca="false">IF(O1575=1,MAX(0,H1575-E1575)/60,"")</f>
        <v>28.1166666666667</v>
      </c>
      <c r="Q1575" s="9" t="n">
        <f aca="false">INDEX(Scenario!$B$18:$B$20,MATCH(B1575,Scenario!$A$18:$A$20,0))</f>
        <v>240</v>
      </c>
      <c r="R1575" s="9" t="n">
        <f aca="false">INDEX(Scenario!$C$18:$C$20,MATCH(B1575,Scenario!$A$18:$A$20,0))</f>
        <v>4320</v>
      </c>
      <c r="S1575" s="9" t="n">
        <f aca="false">IF(ISNUMBER(M1575),IF(M1575&lt;=Q1575,1,0),"")</f>
        <v>1</v>
      </c>
      <c r="T1575" s="9" t="n">
        <f aca="false">IF(ISNUMBER(P1575),IF(P1575&lt;=R1575,1,0),"")</f>
        <v>1</v>
      </c>
      <c r="U1575" s="9" t="n">
        <f aca="false">IF(E1575&gt;Scenario!$B$14,0,IF(OR(AND(ISNUMBER(H1575),H1575&lt;=Scenario!$B$14),AND(ISNUMBER(I1575),I1575&lt;=Scenario!$B$14)),0,1))</f>
        <v>0</v>
      </c>
      <c r="V1575" s="9" t="n">
        <f aca="false">IF(AND(U1575=1,(Scenario!$B$14-E1575)/60&gt;R1575),1,0)</f>
        <v>0</v>
      </c>
      <c r="W1575" s="9" t="n">
        <f aca="false">IF(OR(C1575=Scenario!$B$22,C1575=Scenario!$C$22),1,0)</f>
        <v>0</v>
      </c>
      <c r="X1575" s="9" t="n">
        <f aca="false">IF(ISNUMBER(I1575),1,0)</f>
        <v>0</v>
      </c>
      <c r="Y1575" s="9" t="n">
        <f aca="false">MOD(INT(E1575/86400)+3,7)</f>
        <v>1</v>
      </c>
      <c r="Z1575" s="9" t="n">
        <f aca="false">MOD(INT(E1575/3600),24)</f>
        <v>9</v>
      </c>
      <c r="AA1575" s="6" t="s">
        <v>3395</v>
      </c>
    </row>
    <row r="1576" customFormat="false" ht="15" hidden="false" customHeight="false" outlineLevel="0" collapsed="false">
      <c r="A1576" s="6" t="s">
        <v>3396</v>
      </c>
      <c r="B1576" s="6" t="s">
        <v>43</v>
      </c>
      <c r="C1576" s="6" t="s">
        <v>249</v>
      </c>
      <c r="D1576" s="6" t="s">
        <v>170</v>
      </c>
      <c r="E1576" s="6" t="n">
        <v>1786443139</v>
      </c>
      <c r="F1576" s="6" t="n">
        <v>1786443305</v>
      </c>
      <c r="G1576" s="6" t="n">
        <v>1786443181</v>
      </c>
      <c r="H1576" s="6" t="n">
        <v>1786444796</v>
      </c>
      <c r="J1576" s="6" t="n">
        <v>0</v>
      </c>
      <c r="K1576" s="6" t="n">
        <v>0</v>
      </c>
      <c r="L1576" s="9" t="n">
        <f aca="false">IF(AND(E1576&gt;=Scenario!$B$11,E1576&lt;Scenario!$B$12),1,0)</f>
        <v>1</v>
      </c>
      <c r="M1576" s="9" t="n">
        <f aca="false">IF(AND(L1576=1,ISNUMBER(F1576)),MAX(0,F1576-E1576)/60,"")</f>
        <v>2.76666666666667</v>
      </c>
      <c r="N1576" s="9" t="n">
        <f aca="false">IF(AND(L1576=1,ISNUMBER(G1576)),MAX(0,G1576-E1576)/60,"")</f>
        <v>0.7</v>
      </c>
      <c r="O1576" s="9" t="n">
        <f aca="false">IF(ISNUMBER(H1576),IF(AND(H1576&gt;=Scenario!$B$11,H1576&lt;Scenario!$B$12),1,0),0)</f>
        <v>1</v>
      </c>
      <c r="P1576" s="9" t="n">
        <f aca="false">IF(O1576=1,MAX(0,H1576-E1576)/60,"")</f>
        <v>27.6166666666667</v>
      </c>
      <c r="Q1576" s="9" t="n">
        <f aca="false">INDEX(Scenario!$B$18:$B$20,MATCH(B1576,Scenario!$A$18:$A$20,0))</f>
        <v>60</v>
      </c>
      <c r="R1576" s="9" t="n">
        <f aca="false">INDEX(Scenario!$C$18:$C$20,MATCH(B1576,Scenario!$A$18:$A$20,0))</f>
        <v>1440</v>
      </c>
      <c r="S1576" s="9" t="n">
        <f aca="false">IF(ISNUMBER(M1576),IF(M1576&lt;=Q1576,1,0),"")</f>
        <v>1</v>
      </c>
      <c r="T1576" s="9" t="n">
        <f aca="false">IF(ISNUMBER(P1576),IF(P1576&lt;=R1576,1,0),"")</f>
        <v>1</v>
      </c>
      <c r="U1576" s="9" t="n">
        <f aca="false">IF(E1576&gt;Scenario!$B$14,0,IF(OR(AND(ISNUMBER(H1576),H1576&lt;=Scenario!$B$14),AND(ISNUMBER(I1576),I1576&lt;=Scenario!$B$14)),0,1))</f>
        <v>0</v>
      </c>
      <c r="V1576" s="9" t="n">
        <f aca="false">IF(AND(U1576=1,(Scenario!$B$14-E1576)/60&gt;R1576),1,0)</f>
        <v>0</v>
      </c>
      <c r="W1576" s="9" t="n">
        <f aca="false">IF(OR(C1576=Scenario!$B$22,C1576=Scenario!$C$22),1,0)</f>
        <v>0</v>
      </c>
      <c r="X1576" s="9" t="n">
        <f aca="false">IF(ISNUMBER(I1576),1,0)</f>
        <v>0</v>
      </c>
      <c r="Y1576" s="9" t="n">
        <f aca="false">MOD(INT(E1576/86400)+3,7)</f>
        <v>1</v>
      </c>
      <c r="Z1576" s="9" t="n">
        <f aca="false">MOD(INT(E1576/3600),24)</f>
        <v>10</v>
      </c>
      <c r="AA1576" s="6" t="s">
        <v>3397</v>
      </c>
    </row>
    <row r="1577" customFormat="false" ht="15" hidden="false" customHeight="false" outlineLevel="0" collapsed="false">
      <c r="A1577" s="6" t="s">
        <v>3398</v>
      </c>
      <c r="B1577" s="6" t="s">
        <v>43</v>
      </c>
      <c r="C1577" s="6" t="s">
        <v>46</v>
      </c>
      <c r="D1577" s="6" t="s">
        <v>171</v>
      </c>
      <c r="E1577" s="6" t="n">
        <v>1786443668</v>
      </c>
      <c r="F1577" s="6" t="n">
        <v>1786443883</v>
      </c>
      <c r="G1577" s="6" t="n">
        <v>1786443694</v>
      </c>
      <c r="H1577" s="6" t="n">
        <v>1786446792</v>
      </c>
      <c r="J1577" s="6" t="n">
        <v>0</v>
      </c>
      <c r="K1577" s="6" t="n">
        <v>0</v>
      </c>
      <c r="L1577" s="9" t="n">
        <f aca="false">IF(AND(E1577&gt;=Scenario!$B$11,E1577&lt;Scenario!$B$12),1,0)</f>
        <v>1</v>
      </c>
      <c r="M1577" s="9" t="n">
        <f aca="false">IF(AND(L1577=1,ISNUMBER(F1577)),MAX(0,F1577-E1577)/60,"")</f>
        <v>3.58333333333333</v>
      </c>
      <c r="N1577" s="9" t="n">
        <f aca="false">IF(AND(L1577=1,ISNUMBER(G1577)),MAX(0,G1577-E1577)/60,"")</f>
        <v>0.433333333333333</v>
      </c>
      <c r="O1577" s="9" t="n">
        <f aca="false">IF(ISNUMBER(H1577),IF(AND(H1577&gt;=Scenario!$B$11,H1577&lt;Scenario!$B$12),1,0),0)</f>
        <v>1</v>
      </c>
      <c r="P1577" s="9" t="n">
        <f aca="false">IF(O1577=1,MAX(0,H1577-E1577)/60,"")</f>
        <v>52.0666666666667</v>
      </c>
      <c r="Q1577" s="9" t="n">
        <f aca="false">INDEX(Scenario!$B$18:$B$20,MATCH(B1577,Scenario!$A$18:$A$20,0))</f>
        <v>60</v>
      </c>
      <c r="R1577" s="9" t="n">
        <f aca="false">INDEX(Scenario!$C$18:$C$20,MATCH(B1577,Scenario!$A$18:$A$20,0))</f>
        <v>1440</v>
      </c>
      <c r="S1577" s="9" t="n">
        <f aca="false">IF(ISNUMBER(M1577),IF(M1577&lt;=Q1577,1,0),"")</f>
        <v>1</v>
      </c>
      <c r="T1577" s="9" t="n">
        <f aca="false">IF(ISNUMBER(P1577),IF(P1577&lt;=R1577,1,0),"")</f>
        <v>1</v>
      </c>
      <c r="U1577" s="9" t="n">
        <f aca="false">IF(E1577&gt;Scenario!$B$14,0,IF(OR(AND(ISNUMBER(H1577),H1577&lt;=Scenario!$B$14),AND(ISNUMBER(I1577),I1577&lt;=Scenario!$B$14)),0,1))</f>
        <v>0</v>
      </c>
      <c r="V1577" s="9" t="n">
        <f aca="false">IF(AND(U1577=1,(Scenario!$B$14-E1577)/60&gt;R1577),1,0)</f>
        <v>0</v>
      </c>
      <c r="W1577" s="9" t="n">
        <f aca="false">IF(OR(C1577=Scenario!$B$22,C1577=Scenario!$C$22),1,0)</f>
        <v>1</v>
      </c>
      <c r="X1577" s="9" t="n">
        <f aca="false">IF(ISNUMBER(I1577),1,0)</f>
        <v>0</v>
      </c>
      <c r="Y1577" s="9" t="n">
        <f aca="false">MOD(INT(E1577/86400)+3,7)</f>
        <v>1</v>
      </c>
      <c r="Z1577" s="9" t="n">
        <f aca="false">MOD(INT(E1577/3600),24)</f>
        <v>10</v>
      </c>
      <c r="AA1577" s="6" t="s">
        <v>3399</v>
      </c>
    </row>
    <row r="1578" customFormat="false" ht="15" hidden="false" customHeight="false" outlineLevel="0" collapsed="false">
      <c r="A1578" s="6" t="s">
        <v>3400</v>
      </c>
      <c r="B1578" s="6" t="s">
        <v>43</v>
      </c>
      <c r="C1578" s="6" t="s">
        <v>46</v>
      </c>
      <c r="D1578" s="6" t="s">
        <v>172</v>
      </c>
      <c r="E1578" s="6" t="n">
        <v>1786443833</v>
      </c>
      <c r="F1578" s="6" t="n">
        <v>1786443927</v>
      </c>
      <c r="G1578" s="6" t="n">
        <v>1786443845</v>
      </c>
      <c r="H1578" s="6" t="n">
        <v>1786446263</v>
      </c>
      <c r="J1578" s="6" t="n">
        <v>0</v>
      </c>
      <c r="K1578" s="6" t="n">
        <v>0</v>
      </c>
      <c r="L1578" s="9" t="n">
        <f aca="false">IF(AND(E1578&gt;=Scenario!$B$11,E1578&lt;Scenario!$B$12),1,0)</f>
        <v>1</v>
      </c>
      <c r="M1578" s="9" t="n">
        <f aca="false">IF(AND(L1578=1,ISNUMBER(F1578)),MAX(0,F1578-E1578)/60,"")</f>
        <v>1.56666666666667</v>
      </c>
      <c r="N1578" s="9" t="n">
        <f aca="false">IF(AND(L1578=1,ISNUMBER(G1578)),MAX(0,G1578-E1578)/60,"")</f>
        <v>0.2</v>
      </c>
      <c r="O1578" s="9" t="n">
        <f aca="false">IF(ISNUMBER(H1578),IF(AND(H1578&gt;=Scenario!$B$11,H1578&lt;Scenario!$B$12),1,0),0)</f>
        <v>1</v>
      </c>
      <c r="P1578" s="9" t="n">
        <f aca="false">IF(O1578=1,MAX(0,H1578-E1578)/60,"")</f>
        <v>40.5</v>
      </c>
      <c r="Q1578" s="9" t="n">
        <f aca="false">INDEX(Scenario!$B$18:$B$20,MATCH(B1578,Scenario!$A$18:$A$20,0))</f>
        <v>60</v>
      </c>
      <c r="R1578" s="9" t="n">
        <f aca="false">INDEX(Scenario!$C$18:$C$20,MATCH(B1578,Scenario!$A$18:$A$20,0))</f>
        <v>1440</v>
      </c>
      <c r="S1578" s="9" t="n">
        <f aca="false">IF(ISNUMBER(M1578),IF(M1578&lt;=Q1578,1,0),"")</f>
        <v>1</v>
      </c>
      <c r="T1578" s="9" t="n">
        <f aca="false">IF(ISNUMBER(P1578),IF(P1578&lt;=R1578,1,0),"")</f>
        <v>1</v>
      </c>
      <c r="U1578" s="9" t="n">
        <f aca="false">IF(E1578&gt;Scenario!$B$14,0,IF(OR(AND(ISNUMBER(H1578),H1578&lt;=Scenario!$B$14),AND(ISNUMBER(I1578),I1578&lt;=Scenario!$B$14)),0,1))</f>
        <v>0</v>
      </c>
      <c r="V1578" s="9" t="n">
        <f aca="false">IF(AND(U1578=1,(Scenario!$B$14-E1578)/60&gt;R1578),1,0)</f>
        <v>0</v>
      </c>
      <c r="W1578" s="9" t="n">
        <f aca="false">IF(OR(C1578=Scenario!$B$22,C1578=Scenario!$C$22),1,0)</f>
        <v>1</v>
      </c>
      <c r="X1578" s="9" t="n">
        <f aca="false">IF(ISNUMBER(I1578),1,0)</f>
        <v>0</v>
      </c>
      <c r="Y1578" s="9" t="n">
        <f aca="false">MOD(INT(E1578/86400)+3,7)</f>
        <v>1</v>
      </c>
      <c r="Z1578" s="9" t="n">
        <f aca="false">MOD(INT(E1578/3600),24)</f>
        <v>10</v>
      </c>
      <c r="AA1578" s="6" t="s">
        <v>3401</v>
      </c>
    </row>
    <row r="1579" customFormat="false" ht="15" hidden="false" customHeight="false" outlineLevel="0" collapsed="false">
      <c r="A1579" s="6" t="s">
        <v>3402</v>
      </c>
      <c r="B1579" s="6" t="s">
        <v>44</v>
      </c>
      <c r="C1579" s="6" t="s">
        <v>46</v>
      </c>
      <c r="D1579" s="6" t="s">
        <v>172</v>
      </c>
      <c r="E1579" s="6" t="n">
        <v>1786444062</v>
      </c>
      <c r="F1579" s="6" t="n">
        <v>1786444258</v>
      </c>
      <c r="G1579" s="6" t="n">
        <v>1786444119</v>
      </c>
      <c r="H1579" s="6" t="n">
        <v>1786446798</v>
      </c>
      <c r="J1579" s="6" t="n">
        <v>0</v>
      </c>
      <c r="K1579" s="6" t="n">
        <v>0</v>
      </c>
      <c r="L1579" s="9" t="n">
        <f aca="false">IF(AND(E1579&gt;=Scenario!$B$11,E1579&lt;Scenario!$B$12),1,0)</f>
        <v>1</v>
      </c>
      <c r="M1579" s="9" t="n">
        <f aca="false">IF(AND(L1579=1,ISNUMBER(F1579)),MAX(0,F1579-E1579)/60,"")</f>
        <v>3.26666666666667</v>
      </c>
      <c r="N1579" s="9" t="n">
        <f aca="false">IF(AND(L1579=1,ISNUMBER(G1579)),MAX(0,G1579-E1579)/60,"")</f>
        <v>0.95</v>
      </c>
      <c r="O1579" s="9" t="n">
        <f aca="false">IF(ISNUMBER(H1579),IF(AND(H1579&gt;=Scenario!$B$11,H1579&lt;Scenario!$B$12),1,0),0)</f>
        <v>1</v>
      </c>
      <c r="P1579" s="9" t="n">
        <f aca="false">IF(O1579=1,MAX(0,H1579-E1579)/60,"")</f>
        <v>45.6</v>
      </c>
      <c r="Q1579" s="9" t="n">
        <f aca="false">INDEX(Scenario!$B$18:$B$20,MATCH(B1579,Scenario!$A$18:$A$20,0))</f>
        <v>240</v>
      </c>
      <c r="R1579" s="9" t="n">
        <f aca="false">INDEX(Scenario!$C$18:$C$20,MATCH(B1579,Scenario!$A$18:$A$20,0))</f>
        <v>4320</v>
      </c>
      <c r="S1579" s="9" t="n">
        <f aca="false">IF(ISNUMBER(M1579),IF(M1579&lt;=Q1579,1,0),"")</f>
        <v>1</v>
      </c>
      <c r="T1579" s="9" t="n">
        <f aca="false">IF(ISNUMBER(P1579),IF(P1579&lt;=R1579,1,0),"")</f>
        <v>1</v>
      </c>
      <c r="U1579" s="9" t="n">
        <f aca="false">IF(E1579&gt;Scenario!$B$14,0,IF(OR(AND(ISNUMBER(H1579),H1579&lt;=Scenario!$B$14),AND(ISNUMBER(I1579),I1579&lt;=Scenario!$B$14)),0,1))</f>
        <v>0</v>
      </c>
      <c r="V1579" s="9" t="n">
        <f aca="false">IF(AND(U1579=1,(Scenario!$B$14-E1579)/60&gt;R1579),1,0)</f>
        <v>0</v>
      </c>
      <c r="W1579" s="9" t="n">
        <f aca="false">IF(OR(C1579=Scenario!$B$22,C1579=Scenario!$C$22),1,0)</f>
        <v>1</v>
      </c>
      <c r="X1579" s="9" t="n">
        <f aca="false">IF(ISNUMBER(I1579),1,0)</f>
        <v>0</v>
      </c>
      <c r="Y1579" s="9" t="n">
        <f aca="false">MOD(INT(E1579/86400)+3,7)</f>
        <v>1</v>
      </c>
      <c r="Z1579" s="9" t="n">
        <f aca="false">MOD(INT(E1579/3600),24)</f>
        <v>10</v>
      </c>
      <c r="AA1579" s="6" t="s">
        <v>3403</v>
      </c>
    </row>
    <row r="1580" customFormat="false" ht="15" hidden="false" customHeight="false" outlineLevel="0" collapsed="false">
      <c r="A1580" s="6" t="s">
        <v>3404</v>
      </c>
      <c r="B1580" s="6" t="s">
        <v>44</v>
      </c>
      <c r="C1580" s="6" t="s">
        <v>288</v>
      </c>
      <c r="D1580" s="6" t="s">
        <v>172</v>
      </c>
      <c r="E1580" s="6" t="n">
        <v>1786446380</v>
      </c>
      <c r="F1580" s="6" t="n">
        <v>1786446553</v>
      </c>
      <c r="G1580" s="6" t="n">
        <v>1786446393</v>
      </c>
      <c r="H1580" s="6" t="n">
        <v>1786449141</v>
      </c>
      <c r="J1580" s="6" t="n">
        <v>0</v>
      </c>
      <c r="K1580" s="6" t="n">
        <v>0</v>
      </c>
      <c r="L1580" s="9" t="n">
        <f aca="false">IF(AND(E1580&gt;=Scenario!$B$11,E1580&lt;Scenario!$B$12),1,0)</f>
        <v>1</v>
      </c>
      <c r="M1580" s="9" t="n">
        <f aca="false">IF(AND(L1580=1,ISNUMBER(F1580)),MAX(0,F1580-E1580)/60,"")</f>
        <v>2.88333333333333</v>
      </c>
      <c r="N1580" s="9" t="n">
        <f aca="false">IF(AND(L1580=1,ISNUMBER(G1580)),MAX(0,G1580-E1580)/60,"")</f>
        <v>0.216666666666667</v>
      </c>
      <c r="O1580" s="9" t="n">
        <f aca="false">IF(ISNUMBER(H1580),IF(AND(H1580&gt;=Scenario!$B$11,H1580&lt;Scenario!$B$12),1,0),0)</f>
        <v>1</v>
      </c>
      <c r="P1580" s="9" t="n">
        <f aca="false">IF(O1580=1,MAX(0,H1580-E1580)/60,"")</f>
        <v>46.0166666666667</v>
      </c>
      <c r="Q1580" s="9" t="n">
        <f aca="false">INDEX(Scenario!$B$18:$B$20,MATCH(B1580,Scenario!$A$18:$A$20,0))</f>
        <v>240</v>
      </c>
      <c r="R1580" s="9" t="n">
        <f aca="false">INDEX(Scenario!$C$18:$C$20,MATCH(B1580,Scenario!$A$18:$A$20,0))</f>
        <v>4320</v>
      </c>
      <c r="S1580" s="9" t="n">
        <f aca="false">IF(ISNUMBER(M1580),IF(M1580&lt;=Q1580,1,0),"")</f>
        <v>1</v>
      </c>
      <c r="T1580" s="9" t="n">
        <f aca="false">IF(ISNUMBER(P1580),IF(P1580&lt;=R1580,1,0),"")</f>
        <v>1</v>
      </c>
      <c r="U1580" s="9" t="n">
        <f aca="false">IF(E1580&gt;Scenario!$B$14,0,IF(OR(AND(ISNUMBER(H1580),H1580&lt;=Scenario!$B$14),AND(ISNUMBER(I1580),I1580&lt;=Scenario!$B$14)),0,1))</f>
        <v>0</v>
      </c>
      <c r="V1580" s="9" t="n">
        <f aca="false">IF(AND(U1580=1,(Scenario!$B$14-E1580)/60&gt;R1580),1,0)</f>
        <v>0</v>
      </c>
      <c r="W1580" s="9" t="n">
        <f aca="false">IF(OR(C1580=Scenario!$B$22,C1580=Scenario!$C$22),1,0)</f>
        <v>0</v>
      </c>
      <c r="X1580" s="9" t="n">
        <f aca="false">IF(ISNUMBER(I1580),1,0)</f>
        <v>0</v>
      </c>
      <c r="Y1580" s="9" t="n">
        <f aca="false">MOD(INT(E1580/86400)+3,7)</f>
        <v>1</v>
      </c>
      <c r="Z1580" s="9" t="n">
        <f aca="false">MOD(INT(E1580/3600),24)</f>
        <v>11</v>
      </c>
      <c r="AA1580" s="6" t="s">
        <v>3405</v>
      </c>
    </row>
    <row r="1581" customFormat="false" ht="15" hidden="false" customHeight="false" outlineLevel="0" collapsed="false">
      <c r="A1581" s="6" t="s">
        <v>3406</v>
      </c>
      <c r="B1581" s="6" t="s">
        <v>44</v>
      </c>
      <c r="C1581" s="6" t="s">
        <v>249</v>
      </c>
      <c r="D1581" s="6" t="s">
        <v>172</v>
      </c>
      <c r="E1581" s="6" t="n">
        <v>1786447644</v>
      </c>
      <c r="F1581" s="6" t="n">
        <v>1786447824</v>
      </c>
      <c r="G1581" s="6" t="n">
        <v>1786447655</v>
      </c>
      <c r="H1581" s="6" t="n">
        <v>1786448894</v>
      </c>
      <c r="J1581" s="6" t="n">
        <v>0</v>
      </c>
      <c r="K1581" s="6" t="n">
        <v>0</v>
      </c>
      <c r="L1581" s="9" t="n">
        <f aca="false">IF(AND(E1581&gt;=Scenario!$B$11,E1581&lt;Scenario!$B$12),1,0)</f>
        <v>1</v>
      </c>
      <c r="M1581" s="9" t="n">
        <f aca="false">IF(AND(L1581=1,ISNUMBER(F1581)),MAX(0,F1581-E1581)/60,"")</f>
        <v>3</v>
      </c>
      <c r="N1581" s="9" t="n">
        <f aca="false">IF(AND(L1581=1,ISNUMBER(G1581)),MAX(0,G1581-E1581)/60,"")</f>
        <v>0.183333333333333</v>
      </c>
      <c r="O1581" s="9" t="n">
        <f aca="false">IF(ISNUMBER(H1581),IF(AND(H1581&gt;=Scenario!$B$11,H1581&lt;Scenario!$B$12),1,0),0)</f>
        <v>1</v>
      </c>
      <c r="P1581" s="9" t="n">
        <f aca="false">IF(O1581=1,MAX(0,H1581-E1581)/60,"")</f>
        <v>20.8333333333333</v>
      </c>
      <c r="Q1581" s="9" t="n">
        <f aca="false">INDEX(Scenario!$B$18:$B$20,MATCH(B1581,Scenario!$A$18:$A$20,0))</f>
        <v>240</v>
      </c>
      <c r="R1581" s="9" t="n">
        <f aca="false">INDEX(Scenario!$C$18:$C$20,MATCH(B1581,Scenario!$A$18:$A$20,0))</f>
        <v>4320</v>
      </c>
      <c r="S1581" s="9" t="n">
        <f aca="false">IF(ISNUMBER(M1581),IF(M1581&lt;=Q1581,1,0),"")</f>
        <v>1</v>
      </c>
      <c r="T1581" s="9" t="n">
        <f aca="false">IF(ISNUMBER(P1581),IF(P1581&lt;=R1581,1,0),"")</f>
        <v>1</v>
      </c>
      <c r="U1581" s="9" t="n">
        <f aca="false">IF(E1581&gt;Scenario!$B$14,0,IF(OR(AND(ISNUMBER(H1581),H1581&lt;=Scenario!$B$14),AND(ISNUMBER(I1581),I1581&lt;=Scenario!$B$14)),0,1))</f>
        <v>0</v>
      </c>
      <c r="V1581" s="9" t="n">
        <f aca="false">IF(AND(U1581=1,(Scenario!$B$14-E1581)/60&gt;R1581),1,0)</f>
        <v>0</v>
      </c>
      <c r="W1581" s="9" t="n">
        <f aca="false">IF(OR(C1581=Scenario!$B$22,C1581=Scenario!$C$22),1,0)</f>
        <v>0</v>
      </c>
      <c r="X1581" s="9" t="n">
        <f aca="false">IF(ISNUMBER(I1581),1,0)</f>
        <v>0</v>
      </c>
      <c r="Y1581" s="9" t="n">
        <f aca="false">MOD(INT(E1581/86400)+3,7)</f>
        <v>1</v>
      </c>
      <c r="Z1581" s="9" t="n">
        <f aca="false">MOD(INT(E1581/3600),24)</f>
        <v>11</v>
      </c>
      <c r="AA1581" s="6" t="s">
        <v>3407</v>
      </c>
    </row>
    <row r="1582" customFormat="false" ht="15" hidden="false" customHeight="false" outlineLevel="0" collapsed="false">
      <c r="A1582" s="6" t="s">
        <v>3408</v>
      </c>
      <c r="B1582" s="6" t="s">
        <v>43</v>
      </c>
      <c r="C1582" s="6" t="s">
        <v>288</v>
      </c>
      <c r="D1582" s="6" t="s">
        <v>171</v>
      </c>
      <c r="E1582" s="6" t="n">
        <v>1786448199</v>
      </c>
      <c r="F1582" s="6" t="n">
        <v>1786448281</v>
      </c>
      <c r="G1582" s="6" t="n">
        <v>1786448221</v>
      </c>
      <c r="H1582" s="6" t="n">
        <v>1786548554</v>
      </c>
      <c r="J1582" s="6" t="n">
        <v>1</v>
      </c>
      <c r="K1582" s="6" t="n">
        <v>0</v>
      </c>
      <c r="L1582" s="9" t="n">
        <f aca="false">IF(AND(E1582&gt;=Scenario!$B$11,E1582&lt;Scenario!$B$12),1,0)</f>
        <v>1</v>
      </c>
      <c r="M1582" s="9" t="n">
        <f aca="false">IF(AND(L1582=1,ISNUMBER(F1582)),MAX(0,F1582-E1582)/60,"")</f>
        <v>1.36666666666667</v>
      </c>
      <c r="N1582" s="9" t="n">
        <f aca="false">IF(AND(L1582=1,ISNUMBER(G1582)),MAX(0,G1582-E1582)/60,"")</f>
        <v>0.366666666666667</v>
      </c>
      <c r="O1582" s="9" t="n">
        <f aca="false">IF(ISNUMBER(H1582),IF(AND(H1582&gt;=Scenario!$B$11,H1582&lt;Scenario!$B$12),1,0),0)</f>
        <v>1</v>
      </c>
      <c r="P1582" s="9" t="n">
        <f aca="false">IF(O1582=1,MAX(0,H1582-E1582)/60,"")</f>
        <v>1672.58333333333</v>
      </c>
      <c r="Q1582" s="9" t="n">
        <f aca="false">INDEX(Scenario!$B$18:$B$20,MATCH(B1582,Scenario!$A$18:$A$20,0))</f>
        <v>60</v>
      </c>
      <c r="R1582" s="9" t="n">
        <f aca="false">INDEX(Scenario!$C$18:$C$20,MATCH(B1582,Scenario!$A$18:$A$20,0))</f>
        <v>1440</v>
      </c>
      <c r="S1582" s="9" t="n">
        <f aca="false">IF(ISNUMBER(M1582),IF(M1582&lt;=Q1582,1,0),"")</f>
        <v>1</v>
      </c>
      <c r="T1582" s="9" t="n">
        <f aca="false">IF(ISNUMBER(P1582),IF(P1582&lt;=R1582,1,0),"")</f>
        <v>0</v>
      </c>
      <c r="U1582" s="9" t="n">
        <f aca="false">IF(E1582&gt;Scenario!$B$14,0,IF(OR(AND(ISNUMBER(H1582),H1582&lt;=Scenario!$B$14),AND(ISNUMBER(I1582),I1582&lt;=Scenario!$B$14)),0,1))</f>
        <v>0</v>
      </c>
      <c r="V1582" s="9" t="n">
        <f aca="false">IF(AND(U1582=1,(Scenario!$B$14-E1582)/60&gt;R1582),1,0)</f>
        <v>0</v>
      </c>
      <c r="W1582" s="9" t="n">
        <f aca="false">IF(OR(C1582=Scenario!$B$22,C1582=Scenario!$C$22),1,0)</f>
        <v>0</v>
      </c>
      <c r="X1582" s="9" t="n">
        <f aca="false">IF(ISNUMBER(I1582),1,0)</f>
        <v>0</v>
      </c>
      <c r="Y1582" s="9" t="n">
        <f aca="false">MOD(INT(E1582/86400)+3,7)</f>
        <v>1</v>
      </c>
      <c r="Z1582" s="9" t="n">
        <f aca="false">MOD(INT(E1582/3600),24)</f>
        <v>11</v>
      </c>
      <c r="AA1582" s="6" t="s">
        <v>3409</v>
      </c>
    </row>
    <row r="1583" customFormat="false" ht="15" hidden="false" customHeight="false" outlineLevel="0" collapsed="false">
      <c r="A1583" s="6" t="s">
        <v>3410</v>
      </c>
      <c r="B1583" s="6" t="s">
        <v>43</v>
      </c>
      <c r="C1583" s="6" t="s">
        <v>46</v>
      </c>
      <c r="D1583" s="6" t="s">
        <v>171</v>
      </c>
      <c r="E1583" s="6" t="n">
        <v>1786450129</v>
      </c>
      <c r="F1583" s="6" t="n">
        <v>1786450254</v>
      </c>
      <c r="G1583" s="6" t="n">
        <v>1786450189</v>
      </c>
      <c r="H1583" s="6" t="n">
        <v>1786468872</v>
      </c>
      <c r="J1583" s="6" t="n">
        <v>0</v>
      </c>
      <c r="K1583" s="6" t="n">
        <v>0</v>
      </c>
      <c r="L1583" s="9" t="n">
        <f aca="false">IF(AND(E1583&gt;=Scenario!$B$11,E1583&lt;Scenario!$B$12),1,0)</f>
        <v>1</v>
      </c>
      <c r="M1583" s="9" t="n">
        <f aca="false">IF(AND(L1583=1,ISNUMBER(F1583)),MAX(0,F1583-E1583)/60,"")</f>
        <v>2.08333333333333</v>
      </c>
      <c r="N1583" s="9" t="n">
        <f aca="false">IF(AND(L1583=1,ISNUMBER(G1583)),MAX(0,G1583-E1583)/60,"")</f>
        <v>1</v>
      </c>
      <c r="O1583" s="9" t="n">
        <f aca="false">IF(ISNUMBER(H1583),IF(AND(H1583&gt;=Scenario!$B$11,H1583&lt;Scenario!$B$12),1,0),0)</f>
        <v>1</v>
      </c>
      <c r="P1583" s="9" t="n">
        <f aca="false">IF(O1583=1,MAX(0,H1583-E1583)/60,"")</f>
        <v>312.383333333333</v>
      </c>
      <c r="Q1583" s="9" t="n">
        <f aca="false">INDEX(Scenario!$B$18:$B$20,MATCH(B1583,Scenario!$A$18:$A$20,0))</f>
        <v>60</v>
      </c>
      <c r="R1583" s="9" t="n">
        <f aca="false">INDEX(Scenario!$C$18:$C$20,MATCH(B1583,Scenario!$A$18:$A$20,0))</f>
        <v>1440</v>
      </c>
      <c r="S1583" s="9" t="n">
        <f aca="false">IF(ISNUMBER(M1583),IF(M1583&lt;=Q1583,1,0),"")</f>
        <v>1</v>
      </c>
      <c r="T1583" s="9" t="n">
        <f aca="false">IF(ISNUMBER(P1583),IF(P1583&lt;=R1583,1,0),"")</f>
        <v>1</v>
      </c>
      <c r="U1583" s="9" t="n">
        <f aca="false">IF(E1583&gt;Scenario!$B$14,0,IF(OR(AND(ISNUMBER(H1583),H1583&lt;=Scenario!$B$14),AND(ISNUMBER(I1583),I1583&lt;=Scenario!$B$14)),0,1))</f>
        <v>0</v>
      </c>
      <c r="V1583" s="9" t="n">
        <f aca="false">IF(AND(U1583=1,(Scenario!$B$14-E1583)/60&gt;R1583),1,0)</f>
        <v>0</v>
      </c>
      <c r="W1583" s="9" t="n">
        <f aca="false">IF(OR(C1583=Scenario!$B$22,C1583=Scenario!$C$22),1,0)</f>
        <v>1</v>
      </c>
      <c r="X1583" s="9" t="n">
        <f aca="false">IF(ISNUMBER(I1583),1,0)</f>
        <v>0</v>
      </c>
      <c r="Y1583" s="9" t="n">
        <f aca="false">MOD(INT(E1583/86400)+3,7)</f>
        <v>1</v>
      </c>
      <c r="Z1583" s="9" t="n">
        <f aca="false">MOD(INT(E1583/3600),24)</f>
        <v>12</v>
      </c>
      <c r="AA1583" s="6" t="s">
        <v>3411</v>
      </c>
    </row>
    <row r="1584" customFormat="false" ht="15" hidden="false" customHeight="false" outlineLevel="0" collapsed="false">
      <c r="A1584" s="6" t="s">
        <v>3412</v>
      </c>
      <c r="B1584" s="6" t="s">
        <v>44</v>
      </c>
      <c r="C1584" s="6" t="s">
        <v>249</v>
      </c>
      <c r="D1584" s="6" t="s">
        <v>171</v>
      </c>
      <c r="E1584" s="6" t="n">
        <v>1786450195</v>
      </c>
      <c r="F1584" s="6" t="n">
        <v>1786450329</v>
      </c>
      <c r="G1584" s="6" t="n">
        <v>1786450214</v>
      </c>
      <c r="H1584" s="6" t="n">
        <v>1786461037</v>
      </c>
      <c r="J1584" s="6" t="n">
        <v>0</v>
      </c>
      <c r="K1584" s="6" t="n">
        <v>0</v>
      </c>
      <c r="L1584" s="9" t="n">
        <f aca="false">IF(AND(E1584&gt;=Scenario!$B$11,E1584&lt;Scenario!$B$12),1,0)</f>
        <v>1</v>
      </c>
      <c r="M1584" s="9" t="n">
        <f aca="false">IF(AND(L1584=1,ISNUMBER(F1584)),MAX(0,F1584-E1584)/60,"")</f>
        <v>2.23333333333333</v>
      </c>
      <c r="N1584" s="9" t="n">
        <f aca="false">IF(AND(L1584=1,ISNUMBER(G1584)),MAX(0,G1584-E1584)/60,"")</f>
        <v>0.316666666666667</v>
      </c>
      <c r="O1584" s="9" t="n">
        <f aca="false">IF(ISNUMBER(H1584),IF(AND(H1584&gt;=Scenario!$B$11,H1584&lt;Scenario!$B$12),1,0),0)</f>
        <v>1</v>
      </c>
      <c r="P1584" s="9" t="n">
        <f aca="false">IF(O1584=1,MAX(0,H1584-E1584)/60,"")</f>
        <v>180.7</v>
      </c>
      <c r="Q1584" s="9" t="n">
        <f aca="false">INDEX(Scenario!$B$18:$B$20,MATCH(B1584,Scenario!$A$18:$A$20,0))</f>
        <v>240</v>
      </c>
      <c r="R1584" s="9" t="n">
        <f aca="false">INDEX(Scenario!$C$18:$C$20,MATCH(B1584,Scenario!$A$18:$A$20,0))</f>
        <v>4320</v>
      </c>
      <c r="S1584" s="9" t="n">
        <f aca="false">IF(ISNUMBER(M1584),IF(M1584&lt;=Q1584,1,0),"")</f>
        <v>1</v>
      </c>
      <c r="T1584" s="9" t="n">
        <f aca="false">IF(ISNUMBER(P1584),IF(P1584&lt;=R1584,1,0),"")</f>
        <v>1</v>
      </c>
      <c r="U1584" s="9" t="n">
        <f aca="false">IF(E1584&gt;Scenario!$B$14,0,IF(OR(AND(ISNUMBER(H1584),H1584&lt;=Scenario!$B$14),AND(ISNUMBER(I1584),I1584&lt;=Scenario!$B$14)),0,1))</f>
        <v>0</v>
      </c>
      <c r="V1584" s="9" t="n">
        <f aca="false">IF(AND(U1584=1,(Scenario!$B$14-E1584)/60&gt;R1584),1,0)</f>
        <v>0</v>
      </c>
      <c r="W1584" s="9" t="n">
        <f aca="false">IF(OR(C1584=Scenario!$B$22,C1584=Scenario!$C$22),1,0)</f>
        <v>0</v>
      </c>
      <c r="X1584" s="9" t="n">
        <f aca="false">IF(ISNUMBER(I1584),1,0)</f>
        <v>0</v>
      </c>
      <c r="Y1584" s="9" t="n">
        <f aca="false">MOD(INT(E1584/86400)+3,7)</f>
        <v>1</v>
      </c>
      <c r="Z1584" s="9" t="n">
        <f aca="false">MOD(INT(E1584/3600),24)</f>
        <v>12</v>
      </c>
      <c r="AA1584" s="6" t="s">
        <v>3413</v>
      </c>
    </row>
    <row r="1585" customFormat="false" ht="15" hidden="false" customHeight="false" outlineLevel="0" collapsed="false">
      <c r="A1585" s="6" t="s">
        <v>3414</v>
      </c>
      <c r="B1585" s="6" t="s">
        <v>44</v>
      </c>
      <c r="C1585" s="6" t="s">
        <v>249</v>
      </c>
      <c r="D1585" s="6" t="s">
        <v>170</v>
      </c>
      <c r="E1585" s="6" t="n">
        <v>1786450757</v>
      </c>
      <c r="F1585" s="6" t="n">
        <v>1786450956</v>
      </c>
      <c r="G1585" s="6" t="n">
        <v>1786450814</v>
      </c>
      <c r="H1585" s="6" t="n">
        <v>1786452092</v>
      </c>
      <c r="J1585" s="6" t="n">
        <v>0</v>
      </c>
      <c r="K1585" s="6" t="n">
        <v>0</v>
      </c>
      <c r="L1585" s="9" t="n">
        <f aca="false">IF(AND(E1585&gt;=Scenario!$B$11,E1585&lt;Scenario!$B$12),1,0)</f>
        <v>1</v>
      </c>
      <c r="M1585" s="9" t="n">
        <f aca="false">IF(AND(L1585=1,ISNUMBER(F1585)),MAX(0,F1585-E1585)/60,"")</f>
        <v>3.31666666666667</v>
      </c>
      <c r="N1585" s="9" t="n">
        <f aca="false">IF(AND(L1585=1,ISNUMBER(G1585)),MAX(0,G1585-E1585)/60,"")</f>
        <v>0.95</v>
      </c>
      <c r="O1585" s="9" t="n">
        <f aca="false">IF(ISNUMBER(H1585),IF(AND(H1585&gt;=Scenario!$B$11,H1585&lt;Scenario!$B$12),1,0),0)</f>
        <v>1</v>
      </c>
      <c r="P1585" s="9" t="n">
        <f aca="false">IF(O1585=1,MAX(0,H1585-E1585)/60,"")</f>
        <v>22.25</v>
      </c>
      <c r="Q1585" s="9" t="n">
        <f aca="false">INDEX(Scenario!$B$18:$B$20,MATCH(B1585,Scenario!$A$18:$A$20,0))</f>
        <v>240</v>
      </c>
      <c r="R1585" s="9" t="n">
        <f aca="false">INDEX(Scenario!$C$18:$C$20,MATCH(B1585,Scenario!$A$18:$A$20,0))</f>
        <v>4320</v>
      </c>
      <c r="S1585" s="9" t="n">
        <f aca="false">IF(ISNUMBER(M1585),IF(M1585&lt;=Q1585,1,0),"")</f>
        <v>1</v>
      </c>
      <c r="T1585" s="9" t="n">
        <f aca="false">IF(ISNUMBER(P1585),IF(P1585&lt;=R1585,1,0),"")</f>
        <v>1</v>
      </c>
      <c r="U1585" s="9" t="n">
        <f aca="false">IF(E1585&gt;Scenario!$B$14,0,IF(OR(AND(ISNUMBER(H1585),H1585&lt;=Scenario!$B$14),AND(ISNUMBER(I1585),I1585&lt;=Scenario!$B$14)),0,1))</f>
        <v>0</v>
      </c>
      <c r="V1585" s="9" t="n">
        <f aca="false">IF(AND(U1585=1,(Scenario!$B$14-E1585)/60&gt;R1585),1,0)</f>
        <v>0</v>
      </c>
      <c r="W1585" s="9" t="n">
        <f aca="false">IF(OR(C1585=Scenario!$B$22,C1585=Scenario!$C$22),1,0)</f>
        <v>0</v>
      </c>
      <c r="X1585" s="9" t="n">
        <f aca="false">IF(ISNUMBER(I1585),1,0)</f>
        <v>0</v>
      </c>
      <c r="Y1585" s="9" t="n">
        <f aca="false">MOD(INT(E1585/86400)+3,7)</f>
        <v>1</v>
      </c>
      <c r="Z1585" s="9" t="n">
        <f aca="false">MOD(INT(E1585/3600),24)</f>
        <v>12</v>
      </c>
      <c r="AA1585" s="6" t="s">
        <v>3415</v>
      </c>
    </row>
    <row r="1586" customFormat="false" ht="15" hidden="false" customHeight="false" outlineLevel="0" collapsed="false">
      <c r="A1586" s="6" t="s">
        <v>3416</v>
      </c>
      <c r="B1586" s="6" t="s">
        <v>44</v>
      </c>
      <c r="C1586" s="6" t="s">
        <v>249</v>
      </c>
      <c r="D1586" s="6" t="s">
        <v>171</v>
      </c>
      <c r="E1586" s="6" t="n">
        <v>1786451002</v>
      </c>
      <c r="F1586" s="6" t="n">
        <v>1786451234</v>
      </c>
      <c r="G1586" s="6" t="n">
        <v>1786451033</v>
      </c>
      <c r="H1586" s="6" t="n">
        <v>1786458229</v>
      </c>
      <c r="J1586" s="6" t="n">
        <v>0</v>
      </c>
      <c r="K1586" s="6" t="n">
        <v>0</v>
      </c>
      <c r="L1586" s="9" t="n">
        <f aca="false">IF(AND(E1586&gt;=Scenario!$B$11,E1586&lt;Scenario!$B$12),1,0)</f>
        <v>1</v>
      </c>
      <c r="M1586" s="9" t="n">
        <f aca="false">IF(AND(L1586=1,ISNUMBER(F1586)),MAX(0,F1586-E1586)/60,"")</f>
        <v>3.86666666666667</v>
      </c>
      <c r="N1586" s="9" t="n">
        <f aca="false">IF(AND(L1586=1,ISNUMBER(G1586)),MAX(0,G1586-E1586)/60,"")</f>
        <v>0.516666666666667</v>
      </c>
      <c r="O1586" s="9" t="n">
        <f aca="false">IF(ISNUMBER(H1586),IF(AND(H1586&gt;=Scenario!$B$11,H1586&lt;Scenario!$B$12),1,0),0)</f>
        <v>1</v>
      </c>
      <c r="P1586" s="9" t="n">
        <f aca="false">IF(O1586=1,MAX(0,H1586-E1586)/60,"")</f>
        <v>120.45</v>
      </c>
      <c r="Q1586" s="9" t="n">
        <f aca="false">INDEX(Scenario!$B$18:$B$20,MATCH(B1586,Scenario!$A$18:$A$20,0))</f>
        <v>240</v>
      </c>
      <c r="R1586" s="9" t="n">
        <f aca="false">INDEX(Scenario!$C$18:$C$20,MATCH(B1586,Scenario!$A$18:$A$20,0))</f>
        <v>4320</v>
      </c>
      <c r="S1586" s="9" t="n">
        <f aca="false">IF(ISNUMBER(M1586),IF(M1586&lt;=Q1586,1,0),"")</f>
        <v>1</v>
      </c>
      <c r="T1586" s="9" t="n">
        <f aca="false">IF(ISNUMBER(P1586),IF(P1586&lt;=R1586,1,0),"")</f>
        <v>1</v>
      </c>
      <c r="U1586" s="9" t="n">
        <f aca="false">IF(E1586&gt;Scenario!$B$14,0,IF(OR(AND(ISNUMBER(H1586),H1586&lt;=Scenario!$B$14),AND(ISNUMBER(I1586),I1586&lt;=Scenario!$B$14)),0,1))</f>
        <v>0</v>
      </c>
      <c r="V1586" s="9" t="n">
        <f aca="false">IF(AND(U1586=1,(Scenario!$B$14-E1586)/60&gt;R1586),1,0)</f>
        <v>0</v>
      </c>
      <c r="W1586" s="9" t="n">
        <f aca="false">IF(OR(C1586=Scenario!$B$22,C1586=Scenario!$C$22),1,0)</f>
        <v>0</v>
      </c>
      <c r="X1586" s="9" t="n">
        <f aca="false">IF(ISNUMBER(I1586),1,0)</f>
        <v>0</v>
      </c>
      <c r="Y1586" s="9" t="n">
        <f aca="false">MOD(INT(E1586/86400)+3,7)</f>
        <v>1</v>
      </c>
      <c r="Z1586" s="9" t="n">
        <f aca="false">MOD(INT(E1586/3600),24)</f>
        <v>12</v>
      </c>
      <c r="AA1586" s="6" t="s">
        <v>3417</v>
      </c>
    </row>
    <row r="1587" customFormat="false" ht="15" hidden="false" customHeight="false" outlineLevel="0" collapsed="false">
      <c r="A1587" s="6" t="s">
        <v>3418</v>
      </c>
      <c r="B1587" s="6" t="s">
        <v>44</v>
      </c>
      <c r="C1587" s="6" t="s">
        <v>249</v>
      </c>
      <c r="D1587" s="6" t="s">
        <v>171</v>
      </c>
      <c r="E1587" s="6" t="n">
        <v>1786451825</v>
      </c>
      <c r="F1587" s="6" t="n">
        <v>1786453585</v>
      </c>
      <c r="G1587" s="6" t="n">
        <v>1786453475</v>
      </c>
      <c r="H1587" s="6" t="n">
        <v>1786463500</v>
      </c>
      <c r="J1587" s="6" t="n">
        <v>0</v>
      </c>
      <c r="K1587" s="6" t="n">
        <v>0</v>
      </c>
      <c r="L1587" s="9" t="n">
        <f aca="false">IF(AND(E1587&gt;=Scenario!$B$11,E1587&lt;Scenario!$B$12),1,0)</f>
        <v>1</v>
      </c>
      <c r="M1587" s="9" t="n">
        <f aca="false">IF(AND(L1587=1,ISNUMBER(F1587)),MAX(0,F1587-E1587)/60,"")</f>
        <v>29.3333333333333</v>
      </c>
      <c r="N1587" s="9" t="n">
        <f aca="false">IF(AND(L1587=1,ISNUMBER(G1587)),MAX(0,G1587-E1587)/60,"")</f>
        <v>27.5</v>
      </c>
      <c r="O1587" s="9" t="n">
        <f aca="false">IF(ISNUMBER(H1587),IF(AND(H1587&gt;=Scenario!$B$11,H1587&lt;Scenario!$B$12),1,0),0)</f>
        <v>1</v>
      </c>
      <c r="P1587" s="9" t="n">
        <f aca="false">IF(O1587=1,MAX(0,H1587-E1587)/60,"")</f>
        <v>194.583333333333</v>
      </c>
      <c r="Q1587" s="9" t="n">
        <f aca="false">INDEX(Scenario!$B$18:$B$20,MATCH(B1587,Scenario!$A$18:$A$20,0))</f>
        <v>240</v>
      </c>
      <c r="R1587" s="9" t="n">
        <f aca="false">INDEX(Scenario!$C$18:$C$20,MATCH(B1587,Scenario!$A$18:$A$20,0))</f>
        <v>4320</v>
      </c>
      <c r="S1587" s="9" t="n">
        <f aca="false">IF(ISNUMBER(M1587),IF(M1587&lt;=Q1587,1,0),"")</f>
        <v>1</v>
      </c>
      <c r="T1587" s="9" t="n">
        <f aca="false">IF(ISNUMBER(P1587),IF(P1587&lt;=R1587,1,0),"")</f>
        <v>1</v>
      </c>
      <c r="U1587" s="9" t="n">
        <f aca="false">IF(E1587&gt;Scenario!$B$14,0,IF(OR(AND(ISNUMBER(H1587),H1587&lt;=Scenario!$B$14),AND(ISNUMBER(I1587),I1587&lt;=Scenario!$B$14)),0,1))</f>
        <v>0</v>
      </c>
      <c r="V1587" s="9" t="n">
        <f aca="false">IF(AND(U1587=1,(Scenario!$B$14-E1587)/60&gt;R1587),1,0)</f>
        <v>0</v>
      </c>
      <c r="W1587" s="9" t="n">
        <f aca="false">IF(OR(C1587=Scenario!$B$22,C1587=Scenario!$C$22),1,0)</f>
        <v>0</v>
      </c>
      <c r="X1587" s="9" t="n">
        <f aca="false">IF(ISNUMBER(I1587),1,0)</f>
        <v>0</v>
      </c>
      <c r="Y1587" s="9" t="n">
        <f aca="false">MOD(INT(E1587/86400)+3,7)</f>
        <v>1</v>
      </c>
      <c r="Z1587" s="9" t="n">
        <f aca="false">MOD(INT(E1587/3600),24)</f>
        <v>12</v>
      </c>
      <c r="AA1587" s="6" t="s">
        <v>3419</v>
      </c>
    </row>
    <row r="1588" customFormat="false" ht="15" hidden="false" customHeight="false" outlineLevel="0" collapsed="false">
      <c r="A1588" s="6" t="s">
        <v>3420</v>
      </c>
      <c r="B1588" s="6" t="s">
        <v>44</v>
      </c>
      <c r="C1588" s="6" t="s">
        <v>249</v>
      </c>
      <c r="D1588" s="6" t="s">
        <v>171</v>
      </c>
      <c r="E1588" s="6" t="n">
        <v>1786453430</v>
      </c>
      <c r="F1588" s="6" t="n">
        <v>1786455412</v>
      </c>
      <c r="G1588" s="6" t="n">
        <v>1786455323</v>
      </c>
      <c r="H1588" s="6" t="n">
        <v>1786462896</v>
      </c>
      <c r="J1588" s="6" t="n">
        <v>0</v>
      </c>
      <c r="K1588" s="6" t="n">
        <v>0</v>
      </c>
      <c r="L1588" s="9" t="n">
        <f aca="false">IF(AND(E1588&gt;=Scenario!$B$11,E1588&lt;Scenario!$B$12),1,0)</f>
        <v>1</v>
      </c>
      <c r="M1588" s="9" t="n">
        <f aca="false">IF(AND(L1588=1,ISNUMBER(F1588)),MAX(0,F1588-E1588)/60,"")</f>
        <v>33.0333333333333</v>
      </c>
      <c r="N1588" s="9" t="n">
        <f aca="false">IF(AND(L1588=1,ISNUMBER(G1588)),MAX(0,G1588-E1588)/60,"")</f>
        <v>31.55</v>
      </c>
      <c r="O1588" s="9" t="n">
        <f aca="false">IF(ISNUMBER(H1588),IF(AND(H1588&gt;=Scenario!$B$11,H1588&lt;Scenario!$B$12),1,0),0)</f>
        <v>1</v>
      </c>
      <c r="P1588" s="9" t="n">
        <f aca="false">IF(O1588=1,MAX(0,H1588-E1588)/60,"")</f>
        <v>157.766666666667</v>
      </c>
      <c r="Q1588" s="9" t="n">
        <f aca="false">INDEX(Scenario!$B$18:$B$20,MATCH(B1588,Scenario!$A$18:$A$20,0))</f>
        <v>240</v>
      </c>
      <c r="R1588" s="9" t="n">
        <f aca="false">INDEX(Scenario!$C$18:$C$20,MATCH(B1588,Scenario!$A$18:$A$20,0))</f>
        <v>4320</v>
      </c>
      <c r="S1588" s="9" t="n">
        <f aca="false">IF(ISNUMBER(M1588),IF(M1588&lt;=Q1588,1,0),"")</f>
        <v>1</v>
      </c>
      <c r="T1588" s="9" t="n">
        <f aca="false">IF(ISNUMBER(P1588),IF(P1588&lt;=R1588,1,0),"")</f>
        <v>1</v>
      </c>
      <c r="U1588" s="9" t="n">
        <f aca="false">IF(E1588&gt;Scenario!$B$14,0,IF(OR(AND(ISNUMBER(H1588),H1588&lt;=Scenario!$B$14),AND(ISNUMBER(I1588),I1588&lt;=Scenario!$B$14)),0,1))</f>
        <v>0</v>
      </c>
      <c r="V1588" s="9" t="n">
        <f aca="false">IF(AND(U1588=1,(Scenario!$B$14-E1588)/60&gt;R1588),1,0)</f>
        <v>0</v>
      </c>
      <c r="W1588" s="9" t="n">
        <f aca="false">IF(OR(C1588=Scenario!$B$22,C1588=Scenario!$C$22),1,0)</f>
        <v>0</v>
      </c>
      <c r="X1588" s="9" t="n">
        <f aca="false">IF(ISNUMBER(I1588),1,0)</f>
        <v>0</v>
      </c>
      <c r="Y1588" s="9" t="n">
        <f aca="false">MOD(INT(E1588/86400)+3,7)</f>
        <v>1</v>
      </c>
      <c r="Z1588" s="9" t="n">
        <f aca="false">MOD(INT(E1588/3600),24)</f>
        <v>13</v>
      </c>
      <c r="AA1588" s="6" t="s">
        <v>3421</v>
      </c>
    </row>
    <row r="1589" customFormat="false" ht="15" hidden="false" customHeight="false" outlineLevel="0" collapsed="false">
      <c r="A1589" s="6" t="s">
        <v>3422</v>
      </c>
      <c r="B1589" s="6" t="s">
        <v>43</v>
      </c>
      <c r="C1589" s="6" t="s">
        <v>46</v>
      </c>
      <c r="D1589" s="6" t="s">
        <v>171</v>
      </c>
      <c r="E1589" s="6" t="n">
        <v>1786453617</v>
      </c>
      <c r="I1589" s="6" t="n">
        <v>1786454509</v>
      </c>
      <c r="J1589" s="6" t="n">
        <v>0</v>
      </c>
      <c r="K1589" s="6" t="n">
        <v>0</v>
      </c>
      <c r="L1589" s="9" t="n">
        <f aca="false">IF(AND(E1589&gt;=Scenario!$B$11,E1589&lt;Scenario!$B$12),1,0)</f>
        <v>1</v>
      </c>
      <c r="M1589" s="0" t="str">
        <f aca="false">IF(AND(L1589=1,ISNUMBER(F1589)),MAX(0,F1589-E1589)/60,"")</f>
        <v/>
      </c>
      <c r="N1589" s="0" t="str">
        <f aca="false">IF(AND(L1589=1,ISNUMBER(G1589)),MAX(0,G1589-E1589)/60,"")</f>
        <v/>
      </c>
      <c r="O1589" s="9" t="n">
        <f aca="false">IF(ISNUMBER(H1589),IF(AND(H1589&gt;=Scenario!$B$11,H1589&lt;Scenario!$B$12),1,0),0)</f>
        <v>0</v>
      </c>
      <c r="P1589" s="0" t="str">
        <f aca="false">IF(O1589=1,MAX(0,H1589-E1589)/60,"")</f>
        <v/>
      </c>
      <c r="Q1589" s="9" t="n">
        <f aca="false">INDEX(Scenario!$B$18:$B$20,MATCH(B1589,Scenario!$A$18:$A$20,0))</f>
        <v>60</v>
      </c>
      <c r="R1589" s="9" t="n">
        <f aca="false">INDEX(Scenario!$C$18:$C$20,MATCH(B1589,Scenario!$A$18:$A$20,0))</f>
        <v>1440</v>
      </c>
      <c r="S1589" s="0" t="str">
        <f aca="false">IF(ISNUMBER(M1589),IF(M1589&lt;=Q1589,1,0),"")</f>
        <v/>
      </c>
      <c r="T1589" s="0" t="str">
        <f aca="false">IF(ISNUMBER(P1589),IF(P1589&lt;=R1589,1,0),"")</f>
        <v/>
      </c>
      <c r="U1589" s="9" t="n">
        <f aca="false">IF(E1589&gt;Scenario!$B$14,0,IF(OR(AND(ISNUMBER(H1589),H1589&lt;=Scenario!$B$14),AND(ISNUMBER(I1589),I1589&lt;=Scenario!$B$14)),0,1))</f>
        <v>0</v>
      </c>
      <c r="V1589" s="9" t="n">
        <f aca="false">IF(AND(U1589=1,(Scenario!$B$14-E1589)/60&gt;R1589),1,0)</f>
        <v>0</v>
      </c>
      <c r="W1589" s="9" t="n">
        <f aca="false">IF(OR(C1589=Scenario!$B$22,C1589=Scenario!$C$22),1,0)</f>
        <v>1</v>
      </c>
      <c r="X1589" s="9" t="n">
        <f aca="false">IF(ISNUMBER(I1589),1,0)</f>
        <v>1</v>
      </c>
      <c r="Y1589" s="9" t="n">
        <f aca="false">MOD(INT(E1589/86400)+3,7)</f>
        <v>1</v>
      </c>
      <c r="Z1589" s="9" t="n">
        <f aca="false">MOD(INT(E1589/3600),24)</f>
        <v>13</v>
      </c>
      <c r="AA1589" s="6" t="s">
        <v>3423</v>
      </c>
    </row>
    <row r="1590" customFormat="false" ht="15" hidden="false" customHeight="false" outlineLevel="0" collapsed="false">
      <c r="A1590" s="6" t="s">
        <v>3424</v>
      </c>
      <c r="B1590" s="6" t="s">
        <v>43</v>
      </c>
      <c r="C1590" s="6" t="s">
        <v>249</v>
      </c>
      <c r="D1590" s="6" t="s">
        <v>170</v>
      </c>
      <c r="E1590" s="6" t="n">
        <v>1786454031</v>
      </c>
      <c r="F1590" s="6" t="n">
        <v>1786454200</v>
      </c>
      <c r="G1590" s="6" t="n">
        <v>1786454042</v>
      </c>
      <c r="H1590" s="6" t="n">
        <v>1786539290</v>
      </c>
      <c r="J1590" s="6" t="n">
        <v>1</v>
      </c>
      <c r="K1590" s="6" t="n">
        <v>0</v>
      </c>
      <c r="L1590" s="9" t="n">
        <f aca="false">IF(AND(E1590&gt;=Scenario!$B$11,E1590&lt;Scenario!$B$12),1,0)</f>
        <v>1</v>
      </c>
      <c r="M1590" s="9" t="n">
        <f aca="false">IF(AND(L1590=1,ISNUMBER(F1590)),MAX(0,F1590-E1590)/60,"")</f>
        <v>2.81666666666667</v>
      </c>
      <c r="N1590" s="9" t="n">
        <f aca="false">IF(AND(L1590=1,ISNUMBER(G1590)),MAX(0,G1590-E1590)/60,"")</f>
        <v>0.183333333333333</v>
      </c>
      <c r="O1590" s="9" t="n">
        <f aca="false">IF(ISNUMBER(H1590),IF(AND(H1590&gt;=Scenario!$B$11,H1590&lt;Scenario!$B$12),1,0),0)</f>
        <v>1</v>
      </c>
      <c r="P1590" s="9" t="n">
        <f aca="false">IF(O1590=1,MAX(0,H1590-E1590)/60,"")</f>
        <v>1420.98333333333</v>
      </c>
      <c r="Q1590" s="9" t="n">
        <f aca="false">INDEX(Scenario!$B$18:$B$20,MATCH(B1590,Scenario!$A$18:$A$20,0))</f>
        <v>60</v>
      </c>
      <c r="R1590" s="9" t="n">
        <f aca="false">INDEX(Scenario!$C$18:$C$20,MATCH(B1590,Scenario!$A$18:$A$20,0))</f>
        <v>1440</v>
      </c>
      <c r="S1590" s="9" t="n">
        <f aca="false">IF(ISNUMBER(M1590),IF(M1590&lt;=Q1590,1,0),"")</f>
        <v>1</v>
      </c>
      <c r="T1590" s="9" t="n">
        <f aca="false">IF(ISNUMBER(P1590),IF(P1590&lt;=R1590,1,0),"")</f>
        <v>1</v>
      </c>
      <c r="U1590" s="9" t="n">
        <f aca="false">IF(E1590&gt;Scenario!$B$14,0,IF(OR(AND(ISNUMBER(H1590),H1590&lt;=Scenario!$B$14),AND(ISNUMBER(I1590),I1590&lt;=Scenario!$B$14)),0,1))</f>
        <v>0</v>
      </c>
      <c r="V1590" s="9" t="n">
        <f aca="false">IF(AND(U1590=1,(Scenario!$B$14-E1590)/60&gt;R1590),1,0)</f>
        <v>0</v>
      </c>
      <c r="W1590" s="9" t="n">
        <f aca="false">IF(OR(C1590=Scenario!$B$22,C1590=Scenario!$C$22),1,0)</f>
        <v>0</v>
      </c>
      <c r="X1590" s="9" t="n">
        <f aca="false">IF(ISNUMBER(I1590),1,0)</f>
        <v>0</v>
      </c>
      <c r="Y1590" s="9" t="n">
        <f aca="false">MOD(INT(E1590/86400)+3,7)</f>
        <v>1</v>
      </c>
      <c r="Z1590" s="9" t="n">
        <f aca="false">MOD(INT(E1590/3600),24)</f>
        <v>13</v>
      </c>
      <c r="AA1590" s="6" t="s">
        <v>3425</v>
      </c>
    </row>
    <row r="1591" customFormat="false" ht="15" hidden="false" customHeight="false" outlineLevel="0" collapsed="false">
      <c r="A1591" s="6" t="s">
        <v>3426</v>
      </c>
      <c r="B1591" s="6" t="s">
        <v>44</v>
      </c>
      <c r="C1591" s="6" t="s">
        <v>249</v>
      </c>
      <c r="D1591" s="6" t="s">
        <v>170</v>
      </c>
      <c r="E1591" s="6" t="n">
        <v>1786454188</v>
      </c>
      <c r="F1591" s="6" t="n">
        <v>1786454297</v>
      </c>
      <c r="G1591" s="6" t="n">
        <v>1786454208</v>
      </c>
      <c r="H1591" s="6" t="n">
        <v>1786459185</v>
      </c>
      <c r="J1591" s="6" t="n">
        <v>0</v>
      </c>
      <c r="K1591" s="6" t="n">
        <v>0</v>
      </c>
      <c r="L1591" s="9" t="n">
        <f aca="false">IF(AND(E1591&gt;=Scenario!$B$11,E1591&lt;Scenario!$B$12),1,0)</f>
        <v>1</v>
      </c>
      <c r="M1591" s="9" t="n">
        <f aca="false">IF(AND(L1591=1,ISNUMBER(F1591)),MAX(0,F1591-E1591)/60,"")</f>
        <v>1.81666666666667</v>
      </c>
      <c r="N1591" s="9" t="n">
        <f aca="false">IF(AND(L1591=1,ISNUMBER(G1591)),MAX(0,G1591-E1591)/60,"")</f>
        <v>0.333333333333333</v>
      </c>
      <c r="O1591" s="9" t="n">
        <f aca="false">IF(ISNUMBER(H1591),IF(AND(H1591&gt;=Scenario!$B$11,H1591&lt;Scenario!$B$12),1,0),0)</f>
        <v>1</v>
      </c>
      <c r="P1591" s="9" t="n">
        <f aca="false">IF(O1591=1,MAX(0,H1591-E1591)/60,"")</f>
        <v>83.2833333333333</v>
      </c>
      <c r="Q1591" s="9" t="n">
        <f aca="false">INDEX(Scenario!$B$18:$B$20,MATCH(B1591,Scenario!$A$18:$A$20,0))</f>
        <v>240</v>
      </c>
      <c r="R1591" s="9" t="n">
        <f aca="false">INDEX(Scenario!$C$18:$C$20,MATCH(B1591,Scenario!$A$18:$A$20,0))</f>
        <v>4320</v>
      </c>
      <c r="S1591" s="9" t="n">
        <f aca="false">IF(ISNUMBER(M1591),IF(M1591&lt;=Q1591,1,0),"")</f>
        <v>1</v>
      </c>
      <c r="T1591" s="9" t="n">
        <f aca="false">IF(ISNUMBER(P1591),IF(P1591&lt;=R1591,1,0),"")</f>
        <v>1</v>
      </c>
      <c r="U1591" s="9" t="n">
        <f aca="false">IF(E1591&gt;Scenario!$B$14,0,IF(OR(AND(ISNUMBER(H1591),H1591&lt;=Scenario!$B$14),AND(ISNUMBER(I1591),I1591&lt;=Scenario!$B$14)),0,1))</f>
        <v>0</v>
      </c>
      <c r="V1591" s="9" t="n">
        <f aca="false">IF(AND(U1591=1,(Scenario!$B$14-E1591)/60&gt;R1591),1,0)</f>
        <v>0</v>
      </c>
      <c r="W1591" s="9" t="n">
        <f aca="false">IF(OR(C1591=Scenario!$B$22,C1591=Scenario!$C$22),1,0)</f>
        <v>0</v>
      </c>
      <c r="X1591" s="9" t="n">
        <f aca="false">IF(ISNUMBER(I1591),1,0)</f>
        <v>0</v>
      </c>
      <c r="Y1591" s="9" t="n">
        <f aca="false">MOD(INT(E1591/86400)+3,7)</f>
        <v>1</v>
      </c>
      <c r="Z1591" s="9" t="n">
        <f aca="false">MOD(INT(E1591/3600),24)</f>
        <v>13</v>
      </c>
      <c r="AA1591" s="6" t="s">
        <v>3427</v>
      </c>
    </row>
    <row r="1592" customFormat="false" ht="15" hidden="false" customHeight="false" outlineLevel="0" collapsed="false">
      <c r="A1592" s="6" t="s">
        <v>3428</v>
      </c>
      <c r="B1592" s="6" t="s">
        <v>43</v>
      </c>
      <c r="C1592" s="6" t="s">
        <v>249</v>
      </c>
      <c r="D1592" s="6" t="s">
        <v>172</v>
      </c>
      <c r="E1592" s="6" t="n">
        <v>1786454902</v>
      </c>
      <c r="F1592" s="6" t="n">
        <v>1786455035</v>
      </c>
      <c r="G1592" s="6" t="n">
        <v>1786454921</v>
      </c>
      <c r="H1592" s="6" t="n">
        <v>1786463437</v>
      </c>
      <c r="J1592" s="6" t="n">
        <v>0</v>
      </c>
      <c r="K1592" s="6" t="n">
        <v>0</v>
      </c>
      <c r="L1592" s="9" t="n">
        <f aca="false">IF(AND(E1592&gt;=Scenario!$B$11,E1592&lt;Scenario!$B$12),1,0)</f>
        <v>1</v>
      </c>
      <c r="M1592" s="9" t="n">
        <f aca="false">IF(AND(L1592=1,ISNUMBER(F1592)),MAX(0,F1592-E1592)/60,"")</f>
        <v>2.21666666666667</v>
      </c>
      <c r="N1592" s="9" t="n">
        <f aca="false">IF(AND(L1592=1,ISNUMBER(G1592)),MAX(0,G1592-E1592)/60,"")</f>
        <v>0.316666666666667</v>
      </c>
      <c r="O1592" s="9" t="n">
        <f aca="false">IF(ISNUMBER(H1592),IF(AND(H1592&gt;=Scenario!$B$11,H1592&lt;Scenario!$B$12),1,0),0)</f>
        <v>1</v>
      </c>
      <c r="P1592" s="9" t="n">
        <f aca="false">IF(O1592=1,MAX(0,H1592-E1592)/60,"")</f>
        <v>142.25</v>
      </c>
      <c r="Q1592" s="9" t="n">
        <f aca="false">INDEX(Scenario!$B$18:$B$20,MATCH(B1592,Scenario!$A$18:$A$20,0))</f>
        <v>60</v>
      </c>
      <c r="R1592" s="9" t="n">
        <f aca="false">INDEX(Scenario!$C$18:$C$20,MATCH(B1592,Scenario!$A$18:$A$20,0))</f>
        <v>1440</v>
      </c>
      <c r="S1592" s="9" t="n">
        <f aca="false">IF(ISNUMBER(M1592),IF(M1592&lt;=Q1592,1,0),"")</f>
        <v>1</v>
      </c>
      <c r="T1592" s="9" t="n">
        <f aca="false">IF(ISNUMBER(P1592),IF(P1592&lt;=R1592,1,0),"")</f>
        <v>1</v>
      </c>
      <c r="U1592" s="9" t="n">
        <f aca="false">IF(E1592&gt;Scenario!$B$14,0,IF(OR(AND(ISNUMBER(H1592),H1592&lt;=Scenario!$B$14),AND(ISNUMBER(I1592),I1592&lt;=Scenario!$B$14)),0,1))</f>
        <v>0</v>
      </c>
      <c r="V1592" s="9" t="n">
        <f aca="false">IF(AND(U1592=1,(Scenario!$B$14-E1592)/60&gt;R1592),1,0)</f>
        <v>0</v>
      </c>
      <c r="W1592" s="9" t="n">
        <f aca="false">IF(OR(C1592=Scenario!$B$22,C1592=Scenario!$C$22),1,0)</f>
        <v>0</v>
      </c>
      <c r="X1592" s="9" t="n">
        <f aca="false">IF(ISNUMBER(I1592),1,0)</f>
        <v>0</v>
      </c>
      <c r="Y1592" s="9" t="n">
        <f aca="false">MOD(INT(E1592/86400)+3,7)</f>
        <v>1</v>
      </c>
      <c r="Z1592" s="9" t="n">
        <f aca="false">MOD(INT(E1592/3600),24)</f>
        <v>13</v>
      </c>
      <c r="AA1592" s="6" t="s">
        <v>3429</v>
      </c>
    </row>
    <row r="1593" customFormat="false" ht="15" hidden="false" customHeight="false" outlineLevel="0" collapsed="false">
      <c r="A1593" s="6" t="s">
        <v>3430</v>
      </c>
      <c r="B1593" s="6" t="s">
        <v>42</v>
      </c>
      <c r="C1593" s="6" t="s">
        <v>249</v>
      </c>
      <c r="D1593" s="6" t="s">
        <v>170</v>
      </c>
      <c r="E1593" s="6" t="n">
        <v>1786455263</v>
      </c>
      <c r="F1593" s="6" t="n">
        <v>1786455529</v>
      </c>
      <c r="G1593" s="6" t="n">
        <v>1786455303</v>
      </c>
      <c r="H1593" s="6" t="n">
        <v>1786458516</v>
      </c>
      <c r="J1593" s="6" t="n">
        <v>0</v>
      </c>
      <c r="K1593" s="6" t="n">
        <v>0</v>
      </c>
      <c r="L1593" s="9" t="n">
        <f aca="false">IF(AND(E1593&gt;=Scenario!$B$11,E1593&lt;Scenario!$B$12),1,0)</f>
        <v>1</v>
      </c>
      <c r="M1593" s="9" t="n">
        <f aca="false">IF(AND(L1593=1,ISNUMBER(F1593)),MAX(0,F1593-E1593)/60,"")</f>
        <v>4.43333333333333</v>
      </c>
      <c r="N1593" s="9" t="n">
        <f aca="false">IF(AND(L1593=1,ISNUMBER(G1593)),MAX(0,G1593-E1593)/60,"")</f>
        <v>0.666666666666667</v>
      </c>
      <c r="O1593" s="9" t="n">
        <f aca="false">IF(ISNUMBER(H1593),IF(AND(H1593&gt;=Scenario!$B$11,H1593&lt;Scenario!$B$12),1,0),0)</f>
        <v>1</v>
      </c>
      <c r="P1593" s="9" t="n">
        <f aca="false">IF(O1593=1,MAX(0,H1593-E1593)/60,"")</f>
        <v>54.2166666666667</v>
      </c>
      <c r="Q1593" s="9" t="n">
        <f aca="false">INDEX(Scenario!$B$18:$B$20,MATCH(B1593,Scenario!$A$18:$A$20,0))</f>
        <v>15</v>
      </c>
      <c r="R1593" s="9" t="n">
        <f aca="false">INDEX(Scenario!$C$18:$C$20,MATCH(B1593,Scenario!$A$18:$A$20,0))</f>
        <v>240</v>
      </c>
      <c r="S1593" s="9" t="n">
        <f aca="false">IF(ISNUMBER(M1593),IF(M1593&lt;=Q1593,1,0),"")</f>
        <v>1</v>
      </c>
      <c r="T1593" s="9" t="n">
        <f aca="false">IF(ISNUMBER(P1593),IF(P1593&lt;=R1593,1,0),"")</f>
        <v>1</v>
      </c>
      <c r="U1593" s="9" t="n">
        <f aca="false">IF(E1593&gt;Scenario!$B$14,0,IF(OR(AND(ISNUMBER(H1593),H1593&lt;=Scenario!$B$14),AND(ISNUMBER(I1593),I1593&lt;=Scenario!$B$14)),0,1))</f>
        <v>0</v>
      </c>
      <c r="V1593" s="9" t="n">
        <f aca="false">IF(AND(U1593=1,(Scenario!$B$14-E1593)/60&gt;R1593),1,0)</f>
        <v>0</v>
      </c>
      <c r="W1593" s="9" t="n">
        <f aca="false">IF(OR(C1593=Scenario!$B$22,C1593=Scenario!$C$22),1,0)</f>
        <v>0</v>
      </c>
      <c r="X1593" s="9" t="n">
        <f aca="false">IF(ISNUMBER(I1593),1,0)</f>
        <v>0</v>
      </c>
      <c r="Y1593" s="9" t="n">
        <f aca="false">MOD(INT(E1593/86400)+3,7)</f>
        <v>1</v>
      </c>
      <c r="Z1593" s="9" t="n">
        <f aca="false">MOD(INT(E1593/3600),24)</f>
        <v>13</v>
      </c>
      <c r="AA1593" s="6" t="s">
        <v>3431</v>
      </c>
    </row>
    <row r="1594" customFormat="false" ht="15" hidden="false" customHeight="false" outlineLevel="0" collapsed="false">
      <c r="A1594" s="6" t="s">
        <v>3432</v>
      </c>
      <c r="B1594" s="6" t="s">
        <v>43</v>
      </c>
      <c r="C1594" s="6" t="s">
        <v>46</v>
      </c>
      <c r="D1594" s="6" t="s">
        <v>172</v>
      </c>
      <c r="E1594" s="6" t="n">
        <v>1786455581</v>
      </c>
      <c r="F1594" s="6" t="n">
        <v>1786456260</v>
      </c>
      <c r="G1594" s="6" t="n">
        <v>1786456098</v>
      </c>
      <c r="H1594" s="6" t="n">
        <v>1786458176</v>
      </c>
      <c r="J1594" s="6" t="n">
        <v>0</v>
      </c>
      <c r="K1594" s="6" t="n">
        <v>0</v>
      </c>
      <c r="L1594" s="9" t="n">
        <f aca="false">IF(AND(E1594&gt;=Scenario!$B$11,E1594&lt;Scenario!$B$12),1,0)</f>
        <v>1</v>
      </c>
      <c r="M1594" s="9" t="n">
        <f aca="false">IF(AND(L1594=1,ISNUMBER(F1594)),MAX(0,F1594-E1594)/60,"")</f>
        <v>11.3166666666667</v>
      </c>
      <c r="N1594" s="9" t="n">
        <f aca="false">IF(AND(L1594=1,ISNUMBER(G1594)),MAX(0,G1594-E1594)/60,"")</f>
        <v>8.61666666666667</v>
      </c>
      <c r="O1594" s="9" t="n">
        <f aca="false">IF(ISNUMBER(H1594),IF(AND(H1594&gt;=Scenario!$B$11,H1594&lt;Scenario!$B$12),1,0),0)</f>
        <v>1</v>
      </c>
      <c r="P1594" s="9" t="n">
        <f aca="false">IF(O1594=1,MAX(0,H1594-E1594)/60,"")</f>
        <v>43.25</v>
      </c>
      <c r="Q1594" s="9" t="n">
        <f aca="false">INDEX(Scenario!$B$18:$B$20,MATCH(B1594,Scenario!$A$18:$A$20,0))</f>
        <v>60</v>
      </c>
      <c r="R1594" s="9" t="n">
        <f aca="false">INDEX(Scenario!$C$18:$C$20,MATCH(B1594,Scenario!$A$18:$A$20,0))</f>
        <v>1440</v>
      </c>
      <c r="S1594" s="9" t="n">
        <f aca="false">IF(ISNUMBER(M1594),IF(M1594&lt;=Q1594,1,0),"")</f>
        <v>1</v>
      </c>
      <c r="T1594" s="9" t="n">
        <f aca="false">IF(ISNUMBER(P1594),IF(P1594&lt;=R1594,1,0),"")</f>
        <v>1</v>
      </c>
      <c r="U1594" s="9" t="n">
        <f aca="false">IF(E1594&gt;Scenario!$B$14,0,IF(OR(AND(ISNUMBER(H1594),H1594&lt;=Scenario!$B$14),AND(ISNUMBER(I1594),I1594&lt;=Scenario!$B$14)),0,1))</f>
        <v>0</v>
      </c>
      <c r="V1594" s="9" t="n">
        <f aca="false">IF(AND(U1594=1,(Scenario!$B$14-E1594)/60&gt;R1594),1,0)</f>
        <v>0</v>
      </c>
      <c r="W1594" s="9" t="n">
        <f aca="false">IF(OR(C1594=Scenario!$B$22,C1594=Scenario!$C$22),1,0)</f>
        <v>1</v>
      </c>
      <c r="X1594" s="9" t="n">
        <f aca="false">IF(ISNUMBER(I1594),1,0)</f>
        <v>0</v>
      </c>
      <c r="Y1594" s="9" t="n">
        <f aca="false">MOD(INT(E1594/86400)+3,7)</f>
        <v>1</v>
      </c>
      <c r="Z1594" s="9" t="n">
        <f aca="false">MOD(INT(E1594/3600),24)</f>
        <v>13</v>
      </c>
      <c r="AA1594" s="6" t="s">
        <v>3433</v>
      </c>
    </row>
    <row r="1595" customFormat="false" ht="15" hidden="false" customHeight="false" outlineLevel="0" collapsed="false">
      <c r="A1595" s="6" t="s">
        <v>3434</v>
      </c>
      <c r="B1595" s="6" t="s">
        <v>44</v>
      </c>
      <c r="C1595" s="6" t="s">
        <v>249</v>
      </c>
      <c r="D1595" s="6" t="s">
        <v>172</v>
      </c>
      <c r="E1595" s="6" t="n">
        <v>1786455626</v>
      </c>
      <c r="F1595" s="6" t="n">
        <v>1786457386</v>
      </c>
      <c r="G1595" s="6" t="n">
        <v>1786457217</v>
      </c>
      <c r="H1595" s="6" t="n">
        <v>1786460245</v>
      </c>
      <c r="J1595" s="6" t="n">
        <v>0</v>
      </c>
      <c r="K1595" s="6" t="n">
        <v>0</v>
      </c>
      <c r="L1595" s="9" t="n">
        <f aca="false">IF(AND(E1595&gt;=Scenario!$B$11,E1595&lt;Scenario!$B$12),1,0)</f>
        <v>1</v>
      </c>
      <c r="M1595" s="9" t="n">
        <f aca="false">IF(AND(L1595=1,ISNUMBER(F1595)),MAX(0,F1595-E1595)/60,"")</f>
        <v>29.3333333333333</v>
      </c>
      <c r="N1595" s="9" t="n">
        <f aca="false">IF(AND(L1595=1,ISNUMBER(G1595)),MAX(0,G1595-E1595)/60,"")</f>
        <v>26.5166666666667</v>
      </c>
      <c r="O1595" s="9" t="n">
        <f aca="false">IF(ISNUMBER(H1595),IF(AND(H1595&gt;=Scenario!$B$11,H1595&lt;Scenario!$B$12),1,0),0)</f>
        <v>1</v>
      </c>
      <c r="P1595" s="9" t="n">
        <f aca="false">IF(O1595=1,MAX(0,H1595-E1595)/60,"")</f>
        <v>76.9833333333333</v>
      </c>
      <c r="Q1595" s="9" t="n">
        <f aca="false">INDEX(Scenario!$B$18:$B$20,MATCH(B1595,Scenario!$A$18:$A$20,0))</f>
        <v>240</v>
      </c>
      <c r="R1595" s="9" t="n">
        <f aca="false">INDEX(Scenario!$C$18:$C$20,MATCH(B1595,Scenario!$A$18:$A$20,0))</f>
        <v>4320</v>
      </c>
      <c r="S1595" s="9" t="n">
        <f aca="false">IF(ISNUMBER(M1595),IF(M1595&lt;=Q1595,1,0),"")</f>
        <v>1</v>
      </c>
      <c r="T1595" s="9" t="n">
        <f aca="false">IF(ISNUMBER(P1595),IF(P1595&lt;=R1595,1,0),"")</f>
        <v>1</v>
      </c>
      <c r="U1595" s="9" t="n">
        <f aca="false">IF(E1595&gt;Scenario!$B$14,0,IF(OR(AND(ISNUMBER(H1595),H1595&lt;=Scenario!$B$14),AND(ISNUMBER(I1595),I1595&lt;=Scenario!$B$14)),0,1))</f>
        <v>0</v>
      </c>
      <c r="V1595" s="9" t="n">
        <f aca="false">IF(AND(U1595=1,(Scenario!$B$14-E1595)/60&gt;R1595),1,0)</f>
        <v>0</v>
      </c>
      <c r="W1595" s="9" t="n">
        <f aca="false">IF(OR(C1595=Scenario!$B$22,C1595=Scenario!$C$22),1,0)</f>
        <v>0</v>
      </c>
      <c r="X1595" s="9" t="n">
        <f aca="false">IF(ISNUMBER(I1595),1,0)</f>
        <v>0</v>
      </c>
      <c r="Y1595" s="9" t="n">
        <f aca="false">MOD(INT(E1595/86400)+3,7)</f>
        <v>1</v>
      </c>
      <c r="Z1595" s="9" t="n">
        <f aca="false">MOD(INT(E1595/3600),24)</f>
        <v>13</v>
      </c>
      <c r="AA1595" s="6" t="s">
        <v>3435</v>
      </c>
    </row>
    <row r="1596" customFormat="false" ht="15" hidden="false" customHeight="false" outlineLevel="0" collapsed="false">
      <c r="A1596" s="6" t="s">
        <v>3436</v>
      </c>
      <c r="B1596" s="6" t="s">
        <v>43</v>
      </c>
      <c r="C1596" s="6" t="s">
        <v>249</v>
      </c>
      <c r="D1596" s="6" t="s">
        <v>171</v>
      </c>
      <c r="E1596" s="6" t="n">
        <v>1786455662</v>
      </c>
      <c r="F1596" s="6" t="n">
        <v>1786462002</v>
      </c>
      <c r="G1596" s="6" t="n">
        <v>1786461766</v>
      </c>
      <c r="H1596" s="6" t="n">
        <v>1786465883</v>
      </c>
      <c r="J1596" s="6" t="n">
        <v>0</v>
      </c>
      <c r="K1596" s="6" t="n">
        <v>0</v>
      </c>
      <c r="L1596" s="9" t="n">
        <f aca="false">IF(AND(E1596&gt;=Scenario!$B$11,E1596&lt;Scenario!$B$12),1,0)</f>
        <v>1</v>
      </c>
      <c r="M1596" s="9" t="n">
        <f aca="false">IF(AND(L1596=1,ISNUMBER(F1596)),MAX(0,F1596-E1596)/60,"")</f>
        <v>105.666666666667</v>
      </c>
      <c r="N1596" s="9" t="n">
        <f aca="false">IF(AND(L1596=1,ISNUMBER(G1596)),MAX(0,G1596-E1596)/60,"")</f>
        <v>101.733333333333</v>
      </c>
      <c r="O1596" s="9" t="n">
        <f aca="false">IF(ISNUMBER(H1596),IF(AND(H1596&gt;=Scenario!$B$11,H1596&lt;Scenario!$B$12),1,0),0)</f>
        <v>1</v>
      </c>
      <c r="P1596" s="9" t="n">
        <f aca="false">IF(O1596=1,MAX(0,H1596-E1596)/60,"")</f>
        <v>170.35</v>
      </c>
      <c r="Q1596" s="9" t="n">
        <f aca="false">INDEX(Scenario!$B$18:$B$20,MATCH(B1596,Scenario!$A$18:$A$20,0))</f>
        <v>60</v>
      </c>
      <c r="R1596" s="9" t="n">
        <f aca="false">INDEX(Scenario!$C$18:$C$20,MATCH(B1596,Scenario!$A$18:$A$20,0))</f>
        <v>1440</v>
      </c>
      <c r="S1596" s="9" t="n">
        <f aca="false">IF(ISNUMBER(M1596),IF(M1596&lt;=Q1596,1,0),"")</f>
        <v>0</v>
      </c>
      <c r="T1596" s="9" t="n">
        <f aca="false">IF(ISNUMBER(P1596),IF(P1596&lt;=R1596,1,0),"")</f>
        <v>1</v>
      </c>
      <c r="U1596" s="9" t="n">
        <f aca="false">IF(E1596&gt;Scenario!$B$14,0,IF(OR(AND(ISNUMBER(H1596),H1596&lt;=Scenario!$B$14),AND(ISNUMBER(I1596),I1596&lt;=Scenario!$B$14)),0,1))</f>
        <v>0</v>
      </c>
      <c r="V1596" s="9" t="n">
        <f aca="false">IF(AND(U1596=1,(Scenario!$B$14-E1596)/60&gt;R1596),1,0)</f>
        <v>0</v>
      </c>
      <c r="W1596" s="9" t="n">
        <f aca="false">IF(OR(C1596=Scenario!$B$22,C1596=Scenario!$C$22),1,0)</f>
        <v>0</v>
      </c>
      <c r="X1596" s="9" t="n">
        <f aca="false">IF(ISNUMBER(I1596),1,0)</f>
        <v>0</v>
      </c>
      <c r="Y1596" s="9" t="n">
        <f aca="false">MOD(INT(E1596/86400)+3,7)</f>
        <v>1</v>
      </c>
      <c r="Z1596" s="9" t="n">
        <f aca="false">MOD(INT(E1596/3600),24)</f>
        <v>13</v>
      </c>
      <c r="AA1596" s="6" t="s">
        <v>3437</v>
      </c>
    </row>
    <row r="1597" customFormat="false" ht="15" hidden="false" customHeight="false" outlineLevel="0" collapsed="false">
      <c r="A1597" s="6" t="s">
        <v>3438</v>
      </c>
      <c r="B1597" s="6" t="s">
        <v>43</v>
      </c>
      <c r="C1597" s="6" t="s">
        <v>249</v>
      </c>
      <c r="D1597" s="6" t="s">
        <v>170</v>
      </c>
      <c r="E1597" s="6" t="n">
        <v>1786456042</v>
      </c>
      <c r="F1597" s="6" t="n">
        <v>1786459442</v>
      </c>
      <c r="G1597" s="6" t="n">
        <v>1786459212</v>
      </c>
      <c r="H1597" s="6" t="n">
        <v>1786460779</v>
      </c>
      <c r="J1597" s="6" t="n">
        <v>0</v>
      </c>
      <c r="K1597" s="6" t="n">
        <v>0</v>
      </c>
      <c r="L1597" s="9" t="n">
        <f aca="false">IF(AND(E1597&gt;=Scenario!$B$11,E1597&lt;Scenario!$B$12),1,0)</f>
        <v>1</v>
      </c>
      <c r="M1597" s="9" t="n">
        <f aca="false">IF(AND(L1597=1,ISNUMBER(F1597)),MAX(0,F1597-E1597)/60,"")</f>
        <v>56.6666666666667</v>
      </c>
      <c r="N1597" s="9" t="n">
        <f aca="false">IF(AND(L1597=1,ISNUMBER(G1597)),MAX(0,G1597-E1597)/60,"")</f>
        <v>52.8333333333333</v>
      </c>
      <c r="O1597" s="9" t="n">
        <f aca="false">IF(ISNUMBER(H1597),IF(AND(H1597&gt;=Scenario!$B$11,H1597&lt;Scenario!$B$12),1,0),0)</f>
        <v>1</v>
      </c>
      <c r="P1597" s="9" t="n">
        <f aca="false">IF(O1597=1,MAX(0,H1597-E1597)/60,"")</f>
        <v>78.95</v>
      </c>
      <c r="Q1597" s="9" t="n">
        <f aca="false">INDEX(Scenario!$B$18:$B$20,MATCH(B1597,Scenario!$A$18:$A$20,0))</f>
        <v>60</v>
      </c>
      <c r="R1597" s="9" t="n">
        <f aca="false">INDEX(Scenario!$C$18:$C$20,MATCH(B1597,Scenario!$A$18:$A$20,0))</f>
        <v>1440</v>
      </c>
      <c r="S1597" s="9" t="n">
        <f aca="false">IF(ISNUMBER(M1597),IF(M1597&lt;=Q1597,1,0),"")</f>
        <v>1</v>
      </c>
      <c r="T1597" s="9" t="n">
        <f aca="false">IF(ISNUMBER(P1597),IF(P1597&lt;=R1597,1,0),"")</f>
        <v>1</v>
      </c>
      <c r="U1597" s="9" t="n">
        <f aca="false">IF(E1597&gt;Scenario!$B$14,0,IF(OR(AND(ISNUMBER(H1597),H1597&lt;=Scenario!$B$14),AND(ISNUMBER(I1597),I1597&lt;=Scenario!$B$14)),0,1))</f>
        <v>0</v>
      </c>
      <c r="V1597" s="9" t="n">
        <f aca="false">IF(AND(U1597=1,(Scenario!$B$14-E1597)/60&gt;R1597),1,0)</f>
        <v>0</v>
      </c>
      <c r="W1597" s="9" t="n">
        <f aca="false">IF(OR(C1597=Scenario!$B$22,C1597=Scenario!$C$22),1,0)</f>
        <v>0</v>
      </c>
      <c r="X1597" s="9" t="n">
        <f aca="false">IF(ISNUMBER(I1597),1,0)</f>
        <v>0</v>
      </c>
      <c r="Y1597" s="9" t="n">
        <f aca="false">MOD(INT(E1597/86400)+3,7)</f>
        <v>1</v>
      </c>
      <c r="Z1597" s="9" t="n">
        <f aca="false">MOD(INT(E1597/3600),24)</f>
        <v>13</v>
      </c>
      <c r="AA1597" s="6" t="s">
        <v>3439</v>
      </c>
    </row>
    <row r="1598" customFormat="false" ht="15" hidden="false" customHeight="false" outlineLevel="0" collapsed="false">
      <c r="A1598" s="6" t="s">
        <v>3440</v>
      </c>
      <c r="B1598" s="6" t="s">
        <v>44</v>
      </c>
      <c r="C1598" s="6" t="s">
        <v>46</v>
      </c>
      <c r="D1598" s="6" t="s">
        <v>171</v>
      </c>
      <c r="E1598" s="6" t="n">
        <v>1786456397</v>
      </c>
      <c r="I1598" s="6" t="n">
        <v>1786456865</v>
      </c>
      <c r="J1598" s="6" t="n">
        <v>0</v>
      </c>
      <c r="K1598" s="6" t="n">
        <v>0</v>
      </c>
      <c r="L1598" s="9" t="n">
        <f aca="false">IF(AND(E1598&gt;=Scenario!$B$11,E1598&lt;Scenario!$B$12),1,0)</f>
        <v>1</v>
      </c>
      <c r="M1598" s="0" t="str">
        <f aca="false">IF(AND(L1598=1,ISNUMBER(F1598)),MAX(0,F1598-E1598)/60,"")</f>
        <v/>
      </c>
      <c r="N1598" s="0" t="str">
        <f aca="false">IF(AND(L1598=1,ISNUMBER(G1598)),MAX(0,G1598-E1598)/60,"")</f>
        <v/>
      </c>
      <c r="O1598" s="9" t="n">
        <f aca="false">IF(ISNUMBER(H1598),IF(AND(H1598&gt;=Scenario!$B$11,H1598&lt;Scenario!$B$12),1,0),0)</f>
        <v>0</v>
      </c>
      <c r="P1598" s="0" t="str">
        <f aca="false">IF(O1598=1,MAX(0,H1598-E1598)/60,"")</f>
        <v/>
      </c>
      <c r="Q1598" s="9" t="n">
        <f aca="false">INDEX(Scenario!$B$18:$B$20,MATCH(B1598,Scenario!$A$18:$A$20,0))</f>
        <v>240</v>
      </c>
      <c r="R1598" s="9" t="n">
        <f aca="false">INDEX(Scenario!$C$18:$C$20,MATCH(B1598,Scenario!$A$18:$A$20,0))</f>
        <v>4320</v>
      </c>
      <c r="S1598" s="0" t="str">
        <f aca="false">IF(ISNUMBER(M1598),IF(M1598&lt;=Q1598,1,0),"")</f>
        <v/>
      </c>
      <c r="T1598" s="0" t="str">
        <f aca="false">IF(ISNUMBER(P1598),IF(P1598&lt;=R1598,1,0),"")</f>
        <v/>
      </c>
      <c r="U1598" s="9" t="n">
        <f aca="false">IF(E1598&gt;Scenario!$B$14,0,IF(OR(AND(ISNUMBER(H1598),H1598&lt;=Scenario!$B$14),AND(ISNUMBER(I1598),I1598&lt;=Scenario!$B$14)),0,1))</f>
        <v>0</v>
      </c>
      <c r="V1598" s="9" t="n">
        <f aca="false">IF(AND(U1598=1,(Scenario!$B$14-E1598)/60&gt;R1598),1,0)</f>
        <v>0</v>
      </c>
      <c r="W1598" s="9" t="n">
        <f aca="false">IF(OR(C1598=Scenario!$B$22,C1598=Scenario!$C$22),1,0)</f>
        <v>1</v>
      </c>
      <c r="X1598" s="9" t="n">
        <f aca="false">IF(ISNUMBER(I1598),1,0)</f>
        <v>1</v>
      </c>
      <c r="Y1598" s="9" t="n">
        <f aca="false">MOD(INT(E1598/86400)+3,7)</f>
        <v>1</v>
      </c>
      <c r="Z1598" s="9" t="n">
        <f aca="false">MOD(INT(E1598/3600),24)</f>
        <v>13</v>
      </c>
      <c r="AA1598" s="6" t="s">
        <v>3441</v>
      </c>
    </row>
    <row r="1599" customFormat="false" ht="15" hidden="false" customHeight="false" outlineLevel="0" collapsed="false">
      <c r="A1599" s="6" t="s">
        <v>3442</v>
      </c>
      <c r="B1599" s="6" t="s">
        <v>42</v>
      </c>
      <c r="C1599" s="6" t="s">
        <v>249</v>
      </c>
      <c r="D1599" s="6" t="s">
        <v>171</v>
      </c>
      <c r="E1599" s="6" t="n">
        <v>1786456731</v>
      </c>
      <c r="F1599" s="6" t="n">
        <v>1786458397</v>
      </c>
      <c r="G1599" s="6" t="n">
        <v>1786458315</v>
      </c>
      <c r="H1599" s="6" t="n">
        <v>1786630651</v>
      </c>
      <c r="J1599" s="6" t="n">
        <v>1</v>
      </c>
      <c r="K1599" s="6" t="n">
        <v>0</v>
      </c>
      <c r="L1599" s="9" t="n">
        <f aca="false">IF(AND(E1599&gt;=Scenario!$B$11,E1599&lt;Scenario!$B$12),1,0)</f>
        <v>1</v>
      </c>
      <c r="M1599" s="9" t="n">
        <f aca="false">IF(AND(L1599=1,ISNUMBER(F1599)),MAX(0,F1599-E1599)/60,"")</f>
        <v>27.7666666666667</v>
      </c>
      <c r="N1599" s="9" t="n">
        <f aca="false">IF(AND(L1599=1,ISNUMBER(G1599)),MAX(0,G1599-E1599)/60,"")</f>
        <v>26.4</v>
      </c>
      <c r="O1599" s="9" t="n">
        <f aca="false">IF(ISNUMBER(H1599),IF(AND(H1599&gt;=Scenario!$B$11,H1599&lt;Scenario!$B$12),1,0),0)</f>
        <v>1</v>
      </c>
      <c r="P1599" s="9" t="n">
        <f aca="false">IF(O1599=1,MAX(0,H1599-E1599)/60,"")</f>
        <v>2898.66666666667</v>
      </c>
      <c r="Q1599" s="9" t="n">
        <f aca="false">INDEX(Scenario!$B$18:$B$20,MATCH(B1599,Scenario!$A$18:$A$20,0))</f>
        <v>15</v>
      </c>
      <c r="R1599" s="9" t="n">
        <f aca="false">INDEX(Scenario!$C$18:$C$20,MATCH(B1599,Scenario!$A$18:$A$20,0))</f>
        <v>240</v>
      </c>
      <c r="S1599" s="9" t="n">
        <f aca="false">IF(ISNUMBER(M1599),IF(M1599&lt;=Q1599,1,0),"")</f>
        <v>0</v>
      </c>
      <c r="T1599" s="9" t="n">
        <f aca="false">IF(ISNUMBER(P1599),IF(P1599&lt;=R1599,1,0),"")</f>
        <v>0</v>
      </c>
      <c r="U1599" s="9" t="n">
        <f aca="false">IF(E1599&gt;Scenario!$B$14,0,IF(OR(AND(ISNUMBER(H1599),H1599&lt;=Scenario!$B$14),AND(ISNUMBER(I1599),I1599&lt;=Scenario!$B$14)),0,1))</f>
        <v>0</v>
      </c>
      <c r="V1599" s="9" t="n">
        <f aca="false">IF(AND(U1599=1,(Scenario!$B$14-E1599)/60&gt;R1599),1,0)</f>
        <v>0</v>
      </c>
      <c r="W1599" s="9" t="n">
        <f aca="false">IF(OR(C1599=Scenario!$B$22,C1599=Scenario!$C$22),1,0)</f>
        <v>0</v>
      </c>
      <c r="X1599" s="9" t="n">
        <f aca="false">IF(ISNUMBER(I1599),1,0)</f>
        <v>0</v>
      </c>
      <c r="Y1599" s="9" t="n">
        <f aca="false">MOD(INT(E1599/86400)+3,7)</f>
        <v>1</v>
      </c>
      <c r="Z1599" s="9" t="n">
        <f aca="false">MOD(INT(E1599/3600),24)</f>
        <v>13</v>
      </c>
      <c r="AA1599" s="6" t="s">
        <v>3443</v>
      </c>
    </row>
    <row r="1600" customFormat="false" ht="15" hidden="false" customHeight="false" outlineLevel="0" collapsed="false">
      <c r="A1600" s="6" t="s">
        <v>3444</v>
      </c>
      <c r="B1600" s="6" t="s">
        <v>43</v>
      </c>
      <c r="C1600" s="6" t="s">
        <v>249</v>
      </c>
      <c r="D1600" s="6" t="s">
        <v>170</v>
      </c>
      <c r="E1600" s="6" t="n">
        <v>1786456944</v>
      </c>
      <c r="F1600" s="6" t="n">
        <v>1786460928</v>
      </c>
      <c r="G1600" s="6" t="n">
        <v>1786460839</v>
      </c>
      <c r="H1600" s="6" t="n">
        <v>1786464205</v>
      </c>
      <c r="J1600" s="6" t="n">
        <v>0</v>
      </c>
      <c r="K1600" s="6" t="n">
        <v>0</v>
      </c>
      <c r="L1600" s="9" t="n">
        <f aca="false">IF(AND(E1600&gt;=Scenario!$B$11,E1600&lt;Scenario!$B$12),1,0)</f>
        <v>1</v>
      </c>
      <c r="M1600" s="9" t="n">
        <f aca="false">IF(AND(L1600=1,ISNUMBER(F1600)),MAX(0,F1600-E1600)/60,"")</f>
        <v>66.4</v>
      </c>
      <c r="N1600" s="9" t="n">
        <f aca="false">IF(AND(L1600=1,ISNUMBER(G1600)),MAX(0,G1600-E1600)/60,"")</f>
        <v>64.9166666666667</v>
      </c>
      <c r="O1600" s="9" t="n">
        <f aca="false">IF(ISNUMBER(H1600),IF(AND(H1600&gt;=Scenario!$B$11,H1600&lt;Scenario!$B$12),1,0),0)</f>
        <v>1</v>
      </c>
      <c r="P1600" s="9" t="n">
        <f aca="false">IF(O1600=1,MAX(0,H1600-E1600)/60,"")</f>
        <v>121.016666666667</v>
      </c>
      <c r="Q1600" s="9" t="n">
        <f aca="false">INDEX(Scenario!$B$18:$B$20,MATCH(B1600,Scenario!$A$18:$A$20,0))</f>
        <v>60</v>
      </c>
      <c r="R1600" s="9" t="n">
        <f aca="false">INDEX(Scenario!$C$18:$C$20,MATCH(B1600,Scenario!$A$18:$A$20,0))</f>
        <v>1440</v>
      </c>
      <c r="S1600" s="9" t="n">
        <f aca="false">IF(ISNUMBER(M1600),IF(M1600&lt;=Q1600,1,0),"")</f>
        <v>0</v>
      </c>
      <c r="T1600" s="9" t="n">
        <f aca="false">IF(ISNUMBER(P1600),IF(P1600&lt;=R1600,1,0),"")</f>
        <v>1</v>
      </c>
      <c r="U1600" s="9" t="n">
        <f aca="false">IF(E1600&gt;Scenario!$B$14,0,IF(OR(AND(ISNUMBER(H1600),H1600&lt;=Scenario!$B$14),AND(ISNUMBER(I1600),I1600&lt;=Scenario!$B$14)),0,1))</f>
        <v>0</v>
      </c>
      <c r="V1600" s="9" t="n">
        <f aca="false">IF(AND(U1600=1,(Scenario!$B$14-E1600)/60&gt;R1600),1,0)</f>
        <v>0</v>
      </c>
      <c r="W1600" s="9" t="n">
        <f aca="false">IF(OR(C1600=Scenario!$B$22,C1600=Scenario!$C$22),1,0)</f>
        <v>0</v>
      </c>
      <c r="X1600" s="9" t="n">
        <f aca="false">IF(ISNUMBER(I1600),1,0)</f>
        <v>0</v>
      </c>
      <c r="Y1600" s="9" t="n">
        <f aca="false">MOD(INT(E1600/86400)+3,7)</f>
        <v>1</v>
      </c>
      <c r="Z1600" s="9" t="n">
        <f aca="false">MOD(INT(E1600/3600),24)</f>
        <v>14</v>
      </c>
      <c r="AA1600" s="6" t="s">
        <v>3445</v>
      </c>
    </row>
    <row r="1601" customFormat="false" ht="15" hidden="false" customHeight="false" outlineLevel="0" collapsed="false">
      <c r="A1601" s="6" t="s">
        <v>3446</v>
      </c>
      <c r="B1601" s="6" t="s">
        <v>43</v>
      </c>
      <c r="C1601" s="6" t="s">
        <v>249</v>
      </c>
      <c r="D1601" s="6" t="s">
        <v>171</v>
      </c>
      <c r="E1601" s="6" t="n">
        <v>1786457509</v>
      </c>
      <c r="F1601" s="6" t="n">
        <v>1786464877</v>
      </c>
      <c r="G1601" s="6" t="n">
        <v>1786464740</v>
      </c>
      <c r="H1601" s="6" t="n">
        <v>1786581708</v>
      </c>
      <c r="J1601" s="6" t="n">
        <v>1</v>
      </c>
      <c r="K1601" s="6" t="n">
        <v>0</v>
      </c>
      <c r="L1601" s="9" t="n">
        <f aca="false">IF(AND(E1601&gt;=Scenario!$B$11,E1601&lt;Scenario!$B$12),1,0)</f>
        <v>1</v>
      </c>
      <c r="M1601" s="9" t="n">
        <f aca="false">IF(AND(L1601=1,ISNUMBER(F1601)),MAX(0,F1601-E1601)/60,"")</f>
        <v>122.8</v>
      </c>
      <c r="N1601" s="9" t="n">
        <f aca="false">IF(AND(L1601=1,ISNUMBER(G1601)),MAX(0,G1601-E1601)/60,"")</f>
        <v>120.516666666667</v>
      </c>
      <c r="O1601" s="9" t="n">
        <f aca="false">IF(ISNUMBER(H1601),IF(AND(H1601&gt;=Scenario!$B$11,H1601&lt;Scenario!$B$12),1,0),0)</f>
        <v>1</v>
      </c>
      <c r="P1601" s="9" t="n">
        <f aca="false">IF(O1601=1,MAX(0,H1601-E1601)/60,"")</f>
        <v>2069.98333333333</v>
      </c>
      <c r="Q1601" s="9" t="n">
        <f aca="false">INDEX(Scenario!$B$18:$B$20,MATCH(B1601,Scenario!$A$18:$A$20,0))</f>
        <v>60</v>
      </c>
      <c r="R1601" s="9" t="n">
        <f aca="false">INDEX(Scenario!$C$18:$C$20,MATCH(B1601,Scenario!$A$18:$A$20,0))</f>
        <v>1440</v>
      </c>
      <c r="S1601" s="9" t="n">
        <f aca="false">IF(ISNUMBER(M1601),IF(M1601&lt;=Q1601,1,0),"")</f>
        <v>0</v>
      </c>
      <c r="T1601" s="9" t="n">
        <f aca="false">IF(ISNUMBER(P1601),IF(P1601&lt;=R1601,1,0),"")</f>
        <v>0</v>
      </c>
      <c r="U1601" s="9" t="n">
        <f aca="false">IF(E1601&gt;Scenario!$B$14,0,IF(OR(AND(ISNUMBER(H1601),H1601&lt;=Scenario!$B$14),AND(ISNUMBER(I1601),I1601&lt;=Scenario!$B$14)),0,1))</f>
        <v>0</v>
      </c>
      <c r="V1601" s="9" t="n">
        <f aca="false">IF(AND(U1601=1,(Scenario!$B$14-E1601)/60&gt;R1601),1,0)</f>
        <v>0</v>
      </c>
      <c r="W1601" s="9" t="n">
        <f aca="false">IF(OR(C1601=Scenario!$B$22,C1601=Scenario!$C$22),1,0)</f>
        <v>0</v>
      </c>
      <c r="X1601" s="9" t="n">
        <f aca="false">IF(ISNUMBER(I1601),1,0)</f>
        <v>0</v>
      </c>
      <c r="Y1601" s="9" t="n">
        <f aca="false">MOD(INT(E1601/86400)+3,7)</f>
        <v>1</v>
      </c>
      <c r="Z1601" s="9" t="n">
        <f aca="false">MOD(INT(E1601/3600),24)</f>
        <v>14</v>
      </c>
      <c r="AA1601" s="6" t="s">
        <v>3447</v>
      </c>
    </row>
    <row r="1602" customFormat="false" ht="15" hidden="false" customHeight="false" outlineLevel="0" collapsed="false">
      <c r="A1602" s="6" t="s">
        <v>3448</v>
      </c>
      <c r="B1602" s="6" t="s">
        <v>44</v>
      </c>
      <c r="C1602" s="6" t="s">
        <v>249</v>
      </c>
      <c r="D1602" s="6" t="s">
        <v>170</v>
      </c>
      <c r="E1602" s="6" t="n">
        <v>1786458244</v>
      </c>
      <c r="F1602" s="6" t="n">
        <v>1786464087</v>
      </c>
      <c r="G1602" s="6" t="n">
        <v>1786464018</v>
      </c>
      <c r="H1602" s="6" t="n">
        <v>1786466223</v>
      </c>
      <c r="J1602" s="6" t="n">
        <v>0</v>
      </c>
      <c r="K1602" s="6" t="n">
        <v>0</v>
      </c>
      <c r="L1602" s="9" t="n">
        <f aca="false">IF(AND(E1602&gt;=Scenario!$B$11,E1602&lt;Scenario!$B$12),1,0)</f>
        <v>1</v>
      </c>
      <c r="M1602" s="9" t="n">
        <f aca="false">IF(AND(L1602=1,ISNUMBER(F1602)),MAX(0,F1602-E1602)/60,"")</f>
        <v>97.3833333333333</v>
      </c>
      <c r="N1602" s="9" t="n">
        <f aca="false">IF(AND(L1602=1,ISNUMBER(G1602)),MAX(0,G1602-E1602)/60,"")</f>
        <v>96.2333333333333</v>
      </c>
      <c r="O1602" s="9" t="n">
        <f aca="false">IF(ISNUMBER(H1602),IF(AND(H1602&gt;=Scenario!$B$11,H1602&lt;Scenario!$B$12),1,0),0)</f>
        <v>1</v>
      </c>
      <c r="P1602" s="9" t="n">
        <f aca="false">IF(O1602=1,MAX(0,H1602-E1602)/60,"")</f>
        <v>132.983333333333</v>
      </c>
      <c r="Q1602" s="9" t="n">
        <f aca="false">INDEX(Scenario!$B$18:$B$20,MATCH(B1602,Scenario!$A$18:$A$20,0))</f>
        <v>240</v>
      </c>
      <c r="R1602" s="9" t="n">
        <f aca="false">INDEX(Scenario!$C$18:$C$20,MATCH(B1602,Scenario!$A$18:$A$20,0))</f>
        <v>4320</v>
      </c>
      <c r="S1602" s="9" t="n">
        <f aca="false">IF(ISNUMBER(M1602),IF(M1602&lt;=Q1602,1,0),"")</f>
        <v>1</v>
      </c>
      <c r="T1602" s="9" t="n">
        <f aca="false">IF(ISNUMBER(P1602),IF(P1602&lt;=R1602,1,0),"")</f>
        <v>1</v>
      </c>
      <c r="U1602" s="9" t="n">
        <f aca="false">IF(E1602&gt;Scenario!$B$14,0,IF(OR(AND(ISNUMBER(H1602),H1602&lt;=Scenario!$B$14),AND(ISNUMBER(I1602),I1602&lt;=Scenario!$B$14)),0,1))</f>
        <v>0</v>
      </c>
      <c r="V1602" s="9" t="n">
        <f aca="false">IF(AND(U1602=1,(Scenario!$B$14-E1602)/60&gt;R1602),1,0)</f>
        <v>0</v>
      </c>
      <c r="W1602" s="9" t="n">
        <f aca="false">IF(OR(C1602=Scenario!$B$22,C1602=Scenario!$C$22),1,0)</f>
        <v>0</v>
      </c>
      <c r="X1602" s="9" t="n">
        <f aca="false">IF(ISNUMBER(I1602),1,0)</f>
        <v>0</v>
      </c>
      <c r="Y1602" s="9" t="n">
        <f aca="false">MOD(INT(E1602/86400)+3,7)</f>
        <v>1</v>
      </c>
      <c r="Z1602" s="9" t="n">
        <f aca="false">MOD(INT(E1602/3600),24)</f>
        <v>14</v>
      </c>
      <c r="AA1602" s="6" t="s">
        <v>3449</v>
      </c>
    </row>
    <row r="1603" customFormat="false" ht="15" hidden="false" customHeight="false" outlineLevel="0" collapsed="false">
      <c r="A1603" s="6" t="s">
        <v>3450</v>
      </c>
      <c r="B1603" s="6" t="s">
        <v>44</v>
      </c>
      <c r="C1603" s="6" t="s">
        <v>249</v>
      </c>
      <c r="D1603" s="6" t="s">
        <v>170</v>
      </c>
      <c r="E1603" s="6" t="n">
        <v>1786458797</v>
      </c>
      <c r="F1603" s="6" t="n">
        <v>1786464142</v>
      </c>
      <c r="G1603" s="6" t="n">
        <v>1786464047</v>
      </c>
      <c r="H1603" s="6" t="n">
        <v>1786465430</v>
      </c>
      <c r="J1603" s="6" t="n">
        <v>0</v>
      </c>
      <c r="K1603" s="6" t="n">
        <v>0</v>
      </c>
      <c r="L1603" s="9" t="n">
        <f aca="false">IF(AND(E1603&gt;=Scenario!$B$11,E1603&lt;Scenario!$B$12),1,0)</f>
        <v>1</v>
      </c>
      <c r="M1603" s="9" t="n">
        <f aca="false">IF(AND(L1603=1,ISNUMBER(F1603)),MAX(0,F1603-E1603)/60,"")</f>
        <v>89.0833333333333</v>
      </c>
      <c r="N1603" s="9" t="n">
        <f aca="false">IF(AND(L1603=1,ISNUMBER(G1603)),MAX(0,G1603-E1603)/60,"")</f>
        <v>87.5</v>
      </c>
      <c r="O1603" s="9" t="n">
        <f aca="false">IF(ISNUMBER(H1603),IF(AND(H1603&gt;=Scenario!$B$11,H1603&lt;Scenario!$B$12),1,0),0)</f>
        <v>1</v>
      </c>
      <c r="P1603" s="9" t="n">
        <f aca="false">IF(O1603=1,MAX(0,H1603-E1603)/60,"")</f>
        <v>110.55</v>
      </c>
      <c r="Q1603" s="9" t="n">
        <f aca="false">INDEX(Scenario!$B$18:$B$20,MATCH(B1603,Scenario!$A$18:$A$20,0))</f>
        <v>240</v>
      </c>
      <c r="R1603" s="9" t="n">
        <f aca="false">INDEX(Scenario!$C$18:$C$20,MATCH(B1603,Scenario!$A$18:$A$20,0))</f>
        <v>4320</v>
      </c>
      <c r="S1603" s="9" t="n">
        <f aca="false">IF(ISNUMBER(M1603),IF(M1603&lt;=Q1603,1,0),"")</f>
        <v>1</v>
      </c>
      <c r="T1603" s="9" t="n">
        <f aca="false">IF(ISNUMBER(P1603),IF(P1603&lt;=R1603,1,0),"")</f>
        <v>1</v>
      </c>
      <c r="U1603" s="9" t="n">
        <f aca="false">IF(E1603&gt;Scenario!$B$14,0,IF(OR(AND(ISNUMBER(H1603),H1603&lt;=Scenario!$B$14),AND(ISNUMBER(I1603),I1603&lt;=Scenario!$B$14)),0,1))</f>
        <v>0</v>
      </c>
      <c r="V1603" s="9" t="n">
        <f aca="false">IF(AND(U1603=1,(Scenario!$B$14-E1603)/60&gt;R1603),1,0)</f>
        <v>0</v>
      </c>
      <c r="W1603" s="9" t="n">
        <f aca="false">IF(OR(C1603=Scenario!$B$22,C1603=Scenario!$C$22),1,0)</f>
        <v>0</v>
      </c>
      <c r="X1603" s="9" t="n">
        <f aca="false">IF(ISNUMBER(I1603),1,0)</f>
        <v>0</v>
      </c>
      <c r="Y1603" s="9" t="n">
        <f aca="false">MOD(INT(E1603/86400)+3,7)</f>
        <v>1</v>
      </c>
      <c r="Z1603" s="9" t="n">
        <f aca="false">MOD(INT(E1603/3600),24)</f>
        <v>14</v>
      </c>
      <c r="AA1603" s="6" t="s">
        <v>3451</v>
      </c>
    </row>
    <row r="1604" customFormat="false" ht="15" hidden="false" customHeight="false" outlineLevel="0" collapsed="false">
      <c r="A1604" s="6" t="s">
        <v>3452</v>
      </c>
      <c r="B1604" s="6" t="s">
        <v>43</v>
      </c>
      <c r="C1604" s="6" t="s">
        <v>46</v>
      </c>
      <c r="D1604" s="6" t="s">
        <v>171</v>
      </c>
      <c r="E1604" s="6" t="n">
        <v>1786459074</v>
      </c>
      <c r="I1604" s="6" t="n">
        <v>1786459367</v>
      </c>
      <c r="J1604" s="6" t="n">
        <v>0</v>
      </c>
      <c r="K1604" s="6" t="n">
        <v>0</v>
      </c>
      <c r="L1604" s="9" t="n">
        <f aca="false">IF(AND(E1604&gt;=Scenario!$B$11,E1604&lt;Scenario!$B$12),1,0)</f>
        <v>1</v>
      </c>
      <c r="M1604" s="0" t="str">
        <f aca="false">IF(AND(L1604=1,ISNUMBER(F1604)),MAX(0,F1604-E1604)/60,"")</f>
        <v/>
      </c>
      <c r="N1604" s="0" t="str">
        <f aca="false">IF(AND(L1604=1,ISNUMBER(G1604)),MAX(0,G1604-E1604)/60,"")</f>
        <v/>
      </c>
      <c r="O1604" s="9" t="n">
        <f aca="false">IF(ISNUMBER(H1604),IF(AND(H1604&gt;=Scenario!$B$11,H1604&lt;Scenario!$B$12),1,0),0)</f>
        <v>0</v>
      </c>
      <c r="P1604" s="0" t="str">
        <f aca="false">IF(O1604=1,MAX(0,H1604-E1604)/60,"")</f>
        <v/>
      </c>
      <c r="Q1604" s="9" t="n">
        <f aca="false">INDEX(Scenario!$B$18:$B$20,MATCH(B1604,Scenario!$A$18:$A$20,0))</f>
        <v>60</v>
      </c>
      <c r="R1604" s="9" t="n">
        <f aca="false">INDEX(Scenario!$C$18:$C$20,MATCH(B1604,Scenario!$A$18:$A$20,0))</f>
        <v>1440</v>
      </c>
      <c r="S1604" s="0" t="str">
        <f aca="false">IF(ISNUMBER(M1604),IF(M1604&lt;=Q1604,1,0),"")</f>
        <v/>
      </c>
      <c r="T1604" s="0" t="str">
        <f aca="false">IF(ISNUMBER(P1604),IF(P1604&lt;=R1604,1,0),"")</f>
        <v/>
      </c>
      <c r="U1604" s="9" t="n">
        <f aca="false">IF(E1604&gt;Scenario!$B$14,0,IF(OR(AND(ISNUMBER(H1604),H1604&lt;=Scenario!$B$14),AND(ISNUMBER(I1604),I1604&lt;=Scenario!$B$14)),0,1))</f>
        <v>0</v>
      </c>
      <c r="V1604" s="9" t="n">
        <f aca="false">IF(AND(U1604=1,(Scenario!$B$14-E1604)/60&gt;R1604),1,0)</f>
        <v>0</v>
      </c>
      <c r="W1604" s="9" t="n">
        <f aca="false">IF(OR(C1604=Scenario!$B$22,C1604=Scenario!$C$22),1,0)</f>
        <v>1</v>
      </c>
      <c r="X1604" s="9" t="n">
        <f aca="false">IF(ISNUMBER(I1604),1,0)</f>
        <v>1</v>
      </c>
      <c r="Y1604" s="9" t="n">
        <f aca="false">MOD(INT(E1604/86400)+3,7)</f>
        <v>1</v>
      </c>
      <c r="Z1604" s="9" t="n">
        <f aca="false">MOD(INT(E1604/3600),24)</f>
        <v>14</v>
      </c>
      <c r="AA1604" s="6" t="s">
        <v>3453</v>
      </c>
    </row>
    <row r="1605" customFormat="false" ht="15" hidden="false" customHeight="false" outlineLevel="0" collapsed="false">
      <c r="A1605" s="6" t="s">
        <v>3454</v>
      </c>
      <c r="B1605" s="6" t="s">
        <v>43</v>
      </c>
      <c r="C1605" s="6" t="s">
        <v>288</v>
      </c>
      <c r="D1605" s="6" t="s">
        <v>172</v>
      </c>
      <c r="E1605" s="6" t="n">
        <v>1786459407</v>
      </c>
      <c r="F1605" s="6" t="n">
        <v>1786466058</v>
      </c>
      <c r="G1605" s="6" t="n">
        <v>1786465896</v>
      </c>
      <c r="H1605" s="6" t="n">
        <v>1786472462</v>
      </c>
      <c r="J1605" s="6" t="n">
        <v>0</v>
      </c>
      <c r="K1605" s="6" t="n">
        <v>1</v>
      </c>
      <c r="L1605" s="9" t="n">
        <f aca="false">IF(AND(E1605&gt;=Scenario!$B$11,E1605&lt;Scenario!$B$12),1,0)</f>
        <v>1</v>
      </c>
      <c r="M1605" s="9" t="n">
        <f aca="false">IF(AND(L1605=1,ISNUMBER(F1605)),MAX(0,F1605-E1605)/60,"")</f>
        <v>110.85</v>
      </c>
      <c r="N1605" s="9" t="n">
        <f aca="false">IF(AND(L1605=1,ISNUMBER(G1605)),MAX(0,G1605-E1605)/60,"")</f>
        <v>108.15</v>
      </c>
      <c r="O1605" s="9" t="n">
        <f aca="false">IF(ISNUMBER(H1605),IF(AND(H1605&gt;=Scenario!$B$11,H1605&lt;Scenario!$B$12),1,0),0)</f>
        <v>1</v>
      </c>
      <c r="P1605" s="9" t="n">
        <f aca="false">IF(O1605=1,MAX(0,H1605-E1605)/60,"")</f>
        <v>217.583333333333</v>
      </c>
      <c r="Q1605" s="9" t="n">
        <f aca="false">INDEX(Scenario!$B$18:$B$20,MATCH(B1605,Scenario!$A$18:$A$20,0))</f>
        <v>60</v>
      </c>
      <c r="R1605" s="9" t="n">
        <f aca="false">INDEX(Scenario!$C$18:$C$20,MATCH(B1605,Scenario!$A$18:$A$20,0))</f>
        <v>1440</v>
      </c>
      <c r="S1605" s="9" t="n">
        <f aca="false">IF(ISNUMBER(M1605),IF(M1605&lt;=Q1605,1,0),"")</f>
        <v>0</v>
      </c>
      <c r="T1605" s="9" t="n">
        <f aca="false">IF(ISNUMBER(P1605),IF(P1605&lt;=R1605,1,0),"")</f>
        <v>1</v>
      </c>
      <c r="U1605" s="9" t="n">
        <f aca="false">IF(E1605&gt;Scenario!$B$14,0,IF(OR(AND(ISNUMBER(H1605),H1605&lt;=Scenario!$B$14),AND(ISNUMBER(I1605),I1605&lt;=Scenario!$B$14)),0,1))</f>
        <v>0</v>
      </c>
      <c r="V1605" s="9" t="n">
        <f aca="false">IF(AND(U1605=1,(Scenario!$B$14-E1605)/60&gt;R1605),1,0)</f>
        <v>0</v>
      </c>
      <c r="W1605" s="9" t="n">
        <f aca="false">IF(OR(C1605=Scenario!$B$22,C1605=Scenario!$C$22),1,0)</f>
        <v>0</v>
      </c>
      <c r="X1605" s="9" t="n">
        <f aca="false">IF(ISNUMBER(I1605),1,0)</f>
        <v>0</v>
      </c>
      <c r="Y1605" s="9" t="n">
        <f aca="false">MOD(INT(E1605/86400)+3,7)</f>
        <v>1</v>
      </c>
      <c r="Z1605" s="9" t="n">
        <f aca="false">MOD(INT(E1605/3600),24)</f>
        <v>14</v>
      </c>
      <c r="AA1605" s="6" t="s">
        <v>3455</v>
      </c>
    </row>
    <row r="1606" customFormat="false" ht="15" hidden="false" customHeight="false" outlineLevel="0" collapsed="false">
      <c r="A1606" s="6" t="s">
        <v>3456</v>
      </c>
      <c r="B1606" s="6" t="s">
        <v>44</v>
      </c>
      <c r="C1606" s="6" t="s">
        <v>288</v>
      </c>
      <c r="D1606" s="6" t="s">
        <v>170</v>
      </c>
      <c r="E1606" s="6" t="n">
        <v>1786459495</v>
      </c>
      <c r="F1606" s="6" t="n">
        <v>1786464345</v>
      </c>
      <c r="G1606" s="6" t="n">
        <v>1786464255</v>
      </c>
      <c r="H1606" s="6" t="n">
        <v>1786467738</v>
      </c>
      <c r="J1606" s="6" t="n">
        <v>0</v>
      </c>
      <c r="K1606" s="6" t="n">
        <v>0</v>
      </c>
      <c r="L1606" s="9" t="n">
        <f aca="false">IF(AND(E1606&gt;=Scenario!$B$11,E1606&lt;Scenario!$B$12),1,0)</f>
        <v>1</v>
      </c>
      <c r="M1606" s="9" t="n">
        <f aca="false">IF(AND(L1606=1,ISNUMBER(F1606)),MAX(0,F1606-E1606)/60,"")</f>
        <v>80.8333333333333</v>
      </c>
      <c r="N1606" s="9" t="n">
        <f aca="false">IF(AND(L1606=1,ISNUMBER(G1606)),MAX(0,G1606-E1606)/60,"")</f>
        <v>79.3333333333333</v>
      </c>
      <c r="O1606" s="9" t="n">
        <f aca="false">IF(ISNUMBER(H1606),IF(AND(H1606&gt;=Scenario!$B$11,H1606&lt;Scenario!$B$12),1,0),0)</f>
        <v>1</v>
      </c>
      <c r="P1606" s="9" t="n">
        <f aca="false">IF(O1606=1,MAX(0,H1606-E1606)/60,"")</f>
        <v>137.383333333333</v>
      </c>
      <c r="Q1606" s="9" t="n">
        <f aca="false">INDEX(Scenario!$B$18:$B$20,MATCH(B1606,Scenario!$A$18:$A$20,0))</f>
        <v>240</v>
      </c>
      <c r="R1606" s="9" t="n">
        <f aca="false">INDEX(Scenario!$C$18:$C$20,MATCH(B1606,Scenario!$A$18:$A$20,0))</f>
        <v>4320</v>
      </c>
      <c r="S1606" s="9" t="n">
        <f aca="false">IF(ISNUMBER(M1606),IF(M1606&lt;=Q1606,1,0),"")</f>
        <v>1</v>
      </c>
      <c r="T1606" s="9" t="n">
        <f aca="false">IF(ISNUMBER(P1606),IF(P1606&lt;=R1606,1,0),"")</f>
        <v>1</v>
      </c>
      <c r="U1606" s="9" t="n">
        <f aca="false">IF(E1606&gt;Scenario!$B$14,0,IF(OR(AND(ISNUMBER(H1606),H1606&lt;=Scenario!$B$14),AND(ISNUMBER(I1606),I1606&lt;=Scenario!$B$14)),0,1))</f>
        <v>0</v>
      </c>
      <c r="V1606" s="9" t="n">
        <f aca="false">IF(AND(U1606=1,(Scenario!$B$14-E1606)/60&gt;R1606),1,0)</f>
        <v>0</v>
      </c>
      <c r="W1606" s="9" t="n">
        <f aca="false">IF(OR(C1606=Scenario!$B$22,C1606=Scenario!$C$22),1,0)</f>
        <v>0</v>
      </c>
      <c r="X1606" s="9" t="n">
        <f aca="false">IF(ISNUMBER(I1606),1,0)</f>
        <v>0</v>
      </c>
      <c r="Y1606" s="9" t="n">
        <f aca="false">MOD(INT(E1606/86400)+3,7)</f>
        <v>1</v>
      </c>
      <c r="Z1606" s="9" t="n">
        <f aca="false">MOD(INT(E1606/3600),24)</f>
        <v>14</v>
      </c>
      <c r="AA1606" s="6" t="s">
        <v>3457</v>
      </c>
    </row>
    <row r="1607" customFormat="false" ht="15" hidden="false" customHeight="false" outlineLevel="0" collapsed="false">
      <c r="A1607" s="6" t="s">
        <v>3458</v>
      </c>
      <c r="B1607" s="6" t="s">
        <v>42</v>
      </c>
      <c r="C1607" s="6" t="s">
        <v>288</v>
      </c>
      <c r="D1607" s="6" t="s">
        <v>171</v>
      </c>
      <c r="E1607" s="6" t="n">
        <v>1786459664</v>
      </c>
      <c r="F1607" s="6" t="n">
        <v>1786464141</v>
      </c>
      <c r="G1607" s="6" t="n">
        <v>1786464054</v>
      </c>
      <c r="H1607" s="6" t="n">
        <v>1786474160</v>
      </c>
      <c r="J1607" s="6" t="n">
        <v>0</v>
      </c>
      <c r="K1607" s="6" t="n">
        <v>0</v>
      </c>
      <c r="L1607" s="9" t="n">
        <f aca="false">IF(AND(E1607&gt;=Scenario!$B$11,E1607&lt;Scenario!$B$12),1,0)</f>
        <v>1</v>
      </c>
      <c r="M1607" s="9" t="n">
        <f aca="false">IF(AND(L1607=1,ISNUMBER(F1607)),MAX(0,F1607-E1607)/60,"")</f>
        <v>74.6166666666667</v>
      </c>
      <c r="N1607" s="9" t="n">
        <f aca="false">IF(AND(L1607=1,ISNUMBER(G1607)),MAX(0,G1607-E1607)/60,"")</f>
        <v>73.1666666666667</v>
      </c>
      <c r="O1607" s="9" t="n">
        <f aca="false">IF(ISNUMBER(H1607),IF(AND(H1607&gt;=Scenario!$B$11,H1607&lt;Scenario!$B$12),1,0),0)</f>
        <v>1</v>
      </c>
      <c r="P1607" s="9" t="n">
        <f aca="false">IF(O1607=1,MAX(0,H1607-E1607)/60,"")</f>
        <v>241.6</v>
      </c>
      <c r="Q1607" s="9" t="n">
        <f aca="false">INDEX(Scenario!$B$18:$B$20,MATCH(B1607,Scenario!$A$18:$A$20,0))</f>
        <v>15</v>
      </c>
      <c r="R1607" s="9" t="n">
        <f aca="false">INDEX(Scenario!$C$18:$C$20,MATCH(B1607,Scenario!$A$18:$A$20,0))</f>
        <v>240</v>
      </c>
      <c r="S1607" s="9" t="n">
        <f aca="false">IF(ISNUMBER(M1607),IF(M1607&lt;=Q1607,1,0),"")</f>
        <v>0</v>
      </c>
      <c r="T1607" s="9" t="n">
        <f aca="false">IF(ISNUMBER(P1607),IF(P1607&lt;=R1607,1,0),"")</f>
        <v>0</v>
      </c>
      <c r="U1607" s="9" t="n">
        <f aca="false">IF(E1607&gt;Scenario!$B$14,0,IF(OR(AND(ISNUMBER(H1607),H1607&lt;=Scenario!$B$14),AND(ISNUMBER(I1607),I1607&lt;=Scenario!$B$14)),0,1))</f>
        <v>0</v>
      </c>
      <c r="V1607" s="9" t="n">
        <f aca="false">IF(AND(U1607=1,(Scenario!$B$14-E1607)/60&gt;R1607),1,0)</f>
        <v>0</v>
      </c>
      <c r="W1607" s="9" t="n">
        <f aca="false">IF(OR(C1607=Scenario!$B$22,C1607=Scenario!$C$22),1,0)</f>
        <v>0</v>
      </c>
      <c r="X1607" s="9" t="n">
        <f aca="false">IF(ISNUMBER(I1607),1,0)</f>
        <v>0</v>
      </c>
      <c r="Y1607" s="9" t="n">
        <f aca="false">MOD(INT(E1607/86400)+3,7)</f>
        <v>1</v>
      </c>
      <c r="Z1607" s="9" t="n">
        <f aca="false">MOD(INT(E1607/3600),24)</f>
        <v>14</v>
      </c>
      <c r="AA1607" s="6" t="s">
        <v>3459</v>
      </c>
    </row>
    <row r="1608" customFormat="false" ht="15" hidden="false" customHeight="false" outlineLevel="0" collapsed="false">
      <c r="A1608" s="6" t="s">
        <v>3460</v>
      </c>
      <c r="B1608" s="6" t="s">
        <v>43</v>
      </c>
      <c r="C1608" s="6" t="s">
        <v>288</v>
      </c>
      <c r="D1608" s="6" t="s">
        <v>171</v>
      </c>
      <c r="E1608" s="6" t="n">
        <v>1786460702</v>
      </c>
      <c r="F1608" s="6" t="n">
        <v>1786468064</v>
      </c>
      <c r="G1608" s="6" t="n">
        <v>1786467871</v>
      </c>
      <c r="H1608" s="6" t="n">
        <v>1786470949</v>
      </c>
      <c r="J1608" s="6" t="n">
        <v>0</v>
      </c>
      <c r="K1608" s="6" t="n">
        <v>0</v>
      </c>
      <c r="L1608" s="9" t="n">
        <f aca="false">IF(AND(E1608&gt;=Scenario!$B$11,E1608&lt;Scenario!$B$12),1,0)</f>
        <v>1</v>
      </c>
      <c r="M1608" s="9" t="n">
        <f aca="false">IF(AND(L1608=1,ISNUMBER(F1608)),MAX(0,F1608-E1608)/60,"")</f>
        <v>122.7</v>
      </c>
      <c r="N1608" s="9" t="n">
        <f aca="false">IF(AND(L1608=1,ISNUMBER(G1608)),MAX(0,G1608-E1608)/60,"")</f>
        <v>119.483333333333</v>
      </c>
      <c r="O1608" s="9" t="n">
        <f aca="false">IF(ISNUMBER(H1608),IF(AND(H1608&gt;=Scenario!$B$11,H1608&lt;Scenario!$B$12),1,0),0)</f>
        <v>1</v>
      </c>
      <c r="P1608" s="9" t="n">
        <f aca="false">IF(O1608=1,MAX(0,H1608-E1608)/60,"")</f>
        <v>170.783333333333</v>
      </c>
      <c r="Q1608" s="9" t="n">
        <f aca="false">INDEX(Scenario!$B$18:$B$20,MATCH(B1608,Scenario!$A$18:$A$20,0))</f>
        <v>60</v>
      </c>
      <c r="R1608" s="9" t="n">
        <f aca="false">INDEX(Scenario!$C$18:$C$20,MATCH(B1608,Scenario!$A$18:$A$20,0))</f>
        <v>1440</v>
      </c>
      <c r="S1608" s="9" t="n">
        <f aca="false">IF(ISNUMBER(M1608),IF(M1608&lt;=Q1608,1,0),"")</f>
        <v>0</v>
      </c>
      <c r="T1608" s="9" t="n">
        <f aca="false">IF(ISNUMBER(P1608),IF(P1608&lt;=R1608,1,0),"")</f>
        <v>1</v>
      </c>
      <c r="U1608" s="9" t="n">
        <f aca="false">IF(E1608&gt;Scenario!$B$14,0,IF(OR(AND(ISNUMBER(H1608),H1608&lt;=Scenario!$B$14),AND(ISNUMBER(I1608),I1608&lt;=Scenario!$B$14)),0,1))</f>
        <v>0</v>
      </c>
      <c r="V1608" s="9" t="n">
        <f aca="false">IF(AND(U1608=1,(Scenario!$B$14-E1608)/60&gt;R1608),1,0)</f>
        <v>0</v>
      </c>
      <c r="W1608" s="9" t="n">
        <f aca="false">IF(OR(C1608=Scenario!$B$22,C1608=Scenario!$C$22),1,0)</f>
        <v>0</v>
      </c>
      <c r="X1608" s="9" t="n">
        <f aca="false">IF(ISNUMBER(I1608),1,0)</f>
        <v>0</v>
      </c>
      <c r="Y1608" s="9" t="n">
        <f aca="false">MOD(INT(E1608/86400)+3,7)</f>
        <v>1</v>
      </c>
      <c r="Z1608" s="9" t="n">
        <f aca="false">MOD(INT(E1608/3600),24)</f>
        <v>15</v>
      </c>
      <c r="AA1608" s="6" t="s">
        <v>3461</v>
      </c>
    </row>
    <row r="1609" customFormat="false" ht="15" hidden="false" customHeight="false" outlineLevel="0" collapsed="false">
      <c r="A1609" s="6" t="s">
        <v>3462</v>
      </c>
      <c r="B1609" s="6" t="s">
        <v>43</v>
      </c>
      <c r="C1609" s="6" t="s">
        <v>249</v>
      </c>
      <c r="D1609" s="6" t="s">
        <v>172</v>
      </c>
      <c r="E1609" s="6" t="n">
        <v>1786461009</v>
      </c>
      <c r="F1609" s="6" t="n">
        <v>1786463658</v>
      </c>
      <c r="G1609" s="6" t="n">
        <v>1786463479</v>
      </c>
      <c r="H1609" s="6" t="n">
        <v>1786466391</v>
      </c>
      <c r="J1609" s="6" t="n">
        <v>0</v>
      </c>
      <c r="K1609" s="6" t="n">
        <v>0</v>
      </c>
      <c r="L1609" s="9" t="n">
        <f aca="false">IF(AND(E1609&gt;=Scenario!$B$11,E1609&lt;Scenario!$B$12),1,0)</f>
        <v>1</v>
      </c>
      <c r="M1609" s="9" t="n">
        <f aca="false">IF(AND(L1609=1,ISNUMBER(F1609)),MAX(0,F1609-E1609)/60,"")</f>
        <v>44.15</v>
      </c>
      <c r="N1609" s="9" t="n">
        <f aca="false">IF(AND(L1609=1,ISNUMBER(G1609)),MAX(0,G1609-E1609)/60,"")</f>
        <v>41.1666666666667</v>
      </c>
      <c r="O1609" s="9" t="n">
        <f aca="false">IF(ISNUMBER(H1609),IF(AND(H1609&gt;=Scenario!$B$11,H1609&lt;Scenario!$B$12),1,0),0)</f>
        <v>1</v>
      </c>
      <c r="P1609" s="9" t="n">
        <f aca="false">IF(O1609=1,MAX(0,H1609-E1609)/60,"")</f>
        <v>89.7</v>
      </c>
      <c r="Q1609" s="9" t="n">
        <f aca="false">INDEX(Scenario!$B$18:$B$20,MATCH(B1609,Scenario!$A$18:$A$20,0))</f>
        <v>60</v>
      </c>
      <c r="R1609" s="9" t="n">
        <f aca="false">INDEX(Scenario!$C$18:$C$20,MATCH(B1609,Scenario!$A$18:$A$20,0))</f>
        <v>1440</v>
      </c>
      <c r="S1609" s="9" t="n">
        <f aca="false">IF(ISNUMBER(M1609),IF(M1609&lt;=Q1609,1,0),"")</f>
        <v>1</v>
      </c>
      <c r="T1609" s="9" t="n">
        <f aca="false">IF(ISNUMBER(P1609),IF(P1609&lt;=R1609,1,0),"")</f>
        <v>1</v>
      </c>
      <c r="U1609" s="9" t="n">
        <f aca="false">IF(E1609&gt;Scenario!$B$14,0,IF(OR(AND(ISNUMBER(H1609),H1609&lt;=Scenario!$B$14),AND(ISNUMBER(I1609),I1609&lt;=Scenario!$B$14)),0,1))</f>
        <v>0</v>
      </c>
      <c r="V1609" s="9" t="n">
        <f aca="false">IF(AND(U1609=1,(Scenario!$B$14-E1609)/60&gt;R1609),1,0)</f>
        <v>0</v>
      </c>
      <c r="W1609" s="9" t="n">
        <f aca="false">IF(OR(C1609=Scenario!$B$22,C1609=Scenario!$C$22),1,0)</f>
        <v>0</v>
      </c>
      <c r="X1609" s="9" t="n">
        <f aca="false">IF(ISNUMBER(I1609),1,0)</f>
        <v>0</v>
      </c>
      <c r="Y1609" s="9" t="n">
        <f aca="false">MOD(INT(E1609/86400)+3,7)</f>
        <v>1</v>
      </c>
      <c r="Z1609" s="9" t="n">
        <f aca="false">MOD(INT(E1609/3600),24)</f>
        <v>15</v>
      </c>
      <c r="AA1609" s="6" t="s">
        <v>3463</v>
      </c>
    </row>
    <row r="1610" customFormat="false" ht="15" hidden="false" customHeight="false" outlineLevel="0" collapsed="false">
      <c r="A1610" s="6" t="s">
        <v>3464</v>
      </c>
      <c r="B1610" s="6" t="s">
        <v>44</v>
      </c>
      <c r="C1610" s="6" t="s">
        <v>46</v>
      </c>
      <c r="D1610" s="6" t="s">
        <v>170</v>
      </c>
      <c r="E1610" s="6" t="n">
        <v>1786463085</v>
      </c>
      <c r="F1610" s="6" t="n">
        <v>1786465552</v>
      </c>
      <c r="G1610" s="6" t="n">
        <v>1786465464</v>
      </c>
      <c r="H1610" s="6" t="n">
        <v>1786466988</v>
      </c>
      <c r="J1610" s="6" t="n">
        <v>0</v>
      </c>
      <c r="K1610" s="6" t="n">
        <v>0</v>
      </c>
      <c r="L1610" s="9" t="n">
        <f aca="false">IF(AND(E1610&gt;=Scenario!$B$11,E1610&lt;Scenario!$B$12),1,0)</f>
        <v>1</v>
      </c>
      <c r="M1610" s="9" t="n">
        <f aca="false">IF(AND(L1610=1,ISNUMBER(F1610)),MAX(0,F1610-E1610)/60,"")</f>
        <v>41.1166666666667</v>
      </c>
      <c r="N1610" s="9" t="n">
        <f aca="false">IF(AND(L1610=1,ISNUMBER(G1610)),MAX(0,G1610-E1610)/60,"")</f>
        <v>39.65</v>
      </c>
      <c r="O1610" s="9" t="n">
        <f aca="false">IF(ISNUMBER(H1610),IF(AND(H1610&gt;=Scenario!$B$11,H1610&lt;Scenario!$B$12),1,0),0)</f>
        <v>1</v>
      </c>
      <c r="P1610" s="9" t="n">
        <f aca="false">IF(O1610=1,MAX(0,H1610-E1610)/60,"")</f>
        <v>65.05</v>
      </c>
      <c r="Q1610" s="9" t="n">
        <f aca="false">INDEX(Scenario!$B$18:$B$20,MATCH(B1610,Scenario!$A$18:$A$20,0))</f>
        <v>240</v>
      </c>
      <c r="R1610" s="9" t="n">
        <f aca="false">INDEX(Scenario!$C$18:$C$20,MATCH(B1610,Scenario!$A$18:$A$20,0))</f>
        <v>4320</v>
      </c>
      <c r="S1610" s="9" t="n">
        <f aca="false">IF(ISNUMBER(M1610),IF(M1610&lt;=Q1610,1,0),"")</f>
        <v>1</v>
      </c>
      <c r="T1610" s="9" t="n">
        <f aca="false">IF(ISNUMBER(P1610),IF(P1610&lt;=R1610,1,0),"")</f>
        <v>1</v>
      </c>
      <c r="U1610" s="9" t="n">
        <f aca="false">IF(E1610&gt;Scenario!$B$14,0,IF(OR(AND(ISNUMBER(H1610),H1610&lt;=Scenario!$B$14),AND(ISNUMBER(I1610),I1610&lt;=Scenario!$B$14)),0,1))</f>
        <v>0</v>
      </c>
      <c r="V1610" s="9" t="n">
        <f aca="false">IF(AND(U1610=1,(Scenario!$B$14-E1610)/60&gt;R1610),1,0)</f>
        <v>0</v>
      </c>
      <c r="W1610" s="9" t="n">
        <f aca="false">IF(OR(C1610=Scenario!$B$22,C1610=Scenario!$C$22),1,0)</f>
        <v>1</v>
      </c>
      <c r="X1610" s="9" t="n">
        <f aca="false">IF(ISNUMBER(I1610),1,0)</f>
        <v>0</v>
      </c>
      <c r="Y1610" s="9" t="n">
        <f aca="false">MOD(INT(E1610/86400)+3,7)</f>
        <v>1</v>
      </c>
      <c r="Z1610" s="9" t="n">
        <f aca="false">MOD(INT(E1610/3600),24)</f>
        <v>15</v>
      </c>
      <c r="AA1610" s="6" t="s">
        <v>3465</v>
      </c>
    </row>
    <row r="1611" customFormat="false" ht="15" hidden="false" customHeight="false" outlineLevel="0" collapsed="false">
      <c r="A1611" s="6" t="s">
        <v>3466</v>
      </c>
      <c r="B1611" s="6" t="s">
        <v>43</v>
      </c>
      <c r="C1611" s="6" t="s">
        <v>288</v>
      </c>
      <c r="D1611" s="6" t="s">
        <v>171</v>
      </c>
      <c r="E1611" s="6" t="n">
        <v>1786463240</v>
      </c>
      <c r="F1611" s="6" t="n">
        <v>1786470081</v>
      </c>
      <c r="G1611" s="6" t="n">
        <v>1786469860</v>
      </c>
      <c r="H1611" s="6" t="n">
        <v>1786472597</v>
      </c>
      <c r="J1611" s="6" t="n">
        <v>0</v>
      </c>
      <c r="K1611" s="6" t="n">
        <v>0</v>
      </c>
      <c r="L1611" s="9" t="n">
        <f aca="false">IF(AND(E1611&gt;=Scenario!$B$11,E1611&lt;Scenario!$B$12),1,0)</f>
        <v>1</v>
      </c>
      <c r="M1611" s="9" t="n">
        <f aca="false">IF(AND(L1611=1,ISNUMBER(F1611)),MAX(0,F1611-E1611)/60,"")</f>
        <v>114.016666666667</v>
      </c>
      <c r="N1611" s="9" t="n">
        <f aca="false">IF(AND(L1611=1,ISNUMBER(G1611)),MAX(0,G1611-E1611)/60,"")</f>
        <v>110.333333333333</v>
      </c>
      <c r="O1611" s="9" t="n">
        <f aca="false">IF(ISNUMBER(H1611),IF(AND(H1611&gt;=Scenario!$B$11,H1611&lt;Scenario!$B$12),1,0),0)</f>
        <v>1</v>
      </c>
      <c r="P1611" s="9" t="n">
        <f aca="false">IF(O1611=1,MAX(0,H1611-E1611)/60,"")</f>
        <v>155.95</v>
      </c>
      <c r="Q1611" s="9" t="n">
        <f aca="false">INDEX(Scenario!$B$18:$B$20,MATCH(B1611,Scenario!$A$18:$A$20,0))</f>
        <v>60</v>
      </c>
      <c r="R1611" s="9" t="n">
        <f aca="false">INDEX(Scenario!$C$18:$C$20,MATCH(B1611,Scenario!$A$18:$A$20,0))</f>
        <v>1440</v>
      </c>
      <c r="S1611" s="9" t="n">
        <f aca="false">IF(ISNUMBER(M1611),IF(M1611&lt;=Q1611,1,0),"")</f>
        <v>0</v>
      </c>
      <c r="T1611" s="9" t="n">
        <f aca="false">IF(ISNUMBER(P1611),IF(P1611&lt;=R1611,1,0),"")</f>
        <v>1</v>
      </c>
      <c r="U1611" s="9" t="n">
        <f aca="false">IF(E1611&gt;Scenario!$B$14,0,IF(OR(AND(ISNUMBER(H1611),H1611&lt;=Scenario!$B$14),AND(ISNUMBER(I1611),I1611&lt;=Scenario!$B$14)),0,1))</f>
        <v>0</v>
      </c>
      <c r="V1611" s="9" t="n">
        <f aca="false">IF(AND(U1611=1,(Scenario!$B$14-E1611)/60&gt;R1611),1,0)</f>
        <v>0</v>
      </c>
      <c r="W1611" s="9" t="n">
        <f aca="false">IF(OR(C1611=Scenario!$B$22,C1611=Scenario!$C$22),1,0)</f>
        <v>0</v>
      </c>
      <c r="X1611" s="9" t="n">
        <f aca="false">IF(ISNUMBER(I1611),1,0)</f>
        <v>0</v>
      </c>
      <c r="Y1611" s="9" t="n">
        <f aca="false">MOD(INT(E1611/86400)+3,7)</f>
        <v>1</v>
      </c>
      <c r="Z1611" s="9" t="n">
        <f aca="false">MOD(INT(E1611/3600),24)</f>
        <v>15</v>
      </c>
      <c r="AA1611" s="6" t="s">
        <v>3467</v>
      </c>
    </row>
    <row r="1612" customFormat="false" ht="15" hidden="false" customHeight="false" outlineLevel="0" collapsed="false">
      <c r="A1612" s="6" t="s">
        <v>3468</v>
      </c>
      <c r="B1612" s="6" t="s">
        <v>43</v>
      </c>
      <c r="C1612" s="6" t="s">
        <v>288</v>
      </c>
      <c r="D1612" s="6" t="s">
        <v>171</v>
      </c>
      <c r="E1612" s="6" t="n">
        <v>1786464101</v>
      </c>
      <c r="F1612" s="6" t="n">
        <v>1786471432</v>
      </c>
      <c r="G1612" s="6" t="n">
        <v>1786471222</v>
      </c>
      <c r="H1612" s="6" t="n">
        <v>1786486525</v>
      </c>
      <c r="J1612" s="6" t="n">
        <v>0</v>
      </c>
      <c r="K1612" s="6" t="n">
        <v>0</v>
      </c>
      <c r="L1612" s="9" t="n">
        <f aca="false">IF(AND(E1612&gt;=Scenario!$B$11,E1612&lt;Scenario!$B$12),1,0)</f>
        <v>1</v>
      </c>
      <c r="M1612" s="9" t="n">
        <f aca="false">IF(AND(L1612=1,ISNUMBER(F1612)),MAX(0,F1612-E1612)/60,"")</f>
        <v>122.183333333333</v>
      </c>
      <c r="N1612" s="9" t="n">
        <f aca="false">IF(AND(L1612=1,ISNUMBER(G1612)),MAX(0,G1612-E1612)/60,"")</f>
        <v>118.683333333333</v>
      </c>
      <c r="O1612" s="9" t="n">
        <f aca="false">IF(ISNUMBER(H1612),IF(AND(H1612&gt;=Scenario!$B$11,H1612&lt;Scenario!$B$12),1,0),0)</f>
        <v>1</v>
      </c>
      <c r="P1612" s="9" t="n">
        <f aca="false">IF(O1612=1,MAX(0,H1612-E1612)/60,"")</f>
        <v>373.733333333333</v>
      </c>
      <c r="Q1612" s="9" t="n">
        <f aca="false">INDEX(Scenario!$B$18:$B$20,MATCH(B1612,Scenario!$A$18:$A$20,0))</f>
        <v>60</v>
      </c>
      <c r="R1612" s="9" t="n">
        <f aca="false">INDEX(Scenario!$C$18:$C$20,MATCH(B1612,Scenario!$A$18:$A$20,0))</f>
        <v>1440</v>
      </c>
      <c r="S1612" s="9" t="n">
        <f aca="false">IF(ISNUMBER(M1612),IF(M1612&lt;=Q1612,1,0),"")</f>
        <v>0</v>
      </c>
      <c r="T1612" s="9" t="n">
        <f aca="false">IF(ISNUMBER(P1612),IF(P1612&lt;=R1612,1,0),"")</f>
        <v>1</v>
      </c>
      <c r="U1612" s="9" t="n">
        <f aca="false">IF(E1612&gt;Scenario!$B$14,0,IF(OR(AND(ISNUMBER(H1612),H1612&lt;=Scenario!$B$14),AND(ISNUMBER(I1612),I1612&lt;=Scenario!$B$14)),0,1))</f>
        <v>0</v>
      </c>
      <c r="V1612" s="9" t="n">
        <f aca="false">IF(AND(U1612=1,(Scenario!$B$14-E1612)/60&gt;R1612),1,0)</f>
        <v>0</v>
      </c>
      <c r="W1612" s="9" t="n">
        <f aca="false">IF(OR(C1612=Scenario!$B$22,C1612=Scenario!$C$22),1,0)</f>
        <v>0</v>
      </c>
      <c r="X1612" s="9" t="n">
        <f aca="false">IF(ISNUMBER(I1612),1,0)</f>
        <v>0</v>
      </c>
      <c r="Y1612" s="9" t="n">
        <f aca="false">MOD(INT(E1612/86400)+3,7)</f>
        <v>1</v>
      </c>
      <c r="Z1612" s="9" t="n">
        <f aca="false">MOD(INT(E1612/3600),24)</f>
        <v>16</v>
      </c>
      <c r="AA1612" s="6" t="s">
        <v>3469</v>
      </c>
    </row>
    <row r="1613" customFormat="false" ht="15" hidden="false" customHeight="false" outlineLevel="0" collapsed="false">
      <c r="A1613" s="6" t="s">
        <v>3470</v>
      </c>
      <c r="B1613" s="6" t="s">
        <v>43</v>
      </c>
      <c r="C1613" s="6" t="s">
        <v>249</v>
      </c>
      <c r="D1613" s="6" t="s">
        <v>171</v>
      </c>
      <c r="E1613" s="6" t="n">
        <v>1786464372</v>
      </c>
      <c r="F1613" s="6" t="n">
        <v>1786470910</v>
      </c>
      <c r="G1613" s="6" t="n">
        <v>1786470699</v>
      </c>
      <c r="H1613" s="6" t="n">
        <v>1786475042</v>
      </c>
      <c r="J1613" s="6" t="n">
        <v>0</v>
      </c>
      <c r="K1613" s="6" t="n">
        <v>0</v>
      </c>
      <c r="L1613" s="9" t="n">
        <f aca="false">IF(AND(E1613&gt;=Scenario!$B$11,E1613&lt;Scenario!$B$12),1,0)</f>
        <v>1</v>
      </c>
      <c r="M1613" s="9" t="n">
        <f aca="false">IF(AND(L1613=1,ISNUMBER(F1613)),MAX(0,F1613-E1613)/60,"")</f>
        <v>108.966666666667</v>
      </c>
      <c r="N1613" s="9" t="n">
        <f aca="false">IF(AND(L1613=1,ISNUMBER(G1613)),MAX(0,G1613-E1613)/60,"")</f>
        <v>105.45</v>
      </c>
      <c r="O1613" s="9" t="n">
        <f aca="false">IF(ISNUMBER(H1613),IF(AND(H1613&gt;=Scenario!$B$11,H1613&lt;Scenario!$B$12),1,0),0)</f>
        <v>1</v>
      </c>
      <c r="P1613" s="9" t="n">
        <f aca="false">IF(O1613=1,MAX(0,H1613-E1613)/60,"")</f>
        <v>177.833333333333</v>
      </c>
      <c r="Q1613" s="9" t="n">
        <f aca="false">INDEX(Scenario!$B$18:$B$20,MATCH(B1613,Scenario!$A$18:$A$20,0))</f>
        <v>60</v>
      </c>
      <c r="R1613" s="9" t="n">
        <f aca="false">INDEX(Scenario!$C$18:$C$20,MATCH(B1613,Scenario!$A$18:$A$20,0))</f>
        <v>1440</v>
      </c>
      <c r="S1613" s="9" t="n">
        <f aca="false">IF(ISNUMBER(M1613),IF(M1613&lt;=Q1613,1,0),"")</f>
        <v>0</v>
      </c>
      <c r="T1613" s="9" t="n">
        <f aca="false">IF(ISNUMBER(P1613),IF(P1613&lt;=R1613,1,0),"")</f>
        <v>1</v>
      </c>
      <c r="U1613" s="9" t="n">
        <f aca="false">IF(E1613&gt;Scenario!$B$14,0,IF(OR(AND(ISNUMBER(H1613),H1613&lt;=Scenario!$B$14),AND(ISNUMBER(I1613),I1613&lt;=Scenario!$B$14)),0,1))</f>
        <v>0</v>
      </c>
      <c r="V1613" s="9" t="n">
        <f aca="false">IF(AND(U1613=1,(Scenario!$B$14-E1613)/60&gt;R1613),1,0)</f>
        <v>0</v>
      </c>
      <c r="W1613" s="9" t="n">
        <f aca="false">IF(OR(C1613=Scenario!$B$22,C1613=Scenario!$C$22),1,0)</f>
        <v>0</v>
      </c>
      <c r="X1613" s="9" t="n">
        <f aca="false">IF(ISNUMBER(I1613),1,0)</f>
        <v>0</v>
      </c>
      <c r="Y1613" s="9" t="n">
        <f aca="false">MOD(INT(E1613/86400)+3,7)</f>
        <v>1</v>
      </c>
      <c r="Z1613" s="9" t="n">
        <f aca="false">MOD(INT(E1613/3600),24)</f>
        <v>16</v>
      </c>
      <c r="AA1613" s="6" t="s">
        <v>3471</v>
      </c>
    </row>
    <row r="1614" customFormat="false" ht="15" hidden="false" customHeight="false" outlineLevel="0" collapsed="false">
      <c r="A1614" s="6" t="s">
        <v>3472</v>
      </c>
      <c r="B1614" s="6" t="s">
        <v>44</v>
      </c>
      <c r="C1614" s="6" t="s">
        <v>46</v>
      </c>
      <c r="D1614" s="6" t="s">
        <v>171</v>
      </c>
      <c r="E1614" s="6" t="n">
        <v>1786466449</v>
      </c>
      <c r="F1614" s="6" t="n">
        <v>1786473673</v>
      </c>
      <c r="G1614" s="6" t="n">
        <v>1786473499</v>
      </c>
      <c r="H1614" s="6" t="n">
        <v>1786481783</v>
      </c>
      <c r="J1614" s="6" t="n">
        <v>0</v>
      </c>
      <c r="K1614" s="6" t="n">
        <v>0</v>
      </c>
      <c r="L1614" s="9" t="n">
        <f aca="false">IF(AND(E1614&gt;=Scenario!$B$11,E1614&lt;Scenario!$B$12),1,0)</f>
        <v>1</v>
      </c>
      <c r="M1614" s="9" t="n">
        <f aca="false">IF(AND(L1614=1,ISNUMBER(F1614)),MAX(0,F1614-E1614)/60,"")</f>
        <v>120.4</v>
      </c>
      <c r="N1614" s="9" t="n">
        <f aca="false">IF(AND(L1614=1,ISNUMBER(G1614)),MAX(0,G1614-E1614)/60,"")</f>
        <v>117.5</v>
      </c>
      <c r="O1614" s="9" t="n">
        <f aca="false">IF(ISNUMBER(H1614),IF(AND(H1614&gt;=Scenario!$B$11,H1614&lt;Scenario!$B$12),1,0),0)</f>
        <v>1</v>
      </c>
      <c r="P1614" s="9" t="n">
        <f aca="false">IF(O1614=1,MAX(0,H1614-E1614)/60,"")</f>
        <v>255.566666666667</v>
      </c>
      <c r="Q1614" s="9" t="n">
        <f aca="false">INDEX(Scenario!$B$18:$B$20,MATCH(B1614,Scenario!$A$18:$A$20,0))</f>
        <v>240</v>
      </c>
      <c r="R1614" s="9" t="n">
        <f aca="false">INDEX(Scenario!$C$18:$C$20,MATCH(B1614,Scenario!$A$18:$A$20,0))</f>
        <v>4320</v>
      </c>
      <c r="S1614" s="9" t="n">
        <f aca="false">IF(ISNUMBER(M1614),IF(M1614&lt;=Q1614,1,0),"")</f>
        <v>1</v>
      </c>
      <c r="T1614" s="9" t="n">
        <f aca="false">IF(ISNUMBER(P1614),IF(P1614&lt;=R1614,1,0),"")</f>
        <v>1</v>
      </c>
      <c r="U1614" s="9" t="n">
        <f aca="false">IF(E1614&gt;Scenario!$B$14,0,IF(OR(AND(ISNUMBER(H1614),H1614&lt;=Scenario!$B$14),AND(ISNUMBER(I1614),I1614&lt;=Scenario!$B$14)),0,1))</f>
        <v>0</v>
      </c>
      <c r="V1614" s="9" t="n">
        <f aca="false">IF(AND(U1614=1,(Scenario!$B$14-E1614)/60&gt;R1614),1,0)</f>
        <v>0</v>
      </c>
      <c r="W1614" s="9" t="n">
        <f aca="false">IF(OR(C1614=Scenario!$B$22,C1614=Scenario!$C$22),1,0)</f>
        <v>1</v>
      </c>
      <c r="X1614" s="9" t="n">
        <f aca="false">IF(ISNUMBER(I1614),1,0)</f>
        <v>0</v>
      </c>
      <c r="Y1614" s="9" t="n">
        <f aca="false">MOD(INT(E1614/86400)+3,7)</f>
        <v>1</v>
      </c>
      <c r="Z1614" s="9" t="n">
        <f aca="false">MOD(INT(E1614/3600),24)</f>
        <v>16</v>
      </c>
      <c r="AA1614" s="6" t="s">
        <v>3473</v>
      </c>
    </row>
    <row r="1615" customFormat="false" ht="15" hidden="false" customHeight="false" outlineLevel="0" collapsed="false">
      <c r="A1615" s="6" t="s">
        <v>3474</v>
      </c>
      <c r="B1615" s="6" t="s">
        <v>43</v>
      </c>
      <c r="C1615" s="6" t="s">
        <v>46</v>
      </c>
      <c r="D1615" s="6" t="s">
        <v>171</v>
      </c>
      <c r="E1615" s="6" t="n">
        <v>1786466481</v>
      </c>
      <c r="F1615" s="6" t="n">
        <v>1786471350</v>
      </c>
      <c r="G1615" s="6" t="n">
        <v>1786471251</v>
      </c>
      <c r="H1615" s="6" t="n">
        <v>1786473478</v>
      </c>
      <c r="J1615" s="6" t="n">
        <v>0</v>
      </c>
      <c r="K1615" s="6" t="n">
        <v>0</v>
      </c>
      <c r="L1615" s="9" t="n">
        <f aca="false">IF(AND(E1615&gt;=Scenario!$B$11,E1615&lt;Scenario!$B$12),1,0)</f>
        <v>1</v>
      </c>
      <c r="M1615" s="9" t="n">
        <f aca="false">IF(AND(L1615=1,ISNUMBER(F1615)),MAX(0,F1615-E1615)/60,"")</f>
        <v>81.15</v>
      </c>
      <c r="N1615" s="9" t="n">
        <f aca="false">IF(AND(L1615=1,ISNUMBER(G1615)),MAX(0,G1615-E1615)/60,"")</f>
        <v>79.5</v>
      </c>
      <c r="O1615" s="9" t="n">
        <f aca="false">IF(ISNUMBER(H1615),IF(AND(H1615&gt;=Scenario!$B$11,H1615&lt;Scenario!$B$12),1,0),0)</f>
        <v>1</v>
      </c>
      <c r="P1615" s="9" t="n">
        <f aca="false">IF(O1615=1,MAX(0,H1615-E1615)/60,"")</f>
        <v>116.616666666667</v>
      </c>
      <c r="Q1615" s="9" t="n">
        <f aca="false">INDEX(Scenario!$B$18:$B$20,MATCH(B1615,Scenario!$A$18:$A$20,0))</f>
        <v>60</v>
      </c>
      <c r="R1615" s="9" t="n">
        <f aca="false">INDEX(Scenario!$C$18:$C$20,MATCH(B1615,Scenario!$A$18:$A$20,0))</f>
        <v>1440</v>
      </c>
      <c r="S1615" s="9" t="n">
        <f aca="false">IF(ISNUMBER(M1615),IF(M1615&lt;=Q1615,1,0),"")</f>
        <v>0</v>
      </c>
      <c r="T1615" s="9" t="n">
        <f aca="false">IF(ISNUMBER(P1615),IF(P1615&lt;=R1615,1,0),"")</f>
        <v>1</v>
      </c>
      <c r="U1615" s="9" t="n">
        <f aca="false">IF(E1615&gt;Scenario!$B$14,0,IF(OR(AND(ISNUMBER(H1615),H1615&lt;=Scenario!$B$14),AND(ISNUMBER(I1615),I1615&lt;=Scenario!$B$14)),0,1))</f>
        <v>0</v>
      </c>
      <c r="V1615" s="9" t="n">
        <f aca="false">IF(AND(U1615=1,(Scenario!$B$14-E1615)/60&gt;R1615),1,0)</f>
        <v>0</v>
      </c>
      <c r="W1615" s="9" t="n">
        <f aca="false">IF(OR(C1615=Scenario!$B$22,C1615=Scenario!$C$22),1,0)</f>
        <v>1</v>
      </c>
      <c r="X1615" s="9" t="n">
        <f aca="false">IF(ISNUMBER(I1615),1,0)</f>
        <v>0</v>
      </c>
      <c r="Y1615" s="9" t="n">
        <f aca="false">MOD(INT(E1615/86400)+3,7)</f>
        <v>1</v>
      </c>
      <c r="Z1615" s="9" t="n">
        <f aca="false">MOD(INT(E1615/3600),24)</f>
        <v>16</v>
      </c>
      <c r="AA1615" s="6" t="s">
        <v>3475</v>
      </c>
    </row>
    <row r="1616" customFormat="false" ht="15" hidden="false" customHeight="false" outlineLevel="0" collapsed="false">
      <c r="A1616" s="6" t="s">
        <v>3476</v>
      </c>
      <c r="B1616" s="6" t="s">
        <v>43</v>
      </c>
      <c r="C1616" s="6" t="s">
        <v>249</v>
      </c>
      <c r="D1616" s="6" t="s">
        <v>172</v>
      </c>
      <c r="E1616" s="6" t="n">
        <v>1786466562</v>
      </c>
      <c r="F1616" s="6" t="n">
        <v>1786467156</v>
      </c>
      <c r="G1616" s="6" t="n">
        <v>1786466998</v>
      </c>
      <c r="H1616" s="6" t="n">
        <v>1786475590</v>
      </c>
      <c r="J1616" s="6" t="n">
        <v>0</v>
      </c>
      <c r="K1616" s="6" t="n">
        <v>0</v>
      </c>
      <c r="L1616" s="9" t="n">
        <f aca="false">IF(AND(E1616&gt;=Scenario!$B$11,E1616&lt;Scenario!$B$12),1,0)</f>
        <v>1</v>
      </c>
      <c r="M1616" s="9" t="n">
        <f aca="false">IF(AND(L1616=1,ISNUMBER(F1616)),MAX(0,F1616-E1616)/60,"")</f>
        <v>9.9</v>
      </c>
      <c r="N1616" s="9" t="n">
        <f aca="false">IF(AND(L1616=1,ISNUMBER(G1616)),MAX(0,G1616-E1616)/60,"")</f>
        <v>7.26666666666667</v>
      </c>
      <c r="O1616" s="9" t="n">
        <f aca="false">IF(ISNUMBER(H1616),IF(AND(H1616&gt;=Scenario!$B$11,H1616&lt;Scenario!$B$12),1,0),0)</f>
        <v>1</v>
      </c>
      <c r="P1616" s="9" t="n">
        <f aca="false">IF(O1616=1,MAX(0,H1616-E1616)/60,"")</f>
        <v>150.466666666667</v>
      </c>
      <c r="Q1616" s="9" t="n">
        <f aca="false">INDEX(Scenario!$B$18:$B$20,MATCH(B1616,Scenario!$A$18:$A$20,0))</f>
        <v>60</v>
      </c>
      <c r="R1616" s="9" t="n">
        <f aca="false">INDEX(Scenario!$C$18:$C$20,MATCH(B1616,Scenario!$A$18:$A$20,0))</f>
        <v>1440</v>
      </c>
      <c r="S1616" s="9" t="n">
        <f aca="false">IF(ISNUMBER(M1616),IF(M1616&lt;=Q1616,1,0),"")</f>
        <v>1</v>
      </c>
      <c r="T1616" s="9" t="n">
        <f aca="false">IF(ISNUMBER(P1616),IF(P1616&lt;=R1616,1,0),"")</f>
        <v>1</v>
      </c>
      <c r="U1616" s="9" t="n">
        <f aca="false">IF(E1616&gt;Scenario!$B$14,0,IF(OR(AND(ISNUMBER(H1616),H1616&lt;=Scenario!$B$14),AND(ISNUMBER(I1616),I1616&lt;=Scenario!$B$14)),0,1))</f>
        <v>0</v>
      </c>
      <c r="V1616" s="9" t="n">
        <f aca="false">IF(AND(U1616=1,(Scenario!$B$14-E1616)/60&gt;R1616),1,0)</f>
        <v>0</v>
      </c>
      <c r="W1616" s="9" t="n">
        <f aca="false">IF(OR(C1616=Scenario!$B$22,C1616=Scenario!$C$22),1,0)</f>
        <v>0</v>
      </c>
      <c r="X1616" s="9" t="n">
        <f aca="false">IF(ISNUMBER(I1616),1,0)</f>
        <v>0</v>
      </c>
      <c r="Y1616" s="9" t="n">
        <f aca="false">MOD(INT(E1616/86400)+3,7)</f>
        <v>1</v>
      </c>
      <c r="Z1616" s="9" t="n">
        <f aca="false">MOD(INT(E1616/3600),24)</f>
        <v>16</v>
      </c>
      <c r="AA1616" s="6" t="s">
        <v>3477</v>
      </c>
    </row>
    <row r="1617" customFormat="false" ht="15" hidden="false" customHeight="false" outlineLevel="0" collapsed="false">
      <c r="A1617" s="6" t="s">
        <v>3478</v>
      </c>
      <c r="B1617" s="6" t="s">
        <v>44</v>
      </c>
      <c r="C1617" s="6" t="s">
        <v>46</v>
      </c>
      <c r="D1617" s="6" t="s">
        <v>170</v>
      </c>
      <c r="E1617" s="6" t="n">
        <v>1786467214</v>
      </c>
      <c r="F1617" s="6" t="n">
        <v>1786467370</v>
      </c>
      <c r="G1617" s="6" t="n">
        <v>1786467243</v>
      </c>
      <c r="H1617" s="6" t="n">
        <v>1786468470</v>
      </c>
      <c r="J1617" s="6" t="n">
        <v>0</v>
      </c>
      <c r="K1617" s="6" t="n">
        <v>0</v>
      </c>
      <c r="L1617" s="9" t="n">
        <f aca="false">IF(AND(E1617&gt;=Scenario!$B$11,E1617&lt;Scenario!$B$12),1,0)</f>
        <v>1</v>
      </c>
      <c r="M1617" s="9" t="n">
        <f aca="false">IF(AND(L1617=1,ISNUMBER(F1617)),MAX(0,F1617-E1617)/60,"")</f>
        <v>2.6</v>
      </c>
      <c r="N1617" s="9" t="n">
        <f aca="false">IF(AND(L1617=1,ISNUMBER(G1617)),MAX(0,G1617-E1617)/60,"")</f>
        <v>0.483333333333333</v>
      </c>
      <c r="O1617" s="9" t="n">
        <f aca="false">IF(ISNUMBER(H1617),IF(AND(H1617&gt;=Scenario!$B$11,H1617&lt;Scenario!$B$12),1,0),0)</f>
        <v>1</v>
      </c>
      <c r="P1617" s="9" t="n">
        <f aca="false">IF(O1617=1,MAX(0,H1617-E1617)/60,"")</f>
        <v>20.9333333333333</v>
      </c>
      <c r="Q1617" s="9" t="n">
        <f aca="false">INDEX(Scenario!$B$18:$B$20,MATCH(B1617,Scenario!$A$18:$A$20,0))</f>
        <v>240</v>
      </c>
      <c r="R1617" s="9" t="n">
        <f aca="false">INDEX(Scenario!$C$18:$C$20,MATCH(B1617,Scenario!$A$18:$A$20,0))</f>
        <v>4320</v>
      </c>
      <c r="S1617" s="9" t="n">
        <f aca="false">IF(ISNUMBER(M1617),IF(M1617&lt;=Q1617,1,0),"")</f>
        <v>1</v>
      </c>
      <c r="T1617" s="9" t="n">
        <f aca="false">IF(ISNUMBER(P1617),IF(P1617&lt;=R1617,1,0),"")</f>
        <v>1</v>
      </c>
      <c r="U1617" s="9" t="n">
        <f aca="false">IF(E1617&gt;Scenario!$B$14,0,IF(OR(AND(ISNUMBER(H1617),H1617&lt;=Scenario!$B$14),AND(ISNUMBER(I1617),I1617&lt;=Scenario!$B$14)),0,1))</f>
        <v>0</v>
      </c>
      <c r="V1617" s="9" t="n">
        <f aca="false">IF(AND(U1617=1,(Scenario!$B$14-E1617)/60&gt;R1617),1,0)</f>
        <v>0</v>
      </c>
      <c r="W1617" s="9" t="n">
        <f aca="false">IF(OR(C1617=Scenario!$B$22,C1617=Scenario!$C$22),1,0)</f>
        <v>1</v>
      </c>
      <c r="X1617" s="9" t="n">
        <f aca="false">IF(ISNUMBER(I1617),1,0)</f>
        <v>0</v>
      </c>
      <c r="Y1617" s="9" t="n">
        <f aca="false">MOD(INT(E1617/86400)+3,7)</f>
        <v>1</v>
      </c>
      <c r="Z1617" s="9" t="n">
        <f aca="false">MOD(INT(E1617/3600),24)</f>
        <v>16</v>
      </c>
      <c r="AA1617" s="6" t="s">
        <v>3479</v>
      </c>
    </row>
    <row r="1618" customFormat="false" ht="15" hidden="false" customHeight="false" outlineLevel="0" collapsed="false">
      <c r="A1618" s="6" t="s">
        <v>3480</v>
      </c>
      <c r="B1618" s="6" t="s">
        <v>44</v>
      </c>
      <c r="C1618" s="6" t="s">
        <v>249</v>
      </c>
      <c r="D1618" s="6" t="s">
        <v>172</v>
      </c>
      <c r="E1618" s="6" t="n">
        <v>1786467578</v>
      </c>
      <c r="F1618" s="6" t="n">
        <v>1786469664</v>
      </c>
      <c r="G1618" s="6" t="n">
        <v>1786469533</v>
      </c>
      <c r="H1618" s="6" t="n">
        <v>1786476844</v>
      </c>
      <c r="J1618" s="6" t="n">
        <v>0</v>
      </c>
      <c r="K1618" s="6" t="n">
        <v>0</v>
      </c>
      <c r="L1618" s="9" t="n">
        <f aca="false">IF(AND(E1618&gt;=Scenario!$B$11,E1618&lt;Scenario!$B$12),1,0)</f>
        <v>1</v>
      </c>
      <c r="M1618" s="9" t="n">
        <f aca="false">IF(AND(L1618=1,ISNUMBER(F1618)),MAX(0,F1618-E1618)/60,"")</f>
        <v>34.7666666666667</v>
      </c>
      <c r="N1618" s="9" t="n">
        <f aca="false">IF(AND(L1618=1,ISNUMBER(G1618)),MAX(0,G1618-E1618)/60,"")</f>
        <v>32.5833333333333</v>
      </c>
      <c r="O1618" s="9" t="n">
        <f aca="false">IF(ISNUMBER(H1618),IF(AND(H1618&gt;=Scenario!$B$11,H1618&lt;Scenario!$B$12),1,0),0)</f>
        <v>1</v>
      </c>
      <c r="P1618" s="9" t="n">
        <f aca="false">IF(O1618=1,MAX(0,H1618-E1618)/60,"")</f>
        <v>154.433333333333</v>
      </c>
      <c r="Q1618" s="9" t="n">
        <f aca="false">INDEX(Scenario!$B$18:$B$20,MATCH(B1618,Scenario!$A$18:$A$20,0))</f>
        <v>240</v>
      </c>
      <c r="R1618" s="9" t="n">
        <f aca="false">INDEX(Scenario!$C$18:$C$20,MATCH(B1618,Scenario!$A$18:$A$20,0))</f>
        <v>4320</v>
      </c>
      <c r="S1618" s="9" t="n">
        <f aca="false">IF(ISNUMBER(M1618),IF(M1618&lt;=Q1618,1,0),"")</f>
        <v>1</v>
      </c>
      <c r="T1618" s="9" t="n">
        <f aca="false">IF(ISNUMBER(P1618),IF(P1618&lt;=R1618,1,0),"")</f>
        <v>1</v>
      </c>
      <c r="U1618" s="9" t="n">
        <f aca="false">IF(E1618&gt;Scenario!$B$14,0,IF(OR(AND(ISNUMBER(H1618),H1618&lt;=Scenario!$B$14),AND(ISNUMBER(I1618),I1618&lt;=Scenario!$B$14)),0,1))</f>
        <v>0</v>
      </c>
      <c r="V1618" s="9" t="n">
        <f aca="false">IF(AND(U1618=1,(Scenario!$B$14-E1618)/60&gt;R1618),1,0)</f>
        <v>0</v>
      </c>
      <c r="W1618" s="9" t="n">
        <f aca="false">IF(OR(C1618=Scenario!$B$22,C1618=Scenario!$C$22),1,0)</f>
        <v>0</v>
      </c>
      <c r="X1618" s="9" t="n">
        <f aca="false">IF(ISNUMBER(I1618),1,0)</f>
        <v>0</v>
      </c>
      <c r="Y1618" s="9" t="n">
        <f aca="false">MOD(INT(E1618/86400)+3,7)</f>
        <v>1</v>
      </c>
      <c r="Z1618" s="9" t="n">
        <f aca="false">MOD(INT(E1618/3600),24)</f>
        <v>16</v>
      </c>
      <c r="AA1618" s="6" t="s">
        <v>3481</v>
      </c>
    </row>
    <row r="1619" customFormat="false" ht="15" hidden="false" customHeight="false" outlineLevel="0" collapsed="false">
      <c r="A1619" s="6" t="s">
        <v>3482</v>
      </c>
      <c r="B1619" s="6" t="s">
        <v>44</v>
      </c>
      <c r="C1619" s="6" t="s">
        <v>288</v>
      </c>
      <c r="D1619" s="6" t="s">
        <v>170</v>
      </c>
      <c r="E1619" s="6" t="n">
        <v>1786468907</v>
      </c>
      <c r="F1619" s="6" t="n">
        <v>1786469062</v>
      </c>
      <c r="G1619" s="6" t="n">
        <v>1786468938</v>
      </c>
      <c r="H1619" s="6" t="n">
        <v>1786469860</v>
      </c>
      <c r="J1619" s="6" t="n">
        <v>0</v>
      </c>
      <c r="K1619" s="6" t="n">
        <v>0</v>
      </c>
      <c r="L1619" s="9" t="n">
        <f aca="false">IF(AND(E1619&gt;=Scenario!$B$11,E1619&lt;Scenario!$B$12),1,0)</f>
        <v>1</v>
      </c>
      <c r="M1619" s="9" t="n">
        <f aca="false">IF(AND(L1619=1,ISNUMBER(F1619)),MAX(0,F1619-E1619)/60,"")</f>
        <v>2.58333333333333</v>
      </c>
      <c r="N1619" s="9" t="n">
        <f aca="false">IF(AND(L1619=1,ISNUMBER(G1619)),MAX(0,G1619-E1619)/60,"")</f>
        <v>0.516666666666667</v>
      </c>
      <c r="O1619" s="9" t="n">
        <f aca="false">IF(ISNUMBER(H1619),IF(AND(H1619&gt;=Scenario!$B$11,H1619&lt;Scenario!$B$12),1,0),0)</f>
        <v>1</v>
      </c>
      <c r="P1619" s="9" t="n">
        <f aca="false">IF(O1619=1,MAX(0,H1619-E1619)/60,"")</f>
        <v>15.8833333333333</v>
      </c>
      <c r="Q1619" s="9" t="n">
        <f aca="false">INDEX(Scenario!$B$18:$B$20,MATCH(B1619,Scenario!$A$18:$A$20,0))</f>
        <v>240</v>
      </c>
      <c r="R1619" s="9" t="n">
        <f aca="false">INDEX(Scenario!$C$18:$C$20,MATCH(B1619,Scenario!$A$18:$A$20,0))</f>
        <v>4320</v>
      </c>
      <c r="S1619" s="9" t="n">
        <f aca="false">IF(ISNUMBER(M1619),IF(M1619&lt;=Q1619,1,0),"")</f>
        <v>1</v>
      </c>
      <c r="T1619" s="9" t="n">
        <f aca="false">IF(ISNUMBER(P1619),IF(P1619&lt;=R1619,1,0),"")</f>
        <v>1</v>
      </c>
      <c r="U1619" s="9" t="n">
        <f aca="false">IF(E1619&gt;Scenario!$B$14,0,IF(OR(AND(ISNUMBER(H1619),H1619&lt;=Scenario!$B$14),AND(ISNUMBER(I1619),I1619&lt;=Scenario!$B$14)),0,1))</f>
        <v>0</v>
      </c>
      <c r="V1619" s="9" t="n">
        <f aca="false">IF(AND(U1619=1,(Scenario!$B$14-E1619)/60&gt;R1619),1,0)</f>
        <v>0</v>
      </c>
      <c r="W1619" s="9" t="n">
        <f aca="false">IF(OR(C1619=Scenario!$B$22,C1619=Scenario!$C$22),1,0)</f>
        <v>0</v>
      </c>
      <c r="X1619" s="9" t="n">
        <f aca="false">IF(ISNUMBER(I1619),1,0)</f>
        <v>0</v>
      </c>
      <c r="Y1619" s="9" t="n">
        <f aca="false">MOD(INT(E1619/86400)+3,7)</f>
        <v>1</v>
      </c>
      <c r="Z1619" s="9" t="n">
        <f aca="false">MOD(INT(E1619/3600),24)</f>
        <v>17</v>
      </c>
      <c r="AA1619" s="6" t="s">
        <v>3483</v>
      </c>
    </row>
    <row r="1620" customFormat="false" ht="15" hidden="false" customHeight="false" outlineLevel="0" collapsed="false">
      <c r="A1620" s="6" t="s">
        <v>3484</v>
      </c>
      <c r="B1620" s="6" t="s">
        <v>44</v>
      </c>
      <c r="C1620" s="6" t="s">
        <v>46</v>
      </c>
      <c r="D1620" s="6" t="s">
        <v>171</v>
      </c>
      <c r="E1620" s="6" t="n">
        <v>1786470509</v>
      </c>
      <c r="I1620" s="6" t="n">
        <v>1786473792</v>
      </c>
      <c r="J1620" s="6" t="n">
        <v>0</v>
      </c>
      <c r="K1620" s="6" t="n">
        <v>0</v>
      </c>
      <c r="L1620" s="9" t="n">
        <f aca="false">IF(AND(E1620&gt;=Scenario!$B$11,E1620&lt;Scenario!$B$12),1,0)</f>
        <v>1</v>
      </c>
      <c r="M1620" s="0" t="str">
        <f aca="false">IF(AND(L1620=1,ISNUMBER(F1620)),MAX(0,F1620-E1620)/60,"")</f>
        <v/>
      </c>
      <c r="N1620" s="0" t="str">
        <f aca="false">IF(AND(L1620=1,ISNUMBER(G1620)),MAX(0,G1620-E1620)/60,"")</f>
        <v/>
      </c>
      <c r="O1620" s="9" t="n">
        <f aca="false">IF(ISNUMBER(H1620),IF(AND(H1620&gt;=Scenario!$B$11,H1620&lt;Scenario!$B$12),1,0),0)</f>
        <v>0</v>
      </c>
      <c r="P1620" s="0" t="str">
        <f aca="false">IF(O1620=1,MAX(0,H1620-E1620)/60,"")</f>
        <v/>
      </c>
      <c r="Q1620" s="9" t="n">
        <f aca="false">INDEX(Scenario!$B$18:$B$20,MATCH(B1620,Scenario!$A$18:$A$20,0))</f>
        <v>240</v>
      </c>
      <c r="R1620" s="9" t="n">
        <f aca="false">INDEX(Scenario!$C$18:$C$20,MATCH(B1620,Scenario!$A$18:$A$20,0))</f>
        <v>4320</v>
      </c>
      <c r="S1620" s="0" t="str">
        <f aca="false">IF(ISNUMBER(M1620),IF(M1620&lt;=Q1620,1,0),"")</f>
        <v/>
      </c>
      <c r="T1620" s="0" t="str">
        <f aca="false">IF(ISNUMBER(P1620),IF(P1620&lt;=R1620,1,0),"")</f>
        <v/>
      </c>
      <c r="U1620" s="9" t="n">
        <f aca="false">IF(E1620&gt;Scenario!$B$14,0,IF(OR(AND(ISNUMBER(H1620),H1620&lt;=Scenario!$B$14),AND(ISNUMBER(I1620),I1620&lt;=Scenario!$B$14)),0,1))</f>
        <v>0</v>
      </c>
      <c r="V1620" s="9" t="n">
        <f aca="false">IF(AND(U1620=1,(Scenario!$B$14-E1620)/60&gt;R1620),1,0)</f>
        <v>0</v>
      </c>
      <c r="W1620" s="9" t="n">
        <f aca="false">IF(OR(C1620=Scenario!$B$22,C1620=Scenario!$C$22),1,0)</f>
        <v>1</v>
      </c>
      <c r="X1620" s="9" t="n">
        <f aca="false">IF(ISNUMBER(I1620),1,0)</f>
        <v>1</v>
      </c>
      <c r="Y1620" s="9" t="n">
        <f aca="false">MOD(INT(E1620/86400)+3,7)</f>
        <v>1</v>
      </c>
      <c r="Z1620" s="9" t="n">
        <f aca="false">MOD(INT(E1620/3600),24)</f>
        <v>17</v>
      </c>
      <c r="AA1620" s="6" t="s">
        <v>3485</v>
      </c>
    </row>
    <row r="1621" customFormat="false" ht="15" hidden="false" customHeight="false" outlineLevel="0" collapsed="false">
      <c r="A1621" s="6" t="s">
        <v>3486</v>
      </c>
      <c r="B1621" s="6" t="s">
        <v>43</v>
      </c>
      <c r="C1621" s="6" t="s">
        <v>288</v>
      </c>
      <c r="D1621" s="6" t="s">
        <v>170</v>
      </c>
      <c r="E1621" s="6" t="n">
        <v>1786471634</v>
      </c>
      <c r="F1621" s="6" t="n">
        <v>1786471799</v>
      </c>
      <c r="G1621" s="6" t="n">
        <v>1786471679</v>
      </c>
      <c r="H1621" s="6" t="n">
        <v>1786473806</v>
      </c>
      <c r="J1621" s="6" t="n">
        <v>0</v>
      </c>
      <c r="K1621" s="6" t="n">
        <v>0</v>
      </c>
      <c r="L1621" s="9" t="n">
        <f aca="false">IF(AND(E1621&gt;=Scenario!$B$11,E1621&lt;Scenario!$B$12),1,0)</f>
        <v>1</v>
      </c>
      <c r="M1621" s="9" t="n">
        <f aca="false">IF(AND(L1621=1,ISNUMBER(F1621)),MAX(0,F1621-E1621)/60,"")</f>
        <v>2.75</v>
      </c>
      <c r="N1621" s="9" t="n">
        <f aca="false">IF(AND(L1621=1,ISNUMBER(G1621)),MAX(0,G1621-E1621)/60,"")</f>
        <v>0.75</v>
      </c>
      <c r="O1621" s="9" t="n">
        <f aca="false">IF(ISNUMBER(H1621),IF(AND(H1621&gt;=Scenario!$B$11,H1621&lt;Scenario!$B$12),1,0),0)</f>
        <v>1</v>
      </c>
      <c r="P1621" s="9" t="n">
        <f aca="false">IF(O1621=1,MAX(0,H1621-E1621)/60,"")</f>
        <v>36.2</v>
      </c>
      <c r="Q1621" s="9" t="n">
        <f aca="false">INDEX(Scenario!$B$18:$B$20,MATCH(B1621,Scenario!$A$18:$A$20,0))</f>
        <v>60</v>
      </c>
      <c r="R1621" s="9" t="n">
        <f aca="false">INDEX(Scenario!$C$18:$C$20,MATCH(B1621,Scenario!$A$18:$A$20,0))</f>
        <v>1440</v>
      </c>
      <c r="S1621" s="9" t="n">
        <f aca="false">IF(ISNUMBER(M1621),IF(M1621&lt;=Q1621,1,0),"")</f>
        <v>1</v>
      </c>
      <c r="T1621" s="9" t="n">
        <f aca="false">IF(ISNUMBER(P1621),IF(P1621&lt;=R1621,1,0),"")</f>
        <v>1</v>
      </c>
      <c r="U1621" s="9" t="n">
        <f aca="false">IF(E1621&gt;Scenario!$B$14,0,IF(OR(AND(ISNUMBER(H1621),H1621&lt;=Scenario!$B$14),AND(ISNUMBER(I1621),I1621&lt;=Scenario!$B$14)),0,1))</f>
        <v>0</v>
      </c>
      <c r="V1621" s="9" t="n">
        <f aca="false">IF(AND(U1621=1,(Scenario!$B$14-E1621)/60&gt;R1621),1,0)</f>
        <v>0</v>
      </c>
      <c r="W1621" s="9" t="n">
        <f aca="false">IF(OR(C1621=Scenario!$B$22,C1621=Scenario!$C$22),1,0)</f>
        <v>0</v>
      </c>
      <c r="X1621" s="9" t="n">
        <f aca="false">IF(ISNUMBER(I1621),1,0)</f>
        <v>0</v>
      </c>
      <c r="Y1621" s="9" t="n">
        <f aca="false">MOD(INT(E1621/86400)+3,7)</f>
        <v>1</v>
      </c>
      <c r="Z1621" s="9" t="n">
        <f aca="false">MOD(INT(E1621/3600),24)</f>
        <v>18</v>
      </c>
      <c r="AA1621" s="6" t="s">
        <v>3487</v>
      </c>
    </row>
    <row r="1622" customFormat="false" ht="15" hidden="false" customHeight="false" outlineLevel="0" collapsed="false">
      <c r="A1622" s="6" t="s">
        <v>3488</v>
      </c>
      <c r="B1622" s="6" t="s">
        <v>43</v>
      </c>
      <c r="C1622" s="6" t="s">
        <v>46</v>
      </c>
      <c r="D1622" s="6" t="s">
        <v>171</v>
      </c>
      <c r="E1622" s="6" t="n">
        <v>1786473526</v>
      </c>
      <c r="F1622" s="6" t="n">
        <v>1786474331</v>
      </c>
      <c r="G1622" s="6" t="n">
        <v>1786474176</v>
      </c>
      <c r="H1622" s="6" t="n">
        <v>1786476909</v>
      </c>
      <c r="J1622" s="6" t="n">
        <v>0</v>
      </c>
      <c r="K1622" s="6" t="n">
        <v>0</v>
      </c>
      <c r="L1622" s="9" t="n">
        <f aca="false">IF(AND(E1622&gt;=Scenario!$B$11,E1622&lt;Scenario!$B$12),1,0)</f>
        <v>1</v>
      </c>
      <c r="M1622" s="9" t="n">
        <f aca="false">IF(AND(L1622=1,ISNUMBER(F1622)),MAX(0,F1622-E1622)/60,"")</f>
        <v>13.4166666666667</v>
      </c>
      <c r="N1622" s="9" t="n">
        <f aca="false">IF(AND(L1622=1,ISNUMBER(G1622)),MAX(0,G1622-E1622)/60,"")</f>
        <v>10.8333333333333</v>
      </c>
      <c r="O1622" s="9" t="n">
        <f aca="false">IF(ISNUMBER(H1622),IF(AND(H1622&gt;=Scenario!$B$11,H1622&lt;Scenario!$B$12),1,0),0)</f>
        <v>1</v>
      </c>
      <c r="P1622" s="9" t="n">
        <f aca="false">IF(O1622=1,MAX(0,H1622-E1622)/60,"")</f>
        <v>56.3833333333333</v>
      </c>
      <c r="Q1622" s="9" t="n">
        <f aca="false">INDEX(Scenario!$B$18:$B$20,MATCH(B1622,Scenario!$A$18:$A$20,0))</f>
        <v>60</v>
      </c>
      <c r="R1622" s="9" t="n">
        <f aca="false">INDEX(Scenario!$C$18:$C$20,MATCH(B1622,Scenario!$A$18:$A$20,0))</f>
        <v>1440</v>
      </c>
      <c r="S1622" s="9" t="n">
        <f aca="false">IF(ISNUMBER(M1622),IF(M1622&lt;=Q1622,1,0),"")</f>
        <v>1</v>
      </c>
      <c r="T1622" s="9" t="n">
        <f aca="false">IF(ISNUMBER(P1622),IF(P1622&lt;=R1622,1,0),"")</f>
        <v>1</v>
      </c>
      <c r="U1622" s="9" t="n">
        <f aca="false">IF(E1622&gt;Scenario!$B$14,0,IF(OR(AND(ISNUMBER(H1622),H1622&lt;=Scenario!$B$14),AND(ISNUMBER(I1622),I1622&lt;=Scenario!$B$14)),0,1))</f>
        <v>0</v>
      </c>
      <c r="V1622" s="9" t="n">
        <f aca="false">IF(AND(U1622=1,(Scenario!$B$14-E1622)/60&gt;R1622),1,0)</f>
        <v>0</v>
      </c>
      <c r="W1622" s="9" t="n">
        <f aca="false">IF(OR(C1622=Scenario!$B$22,C1622=Scenario!$C$22),1,0)</f>
        <v>1</v>
      </c>
      <c r="X1622" s="9" t="n">
        <f aca="false">IF(ISNUMBER(I1622),1,0)</f>
        <v>0</v>
      </c>
      <c r="Y1622" s="9" t="n">
        <f aca="false">MOD(INT(E1622/86400)+3,7)</f>
        <v>1</v>
      </c>
      <c r="Z1622" s="9" t="n">
        <f aca="false">MOD(INT(E1622/3600),24)</f>
        <v>18</v>
      </c>
      <c r="AA1622" s="6" t="s">
        <v>3489</v>
      </c>
    </row>
    <row r="1623" customFormat="false" ht="15" hidden="false" customHeight="false" outlineLevel="0" collapsed="false">
      <c r="A1623" s="6" t="s">
        <v>3490</v>
      </c>
      <c r="B1623" s="6" t="s">
        <v>44</v>
      </c>
      <c r="C1623" s="6" t="s">
        <v>249</v>
      </c>
      <c r="D1623" s="6" t="s">
        <v>171</v>
      </c>
      <c r="E1623" s="6" t="n">
        <v>1786474827</v>
      </c>
      <c r="F1623" s="6" t="n">
        <v>1786474940</v>
      </c>
      <c r="G1623" s="6" t="n">
        <v>1786474870</v>
      </c>
      <c r="H1623" s="6" t="n">
        <v>1786476835</v>
      </c>
      <c r="J1623" s="6" t="n">
        <v>0</v>
      </c>
      <c r="K1623" s="6" t="n">
        <v>1</v>
      </c>
      <c r="L1623" s="9" t="n">
        <f aca="false">IF(AND(E1623&gt;=Scenario!$B$11,E1623&lt;Scenario!$B$12),1,0)</f>
        <v>1</v>
      </c>
      <c r="M1623" s="9" t="n">
        <f aca="false">IF(AND(L1623=1,ISNUMBER(F1623)),MAX(0,F1623-E1623)/60,"")</f>
        <v>1.88333333333333</v>
      </c>
      <c r="N1623" s="9" t="n">
        <f aca="false">IF(AND(L1623=1,ISNUMBER(G1623)),MAX(0,G1623-E1623)/60,"")</f>
        <v>0.716666666666667</v>
      </c>
      <c r="O1623" s="9" t="n">
        <f aca="false">IF(ISNUMBER(H1623),IF(AND(H1623&gt;=Scenario!$B$11,H1623&lt;Scenario!$B$12),1,0),0)</f>
        <v>1</v>
      </c>
      <c r="P1623" s="9" t="n">
        <f aca="false">IF(O1623=1,MAX(0,H1623-E1623)/60,"")</f>
        <v>33.4666666666667</v>
      </c>
      <c r="Q1623" s="9" t="n">
        <f aca="false">INDEX(Scenario!$B$18:$B$20,MATCH(B1623,Scenario!$A$18:$A$20,0))</f>
        <v>240</v>
      </c>
      <c r="R1623" s="9" t="n">
        <f aca="false">INDEX(Scenario!$C$18:$C$20,MATCH(B1623,Scenario!$A$18:$A$20,0))</f>
        <v>4320</v>
      </c>
      <c r="S1623" s="9" t="n">
        <f aca="false">IF(ISNUMBER(M1623),IF(M1623&lt;=Q1623,1,0),"")</f>
        <v>1</v>
      </c>
      <c r="T1623" s="9" t="n">
        <f aca="false">IF(ISNUMBER(P1623),IF(P1623&lt;=R1623,1,0),"")</f>
        <v>1</v>
      </c>
      <c r="U1623" s="9" t="n">
        <f aca="false">IF(E1623&gt;Scenario!$B$14,0,IF(OR(AND(ISNUMBER(H1623),H1623&lt;=Scenario!$B$14),AND(ISNUMBER(I1623),I1623&lt;=Scenario!$B$14)),0,1))</f>
        <v>0</v>
      </c>
      <c r="V1623" s="9" t="n">
        <f aca="false">IF(AND(U1623=1,(Scenario!$B$14-E1623)/60&gt;R1623),1,0)</f>
        <v>0</v>
      </c>
      <c r="W1623" s="9" t="n">
        <f aca="false">IF(OR(C1623=Scenario!$B$22,C1623=Scenario!$C$22),1,0)</f>
        <v>0</v>
      </c>
      <c r="X1623" s="9" t="n">
        <f aca="false">IF(ISNUMBER(I1623),1,0)</f>
        <v>0</v>
      </c>
      <c r="Y1623" s="9" t="n">
        <f aca="false">MOD(INT(E1623/86400)+3,7)</f>
        <v>1</v>
      </c>
      <c r="Z1623" s="9" t="n">
        <f aca="false">MOD(INT(E1623/3600),24)</f>
        <v>19</v>
      </c>
      <c r="AA1623" s="6" t="s">
        <v>3491</v>
      </c>
    </row>
    <row r="1624" customFormat="false" ht="15" hidden="false" customHeight="false" outlineLevel="0" collapsed="false">
      <c r="A1624" s="6" t="s">
        <v>3492</v>
      </c>
      <c r="B1624" s="6" t="s">
        <v>44</v>
      </c>
      <c r="C1624" s="6" t="s">
        <v>249</v>
      </c>
      <c r="D1624" s="6" t="s">
        <v>171</v>
      </c>
      <c r="E1624" s="6" t="n">
        <v>1786475343</v>
      </c>
      <c r="F1624" s="6" t="n">
        <v>1786477103</v>
      </c>
      <c r="G1624" s="6" t="n">
        <v>1786476937</v>
      </c>
      <c r="H1624" s="6" t="n">
        <v>1786478776</v>
      </c>
      <c r="J1624" s="6" t="n">
        <v>0</v>
      </c>
      <c r="K1624" s="6" t="n">
        <v>0</v>
      </c>
      <c r="L1624" s="9" t="n">
        <f aca="false">IF(AND(E1624&gt;=Scenario!$B$11,E1624&lt;Scenario!$B$12),1,0)</f>
        <v>1</v>
      </c>
      <c r="M1624" s="9" t="n">
        <f aca="false">IF(AND(L1624=1,ISNUMBER(F1624)),MAX(0,F1624-E1624)/60,"")</f>
        <v>29.3333333333333</v>
      </c>
      <c r="N1624" s="9" t="n">
        <f aca="false">IF(AND(L1624=1,ISNUMBER(G1624)),MAX(0,G1624-E1624)/60,"")</f>
        <v>26.5666666666667</v>
      </c>
      <c r="O1624" s="9" t="n">
        <f aca="false">IF(ISNUMBER(H1624),IF(AND(H1624&gt;=Scenario!$B$11,H1624&lt;Scenario!$B$12),1,0),0)</f>
        <v>1</v>
      </c>
      <c r="P1624" s="9" t="n">
        <f aca="false">IF(O1624=1,MAX(0,H1624-E1624)/60,"")</f>
        <v>57.2166666666667</v>
      </c>
      <c r="Q1624" s="9" t="n">
        <f aca="false">INDEX(Scenario!$B$18:$B$20,MATCH(B1624,Scenario!$A$18:$A$20,0))</f>
        <v>240</v>
      </c>
      <c r="R1624" s="9" t="n">
        <f aca="false">INDEX(Scenario!$C$18:$C$20,MATCH(B1624,Scenario!$A$18:$A$20,0))</f>
        <v>4320</v>
      </c>
      <c r="S1624" s="9" t="n">
        <f aca="false">IF(ISNUMBER(M1624),IF(M1624&lt;=Q1624,1,0),"")</f>
        <v>1</v>
      </c>
      <c r="T1624" s="9" t="n">
        <f aca="false">IF(ISNUMBER(P1624),IF(P1624&lt;=R1624,1,0),"")</f>
        <v>1</v>
      </c>
      <c r="U1624" s="9" t="n">
        <f aca="false">IF(E1624&gt;Scenario!$B$14,0,IF(OR(AND(ISNUMBER(H1624),H1624&lt;=Scenario!$B$14),AND(ISNUMBER(I1624),I1624&lt;=Scenario!$B$14)),0,1))</f>
        <v>0</v>
      </c>
      <c r="V1624" s="9" t="n">
        <f aca="false">IF(AND(U1624=1,(Scenario!$B$14-E1624)/60&gt;R1624),1,0)</f>
        <v>0</v>
      </c>
      <c r="W1624" s="9" t="n">
        <f aca="false">IF(OR(C1624=Scenario!$B$22,C1624=Scenario!$C$22),1,0)</f>
        <v>0</v>
      </c>
      <c r="X1624" s="9" t="n">
        <f aca="false">IF(ISNUMBER(I1624),1,0)</f>
        <v>0</v>
      </c>
      <c r="Y1624" s="9" t="n">
        <f aca="false">MOD(INT(E1624/86400)+3,7)</f>
        <v>1</v>
      </c>
      <c r="Z1624" s="9" t="n">
        <f aca="false">MOD(INT(E1624/3600),24)</f>
        <v>19</v>
      </c>
      <c r="AA1624" s="6" t="s">
        <v>3493</v>
      </c>
    </row>
    <row r="1625" customFormat="false" ht="15" hidden="false" customHeight="false" outlineLevel="0" collapsed="false">
      <c r="A1625" s="6" t="s">
        <v>3494</v>
      </c>
      <c r="B1625" s="6" t="s">
        <v>44</v>
      </c>
      <c r="C1625" s="6" t="s">
        <v>249</v>
      </c>
      <c r="D1625" s="6" t="s">
        <v>170</v>
      </c>
      <c r="E1625" s="6" t="n">
        <v>1786477942</v>
      </c>
      <c r="F1625" s="6" t="n">
        <v>1786478061</v>
      </c>
      <c r="G1625" s="6" t="n">
        <v>1786478001</v>
      </c>
      <c r="H1625" s="6" t="n">
        <v>1786479533</v>
      </c>
      <c r="J1625" s="6" t="n">
        <v>0</v>
      </c>
      <c r="K1625" s="6" t="n">
        <v>0</v>
      </c>
      <c r="L1625" s="9" t="n">
        <f aca="false">IF(AND(E1625&gt;=Scenario!$B$11,E1625&lt;Scenario!$B$12),1,0)</f>
        <v>1</v>
      </c>
      <c r="M1625" s="9" t="n">
        <f aca="false">IF(AND(L1625=1,ISNUMBER(F1625)),MAX(0,F1625-E1625)/60,"")</f>
        <v>1.98333333333333</v>
      </c>
      <c r="N1625" s="9" t="n">
        <f aca="false">IF(AND(L1625=1,ISNUMBER(G1625)),MAX(0,G1625-E1625)/60,"")</f>
        <v>0.983333333333333</v>
      </c>
      <c r="O1625" s="9" t="n">
        <f aca="false">IF(ISNUMBER(H1625),IF(AND(H1625&gt;=Scenario!$B$11,H1625&lt;Scenario!$B$12),1,0),0)</f>
        <v>1</v>
      </c>
      <c r="P1625" s="9" t="n">
        <f aca="false">IF(O1625=1,MAX(0,H1625-E1625)/60,"")</f>
        <v>26.5166666666667</v>
      </c>
      <c r="Q1625" s="9" t="n">
        <f aca="false">INDEX(Scenario!$B$18:$B$20,MATCH(B1625,Scenario!$A$18:$A$20,0))</f>
        <v>240</v>
      </c>
      <c r="R1625" s="9" t="n">
        <f aca="false">INDEX(Scenario!$C$18:$C$20,MATCH(B1625,Scenario!$A$18:$A$20,0))</f>
        <v>4320</v>
      </c>
      <c r="S1625" s="9" t="n">
        <f aca="false">IF(ISNUMBER(M1625),IF(M1625&lt;=Q1625,1,0),"")</f>
        <v>1</v>
      </c>
      <c r="T1625" s="9" t="n">
        <f aca="false">IF(ISNUMBER(P1625),IF(P1625&lt;=R1625,1,0),"")</f>
        <v>1</v>
      </c>
      <c r="U1625" s="9" t="n">
        <f aca="false">IF(E1625&gt;Scenario!$B$14,0,IF(OR(AND(ISNUMBER(H1625),H1625&lt;=Scenario!$B$14),AND(ISNUMBER(I1625),I1625&lt;=Scenario!$B$14)),0,1))</f>
        <v>0</v>
      </c>
      <c r="V1625" s="9" t="n">
        <f aca="false">IF(AND(U1625=1,(Scenario!$B$14-E1625)/60&gt;R1625),1,0)</f>
        <v>0</v>
      </c>
      <c r="W1625" s="9" t="n">
        <f aca="false">IF(OR(C1625=Scenario!$B$22,C1625=Scenario!$C$22),1,0)</f>
        <v>0</v>
      </c>
      <c r="X1625" s="9" t="n">
        <f aca="false">IF(ISNUMBER(I1625),1,0)</f>
        <v>0</v>
      </c>
      <c r="Y1625" s="9" t="n">
        <f aca="false">MOD(INT(E1625/86400)+3,7)</f>
        <v>1</v>
      </c>
      <c r="Z1625" s="9" t="n">
        <f aca="false">MOD(INT(E1625/3600),24)</f>
        <v>19</v>
      </c>
      <c r="AA1625" s="6" t="s">
        <v>3495</v>
      </c>
    </row>
    <row r="1626" customFormat="false" ht="15" hidden="false" customHeight="false" outlineLevel="0" collapsed="false">
      <c r="A1626" s="6" t="s">
        <v>3496</v>
      </c>
      <c r="B1626" s="6" t="s">
        <v>44</v>
      </c>
      <c r="C1626" s="6" t="s">
        <v>47</v>
      </c>
      <c r="D1626" s="6" t="s">
        <v>172</v>
      </c>
      <c r="E1626" s="6" t="n">
        <v>1786479386</v>
      </c>
      <c r="F1626" s="6" t="n">
        <v>1786479531</v>
      </c>
      <c r="G1626" s="6" t="n">
        <v>1786479407</v>
      </c>
      <c r="H1626" s="6" t="n">
        <v>1786483505</v>
      </c>
      <c r="J1626" s="6" t="n">
        <v>0</v>
      </c>
      <c r="K1626" s="6" t="n">
        <v>0</v>
      </c>
      <c r="L1626" s="9" t="n">
        <f aca="false">IF(AND(E1626&gt;=Scenario!$B$11,E1626&lt;Scenario!$B$12),1,0)</f>
        <v>1</v>
      </c>
      <c r="M1626" s="9" t="n">
        <f aca="false">IF(AND(L1626=1,ISNUMBER(F1626)),MAX(0,F1626-E1626)/60,"")</f>
        <v>2.41666666666667</v>
      </c>
      <c r="N1626" s="9" t="n">
        <f aca="false">IF(AND(L1626=1,ISNUMBER(G1626)),MAX(0,G1626-E1626)/60,"")</f>
        <v>0.35</v>
      </c>
      <c r="O1626" s="9" t="n">
        <f aca="false">IF(ISNUMBER(H1626),IF(AND(H1626&gt;=Scenario!$B$11,H1626&lt;Scenario!$B$12),1,0),0)</f>
        <v>1</v>
      </c>
      <c r="P1626" s="9" t="n">
        <f aca="false">IF(O1626=1,MAX(0,H1626-E1626)/60,"")</f>
        <v>68.65</v>
      </c>
      <c r="Q1626" s="9" t="n">
        <f aca="false">INDEX(Scenario!$B$18:$B$20,MATCH(B1626,Scenario!$A$18:$A$20,0))</f>
        <v>240</v>
      </c>
      <c r="R1626" s="9" t="n">
        <f aca="false">INDEX(Scenario!$C$18:$C$20,MATCH(B1626,Scenario!$A$18:$A$20,0))</f>
        <v>4320</v>
      </c>
      <c r="S1626" s="9" t="n">
        <f aca="false">IF(ISNUMBER(M1626),IF(M1626&lt;=Q1626,1,0),"")</f>
        <v>1</v>
      </c>
      <c r="T1626" s="9" t="n">
        <f aca="false">IF(ISNUMBER(P1626),IF(P1626&lt;=R1626,1,0),"")</f>
        <v>1</v>
      </c>
      <c r="U1626" s="9" t="n">
        <f aca="false">IF(E1626&gt;Scenario!$B$14,0,IF(OR(AND(ISNUMBER(H1626),H1626&lt;=Scenario!$B$14),AND(ISNUMBER(I1626),I1626&lt;=Scenario!$B$14)),0,1))</f>
        <v>0</v>
      </c>
      <c r="V1626" s="9" t="n">
        <f aca="false">IF(AND(U1626=1,(Scenario!$B$14-E1626)/60&gt;R1626),1,0)</f>
        <v>0</v>
      </c>
      <c r="W1626" s="9" t="n">
        <f aca="false">IF(OR(C1626=Scenario!$B$22,C1626=Scenario!$C$22),1,0)</f>
        <v>1</v>
      </c>
      <c r="X1626" s="9" t="n">
        <f aca="false">IF(ISNUMBER(I1626),1,0)</f>
        <v>0</v>
      </c>
      <c r="Y1626" s="9" t="n">
        <f aca="false">MOD(INT(E1626/86400)+3,7)</f>
        <v>1</v>
      </c>
      <c r="Z1626" s="9" t="n">
        <f aca="false">MOD(INT(E1626/3600),24)</f>
        <v>20</v>
      </c>
      <c r="AA1626" s="6" t="s">
        <v>3497</v>
      </c>
    </row>
    <row r="1627" customFormat="false" ht="15" hidden="false" customHeight="false" outlineLevel="0" collapsed="false">
      <c r="A1627" s="6" t="s">
        <v>3498</v>
      </c>
      <c r="B1627" s="6" t="s">
        <v>44</v>
      </c>
      <c r="C1627" s="6" t="s">
        <v>249</v>
      </c>
      <c r="D1627" s="6" t="s">
        <v>172</v>
      </c>
      <c r="E1627" s="6" t="n">
        <v>1786483278</v>
      </c>
      <c r="F1627" s="6" t="n">
        <v>1786483447</v>
      </c>
      <c r="G1627" s="6" t="n">
        <v>1786483335</v>
      </c>
      <c r="H1627" s="6" t="n">
        <v>1786485286</v>
      </c>
      <c r="J1627" s="6" t="n">
        <v>0</v>
      </c>
      <c r="K1627" s="6" t="n">
        <v>0</v>
      </c>
      <c r="L1627" s="9" t="n">
        <f aca="false">IF(AND(E1627&gt;=Scenario!$B$11,E1627&lt;Scenario!$B$12),1,0)</f>
        <v>1</v>
      </c>
      <c r="M1627" s="9" t="n">
        <f aca="false">IF(AND(L1627=1,ISNUMBER(F1627)),MAX(0,F1627-E1627)/60,"")</f>
        <v>2.81666666666667</v>
      </c>
      <c r="N1627" s="9" t="n">
        <f aca="false">IF(AND(L1627=1,ISNUMBER(G1627)),MAX(0,G1627-E1627)/60,"")</f>
        <v>0.95</v>
      </c>
      <c r="O1627" s="9" t="n">
        <f aca="false">IF(ISNUMBER(H1627),IF(AND(H1627&gt;=Scenario!$B$11,H1627&lt;Scenario!$B$12),1,0),0)</f>
        <v>1</v>
      </c>
      <c r="P1627" s="9" t="n">
        <f aca="false">IF(O1627=1,MAX(0,H1627-E1627)/60,"")</f>
        <v>33.4666666666667</v>
      </c>
      <c r="Q1627" s="9" t="n">
        <f aca="false">INDEX(Scenario!$B$18:$B$20,MATCH(B1627,Scenario!$A$18:$A$20,0))</f>
        <v>240</v>
      </c>
      <c r="R1627" s="9" t="n">
        <f aca="false">INDEX(Scenario!$C$18:$C$20,MATCH(B1627,Scenario!$A$18:$A$20,0))</f>
        <v>4320</v>
      </c>
      <c r="S1627" s="9" t="n">
        <f aca="false">IF(ISNUMBER(M1627),IF(M1627&lt;=Q1627,1,0),"")</f>
        <v>1</v>
      </c>
      <c r="T1627" s="9" t="n">
        <f aca="false">IF(ISNUMBER(P1627),IF(P1627&lt;=R1627,1,0),"")</f>
        <v>1</v>
      </c>
      <c r="U1627" s="9" t="n">
        <f aca="false">IF(E1627&gt;Scenario!$B$14,0,IF(OR(AND(ISNUMBER(H1627),H1627&lt;=Scenario!$B$14),AND(ISNUMBER(I1627),I1627&lt;=Scenario!$B$14)),0,1))</f>
        <v>0</v>
      </c>
      <c r="V1627" s="9" t="n">
        <f aca="false">IF(AND(U1627=1,(Scenario!$B$14-E1627)/60&gt;R1627),1,0)</f>
        <v>0</v>
      </c>
      <c r="W1627" s="9" t="n">
        <f aca="false">IF(OR(C1627=Scenario!$B$22,C1627=Scenario!$C$22),1,0)</f>
        <v>0</v>
      </c>
      <c r="X1627" s="9" t="n">
        <f aca="false">IF(ISNUMBER(I1627),1,0)</f>
        <v>0</v>
      </c>
      <c r="Y1627" s="9" t="n">
        <f aca="false">MOD(INT(E1627/86400)+3,7)</f>
        <v>1</v>
      </c>
      <c r="Z1627" s="9" t="n">
        <f aca="false">MOD(INT(E1627/3600),24)</f>
        <v>21</v>
      </c>
      <c r="AA1627" s="6" t="s">
        <v>3499</v>
      </c>
    </row>
    <row r="1628" customFormat="false" ht="15" hidden="false" customHeight="false" outlineLevel="0" collapsed="false">
      <c r="A1628" s="6" t="s">
        <v>3500</v>
      </c>
      <c r="B1628" s="6" t="s">
        <v>44</v>
      </c>
      <c r="C1628" s="6" t="s">
        <v>249</v>
      </c>
      <c r="D1628" s="6" t="s">
        <v>171</v>
      </c>
      <c r="E1628" s="6" t="n">
        <v>1786483555</v>
      </c>
      <c r="F1628" s="6" t="n">
        <v>1786483670</v>
      </c>
      <c r="G1628" s="6" t="n">
        <v>1786483605</v>
      </c>
      <c r="H1628" s="6" t="n">
        <v>1786484667</v>
      </c>
      <c r="J1628" s="6" t="n">
        <v>0</v>
      </c>
      <c r="K1628" s="6" t="n">
        <v>0</v>
      </c>
      <c r="L1628" s="9" t="n">
        <f aca="false">IF(AND(E1628&gt;=Scenario!$B$11,E1628&lt;Scenario!$B$12),1,0)</f>
        <v>1</v>
      </c>
      <c r="M1628" s="9" t="n">
        <f aca="false">IF(AND(L1628=1,ISNUMBER(F1628)),MAX(0,F1628-E1628)/60,"")</f>
        <v>1.91666666666667</v>
      </c>
      <c r="N1628" s="9" t="n">
        <f aca="false">IF(AND(L1628=1,ISNUMBER(G1628)),MAX(0,G1628-E1628)/60,"")</f>
        <v>0.833333333333333</v>
      </c>
      <c r="O1628" s="9" t="n">
        <f aca="false">IF(ISNUMBER(H1628),IF(AND(H1628&gt;=Scenario!$B$11,H1628&lt;Scenario!$B$12),1,0),0)</f>
        <v>1</v>
      </c>
      <c r="P1628" s="9" t="n">
        <f aca="false">IF(O1628=1,MAX(0,H1628-E1628)/60,"")</f>
        <v>18.5333333333333</v>
      </c>
      <c r="Q1628" s="9" t="n">
        <f aca="false">INDEX(Scenario!$B$18:$B$20,MATCH(B1628,Scenario!$A$18:$A$20,0))</f>
        <v>240</v>
      </c>
      <c r="R1628" s="9" t="n">
        <f aca="false">INDEX(Scenario!$C$18:$C$20,MATCH(B1628,Scenario!$A$18:$A$20,0))</f>
        <v>4320</v>
      </c>
      <c r="S1628" s="9" t="n">
        <f aca="false">IF(ISNUMBER(M1628),IF(M1628&lt;=Q1628,1,0),"")</f>
        <v>1</v>
      </c>
      <c r="T1628" s="9" t="n">
        <f aca="false">IF(ISNUMBER(P1628),IF(P1628&lt;=R1628,1,0),"")</f>
        <v>1</v>
      </c>
      <c r="U1628" s="9" t="n">
        <f aca="false">IF(E1628&gt;Scenario!$B$14,0,IF(OR(AND(ISNUMBER(H1628),H1628&lt;=Scenario!$B$14),AND(ISNUMBER(I1628),I1628&lt;=Scenario!$B$14)),0,1))</f>
        <v>0</v>
      </c>
      <c r="V1628" s="9" t="n">
        <f aca="false">IF(AND(U1628=1,(Scenario!$B$14-E1628)/60&gt;R1628),1,0)</f>
        <v>0</v>
      </c>
      <c r="W1628" s="9" t="n">
        <f aca="false">IF(OR(C1628=Scenario!$B$22,C1628=Scenario!$C$22),1,0)</f>
        <v>0</v>
      </c>
      <c r="X1628" s="9" t="n">
        <f aca="false">IF(ISNUMBER(I1628),1,0)</f>
        <v>0</v>
      </c>
      <c r="Y1628" s="9" t="n">
        <f aca="false">MOD(INT(E1628/86400)+3,7)</f>
        <v>1</v>
      </c>
      <c r="Z1628" s="9" t="n">
        <f aca="false">MOD(INT(E1628/3600),24)</f>
        <v>21</v>
      </c>
      <c r="AA1628" s="6" t="s">
        <v>3501</v>
      </c>
    </row>
    <row r="1629" customFormat="false" ht="15" hidden="false" customHeight="false" outlineLevel="0" collapsed="false">
      <c r="A1629" s="6" t="s">
        <v>3502</v>
      </c>
      <c r="B1629" s="6" t="s">
        <v>43</v>
      </c>
      <c r="C1629" s="6" t="s">
        <v>46</v>
      </c>
      <c r="D1629" s="6" t="s">
        <v>170</v>
      </c>
      <c r="E1629" s="6" t="n">
        <v>1786504833</v>
      </c>
      <c r="I1629" s="6" t="n">
        <v>1786507011</v>
      </c>
      <c r="J1629" s="6" t="n">
        <v>0</v>
      </c>
      <c r="K1629" s="6" t="n">
        <v>0</v>
      </c>
      <c r="L1629" s="9" t="n">
        <f aca="false">IF(AND(E1629&gt;=Scenario!$B$11,E1629&lt;Scenario!$B$12),1,0)</f>
        <v>1</v>
      </c>
      <c r="M1629" s="0" t="str">
        <f aca="false">IF(AND(L1629=1,ISNUMBER(F1629)),MAX(0,F1629-E1629)/60,"")</f>
        <v/>
      </c>
      <c r="N1629" s="0" t="str">
        <f aca="false">IF(AND(L1629=1,ISNUMBER(G1629)),MAX(0,G1629-E1629)/60,"")</f>
        <v/>
      </c>
      <c r="O1629" s="9" t="n">
        <f aca="false">IF(ISNUMBER(H1629),IF(AND(H1629&gt;=Scenario!$B$11,H1629&lt;Scenario!$B$12),1,0),0)</f>
        <v>0</v>
      </c>
      <c r="P1629" s="0" t="str">
        <f aca="false">IF(O1629=1,MAX(0,H1629-E1629)/60,"")</f>
        <v/>
      </c>
      <c r="Q1629" s="9" t="n">
        <f aca="false">INDEX(Scenario!$B$18:$B$20,MATCH(B1629,Scenario!$A$18:$A$20,0))</f>
        <v>60</v>
      </c>
      <c r="R1629" s="9" t="n">
        <f aca="false">INDEX(Scenario!$C$18:$C$20,MATCH(B1629,Scenario!$A$18:$A$20,0))</f>
        <v>1440</v>
      </c>
      <c r="S1629" s="0" t="str">
        <f aca="false">IF(ISNUMBER(M1629),IF(M1629&lt;=Q1629,1,0),"")</f>
        <v/>
      </c>
      <c r="T1629" s="0" t="str">
        <f aca="false">IF(ISNUMBER(P1629),IF(P1629&lt;=R1629,1,0),"")</f>
        <v/>
      </c>
      <c r="U1629" s="9" t="n">
        <f aca="false">IF(E1629&gt;Scenario!$B$14,0,IF(OR(AND(ISNUMBER(H1629),H1629&lt;=Scenario!$B$14),AND(ISNUMBER(I1629),I1629&lt;=Scenario!$B$14)),0,1))</f>
        <v>0</v>
      </c>
      <c r="V1629" s="9" t="n">
        <f aca="false">IF(AND(U1629=1,(Scenario!$B$14-E1629)/60&gt;R1629),1,0)</f>
        <v>0</v>
      </c>
      <c r="W1629" s="9" t="n">
        <f aca="false">IF(OR(C1629=Scenario!$B$22,C1629=Scenario!$C$22),1,0)</f>
        <v>1</v>
      </c>
      <c r="X1629" s="9" t="n">
        <f aca="false">IF(ISNUMBER(I1629),1,0)</f>
        <v>1</v>
      </c>
      <c r="Y1629" s="9" t="n">
        <f aca="false">MOD(INT(E1629/86400)+3,7)</f>
        <v>2</v>
      </c>
      <c r="Z1629" s="9" t="n">
        <f aca="false">MOD(INT(E1629/3600),24)</f>
        <v>3</v>
      </c>
      <c r="AA1629" s="6" t="s">
        <v>3503</v>
      </c>
    </row>
    <row r="1630" customFormat="false" ht="15" hidden="false" customHeight="false" outlineLevel="0" collapsed="false">
      <c r="A1630" s="6" t="s">
        <v>3504</v>
      </c>
      <c r="B1630" s="6" t="s">
        <v>44</v>
      </c>
      <c r="C1630" s="6" t="s">
        <v>288</v>
      </c>
      <c r="D1630" s="6" t="s">
        <v>171</v>
      </c>
      <c r="E1630" s="6" t="n">
        <v>1786508099</v>
      </c>
      <c r="F1630" s="6" t="n">
        <v>1786514598</v>
      </c>
      <c r="G1630" s="6" t="n">
        <v>1786514422</v>
      </c>
      <c r="H1630" s="6" t="n">
        <v>1786516663</v>
      </c>
      <c r="J1630" s="6" t="n">
        <v>0</v>
      </c>
      <c r="K1630" s="6" t="n">
        <v>0</v>
      </c>
      <c r="L1630" s="9" t="n">
        <f aca="false">IF(AND(E1630&gt;=Scenario!$B$11,E1630&lt;Scenario!$B$12),1,0)</f>
        <v>1</v>
      </c>
      <c r="M1630" s="9" t="n">
        <f aca="false">IF(AND(L1630=1,ISNUMBER(F1630)),MAX(0,F1630-E1630)/60,"")</f>
        <v>108.316666666667</v>
      </c>
      <c r="N1630" s="9" t="n">
        <f aca="false">IF(AND(L1630=1,ISNUMBER(G1630)),MAX(0,G1630-E1630)/60,"")</f>
        <v>105.383333333333</v>
      </c>
      <c r="O1630" s="9" t="n">
        <f aca="false">IF(ISNUMBER(H1630),IF(AND(H1630&gt;=Scenario!$B$11,H1630&lt;Scenario!$B$12),1,0),0)</f>
        <v>1</v>
      </c>
      <c r="P1630" s="9" t="n">
        <f aca="false">IF(O1630=1,MAX(0,H1630-E1630)/60,"")</f>
        <v>142.733333333333</v>
      </c>
      <c r="Q1630" s="9" t="n">
        <f aca="false">INDEX(Scenario!$B$18:$B$20,MATCH(B1630,Scenario!$A$18:$A$20,0))</f>
        <v>240</v>
      </c>
      <c r="R1630" s="9" t="n">
        <f aca="false">INDEX(Scenario!$C$18:$C$20,MATCH(B1630,Scenario!$A$18:$A$20,0))</f>
        <v>4320</v>
      </c>
      <c r="S1630" s="9" t="n">
        <f aca="false">IF(ISNUMBER(M1630),IF(M1630&lt;=Q1630,1,0),"")</f>
        <v>1</v>
      </c>
      <c r="T1630" s="9" t="n">
        <f aca="false">IF(ISNUMBER(P1630),IF(P1630&lt;=R1630,1,0),"")</f>
        <v>1</v>
      </c>
      <c r="U1630" s="9" t="n">
        <f aca="false">IF(E1630&gt;Scenario!$B$14,0,IF(OR(AND(ISNUMBER(H1630),H1630&lt;=Scenario!$B$14),AND(ISNUMBER(I1630),I1630&lt;=Scenario!$B$14)),0,1))</f>
        <v>0</v>
      </c>
      <c r="V1630" s="9" t="n">
        <f aca="false">IF(AND(U1630=1,(Scenario!$B$14-E1630)/60&gt;R1630),1,0)</f>
        <v>0</v>
      </c>
      <c r="W1630" s="9" t="n">
        <f aca="false">IF(OR(C1630=Scenario!$B$22,C1630=Scenario!$C$22),1,0)</f>
        <v>0</v>
      </c>
      <c r="X1630" s="9" t="n">
        <f aca="false">IF(ISNUMBER(I1630),1,0)</f>
        <v>0</v>
      </c>
      <c r="Y1630" s="9" t="n">
        <f aca="false">MOD(INT(E1630/86400)+3,7)</f>
        <v>2</v>
      </c>
      <c r="Z1630" s="9" t="n">
        <f aca="false">MOD(INT(E1630/3600),24)</f>
        <v>4</v>
      </c>
      <c r="AA1630" s="6" t="s">
        <v>3505</v>
      </c>
    </row>
    <row r="1631" customFormat="false" ht="15" hidden="false" customHeight="false" outlineLevel="0" collapsed="false">
      <c r="A1631" s="6" t="s">
        <v>3506</v>
      </c>
      <c r="B1631" s="6" t="s">
        <v>43</v>
      </c>
      <c r="C1631" s="6" t="s">
        <v>46</v>
      </c>
      <c r="D1631" s="6" t="s">
        <v>171</v>
      </c>
      <c r="E1631" s="6" t="n">
        <v>1786510522</v>
      </c>
      <c r="F1631" s="6" t="n">
        <v>1786512144</v>
      </c>
      <c r="G1631" s="6" t="n">
        <v>1786511906</v>
      </c>
      <c r="H1631" s="6" t="n">
        <v>1786519139</v>
      </c>
      <c r="J1631" s="6" t="n">
        <v>0</v>
      </c>
      <c r="K1631" s="6" t="n">
        <v>0</v>
      </c>
      <c r="L1631" s="9" t="n">
        <f aca="false">IF(AND(E1631&gt;=Scenario!$B$11,E1631&lt;Scenario!$B$12),1,0)</f>
        <v>1</v>
      </c>
      <c r="M1631" s="9" t="n">
        <f aca="false">IF(AND(L1631=1,ISNUMBER(F1631)),MAX(0,F1631-E1631)/60,"")</f>
        <v>27.0333333333333</v>
      </c>
      <c r="N1631" s="9" t="n">
        <f aca="false">IF(AND(L1631=1,ISNUMBER(G1631)),MAX(0,G1631-E1631)/60,"")</f>
        <v>23.0666666666667</v>
      </c>
      <c r="O1631" s="9" t="n">
        <f aca="false">IF(ISNUMBER(H1631),IF(AND(H1631&gt;=Scenario!$B$11,H1631&lt;Scenario!$B$12),1,0),0)</f>
        <v>1</v>
      </c>
      <c r="P1631" s="9" t="n">
        <f aca="false">IF(O1631=1,MAX(0,H1631-E1631)/60,"")</f>
        <v>143.616666666667</v>
      </c>
      <c r="Q1631" s="9" t="n">
        <f aca="false">INDEX(Scenario!$B$18:$B$20,MATCH(B1631,Scenario!$A$18:$A$20,0))</f>
        <v>60</v>
      </c>
      <c r="R1631" s="9" t="n">
        <f aca="false">INDEX(Scenario!$C$18:$C$20,MATCH(B1631,Scenario!$A$18:$A$20,0))</f>
        <v>1440</v>
      </c>
      <c r="S1631" s="9" t="n">
        <f aca="false">IF(ISNUMBER(M1631),IF(M1631&lt;=Q1631,1,0),"")</f>
        <v>1</v>
      </c>
      <c r="T1631" s="9" t="n">
        <f aca="false">IF(ISNUMBER(P1631),IF(P1631&lt;=R1631,1,0),"")</f>
        <v>1</v>
      </c>
      <c r="U1631" s="9" t="n">
        <f aca="false">IF(E1631&gt;Scenario!$B$14,0,IF(OR(AND(ISNUMBER(H1631),H1631&lt;=Scenario!$B$14),AND(ISNUMBER(I1631),I1631&lt;=Scenario!$B$14)),0,1))</f>
        <v>0</v>
      </c>
      <c r="V1631" s="9" t="n">
        <f aca="false">IF(AND(U1631=1,(Scenario!$B$14-E1631)/60&gt;R1631),1,0)</f>
        <v>0</v>
      </c>
      <c r="W1631" s="9" t="n">
        <f aca="false">IF(OR(C1631=Scenario!$B$22,C1631=Scenario!$C$22),1,0)</f>
        <v>1</v>
      </c>
      <c r="X1631" s="9" t="n">
        <f aca="false">IF(ISNUMBER(I1631),1,0)</f>
        <v>0</v>
      </c>
      <c r="Y1631" s="9" t="n">
        <f aca="false">MOD(INT(E1631/86400)+3,7)</f>
        <v>2</v>
      </c>
      <c r="Z1631" s="9" t="n">
        <f aca="false">MOD(INT(E1631/3600),24)</f>
        <v>4</v>
      </c>
      <c r="AA1631" s="6" t="s">
        <v>3507</v>
      </c>
    </row>
    <row r="1632" customFormat="false" ht="15" hidden="false" customHeight="false" outlineLevel="0" collapsed="false">
      <c r="A1632" s="6" t="s">
        <v>3508</v>
      </c>
      <c r="B1632" s="6" t="s">
        <v>43</v>
      </c>
      <c r="C1632" s="6" t="s">
        <v>47</v>
      </c>
      <c r="D1632" s="6" t="s">
        <v>171</v>
      </c>
      <c r="E1632" s="6" t="n">
        <v>1786513702</v>
      </c>
      <c r="I1632" s="6" t="n">
        <v>1786513822</v>
      </c>
      <c r="J1632" s="6" t="n">
        <v>0</v>
      </c>
      <c r="K1632" s="6" t="n">
        <v>0</v>
      </c>
      <c r="L1632" s="9" t="n">
        <f aca="false">IF(AND(E1632&gt;=Scenario!$B$11,E1632&lt;Scenario!$B$12),1,0)</f>
        <v>1</v>
      </c>
      <c r="M1632" s="0" t="str">
        <f aca="false">IF(AND(L1632=1,ISNUMBER(F1632)),MAX(0,F1632-E1632)/60,"")</f>
        <v/>
      </c>
      <c r="N1632" s="0" t="str">
        <f aca="false">IF(AND(L1632=1,ISNUMBER(G1632)),MAX(0,G1632-E1632)/60,"")</f>
        <v/>
      </c>
      <c r="O1632" s="9" t="n">
        <f aca="false">IF(ISNUMBER(H1632),IF(AND(H1632&gt;=Scenario!$B$11,H1632&lt;Scenario!$B$12),1,0),0)</f>
        <v>0</v>
      </c>
      <c r="P1632" s="0" t="str">
        <f aca="false">IF(O1632=1,MAX(0,H1632-E1632)/60,"")</f>
        <v/>
      </c>
      <c r="Q1632" s="9" t="n">
        <f aca="false">INDEX(Scenario!$B$18:$B$20,MATCH(B1632,Scenario!$A$18:$A$20,0))</f>
        <v>60</v>
      </c>
      <c r="R1632" s="9" t="n">
        <f aca="false">INDEX(Scenario!$C$18:$C$20,MATCH(B1632,Scenario!$A$18:$A$20,0))</f>
        <v>1440</v>
      </c>
      <c r="S1632" s="0" t="str">
        <f aca="false">IF(ISNUMBER(M1632),IF(M1632&lt;=Q1632,1,0),"")</f>
        <v/>
      </c>
      <c r="T1632" s="0" t="str">
        <f aca="false">IF(ISNUMBER(P1632),IF(P1632&lt;=R1632,1,0),"")</f>
        <v/>
      </c>
      <c r="U1632" s="9" t="n">
        <f aca="false">IF(E1632&gt;Scenario!$B$14,0,IF(OR(AND(ISNUMBER(H1632),H1632&lt;=Scenario!$B$14),AND(ISNUMBER(I1632),I1632&lt;=Scenario!$B$14)),0,1))</f>
        <v>0</v>
      </c>
      <c r="V1632" s="9" t="n">
        <f aca="false">IF(AND(U1632=1,(Scenario!$B$14-E1632)/60&gt;R1632),1,0)</f>
        <v>0</v>
      </c>
      <c r="W1632" s="9" t="n">
        <f aca="false">IF(OR(C1632=Scenario!$B$22,C1632=Scenario!$C$22),1,0)</f>
        <v>1</v>
      </c>
      <c r="X1632" s="9" t="n">
        <f aca="false">IF(ISNUMBER(I1632),1,0)</f>
        <v>1</v>
      </c>
      <c r="Y1632" s="9" t="n">
        <f aca="false">MOD(INT(E1632/86400)+3,7)</f>
        <v>2</v>
      </c>
      <c r="Z1632" s="9" t="n">
        <f aca="false">MOD(INT(E1632/3600),24)</f>
        <v>5</v>
      </c>
      <c r="AA1632" s="6" t="s">
        <v>3509</v>
      </c>
    </row>
    <row r="1633" customFormat="false" ht="15" hidden="false" customHeight="false" outlineLevel="0" collapsed="false">
      <c r="A1633" s="6" t="s">
        <v>3510</v>
      </c>
      <c r="B1633" s="6" t="s">
        <v>44</v>
      </c>
      <c r="C1633" s="6" t="s">
        <v>46</v>
      </c>
      <c r="D1633" s="6" t="s">
        <v>170</v>
      </c>
      <c r="E1633" s="6" t="n">
        <v>1786516997</v>
      </c>
      <c r="F1633" s="6" t="n">
        <v>1786517198</v>
      </c>
      <c r="G1633" s="6" t="n">
        <v>1786517029</v>
      </c>
      <c r="H1633" s="6" t="n">
        <v>1786518435</v>
      </c>
      <c r="J1633" s="6" t="n">
        <v>0</v>
      </c>
      <c r="K1633" s="6" t="n">
        <v>0</v>
      </c>
      <c r="L1633" s="9" t="n">
        <f aca="false">IF(AND(E1633&gt;=Scenario!$B$11,E1633&lt;Scenario!$B$12),1,0)</f>
        <v>1</v>
      </c>
      <c r="M1633" s="9" t="n">
        <f aca="false">IF(AND(L1633=1,ISNUMBER(F1633)),MAX(0,F1633-E1633)/60,"")</f>
        <v>3.35</v>
      </c>
      <c r="N1633" s="9" t="n">
        <f aca="false">IF(AND(L1633=1,ISNUMBER(G1633)),MAX(0,G1633-E1633)/60,"")</f>
        <v>0.533333333333333</v>
      </c>
      <c r="O1633" s="9" t="n">
        <f aca="false">IF(ISNUMBER(H1633),IF(AND(H1633&gt;=Scenario!$B$11,H1633&lt;Scenario!$B$12),1,0),0)</f>
        <v>1</v>
      </c>
      <c r="P1633" s="9" t="n">
        <f aca="false">IF(O1633=1,MAX(0,H1633-E1633)/60,"")</f>
        <v>23.9666666666667</v>
      </c>
      <c r="Q1633" s="9" t="n">
        <f aca="false">INDEX(Scenario!$B$18:$B$20,MATCH(B1633,Scenario!$A$18:$A$20,0))</f>
        <v>240</v>
      </c>
      <c r="R1633" s="9" t="n">
        <f aca="false">INDEX(Scenario!$C$18:$C$20,MATCH(B1633,Scenario!$A$18:$A$20,0))</f>
        <v>4320</v>
      </c>
      <c r="S1633" s="9" t="n">
        <f aca="false">IF(ISNUMBER(M1633),IF(M1633&lt;=Q1633,1,0),"")</f>
        <v>1</v>
      </c>
      <c r="T1633" s="9" t="n">
        <f aca="false">IF(ISNUMBER(P1633),IF(P1633&lt;=R1633,1,0),"")</f>
        <v>1</v>
      </c>
      <c r="U1633" s="9" t="n">
        <f aca="false">IF(E1633&gt;Scenario!$B$14,0,IF(OR(AND(ISNUMBER(H1633),H1633&lt;=Scenario!$B$14),AND(ISNUMBER(I1633),I1633&lt;=Scenario!$B$14)),0,1))</f>
        <v>0</v>
      </c>
      <c r="V1633" s="9" t="n">
        <f aca="false">IF(AND(U1633=1,(Scenario!$B$14-E1633)/60&gt;R1633),1,0)</f>
        <v>0</v>
      </c>
      <c r="W1633" s="9" t="n">
        <f aca="false">IF(OR(C1633=Scenario!$B$22,C1633=Scenario!$C$22),1,0)</f>
        <v>1</v>
      </c>
      <c r="X1633" s="9" t="n">
        <f aca="false">IF(ISNUMBER(I1633),1,0)</f>
        <v>0</v>
      </c>
      <c r="Y1633" s="9" t="n">
        <f aca="false">MOD(INT(E1633/86400)+3,7)</f>
        <v>2</v>
      </c>
      <c r="Z1633" s="9" t="n">
        <f aca="false">MOD(INT(E1633/3600),24)</f>
        <v>6</v>
      </c>
      <c r="AA1633" s="6" t="s">
        <v>3511</v>
      </c>
    </row>
    <row r="1634" customFormat="false" ht="15" hidden="false" customHeight="false" outlineLevel="0" collapsed="false">
      <c r="A1634" s="6" t="s">
        <v>3512</v>
      </c>
      <c r="B1634" s="6" t="s">
        <v>43</v>
      </c>
      <c r="C1634" s="6" t="s">
        <v>46</v>
      </c>
      <c r="D1634" s="6" t="s">
        <v>170</v>
      </c>
      <c r="E1634" s="6" t="n">
        <v>1786517134</v>
      </c>
      <c r="F1634" s="6" t="n">
        <v>1786518165</v>
      </c>
      <c r="G1634" s="6" t="n">
        <v>1786518059</v>
      </c>
      <c r="H1634" s="6" t="n">
        <v>1786519464</v>
      </c>
      <c r="J1634" s="6" t="n">
        <v>0</v>
      </c>
      <c r="K1634" s="6" t="n">
        <v>0</v>
      </c>
      <c r="L1634" s="9" t="n">
        <f aca="false">IF(AND(E1634&gt;=Scenario!$B$11,E1634&lt;Scenario!$B$12),1,0)</f>
        <v>1</v>
      </c>
      <c r="M1634" s="9" t="n">
        <f aca="false">IF(AND(L1634=1,ISNUMBER(F1634)),MAX(0,F1634-E1634)/60,"")</f>
        <v>17.1833333333333</v>
      </c>
      <c r="N1634" s="9" t="n">
        <f aca="false">IF(AND(L1634=1,ISNUMBER(G1634)),MAX(0,G1634-E1634)/60,"")</f>
        <v>15.4166666666667</v>
      </c>
      <c r="O1634" s="9" t="n">
        <f aca="false">IF(ISNUMBER(H1634),IF(AND(H1634&gt;=Scenario!$B$11,H1634&lt;Scenario!$B$12),1,0),0)</f>
        <v>1</v>
      </c>
      <c r="P1634" s="9" t="n">
        <f aca="false">IF(O1634=1,MAX(0,H1634-E1634)/60,"")</f>
        <v>38.8333333333333</v>
      </c>
      <c r="Q1634" s="9" t="n">
        <f aca="false">INDEX(Scenario!$B$18:$B$20,MATCH(B1634,Scenario!$A$18:$A$20,0))</f>
        <v>60</v>
      </c>
      <c r="R1634" s="9" t="n">
        <f aca="false">INDEX(Scenario!$C$18:$C$20,MATCH(B1634,Scenario!$A$18:$A$20,0))</f>
        <v>1440</v>
      </c>
      <c r="S1634" s="9" t="n">
        <f aca="false">IF(ISNUMBER(M1634),IF(M1634&lt;=Q1634,1,0),"")</f>
        <v>1</v>
      </c>
      <c r="T1634" s="9" t="n">
        <f aca="false">IF(ISNUMBER(P1634),IF(P1634&lt;=R1634,1,0),"")</f>
        <v>1</v>
      </c>
      <c r="U1634" s="9" t="n">
        <f aca="false">IF(E1634&gt;Scenario!$B$14,0,IF(OR(AND(ISNUMBER(H1634),H1634&lt;=Scenario!$B$14),AND(ISNUMBER(I1634),I1634&lt;=Scenario!$B$14)),0,1))</f>
        <v>0</v>
      </c>
      <c r="V1634" s="9" t="n">
        <f aca="false">IF(AND(U1634=1,(Scenario!$B$14-E1634)/60&gt;R1634),1,0)</f>
        <v>0</v>
      </c>
      <c r="W1634" s="9" t="n">
        <f aca="false">IF(OR(C1634=Scenario!$B$22,C1634=Scenario!$C$22),1,0)</f>
        <v>1</v>
      </c>
      <c r="X1634" s="9" t="n">
        <f aca="false">IF(ISNUMBER(I1634),1,0)</f>
        <v>0</v>
      </c>
      <c r="Y1634" s="9" t="n">
        <f aca="false">MOD(INT(E1634/86400)+3,7)</f>
        <v>2</v>
      </c>
      <c r="Z1634" s="9" t="n">
        <f aca="false">MOD(INT(E1634/3600),24)</f>
        <v>6</v>
      </c>
      <c r="AA1634" s="6" t="s">
        <v>3513</v>
      </c>
    </row>
    <row r="1635" customFormat="false" ht="15" hidden="false" customHeight="false" outlineLevel="0" collapsed="false">
      <c r="A1635" s="6" t="s">
        <v>3514</v>
      </c>
      <c r="B1635" s="6" t="s">
        <v>44</v>
      </c>
      <c r="C1635" s="6" t="s">
        <v>249</v>
      </c>
      <c r="D1635" s="6" t="s">
        <v>170</v>
      </c>
      <c r="E1635" s="6" t="n">
        <v>1786518672</v>
      </c>
      <c r="F1635" s="6" t="n">
        <v>1786518845</v>
      </c>
      <c r="G1635" s="6" t="n">
        <v>1786518694</v>
      </c>
      <c r="H1635" s="6" t="n">
        <v>1786519080</v>
      </c>
      <c r="J1635" s="6" t="n">
        <v>0</v>
      </c>
      <c r="K1635" s="6" t="n">
        <v>0</v>
      </c>
      <c r="L1635" s="9" t="n">
        <f aca="false">IF(AND(E1635&gt;=Scenario!$B$11,E1635&lt;Scenario!$B$12),1,0)</f>
        <v>1</v>
      </c>
      <c r="M1635" s="9" t="n">
        <f aca="false">IF(AND(L1635=1,ISNUMBER(F1635)),MAX(0,F1635-E1635)/60,"")</f>
        <v>2.88333333333333</v>
      </c>
      <c r="N1635" s="9" t="n">
        <f aca="false">IF(AND(L1635=1,ISNUMBER(G1635)),MAX(0,G1635-E1635)/60,"")</f>
        <v>0.366666666666667</v>
      </c>
      <c r="O1635" s="9" t="n">
        <f aca="false">IF(ISNUMBER(H1635),IF(AND(H1635&gt;=Scenario!$B$11,H1635&lt;Scenario!$B$12),1,0),0)</f>
        <v>1</v>
      </c>
      <c r="P1635" s="9" t="n">
        <f aca="false">IF(O1635=1,MAX(0,H1635-E1635)/60,"")</f>
        <v>6.8</v>
      </c>
      <c r="Q1635" s="9" t="n">
        <f aca="false">INDEX(Scenario!$B$18:$B$20,MATCH(B1635,Scenario!$A$18:$A$20,0))</f>
        <v>240</v>
      </c>
      <c r="R1635" s="9" t="n">
        <f aca="false">INDEX(Scenario!$C$18:$C$20,MATCH(B1635,Scenario!$A$18:$A$20,0))</f>
        <v>4320</v>
      </c>
      <c r="S1635" s="9" t="n">
        <f aca="false">IF(ISNUMBER(M1635),IF(M1635&lt;=Q1635,1,0),"")</f>
        <v>1</v>
      </c>
      <c r="T1635" s="9" t="n">
        <f aca="false">IF(ISNUMBER(P1635),IF(P1635&lt;=R1635,1,0),"")</f>
        <v>1</v>
      </c>
      <c r="U1635" s="9" t="n">
        <f aca="false">IF(E1635&gt;Scenario!$B$14,0,IF(OR(AND(ISNUMBER(H1635),H1635&lt;=Scenario!$B$14),AND(ISNUMBER(I1635),I1635&lt;=Scenario!$B$14)),0,1))</f>
        <v>0</v>
      </c>
      <c r="V1635" s="9" t="n">
        <f aca="false">IF(AND(U1635=1,(Scenario!$B$14-E1635)/60&gt;R1635),1,0)</f>
        <v>0</v>
      </c>
      <c r="W1635" s="9" t="n">
        <f aca="false">IF(OR(C1635=Scenario!$B$22,C1635=Scenario!$C$22),1,0)</f>
        <v>0</v>
      </c>
      <c r="X1635" s="9" t="n">
        <f aca="false">IF(ISNUMBER(I1635),1,0)</f>
        <v>0</v>
      </c>
      <c r="Y1635" s="9" t="n">
        <f aca="false">MOD(INT(E1635/86400)+3,7)</f>
        <v>2</v>
      </c>
      <c r="Z1635" s="9" t="n">
        <f aca="false">MOD(INT(E1635/3600),24)</f>
        <v>7</v>
      </c>
      <c r="AA1635" s="6" t="s">
        <v>3515</v>
      </c>
    </row>
    <row r="1636" customFormat="false" ht="15" hidden="false" customHeight="false" outlineLevel="0" collapsed="false">
      <c r="A1636" s="6" t="s">
        <v>3516</v>
      </c>
      <c r="B1636" s="6" t="s">
        <v>44</v>
      </c>
      <c r="C1636" s="6" t="s">
        <v>249</v>
      </c>
      <c r="D1636" s="6" t="s">
        <v>170</v>
      </c>
      <c r="E1636" s="6" t="n">
        <v>1786518731</v>
      </c>
      <c r="F1636" s="6" t="n">
        <v>1786519242</v>
      </c>
      <c r="G1636" s="6" t="n">
        <v>1786519134</v>
      </c>
      <c r="H1636" s="6" t="n">
        <v>1786519869</v>
      </c>
      <c r="J1636" s="6" t="n">
        <v>0</v>
      </c>
      <c r="K1636" s="6" t="n">
        <v>0</v>
      </c>
      <c r="L1636" s="9" t="n">
        <f aca="false">IF(AND(E1636&gt;=Scenario!$B$11,E1636&lt;Scenario!$B$12),1,0)</f>
        <v>1</v>
      </c>
      <c r="M1636" s="9" t="n">
        <f aca="false">IF(AND(L1636=1,ISNUMBER(F1636)),MAX(0,F1636-E1636)/60,"")</f>
        <v>8.51666666666667</v>
      </c>
      <c r="N1636" s="9" t="n">
        <f aca="false">IF(AND(L1636=1,ISNUMBER(G1636)),MAX(0,G1636-E1636)/60,"")</f>
        <v>6.71666666666667</v>
      </c>
      <c r="O1636" s="9" t="n">
        <f aca="false">IF(ISNUMBER(H1636),IF(AND(H1636&gt;=Scenario!$B$11,H1636&lt;Scenario!$B$12),1,0),0)</f>
        <v>1</v>
      </c>
      <c r="P1636" s="9" t="n">
        <f aca="false">IF(O1636=1,MAX(0,H1636-E1636)/60,"")</f>
        <v>18.9666666666667</v>
      </c>
      <c r="Q1636" s="9" t="n">
        <f aca="false">INDEX(Scenario!$B$18:$B$20,MATCH(B1636,Scenario!$A$18:$A$20,0))</f>
        <v>240</v>
      </c>
      <c r="R1636" s="9" t="n">
        <f aca="false">INDEX(Scenario!$C$18:$C$20,MATCH(B1636,Scenario!$A$18:$A$20,0))</f>
        <v>4320</v>
      </c>
      <c r="S1636" s="9" t="n">
        <f aca="false">IF(ISNUMBER(M1636),IF(M1636&lt;=Q1636,1,0),"")</f>
        <v>1</v>
      </c>
      <c r="T1636" s="9" t="n">
        <f aca="false">IF(ISNUMBER(P1636),IF(P1636&lt;=R1636,1,0),"")</f>
        <v>1</v>
      </c>
      <c r="U1636" s="9" t="n">
        <f aca="false">IF(E1636&gt;Scenario!$B$14,0,IF(OR(AND(ISNUMBER(H1636),H1636&lt;=Scenario!$B$14),AND(ISNUMBER(I1636),I1636&lt;=Scenario!$B$14)),0,1))</f>
        <v>0</v>
      </c>
      <c r="V1636" s="9" t="n">
        <f aca="false">IF(AND(U1636=1,(Scenario!$B$14-E1636)/60&gt;R1636),1,0)</f>
        <v>0</v>
      </c>
      <c r="W1636" s="9" t="n">
        <f aca="false">IF(OR(C1636=Scenario!$B$22,C1636=Scenario!$C$22),1,0)</f>
        <v>0</v>
      </c>
      <c r="X1636" s="9" t="n">
        <f aca="false">IF(ISNUMBER(I1636),1,0)</f>
        <v>0</v>
      </c>
      <c r="Y1636" s="9" t="n">
        <f aca="false">MOD(INT(E1636/86400)+3,7)</f>
        <v>2</v>
      </c>
      <c r="Z1636" s="9" t="n">
        <f aca="false">MOD(INT(E1636/3600),24)</f>
        <v>7</v>
      </c>
      <c r="AA1636" s="6" t="s">
        <v>3517</v>
      </c>
    </row>
    <row r="1637" customFormat="false" ht="15" hidden="false" customHeight="false" outlineLevel="0" collapsed="false">
      <c r="A1637" s="6" t="s">
        <v>3518</v>
      </c>
      <c r="B1637" s="6" t="s">
        <v>44</v>
      </c>
      <c r="C1637" s="6" t="s">
        <v>288</v>
      </c>
      <c r="D1637" s="6" t="s">
        <v>171</v>
      </c>
      <c r="E1637" s="6" t="n">
        <v>1786519269</v>
      </c>
      <c r="F1637" s="6" t="n">
        <v>1786519470</v>
      </c>
      <c r="G1637" s="6" t="n">
        <v>1786519321</v>
      </c>
      <c r="H1637" s="6" t="n">
        <v>1786524677</v>
      </c>
      <c r="J1637" s="6" t="n">
        <v>0</v>
      </c>
      <c r="K1637" s="6" t="n">
        <v>0</v>
      </c>
      <c r="L1637" s="9" t="n">
        <f aca="false">IF(AND(E1637&gt;=Scenario!$B$11,E1637&lt;Scenario!$B$12),1,0)</f>
        <v>1</v>
      </c>
      <c r="M1637" s="9" t="n">
        <f aca="false">IF(AND(L1637=1,ISNUMBER(F1637)),MAX(0,F1637-E1637)/60,"")</f>
        <v>3.35</v>
      </c>
      <c r="N1637" s="9" t="n">
        <f aca="false">IF(AND(L1637=1,ISNUMBER(G1637)),MAX(0,G1637-E1637)/60,"")</f>
        <v>0.866666666666667</v>
      </c>
      <c r="O1637" s="9" t="n">
        <f aca="false">IF(ISNUMBER(H1637),IF(AND(H1637&gt;=Scenario!$B$11,H1637&lt;Scenario!$B$12),1,0),0)</f>
        <v>1</v>
      </c>
      <c r="P1637" s="9" t="n">
        <f aca="false">IF(O1637=1,MAX(0,H1637-E1637)/60,"")</f>
        <v>90.1333333333333</v>
      </c>
      <c r="Q1637" s="9" t="n">
        <f aca="false">INDEX(Scenario!$B$18:$B$20,MATCH(B1637,Scenario!$A$18:$A$20,0))</f>
        <v>240</v>
      </c>
      <c r="R1637" s="9" t="n">
        <f aca="false">INDEX(Scenario!$C$18:$C$20,MATCH(B1637,Scenario!$A$18:$A$20,0))</f>
        <v>4320</v>
      </c>
      <c r="S1637" s="9" t="n">
        <f aca="false">IF(ISNUMBER(M1637),IF(M1637&lt;=Q1637,1,0),"")</f>
        <v>1</v>
      </c>
      <c r="T1637" s="9" t="n">
        <f aca="false">IF(ISNUMBER(P1637),IF(P1637&lt;=R1637,1,0),"")</f>
        <v>1</v>
      </c>
      <c r="U1637" s="9" t="n">
        <f aca="false">IF(E1637&gt;Scenario!$B$14,0,IF(OR(AND(ISNUMBER(H1637),H1637&lt;=Scenario!$B$14),AND(ISNUMBER(I1637),I1637&lt;=Scenario!$B$14)),0,1))</f>
        <v>0</v>
      </c>
      <c r="V1637" s="9" t="n">
        <f aca="false">IF(AND(U1637=1,(Scenario!$B$14-E1637)/60&gt;R1637),1,0)</f>
        <v>0</v>
      </c>
      <c r="W1637" s="9" t="n">
        <f aca="false">IF(OR(C1637=Scenario!$B$22,C1637=Scenario!$C$22),1,0)</f>
        <v>0</v>
      </c>
      <c r="X1637" s="9" t="n">
        <f aca="false">IF(ISNUMBER(I1637),1,0)</f>
        <v>0</v>
      </c>
      <c r="Y1637" s="9" t="n">
        <f aca="false">MOD(INT(E1637/86400)+3,7)</f>
        <v>2</v>
      </c>
      <c r="Z1637" s="9" t="n">
        <f aca="false">MOD(INT(E1637/3600),24)</f>
        <v>7</v>
      </c>
      <c r="AA1637" s="6" t="s">
        <v>3519</v>
      </c>
    </row>
    <row r="1638" customFormat="false" ht="15" hidden="false" customHeight="false" outlineLevel="0" collapsed="false">
      <c r="A1638" s="6" t="s">
        <v>3520</v>
      </c>
      <c r="B1638" s="6" t="s">
        <v>44</v>
      </c>
      <c r="C1638" s="6" t="s">
        <v>46</v>
      </c>
      <c r="D1638" s="6" t="s">
        <v>170</v>
      </c>
      <c r="E1638" s="6" t="n">
        <v>1786520486</v>
      </c>
      <c r="F1638" s="6" t="n">
        <v>1786520673</v>
      </c>
      <c r="G1638" s="6" t="n">
        <v>1786520541</v>
      </c>
      <c r="H1638" s="6" t="n">
        <v>1786523230</v>
      </c>
      <c r="J1638" s="6" t="n">
        <v>0</v>
      </c>
      <c r="K1638" s="6" t="n">
        <v>0</v>
      </c>
      <c r="L1638" s="9" t="n">
        <f aca="false">IF(AND(E1638&gt;=Scenario!$B$11,E1638&lt;Scenario!$B$12),1,0)</f>
        <v>1</v>
      </c>
      <c r="M1638" s="9" t="n">
        <f aca="false">IF(AND(L1638=1,ISNUMBER(F1638)),MAX(0,F1638-E1638)/60,"")</f>
        <v>3.11666666666667</v>
      </c>
      <c r="N1638" s="9" t="n">
        <f aca="false">IF(AND(L1638=1,ISNUMBER(G1638)),MAX(0,G1638-E1638)/60,"")</f>
        <v>0.916666666666667</v>
      </c>
      <c r="O1638" s="9" t="n">
        <f aca="false">IF(ISNUMBER(H1638),IF(AND(H1638&gt;=Scenario!$B$11,H1638&lt;Scenario!$B$12),1,0),0)</f>
        <v>1</v>
      </c>
      <c r="P1638" s="9" t="n">
        <f aca="false">IF(O1638=1,MAX(0,H1638-E1638)/60,"")</f>
        <v>45.7333333333333</v>
      </c>
      <c r="Q1638" s="9" t="n">
        <f aca="false">INDEX(Scenario!$B$18:$B$20,MATCH(B1638,Scenario!$A$18:$A$20,0))</f>
        <v>240</v>
      </c>
      <c r="R1638" s="9" t="n">
        <f aca="false">INDEX(Scenario!$C$18:$C$20,MATCH(B1638,Scenario!$A$18:$A$20,0))</f>
        <v>4320</v>
      </c>
      <c r="S1638" s="9" t="n">
        <f aca="false">IF(ISNUMBER(M1638),IF(M1638&lt;=Q1638,1,0),"")</f>
        <v>1</v>
      </c>
      <c r="T1638" s="9" t="n">
        <f aca="false">IF(ISNUMBER(P1638),IF(P1638&lt;=R1638,1,0),"")</f>
        <v>1</v>
      </c>
      <c r="U1638" s="9" t="n">
        <f aca="false">IF(E1638&gt;Scenario!$B$14,0,IF(OR(AND(ISNUMBER(H1638),H1638&lt;=Scenario!$B$14),AND(ISNUMBER(I1638),I1638&lt;=Scenario!$B$14)),0,1))</f>
        <v>0</v>
      </c>
      <c r="V1638" s="9" t="n">
        <f aca="false">IF(AND(U1638=1,(Scenario!$B$14-E1638)/60&gt;R1638),1,0)</f>
        <v>0</v>
      </c>
      <c r="W1638" s="9" t="n">
        <f aca="false">IF(OR(C1638=Scenario!$B$22,C1638=Scenario!$C$22),1,0)</f>
        <v>1</v>
      </c>
      <c r="X1638" s="9" t="n">
        <f aca="false">IF(ISNUMBER(I1638),1,0)</f>
        <v>0</v>
      </c>
      <c r="Y1638" s="9" t="n">
        <f aca="false">MOD(INT(E1638/86400)+3,7)</f>
        <v>2</v>
      </c>
      <c r="Z1638" s="9" t="n">
        <f aca="false">MOD(INT(E1638/3600),24)</f>
        <v>7</v>
      </c>
      <c r="AA1638" s="6" t="s">
        <v>3521</v>
      </c>
    </row>
    <row r="1639" customFormat="false" ht="15" hidden="false" customHeight="false" outlineLevel="0" collapsed="false">
      <c r="A1639" s="6" t="s">
        <v>3522</v>
      </c>
      <c r="B1639" s="6" t="s">
        <v>44</v>
      </c>
      <c r="C1639" s="6" t="s">
        <v>288</v>
      </c>
      <c r="D1639" s="6" t="s">
        <v>172</v>
      </c>
      <c r="E1639" s="6" t="n">
        <v>1786523743</v>
      </c>
      <c r="F1639" s="6" t="n">
        <v>1786523969</v>
      </c>
      <c r="G1639" s="6" t="n">
        <v>1786523775</v>
      </c>
      <c r="H1639" s="6" t="n">
        <v>1786526088</v>
      </c>
      <c r="J1639" s="6" t="n">
        <v>0</v>
      </c>
      <c r="K1639" s="6" t="n">
        <v>0</v>
      </c>
      <c r="L1639" s="9" t="n">
        <f aca="false">IF(AND(E1639&gt;=Scenario!$B$11,E1639&lt;Scenario!$B$12),1,0)</f>
        <v>1</v>
      </c>
      <c r="M1639" s="9" t="n">
        <f aca="false">IF(AND(L1639=1,ISNUMBER(F1639)),MAX(0,F1639-E1639)/60,"")</f>
        <v>3.76666666666667</v>
      </c>
      <c r="N1639" s="9" t="n">
        <f aca="false">IF(AND(L1639=1,ISNUMBER(G1639)),MAX(0,G1639-E1639)/60,"")</f>
        <v>0.533333333333333</v>
      </c>
      <c r="O1639" s="9" t="n">
        <f aca="false">IF(ISNUMBER(H1639),IF(AND(H1639&gt;=Scenario!$B$11,H1639&lt;Scenario!$B$12),1,0),0)</f>
        <v>1</v>
      </c>
      <c r="P1639" s="9" t="n">
        <f aca="false">IF(O1639=1,MAX(0,H1639-E1639)/60,"")</f>
        <v>39.0833333333333</v>
      </c>
      <c r="Q1639" s="9" t="n">
        <f aca="false">INDEX(Scenario!$B$18:$B$20,MATCH(B1639,Scenario!$A$18:$A$20,0))</f>
        <v>240</v>
      </c>
      <c r="R1639" s="9" t="n">
        <f aca="false">INDEX(Scenario!$C$18:$C$20,MATCH(B1639,Scenario!$A$18:$A$20,0))</f>
        <v>4320</v>
      </c>
      <c r="S1639" s="9" t="n">
        <f aca="false">IF(ISNUMBER(M1639),IF(M1639&lt;=Q1639,1,0),"")</f>
        <v>1</v>
      </c>
      <c r="T1639" s="9" t="n">
        <f aca="false">IF(ISNUMBER(P1639),IF(P1639&lt;=R1639,1,0),"")</f>
        <v>1</v>
      </c>
      <c r="U1639" s="9" t="n">
        <f aca="false">IF(E1639&gt;Scenario!$B$14,0,IF(OR(AND(ISNUMBER(H1639),H1639&lt;=Scenario!$B$14),AND(ISNUMBER(I1639),I1639&lt;=Scenario!$B$14)),0,1))</f>
        <v>0</v>
      </c>
      <c r="V1639" s="9" t="n">
        <f aca="false">IF(AND(U1639=1,(Scenario!$B$14-E1639)/60&gt;R1639),1,0)</f>
        <v>0</v>
      </c>
      <c r="W1639" s="9" t="n">
        <f aca="false">IF(OR(C1639=Scenario!$B$22,C1639=Scenario!$C$22),1,0)</f>
        <v>0</v>
      </c>
      <c r="X1639" s="9" t="n">
        <f aca="false">IF(ISNUMBER(I1639),1,0)</f>
        <v>0</v>
      </c>
      <c r="Y1639" s="9" t="n">
        <f aca="false">MOD(INT(E1639/86400)+3,7)</f>
        <v>2</v>
      </c>
      <c r="Z1639" s="9" t="n">
        <f aca="false">MOD(INT(E1639/3600),24)</f>
        <v>8</v>
      </c>
      <c r="AA1639" s="6" t="s">
        <v>3523</v>
      </c>
    </row>
    <row r="1640" customFormat="false" ht="15" hidden="false" customHeight="false" outlineLevel="0" collapsed="false">
      <c r="A1640" s="6" t="s">
        <v>3524</v>
      </c>
      <c r="B1640" s="6" t="s">
        <v>43</v>
      </c>
      <c r="C1640" s="6" t="s">
        <v>47</v>
      </c>
      <c r="D1640" s="6" t="s">
        <v>172</v>
      </c>
      <c r="E1640" s="6" t="n">
        <v>1786523770</v>
      </c>
      <c r="F1640" s="6" t="n">
        <v>1786523869</v>
      </c>
      <c r="G1640" s="6" t="n">
        <v>1786523805</v>
      </c>
      <c r="H1640" s="6" t="n">
        <v>1786526396</v>
      </c>
      <c r="J1640" s="6" t="n">
        <v>0</v>
      </c>
      <c r="K1640" s="6" t="n">
        <v>0</v>
      </c>
      <c r="L1640" s="9" t="n">
        <f aca="false">IF(AND(E1640&gt;=Scenario!$B$11,E1640&lt;Scenario!$B$12),1,0)</f>
        <v>1</v>
      </c>
      <c r="M1640" s="9" t="n">
        <f aca="false">IF(AND(L1640=1,ISNUMBER(F1640)),MAX(0,F1640-E1640)/60,"")</f>
        <v>1.65</v>
      </c>
      <c r="N1640" s="9" t="n">
        <f aca="false">IF(AND(L1640=1,ISNUMBER(G1640)),MAX(0,G1640-E1640)/60,"")</f>
        <v>0.583333333333333</v>
      </c>
      <c r="O1640" s="9" t="n">
        <f aca="false">IF(ISNUMBER(H1640),IF(AND(H1640&gt;=Scenario!$B$11,H1640&lt;Scenario!$B$12),1,0),0)</f>
        <v>1</v>
      </c>
      <c r="P1640" s="9" t="n">
        <f aca="false">IF(O1640=1,MAX(0,H1640-E1640)/60,"")</f>
        <v>43.7666666666667</v>
      </c>
      <c r="Q1640" s="9" t="n">
        <f aca="false">INDEX(Scenario!$B$18:$B$20,MATCH(B1640,Scenario!$A$18:$A$20,0))</f>
        <v>60</v>
      </c>
      <c r="R1640" s="9" t="n">
        <f aca="false">INDEX(Scenario!$C$18:$C$20,MATCH(B1640,Scenario!$A$18:$A$20,0))</f>
        <v>1440</v>
      </c>
      <c r="S1640" s="9" t="n">
        <f aca="false">IF(ISNUMBER(M1640),IF(M1640&lt;=Q1640,1,0),"")</f>
        <v>1</v>
      </c>
      <c r="T1640" s="9" t="n">
        <f aca="false">IF(ISNUMBER(P1640),IF(P1640&lt;=R1640,1,0),"")</f>
        <v>1</v>
      </c>
      <c r="U1640" s="9" t="n">
        <f aca="false">IF(E1640&gt;Scenario!$B$14,0,IF(OR(AND(ISNUMBER(H1640),H1640&lt;=Scenario!$B$14),AND(ISNUMBER(I1640),I1640&lt;=Scenario!$B$14)),0,1))</f>
        <v>0</v>
      </c>
      <c r="V1640" s="9" t="n">
        <f aca="false">IF(AND(U1640=1,(Scenario!$B$14-E1640)/60&gt;R1640),1,0)</f>
        <v>0</v>
      </c>
      <c r="W1640" s="9" t="n">
        <f aca="false">IF(OR(C1640=Scenario!$B$22,C1640=Scenario!$C$22),1,0)</f>
        <v>1</v>
      </c>
      <c r="X1640" s="9" t="n">
        <f aca="false">IF(ISNUMBER(I1640),1,0)</f>
        <v>0</v>
      </c>
      <c r="Y1640" s="9" t="n">
        <f aca="false">MOD(INT(E1640/86400)+3,7)</f>
        <v>2</v>
      </c>
      <c r="Z1640" s="9" t="n">
        <f aca="false">MOD(INT(E1640/3600),24)</f>
        <v>8</v>
      </c>
      <c r="AA1640" s="6" t="s">
        <v>3525</v>
      </c>
    </row>
    <row r="1641" customFormat="false" ht="15" hidden="false" customHeight="false" outlineLevel="0" collapsed="false">
      <c r="A1641" s="6" t="s">
        <v>3526</v>
      </c>
      <c r="B1641" s="6" t="s">
        <v>43</v>
      </c>
      <c r="C1641" s="6" t="s">
        <v>249</v>
      </c>
      <c r="D1641" s="6" t="s">
        <v>172</v>
      </c>
      <c r="E1641" s="6" t="n">
        <v>1786524941</v>
      </c>
      <c r="F1641" s="6" t="n">
        <v>1786525163</v>
      </c>
      <c r="G1641" s="6" t="n">
        <v>1786524987</v>
      </c>
      <c r="H1641" s="6" t="n">
        <v>1786528978</v>
      </c>
      <c r="J1641" s="6" t="n">
        <v>0</v>
      </c>
      <c r="K1641" s="6" t="n">
        <v>0</v>
      </c>
      <c r="L1641" s="9" t="n">
        <f aca="false">IF(AND(E1641&gt;=Scenario!$B$11,E1641&lt;Scenario!$B$12),1,0)</f>
        <v>1</v>
      </c>
      <c r="M1641" s="9" t="n">
        <f aca="false">IF(AND(L1641=1,ISNUMBER(F1641)),MAX(0,F1641-E1641)/60,"")</f>
        <v>3.7</v>
      </c>
      <c r="N1641" s="9" t="n">
        <f aca="false">IF(AND(L1641=1,ISNUMBER(G1641)),MAX(0,G1641-E1641)/60,"")</f>
        <v>0.766666666666667</v>
      </c>
      <c r="O1641" s="9" t="n">
        <f aca="false">IF(ISNUMBER(H1641),IF(AND(H1641&gt;=Scenario!$B$11,H1641&lt;Scenario!$B$12),1,0),0)</f>
        <v>1</v>
      </c>
      <c r="P1641" s="9" t="n">
        <f aca="false">IF(O1641=1,MAX(0,H1641-E1641)/60,"")</f>
        <v>67.2833333333333</v>
      </c>
      <c r="Q1641" s="9" t="n">
        <f aca="false">INDEX(Scenario!$B$18:$B$20,MATCH(B1641,Scenario!$A$18:$A$20,0))</f>
        <v>60</v>
      </c>
      <c r="R1641" s="9" t="n">
        <f aca="false">INDEX(Scenario!$C$18:$C$20,MATCH(B1641,Scenario!$A$18:$A$20,0))</f>
        <v>1440</v>
      </c>
      <c r="S1641" s="9" t="n">
        <f aca="false">IF(ISNUMBER(M1641),IF(M1641&lt;=Q1641,1,0),"")</f>
        <v>1</v>
      </c>
      <c r="T1641" s="9" t="n">
        <f aca="false">IF(ISNUMBER(P1641),IF(P1641&lt;=R1641,1,0),"")</f>
        <v>1</v>
      </c>
      <c r="U1641" s="9" t="n">
        <f aca="false">IF(E1641&gt;Scenario!$B$14,0,IF(OR(AND(ISNUMBER(H1641),H1641&lt;=Scenario!$B$14),AND(ISNUMBER(I1641),I1641&lt;=Scenario!$B$14)),0,1))</f>
        <v>0</v>
      </c>
      <c r="V1641" s="9" t="n">
        <f aca="false">IF(AND(U1641=1,(Scenario!$B$14-E1641)/60&gt;R1641),1,0)</f>
        <v>0</v>
      </c>
      <c r="W1641" s="9" t="n">
        <f aca="false">IF(OR(C1641=Scenario!$B$22,C1641=Scenario!$C$22),1,0)</f>
        <v>0</v>
      </c>
      <c r="X1641" s="9" t="n">
        <f aca="false">IF(ISNUMBER(I1641),1,0)</f>
        <v>0</v>
      </c>
      <c r="Y1641" s="9" t="n">
        <f aca="false">MOD(INT(E1641/86400)+3,7)</f>
        <v>2</v>
      </c>
      <c r="Z1641" s="9" t="n">
        <f aca="false">MOD(INT(E1641/3600),24)</f>
        <v>8</v>
      </c>
      <c r="AA1641" s="6" t="s">
        <v>3527</v>
      </c>
    </row>
    <row r="1642" customFormat="false" ht="15" hidden="false" customHeight="false" outlineLevel="0" collapsed="false">
      <c r="A1642" s="6" t="s">
        <v>3528</v>
      </c>
      <c r="B1642" s="6" t="s">
        <v>44</v>
      </c>
      <c r="C1642" s="6" t="s">
        <v>46</v>
      </c>
      <c r="D1642" s="6" t="s">
        <v>171</v>
      </c>
      <c r="E1642" s="6" t="n">
        <v>1786527321</v>
      </c>
      <c r="F1642" s="6" t="n">
        <v>1786527454</v>
      </c>
      <c r="G1642" s="6" t="n">
        <v>1786527363</v>
      </c>
      <c r="H1642" s="6" t="n">
        <v>1786530798</v>
      </c>
      <c r="J1642" s="6" t="n">
        <v>0</v>
      </c>
      <c r="K1642" s="6" t="n">
        <v>0</v>
      </c>
      <c r="L1642" s="9" t="n">
        <f aca="false">IF(AND(E1642&gt;=Scenario!$B$11,E1642&lt;Scenario!$B$12),1,0)</f>
        <v>1</v>
      </c>
      <c r="M1642" s="9" t="n">
        <f aca="false">IF(AND(L1642=1,ISNUMBER(F1642)),MAX(0,F1642-E1642)/60,"")</f>
        <v>2.21666666666667</v>
      </c>
      <c r="N1642" s="9" t="n">
        <f aca="false">IF(AND(L1642=1,ISNUMBER(G1642)),MAX(0,G1642-E1642)/60,"")</f>
        <v>0.7</v>
      </c>
      <c r="O1642" s="9" t="n">
        <f aca="false">IF(ISNUMBER(H1642),IF(AND(H1642&gt;=Scenario!$B$11,H1642&lt;Scenario!$B$12),1,0),0)</f>
        <v>1</v>
      </c>
      <c r="P1642" s="9" t="n">
        <f aca="false">IF(O1642=1,MAX(0,H1642-E1642)/60,"")</f>
        <v>57.95</v>
      </c>
      <c r="Q1642" s="9" t="n">
        <f aca="false">INDEX(Scenario!$B$18:$B$20,MATCH(B1642,Scenario!$A$18:$A$20,0))</f>
        <v>240</v>
      </c>
      <c r="R1642" s="9" t="n">
        <f aca="false">INDEX(Scenario!$C$18:$C$20,MATCH(B1642,Scenario!$A$18:$A$20,0))</f>
        <v>4320</v>
      </c>
      <c r="S1642" s="9" t="n">
        <f aca="false">IF(ISNUMBER(M1642),IF(M1642&lt;=Q1642,1,0),"")</f>
        <v>1</v>
      </c>
      <c r="T1642" s="9" t="n">
        <f aca="false">IF(ISNUMBER(P1642),IF(P1642&lt;=R1642,1,0),"")</f>
        <v>1</v>
      </c>
      <c r="U1642" s="9" t="n">
        <f aca="false">IF(E1642&gt;Scenario!$B$14,0,IF(OR(AND(ISNUMBER(H1642),H1642&lt;=Scenario!$B$14),AND(ISNUMBER(I1642),I1642&lt;=Scenario!$B$14)),0,1))</f>
        <v>0</v>
      </c>
      <c r="V1642" s="9" t="n">
        <f aca="false">IF(AND(U1642=1,(Scenario!$B$14-E1642)/60&gt;R1642),1,0)</f>
        <v>0</v>
      </c>
      <c r="W1642" s="9" t="n">
        <f aca="false">IF(OR(C1642=Scenario!$B$22,C1642=Scenario!$C$22),1,0)</f>
        <v>1</v>
      </c>
      <c r="X1642" s="9" t="n">
        <f aca="false">IF(ISNUMBER(I1642),1,0)</f>
        <v>0</v>
      </c>
      <c r="Y1642" s="9" t="n">
        <f aca="false">MOD(INT(E1642/86400)+3,7)</f>
        <v>2</v>
      </c>
      <c r="Z1642" s="9" t="n">
        <f aca="false">MOD(INT(E1642/3600),24)</f>
        <v>9</v>
      </c>
      <c r="AA1642" s="6" t="s">
        <v>3529</v>
      </c>
    </row>
    <row r="1643" customFormat="false" ht="15" hidden="false" customHeight="false" outlineLevel="0" collapsed="false">
      <c r="A1643" s="6" t="s">
        <v>3530</v>
      </c>
      <c r="B1643" s="6" t="s">
        <v>42</v>
      </c>
      <c r="C1643" s="6" t="s">
        <v>249</v>
      </c>
      <c r="D1643" s="6" t="s">
        <v>171</v>
      </c>
      <c r="E1643" s="6" t="n">
        <v>1786531698</v>
      </c>
      <c r="F1643" s="6" t="n">
        <v>1786531772</v>
      </c>
      <c r="G1643" s="6" t="n">
        <v>1786531708</v>
      </c>
      <c r="H1643" s="6" t="n">
        <v>1786534247</v>
      </c>
      <c r="J1643" s="6" t="n">
        <v>0</v>
      </c>
      <c r="K1643" s="6" t="n">
        <v>0</v>
      </c>
      <c r="L1643" s="9" t="n">
        <f aca="false">IF(AND(E1643&gt;=Scenario!$B$11,E1643&lt;Scenario!$B$12),1,0)</f>
        <v>1</v>
      </c>
      <c r="M1643" s="9" t="n">
        <f aca="false">IF(AND(L1643=1,ISNUMBER(F1643)),MAX(0,F1643-E1643)/60,"")</f>
        <v>1.23333333333333</v>
      </c>
      <c r="N1643" s="9" t="n">
        <f aca="false">IF(AND(L1643=1,ISNUMBER(G1643)),MAX(0,G1643-E1643)/60,"")</f>
        <v>0.166666666666667</v>
      </c>
      <c r="O1643" s="9" t="n">
        <f aca="false">IF(ISNUMBER(H1643),IF(AND(H1643&gt;=Scenario!$B$11,H1643&lt;Scenario!$B$12),1,0),0)</f>
        <v>1</v>
      </c>
      <c r="P1643" s="9" t="n">
        <f aca="false">IF(O1643=1,MAX(0,H1643-E1643)/60,"")</f>
        <v>42.4833333333333</v>
      </c>
      <c r="Q1643" s="9" t="n">
        <f aca="false">INDEX(Scenario!$B$18:$B$20,MATCH(B1643,Scenario!$A$18:$A$20,0))</f>
        <v>15</v>
      </c>
      <c r="R1643" s="9" t="n">
        <f aca="false">INDEX(Scenario!$C$18:$C$20,MATCH(B1643,Scenario!$A$18:$A$20,0))</f>
        <v>240</v>
      </c>
      <c r="S1643" s="9" t="n">
        <f aca="false">IF(ISNUMBER(M1643),IF(M1643&lt;=Q1643,1,0),"")</f>
        <v>1</v>
      </c>
      <c r="T1643" s="9" t="n">
        <f aca="false">IF(ISNUMBER(P1643),IF(P1643&lt;=R1643,1,0),"")</f>
        <v>1</v>
      </c>
      <c r="U1643" s="9" t="n">
        <f aca="false">IF(E1643&gt;Scenario!$B$14,0,IF(OR(AND(ISNUMBER(H1643),H1643&lt;=Scenario!$B$14),AND(ISNUMBER(I1643),I1643&lt;=Scenario!$B$14)),0,1))</f>
        <v>0</v>
      </c>
      <c r="V1643" s="9" t="n">
        <f aca="false">IF(AND(U1643=1,(Scenario!$B$14-E1643)/60&gt;R1643),1,0)</f>
        <v>0</v>
      </c>
      <c r="W1643" s="9" t="n">
        <f aca="false">IF(OR(C1643=Scenario!$B$22,C1643=Scenario!$C$22),1,0)</f>
        <v>0</v>
      </c>
      <c r="X1643" s="9" t="n">
        <f aca="false">IF(ISNUMBER(I1643),1,0)</f>
        <v>0</v>
      </c>
      <c r="Y1643" s="9" t="n">
        <f aca="false">MOD(INT(E1643/86400)+3,7)</f>
        <v>2</v>
      </c>
      <c r="Z1643" s="9" t="n">
        <f aca="false">MOD(INT(E1643/3600),24)</f>
        <v>10</v>
      </c>
      <c r="AA1643" s="6" t="s">
        <v>3531</v>
      </c>
    </row>
    <row r="1644" customFormat="false" ht="15" hidden="false" customHeight="false" outlineLevel="0" collapsed="false">
      <c r="A1644" s="6" t="s">
        <v>3532</v>
      </c>
      <c r="B1644" s="6" t="s">
        <v>44</v>
      </c>
      <c r="C1644" s="6" t="s">
        <v>46</v>
      </c>
      <c r="D1644" s="6" t="s">
        <v>170</v>
      </c>
      <c r="E1644" s="6" t="n">
        <v>1786534788</v>
      </c>
      <c r="F1644" s="6" t="n">
        <v>1786535044</v>
      </c>
      <c r="G1644" s="6" t="n">
        <v>1786534807</v>
      </c>
      <c r="H1644" s="6" t="n">
        <v>1786538610</v>
      </c>
      <c r="J1644" s="6" t="n">
        <v>0</v>
      </c>
      <c r="K1644" s="6" t="n">
        <v>0</v>
      </c>
      <c r="L1644" s="9" t="n">
        <f aca="false">IF(AND(E1644&gt;=Scenario!$B$11,E1644&lt;Scenario!$B$12),1,0)</f>
        <v>1</v>
      </c>
      <c r="M1644" s="9" t="n">
        <f aca="false">IF(AND(L1644=1,ISNUMBER(F1644)),MAX(0,F1644-E1644)/60,"")</f>
        <v>4.26666666666667</v>
      </c>
      <c r="N1644" s="9" t="n">
        <f aca="false">IF(AND(L1644=1,ISNUMBER(G1644)),MAX(0,G1644-E1644)/60,"")</f>
        <v>0.316666666666667</v>
      </c>
      <c r="O1644" s="9" t="n">
        <f aca="false">IF(ISNUMBER(H1644),IF(AND(H1644&gt;=Scenario!$B$11,H1644&lt;Scenario!$B$12),1,0),0)</f>
        <v>1</v>
      </c>
      <c r="P1644" s="9" t="n">
        <f aca="false">IF(O1644=1,MAX(0,H1644-E1644)/60,"")</f>
        <v>63.7</v>
      </c>
      <c r="Q1644" s="9" t="n">
        <f aca="false">INDEX(Scenario!$B$18:$B$20,MATCH(B1644,Scenario!$A$18:$A$20,0))</f>
        <v>240</v>
      </c>
      <c r="R1644" s="9" t="n">
        <f aca="false">INDEX(Scenario!$C$18:$C$20,MATCH(B1644,Scenario!$A$18:$A$20,0))</f>
        <v>4320</v>
      </c>
      <c r="S1644" s="9" t="n">
        <f aca="false">IF(ISNUMBER(M1644),IF(M1644&lt;=Q1644,1,0),"")</f>
        <v>1</v>
      </c>
      <c r="T1644" s="9" t="n">
        <f aca="false">IF(ISNUMBER(P1644),IF(P1644&lt;=R1644,1,0),"")</f>
        <v>1</v>
      </c>
      <c r="U1644" s="9" t="n">
        <f aca="false">IF(E1644&gt;Scenario!$B$14,0,IF(OR(AND(ISNUMBER(H1644),H1644&lt;=Scenario!$B$14),AND(ISNUMBER(I1644),I1644&lt;=Scenario!$B$14)),0,1))</f>
        <v>0</v>
      </c>
      <c r="V1644" s="9" t="n">
        <f aca="false">IF(AND(U1644=1,(Scenario!$B$14-E1644)/60&gt;R1644),1,0)</f>
        <v>0</v>
      </c>
      <c r="W1644" s="9" t="n">
        <f aca="false">IF(OR(C1644=Scenario!$B$22,C1644=Scenario!$C$22),1,0)</f>
        <v>1</v>
      </c>
      <c r="X1644" s="9" t="n">
        <f aca="false">IF(ISNUMBER(I1644),1,0)</f>
        <v>0</v>
      </c>
      <c r="Y1644" s="9" t="n">
        <f aca="false">MOD(INT(E1644/86400)+3,7)</f>
        <v>2</v>
      </c>
      <c r="Z1644" s="9" t="n">
        <f aca="false">MOD(INT(E1644/3600),24)</f>
        <v>11</v>
      </c>
      <c r="AA1644" s="6" t="s">
        <v>3533</v>
      </c>
    </row>
    <row r="1645" customFormat="false" ht="15" hidden="false" customHeight="false" outlineLevel="0" collapsed="false">
      <c r="A1645" s="6" t="s">
        <v>3534</v>
      </c>
      <c r="B1645" s="6" t="s">
        <v>43</v>
      </c>
      <c r="C1645" s="6" t="s">
        <v>47</v>
      </c>
      <c r="D1645" s="6" t="s">
        <v>170</v>
      </c>
      <c r="E1645" s="6" t="n">
        <v>1786534990</v>
      </c>
      <c r="F1645" s="6" t="n">
        <v>1786535254</v>
      </c>
      <c r="G1645" s="6" t="n">
        <v>1786535044</v>
      </c>
      <c r="H1645" s="6" t="n">
        <v>1786537536</v>
      </c>
      <c r="J1645" s="6" t="n">
        <v>0</v>
      </c>
      <c r="K1645" s="6" t="n">
        <v>0</v>
      </c>
      <c r="L1645" s="9" t="n">
        <f aca="false">IF(AND(E1645&gt;=Scenario!$B$11,E1645&lt;Scenario!$B$12),1,0)</f>
        <v>1</v>
      </c>
      <c r="M1645" s="9" t="n">
        <f aca="false">IF(AND(L1645=1,ISNUMBER(F1645)),MAX(0,F1645-E1645)/60,"")</f>
        <v>4.4</v>
      </c>
      <c r="N1645" s="9" t="n">
        <f aca="false">IF(AND(L1645=1,ISNUMBER(G1645)),MAX(0,G1645-E1645)/60,"")</f>
        <v>0.9</v>
      </c>
      <c r="O1645" s="9" t="n">
        <f aca="false">IF(ISNUMBER(H1645),IF(AND(H1645&gt;=Scenario!$B$11,H1645&lt;Scenario!$B$12),1,0),0)</f>
        <v>1</v>
      </c>
      <c r="P1645" s="9" t="n">
        <f aca="false">IF(O1645=1,MAX(0,H1645-E1645)/60,"")</f>
        <v>42.4333333333333</v>
      </c>
      <c r="Q1645" s="9" t="n">
        <f aca="false">INDEX(Scenario!$B$18:$B$20,MATCH(B1645,Scenario!$A$18:$A$20,0))</f>
        <v>60</v>
      </c>
      <c r="R1645" s="9" t="n">
        <f aca="false">INDEX(Scenario!$C$18:$C$20,MATCH(B1645,Scenario!$A$18:$A$20,0))</f>
        <v>1440</v>
      </c>
      <c r="S1645" s="9" t="n">
        <f aca="false">IF(ISNUMBER(M1645),IF(M1645&lt;=Q1645,1,0),"")</f>
        <v>1</v>
      </c>
      <c r="T1645" s="9" t="n">
        <f aca="false">IF(ISNUMBER(P1645),IF(P1645&lt;=R1645,1,0),"")</f>
        <v>1</v>
      </c>
      <c r="U1645" s="9" t="n">
        <f aca="false">IF(E1645&gt;Scenario!$B$14,0,IF(OR(AND(ISNUMBER(H1645),H1645&lt;=Scenario!$B$14),AND(ISNUMBER(I1645),I1645&lt;=Scenario!$B$14)),0,1))</f>
        <v>0</v>
      </c>
      <c r="V1645" s="9" t="n">
        <f aca="false">IF(AND(U1645=1,(Scenario!$B$14-E1645)/60&gt;R1645),1,0)</f>
        <v>0</v>
      </c>
      <c r="W1645" s="9" t="n">
        <f aca="false">IF(OR(C1645=Scenario!$B$22,C1645=Scenario!$C$22),1,0)</f>
        <v>1</v>
      </c>
      <c r="X1645" s="9" t="n">
        <f aca="false">IF(ISNUMBER(I1645),1,0)</f>
        <v>0</v>
      </c>
      <c r="Y1645" s="9" t="n">
        <f aca="false">MOD(INT(E1645/86400)+3,7)</f>
        <v>2</v>
      </c>
      <c r="Z1645" s="9" t="n">
        <f aca="false">MOD(INT(E1645/3600),24)</f>
        <v>11</v>
      </c>
      <c r="AA1645" s="6" t="s">
        <v>3535</v>
      </c>
    </row>
    <row r="1646" customFormat="false" ht="15" hidden="false" customHeight="false" outlineLevel="0" collapsed="false">
      <c r="A1646" s="6" t="s">
        <v>3536</v>
      </c>
      <c r="B1646" s="6" t="s">
        <v>44</v>
      </c>
      <c r="C1646" s="6" t="s">
        <v>47</v>
      </c>
      <c r="D1646" s="6" t="s">
        <v>171</v>
      </c>
      <c r="E1646" s="6" t="n">
        <v>1786535073</v>
      </c>
      <c r="F1646" s="6" t="n">
        <v>1786535342</v>
      </c>
      <c r="G1646" s="6" t="n">
        <v>1786535119</v>
      </c>
      <c r="H1646" s="6" t="n">
        <v>1786538893</v>
      </c>
      <c r="J1646" s="6" t="n">
        <v>0</v>
      </c>
      <c r="K1646" s="6" t="n">
        <v>0</v>
      </c>
      <c r="L1646" s="9" t="n">
        <f aca="false">IF(AND(E1646&gt;=Scenario!$B$11,E1646&lt;Scenario!$B$12),1,0)</f>
        <v>1</v>
      </c>
      <c r="M1646" s="9" t="n">
        <f aca="false">IF(AND(L1646=1,ISNUMBER(F1646)),MAX(0,F1646-E1646)/60,"")</f>
        <v>4.48333333333333</v>
      </c>
      <c r="N1646" s="9" t="n">
        <f aca="false">IF(AND(L1646=1,ISNUMBER(G1646)),MAX(0,G1646-E1646)/60,"")</f>
        <v>0.766666666666667</v>
      </c>
      <c r="O1646" s="9" t="n">
        <f aca="false">IF(ISNUMBER(H1646),IF(AND(H1646&gt;=Scenario!$B$11,H1646&lt;Scenario!$B$12),1,0),0)</f>
        <v>1</v>
      </c>
      <c r="P1646" s="9" t="n">
        <f aca="false">IF(O1646=1,MAX(0,H1646-E1646)/60,"")</f>
        <v>63.6666666666667</v>
      </c>
      <c r="Q1646" s="9" t="n">
        <f aca="false">INDEX(Scenario!$B$18:$B$20,MATCH(B1646,Scenario!$A$18:$A$20,0))</f>
        <v>240</v>
      </c>
      <c r="R1646" s="9" t="n">
        <f aca="false">INDEX(Scenario!$C$18:$C$20,MATCH(B1646,Scenario!$A$18:$A$20,0))</f>
        <v>4320</v>
      </c>
      <c r="S1646" s="9" t="n">
        <f aca="false">IF(ISNUMBER(M1646),IF(M1646&lt;=Q1646,1,0),"")</f>
        <v>1</v>
      </c>
      <c r="T1646" s="9" t="n">
        <f aca="false">IF(ISNUMBER(P1646),IF(P1646&lt;=R1646,1,0),"")</f>
        <v>1</v>
      </c>
      <c r="U1646" s="9" t="n">
        <f aca="false">IF(E1646&gt;Scenario!$B$14,0,IF(OR(AND(ISNUMBER(H1646),H1646&lt;=Scenario!$B$14),AND(ISNUMBER(I1646),I1646&lt;=Scenario!$B$14)),0,1))</f>
        <v>0</v>
      </c>
      <c r="V1646" s="9" t="n">
        <f aca="false">IF(AND(U1646=1,(Scenario!$B$14-E1646)/60&gt;R1646),1,0)</f>
        <v>0</v>
      </c>
      <c r="W1646" s="9" t="n">
        <f aca="false">IF(OR(C1646=Scenario!$B$22,C1646=Scenario!$C$22),1,0)</f>
        <v>1</v>
      </c>
      <c r="X1646" s="9" t="n">
        <f aca="false">IF(ISNUMBER(I1646),1,0)</f>
        <v>0</v>
      </c>
      <c r="Y1646" s="9" t="n">
        <f aca="false">MOD(INT(E1646/86400)+3,7)</f>
        <v>2</v>
      </c>
      <c r="Z1646" s="9" t="n">
        <f aca="false">MOD(INT(E1646/3600),24)</f>
        <v>11</v>
      </c>
      <c r="AA1646" s="6" t="s">
        <v>3537</v>
      </c>
    </row>
    <row r="1647" customFormat="false" ht="15" hidden="false" customHeight="false" outlineLevel="0" collapsed="false">
      <c r="A1647" s="6" t="s">
        <v>3538</v>
      </c>
      <c r="B1647" s="6" t="s">
        <v>43</v>
      </c>
      <c r="C1647" s="6" t="s">
        <v>46</v>
      </c>
      <c r="D1647" s="6" t="s">
        <v>170</v>
      </c>
      <c r="E1647" s="6" t="n">
        <v>1786535340</v>
      </c>
      <c r="F1647" s="6" t="n">
        <v>1786535536</v>
      </c>
      <c r="G1647" s="6" t="n">
        <v>1786535357</v>
      </c>
      <c r="H1647" s="6" t="n">
        <v>1786537427</v>
      </c>
      <c r="J1647" s="6" t="n">
        <v>0</v>
      </c>
      <c r="K1647" s="6" t="n">
        <v>0</v>
      </c>
      <c r="L1647" s="9" t="n">
        <f aca="false">IF(AND(E1647&gt;=Scenario!$B$11,E1647&lt;Scenario!$B$12),1,0)</f>
        <v>1</v>
      </c>
      <c r="M1647" s="9" t="n">
        <f aca="false">IF(AND(L1647=1,ISNUMBER(F1647)),MAX(0,F1647-E1647)/60,"")</f>
        <v>3.26666666666667</v>
      </c>
      <c r="N1647" s="9" t="n">
        <f aca="false">IF(AND(L1647=1,ISNUMBER(G1647)),MAX(0,G1647-E1647)/60,"")</f>
        <v>0.283333333333333</v>
      </c>
      <c r="O1647" s="9" t="n">
        <f aca="false">IF(ISNUMBER(H1647),IF(AND(H1647&gt;=Scenario!$B$11,H1647&lt;Scenario!$B$12),1,0),0)</f>
        <v>1</v>
      </c>
      <c r="P1647" s="9" t="n">
        <f aca="false">IF(O1647=1,MAX(0,H1647-E1647)/60,"")</f>
        <v>34.7833333333333</v>
      </c>
      <c r="Q1647" s="9" t="n">
        <f aca="false">INDEX(Scenario!$B$18:$B$20,MATCH(B1647,Scenario!$A$18:$A$20,0))</f>
        <v>60</v>
      </c>
      <c r="R1647" s="9" t="n">
        <f aca="false">INDEX(Scenario!$C$18:$C$20,MATCH(B1647,Scenario!$A$18:$A$20,0))</f>
        <v>1440</v>
      </c>
      <c r="S1647" s="9" t="n">
        <f aca="false">IF(ISNUMBER(M1647),IF(M1647&lt;=Q1647,1,0),"")</f>
        <v>1</v>
      </c>
      <c r="T1647" s="9" t="n">
        <f aca="false">IF(ISNUMBER(P1647),IF(P1647&lt;=R1647,1,0),"")</f>
        <v>1</v>
      </c>
      <c r="U1647" s="9" t="n">
        <f aca="false">IF(E1647&gt;Scenario!$B$14,0,IF(OR(AND(ISNUMBER(H1647),H1647&lt;=Scenario!$B$14),AND(ISNUMBER(I1647),I1647&lt;=Scenario!$B$14)),0,1))</f>
        <v>0</v>
      </c>
      <c r="V1647" s="9" t="n">
        <f aca="false">IF(AND(U1647=1,(Scenario!$B$14-E1647)/60&gt;R1647),1,0)</f>
        <v>0</v>
      </c>
      <c r="W1647" s="9" t="n">
        <f aca="false">IF(OR(C1647=Scenario!$B$22,C1647=Scenario!$C$22),1,0)</f>
        <v>1</v>
      </c>
      <c r="X1647" s="9" t="n">
        <f aca="false">IF(ISNUMBER(I1647),1,0)</f>
        <v>0</v>
      </c>
      <c r="Y1647" s="9" t="n">
        <f aca="false">MOD(INT(E1647/86400)+3,7)</f>
        <v>2</v>
      </c>
      <c r="Z1647" s="9" t="n">
        <f aca="false">MOD(INT(E1647/3600),24)</f>
        <v>11</v>
      </c>
      <c r="AA1647" s="6" t="s">
        <v>3539</v>
      </c>
    </row>
    <row r="1648" customFormat="false" ht="15" hidden="false" customHeight="false" outlineLevel="0" collapsed="false">
      <c r="A1648" s="6" t="s">
        <v>3540</v>
      </c>
      <c r="B1648" s="6" t="s">
        <v>44</v>
      </c>
      <c r="C1648" s="6" t="s">
        <v>47</v>
      </c>
      <c r="D1648" s="6" t="s">
        <v>172</v>
      </c>
      <c r="E1648" s="6" t="n">
        <v>1786536606</v>
      </c>
      <c r="F1648" s="6" t="n">
        <v>1786536798</v>
      </c>
      <c r="G1648" s="6" t="n">
        <v>1786536616</v>
      </c>
      <c r="H1648" s="6" t="n">
        <v>1786538895</v>
      </c>
      <c r="J1648" s="6" t="n">
        <v>0</v>
      </c>
      <c r="K1648" s="6" t="n">
        <v>1</v>
      </c>
      <c r="L1648" s="9" t="n">
        <f aca="false">IF(AND(E1648&gt;=Scenario!$B$11,E1648&lt;Scenario!$B$12),1,0)</f>
        <v>1</v>
      </c>
      <c r="M1648" s="9" t="n">
        <f aca="false">IF(AND(L1648=1,ISNUMBER(F1648)),MAX(0,F1648-E1648)/60,"")</f>
        <v>3.2</v>
      </c>
      <c r="N1648" s="9" t="n">
        <f aca="false">IF(AND(L1648=1,ISNUMBER(G1648)),MAX(0,G1648-E1648)/60,"")</f>
        <v>0.166666666666667</v>
      </c>
      <c r="O1648" s="9" t="n">
        <f aca="false">IF(ISNUMBER(H1648),IF(AND(H1648&gt;=Scenario!$B$11,H1648&lt;Scenario!$B$12),1,0),0)</f>
        <v>1</v>
      </c>
      <c r="P1648" s="9" t="n">
        <f aca="false">IF(O1648=1,MAX(0,H1648-E1648)/60,"")</f>
        <v>38.15</v>
      </c>
      <c r="Q1648" s="9" t="n">
        <f aca="false">INDEX(Scenario!$B$18:$B$20,MATCH(B1648,Scenario!$A$18:$A$20,0))</f>
        <v>240</v>
      </c>
      <c r="R1648" s="9" t="n">
        <f aca="false">INDEX(Scenario!$C$18:$C$20,MATCH(B1648,Scenario!$A$18:$A$20,0))</f>
        <v>4320</v>
      </c>
      <c r="S1648" s="9" t="n">
        <f aca="false">IF(ISNUMBER(M1648),IF(M1648&lt;=Q1648,1,0),"")</f>
        <v>1</v>
      </c>
      <c r="T1648" s="9" t="n">
        <f aca="false">IF(ISNUMBER(P1648),IF(P1648&lt;=R1648,1,0),"")</f>
        <v>1</v>
      </c>
      <c r="U1648" s="9" t="n">
        <f aca="false">IF(E1648&gt;Scenario!$B$14,0,IF(OR(AND(ISNUMBER(H1648),H1648&lt;=Scenario!$B$14),AND(ISNUMBER(I1648),I1648&lt;=Scenario!$B$14)),0,1))</f>
        <v>0</v>
      </c>
      <c r="V1648" s="9" t="n">
        <f aca="false">IF(AND(U1648=1,(Scenario!$B$14-E1648)/60&gt;R1648),1,0)</f>
        <v>0</v>
      </c>
      <c r="W1648" s="9" t="n">
        <f aca="false">IF(OR(C1648=Scenario!$B$22,C1648=Scenario!$C$22),1,0)</f>
        <v>1</v>
      </c>
      <c r="X1648" s="9" t="n">
        <f aca="false">IF(ISNUMBER(I1648),1,0)</f>
        <v>0</v>
      </c>
      <c r="Y1648" s="9" t="n">
        <f aca="false">MOD(INT(E1648/86400)+3,7)</f>
        <v>2</v>
      </c>
      <c r="Z1648" s="9" t="n">
        <f aca="false">MOD(INT(E1648/3600),24)</f>
        <v>12</v>
      </c>
      <c r="AA1648" s="6" t="s">
        <v>3541</v>
      </c>
    </row>
    <row r="1649" customFormat="false" ht="15" hidden="false" customHeight="false" outlineLevel="0" collapsed="false">
      <c r="A1649" s="6" t="s">
        <v>3542</v>
      </c>
      <c r="B1649" s="6" t="s">
        <v>44</v>
      </c>
      <c r="C1649" s="6" t="s">
        <v>288</v>
      </c>
      <c r="D1649" s="6" t="s">
        <v>172</v>
      </c>
      <c r="E1649" s="6" t="n">
        <v>1786537737</v>
      </c>
      <c r="F1649" s="6" t="n">
        <v>1786537858</v>
      </c>
      <c r="G1649" s="6" t="n">
        <v>1786537766</v>
      </c>
      <c r="H1649" s="6" t="n">
        <v>1786541244</v>
      </c>
      <c r="J1649" s="6" t="n">
        <v>0</v>
      </c>
      <c r="K1649" s="6" t="n">
        <v>0</v>
      </c>
      <c r="L1649" s="9" t="n">
        <f aca="false">IF(AND(E1649&gt;=Scenario!$B$11,E1649&lt;Scenario!$B$12),1,0)</f>
        <v>1</v>
      </c>
      <c r="M1649" s="9" t="n">
        <f aca="false">IF(AND(L1649=1,ISNUMBER(F1649)),MAX(0,F1649-E1649)/60,"")</f>
        <v>2.01666666666667</v>
      </c>
      <c r="N1649" s="9" t="n">
        <f aca="false">IF(AND(L1649=1,ISNUMBER(G1649)),MAX(0,G1649-E1649)/60,"")</f>
        <v>0.483333333333333</v>
      </c>
      <c r="O1649" s="9" t="n">
        <f aca="false">IF(ISNUMBER(H1649),IF(AND(H1649&gt;=Scenario!$B$11,H1649&lt;Scenario!$B$12),1,0),0)</f>
        <v>1</v>
      </c>
      <c r="P1649" s="9" t="n">
        <f aca="false">IF(O1649=1,MAX(0,H1649-E1649)/60,"")</f>
        <v>58.45</v>
      </c>
      <c r="Q1649" s="9" t="n">
        <f aca="false">INDEX(Scenario!$B$18:$B$20,MATCH(B1649,Scenario!$A$18:$A$20,0))</f>
        <v>240</v>
      </c>
      <c r="R1649" s="9" t="n">
        <f aca="false">INDEX(Scenario!$C$18:$C$20,MATCH(B1649,Scenario!$A$18:$A$20,0))</f>
        <v>4320</v>
      </c>
      <c r="S1649" s="9" t="n">
        <f aca="false">IF(ISNUMBER(M1649),IF(M1649&lt;=Q1649,1,0),"")</f>
        <v>1</v>
      </c>
      <c r="T1649" s="9" t="n">
        <f aca="false">IF(ISNUMBER(P1649),IF(P1649&lt;=R1649,1,0),"")</f>
        <v>1</v>
      </c>
      <c r="U1649" s="9" t="n">
        <f aca="false">IF(E1649&gt;Scenario!$B$14,0,IF(OR(AND(ISNUMBER(H1649),H1649&lt;=Scenario!$B$14),AND(ISNUMBER(I1649),I1649&lt;=Scenario!$B$14)),0,1))</f>
        <v>0</v>
      </c>
      <c r="V1649" s="9" t="n">
        <f aca="false">IF(AND(U1649=1,(Scenario!$B$14-E1649)/60&gt;R1649),1,0)</f>
        <v>0</v>
      </c>
      <c r="W1649" s="9" t="n">
        <f aca="false">IF(OR(C1649=Scenario!$B$22,C1649=Scenario!$C$22),1,0)</f>
        <v>0</v>
      </c>
      <c r="X1649" s="9" t="n">
        <f aca="false">IF(ISNUMBER(I1649),1,0)</f>
        <v>0</v>
      </c>
      <c r="Y1649" s="9" t="n">
        <f aca="false">MOD(INT(E1649/86400)+3,7)</f>
        <v>2</v>
      </c>
      <c r="Z1649" s="9" t="n">
        <f aca="false">MOD(INT(E1649/3600),24)</f>
        <v>12</v>
      </c>
      <c r="AA1649" s="6" t="s">
        <v>3543</v>
      </c>
    </row>
    <row r="1650" customFormat="false" ht="15" hidden="false" customHeight="false" outlineLevel="0" collapsed="false">
      <c r="A1650" s="6" t="s">
        <v>3544</v>
      </c>
      <c r="B1650" s="6" t="s">
        <v>44</v>
      </c>
      <c r="C1650" s="6" t="s">
        <v>249</v>
      </c>
      <c r="D1650" s="6" t="s">
        <v>170</v>
      </c>
      <c r="E1650" s="6" t="n">
        <v>1786540337</v>
      </c>
      <c r="F1650" s="6" t="n">
        <v>1786540449</v>
      </c>
      <c r="G1650" s="6" t="n">
        <v>1786540355</v>
      </c>
      <c r="H1650" s="6" t="n">
        <v>1786541836</v>
      </c>
      <c r="J1650" s="6" t="n">
        <v>0</v>
      </c>
      <c r="K1650" s="6" t="n">
        <v>1</v>
      </c>
      <c r="L1650" s="9" t="n">
        <f aca="false">IF(AND(E1650&gt;=Scenario!$B$11,E1650&lt;Scenario!$B$12),1,0)</f>
        <v>1</v>
      </c>
      <c r="M1650" s="9" t="n">
        <f aca="false">IF(AND(L1650=1,ISNUMBER(F1650)),MAX(0,F1650-E1650)/60,"")</f>
        <v>1.86666666666667</v>
      </c>
      <c r="N1650" s="9" t="n">
        <f aca="false">IF(AND(L1650=1,ISNUMBER(G1650)),MAX(0,G1650-E1650)/60,"")</f>
        <v>0.3</v>
      </c>
      <c r="O1650" s="9" t="n">
        <f aca="false">IF(ISNUMBER(H1650),IF(AND(H1650&gt;=Scenario!$B$11,H1650&lt;Scenario!$B$12),1,0),0)</f>
        <v>1</v>
      </c>
      <c r="P1650" s="9" t="n">
        <f aca="false">IF(O1650=1,MAX(0,H1650-E1650)/60,"")</f>
        <v>24.9833333333333</v>
      </c>
      <c r="Q1650" s="9" t="n">
        <f aca="false">INDEX(Scenario!$B$18:$B$20,MATCH(B1650,Scenario!$A$18:$A$20,0))</f>
        <v>240</v>
      </c>
      <c r="R1650" s="9" t="n">
        <f aca="false">INDEX(Scenario!$C$18:$C$20,MATCH(B1650,Scenario!$A$18:$A$20,0))</f>
        <v>4320</v>
      </c>
      <c r="S1650" s="9" t="n">
        <f aca="false">IF(ISNUMBER(M1650),IF(M1650&lt;=Q1650,1,0),"")</f>
        <v>1</v>
      </c>
      <c r="T1650" s="9" t="n">
        <f aca="false">IF(ISNUMBER(P1650),IF(P1650&lt;=R1650,1,0),"")</f>
        <v>1</v>
      </c>
      <c r="U1650" s="9" t="n">
        <f aca="false">IF(E1650&gt;Scenario!$B$14,0,IF(OR(AND(ISNUMBER(H1650),H1650&lt;=Scenario!$B$14),AND(ISNUMBER(I1650),I1650&lt;=Scenario!$B$14)),0,1))</f>
        <v>0</v>
      </c>
      <c r="V1650" s="9" t="n">
        <f aca="false">IF(AND(U1650=1,(Scenario!$B$14-E1650)/60&gt;R1650),1,0)</f>
        <v>0</v>
      </c>
      <c r="W1650" s="9" t="n">
        <f aca="false">IF(OR(C1650=Scenario!$B$22,C1650=Scenario!$C$22),1,0)</f>
        <v>0</v>
      </c>
      <c r="X1650" s="9" t="n">
        <f aca="false">IF(ISNUMBER(I1650),1,0)</f>
        <v>0</v>
      </c>
      <c r="Y1650" s="9" t="n">
        <f aca="false">MOD(INT(E1650/86400)+3,7)</f>
        <v>2</v>
      </c>
      <c r="Z1650" s="9" t="n">
        <f aca="false">MOD(INT(E1650/3600),24)</f>
        <v>13</v>
      </c>
      <c r="AA1650" s="6" t="s">
        <v>3545</v>
      </c>
    </row>
    <row r="1651" customFormat="false" ht="15" hidden="false" customHeight="false" outlineLevel="0" collapsed="false">
      <c r="A1651" s="6" t="s">
        <v>3546</v>
      </c>
      <c r="B1651" s="6" t="s">
        <v>44</v>
      </c>
      <c r="C1651" s="6" t="s">
        <v>47</v>
      </c>
      <c r="D1651" s="6" t="s">
        <v>171</v>
      </c>
      <c r="E1651" s="6" t="n">
        <v>1786540985</v>
      </c>
      <c r="F1651" s="6" t="n">
        <v>1786541220</v>
      </c>
      <c r="G1651" s="6" t="n">
        <v>1786541037</v>
      </c>
      <c r="H1651" s="6" t="n">
        <v>1786544651</v>
      </c>
      <c r="J1651" s="6" t="n">
        <v>0</v>
      </c>
      <c r="K1651" s="6" t="n">
        <v>1</v>
      </c>
      <c r="L1651" s="9" t="n">
        <f aca="false">IF(AND(E1651&gt;=Scenario!$B$11,E1651&lt;Scenario!$B$12),1,0)</f>
        <v>1</v>
      </c>
      <c r="M1651" s="9" t="n">
        <f aca="false">IF(AND(L1651=1,ISNUMBER(F1651)),MAX(0,F1651-E1651)/60,"")</f>
        <v>3.91666666666667</v>
      </c>
      <c r="N1651" s="9" t="n">
        <f aca="false">IF(AND(L1651=1,ISNUMBER(G1651)),MAX(0,G1651-E1651)/60,"")</f>
        <v>0.866666666666667</v>
      </c>
      <c r="O1651" s="9" t="n">
        <f aca="false">IF(ISNUMBER(H1651),IF(AND(H1651&gt;=Scenario!$B$11,H1651&lt;Scenario!$B$12),1,0),0)</f>
        <v>1</v>
      </c>
      <c r="P1651" s="9" t="n">
        <f aca="false">IF(O1651=1,MAX(0,H1651-E1651)/60,"")</f>
        <v>61.1</v>
      </c>
      <c r="Q1651" s="9" t="n">
        <f aca="false">INDEX(Scenario!$B$18:$B$20,MATCH(B1651,Scenario!$A$18:$A$20,0))</f>
        <v>240</v>
      </c>
      <c r="R1651" s="9" t="n">
        <f aca="false">INDEX(Scenario!$C$18:$C$20,MATCH(B1651,Scenario!$A$18:$A$20,0))</f>
        <v>4320</v>
      </c>
      <c r="S1651" s="9" t="n">
        <f aca="false">IF(ISNUMBER(M1651),IF(M1651&lt;=Q1651,1,0),"")</f>
        <v>1</v>
      </c>
      <c r="T1651" s="9" t="n">
        <f aca="false">IF(ISNUMBER(P1651),IF(P1651&lt;=R1651,1,0),"")</f>
        <v>1</v>
      </c>
      <c r="U1651" s="9" t="n">
        <f aca="false">IF(E1651&gt;Scenario!$B$14,0,IF(OR(AND(ISNUMBER(H1651),H1651&lt;=Scenario!$B$14),AND(ISNUMBER(I1651),I1651&lt;=Scenario!$B$14)),0,1))</f>
        <v>0</v>
      </c>
      <c r="V1651" s="9" t="n">
        <f aca="false">IF(AND(U1651=1,(Scenario!$B$14-E1651)/60&gt;R1651),1,0)</f>
        <v>0</v>
      </c>
      <c r="W1651" s="9" t="n">
        <f aca="false">IF(OR(C1651=Scenario!$B$22,C1651=Scenario!$C$22),1,0)</f>
        <v>1</v>
      </c>
      <c r="X1651" s="9" t="n">
        <f aca="false">IF(ISNUMBER(I1651),1,0)</f>
        <v>0</v>
      </c>
      <c r="Y1651" s="9" t="n">
        <f aca="false">MOD(INT(E1651/86400)+3,7)</f>
        <v>2</v>
      </c>
      <c r="Z1651" s="9" t="n">
        <f aca="false">MOD(INT(E1651/3600),24)</f>
        <v>13</v>
      </c>
      <c r="AA1651" s="6" t="s">
        <v>3547</v>
      </c>
    </row>
    <row r="1652" customFormat="false" ht="15" hidden="false" customHeight="false" outlineLevel="0" collapsed="false">
      <c r="A1652" s="6" t="s">
        <v>3548</v>
      </c>
      <c r="B1652" s="6" t="s">
        <v>43</v>
      </c>
      <c r="C1652" s="6" t="s">
        <v>47</v>
      </c>
      <c r="D1652" s="6" t="s">
        <v>170</v>
      </c>
      <c r="E1652" s="6" t="n">
        <v>1786541185</v>
      </c>
      <c r="F1652" s="6" t="n">
        <v>1786541322</v>
      </c>
      <c r="G1652" s="6" t="n">
        <v>1786541195</v>
      </c>
      <c r="H1652" s="6" t="n">
        <v>1786542759</v>
      </c>
      <c r="J1652" s="6" t="n">
        <v>0</v>
      </c>
      <c r="K1652" s="6" t="n">
        <v>0</v>
      </c>
      <c r="L1652" s="9" t="n">
        <f aca="false">IF(AND(E1652&gt;=Scenario!$B$11,E1652&lt;Scenario!$B$12),1,0)</f>
        <v>1</v>
      </c>
      <c r="M1652" s="9" t="n">
        <f aca="false">IF(AND(L1652=1,ISNUMBER(F1652)),MAX(0,F1652-E1652)/60,"")</f>
        <v>2.28333333333333</v>
      </c>
      <c r="N1652" s="9" t="n">
        <f aca="false">IF(AND(L1652=1,ISNUMBER(G1652)),MAX(0,G1652-E1652)/60,"")</f>
        <v>0.166666666666667</v>
      </c>
      <c r="O1652" s="9" t="n">
        <f aca="false">IF(ISNUMBER(H1652),IF(AND(H1652&gt;=Scenario!$B$11,H1652&lt;Scenario!$B$12),1,0),0)</f>
        <v>1</v>
      </c>
      <c r="P1652" s="9" t="n">
        <f aca="false">IF(O1652=1,MAX(0,H1652-E1652)/60,"")</f>
        <v>26.2333333333333</v>
      </c>
      <c r="Q1652" s="9" t="n">
        <f aca="false">INDEX(Scenario!$B$18:$B$20,MATCH(B1652,Scenario!$A$18:$A$20,0))</f>
        <v>60</v>
      </c>
      <c r="R1652" s="9" t="n">
        <f aca="false">INDEX(Scenario!$C$18:$C$20,MATCH(B1652,Scenario!$A$18:$A$20,0))</f>
        <v>1440</v>
      </c>
      <c r="S1652" s="9" t="n">
        <f aca="false">IF(ISNUMBER(M1652),IF(M1652&lt;=Q1652,1,0),"")</f>
        <v>1</v>
      </c>
      <c r="T1652" s="9" t="n">
        <f aca="false">IF(ISNUMBER(P1652),IF(P1652&lt;=R1652,1,0),"")</f>
        <v>1</v>
      </c>
      <c r="U1652" s="9" t="n">
        <f aca="false">IF(E1652&gt;Scenario!$B$14,0,IF(OR(AND(ISNUMBER(H1652),H1652&lt;=Scenario!$B$14),AND(ISNUMBER(I1652),I1652&lt;=Scenario!$B$14)),0,1))</f>
        <v>0</v>
      </c>
      <c r="V1652" s="9" t="n">
        <f aca="false">IF(AND(U1652=1,(Scenario!$B$14-E1652)/60&gt;R1652),1,0)</f>
        <v>0</v>
      </c>
      <c r="W1652" s="9" t="n">
        <f aca="false">IF(OR(C1652=Scenario!$B$22,C1652=Scenario!$C$22),1,0)</f>
        <v>1</v>
      </c>
      <c r="X1652" s="9" t="n">
        <f aca="false">IF(ISNUMBER(I1652),1,0)</f>
        <v>0</v>
      </c>
      <c r="Y1652" s="9" t="n">
        <f aca="false">MOD(INT(E1652/86400)+3,7)</f>
        <v>2</v>
      </c>
      <c r="Z1652" s="9" t="n">
        <f aca="false">MOD(INT(E1652/3600),24)</f>
        <v>13</v>
      </c>
      <c r="AA1652" s="6" t="s">
        <v>3549</v>
      </c>
    </row>
    <row r="1653" customFormat="false" ht="15" hidden="false" customHeight="false" outlineLevel="0" collapsed="false">
      <c r="A1653" s="6" t="s">
        <v>3550</v>
      </c>
      <c r="B1653" s="6" t="s">
        <v>44</v>
      </c>
      <c r="C1653" s="6" t="s">
        <v>47</v>
      </c>
      <c r="D1653" s="6" t="s">
        <v>171</v>
      </c>
      <c r="E1653" s="6" t="n">
        <v>1786541788</v>
      </c>
      <c r="F1653" s="6" t="n">
        <v>1786542015</v>
      </c>
      <c r="G1653" s="6" t="n">
        <v>1786541807</v>
      </c>
      <c r="H1653" s="6" t="n">
        <v>1786545717</v>
      </c>
      <c r="J1653" s="6" t="n">
        <v>0</v>
      </c>
      <c r="K1653" s="6" t="n">
        <v>0</v>
      </c>
      <c r="L1653" s="9" t="n">
        <f aca="false">IF(AND(E1653&gt;=Scenario!$B$11,E1653&lt;Scenario!$B$12),1,0)</f>
        <v>1</v>
      </c>
      <c r="M1653" s="9" t="n">
        <f aca="false">IF(AND(L1653=1,ISNUMBER(F1653)),MAX(0,F1653-E1653)/60,"")</f>
        <v>3.78333333333333</v>
      </c>
      <c r="N1653" s="9" t="n">
        <f aca="false">IF(AND(L1653=1,ISNUMBER(G1653)),MAX(0,G1653-E1653)/60,"")</f>
        <v>0.316666666666667</v>
      </c>
      <c r="O1653" s="9" t="n">
        <f aca="false">IF(ISNUMBER(H1653),IF(AND(H1653&gt;=Scenario!$B$11,H1653&lt;Scenario!$B$12),1,0),0)</f>
        <v>1</v>
      </c>
      <c r="P1653" s="9" t="n">
        <f aca="false">IF(O1653=1,MAX(0,H1653-E1653)/60,"")</f>
        <v>65.4833333333333</v>
      </c>
      <c r="Q1653" s="9" t="n">
        <f aca="false">INDEX(Scenario!$B$18:$B$20,MATCH(B1653,Scenario!$A$18:$A$20,0))</f>
        <v>240</v>
      </c>
      <c r="R1653" s="9" t="n">
        <f aca="false">INDEX(Scenario!$C$18:$C$20,MATCH(B1653,Scenario!$A$18:$A$20,0))</f>
        <v>4320</v>
      </c>
      <c r="S1653" s="9" t="n">
        <f aca="false">IF(ISNUMBER(M1653),IF(M1653&lt;=Q1653,1,0),"")</f>
        <v>1</v>
      </c>
      <c r="T1653" s="9" t="n">
        <f aca="false">IF(ISNUMBER(P1653),IF(P1653&lt;=R1653,1,0),"")</f>
        <v>1</v>
      </c>
      <c r="U1653" s="9" t="n">
        <f aca="false">IF(E1653&gt;Scenario!$B$14,0,IF(OR(AND(ISNUMBER(H1653),H1653&lt;=Scenario!$B$14),AND(ISNUMBER(I1653),I1653&lt;=Scenario!$B$14)),0,1))</f>
        <v>0</v>
      </c>
      <c r="V1653" s="9" t="n">
        <f aca="false">IF(AND(U1653=1,(Scenario!$B$14-E1653)/60&gt;R1653),1,0)</f>
        <v>0</v>
      </c>
      <c r="W1653" s="9" t="n">
        <f aca="false">IF(OR(C1653=Scenario!$B$22,C1653=Scenario!$C$22),1,0)</f>
        <v>1</v>
      </c>
      <c r="X1653" s="9" t="n">
        <f aca="false">IF(ISNUMBER(I1653),1,0)</f>
        <v>0</v>
      </c>
      <c r="Y1653" s="9" t="n">
        <f aca="false">MOD(INT(E1653/86400)+3,7)</f>
        <v>2</v>
      </c>
      <c r="Z1653" s="9" t="n">
        <f aca="false">MOD(INT(E1653/3600),24)</f>
        <v>13</v>
      </c>
      <c r="AA1653" s="6" t="s">
        <v>3551</v>
      </c>
    </row>
    <row r="1654" customFormat="false" ht="15" hidden="false" customHeight="false" outlineLevel="0" collapsed="false">
      <c r="A1654" s="6" t="s">
        <v>3552</v>
      </c>
      <c r="B1654" s="6" t="s">
        <v>44</v>
      </c>
      <c r="C1654" s="6" t="s">
        <v>47</v>
      </c>
      <c r="D1654" s="6" t="s">
        <v>172</v>
      </c>
      <c r="E1654" s="6" t="n">
        <v>1786542121</v>
      </c>
      <c r="F1654" s="6" t="n">
        <v>1786542330</v>
      </c>
      <c r="G1654" s="6" t="n">
        <v>1786542150</v>
      </c>
      <c r="H1654" s="6" t="n">
        <v>1786545325</v>
      </c>
      <c r="J1654" s="6" t="n">
        <v>0</v>
      </c>
      <c r="K1654" s="6" t="n">
        <v>0</v>
      </c>
      <c r="L1654" s="9" t="n">
        <f aca="false">IF(AND(E1654&gt;=Scenario!$B$11,E1654&lt;Scenario!$B$12),1,0)</f>
        <v>1</v>
      </c>
      <c r="M1654" s="9" t="n">
        <f aca="false">IF(AND(L1654=1,ISNUMBER(F1654)),MAX(0,F1654-E1654)/60,"")</f>
        <v>3.48333333333333</v>
      </c>
      <c r="N1654" s="9" t="n">
        <f aca="false">IF(AND(L1654=1,ISNUMBER(G1654)),MAX(0,G1654-E1654)/60,"")</f>
        <v>0.483333333333333</v>
      </c>
      <c r="O1654" s="9" t="n">
        <f aca="false">IF(ISNUMBER(H1654),IF(AND(H1654&gt;=Scenario!$B$11,H1654&lt;Scenario!$B$12),1,0),0)</f>
        <v>1</v>
      </c>
      <c r="P1654" s="9" t="n">
        <f aca="false">IF(O1654=1,MAX(0,H1654-E1654)/60,"")</f>
        <v>53.4</v>
      </c>
      <c r="Q1654" s="9" t="n">
        <f aca="false">INDEX(Scenario!$B$18:$B$20,MATCH(B1654,Scenario!$A$18:$A$20,0))</f>
        <v>240</v>
      </c>
      <c r="R1654" s="9" t="n">
        <f aca="false">INDEX(Scenario!$C$18:$C$20,MATCH(B1654,Scenario!$A$18:$A$20,0))</f>
        <v>4320</v>
      </c>
      <c r="S1654" s="9" t="n">
        <f aca="false">IF(ISNUMBER(M1654),IF(M1654&lt;=Q1654,1,0),"")</f>
        <v>1</v>
      </c>
      <c r="T1654" s="9" t="n">
        <f aca="false">IF(ISNUMBER(P1654),IF(P1654&lt;=R1654,1,0),"")</f>
        <v>1</v>
      </c>
      <c r="U1654" s="9" t="n">
        <f aca="false">IF(E1654&gt;Scenario!$B$14,0,IF(OR(AND(ISNUMBER(H1654),H1654&lt;=Scenario!$B$14),AND(ISNUMBER(I1654),I1654&lt;=Scenario!$B$14)),0,1))</f>
        <v>0</v>
      </c>
      <c r="V1654" s="9" t="n">
        <f aca="false">IF(AND(U1654=1,(Scenario!$B$14-E1654)/60&gt;R1654),1,0)</f>
        <v>0</v>
      </c>
      <c r="W1654" s="9" t="n">
        <f aca="false">IF(OR(C1654=Scenario!$B$22,C1654=Scenario!$C$22),1,0)</f>
        <v>1</v>
      </c>
      <c r="X1654" s="9" t="n">
        <f aca="false">IF(ISNUMBER(I1654),1,0)</f>
        <v>0</v>
      </c>
      <c r="Y1654" s="9" t="n">
        <f aca="false">MOD(INT(E1654/86400)+3,7)</f>
        <v>2</v>
      </c>
      <c r="Z1654" s="9" t="n">
        <f aca="false">MOD(INT(E1654/3600),24)</f>
        <v>13</v>
      </c>
      <c r="AA1654" s="6" t="s">
        <v>3553</v>
      </c>
    </row>
    <row r="1655" customFormat="false" ht="15" hidden="false" customHeight="false" outlineLevel="0" collapsed="false">
      <c r="A1655" s="6" t="s">
        <v>3554</v>
      </c>
      <c r="B1655" s="6" t="s">
        <v>42</v>
      </c>
      <c r="C1655" s="6" t="s">
        <v>249</v>
      </c>
      <c r="D1655" s="6" t="s">
        <v>170</v>
      </c>
      <c r="E1655" s="6" t="n">
        <v>1786543114</v>
      </c>
      <c r="F1655" s="6" t="n">
        <v>1786543237</v>
      </c>
      <c r="G1655" s="6" t="n">
        <v>1786543157</v>
      </c>
      <c r="H1655" s="6" t="n">
        <v>1786545335</v>
      </c>
      <c r="J1655" s="6" t="n">
        <v>0</v>
      </c>
      <c r="K1655" s="6" t="n">
        <v>0</v>
      </c>
      <c r="L1655" s="9" t="n">
        <f aca="false">IF(AND(E1655&gt;=Scenario!$B$11,E1655&lt;Scenario!$B$12),1,0)</f>
        <v>1</v>
      </c>
      <c r="M1655" s="9" t="n">
        <f aca="false">IF(AND(L1655=1,ISNUMBER(F1655)),MAX(0,F1655-E1655)/60,"")</f>
        <v>2.05</v>
      </c>
      <c r="N1655" s="9" t="n">
        <f aca="false">IF(AND(L1655=1,ISNUMBER(G1655)),MAX(0,G1655-E1655)/60,"")</f>
        <v>0.716666666666667</v>
      </c>
      <c r="O1655" s="9" t="n">
        <f aca="false">IF(ISNUMBER(H1655),IF(AND(H1655&gt;=Scenario!$B$11,H1655&lt;Scenario!$B$12),1,0),0)</f>
        <v>1</v>
      </c>
      <c r="P1655" s="9" t="n">
        <f aca="false">IF(O1655=1,MAX(0,H1655-E1655)/60,"")</f>
        <v>37.0166666666667</v>
      </c>
      <c r="Q1655" s="9" t="n">
        <f aca="false">INDEX(Scenario!$B$18:$B$20,MATCH(B1655,Scenario!$A$18:$A$20,0))</f>
        <v>15</v>
      </c>
      <c r="R1655" s="9" t="n">
        <f aca="false">INDEX(Scenario!$C$18:$C$20,MATCH(B1655,Scenario!$A$18:$A$20,0))</f>
        <v>240</v>
      </c>
      <c r="S1655" s="9" t="n">
        <f aca="false">IF(ISNUMBER(M1655),IF(M1655&lt;=Q1655,1,0),"")</f>
        <v>1</v>
      </c>
      <c r="T1655" s="9" t="n">
        <f aca="false">IF(ISNUMBER(P1655),IF(P1655&lt;=R1655,1,0),"")</f>
        <v>1</v>
      </c>
      <c r="U1655" s="9" t="n">
        <f aca="false">IF(E1655&gt;Scenario!$B$14,0,IF(OR(AND(ISNUMBER(H1655),H1655&lt;=Scenario!$B$14),AND(ISNUMBER(I1655),I1655&lt;=Scenario!$B$14)),0,1))</f>
        <v>0</v>
      </c>
      <c r="V1655" s="9" t="n">
        <f aca="false">IF(AND(U1655=1,(Scenario!$B$14-E1655)/60&gt;R1655),1,0)</f>
        <v>0</v>
      </c>
      <c r="W1655" s="9" t="n">
        <f aca="false">IF(OR(C1655=Scenario!$B$22,C1655=Scenario!$C$22),1,0)</f>
        <v>0</v>
      </c>
      <c r="X1655" s="9" t="n">
        <f aca="false">IF(ISNUMBER(I1655),1,0)</f>
        <v>0</v>
      </c>
      <c r="Y1655" s="9" t="n">
        <f aca="false">MOD(INT(E1655/86400)+3,7)</f>
        <v>2</v>
      </c>
      <c r="Z1655" s="9" t="n">
        <f aca="false">MOD(INT(E1655/3600),24)</f>
        <v>13</v>
      </c>
      <c r="AA1655" s="6" t="s">
        <v>3555</v>
      </c>
    </row>
    <row r="1656" customFormat="false" ht="15" hidden="false" customHeight="false" outlineLevel="0" collapsed="false">
      <c r="A1656" s="6" t="s">
        <v>3556</v>
      </c>
      <c r="B1656" s="6" t="s">
        <v>44</v>
      </c>
      <c r="C1656" s="6" t="s">
        <v>47</v>
      </c>
      <c r="D1656" s="6" t="s">
        <v>172</v>
      </c>
      <c r="E1656" s="6" t="n">
        <v>1786543198</v>
      </c>
      <c r="F1656" s="6" t="n">
        <v>1786543439</v>
      </c>
      <c r="G1656" s="6" t="n">
        <v>1786543235</v>
      </c>
      <c r="H1656" s="6" t="n">
        <v>1786555075</v>
      </c>
      <c r="J1656" s="6" t="n">
        <v>0</v>
      </c>
      <c r="K1656" s="6" t="n">
        <v>0</v>
      </c>
      <c r="L1656" s="9" t="n">
        <f aca="false">IF(AND(E1656&gt;=Scenario!$B$11,E1656&lt;Scenario!$B$12),1,0)</f>
        <v>1</v>
      </c>
      <c r="M1656" s="9" t="n">
        <f aca="false">IF(AND(L1656=1,ISNUMBER(F1656)),MAX(0,F1656-E1656)/60,"")</f>
        <v>4.01666666666667</v>
      </c>
      <c r="N1656" s="9" t="n">
        <f aca="false">IF(AND(L1656=1,ISNUMBER(G1656)),MAX(0,G1656-E1656)/60,"")</f>
        <v>0.616666666666667</v>
      </c>
      <c r="O1656" s="9" t="n">
        <f aca="false">IF(ISNUMBER(H1656),IF(AND(H1656&gt;=Scenario!$B$11,H1656&lt;Scenario!$B$12),1,0),0)</f>
        <v>1</v>
      </c>
      <c r="P1656" s="9" t="n">
        <f aca="false">IF(O1656=1,MAX(0,H1656-E1656)/60,"")</f>
        <v>197.95</v>
      </c>
      <c r="Q1656" s="9" t="n">
        <f aca="false">INDEX(Scenario!$B$18:$B$20,MATCH(B1656,Scenario!$A$18:$A$20,0))</f>
        <v>240</v>
      </c>
      <c r="R1656" s="9" t="n">
        <f aca="false">INDEX(Scenario!$C$18:$C$20,MATCH(B1656,Scenario!$A$18:$A$20,0))</f>
        <v>4320</v>
      </c>
      <c r="S1656" s="9" t="n">
        <f aca="false">IF(ISNUMBER(M1656),IF(M1656&lt;=Q1656,1,0),"")</f>
        <v>1</v>
      </c>
      <c r="T1656" s="9" t="n">
        <f aca="false">IF(ISNUMBER(P1656),IF(P1656&lt;=R1656,1,0),"")</f>
        <v>1</v>
      </c>
      <c r="U1656" s="9" t="n">
        <f aca="false">IF(E1656&gt;Scenario!$B$14,0,IF(OR(AND(ISNUMBER(H1656),H1656&lt;=Scenario!$B$14),AND(ISNUMBER(I1656),I1656&lt;=Scenario!$B$14)),0,1))</f>
        <v>0</v>
      </c>
      <c r="V1656" s="9" t="n">
        <f aca="false">IF(AND(U1656=1,(Scenario!$B$14-E1656)/60&gt;R1656),1,0)</f>
        <v>0</v>
      </c>
      <c r="W1656" s="9" t="n">
        <f aca="false">IF(OR(C1656=Scenario!$B$22,C1656=Scenario!$C$22),1,0)</f>
        <v>1</v>
      </c>
      <c r="X1656" s="9" t="n">
        <f aca="false">IF(ISNUMBER(I1656),1,0)</f>
        <v>0</v>
      </c>
      <c r="Y1656" s="9" t="n">
        <f aca="false">MOD(INT(E1656/86400)+3,7)</f>
        <v>2</v>
      </c>
      <c r="Z1656" s="9" t="n">
        <f aca="false">MOD(INT(E1656/3600),24)</f>
        <v>13</v>
      </c>
      <c r="AA1656" s="6" t="s">
        <v>3557</v>
      </c>
    </row>
    <row r="1657" customFormat="false" ht="15" hidden="false" customHeight="false" outlineLevel="0" collapsed="false">
      <c r="A1657" s="6" t="s">
        <v>3558</v>
      </c>
      <c r="B1657" s="6" t="s">
        <v>44</v>
      </c>
      <c r="C1657" s="6" t="s">
        <v>46</v>
      </c>
      <c r="D1657" s="6" t="s">
        <v>172</v>
      </c>
      <c r="E1657" s="6" t="n">
        <v>1786543390</v>
      </c>
      <c r="F1657" s="6" t="n">
        <v>1786543627</v>
      </c>
      <c r="G1657" s="6" t="n">
        <v>1786543422</v>
      </c>
      <c r="H1657" s="6" t="n">
        <v>1786544985</v>
      </c>
      <c r="J1657" s="6" t="n">
        <v>0</v>
      </c>
      <c r="K1657" s="6" t="n">
        <v>0</v>
      </c>
      <c r="L1657" s="9" t="n">
        <f aca="false">IF(AND(E1657&gt;=Scenario!$B$11,E1657&lt;Scenario!$B$12),1,0)</f>
        <v>1</v>
      </c>
      <c r="M1657" s="9" t="n">
        <f aca="false">IF(AND(L1657=1,ISNUMBER(F1657)),MAX(0,F1657-E1657)/60,"")</f>
        <v>3.95</v>
      </c>
      <c r="N1657" s="9" t="n">
        <f aca="false">IF(AND(L1657=1,ISNUMBER(G1657)),MAX(0,G1657-E1657)/60,"")</f>
        <v>0.533333333333333</v>
      </c>
      <c r="O1657" s="9" t="n">
        <f aca="false">IF(ISNUMBER(H1657),IF(AND(H1657&gt;=Scenario!$B$11,H1657&lt;Scenario!$B$12),1,0),0)</f>
        <v>1</v>
      </c>
      <c r="P1657" s="9" t="n">
        <f aca="false">IF(O1657=1,MAX(0,H1657-E1657)/60,"")</f>
        <v>26.5833333333333</v>
      </c>
      <c r="Q1657" s="9" t="n">
        <f aca="false">INDEX(Scenario!$B$18:$B$20,MATCH(B1657,Scenario!$A$18:$A$20,0))</f>
        <v>240</v>
      </c>
      <c r="R1657" s="9" t="n">
        <f aca="false">INDEX(Scenario!$C$18:$C$20,MATCH(B1657,Scenario!$A$18:$A$20,0))</f>
        <v>4320</v>
      </c>
      <c r="S1657" s="9" t="n">
        <f aca="false">IF(ISNUMBER(M1657),IF(M1657&lt;=Q1657,1,0),"")</f>
        <v>1</v>
      </c>
      <c r="T1657" s="9" t="n">
        <f aca="false">IF(ISNUMBER(P1657),IF(P1657&lt;=R1657,1,0),"")</f>
        <v>1</v>
      </c>
      <c r="U1657" s="9" t="n">
        <f aca="false">IF(E1657&gt;Scenario!$B$14,0,IF(OR(AND(ISNUMBER(H1657),H1657&lt;=Scenario!$B$14),AND(ISNUMBER(I1657),I1657&lt;=Scenario!$B$14)),0,1))</f>
        <v>0</v>
      </c>
      <c r="V1657" s="9" t="n">
        <f aca="false">IF(AND(U1657=1,(Scenario!$B$14-E1657)/60&gt;R1657),1,0)</f>
        <v>0</v>
      </c>
      <c r="W1657" s="9" t="n">
        <f aca="false">IF(OR(C1657=Scenario!$B$22,C1657=Scenario!$C$22),1,0)</f>
        <v>1</v>
      </c>
      <c r="X1657" s="9" t="n">
        <f aca="false">IF(ISNUMBER(I1657),1,0)</f>
        <v>0</v>
      </c>
      <c r="Y1657" s="9" t="n">
        <f aca="false">MOD(INT(E1657/86400)+3,7)</f>
        <v>2</v>
      </c>
      <c r="Z1657" s="9" t="n">
        <f aca="false">MOD(INT(E1657/3600),24)</f>
        <v>14</v>
      </c>
      <c r="AA1657" s="6" t="s">
        <v>3559</v>
      </c>
    </row>
    <row r="1658" customFormat="false" ht="15" hidden="false" customHeight="false" outlineLevel="0" collapsed="false">
      <c r="A1658" s="6" t="s">
        <v>3560</v>
      </c>
      <c r="B1658" s="6" t="s">
        <v>43</v>
      </c>
      <c r="C1658" s="6" t="s">
        <v>46</v>
      </c>
      <c r="D1658" s="6" t="s">
        <v>170</v>
      </c>
      <c r="E1658" s="6" t="n">
        <v>1786545865</v>
      </c>
      <c r="F1658" s="6" t="n">
        <v>1786546031</v>
      </c>
      <c r="G1658" s="6" t="n">
        <v>1786545909</v>
      </c>
      <c r="H1658" s="6" t="n">
        <v>1786547872</v>
      </c>
      <c r="J1658" s="6" t="n">
        <v>0</v>
      </c>
      <c r="K1658" s="6" t="n">
        <v>1</v>
      </c>
      <c r="L1658" s="9" t="n">
        <f aca="false">IF(AND(E1658&gt;=Scenario!$B$11,E1658&lt;Scenario!$B$12),1,0)</f>
        <v>1</v>
      </c>
      <c r="M1658" s="9" t="n">
        <f aca="false">IF(AND(L1658=1,ISNUMBER(F1658)),MAX(0,F1658-E1658)/60,"")</f>
        <v>2.76666666666667</v>
      </c>
      <c r="N1658" s="9" t="n">
        <f aca="false">IF(AND(L1658=1,ISNUMBER(G1658)),MAX(0,G1658-E1658)/60,"")</f>
        <v>0.733333333333333</v>
      </c>
      <c r="O1658" s="9" t="n">
        <f aca="false">IF(ISNUMBER(H1658),IF(AND(H1658&gt;=Scenario!$B$11,H1658&lt;Scenario!$B$12),1,0),0)</f>
        <v>1</v>
      </c>
      <c r="P1658" s="9" t="n">
        <f aca="false">IF(O1658=1,MAX(0,H1658-E1658)/60,"")</f>
        <v>33.45</v>
      </c>
      <c r="Q1658" s="9" t="n">
        <f aca="false">INDEX(Scenario!$B$18:$B$20,MATCH(B1658,Scenario!$A$18:$A$20,0))</f>
        <v>60</v>
      </c>
      <c r="R1658" s="9" t="n">
        <f aca="false">INDEX(Scenario!$C$18:$C$20,MATCH(B1658,Scenario!$A$18:$A$20,0))</f>
        <v>1440</v>
      </c>
      <c r="S1658" s="9" t="n">
        <f aca="false">IF(ISNUMBER(M1658),IF(M1658&lt;=Q1658,1,0),"")</f>
        <v>1</v>
      </c>
      <c r="T1658" s="9" t="n">
        <f aca="false">IF(ISNUMBER(P1658),IF(P1658&lt;=R1658,1,0),"")</f>
        <v>1</v>
      </c>
      <c r="U1658" s="9" t="n">
        <f aca="false">IF(E1658&gt;Scenario!$B$14,0,IF(OR(AND(ISNUMBER(H1658),H1658&lt;=Scenario!$B$14),AND(ISNUMBER(I1658),I1658&lt;=Scenario!$B$14)),0,1))</f>
        <v>0</v>
      </c>
      <c r="V1658" s="9" t="n">
        <f aca="false">IF(AND(U1658=1,(Scenario!$B$14-E1658)/60&gt;R1658),1,0)</f>
        <v>0</v>
      </c>
      <c r="W1658" s="9" t="n">
        <f aca="false">IF(OR(C1658=Scenario!$B$22,C1658=Scenario!$C$22),1,0)</f>
        <v>1</v>
      </c>
      <c r="X1658" s="9" t="n">
        <f aca="false">IF(ISNUMBER(I1658),1,0)</f>
        <v>0</v>
      </c>
      <c r="Y1658" s="9" t="n">
        <f aca="false">MOD(INT(E1658/86400)+3,7)</f>
        <v>2</v>
      </c>
      <c r="Z1658" s="9" t="n">
        <f aca="false">MOD(INT(E1658/3600),24)</f>
        <v>14</v>
      </c>
      <c r="AA1658" s="6" t="s">
        <v>3561</v>
      </c>
    </row>
    <row r="1659" customFormat="false" ht="15" hidden="false" customHeight="false" outlineLevel="0" collapsed="false">
      <c r="A1659" s="6" t="s">
        <v>3562</v>
      </c>
      <c r="B1659" s="6" t="s">
        <v>44</v>
      </c>
      <c r="C1659" s="6" t="s">
        <v>46</v>
      </c>
      <c r="D1659" s="6" t="s">
        <v>172</v>
      </c>
      <c r="E1659" s="6" t="n">
        <v>1786545918</v>
      </c>
      <c r="F1659" s="6" t="n">
        <v>1786546001</v>
      </c>
      <c r="G1659" s="6" t="n">
        <v>1786545940</v>
      </c>
      <c r="H1659" s="6" t="n">
        <v>1786550466</v>
      </c>
      <c r="J1659" s="6" t="n">
        <v>0</v>
      </c>
      <c r="K1659" s="6" t="n">
        <v>0</v>
      </c>
      <c r="L1659" s="9" t="n">
        <f aca="false">IF(AND(E1659&gt;=Scenario!$B$11,E1659&lt;Scenario!$B$12),1,0)</f>
        <v>1</v>
      </c>
      <c r="M1659" s="9" t="n">
        <f aca="false">IF(AND(L1659=1,ISNUMBER(F1659)),MAX(0,F1659-E1659)/60,"")</f>
        <v>1.38333333333333</v>
      </c>
      <c r="N1659" s="9" t="n">
        <f aca="false">IF(AND(L1659=1,ISNUMBER(G1659)),MAX(0,G1659-E1659)/60,"")</f>
        <v>0.366666666666667</v>
      </c>
      <c r="O1659" s="9" t="n">
        <f aca="false">IF(ISNUMBER(H1659),IF(AND(H1659&gt;=Scenario!$B$11,H1659&lt;Scenario!$B$12),1,0),0)</f>
        <v>1</v>
      </c>
      <c r="P1659" s="9" t="n">
        <f aca="false">IF(O1659=1,MAX(0,H1659-E1659)/60,"")</f>
        <v>75.8</v>
      </c>
      <c r="Q1659" s="9" t="n">
        <f aca="false">INDEX(Scenario!$B$18:$B$20,MATCH(B1659,Scenario!$A$18:$A$20,0))</f>
        <v>240</v>
      </c>
      <c r="R1659" s="9" t="n">
        <f aca="false">INDEX(Scenario!$C$18:$C$20,MATCH(B1659,Scenario!$A$18:$A$20,0))</f>
        <v>4320</v>
      </c>
      <c r="S1659" s="9" t="n">
        <f aca="false">IF(ISNUMBER(M1659),IF(M1659&lt;=Q1659,1,0),"")</f>
        <v>1</v>
      </c>
      <c r="T1659" s="9" t="n">
        <f aca="false">IF(ISNUMBER(P1659),IF(P1659&lt;=R1659,1,0),"")</f>
        <v>1</v>
      </c>
      <c r="U1659" s="9" t="n">
        <f aca="false">IF(E1659&gt;Scenario!$B$14,0,IF(OR(AND(ISNUMBER(H1659),H1659&lt;=Scenario!$B$14),AND(ISNUMBER(I1659),I1659&lt;=Scenario!$B$14)),0,1))</f>
        <v>0</v>
      </c>
      <c r="V1659" s="9" t="n">
        <f aca="false">IF(AND(U1659=1,(Scenario!$B$14-E1659)/60&gt;R1659),1,0)</f>
        <v>0</v>
      </c>
      <c r="W1659" s="9" t="n">
        <f aca="false">IF(OR(C1659=Scenario!$B$22,C1659=Scenario!$C$22),1,0)</f>
        <v>1</v>
      </c>
      <c r="X1659" s="9" t="n">
        <f aca="false">IF(ISNUMBER(I1659),1,0)</f>
        <v>0</v>
      </c>
      <c r="Y1659" s="9" t="n">
        <f aca="false">MOD(INT(E1659/86400)+3,7)</f>
        <v>2</v>
      </c>
      <c r="Z1659" s="9" t="n">
        <f aca="false">MOD(INT(E1659/3600),24)</f>
        <v>14</v>
      </c>
      <c r="AA1659" s="6" t="s">
        <v>3563</v>
      </c>
    </row>
    <row r="1660" customFormat="false" ht="15" hidden="false" customHeight="false" outlineLevel="0" collapsed="false">
      <c r="A1660" s="6" t="s">
        <v>3564</v>
      </c>
      <c r="B1660" s="6" t="s">
        <v>44</v>
      </c>
      <c r="C1660" s="6" t="s">
        <v>288</v>
      </c>
      <c r="D1660" s="6" t="s">
        <v>171</v>
      </c>
      <c r="E1660" s="6" t="n">
        <v>1786546865</v>
      </c>
      <c r="F1660" s="6" t="n">
        <v>1786547079</v>
      </c>
      <c r="G1660" s="6" t="n">
        <v>1786546891</v>
      </c>
      <c r="H1660" s="6" t="n">
        <v>1786555898</v>
      </c>
      <c r="J1660" s="6" t="n">
        <v>0</v>
      </c>
      <c r="K1660" s="6" t="n">
        <v>0</v>
      </c>
      <c r="L1660" s="9" t="n">
        <f aca="false">IF(AND(E1660&gt;=Scenario!$B$11,E1660&lt;Scenario!$B$12),1,0)</f>
        <v>1</v>
      </c>
      <c r="M1660" s="9" t="n">
        <f aca="false">IF(AND(L1660=1,ISNUMBER(F1660)),MAX(0,F1660-E1660)/60,"")</f>
        <v>3.56666666666667</v>
      </c>
      <c r="N1660" s="9" t="n">
        <f aca="false">IF(AND(L1660=1,ISNUMBER(G1660)),MAX(0,G1660-E1660)/60,"")</f>
        <v>0.433333333333333</v>
      </c>
      <c r="O1660" s="9" t="n">
        <f aca="false">IF(ISNUMBER(H1660),IF(AND(H1660&gt;=Scenario!$B$11,H1660&lt;Scenario!$B$12),1,0),0)</f>
        <v>1</v>
      </c>
      <c r="P1660" s="9" t="n">
        <f aca="false">IF(O1660=1,MAX(0,H1660-E1660)/60,"")</f>
        <v>150.55</v>
      </c>
      <c r="Q1660" s="9" t="n">
        <f aca="false">INDEX(Scenario!$B$18:$B$20,MATCH(B1660,Scenario!$A$18:$A$20,0))</f>
        <v>240</v>
      </c>
      <c r="R1660" s="9" t="n">
        <f aca="false">INDEX(Scenario!$C$18:$C$20,MATCH(B1660,Scenario!$A$18:$A$20,0))</f>
        <v>4320</v>
      </c>
      <c r="S1660" s="9" t="n">
        <f aca="false">IF(ISNUMBER(M1660),IF(M1660&lt;=Q1660,1,0),"")</f>
        <v>1</v>
      </c>
      <c r="T1660" s="9" t="n">
        <f aca="false">IF(ISNUMBER(P1660),IF(P1660&lt;=R1660,1,0),"")</f>
        <v>1</v>
      </c>
      <c r="U1660" s="9" t="n">
        <f aca="false">IF(E1660&gt;Scenario!$B$14,0,IF(OR(AND(ISNUMBER(H1660),H1660&lt;=Scenario!$B$14),AND(ISNUMBER(I1660),I1660&lt;=Scenario!$B$14)),0,1))</f>
        <v>0</v>
      </c>
      <c r="V1660" s="9" t="n">
        <f aca="false">IF(AND(U1660=1,(Scenario!$B$14-E1660)/60&gt;R1660),1,0)</f>
        <v>0</v>
      </c>
      <c r="W1660" s="9" t="n">
        <f aca="false">IF(OR(C1660=Scenario!$B$22,C1660=Scenario!$C$22),1,0)</f>
        <v>0</v>
      </c>
      <c r="X1660" s="9" t="n">
        <f aca="false">IF(ISNUMBER(I1660),1,0)</f>
        <v>0</v>
      </c>
      <c r="Y1660" s="9" t="n">
        <f aca="false">MOD(INT(E1660/86400)+3,7)</f>
        <v>2</v>
      </c>
      <c r="Z1660" s="9" t="n">
        <f aca="false">MOD(INT(E1660/3600),24)</f>
        <v>15</v>
      </c>
      <c r="AA1660" s="6" t="s">
        <v>3565</v>
      </c>
    </row>
    <row r="1661" customFormat="false" ht="15" hidden="false" customHeight="false" outlineLevel="0" collapsed="false">
      <c r="A1661" s="6" t="s">
        <v>3566</v>
      </c>
      <c r="B1661" s="6" t="s">
        <v>44</v>
      </c>
      <c r="C1661" s="6" t="s">
        <v>249</v>
      </c>
      <c r="D1661" s="6" t="s">
        <v>171</v>
      </c>
      <c r="E1661" s="6" t="n">
        <v>1786547027</v>
      </c>
      <c r="F1661" s="6" t="n">
        <v>1786548792</v>
      </c>
      <c r="G1661" s="6" t="n">
        <v>1786548593</v>
      </c>
      <c r="H1661" s="6" t="n">
        <v>1786551358</v>
      </c>
      <c r="J1661" s="6" t="n">
        <v>0</v>
      </c>
      <c r="K1661" s="6" t="n">
        <v>0</v>
      </c>
      <c r="L1661" s="9" t="n">
        <f aca="false">IF(AND(E1661&gt;=Scenario!$B$11,E1661&lt;Scenario!$B$12),1,0)</f>
        <v>1</v>
      </c>
      <c r="M1661" s="9" t="n">
        <f aca="false">IF(AND(L1661=1,ISNUMBER(F1661)),MAX(0,F1661-E1661)/60,"")</f>
        <v>29.4166666666667</v>
      </c>
      <c r="N1661" s="9" t="n">
        <f aca="false">IF(AND(L1661=1,ISNUMBER(G1661)),MAX(0,G1661-E1661)/60,"")</f>
        <v>26.1</v>
      </c>
      <c r="O1661" s="9" t="n">
        <f aca="false">IF(ISNUMBER(H1661),IF(AND(H1661&gt;=Scenario!$B$11,H1661&lt;Scenario!$B$12),1,0),0)</f>
        <v>1</v>
      </c>
      <c r="P1661" s="9" t="n">
        <f aca="false">IF(O1661=1,MAX(0,H1661-E1661)/60,"")</f>
        <v>72.1833333333333</v>
      </c>
      <c r="Q1661" s="9" t="n">
        <f aca="false">INDEX(Scenario!$B$18:$B$20,MATCH(B1661,Scenario!$A$18:$A$20,0))</f>
        <v>240</v>
      </c>
      <c r="R1661" s="9" t="n">
        <f aca="false">INDEX(Scenario!$C$18:$C$20,MATCH(B1661,Scenario!$A$18:$A$20,0))</f>
        <v>4320</v>
      </c>
      <c r="S1661" s="9" t="n">
        <f aca="false">IF(ISNUMBER(M1661),IF(M1661&lt;=Q1661,1,0),"")</f>
        <v>1</v>
      </c>
      <c r="T1661" s="9" t="n">
        <f aca="false">IF(ISNUMBER(P1661),IF(P1661&lt;=R1661,1,0),"")</f>
        <v>1</v>
      </c>
      <c r="U1661" s="9" t="n">
        <f aca="false">IF(E1661&gt;Scenario!$B$14,0,IF(OR(AND(ISNUMBER(H1661),H1661&lt;=Scenario!$B$14),AND(ISNUMBER(I1661),I1661&lt;=Scenario!$B$14)),0,1))</f>
        <v>0</v>
      </c>
      <c r="V1661" s="9" t="n">
        <f aca="false">IF(AND(U1661=1,(Scenario!$B$14-E1661)/60&gt;R1661),1,0)</f>
        <v>0</v>
      </c>
      <c r="W1661" s="9" t="n">
        <f aca="false">IF(OR(C1661=Scenario!$B$22,C1661=Scenario!$C$22),1,0)</f>
        <v>0</v>
      </c>
      <c r="X1661" s="9" t="n">
        <f aca="false">IF(ISNUMBER(I1661),1,0)</f>
        <v>0</v>
      </c>
      <c r="Y1661" s="9" t="n">
        <f aca="false">MOD(INT(E1661/86400)+3,7)</f>
        <v>2</v>
      </c>
      <c r="Z1661" s="9" t="n">
        <f aca="false">MOD(INT(E1661/3600),24)</f>
        <v>15</v>
      </c>
      <c r="AA1661" s="6" t="s">
        <v>3567</v>
      </c>
    </row>
    <row r="1662" customFormat="false" ht="15" hidden="false" customHeight="false" outlineLevel="0" collapsed="false">
      <c r="A1662" s="6" t="s">
        <v>3568</v>
      </c>
      <c r="B1662" s="6" t="s">
        <v>43</v>
      </c>
      <c r="C1662" s="6" t="s">
        <v>46</v>
      </c>
      <c r="D1662" s="6" t="s">
        <v>171</v>
      </c>
      <c r="E1662" s="6" t="n">
        <v>1786547385</v>
      </c>
      <c r="F1662" s="6" t="n">
        <v>1786548021</v>
      </c>
      <c r="G1662" s="6" t="n">
        <v>1786547901</v>
      </c>
      <c r="H1662" s="6" t="n">
        <v>1786551533</v>
      </c>
      <c r="J1662" s="6" t="n">
        <v>0</v>
      </c>
      <c r="K1662" s="6" t="n">
        <v>0</v>
      </c>
      <c r="L1662" s="9" t="n">
        <f aca="false">IF(AND(E1662&gt;=Scenario!$B$11,E1662&lt;Scenario!$B$12),1,0)</f>
        <v>1</v>
      </c>
      <c r="M1662" s="9" t="n">
        <f aca="false">IF(AND(L1662=1,ISNUMBER(F1662)),MAX(0,F1662-E1662)/60,"")</f>
        <v>10.6</v>
      </c>
      <c r="N1662" s="9" t="n">
        <f aca="false">IF(AND(L1662=1,ISNUMBER(G1662)),MAX(0,G1662-E1662)/60,"")</f>
        <v>8.6</v>
      </c>
      <c r="O1662" s="9" t="n">
        <f aca="false">IF(ISNUMBER(H1662),IF(AND(H1662&gt;=Scenario!$B$11,H1662&lt;Scenario!$B$12),1,0),0)</f>
        <v>1</v>
      </c>
      <c r="P1662" s="9" t="n">
        <f aca="false">IF(O1662=1,MAX(0,H1662-E1662)/60,"")</f>
        <v>69.1333333333333</v>
      </c>
      <c r="Q1662" s="9" t="n">
        <f aca="false">INDEX(Scenario!$B$18:$B$20,MATCH(B1662,Scenario!$A$18:$A$20,0))</f>
        <v>60</v>
      </c>
      <c r="R1662" s="9" t="n">
        <f aca="false">INDEX(Scenario!$C$18:$C$20,MATCH(B1662,Scenario!$A$18:$A$20,0))</f>
        <v>1440</v>
      </c>
      <c r="S1662" s="9" t="n">
        <f aca="false">IF(ISNUMBER(M1662),IF(M1662&lt;=Q1662,1,0),"")</f>
        <v>1</v>
      </c>
      <c r="T1662" s="9" t="n">
        <f aca="false">IF(ISNUMBER(P1662),IF(P1662&lt;=R1662,1,0),"")</f>
        <v>1</v>
      </c>
      <c r="U1662" s="9" t="n">
        <f aca="false">IF(E1662&gt;Scenario!$B$14,0,IF(OR(AND(ISNUMBER(H1662),H1662&lt;=Scenario!$B$14),AND(ISNUMBER(I1662),I1662&lt;=Scenario!$B$14)),0,1))</f>
        <v>0</v>
      </c>
      <c r="V1662" s="9" t="n">
        <f aca="false">IF(AND(U1662=1,(Scenario!$B$14-E1662)/60&gt;R1662),1,0)</f>
        <v>0</v>
      </c>
      <c r="W1662" s="9" t="n">
        <f aca="false">IF(OR(C1662=Scenario!$B$22,C1662=Scenario!$C$22),1,0)</f>
        <v>1</v>
      </c>
      <c r="X1662" s="9" t="n">
        <f aca="false">IF(ISNUMBER(I1662),1,0)</f>
        <v>0</v>
      </c>
      <c r="Y1662" s="9" t="n">
        <f aca="false">MOD(INT(E1662/86400)+3,7)</f>
        <v>2</v>
      </c>
      <c r="Z1662" s="9" t="n">
        <f aca="false">MOD(INT(E1662/3600),24)</f>
        <v>15</v>
      </c>
      <c r="AA1662" s="6" t="s">
        <v>3569</v>
      </c>
    </row>
    <row r="1663" customFormat="false" ht="15" hidden="false" customHeight="false" outlineLevel="0" collapsed="false">
      <c r="A1663" s="6" t="s">
        <v>3570</v>
      </c>
      <c r="B1663" s="6" t="s">
        <v>44</v>
      </c>
      <c r="C1663" s="6" t="s">
        <v>46</v>
      </c>
      <c r="D1663" s="6" t="s">
        <v>172</v>
      </c>
      <c r="E1663" s="6" t="n">
        <v>1786552964</v>
      </c>
      <c r="F1663" s="6" t="n">
        <v>1786553197</v>
      </c>
      <c r="G1663" s="6" t="n">
        <v>1786552995</v>
      </c>
      <c r="H1663" s="6" t="n">
        <v>1786555334</v>
      </c>
      <c r="J1663" s="6" t="n">
        <v>0</v>
      </c>
      <c r="K1663" s="6" t="n">
        <v>0</v>
      </c>
      <c r="L1663" s="9" t="n">
        <f aca="false">IF(AND(E1663&gt;=Scenario!$B$11,E1663&lt;Scenario!$B$12),1,0)</f>
        <v>1</v>
      </c>
      <c r="M1663" s="9" t="n">
        <f aca="false">IF(AND(L1663=1,ISNUMBER(F1663)),MAX(0,F1663-E1663)/60,"")</f>
        <v>3.88333333333333</v>
      </c>
      <c r="N1663" s="9" t="n">
        <f aca="false">IF(AND(L1663=1,ISNUMBER(G1663)),MAX(0,G1663-E1663)/60,"")</f>
        <v>0.516666666666667</v>
      </c>
      <c r="O1663" s="9" t="n">
        <f aca="false">IF(ISNUMBER(H1663),IF(AND(H1663&gt;=Scenario!$B$11,H1663&lt;Scenario!$B$12),1,0),0)</f>
        <v>1</v>
      </c>
      <c r="P1663" s="9" t="n">
        <f aca="false">IF(O1663=1,MAX(0,H1663-E1663)/60,"")</f>
        <v>39.5</v>
      </c>
      <c r="Q1663" s="9" t="n">
        <f aca="false">INDEX(Scenario!$B$18:$B$20,MATCH(B1663,Scenario!$A$18:$A$20,0))</f>
        <v>240</v>
      </c>
      <c r="R1663" s="9" t="n">
        <f aca="false">INDEX(Scenario!$C$18:$C$20,MATCH(B1663,Scenario!$A$18:$A$20,0))</f>
        <v>4320</v>
      </c>
      <c r="S1663" s="9" t="n">
        <f aca="false">IF(ISNUMBER(M1663),IF(M1663&lt;=Q1663,1,0),"")</f>
        <v>1</v>
      </c>
      <c r="T1663" s="9" t="n">
        <f aca="false">IF(ISNUMBER(P1663),IF(P1663&lt;=R1663,1,0),"")</f>
        <v>1</v>
      </c>
      <c r="U1663" s="9" t="n">
        <f aca="false">IF(E1663&gt;Scenario!$B$14,0,IF(OR(AND(ISNUMBER(H1663),H1663&lt;=Scenario!$B$14),AND(ISNUMBER(I1663),I1663&lt;=Scenario!$B$14)),0,1))</f>
        <v>0</v>
      </c>
      <c r="V1663" s="9" t="n">
        <f aca="false">IF(AND(U1663=1,(Scenario!$B$14-E1663)/60&gt;R1663),1,0)</f>
        <v>0</v>
      </c>
      <c r="W1663" s="9" t="n">
        <f aca="false">IF(OR(C1663=Scenario!$B$22,C1663=Scenario!$C$22),1,0)</f>
        <v>1</v>
      </c>
      <c r="X1663" s="9" t="n">
        <f aca="false">IF(ISNUMBER(I1663),1,0)</f>
        <v>0</v>
      </c>
      <c r="Y1663" s="9" t="n">
        <f aca="false">MOD(INT(E1663/86400)+3,7)</f>
        <v>2</v>
      </c>
      <c r="Z1663" s="9" t="n">
        <f aca="false">MOD(INT(E1663/3600),24)</f>
        <v>16</v>
      </c>
      <c r="AA1663" s="6" t="s">
        <v>3571</v>
      </c>
    </row>
    <row r="1664" customFormat="false" ht="15" hidden="false" customHeight="false" outlineLevel="0" collapsed="false">
      <c r="A1664" s="6" t="s">
        <v>3572</v>
      </c>
      <c r="B1664" s="6" t="s">
        <v>44</v>
      </c>
      <c r="C1664" s="6" t="s">
        <v>249</v>
      </c>
      <c r="D1664" s="6" t="s">
        <v>170</v>
      </c>
      <c r="E1664" s="6" t="n">
        <v>1786554258</v>
      </c>
      <c r="F1664" s="6" t="n">
        <v>1786554477</v>
      </c>
      <c r="G1664" s="6" t="n">
        <v>1786554293</v>
      </c>
      <c r="H1664" s="6" t="n">
        <v>1786555644</v>
      </c>
      <c r="J1664" s="6" t="n">
        <v>0</v>
      </c>
      <c r="K1664" s="6" t="n">
        <v>0</v>
      </c>
      <c r="L1664" s="9" t="n">
        <f aca="false">IF(AND(E1664&gt;=Scenario!$B$11,E1664&lt;Scenario!$B$12),1,0)</f>
        <v>1</v>
      </c>
      <c r="M1664" s="9" t="n">
        <f aca="false">IF(AND(L1664=1,ISNUMBER(F1664)),MAX(0,F1664-E1664)/60,"")</f>
        <v>3.65</v>
      </c>
      <c r="N1664" s="9" t="n">
        <f aca="false">IF(AND(L1664=1,ISNUMBER(G1664)),MAX(0,G1664-E1664)/60,"")</f>
        <v>0.583333333333333</v>
      </c>
      <c r="O1664" s="9" t="n">
        <f aca="false">IF(ISNUMBER(H1664),IF(AND(H1664&gt;=Scenario!$B$11,H1664&lt;Scenario!$B$12),1,0),0)</f>
        <v>1</v>
      </c>
      <c r="P1664" s="9" t="n">
        <f aca="false">IF(O1664=1,MAX(0,H1664-E1664)/60,"")</f>
        <v>23.1</v>
      </c>
      <c r="Q1664" s="9" t="n">
        <f aca="false">INDEX(Scenario!$B$18:$B$20,MATCH(B1664,Scenario!$A$18:$A$20,0))</f>
        <v>240</v>
      </c>
      <c r="R1664" s="9" t="n">
        <f aca="false">INDEX(Scenario!$C$18:$C$20,MATCH(B1664,Scenario!$A$18:$A$20,0))</f>
        <v>4320</v>
      </c>
      <c r="S1664" s="9" t="n">
        <f aca="false">IF(ISNUMBER(M1664),IF(M1664&lt;=Q1664,1,0),"")</f>
        <v>1</v>
      </c>
      <c r="T1664" s="9" t="n">
        <f aca="false">IF(ISNUMBER(P1664),IF(P1664&lt;=R1664,1,0),"")</f>
        <v>1</v>
      </c>
      <c r="U1664" s="9" t="n">
        <f aca="false">IF(E1664&gt;Scenario!$B$14,0,IF(OR(AND(ISNUMBER(H1664),H1664&lt;=Scenario!$B$14),AND(ISNUMBER(I1664),I1664&lt;=Scenario!$B$14)),0,1))</f>
        <v>0</v>
      </c>
      <c r="V1664" s="9" t="n">
        <f aca="false">IF(AND(U1664=1,(Scenario!$B$14-E1664)/60&gt;R1664),1,0)</f>
        <v>0</v>
      </c>
      <c r="W1664" s="9" t="n">
        <f aca="false">IF(OR(C1664=Scenario!$B$22,C1664=Scenario!$C$22),1,0)</f>
        <v>0</v>
      </c>
      <c r="X1664" s="9" t="n">
        <f aca="false">IF(ISNUMBER(I1664),1,0)</f>
        <v>0</v>
      </c>
      <c r="Y1664" s="9" t="n">
        <f aca="false">MOD(INT(E1664/86400)+3,7)</f>
        <v>2</v>
      </c>
      <c r="Z1664" s="9" t="n">
        <f aca="false">MOD(INT(E1664/3600),24)</f>
        <v>17</v>
      </c>
      <c r="AA1664" s="6" t="s">
        <v>3573</v>
      </c>
    </row>
    <row r="1665" customFormat="false" ht="15" hidden="false" customHeight="false" outlineLevel="0" collapsed="false">
      <c r="A1665" s="6" t="s">
        <v>3574</v>
      </c>
      <c r="B1665" s="6" t="s">
        <v>42</v>
      </c>
      <c r="C1665" s="6" t="s">
        <v>249</v>
      </c>
      <c r="D1665" s="6" t="s">
        <v>171</v>
      </c>
      <c r="E1665" s="6" t="n">
        <v>1786556126</v>
      </c>
      <c r="F1665" s="6" t="n">
        <v>1786556324</v>
      </c>
      <c r="G1665" s="6" t="n">
        <v>1786556161</v>
      </c>
      <c r="H1665" s="6" t="n">
        <v>1786557664</v>
      </c>
      <c r="J1665" s="6" t="n">
        <v>0</v>
      </c>
      <c r="K1665" s="6" t="n">
        <v>0</v>
      </c>
      <c r="L1665" s="9" t="n">
        <f aca="false">IF(AND(E1665&gt;=Scenario!$B$11,E1665&lt;Scenario!$B$12),1,0)</f>
        <v>1</v>
      </c>
      <c r="M1665" s="9" t="n">
        <f aca="false">IF(AND(L1665=1,ISNUMBER(F1665)),MAX(0,F1665-E1665)/60,"")</f>
        <v>3.3</v>
      </c>
      <c r="N1665" s="9" t="n">
        <f aca="false">IF(AND(L1665=1,ISNUMBER(G1665)),MAX(0,G1665-E1665)/60,"")</f>
        <v>0.583333333333333</v>
      </c>
      <c r="O1665" s="9" t="n">
        <f aca="false">IF(ISNUMBER(H1665),IF(AND(H1665&gt;=Scenario!$B$11,H1665&lt;Scenario!$B$12),1,0),0)</f>
        <v>1</v>
      </c>
      <c r="P1665" s="9" t="n">
        <f aca="false">IF(O1665=1,MAX(0,H1665-E1665)/60,"")</f>
        <v>25.6333333333333</v>
      </c>
      <c r="Q1665" s="9" t="n">
        <f aca="false">INDEX(Scenario!$B$18:$B$20,MATCH(B1665,Scenario!$A$18:$A$20,0))</f>
        <v>15</v>
      </c>
      <c r="R1665" s="9" t="n">
        <f aca="false">INDEX(Scenario!$C$18:$C$20,MATCH(B1665,Scenario!$A$18:$A$20,0))</f>
        <v>240</v>
      </c>
      <c r="S1665" s="9" t="n">
        <f aca="false">IF(ISNUMBER(M1665),IF(M1665&lt;=Q1665,1,0),"")</f>
        <v>1</v>
      </c>
      <c r="T1665" s="9" t="n">
        <f aca="false">IF(ISNUMBER(P1665),IF(P1665&lt;=R1665,1,0),"")</f>
        <v>1</v>
      </c>
      <c r="U1665" s="9" t="n">
        <f aca="false">IF(E1665&gt;Scenario!$B$14,0,IF(OR(AND(ISNUMBER(H1665),H1665&lt;=Scenario!$B$14),AND(ISNUMBER(I1665),I1665&lt;=Scenario!$B$14)),0,1))</f>
        <v>0</v>
      </c>
      <c r="V1665" s="9" t="n">
        <f aca="false">IF(AND(U1665=1,(Scenario!$B$14-E1665)/60&gt;R1665),1,0)</f>
        <v>0</v>
      </c>
      <c r="W1665" s="9" t="n">
        <f aca="false">IF(OR(C1665=Scenario!$B$22,C1665=Scenario!$C$22),1,0)</f>
        <v>0</v>
      </c>
      <c r="X1665" s="9" t="n">
        <f aca="false">IF(ISNUMBER(I1665),1,0)</f>
        <v>0</v>
      </c>
      <c r="Y1665" s="9" t="n">
        <f aca="false">MOD(INT(E1665/86400)+3,7)</f>
        <v>2</v>
      </c>
      <c r="Z1665" s="9" t="n">
        <f aca="false">MOD(INT(E1665/3600),24)</f>
        <v>17</v>
      </c>
      <c r="AA1665" s="6" t="s">
        <v>3575</v>
      </c>
    </row>
    <row r="1666" customFormat="false" ht="15" hidden="false" customHeight="false" outlineLevel="0" collapsed="false">
      <c r="A1666" s="6" t="s">
        <v>3576</v>
      </c>
      <c r="B1666" s="6" t="s">
        <v>43</v>
      </c>
      <c r="C1666" s="6" t="s">
        <v>288</v>
      </c>
      <c r="D1666" s="6" t="s">
        <v>172</v>
      </c>
      <c r="E1666" s="6" t="n">
        <v>1786559349</v>
      </c>
      <c r="F1666" s="6" t="n">
        <v>1786559525</v>
      </c>
      <c r="G1666" s="6" t="n">
        <v>1786559362</v>
      </c>
      <c r="H1666" s="6" t="n">
        <v>1786564126</v>
      </c>
      <c r="J1666" s="6" t="n">
        <v>0</v>
      </c>
      <c r="K1666" s="6" t="n">
        <v>0</v>
      </c>
      <c r="L1666" s="9" t="n">
        <f aca="false">IF(AND(E1666&gt;=Scenario!$B$11,E1666&lt;Scenario!$B$12),1,0)</f>
        <v>1</v>
      </c>
      <c r="M1666" s="9" t="n">
        <f aca="false">IF(AND(L1666=1,ISNUMBER(F1666)),MAX(0,F1666-E1666)/60,"")</f>
        <v>2.93333333333333</v>
      </c>
      <c r="N1666" s="9" t="n">
        <f aca="false">IF(AND(L1666=1,ISNUMBER(G1666)),MAX(0,G1666-E1666)/60,"")</f>
        <v>0.216666666666667</v>
      </c>
      <c r="O1666" s="9" t="n">
        <f aca="false">IF(ISNUMBER(H1666),IF(AND(H1666&gt;=Scenario!$B$11,H1666&lt;Scenario!$B$12),1,0),0)</f>
        <v>1</v>
      </c>
      <c r="P1666" s="9" t="n">
        <f aca="false">IF(O1666=1,MAX(0,H1666-E1666)/60,"")</f>
        <v>79.6166666666667</v>
      </c>
      <c r="Q1666" s="9" t="n">
        <f aca="false">INDEX(Scenario!$B$18:$B$20,MATCH(B1666,Scenario!$A$18:$A$20,0))</f>
        <v>60</v>
      </c>
      <c r="R1666" s="9" t="n">
        <f aca="false">INDEX(Scenario!$C$18:$C$20,MATCH(B1666,Scenario!$A$18:$A$20,0))</f>
        <v>1440</v>
      </c>
      <c r="S1666" s="9" t="n">
        <f aca="false">IF(ISNUMBER(M1666),IF(M1666&lt;=Q1666,1,0),"")</f>
        <v>1</v>
      </c>
      <c r="T1666" s="9" t="n">
        <f aca="false">IF(ISNUMBER(P1666),IF(P1666&lt;=R1666,1,0),"")</f>
        <v>1</v>
      </c>
      <c r="U1666" s="9" t="n">
        <f aca="false">IF(E1666&gt;Scenario!$B$14,0,IF(OR(AND(ISNUMBER(H1666),H1666&lt;=Scenario!$B$14),AND(ISNUMBER(I1666),I1666&lt;=Scenario!$B$14)),0,1))</f>
        <v>0</v>
      </c>
      <c r="V1666" s="9" t="n">
        <f aca="false">IF(AND(U1666=1,(Scenario!$B$14-E1666)/60&gt;R1666),1,0)</f>
        <v>0</v>
      </c>
      <c r="W1666" s="9" t="n">
        <f aca="false">IF(OR(C1666=Scenario!$B$22,C1666=Scenario!$C$22),1,0)</f>
        <v>0</v>
      </c>
      <c r="X1666" s="9" t="n">
        <f aca="false">IF(ISNUMBER(I1666),1,0)</f>
        <v>0</v>
      </c>
      <c r="Y1666" s="9" t="n">
        <f aca="false">MOD(INT(E1666/86400)+3,7)</f>
        <v>2</v>
      </c>
      <c r="Z1666" s="9" t="n">
        <f aca="false">MOD(INT(E1666/3600),24)</f>
        <v>18</v>
      </c>
      <c r="AA1666" s="6" t="s">
        <v>3577</v>
      </c>
    </row>
    <row r="1667" customFormat="false" ht="15" hidden="false" customHeight="false" outlineLevel="0" collapsed="false">
      <c r="A1667" s="6" t="s">
        <v>3578</v>
      </c>
      <c r="B1667" s="6" t="s">
        <v>44</v>
      </c>
      <c r="C1667" s="6" t="s">
        <v>46</v>
      </c>
      <c r="D1667" s="6" t="s">
        <v>172</v>
      </c>
      <c r="E1667" s="6" t="n">
        <v>1786559835</v>
      </c>
      <c r="F1667" s="6" t="n">
        <v>1786560017</v>
      </c>
      <c r="G1667" s="6" t="n">
        <v>1786559889</v>
      </c>
      <c r="H1667" s="6" t="n">
        <v>1786564034</v>
      </c>
      <c r="J1667" s="6" t="n">
        <v>0</v>
      </c>
      <c r="K1667" s="6" t="n">
        <v>0</v>
      </c>
      <c r="L1667" s="9" t="n">
        <f aca="false">IF(AND(E1667&gt;=Scenario!$B$11,E1667&lt;Scenario!$B$12),1,0)</f>
        <v>1</v>
      </c>
      <c r="M1667" s="9" t="n">
        <f aca="false">IF(AND(L1667=1,ISNUMBER(F1667)),MAX(0,F1667-E1667)/60,"")</f>
        <v>3.03333333333333</v>
      </c>
      <c r="N1667" s="9" t="n">
        <f aca="false">IF(AND(L1667=1,ISNUMBER(G1667)),MAX(0,G1667-E1667)/60,"")</f>
        <v>0.9</v>
      </c>
      <c r="O1667" s="9" t="n">
        <f aca="false">IF(ISNUMBER(H1667),IF(AND(H1667&gt;=Scenario!$B$11,H1667&lt;Scenario!$B$12),1,0),0)</f>
        <v>1</v>
      </c>
      <c r="P1667" s="9" t="n">
        <f aca="false">IF(O1667=1,MAX(0,H1667-E1667)/60,"")</f>
        <v>69.9833333333333</v>
      </c>
      <c r="Q1667" s="9" t="n">
        <f aca="false">INDEX(Scenario!$B$18:$B$20,MATCH(B1667,Scenario!$A$18:$A$20,0))</f>
        <v>240</v>
      </c>
      <c r="R1667" s="9" t="n">
        <f aca="false">INDEX(Scenario!$C$18:$C$20,MATCH(B1667,Scenario!$A$18:$A$20,0))</f>
        <v>4320</v>
      </c>
      <c r="S1667" s="9" t="n">
        <f aca="false">IF(ISNUMBER(M1667),IF(M1667&lt;=Q1667,1,0),"")</f>
        <v>1</v>
      </c>
      <c r="T1667" s="9" t="n">
        <f aca="false">IF(ISNUMBER(P1667),IF(P1667&lt;=R1667,1,0),"")</f>
        <v>1</v>
      </c>
      <c r="U1667" s="9" t="n">
        <f aca="false">IF(E1667&gt;Scenario!$B$14,0,IF(OR(AND(ISNUMBER(H1667),H1667&lt;=Scenario!$B$14),AND(ISNUMBER(I1667),I1667&lt;=Scenario!$B$14)),0,1))</f>
        <v>0</v>
      </c>
      <c r="V1667" s="9" t="n">
        <f aca="false">IF(AND(U1667=1,(Scenario!$B$14-E1667)/60&gt;R1667),1,0)</f>
        <v>0</v>
      </c>
      <c r="W1667" s="9" t="n">
        <f aca="false">IF(OR(C1667=Scenario!$B$22,C1667=Scenario!$C$22),1,0)</f>
        <v>1</v>
      </c>
      <c r="X1667" s="9" t="n">
        <f aca="false">IF(ISNUMBER(I1667),1,0)</f>
        <v>0</v>
      </c>
      <c r="Y1667" s="9" t="n">
        <f aca="false">MOD(INT(E1667/86400)+3,7)</f>
        <v>2</v>
      </c>
      <c r="Z1667" s="9" t="n">
        <f aca="false">MOD(INT(E1667/3600),24)</f>
        <v>18</v>
      </c>
      <c r="AA1667" s="6" t="s">
        <v>3579</v>
      </c>
    </row>
    <row r="1668" customFormat="false" ht="15" hidden="false" customHeight="false" outlineLevel="0" collapsed="false">
      <c r="A1668" s="6" t="s">
        <v>3580</v>
      </c>
      <c r="B1668" s="6" t="s">
        <v>42</v>
      </c>
      <c r="C1668" s="6" t="s">
        <v>47</v>
      </c>
      <c r="D1668" s="6" t="s">
        <v>171</v>
      </c>
      <c r="E1668" s="6" t="n">
        <v>1786560237</v>
      </c>
      <c r="F1668" s="6" t="n">
        <v>1786560475</v>
      </c>
      <c r="G1668" s="6" t="n">
        <v>1786560257</v>
      </c>
      <c r="H1668" s="6" t="n">
        <v>1786563336</v>
      </c>
      <c r="J1668" s="6" t="n">
        <v>0</v>
      </c>
      <c r="K1668" s="6" t="n">
        <v>0</v>
      </c>
      <c r="L1668" s="9" t="n">
        <f aca="false">IF(AND(E1668&gt;=Scenario!$B$11,E1668&lt;Scenario!$B$12),1,0)</f>
        <v>1</v>
      </c>
      <c r="M1668" s="9" t="n">
        <f aca="false">IF(AND(L1668=1,ISNUMBER(F1668)),MAX(0,F1668-E1668)/60,"")</f>
        <v>3.96666666666667</v>
      </c>
      <c r="N1668" s="9" t="n">
        <f aca="false">IF(AND(L1668=1,ISNUMBER(G1668)),MAX(0,G1668-E1668)/60,"")</f>
        <v>0.333333333333333</v>
      </c>
      <c r="O1668" s="9" t="n">
        <f aca="false">IF(ISNUMBER(H1668),IF(AND(H1668&gt;=Scenario!$B$11,H1668&lt;Scenario!$B$12),1,0),0)</f>
        <v>1</v>
      </c>
      <c r="P1668" s="9" t="n">
        <f aca="false">IF(O1668=1,MAX(0,H1668-E1668)/60,"")</f>
        <v>51.65</v>
      </c>
      <c r="Q1668" s="9" t="n">
        <f aca="false">INDEX(Scenario!$B$18:$B$20,MATCH(B1668,Scenario!$A$18:$A$20,0))</f>
        <v>15</v>
      </c>
      <c r="R1668" s="9" t="n">
        <f aca="false">INDEX(Scenario!$C$18:$C$20,MATCH(B1668,Scenario!$A$18:$A$20,0))</f>
        <v>240</v>
      </c>
      <c r="S1668" s="9" t="n">
        <f aca="false">IF(ISNUMBER(M1668),IF(M1668&lt;=Q1668,1,0),"")</f>
        <v>1</v>
      </c>
      <c r="T1668" s="9" t="n">
        <f aca="false">IF(ISNUMBER(P1668),IF(P1668&lt;=R1668,1,0),"")</f>
        <v>1</v>
      </c>
      <c r="U1668" s="9" t="n">
        <f aca="false">IF(E1668&gt;Scenario!$B$14,0,IF(OR(AND(ISNUMBER(H1668),H1668&lt;=Scenario!$B$14),AND(ISNUMBER(I1668),I1668&lt;=Scenario!$B$14)),0,1))</f>
        <v>0</v>
      </c>
      <c r="V1668" s="9" t="n">
        <f aca="false">IF(AND(U1668=1,(Scenario!$B$14-E1668)/60&gt;R1668),1,0)</f>
        <v>0</v>
      </c>
      <c r="W1668" s="9" t="n">
        <f aca="false">IF(OR(C1668=Scenario!$B$22,C1668=Scenario!$C$22),1,0)</f>
        <v>1</v>
      </c>
      <c r="X1668" s="9" t="n">
        <f aca="false">IF(ISNUMBER(I1668),1,0)</f>
        <v>0</v>
      </c>
      <c r="Y1668" s="9" t="n">
        <f aca="false">MOD(INT(E1668/86400)+3,7)</f>
        <v>2</v>
      </c>
      <c r="Z1668" s="9" t="n">
        <f aca="false">MOD(INT(E1668/3600),24)</f>
        <v>18</v>
      </c>
      <c r="AA1668" s="6" t="s">
        <v>3581</v>
      </c>
    </row>
    <row r="1669" customFormat="false" ht="15" hidden="false" customHeight="false" outlineLevel="0" collapsed="false">
      <c r="A1669" s="6" t="s">
        <v>3582</v>
      </c>
      <c r="B1669" s="6" t="s">
        <v>43</v>
      </c>
      <c r="C1669" s="6" t="s">
        <v>249</v>
      </c>
      <c r="D1669" s="6" t="s">
        <v>170</v>
      </c>
      <c r="E1669" s="6" t="n">
        <v>1786560360</v>
      </c>
      <c r="F1669" s="6" t="n">
        <v>1786560552</v>
      </c>
      <c r="G1669" s="6" t="n">
        <v>1786560405</v>
      </c>
      <c r="H1669" s="6" t="n">
        <v>1786562738</v>
      </c>
      <c r="J1669" s="6" t="n">
        <v>0</v>
      </c>
      <c r="K1669" s="6" t="n">
        <v>0</v>
      </c>
      <c r="L1669" s="9" t="n">
        <f aca="false">IF(AND(E1669&gt;=Scenario!$B$11,E1669&lt;Scenario!$B$12),1,0)</f>
        <v>1</v>
      </c>
      <c r="M1669" s="9" t="n">
        <f aca="false">IF(AND(L1669=1,ISNUMBER(F1669)),MAX(0,F1669-E1669)/60,"")</f>
        <v>3.2</v>
      </c>
      <c r="N1669" s="9" t="n">
        <f aca="false">IF(AND(L1669=1,ISNUMBER(G1669)),MAX(0,G1669-E1669)/60,"")</f>
        <v>0.75</v>
      </c>
      <c r="O1669" s="9" t="n">
        <f aca="false">IF(ISNUMBER(H1669),IF(AND(H1669&gt;=Scenario!$B$11,H1669&lt;Scenario!$B$12),1,0),0)</f>
        <v>1</v>
      </c>
      <c r="P1669" s="9" t="n">
        <f aca="false">IF(O1669=1,MAX(0,H1669-E1669)/60,"")</f>
        <v>39.6333333333333</v>
      </c>
      <c r="Q1669" s="9" t="n">
        <f aca="false">INDEX(Scenario!$B$18:$B$20,MATCH(B1669,Scenario!$A$18:$A$20,0))</f>
        <v>60</v>
      </c>
      <c r="R1669" s="9" t="n">
        <f aca="false">INDEX(Scenario!$C$18:$C$20,MATCH(B1669,Scenario!$A$18:$A$20,0))</f>
        <v>1440</v>
      </c>
      <c r="S1669" s="9" t="n">
        <f aca="false">IF(ISNUMBER(M1669),IF(M1669&lt;=Q1669,1,0),"")</f>
        <v>1</v>
      </c>
      <c r="T1669" s="9" t="n">
        <f aca="false">IF(ISNUMBER(P1669),IF(P1669&lt;=R1669,1,0),"")</f>
        <v>1</v>
      </c>
      <c r="U1669" s="9" t="n">
        <f aca="false">IF(E1669&gt;Scenario!$B$14,0,IF(OR(AND(ISNUMBER(H1669),H1669&lt;=Scenario!$B$14),AND(ISNUMBER(I1669),I1669&lt;=Scenario!$B$14)),0,1))</f>
        <v>0</v>
      </c>
      <c r="V1669" s="9" t="n">
        <f aca="false">IF(AND(U1669=1,(Scenario!$B$14-E1669)/60&gt;R1669),1,0)</f>
        <v>0</v>
      </c>
      <c r="W1669" s="9" t="n">
        <f aca="false">IF(OR(C1669=Scenario!$B$22,C1669=Scenario!$C$22),1,0)</f>
        <v>0</v>
      </c>
      <c r="X1669" s="9" t="n">
        <f aca="false">IF(ISNUMBER(I1669),1,0)</f>
        <v>0</v>
      </c>
      <c r="Y1669" s="9" t="n">
        <f aca="false">MOD(INT(E1669/86400)+3,7)</f>
        <v>2</v>
      </c>
      <c r="Z1669" s="9" t="n">
        <f aca="false">MOD(INT(E1669/3600),24)</f>
        <v>18</v>
      </c>
      <c r="AA1669" s="6" t="s">
        <v>3583</v>
      </c>
    </row>
    <row r="1670" customFormat="false" ht="15" hidden="false" customHeight="false" outlineLevel="0" collapsed="false">
      <c r="A1670" s="6" t="s">
        <v>3584</v>
      </c>
      <c r="B1670" s="6" t="s">
        <v>43</v>
      </c>
      <c r="C1670" s="6" t="s">
        <v>47</v>
      </c>
      <c r="D1670" s="6" t="s">
        <v>170</v>
      </c>
      <c r="E1670" s="6" t="n">
        <v>1786560584</v>
      </c>
      <c r="F1670" s="6" t="n">
        <v>1786560853</v>
      </c>
      <c r="G1670" s="6" t="n">
        <v>1786560640</v>
      </c>
      <c r="H1670" s="6" t="n">
        <v>1786563299</v>
      </c>
      <c r="J1670" s="6" t="n">
        <v>0</v>
      </c>
      <c r="K1670" s="6" t="n">
        <v>0</v>
      </c>
      <c r="L1670" s="9" t="n">
        <f aca="false">IF(AND(E1670&gt;=Scenario!$B$11,E1670&lt;Scenario!$B$12),1,0)</f>
        <v>1</v>
      </c>
      <c r="M1670" s="9" t="n">
        <f aca="false">IF(AND(L1670=1,ISNUMBER(F1670)),MAX(0,F1670-E1670)/60,"")</f>
        <v>4.48333333333333</v>
      </c>
      <c r="N1670" s="9" t="n">
        <f aca="false">IF(AND(L1670=1,ISNUMBER(G1670)),MAX(0,G1670-E1670)/60,"")</f>
        <v>0.933333333333333</v>
      </c>
      <c r="O1670" s="9" t="n">
        <f aca="false">IF(ISNUMBER(H1670),IF(AND(H1670&gt;=Scenario!$B$11,H1670&lt;Scenario!$B$12),1,0),0)</f>
        <v>1</v>
      </c>
      <c r="P1670" s="9" t="n">
        <f aca="false">IF(O1670=1,MAX(0,H1670-E1670)/60,"")</f>
        <v>45.25</v>
      </c>
      <c r="Q1670" s="9" t="n">
        <f aca="false">INDEX(Scenario!$B$18:$B$20,MATCH(B1670,Scenario!$A$18:$A$20,0))</f>
        <v>60</v>
      </c>
      <c r="R1670" s="9" t="n">
        <f aca="false">INDEX(Scenario!$C$18:$C$20,MATCH(B1670,Scenario!$A$18:$A$20,0))</f>
        <v>1440</v>
      </c>
      <c r="S1670" s="9" t="n">
        <f aca="false">IF(ISNUMBER(M1670),IF(M1670&lt;=Q1670,1,0),"")</f>
        <v>1</v>
      </c>
      <c r="T1670" s="9" t="n">
        <f aca="false">IF(ISNUMBER(P1670),IF(P1670&lt;=R1670,1,0),"")</f>
        <v>1</v>
      </c>
      <c r="U1670" s="9" t="n">
        <f aca="false">IF(E1670&gt;Scenario!$B$14,0,IF(OR(AND(ISNUMBER(H1670),H1670&lt;=Scenario!$B$14),AND(ISNUMBER(I1670),I1670&lt;=Scenario!$B$14)),0,1))</f>
        <v>0</v>
      </c>
      <c r="V1670" s="9" t="n">
        <f aca="false">IF(AND(U1670=1,(Scenario!$B$14-E1670)/60&gt;R1670),1,0)</f>
        <v>0</v>
      </c>
      <c r="W1670" s="9" t="n">
        <f aca="false">IF(OR(C1670=Scenario!$B$22,C1670=Scenario!$C$22),1,0)</f>
        <v>1</v>
      </c>
      <c r="X1670" s="9" t="n">
        <f aca="false">IF(ISNUMBER(I1670),1,0)</f>
        <v>0</v>
      </c>
      <c r="Y1670" s="9" t="n">
        <f aca="false">MOD(INT(E1670/86400)+3,7)</f>
        <v>2</v>
      </c>
      <c r="Z1670" s="9" t="n">
        <f aca="false">MOD(INT(E1670/3600),24)</f>
        <v>18</v>
      </c>
      <c r="AA1670" s="6" t="s">
        <v>3585</v>
      </c>
    </row>
    <row r="1671" customFormat="false" ht="15" hidden="false" customHeight="false" outlineLevel="0" collapsed="false">
      <c r="A1671" s="6" t="s">
        <v>3586</v>
      </c>
      <c r="B1671" s="6" t="s">
        <v>44</v>
      </c>
      <c r="C1671" s="6" t="s">
        <v>249</v>
      </c>
      <c r="D1671" s="6" t="s">
        <v>171</v>
      </c>
      <c r="E1671" s="6" t="n">
        <v>1786561074</v>
      </c>
      <c r="F1671" s="6" t="n">
        <v>1786561180</v>
      </c>
      <c r="G1671" s="6" t="n">
        <v>1786561092</v>
      </c>
      <c r="H1671" s="6" t="n">
        <v>1786564537</v>
      </c>
      <c r="J1671" s="6" t="n">
        <v>0</v>
      </c>
      <c r="K1671" s="6" t="n">
        <v>0</v>
      </c>
      <c r="L1671" s="9" t="n">
        <f aca="false">IF(AND(E1671&gt;=Scenario!$B$11,E1671&lt;Scenario!$B$12),1,0)</f>
        <v>1</v>
      </c>
      <c r="M1671" s="9" t="n">
        <f aca="false">IF(AND(L1671=1,ISNUMBER(F1671)),MAX(0,F1671-E1671)/60,"")</f>
        <v>1.76666666666667</v>
      </c>
      <c r="N1671" s="9" t="n">
        <f aca="false">IF(AND(L1671=1,ISNUMBER(G1671)),MAX(0,G1671-E1671)/60,"")</f>
        <v>0.3</v>
      </c>
      <c r="O1671" s="9" t="n">
        <f aca="false">IF(ISNUMBER(H1671),IF(AND(H1671&gt;=Scenario!$B$11,H1671&lt;Scenario!$B$12),1,0),0)</f>
        <v>1</v>
      </c>
      <c r="P1671" s="9" t="n">
        <f aca="false">IF(O1671=1,MAX(0,H1671-E1671)/60,"")</f>
        <v>57.7166666666667</v>
      </c>
      <c r="Q1671" s="9" t="n">
        <f aca="false">INDEX(Scenario!$B$18:$B$20,MATCH(B1671,Scenario!$A$18:$A$20,0))</f>
        <v>240</v>
      </c>
      <c r="R1671" s="9" t="n">
        <f aca="false">INDEX(Scenario!$C$18:$C$20,MATCH(B1671,Scenario!$A$18:$A$20,0))</f>
        <v>4320</v>
      </c>
      <c r="S1671" s="9" t="n">
        <f aca="false">IF(ISNUMBER(M1671),IF(M1671&lt;=Q1671,1,0),"")</f>
        <v>1</v>
      </c>
      <c r="T1671" s="9" t="n">
        <f aca="false">IF(ISNUMBER(P1671),IF(P1671&lt;=R1671,1,0),"")</f>
        <v>1</v>
      </c>
      <c r="U1671" s="9" t="n">
        <f aca="false">IF(E1671&gt;Scenario!$B$14,0,IF(OR(AND(ISNUMBER(H1671),H1671&lt;=Scenario!$B$14),AND(ISNUMBER(I1671),I1671&lt;=Scenario!$B$14)),0,1))</f>
        <v>0</v>
      </c>
      <c r="V1671" s="9" t="n">
        <f aca="false">IF(AND(U1671=1,(Scenario!$B$14-E1671)/60&gt;R1671),1,0)</f>
        <v>0</v>
      </c>
      <c r="W1671" s="9" t="n">
        <f aca="false">IF(OR(C1671=Scenario!$B$22,C1671=Scenario!$C$22),1,0)</f>
        <v>0</v>
      </c>
      <c r="X1671" s="9" t="n">
        <f aca="false">IF(ISNUMBER(I1671),1,0)</f>
        <v>0</v>
      </c>
      <c r="Y1671" s="9" t="n">
        <f aca="false">MOD(INT(E1671/86400)+3,7)</f>
        <v>2</v>
      </c>
      <c r="Z1671" s="9" t="n">
        <f aca="false">MOD(INT(E1671/3600),24)</f>
        <v>18</v>
      </c>
      <c r="AA1671" s="6" t="s">
        <v>3587</v>
      </c>
    </row>
    <row r="1672" customFormat="false" ht="15" hidden="false" customHeight="false" outlineLevel="0" collapsed="false">
      <c r="A1672" s="6" t="s">
        <v>3588</v>
      </c>
      <c r="B1672" s="6" t="s">
        <v>44</v>
      </c>
      <c r="C1672" s="6" t="s">
        <v>47</v>
      </c>
      <c r="D1672" s="6" t="s">
        <v>171</v>
      </c>
      <c r="E1672" s="6" t="n">
        <v>1786561153</v>
      </c>
      <c r="F1672" s="6" t="n">
        <v>1786561291</v>
      </c>
      <c r="G1672" s="6" t="n">
        <v>1786561184</v>
      </c>
      <c r="H1672" s="6" t="n">
        <v>1786563701</v>
      </c>
      <c r="J1672" s="6" t="n">
        <v>0</v>
      </c>
      <c r="K1672" s="6" t="n">
        <v>0</v>
      </c>
      <c r="L1672" s="9" t="n">
        <f aca="false">IF(AND(E1672&gt;=Scenario!$B$11,E1672&lt;Scenario!$B$12),1,0)</f>
        <v>1</v>
      </c>
      <c r="M1672" s="9" t="n">
        <f aca="false">IF(AND(L1672=1,ISNUMBER(F1672)),MAX(0,F1672-E1672)/60,"")</f>
        <v>2.3</v>
      </c>
      <c r="N1672" s="9" t="n">
        <f aca="false">IF(AND(L1672=1,ISNUMBER(G1672)),MAX(0,G1672-E1672)/60,"")</f>
        <v>0.516666666666667</v>
      </c>
      <c r="O1672" s="9" t="n">
        <f aca="false">IF(ISNUMBER(H1672),IF(AND(H1672&gt;=Scenario!$B$11,H1672&lt;Scenario!$B$12),1,0),0)</f>
        <v>1</v>
      </c>
      <c r="P1672" s="9" t="n">
        <f aca="false">IF(O1672=1,MAX(0,H1672-E1672)/60,"")</f>
        <v>42.4666666666667</v>
      </c>
      <c r="Q1672" s="9" t="n">
        <f aca="false">INDEX(Scenario!$B$18:$B$20,MATCH(B1672,Scenario!$A$18:$A$20,0))</f>
        <v>240</v>
      </c>
      <c r="R1672" s="9" t="n">
        <f aca="false">INDEX(Scenario!$C$18:$C$20,MATCH(B1672,Scenario!$A$18:$A$20,0))</f>
        <v>4320</v>
      </c>
      <c r="S1672" s="9" t="n">
        <f aca="false">IF(ISNUMBER(M1672),IF(M1672&lt;=Q1672,1,0),"")</f>
        <v>1</v>
      </c>
      <c r="T1672" s="9" t="n">
        <f aca="false">IF(ISNUMBER(P1672),IF(P1672&lt;=R1672,1,0),"")</f>
        <v>1</v>
      </c>
      <c r="U1672" s="9" t="n">
        <f aca="false">IF(E1672&gt;Scenario!$B$14,0,IF(OR(AND(ISNUMBER(H1672),H1672&lt;=Scenario!$B$14),AND(ISNUMBER(I1672),I1672&lt;=Scenario!$B$14)),0,1))</f>
        <v>0</v>
      </c>
      <c r="V1672" s="9" t="n">
        <f aca="false">IF(AND(U1672=1,(Scenario!$B$14-E1672)/60&gt;R1672),1,0)</f>
        <v>0</v>
      </c>
      <c r="W1672" s="9" t="n">
        <f aca="false">IF(OR(C1672=Scenario!$B$22,C1672=Scenario!$C$22),1,0)</f>
        <v>1</v>
      </c>
      <c r="X1672" s="9" t="n">
        <f aca="false">IF(ISNUMBER(I1672),1,0)</f>
        <v>0</v>
      </c>
      <c r="Y1672" s="9" t="n">
        <f aca="false">MOD(INT(E1672/86400)+3,7)</f>
        <v>2</v>
      </c>
      <c r="Z1672" s="9" t="n">
        <f aca="false">MOD(INT(E1672/3600),24)</f>
        <v>18</v>
      </c>
      <c r="AA1672" s="6" t="s">
        <v>3589</v>
      </c>
    </row>
    <row r="1673" customFormat="false" ht="15" hidden="false" customHeight="false" outlineLevel="0" collapsed="false">
      <c r="A1673" s="6" t="s">
        <v>3590</v>
      </c>
      <c r="B1673" s="6" t="s">
        <v>43</v>
      </c>
      <c r="C1673" s="6" t="s">
        <v>46</v>
      </c>
      <c r="D1673" s="6" t="s">
        <v>172</v>
      </c>
      <c r="E1673" s="6" t="n">
        <v>1786561228</v>
      </c>
      <c r="F1673" s="6" t="n">
        <v>1786563481</v>
      </c>
      <c r="G1673" s="6" t="n">
        <v>1786563354</v>
      </c>
      <c r="H1673" s="6" t="n">
        <v>1786566038</v>
      </c>
      <c r="J1673" s="6" t="n">
        <v>0</v>
      </c>
      <c r="K1673" s="6" t="n">
        <v>1</v>
      </c>
      <c r="L1673" s="9" t="n">
        <f aca="false">IF(AND(E1673&gt;=Scenario!$B$11,E1673&lt;Scenario!$B$12),1,0)</f>
        <v>1</v>
      </c>
      <c r="M1673" s="9" t="n">
        <f aca="false">IF(AND(L1673=1,ISNUMBER(F1673)),MAX(0,F1673-E1673)/60,"")</f>
        <v>37.55</v>
      </c>
      <c r="N1673" s="9" t="n">
        <f aca="false">IF(AND(L1673=1,ISNUMBER(G1673)),MAX(0,G1673-E1673)/60,"")</f>
        <v>35.4333333333333</v>
      </c>
      <c r="O1673" s="9" t="n">
        <f aca="false">IF(ISNUMBER(H1673),IF(AND(H1673&gt;=Scenario!$B$11,H1673&lt;Scenario!$B$12),1,0),0)</f>
        <v>1</v>
      </c>
      <c r="P1673" s="9" t="n">
        <f aca="false">IF(O1673=1,MAX(0,H1673-E1673)/60,"")</f>
        <v>80.1666666666667</v>
      </c>
      <c r="Q1673" s="9" t="n">
        <f aca="false">INDEX(Scenario!$B$18:$B$20,MATCH(B1673,Scenario!$A$18:$A$20,0))</f>
        <v>60</v>
      </c>
      <c r="R1673" s="9" t="n">
        <f aca="false">INDEX(Scenario!$C$18:$C$20,MATCH(B1673,Scenario!$A$18:$A$20,0))</f>
        <v>1440</v>
      </c>
      <c r="S1673" s="9" t="n">
        <f aca="false">IF(ISNUMBER(M1673),IF(M1673&lt;=Q1673,1,0),"")</f>
        <v>1</v>
      </c>
      <c r="T1673" s="9" t="n">
        <f aca="false">IF(ISNUMBER(P1673),IF(P1673&lt;=R1673,1,0),"")</f>
        <v>1</v>
      </c>
      <c r="U1673" s="9" t="n">
        <f aca="false">IF(E1673&gt;Scenario!$B$14,0,IF(OR(AND(ISNUMBER(H1673),H1673&lt;=Scenario!$B$14),AND(ISNUMBER(I1673),I1673&lt;=Scenario!$B$14)),0,1))</f>
        <v>0</v>
      </c>
      <c r="V1673" s="9" t="n">
        <f aca="false">IF(AND(U1673=1,(Scenario!$B$14-E1673)/60&gt;R1673),1,0)</f>
        <v>0</v>
      </c>
      <c r="W1673" s="9" t="n">
        <f aca="false">IF(OR(C1673=Scenario!$B$22,C1673=Scenario!$C$22),1,0)</f>
        <v>1</v>
      </c>
      <c r="X1673" s="9" t="n">
        <f aca="false">IF(ISNUMBER(I1673),1,0)</f>
        <v>0</v>
      </c>
      <c r="Y1673" s="9" t="n">
        <f aca="false">MOD(INT(E1673/86400)+3,7)</f>
        <v>2</v>
      </c>
      <c r="Z1673" s="9" t="n">
        <f aca="false">MOD(INT(E1673/3600),24)</f>
        <v>19</v>
      </c>
      <c r="AA1673" s="6" t="s">
        <v>3591</v>
      </c>
    </row>
    <row r="1674" customFormat="false" ht="15" hidden="false" customHeight="false" outlineLevel="0" collapsed="false">
      <c r="A1674" s="6" t="s">
        <v>3592</v>
      </c>
      <c r="B1674" s="6" t="s">
        <v>44</v>
      </c>
      <c r="C1674" s="6" t="s">
        <v>249</v>
      </c>
      <c r="D1674" s="6" t="s">
        <v>171</v>
      </c>
      <c r="E1674" s="6" t="n">
        <v>1786561896</v>
      </c>
      <c r="F1674" s="6" t="n">
        <v>1786564228</v>
      </c>
      <c r="G1674" s="6" t="n">
        <v>1786564067</v>
      </c>
      <c r="H1674" s="6" t="n">
        <v>1786566981</v>
      </c>
      <c r="J1674" s="6" t="n">
        <v>0</v>
      </c>
      <c r="K1674" s="6" t="n">
        <v>0</v>
      </c>
      <c r="L1674" s="9" t="n">
        <f aca="false">IF(AND(E1674&gt;=Scenario!$B$11,E1674&lt;Scenario!$B$12),1,0)</f>
        <v>1</v>
      </c>
      <c r="M1674" s="9" t="n">
        <f aca="false">IF(AND(L1674=1,ISNUMBER(F1674)),MAX(0,F1674-E1674)/60,"")</f>
        <v>38.8666666666667</v>
      </c>
      <c r="N1674" s="9" t="n">
        <f aca="false">IF(AND(L1674=1,ISNUMBER(G1674)),MAX(0,G1674-E1674)/60,"")</f>
        <v>36.1833333333333</v>
      </c>
      <c r="O1674" s="9" t="n">
        <f aca="false">IF(ISNUMBER(H1674),IF(AND(H1674&gt;=Scenario!$B$11,H1674&lt;Scenario!$B$12),1,0),0)</f>
        <v>1</v>
      </c>
      <c r="P1674" s="9" t="n">
        <f aca="false">IF(O1674=1,MAX(0,H1674-E1674)/60,"")</f>
        <v>84.75</v>
      </c>
      <c r="Q1674" s="9" t="n">
        <f aca="false">INDEX(Scenario!$B$18:$B$20,MATCH(B1674,Scenario!$A$18:$A$20,0))</f>
        <v>240</v>
      </c>
      <c r="R1674" s="9" t="n">
        <f aca="false">INDEX(Scenario!$C$18:$C$20,MATCH(B1674,Scenario!$A$18:$A$20,0))</f>
        <v>4320</v>
      </c>
      <c r="S1674" s="9" t="n">
        <f aca="false">IF(ISNUMBER(M1674),IF(M1674&lt;=Q1674,1,0),"")</f>
        <v>1</v>
      </c>
      <c r="T1674" s="9" t="n">
        <f aca="false">IF(ISNUMBER(P1674),IF(P1674&lt;=R1674,1,0),"")</f>
        <v>1</v>
      </c>
      <c r="U1674" s="9" t="n">
        <f aca="false">IF(E1674&gt;Scenario!$B$14,0,IF(OR(AND(ISNUMBER(H1674),H1674&lt;=Scenario!$B$14),AND(ISNUMBER(I1674),I1674&lt;=Scenario!$B$14)),0,1))</f>
        <v>0</v>
      </c>
      <c r="V1674" s="9" t="n">
        <f aca="false">IF(AND(U1674=1,(Scenario!$B$14-E1674)/60&gt;R1674),1,0)</f>
        <v>0</v>
      </c>
      <c r="W1674" s="9" t="n">
        <f aca="false">IF(OR(C1674=Scenario!$B$22,C1674=Scenario!$C$22),1,0)</f>
        <v>0</v>
      </c>
      <c r="X1674" s="9" t="n">
        <f aca="false">IF(ISNUMBER(I1674),1,0)</f>
        <v>0</v>
      </c>
      <c r="Y1674" s="9" t="n">
        <f aca="false">MOD(INT(E1674/86400)+3,7)</f>
        <v>2</v>
      </c>
      <c r="Z1674" s="9" t="n">
        <f aca="false">MOD(INT(E1674/3600),24)</f>
        <v>19</v>
      </c>
      <c r="AA1674" s="6" t="s">
        <v>3593</v>
      </c>
    </row>
    <row r="1675" customFormat="false" ht="15" hidden="false" customHeight="false" outlineLevel="0" collapsed="false">
      <c r="A1675" s="6" t="s">
        <v>3594</v>
      </c>
      <c r="B1675" s="6" t="s">
        <v>44</v>
      </c>
      <c r="C1675" s="6" t="s">
        <v>46</v>
      </c>
      <c r="D1675" s="6" t="s">
        <v>170</v>
      </c>
      <c r="E1675" s="6" t="n">
        <v>1786567047</v>
      </c>
      <c r="F1675" s="6" t="n">
        <v>1786567251</v>
      </c>
      <c r="G1675" s="6" t="n">
        <v>1786567068</v>
      </c>
      <c r="H1675" s="6" t="n">
        <v>1786568708</v>
      </c>
      <c r="J1675" s="6" t="n">
        <v>0</v>
      </c>
      <c r="K1675" s="6" t="n">
        <v>0</v>
      </c>
      <c r="L1675" s="9" t="n">
        <f aca="false">IF(AND(E1675&gt;=Scenario!$B$11,E1675&lt;Scenario!$B$12),1,0)</f>
        <v>1</v>
      </c>
      <c r="M1675" s="9" t="n">
        <f aca="false">IF(AND(L1675=1,ISNUMBER(F1675)),MAX(0,F1675-E1675)/60,"")</f>
        <v>3.4</v>
      </c>
      <c r="N1675" s="9" t="n">
        <f aca="false">IF(AND(L1675=1,ISNUMBER(G1675)),MAX(0,G1675-E1675)/60,"")</f>
        <v>0.35</v>
      </c>
      <c r="O1675" s="9" t="n">
        <f aca="false">IF(ISNUMBER(H1675),IF(AND(H1675&gt;=Scenario!$B$11,H1675&lt;Scenario!$B$12),1,0),0)</f>
        <v>1</v>
      </c>
      <c r="P1675" s="9" t="n">
        <f aca="false">IF(O1675=1,MAX(0,H1675-E1675)/60,"")</f>
        <v>27.6833333333333</v>
      </c>
      <c r="Q1675" s="9" t="n">
        <f aca="false">INDEX(Scenario!$B$18:$B$20,MATCH(B1675,Scenario!$A$18:$A$20,0))</f>
        <v>240</v>
      </c>
      <c r="R1675" s="9" t="n">
        <f aca="false">INDEX(Scenario!$C$18:$C$20,MATCH(B1675,Scenario!$A$18:$A$20,0))</f>
        <v>4320</v>
      </c>
      <c r="S1675" s="9" t="n">
        <f aca="false">IF(ISNUMBER(M1675),IF(M1675&lt;=Q1675,1,0),"")</f>
        <v>1</v>
      </c>
      <c r="T1675" s="9" t="n">
        <f aca="false">IF(ISNUMBER(P1675),IF(P1675&lt;=R1675,1,0),"")</f>
        <v>1</v>
      </c>
      <c r="U1675" s="9" t="n">
        <f aca="false">IF(E1675&gt;Scenario!$B$14,0,IF(OR(AND(ISNUMBER(H1675),H1675&lt;=Scenario!$B$14),AND(ISNUMBER(I1675),I1675&lt;=Scenario!$B$14)),0,1))</f>
        <v>0</v>
      </c>
      <c r="V1675" s="9" t="n">
        <f aca="false">IF(AND(U1675=1,(Scenario!$B$14-E1675)/60&gt;R1675),1,0)</f>
        <v>0</v>
      </c>
      <c r="W1675" s="9" t="n">
        <f aca="false">IF(OR(C1675=Scenario!$B$22,C1675=Scenario!$C$22),1,0)</f>
        <v>1</v>
      </c>
      <c r="X1675" s="9" t="n">
        <f aca="false">IF(ISNUMBER(I1675),1,0)</f>
        <v>0</v>
      </c>
      <c r="Y1675" s="9" t="n">
        <f aca="false">MOD(INT(E1675/86400)+3,7)</f>
        <v>2</v>
      </c>
      <c r="Z1675" s="9" t="n">
        <f aca="false">MOD(INT(E1675/3600),24)</f>
        <v>20</v>
      </c>
      <c r="AA1675" s="6" t="s">
        <v>3595</v>
      </c>
    </row>
    <row r="1676" customFormat="false" ht="15" hidden="false" customHeight="false" outlineLevel="0" collapsed="false">
      <c r="A1676" s="6" t="s">
        <v>3596</v>
      </c>
      <c r="B1676" s="6" t="s">
        <v>43</v>
      </c>
      <c r="C1676" s="6" t="s">
        <v>288</v>
      </c>
      <c r="D1676" s="6" t="s">
        <v>172</v>
      </c>
      <c r="E1676" s="6" t="n">
        <v>1786570626</v>
      </c>
      <c r="F1676" s="6" t="n">
        <v>1786570888</v>
      </c>
      <c r="G1676" s="6" t="n">
        <v>1786570656</v>
      </c>
      <c r="H1676" s="6" t="n">
        <v>1786576678</v>
      </c>
      <c r="J1676" s="6" t="n">
        <v>0</v>
      </c>
      <c r="K1676" s="6" t="n">
        <v>0</v>
      </c>
      <c r="L1676" s="9" t="n">
        <f aca="false">IF(AND(E1676&gt;=Scenario!$B$11,E1676&lt;Scenario!$B$12),1,0)</f>
        <v>1</v>
      </c>
      <c r="M1676" s="9" t="n">
        <f aca="false">IF(AND(L1676=1,ISNUMBER(F1676)),MAX(0,F1676-E1676)/60,"")</f>
        <v>4.36666666666667</v>
      </c>
      <c r="N1676" s="9" t="n">
        <f aca="false">IF(AND(L1676=1,ISNUMBER(G1676)),MAX(0,G1676-E1676)/60,"")</f>
        <v>0.5</v>
      </c>
      <c r="O1676" s="9" t="n">
        <f aca="false">IF(ISNUMBER(H1676),IF(AND(H1676&gt;=Scenario!$B$11,H1676&lt;Scenario!$B$12),1,0),0)</f>
        <v>1</v>
      </c>
      <c r="P1676" s="9" t="n">
        <f aca="false">IF(O1676=1,MAX(0,H1676-E1676)/60,"")</f>
        <v>100.866666666667</v>
      </c>
      <c r="Q1676" s="9" t="n">
        <f aca="false">INDEX(Scenario!$B$18:$B$20,MATCH(B1676,Scenario!$A$18:$A$20,0))</f>
        <v>60</v>
      </c>
      <c r="R1676" s="9" t="n">
        <f aca="false">INDEX(Scenario!$C$18:$C$20,MATCH(B1676,Scenario!$A$18:$A$20,0))</f>
        <v>1440</v>
      </c>
      <c r="S1676" s="9" t="n">
        <f aca="false">IF(ISNUMBER(M1676),IF(M1676&lt;=Q1676,1,0),"")</f>
        <v>1</v>
      </c>
      <c r="T1676" s="9" t="n">
        <f aca="false">IF(ISNUMBER(P1676),IF(P1676&lt;=R1676,1,0),"")</f>
        <v>1</v>
      </c>
      <c r="U1676" s="9" t="n">
        <f aca="false">IF(E1676&gt;Scenario!$B$14,0,IF(OR(AND(ISNUMBER(H1676),H1676&lt;=Scenario!$B$14),AND(ISNUMBER(I1676),I1676&lt;=Scenario!$B$14)),0,1))</f>
        <v>0</v>
      </c>
      <c r="V1676" s="9" t="n">
        <f aca="false">IF(AND(U1676=1,(Scenario!$B$14-E1676)/60&gt;R1676),1,0)</f>
        <v>0</v>
      </c>
      <c r="W1676" s="9" t="n">
        <f aca="false">IF(OR(C1676=Scenario!$B$22,C1676=Scenario!$C$22),1,0)</f>
        <v>0</v>
      </c>
      <c r="X1676" s="9" t="n">
        <f aca="false">IF(ISNUMBER(I1676),1,0)</f>
        <v>0</v>
      </c>
      <c r="Y1676" s="9" t="n">
        <f aca="false">MOD(INT(E1676/86400)+3,7)</f>
        <v>2</v>
      </c>
      <c r="Z1676" s="9" t="n">
        <f aca="false">MOD(INT(E1676/3600),24)</f>
        <v>21</v>
      </c>
      <c r="AA1676" s="6" t="s">
        <v>3597</v>
      </c>
    </row>
    <row r="1677" customFormat="false" ht="15" hidden="false" customHeight="false" outlineLevel="0" collapsed="false">
      <c r="A1677" s="6" t="s">
        <v>3598</v>
      </c>
      <c r="B1677" s="6" t="s">
        <v>44</v>
      </c>
      <c r="C1677" s="6" t="s">
        <v>249</v>
      </c>
      <c r="D1677" s="6" t="s">
        <v>171</v>
      </c>
      <c r="E1677" s="6" t="n">
        <v>1786580315</v>
      </c>
      <c r="F1677" s="6" t="n">
        <v>1786581848</v>
      </c>
      <c r="G1677" s="6" t="n">
        <v>1786581740</v>
      </c>
      <c r="H1677" s="6" t="n">
        <v>1786584930</v>
      </c>
      <c r="J1677" s="6" t="n">
        <v>0</v>
      </c>
      <c r="K1677" s="6" t="n">
        <v>0</v>
      </c>
      <c r="L1677" s="9" t="n">
        <f aca="false">IF(AND(E1677&gt;=Scenario!$B$11,E1677&lt;Scenario!$B$12),1,0)</f>
        <v>1</v>
      </c>
      <c r="M1677" s="9" t="n">
        <f aca="false">IF(AND(L1677=1,ISNUMBER(F1677)),MAX(0,F1677-E1677)/60,"")</f>
        <v>25.55</v>
      </c>
      <c r="N1677" s="9" t="n">
        <f aca="false">IF(AND(L1677=1,ISNUMBER(G1677)),MAX(0,G1677-E1677)/60,"")</f>
        <v>23.75</v>
      </c>
      <c r="O1677" s="9" t="n">
        <f aca="false">IF(ISNUMBER(H1677),IF(AND(H1677&gt;=Scenario!$B$11,H1677&lt;Scenario!$B$12),1,0),0)</f>
        <v>1</v>
      </c>
      <c r="P1677" s="9" t="n">
        <f aca="false">IF(O1677=1,MAX(0,H1677-E1677)/60,"")</f>
        <v>76.9166666666667</v>
      </c>
      <c r="Q1677" s="9" t="n">
        <f aca="false">INDEX(Scenario!$B$18:$B$20,MATCH(B1677,Scenario!$A$18:$A$20,0))</f>
        <v>240</v>
      </c>
      <c r="R1677" s="9" t="n">
        <f aca="false">INDEX(Scenario!$C$18:$C$20,MATCH(B1677,Scenario!$A$18:$A$20,0))</f>
        <v>4320</v>
      </c>
      <c r="S1677" s="9" t="n">
        <f aca="false">IF(ISNUMBER(M1677),IF(M1677&lt;=Q1677,1,0),"")</f>
        <v>1</v>
      </c>
      <c r="T1677" s="9" t="n">
        <f aca="false">IF(ISNUMBER(P1677),IF(P1677&lt;=R1677,1,0),"")</f>
        <v>1</v>
      </c>
      <c r="U1677" s="9" t="n">
        <f aca="false">IF(E1677&gt;Scenario!$B$14,0,IF(OR(AND(ISNUMBER(H1677),H1677&lt;=Scenario!$B$14),AND(ISNUMBER(I1677),I1677&lt;=Scenario!$B$14)),0,1))</f>
        <v>0</v>
      </c>
      <c r="V1677" s="9" t="n">
        <f aca="false">IF(AND(U1677=1,(Scenario!$B$14-E1677)/60&gt;R1677),1,0)</f>
        <v>0</v>
      </c>
      <c r="W1677" s="9" t="n">
        <f aca="false">IF(OR(C1677=Scenario!$B$22,C1677=Scenario!$C$22),1,0)</f>
        <v>0</v>
      </c>
      <c r="X1677" s="9" t="n">
        <f aca="false">IF(ISNUMBER(I1677),1,0)</f>
        <v>0</v>
      </c>
      <c r="Y1677" s="9" t="n">
        <f aca="false">MOD(INT(E1677/86400)+3,7)</f>
        <v>3</v>
      </c>
      <c r="Z1677" s="9" t="n">
        <f aca="false">MOD(INT(E1677/3600),24)</f>
        <v>0</v>
      </c>
      <c r="AA1677" s="6" t="s">
        <v>3599</v>
      </c>
    </row>
    <row r="1678" customFormat="false" ht="15" hidden="false" customHeight="false" outlineLevel="0" collapsed="false">
      <c r="A1678" s="6" t="s">
        <v>3600</v>
      </c>
      <c r="B1678" s="6" t="s">
        <v>44</v>
      </c>
      <c r="C1678" s="6" t="s">
        <v>249</v>
      </c>
      <c r="D1678" s="6" t="s">
        <v>170</v>
      </c>
      <c r="E1678" s="6" t="n">
        <v>1786597319</v>
      </c>
      <c r="F1678" s="6" t="n">
        <v>1786597505</v>
      </c>
      <c r="G1678" s="6" t="n">
        <v>1786597368</v>
      </c>
      <c r="H1678" s="6" t="n">
        <v>1786598968</v>
      </c>
      <c r="J1678" s="6" t="n">
        <v>0</v>
      </c>
      <c r="K1678" s="6" t="n">
        <v>0</v>
      </c>
      <c r="L1678" s="9" t="n">
        <f aca="false">IF(AND(E1678&gt;=Scenario!$B$11,E1678&lt;Scenario!$B$12),1,0)</f>
        <v>1</v>
      </c>
      <c r="M1678" s="9" t="n">
        <f aca="false">IF(AND(L1678=1,ISNUMBER(F1678)),MAX(0,F1678-E1678)/60,"")</f>
        <v>3.1</v>
      </c>
      <c r="N1678" s="9" t="n">
        <f aca="false">IF(AND(L1678=1,ISNUMBER(G1678)),MAX(0,G1678-E1678)/60,"")</f>
        <v>0.816666666666667</v>
      </c>
      <c r="O1678" s="9" t="n">
        <f aca="false">IF(ISNUMBER(H1678),IF(AND(H1678&gt;=Scenario!$B$11,H1678&lt;Scenario!$B$12),1,0),0)</f>
        <v>1</v>
      </c>
      <c r="P1678" s="9" t="n">
        <f aca="false">IF(O1678=1,MAX(0,H1678-E1678)/60,"")</f>
        <v>27.4833333333333</v>
      </c>
      <c r="Q1678" s="9" t="n">
        <f aca="false">INDEX(Scenario!$B$18:$B$20,MATCH(B1678,Scenario!$A$18:$A$20,0))</f>
        <v>240</v>
      </c>
      <c r="R1678" s="9" t="n">
        <f aca="false">INDEX(Scenario!$C$18:$C$20,MATCH(B1678,Scenario!$A$18:$A$20,0))</f>
        <v>4320</v>
      </c>
      <c r="S1678" s="9" t="n">
        <f aca="false">IF(ISNUMBER(M1678),IF(M1678&lt;=Q1678,1,0),"")</f>
        <v>1</v>
      </c>
      <c r="T1678" s="9" t="n">
        <f aca="false">IF(ISNUMBER(P1678),IF(P1678&lt;=R1678,1,0),"")</f>
        <v>1</v>
      </c>
      <c r="U1678" s="9" t="n">
        <f aca="false">IF(E1678&gt;Scenario!$B$14,0,IF(OR(AND(ISNUMBER(H1678),H1678&lt;=Scenario!$B$14),AND(ISNUMBER(I1678),I1678&lt;=Scenario!$B$14)),0,1))</f>
        <v>0</v>
      </c>
      <c r="V1678" s="9" t="n">
        <f aca="false">IF(AND(U1678=1,(Scenario!$B$14-E1678)/60&gt;R1678),1,0)</f>
        <v>0</v>
      </c>
      <c r="W1678" s="9" t="n">
        <f aca="false">IF(OR(C1678=Scenario!$B$22,C1678=Scenario!$C$22),1,0)</f>
        <v>0</v>
      </c>
      <c r="X1678" s="9" t="n">
        <f aca="false">IF(ISNUMBER(I1678),1,0)</f>
        <v>0</v>
      </c>
      <c r="Y1678" s="9" t="n">
        <f aca="false">MOD(INT(E1678/86400)+3,7)</f>
        <v>3</v>
      </c>
      <c r="Z1678" s="9" t="n">
        <f aca="false">MOD(INT(E1678/3600),24)</f>
        <v>5</v>
      </c>
      <c r="AA1678" s="6" t="s">
        <v>3601</v>
      </c>
    </row>
    <row r="1679" customFormat="false" ht="15" hidden="false" customHeight="false" outlineLevel="0" collapsed="false">
      <c r="A1679" s="6" t="s">
        <v>3602</v>
      </c>
      <c r="B1679" s="6" t="s">
        <v>44</v>
      </c>
      <c r="C1679" s="6" t="s">
        <v>249</v>
      </c>
      <c r="D1679" s="6" t="s">
        <v>171</v>
      </c>
      <c r="E1679" s="6" t="n">
        <v>1786602473</v>
      </c>
      <c r="F1679" s="6" t="n">
        <v>1786602698</v>
      </c>
      <c r="G1679" s="6" t="n">
        <v>1786602519</v>
      </c>
      <c r="H1679" s="6" t="n">
        <v>1786608271</v>
      </c>
      <c r="J1679" s="6" t="n">
        <v>0</v>
      </c>
      <c r="K1679" s="6" t="n">
        <v>0</v>
      </c>
      <c r="L1679" s="9" t="n">
        <f aca="false">IF(AND(E1679&gt;=Scenario!$B$11,E1679&lt;Scenario!$B$12),1,0)</f>
        <v>1</v>
      </c>
      <c r="M1679" s="9" t="n">
        <f aca="false">IF(AND(L1679=1,ISNUMBER(F1679)),MAX(0,F1679-E1679)/60,"")</f>
        <v>3.75</v>
      </c>
      <c r="N1679" s="9" t="n">
        <f aca="false">IF(AND(L1679=1,ISNUMBER(G1679)),MAX(0,G1679-E1679)/60,"")</f>
        <v>0.766666666666667</v>
      </c>
      <c r="O1679" s="9" t="n">
        <f aca="false">IF(ISNUMBER(H1679),IF(AND(H1679&gt;=Scenario!$B$11,H1679&lt;Scenario!$B$12),1,0),0)</f>
        <v>1</v>
      </c>
      <c r="P1679" s="9" t="n">
        <f aca="false">IF(O1679=1,MAX(0,H1679-E1679)/60,"")</f>
        <v>96.6333333333333</v>
      </c>
      <c r="Q1679" s="9" t="n">
        <f aca="false">INDEX(Scenario!$B$18:$B$20,MATCH(B1679,Scenario!$A$18:$A$20,0))</f>
        <v>240</v>
      </c>
      <c r="R1679" s="9" t="n">
        <f aca="false">INDEX(Scenario!$C$18:$C$20,MATCH(B1679,Scenario!$A$18:$A$20,0))</f>
        <v>4320</v>
      </c>
      <c r="S1679" s="9" t="n">
        <f aca="false">IF(ISNUMBER(M1679),IF(M1679&lt;=Q1679,1,0),"")</f>
        <v>1</v>
      </c>
      <c r="T1679" s="9" t="n">
        <f aca="false">IF(ISNUMBER(P1679),IF(P1679&lt;=R1679,1,0),"")</f>
        <v>1</v>
      </c>
      <c r="U1679" s="9" t="n">
        <f aca="false">IF(E1679&gt;Scenario!$B$14,0,IF(OR(AND(ISNUMBER(H1679),H1679&lt;=Scenario!$B$14),AND(ISNUMBER(I1679),I1679&lt;=Scenario!$B$14)),0,1))</f>
        <v>0</v>
      </c>
      <c r="V1679" s="9" t="n">
        <f aca="false">IF(AND(U1679=1,(Scenario!$B$14-E1679)/60&gt;R1679),1,0)</f>
        <v>0</v>
      </c>
      <c r="W1679" s="9" t="n">
        <f aca="false">IF(OR(C1679=Scenario!$B$22,C1679=Scenario!$C$22),1,0)</f>
        <v>0</v>
      </c>
      <c r="X1679" s="9" t="n">
        <f aca="false">IF(ISNUMBER(I1679),1,0)</f>
        <v>0</v>
      </c>
      <c r="Y1679" s="9" t="n">
        <f aca="false">MOD(INT(E1679/86400)+3,7)</f>
        <v>3</v>
      </c>
      <c r="Z1679" s="9" t="n">
        <f aca="false">MOD(INT(E1679/3600),24)</f>
        <v>6</v>
      </c>
      <c r="AA1679" s="6" t="s">
        <v>3603</v>
      </c>
    </row>
    <row r="1680" customFormat="false" ht="15" hidden="false" customHeight="false" outlineLevel="0" collapsed="false">
      <c r="A1680" s="6" t="s">
        <v>3604</v>
      </c>
      <c r="B1680" s="6" t="s">
        <v>44</v>
      </c>
      <c r="C1680" s="6" t="s">
        <v>249</v>
      </c>
      <c r="D1680" s="6" t="s">
        <v>170</v>
      </c>
      <c r="E1680" s="6" t="n">
        <v>1786604625</v>
      </c>
      <c r="F1680" s="6" t="n">
        <v>1786604861</v>
      </c>
      <c r="G1680" s="6" t="n">
        <v>1786604665</v>
      </c>
      <c r="H1680" s="6" t="n">
        <v>1786607329</v>
      </c>
      <c r="J1680" s="6" t="n">
        <v>0</v>
      </c>
      <c r="K1680" s="6" t="n">
        <v>0</v>
      </c>
      <c r="L1680" s="9" t="n">
        <f aca="false">IF(AND(E1680&gt;=Scenario!$B$11,E1680&lt;Scenario!$B$12),1,0)</f>
        <v>1</v>
      </c>
      <c r="M1680" s="9" t="n">
        <f aca="false">IF(AND(L1680=1,ISNUMBER(F1680)),MAX(0,F1680-E1680)/60,"")</f>
        <v>3.93333333333333</v>
      </c>
      <c r="N1680" s="9" t="n">
        <f aca="false">IF(AND(L1680=1,ISNUMBER(G1680)),MAX(0,G1680-E1680)/60,"")</f>
        <v>0.666666666666667</v>
      </c>
      <c r="O1680" s="9" t="n">
        <f aca="false">IF(ISNUMBER(H1680),IF(AND(H1680&gt;=Scenario!$B$11,H1680&lt;Scenario!$B$12),1,0),0)</f>
        <v>1</v>
      </c>
      <c r="P1680" s="9" t="n">
        <f aca="false">IF(O1680=1,MAX(0,H1680-E1680)/60,"")</f>
        <v>45.0666666666667</v>
      </c>
      <c r="Q1680" s="9" t="n">
        <f aca="false">INDEX(Scenario!$B$18:$B$20,MATCH(B1680,Scenario!$A$18:$A$20,0))</f>
        <v>240</v>
      </c>
      <c r="R1680" s="9" t="n">
        <f aca="false">INDEX(Scenario!$C$18:$C$20,MATCH(B1680,Scenario!$A$18:$A$20,0))</f>
        <v>4320</v>
      </c>
      <c r="S1680" s="9" t="n">
        <f aca="false">IF(ISNUMBER(M1680),IF(M1680&lt;=Q1680,1,0),"")</f>
        <v>1</v>
      </c>
      <c r="T1680" s="9" t="n">
        <f aca="false">IF(ISNUMBER(P1680),IF(P1680&lt;=R1680,1,0),"")</f>
        <v>1</v>
      </c>
      <c r="U1680" s="9" t="n">
        <f aca="false">IF(E1680&gt;Scenario!$B$14,0,IF(OR(AND(ISNUMBER(H1680),H1680&lt;=Scenario!$B$14),AND(ISNUMBER(I1680),I1680&lt;=Scenario!$B$14)),0,1))</f>
        <v>0</v>
      </c>
      <c r="V1680" s="9" t="n">
        <f aca="false">IF(AND(U1680=1,(Scenario!$B$14-E1680)/60&gt;R1680),1,0)</f>
        <v>0</v>
      </c>
      <c r="W1680" s="9" t="n">
        <f aca="false">IF(OR(C1680=Scenario!$B$22,C1680=Scenario!$C$22),1,0)</f>
        <v>0</v>
      </c>
      <c r="X1680" s="9" t="n">
        <f aca="false">IF(ISNUMBER(I1680),1,0)</f>
        <v>0</v>
      </c>
      <c r="Y1680" s="9" t="n">
        <f aca="false">MOD(INT(E1680/86400)+3,7)</f>
        <v>3</v>
      </c>
      <c r="Z1680" s="9" t="n">
        <f aca="false">MOD(INT(E1680/3600),24)</f>
        <v>7</v>
      </c>
      <c r="AA1680" s="6" t="s">
        <v>3605</v>
      </c>
    </row>
    <row r="1681" customFormat="false" ht="15" hidden="false" customHeight="false" outlineLevel="0" collapsed="false">
      <c r="A1681" s="6" t="s">
        <v>3606</v>
      </c>
      <c r="B1681" s="6" t="s">
        <v>44</v>
      </c>
      <c r="C1681" s="6" t="s">
        <v>249</v>
      </c>
      <c r="D1681" s="6" t="s">
        <v>170</v>
      </c>
      <c r="E1681" s="6" t="n">
        <v>1786610592</v>
      </c>
      <c r="F1681" s="6" t="n">
        <v>1786610836</v>
      </c>
      <c r="G1681" s="6" t="n">
        <v>1786610613</v>
      </c>
      <c r="H1681" s="6" t="n">
        <v>1786611981</v>
      </c>
      <c r="J1681" s="6" t="n">
        <v>0</v>
      </c>
      <c r="K1681" s="6" t="n">
        <v>0</v>
      </c>
      <c r="L1681" s="9" t="n">
        <f aca="false">IF(AND(E1681&gt;=Scenario!$B$11,E1681&lt;Scenario!$B$12),1,0)</f>
        <v>1</v>
      </c>
      <c r="M1681" s="9" t="n">
        <f aca="false">IF(AND(L1681=1,ISNUMBER(F1681)),MAX(0,F1681-E1681)/60,"")</f>
        <v>4.06666666666667</v>
      </c>
      <c r="N1681" s="9" t="n">
        <f aca="false">IF(AND(L1681=1,ISNUMBER(G1681)),MAX(0,G1681-E1681)/60,"")</f>
        <v>0.35</v>
      </c>
      <c r="O1681" s="9" t="n">
        <f aca="false">IF(ISNUMBER(H1681),IF(AND(H1681&gt;=Scenario!$B$11,H1681&lt;Scenario!$B$12),1,0),0)</f>
        <v>1</v>
      </c>
      <c r="P1681" s="9" t="n">
        <f aca="false">IF(O1681=1,MAX(0,H1681-E1681)/60,"")</f>
        <v>23.15</v>
      </c>
      <c r="Q1681" s="9" t="n">
        <f aca="false">INDEX(Scenario!$B$18:$B$20,MATCH(B1681,Scenario!$A$18:$A$20,0))</f>
        <v>240</v>
      </c>
      <c r="R1681" s="9" t="n">
        <f aca="false">INDEX(Scenario!$C$18:$C$20,MATCH(B1681,Scenario!$A$18:$A$20,0))</f>
        <v>4320</v>
      </c>
      <c r="S1681" s="9" t="n">
        <f aca="false">IF(ISNUMBER(M1681),IF(M1681&lt;=Q1681,1,0),"")</f>
        <v>1</v>
      </c>
      <c r="T1681" s="9" t="n">
        <f aca="false">IF(ISNUMBER(P1681),IF(P1681&lt;=R1681,1,0),"")</f>
        <v>1</v>
      </c>
      <c r="U1681" s="9" t="n">
        <f aca="false">IF(E1681&gt;Scenario!$B$14,0,IF(OR(AND(ISNUMBER(H1681),H1681&lt;=Scenario!$B$14),AND(ISNUMBER(I1681),I1681&lt;=Scenario!$B$14)),0,1))</f>
        <v>0</v>
      </c>
      <c r="V1681" s="9" t="n">
        <f aca="false">IF(AND(U1681=1,(Scenario!$B$14-E1681)/60&gt;R1681),1,0)</f>
        <v>0</v>
      </c>
      <c r="W1681" s="9" t="n">
        <f aca="false">IF(OR(C1681=Scenario!$B$22,C1681=Scenario!$C$22),1,0)</f>
        <v>0</v>
      </c>
      <c r="X1681" s="9" t="n">
        <f aca="false">IF(ISNUMBER(I1681),1,0)</f>
        <v>0</v>
      </c>
      <c r="Y1681" s="9" t="n">
        <f aca="false">MOD(INT(E1681/86400)+3,7)</f>
        <v>3</v>
      </c>
      <c r="Z1681" s="9" t="n">
        <f aca="false">MOD(INT(E1681/3600),24)</f>
        <v>8</v>
      </c>
      <c r="AA1681" s="6" t="s">
        <v>3607</v>
      </c>
    </row>
    <row r="1682" customFormat="false" ht="15" hidden="false" customHeight="false" outlineLevel="0" collapsed="false">
      <c r="A1682" s="6" t="s">
        <v>3608</v>
      </c>
      <c r="B1682" s="6" t="s">
        <v>43</v>
      </c>
      <c r="C1682" s="6" t="s">
        <v>249</v>
      </c>
      <c r="D1682" s="6" t="s">
        <v>171</v>
      </c>
      <c r="E1682" s="6" t="n">
        <v>1786610932</v>
      </c>
      <c r="F1682" s="6" t="n">
        <v>1786611110</v>
      </c>
      <c r="G1682" s="6" t="n">
        <v>1786610961</v>
      </c>
      <c r="H1682" s="6" t="n">
        <v>1786619959</v>
      </c>
      <c r="J1682" s="6" t="n">
        <v>0</v>
      </c>
      <c r="K1682" s="6" t="n">
        <v>0</v>
      </c>
      <c r="L1682" s="9" t="n">
        <f aca="false">IF(AND(E1682&gt;=Scenario!$B$11,E1682&lt;Scenario!$B$12),1,0)</f>
        <v>1</v>
      </c>
      <c r="M1682" s="9" t="n">
        <f aca="false">IF(AND(L1682=1,ISNUMBER(F1682)),MAX(0,F1682-E1682)/60,"")</f>
        <v>2.96666666666667</v>
      </c>
      <c r="N1682" s="9" t="n">
        <f aca="false">IF(AND(L1682=1,ISNUMBER(G1682)),MAX(0,G1682-E1682)/60,"")</f>
        <v>0.483333333333333</v>
      </c>
      <c r="O1682" s="9" t="n">
        <f aca="false">IF(ISNUMBER(H1682),IF(AND(H1682&gt;=Scenario!$B$11,H1682&lt;Scenario!$B$12),1,0),0)</f>
        <v>1</v>
      </c>
      <c r="P1682" s="9" t="n">
        <f aca="false">IF(O1682=1,MAX(0,H1682-E1682)/60,"")</f>
        <v>150.45</v>
      </c>
      <c r="Q1682" s="9" t="n">
        <f aca="false">INDEX(Scenario!$B$18:$B$20,MATCH(B1682,Scenario!$A$18:$A$20,0))</f>
        <v>60</v>
      </c>
      <c r="R1682" s="9" t="n">
        <f aca="false">INDEX(Scenario!$C$18:$C$20,MATCH(B1682,Scenario!$A$18:$A$20,0))</f>
        <v>1440</v>
      </c>
      <c r="S1682" s="9" t="n">
        <f aca="false">IF(ISNUMBER(M1682),IF(M1682&lt;=Q1682,1,0),"")</f>
        <v>1</v>
      </c>
      <c r="T1682" s="9" t="n">
        <f aca="false">IF(ISNUMBER(P1682),IF(P1682&lt;=R1682,1,0),"")</f>
        <v>1</v>
      </c>
      <c r="U1682" s="9" t="n">
        <f aca="false">IF(E1682&gt;Scenario!$B$14,0,IF(OR(AND(ISNUMBER(H1682),H1682&lt;=Scenario!$B$14),AND(ISNUMBER(I1682),I1682&lt;=Scenario!$B$14)),0,1))</f>
        <v>0</v>
      </c>
      <c r="V1682" s="9" t="n">
        <f aca="false">IF(AND(U1682=1,(Scenario!$B$14-E1682)/60&gt;R1682),1,0)</f>
        <v>0</v>
      </c>
      <c r="W1682" s="9" t="n">
        <f aca="false">IF(OR(C1682=Scenario!$B$22,C1682=Scenario!$C$22),1,0)</f>
        <v>0</v>
      </c>
      <c r="X1682" s="9" t="n">
        <f aca="false">IF(ISNUMBER(I1682),1,0)</f>
        <v>0</v>
      </c>
      <c r="Y1682" s="9" t="n">
        <f aca="false">MOD(INT(E1682/86400)+3,7)</f>
        <v>3</v>
      </c>
      <c r="Z1682" s="9" t="n">
        <f aca="false">MOD(INT(E1682/3600),24)</f>
        <v>8</v>
      </c>
      <c r="AA1682" s="6" t="s">
        <v>3609</v>
      </c>
    </row>
    <row r="1683" customFormat="false" ht="15" hidden="false" customHeight="false" outlineLevel="0" collapsed="false">
      <c r="A1683" s="6" t="s">
        <v>3610</v>
      </c>
      <c r="B1683" s="6" t="s">
        <v>43</v>
      </c>
      <c r="C1683" s="6" t="s">
        <v>249</v>
      </c>
      <c r="D1683" s="6" t="s">
        <v>172</v>
      </c>
      <c r="E1683" s="6" t="n">
        <v>1786612714</v>
      </c>
      <c r="F1683" s="6" t="n">
        <v>1786612843</v>
      </c>
      <c r="G1683" s="6" t="n">
        <v>1786612751</v>
      </c>
      <c r="H1683" s="6" t="n">
        <v>1786615499</v>
      </c>
      <c r="J1683" s="6" t="n">
        <v>0</v>
      </c>
      <c r="K1683" s="6" t="n">
        <v>0</v>
      </c>
      <c r="L1683" s="9" t="n">
        <f aca="false">IF(AND(E1683&gt;=Scenario!$B$11,E1683&lt;Scenario!$B$12),1,0)</f>
        <v>1</v>
      </c>
      <c r="M1683" s="9" t="n">
        <f aca="false">IF(AND(L1683=1,ISNUMBER(F1683)),MAX(0,F1683-E1683)/60,"")</f>
        <v>2.15</v>
      </c>
      <c r="N1683" s="9" t="n">
        <f aca="false">IF(AND(L1683=1,ISNUMBER(G1683)),MAX(0,G1683-E1683)/60,"")</f>
        <v>0.616666666666667</v>
      </c>
      <c r="O1683" s="9" t="n">
        <f aca="false">IF(ISNUMBER(H1683),IF(AND(H1683&gt;=Scenario!$B$11,H1683&lt;Scenario!$B$12),1,0),0)</f>
        <v>1</v>
      </c>
      <c r="P1683" s="9" t="n">
        <f aca="false">IF(O1683=1,MAX(0,H1683-E1683)/60,"")</f>
        <v>46.4166666666667</v>
      </c>
      <c r="Q1683" s="9" t="n">
        <f aca="false">INDEX(Scenario!$B$18:$B$20,MATCH(B1683,Scenario!$A$18:$A$20,0))</f>
        <v>60</v>
      </c>
      <c r="R1683" s="9" t="n">
        <f aca="false">INDEX(Scenario!$C$18:$C$20,MATCH(B1683,Scenario!$A$18:$A$20,0))</f>
        <v>1440</v>
      </c>
      <c r="S1683" s="9" t="n">
        <f aca="false">IF(ISNUMBER(M1683),IF(M1683&lt;=Q1683,1,0),"")</f>
        <v>1</v>
      </c>
      <c r="T1683" s="9" t="n">
        <f aca="false">IF(ISNUMBER(P1683),IF(P1683&lt;=R1683,1,0),"")</f>
        <v>1</v>
      </c>
      <c r="U1683" s="9" t="n">
        <f aca="false">IF(E1683&gt;Scenario!$B$14,0,IF(OR(AND(ISNUMBER(H1683),H1683&lt;=Scenario!$B$14),AND(ISNUMBER(I1683),I1683&lt;=Scenario!$B$14)),0,1))</f>
        <v>0</v>
      </c>
      <c r="V1683" s="9" t="n">
        <f aca="false">IF(AND(U1683=1,(Scenario!$B$14-E1683)/60&gt;R1683),1,0)</f>
        <v>0</v>
      </c>
      <c r="W1683" s="9" t="n">
        <f aca="false">IF(OR(C1683=Scenario!$B$22,C1683=Scenario!$C$22),1,0)</f>
        <v>0</v>
      </c>
      <c r="X1683" s="9" t="n">
        <f aca="false">IF(ISNUMBER(I1683),1,0)</f>
        <v>0</v>
      </c>
      <c r="Y1683" s="9" t="n">
        <f aca="false">MOD(INT(E1683/86400)+3,7)</f>
        <v>3</v>
      </c>
      <c r="Z1683" s="9" t="n">
        <f aca="false">MOD(INT(E1683/3600),24)</f>
        <v>9</v>
      </c>
      <c r="AA1683" s="6" t="s">
        <v>3611</v>
      </c>
    </row>
    <row r="1684" customFormat="false" ht="15" hidden="false" customHeight="false" outlineLevel="0" collapsed="false">
      <c r="A1684" s="6" t="s">
        <v>3612</v>
      </c>
      <c r="B1684" s="6" t="s">
        <v>44</v>
      </c>
      <c r="C1684" s="6" t="s">
        <v>249</v>
      </c>
      <c r="D1684" s="6" t="s">
        <v>172</v>
      </c>
      <c r="E1684" s="6" t="n">
        <v>1786613446</v>
      </c>
      <c r="F1684" s="6" t="n">
        <v>1786613661</v>
      </c>
      <c r="G1684" s="6" t="n">
        <v>1786613480</v>
      </c>
      <c r="H1684" s="6" t="n">
        <v>1786615444</v>
      </c>
      <c r="J1684" s="6" t="n">
        <v>0</v>
      </c>
      <c r="K1684" s="6" t="n">
        <v>0</v>
      </c>
      <c r="L1684" s="9" t="n">
        <f aca="false">IF(AND(E1684&gt;=Scenario!$B$11,E1684&lt;Scenario!$B$12),1,0)</f>
        <v>1</v>
      </c>
      <c r="M1684" s="9" t="n">
        <f aca="false">IF(AND(L1684=1,ISNUMBER(F1684)),MAX(0,F1684-E1684)/60,"")</f>
        <v>3.58333333333333</v>
      </c>
      <c r="N1684" s="9" t="n">
        <f aca="false">IF(AND(L1684=1,ISNUMBER(G1684)),MAX(0,G1684-E1684)/60,"")</f>
        <v>0.566666666666667</v>
      </c>
      <c r="O1684" s="9" t="n">
        <f aca="false">IF(ISNUMBER(H1684),IF(AND(H1684&gt;=Scenario!$B$11,H1684&lt;Scenario!$B$12),1,0),0)</f>
        <v>1</v>
      </c>
      <c r="P1684" s="9" t="n">
        <f aca="false">IF(O1684=1,MAX(0,H1684-E1684)/60,"")</f>
        <v>33.3</v>
      </c>
      <c r="Q1684" s="9" t="n">
        <f aca="false">INDEX(Scenario!$B$18:$B$20,MATCH(B1684,Scenario!$A$18:$A$20,0))</f>
        <v>240</v>
      </c>
      <c r="R1684" s="9" t="n">
        <f aca="false">INDEX(Scenario!$C$18:$C$20,MATCH(B1684,Scenario!$A$18:$A$20,0))</f>
        <v>4320</v>
      </c>
      <c r="S1684" s="9" t="n">
        <f aca="false">IF(ISNUMBER(M1684),IF(M1684&lt;=Q1684,1,0),"")</f>
        <v>1</v>
      </c>
      <c r="T1684" s="9" t="n">
        <f aca="false">IF(ISNUMBER(P1684),IF(P1684&lt;=R1684,1,0),"")</f>
        <v>1</v>
      </c>
      <c r="U1684" s="9" t="n">
        <f aca="false">IF(E1684&gt;Scenario!$B$14,0,IF(OR(AND(ISNUMBER(H1684),H1684&lt;=Scenario!$B$14),AND(ISNUMBER(I1684),I1684&lt;=Scenario!$B$14)),0,1))</f>
        <v>0</v>
      </c>
      <c r="V1684" s="9" t="n">
        <f aca="false">IF(AND(U1684=1,(Scenario!$B$14-E1684)/60&gt;R1684),1,0)</f>
        <v>0</v>
      </c>
      <c r="W1684" s="9" t="n">
        <f aca="false">IF(OR(C1684=Scenario!$B$22,C1684=Scenario!$C$22),1,0)</f>
        <v>0</v>
      </c>
      <c r="X1684" s="9" t="n">
        <f aca="false">IF(ISNUMBER(I1684),1,0)</f>
        <v>0</v>
      </c>
      <c r="Y1684" s="9" t="n">
        <f aca="false">MOD(INT(E1684/86400)+3,7)</f>
        <v>3</v>
      </c>
      <c r="Z1684" s="9" t="n">
        <f aca="false">MOD(INT(E1684/3600),24)</f>
        <v>9</v>
      </c>
      <c r="AA1684" s="6" t="s">
        <v>3613</v>
      </c>
    </row>
    <row r="1685" customFormat="false" ht="15" hidden="false" customHeight="false" outlineLevel="0" collapsed="false">
      <c r="A1685" s="6" t="s">
        <v>3614</v>
      </c>
      <c r="B1685" s="6" t="s">
        <v>44</v>
      </c>
      <c r="C1685" s="6" t="s">
        <v>249</v>
      </c>
      <c r="D1685" s="6" t="s">
        <v>171</v>
      </c>
      <c r="E1685" s="6" t="n">
        <v>1786614050</v>
      </c>
      <c r="F1685" s="6" t="n">
        <v>1786614260</v>
      </c>
      <c r="G1685" s="6" t="n">
        <v>1786614075</v>
      </c>
      <c r="H1685" s="6" t="n">
        <v>1786618856</v>
      </c>
      <c r="J1685" s="6" t="n">
        <v>0</v>
      </c>
      <c r="K1685" s="6" t="n">
        <v>0</v>
      </c>
      <c r="L1685" s="9" t="n">
        <f aca="false">IF(AND(E1685&gt;=Scenario!$B$11,E1685&lt;Scenario!$B$12),1,0)</f>
        <v>1</v>
      </c>
      <c r="M1685" s="9" t="n">
        <f aca="false">IF(AND(L1685=1,ISNUMBER(F1685)),MAX(0,F1685-E1685)/60,"")</f>
        <v>3.5</v>
      </c>
      <c r="N1685" s="9" t="n">
        <f aca="false">IF(AND(L1685=1,ISNUMBER(G1685)),MAX(0,G1685-E1685)/60,"")</f>
        <v>0.416666666666667</v>
      </c>
      <c r="O1685" s="9" t="n">
        <f aca="false">IF(ISNUMBER(H1685),IF(AND(H1685&gt;=Scenario!$B$11,H1685&lt;Scenario!$B$12),1,0),0)</f>
        <v>1</v>
      </c>
      <c r="P1685" s="9" t="n">
        <f aca="false">IF(O1685=1,MAX(0,H1685-E1685)/60,"")</f>
        <v>80.1</v>
      </c>
      <c r="Q1685" s="9" t="n">
        <f aca="false">INDEX(Scenario!$B$18:$B$20,MATCH(B1685,Scenario!$A$18:$A$20,0))</f>
        <v>240</v>
      </c>
      <c r="R1685" s="9" t="n">
        <f aca="false">INDEX(Scenario!$C$18:$C$20,MATCH(B1685,Scenario!$A$18:$A$20,0))</f>
        <v>4320</v>
      </c>
      <c r="S1685" s="9" t="n">
        <f aca="false">IF(ISNUMBER(M1685),IF(M1685&lt;=Q1685,1,0),"")</f>
        <v>1</v>
      </c>
      <c r="T1685" s="9" t="n">
        <f aca="false">IF(ISNUMBER(P1685),IF(P1685&lt;=R1685,1,0),"")</f>
        <v>1</v>
      </c>
      <c r="U1685" s="9" t="n">
        <f aca="false">IF(E1685&gt;Scenario!$B$14,0,IF(OR(AND(ISNUMBER(H1685),H1685&lt;=Scenario!$B$14),AND(ISNUMBER(I1685),I1685&lt;=Scenario!$B$14)),0,1))</f>
        <v>0</v>
      </c>
      <c r="V1685" s="9" t="n">
        <f aca="false">IF(AND(U1685=1,(Scenario!$B$14-E1685)/60&gt;R1685),1,0)</f>
        <v>0</v>
      </c>
      <c r="W1685" s="9" t="n">
        <f aca="false">IF(OR(C1685=Scenario!$B$22,C1685=Scenario!$C$22),1,0)</f>
        <v>0</v>
      </c>
      <c r="X1685" s="9" t="n">
        <f aca="false">IF(ISNUMBER(I1685),1,0)</f>
        <v>0</v>
      </c>
      <c r="Y1685" s="9" t="n">
        <f aca="false">MOD(INT(E1685/86400)+3,7)</f>
        <v>3</v>
      </c>
      <c r="Z1685" s="9" t="n">
        <f aca="false">MOD(INT(E1685/3600),24)</f>
        <v>9</v>
      </c>
      <c r="AA1685" s="6" t="s">
        <v>3615</v>
      </c>
    </row>
    <row r="1686" customFormat="false" ht="15" hidden="false" customHeight="false" outlineLevel="0" collapsed="false">
      <c r="A1686" s="6" t="s">
        <v>3616</v>
      </c>
      <c r="B1686" s="6" t="s">
        <v>43</v>
      </c>
      <c r="C1686" s="6" t="s">
        <v>47</v>
      </c>
      <c r="D1686" s="6" t="s">
        <v>171</v>
      </c>
      <c r="E1686" s="6" t="n">
        <v>1786615725</v>
      </c>
      <c r="F1686" s="6" t="n">
        <v>1786615950</v>
      </c>
      <c r="G1686" s="6" t="n">
        <v>1786615783</v>
      </c>
      <c r="H1686" s="6" t="n">
        <v>1786628098</v>
      </c>
      <c r="J1686" s="6" t="n">
        <v>0</v>
      </c>
      <c r="K1686" s="6" t="n">
        <v>0</v>
      </c>
      <c r="L1686" s="9" t="n">
        <f aca="false">IF(AND(E1686&gt;=Scenario!$B$11,E1686&lt;Scenario!$B$12),1,0)</f>
        <v>1</v>
      </c>
      <c r="M1686" s="9" t="n">
        <f aca="false">IF(AND(L1686=1,ISNUMBER(F1686)),MAX(0,F1686-E1686)/60,"")</f>
        <v>3.75</v>
      </c>
      <c r="N1686" s="9" t="n">
        <f aca="false">IF(AND(L1686=1,ISNUMBER(G1686)),MAX(0,G1686-E1686)/60,"")</f>
        <v>0.966666666666667</v>
      </c>
      <c r="O1686" s="9" t="n">
        <f aca="false">IF(ISNUMBER(H1686),IF(AND(H1686&gt;=Scenario!$B$11,H1686&lt;Scenario!$B$12),1,0),0)</f>
        <v>1</v>
      </c>
      <c r="P1686" s="9" t="n">
        <f aca="false">IF(O1686=1,MAX(0,H1686-E1686)/60,"")</f>
        <v>206.216666666667</v>
      </c>
      <c r="Q1686" s="9" t="n">
        <f aca="false">INDEX(Scenario!$B$18:$B$20,MATCH(B1686,Scenario!$A$18:$A$20,0))</f>
        <v>60</v>
      </c>
      <c r="R1686" s="9" t="n">
        <f aca="false">INDEX(Scenario!$C$18:$C$20,MATCH(B1686,Scenario!$A$18:$A$20,0))</f>
        <v>1440</v>
      </c>
      <c r="S1686" s="9" t="n">
        <f aca="false">IF(ISNUMBER(M1686),IF(M1686&lt;=Q1686,1,0),"")</f>
        <v>1</v>
      </c>
      <c r="T1686" s="9" t="n">
        <f aca="false">IF(ISNUMBER(P1686),IF(P1686&lt;=R1686,1,0),"")</f>
        <v>1</v>
      </c>
      <c r="U1686" s="9" t="n">
        <f aca="false">IF(E1686&gt;Scenario!$B$14,0,IF(OR(AND(ISNUMBER(H1686),H1686&lt;=Scenario!$B$14),AND(ISNUMBER(I1686),I1686&lt;=Scenario!$B$14)),0,1))</f>
        <v>0</v>
      </c>
      <c r="V1686" s="9" t="n">
        <f aca="false">IF(AND(U1686=1,(Scenario!$B$14-E1686)/60&gt;R1686),1,0)</f>
        <v>0</v>
      </c>
      <c r="W1686" s="9" t="n">
        <f aca="false">IF(OR(C1686=Scenario!$B$22,C1686=Scenario!$C$22),1,0)</f>
        <v>1</v>
      </c>
      <c r="X1686" s="9" t="n">
        <f aca="false">IF(ISNUMBER(I1686),1,0)</f>
        <v>0</v>
      </c>
      <c r="Y1686" s="9" t="n">
        <f aca="false">MOD(INT(E1686/86400)+3,7)</f>
        <v>3</v>
      </c>
      <c r="Z1686" s="9" t="n">
        <f aca="false">MOD(INT(E1686/3600),24)</f>
        <v>10</v>
      </c>
      <c r="AA1686" s="6" t="s">
        <v>3617</v>
      </c>
    </row>
    <row r="1687" customFormat="false" ht="15" hidden="false" customHeight="false" outlineLevel="0" collapsed="false">
      <c r="A1687" s="6" t="s">
        <v>3618</v>
      </c>
      <c r="B1687" s="6" t="s">
        <v>43</v>
      </c>
      <c r="C1687" s="6" t="s">
        <v>47</v>
      </c>
      <c r="D1687" s="6" t="s">
        <v>172</v>
      </c>
      <c r="E1687" s="6" t="n">
        <v>1786617409</v>
      </c>
      <c r="F1687" s="6" t="n">
        <v>1786617650</v>
      </c>
      <c r="G1687" s="6" t="n">
        <v>1786617423</v>
      </c>
      <c r="H1687" s="6" t="n">
        <v>1786622133</v>
      </c>
      <c r="J1687" s="6" t="n">
        <v>0</v>
      </c>
      <c r="K1687" s="6" t="n">
        <v>0</v>
      </c>
      <c r="L1687" s="9" t="n">
        <f aca="false">IF(AND(E1687&gt;=Scenario!$B$11,E1687&lt;Scenario!$B$12),1,0)</f>
        <v>1</v>
      </c>
      <c r="M1687" s="9" t="n">
        <f aca="false">IF(AND(L1687=1,ISNUMBER(F1687)),MAX(0,F1687-E1687)/60,"")</f>
        <v>4.01666666666667</v>
      </c>
      <c r="N1687" s="9" t="n">
        <f aca="false">IF(AND(L1687=1,ISNUMBER(G1687)),MAX(0,G1687-E1687)/60,"")</f>
        <v>0.233333333333333</v>
      </c>
      <c r="O1687" s="9" t="n">
        <f aca="false">IF(ISNUMBER(H1687),IF(AND(H1687&gt;=Scenario!$B$11,H1687&lt;Scenario!$B$12),1,0),0)</f>
        <v>1</v>
      </c>
      <c r="P1687" s="9" t="n">
        <f aca="false">IF(O1687=1,MAX(0,H1687-E1687)/60,"")</f>
        <v>78.7333333333333</v>
      </c>
      <c r="Q1687" s="9" t="n">
        <f aca="false">INDEX(Scenario!$B$18:$B$20,MATCH(B1687,Scenario!$A$18:$A$20,0))</f>
        <v>60</v>
      </c>
      <c r="R1687" s="9" t="n">
        <f aca="false">INDEX(Scenario!$C$18:$C$20,MATCH(B1687,Scenario!$A$18:$A$20,0))</f>
        <v>1440</v>
      </c>
      <c r="S1687" s="9" t="n">
        <f aca="false">IF(ISNUMBER(M1687),IF(M1687&lt;=Q1687,1,0),"")</f>
        <v>1</v>
      </c>
      <c r="T1687" s="9" t="n">
        <f aca="false">IF(ISNUMBER(P1687),IF(P1687&lt;=R1687,1,0),"")</f>
        <v>1</v>
      </c>
      <c r="U1687" s="9" t="n">
        <f aca="false">IF(E1687&gt;Scenario!$B$14,0,IF(OR(AND(ISNUMBER(H1687),H1687&lt;=Scenario!$B$14),AND(ISNUMBER(I1687),I1687&lt;=Scenario!$B$14)),0,1))</f>
        <v>0</v>
      </c>
      <c r="V1687" s="9" t="n">
        <f aca="false">IF(AND(U1687=1,(Scenario!$B$14-E1687)/60&gt;R1687),1,0)</f>
        <v>0</v>
      </c>
      <c r="W1687" s="9" t="n">
        <f aca="false">IF(OR(C1687=Scenario!$B$22,C1687=Scenario!$C$22),1,0)</f>
        <v>1</v>
      </c>
      <c r="X1687" s="9" t="n">
        <f aca="false">IF(ISNUMBER(I1687),1,0)</f>
        <v>0</v>
      </c>
      <c r="Y1687" s="9" t="n">
        <f aca="false">MOD(INT(E1687/86400)+3,7)</f>
        <v>3</v>
      </c>
      <c r="Z1687" s="9" t="n">
        <f aca="false">MOD(INT(E1687/3600),24)</f>
        <v>10</v>
      </c>
      <c r="AA1687" s="6" t="s">
        <v>3619</v>
      </c>
    </row>
    <row r="1688" customFormat="false" ht="15" hidden="false" customHeight="false" outlineLevel="0" collapsed="false">
      <c r="A1688" s="6" t="s">
        <v>3620</v>
      </c>
      <c r="B1688" s="6" t="s">
        <v>43</v>
      </c>
      <c r="C1688" s="6" t="s">
        <v>46</v>
      </c>
      <c r="D1688" s="6" t="s">
        <v>171</v>
      </c>
      <c r="E1688" s="6" t="n">
        <v>1786619986</v>
      </c>
      <c r="F1688" s="6" t="n">
        <v>1786620187</v>
      </c>
      <c r="G1688" s="6" t="n">
        <v>1786620023</v>
      </c>
      <c r="H1688" s="6" t="n">
        <v>1786631873</v>
      </c>
      <c r="J1688" s="6" t="n">
        <v>0</v>
      </c>
      <c r="K1688" s="6" t="n">
        <v>1</v>
      </c>
      <c r="L1688" s="9" t="n">
        <f aca="false">IF(AND(E1688&gt;=Scenario!$B$11,E1688&lt;Scenario!$B$12),1,0)</f>
        <v>1</v>
      </c>
      <c r="M1688" s="9" t="n">
        <f aca="false">IF(AND(L1688=1,ISNUMBER(F1688)),MAX(0,F1688-E1688)/60,"")</f>
        <v>3.35</v>
      </c>
      <c r="N1688" s="9" t="n">
        <f aca="false">IF(AND(L1688=1,ISNUMBER(G1688)),MAX(0,G1688-E1688)/60,"")</f>
        <v>0.616666666666667</v>
      </c>
      <c r="O1688" s="9" t="n">
        <f aca="false">IF(ISNUMBER(H1688),IF(AND(H1688&gt;=Scenario!$B$11,H1688&lt;Scenario!$B$12),1,0),0)</f>
        <v>1</v>
      </c>
      <c r="P1688" s="9" t="n">
        <f aca="false">IF(O1688=1,MAX(0,H1688-E1688)/60,"")</f>
        <v>198.116666666667</v>
      </c>
      <c r="Q1688" s="9" t="n">
        <f aca="false">INDEX(Scenario!$B$18:$B$20,MATCH(B1688,Scenario!$A$18:$A$20,0))</f>
        <v>60</v>
      </c>
      <c r="R1688" s="9" t="n">
        <f aca="false">INDEX(Scenario!$C$18:$C$20,MATCH(B1688,Scenario!$A$18:$A$20,0))</f>
        <v>1440</v>
      </c>
      <c r="S1688" s="9" t="n">
        <f aca="false">IF(ISNUMBER(M1688),IF(M1688&lt;=Q1688,1,0),"")</f>
        <v>1</v>
      </c>
      <c r="T1688" s="9" t="n">
        <f aca="false">IF(ISNUMBER(P1688),IF(P1688&lt;=R1688,1,0),"")</f>
        <v>1</v>
      </c>
      <c r="U1688" s="9" t="n">
        <f aca="false">IF(E1688&gt;Scenario!$B$14,0,IF(OR(AND(ISNUMBER(H1688),H1688&lt;=Scenario!$B$14),AND(ISNUMBER(I1688),I1688&lt;=Scenario!$B$14)),0,1))</f>
        <v>0</v>
      </c>
      <c r="V1688" s="9" t="n">
        <f aca="false">IF(AND(U1688=1,(Scenario!$B$14-E1688)/60&gt;R1688),1,0)</f>
        <v>0</v>
      </c>
      <c r="W1688" s="9" t="n">
        <f aca="false">IF(OR(C1688=Scenario!$B$22,C1688=Scenario!$C$22),1,0)</f>
        <v>1</v>
      </c>
      <c r="X1688" s="9" t="n">
        <f aca="false">IF(ISNUMBER(I1688),1,0)</f>
        <v>0</v>
      </c>
      <c r="Y1688" s="9" t="n">
        <f aca="false">MOD(INT(E1688/86400)+3,7)</f>
        <v>3</v>
      </c>
      <c r="Z1688" s="9" t="n">
        <f aca="false">MOD(INT(E1688/3600),24)</f>
        <v>11</v>
      </c>
      <c r="AA1688" s="6" t="s">
        <v>3621</v>
      </c>
    </row>
    <row r="1689" customFormat="false" ht="15" hidden="false" customHeight="false" outlineLevel="0" collapsed="false">
      <c r="A1689" s="6" t="s">
        <v>3622</v>
      </c>
      <c r="B1689" s="6" t="s">
        <v>44</v>
      </c>
      <c r="C1689" s="6" t="s">
        <v>47</v>
      </c>
      <c r="D1689" s="6" t="s">
        <v>172</v>
      </c>
      <c r="E1689" s="6" t="n">
        <v>1786620686</v>
      </c>
      <c r="F1689" s="6" t="n">
        <v>1786620808</v>
      </c>
      <c r="G1689" s="6" t="n">
        <v>1786620708</v>
      </c>
      <c r="H1689" s="6" t="n">
        <v>1786623895</v>
      </c>
      <c r="J1689" s="6" t="n">
        <v>0</v>
      </c>
      <c r="K1689" s="6" t="n">
        <v>0</v>
      </c>
      <c r="L1689" s="9" t="n">
        <f aca="false">IF(AND(E1689&gt;=Scenario!$B$11,E1689&lt;Scenario!$B$12),1,0)</f>
        <v>1</v>
      </c>
      <c r="M1689" s="9" t="n">
        <f aca="false">IF(AND(L1689=1,ISNUMBER(F1689)),MAX(0,F1689-E1689)/60,"")</f>
        <v>2.03333333333333</v>
      </c>
      <c r="N1689" s="9" t="n">
        <f aca="false">IF(AND(L1689=1,ISNUMBER(G1689)),MAX(0,G1689-E1689)/60,"")</f>
        <v>0.366666666666667</v>
      </c>
      <c r="O1689" s="9" t="n">
        <f aca="false">IF(ISNUMBER(H1689),IF(AND(H1689&gt;=Scenario!$B$11,H1689&lt;Scenario!$B$12),1,0),0)</f>
        <v>1</v>
      </c>
      <c r="P1689" s="9" t="n">
        <f aca="false">IF(O1689=1,MAX(0,H1689-E1689)/60,"")</f>
        <v>53.4833333333333</v>
      </c>
      <c r="Q1689" s="9" t="n">
        <f aca="false">INDEX(Scenario!$B$18:$B$20,MATCH(B1689,Scenario!$A$18:$A$20,0))</f>
        <v>240</v>
      </c>
      <c r="R1689" s="9" t="n">
        <f aca="false">INDEX(Scenario!$C$18:$C$20,MATCH(B1689,Scenario!$A$18:$A$20,0))</f>
        <v>4320</v>
      </c>
      <c r="S1689" s="9" t="n">
        <f aca="false">IF(ISNUMBER(M1689),IF(M1689&lt;=Q1689,1,0),"")</f>
        <v>1</v>
      </c>
      <c r="T1689" s="9" t="n">
        <f aca="false">IF(ISNUMBER(P1689),IF(P1689&lt;=R1689,1,0),"")</f>
        <v>1</v>
      </c>
      <c r="U1689" s="9" t="n">
        <f aca="false">IF(E1689&gt;Scenario!$B$14,0,IF(OR(AND(ISNUMBER(H1689),H1689&lt;=Scenario!$B$14),AND(ISNUMBER(I1689),I1689&lt;=Scenario!$B$14)),0,1))</f>
        <v>0</v>
      </c>
      <c r="V1689" s="9" t="n">
        <f aca="false">IF(AND(U1689=1,(Scenario!$B$14-E1689)/60&gt;R1689),1,0)</f>
        <v>0</v>
      </c>
      <c r="W1689" s="9" t="n">
        <f aca="false">IF(OR(C1689=Scenario!$B$22,C1689=Scenario!$C$22),1,0)</f>
        <v>1</v>
      </c>
      <c r="X1689" s="9" t="n">
        <f aca="false">IF(ISNUMBER(I1689),1,0)</f>
        <v>0</v>
      </c>
      <c r="Y1689" s="9" t="n">
        <f aca="false">MOD(INT(E1689/86400)+3,7)</f>
        <v>3</v>
      </c>
      <c r="Z1689" s="9" t="n">
        <f aca="false">MOD(INT(E1689/3600),24)</f>
        <v>11</v>
      </c>
      <c r="AA1689" s="6" t="s">
        <v>3623</v>
      </c>
    </row>
    <row r="1690" customFormat="false" ht="15" hidden="false" customHeight="false" outlineLevel="0" collapsed="false">
      <c r="A1690" s="6" t="s">
        <v>3624</v>
      </c>
      <c r="B1690" s="6" t="s">
        <v>44</v>
      </c>
      <c r="C1690" s="6" t="s">
        <v>47</v>
      </c>
      <c r="D1690" s="6" t="s">
        <v>170</v>
      </c>
      <c r="E1690" s="6" t="n">
        <v>1786622361</v>
      </c>
      <c r="F1690" s="6" t="n">
        <v>1786622636</v>
      </c>
      <c r="G1690" s="6" t="n">
        <v>1786622400</v>
      </c>
      <c r="H1690" s="6" t="n">
        <v>1786624480</v>
      </c>
      <c r="J1690" s="6" t="n">
        <v>0</v>
      </c>
      <c r="K1690" s="6" t="n">
        <v>0</v>
      </c>
      <c r="L1690" s="9" t="n">
        <f aca="false">IF(AND(E1690&gt;=Scenario!$B$11,E1690&lt;Scenario!$B$12),1,0)</f>
        <v>1</v>
      </c>
      <c r="M1690" s="9" t="n">
        <f aca="false">IF(AND(L1690=1,ISNUMBER(F1690)),MAX(0,F1690-E1690)/60,"")</f>
        <v>4.58333333333333</v>
      </c>
      <c r="N1690" s="9" t="n">
        <f aca="false">IF(AND(L1690=1,ISNUMBER(G1690)),MAX(0,G1690-E1690)/60,"")</f>
        <v>0.65</v>
      </c>
      <c r="O1690" s="9" t="n">
        <f aca="false">IF(ISNUMBER(H1690),IF(AND(H1690&gt;=Scenario!$B$11,H1690&lt;Scenario!$B$12),1,0),0)</f>
        <v>1</v>
      </c>
      <c r="P1690" s="9" t="n">
        <f aca="false">IF(O1690=1,MAX(0,H1690-E1690)/60,"")</f>
        <v>35.3166666666667</v>
      </c>
      <c r="Q1690" s="9" t="n">
        <f aca="false">INDEX(Scenario!$B$18:$B$20,MATCH(B1690,Scenario!$A$18:$A$20,0))</f>
        <v>240</v>
      </c>
      <c r="R1690" s="9" t="n">
        <f aca="false">INDEX(Scenario!$C$18:$C$20,MATCH(B1690,Scenario!$A$18:$A$20,0))</f>
        <v>4320</v>
      </c>
      <c r="S1690" s="9" t="n">
        <f aca="false">IF(ISNUMBER(M1690),IF(M1690&lt;=Q1690,1,0),"")</f>
        <v>1</v>
      </c>
      <c r="T1690" s="9" t="n">
        <f aca="false">IF(ISNUMBER(P1690),IF(P1690&lt;=R1690,1,0),"")</f>
        <v>1</v>
      </c>
      <c r="U1690" s="9" t="n">
        <f aca="false">IF(E1690&gt;Scenario!$B$14,0,IF(OR(AND(ISNUMBER(H1690),H1690&lt;=Scenario!$B$14),AND(ISNUMBER(I1690),I1690&lt;=Scenario!$B$14)),0,1))</f>
        <v>0</v>
      </c>
      <c r="V1690" s="9" t="n">
        <f aca="false">IF(AND(U1690=1,(Scenario!$B$14-E1690)/60&gt;R1690),1,0)</f>
        <v>0</v>
      </c>
      <c r="W1690" s="9" t="n">
        <f aca="false">IF(OR(C1690=Scenario!$B$22,C1690=Scenario!$C$22),1,0)</f>
        <v>1</v>
      </c>
      <c r="X1690" s="9" t="n">
        <f aca="false">IF(ISNUMBER(I1690),1,0)</f>
        <v>0</v>
      </c>
      <c r="Y1690" s="9" t="n">
        <f aca="false">MOD(INT(E1690/86400)+3,7)</f>
        <v>3</v>
      </c>
      <c r="Z1690" s="9" t="n">
        <f aca="false">MOD(INT(E1690/3600),24)</f>
        <v>11</v>
      </c>
      <c r="AA1690" s="6" t="s">
        <v>3625</v>
      </c>
    </row>
    <row r="1691" customFormat="false" ht="15" hidden="false" customHeight="false" outlineLevel="0" collapsed="false">
      <c r="A1691" s="6" t="s">
        <v>3626</v>
      </c>
      <c r="B1691" s="6" t="s">
        <v>44</v>
      </c>
      <c r="C1691" s="6" t="s">
        <v>47</v>
      </c>
      <c r="D1691" s="6" t="s">
        <v>171</v>
      </c>
      <c r="E1691" s="6" t="n">
        <v>1786622601</v>
      </c>
      <c r="F1691" s="6" t="n">
        <v>1786622783</v>
      </c>
      <c r="G1691" s="6" t="n">
        <v>1786622627</v>
      </c>
      <c r="H1691" s="6" t="n">
        <v>1786624747</v>
      </c>
      <c r="J1691" s="6" t="n">
        <v>0</v>
      </c>
      <c r="K1691" s="6" t="n">
        <v>0</v>
      </c>
      <c r="L1691" s="9" t="n">
        <f aca="false">IF(AND(E1691&gt;=Scenario!$B$11,E1691&lt;Scenario!$B$12),1,0)</f>
        <v>1</v>
      </c>
      <c r="M1691" s="9" t="n">
        <f aca="false">IF(AND(L1691=1,ISNUMBER(F1691)),MAX(0,F1691-E1691)/60,"")</f>
        <v>3.03333333333333</v>
      </c>
      <c r="N1691" s="9" t="n">
        <f aca="false">IF(AND(L1691=1,ISNUMBER(G1691)),MAX(0,G1691-E1691)/60,"")</f>
        <v>0.433333333333333</v>
      </c>
      <c r="O1691" s="9" t="n">
        <f aca="false">IF(ISNUMBER(H1691),IF(AND(H1691&gt;=Scenario!$B$11,H1691&lt;Scenario!$B$12),1,0),0)</f>
        <v>1</v>
      </c>
      <c r="P1691" s="9" t="n">
        <f aca="false">IF(O1691=1,MAX(0,H1691-E1691)/60,"")</f>
        <v>35.7666666666667</v>
      </c>
      <c r="Q1691" s="9" t="n">
        <f aca="false">INDEX(Scenario!$B$18:$B$20,MATCH(B1691,Scenario!$A$18:$A$20,0))</f>
        <v>240</v>
      </c>
      <c r="R1691" s="9" t="n">
        <f aca="false">INDEX(Scenario!$C$18:$C$20,MATCH(B1691,Scenario!$A$18:$A$20,0))</f>
        <v>4320</v>
      </c>
      <c r="S1691" s="9" t="n">
        <f aca="false">IF(ISNUMBER(M1691),IF(M1691&lt;=Q1691,1,0),"")</f>
        <v>1</v>
      </c>
      <c r="T1691" s="9" t="n">
        <f aca="false">IF(ISNUMBER(P1691),IF(P1691&lt;=R1691,1,0),"")</f>
        <v>1</v>
      </c>
      <c r="U1691" s="9" t="n">
        <f aca="false">IF(E1691&gt;Scenario!$B$14,0,IF(OR(AND(ISNUMBER(H1691),H1691&lt;=Scenario!$B$14),AND(ISNUMBER(I1691),I1691&lt;=Scenario!$B$14)),0,1))</f>
        <v>0</v>
      </c>
      <c r="V1691" s="9" t="n">
        <f aca="false">IF(AND(U1691=1,(Scenario!$B$14-E1691)/60&gt;R1691),1,0)</f>
        <v>0</v>
      </c>
      <c r="W1691" s="9" t="n">
        <f aca="false">IF(OR(C1691=Scenario!$B$22,C1691=Scenario!$C$22),1,0)</f>
        <v>1</v>
      </c>
      <c r="X1691" s="9" t="n">
        <f aca="false">IF(ISNUMBER(I1691),1,0)</f>
        <v>0</v>
      </c>
      <c r="Y1691" s="9" t="n">
        <f aca="false">MOD(INT(E1691/86400)+3,7)</f>
        <v>3</v>
      </c>
      <c r="Z1691" s="9" t="n">
        <f aca="false">MOD(INT(E1691/3600),24)</f>
        <v>12</v>
      </c>
      <c r="AA1691" s="6" t="s">
        <v>3627</v>
      </c>
    </row>
    <row r="1692" customFormat="false" ht="15" hidden="false" customHeight="false" outlineLevel="0" collapsed="false">
      <c r="A1692" s="6" t="s">
        <v>3628</v>
      </c>
      <c r="B1692" s="6" t="s">
        <v>44</v>
      </c>
      <c r="C1692" s="6" t="s">
        <v>47</v>
      </c>
      <c r="D1692" s="6" t="s">
        <v>171</v>
      </c>
      <c r="E1692" s="6" t="n">
        <v>1786623356</v>
      </c>
      <c r="F1692" s="6" t="n">
        <v>1786623526</v>
      </c>
      <c r="G1692" s="6" t="n">
        <v>1786623409</v>
      </c>
      <c r="H1692" s="6" t="n">
        <v>1786625066</v>
      </c>
      <c r="J1692" s="6" t="n">
        <v>0</v>
      </c>
      <c r="K1692" s="6" t="n">
        <v>0</v>
      </c>
      <c r="L1692" s="9" t="n">
        <f aca="false">IF(AND(E1692&gt;=Scenario!$B$11,E1692&lt;Scenario!$B$12),1,0)</f>
        <v>1</v>
      </c>
      <c r="M1692" s="9" t="n">
        <f aca="false">IF(AND(L1692=1,ISNUMBER(F1692)),MAX(0,F1692-E1692)/60,"")</f>
        <v>2.83333333333333</v>
      </c>
      <c r="N1692" s="9" t="n">
        <f aca="false">IF(AND(L1692=1,ISNUMBER(G1692)),MAX(0,G1692-E1692)/60,"")</f>
        <v>0.883333333333333</v>
      </c>
      <c r="O1692" s="9" t="n">
        <f aca="false">IF(ISNUMBER(H1692),IF(AND(H1692&gt;=Scenario!$B$11,H1692&lt;Scenario!$B$12),1,0),0)</f>
        <v>1</v>
      </c>
      <c r="P1692" s="9" t="n">
        <f aca="false">IF(O1692=1,MAX(0,H1692-E1692)/60,"")</f>
        <v>28.5</v>
      </c>
      <c r="Q1692" s="9" t="n">
        <f aca="false">INDEX(Scenario!$B$18:$B$20,MATCH(B1692,Scenario!$A$18:$A$20,0))</f>
        <v>240</v>
      </c>
      <c r="R1692" s="9" t="n">
        <f aca="false">INDEX(Scenario!$C$18:$C$20,MATCH(B1692,Scenario!$A$18:$A$20,0))</f>
        <v>4320</v>
      </c>
      <c r="S1692" s="9" t="n">
        <f aca="false">IF(ISNUMBER(M1692),IF(M1692&lt;=Q1692,1,0),"")</f>
        <v>1</v>
      </c>
      <c r="T1692" s="9" t="n">
        <f aca="false">IF(ISNUMBER(P1692),IF(P1692&lt;=R1692,1,0),"")</f>
        <v>1</v>
      </c>
      <c r="U1692" s="9" t="n">
        <f aca="false">IF(E1692&gt;Scenario!$B$14,0,IF(OR(AND(ISNUMBER(H1692),H1692&lt;=Scenario!$B$14),AND(ISNUMBER(I1692),I1692&lt;=Scenario!$B$14)),0,1))</f>
        <v>0</v>
      </c>
      <c r="V1692" s="9" t="n">
        <f aca="false">IF(AND(U1692=1,(Scenario!$B$14-E1692)/60&gt;R1692),1,0)</f>
        <v>0</v>
      </c>
      <c r="W1692" s="9" t="n">
        <f aca="false">IF(OR(C1692=Scenario!$B$22,C1692=Scenario!$C$22),1,0)</f>
        <v>1</v>
      </c>
      <c r="X1692" s="9" t="n">
        <f aca="false">IF(ISNUMBER(I1692),1,0)</f>
        <v>0</v>
      </c>
      <c r="Y1692" s="9" t="n">
        <f aca="false">MOD(INT(E1692/86400)+3,7)</f>
        <v>3</v>
      </c>
      <c r="Z1692" s="9" t="n">
        <f aca="false">MOD(INT(E1692/3600),24)</f>
        <v>12</v>
      </c>
      <c r="AA1692" s="6" t="s">
        <v>3629</v>
      </c>
    </row>
    <row r="1693" customFormat="false" ht="15" hidden="false" customHeight="false" outlineLevel="0" collapsed="false">
      <c r="A1693" s="6" t="s">
        <v>3630</v>
      </c>
      <c r="B1693" s="6" t="s">
        <v>44</v>
      </c>
      <c r="C1693" s="6" t="s">
        <v>46</v>
      </c>
      <c r="D1693" s="6" t="s">
        <v>171</v>
      </c>
      <c r="E1693" s="6" t="n">
        <v>1786623862</v>
      </c>
      <c r="F1693" s="6" t="n">
        <v>1786624889</v>
      </c>
      <c r="G1693" s="6" t="n">
        <v>1786624782</v>
      </c>
      <c r="H1693" s="6" t="n">
        <v>1786634811</v>
      </c>
      <c r="J1693" s="6" t="n">
        <v>0</v>
      </c>
      <c r="K1693" s="6" t="n">
        <v>0</v>
      </c>
      <c r="L1693" s="9" t="n">
        <f aca="false">IF(AND(E1693&gt;=Scenario!$B$11,E1693&lt;Scenario!$B$12),1,0)</f>
        <v>1</v>
      </c>
      <c r="M1693" s="9" t="n">
        <f aca="false">IF(AND(L1693=1,ISNUMBER(F1693)),MAX(0,F1693-E1693)/60,"")</f>
        <v>17.1166666666667</v>
      </c>
      <c r="N1693" s="9" t="n">
        <f aca="false">IF(AND(L1693=1,ISNUMBER(G1693)),MAX(0,G1693-E1693)/60,"")</f>
        <v>15.3333333333333</v>
      </c>
      <c r="O1693" s="9" t="n">
        <f aca="false">IF(ISNUMBER(H1693),IF(AND(H1693&gt;=Scenario!$B$11,H1693&lt;Scenario!$B$12),1,0),0)</f>
        <v>1</v>
      </c>
      <c r="P1693" s="9" t="n">
        <f aca="false">IF(O1693=1,MAX(0,H1693-E1693)/60,"")</f>
        <v>182.483333333333</v>
      </c>
      <c r="Q1693" s="9" t="n">
        <f aca="false">INDEX(Scenario!$B$18:$B$20,MATCH(B1693,Scenario!$A$18:$A$20,0))</f>
        <v>240</v>
      </c>
      <c r="R1693" s="9" t="n">
        <f aca="false">INDEX(Scenario!$C$18:$C$20,MATCH(B1693,Scenario!$A$18:$A$20,0))</f>
        <v>4320</v>
      </c>
      <c r="S1693" s="9" t="n">
        <f aca="false">IF(ISNUMBER(M1693),IF(M1693&lt;=Q1693,1,0),"")</f>
        <v>1</v>
      </c>
      <c r="T1693" s="9" t="n">
        <f aca="false">IF(ISNUMBER(P1693),IF(P1693&lt;=R1693,1,0),"")</f>
        <v>1</v>
      </c>
      <c r="U1693" s="9" t="n">
        <f aca="false">IF(E1693&gt;Scenario!$B$14,0,IF(OR(AND(ISNUMBER(H1693),H1693&lt;=Scenario!$B$14),AND(ISNUMBER(I1693),I1693&lt;=Scenario!$B$14)),0,1))</f>
        <v>0</v>
      </c>
      <c r="V1693" s="9" t="n">
        <f aca="false">IF(AND(U1693=1,(Scenario!$B$14-E1693)/60&gt;R1693),1,0)</f>
        <v>0</v>
      </c>
      <c r="W1693" s="9" t="n">
        <f aca="false">IF(OR(C1693=Scenario!$B$22,C1693=Scenario!$C$22),1,0)</f>
        <v>1</v>
      </c>
      <c r="X1693" s="9" t="n">
        <f aca="false">IF(ISNUMBER(I1693),1,0)</f>
        <v>0</v>
      </c>
      <c r="Y1693" s="9" t="n">
        <f aca="false">MOD(INT(E1693/86400)+3,7)</f>
        <v>3</v>
      </c>
      <c r="Z1693" s="9" t="n">
        <f aca="false">MOD(INT(E1693/3600),24)</f>
        <v>12</v>
      </c>
      <c r="AA1693" s="6" t="s">
        <v>3631</v>
      </c>
    </row>
    <row r="1694" customFormat="false" ht="15" hidden="false" customHeight="false" outlineLevel="0" collapsed="false">
      <c r="A1694" s="6" t="s">
        <v>3632</v>
      </c>
      <c r="B1694" s="6" t="s">
        <v>43</v>
      </c>
      <c r="C1694" s="6" t="s">
        <v>249</v>
      </c>
      <c r="D1694" s="6" t="s">
        <v>170</v>
      </c>
      <c r="E1694" s="6" t="n">
        <v>1786625886</v>
      </c>
      <c r="F1694" s="6" t="n">
        <v>1786626169</v>
      </c>
      <c r="G1694" s="6" t="n">
        <v>1786625936</v>
      </c>
      <c r="H1694" s="6" t="n">
        <v>1786627343</v>
      </c>
      <c r="J1694" s="6" t="n">
        <v>0</v>
      </c>
      <c r="K1694" s="6" t="n">
        <v>0</v>
      </c>
      <c r="L1694" s="9" t="n">
        <f aca="false">IF(AND(E1694&gt;=Scenario!$B$11,E1694&lt;Scenario!$B$12),1,0)</f>
        <v>1</v>
      </c>
      <c r="M1694" s="9" t="n">
        <f aca="false">IF(AND(L1694=1,ISNUMBER(F1694)),MAX(0,F1694-E1694)/60,"")</f>
        <v>4.71666666666667</v>
      </c>
      <c r="N1694" s="9" t="n">
        <f aca="false">IF(AND(L1694=1,ISNUMBER(G1694)),MAX(0,G1694-E1694)/60,"")</f>
        <v>0.833333333333333</v>
      </c>
      <c r="O1694" s="9" t="n">
        <f aca="false">IF(ISNUMBER(H1694),IF(AND(H1694&gt;=Scenario!$B$11,H1694&lt;Scenario!$B$12),1,0),0)</f>
        <v>1</v>
      </c>
      <c r="P1694" s="9" t="n">
        <f aca="false">IF(O1694=1,MAX(0,H1694-E1694)/60,"")</f>
        <v>24.2833333333333</v>
      </c>
      <c r="Q1694" s="9" t="n">
        <f aca="false">INDEX(Scenario!$B$18:$B$20,MATCH(B1694,Scenario!$A$18:$A$20,0))</f>
        <v>60</v>
      </c>
      <c r="R1694" s="9" t="n">
        <f aca="false">INDEX(Scenario!$C$18:$C$20,MATCH(B1694,Scenario!$A$18:$A$20,0))</f>
        <v>1440</v>
      </c>
      <c r="S1694" s="9" t="n">
        <f aca="false">IF(ISNUMBER(M1694),IF(M1694&lt;=Q1694,1,0),"")</f>
        <v>1</v>
      </c>
      <c r="T1694" s="9" t="n">
        <f aca="false">IF(ISNUMBER(P1694),IF(P1694&lt;=R1694,1,0),"")</f>
        <v>1</v>
      </c>
      <c r="U1694" s="9" t="n">
        <f aca="false">IF(E1694&gt;Scenario!$B$14,0,IF(OR(AND(ISNUMBER(H1694),H1694&lt;=Scenario!$B$14),AND(ISNUMBER(I1694),I1694&lt;=Scenario!$B$14)),0,1))</f>
        <v>0</v>
      </c>
      <c r="V1694" s="9" t="n">
        <f aca="false">IF(AND(U1694=1,(Scenario!$B$14-E1694)/60&gt;R1694),1,0)</f>
        <v>0</v>
      </c>
      <c r="W1694" s="9" t="n">
        <f aca="false">IF(OR(C1694=Scenario!$B$22,C1694=Scenario!$C$22),1,0)</f>
        <v>0</v>
      </c>
      <c r="X1694" s="9" t="n">
        <f aca="false">IF(ISNUMBER(I1694),1,0)</f>
        <v>0</v>
      </c>
      <c r="Y1694" s="9" t="n">
        <f aca="false">MOD(INT(E1694/86400)+3,7)</f>
        <v>3</v>
      </c>
      <c r="Z1694" s="9" t="n">
        <f aca="false">MOD(INT(E1694/3600),24)</f>
        <v>12</v>
      </c>
      <c r="AA1694" s="6" t="s">
        <v>3633</v>
      </c>
    </row>
    <row r="1695" customFormat="false" ht="15" hidden="false" customHeight="false" outlineLevel="0" collapsed="false">
      <c r="A1695" s="6" t="s">
        <v>3634</v>
      </c>
      <c r="B1695" s="6" t="s">
        <v>44</v>
      </c>
      <c r="C1695" s="6" t="s">
        <v>249</v>
      </c>
      <c r="D1695" s="6" t="s">
        <v>170</v>
      </c>
      <c r="E1695" s="6" t="n">
        <v>1786626989</v>
      </c>
      <c r="F1695" s="6" t="n">
        <v>1786627147</v>
      </c>
      <c r="G1695" s="6" t="n">
        <v>1786627027</v>
      </c>
      <c r="H1695" s="6" t="n">
        <v>1786628226</v>
      </c>
      <c r="J1695" s="6" t="n">
        <v>0</v>
      </c>
      <c r="K1695" s="6" t="n">
        <v>0</v>
      </c>
      <c r="L1695" s="9" t="n">
        <f aca="false">IF(AND(E1695&gt;=Scenario!$B$11,E1695&lt;Scenario!$B$12),1,0)</f>
        <v>1</v>
      </c>
      <c r="M1695" s="9" t="n">
        <f aca="false">IF(AND(L1695=1,ISNUMBER(F1695)),MAX(0,F1695-E1695)/60,"")</f>
        <v>2.63333333333333</v>
      </c>
      <c r="N1695" s="9" t="n">
        <f aca="false">IF(AND(L1695=1,ISNUMBER(G1695)),MAX(0,G1695-E1695)/60,"")</f>
        <v>0.633333333333333</v>
      </c>
      <c r="O1695" s="9" t="n">
        <f aca="false">IF(ISNUMBER(H1695),IF(AND(H1695&gt;=Scenario!$B$11,H1695&lt;Scenario!$B$12),1,0),0)</f>
        <v>1</v>
      </c>
      <c r="P1695" s="9" t="n">
        <f aca="false">IF(O1695=1,MAX(0,H1695-E1695)/60,"")</f>
        <v>20.6166666666667</v>
      </c>
      <c r="Q1695" s="9" t="n">
        <f aca="false">INDEX(Scenario!$B$18:$B$20,MATCH(B1695,Scenario!$A$18:$A$20,0))</f>
        <v>240</v>
      </c>
      <c r="R1695" s="9" t="n">
        <f aca="false">INDEX(Scenario!$C$18:$C$20,MATCH(B1695,Scenario!$A$18:$A$20,0))</f>
        <v>4320</v>
      </c>
      <c r="S1695" s="9" t="n">
        <f aca="false">IF(ISNUMBER(M1695),IF(M1695&lt;=Q1695,1,0),"")</f>
        <v>1</v>
      </c>
      <c r="T1695" s="9" t="n">
        <f aca="false">IF(ISNUMBER(P1695),IF(P1695&lt;=R1695,1,0),"")</f>
        <v>1</v>
      </c>
      <c r="U1695" s="9" t="n">
        <f aca="false">IF(E1695&gt;Scenario!$B$14,0,IF(OR(AND(ISNUMBER(H1695),H1695&lt;=Scenario!$B$14),AND(ISNUMBER(I1695),I1695&lt;=Scenario!$B$14)),0,1))</f>
        <v>0</v>
      </c>
      <c r="V1695" s="9" t="n">
        <f aca="false">IF(AND(U1695=1,(Scenario!$B$14-E1695)/60&gt;R1695),1,0)</f>
        <v>0</v>
      </c>
      <c r="W1695" s="9" t="n">
        <f aca="false">IF(OR(C1695=Scenario!$B$22,C1695=Scenario!$C$22),1,0)</f>
        <v>0</v>
      </c>
      <c r="X1695" s="9" t="n">
        <f aca="false">IF(ISNUMBER(I1695),1,0)</f>
        <v>0</v>
      </c>
      <c r="Y1695" s="9" t="n">
        <f aca="false">MOD(INT(E1695/86400)+3,7)</f>
        <v>3</v>
      </c>
      <c r="Z1695" s="9" t="n">
        <f aca="false">MOD(INT(E1695/3600),24)</f>
        <v>13</v>
      </c>
      <c r="AA1695" s="6" t="s">
        <v>3635</v>
      </c>
    </row>
    <row r="1696" customFormat="false" ht="15" hidden="false" customHeight="false" outlineLevel="0" collapsed="false">
      <c r="A1696" s="6" t="s">
        <v>3636</v>
      </c>
      <c r="B1696" s="6" t="s">
        <v>42</v>
      </c>
      <c r="C1696" s="6" t="s">
        <v>288</v>
      </c>
      <c r="D1696" s="6" t="s">
        <v>171</v>
      </c>
      <c r="E1696" s="6" t="n">
        <v>1786630371</v>
      </c>
      <c r="F1696" s="6" t="n">
        <v>1786630512</v>
      </c>
      <c r="G1696" s="6" t="n">
        <v>1786630431</v>
      </c>
      <c r="H1696" s="6" t="n">
        <v>1786633526</v>
      </c>
      <c r="J1696" s="6" t="n">
        <v>0</v>
      </c>
      <c r="K1696" s="6" t="n">
        <v>0</v>
      </c>
      <c r="L1696" s="9" t="n">
        <f aca="false">IF(AND(E1696&gt;=Scenario!$B$11,E1696&lt;Scenario!$B$12),1,0)</f>
        <v>1</v>
      </c>
      <c r="M1696" s="9" t="n">
        <f aca="false">IF(AND(L1696=1,ISNUMBER(F1696)),MAX(0,F1696-E1696)/60,"")</f>
        <v>2.35</v>
      </c>
      <c r="N1696" s="9" t="n">
        <f aca="false">IF(AND(L1696=1,ISNUMBER(G1696)),MAX(0,G1696-E1696)/60,"")</f>
        <v>1</v>
      </c>
      <c r="O1696" s="9" t="n">
        <f aca="false">IF(ISNUMBER(H1696),IF(AND(H1696&gt;=Scenario!$B$11,H1696&lt;Scenario!$B$12),1,0),0)</f>
        <v>1</v>
      </c>
      <c r="P1696" s="9" t="n">
        <f aca="false">IF(O1696=1,MAX(0,H1696-E1696)/60,"")</f>
        <v>52.5833333333333</v>
      </c>
      <c r="Q1696" s="9" t="n">
        <f aca="false">INDEX(Scenario!$B$18:$B$20,MATCH(B1696,Scenario!$A$18:$A$20,0))</f>
        <v>15</v>
      </c>
      <c r="R1696" s="9" t="n">
        <f aca="false">INDEX(Scenario!$C$18:$C$20,MATCH(B1696,Scenario!$A$18:$A$20,0))</f>
        <v>240</v>
      </c>
      <c r="S1696" s="9" t="n">
        <f aca="false">IF(ISNUMBER(M1696),IF(M1696&lt;=Q1696,1,0),"")</f>
        <v>1</v>
      </c>
      <c r="T1696" s="9" t="n">
        <f aca="false">IF(ISNUMBER(P1696),IF(P1696&lt;=R1696,1,0),"")</f>
        <v>1</v>
      </c>
      <c r="U1696" s="9" t="n">
        <f aca="false">IF(E1696&gt;Scenario!$B$14,0,IF(OR(AND(ISNUMBER(H1696),H1696&lt;=Scenario!$B$14),AND(ISNUMBER(I1696),I1696&lt;=Scenario!$B$14)),0,1))</f>
        <v>0</v>
      </c>
      <c r="V1696" s="9" t="n">
        <f aca="false">IF(AND(U1696=1,(Scenario!$B$14-E1696)/60&gt;R1696),1,0)</f>
        <v>0</v>
      </c>
      <c r="W1696" s="9" t="n">
        <f aca="false">IF(OR(C1696=Scenario!$B$22,C1696=Scenario!$C$22),1,0)</f>
        <v>0</v>
      </c>
      <c r="X1696" s="9" t="n">
        <f aca="false">IF(ISNUMBER(I1696),1,0)</f>
        <v>0</v>
      </c>
      <c r="Y1696" s="9" t="n">
        <f aca="false">MOD(INT(E1696/86400)+3,7)</f>
        <v>3</v>
      </c>
      <c r="Z1696" s="9" t="n">
        <f aca="false">MOD(INT(E1696/3600),24)</f>
        <v>14</v>
      </c>
      <c r="AA1696" s="6" t="s">
        <v>3637</v>
      </c>
    </row>
    <row r="1697" customFormat="false" ht="15" hidden="false" customHeight="false" outlineLevel="0" collapsed="false">
      <c r="A1697" s="6" t="s">
        <v>3638</v>
      </c>
      <c r="B1697" s="6" t="s">
        <v>43</v>
      </c>
      <c r="C1697" s="6" t="s">
        <v>46</v>
      </c>
      <c r="D1697" s="6" t="s">
        <v>172</v>
      </c>
      <c r="E1697" s="6" t="n">
        <v>1786630584</v>
      </c>
      <c r="F1697" s="6" t="n">
        <v>1786630820</v>
      </c>
      <c r="G1697" s="6" t="n">
        <v>1786630596</v>
      </c>
      <c r="H1697" s="6" t="n">
        <v>1786631894</v>
      </c>
      <c r="J1697" s="6" t="n">
        <v>0</v>
      </c>
      <c r="K1697" s="6" t="n">
        <v>0</v>
      </c>
      <c r="L1697" s="9" t="n">
        <f aca="false">IF(AND(E1697&gt;=Scenario!$B$11,E1697&lt;Scenario!$B$12),1,0)</f>
        <v>1</v>
      </c>
      <c r="M1697" s="9" t="n">
        <f aca="false">IF(AND(L1697=1,ISNUMBER(F1697)),MAX(0,F1697-E1697)/60,"")</f>
        <v>3.93333333333333</v>
      </c>
      <c r="N1697" s="9" t="n">
        <f aca="false">IF(AND(L1697=1,ISNUMBER(G1697)),MAX(0,G1697-E1697)/60,"")</f>
        <v>0.2</v>
      </c>
      <c r="O1697" s="9" t="n">
        <f aca="false">IF(ISNUMBER(H1697),IF(AND(H1697&gt;=Scenario!$B$11,H1697&lt;Scenario!$B$12),1,0),0)</f>
        <v>1</v>
      </c>
      <c r="P1697" s="9" t="n">
        <f aca="false">IF(O1697=1,MAX(0,H1697-E1697)/60,"")</f>
        <v>21.8333333333333</v>
      </c>
      <c r="Q1697" s="9" t="n">
        <f aca="false">INDEX(Scenario!$B$18:$B$20,MATCH(B1697,Scenario!$A$18:$A$20,0))</f>
        <v>60</v>
      </c>
      <c r="R1697" s="9" t="n">
        <f aca="false">INDEX(Scenario!$C$18:$C$20,MATCH(B1697,Scenario!$A$18:$A$20,0))</f>
        <v>1440</v>
      </c>
      <c r="S1697" s="9" t="n">
        <f aca="false">IF(ISNUMBER(M1697),IF(M1697&lt;=Q1697,1,0),"")</f>
        <v>1</v>
      </c>
      <c r="T1697" s="9" t="n">
        <f aca="false">IF(ISNUMBER(P1697),IF(P1697&lt;=R1697,1,0),"")</f>
        <v>1</v>
      </c>
      <c r="U1697" s="9" t="n">
        <f aca="false">IF(E1697&gt;Scenario!$B$14,0,IF(OR(AND(ISNUMBER(H1697),H1697&lt;=Scenario!$B$14),AND(ISNUMBER(I1697),I1697&lt;=Scenario!$B$14)),0,1))</f>
        <v>0</v>
      </c>
      <c r="V1697" s="9" t="n">
        <f aca="false">IF(AND(U1697=1,(Scenario!$B$14-E1697)/60&gt;R1697),1,0)</f>
        <v>0</v>
      </c>
      <c r="W1697" s="9" t="n">
        <f aca="false">IF(OR(C1697=Scenario!$B$22,C1697=Scenario!$C$22),1,0)</f>
        <v>1</v>
      </c>
      <c r="X1697" s="9" t="n">
        <f aca="false">IF(ISNUMBER(I1697),1,0)</f>
        <v>0</v>
      </c>
      <c r="Y1697" s="9" t="n">
        <f aca="false">MOD(INT(E1697/86400)+3,7)</f>
        <v>3</v>
      </c>
      <c r="Z1697" s="9" t="n">
        <f aca="false">MOD(INT(E1697/3600),24)</f>
        <v>14</v>
      </c>
      <c r="AA1697" s="6" t="s">
        <v>3639</v>
      </c>
    </row>
    <row r="1698" customFormat="false" ht="15" hidden="false" customHeight="false" outlineLevel="0" collapsed="false">
      <c r="A1698" s="6" t="s">
        <v>3640</v>
      </c>
      <c r="B1698" s="6" t="s">
        <v>44</v>
      </c>
      <c r="C1698" s="6" t="s">
        <v>288</v>
      </c>
      <c r="D1698" s="6" t="s">
        <v>172</v>
      </c>
      <c r="E1698" s="6" t="n">
        <v>1786631363</v>
      </c>
      <c r="F1698" s="6" t="n">
        <v>1786631575</v>
      </c>
      <c r="G1698" s="6" t="n">
        <v>1786631402</v>
      </c>
      <c r="H1698" s="6" t="n">
        <v>1786634327</v>
      </c>
      <c r="J1698" s="6" t="n">
        <v>0</v>
      </c>
      <c r="K1698" s="6" t="n">
        <v>0</v>
      </c>
      <c r="L1698" s="9" t="n">
        <f aca="false">IF(AND(E1698&gt;=Scenario!$B$11,E1698&lt;Scenario!$B$12),1,0)</f>
        <v>1</v>
      </c>
      <c r="M1698" s="9" t="n">
        <f aca="false">IF(AND(L1698=1,ISNUMBER(F1698)),MAX(0,F1698-E1698)/60,"")</f>
        <v>3.53333333333333</v>
      </c>
      <c r="N1698" s="9" t="n">
        <f aca="false">IF(AND(L1698=1,ISNUMBER(G1698)),MAX(0,G1698-E1698)/60,"")</f>
        <v>0.65</v>
      </c>
      <c r="O1698" s="9" t="n">
        <f aca="false">IF(ISNUMBER(H1698),IF(AND(H1698&gt;=Scenario!$B$11,H1698&lt;Scenario!$B$12),1,0),0)</f>
        <v>1</v>
      </c>
      <c r="P1698" s="9" t="n">
        <f aca="false">IF(O1698=1,MAX(0,H1698-E1698)/60,"")</f>
        <v>49.4</v>
      </c>
      <c r="Q1698" s="9" t="n">
        <f aca="false">INDEX(Scenario!$B$18:$B$20,MATCH(B1698,Scenario!$A$18:$A$20,0))</f>
        <v>240</v>
      </c>
      <c r="R1698" s="9" t="n">
        <f aca="false">INDEX(Scenario!$C$18:$C$20,MATCH(B1698,Scenario!$A$18:$A$20,0))</f>
        <v>4320</v>
      </c>
      <c r="S1698" s="9" t="n">
        <f aca="false">IF(ISNUMBER(M1698),IF(M1698&lt;=Q1698,1,0),"")</f>
        <v>1</v>
      </c>
      <c r="T1698" s="9" t="n">
        <f aca="false">IF(ISNUMBER(P1698),IF(P1698&lt;=R1698,1,0),"")</f>
        <v>1</v>
      </c>
      <c r="U1698" s="9" t="n">
        <f aca="false">IF(E1698&gt;Scenario!$B$14,0,IF(OR(AND(ISNUMBER(H1698),H1698&lt;=Scenario!$B$14),AND(ISNUMBER(I1698),I1698&lt;=Scenario!$B$14)),0,1))</f>
        <v>0</v>
      </c>
      <c r="V1698" s="9" t="n">
        <f aca="false">IF(AND(U1698=1,(Scenario!$B$14-E1698)/60&gt;R1698),1,0)</f>
        <v>0</v>
      </c>
      <c r="W1698" s="9" t="n">
        <f aca="false">IF(OR(C1698=Scenario!$B$22,C1698=Scenario!$C$22),1,0)</f>
        <v>0</v>
      </c>
      <c r="X1698" s="9" t="n">
        <f aca="false">IF(ISNUMBER(I1698),1,0)</f>
        <v>0</v>
      </c>
      <c r="Y1698" s="9" t="n">
        <f aca="false">MOD(INT(E1698/86400)+3,7)</f>
        <v>3</v>
      </c>
      <c r="Z1698" s="9" t="n">
        <f aca="false">MOD(INT(E1698/3600),24)</f>
        <v>14</v>
      </c>
      <c r="AA1698" s="6" t="s">
        <v>3641</v>
      </c>
    </row>
    <row r="1699" customFormat="false" ht="15" hidden="false" customHeight="false" outlineLevel="0" collapsed="false">
      <c r="A1699" s="6" t="s">
        <v>3642</v>
      </c>
      <c r="B1699" s="6" t="s">
        <v>43</v>
      </c>
      <c r="C1699" s="6" t="s">
        <v>288</v>
      </c>
      <c r="D1699" s="6" t="s">
        <v>171</v>
      </c>
      <c r="E1699" s="6" t="n">
        <v>1786631678</v>
      </c>
      <c r="F1699" s="6" t="n">
        <v>1786633751</v>
      </c>
      <c r="G1699" s="6" t="n">
        <v>1786633540</v>
      </c>
      <c r="H1699" s="6" t="n">
        <v>1786645938</v>
      </c>
      <c r="J1699" s="6" t="n">
        <v>0</v>
      </c>
      <c r="K1699" s="6" t="n">
        <v>0</v>
      </c>
      <c r="L1699" s="9" t="n">
        <f aca="false">IF(AND(E1699&gt;=Scenario!$B$11,E1699&lt;Scenario!$B$12),1,0)</f>
        <v>1</v>
      </c>
      <c r="M1699" s="9" t="n">
        <f aca="false">IF(AND(L1699=1,ISNUMBER(F1699)),MAX(0,F1699-E1699)/60,"")</f>
        <v>34.55</v>
      </c>
      <c r="N1699" s="9" t="n">
        <f aca="false">IF(AND(L1699=1,ISNUMBER(G1699)),MAX(0,G1699-E1699)/60,"")</f>
        <v>31.0333333333333</v>
      </c>
      <c r="O1699" s="9" t="n">
        <f aca="false">IF(ISNUMBER(H1699),IF(AND(H1699&gt;=Scenario!$B$11,H1699&lt;Scenario!$B$12),1,0),0)</f>
        <v>1</v>
      </c>
      <c r="P1699" s="9" t="n">
        <f aca="false">IF(O1699=1,MAX(0,H1699-E1699)/60,"")</f>
        <v>237.666666666667</v>
      </c>
      <c r="Q1699" s="9" t="n">
        <f aca="false">INDEX(Scenario!$B$18:$B$20,MATCH(B1699,Scenario!$A$18:$A$20,0))</f>
        <v>60</v>
      </c>
      <c r="R1699" s="9" t="n">
        <f aca="false">INDEX(Scenario!$C$18:$C$20,MATCH(B1699,Scenario!$A$18:$A$20,0))</f>
        <v>1440</v>
      </c>
      <c r="S1699" s="9" t="n">
        <f aca="false">IF(ISNUMBER(M1699),IF(M1699&lt;=Q1699,1,0),"")</f>
        <v>1</v>
      </c>
      <c r="T1699" s="9" t="n">
        <f aca="false">IF(ISNUMBER(P1699),IF(P1699&lt;=R1699,1,0),"")</f>
        <v>1</v>
      </c>
      <c r="U1699" s="9" t="n">
        <f aca="false">IF(E1699&gt;Scenario!$B$14,0,IF(OR(AND(ISNUMBER(H1699),H1699&lt;=Scenario!$B$14),AND(ISNUMBER(I1699),I1699&lt;=Scenario!$B$14)),0,1))</f>
        <v>0</v>
      </c>
      <c r="V1699" s="9" t="n">
        <f aca="false">IF(AND(U1699=1,(Scenario!$B$14-E1699)/60&gt;R1699),1,0)</f>
        <v>0</v>
      </c>
      <c r="W1699" s="9" t="n">
        <f aca="false">IF(OR(C1699=Scenario!$B$22,C1699=Scenario!$C$22),1,0)</f>
        <v>0</v>
      </c>
      <c r="X1699" s="9" t="n">
        <f aca="false">IF(ISNUMBER(I1699),1,0)</f>
        <v>0</v>
      </c>
      <c r="Y1699" s="9" t="n">
        <f aca="false">MOD(INT(E1699/86400)+3,7)</f>
        <v>3</v>
      </c>
      <c r="Z1699" s="9" t="n">
        <f aca="false">MOD(INT(E1699/3600),24)</f>
        <v>14</v>
      </c>
      <c r="AA1699" s="6" t="s">
        <v>3643</v>
      </c>
    </row>
    <row r="1700" customFormat="false" ht="15" hidden="false" customHeight="false" outlineLevel="0" collapsed="false">
      <c r="A1700" s="6" t="s">
        <v>3644</v>
      </c>
      <c r="B1700" s="6" t="s">
        <v>44</v>
      </c>
      <c r="C1700" s="6" t="s">
        <v>288</v>
      </c>
      <c r="D1700" s="6" t="s">
        <v>171</v>
      </c>
      <c r="E1700" s="6" t="n">
        <v>1786631909</v>
      </c>
      <c r="F1700" s="6" t="n">
        <v>1786632052</v>
      </c>
      <c r="G1700" s="6" t="n">
        <v>1786631937</v>
      </c>
      <c r="H1700" s="6" t="n">
        <v>1786636774</v>
      </c>
      <c r="J1700" s="6" t="n">
        <v>0</v>
      </c>
      <c r="K1700" s="6" t="n">
        <v>1</v>
      </c>
      <c r="L1700" s="9" t="n">
        <f aca="false">IF(AND(E1700&gt;=Scenario!$B$11,E1700&lt;Scenario!$B$12),1,0)</f>
        <v>1</v>
      </c>
      <c r="M1700" s="9" t="n">
        <f aca="false">IF(AND(L1700=1,ISNUMBER(F1700)),MAX(0,F1700-E1700)/60,"")</f>
        <v>2.38333333333333</v>
      </c>
      <c r="N1700" s="9" t="n">
        <f aca="false">IF(AND(L1700=1,ISNUMBER(G1700)),MAX(0,G1700-E1700)/60,"")</f>
        <v>0.466666666666667</v>
      </c>
      <c r="O1700" s="9" t="n">
        <f aca="false">IF(ISNUMBER(H1700),IF(AND(H1700&gt;=Scenario!$B$11,H1700&lt;Scenario!$B$12),1,0),0)</f>
        <v>1</v>
      </c>
      <c r="P1700" s="9" t="n">
        <f aca="false">IF(O1700=1,MAX(0,H1700-E1700)/60,"")</f>
        <v>81.0833333333333</v>
      </c>
      <c r="Q1700" s="9" t="n">
        <f aca="false">INDEX(Scenario!$B$18:$B$20,MATCH(B1700,Scenario!$A$18:$A$20,0))</f>
        <v>240</v>
      </c>
      <c r="R1700" s="9" t="n">
        <f aca="false">INDEX(Scenario!$C$18:$C$20,MATCH(B1700,Scenario!$A$18:$A$20,0))</f>
        <v>4320</v>
      </c>
      <c r="S1700" s="9" t="n">
        <f aca="false">IF(ISNUMBER(M1700),IF(M1700&lt;=Q1700,1,0),"")</f>
        <v>1</v>
      </c>
      <c r="T1700" s="9" t="n">
        <f aca="false">IF(ISNUMBER(P1700),IF(P1700&lt;=R1700,1,0),"")</f>
        <v>1</v>
      </c>
      <c r="U1700" s="9" t="n">
        <f aca="false">IF(E1700&gt;Scenario!$B$14,0,IF(OR(AND(ISNUMBER(H1700),H1700&lt;=Scenario!$B$14),AND(ISNUMBER(I1700),I1700&lt;=Scenario!$B$14)),0,1))</f>
        <v>0</v>
      </c>
      <c r="V1700" s="9" t="n">
        <f aca="false">IF(AND(U1700=1,(Scenario!$B$14-E1700)/60&gt;R1700),1,0)</f>
        <v>0</v>
      </c>
      <c r="W1700" s="9" t="n">
        <f aca="false">IF(OR(C1700=Scenario!$B$22,C1700=Scenario!$C$22),1,0)</f>
        <v>0</v>
      </c>
      <c r="X1700" s="9" t="n">
        <f aca="false">IF(ISNUMBER(I1700),1,0)</f>
        <v>0</v>
      </c>
      <c r="Y1700" s="9" t="n">
        <f aca="false">MOD(INT(E1700/86400)+3,7)</f>
        <v>3</v>
      </c>
      <c r="Z1700" s="9" t="n">
        <f aca="false">MOD(INT(E1700/3600),24)</f>
        <v>14</v>
      </c>
      <c r="AA1700" s="6" t="s">
        <v>3645</v>
      </c>
    </row>
    <row r="1701" customFormat="false" ht="15" hidden="false" customHeight="false" outlineLevel="0" collapsed="false">
      <c r="A1701" s="6" t="s">
        <v>3646</v>
      </c>
      <c r="B1701" s="6" t="s">
        <v>43</v>
      </c>
      <c r="C1701" s="6" t="s">
        <v>249</v>
      </c>
      <c r="D1701" s="6" t="s">
        <v>170</v>
      </c>
      <c r="E1701" s="6" t="n">
        <v>1786632251</v>
      </c>
      <c r="F1701" s="6" t="n">
        <v>1786632389</v>
      </c>
      <c r="G1701" s="6" t="n">
        <v>1786632301</v>
      </c>
      <c r="H1701" s="6" t="n">
        <v>1786637463</v>
      </c>
      <c r="J1701" s="6" t="n">
        <v>0</v>
      </c>
      <c r="K1701" s="6" t="n">
        <v>1</v>
      </c>
      <c r="L1701" s="9" t="n">
        <f aca="false">IF(AND(E1701&gt;=Scenario!$B$11,E1701&lt;Scenario!$B$12),1,0)</f>
        <v>1</v>
      </c>
      <c r="M1701" s="9" t="n">
        <f aca="false">IF(AND(L1701=1,ISNUMBER(F1701)),MAX(0,F1701-E1701)/60,"")</f>
        <v>2.3</v>
      </c>
      <c r="N1701" s="9" t="n">
        <f aca="false">IF(AND(L1701=1,ISNUMBER(G1701)),MAX(0,G1701-E1701)/60,"")</f>
        <v>0.833333333333333</v>
      </c>
      <c r="O1701" s="9" t="n">
        <f aca="false">IF(ISNUMBER(H1701),IF(AND(H1701&gt;=Scenario!$B$11,H1701&lt;Scenario!$B$12),1,0),0)</f>
        <v>1</v>
      </c>
      <c r="P1701" s="9" t="n">
        <f aca="false">IF(O1701=1,MAX(0,H1701-E1701)/60,"")</f>
        <v>86.8666666666667</v>
      </c>
      <c r="Q1701" s="9" t="n">
        <f aca="false">INDEX(Scenario!$B$18:$B$20,MATCH(B1701,Scenario!$A$18:$A$20,0))</f>
        <v>60</v>
      </c>
      <c r="R1701" s="9" t="n">
        <f aca="false">INDEX(Scenario!$C$18:$C$20,MATCH(B1701,Scenario!$A$18:$A$20,0))</f>
        <v>1440</v>
      </c>
      <c r="S1701" s="9" t="n">
        <f aca="false">IF(ISNUMBER(M1701),IF(M1701&lt;=Q1701,1,0),"")</f>
        <v>1</v>
      </c>
      <c r="T1701" s="9" t="n">
        <f aca="false">IF(ISNUMBER(P1701),IF(P1701&lt;=R1701,1,0),"")</f>
        <v>1</v>
      </c>
      <c r="U1701" s="9" t="n">
        <f aca="false">IF(E1701&gt;Scenario!$B$14,0,IF(OR(AND(ISNUMBER(H1701),H1701&lt;=Scenario!$B$14),AND(ISNUMBER(I1701),I1701&lt;=Scenario!$B$14)),0,1))</f>
        <v>0</v>
      </c>
      <c r="V1701" s="9" t="n">
        <f aca="false">IF(AND(U1701=1,(Scenario!$B$14-E1701)/60&gt;R1701),1,0)</f>
        <v>0</v>
      </c>
      <c r="W1701" s="9" t="n">
        <f aca="false">IF(OR(C1701=Scenario!$B$22,C1701=Scenario!$C$22),1,0)</f>
        <v>0</v>
      </c>
      <c r="X1701" s="9" t="n">
        <f aca="false">IF(ISNUMBER(I1701),1,0)</f>
        <v>0</v>
      </c>
      <c r="Y1701" s="9" t="n">
        <f aca="false">MOD(INT(E1701/86400)+3,7)</f>
        <v>3</v>
      </c>
      <c r="Z1701" s="9" t="n">
        <f aca="false">MOD(INT(E1701/3600),24)</f>
        <v>14</v>
      </c>
      <c r="AA1701" s="6" t="s">
        <v>3647</v>
      </c>
    </row>
    <row r="1702" customFormat="false" ht="15" hidden="false" customHeight="false" outlineLevel="0" collapsed="false">
      <c r="A1702" s="6" t="s">
        <v>3648</v>
      </c>
      <c r="B1702" s="6" t="s">
        <v>44</v>
      </c>
      <c r="C1702" s="6" t="s">
        <v>46</v>
      </c>
      <c r="D1702" s="6" t="s">
        <v>170</v>
      </c>
      <c r="E1702" s="6" t="n">
        <v>1786632920</v>
      </c>
      <c r="F1702" s="6" t="n">
        <v>1786636904</v>
      </c>
      <c r="G1702" s="6" t="n">
        <v>1786636820</v>
      </c>
      <c r="H1702" s="6" t="n">
        <v>1786637516</v>
      </c>
      <c r="J1702" s="6" t="n">
        <v>0</v>
      </c>
      <c r="K1702" s="6" t="n">
        <v>0</v>
      </c>
      <c r="L1702" s="9" t="n">
        <f aca="false">IF(AND(E1702&gt;=Scenario!$B$11,E1702&lt;Scenario!$B$12),1,0)</f>
        <v>1</v>
      </c>
      <c r="M1702" s="9" t="n">
        <f aca="false">IF(AND(L1702=1,ISNUMBER(F1702)),MAX(0,F1702-E1702)/60,"")</f>
        <v>66.4</v>
      </c>
      <c r="N1702" s="9" t="n">
        <f aca="false">IF(AND(L1702=1,ISNUMBER(G1702)),MAX(0,G1702-E1702)/60,"")</f>
        <v>65</v>
      </c>
      <c r="O1702" s="9" t="n">
        <f aca="false">IF(ISNUMBER(H1702),IF(AND(H1702&gt;=Scenario!$B$11,H1702&lt;Scenario!$B$12),1,0),0)</f>
        <v>1</v>
      </c>
      <c r="P1702" s="9" t="n">
        <f aca="false">IF(O1702=1,MAX(0,H1702-E1702)/60,"")</f>
        <v>76.6</v>
      </c>
      <c r="Q1702" s="9" t="n">
        <f aca="false">INDEX(Scenario!$B$18:$B$20,MATCH(B1702,Scenario!$A$18:$A$20,0))</f>
        <v>240</v>
      </c>
      <c r="R1702" s="9" t="n">
        <f aca="false">INDEX(Scenario!$C$18:$C$20,MATCH(B1702,Scenario!$A$18:$A$20,0))</f>
        <v>4320</v>
      </c>
      <c r="S1702" s="9" t="n">
        <f aca="false">IF(ISNUMBER(M1702),IF(M1702&lt;=Q1702,1,0),"")</f>
        <v>1</v>
      </c>
      <c r="T1702" s="9" t="n">
        <f aca="false">IF(ISNUMBER(P1702),IF(P1702&lt;=R1702,1,0),"")</f>
        <v>1</v>
      </c>
      <c r="U1702" s="9" t="n">
        <f aca="false">IF(E1702&gt;Scenario!$B$14,0,IF(OR(AND(ISNUMBER(H1702),H1702&lt;=Scenario!$B$14),AND(ISNUMBER(I1702),I1702&lt;=Scenario!$B$14)),0,1))</f>
        <v>0</v>
      </c>
      <c r="V1702" s="9" t="n">
        <f aca="false">IF(AND(U1702=1,(Scenario!$B$14-E1702)/60&gt;R1702),1,0)</f>
        <v>0</v>
      </c>
      <c r="W1702" s="9" t="n">
        <f aca="false">IF(OR(C1702=Scenario!$B$22,C1702=Scenario!$C$22),1,0)</f>
        <v>1</v>
      </c>
      <c r="X1702" s="9" t="n">
        <f aca="false">IF(ISNUMBER(I1702),1,0)</f>
        <v>0</v>
      </c>
      <c r="Y1702" s="9" t="n">
        <f aca="false">MOD(INT(E1702/86400)+3,7)</f>
        <v>3</v>
      </c>
      <c r="Z1702" s="9" t="n">
        <f aca="false">MOD(INT(E1702/3600),24)</f>
        <v>14</v>
      </c>
      <c r="AA1702" s="6" t="s">
        <v>3649</v>
      </c>
    </row>
    <row r="1703" customFormat="false" ht="15" hidden="false" customHeight="false" outlineLevel="0" collapsed="false">
      <c r="A1703" s="6" t="s">
        <v>3650</v>
      </c>
      <c r="B1703" s="6" t="s">
        <v>43</v>
      </c>
      <c r="C1703" s="6" t="s">
        <v>249</v>
      </c>
      <c r="D1703" s="6" t="s">
        <v>171</v>
      </c>
      <c r="E1703" s="6" t="n">
        <v>1786634242</v>
      </c>
      <c r="F1703" s="6" t="n">
        <v>1786635072</v>
      </c>
      <c r="G1703" s="6" t="n">
        <v>1786634857</v>
      </c>
      <c r="H1703" s="6" t="n">
        <v>1786646863</v>
      </c>
      <c r="J1703" s="6" t="n">
        <v>0</v>
      </c>
      <c r="K1703" s="6" t="n">
        <v>0</v>
      </c>
      <c r="L1703" s="9" t="n">
        <f aca="false">IF(AND(E1703&gt;=Scenario!$B$11,E1703&lt;Scenario!$B$12),1,0)</f>
        <v>1</v>
      </c>
      <c r="M1703" s="9" t="n">
        <f aca="false">IF(AND(L1703=1,ISNUMBER(F1703)),MAX(0,F1703-E1703)/60,"")</f>
        <v>13.8333333333333</v>
      </c>
      <c r="N1703" s="9" t="n">
        <f aca="false">IF(AND(L1703=1,ISNUMBER(G1703)),MAX(0,G1703-E1703)/60,"")</f>
        <v>10.25</v>
      </c>
      <c r="O1703" s="9" t="n">
        <f aca="false">IF(ISNUMBER(H1703),IF(AND(H1703&gt;=Scenario!$B$11,H1703&lt;Scenario!$B$12),1,0),0)</f>
        <v>1</v>
      </c>
      <c r="P1703" s="9" t="n">
        <f aca="false">IF(O1703=1,MAX(0,H1703-E1703)/60,"")</f>
        <v>210.35</v>
      </c>
      <c r="Q1703" s="9" t="n">
        <f aca="false">INDEX(Scenario!$B$18:$B$20,MATCH(B1703,Scenario!$A$18:$A$20,0))</f>
        <v>60</v>
      </c>
      <c r="R1703" s="9" t="n">
        <f aca="false">INDEX(Scenario!$C$18:$C$20,MATCH(B1703,Scenario!$A$18:$A$20,0))</f>
        <v>1440</v>
      </c>
      <c r="S1703" s="9" t="n">
        <f aca="false">IF(ISNUMBER(M1703),IF(M1703&lt;=Q1703,1,0),"")</f>
        <v>1</v>
      </c>
      <c r="T1703" s="9" t="n">
        <f aca="false">IF(ISNUMBER(P1703),IF(P1703&lt;=R1703,1,0),"")</f>
        <v>1</v>
      </c>
      <c r="U1703" s="9" t="n">
        <f aca="false">IF(E1703&gt;Scenario!$B$14,0,IF(OR(AND(ISNUMBER(H1703),H1703&lt;=Scenario!$B$14),AND(ISNUMBER(I1703),I1703&lt;=Scenario!$B$14)),0,1))</f>
        <v>0</v>
      </c>
      <c r="V1703" s="9" t="n">
        <f aca="false">IF(AND(U1703=1,(Scenario!$B$14-E1703)/60&gt;R1703),1,0)</f>
        <v>0</v>
      </c>
      <c r="W1703" s="9" t="n">
        <f aca="false">IF(OR(C1703=Scenario!$B$22,C1703=Scenario!$C$22),1,0)</f>
        <v>0</v>
      </c>
      <c r="X1703" s="9" t="n">
        <f aca="false">IF(ISNUMBER(I1703),1,0)</f>
        <v>0</v>
      </c>
      <c r="Y1703" s="9" t="n">
        <f aca="false">MOD(INT(E1703/86400)+3,7)</f>
        <v>3</v>
      </c>
      <c r="Z1703" s="9" t="n">
        <f aca="false">MOD(INT(E1703/3600),24)</f>
        <v>15</v>
      </c>
      <c r="AA1703" s="6" t="s">
        <v>3651</v>
      </c>
    </row>
    <row r="1704" customFormat="false" ht="15" hidden="false" customHeight="false" outlineLevel="0" collapsed="false">
      <c r="A1704" s="6" t="s">
        <v>3652</v>
      </c>
      <c r="B1704" s="6" t="s">
        <v>43</v>
      </c>
      <c r="C1704" s="6" t="s">
        <v>46</v>
      </c>
      <c r="D1704" s="6" t="s">
        <v>172</v>
      </c>
      <c r="E1704" s="6" t="n">
        <v>1786634347</v>
      </c>
      <c r="I1704" s="6" t="n">
        <v>1786634771</v>
      </c>
      <c r="J1704" s="6" t="n">
        <v>0</v>
      </c>
      <c r="K1704" s="6" t="n">
        <v>0</v>
      </c>
      <c r="L1704" s="9" t="n">
        <f aca="false">IF(AND(E1704&gt;=Scenario!$B$11,E1704&lt;Scenario!$B$12),1,0)</f>
        <v>1</v>
      </c>
      <c r="M1704" s="0" t="str">
        <f aca="false">IF(AND(L1704=1,ISNUMBER(F1704)),MAX(0,F1704-E1704)/60,"")</f>
        <v/>
      </c>
      <c r="N1704" s="0" t="str">
        <f aca="false">IF(AND(L1704=1,ISNUMBER(G1704)),MAX(0,G1704-E1704)/60,"")</f>
        <v/>
      </c>
      <c r="O1704" s="9" t="n">
        <f aca="false">IF(ISNUMBER(H1704),IF(AND(H1704&gt;=Scenario!$B$11,H1704&lt;Scenario!$B$12),1,0),0)</f>
        <v>0</v>
      </c>
      <c r="P1704" s="0" t="str">
        <f aca="false">IF(O1704=1,MAX(0,H1704-E1704)/60,"")</f>
        <v/>
      </c>
      <c r="Q1704" s="9" t="n">
        <f aca="false">INDEX(Scenario!$B$18:$B$20,MATCH(B1704,Scenario!$A$18:$A$20,0))</f>
        <v>60</v>
      </c>
      <c r="R1704" s="9" t="n">
        <f aca="false">INDEX(Scenario!$C$18:$C$20,MATCH(B1704,Scenario!$A$18:$A$20,0))</f>
        <v>1440</v>
      </c>
      <c r="S1704" s="0" t="str">
        <f aca="false">IF(ISNUMBER(M1704),IF(M1704&lt;=Q1704,1,0),"")</f>
        <v/>
      </c>
      <c r="T1704" s="0" t="str">
        <f aca="false">IF(ISNUMBER(P1704),IF(P1704&lt;=R1704,1,0),"")</f>
        <v/>
      </c>
      <c r="U1704" s="9" t="n">
        <f aca="false">IF(E1704&gt;Scenario!$B$14,0,IF(OR(AND(ISNUMBER(H1704),H1704&lt;=Scenario!$B$14),AND(ISNUMBER(I1704),I1704&lt;=Scenario!$B$14)),0,1))</f>
        <v>0</v>
      </c>
      <c r="V1704" s="9" t="n">
        <f aca="false">IF(AND(U1704=1,(Scenario!$B$14-E1704)/60&gt;R1704),1,0)</f>
        <v>0</v>
      </c>
      <c r="W1704" s="9" t="n">
        <f aca="false">IF(OR(C1704=Scenario!$B$22,C1704=Scenario!$C$22),1,0)</f>
        <v>1</v>
      </c>
      <c r="X1704" s="9" t="n">
        <f aca="false">IF(ISNUMBER(I1704),1,0)</f>
        <v>1</v>
      </c>
      <c r="Y1704" s="9" t="n">
        <f aca="false">MOD(INT(E1704/86400)+3,7)</f>
        <v>3</v>
      </c>
      <c r="Z1704" s="9" t="n">
        <f aca="false">MOD(INT(E1704/3600),24)</f>
        <v>15</v>
      </c>
      <c r="AA1704" s="6" t="s">
        <v>3653</v>
      </c>
    </row>
    <row r="1705" customFormat="false" ht="15" hidden="false" customHeight="false" outlineLevel="0" collapsed="false">
      <c r="A1705" s="6" t="s">
        <v>3654</v>
      </c>
      <c r="B1705" s="6" t="s">
        <v>42</v>
      </c>
      <c r="C1705" s="6" t="s">
        <v>249</v>
      </c>
      <c r="D1705" s="6" t="s">
        <v>172</v>
      </c>
      <c r="E1705" s="6" t="n">
        <v>1786634505</v>
      </c>
      <c r="F1705" s="6" t="n">
        <v>1786636957</v>
      </c>
      <c r="G1705" s="6" t="n">
        <v>1786636822</v>
      </c>
      <c r="H1705" s="6" t="n">
        <v>1786644834</v>
      </c>
      <c r="J1705" s="6" t="n">
        <v>0</v>
      </c>
      <c r="K1705" s="6" t="n">
        <v>0</v>
      </c>
      <c r="L1705" s="9" t="n">
        <f aca="false">IF(AND(E1705&gt;=Scenario!$B$11,E1705&lt;Scenario!$B$12),1,0)</f>
        <v>1</v>
      </c>
      <c r="M1705" s="9" t="n">
        <f aca="false">IF(AND(L1705=1,ISNUMBER(F1705)),MAX(0,F1705-E1705)/60,"")</f>
        <v>40.8666666666667</v>
      </c>
      <c r="N1705" s="9" t="n">
        <f aca="false">IF(AND(L1705=1,ISNUMBER(G1705)),MAX(0,G1705-E1705)/60,"")</f>
        <v>38.6166666666667</v>
      </c>
      <c r="O1705" s="9" t="n">
        <f aca="false">IF(ISNUMBER(H1705),IF(AND(H1705&gt;=Scenario!$B$11,H1705&lt;Scenario!$B$12),1,0),0)</f>
        <v>1</v>
      </c>
      <c r="P1705" s="9" t="n">
        <f aca="false">IF(O1705=1,MAX(0,H1705-E1705)/60,"")</f>
        <v>172.15</v>
      </c>
      <c r="Q1705" s="9" t="n">
        <f aca="false">INDEX(Scenario!$B$18:$B$20,MATCH(B1705,Scenario!$A$18:$A$20,0))</f>
        <v>15</v>
      </c>
      <c r="R1705" s="9" t="n">
        <f aca="false">INDEX(Scenario!$C$18:$C$20,MATCH(B1705,Scenario!$A$18:$A$20,0))</f>
        <v>240</v>
      </c>
      <c r="S1705" s="9" t="n">
        <f aca="false">IF(ISNUMBER(M1705),IF(M1705&lt;=Q1705,1,0),"")</f>
        <v>0</v>
      </c>
      <c r="T1705" s="9" t="n">
        <f aca="false">IF(ISNUMBER(P1705),IF(P1705&lt;=R1705,1,0),"")</f>
        <v>1</v>
      </c>
      <c r="U1705" s="9" t="n">
        <f aca="false">IF(E1705&gt;Scenario!$B$14,0,IF(OR(AND(ISNUMBER(H1705),H1705&lt;=Scenario!$B$14),AND(ISNUMBER(I1705),I1705&lt;=Scenario!$B$14)),0,1))</f>
        <v>0</v>
      </c>
      <c r="V1705" s="9" t="n">
        <f aca="false">IF(AND(U1705=1,(Scenario!$B$14-E1705)/60&gt;R1705),1,0)</f>
        <v>0</v>
      </c>
      <c r="W1705" s="9" t="n">
        <f aca="false">IF(OR(C1705=Scenario!$B$22,C1705=Scenario!$C$22),1,0)</f>
        <v>0</v>
      </c>
      <c r="X1705" s="9" t="n">
        <f aca="false">IF(ISNUMBER(I1705),1,0)</f>
        <v>0</v>
      </c>
      <c r="Y1705" s="9" t="n">
        <f aca="false">MOD(INT(E1705/86400)+3,7)</f>
        <v>3</v>
      </c>
      <c r="Z1705" s="9" t="n">
        <f aca="false">MOD(INT(E1705/3600),24)</f>
        <v>15</v>
      </c>
      <c r="AA1705" s="6" t="s">
        <v>3655</v>
      </c>
    </row>
    <row r="1706" customFormat="false" ht="15" hidden="false" customHeight="false" outlineLevel="0" collapsed="false">
      <c r="A1706" s="6" t="s">
        <v>3656</v>
      </c>
      <c r="B1706" s="6" t="s">
        <v>44</v>
      </c>
      <c r="C1706" s="6" t="s">
        <v>249</v>
      </c>
      <c r="D1706" s="6" t="s">
        <v>170</v>
      </c>
      <c r="E1706" s="6" t="n">
        <v>1786635310</v>
      </c>
      <c r="F1706" s="6" t="n">
        <v>1786637049</v>
      </c>
      <c r="G1706" s="6" t="n">
        <v>1786636856</v>
      </c>
      <c r="H1706" s="6" t="n">
        <v>1786637968</v>
      </c>
      <c r="J1706" s="6" t="n">
        <v>0</v>
      </c>
      <c r="K1706" s="6" t="n">
        <v>0</v>
      </c>
      <c r="L1706" s="9" t="n">
        <f aca="false">IF(AND(E1706&gt;=Scenario!$B$11,E1706&lt;Scenario!$B$12),1,0)</f>
        <v>1</v>
      </c>
      <c r="M1706" s="9" t="n">
        <f aca="false">IF(AND(L1706=1,ISNUMBER(F1706)),MAX(0,F1706-E1706)/60,"")</f>
        <v>28.9833333333333</v>
      </c>
      <c r="N1706" s="9" t="n">
        <f aca="false">IF(AND(L1706=1,ISNUMBER(G1706)),MAX(0,G1706-E1706)/60,"")</f>
        <v>25.7666666666667</v>
      </c>
      <c r="O1706" s="9" t="n">
        <f aca="false">IF(ISNUMBER(H1706),IF(AND(H1706&gt;=Scenario!$B$11,H1706&lt;Scenario!$B$12),1,0),0)</f>
        <v>1</v>
      </c>
      <c r="P1706" s="9" t="n">
        <f aca="false">IF(O1706=1,MAX(0,H1706-E1706)/60,"")</f>
        <v>44.3</v>
      </c>
      <c r="Q1706" s="9" t="n">
        <f aca="false">INDEX(Scenario!$B$18:$B$20,MATCH(B1706,Scenario!$A$18:$A$20,0))</f>
        <v>240</v>
      </c>
      <c r="R1706" s="9" t="n">
        <f aca="false">INDEX(Scenario!$C$18:$C$20,MATCH(B1706,Scenario!$A$18:$A$20,0))</f>
        <v>4320</v>
      </c>
      <c r="S1706" s="9" t="n">
        <f aca="false">IF(ISNUMBER(M1706),IF(M1706&lt;=Q1706,1,0),"")</f>
        <v>1</v>
      </c>
      <c r="T1706" s="9" t="n">
        <f aca="false">IF(ISNUMBER(P1706),IF(P1706&lt;=R1706,1,0),"")</f>
        <v>1</v>
      </c>
      <c r="U1706" s="9" t="n">
        <f aca="false">IF(E1706&gt;Scenario!$B$14,0,IF(OR(AND(ISNUMBER(H1706),H1706&lt;=Scenario!$B$14),AND(ISNUMBER(I1706),I1706&lt;=Scenario!$B$14)),0,1))</f>
        <v>0</v>
      </c>
      <c r="V1706" s="9" t="n">
        <f aca="false">IF(AND(U1706=1,(Scenario!$B$14-E1706)/60&gt;R1706),1,0)</f>
        <v>0</v>
      </c>
      <c r="W1706" s="9" t="n">
        <f aca="false">IF(OR(C1706=Scenario!$B$22,C1706=Scenario!$C$22),1,0)</f>
        <v>0</v>
      </c>
      <c r="X1706" s="9" t="n">
        <f aca="false">IF(ISNUMBER(I1706),1,0)</f>
        <v>0</v>
      </c>
      <c r="Y1706" s="9" t="n">
        <f aca="false">MOD(INT(E1706/86400)+3,7)</f>
        <v>3</v>
      </c>
      <c r="Z1706" s="9" t="n">
        <f aca="false">MOD(INT(E1706/3600),24)</f>
        <v>15</v>
      </c>
      <c r="AA1706" s="6" t="s">
        <v>3657</v>
      </c>
    </row>
    <row r="1707" customFormat="false" ht="15" hidden="false" customHeight="false" outlineLevel="0" collapsed="false">
      <c r="A1707" s="6" t="s">
        <v>3658</v>
      </c>
      <c r="B1707" s="6" t="s">
        <v>44</v>
      </c>
      <c r="C1707" s="6" t="s">
        <v>249</v>
      </c>
      <c r="D1707" s="6" t="s">
        <v>172</v>
      </c>
      <c r="E1707" s="6" t="n">
        <v>1786635380</v>
      </c>
      <c r="F1707" s="6" t="n">
        <v>1786635561</v>
      </c>
      <c r="G1707" s="6" t="n">
        <v>1786635416</v>
      </c>
      <c r="H1707" s="6" t="n">
        <v>1786638437</v>
      </c>
      <c r="J1707" s="6" t="n">
        <v>0</v>
      </c>
      <c r="K1707" s="6" t="n">
        <v>0</v>
      </c>
      <c r="L1707" s="9" t="n">
        <f aca="false">IF(AND(E1707&gt;=Scenario!$B$11,E1707&lt;Scenario!$B$12),1,0)</f>
        <v>1</v>
      </c>
      <c r="M1707" s="9" t="n">
        <f aca="false">IF(AND(L1707=1,ISNUMBER(F1707)),MAX(0,F1707-E1707)/60,"")</f>
        <v>3.01666666666667</v>
      </c>
      <c r="N1707" s="9" t="n">
        <f aca="false">IF(AND(L1707=1,ISNUMBER(G1707)),MAX(0,G1707-E1707)/60,"")</f>
        <v>0.6</v>
      </c>
      <c r="O1707" s="9" t="n">
        <f aca="false">IF(ISNUMBER(H1707),IF(AND(H1707&gt;=Scenario!$B$11,H1707&lt;Scenario!$B$12),1,0),0)</f>
        <v>1</v>
      </c>
      <c r="P1707" s="9" t="n">
        <f aca="false">IF(O1707=1,MAX(0,H1707-E1707)/60,"")</f>
        <v>50.95</v>
      </c>
      <c r="Q1707" s="9" t="n">
        <f aca="false">INDEX(Scenario!$B$18:$B$20,MATCH(B1707,Scenario!$A$18:$A$20,0))</f>
        <v>240</v>
      </c>
      <c r="R1707" s="9" t="n">
        <f aca="false">INDEX(Scenario!$C$18:$C$20,MATCH(B1707,Scenario!$A$18:$A$20,0))</f>
        <v>4320</v>
      </c>
      <c r="S1707" s="9" t="n">
        <f aca="false">IF(ISNUMBER(M1707),IF(M1707&lt;=Q1707,1,0),"")</f>
        <v>1</v>
      </c>
      <c r="T1707" s="9" t="n">
        <f aca="false">IF(ISNUMBER(P1707),IF(P1707&lt;=R1707,1,0),"")</f>
        <v>1</v>
      </c>
      <c r="U1707" s="9" t="n">
        <f aca="false">IF(E1707&gt;Scenario!$B$14,0,IF(OR(AND(ISNUMBER(H1707),H1707&lt;=Scenario!$B$14),AND(ISNUMBER(I1707),I1707&lt;=Scenario!$B$14)),0,1))</f>
        <v>0</v>
      </c>
      <c r="V1707" s="9" t="n">
        <f aca="false">IF(AND(U1707=1,(Scenario!$B$14-E1707)/60&gt;R1707),1,0)</f>
        <v>0</v>
      </c>
      <c r="W1707" s="9" t="n">
        <f aca="false">IF(OR(C1707=Scenario!$B$22,C1707=Scenario!$C$22),1,0)</f>
        <v>0</v>
      </c>
      <c r="X1707" s="9" t="n">
        <f aca="false">IF(ISNUMBER(I1707),1,0)</f>
        <v>0</v>
      </c>
      <c r="Y1707" s="9" t="n">
        <f aca="false">MOD(INT(E1707/86400)+3,7)</f>
        <v>3</v>
      </c>
      <c r="Z1707" s="9" t="n">
        <f aca="false">MOD(INT(E1707/3600),24)</f>
        <v>15</v>
      </c>
      <c r="AA1707" s="6" t="s">
        <v>3659</v>
      </c>
    </row>
    <row r="1708" customFormat="false" ht="15" hidden="false" customHeight="false" outlineLevel="0" collapsed="false">
      <c r="A1708" s="6" t="s">
        <v>3660</v>
      </c>
      <c r="B1708" s="6" t="s">
        <v>44</v>
      </c>
      <c r="C1708" s="6" t="s">
        <v>249</v>
      </c>
      <c r="D1708" s="6" t="s">
        <v>171</v>
      </c>
      <c r="E1708" s="6" t="n">
        <v>1786636291</v>
      </c>
      <c r="F1708" s="6" t="n">
        <v>1786637015</v>
      </c>
      <c r="G1708" s="6" t="n">
        <v>1786636810</v>
      </c>
      <c r="H1708" s="6" t="n">
        <v>1786648790</v>
      </c>
      <c r="J1708" s="6" t="n">
        <v>0</v>
      </c>
      <c r="K1708" s="6" t="n">
        <v>0</v>
      </c>
      <c r="L1708" s="9" t="n">
        <f aca="false">IF(AND(E1708&gt;=Scenario!$B$11,E1708&lt;Scenario!$B$12),1,0)</f>
        <v>1</v>
      </c>
      <c r="M1708" s="9" t="n">
        <f aca="false">IF(AND(L1708=1,ISNUMBER(F1708)),MAX(0,F1708-E1708)/60,"")</f>
        <v>12.0666666666667</v>
      </c>
      <c r="N1708" s="9" t="n">
        <f aca="false">IF(AND(L1708=1,ISNUMBER(G1708)),MAX(0,G1708-E1708)/60,"")</f>
        <v>8.65</v>
      </c>
      <c r="O1708" s="9" t="n">
        <f aca="false">IF(ISNUMBER(H1708),IF(AND(H1708&gt;=Scenario!$B$11,H1708&lt;Scenario!$B$12),1,0),0)</f>
        <v>1</v>
      </c>
      <c r="P1708" s="9" t="n">
        <f aca="false">IF(O1708=1,MAX(0,H1708-E1708)/60,"")</f>
        <v>208.316666666667</v>
      </c>
      <c r="Q1708" s="9" t="n">
        <f aca="false">INDEX(Scenario!$B$18:$B$20,MATCH(B1708,Scenario!$A$18:$A$20,0))</f>
        <v>240</v>
      </c>
      <c r="R1708" s="9" t="n">
        <f aca="false">INDEX(Scenario!$C$18:$C$20,MATCH(B1708,Scenario!$A$18:$A$20,0))</f>
        <v>4320</v>
      </c>
      <c r="S1708" s="9" t="n">
        <f aca="false">IF(ISNUMBER(M1708),IF(M1708&lt;=Q1708,1,0),"")</f>
        <v>1</v>
      </c>
      <c r="T1708" s="9" t="n">
        <f aca="false">IF(ISNUMBER(P1708),IF(P1708&lt;=R1708,1,0),"")</f>
        <v>1</v>
      </c>
      <c r="U1708" s="9" t="n">
        <f aca="false">IF(E1708&gt;Scenario!$B$14,0,IF(OR(AND(ISNUMBER(H1708),H1708&lt;=Scenario!$B$14),AND(ISNUMBER(I1708),I1708&lt;=Scenario!$B$14)),0,1))</f>
        <v>0</v>
      </c>
      <c r="V1708" s="9" t="n">
        <f aca="false">IF(AND(U1708=1,(Scenario!$B$14-E1708)/60&gt;R1708),1,0)</f>
        <v>0</v>
      </c>
      <c r="W1708" s="9" t="n">
        <f aca="false">IF(OR(C1708=Scenario!$B$22,C1708=Scenario!$C$22),1,0)</f>
        <v>0</v>
      </c>
      <c r="X1708" s="9" t="n">
        <f aca="false">IF(ISNUMBER(I1708),1,0)</f>
        <v>0</v>
      </c>
      <c r="Y1708" s="9" t="n">
        <f aca="false">MOD(INT(E1708/86400)+3,7)</f>
        <v>3</v>
      </c>
      <c r="Z1708" s="9" t="n">
        <f aca="false">MOD(INT(E1708/3600),24)</f>
        <v>15</v>
      </c>
      <c r="AA1708" s="6" t="s">
        <v>3661</v>
      </c>
    </row>
    <row r="1709" customFormat="false" ht="15" hidden="false" customHeight="false" outlineLevel="0" collapsed="false">
      <c r="A1709" s="6" t="s">
        <v>3662</v>
      </c>
      <c r="B1709" s="6" t="s">
        <v>44</v>
      </c>
      <c r="C1709" s="6" t="s">
        <v>46</v>
      </c>
      <c r="D1709" s="6" t="s">
        <v>170</v>
      </c>
      <c r="E1709" s="6" t="n">
        <v>1786636661</v>
      </c>
      <c r="F1709" s="6" t="n">
        <v>1786637714</v>
      </c>
      <c r="G1709" s="6" t="n">
        <v>1786637542</v>
      </c>
      <c r="H1709" s="6" t="n">
        <v>1786638024</v>
      </c>
      <c r="J1709" s="6" t="n">
        <v>0</v>
      </c>
      <c r="K1709" s="6" t="n">
        <v>0</v>
      </c>
      <c r="L1709" s="9" t="n">
        <f aca="false">IF(AND(E1709&gt;=Scenario!$B$11,E1709&lt;Scenario!$B$12),1,0)</f>
        <v>1</v>
      </c>
      <c r="M1709" s="9" t="n">
        <f aca="false">IF(AND(L1709=1,ISNUMBER(F1709)),MAX(0,F1709-E1709)/60,"")</f>
        <v>17.55</v>
      </c>
      <c r="N1709" s="9" t="n">
        <f aca="false">IF(AND(L1709=1,ISNUMBER(G1709)),MAX(0,G1709-E1709)/60,"")</f>
        <v>14.6833333333333</v>
      </c>
      <c r="O1709" s="9" t="n">
        <f aca="false">IF(ISNUMBER(H1709),IF(AND(H1709&gt;=Scenario!$B$11,H1709&lt;Scenario!$B$12),1,0),0)</f>
        <v>1</v>
      </c>
      <c r="P1709" s="9" t="n">
        <f aca="false">IF(O1709=1,MAX(0,H1709-E1709)/60,"")</f>
        <v>22.7166666666667</v>
      </c>
      <c r="Q1709" s="9" t="n">
        <f aca="false">INDEX(Scenario!$B$18:$B$20,MATCH(B1709,Scenario!$A$18:$A$20,0))</f>
        <v>240</v>
      </c>
      <c r="R1709" s="9" t="n">
        <f aca="false">INDEX(Scenario!$C$18:$C$20,MATCH(B1709,Scenario!$A$18:$A$20,0))</f>
        <v>4320</v>
      </c>
      <c r="S1709" s="9" t="n">
        <f aca="false">IF(ISNUMBER(M1709),IF(M1709&lt;=Q1709,1,0),"")</f>
        <v>1</v>
      </c>
      <c r="T1709" s="9" t="n">
        <f aca="false">IF(ISNUMBER(P1709),IF(P1709&lt;=R1709,1,0),"")</f>
        <v>1</v>
      </c>
      <c r="U1709" s="9" t="n">
        <f aca="false">IF(E1709&gt;Scenario!$B$14,0,IF(OR(AND(ISNUMBER(H1709),H1709&lt;=Scenario!$B$14),AND(ISNUMBER(I1709),I1709&lt;=Scenario!$B$14)),0,1))</f>
        <v>0</v>
      </c>
      <c r="V1709" s="9" t="n">
        <f aca="false">IF(AND(U1709=1,(Scenario!$B$14-E1709)/60&gt;R1709),1,0)</f>
        <v>0</v>
      </c>
      <c r="W1709" s="9" t="n">
        <f aca="false">IF(OR(C1709=Scenario!$B$22,C1709=Scenario!$C$22),1,0)</f>
        <v>1</v>
      </c>
      <c r="X1709" s="9" t="n">
        <f aca="false">IF(ISNUMBER(I1709),1,0)</f>
        <v>0</v>
      </c>
      <c r="Y1709" s="9" t="n">
        <f aca="false">MOD(INT(E1709/86400)+3,7)</f>
        <v>3</v>
      </c>
      <c r="Z1709" s="9" t="n">
        <f aca="false">MOD(INT(E1709/3600),24)</f>
        <v>15</v>
      </c>
      <c r="AA1709" s="6" t="s">
        <v>3663</v>
      </c>
    </row>
    <row r="1710" customFormat="false" ht="15" hidden="false" customHeight="false" outlineLevel="0" collapsed="false">
      <c r="A1710" s="6" t="s">
        <v>3664</v>
      </c>
      <c r="B1710" s="6" t="s">
        <v>44</v>
      </c>
      <c r="C1710" s="6" t="s">
        <v>288</v>
      </c>
      <c r="D1710" s="6" t="s">
        <v>171</v>
      </c>
      <c r="E1710" s="6" t="n">
        <v>1786636851</v>
      </c>
      <c r="F1710" s="6" t="n">
        <v>1786638176</v>
      </c>
      <c r="G1710" s="6" t="n">
        <v>1786638064</v>
      </c>
      <c r="H1710" s="6" t="n">
        <v>1786639405</v>
      </c>
      <c r="J1710" s="6" t="n">
        <v>0</v>
      </c>
      <c r="K1710" s="6" t="n">
        <v>0</v>
      </c>
      <c r="L1710" s="9" t="n">
        <f aca="false">IF(AND(E1710&gt;=Scenario!$B$11,E1710&lt;Scenario!$B$12),1,0)</f>
        <v>1</v>
      </c>
      <c r="M1710" s="9" t="n">
        <f aca="false">IF(AND(L1710=1,ISNUMBER(F1710)),MAX(0,F1710-E1710)/60,"")</f>
        <v>22.0833333333333</v>
      </c>
      <c r="N1710" s="9" t="n">
        <f aca="false">IF(AND(L1710=1,ISNUMBER(G1710)),MAX(0,G1710-E1710)/60,"")</f>
        <v>20.2166666666667</v>
      </c>
      <c r="O1710" s="9" t="n">
        <f aca="false">IF(ISNUMBER(H1710),IF(AND(H1710&gt;=Scenario!$B$11,H1710&lt;Scenario!$B$12),1,0),0)</f>
        <v>1</v>
      </c>
      <c r="P1710" s="9" t="n">
        <f aca="false">IF(O1710=1,MAX(0,H1710-E1710)/60,"")</f>
        <v>42.5666666666667</v>
      </c>
      <c r="Q1710" s="9" t="n">
        <f aca="false">INDEX(Scenario!$B$18:$B$20,MATCH(B1710,Scenario!$A$18:$A$20,0))</f>
        <v>240</v>
      </c>
      <c r="R1710" s="9" t="n">
        <f aca="false">INDEX(Scenario!$C$18:$C$20,MATCH(B1710,Scenario!$A$18:$A$20,0))</f>
        <v>4320</v>
      </c>
      <c r="S1710" s="9" t="n">
        <f aca="false">IF(ISNUMBER(M1710),IF(M1710&lt;=Q1710,1,0),"")</f>
        <v>1</v>
      </c>
      <c r="T1710" s="9" t="n">
        <f aca="false">IF(ISNUMBER(P1710),IF(P1710&lt;=R1710,1,0),"")</f>
        <v>1</v>
      </c>
      <c r="U1710" s="9" t="n">
        <f aca="false">IF(E1710&gt;Scenario!$B$14,0,IF(OR(AND(ISNUMBER(H1710),H1710&lt;=Scenario!$B$14),AND(ISNUMBER(I1710),I1710&lt;=Scenario!$B$14)),0,1))</f>
        <v>0</v>
      </c>
      <c r="V1710" s="9" t="n">
        <f aca="false">IF(AND(U1710=1,(Scenario!$B$14-E1710)/60&gt;R1710),1,0)</f>
        <v>0</v>
      </c>
      <c r="W1710" s="9" t="n">
        <f aca="false">IF(OR(C1710=Scenario!$B$22,C1710=Scenario!$C$22),1,0)</f>
        <v>0</v>
      </c>
      <c r="X1710" s="9" t="n">
        <f aca="false">IF(ISNUMBER(I1710),1,0)</f>
        <v>0</v>
      </c>
      <c r="Y1710" s="9" t="n">
        <f aca="false">MOD(INT(E1710/86400)+3,7)</f>
        <v>3</v>
      </c>
      <c r="Z1710" s="9" t="n">
        <f aca="false">MOD(INT(E1710/3600),24)</f>
        <v>16</v>
      </c>
      <c r="AA1710" s="6" t="s">
        <v>3665</v>
      </c>
    </row>
    <row r="1711" customFormat="false" ht="15" hidden="false" customHeight="false" outlineLevel="0" collapsed="false">
      <c r="A1711" s="6" t="s">
        <v>3666</v>
      </c>
      <c r="B1711" s="6" t="s">
        <v>44</v>
      </c>
      <c r="C1711" s="6" t="s">
        <v>47</v>
      </c>
      <c r="D1711" s="6" t="s">
        <v>171</v>
      </c>
      <c r="E1711" s="6" t="n">
        <v>1786637251</v>
      </c>
      <c r="F1711" s="6" t="n">
        <v>1786646133</v>
      </c>
      <c r="G1711" s="6" t="n">
        <v>1786645962</v>
      </c>
      <c r="H1711" s="6" t="n">
        <v>1786647345</v>
      </c>
      <c r="J1711" s="6" t="n">
        <v>0</v>
      </c>
      <c r="K1711" s="6" t="n">
        <v>0</v>
      </c>
      <c r="L1711" s="9" t="n">
        <f aca="false">IF(AND(E1711&gt;=Scenario!$B$11,E1711&lt;Scenario!$B$12),1,0)</f>
        <v>1</v>
      </c>
      <c r="M1711" s="9" t="n">
        <f aca="false">IF(AND(L1711=1,ISNUMBER(F1711)),MAX(0,F1711-E1711)/60,"")</f>
        <v>148.033333333333</v>
      </c>
      <c r="N1711" s="9" t="n">
        <f aca="false">IF(AND(L1711=1,ISNUMBER(G1711)),MAX(0,G1711-E1711)/60,"")</f>
        <v>145.183333333333</v>
      </c>
      <c r="O1711" s="9" t="n">
        <f aca="false">IF(ISNUMBER(H1711),IF(AND(H1711&gt;=Scenario!$B$11,H1711&lt;Scenario!$B$12),1,0),0)</f>
        <v>1</v>
      </c>
      <c r="P1711" s="9" t="n">
        <f aca="false">IF(O1711=1,MAX(0,H1711-E1711)/60,"")</f>
        <v>168.233333333333</v>
      </c>
      <c r="Q1711" s="9" t="n">
        <f aca="false">INDEX(Scenario!$B$18:$B$20,MATCH(B1711,Scenario!$A$18:$A$20,0))</f>
        <v>240</v>
      </c>
      <c r="R1711" s="9" t="n">
        <f aca="false">INDEX(Scenario!$C$18:$C$20,MATCH(B1711,Scenario!$A$18:$A$20,0))</f>
        <v>4320</v>
      </c>
      <c r="S1711" s="9" t="n">
        <f aca="false">IF(ISNUMBER(M1711),IF(M1711&lt;=Q1711,1,0),"")</f>
        <v>1</v>
      </c>
      <c r="T1711" s="9" t="n">
        <f aca="false">IF(ISNUMBER(P1711),IF(P1711&lt;=R1711,1,0),"")</f>
        <v>1</v>
      </c>
      <c r="U1711" s="9" t="n">
        <f aca="false">IF(E1711&gt;Scenario!$B$14,0,IF(OR(AND(ISNUMBER(H1711),H1711&lt;=Scenario!$B$14),AND(ISNUMBER(I1711),I1711&lt;=Scenario!$B$14)),0,1))</f>
        <v>0</v>
      </c>
      <c r="V1711" s="9" t="n">
        <f aca="false">IF(AND(U1711=1,(Scenario!$B$14-E1711)/60&gt;R1711),1,0)</f>
        <v>0</v>
      </c>
      <c r="W1711" s="9" t="n">
        <f aca="false">IF(OR(C1711=Scenario!$B$22,C1711=Scenario!$C$22),1,0)</f>
        <v>1</v>
      </c>
      <c r="X1711" s="9" t="n">
        <f aca="false">IF(ISNUMBER(I1711),1,0)</f>
        <v>0</v>
      </c>
      <c r="Y1711" s="9" t="n">
        <f aca="false">MOD(INT(E1711/86400)+3,7)</f>
        <v>3</v>
      </c>
      <c r="Z1711" s="9" t="n">
        <f aca="false">MOD(INT(E1711/3600),24)</f>
        <v>16</v>
      </c>
      <c r="AA1711" s="6" t="s">
        <v>3667</v>
      </c>
    </row>
    <row r="1712" customFormat="false" ht="15" hidden="false" customHeight="false" outlineLevel="0" collapsed="false">
      <c r="A1712" s="6" t="s">
        <v>3668</v>
      </c>
      <c r="B1712" s="6" t="s">
        <v>44</v>
      </c>
      <c r="C1712" s="6" t="s">
        <v>46</v>
      </c>
      <c r="D1712" s="6" t="s">
        <v>172</v>
      </c>
      <c r="E1712" s="6" t="n">
        <v>1786637664</v>
      </c>
      <c r="F1712" s="6" t="n">
        <v>1786639401</v>
      </c>
      <c r="G1712" s="6" t="n">
        <v>1786639304</v>
      </c>
      <c r="H1712" s="6" t="n">
        <v>1786641106</v>
      </c>
      <c r="J1712" s="6" t="n">
        <v>0</v>
      </c>
      <c r="K1712" s="6" t="n">
        <v>0</v>
      </c>
      <c r="L1712" s="9" t="n">
        <f aca="false">IF(AND(E1712&gt;=Scenario!$B$11,E1712&lt;Scenario!$B$12),1,0)</f>
        <v>1</v>
      </c>
      <c r="M1712" s="9" t="n">
        <f aca="false">IF(AND(L1712=1,ISNUMBER(F1712)),MAX(0,F1712-E1712)/60,"")</f>
        <v>28.95</v>
      </c>
      <c r="N1712" s="9" t="n">
        <f aca="false">IF(AND(L1712=1,ISNUMBER(G1712)),MAX(0,G1712-E1712)/60,"")</f>
        <v>27.3333333333333</v>
      </c>
      <c r="O1712" s="9" t="n">
        <f aca="false">IF(ISNUMBER(H1712),IF(AND(H1712&gt;=Scenario!$B$11,H1712&lt;Scenario!$B$12),1,0),0)</f>
        <v>1</v>
      </c>
      <c r="P1712" s="9" t="n">
        <f aca="false">IF(O1712=1,MAX(0,H1712-E1712)/60,"")</f>
        <v>57.3666666666667</v>
      </c>
      <c r="Q1712" s="9" t="n">
        <f aca="false">INDEX(Scenario!$B$18:$B$20,MATCH(B1712,Scenario!$A$18:$A$20,0))</f>
        <v>240</v>
      </c>
      <c r="R1712" s="9" t="n">
        <f aca="false">INDEX(Scenario!$C$18:$C$20,MATCH(B1712,Scenario!$A$18:$A$20,0))</f>
        <v>4320</v>
      </c>
      <c r="S1712" s="9" t="n">
        <f aca="false">IF(ISNUMBER(M1712),IF(M1712&lt;=Q1712,1,0),"")</f>
        <v>1</v>
      </c>
      <c r="T1712" s="9" t="n">
        <f aca="false">IF(ISNUMBER(P1712),IF(P1712&lt;=R1712,1,0),"")</f>
        <v>1</v>
      </c>
      <c r="U1712" s="9" t="n">
        <f aca="false">IF(E1712&gt;Scenario!$B$14,0,IF(OR(AND(ISNUMBER(H1712),H1712&lt;=Scenario!$B$14),AND(ISNUMBER(I1712),I1712&lt;=Scenario!$B$14)),0,1))</f>
        <v>0</v>
      </c>
      <c r="V1712" s="9" t="n">
        <f aca="false">IF(AND(U1712=1,(Scenario!$B$14-E1712)/60&gt;R1712),1,0)</f>
        <v>0</v>
      </c>
      <c r="W1712" s="9" t="n">
        <f aca="false">IF(OR(C1712=Scenario!$B$22,C1712=Scenario!$C$22),1,0)</f>
        <v>1</v>
      </c>
      <c r="X1712" s="9" t="n">
        <f aca="false">IF(ISNUMBER(I1712),1,0)</f>
        <v>0</v>
      </c>
      <c r="Y1712" s="9" t="n">
        <f aca="false">MOD(INT(E1712/86400)+3,7)</f>
        <v>3</v>
      </c>
      <c r="Z1712" s="9" t="n">
        <f aca="false">MOD(INT(E1712/3600),24)</f>
        <v>16</v>
      </c>
      <c r="AA1712" s="6" t="s">
        <v>3669</v>
      </c>
    </row>
    <row r="1713" customFormat="false" ht="15" hidden="false" customHeight="false" outlineLevel="0" collapsed="false">
      <c r="A1713" s="6" t="s">
        <v>3670</v>
      </c>
      <c r="B1713" s="6" t="s">
        <v>43</v>
      </c>
      <c r="C1713" s="6" t="s">
        <v>249</v>
      </c>
      <c r="D1713" s="6" t="s">
        <v>170</v>
      </c>
      <c r="E1713" s="6" t="n">
        <v>1786638750</v>
      </c>
      <c r="F1713" s="6" t="n">
        <v>1786639009</v>
      </c>
      <c r="G1713" s="6" t="n">
        <v>1786638803</v>
      </c>
      <c r="H1713" s="6" t="n">
        <v>1786639783</v>
      </c>
      <c r="J1713" s="6" t="n">
        <v>0</v>
      </c>
      <c r="K1713" s="6" t="n">
        <v>0</v>
      </c>
      <c r="L1713" s="9" t="n">
        <f aca="false">IF(AND(E1713&gt;=Scenario!$B$11,E1713&lt;Scenario!$B$12),1,0)</f>
        <v>1</v>
      </c>
      <c r="M1713" s="9" t="n">
        <f aca="false">IF(AND(L1713=1,ISNUMBER(F1713)),MAX(0,F1713-E1713)/60,"")</f>
        <v>4.31666666666667</v>
      </c>
      <c r="N1713" s="9" t="n">
        <f aca="false">IF(AND(L1713=1,ISNUMBER(G1713)),MAX(0,G1713-E1713)/60,"")</f>
        <v>0.883333333333333</v>
      </c>
      <c r="O1713" s="9" t="n">
        <f aca="false">IF(ISNUMBER(H1713),IF(AND(H1713&gt;=Scenario!$B$11,H1713&lt;Scenario!$B$12),1,0),0)</f>
        <v>1</v>
      </c>
      <c r="P1713" s="9" t="n">
        <f aca="false">IF(O1713=1,MAX(0,H1713-E1713)/60,"")</f>
        <v>17.2166666666667</v>
      </c>
      <c r="Q1713" s="9" t="n">
        <f aca="false">INDEX(Scenario!$B$18:$B$20,MATCH(B1713,Scenario!$A$18:$A$20,0))</f>
        <v>60</v>
      </c>
      <c r="R1713" s="9" t="n">
        <f aca="false">INDEX(Scenario!$C$18:$C$20,MATCH(B1713,Scenario!$A$18:$A$20,0))</f>
        <v>1440</v>
      </c>
      <c r="S1713" s="9" t="n">
        <f aca="false">IF(ISNUMBER(M1713),IF(M1713&lt;=Q1713,1,0),"")</f>
        <v>1</v>
      </c>
      <c r="T1713" s="9" t="n">
        <f aca="false">IF(ISNUMBER(P1713),IF(P1713&lt;=R1713,1,0),"")</f>
        <v>1</v>
      </c>
      <c r="U1713" s="9" t="n">
        <f aca="false">IF(E1713&gt;Scenario!$B$14,0,IF(OR(AND(ISNUMBER(H1713),H1713&lt;=Scenario!$B$14),AND(ISNUMBER(I1713),I1713&lt;=Scenario!$B$14)),0,1))</f>
        <v>0</v>
      </c>
      <c r="V1713" s="9" t="n">
        <f aca="false">IF(AND(U1713=1,(Scenario!$B$14-E1713)/60&gt;R1713),1,0)</f>
        <v>0</v>
      </c>
      <c r="W1713" s="9" t="n">
        <f aca="false">IF(OR(C1713=Scenario!$B$22,C1713=Scenario!$C$22),1,0)</f>
        <v>0</v>
      </c>
      <c r="X1713" s="9" t="n">
        <f aca="false">IF(ISNUMBER(I1713),1,0)</f>
        <v>0</v>
      </c>
      <c r="Y1713" s="9" t="n">
        <f aca="false">MOD(INT(E1713/86400)+3,7)</f>
        <v>3</v>
      </c>
      <c r="Z1713" s="9" t="n">
        <f aca="false">MOD(INT(E1713/3600),24)</f>
        <v>16</v>
      </c>
      <c r="AA1713" s="6" t="s">
        <v>3671</v>
      </c>
    </row>
    <row r="1714" customFormat="false" ht="15" hidden="false" customHeight="false" outlineLevel="0" collapsed="false">
      <c r="A1714" s="6" t="s">
        <v>3672</v>
      </c>
      <c r="B1714" s="6" t="s">
        <v>43</v>
      </c>
      <c r="C1714" s="6" t="s">
        <v>46</v>
      </c>
      <c r="D1714" s="6" t="s">
        <v>171</v>
      </c>
      <c r="E1714" s="6" t="n">
        <v>1786639572</v>
      </c>
      <c r="F1714" s="6" t="n">
        <v>1786640919</v>
      </c>
      <c r="G1714" s="6" t="n">
        <v>1786640728</v>
      </c>
      <c r="H1714" s="6" t="n">
        <v>1786714115</v>
      </c>
      <c r="J1714" s="6" t="n">
        <v>1</v>
      </c>
      <c r="K1714" s="6" t="n">
        <v>0</v>
      </c>
      <c r="L1714" s="9" t="n">
        <f aca="false">IF(AND(E1714&gt;=Scenario!$B$11,E1714&lt;Scenario!$B$12),1,0)</f>
        <v>1</v>
      </c>
      <c r="M1714" s="9" t="n">
        <f aca="false">IF(AND(L1714=1,ISNUMBER(F1714)),MAX(0,F1714-E1714)/60,"")</f>
        <v>22.45</v>
      </c>
      <c r="N1714" s="9" t="n">
        <f aca="false">IF(AND(L1714=1,ISNUMBER(G1714)),MAX(0,G1714-E1714)/60,"")</f>
        <v>19.2666666666667</v>
      </c>
      <c r="O1714" s="9" t="n">
        <f aca="false">IF(ISNUMBER(H1714),IF(AND(H1714&gt;=Scenario!$B$11,H1714&lt;Scenario!$B$12),1,0),0)</f>
        <v>1</v>
      </c>
      <c r="P1714" s="9" t="n">
        <f aca="false">IF(O1714=1,MAX(0,H1714-E1714)/60,"")</f>
        <v>1242.38333333333</v>
      </c>
      <c r="Q1714" s="9" t="n">
        <f aca="false">INDEX(Scenario!$B$18:$B$20,MATCH(B1714,Scenario!$A$18:$A$20,0))</f>
        <v>60</v>
      </c>
      <c r="R1714" s="9" t="n">
        <f aca="false">INDEX(Scenario!$C$18:$C$20,MATCH(B1714,Scenario!$A$18:$A$20,0))</f>
        <v>1440</v>
      </c>
      <c r="S1714" s="9" t="n">
        <f aca="false">IF(ISNUMBER(M1714),IF(M1714&lt;=Q1714,1,0),"")</f>
        <v>1</v>
      </c>
      <c r="T1714" s="9" t="n">
        <f aca="false">IF(ISNUMBER(P1714),IF(P1714&lt;=R1714,1,0),"")</f>
        <v>1</v>
      </c>
      <c r="U1714" s="9" t="n">
        <f aca="false">IF(E1714&gt;Scenario!$B$14,0,IF(OR(AND(ISNUMBER(H1714),H1714&lt;=Scenario!$B$14),AND(ISNUMBER(I1714),I1714&lt;=Scenario!$B$14)),0,1))</f>
        <v>0</v>
      </c>
      <c r="V1714" s="9" t="n">
        <f aca="false">IF(AND(U1714=1,(Scenario!$B$14-E1714)/60&gt;R1714),1,0)</f>
        <v>0</v>
      </c>
      <c r="W1714" s="9" t="n">
        <f aca="false">IF(OR(C1714=Scenario!$B$22,C1714=Scenario!$C$22),1,0)</f>
        <v>1</v>
      </c>
      <c r="X1714" s="9" t="n">
        <f aca="false">IF(ISNUMBER(I1714),1,0)</f>
        <v>0</v>
      </c>
      <c r="Y1714" s="9" t="n">
        <f aca="false">MOD(INT(E1714/86400)+3,7)</f>
        <v>3</v>
      </c>
      <c r="Z1714" s="9" t="n">
        <f aca="false">MOD(INT(E1714/3600),24)</f>
        <v>16</v>
      </c>
      <c r="AA1714" s="6" t="s">
        <v>3673</v>
      </c>
    </row>
    <row r="1715" customFormat="false" ht="15" hidden="false" customHeight="false" outlineLevel="0" collapsed="false">
      <c r="A1715" s="6" t="s">
        <v>3674</v>
      </c>
      <c r="B1715" s="6" t="s">
        <v>44</v>
      </c>
      <c r="C1715" s="6" t="s">
        <v>288</v>
      </c>
      <c r="D1715" s="6" t="s">
        <v>171</v>
      </c>
      <c r="E1715" s="6" t="n">
        <v>1786641184</v>
      </c>
      <c r="F1715" s="6" t="n">
        <v>1786649057</v>
      </c>
      <c r="G1715" s="6" t="n">
        <v>1786648845</v>
      </c>
      <c r="H1715" s="6" t="n">
        <v>1786653208</v>
      </c>
      <c r="J1715" s="6" t="n">
        <v>0</v>
      </c>
      <c r="K1715" s="6" t="n">
        <v>0</v>
      </c>
      <c r="L1715" s="9" t="n">
        <f aca="false">IF(AND(E1715&gt;=Scenario!$B$11,E1715&lt;Scenario!$B$12),1,0)</f>
        <v>1</v>
      </c>
      <c r="M1715" s="9" t="n">
        <f aca="false">IF(AND(L1715=1,ISNUMBER(F1715)),MAX(0,F1715-E1715)/60,"")</f>
        <v>131.216666666667</v>
      </c>
      <c r="N1715" s="9" t="n">
        <f aca="false">IF(AND(L1715=1,ISNUMBER(G1715)),MAX(0,G1715-E1715)/60,"")</f>
        <v>127.683333333333</v>
      </c>
      <c r="O1715" s="9" t="n">
        <f aca="false">IF(ISNUMBER(H1715),IF(AND(H1715&gt;=Scenario!$B$11,H1715&lt;Scenario!$B$12),1,0),0)</f>
        <v>1</v>
      </c>
      <c r="P1715" s="9" t="n">
        <f aca="false">IF(O1715=1,MAX(0,H1715-E1715)/60,"")</f>
        <v>200.4</v>
      </c>
      <c r="Q1715" s="9" t="n">
        <f aca="false">INDEX(Scenario!$B$18:$B$20,MATCH(B1715,Scenario!$A$18:$A$20,0))</f>
        <v>240</v>
      </c>
      <c r="R1715" s="9" t="n">
        <f aca="false">INDEX(Scenario!$C$18:$C$20,MATCH(B1715,Scenario!$A$18:$A$20,0))</f>
        <v>4320</v>
      </c>
      <c r="S1715" s="9" t="n">
        <f aca="false">IF(ISNUMBER(M1715),IF(M1715&lt;=Q1715,1,0),"")</f>
        <v>1</v>
      </c>
      <c r="T1715" s="9" t="n">
        <f aca="false">IF(ISNUMBER(P1715),IF(P1715&lt;=R1715,1,0),"")</f>
        <v>1</v>
      </c>
      <c r="U1715" s="9" t="n">
        <f aca="false">IF(E1715&gt;Scenario!$B$14,0,IF(OR(AND(ISNUMBER(H1715),H1715&lt;=Scenario!$B$14),AND(ISNUMBER(I1715),I1715&lt;=Scenario!$B$14)),0,1))</f>
        <v>0</v>
      </c>
      <c r="V1715" s="9" t="n">
        <f aca="false">IF(AND(U1715=1,(Scenario!$B$14-E1715)/60&gt;R1715),1,0)</f>
        <v>0</v>
      </c>
      <c r="W1715" s="9" t="n">
        <f aca="false">IF(OR(C1715=Scenario!$B$22,C1715=Scenario!$C$22),1,0)</f>
        <v>0</v>
      </c>
      <c r="X1715" s="9" t="n">
        <f aca="false">IF(ISNUMBER(I1715),1,0)</f>
        <v>0</v>
      </c>
      <c r="Y1715" s="9" t="n">
        <f aca="false">MOD(INT(E1715/86400)+3,7)</f>
        <v>3</v>
      </c>
      <c r="Z1715" s="9" t="n">
        <f aca="false">MOD(INT(E1715/3600),24)</f>
        <v>17</v>
      </c>
      <c r="AA1715" s="6" t="s">
        <v>3675</v>
      </c>
    </row>
    <row r="1716" customFormat="false" ht="15" hidden="false" customHeight="false" outlineLevel="0" collapsed="false">
      <c r="A1716" s="6" t="s">
        <v>3676</v>
      </c>
      <c r="B1716" s="6" t="s">
        <v>44</v>
      </c>
      <c r="C1716" s="6" t="s">
        <v>288</v>
      </c>
      <c r="D1716" s="6" t="s">
        <v>172</v>
      </c>
      <c r="E1716" s="6" t="n">
        <v>1786643040</v>
      </c>
      <c r="F1716" s="6" t="n">
        <v>1786643130</v>
      </c>
      <c r="G1716" s="6" t="n">
        <v>1786643056</v>
      </c>
      <c r="H1716" s="6" t="n">
        <v>1786646523</v>
      </c>
      <c r="J1716" s="6" t="n">
        <v>0</v>
      </c>
      <c r="K1716" s="6" t="n">
        <v>0</v>
      </c>
      <c r="L1716" s="9" t="n">
        <f aca="false">IF(AND(E1716&gt;=Scenario!$B$11,E1716&lt;Scenario!$B$12),1,0)</f>
        <v>1</v>
      </c>
      <c r="M1716" s="9" t="n">
        <f aca="false">IF(AND(L1716=1,ISNUMBER(F1716)),MAX(0,F1716-E1716)/60,"")</f>
        <v>1.5</v>
      </c>
      <c r="N1716" s="9" t="n">
        <f aca="false">IF(AND(L1716=1,ISNUMBER(G1716)),MAX(0,G1716-E1716)/60,"")</f>
        <v>0.266666666666667</v>
      </c>
      <c r="O1716" s="9" t="n">
        <f aca="false">IF(ISNUMBER(H1716),IF(AND(H1716&gt;=Scenario!$B$11,H1716&lt;Scenario!$B$12),1,0),0)</f>
        <v>1</v>
      </c>
      <c r="P1716" s="9" t="n">
        <f aca="false">IF(O1716=1,MAX(0,H1716-E1716)/60,"")</f>
        <v>58.05</v>
      </c>
      <c r="Q1716" s="9" t="n">
        <f aca="false">INDEX(Scenario!$B$18:$B$20,MATCH(B1716,Scenario!$A$18:$A$20,0))</f>
        <v>240</v>
      </c>
      <c r="R1716" s="9" t="n">
        <f aca="false">INDEX(Scenario!$C$18:$C$20,MATCH(B1716,Scenario!$A$18:$A$20,0))</f>
        <v>4320</v>
      </c>
      <c r="S1716" s="9" t="n">
        <f aca="false">IF(ISNUMBER(M1716),IF(M1716&lt;=Q1716,1,0),"")</f>
        <v>1</v>
      </c>
      <c r="T1716" s="9" t="n">
        <f aca="false">IF(ISNUMBER(P1716),IF(P1716&lt;=R1716,1,0),"")</f>
        <v>1</v>
      </c>
      <c r="U1716" s="9" t="n">
        <f aca="false">IF(E1716&gt;Scenario!$B$14,0,IF(OR(AND(ISNUMBER(H1716),H1716&lt;=Scenario!$B$14),AND(ISNUMBER(I1716),I1716&lt;=Scenario!$B$14)),0,1))</f>
        <v>0</v>
      </c>
      <c r="V1716" s="9" t="n">
        <f aca="false">IF(AND(U1716=1,(Scenario!$B$14-E1716)/60&gt;R1716),1,0)</f>
        <v>0</v>
      </c>
      <c r="W1716" s="9" t="n">
        <f aca="false">IF(OR(C1716=Scenario!$B$22,C1716=Scenario!$C$22),1,0)</f>
        <v>0</v>
      </c>
      <c r="X1716" s="9" t="n">
        <f aca="false">IF(ISNUMBER(I1716),1,0)</f>
        <v>0</v>
      </c>
      <c r="Y1716" s="9" t="n">
        <f aca="false">MOD(INT(E1716/86400)+3,7)</f>
        <v>3</v>
      </c>
      <c r="Z1716" s="9" t="n">
        <f aca="false">MOD(INT(E1716/3600),24)</f>
        <v>17</v>
      </c>
      <c r="AA1716" s="6" t="s">
        <v>3677</v>
      </c>
    </row>
    <row r="1717" customFormat="false" ht="15" hidden="false" customHeight="false" outlineLevel="0" collapsed="false">
      <c r="A1717" s="6" t="s">
        <v>3678</v>
      </c>
      <c r="B1717" s="6" t="s">
        <v>44</v>
      </c>
      <c r="C1717" s="6" t="s">
        <v>288</v>
      </c>
      <c r="D1717" s="6" t="s">
        <v>171</v>
      </c>
      <c r="E1717" s="6" t="n">
        <v>1786646650</v>
      </c>
      <c r="F1717" s="6" t="n">
        <v>1786649553</v>
      </c>
      <c r="G1717" s="6" t="n">
        <v>1786649346</v>
      </c>
      <c r="H1717" s="6" t="n">
        <v>1786652741</v>
      </c>
      <c r="J1717" s="6" t="n">
        <v>0</v>
      </c>
      <c r="K1717" s="6" t="n">
        <v>0</v>
      </c>
      <c r="L1717" s="9" t="n">
        <f aca="false">IF(AND(E1717&gt;=Scenario!$B$11,E1717&lt;Scenario!$B$12),1,0)</f>
        <v>1</v>
      </c>
      <c r="M1717" s="9" t="n">
        <f aca="false">IF(AND(L1717=1,ISNUMBER(F1717)),MAX(0,F1717-E1717)/60,"")</f>
        <v>48.3833333333333</v>
      </c>
      <c r="N1717" s="9" t="n">
        <f aca="false">IF(AND(L1717=1,ISNUMBER(G1717)),MAX(0,G1717-E1717)/60,"")</f>
        <v>44.9333333333333</v>
      </c>
      <c r="O1717" s="9" t="n">
        <f aca="false">IF(ISNUMBER(H1717),IF(AND(H1717&gt;=Scenario!$B$11,H1717&lt;Scenario!$B$12),1,0),0)</f>
        <v>1</v>
      </c>
      <c r="P1717" s="9" t="n">
        <f aca="false">IF(O1717=1,MAX(0,H1717-E1717)/60,"")</f>
        <v>101.516666666667</v>
      </c>
      <c r="Q1717" s="9" t="n">
        <f aca="false">INDEX(Scenario!$B$18:$B$20,MATCH(B1717,Scenario!$A$18:$A$20,0))</f>
        <v>240</v>
      </c>
      <c r="R1717" s="9" t="n">
        <f aca="false">INDEX(Scenario!$C$18:$C$20,MATCH(B1717,Scenario!$A$18:$A$20,0))</f>
        <v>4320</v>
      </c>
      <c r="S1717" s="9" t="n">
        <f aca="false">IF(ISNUMBER(M1717),IF(M1717&lt;=Q1717,1,0),"")</f>
        <v>1</v>
      </c>
      <c r="T1717" s="9" t="n">
        <f aca="false">IF(ISNUMBER(P1717),IF(P1717&lt;=R1717,1,0),"")</f>
        <v>1</v>
      </c>
      <c r="U1717" s="9" t="n">
        <f aca="false">IF(E1717&gt;Scenario!$B$14,0,IF(OR(AND(ISNUMBER(H1717),H1717&lt;=Scenario!$B$14),AND(ISNUMBER(I1717),I1717&lt;=Scenario!$B$14)),0,1))</f>
        <v>0</v>
      </c>
      <c r="V1717" s="9" t="n">
        <f aca="false">IF(AND(U1717=1,(Scenario!$B$14-E1717)/60&gt;R1717),1,0)</f>
        <v>0</v>
      </c>
      <c r="W1717" s="9" t="n">
        <f aca="false">IF(OR(C1717=Scenario!$B$22,C1717=Scenario!$C$22),1,0)</f>
        <v>0</v>
      </c>
      <c r="X1717" s="9" t="n">
        <f aca="false">IF(ISNUMBER(I1717),1,0)</f>
        <v>0</v>
      </c>
      <c r="Y1717" s="9" t="n">
        <f aca="false">MOD(INT(E1717/86400)+3,7)</f>
        <v>3</v>
      </c>
      <c r="Z1717" s="9" t="n">
        <f aca="false">MOD(INT(E1717/3600),24)</f>
        <v>18</v>
      </c>
      <c r="AA1717" s="6" t="s">
        <v>3679</v>
      </c>
    </row>
    <row r="1718" customFormat="false" ht="15" hidden="false" customHeight="false" outlineLevel="0" collapsed="false">
      <c r="A1718" s="6" t="s">
        <v>3680</v>
      </c>
      <c r="B1718" s="6" t="s">
        <v>44</v>
      </c>
      <c r="C1718" s="6" t="s">
        <v>46</v>
      </c>
      <c r="D1718" s="6" t="s">
        <v>170</v>
      </c>
      <c r="E1718" s="6" t="n">
        <v>1786647259</v>
      </c>
      <c r="F1718" s="6" t="n">
        <v>1786647391</v>
      </c>
      <c r="G1718" s="6" t="n">
        <v>1786647278</v>
      </c>
      <c r="H1718" s="6" t="n">
        <v>1786648959</v>
      </c>
      <c r="J1718" s="6" t="n">
        <v>0</v>
      </c>
      <c r="K1718" s="6" t="n">
        <v>0</v>
      </c>
      <c r="L1718" s="9" t="n">
        <f aca="false">IF(AND(E1718&gt;=Scenario!$B$11,E1718&lt;Scenario!$B$12),1,0)</f>
        <v>1</v>
      </c>
      <c r="M1718" s="9" t="n">
        <f aca="false">IF(AND(L1718=1,ISNUMBER(F1718)),MAX(0,F1718-E1718)/60,"")</f>
        <v>2.2</v>
      </c>
      <c r="N1718" s="9" t="n">
        <f aca="false">IF(AND(L1718=1,ISNUMBER(G1718)),MAX(0,G1718-E1718)/60,"")</f>
        <v>0.316666666666667</v>
      </c>
      <c r="O1718" s="9" t="n">
        <f aca="false">IF(ISNUMBER(H1718),IF(AND(H1718&gt;=Scenario!$B$11,H1718&lt;Scenario!$B$12),1,0),0)</f>
        <v>1</v>
      </c>
      <c r="P1718" s="9" t="n">
        <f aca="false">IF(O1718=1,MAX(0,H1718-E1718)/60,"")</f>
        <v>28.3333333333333</v>
      </c>
      <c r="Q1718" s="9" t="n">
        <f aca="false">INDEX(Scenario!$B$18:$B$20,MATCH(B1718,Scenario!$A$18:$A$20,0))</f>
        <v>240</v>
      </c>
      <c r="R1718" s="9" t="n">
        <f aca="false">INDEX(Scenario!$C$18:$C$20,MATCH(B1718,Scenario!$A$18:$A$20,0))</f>
        <v>4320</v>
      </c>
      <c r="S1718" s="9" t="n">
        <f aca="false">IF(ISNUMBER(M1718),IF(M1718&lt;=Q1718,1,0),"")</f>
        <v>1</v>
      </c>
      <c r="T1718" s="9" t="n">
        <f aca="false">IF(ISNUMBER(P1718),IF(P1718&lt;=R1718,1,0),"")</f>
        <v>1</v>
      </c>
      <c r="U1718" s="9" t="n">
        <f aca="false">IF(E1718&gt;Scenario!$B$14,0,IF(OR(AND(ISNUMBER(H1718),H1718&lt;=Scenario!$B$14),AND(ISNUMBER(I1718),I1718&lt;=Scenario!$B$14)),0,1))</f>
        <v>0</v>
      </c>
      <c r="V1718" s="9" t="n">
        <f aca="false">IF(AND(U1718=1,(Scenario!$B$14-E1718)/60&gt;R1718),1,0)</f>
        <v>0</v>
      </c>
      <c r="W1718" s="9" t="n">
        <f aca="false">IF(OR(C1718=Scenario!$B$22,C1718=Scenario!$C$22),1,0)</f>
        <v>1</v>
      </c>
      <c r="X1718" s="9" t="n">
        <f aca="false">IF(ISNUMBER(I1718),1,0)</f>
        <v>0</v>
      </c>
      <c r="Y1718" s="9" t="n">
        <f aca="false">MOD(INT(E1718/86400)+3,7)</f>
        <v>3</v>
      </c>
      <c r="Z1718" s="9" t="n">
        <f aca="false">MOD(INT(E1718/3600),24)</f>
        <v>18</v>
      </c>
      <c r="AA1718" s="6" t="s">
        <v>3681</v>
      </c>
    </row>
    <row r="1719" customFormat="false" ht="15" hidden="false" customHeight="false" outlineLevel="0" collapsed="false">
      <c r="A1719" s="6" t="s">
        <v>3682</v>
      </c>
      <c r="B1719" s="6" t="s">
        <v>44</v>
      </c>
      <c r="C1719" s="6" t="s">
        <v>288</v>
      </c>
      <c r="D1719" s="6" t="s">
        <v>170</v>
      </c>
      <c r="E1719" s="6" t="n">
        <v>1786651358</v>
      </c>
      <c r="F1719" s="6" t="n">
        <v>1786651611</v>
      </c>
      <c r="G1719" s="6" t="n">
        <v>1786651394</v>
      </c>
      <c r="H1719" s="6" t="n">
        <v>1786652001</v>
      </c>
      <c r="J1719" s="6" t="n">
        <v>0</v>
      </c>
      <c r="K1719" s="6" t="n">
        <v>0</v>
      </c>
      <c r="L1719" s="9" t="n">
        <f aca="false">IF(AND(E1719&gt;=Scenario!$B$11,E1719&lt;Scenario!$B$12),1,0)</f>
        <v>1</v>
      </c>
      <c r="M1719" s="9" t="n">
        <f aca="false">IF(AND(L1719=1,ISNUMBER(F1719)),MAX(0,F1719-E1719)/60,"")</f>
        <v>4.21666666666667</v>
      </c>
      <c r="N1719" s="9" t="n">
        <f aca="false">IF(AND(L1719=1,ISNUMBER(G1719)),MAX(0,G1719-E1719)/60,"")</f>
        <v>0.6</v>
      </c>
      <c r="O1719" s="9" t="n">
        <f aca="false">IF(ISNUMBER(H1719),IF(AND(H1719&gt;=Scenario!$B$11,H1719&lt;Scenario!$B$12),1,0),0)</f>
        <v>1</v>
      </c>
      <c r="P1719" s="9" t="n">
        <f aca="false">IF(O1719=1,MAX(0,H1719-E1719)/60,"")</f>
        <v>10.7166666666667</v>
      </c>
      <c r="Q1719" s="9" t="n">
        <f aca="false">INDEX(Scenario!$B$18:$B$20,MATCH(B1719,Scenario!$A$18:$A$20,0))</f>
        <v>240</v>
      </c>
      <c r="R1719" s="9" t="n">
        <f aca="false">INDEX(Scenario!$C$18:$C$20,MATCH(B1719,Scenario!$A$18:$A$20,0))</f>
        <v>4320</v>
      </c>
      <c r="S1719" s="9" t="n">
        <f aca="false">IF(ISNUMBER(M1719),IF(M1719&lt;=Q1719,1,0),"")</f>
        <v>1</v>
      </c>
      <c r="T1719" s="9" t="n">
        <f aca="false">IF(ISNUMBER(P1719),IF(P1719&lt;=R1719,1,0),"")</f>
        <v>1</v>
      </c>
      <c r="U1719" s="9" t="n">
        <f aca="false">IF(E1719&gt;Scenario!$B$14,0,IF(OR(AND(ISNUMBER(H1719),H1719&lt;=Scenario!$B$14),AND(ISNUMBER(I1719),I1719&lt;=Scenario!$B$14)),0,1))</f>
        <v>0</v>
      </c>
      <c r="V1719" s="9" t="n">
        <f aca="false">IF(AND(U1719=1,(Scenario!$B$14-E1719)/60&gt;R1719),1,0)</f>
        <v>0</v>
      </c>
      <c r="W1719" s="9" t="n">
        <f aca="false">IF(OR(C1719=Scenario!$B$22,C1719=Scenario!$C$22),1,0)</f>
        <v>0</v>
      </c>
      <c r="X1719" s="9" t="n">
        <f aca="false">IF(ISNUMBER(I1719),1,0)</f>
        <v>0</v>
      </c>
      <c r="Y1719" s="9" t="n">
        <f aca="false">MOD(INT(E1719/86400)+3,7)</f>
        <v>3</v>
      </c>
      <c r="Z1719" s="9" t="n">
        <f aca="false">MOD(INT(E1719/3600),24)</f>
        <v>20</v>
      </c>
      <c r="AA1719" s="6" t="s">
        <v>3683</v>
      </c>
    </row>
    <row r="1720" customFormat="false" ht="15" hidden="false" customHeight="false" outlineLevel="0" collapsed="false">
      <c r="A1720" s="6" t="s">
        <v>3684</v>
      </c>
      <c r="B1720" s="6" t="s">
        <v>44</v>
      </c>
      <c r="C1720" s="6" t="s">
        <v>46</v>
      </c>
      <c r="D1720" s="6" t="s">
        <v>171</v>
      </c>
      <c r="E1720" s="6" t="n">
        <v>1786652334</v>
      </c>
      <c r="F1720" s="6" t="n">
        <v>1786655182</v>
      </c>
      <c r="G1720" s="6" t="n">
        <v>1786655035</v>
      </c>
      <c r="H1720" s="6" t="n">
        <v>1786657416</v>
      </c>
      <c r="J1720" s="6" t="n">
        <v>0</v>
      </c>
      <c r="K1720" s="6" t="n">
        <v>0</v>
      </c>
      <c r="L1720" s="9" t="n">
        <f aca="false">IF(AND(E1720&gt;=Scenario!$B$11,E1720&lt;Scenario!$B$12),1,0)</f>
        <v>1</v>
      </c>
      <c r="M1720" s="9" t="n">
        <f aca="false">IF(AND(L1720=1,ISNUMBER(F1720)),MAX(0,F1720-E1720)/60,"")</f>
        <v>47.4666666666667</v>
      </c>
      <c r="N1720" s="9" t="n">
        <f aca="false">IF(AND(L1720=1,ISNUMBER(G1720)),MAX(0,G1720-E1720)/60,"")</f>
        <v>45.0166666666667</v>
      </c>
      <c r="O1720" s="9" t="n">
        <f aca="false">IF(ISNUMBER(H1720),IF(AND(H1720&gt;=Scenario!$B$11,H1720&lt;Scenario!$B$12),1,0),0)</f>
        <v>1</v>
      </c>
      <c r="P1720" s="9" t="n">
        <f aca="false">IF(O1720=1,MAX(0,H1720-E1720)/60,"")</f>
        <v>84.7</v>
      </c>
      <c r="Q1720" s="9" t="n">
        <f aca="false">INDEX(Scenario!$B$18:$B$20,MATCH(B1720,Scenario!$A$18:$A$20,0))</f>
        <v>240</v>
      </c>
      <c r="R1720" s="9" t="n">
        <f aca="false">INDEX(Scenario!$C$18:$C$20,MATCH(B1720,Scenario!$A$18:$A$20,0))</f>
        <v>4320</v>
      </c>
      <c r="S1720" s="9" t="n">
        <f aca="false">IF(ISNUMBER(M1720),IF(M1720&lt;=Q1720,1,0),"")</f>
        <v>1</v>
      </c>
      <c r="T1720" s="9" t="n">
        <f aca="false">IF(ISNUMBER(P1720),IF(P1720&lt;=R1720,1,0),"")</f>
        <v>1</v>
      </c>
      <c r="U1720" s="9" t="n">
        <f aca="false">IF(E1720&gt;Scenario!$B$14,0,IF(OR(AND(ISNUMBER(H1720),H1720&lt;=Scenario!$B$14),AND(ISNUMBER(I1720),I1720&lt;=Scenario!$B$14)),0,1))</f>
        <v>0</v>
      </c>
      <c r="V1720" s="9" t="n">
        <f aca="false">IF(AND(U1720=1,(Scenario!$B$14-E1720)/60&gt;R1720),1,0)</f>
        <v>0</v>
      </c>
      <c r="W1720" s="9" t="n">
        <f aca="false">IF(OR(C1720=Scenario!$B$22,C1720=Scenario!$C$22),1,0)</f>
        <v>1</v>
      </c>
      <c r="X1720" s="9" t="n">
        <f aca="false">IF(ISNUMBER(I1720),1,0)</f>
        <v>0</v>
      </c>
      <c r="Y1720" s="9" t="n">
        <f aca="false">MOD(INT(E1720/86400)+3,7)</f>
        <v>3</v>
      </c>
      <c r="Z1720" s="9" t="n">
        <f aca="false">MOD(INT(E1720/3600),24)</f>
        <v>20</v>
      </c>
      <c r="AA1720" s="6" t="s">
        <v>3685</v>
      </c>
    </row>
    <row r="1721" customFormat="false" ht="15" hidden="false" customHeight="false" outlineLevel="0" collapsed="false">
      <c r="A1721" s="6" t="s">
        <v>3686</v>
      </c>
      <c r="B1721" s="6" t="s">
        <v>43</v>
      </c>
      <c r="C1721" s="6" t="s">
        <v>47</v>
      </c>
      <c r="D1721" s="6" t="s">
        <v>172</v>
      </c>
      <c r="E1721" s="6" t="n">
        <v>1786657852</v>
      </c>
      <c r="F1721" s="6" t="n">
        <v>1786658046</v>
      </c>
      <c r="G1721" s="6" t="n">
        <v>1786657911</v>
      </c>
      <c r="H1721" s="6" t="n">
        <v>1786660353</v>
      </c>
      <c r="J1721" s="6" t="n">
        <v>0</v>
      </c>
      <c r="K1721" s="6" t="n">
        <v>0</v>
      </c>
      <c r="L1721" s="9" t="n">
        <f aca="false">IF(AND(E1721&gt;=Scenario!$B$11,E1721&lt;Scenario!$B$12),1,0)</f>
        <v>1</v>
      </c>
      <c r="M1721" s="9" t="n">
        <f aca="false">IF(AND(L1721=1,ISNUMBER(F1721)),MAX(0,F1721-E1721)/60,"")</f>
        <v>3.23333333333333</v>
      </c>
      <c r="N1721" s="9" t="n">
        <f aca="false">IF(AND(L1721=1,ISNUMBER(G1721)),MAX(0,G1721-E1721)/60,"")</f>
        <v>0.983333333333333</v>
      </c>
      <c r="O1721" s="9" t="n">
        <f aca="false">IF(ISNUMBER(H1721),IF(AND(H1721&gt;=Scenario!$B$11,H1721&lt;Scenario!$B$12),1,0),0)</f>
        <v>1</v>
      </c>
      <c r="P1721" s="9" t="n">
        <f aca="false">IF(O1721=1,MAX(0,H1721-E1721)/60,"")</f>
        <v>41.6833333333333</v>
      </c>
      <c r="Q1721" s="9" t="n">
        <f aca="false">INDEX(Scenario!$B$18:$B$20,MATCH(B1721,Scenario!$A$18:$A$20,0))</f>
        <v>60</v>
      </c>
      <c r="R1721" s="9" t="n">
        <f aca="false">INDEX(Scenario!$C$18:$C$20,MATCH(B1721,Scenario!$A$18:$A$20,0))</f>
        <v>1440</v>
      </c>
      <c r="S1721" s="9" t="n">
        <f aca="false">IF(ISNUMBER(M1721),IF(M1721&lt;=Q1721,1,0),"")</f>
        <v>1</v>
      </c>
      <c r="T1721" s="9" t="n">
        <f aca="false">IF(ISNUMBER(P1721),IF(P1721&lt;=R1721,1,0),"")</f>
        <v>1</v>
      </c>
      <c r="U1721" s="9" t="n">
        <f aca="false">IF(E1721&gt;Scenario!$B$14,0,IF(OR(AND(ISNUMBER(H1721),H1721&lt;=Scenario!$B$14),AND(ISNUMBER(I1721),I1721&lt;=Scenario!$B$14)),0,1))</f>
        <v>0</v>
      </c>
      <c r="V1721" s="9" t="n">
        <f aca="false">IF(AND(U1721=1,(Scenario!$B$14-E1721)/60&gt;R1721),1,0)</f>
        <v>0</v>
      </c>
      <c r="W1721" s="9" t="n">
        <f aca="false">IF(OR(C1721=Scenario!$B$22,C1721=Scenario!$C$22),1,0)</f>
        <v>1</v>
      </c>
      <c r="X1721" s="9" t="n">
        <f aca="false">IF(ISNUMBER(I1721),1,0)</f>
        <v>0</v>
      </c>
      <c r="Y1721" s="9" t="n">
        <f aca="false">MOD(INT(E1721/86400)+3,7)</f>
        <v>3</v>
      </c>
      <c r="Z1721" s="9" t="n">
        <f aca="false">MOD(INT(E1721/3600),24)</f>
        <v>21</v>
      </c>
      <c r="AA1721" s="6" t="s">
        <v>3687</v>
      </c>
    </row>
    <row r="1722" customFormat="false" ht="15" hidden="false" customHeight="false" outlineLevel="0" collapsed="false">
      <c r="A1722" s="6" t="s">
        <v>3688</v>
      </c>
      <c r="B1722" s="6" t="s">
        <v>43</v>
      </c>
      <c r="C1722" s="6" t="s">
        <v>249</v>
      </c>
      <c r="D1722" s="6" t="s">
        <v>171</v>
      </c>
      <c r="E1722" s="6" t="n">
        <v>1786657948</v>
      </c>
      <c r="F1722" s="6" t="n">
        <v>1786658237</v>
      </c>
      <c r="G1722" s="6" t="n">
        <v>1786658001</v>
      </c>
      <c r="H1722" s="6" t="n">
        <v>1786660899</v>
      </c>
      <c r="J1722" s="6" t="n">
        <v>0</v>
      </c>
      <c r="K1722" s="6" t="n">
        <v>0</v>
      </c>
      <c r="L1722" s="9" t="n">
        <f aca="false">IF(AND(E1722&gt;=Scenario!$B$11,E1722&lt;Scenario!$B$12),1,0)</f>
        <v>1</v>
      </c>
      <c r="M1722" s="9" t="n">
        <f aca="false">IF(AND(L1722=1,ISNUMBER(F1722)),MAX(0,F1722-E1722)/60,"")</f>
        <v>4.81666666666667</v>
      </c>
      <c r="N1722" s="9" t="n">
        <f aca="false">IF(AND(L1722=1,ISNUMBER(G1722)),MAX(0,G1722-E1722)/60,"")</f>
        <v>0.883333333333333</v>
      </c>
      <c r="O1722" s="9" t="n">
        <f aca="false">IF(ISNUMBER(H1722),IF(AND(H1722&gt;=Scenario!$B$11,H1722&lt;Scenario!$B$12),1,0),0)</f>
        <v>1</v>
      </c>
      <c r="P1722" s="9" t="n">
        <f aca="false">IF(O1722=1,MAX(0,H1722-E1722)/60,"")</f>
        <v>49.1833333333333</v>
      </c>
      <c r="Q1722" s="9" t="n">
        <f aca="false">INDEX(Scenario!$B$18:$B$20,MATCH(B1722,Scenario!$A$18:$A$20,0))</f>
        <v>60</v>
      </c>
      <c r="R1722" s="9" t="n">
        <f aca="false">INDEX(Scenario!$C$18:$C$20,MATCH(B1722,Scenario!$A$18:$A$20,0))</f>
        <v>1440</v>
      </c>
      <c r="S1722" s="9" t="n">
        <f aca="false">IF(ISNUMBER(M1722),IF(M1722&lt;=Q1722,1,0),"")</f>
        <v>1</v>
      </c>
      <c r="T1722" s="9" t="n">
        <f aca="false">IF(ISNUMBER(P1722),IF(P1722&lt;=R1722,1,0),"")</f>
        <v>1</v>
      </c>
      <c r="U1722" s="9" t="n">
        <f aca="false">IF(E1722&gt;Scenario!$B$14,0,IF(OR(AND(ISNUMBER(H1722),H1722&lt;=Scenario!$B$14),AND(ISNUMBER(I1722),I1722&lt;=Scenario!$B$14)),0,1))</f>
        <v>0</v>
      </c>
      <c r="V1722" s="9" t="n">
        <f aca="false">IF(AND(U1722=1,(Scenario!$B$14-E1722)/60&gt;R1722),1,0)</f>
        <v>0</v>
      </c>
      <c r="W1722" s="9" t="n">
        <f aca="false">IF(OR(C1722=Scenario!$B$22,C1722=Scenario!$C$22),1,0)</f>
        <v>0</v>
      </c>
      <c r="X1722" s="9" t="n">
        <f aca="false">IF(ISNUMBER(I1722),1,0)</f>
        <v>0</v>
      </c>
      <c r="Y1722" s="9" t="n">
        <f aca="false">MOD(INT(E1722/86400)+3,7)</f>
        <v>3</v>
      </c>
      <c r="Z1722" s="9" t="n">
        <f aca="false">MOD(INT(E1722/3600),24)</f>
        <v>21</v>
      </c>
      <c r="AA1722" s="6" t="s">
        <v>3689</v>
      </c>
    </row>
    <row r="1723" customFormat="false" ht="15" hidden="false" customHeight="false" outlineLevel="0" collapsed="false">
      <c r="A1723" s="6" t="s">
        <v>3690</v>
      </c>
      <c r="B1723" s="6" t="s">
        <v>43</v>
      </c>
      <c r="C1723" s="6" t="s">
        <v>249</v>
      </c>
      <c r="D1723" s="6" t="s">
        <v>172</v>
      </c>
      <c r="E1723" s="6" t="n">
        <v>1786668421</v>
      </c>
      <c r="F1723" s="6" t="n">
        <v>1786683834</v>
      </c>
      <c r="G1723" s="6" t="n">
        <v>1786683632</v>
      </c>
      <c r="H1723" s="6" t="n">
        <v>1786686122</v>
      </c>
      <c r="J1723" s="6" t="n">
        <v>0</v>
      </c>
      <c r="K1723" s="6" t="n">
        <v>0</v>
      </c>
      <c r="L1723" s="9" t="n">
        <f aca="false">IF(AND(E1723&gt;=Scenario!$B$11,E1723&lt;Scenario!$B$12),1,0)</f>
        <v>1</v>
      </c>
      <c r="M1723" s="9" t="n">
        <f aca="false">IF(AND(L1723=1,ISNUMBER(F1723)),MAX(0,F1723-E1723)/60,"")</f>
        <v>256.883333333333</v>
      </c>
      <c r="N1723" s="9" t="n">
        <f aca="false">IF(AND(L1723=1,ISNUMBER(G1723)),MAX(0,G1723-E1723)/60,"")</f>
        <v>253.516666666667</v>
      </c>
      <c r="O1723" s="9" t="n">
        <f aca="false">IF(ISNUMBER(H1723),IF(AND(H1723&gt;=Scenario!$B$11,H1723&lt;Scenario!$B$12),1,0),0)</f>
        <v>1</v>
      </c>
      <c r="P1723" s="9" t="n">
        <f aca="false">IF(O1723=1,MAX(0,H1723-E1723)/60,"")</f>
        <v>295.016666666667</v>
      </c>
      <c r="Q1723" s="9" t="n">
        <f aca="false">INDEX(Scenario!$B$18:$B$20,MATCH(B1723,Scenario!$A$18:$A$20,0))</f>
        <v>60</v>
      </c>
      <c r="R1723" s="9" t="n">
        <f aca="false">INDEX(Scenario!$C$18:$C$20,MATCH(B1723,Scenario!$A$18:$A$20,0))</f>
        <v>1440</v>
      </c>
      <c r="S1723" s="9" t="n">
        <f aca="false">IF(ISNUMBER(M1723),IF(M1723&lt;=Q1723,1,0),"")</f>
        <v>0</v>
      </c>
      <c r="T1723" s="9" t="n">
        <f aca="false">IF(ISNUMBER(P1723),IF(P1723&lt;=R1723,1,0),"")</f>
        <v>1</v>
      </c>
      <c r="U1723" s="9" t="n">
        <f aca="false">IF(E1723&gt;Scenario!$B$14,0,IF(OR(AND(ISNUMBER(H1723),H1723&lt;=Scenario!$B$14),AND(ISNUMBER(I1723),I1723&lt;=Scenario!$B$14)),0,1))</f>
        <v>0</v>
      </c>
      <c r="V1723" s="9" t="n">
        <f aca="false">IF(AND(U1723=1,(Scenario!$B$14-E1723)/60&gt;R1723),1,0)</f>
        <v>0</v>
      </c>
      <c r="W1723" s="9" t="n">
        <f aca="false">IF(OR(C1723=Scenario!$B$22,C1723=Scenario!$C$22),1,0)</f>
        <v>0</v>
      </c>
      <c r="X1723" s="9" t="n">
        <f aca="false">IF(ISNUMBER(I1723),1,0)</f>
        <v>0</v>
      </c>
      <c r="Y1723" s="9" t="n">
        <f aca="false">MOD(INT(E1723/86400)+3,7)</f>
        <v>4</v>
      </c>
      <c r="Z1723" s="9" t="n">
        <f aca="false">MOD(INT(E1723/3600),24)</f>
        <v>0</v>
      </c>
      <c r="AA1723" s="6" t="s">
        <v>3691</v>
      </c>
    </row>
    <row r="1724" customFormat="false" ht="15" hidden="false" customHeight="false" outlineLevel="0" collapsed="false">
      <c r="A1724" s="6" t="s">
        <v>3692</v>
      </c>
      <c r="B1724" s="6" t="s">
        <v>44</v>
      </c>
      <c r="C1724" s="6" t="s">
        <v>249</v>
      </c>
      <c r="D1724" s="6" t="s">
        <v>172</v>
      </c>
      <c r="E1724" s="6" t="n">
        <v>1786685661</v>
      </c>
      <c r="F1724" s="6" t="n">
        <v>1786685804</v>
      </c>
      <c r="G1724" s="6" t="n">
        <v>1786685686</v>
      </c>
      <c r="H1724" s="6" t="n">
        <v>1786688399</v>
      </c>
      <c r="J1724" s="6" t="n">
        <v>0</v>
      </c>
      <c r="K1724" s="6" t="n">
        <v>1</v>
      </c>
      <c r="L1724" s="9" t="n">
        <f aca="false">IF(AND(E1724&gt;=Scenario!$B$11,E1724&lt;Scenario!$B$12),1,0)</f>
        <v>1</v>
      </c>
      <c r="M1724" s="9" t="n">
        <f aca="false">IF(AND(L1724=1,ISNUMBER(F1724)),MAX(0,F1724-E1724)/60,"")</f>
        <v>2.38333333333333</v>
      </c>
      <c r="N1724" s="9" t="n">
        <f aca="false">IF(AND(L1724=1,ISNUMBER(G1724)),MAX(0,G1724-E1724)/60,"")</f>
        <v>0.416666666666667</v>
      </c>
      <c r="O1724" s="9" t="n">
        <f aca="false">IF(ISNUMBER(H1724),IF(AND(H1724&gt;=Scenario!$B$11,H1724&lt;Scenario!$B$12),1,0),0)</f>
        <v>1</v>
      </c>
      <c r="P1724" s="9" t="n">
        <f aca="false">IF(O1724=1,MAX(0,H1724-E1724)/60,"")</f>
        <v>45.6333333333333</v>
      </c>
      <c r="Q1724" s="9" t="n">
        <f aca="false">INDEX(Scenario!$B$18:$B$20,MATCH(B1724,Scenario!$A$18:$A$20,0))</f>
        <v>240</v>
      </c>
      <c r="R1724" s="9" t="n">
        <f aca="false">INDEX(Scenario!$C$18:$C$20,MATCH(B1724,Scenario!$A$18:$A$20,0))</f>
        <v>4320</v>
      </c>
      <c r="S1724" s="9" t="n">
        <f aca="false">IF(ISNUMBER(M1724),IF(M1724&lt;=Q1724,1,0),"")</f>
        <v>1</v>
      </c>
      <c r="T1724" s="9" t="n">
        <f aca="false">IF(ISNUMBER(P1724),IF(P1724&lt;=R1724,1,0),"")</f>
        <v>1</v>
      </c>
      <c r="U1724" s="9" t="n">
        <f aca="false">IF(E1724&gt;Scenario!$B$14,0,IF(OR(AND(ISNUMBER(H1724),H1724&lt;=Scenario!$B$14),AND(ISNUMBER(I1724),I1724&lt;=Scenario!$B$14)),0,1))</f>
        <v>0</v>
      </c>
      <c r="V1724" s="9" t="n">
        <f aca="false">IF(AND(U1724=1,(Scenario!$B$14-E1724)/60&gt;R1724),1,0)</f>
        <v>0</v>
      </c>
      <c r="W1724" s="9" t="n">
        <f aca="false">IF(OR(C1724=Scenario!$B$22,C1724=Scenario!$C$22),1,0)</f>
        <v>0</v>
      </c>
      <c r="X1724" s="9" t="n">
        <f aca="false">IF(ISNUMBER(I1724),1,0)</f>
        <v>0</v>
      </c>
      <c r="Y1724" s="9" t="n">
        <f aca="false">MOD(INT(E1724/86400)+3,7)</f>
        <v>4</v>
      </c>
      <c r="Z1724" s="9" t="n">
        <f aca="false">MOD(INT(E1724/3600),24)</f>
        <v>5</v>
      </c>
      <c r="AA1724" s="6" t="s">
        <v>3693</v>
      </c>
    </row>
    <row r="1725" customFormat="false" ht="15" hidden="false" customHeight="false" outlineLevel="0" collapsed="false">
      <c r="A1725" s="6" t="s">
        <v>3694</v>
      </c>
      <c r="B1725" s="6" t="s">
        <v>43</v>
      </c>
      <c r="C1725" s="6" t="s">
        <v>46</v>
      </c>
      <c r="D1725" s="6" t="s">
        <v>170</v>
      </c>
      <c r="E1725" s="6" t="n">
        <v>1786691338</v>
      </c>
      <c r="F1725" s="6" t="n">
        <v>1786691436</v>
      </c>
      <c r="G1725" s="6" t="n">
        <v>1786691376</v>
      </c>
      <c r="H1725" s="6" t="n">
        <v>1786696530</v>
      </c>
      <c r="J1725" s="6" t="n">
        <v>0</v>
      </c>
      <c r="K1725" s="6" t="n">
        <v>0</v>
      </c>
      <c r="L1725" s="9" t="n">
        <f aca="false">IF(AND(E1725&gt;=Scenario!$B$11,E1725&lt;Scenario!$B$12),1,0)</f>
        <v>1</v>
      </c>
      <c r="M1725" s="9" t="n">
        <f aca="false">IF(AND(L1725=1,ISNUMBER(F1725)),MAX(0,F1725-E1725)/60,"")</f>
        <v>1.63333333333333</v>
      </c>
      <c r="N1725" s="9" t="n">
        <f aca="false">IF(AND(L1725=1,ISNUMBER(G1725)),MAX(0,G1725-E1725)/60,"")</f>
        <v>0.633333333333333</v>
      </c>
      <c r="O1725" s="9" t="n">
        <f aca="false">IF(ISNUMBER(H1725),IF(AND(H1725&gt;=Scenario!$B$11,H1725&lt;Scenario!$B$12),1,0),0)</f>
        <v>1</v>
      </c>
      <c r="P1725" s="9" t="n">
        <f aca="false">IF(O1725=1,MAX(0,H1725-E1725)/60,"")</f>
        <v>86.5333333333333</v>
      </c>
      <c r="Q1725" s="9" t="n">
        <f aca="false">INDEX(Scenario!$B$18:$B$20,MATCH(B1725,Scenario!$A$18:$A$20,0))</f>
        <v>60</v>
      </c>
      <c r="R1725" s="9" t="n">
        <f aca="false">INDEX(Scenario!$C$18:$C$20,MATCH(B1725,Scenario!$A$18:$A$20,0))</f>
        <v>1440</v>
      </c>
      <c r="S1725" s="9" t="n">
        <f aca="false">IF(ISNUMBER(M1725),IF(M1725&lt;=Q1725,1,0),"")</f>
        <v>1</v>
      </c>
      <c r="T1725" s="9" t="n">
        <f aca="false">IF(ISNUMBER(P1725),IF(P1725&lt;=R1725,1,0),"")</f>
        <v>1</v>
      </c>
      <c r="U1725" s="9" t="n">
        <f aca="false">IF(E1725&gt;Scenario!$B$14,0,IF(OR(AND(ISNUMBER(H1725),H1725&lt;=Scenario!$B$14),AND(ISNUMBER(I1725),I1725&lt;=Scenario!$B$14)),0,1))</f>
        <v>0</v>
      </c>
      <c r="V1725" s="9" t="n">
        <f aca="false">IF(AND(U1725=1,(Scenario!$B$14-E1725)/60&gt;R1725),1,0)</f>
        <v>0</v>
      </c>
      <c r="W1725" s="9" t="n">
        <f aca="false">IF(OR(C1725=Scenario!$B$22,C1725=Scenario!$C$22),1,0)</f>
        <v>1</v>
      </c>
      <c r="X1725" s="9" t="n">
        <f aca="false">IF(ISNUMBER(I1725),1,0)</f>
        <v>0</v>
      </c>
      <c r="Y1725" s="9" t="n">
        <f aca="false">MOD(INT(E1725/86400)+3,7)</f>
        <v>4</v>
      </c>
      <c r="Z1725" s="9" t="n">
        <f aca="false">MOD(INT(E1725/3600),24)</f>
        <v>7</v>
      </c>
      <c r="AA1725" s="6" t="s">
        <v>3695</v>
      </c>
    </row>
    <row r="1726" customFormat="false" ht="15" hidden="false" customHeight="false" outlineLevel="0" collapsed="false">
      <c r="A1726" s="6" t="s">
        <v>3696</v>
      </c>
      <c r="B1726" s="6" t="s">
        <v>44</v>
      </c>
      <c r="C1726" s="6" t="s">
        <v>249</v>
      </c>
      <c r="D1726" s="6" t="s">
        <v>171</v>
      </c>
      <c r="E1726" s="6" t="n">
        <v>1786694602</v>
      </c>
      <c r="F1726" s="6" t="n">
        <v>1786694763</v>
      </c>
      <c r="G1726" s="6" t="n">
        <v>1786694657</v>
      </c>
      <c r="H1726" s="6" t="n">
        <v>1786696068</v>
      </c>
      <c r="J1726" s="6" t="n">
        <v>0</v>
      </c>
      <c r="K1726" s="6" t="n">
        <v>0</v>
      </c>
      <c r="L1726" s="9" t="n">
        <f aca="false">IF(AND(E1726&gt;=Scenario!$B$11,E1726&lt;Scenario!$B$12),1,0)</f>
        <v>1</v>
      </c>
      <c r="M1726" s="9" t="n">
        <f aca="false">IF(AND(L1726=1,ISNUMBER(F1726)),MAX(0,F1726-E1726)/60,"")</f>
        <v>2.68333333333333</v>
      </c>
      <c r="N1726" s="9" t="n">
        <f aca="false">IF(AND(L1726=1,ISNUMBER(G1726)),MAX(0,G1726-E1726)/60,"")</f>
        <v>0.916666666666667</v>
      </c>
      <c r="O1726" s="9" t="n">
        <f aca="false">IF(ISNUMBER(H1726),IF(AND(H1726&gt;=Scenario!$B$11,H1726&lt;Scenario!$B$12),1,0),0)</f>
        <v>1</v>
      </c>
      <c r="P1726" s="9" t="n">
        <f aca="false">IF(O1726=1,MAX(0,H1726-E1726)/60,"")</f>
        <v>24.4333333333333</v>
      </c>
      <c r="Q1726" s="9" t="n">
        <f aca="false">INDEX(Scenario!$B$18:$B$20,MATCH(B1726,Scenario!$A$18:$A$20,0))</f>
        <v>240</v>
      </c>
      <c r="R1726" s="9" t="n">
        <f aca="false">INDEX(Scenario!$C$18:$C$20,MATCH(B1726,Scenario!$A$18:$A$20,0))</f>
        <v>4320</v>
      </c>
      <c r="S1726" s="9" t="n">
        <f aca="false">IF(ISNUMBER(M1726),IF(M1726&lt;=Q1726,1,0),"")</f>
        <v>1</v>
      </c>
      <c r="T1726" s="9" t="n">
        <f aca="false">IF(ISNUMBER(P1726),IF(P1726&lt;=R1726,1,0),"")</f>
        <v>1</v>
      </c>
      <c r="U1726" s="9" t="n">
        <f aca="false">IF(E1726&gt;Scenario!$B$14,0,IF(OR(AND(ISNUMBER(H1726),H1726&lt;=Scenario!$B$14),AND(ISNUMBER(I1726),I1726&lt;=Scenario!$B$14)),0,1))</f>
        <v>0</v>
      </c>
      <c r="V1726" s="9" t="n">
        <f aca="false">IF(AND(U1726=1,(Scenario!$B$14-E1726)/60&gt;R1726),1,0)</f>
        <v>0</v>
      </c>
      <c r="W1726" s="9" t="n">
        <f aca="false">IF(OR(C1726=Scenario!$B$22,C1726=Scenario!$C$22),1,0)</f>
        <v>0</v>
      </c>
      <c r="X1726" s="9" t="n">
        <f aca="false">IF(ISNUMBER(I1726),1,0)</f>
        <v>0</v>
      </c>
      <c r="Y1726" s="9" t="n">
        <f aca="false">MOD(INT(E1726/86400)+3,7)</f>
        <v>4</v>
      </c>
      <c r="Z1726" s="9" t="n">
        <f aca="false">MOD(INT(E1726/3600),24)</f>
        <v>8</v>
      </c>
      <c r="AA1726" s="6" t="s">
        <v>3697</v>
      </c>
    </row>
    <row r="1727" customFormat="false" ht="15" hidden="false" customHeight="false" outlineLevel="0" collapsed="false">
      <c r="A1727" s="6" t="s">
        <v>3698</v>
      </c>
      <c r="B1727" s="6" t="s">
        <v>44</v>
      </c>
      <c r="C1727" s="6" t="s">
        <v>46</v>
      </c>
      <c r="D1727" s="6" t="s">
        <v>171</v>
      </c>
      <c r="E1727" s="6" t="n">
        <v>1786694780</v>
      </c>
      <c r="F1727" s="6" t="n">
        <v>1786695029</v>
      </c>
      <c r="G1727" s="6" t="n">
        <v>1786694827</v>
      </c>
      <c r="H1727" s="6" t="n">
        <v>1786696787</v>
      </c>
      <c r="J1727" s="6" t="n">
        <v>0</v>
      </c>
      <c r="K1727" s="6" t="n">
        <v>0</v>
      </c>
      <c r="L1727" s="9" t="n">
        <f aca="false">IF(AND(E1727&gt;=Scenario!$B$11,E1727&lt;Scenario!$B$12),1,0)</f>
        <v>1</v>
      </c>
      <c r="M1727" s="9" t="n">
        <f aca="false">IF(AND(L1727=1,ISNUMBER(F1727)),MAX(0,F1727-E1727)/60,"")</f>
        <v>4.15</v>
      </c>
      <c r="N1727" s="9" t="n">
        <f aca="false">IF(AND(L1727=1,ISNUMBER(G1727)),MAX(0,G1727-E1727)/60,"")</f>
        <v>0.783333333333333</v>
      </c>
      <c r="O1727" s="9" t="n">
        <f aca="false">IF(ISNUMBER(H1727),IF(AND(H1727&gt;=Scenario!$B$11,H1727&lt;Scenario!$B$12),1,0),0)</f>
        <v>1</v>
      </c>
      <c r="P1727" s="9" t="n">
        <f aca="false">IF(O1727=1,MAX(0,H1727-E1727)/60,"")</f>
        <v>33.45</v>
      </c>
      <c r="Q1727" s="9" t="n">
        <f aca="false">INDEX(Scenario!$B$18:$B$20,MATCH(B1727,Scenario!$A$18:$A$20,0))</f>
        <v>240</v>
      </c>
      <c r="R1727" s="9" t="n">
        <f aca="false">INDEX(Scenario!$C$18:$C$20,MATCH(B1727,Scenario!$A$18:$A$20,0))</f>
        <v>4320</v>
      </c>
      <c r="S1727" s="9" t="n">
        <f aca="false">IF(ISNUMBER(M1727),IF(M1727&lt;=Q1727,1,0),"")</f>
        <v>1</v>
      </c>
      <c r="T1727" s="9" t="n">
        <f aca="false">IF(ISNUMBER(P1727),IF(P1727&lt;=R1727,1,0),"")</f>
        <v>1</v>
      </c>
      <c r="U1727" s="9" t="n">
        <f aca="false">IF(E1727&gt;Scenario!$B$14,0,IF(OR(AND(ISNUMBER(H1727),H1727&lt;=Scenario!$B$14),AND(ISNUMBER(I1727),I1727&lt;=Scenario!$B$14)),0,1))</f>
        <v>0</v>
      </c>
      <c r="V1727" s="9" t="n">
        <f aca="false">IF(AND(U1727=1,(Scenario!$B$14-E1727)/60&gt;R1727),1,0)</f>
        <v>0</v>
      </c>
      <c r="W1727" s="9" t="n">
        <f aca="false">IF(OR(C1727=Scenario!$B$22,C1727=Scenario!$C$22),1,0)</f>
        <v>1</v>
      </c>
      <c r="X1727" s="9" t="n">
        <f aca="false">IF(ISNUMBER(I1727),1,0)</f>
        <v>0</v>
      </c>
      <c r="Y1727" s="9" t="n">
        <f aca="false">MOD(INT(E1727/86400)+3,7)</f>
        <v>4</v>
      </c>
      <c r="Z1727" s="9" t="n">
        <f aca="false">MOD(INT(E1727/3600),24)</f>
        <v>8</v>
      </c>
      <c r="AA1727" s="6" t="s">
        <v>3699</v>
      </c>
    </row>
    <row r="1728" customFormat="false" ht="15" hidden="false" customHeight="false" outlineLevel="0" collapsed="false">
      <c r="A1728" s="6" t="s">
        <v>3700</v>
      </c>
      <c r="B1728" s="6" t="s">
        <v>44</v>
      </c>
      <c r="C1728" s="6" t="s">
        <v>249</v>
      </c>
      <c r="D1728" s="6" t="s">
        <v>171</v>
      </c>
      <c r="E1728" s="6" t="n">
        <v>1786694854</v>
      </c>
      <c r="F1728" s="6" t="n">
        <v>1786696345</v>
      </c>
      <c r="G1728" s="6" t="n">
        <v>1786696125</v>
      </c>
      <c r="H1728" s="6" t="n">
        <v>1786700271</v>
      </c>
      <c r="J1728" s="6" t="n">
        <v>0</v>
      </c>
      <c r="K1728" s="6" t="n">
        <v>0</v>
      </c>
      <c r="L1728" s="9" t="n">
        <f aca="false">IF(AND(E1728&gt;=Scenario!$B$11,E1728&lt;Scenario!$B$12),1,0)</f>
        <v>1</v>
      </c>
      <c r="M1728" s="9" t="n">
        <f aca="false">IF(AND(L1728=1,ISNUMBER(F1728)),MAX(0,F1728-E1728)/60,"")</f>
        <v>24.85</v>
      </c>
      <c r="N1728" s="9" t="n">
        <f aca="false">IF(AND(L1728=1,ISNUMBER(G1728)),MAX(0,G1728-E1728)/60,"")</f>
        <v>21.1833333333333</v>
      </c>
      <c r="O1728" s="9" t="n">
        <f aca="false">IF(ISNUMBER(H1728),IF(AND(H1728&gt;=Scenario!$B$11,H1728&lt;Scenario!$B$12),1,0),0)</f>
        <v>1</v>
      </c>
      <c r="P1728" s="9" t="n">
        <f aca="false">IF(O1728=1,MAX(0,H1728-E1728)/60,"")</f>
        <v>90.2833333333333</v>
      </c>
      <c r="Q1728" s="9" t="n">
        <f aca="false">INDEX(Scenario!$B$18:$B$20,MATCH(B1728,Scenario!$A$18:$A$20,0))</f>
        <v>240</v>
      </c>
      <c r="R1728" s="9" t="n">
        <f aca="false">INDEX(Scenario!$C$18:$C$20,MATCH(B1728,Scenario!$A$18:$A$20,0))</f>
        <v>4320</v>
      </c>
      <c r="S1728" s="9" t="n">
        <f aca="false">IF(ISNUMBER(M1728),IF(M1728&lt;=Q1728,1,0),"")</f>
        <v>1</v>
      </c>
      <c r="T1728" s="9" t="n">
        <f aca="false">IF(ISNUMBER(P1728),IF(P1728&lt;=R1728,1,0),"")</f>
        <v>1</v>
      </c>
      <c r="U1728" s="9" t="n">
        <f aca="false">IF(E1728&gt;Scenario!$B$14,0,IF(OR(AND(ISNUMBER(H1728),H1728&lt;=Scenario!$B$14),AND(ISNUMBER(I1728),I1728&lt;=Scenario!$B$14)),0,1))</f>
        <v>0</v>
      </c>
      <c r="V1728" s="9" t="n">
        <f aca="false">IF(AND(U1728=1,(Scenario!$B$14-E1728)/60&gt;R1728),1,0)</f>
        <v>0</v>
      </c>
      <c r="W1728" s="9" t="n">
        <f aca="false">IF(OR(C1728=Scenario!$B$22,C1728=Scenario!$C$22),1,0)</f>
        <v>0</v>
      </c>
      <c r="X1728" s="9" t="n">
        <f aca="false">IF(ISNUMBER(I1728),1,0)</f>
        <v>0</v>
      </c>
      <c r="Y1728" s="9" t="n">
        <f aca="false">MOD(INT(E1728/86400)+3,7)</f>
        <v>4</v>
      </c>
      <c r="Z1728" s="9" t="n">
        <f aca="false">MOD(INT(E1728/3600),24)</f>
        <v>8</v>
      </c>
      <c r="AA1728" s="6" t="s">
        <v>3701</v>
      </c>
    </row>
    <row r="1729" customFormat="false" ht="15" hidden="false" customHeight="false" outlineLevel="0" collapsed="false">
      <c r="A1729" s="6" t="s">
        <v>3702</v>
      </c>
      <c r="B1729" s="6" t="s">
        <v>44</v>
      </c>
      <c r="C1729" s="6" t="s">
        <v>249</v>
      </c>
      <c r="D1729" s="6" t="s">
        <v>171</v>
      </c>
      <c r="E1729" s="6" t="n">
        <v>1786697082</v>
      </c>
      <c r="F1729" s="6" t="n">
        <v>1786697242</v>
      </c>
      <c r="G1729" s="6" t="n">
        <v>1786697111</v>
      </c>
      <c r="H1729" s="6" t="n">
        <v>1786699941</v>
      </c>
      <c r="J1729" s="6" t="n">
        <v>0</v>
      </c>
      <c r="K1729" s="6" t="n">
        <v>0</v>
      </c>
      <c r="L1729" s="9" t="n">
        <f aca="false">IF(AND(E1729&gt;=Scenario!$B$11,E1729&lt;Scenario!$B$12),1,0)</f>
        <v>1</v>
      </c>
      <c r="M1729" s="9" t="n">
        <f aca="false">IF(AND(L1729=1,ISNUMBER(F1729)),MAX(0,F1729-E1729)/60,"")</f>
        <v>2.66666666666667</v>
      </c>
      <c r="N1729" s="9" t="n">
        <f aca="false">IF(AND(L1729=1,ISNUMBER(G1729)),MAX(0,G1729-E1729)/60,"")</f>
        <v>0.483333333333333</v>
      </c>
      <c r="O1729" s="9" t="n">
        <f aca="false">IF(ISNUMBER(H1729),IF(AND(H1729&gt;=Scenario!$B$11,H1729&lt;Scenario!$B$12),1,0),0)</f>
        <v>1</v>
      </c>
      <c r="P1729" s="9" t="n">
        <f aca="false">IF(O1729=1,MAX(0,H1729-E1729)/60,"")</f>
        <v>47.65</v>
      </c>
      <c r="Q1729" s="9" t="n">
        <f aca="false">INDEX(Scenario!$B$18:$B$20,MATCH(B1729,Scenario!$A$18:$A$20,0))</f>
        <v>240</v>
      </c>
      <c r="R1729" s="9" t="n">
        <f aca="false">INDEX(Scenario!$C$18:$C$20,MATCH(B1729,Scenario!$A$18:$A$20,0))</f>
        <v>4320</v>
      </c>
      <c r="S1729" s="9" t="n">
        <f aca="false">IF(ISNUMBER(M1729),IF(M1729&lt;=Q1729,1,0),"")</f>
        <v>1</v>
      </c>
      <c r="T1729" s="9" t="n">
        <f aca="false">IF(ISNUMBER(P1729),IF(P1729&lt;=R1729,1,0),"")</f>
        <v>1</v>
      </c>
      <c r="U1729" s="9" t="n">
        <f aca="false">IF(E1729&gt;Scenario!$B$14,0,IF(OR(AND(ISNUMBER(H1729),H1729&lt;=Scenario!$B$14),AND(ISNUMBER(I1729),I1729&lt;=Scenario!$B$14)),0,1))</f>
        <v>0</v>
      </c>
      <c r="V1729" s="9" t="n">
        <f aca="false">IF(AND(U1729=1,(Scenario!$B$14-E1729)/60&gt;R1729),1,0)</f>
        <v>0</v>
      </c>
      <c r="W1729" s="9" t="n">
        <f aca="false">IF(OR(C1729=Scenario!$B$22,C1729=Scenario!$C$22),1,0)</f>
        <v>0</v>
      </c>
      <c r="X1729" s="9" t="n">
        <f aca="false">IF(ISNUMBER(I1729),1,0)</f>
        <v>0</v>
      </c>
      <c r="Y1729" s="9" t="n">
        <f aca="false">MOD(INT(E1729/86400)+3,7)</f>
        <v>4</v>
      </c>
      <c r="Z1729" s="9" t="n">
        <f aca="false">MOD(INT(E1729/3600),24)</f>
        <v>8</v>
      </c>
      <c r="AA1729" s="6" t="s">
        <v>3703</v>
      </c>
    </row>
    <row r="1730" customFormat="false" ht="15" hidden="false" customHeight="false" outlineLevel="0" collapsed="false">
      <c r="A1730" s="6" t="s">
        <v>3704</v>
      </c>
      <c r="B1730" s="6" t="s">
        <v>43</v>
      </c>
      <c r="C1730" s="6" t="s">
        <v>249</v>
      </c>
      <c r="D1730" s="6" t="s">
        <v>171</v>
      </c>
      <c r="E1730" s="6" t="n">
        <v>1786698086</v>
      </c>
      <c r="F1730" s="6" t="n">
        <v>1786698255</v>
      </c>
      <c r="G1730" s="6" t="n">
        <v>1786698120</v>
      </c>
      <c r="H1730" s="6" t="n">
        <v>1786700232</v>
      </c>
      <c r="J1730" s="6" t="n">
        <v>0</v>
      </c>
      <c r="K1730" s="6" t="n">
        <v>0</v>
      </c>
      <c r="L1730" s="9" t="n">
        <f aca="false">IF(AND(E1730&gt;=Scenario!$B$11,E1730&lt;Scenario!$B$12),1,0)</f>
        <v>1</v>
      </c>
      <c r="M1730" s="9" t="n">
        <f aca="false">IF(AND(L1730=1,ISNUMBER(F1730)),MAX(0,F1730-E1730)/60,"")</f>
        <v>2.81666666666667</v>
      </c>
      <c r="N1730" s="9" t="n">
        <f aca="false">IF(AND(L1730=1,ISNUMBER(G1730)),MAX(0,G1730-E1730)/60,"")</f>
        <v>0.566666666666667</v>
      </c>
      <c r="O1730" s="9" t="n">
        <f aca="false">IF(ISNUMBER(H1730),IF(AND(H1730&gt;=Scenario!$B$11,H1730&lt;Scenario!$B$12),1,0),0)</f>
        <v>1</v>
      </c>
      <c r="P1730" s="9" t="n">
        <f aca="false">IF(O1730=1,MAX(0,H1730-E1730)/60,"")</f>
        <v>35.7666666666667</v>
      </c>
      <c r="Q1730" s="9" t="n">
        <f aca="false">INDEX(Scenario!$B$18:$B$20,MATCH(B1730,Scenario!$A$18:$A$20,0))</f>
        <v>60</v>
      </c>
      <c r="R1730" s="9" t="n">
        <f aca="false">INDEX(Scenario!$C$18:$C$20,MATCH(B1730,Scenario!$A$18:$A$20,0))</f>
        <v>1440</v>
      </c>
      <c r="S1730" s="9" t="n">
        <f aca="false">IF(ISNUMBER(M1730),IF(M1730&lt;=Q1730,1,0),"")</f>
        <v>1</v>
      </c>
      <c r="T1730" s="9" t="n">
        <f aca="false">IF(ISNUMBER(P1730),IF(P1730&lt;=R1730,1,0),"")</f>
        <v>1</v>
      </c>
      <c r="U1730" s="9" t="n">
        <f aca="false">IF(E1730&gt;Scenario!$B$14,0,IF(OR(AND(ISNUMBER(H1730),H1730&lt;=Scenario!$B$14),AND(ISNUMBER(I1730),I1730&lt;=Scenario!$B$14)),0,1))</f>
        <v>0</v>
      </c>
      <c r="V1730" s="9" t="n">
        <f aca="false">IF(AND(U1730=1,(Scenario!$B$14-E1730)/60&gt;R1730),1,0)</f>
        <v>0</v>
      </c>
      <c r="W1730" s="9" t="n">
        <f aca="false">IF(OR(C1730=Scenario!$B$22,C1730=Scenario!$C$22),1,0)</f>
        <v>0</v>
      </c>
      <c r="X1730" s="9" t="n">
        <f aca="false">IF(ISNUMBER(I1730),1,0)</f>
        <v>0</v>
      </c>
      <c r="Y1730" s="9" t="n">
        <f aca="false">MOD(INT(E1730/86400)+3,7)</f>
        <v>4</v>
      </c>
      <c r="Z1730" s="9" t="n">
        <f aca="false">MOD(INT(E1730/3600),24)</f>
        <v>9</v>
      </c>
      <c r="AA1730" s="6" t="s">
        <v>3705</v>
      </c>
    </row>
    <row r="1731" customFormat="false" ht="15" hidden="false" customHeight="false" outlineLevel="0" collapsed="false">
      <c r="A1731" s="6" t="s">
        <v>3706</v>
      </c>
      <c r="B1731" s="6" t="s">
        <v>44</v>
      </c>
      <c r="C1731" s="6" t="s">
        <v>46</v>
      </c>
      <c r="D1731" s="6" t="s">
        <v>172</v>
      </c>
      <c r="E1731" s="6" t="n">
        <v>1786699133</v>
      </c>
      <c r="F1731" s="6" t="n">
        <v>1786699264</v>
      </c>
      <c r="G1731" s="6" t="n">
        <v>1786699162</v>
      </c>
      <c r="H1731" s="6" t="n">
        <v>1786708066</v>
      </c>
      <c r="J1731" s="6" t="n">
        <v>0</v>
      </c>
      <c r="K1731" s="6" t="n">
        <v>0</v>
      </c>
      <c r="L1731" s="9" t="n">
        <f aca="false">IF(AND(E1731&gt;=Scenario!$B$11,E1731&lt;Scenario!$B$12),1,0)</f>
        <v>1</v>
      </c>
      <c r="M1731" s="9" t="n">
        <f aca="false">IF(AND(L1731=1,ISNUMBER(F1731)),MAX(0,F1731-E1731)/60,"")</f>
        <v>2.18333333333333</v>
      </c>
      <c r="N1731" s="9" t="n">
        <f aca="false">IF(AND(L1731=1,ISNUMBER(G1731)),MAX(0,G1731-E1731)/60,"")</f>
        <v>0.483333333333333</v>
      </c>
      <c r="O1731" s="9" t="n">
        <f aca="false">IF(ISNUMBER(H1731),IF(AND(H1731&gt;=Scenario!$B$11,H1731&lt;Scenario!$B$12),1,0),0)</f>
        <v>1</v>
      </c>
      <c r="P1731" s="9" t="n">
        <f aca="false">IF(O1731=1,MAX(0,H1731-E1731)/60,"")</f>
        <v>148.883333333333</v>
      </c>
      <c r="Q1731" s="9" t="n">
        <f aca="false">INDEX(Scenario!$B$18:$B$20,MATCH(B1731,Scenario!$A$18:$A$20,0))</f>
        <v>240</v>
      </c>
      <c r="R1731" s="9" t="n">
        <f aca="false">INDEX(Scenario!$C$18:$C$20,MATCH(B1731,Scenario!$A$18:$A$20,0))</f>
        <v>4320</v>
      </c>
      <c r="S1731" s="9" t="n">
        <f aca="false">IF(ISNUMBER(M1731),IF(M1731&lt;=Q1731,1,0),"")</f>
        <v>1</v>
      </c>
      <c r="T1731" s="9" t="n">
        <f aca="false">IF(ISNUMBER(P1731),IF(P1731&lt;=R1731,1,0),"")</f>
        <v>1</v>
      </c>
      <c r="U1731" s="9" t="n">
        <f aca="false">IF(E1731&gt;Scenario!$B$14,0,IF(OR(AND(ISNUMBER(H1731),H1731&lt;=Scenario!$B$14),AND(ISNUMBER(I1731),I1731&lt;=Scenario!$B$14)),0,1))</f>
        <v>0</v>
      </c>
      <c r="V1731" s="9" t="n">
        <f aca="false">IF(AND(U1731=1,(Scenario!$B$14-E1731)/60&gt;R1731),1,0)</f>
        <v>0</v>
      </c>
      <c r="W1731" s="9" t="n">
        <f aca="false">IF(OR(C1731=Scenario!$B$22,C1731=Scenario!$C$22),1,0)</f>
        <v>1</v>
      </c>
      <c r="X1731" s="9" t="n">
        <f aca="false">IF(ISNUMBER(I1731),1,0)</f>
        <v>0</v>
      </c>
      <c r="Y1731" s="9" t="n">
        <f aca="false">MOD(INT(E1731/86400)+3,7)</f>
        <v>4</v>
      </c>
      <c r="Z1731" s="9" t="n">
        <f aca="false">MOD(INT(E1731/3600),24)</f>
        <v>9</v>
      </c>
      <c r="AA1731" s="6" t="s">
        <v>3707</v>
      </c>
    </row>
    <row r="1732" customFormat="false" ht="15" hidden="false" customHeight="false" outlineLevel="0" collapsed="false">
      <c r="A1732" s="6" t="s">
        <v>3708</v>
      </c>
      <c r="B1732" s="6" t="s">
        <v>43</v>
      </c>
      <c r="C1732" s="6" t="s">
        <v>46</v>
      </c>
      <c r="D1732" s="6" t="s">
        <v>171</v>
      </c>
      <c r="E1732" s="6" t="n">
        <v>1786699828</v>
      </c>
      <c r="F1732" s="6" t="n">
        <v>1786700489</v>
      </c>
      <c r="G1732" s="6" t="n">
        <v>1786700271</v>
      </c>
      <c r="H1732" s="6" t="n">
        <v>1786703807</v>
      </c>
      <c r="J1732" s="6" t="n">
        <v>0</v>
      </c>
      <c r="K1732" s="6" t="n">
        <v>0</v>
      </c>
      <c r="L1732" s="9" t="n">
        <f aca="false">IF(AND(E1732&gt;=Scenario!$B$11,E1732&lt;Scenario!$B$12),1,0)</f>
        <v>1</v>
      </c>
      <c r="M1732" s="9" t="n">
        <f aca="false">IF(AND(L1732=1,ISNUMBER(F1732)),MAX(0,F1732-E1732)/60,"")</f>
        <v>11.0166666666667</v>
      </c>
      <c r="N1732" s="9" t="n">
        <f aca="false">IF(AND(L1732=1,ISNUMBER(G1732)),MAX(0,G1732-E1732)/60,"")</f>
        <v>7.38333333333333</v>
      </c>
      <c r="O1732" s="9" t="n">
        <f aca="false">IF(ISNUMBER(H1732),IF(AND(H1732&gt;=Scenario!$B$11,H1732&lt;Scenario!$B$12),1,0),0)</f>
        <v>1</v>
      </c>
      <c r="P1732" s="9" t="n">
        <f aca="false">IF(O1732=1,MAX(0,H1732-E1732)/60,"")</f>
        <v>66.3166666666667</v>
      </c>
      <c r="Q1732" s="9" t="n">
        <f aca="false">INDEX(Scenario!$B$18:$B$20,MATCH(B1732,Scenario!$A$18:$A$20,0))</f>
        <v>60</v>
      </c>
      <c r="R1732" s="9" t="n">
        <f aca="false">INDEX(Scenario!$C$18:$C$20,MATCH(B1732,Scenario!$A$18:$A$20,0))</f>
        <v>1440</v>
      </c>
      <c r="S1732" s="9" t="n">
        <f aca="false">IF(ISNUMBER(M1732),IF(M1732&lt;=Q1732,1,0),"")</f>
        <v>1</v>
      </c>
      <c r="T1732" s="9" t="n">
        <f aca="false">IF(ISNUMBER(P1732),IF(P1732&lt;=R1732,1,0),"")</f>
        <v>1</v>
      </c>
      <c r="U1732" s="9" t="n">
        <f aca="false">IF(E1732&gt;Scenario!$B$14,0,IF(OR(AND(ISNUMBER(H1732),H1732&lt;=Scenario!$B$14),AND(ISNUMBER(I1732),I1732&lt;=Scenario!$B$14)),0,1))</f>
        <v>0</v>
      </c>
      <c r="V1732" s="9" t="n">
        <f aca="false">IF(AND(U1732=1,(Scenario!$B$14-E1732)/60&gt;R1732),1,0)</f>
        <v>0</v>
      </c>
      <c r="W1732" s="9" t="n">
        <f aca="false">IF(OR(C1732=Scenario!$B$22,C1732=Scenario!$C$22),1,0)</f>
        <v>1</v>
      </c>
      <c r="X1732" s="9" t="n">
        <f aca="false">IF(ISNUMBER(I1732),1,0)</f>
        <v>0</v>
      </c>
      <c r="Y1732" s="9" t="n">
        <f aca="false">MOD(INT(E1732/86400)+3,7)</f>
        <v>4</v>
      </c>
      <c r="Z1732" s="9" t="n">
        <f aca="false">MOD(INT(E1732/3600),24)</f>
        <v>9</v>
      </c>
      <c r="AA1732" s="6" t="s">
        <v>3709</v>
      </c>
    </row>
    <row r="1733" customFormat="false" ht="15" hidden="false" customHeight="false" outlineLevel="0" collapsed="false">
      <c r="A1733" s="6" t="s">
        <v>3710</v>
      </c>
      <c r="B1733" s="6" t="s">
        <v>44</v>
      </c>
      <c r="C1733" s="6" t="s">
        <v>46</v>
      </c>
      <c r="D1733" s="6" t="s">
        <v>171</v>
      </c>
      <c r="E1733" s="6" t="n">
        <v>1786701062</v>
      </c>
      <c r="F1733" s="6" t="n">
        <v>1786701187</v>
      </c>
      <c r="G1733" s="6" t="n">
        <v>1786701077</v>
      </c>
      <c r="H1733" s="6" t="n">
        <v>1786704951</v>
      </c>
      <c r="J1733" s="6" t="n">
        <v>0</v>
      </c>
      <c r="K1733" s="6" t="n">
        <v>0</v>
      </c>
      <c r="L1733" s="9" t="n">
        <f aca="false">IF(AND(E1733&gt;=Scenario!$B$11,E1733&lt;Scenario!$B$12),1,0)</f>
        <v>1</v>
      </c>
      <c r="M1733" s="9" t="n">
        <f aca="false">IF(AND(L1733=1,ISNUMBER(F1733)),MAX(0,F1733-E1733)/60,"")</f>
        <v>2.08333333333333</v>
      </c>
      <c r="N1733" s="9" t="n">
        <f aca="false">IF(AND(L1733=1,ISNUMBER(G1733)),MAX(0,G1733-E1733)/60,"")</f>
        <v>0.25</v>
      </c>
      <c r="O1733" s="9" t="n">
        <f aca="false">IF(ISNUMBER(H1733),IF(AND(H1733&gt;=Scenario!$B$11,H1733&lt;Scenario!$B$12),1,0),0)</f>
        <v>1</v>
      </c>
      <c r="P1733" s="9" t="n">
        <f aca="false">IF(O1733=1,MAX(0,H1733-E1733)/60,"")</f>
        <v>64.8166666666667</v>
      </c>
      <c r="Q1733" s="9" t="n">
        <f aca="false">INDEX(Scenario!$B$18:$B$20,MATCH(B1733,Scenario!$A$18:$A$20,0))</f>
        <v>240</v>
      </c>
      <c r="R1733" s="9" t="n">
        <f aca="false">INDEX(Scenario!$C$18:$C$20,MATCH(B1733,Scenario!$A$18:$A$20,0))</f>
        <v>4320</v>
      </c>
      <c r="S1733" s="9" t="n">
        <f aca="false">IF(ISNUMBER(M1733),IF(M1733&lt;=Q1733,1,0),"")</f>
        <v>1</v>
      </c>
      <c r="T1733" s="9" t="n">
        <f aca="false">IF(ISNUMBER(P1733),IF(P1733&lt;=R1733,1,0),"")</f>
        <v>1</v>
      </c>
      <c r="U1733" s="9" t="n">
        <f aca="false">IF(E1733&gt;Scenario!$B$14,0,IF(OR(AND(ISNUMBER(H1733),H1733&lt;=Scenario!$B$14),AND(ISNUMBER(I1733),I1733&lt;=Scenario!$B$14)),0,1))</f>
        <v>0</v>
      </c>
      <c r="V1733" s="9" t="n">
        <f aca="false">IF(AND(U1733=1,(Scenario!$B$14-E1733)/60&gt;R1733),1,0)</f>
        <v>0</v>
      </c>
      <c r="W1733" s="9" t="n">
        <f aca="false">IF(OR(C1733=Scenario!$B$22,C1733=Scenario!$C$22),1,0)</f>
        <v>1</v>
      </c>
      <c r="X1733" s="9" t="n">
        <f aca="false">IF(ISNUMBER(I1733),1,0)</f>
        <v>0</v>
      </c>
      <c r="Y1733" s="9" t="n">
        <f aca="false">MOD(INT(E1733/86400)+3,7)</f>
        <v>4</v>
      </c>
      <c r="Z1733" s="9" t="n">
        <f aca="false">MOD(INT(E1733/3600),24)</f>
        <v>9</v>
      </c>
      <c r="AA1733" s="6" t="s">
        <v>3711</v>
      </c>
    </row>
    <row r="1734" customFormat="false" ht="15" hidden="false" customHeight="false" outlineLevel="0" collapsed="false">
      <c r="A1734" s="6" t="s">
        <v>3712</v>
      </c>
      <c r="B1734" s="6" t="s">
        <v>44</v>
      </c>
      <c r="C1734" s="6" t="s">
        <v>249</v>
      </c>
      <c r="D1734" s="6" t="s">
        <v>170</v>
      </c>
      <c r="E1734" s="6" t="n">
        <v>1786701281</v>
      </c>
      <c r="F1734" s="6" t="n">
        <v>1786701507</v>
      </c>
      <c r="G1734" s="6" t="n">
        <v>1786701333</v>
      </c>
      <c r="H1734" s="6" t="n">
        <v>1786702789</v>
      </c>
      <c r="J1734" s="6" t="n">
        <v>0</v>
      </c>
      <c r="K1734" s="6" t="n">
        <v>0</v>
      </c>
      <c r="L1734" s="9" t="n">
        <f aca="false">IF(AND(E1734&gt;=Scenario!$B$11,E1734&lt;Scenario!$B$12),1,0)</f>
        <v>1</v>
      </c>
      <c r="M1734" s="9" t="n">
        <f aca="false">IF(AND(L1734=1,ISNUMBER(F1734)),MAX(0,F1734-E1734)/60,"")</f>
        <v>3.76666666666667</v>
      </c>
      <c r="N1734" s="9" t="n">
        <f aca="false">IF(AND(L1734=1,ISNUMBER(G1734)),MAX(0,G1734-E1734)/60,"")</f>
        <v>0.866666666666667</v>
      </c>
      <c r="O1734" s="9" t="n">
        <f aca="false">IF(ISNUMBER(H1734),IF(AND(H1734&gt;=Scenario!$B$11,H1734&lt;Scenario!$B$12),1,0),0)</f>
        <v>1</v>
      </c>
      <c r="P1734" s="9" t="n">
        <f aca="false">IF(O1734=1,MAX(0,H1734-E1734)/60,"")</f>
        <v>25.1333333333333</v>
      </c>
      <c r="Q1734" s="9" t="n">
        <f aca="false">INDEX(Scenario!$B$18:$B$20,MATCH(B1734,Scenario!$A$18:$A$20,0))</f>
        <v>240</v>
      </c>
      <c r="R1734" s="9" t="n">
        <f aca="false">INDEX(Scenario!$C$18:$C$20,MATCH(B1734,Scenario!$A$18:$A$20,0))</f>
        <v>4320</v>
      </c>
      <c r="S1734" s="9" t="n">
        <f aca="false">IF(ISNUMBER(M1734),IF(M1734&lt;=Q1734,1,0),"")</f>
        <v>1</v>
      </c>
      <c r="T1734" s="9" t="n">
        <f aca="false">IF(ISNUMBER(P1734),IF(P1734&lt;=R1734,1,0),"")</f>
        <v>1</v>
      </c>
      <c r="U1734" s="9" t="n">
        <f aca="false">IF(E1734&gt;Scenario!$B$14,0,IF(OR(AND(ISNUMBER(H1734),H1734&lt;=Scenario!$B$14),AND(ISNUMBER(I1734),I1734&lt;=Scenario!$B$14)),0,1))</f>
        <v>0</v>
      </c>
      <c r="V1734" s="9" t="n">
        <f aca="false">IF(AND(U1734=1,(Scenario!$B$14-E1734)/60&gt;R1734),1,0)</f>
        <v>0</v>
      </c>
      <c r="W1734" s="9" t="n">
        <f aca="false">IF(OR(C1734=Scenario!$B$22,C1734=Scenario!$C$22),1,0)</f>
        <v>0</v>
      </c>
      <c r="X1734" s="9" t="n">
        <f aca="false">IF(ISNUMBER(I1734),1,0)</f>
        <v>0</v>
      </c>
      <c r="Y1734" s="9" t="n">
        <f aca="false">MOD(INT(E1734/86400)+3,7)</f>
        <v>4</v>
      </c>
      <c r="Z1734" s="9" t="n">
        <f aca="false">MOD(INT(E1734/3600),24)</f>
        <v>9</v>
      </c>
      <c r="AA1734" s="6" t="s">
        <v>3713</v>
      </c>
    </row>
    <row r="1735" customFormat="false" ht="15" hidden="false" customHeight="false" outlineLevel="0" collapsed="false">
      <c r="A1735" s="6" t="s">
        <v>3714</v>
      </c>
      <c r="B1735" s="6" t="s">
        <v>44</v>
      </c>
      <c r="C1735" s="6" t="s">
        <v>288</v>
      </c>
      <c r="D1735" s="6" t="s">
        <v>172</v>
      </c>
      <c r="E1735" s="6" t="n">
        <v>1786702636</v>
      </c>
      <c r="F1735" s="6" t="n">
        <v>1786702856</v>
      </c>
      <c r="G1735" s="6" t="n">
        <v>1786702648</v>
      </c>
      <c r="H1735" s="6" t="n">
        <v>1786704607</v>
      </c>
      <c r="J1735" s="6" t="n">
        <v>0</v>
      </c>
      <c r="K1735" s="6" t="n">
        <v>1</v>
      </c>
      <c r="L1735" s="9" t="n">
        <f aca="false">IF(AND(E1735&gt;=Scenario!$B$11,E1735&lt;Scenario!$B$12),1,0)</f>
        <v>1</v>
      </c>
      <c r="M1735" s="9" t="n">
        <f aca="false">IF(AND(L1735=1,ISNUMBER(F1735)),MAX(0,F1735-E1735)/60,"")</f>
        <v>3.66666666666667</v>
      </c>
      <c r="N1735" s="9" t="n">
        <f aca="false">IF(AND(L1735=1,ISNUMBER(G1735)),MAX(0,G1735-E1735)/60,"")</f>
        <v>0.2</v>
      </c>
      <c r="O1735" s="9" t="n">
        <f aca="false">IF(ISNUMBER(H1735),IF(AND(H1735&gt;=Scenario!$B$11,H1735&lt;Scenario!$B$12),1,0),0)</f>
        <v>1</v>
      </c>
      <c r="P1735" s="9" t="n">
        <f aca="false">IF(O1735=1,MAX(0,H1735-E1735)/60,"")</f>
        <v>32.85</v>
      </c>
      <c r="Q1735" s="9" t="n">
        <f aca="false">INDEX(Scenario!$B$18:$B$20,MATCH(B1735,Scenario!$A$18:$A$20,0))</f>
        <v>240</v>
      </c>
      <c r="R1735" s="9" t="n">
        <f aca="false">INDEX(Scenario!$C$18:$C$20,MATCH(B1735,Scenario!$A$18:$A$20,0))</f>
        <v>4320</v>
      </c>
      <c r="S1735" s="9" t="n">
        <f aca="false">IF(ISNUMBER(M1735),IF(M1735&lt;=Q1735,1,0),"")</f>
        <v>1</v>
      </c>
      <c r="T1735" s="9" t="n">
        <f aca="false">IF(ISNUMBER(P1735),IF(P1735&lt;=R1735,1,0),"")</f>
        <v>1</v>
      </c>
      <c r="U1735" s="9" t="n">
        <f aca="false">IF(E1735&gt;Scenario!$B$14,0,IF(OR(AND(ISNUMBER(H1735),H1735&lt;=Scenario!$B$14),AND(ISNUMBER(I1735),I1735&lt;=Scenario!$B$14)),0,1))</f>
        <v>0</v>
      </c>
      <c r="V1735" s="9" t="n">
        <f aca="false">IF(AND(U1735=1,(Scenario!$B$14-E1735)/60&gt;R1735),1,0)</f>
        <v>0</v>
      </c>
      <c r="W1735" s="9" t="n">
        <f aca="false">IF(OR(C1735=Scenario!$B$22,C1735=Scenario!$C$22),1,0)</f>
        <v>0</v>
      </c>
      <c r="X1735" s="9" t="n">
        <f aca="false">IF(ISNUMBER(I1735),1,0)</f>
        <v>0</v>
      </c>
      <c r="Y1735" s="9" t="n">
        <f aca="false">MOD(INT(E1735/86400)+3,7)</f>
        <v>4</v>
      </c>
      <c r="Z1735" s="9" t="n">
        <f aca="false">MOD(INT(E1735/3600),24)</f>
        <v>10</v>
      </c>
      <c r="AA1735" s="6" t="s">
        <v>3715</v>
      </c>
    </row>
    <row r="1736" customFormat="false" ht="15" hidden="false" customHeight="false" outlineLevel="0" collapsed="false">
      <c r="A1736" s="6" t="s">
        <v>3716</v>
      </c>
      <c r="B1736" s="6" t="s">
        <v>44</v>
      </c>
      <c r="C1736" s="6" t="s">
        <v>249</v>
      </c>
      <c r="D1736" s="6" t="s">
        <v>171</v>
      </c>
      <c r="E1736" s="6" t="n">
        <v>1786703305</v>
      </c>
      <c r="F1736" s="6" t="n">
        <v>1786703566</v>
      </c>
      <c r="G1736" s="6" t="n">
        <v>1786703344</v>
      </c>
      <c r="H1736" s="6" t="n">
        <v>1786706467</v>
      </c>
      <c r="J1736" s="6" t="n">
        <v>0</v>
      </c>
      <c r="K1736" s="6" t="n">
        <v>0</v>
      </c>
      <c r="L1736" s="9" t="n">
        <f aca="false">IF(AND(E1736&gt;=Scenario!$B$11,E1736&lt;Scenario!$B$12),1,0)</f>
        <v>1</v>
      </c>
      <c r="M1736" s="9" t="n">
        <f aca="false">IF(AND(L1736=1,ISNUMBER(F1736)),MAX(0,F1736-E1736)/60,"")</f>
        <v>4.35</v>
      </c>
      <c r="N1736" s="9" t="n">
        <f aca="false">IF(AND(L1736=1,ISNUMBER(G1736)),MAX(0,G1736-E1736)/60,"")</f>
        <v>0.65</v>
      </c>
      <c r="O1736" s="9" t="n">
        <f aca="false">IF(ISNUMBER(H1736),IF(AND(H1736&gt;=Scenario!$B$11,H1736&lt;Scenario!$B$12),1,0),0)</f>
        <v>1</v>
      </c>
      <c r="P1736" s="9" t="n">
        <f aca="false">IF(O1736=1,MAX(0,H1736-E1736)/60,"")</f>
        <v>52.7</v>
      </c>
      <c r="Q1736" s="9" t="n">
        <f aca="false">INDEX(Scenario!$B$18:$B$20,MATCH(B1736,Scenario!$A$18:$A$20,0))</f>
        <v>240</v>
      </c>
      <c r="R1736" s="9" t="n">
        <f aca="false">INDEX(Scenario!$C$18:$C$20,MATCH(B1736,Scenario!$A$18:$A$20,0))</f>
        <v>4320</v>
      </c>
      <c r="S1736" s="9" t="n">
        <f aca="false">IF(ISNUMBER(M1736),IF(M1736&lt;=Q1736,1,0),"")</f>
        <v>1</v>
      </c>
      <c r="T1736" s="9" t="n">
        <f aca="false">IF(ISNUMBER(P1736),IF(P1736&lt;=R1736,1,0),"")</f>
        <v>1</v>
      </c>
      <c r="U1736" s="9" t="n">
        <f aca="false">IF(E1736&gt;Scenario!$B$14,0,IF(OR(AND(ISNUMBER(H1736),H1736&lt;=Scenario!$B$14),AND(ISNUMBER(I1736),I1736&lt;=Scenario!$B$14)),0,1))</f>
        <v>0</v>
      </c>
      <c r="V1736" s="9" t="n">
        <f aca="false">IF(AND(U1736=1,(Scenario!$B$14-E1736)/60&gt;R1736),1,0)</f>
        <v>0</v>
      </c>
      <c r="W1736" s="9" t="n">
        <f aca="false">IF(OR(C1736=Scenario!$B$22,C1736=Scenario!$C$22),1,0)</f>
        <v>0</v>
      </c>
      <c r="X1736" s="9" t="n">
        <f aca="false">IF(ISNUMBER(I1736),1,0)</f>
        <v>0</v>
      </c>
      <c r="Y1736" s="9" t="n">
        <f aca="false">MOD(INT(E1736/86400)+3,7)</f>
        <v>4</v>
      </c>
      <c r="Z1736" s="9" t="n">
        <f aca="false">MOD(INT(E1736/3600),24)</f>
        <v>10</v>
      </c>
      <c r="AA1736" s="6" t="s">
        <v>3717</v>
      </c>
    </row>
    <row r="1737" customFormat="false" ht="15" hidden="false" customHeight="false" outlineLevel="0" collapsed="false">
      <c r="A1737" s="6" t="s">
        <v>3718</v>
      </c>
      <c r="B1737" s="6" t="s">
        <v>43</v>
      </c>
      <c r="C1737" s="6" t="s">
        <v>249</v>
      </c>
      <c r="D1737" s="6" t="s">
        <v>171</v>
      </c>
      <c r="E1737" s="6" t="n">
        <v>1786703780</v>
      </c>
      <c r="F1737" s="6" t="n">
        <v>1786704026</v>
      </c>
      <c r="G1737" s="6" t="n">
        <v>1786703820</v>
      </c>
      <c r="H1737" s="6" t="n">
        <v>1786706405</v>
      </c>
      <c r="J1737" s="6" t="n">
        <v>0</v>
      </c>
      <c r="K1737" s="6" t="n">
        <v>0</v>
      </c>
      <c r="L1737" s="9" t="n">
        <f aca="false">IF(AND(E1737&gt;=Scenario!$B$11,E1737&lt;Scenario!$B$12),1,0)</f>
        <v>1</v>
      </c>
      <c r="M1737" s="9" t="n">
        <f aca="false">IF(AND(L1737=1,ISNUMBER(F1737)),MAX(0,F1737-E1737)/60,"")</f>
        <v>4.1</v>
      </c>
      <c r="N1737" s="9" t="n">
        <f aca="false">IF(AND(L1737=1,ISNUMBER(G1737)),MAX(0,G1737-E1737)/60,"")</f>
        <v>0.666666666666667</v>
      </c>
      <c r="O1737" s="9" t="n">
        <f aca="false">IF(ISNUMBER(H1737),IF(AND(H1737&gt;=Scenario!$B$11,H1737&lt;Scenario!$B$12),1,0),0)</f>
        <v>1</v>
      </c>
      <c r="P1737" s="9" t="n">
        <f aca="false">IF(O1737=1,MAX(0,H1737-E1737)/60,"")</f>
        <v>43.75</v>
      </c>
      <c r="Q1737" s="9" t="n">
        <f aca="false">INDEX(Scenario!$B$18:$B$20,MATCH(B1737,Scenario!$A$18:$A$20,0))</f>
        <v>60</v>
      </c>
      <c r="R1737" s="9" t="n">
        <f aca="false">INDEX(Scenario!$C$18:$C$20,MATCH(B1737,Scenario!$A$18:$A$20,0))</f>
        <v>1440</v>
      </c>
      <c r="S1737" s="9" t="n">
        <f aca="false">IF(ISNUMBER(M1737),IF(M1737&lt;=Q1737,1,0),"")</f>
        <v>1</v>
      </c>
      <c r="T1737" s="9" t="n">
        <f aca="false">IF(ISNUMBER(P1737),IF(P1737&lt;=R1737,1,0),"")</f>
        <v>1</v>
      </c>
      <c r="U1737" s="9" t="n">
        <f aca="false">IF(E1737&gt;Scenario!$B$14,0,IF(OR(AND(ISNUMBER(H1737),H1737&lt;=Scenario!$B$14),AND(ISNUMBER(I1737),I1737&lt;=Scenario!$B$14)),0,1))</f>
        <v>0</v>
      </c>
      <c r="V1737" s="9" t="n">
        <f aca="false">IF(AND(U1737=1,(Scenario!$B$14-E1737)/60&gt;R1737),1,0)</f>
        <v>0</v>
      </c>
      <c r="W1737" s="9" t="n">
        <f aca="false">IF(OR(C1737=Scenario!$B$22,C1737=Scenario!$C$22),1,0)</f>
        <v>0</v>
      </c>
      <c r="X1737" s="9" t="n">
        <f aca="false">IF(ISNUMBER(I1737),1,0)</f>
        <v>0</v>
      </c>
      <c r="Y1737" s="9" t="n">
        <f aca="false">MOD(INT(E1737/86400)+3,7)</f>
        <v>4</v>
      </c>
      <c r="Z1737" s="9" t="n">
        <f aca="false">MOD(INT(E1737/3600),24)</f>
        <v>10</v>
      </c>
      <c r="AA1737" s="6" t="s">
        <v>3719</v>
      </c>
    </row>
    <row r="1738" customFormat="false" ht="15" hidden="false" customHeight="false" outlineLevel="0" collapsed="false">
      <c r="A1738" s="6" t="s">
        <v>3720</v>
      </c>
      <c r="B1738" s="6" t="s">
        <v>43</v>
      </c>
      <c r="C1738" s="6" t="s">
        <v>46</v>
      </c>
      <c r="D1738" s="6" t="s">
        <v>170</v>
      </c>
      <c r="E1738" s="6" t="n">
        <v>1786703967</v>
      </c>
      <c r="F1738" s="6" t="n">
        <v>1786704197</v>
      </c>
      <c r="G1738" s="6" t="n">
        <v>1786703981</v>
      </c>
      <c r="H1738" s="6" t="n">
        <v>1786704924</v>
      </c>
      <c r="J1738" s="6" t="n">
        <v>0</v>
      </c>
      <c r="K1738" s="6" t="n">
        <v>0</v>
      </c>
      <c r="L1738" s="9" t="n">
        <f aca="false">IF(AND(E1738&gt;=Scenario!$B$11,E1738&lt;Scenario!$B$12),1,0)</f>
        <v>1</v>
      </c>
      <c r="M1738" s="9" t="n">
        <f aca="false">IF(AND(L1738=1,ISNUMBER(F1738)),MAX(0,F1738-E1738)/60,"")</f>
        <v>3.83333333333333</v>
      </c>
      <c r="N1738" s="9" t="n">
        <f aca="false">IF(AND(L1738=1,ISNUMBER(G1738)),MAX(0,G1738-E1738)/60,"")</f>
        <v>0.233333333333333</v>
      </c>
      <c r="O1738" s="9" t="n">
        <f aca="false">IF(ISNUMBER(H1738),IF(AND(H1738&gt;=Scenario!$B$11,H1738&lt;Scenario!$B$12),1,0),0)</f>
        <v>1</v>
      </c>
      <c r="P1738" s="9" t="n">
        <f aca="false">IF(O1738=1,MAX(0,H1738-E1738)/60,"")</f>
        <v>15.95</v>
      </c>
      <c r="Q1738" s="9" t="n">
        <f aca="false">INDEX(Scenario!$B$18:$B$20,MATCH(B1738,Scenario!$A$18:$A$20,0))</f>
        <v>60</v>
      </c>
      <c r="R1738" s="9" t="n">
        <f aca="false">INDEX(Scenario!$C$18:$C$20,MATCH(B1738,Scenario!$A$18:$A$20,0))</f>
        <v>1440</v>
      </c>
      <c r="S1738" s="9" t="n">
        <f aca="false">IF(ISNUMBER(M1738),IF(M1738&lt;=Q1738,1,0),"")</f>
        <v>1</v>
      </c>
      <c r="T1738" s="9" t="n">
        <f aca="false">IF(ISNUMBER(P1738),IF(P1738&lt;=R1738,1,0),"")</f>
        <v>1</v>
      </c>
      <c r="U1738" s="9" t="n">
        <f aca="false">IF(E1738&gt;Scenario!$B$14,0,IF(OR(AND(ISNUMBER(H1738),H1738&lt;=Scenario!$B$14),AND(ISNUMBER(I1738),I1738&lt;=Scenario!$B$14)),0,1))</f>
        <v>0</v>
      </c>
      <c r="V1738" s="9" t="n">
        <f aca="false">IF(AND(U1738=1,(Scenario!$B$14-E1738)/60&gt;R1738),1,0)</f>
        <v>0</v>
      </c>
      <c r="W1738" s="9" t="n">
        <f aca="false">IF(OR(C1738=Scenario!$B$22,C1738=Scenario!$C$22),1,0)</f>
        <v>1</v>
      </c>
      <c r="X1738" s="9" t="n">
        <f aca="false">IF(ISNUMBER(I1738),1,0)</f>
        <v>0</v>
      </c>
      <c r="Y1738" s="9" t="n">
        <f aca="false">MOD(INT(E1738/86400)+3,7)</f>
        <v>4</v>
      </c>
      <c r="Z1738" s="9" t="n">
        <f aca="false">MOD(INT(E1738/3600),24)</f>
        <v>10</v>
      </c>
      <c r="AA1738" s="6" t="s">
        <v>3721</v>
      </c>
    </row>
    <row r="1739" customFormat="false" ht="15" hidden="false" customHeight="false" outlineLevel="0" collapsed="false">
      <c r="A1739" s="6" t="s">
        <v>3722</v>
      </c>
      <c r="B1739" s="6" t="s">
        <v>44</v>
      </c>
      <c r="C1739" s="6" t="s">
        <v>288</v>
      </c>
      <c r="D1739" s="6" t="s">
        <v>171</v>
      </c>
      <c r="E1739" s="6" t="n">
        <v>1786706402</v>
      </c>
      <c r="F1739" s="6" t="n">
        <v>1786706691</v>
      </c>
      <c r="G1739" s="6" t="n">
        <v>1786706453</v>
      </c>
      <c r="H1739" s="6" t="n">
        <v>1786710724</v>
      </c>
      <c r="J1739" s="6" t="n">
        <v>0</v>
      </c>
      <c r="K1739" s="6" t="n">
        <v>0</v>
      </c>
      <c r="L1739" s="9" t="n">
        <f aca="false">IF(AND(E1739&gt;=Scenario!$B$11,E1739&lt;Scenario!$B$12),1,0)</f>
        <v>1</v>
      </c>
      <c r="M1739" s="9" t="n">
        <f aca="false">IF(AND(L1739=1,ISNUMBER(F1739)),MAX(0,F1739-E1739)/60,"")</f>
        <v>4.81666666666667</v>
      </c>
      <c r="N1739" s="9" t="n">
        <f aca="false">IF(AND(L1739=1,ISNUMBER(G1739)),MAX(0,G1739-E1739)/60,"")</f>
        <v>0.85</v>
      </c>
      <c r="O1739" s="9" t="n">
        <f aca="false">IF(ISNUMBER(H1739),IF(AND(H1739&gt;=Scenario!$B$11,H1739&lt;Scenario!$B$12),1,0),0)</f>
        <v>1</v>
      </c>
      <c r="P1739" s="9" t="n">
        <f aca="false">IF(O1739=1,MAX(0,H1739-E1739)/60,"")</f>
        <v>72.0333333333333</v>
      </c>
      <c r="Q1739" s="9" t="n">
        <f aca="false">INDEX(Scenario!$B$18:$B$20,MATCH(B1739,Scenario!$A$18:$A$20,0))</f>
        <v>240</v>
      </c>
      <c r="R1739" s="9" t="n">
        <f aca="false">INDEX(Scenario!$C$18:$C$20,MATCH(B1739,Scenario!$A$18:$A$20,0))</f>
        <v>4320</v>
      </c>
      <c r="S1739" s="9" t="n">
        <f aca="false">IF(ISNUMBER(M1739),IF(M1739&lt;=Q1739,1,0),"")</f>
        <v>1</v>
      </c>
      <c r="T1739" s="9" t="n">
        <f aca="false">IF(ISNUMBER(P1739),IF(P1739&lt;=R1739,1,0),"")</f>
        <v>1</v>
      </c>
      <c r="U1739" s="9" t="n">
        <f aca="false">IF(E1739&gt;Scenario!$B$14,0,IF(OR(AND(ISNUMBER(H1739),H1739&lt;=Scenario!$B$14),AND(ISNUMBER(I1739),I1739&lt;=Scenario!$B$14)),0,1))</f>
        <v>0</v>
      </c>
      <c r="V1739" s="9" t="n">
        <f aca="false">IF(AND(U1739=1,(Scenario!$B$14-E1739)/60&gt;R1739),1,0)</f>
        <v>0</v>
      </c>
      <c r="W1739" s="9" t="n">
        <f aca="false">IF(OR(C1739=Scenario!$B$22,C1739=Scenario!$C$22),1,0)</f>
        <v>0</v>
      </c>
      <c r="X1739" s="9" t="n">
        <f aca="false">IF(ISNUMBER(I1739),1,0)</f>
        <v>0</v>
      </c>
      <c r="Y1739" s="9" t="n">
        <f aca="false">MOD(INT(E1739/86400)+3,7)</f>
        <v>4</v>
      </c>
      <c r="Z1739" s="9" t="n">
        <f aca="false">MOD(INT(E1739/3600),24)</f>
        <v>11</v>
      </c>
      <c r="AA1739" s="6" t="s">
        <v>3723</v>
      </c>
    </row>
    <row r="1740" customFormat="false" ht="15" hidden="false" customHeight="false" outlineLevel="0" collapsed="false">
      <c r="A1740" s="6" t="s">
        <v>3724</v>
      </c>
      <c r="B1740" s="6" t="s">
        <v>43</v>
      </c>
      <c r="C1740" s="6" t="s">
        <v>46</v>
      </c>
      <c r="D1740" s="6" t="s">
        <v>170</v>
      </c>
      <c r="E1740" s="6" t="n">
        <v>1786707081</v>
      </c>
      <c r="F1740" s="6" t="n">
        <v>1786707293</v>
      </c>
      <c r="G1740" s="6" t="n">
        <v>1786707124</v>
      </c>
      <c r="H1740" s="6" t="n">
        <v>1786800504</v>
      </c>
      <c r="J1740" s="6" t="n">
        <v>1</v>
      </c>
      <c r="K1740" s="6" t="n">
        <v>0</v>
      </c>
      <c r="L1740" s="9" t="n">
        <f aca="false">IF(AND(E1740&gt;=Scenario!$B$11,E1740&lt;Scenario!$B$12),1,0)</f>
        <v>1</v>
      </c>
      <c r="M1740" s="9" t="n">
        <f aca="false">IF(AND(L1740=1,ISNUMBER(F1740)),MAX(0,F1740-E1740)/60,"")</f>
        <v>3.53333333333333</v>
      </c>
      <c r="N1740" s="9" t="n">
        <f aca="false">IF(AND(L1740=1,ISNUMBER(G1740)),MAX(0,G1740-E1740)/60,"")</f>
        <v>0.716666666666667</v>
      </c>
      <c r="O1740" s="9" t="n">
        <f aca="false">IF(ISNUMBER(H1740),IF(AND(H1740&gt;=Scenario!$B$11,H1740&lt;Scenario!$B$12),1,0),0)</f>
        <v>1</v>
      </c>
      <c r="P1740" s="9" t="n">
        <f aca="false">IF(O1740=1,MAX(0,H1740-E1740)/60,"")</f>
        <v>1557.05</v>
      </c>
      <c r="Q1740" s="9" t="n">
        <f aca="false">INDEX(Scenario!$B$18:$B$20,MATCH(B1740,Scenario!$A$18:$A$20,0))</f>
        <v>60</v>
      </c>
      <c r="R1740" s="9" t="n">
        <f aca="false">INDEX(Scenario!$C$18:$C$20,MATCH(B1740,Scenario!$A$18:$A$20,0))</f>
        <v>1440</v>
      </c>
      <c r="S1740" s="9" t="n">
        <f aca="false">IF(ISNUMBER(M1740),IF(M1740&lt;=Q1740,1,0),"")</f>
        <v>1</v>
      </c>
      <c r="T1740" s="9" t="n">
        <f aca="false">IF(ISNUMBER(P1740),IF(P1740&lt;=R1740,1,0),"")</f>
        <v>0</v>
      </c>
      <c r="U1740" s="9" t="n">
        <f aca="false">IF(E1740&gt;Scenario!$B$14,0,IF(OR(AND(ISNUMBER(H1740),H1740&lt;=Scenario!$B$14),AND(ISNUMBER(I1740),I1740&lt;=Scenario!$B$14)),0,1))</f>
        <v>0</v>
      </c>
      <c r="V1740" s="9" t="n">
        <f aca="false">IF(AND(U1740=1,(Scenario!$B$14-E1740)/60&gt;R1740),1,0)</f>
        <v>0</v>
      </c>
      <c r="W1740" s="9" t="n">
        <f aca="false">IF(OR(C1740=Scenario!$B$22,C1740=Scenario!$C$22),1,0)</f>
        <v>1</v>
      </c>
      <c r="X1740" s="9" t="n">
        <f aca="false">IF(ISNUMBER(I1740),1,0)</f>
        <v>0</v>
      </c>
      <c r="Y1740" s="9" t="n">
        <f aca="false">MOD(INT(E1740/86400)+3,7)</f>
        <v>4</v>
      </c>
      <c r="Z1740" s="9" t="n">
        <f aca="false">MOD(INT(E1740/3600),24)</f>
        <v>11</v>
      </c>
      <c r="AA1740" s="6" t="s">
        <v>3725</v>
      </c>
    </row>
    <row r="1741" customFormat="false" ht="15" hidden="false" customHeight="false" outlineLevel="0" collapsed="false">
      <c r="A1741" s="6" t="s">
        <v>3726</v>
      </c>
      <c r="B1741" s="6" t="s">
        <v>43</v>
      </c>
      <c r="C1741" s="6" t="s">
        <v>47</v>
      </c>
      <c r="D1741" s="6" t="s">
        <v>171</v>
      </c>
      <c r="E1741" s="6" t="n">
        <v>1786707291</v>
      </c>
      <c r="F1741" s="6" t="n">
        <v>1786707404</v>
      </c>
      <c r="G1741" s="6" t="n">
        <v>1786707307</v>
      </c>
      <c r="H1741" s="6" t="n">
        <v>1786714504</v>
      </c>
      <c r="J1741" s="6" t="n">
        <v>0</v>
      </c>
      <c r="K1741" s="6" t="n">
        <v>0</v>
      </c>
      <c r="L1741" s="9" t="n">
        <f aca="false">IF(AND(E1741&gt;=Scenario!$B$11,E1741&lt;Scenario!$B$12),1,0)</f>
        <v>1</v>
      </c>
      <c r="M1741" s="9" t="n">
        <f aca="false">IF(AND(L1741=1,ISNUMBER(F1741)),MAX(0,F1741-E1741)/60,"")</f>
        <v>1.88333333333333</v>
      </c>
      <c r="N1741" s="9" t="n">
        <f aca="false">IF(AND(L1741=1,ISNUMBER(G1741)),MAX(0,G1741-E1741)/60,"")</f>
        <v>0.266666666666667</v>
      </c>
      <c r="O1741" s="9" t="n">
        <f aca="false">IF(ISNUMBER(H1741),IF(AND(H1741&gt;=Scenario!$B$11,H1741&lt;Scenario!$B$12),1,0),0)</f>
        <v>1</v>
      </c>
      <c r="P1741" s="9" t="n">
        <f aca="false">IF(O1741=1,MAX(0,H1741-E1741)/60,"")</f>
        <v>120.216666666667</v>
      </c>
      <c r="Q1741" s="9" t="n">
        <f aca="false">INDEX(Scenario!$B$18:$B$20,MATCH(B1741,Scenario!$A$18:$A$20,0))</f>
        <v>60</v>
      </c>
      <c r="R1741" s="9" t="n">
        <f aca="false">INDEX(Scenario!$C$18:$C$20,MATCH(B1741,Scenario!$A$18:$A$20,0))</f>
        <v>1440</v>
      </c>
      <c r="S1741" s="9" t="n">
        <f aca="false">IF(ISNUMBER(M1741),IF(M1741&lt;=Q1741,1,0),"")</f>
        <v>1</v>
      </c>
      <c r="T1741" s="9" t="n">
        <f aca="false">IF(ISNUMBER(P1741),IF(P1741&lt;=R1741,1,0),"")</f>
        <v>1</v>
      </c>
      <c r="U1741" s="9" t="n">
        <f aca="false">IF(E1741&gt;Scenario!$B$14,0,IF(OR(AND(ISNUMBER(H1741),H1741&lt;=Scenario!$B$14),AND(ISNUMBER(I1741),I1741&lt;=Scenario!$B$14)),0,1))</f>
        <v>0</v>
      </c>
      <c r="V1741" s="9" t="n">
        <f aca="false">IF(AND(U1741=1,(Scenario!$B$14-E1741)/60&gt;R1741),1,0)</f>
        <v>0</v>
      </c>
      <c r="W1741" s="9" t="n">
        <f aca="false">IF(OR(C1741=Scenario!$B$22,C1741=Scenario!$C$22),1,0)</f>
        <v>1</v>
      </c>
      <c r="X1741" s="9" t="n">
        <f aca="false">IF(ISNUMBER(I1741),1,0)</f>
        <v>0</v>
      </c>
      <c r="Y1741" s="9" t="n">
        <f aca="false">MOD(INT(E1741/86400)+3,7)</f>
        <v>4</v>
      </c>
      <c r="Z1741" s="9" t="n">
        <f aca="false">MOD(INT(E1741/3600),24)</f>
        <v>11</v>
      </c>
      <c r="AA1741" s="6" t="s">
        <v>3727</v>
      </c>
    </row>
    <row r="1742" customFormat="false" ht="15" hidden="false" customHeight="false" outlineLevel="0" collapsed="false">
      <c r="A1742" s="6" t="s">
        <v>3728</v>
      </c>
      <c r="B1742" s="6" t="s">
        <v>43</v>
      </c>
      <c r="C1742" s="6" t="s">
        <v>249</v>
      </c>
      <c r="D1742" s="6" t="s">
        <v>172</v>
      </c>
      <c r="E1742" s="6" t="n">
        <v>1786707851</v>
      </c>
      <c r="F1742" s="6" t="n">
        <v>1786707976</v>
      </c>
      <c r="G1742" s="6" t="n">
        <v>1786707885</v>
      </c>
      <c r="H1742" s="6" t="n">
        <v>1786709510</v>
      </c>
      <c r="J1742" s="6" t="n">
        <v>0</v>
      </c>
      <c r="K1742" s="6" t="n">
        <v>0</v>
      </c>
      <c r="L1742" s="9" t="n">
        <f aca="false">IF(AND(E1742&gt;=Scenario!$B$11,E1742&lt;Scenario!$B$12),1,0)</f>
        <v>1</v>
      </c>
      <c r="M1742" s="9" t="n">
        <f aca="false">IF(AND(L1742=1,ISNUMBER(F1742)),MAX(0,F1742-E1742)/60,"")</f>
        <v>2.08333333333333</v>
      </c>
      <c r="N1742" s="9" t="n">
        <f aca="false">IF(AND(L1742=1,ISNUMBER(G1742)),MAX(0,G1742-E1742)/60,"")</f>
        <v>0.566666666666667</v>
      </c>
      <c r="O1742" s="9" t="n">
        <f aca="false">IF(ISNUMBER(H1742),IF(AND(H1742&gt;=Scenario!$B$11,H1742&lt;Scenario!$B$12),1,0),0)</f>
        <v>1</v>
      </c>
      <c r="P1742" s="9" t="n">
        <f aca="false">IF(O1742=1,MAX(0,H1742-E1742)/60,"")</f>
        <v>27.65</v>
      </c>
      <c r="Q1742" s="9" t="n">
        <f aca="false">INDEX(Scenario!$B$18:$B$20,MATCH(B1742,Scenario!$A$18:$A$20,0))</f>
        <v>60</v>
      </c>
      <c r="R1742" s="9" t="n">
        <f aca="false">INDEX(Scenario!$C$18:$C$20,MATCH(B1742,Scenario!$A$18:$A$20,0))</f>
        <v>1440</v>
      </c>
      <c r="S1742" s="9" t="n">
        <f aca="false">IF(ISNUMBER(M1742),IF(M1742&lt;=Q1742,1,0),"")</f>
        <v>1</v>
      </c>
      <c r="T1742" s="9" t="n">
        <f aca="false">IF(ISNUMBER(P1742),IF(P1742&lt;=R1742,1,0),"")</f>
        <v>1</v>
      </c>
      <c r="U1742" s="9" t="n">
        <f aca="false">IF(E1742&gt;Scenario!$B$14,0,IF(OR(AND(ISNUMBER(H1742),H1742&lt;=Scenario!$B$14),AND(ISNUMBER(I1742),I1742&lt;=Scenario!$B$14)),0,1))</f>
        <v>0</v>
      </c>
      <c r="V1742" s="9" t="n">
        <f aca="false">IF(AND(U1742=1,(Scenario!$B$14-E1742)/60&gt;R1742),1,0)</f>
        <v>0</v>
      </c>
      <c r="W1742" s="9" t="n">
        <f aca="false">IF(OR(C1742=Scenario!$B$22,C1742=Scenario!$C$22),1,0)</f>
        <v>0</v>
      </c>
      <c r="X1742" s="9" t="n">
        <f aca="false">IF(ISNUMBER(I1742),1,0)</f>
        <v>0</v>
      </c>
      <c r="Y1742" s="9" t="n">
        <f aca="false">MOD(INT(E1742/86400)+3,7)</f>
        <v>4</v>
      </c>
      <c r="Z1742" s="9" t="n">
        <f aca="false">MOD(INT(E1742/3600),24)</f>
        <v>11</v>
      </c>
      <c r="AA1742" s="6" t="s">
        <v>3729</v>
      </c>
    </row>
    <row r="1743" customFormat="false" ht="15" hidden="false" customHeight="false" outlineLevel="0" collapsed="false">
      <c r="A1743" s="6" t="s">
        <v>3730</v>
      </c>
      <c r="B1743" s="6" t="s">
        <v>43</v>
      </c>
      <c r="C1743" s="6" t="s">
        <v>47</v>
      </c>
      <c r="D1743" s="6" t="s">
        <v>171</v>
      </c>
      <c r="E1743" s="6" t="n">
        <v>1786708814</v>
      </c>
      <c r="F1743" s="6" t="n">
        <v>1786709013</v>
      </c>
      <c r="G1743" s="6" t="n">
        <v>1786708849</v>
      </c>
      <c r="H1743" s="6" t="n">
        <v>1786711695</v>
      </c>
      <c r="J1743" s="6" t="n">
        <v>0</v>
      </c>
      <c r="K1743" s="6" t="n">
        <v>0</v>
      </c>
      <c r="L1743" s="9" t="n">
        <f aca="false">IF(AND(E1743&gt;=Scenario!$B$11,E1743&lt;Scenario!$B$12),1,0)</f>
        <v>1</v>
      </c>
      <c r="M1743" s="9" t="n">
        <f aca="false">IF(AND(L1743=1,ISNUMBER(F1743)),MAX(0,F1743-E1743)/60,"")</f>
        <v>3.31666666666667</v>
      </c>
      <c r="N1743" s="9" t="n">
        <f aca="false">IF(AND(L1743=1,ISNUMBER(G1743)),MAX(0,G1743-E1743)/60,"")</f>
        <v>0.583333333333333</v>
      </c>
      <c r="O1743" s="9" t="n">
        <f aca="false">IF(ISNUMBER(H1743),IF(AND(H1743&gt;=Scenario!$B$11,H1743&lt;Scenario!$B$12),1,0),0)</f>
        <v>1</v>
      </c>
      <c r="P1743" s="9" t="n">
        <f aca="false">IF(O1743=1,MAX(0,H1743-E1743)/60,"")</f>
        <v>48.0166666666667</v>
      </c>
      <c r="Q1743" s="9" t="n">
        <f aca="false">INDEX(Scenario!$B$18:$B$20,MATCH(B1743,Scenario!$A$18:$A$20,0))</f>
        <v>60</v>
      </c>
      <c r="R1743" s="9" t="n">
        <f aca="false">INDEX(Scenario!$C$18:$C$20,MATCH(B1743,Scenario!$A$18:$A$20,0))</f>
        <v>1440</v>
      </c>
      <c r="S1743" s="9" t="n">
        <f aca="false">IF(ISNUMBER(M1743),IF(M1743&lt;=Q1743,1,0),"")</f>
        <v>1</v>
      </c>
      <c r="T1743" s="9" t="n">
        <f aca="false">IF(ISNUMBER(P1743),IF(P1743&lt;=R1743,1,0),"")</f>
        <v>1</v>
      </c>
      <c r="U1743" s="9" t="n">
        <f aca="false">IF(E1743&gt;Scenario!$B$14,0,IF(OR(AND(ISNUMBER(H1743),H1743&lt;=Scenario!$B$14),AND(ISNUMBER(I1743),I1743&lt;=Scenario!$B$14)),0,1))</f>
        <v>0</v>
      </c>
      <c r="V1743" s="9" t="n">
        <f aca="false">IF(AND(U1743=1,(Scenario!$B$14-E1743)/60&gt;R1743),1,0)</f>
        <v>0</v>
      </c>
      <c r="W1743" s="9" t="n">
        <f aca="false">IF(OR(C1743=Scenario!$B$22,C1743=Scenario!$C$22),1,0)</f>
        <v>1</v>
      </c>
      <c r="X1743" s="9" t="n">
        <f aca="false">IF(ISNUMBER(I1743),1,0)</f>
        <v>0</v>
      </c>
      <c r="Y1743" s="9" t="n">
        <f aca="false">MOD(INT(E1743/86400)+3,7)</f>
        <v>4</v>
      </c>
      <c r="Z1743" s="9" t="n">
        <f aca="false">MOD(INT(E1743/3600),24)</f>
        <v>12</v>
      </c>
      <c r="AA1743" s="6" t="s">
        <v>3731</v>
      </c>
    </row>
    <row r="1744" customFormat="false" ht="15" hidden="false" customHeight="false" outlineLevel="0" collapsed="false">
      <c r="A1744" s="6" t="s">
        <v>3732</v>
      </c>
      <c r="B1744" s="6" t="s">
        <v>43</v>
      </c>
      <c r="C1744" s="6" t="s">
        <v>249</v>
      </c>
      <c r="D1744" s="6" t="s">
        <v>171</v>
      </c>
      <c r="E1744" s="6" t="n">
        <v>1786708908</v>
      </c>
      <c r="F1744" s="6" t="n">
        <v>1786709037</v>
      </c>
      <c r="G1744" s="6" t="n">
        <v>1786708925</v>
      </c>
      <c r="H1744" s="6" t="n">
        <v>1786721514</v>
      </c>
      <c r="J1744" s="6" t="n">
        <v>0</v>
      </c>
      <c r="K1744" s="6" t="n">
        <v>0</v>
      </c>
      <c r="L1744" s="9" t="n">
        <f aca="false">IF(AND(E1744&gt;=Scenario!$B$11,E1744&lt;Scenario!$B$12),1,0)</f>
        <v>1</v>
      </c>
      <c r="M1744" s="9" t="n">
        <f aca="false">IF(AND(L1744=1,ISNUMBER(F1744)),MAX(0,F1744-E1744)/60,"")</f>
        <v>2.15</v>
      </c>
      <c r="N1744" s="9" t="n">
        <f aca="false">IF(AND(L1744=1,ISNUMBER(G1744)),MAX(0,G1744-E1744)/60,"")</f>
        <v>0.283333333333333</v>
      </c>
      <c r="O1744" s="9" t="n">
        <f aca="false">IF(ISNUMBER(H1744),IF(AND(H1744&gt;=Scenario!$B$11,H1744&lt;Scenario!$B$12),1,0),0)</f>
        <v>1</v>
      </c>
      <c r="P1744" s="9" t="n">
        <f aca="false">IF(O1744=1,MAX(0,H1744-E1744)/60,"")</f>
        <v>210.1</v>
      </c>
      <c r="Q1744" s="9" t="n">
        <f aca="false">INDEX(Scenario!$B$18:$B$20,MATCH(B1744,Scenario!$A$18:$A$20,0))</f>
        <v>60</v>
      </c>
      <c r="R1744" s="9" t="n">
        <f aca="false">INDEX(Scenario!$C$18:$C$20,MATCH(B1744,Scenario!$A$18:$A$20,0))</f>
        <v>1440</v>
      </c>
      <c r="S1744" s="9" t="n">
        <f aca="false">IF(ISNUMBER(M1744),IF(M1744&lt;=Q1744,1,0),"")</f>
        <v>1</v>
      </c>
      <c r="T1744" s="9" t="n">
        <f aca="false">IF(ISNUMBER(P1744),IF(P1744&lt;=R1744,1,0),"")</f>
        <v>1</v>
      </c>
      <c r="U1744" s="9" t="n">
        <f aca="false">IF(E1744&gt;Scenario!$B$14,0,IF(OR(AND(ISNUMBER(H1744),H1744&lt;=Scenario!$B$14),AND(ISNUMBER(I1744),I1744&lt;=Scenario!$B$14)),0,1))</f>
        <v>0</v>
      </c>
      <c r="V1744" s="9" t="n">
        <f aca="false">IF(AND(U1744=1,(Scenario!$B$14-E1744)/60&gt;R1744),1,0)</f>
        <v>0</v>
      </c>
      <c r="W1744" s="9" t="n">
        <f aca="false">IF(OR(C1744=Scenario!$B$22,C1744=Scenario!$C$22),1,0)</f>
        <v>0</v>
      </c>
      <c r="X1744" s="9" t="n">
        <f aca="false">IF(ISNUMBER(I1744),1,0)</f>
        <v>0</v>
      </c>
      <c r="Y1744" s="9" t="n">
        <f aca="false">MOD(INT(E1744/86400)+3,7)</f>
        <v>4</v>
      </c>
      <c r="Z1744" s="9" t="n">
        <f aca="false">MOD(INT(E1744/3600),24)</f>
        <v>12</v>
      </c>
      <c r="AA1744" s="6" t="s">
        <v>3733</v>
      </c>
    </row>
    <row r="1745" customFormat="false" ht="15" hidden="false" customHeight="false" outlineLevel="0" collapsed="false">
      <c r="A1745" s="6" t="s">
        <v>3734</v>
      </c>
      <c r="B1745" s="6" t="s">
        <v>43</v>
      </c>
      <c r="C1745" s="6" t="s">
        <v>249</v>
      </c>
      <c r="D1745" s="6" t="s">
        <v>172</v>
      </c>
      <c r="E1745" s="6" t="n">
        <v>1786710672</v>
      </c>
      <c r="F1745" s="6" t="n">
        <v>1786710915</v>
      </c>
      <c r="G1745" s="6" t="n">
        <v>1786710684</v>
      </c>
      <c r="H1745" s="6" t="n">
        <v>1786714664</v>
      </c>
      <c r="J1745" s="6" t="n">
        <v>0</v>
      </c>
      <c r="K1745" s="6" t="n">
        <v>0</v>
      </c>
      <c r="L1745" s="9" t="n">
        <f aca="false">IF(AND(E1745&gt;=Scenario!$B$11,E1745&lt;Scenario!$B$12),1,0)</f>
        <v>1</v>
      </c>
      <c r="M1745" s="9" t="n">
        <f aca="false">IF(AND(L1745=1,ISNUMBER(F1745)),MAX(0,F1745-E1745)/60,"")</f>
        <v>4.05</v>
      </c>
      <c r="N1745" s="9" t="n">
        <f aca="false">IF(AND(L1745=1,ISNUMBER(G1745)),MAX(0,G1745-E1745)/60,"")</f>
        <v>0.2</v>
      </c>
      <c r="O1745" s="9" t="n">
        <f aca="false">IF(ISNUMBER(H1745),IF(AND(H1745&gt;=Scenario!$B$11,H1745&lt;Scenario!$B$12),1,0),0)</f>
        <v>1</v>
      </c>
      <c r="P1745" s="9" t="n">
        <f aca="false">IF(O1745=1,MAX(0,H1745-E1745)/60,"")</f>
        <v>66.5333333333333</v>
      </c>
      <c r="Q1745" s="9" t="n">
        <f aca="false">INDEX(Scenario!$B$18:$B$20,MATCH(B1745,Scenario!$A$18:$A$20,0))</f>
        <v>60</v>
      </c>
      <c r="R1745" s="9" t="n">
        <f aca="false">INDEX(Scenario!$C$18:$C$20,MATCH(B1745,Scenario!$A$18:$A$20,0))</f>
        <v>1440</v>
      </c>
      <c r="S1745" s="9" t="n">
        <f aca="false">IF(ISNUMBER(M1745),IF(M1745&lt;=Q1745,1,0),"")</f>
        <v>1</v>
      </c>
      <c r="T1745" s="9" t="n">
        <f aca="false">IF(ISNUMBER(P1745),IF(P1745&lt;=R1745,1,0),"")</f>
        <v>1</v>
      </c>
      <c r="U1745" s="9" t="n">
        <f aca="false">IF(E1745&gt;Scenario!$B$14,0,IF(OR(AND(ISNUMBER(H1745),H1745&lt;=Scenario!$B$14),AND(ISNUMBER(I1745),I1745&lt;=Scenario!$B$14)),0,1))</f>
        <v>0</v>
      </c>
      <c r="V1745" s="9" t="n">
        <f aca="false">IF(AND(U1745=1,(Scenario!$B$14-E1745)/60&gt;R1745),1,0)</f>
        <v>0</v>
      </c>
      <c r="W1745" s="9" t="n">
        <f aca="false">IF(OR(C1745=Scenario!$B$22,C1745=Scenario!$C$22),1,0)</f>
        <v>0</v>
      </c>
      <c r="X1745" s="9" t="n">
        <f aca="false">IF(ISNUMBER(I1745),1,0)</f>
        <v>0</v>
      </c>
      <c r="Y1745" s="9" t="n">
        <f aca="false">MOD(INT(E1745/86400)+3,7)</f>
        <v>4</v>
      </c>
      <c r="Z1745" s="9" t="n">
        <f aca="false">MOD(INT(E1745/3600),24)</f>
        <v>12</v>
      </c>
      <c r="AA1745" s="6" t="s">
        <v>3735</v>
      </c>
    </row>
    <row r="1746" customFormat="false" ht="15" hidden="false" customHeight="false" outlineLevel="0" collapsed="false">
      <c r="A1746" s="6" t="s">
        <v>3736</v>
      </c>
      <c r="B1746" s="6" t="s">
        <v>44</v>
      </c>
      <c r="C1746" s="6" t="s">
        <v>46</v>
      </c>
      <c r="D1746" s="6" t="s">
        <v>172</v>
      </c>
      <c r="E1746" s="6" t="n">
        <v>1786710708</v>
      </c>
      <c r="F1746" s="6" t="n">
        <v>1786710830</v>
      </c>
      <c r="G1746" s="6" t="n">
        <v>1786710763</v>
      </c>
      <c r="H1746" s="6" t="n">
        <v>1786712513</v>
      </c>
      <c r="J1746" s="6" t="n">
        <v>0</v>
      </c>
      <c r="K1746" s="6" t="n">
        <v>0</v>
      </c>
      <c r="L1746" s="9" t="n">
        <f aca="false">IF(AND(E1746&gt;=Scenario!$B$11,E1746&lt;Scenario!$B$12),1,0)</f>
        <v>1</v>
      </c>
      <c r="M1746" s="9" t="n">
        <f aca="false">IF(AND(L1746=1,ISNUMBER(F1746)),MAX(0,F1746-E1746)/60,"")</f>
        <v>2.03333333333333</v>
      </c>
      <c r="N1746" s="9" t="n">
        <f aca="false">IF(AND(L1746=1,ISNUMBER(G1746)),MAX(0,G1746-E1746)/60,"")</f>
        <v>0.916666666666667</v>
      </c>
      <c r="O1746" s="9" t="n">
        <f aca="false">IF(ISNUMBER(H1746),IF(AND(H1746&gt;=Scenario!$B$11,H1746&lt;Scenario!$B$12),1,0),0)</f>
        <v>1</v>
      </c>
      <c r="P1746" s="9" t="n">
        <f aca="false">IF(O1746=1,MAX(0,H1746-E1746)/60,"")</f>
        <v>30.0833333333333</v>
      </c>
      <c r="Q1746" s="9" t="n">
        <f aca="false">INDEX(Scenario!$B$18:$B$20,MATCH(B1746,Scenario!$A$18:$A$20,0))</f>
        <v>240</v>
      </c>
      <c r="R1746" s="9" t="n">
        <f aca="false">INDEX(Scenario!$C$18:$C$20,MATCH(B1746,Scenario!$A$18:$A$20,0))</f>
        <v>4320</v>
      </c>
      <c r="S1746" s="9" t="n">
        <f aca="false">IF(ISNUMBER(M1746),IF(M1746&lt;=Q1746,1,0),"")</f>
        <v>1</v>
      </c>
      <c r="T1746" s="9" t="n">
        <f aca="false">IF(ISNUMBER(P1746),IF(P1746&lt;=R1746,1,0),"")</f>
        <v>1</v>
      </c>
      <c r="U1746" s="9" t="n">
        <f aca="false">IF(E1746&gt;Scenario!$B$14,0,IF(OR(AND(ISNUMBER(H1746),H1746&lt;=Scenario!$B$14),AND(ISNUMBER(I1746),I1746&lt;=Scenario!$B$14)),0,1))</f>
        <v>0</v>
      </c>
      <c r="V1746" s="9" t="n">
        <f aca="false">IF(AND(U1746=1,(Scenario!$B$14-E1746)/60&gt;R1746),1,0)</f>
        <v>0</v>
      </c>
      <c r="W1746" s="9" t="n">
        <f aca="false">IF(OR(C1746=Scenario!$B$22,C1746=Scenario!$C$22),1,0)</f>
        <v>1</v>
      </c>
      <c r="X1746" s="9" t="n">
        <f aca="false">IF(ISNUMBER(I1746),1,0)</f>
        <v>0</v>
      </c>
      <c r="Y1746" s="9" t="n">
        <f aca="false">MOD(INT(E1746/86400)+3,7)</f>
        <v>4</v>
      </c>
      <c r="Z1746" s="9" t="n">
        <f aca="false">MOD(INT(E1746/3600),24)</f>
        <v>12</v>
      </c>
      <c r="AA1746" s="6" t="s">
        <v>3737</v>
      </c>
    </row>
    <row r="1747" customFormat="false" ht="15" hidden="false" customHeight="false" outlineLevel="0" collapsed="false">
      <c r="A1747" s="6" t="s">
        <v>3738</v>
      </c>
      <c r="B1747" s="6" t="s">
        <v>43</v>
      </c>
      <c r="C1747" s="6" t="s">
        <v>46</v>
      </c>
      <c r="D1747" s="6" t="s">
        <v>171</v>
      </c>
      <c r="E1747" s="6" t="n">
        <v>1786710746</v>
      </c>
      <c r="F1747" s="6" t="n">
        <v>1786710912</v>
      </c>
      <c r="G1747" s="6" t="n">
        <v>1786710783</v>
      </c>
      <c r="H1747" s="6" t="n">
        <v>1786713178</v>
      </c>
      <c r="J1747" s="6" t="n">
        <v>0</v>
      </c>
      <c r="K1747" s="6" t="n">
        <v>0</v>
      </c>
      <c r="L1747" s="9" t="n">
        <f aca="false">IF(AND(E1747&gt;=Scenario!$B$11,E1747&lt;Scenario!$B$12),1,0)</f>
        <v>1</v>
      </c>
      <c r="M1747" s="9" t="n">
        <f aca="false">IF(AND(L1747=1,ISNUMBER(F1747)),MAX(0,F1747-E1747)/60,"")</f>
        <v>2.76666666666667</v>
      </c>
      <c r="N1747" s="9" t="n">
        <f aca="false">IF(AND(L1747=1,ISNUMBER(G1747)),MAX(0,G1747-E1747)/60,"")</f>
        <v>0.616666666666667</v>
      </c>
      <c r="O1747" s="9" t="n">
        <f aca="false">IF(ISNUMBER(H1747),IF(AND(H1747&gt;=Scenario!$B$11,H1747&lt;Scenario!$B$12),1,0),0)</f>
        <v>1</v>
      </c>
      <c r="P1747" s="9" t="n">
        <f aca="false">IF(O1747=1,MAX(0,H1747-E1747)/60,"")</f>
        <v>40.5333333333333</v>
      </c>
      <c r="Q1747" s="9" t="n">
        <f aca="false">INDEX(Scenario!$B$18:$B$20,MATCH(B1747,Scenario!$A$18:$A$20,0))</f>
        <v>60</v>
      </c>
      <c r="R1747" s="9" t="n">
        <f aca="false">INDEX(Scenario!$C$18:$C$20,MATCH(B1747,Scenario!$A$18:$A$20,0))</f>
        <v>1440</v>
      </c>
      <c r="S1747" s="9" t="n">
        <f aca="false">IF(ISNUMBER(M1747),IF(M1747&lt;=Q1747,1,0),"")</f>
        <v>1</v>
      </c>
      <c r="T1747" s="9" t="n">
        <f aca="false">IF(ISNUMBER(P1747),IF(P1747&lt;=R1747,1,0),"")</f>
        <v>1</v>
      </c>
      <c r="U1747" s="9" t="n">
        <f aca="false">IF(E1747&gt;Scenario!$B$14,0,IF(OR(AND(ISNUMBER(H1747),H1747&lt;=Scenario!$B$14),AND(ISNUMBER(I1747),I1747&lt;=Scenario!$B$14)),0,1))</f>
        <v>0</v>
      </c>
      <c r="V1747" s="9" t="n">
        <f aca="false">IF(AND(U1747=1,(Scenario!$B$14-E1747)/60&gt;R1747),1,0)</f>
        <v>0</v>
      </c>
      <c r="W1747" s="9" t="n">
        <f aca="false">IF(OR(C1747=Scenario!$B$22,C1747=Scenario!$C$22),1,0)</f>
        <v>1</v>
      </c>
      <c r="X1747" s="9" t="n">
        <f aca="false">IF(ISNUMBER(I1747),1,0)</f>
        <v>0</v>
      </c>
      <c r="Y1747" s="9" t="n">
        <f aca="false">MOD(INT(E1747/86400)+3,7)</f>
        <v>4</v>
      </c>
      <c r="Z1747" s="9" t="n">
        <f aca="false">MOD(INT(E1747/3600),24)</f>
        <v>12</v>
      </c>
      <c r="AA1747" s="6" t="s">
        <v>3739</v>
      </c>
    </row>
    <row r="1748" customFormat="false" ht="15" hidden="false" customHeight="false" outlineLevel="0" collapsed="false">
      <c r="A1748" s="6" t="s">
        <v>3740</v>
      </c>
      <c r="B1748" s="6" t="s">
        <v>44</v>
      </c>
      <c r="C1748" s="6" t="s">
        <v>288</v>
      </c>
      <c r="D1748" s="6" t="s">
        <v>170</v>
      </c>
      <c r="E1748" s="6" t="n">
        <v>1786712329</v>
      </c>
      <c r="F1748" s="6" t="n">
        <v>1786712710</v>
      </c>
      <c r="G1748" s="6" t="n">
        <v>1786712557</v>
      </c>
      <c r="H1748" s="6" t="n">
        <v>1786714268</v>
      </c>
      <c r="J1748" s="6" t="n">
        <v>0</v>
      </c>
      <c r="K1748" s="6" t="n">
        <v>1</v>
      </c>
      <c r="L1748" s="9" t="n">
        <f aca="false">IF(AND(E1748&gt;=Scenario!$B$11,E1748&lt;Scenario!$B$12),1,0)</f>
        <v>1</v>
      </c>
      <c r="M1748" s="9" t="n">
        <f aca="false">IF(AND(L1748=1,ISNUMBER(F1748)),MAX(0,F1748-E1748)/60,"")</f>
        <v>6.35</v>
      </c>
      <c r="N1748" s="9" t="n">
        <f aca="false">IF(AND(L1748=1,ISNUMBER(G1748)),MAX(0,G1748-E1748)/60,"")</f>
        <v>3.8</v>
      </c>
      <c r="O1748" s="9" t="n">
        <f aca="false">IF(ISNUMBER(H1748),IF(AND(H1748&gt;=Scenario!$B$11,H1748&lt;Scenario!$B$12),1,0),0)</f>
        <v>1</v>
      </c>
      <c r="P1748" s="9" t="n">
        <f aca="false">IF(O1748=1,MAX(0,H1748-E1748)/60,"")</f>
        <v>32.3166666666667</v>
      </c>
      <c r="Q1748" s="9" t="n">
        <f aca="false">INDEX(Scenario!$B$18:$B$20,MATCH(B1748,Scenario!$A$18:$A$20,0))</f>
        <v>240</v>
      </c>
      <c r="R1748" s="9" t="n">
        <f aca="false">INDEX(Scenario!$C$18:$C$20,MATCH(B1748,Scenario!$A$18:$A$20,0))</f>
        <v>4320</v>
      </c>
      <c r="S1748" s="9" t="n">
        <f aca="false">IF(ISNUMBER(M1748),IF(M1748&lt;=Q1748,1,0),"")</f>
        <v>1</v>
      </c>
      <c r="T1748" s="9" t="n">
        <f aca="false">IF(ISNUMBER(P1748),IF(P1748&lt;=R1748,1,0),"")</f>
        <v>1</v>
      </c>
      <c r="U1748" s="9" t="n">
        <f aca="false">IF(E1748&gt;Scenario!$B$14,0,IF(OR(AND(ISNUMBER(H1748),H1748&lt;=Scenario!$B$14),AND(ISNUMBER(I1748),I1748&lt;=Scenario!$B$14)),0,1))</f>
        <v>0</v>
      </c>
      <c r="V1748" s="9" t="n">
        <f aca="false">IF(AND(U1748=1,(Scenario!$B$14-E1748)/60&gt;R1748),1,0)</f>
        <v>0</v>
      </c>
      <c r="W1748" s="9" t="n">
        <f aca="false">IF(OR(C1748=Scenario!$B$22,C1748=Scenario!$C$22),1,0)</f>
        <v>0</v>
      </c>
      <c r="X1748" s="9" t="n">
        <f aca="false">IF(ISNUMBER(I1748),1,0)</f>
        <v>0</v>
      </c>
      <c r="Y1748" s="9" t="n">
        <f aca="false">MOD(INT(E1748/86400)+3,7)</f>
        <v>4</v>
      </c>
      <c r="Z1748" s="9" t="n">
        <f aca="false">MOD(INT(E1748/3600),24)</f>
        <v>12</v>
      </c>
      <c r="AA1748" s="6" t="s">
        <v>3741</v>
      </c>
    </row>
    <row r="1749" customFormat="false" ht="15" hidden="false" customHeight="false" outlineLevel="0" collapsed="false">
      <c r="A1749" s="6" t="s">
        <v>3742</v>
      </c>
      <c r="B1749" s="6" t="s">
        <v>43</v>
      </c>
      <c r="C1749" s="6" t="s">
        <v>288</v>
      </c>
      <c r="D1749" s="6" t="s">
        <v>172</v>
      </c>
      <c r="E1749" s="6" t="n">
        <v>1786712663</v>
      </c>
      <c r="F1749" s="6" t="n">
        <v>1786712833</v>
      </c>
      <c r="G1749" s="6" t="n">
        <v>1786712687</v>
      </c>
      <c r="H1749" s="6" t="n">
        <v>1786715400</v>
      </c>
      <c r="J1749" s="6" t="n">
        <v>0</v>
      </c>
      <c r="K1749" s="6" t="n">
        <v>0</v>
      </c>
      <c r="L1749" s="9" t="n">
        <f aca="false">IF(AND(E1749&gt;=Scenario!$B$11,E1749&lt;Scenario!$B$12),1,0)</f>
        <v>1</v>
      </c>
      <c r="M1749" s="9" t="n">
        <f aca="false">IF(AND(L1749=1,ISNUMBER(F1749)),MAX(0,F1749-E1749)/60,"")</f>
        <v>2.83333333333333</v>
      </c>
      <c r="N1749" s="9" t="n">
        <f aca="false">IF(AND(L1749=1,ISNUMBER(G1749)),MAX(0,G1749-E1749)/60,"")</f>
        <v>0.4</v>
      </c>
      <c r="O1749" s="9" t="n">
        <f aca="false">IF(ISNUMBER(H1749),IF(AND(H1749&gt;=Scenario!$B$11,H1749&lt;Scenario!$B$12),1,0),0)</f>
        <v>1</v>
      </c>
      <c r="P1749" s="9" t="n">
        <f aca="false">IF(O1749=1,MAX(0,H1749-E1749)/60,"")</f>
        <v>45.6166666666667</v>
      </c>
      <c r="Q1749" s="9" t="n">
        <f aca="false">INDEX(Scenario!$B$18:$B$20,MATCH(B1749,Scenario!$A$18:$A$20,0))</f>
        <v>60</v>
      </c>
      <c r="R1749" s="9" t="n">
        <f aca="false">INDEX(Scenario!$C$18:$C$20,MATCH(B1749,Scenario!$A$18:$A$20,0))</f>
        <v>1440</v>
      </c>
      <c r="S1749" s="9" t="n">
        <f aca="false">IF(ISNUMBER(M1749),IF(M1749&lt;=Q1749,1,0),"")</f>
        <v>1</v>
      </c>
      <c r="T1749" s="9" t="n">
        <f aca="false">IF(ISNUMBER(P1749),IF(P1749&lt;=R1749,1,0),"")</f>
        <v>1</v>
      </c>
      <c r="U1749" s="9" t="n">
        <f aca="false">IF(E1749&gt;Scenario!$B$14,0,IF(OR(AND(ISNUMBER(H1749),H1749&lt;=Scenario!$B$14),AND(ISNUMBER(I1749),I1749&lt;=Scenario!$B$14)),0,1))</f>
        <v>0</v>
      </c>
      <c r="V1749" s="9" t="n">
        <f aca="false">IF(AND(U1749=1,(Scenario!$B$14-E1749)/60&gt;R1749),1,0)</f>
        <v>0</v>
      </c>
      <c r="W1749" s="9" t="n">
        <f aca="false">IF(OR(C1749=Scenario!$B$22,C1749=Scenario!$C$22),1,0)</f>
        <v>0</v>
      </c>
      <c r="X1749" s="9" t="n">
        <f aca="false">IF(ISNUMBER(I1749),1,0)</f>
        <v>0</v>
      </c>
      <c r="Y1749" s="9" t="n">
        <f aca="false">MOD(INT(E1749/86400)+3,7)</f>
        <v>4</v>
      </c>
      <c r="Z1749" s="9" t="n">
        <f aca="false">MOD(INT(E1749/3600),24)</f>
        <v>13</v>
      </c>
      <c r="AA1749" s="6" t="s">
        <v>3743</v>
      </c>
    </row>
    <row r="1750" customFormat="false" ht="15" hidden="false" customHeight="false" outlineLevel="0" collapsed="false">
      <c r="A1750" s="6" t="s">
        <v>3744</v>
      </c>
      <c r="B1750" s="6" t="s">
        <v>43</v>
      </c>
      <c r="C1750" s="6" t="s">
        <v>249</v>
      </c>
      <c r="D1750" s="6" t="s">
        <v>171</v>
      </c>
      <c r="E1750" s="6" t="n">
        <v>1786713658</v>
      </c>
      <c r="F1750" s="6" t="n">
        <v>1786713944</v>
      </c>
      <c r="G1750" s="6" t="n">
        <v>1786713714</v>
      </c>
      <c r="H1750" s="6" t="n">
        <v>1786834579</v>
      </c>
      <c r="J1750" s="6" t="n">
        <v>1</v>
      </c>
      <c r="K1750" s="6" t="n">
        <v>0</v>
      </c>
      <c r="L1750" s="9" t="n">
        <f aca="false">IF(AND(E1750&gt;=Scenario!$B$11,E1750&lt;Scenario!$B$12),1,0)</f>
        <v>1</v>
      </c>
      <c r="M1750" s="9" t="n">
        <f aca="false">IF(AND(L1750=1,ISNUMBER(F1750)),MAX(0,F1750-E1750)/60,"")</f>
        <v>4.76666666666667</v>
      </c>
      <c r="N1750" s="9" t="n">
        <f aca="false">IF(AND(L1750=1,ISNUMBER(G1750)),MAX(0,G1750-E1750)/60,"")</f>
        <v>0.933333333333333</v>
      </c>
      <c r="O1750" s="9" t="n">
        <f aca="false">IF(ISNUMBER(H1750),IF(AND(H1750&gt;=Scenario!$B$11,H1750&lt;Scenario!$B$12),1,0),0)</f>
        <v>1</v>
      </c>
      <c r="P1750" s="9" t="n">
        <f aca="false">IF(O1750=1,MAX(0,H1750-E1750)/60,"")</f>
        <v>2015.35</v>
      </c>
      <c r="Q1750" s="9" t="n">
        <f aca="false">INDEX(Scenario!$B$18:$B$20,MATCH(B1750,Scenario!$A$18:$A$20,0))</f>
        <v>60</v>
      </c>
      <c r="R1750" s="9" t="n">
        <f aca="false">INDEX(Scenario!$C$18:$C$20,MATCH(B1750,Scenario!$A$18:$A$20,0))</f>
        <v>1440</v>
      </c>
      <c r="S1750" s="9" t="n">
        <f aca="false">IF(ISNUMBER(M1750),IF(M1750&lt;=Q1750,1,0),"")</f>
        <v>1</v>
      </c>
      <c r="T1750" s="9" t="n">
        <f aca="false">IF(ISNUMBER(P1750),IF(P1750&lt;=R1750,1,0),"")</f>
        <v>0</v>
      </c>
      <c r="U1750" s="9" t="n">
        <f aca="false">IF(E1750&gt;Scenario!$B$14,0,IF(OR(AND(ISNUMBER(H1750),H1750&lt;=Scenario!$B$14),AND(ISNUMBER(I1750),I1750&lt;=Scenario!$B$14)),0,1))</f>
        <v>0</v>
      </c>
      <c r="V1750" s="9" t="n">
        <f aca="false">IF(AND(U1750=1,(Scenario!$B$14-E1750)/60&gt;R1750),1,0)</f>
        <v>0</v>
      </c>
      <c r="W1750" s="9" t="n">
        <f aca="false">IF(OR(C1750=Scenario!$B$22,C1750=Scenario!$C$22),1,0)</f>
        <v>0</v>
      </c>
      <c r="X1750" s="9" t="n">
        <f aca="false">IF(ISNUMBER(I1750),1,0)</f>
        <v>0</v>
      </c>
      <c r="Y1750" s="9" t="n">
        <f aca="false">MOD(INT(E1750/86400)+3,7)</f>
        <v>4</v>
      </c>
      <c r="Z1750" s="9" t="n">
        <f aca="false">MOD(INT(E1750/3600),24)</f>
        <v>13</v>
      </c>
      <c r="AA1750" s="6" t="s">
        <v>3745</v>
      </c>
    </row>
    <row r="1751" customFormat="false" ht="15" hidden="false" customHeight="false" outlineLevel="0" collapsed="false">
      <c r="A1751" s="6" t="s">
        <v>3746</v>
      </c>
      <c r="B1751" s="6" t="s">
        <v>44</v>
      </c>
      <c r="C1751" s="6" t="s">
        <v>249</v>
      </c>
      <c r="D1751" s="6" t="s">
        <v>170</v>
      </c>
      <c r="E1751" s="6" t="n">
        <v>1786714453</v>
      </c>
      <c r="F1751" s="6" t="n">
        <v>1786714660</v>
      </c>
      <c r="G1751" s="6" t="n">
        <v>1786714509</v>
      </c>
      <c r="H1751" s="6" t="n">
        <v>1786715573</v>
      </c>
      <c r="J1751" s="6" t="n">
        <v>0</v>
      </c>
      <c r="K1751" s="6" t="n">
        <v>0</v>
      </c>
      <c r="L1751" s="9" t="n">
        <f aca="false">IF(AND(E1751&gt;=Scenario!$B$11,E1751&lt;Scenario!$B$12),1,0)</f>
        <v>1</v>
      </c>
      <c r="M1751" s="9" t="n">
        <f aca="false">IF(AND(L1751=1,ISNUMBER(F1751)),MAX(0,F1751-E1751)/60,"")</f>
        <v>3.45</v>
      </c>
      <c r="N1751" s="9" t="n">
        <f aca="false">IF(AND(L1751=1,ISNUMBER(G1751)),MAX(0,G1751-E1751)/60,"")</f>
        <v>0.933333333333333</v>
      </c>
      <c r="O1751" s="9" t="n">
        <f aca="false">IF(ISNUMBER(H1751),IF(AND(H1751&gt;=Scenario!$B$11,H1751&lt;Scenario!$B$12),1,0),0)</f>
        <v>1</v>
      </c>
      <c r="P1751" s="9" t="n">
        <f aca="false">IF(O1751=1,MAX(0,H1751-E1751)/60,"")</f>
        <v>18.6666666666667</v>
      </c>
      <c r="Q1751" s="9" t="n">
        <f aca="false">INDEX(Scenario!$B$18:$B$20,MATCH(B1751,Scenario!$A$18:$A$20,0))</f>
        <v>240</v>
      </c>
      <c r="R1751" s="9" t="n">
        <f aca="false">INDEX(Scenario!$C$18:$C$20,MATCH(B1751,Scenario!$A$18:$A$20,0))</f>
        <v>4320</v>
      </c>
      <c r="S1751" s="9" t="n">
        <f aca="false">IF(ISNUMBER(M1751),IF(M1751&lt;=Q1751,1,0),"")</f>
        <v>1</v>
      </c>
      <c r="T1751" s="9" t="n">
        <f aca="false">IF(ISNUMBER(P1751),IF(P1751&lt;=R1751,1,0),"")</f>
        <v>1</v>
      </c>
      <c r="U1751" s="9" t="n">
        <f aca="false">IF(E1751&gt;Scenario!$B$14,0,IF(OR(AND(ISNUMBER(H1751),H1751&lt;=Scenario!$B$14),AND(ISNUMBER(I1751),I1751&lt;=Scenario!$B$14)),0,1))</f>
        <v>0</v>
      </c>
      <c r="V1751" s="9" t="n">
        <f aca="false">IF(AND(U1751=1,(Scenario!$B$14-E1751)/60&gt;R1751),1,0)</f>
        <v>0</v>
      </c>
      <c r="W1751" s="9" t="n">
        <f aca="false">IF(OR(C1751=Scenario!$B$22,C1751=Scenario!$C$22),1,0)</f>
        <v>0</v>
      </c>
      <c r="X1751" s="9" t="n">
        <f aca="false">IF(ISNUMBER(I1751),1,0)</f>
        <v>0</v>
      </c>
      <c r="Y1751" s="9" t="n">
        <f aca="false">MOD(INT(E1751/86400)+3,7)</f>
        <v>4</v>
      </c>
      <c r="Z1751" s="9" t="n">
        <f aca="false">MOD(INT(E1751/3600),24)</f>
        <v>13</v>
      </c>
      <c r="AA1751" s="6" t="s">
        <v>3747</v>
      </c>
    </row>
    <row r="1752" customFormat="false" ht="15" hidden="false" customHeight="false" outlineLevel="0" collapsed="false">
      <c r="A1752" s="6" t="s">
        <v>3748</v>
      </c>
      <c r="B1752" s="6" t="s">
        <v>43</v>
      </c>
      <c r="C1752" s="6" t="s">
        <v>46</v>
      </c>
      <c r="D1752" s="6" t="s">
        <v>170</v>
      </c>
      <c r="E1752" s="6" t="n">
        <v>1786714671</v>
      </c>
      <c r="F1752" s="6" t="n">
        <v>1786714825</v>
      </c>
      <c r="G1752" s="6" t="n">
        <v>1786714697</v>
      </c>
      <c r="H1752" s="6" t="n">
        <v>1786716425</v>
      </c>
      <c r="J1752" s="6" t="n">
        <v>0</v>
      </c>
      <c r="K1752" s="6" t="n">
        <v>0</v>
      </c>
      <c r="L1752" s="9" t="n">
        <f aca="false">IF(AND(E1752&gt;=Scenario!$B$11,E1752&lt;Scenario!$B$12),1,0)</f>
        <v>1</v>
      </c>
      <c r="M1752" s="9" t="n">
        <f aca="false">IF(AND(L1752=1,ISNUMBER(F1752)),MAX(0,F1752-E1752)/60,"")</f>
        <v>2.56666666666667</v>
      </c>
      <c r="N1752" s="9" t="n">
        <f aca="false">IF(AND(L1752=1,ISNUMBER(G1752)),MAX(0,G1752-E1752)/60,"")</f>
        <v>0.433333333333333</v>
      </c>
      <c r="O1752" s="9" t="n">
        <f aca="false">IF(ISNUMBER(H1752),IF(AND(H1752&gt;=Scenario!$B$11,H1752&lt;Scenario!$B$12),1,0),0)</f>
        <v>1</v>
      </c>
      <c r="P1752" s="9" t="n">
        <f aca="false">IF(O1752=1,MAX(0,H1752-E1752)/60,"")</f>
        <v>29.2333333333333</v>
      </c>
      <c r="Q1752" s="9" t="n">
        <f aca="false">INDEX(Scenario!$B$18:$B$20,MATCH(B1752,Scenario!$A$18:$A$20,0))</f>
        <v>60</v>
      </c>
      <c r="R1752" s="9" t="n">
        <f aca="false">INDEX(Scenario!$C$18:$C$20,MATCH(B1752,Scenario!$A$18:$A$20,0))</f>
        <v>1440</v>
      </c>
      <c r="S1752" s="9" t="n">
        <f aca="false">IF(ISNUMBER(M1752),IF(M1752&lt;=Q1752,1,0),"")</f>
        <v>1</v>
      </c>
      <c r="T1752" s="9" t="n">
        <f aca="false">IF(ISNUMBER(P1752),IF(P1752&lt;=R1752,1,0),"")</f>
        <v>1</v>
      </c>
      <c r="U1752" s="9" t="n">
        <f aca="false">IF(E1752&gt;Scenario!$B$14,0,IF(OR(AND(ISNUMBER(H1752),H1752&lt;=Scenario!$B$14),AND(ISNUMBER(I1752),I1752&lt;=Scenario!$B$14)),0,1))</f>
        <v>0</v>
      </c>
      <c r="V1752" s="9" t="n">
        <f aca="false">IF(AND(U1752=1,(Scenario!$B$14-E1752)/60&gt;R1752),1,0)</f>
        <v>0</v>
      </c>
      <c r="W1752" s="9" t="n">
        <f aca="false">IF(OR(C1752=Scenario!$B$22,C1752=Scenario!$C$22),1,0)</f>
        <v>1</v>
      </c>
      <c r="X1752" s="9" t="n">
        <f aca="false">IF(ISNUMBER(I1752),1,0)</f>
        <v>0</v>
      </c>
      <c r="Y1752" s="9" t="n">
        <f aca="false">MOD(INT(E1752/86400)+3,7)</f>
        <v>4</v>
      </c>
      <c r="Z1752" s="9" t="n">
        <f aca="false">MOD(INT(E1752/3600),24)</f>
        <v>13</v>
      </c>
      <c r="AA1752" s="6" t="s">
        <v>3749</v>
      </c>
    </row>
    <row r="1753" customFormat="false" ht="15" hidden="false" customHeight="false" outlineLevel="0" collapsed="false">
      <c r="A1753" s="6" t="s">
        <v>3750</v>
      </c>
      <c r="B1753" s="6" t="s">
        <v>44</v>
      </c>
      <c r="C1753" s="6" t="s">
        <v>288</v>
      </c>
      <c r="D1753" s="6" t="s">
        <v>171</v>
      </c>
      <c r="E1753" s="6" t="n">
        <v>1786714931</v>
      </c>
      <c r="F1753" s="6" t="n">
        <v>1786715037</v>
      </c>
      <c r="G1753" s="6" t="n">
        <v>1786714941</v>
      </c>
      <c r="H1753" s="6" t="n">
        <v>1786724759</v>
      </c>
      <c r="J1753" s="6" t="n">
        <v>0</v>
      </c>
      <c r="K1753" s="6" t="n">
        <v>0</v>
      </c>
      <c r="L1753" s="9" t="n">
        <f aca="false">IF(AND(E1753&gt;=Scenario!$B$11,E1753&lt;Scenario!$B$12),1,0)</f>
        <v>1</v>
      </c>
      <c r="M1753" s="9" t="n">
        <f aca="false">IF(AND(L1753=1,ISNUMBER(F1753)),MAX(0,F1753-E1753)/60,"")</f>
        <v>1.76666666666667</v>
      </c>
      <c r="N1753" s="9" t="n">
        <f aca="false">IF(AND(L1753=1,ISNUMBER(G1753)),MAX(0,G1753-E1753)/60,"")</f>
        <v>0.166666666666667</v>
      </c>
      <c r="O1753" s="9" t="n">
        <f aca="false">IF(ISNUMBER(H1753),IF(AND(H1753&gt;=Scenario!$B$11,H1753&lt;Scenario!$B$12),1,0),0)</f>
        <v>1</v>
      </c>
      <c r="P1753" s="9" t="n">
        <f aca="false">IF(O1753=1,MAX(0,H1753-E1753)/60,"")</f>
        <v>163.8</v>
      </c>
      <c r="Q1753" s="9" t="n">
        <f aca="false">INDEX(Scenario!$B$18:$B$20,MATCH(B1753,Scenario!$A$18:$A$20,0))</f>
        <v>240</v>
      </c>
      <c r="R1753" s="9" t="n">
        <f aca="false">INDEX(Scenario!$C$18:$C$20,MATCH(B1753,Scenario!$A$18:$A$20,0))</f>
        <v>4320</v>
      </c>
      <c r="S1753" s="9" t="n">
        <f aca="false">IF(ISNUMBER(M1753),IF(M1753&lt;=Q1753,1,0),"")</f>
        <v>1</v>
      </c>
      <c r="T1753" s="9" t="n">
        <f aca="false">IF(ISNUMBER(P1753),IF(P1753&lt;=R1753,1,0),"")</f>
        <v>1</v>
      </c>
      <c r="U1753" s="9" t="n">
        <f aca="false">IF(E1753&gt;Scenario!$B$14,0,IF(OR(AND(ISNUMBER(H1753),H1753&lt;=Scenario!$B$14),AND(ISNUMBER(I1753),I1753&lt;=Scenario!$B$14)),0,1))</f>
        <v>0</v>
      </c>
      <c r="V1753" s="9" t="n">
        <f aca="false">IF(AND(U1753=1,(Scenario!$B$14-E1753)/60&gt;R1753),1,0)</f>
        <v>0</v>
      </c>
      <c r="W1753" s="9" t="n">
        <f aca="false">IF(OR(C1753=Scenario!$B$22,C1753=Scenario!$C$22),1,0)</f>
        <v>0</v>
      </c>
      <c r="X1753" s="9" t="n">
        <f aca="false">IF(ISNUMBER(I1753),1,0)</f>
        <v>0</v>
      </c>
      <c r="Y1753" s="9" t="n">
        <f aca="false">MOD(INT(E1753/86400)+3,7)</f>
        <v>4</v>
      </c>
      <c r="Z1753" s="9" t="n">
        <f aca="false">MOD(INT(E1753/3600),24)</f>
        <v>13</v>
      </c>
      <c r="AA1753" s="6" t="s">
        <v>3751</v>
      </c>
    </row>
    <row r="1754" customFormat="false" ht="15" hidden="false" customHeight="false" outlineLevel="0" collapsed="false">
      <c r="A1754" s="6" t="s">
        <v>3752</v>
      </c>
      <c r="B1754" s="6" t="s">
        <v>43</v>
      </c>
      <c r="C1754" s="6" t="s">
        <v>249</v>
      </c>
      <c r="D1754" s="6" t="s">
        <v>171</v>
      </c>
      <c r="E1754" s="6" t="n">
        <v>1786715520</v>
      </c>
      <c r="F1754" s="6" t="n">
        <v>1786715712</v>
      </c>
      <c r="G1754" s="6" t="n">
        <v>1786715550</v>
      </c>
      <c r="H1754" s="6" t="n">
        <v>1786723728</v>
      </c>
      <c r="J1754" s="6" t="n">
        <v>0</v>
      </c>
      <c r="K1754" s="6" t="n">
        <v>0</v>
      </c>
      <c r="L1754" s="9" t="n">
        <f aca="false">IF(AND(E1754&gt;=Scenario!$B$11,E1754&lt;Scenario!$B$12),1,0)</f>
        <v>1</v>
      </c>
      <c r="M1754" s="9" t="n">
        <f aca="false">IF(AND(L1754=1,ISNUMBER(F1754)),MAX(0,F1754-E1754)/60,"")</f>
        <v>3.2</v>
      </c>
      <c r="N1754" s="9" t="n">
        <f aca="false">IF(AND(L1754=1,ISNUMBER(G1754)),MAX(0,G1754-E1754)/60,"")</f>
        <v>0.5</v>
      </c>
      <c r="O1754" s="9" t="n">
        <f aca="false">IF(ISNUMBER(H1754),IF(AND(H1754&gt;=Scenario!$B$11,H1754&lt;Scenario!$B$12),1,0),0)</f>
        <v>1</v>
      </c>
      <c r="P1754" s="9" t="n">
        <f aca="false">IF(O1754=1,MAX(0,H1754-E1754)/60,"")</f>
        <v>136.8</v>
      </c>
      <c r="Q1754" s="9" t="n">
        <f aca="false">INDEX(Scenario!$B$18:$B$20,MATCH(B1754,Scenario!$A$18:$A$20,0))</f>
        <v>60</v>
      </c>
      <c r="R1754" s="9" t="n">
        <f aca="false">INDEX(Scenario!$C$18:$C$20,MATCH(B1754,Scenario!$A$18:$A$20,0))</f>
        <v>1440</v>
      </c>
      <c r="S1754" s="9" t="n">
        <f aca="false">IF(ISNUMBER(M1754),IF(M1754&lt;=Q1754,1,0),"")</f>
        <v>1</v>
      </c>
      <c r="T1754" s="9" t="n">
        <f aca="false">IF(ISNUMBER(P1754),IF(P1754&lt;=R1754,1,0),"")</f>
        <v>1</v>
      </c>
      <c r="U1754" s="9" t="n">
        <f aca="false">IF(E1754&gt;Scenario!$B$14,0,IF(OR(AND(ISNUMBER(H1754),H1754&lt;=Scenario!$B$14),AND(ISNUMBER(I1754),I1754&lt;=Scenario!$B$14)),0,1))</f>
        <v>0</v>
      </c>
      <c r="V1754" s="9" t="n">
        <f aca="false">IF(AND(U1754=1,(Scenario!$B$14-E1754)/60&gt;R1754),1,0)</f>
        <v>0</v>
      </c>
      <c r="W1754" s="9" t="n">
        <f aca="false">IF(OR(C1754=Scenario!$B$22,C1754=Scenario!$C$22),1,0)</f>
        <v>0</v>
      </c>
      <c r="X1754" s="9" t="n">
        <f aca="false">IF(ISNUMBER(I1754),1,0)</f>
        <v>0</v>
      </c>
      <c r="Y1754" s="9" t="n">
        <f aca="false">MOD(INT(E1754/86400)+3,7)</f>
        <v>4</v>
      </c>
      <c r="Z1754" s="9" t="n">
        <f aca="false">MOD(INT(E1754/3600),24)</f>
        <v>13</v>
      </c>
      <c r="AA1754" s="6" t="s">
        <v>3753</v>
      </c>
    </row>
    <row r="1755" customFormat="false" ht="15" hidden="false" customHeight="false" outlineLevel="0" collapsed="false">
      <c r="A1755" s="6" t="s">
        <v>3754</v>
      </c>
      <c r="B1755" s="6" t="s">
        <v>44</v>
      </c>
      <c r="C1755" s="6" t="s">
        <v>46</v>
      </c>
      <c r="D1755" s="6" t="s">
        <v>172</v>
      </c>
      <c r="E1755" s="6" t="n">
        <v>1786716001</v>
      </c>
      <c r="F1755" s="6" t="n">
        <v>1786716205</v>
      </c>
      <c r="G1755" s="6" t="n">
        <v>1786716012</v>
      </c>
      <c r="H1755" s="6" t="n">
        <v>1786719391</v>
      </c>
      <c r="J1755" s="6" t="n">
        <v>0</v>
      </c>
      <c r="K1755" s="6" t="n">
        <v>0</v>
      </c>
      <c r="L1755" s="9" t="n">
        <f aca="false">IF(AND(E1755&gt;=Scenario!$B$11,E1755&lt;Scenario!$B$12),1,0)</f>
        <v>1</v>
      </c>
      <c r="M1755" s="9" t="n">
        <f aca="false">IF(AND(L1755=1,ISNUMBER(F1755)),MAX(0,F1755-E1755)/60,"")</f>
        <v>3.4</v>
      </c>
      <c r="N1755" s="9" t="n">
        <f aca="false">IF(AND(L1755=1,ISNUMBER(G1755)),MAX(0,G1755-E1755)/60,"")</f>
        <v>0.183333333333333</v>
      </c>
      <c r="O1755" s="9" t="n">
        <f aca="false">IF(ISNUMBER(H1755),IF(AND(H1755&gt;=Scenario!$B$11,H1755&lt;Scenario!$B$12),1,0),0)</f>
        <v>1</v>
      </c>
      <c r="P1755" s="9" t="n">
        <f aca="false">IF(O1755=1,MAX(0,H1755-E1755)/60,"")</f>
        <v>56.5</v>
      </c>
      <c r="Q1755" s="9" t="n">
        <f aca="false">INDEX(Scenario!$B$18:$B$20,MATCH(B1755,Scenario!$A$18:$A$20,0))</f>
        <v>240</v>
      </c>
      <c r="R1755" s="9" t="n">
        <f aca="false">INDEX(Scenario!$C$18:$C$20,MATCH(B1755,Scenario!$A$18:$A$20,0))</f>
        <v>4320</v>
      </c>
      <c r="S1755" s="9" t="n">
        <f aca="false">IF(ISNUMBER(M1755),IF(M1755&lt;=Q1755,1,0),"")</f>
        <v>1</v>
      </c>
      <c r="T1755" s="9" t="n">
        <f aca="false">IF(ISNUMBER(P1755),IF(P1755&lt;=R1755,1,0),"")</f>
        <v>1</v>
      </c>
      <c r="U1755" s="9" t="n">
        <f aca="false">IF(E1755&gt;Scenario!$B$14,0,IF(OR(AND(ISNUMBER(H1755),H1755&lt;=Scenario!$B$14),AND(ISNUMBER(I1755),I1755&lt;=Scenario!$B$14)),0,1))</f>
        <v>0</v>
      </c>
      <c r="V1755" s="9" t="n">
        <f aca="false">IF(AND(U1755=1,(Scenario!$B$14-E1755)/60&gt;R1755),1,0)</f>
        <v>0</v>
      </c>
      <c r="W1755" s="9" t="n">
        <f aca="false">IF(OR(C1755=Scenario!$B$22,C1755=Scenario!$C$22),1,0)</f>
        <v>1</v>
      </c>
      <c r="X1755" s="9" t="n">
        <f aca="false">IF(ISNUMBER(I1755),1,0)</f>
        <v>0</v>
      </c>
      <c r="Y1755" s="9" t="n">
        <f aca="false">MOD(INT(E1755/86400)+3,7)</f>
        <v>4</v>
      </c>
      <c r="Z1755" s="9" t="n">
        <f aca="false">MOD(INT(E1755/3600),24)</f>
        <v>14</v>
      </c>
      <c r="AA1755" s="6" t="s">
        <v>3755</v>
      </c>
    </row>
    <row r="1756" customFormat="false" ht="15" hidden="false" customHeight="false" outlineLevel="0" collapsed="false">
      <c r="A1756" s="6" t="s">
        <v>3756</v>
      </c>
      <c r="B1756" s="6" t="s">
        <v>44</v>
      </c>
      <c r="C1756" s="6" t="s">
        <v>249</v>
      </c>
      <c r="D1756" s="6" t="s">
        <v>170</v>
      </c>
      <c r="E1756" s="6" t="n">
        <v>1786717010</v>
      </c>
      <c r="F1756" s="6" t="n">
        <v>1786717179</v>
      </c>
      <c r="G1756" s="6" t="n">
        <v>1786717051</v>
      </c>
      <c r="H1756" s="6" t="n">
        <v>1786717855</v>
      </c>
      <c r="J1756" s="6" t="n">
        <v>0</v>
      </c>
      <c r="K1756" s="6" t="n">
        <v>0</v>
      </c>
      <c r="L1756" s="9" t="n">
        <f aca="false">IF(AND(E1756&gt;=Scenario!$B$11,E1756&lt;Scenario!$B$12),1,0)</f>
        <v>1</v>
      </c>
      <c r="M1756" s="9" t="n">
        <f aca="false">IF(AND(L1756=1,ISNUMBER(F1756)),MAX(0,F1756-E1756)/60,"")</f>
        <v>2.81666666666667</v>
      </c>
      <c r="N1756" s="9" t="n">
        <f aca="false">IF(AND(L1756=1,ISNUMBER(G1756)),MAX(0,G1756-E1756)/60,"")</f>
        <v>0.683333333333333</v>
      </c>
      <c r="O1756" s="9" t="n">
        <f aca="false">IF(ISNUMBER(H1756),IF(AND(H1756&gt;=Scenario!$B$11,H1756&lt;Scenario!$B$12),1,0),0)</f>
        <v>1</v>
      </c>
      <c r="P1756" s="9" t="n">
        <f aca="false">IF(O1756=1,MAX(0,H1756-E1756)/60,"")</f>
        <v>14.0833333333333</v>
      </c>
      <c r="Q1756" s="9" t="n">
        <f aca="false">INDEX(Scenario!$B$18:$B$20,MATCH(B1756,Scenario!$A$18:$A$20,0))</f>
        <v>240</v>
      </c>
      <c r="R1756" s="9" t="n">
        <f aca="false">INDEX(Scenario!$C$18:$C$20,MATCH(B1756,Scenario!$A$18:$A$20,0))</f>
        <v>4320</v>
      </c>
      <c r="S1756" s="9" t="n">
        <f aca="false">IF(ISNUMBER(M1756),IF(M1756&lt;=Q1756,1,0),"")</f>
        <v>1</v>
      </c>
      <c r="T1756" s="9" t="n">
        <f aca="false">IF(ISNUMBER(P1756),IF(P1756&lt;=R1756,1,0),"")</f>
        <v>1</v>
      </c>
      <c r="U1756" s="9" t="n">
        <f aca="false">IF(E1756&gt;Scenario!$B$14,0,IF(OR(AND(ISNUMBER(H1756),H1756&lt;=Scenario!$B$14),AND(ISNUMBER(I1756),I1756&lt;=Scenario!$B$14)),0,1))</f>
        <v>0</v>
      </c>
      <c r="V1756" s="9" t="n">
        <f aca="false">IF(AND(U1756=1,(Scenario!$B$14-E1756)/60&gt;R1756),1,0)</f>
        <v>0</v>
      </c>
      <c r="W1756" s="9" t="n">
        <f aca="false">IF(OR(C1756=Scenario!$B$22,C1756=Scenario!$C$22),1,0)</f>
        <v>0</v>
      </c>
      <c r="X1756" s="9" t="n">
        <f aca="false">IF(ISNUMBER(I1756),1,0)</f>
        <v>0</v>
      </c>
      <c r="Y1756" s="9" t="n">
        <f aca="false">MOD(INT(E1756/86400)+3,7)</f>
        <v>4</v>
      </c>
      <c r="Z1756" s="9" t="n">
        <f aca="false">MOD(INT(E1756/3600),24)</f>
        <v>14</v>
      </c>
      <c r="AA1756" s="6" t="s">
        <v>3757</v>
      </c>
    </row>
    <row r="1757" customFormat="false" ht="15" hidden="false" customHeight="false" outlineLevel="0" collapsed="false">
      <c r="A1757" s="6" t="s">
        <v>3758</v>
      </c>
      <c r="B1757" s="6" t="s">
        <v>44</v>
      </c>
      <c r="C1757" s="6" t="s">
        <v>46</v>
      </c>
      <c r="D1757" s="6" t="s">
        <v>171</v>
      </c>
      <c r="E1757" s="6" t="n">
        <v>1786717555</v>
      </c>
      <c r="F1757" s="6" t="n">
        <v>1786717709</v>
      </c>
      <c r="G1757" s="6" t="n">
        <v>1786717602</v>
      </c>
      <c r="H1757" s="6" t="n">
        <v>1786721731</v>
      </c>
      <c r="J1757" s="6" t="n">
        <v>0</v>
      </c>
      <c r="K1757" s="6" t="n">
        <v>0</v>
      </c>
      <c r="L1757" s="9" t="n">
        <f aca="false">IF(AND(E1757&gt;=Scenario!$B$11,E1757&lt;Scenario!$B$12),1,0)</f>
        <v>1</v>
      </c>
      <c r="M1757" s="9" t="n">
        <f aca="false">IF(AND(L1757=1,ISNUMBER(F1757)),MAX(0,F1757-E1757)/60,"")</f>
        <v>2.56666666666667</v>
      </c>
      <c r="N1757" s="9" t="n">
        <f aca="false">IF(AND(L1757=1,ISNUMBER(G1757)),MAX(0,G1757-E1757)/60,"")</f>
        <v>0.783333333333333</v>
      </c>
      <c r="O1757" s="9" t="n">
        <f aca="false">IF(ISNUMBER(H1757),IF(AND(H1757&gt;=Scenario!$B$11,H1757&lt;Scenario!$B$12),1,0),0)</f>
        <v>1</v>
      </c>
      <c r="P1757" s="9" t="n">
        <f aca="false">IF(O1757=1,MAX(0,H1757-E1757)/60,"")</f>
        <v>69.6</v>
      </c>
      <c r="Q1757" s="9" t="n">
        <f aca="false">INDEX(Scenario!$B$18:$B$20,MATCH(B1757,Scenario!$A$18:$A$20,0))</f>
        <v>240</v>
      </c>
      <c r="R1757" s="9" t="n">
        <f aca="false">INDEX(Scenario!$C$18:$C$20,MATCH(B1757,Scenario!$A$18:$A$20,0))</f>
        <v>4320</v>
      </c>
      <c r="S1757" s="9" t="n">
        <f aca="false">IF(ISNUMBER(M1757),IF(M1757&lt;=Q1757,1,0),"")</f>
        <v>1</v>
      </c>
      <c r="T1757" s="9" t="n">
        <f aca="false">IF(ISNUMBER(P1757),IF(P1757&lt;=R1757,1,0),"")</f>
        <v>1</v>
      </c>
      <c r="U1757" s="9" t="n">
        <f aca="false">IF(E1757&gt;Scenario!$B$14,0,IF(OR(AND(ISNUMBER(H1757),H1757&lt;=Scenario!$B$14),AND(ISNUMBER(I1757),I1757&lt;=Scenario!$B$14)),0,1))</f>
        <v>0</v>
      </c>
      <c r="V1757" s="9" t="n">
        <f aca="false">IF(AND(U1757=1,(Scenario!$B$14-E1757)/60&gt;R1757),1,0)</f>
        <v>0</v>
      </c>
      <c r="W1757" s="9" t="n">
        <f aca="false">IF(OR(C1757=Scenario!$B$22,C1757=Scenario!$C$22),1,0)</f>
        <v>1</v>
      </c>
      <c r="X1757" s="9" t="n">
        <f aca="false">IF(ISNUMBER(I1757),1,0)</f>
        <v>0</v>
      </c>
      <c r="Y1757" s="9" t="n">
        <f aca="false">MOD(INT(E1757/86400)+3,7)</f>
        <v>4</v>
      </c>
      <c r="Z1757" s="9" t="n">
        <f aca="false">MOD(INT(E1757/3600),24)</f>
        <v>14</v>
      </c>
      <c r="AA1757" s="6" t="s">
        <v>3759</v>
      </c>
    </row>
    <row r="1758" customFormat="false" ht="15" hidden="false" customHeight="false" outlineLevel="0" collapsed="false">
      <c r="A1758" s="6" t="s">
        <v>3760</v>
      </c>
      <c r="B1758" s="6" t="s">
        <v>44</v>
      </c>
      <c r="C1758" s="6" t="s">
        <v>47</v>
      </c>
      <c r="D1758" s="6" t="s">
        <v>171</v>
      </c>
      <c r="E1758" s="6" t="n">
        <v>1786717684</v>
      </c>
      <c r="F1758" s="6" t="n">
        <v>1786718278</v>
      </c>
      <c r="G1758" s="6" t="n">
        <v>1786718061</v>
      </c>
      <c r="H1758" s="6" t="n">
        <v>1786728180</v>
      </c>
      <c r="J1758" s="6" t="n">
        <v>0</v>
      </c>
      <c r="K1758" s="6" t="n">
        <v>0</v>
      </c>
      <c r="L1758" s="9" t="n">
        <f aca="false">IF(AND(E1758&gt;=Scenario!$B$11,E1758&lt;Scenario!$B$12),1,0)</f>
        <v>1</v>
      </c>
      <c r="M1758" s="9" t="n">
        <f aca="false">IF(AND(L1758=1,ISNUMBER(F1758)),MAX(0,F1758-E1758)/60,"")</f>
        <v>9.9</v>
      </c>
      <c r="N1758" s="9" t="n">
        <f aca="false">IF(AND(L1758=1,ISNUMBER(G1758)),MAX(0,G1758-E1758)/60,"")</f>
        <v>6.28333333333333</v>
      </c>
      <c r="O1758" s="9" t="n">
        <f aca="false">IF(ISNUMBER(H1758),IF(AND(H1758&gt;=Scenario!$B$11,H1758&lt;Scenario!$B$12),1,0),0)</f>
        <v>1</v>
      </c>
      <c r="P1758" s="9" t="n">
        <f aca="false">IF(O1758=1,MAX(0,H1758-E1758)/60,"")</f>
        <v>174.933333333333</v>
      </c>
      <c r="Q1758" s="9" t="n">
        <f aca="false">INDEX(Scenario!$B$18:$B$20,MATCH(B1758,Scenario!$A$18:$A$20,0))</f>
        <v>240</v>
      </c>
      <c r="R1758" s="9" t="n">
        <f aca="false">INDEX(Scenario!$C$18:$C$20,MATCH(B1758,Scenario!$A$18:$A$20,0))</f>
        <v>4320</v>
      </c>
      <c r="S1758" s="9" t="n">
        <f aca="false">IF(ISNUMBER(M1758),IF(M1758&lt;=Q1758,1,0),"")</f>
        <v>1</v>
      </c>
      <c r="T1758" s="9" t="n">
        <f aca="false">IF(ISNUMBER(P1758),IF(P1758&lt;=R1758,1,0),"")</f>
        <v>1</v>
      </c>
      <c r="U1758" s="9" t="n">
        <f aca="false">IF(E1758&gt;Scenario!$B$14,0,IF(OR(AND(ISNUMBER(H1758),H1758&lt;=Scenario!$B$14),AND(ISNUMBER(I1758),I1758&lt;=Scenario!$B$14)),0,1))</f>
        <v>0</v>
      </c>
      <c r="V1758" s="9" t="n">
        <f aca="false">IF(AND(U1758=1,(Scenario!$B$14-E1758)/60&gt;R1758),1,0)</f>
        <v>0</v>
      </c>
      <c r="W1758" s="9" t="n">
        <f aca="false">IF(OR(C1758=Scenario!$B$22,C1758=Scenario!$C$22),1,0)</f>
        <v>1</v>
      </c>
      <c r="X1758" s="9" t="n">
        <f aca="false">IF(ISNUMBER(I1758),1,0)</f>
        <v>0</v>
      </c>
      <c r="Y1758" s="9" t="n">
        <f aca="false">MOD(INT(E1758/86400)+3,7)</f>
        <v>4</v>
      </c>
      <c r="Z1758" s="9" t="n">
        <f aca="false">MOD(INT(E1758/3600),24)</f>
        <v>14</v>
      </c>
      <c r="AA1758" s="6" t="s">
        <v>3761</v>
      </c>
    </row>
    <row r="1759" customFormat="false" ht="15" hidden="false" customHeight="false" outlineLevel="0" collapsed="false">
      <c r="A1759" s="6" t="s">
        <v>3762</v>
      </c>
      <c r="B1759" s="6" t="s">
        <v>43</v>
      </c>
      <c r="C1759" s="6" t="s">
        <v>46</v>
      </c>
      <c r="D1759" s="6" t="s">
        <v>170</v>
      </c>
      <c r="E1759" s="6" t="n">
        <v>1786717734</v>
      </c>
      <c r="F1759" s="6" t="n">
        <v>1786717847</v>
      </c>
      <c r="G1759" s="6" t="n">
        <v>1786717767</v>
      </c>
      <c r="H1759" s="6" t="n">
        <v>1786718836</v>
      </c>
      <c r="J1759" s="6" t="n">
        <v>0</v>
      </c>
      <c r="K1759" s="6" t="n">
        <v>0</v>
      </c>
      <c r="L1759" s="9" t="n">
        <f aca="false">IF(AND(E1759&gt;=Scenario!$B$11,E1759&lt;Scenario!$B$12),1,0)</f>
        <v>1</v>
      </c>
      <c r="M1759" s="9" t="n">
        <f aca="false">IF(AND(L1759=1,ISNUMBER(F1759)),MAX(0,F1759-E1759)/60,"")</f>
        <v>1.88333333333333</v>
      </c>
      <c r="N1759" s="9" t="n">
        <f aca="false">IF(AND(L1759=1,ISNUMBER(G1759)),MAX(0,G1759-E1759)/60,"")</f>
        <v>0.55</v>
      </c>
      <c r="O1759" s="9" t="n">
        <f aca="false">IF(ISNUMBER(H1759),IF(AND(H1759&gt;=Scenario!$B$11,H1759&lt;Scenario!$B$12),1,0),0)</f>
        <v>1</v>
      </c>
      <c r="P1759" s="9" t="n">
        <f aca="false">IF(O1759=1,MAX(0,H1759-E1759)/60,"")</f>
        <v>18.3666666666667</v>
      </c>
      <c r="Q1759" s="9" t="n">
        <f aca="false">INDEX(Scenario!$B$18:$B$20,MATCH(B1759,Scenario!$A$18:$A$20,0))</f>
        <v>60</v>
      </c>
      <c r="R1759" s="9" t="n">
        <f aca="false">INDEX(Scenario!$C$18:$C$20,MATCH(B1759,Scenario!$A$18:$A$20,0))</f>
        <v>1440</v>
      </c>
      <c r="S1759" s="9" t="n">
        <f aca="false">IF(ISNUMBER(M1759),IF(M1759&lt;=Q1759,1,0),"")</f>
        <v>1</v>
      </c>
      <c r="T1759" s="9" t="n">
        <f aca="false">IF(ISNUMBER(P1759),IF(P1759&lt;=R1759,1,0),"")</f>
        <v>1</v>
      </c>
      <c r="U1759" s="9" t="n">
        <f aca="false">IF(E1759&gt;Scenario!$B$14,0,IF(OR(AND(ISNUMBER(H1759),H1759&lt;=Scenario!$B$14),AND(ISNUMBER(I1759),I1759&lt;=Scenario!$B$14)),0,1))</f>
        <v>0</v>
      </c>
      <c r="V1759" s="9" t="n">
        <f aca="false">IF(AND(U1759=1,(Scenario!$B$14-E1759)/60&gt;R1759),1,0)</f>
        <v>0</v>
      </c>
      <c r="W1759" s="9" t="n">
        <f aca="false">IF(OR(C1759=Scenario!$B$22,C1759=Scenario!$C$22),1,0)</f>
        <v>1</v>
      </c>
      <c r="X1759" s="9" t="n">
        <f aca="false">IF(ISNUMBER(I1759),1,0)</f>
        <v>0</v>
      </c>
      <c r="Y1759" s="9" t="n">
        <f aca="false">MOD(INT(E1759/86400)+3,7)</f>
        <v>4</v>
      </c>
      <c r="Z1759" s="9" t="n">
        <f aca="false">MOD(INT(E1759/3600),24)</f>
        <v>14</v>
      </c>
      <c r="AA1759" s="6" t="s">
        <v>3763</v>
      </c>
    </row>
    <row r="1760" customFormat="false" ht="15" hidden="false" customHeight="false" outlineLevel="0" collapsed="false">
      <c r="A1760" s="6" t="s">
        <v>3764</v>
      </c>
      <c r="B1760" s="6" t="s">
        <v>44</v>
      </c>
      <c r="C1760" s="6" t="s">
        <v>249</v>
      </c>
      <c r="D1760" s="6" t="s">
        <v>170</v>
      </c>
      <c r="E1760" s="6" t="n">
        <v>1786717911</v>
      </c>
      <c r="F1760" s="6" t="n">
        <v>1786718027</v>
      </c>
      <c r="G1760" s="6" t="n">
        <v>1786717930</v>
      </c>
      <c r="H1760" s="6" t="n">
        <v>1786718700</v>
      </c>
      <c r="J1760" s="6" t="n">
        <v>0</v>
      </c>
      <c r="K1760" s="6" t="n">
        <v>0</v>
      </c>
      <c r="L1760" s="9" t="n">
        <f aca="false">IF(AND(E1760&gt;=Scenario!$B$11,E1760&lt;Scenario!$B$12),1,0)</f>
        <v>1</v>
      </c>
      <c r="M1760" s="9" t="n">
        <f aca="false">IF(AND(L1760=1,ISNUMBER(F1760)),MAX(0,F1760-E1760)/60,"")</f>
        <v>1.93333333333333</v>
      </c>
      <c r="N1760" s="9" t="n">
        <f aca="false">IF(AND(L1760=1,ISNUMBER(G1760)),MAX(0,G1760-E1760)/60,"")</f>
        <v>0.316666666666667</v>
      </c>
      <c r="O1760" s="9" t="n">
        <f aca="false">IF(ISNUMBER(H1760),IF(AND(H1760&gt;=Scenario!$B$11,H1760&lt;Scenario!$B$12),1,0),0)</f>
        <v>1</v>
      </c>
      <c r="P1760" s="9" t="n">
        <f aca="false">IF(O1760=1,MAX(0,H1760-E1760)/60,"")</f>
        <v>13.15</v>
      </c>
      <c r="Q1760" s="9" t="n">
        <f aca="false">INDEX(Scenario!$B$18:$B$20,MATCH(B1760,Scenario!$A$18:$A$20,0))</f>
        <v>240</v>
      </c>
      <c r="R1760" s="9" t="n">
        <f aca="false">INDEX(Scenario!$C$18:$C$20,MATCH(B1760,Scenario!$A$18:$A$20,0))</f>
        <v>4320</v>
      </c>
      <c r="S1760" s="9" t="n">
        <f aca="false">IF(ISNUMBER(M1760),IF(M1760&lt;=Q1760,1,0),"")</f>
        <v>1</v>
      </c>
      <c r="T1760" s="9" t="n">
        <f aca="false">IF(ISNUMBER(P1760),IF(P1760&lt;=R1760,1,0),"")</f>
        <v>1</v>
      </c>
      <c r="U1760" s="9" t="n">
        <f aca="false">IF(E1760&gt;Scenario!$B$14,0,IF(OR(AND(ISNUMBER(H1760),H1760&lt;=Scenario!$B$14),AND(ISNUMBER(I1760),I1760&lt;=Scenario!$B$14)),0,1))</f>
        <v>0</v>
      </c>
      <c r="V1760" s="9" t="n">
        <f aca="false">IF(AND(U1760=1,(Scenario!$B$14-E1760)/60&gt;R1760),1,0)</f>
        <v>0</v>
      </c>
      <c r="W1760" s="9" t="n">
        <f aca="false">IF(OR(C1760=Scenario!$B$22,C1760=Scenario!$C$22),1,0)</f>
        <v>0</v>
      </c>
      <c r="X1760" s="9" t="n">
        <f aca="false">IF(ISNUMBER(I1760),1,0)</f>
        <v>0</v>
      </c>
      <c r="Y1760" s="9" t="n">
        <f aca="false">MOD(INT(E1760/86400)+3,7)</f>
        <v>4</v>
      </c>
      <c r="Z1760" s="9" t="n">
        <f aca="false">MOD(INT(E1760/3600),24)</f>
        <v>14</v>
      </c>
      <c r="AA1760" s="6" t="s">
        <v>3765</v>
      </c>
    </row>
    <row r="1761" customFormat="false" ht="15" hidden="false" customHeight="false" outlineLevel="0" collapsed="false">
      <c r="A1761" s="6" t="s">
        <v>3766</v>
      </c>
      <c r="B1761" s="6" t="s">
        <v>44</v>
      </c>
      <c r="C1761" s="6" t="s">
        <v>46</v>
      </c>
      <c r="D1761" s="6" t="s">
        <v>171</v>
      </c>
      <c r="E1761" s="6" t="n">
        <v>1786718186</v>
      </c>
      <c r="I1761" s="6" t="n">
        <v>1786722244</v>
      </c>
      <c r="J1761" s="6" t="n">
        <v>0</v>
      </c>
      <c r="K1761" s="6" t="n">
        <v>0</v>
      </c>
      <c r="L1761" s="9" t="n">
        <f aca="false">IF(AND(E1761&gt;=Scenario!$B$11,E1761&lt;Scenario!$B$12),1,0)</f>
        <v>1</v>
      </c>
      <c r="M1761" s="0" t="str">
        <f aca="false">IF(AND(L1761=1,ISNUMBER(F1761)),MAX(0,F1761-E1761)/60,"")</f>
        <v/>
      </c>
      <c r="N1761" s="0" t="str">
        <f aca="false">IF(AND(L1761=1,ISNUMBER(G1761)),MAX(0,G1761-E1761)/60,"")</f>
        <v/>
      </c>
      <c r="O1761" s="9" t="n">
        <f aca="false">IF(ISNUMBER(H1761),IF(AND(H1761&gt;=Scenario!$B$11,H1761&lt;Scenario!$B$12),1,0),0)</f>
        <v>0</v>
      </c>
      <c r="P1761" s="0" t="str">
        <f aca="false">IF(O1761=1,MAX(0,H1761-E1761)/60,"")</f>
        <v/>
      </c>
      <c r="Q1761" s="9" t="n">
        <f aca="false">INDEX(Scenario!$B$18:$B$20,MATCH(B1761,Scenario!$A$18:$A$20,0))</f>
        <v>240</v>
      </c>
      <c r="R1761" s="9" t="n">
        <f aca="false">INDEX(Scenario!$C$18:$C$20,MATCH(B1761,Scenario!$A$18:$A$20,0))</f>
        <v>4320</v>
      </c>
      <c r="S1761" s="0" t="str">
        <f aca="false">IF(ISNUMBER(M1761),IF(M1761&lt;=Q1761,1,0),"")</f>
        <v/>
      </c>
      <c r="T1761" s="0" t="str">
        <f aca="false">IF(ISNUMBER(P1761),IF(P1761&lt;=R1761,1,0),"")</f>
        <v/>
      </c>
      <c r="U1761" s="9" t="n">
        <f aca="false">IF(E1761&gt;Scenario!$B$14,0,IF(OR(AND(ISNUMBER(H1761),H1761&lt;=Scenario!$B$14),AND(ISNUMBER(I1761),I1761&lt;=Scenario!$B$14)),0,1))</f>
        <v>0</v>
      </c>
      <c r="V1761" s="9" t="n">
        <f aca="false">IF(AND(U1761=1,(Scenario!$B$14-E1761)/60&gt;R1761),1,0)</f>
        <v>0</v>
      </c>
      <c r="W1761" s="9" t="n">
        <f aca="false">IF(OR(C1761=Scenario!$B$22,C1761=Scenario!$C$22),1,0)</f>
        <v>1</v>
      </c>
      <c r="X1761" s="9" t="n">
        <f aca="false">IF(ISNUMBER(I1761),1,0)</f>
        <v>1</v>
      </c>
      <c r="Y1761" s="9" t="n">
        <f aca="false">MOD(INT(E1761/86400)+3,7)</f>
        <v>4</v>
      </c>
      <c r="Z1761" s="9" t="n">
        <f aca="false">MOD(INT(E1761/3600),24)</f>
        <v>14</v>
      </c>
      <c r="AA1761" s="6" t="s">
        <v>3767</v>
      </c>
    </row>
    <row r="1762" customFormat="false" ht="15" hidden="false" customHeight="false" outlineLevel="0" collapsed="false">
      <c r="A1762" s="6" t="s">
        <v>3768</v>
      </c>
      <c r="B1762" s="6" t="s">
        <v>44</v>
      </c>
      <c r="C1762" s="6" t="s">
        <v>46</v>
      </c>
      <c r="D1762" s="6" t="s">
        <v>170</v>
      </c>
      <c r="E1762" s="6" t="n">
        <v>1786718297</v>
      </c>
      <c r="F1762" s="6" t="n">
        <v>1786718501</v>
      </c>
      <c r="G1762" s="6" t="n">
        <v>1786718307</v>
      </c>
      <c r="H1762" s="6" t="n">
        <v>1786779504</v>
      </c>
      <c r="J1762" s="6" t="n">
        <v>1</v>
      </c>
      <c r="K1762" s="6" t="n">
        <v>1</v>
      </c>
      <c r="L1762" s="9" t="n">
        <f aca="false">IF(AND(E1762&gt;=Scenario!$B$11,E1762&lt;Scenario!$B$12),1,0)</f>
        <v>1</v>
      </c>
      <c r="M1762" s="9" t="n">
        <f aca="false">IF(AND(L1762=1,ISNUMBER(F1762)),MAX(0,F1762-E1762)/60,"")</f>
        <v>3.4</v>
      </c>
      <c r="N1762" s="9" t="n">
        <f aca="false">IF(AND(L1762=1,ISNUMBER(G1762)),MAX(0,G1762-E1762)/60,"")</f>
        <v>0.166666666666667</v>
      </c>
      <c r="O1762" s="9" t="n">
        <f aca="false">IF(ISNUMBER(H1762),IF(AND(H1762&gt;=Scenario!$B$11,H1762&lt;Scenario!$B$12),1,0),0)</f>
        <v>1</v>
      </c>
      <c r="P1762" s="9" t="n">
        <f aca="false">IF(O1762=1,MAX(0,H1762-E1762)/60,"")</f>
        <v>1020.11666666667</v>
      </c>
      <c r="Q1762" s="9" t="n">
        <f aca="false">INDEX(Scenario!$B$18:$B$20,MATCH(B1762,Scenario!$A$18:$A$20,0))</f>
        <v>240</v>
      </c>
      <c r="R1762" s="9" t="n">
        <f aca="false">INDEX(Scenario!$C$18:$C$20,MATCH(B1762,Scenario!$A$18:$A$20,0))</f>
        <v>4320</v>
      </c>
      <c r="S1762" s="9" t="n">
        <f aca="false">IF(ISNUMBER(M1762),IF(M1762&lt;=Q1762,1,0),"")</f>
        <v>1</v>
      </c>
      <c r="T1762" s="9" t="n">
        <f aca="false">IF(ISNUMBER(P1762),IF(P1762&lt;=R1762,1,0),"")</f>
        <v>1</v>
      </c>
      <c r="U1762" s="9" t="n">
        <f aca="false">IF(E1762&gt;Scenario!$B$14,0,IF(OR(AND(ISNUMBER(H1762),H1762&lt;=Scenario!$B$14),AND(ISNUMBER(I1762),I1762&lt;=Scenario!$B$14)),0,1))</f>
        <v>0</v>
      </c>
      <c r="V1762" s="9" t="n">
        <f aca="false">IF(AND(U1762=1,(Scenario!$B$14-E1762)/60&gt;R1762),1,0)</f>
        <v>0</v>
      </c>
      <c r="W1762" s="9" t="n">
        <f aca="false">IF(OR(C1762=Scenario!$B$22,C1762=Scenario!$C$22),1,0)</f>
        <v>1</v>
      </c>
      <c r="X1762" s="9" t="n">
        <f aca="false">IF(ISNUMBER(I1762),1,0)</f>
        <v>0</v>
      </c>
      <c r="Y1762" s="9" t="n">
        <f aca="false">MOD(INT(E1762/86400)+3,7)</f>
        <v>4</v>
      </c>
      <c r="Z1762" s="9" t="n">
        <f aca="false">MOD(INT(E1762/3600),24)</f>
        <v>14</v>
      </c>
      <c r="AA1762" s="6" t="s">
        <v>3769</v>
      </c>
    </row>
    <row r="1763" customFormat="false" ht="15" hidden="false" customHeight="false" outlineLevel="0" collapsed="false">
      <c r="A1763" s="6" t="s">
        <v>3770</v>
      </c>
      <c r="B1763" s="6" t="s">
        <v>43</v>
      </c>
      <c r="C1763" s="6" t="s">
        <v>288</v>
      </c>
      <c r="D1763" s="6" t="s">
        <v>171</v>
      </c>
      <c r="E1763" s="6" t="n">
        <v>1786718704</v>
      </c>
      <c r="F1763" s="6" t="n">
        <v>1786723445</v>
      </c>
      <c r="G1763" s="6" t="n">
        <v>1786723215</v>
      </c>
      <c r="H1763" s="6" t="n">
        <v>1786730782</v>
      </c>
      <c r="J1763" s="6" t="n">
        <v>0</v>
      </c>
      <c r="K1763" s="6" t="n">
        <v>0</v>
      </c>
      <c r="L1763" s="9" t="n">
        <f aca="false">IF(AND(E1763&gt;=Scenario!$B$11,E1763&lt;Scenario!$B$12),1,0)</f>
        <v>1</v>
      </c>
      <c r="M1763" s="9" t="n">
        <f aca="false">IF(AND(L1763=1,ISNUMBER(F1763)),MAX(0,F1763-E1763)/60,"")</f>
        <v>79.0166666666667</v>
      </c>
      <c r="N1763" s="9" t="n">
        <f aca="false">IF(AND(L1763=1,ISNUMBER(G1763)),MAX(0,G1763-E1763)/60,"")</f>
        <v>75.1833333333333</v>
      </c>
      <c r="O1763" s="9" t="n">
        <f aca="false">IF(ISNUMBER(H1763),IF(AND(H1763&gt;=Scenario!$B$11,H1763&lt;Scenario!$B$12),1,0),0)</f>
        <v>1</v>
      </c>
      <c r="P1763" s="9" t="n">
        <f aca="false">IF(O1763=1,MAX(0,H1763-E1763)/60,"")</f>
        <v>201.3</v>
      </c>
      <c r="Q1763" s="9" t="n">
        <f aca="false">INDEX(Scenario!$B$18:$B$20,MATCH(B1763,Scenario!$A$18:$A$20,0))</f>
        <v>60</v>
      </c>
      <c r="R1763" s="9" t="n">
        <f aca="false">INDEX(Scenario!$C$18:$C$20,MATCH(B1763,Scenario!$A$18:$A$20,0))</f>
        <v>1440</v>
      </c>
      <c r="S1763" s="9" t="n">
        <f aca="false">IF(ISNUMBER(M1763),IF(M1763&lt;=Q1763,1,0),"")</f>
        <v>0</v>
      </c>
      <c r="T1763" s="9" t="n">
        <f aca="false">IF(ISNUMBER(P1763),IF(P1763&lt;=R1763,1,0),"")</f>
        <v>1</v>
      </c>
      <c r="U1763" s="9" t="n">
        <f aca="false">IF(E1763&gt;Scenario!$B$14,0,IF(OR(AND(ISNUMBER(H1763),H1763&lt;=Scenario!$B$14),AND(ISNUMBER(I1763),I1763&lt;=Scenario!$B$14)),0,1))</f>
        <v>0</v>
      </c>
      <c r="V1763" s="9" t="n">
        <f aca="false">IF(AND(U1763=1,(Scenario!$B$14-E1763)/60&gt;R1763),1,0)</f>
        <v>0</v>
      </c>
      <c r="W1763" s="9" t="n">
        <f aca="false">IF(OR(C1763=Scenario!$B$22,C1763=Scenario!$C$22),1,0)</f>
        <v>0</v>
      </c>
      <c r="X1763" s="9" t="n">
        <f aca="false">IF(ISNUMBER(I1763),1,0)</f>
        <v>0</v>
      </c>
      <c r="Y1763" s="9" t="n">
        <f aca="false">MOD(INT(E1763/86400)+3,7)</f>
        <v>4</v>
      </c>
      <c r="Z1763" s="9" t="n">
        <f aca="false">MOD(INT(E1763/3600),24)</f>
        <v>14</v>
      </c>
      <c r="AA1763" s="6" t="s">
        <v>3771</v>
      </c>
    </row>
    <row r="1764" customFormat="false" ht="15" hidden="false" customHeight="false" outlineLevel="0" collapsed="false">
      <c r="A1764" s="6" t="s">
        <v>3772</v>
      </c>
      <c r="B1764" s="6" t="s">
        <v>44</v>
      </c>
      <c r="C1764" s="6" t="s">
        <v>249</v>
      </c>
      <c r="D1764" s="6" t="s">
        <v>170</v>
      </c>
      <c r="E1764" s="6" t="n">
        <v>1786718872</v>
      </c>
      <c r="F1764" s="6" t="n">
        <v>1786720319</v>
      </c>
      <c r="G1764" s="6" t="n">
        <v>1786720195</v>
      </c>
      <c r="H1764" s="6" t="n">
        <v>1786721846</v>
      </c>
      <c r="J1764" s="6" t="n">
        <v>0</v>
      </c>
      <c r="K1764" s="6" t="n">
        <v>0</v>
      </c>
      <c r="L1764" s="9" t="n">
        <f aca="false">IF(AND(E1764&gt;=Scenario!$B$11,E1764&lt;Scenario!$B$12),1,0)</f>
        <v>1</v>
      </c>
      <c r="M1764" s="9" t="n">
        <f aca="false">IF(AND(L1764=1,ISNUMBER(F1764)),MAX(0,F1764-E1764)/60,"")</f>
        <v>24.1166666666667</v>
      </c>
      <c r="N1764" s="9" t="n">
        <f aca="false">IF(AND(L1764=1,ISNUMBER(G1764)),MAX(0,G1764-E1764)/60,"")</f>
        <v>22.05</v>
      </c>
      <c r="O1764" s="9" t="n">
        <f aca="false">IF(ISNUMBER(H1764),IF(AND(H1764&gt;=Scenario!$B$11,H1764&lt;Scenario!$B$12),1,0),0)</f>
        <v>1</v>
      </c>
      <c r="P1764" s="9" t="n">
        <f aca="false">IF(O1764=1,MAX(0,H1764-E1764)/60,"")</f>
        <v>49.5666666666667</v>
      </c>
      <c r="Q1764" s="9" t="n">
        <f aca="false">INDEX(Scenario!$B$18:$B$20,MATCH(B1764,Scenario!$A$18:$A$20,0))</f>
        <v>240</v>
      </c>
      <c r="R1764" s="9" t="n">
        <f aca="false">INDEX(Scenario!$C$18:$C$20,MATCH(B1764,Scenario!$A$18:$A$20,0))</f>
        <v>4320</v>
      </c>
      <c r="S1764" s="9" t="n">
        <f aca="false">IF(ISNUMBER(M1764),IF(M1764&lt;=Q1764,1,0),"")</f>
        <v>1</v>
      </c>
      <c r="T1764" s="9" t="n">
        <f aca="false">IF(ISNUMBER(P1764),IF(P1764&lt;=R1764,1,0),"")</f>
        <v>1</v>
      </c>
      <c r="U1764" s="9" t="n">
        <f aca="false">IF(E1764&gt;Scenario!$B$14,0,IF(OR(AND(ISNUMBER(H1764),H1764&lt;=Scenario!$B$14),AND(ISNUMBER(I1764),I1764&lt;=Scenario!$B$14)),0,1))</f>
        <v>0</v>
      </c>
      <c r="V1764" s="9" t="n">
        <f aca="false">IF(AND(U1764=1,(Scenario!$B$14-E1764)/60&gt;R1764),1,0)</f>
        <v>0</v>
      </c>
      <c r="W1764" s="9" t="n">
        <f aca="false">IF(OR(C1764=Scenario!$B$22,C1764=Scenario!$C$22),1,0)</f>
        <v>0</v>
      </c>
      <c r="X1764" s="9" t="n">
        <f aca="false">IF(ISNUMBER(I1764),1,0)</f>
        <v>0</v>
      </c>
      <c r="Y1764" s="9" t="n">
        <f aca="false">MOD(INT(E1764/86400)+3,7)</f>
        <v>4</v>
      </c>
      <c r="Z1764" s="9" t="n">
        <f aca="false">MOD(INT(E1764/3600),24)</f>
        <v>14</v>
      </c>
      <c r="AA1764" s="6" t="s">
        <v>3773</v>
      </c>
    </row>
    <row r="1765" customFormat="false" ht="15" hidden="false" customHeight="false" outlineLevel="0" collapsed="false">
      <c r="A1765" s="6" t="s">
        <v>3774</v>
      </c>
      <c r="B1765" s="6" t="s">
        <v>42</v>
      </c>
      <c r="C1765" s="6" t="s">
        <v>46</v>
      </c>
      <c r="D1765" s="6" t="s">
        <v>171</v>
      </c>
      <c r="E1765" s="6" t="n">
        <v>1786719880</v>
      </c>
      <c r="I1765" s="6" t="n">
        <v>1786720334</v>
      </c>
      <c r="J1765" s="6" t="n">
        <v>0</v>
      </c>
      <c r="K1765" s="6" t="n">
        <v>0</v>
      </c>
      <c r="L1765" s="9" t="n">
        <f aca="false">IF(AND(E1765&gt;=Scenario!$B$11,E1765&lt;Scenario!$B$12),1,0)</f>
        <v>1</v>
      </c>
      <c r="M1765" s="0" t="str">
        <f aca="false">IF(AND(L1765=1,ISNUMBER(F1765)),MAX(0,F1765-E1765)/60,"")</f>
        <v/>
      </c>
      <c r="N1765" s="0" t="str">
        <f aca="false">IF(AND(L1765=1,ISNUMBER(G1765)),MAX(0,G1765-E1765)/60,"")</f>
        <v/>
      </c>
      <c r="O1765" s="9" t="n">
        <f aca="false">IF(ISNUMBER(H1765),IF(AND(H1765&gt;=Scenario!$B$11,H1765&lt;Scenario!$B$12),1,0),0)</f>
        <v>0</v>
      </c>
      <c r="P1765" s="0" t="str">
        <f aca="false">IF(O1765=1,MAX(0,H1765-E1765)/60,"")</f>
        <v/>
      </c>
      <c r="Q1765" s="9" t="n">
        <f aca="false">INDEX(Scenario!$B$18:$B$20,MATCH(B1765,Scenario!$A$18:$A$20,0))</f>
        <v>15</v>
      </c>
      <c r="R1765" s="9" t="n">
        <f aca="false">INDEX(Scenario!$C$18:$C$20,MATCH(B1765,Scenario!$A$18:$A$20,0))</f>
        <v>240</v>
      </c>
      <c r="S1765" s="0" t="str">
        <f aca="false">IF(ISNUMBER(M1765),IF(M1765&lt;=Q1765,1,0),"")</f>
        <v/>
      </c>
      <c r="T1765" s="0" t="str">
        <f aca="false">IF(ISNUMBER(P1765),IF(P1765&lt;=R1765,1,0),"")</f>
        <v/>
      </c>
      <c r="U1765" s="9" t="n">
        <f aca="false">IF(E1765&gt;Scenario!$B$14,0,IF(OR(AND(ISNUMBER(H1765),H1765&lt;=Scenario!$B$14),AND(ISNUMBER(I1765),I1765&lt;=Scenario!$B$14)),0,1))</f>
        <v>0</v>
      </c>
      <c r="V1765" s="9" t="n">
        <f aca="false">IF(AND(U1765=1,(Scenario!$B$14-E1765)/60&gt;R1765),1,0)</f>
        <v>0</v>
      </c>
      <c r="W1765" s="9" t="n">
        <f aca="false">IF(OR(C1765=Scenario!$B$22,C1765=Scenario!$C$22),1,0)</f>
        <v>1</v>
      </c>
      <c r="X1765" s="9" t="n">
        <f aca="false">IF(ISNUMBER(I1765),1,0)</f>
        <v>1</v>
      </c>
      <c r="Y1765" s="9" t="n">
        <f aca="false">MOD(INT(E1765/86400)+3,7)</f>
        <v>4</v>
      </c>
      <c r="Z1765" s="9" t="n">
        <f aca="false">MOD(INT(E1765/3600),24)</f>
        <v>15</v>
      </c>
      <c r="AA1765" s="6" t="s">
        <v>3775</v>
      </c>
    </row>
    <row r="1766" customFormat="false" ht="15" hidden="false" customHeight="false" outlineLevel="0" collapsed="false">
      <c r="A1766" s="6" t="s">
        <v>3776</v>
      </c>
      <c r="B1766" s="6" t="s">
        <v>43</v>
      </c>
      <c r="C1766" s="6" t="s">
        <v>249</v>
      </c>
      <c r="D1766" s="6" t="s">
        <v>170</v>
      </c>
      <c r="E1766" s="6" t="n">
        <v>1786720711</v>
      </c>
      <c r="F1766" s="6" t="n">
        <v>1786721930</v>
      </c>
      <c r="G1766" s="6" t="n">
        <v>1786721769</v>
      </c>
      <c r="H1766" s="6" t="n">
        <v>1786723085</v>
      </c>
      <c r="J1766" s="6" t="n">
        <v>0</v>
      </c>
      <c r="K1766" s="6" t="n">
        <v>0</v>
      </c>
      <c r="L1766" s="9" t="n">
        <f aca="false">IF(AND(E1766&gt;=Scenario!$B$11,E1766&lt;Scenario!$B$12),1,0)</f>
        <v>1</v>
      </c>
      <c r="M1766" s="9" t="n">
        <f aca="false">IF(AND(L1766=1,ISNUMBER(F1766)),MAX(0,F1766-E1766)/60,"")</f>
        <v>20.3166666666667</v>
      </c>
      <c r="N1766" s="9" t="n">
        <f aca="false">IF(AND(L1766=1,ISNUMBER(G1766)),MAX(0,G1766-E1766)/60,"")</f>
        <v>17.6333333333333</v>
      </c>
      <c r="O1766" s="9" t="n">
        <f aca="false">IF(ISNUMBER(H1766),IF(AND(H1766&gt;=Scenario!$B$11,H1766&lt;Scenario!$B$12),1,0),0)</f>
        <v>1</v>
      </c>
      <c r="P1766" s="9" t="n">
        <f aca="false">IF(O1766=1,MAX(0,H1766-E1766)/60,"")</f>
        <v>39.5666666666667</v>
      </c>
      <c r="Q1766" s="9" t="n">
        <f aca="false">INDEX(Scenario!$B$18:$B$20,MATCH(B1766,Scenario!$A$18:$A$20,0))</f>
        <v>60</v>
      </c>
      <c r="R1766" s="9" t="n">
        <f aca="false">INDEX(Scenario!$C$18:$C$20,MATCH(B1766,Scenario!$A$18:$A$20,0))</f>
        <v>1440</v>
      </c>
      <c r="S1766" s="9" t="n">
        <f aca="false">IF(ISNUMBER(M1766),IF(M1766&lt;=Q1766,1,0),"")</f>
        <v>1</v>
      </c>
      <c r="T1766" s="9" t="n">
        <f aca="false">IF(ISNUMBER(P1766),IF(P1766&lt;=R1766,1,0),"")</f>
        <v>1</v>
      </c>
      <c r="U1766" s="9" t="n">
        <f aca="false">IF(E1766&gt;Scenario!$B$14,0,IF(OR(AND(ISNUMBER(H1766),H1766&lt;=Scenario!$B$14),AND(ISNUMBER(I1766),I1766&lt;=Scenario!$B$14)),0,1))</f>
        <v>0</v>
      </c>
      <c r="V1766" s="9" t="n">
        <f aca="false">IF(AND(U1766=1,(Scenario!$B$14-E1766)/60&gt;R1766),1,0)</f>
        <v>0</v>
      </c>
      <c r="W1766" s="9" t="n">
        <f aca="false">IF(OR(C1766=Scenario!$B$22,C1766=Scenario!$C$22),1,0)</f>
        <v>0</v>
      </c>
      <c r="X1766" s="9" t="n">
        <f aca="false">IF(ISNUMBER(I1766),1,0)</f>
        <v>0</v>
      </c>
      <c r="Y1766" s="9" t="n">
        <f aca="false">MOD(INT(E1766/86400)+3,7)</f>
        <v>4</v>
      </c>
      <c r="Z1766" s="9" t="n">
        <f aca="false">MOD(INT(E1766/3600),24)</f>
        <v>15</v>
      </c>
      <c r="AA1766" s="6" t="s">
        <v>3777</v>
      </c>
    </row>
    <row r="1767" customFormat="false" ht="15" hidden="false" customHeight="false" outlineLevel="0" collapsed="false">
      <c r="A1767" s="6" t="s">
        <v>3778</v>
      </c>
      <c r="B1767" s="6" t="s">
        <v>43</v>
      </c>
      <c r="C1767" s="6" t="s">
        <v>249</v>
      </c>
      <c r="D1767" s="6" t="s">
        <v>171</v>
      </c>
      <c r="E1767" s="6" t="n">
        <v>1786721166</v>
      </c>
      <c r="F1767" s="6" t="n">
        <v>1786725161</v>
      </c>
      <c r="G1767" s="6" t="n">
        <v>1786725041</v>
      </c>
      <c r="H1767" s="6" t="n">
        <v>1786734193</v>
      </c>
      <c r="J1767" s="6" t="n">
        <v>0</v>
      </c>
      <c r="K1767" s="6" t="n">
        <v>0</v>
      </c>
      <c r="L1767" s="9" t="n">
        <f aca="false">IF(AND(E1767&gt;=Scenario!$B$11,E1767&lt;Scenario!$B$12),1,0)</f>
        <v>1</v>
      </c>
      <c r="M1767" s="9" t="n">
        <f aca="false">IF(AND(L1767=1,ISNUMBER(F1767)),MAX(0,F1767-E1767)/60,"")</f>
        <v>66.5833333333333</v>
      </c>
      <c r="N1767" s="9" t="n">
        <f aca="false">IF(AND(L1767=1,ISNUMBER(G1767)),MAX(0,G1767-E1767)/60,"")</f>
        <v>64.5833333333333</v>
      </c>
      <c r="O1767" s="9" t="n">
        <f aca="false">IF(ISNUMBER(H1767),IF(AND(H1767&gt;=Scenario!$B$11,H1767&lt;Scenario!$B$12),1,0),0)</f>
        <v>1</v>
      </c>
      <c r="P1767" s="9" t="n">
        <f aca="false">IF(O1767=1,MAX(0,H1767-E1767)/60,"")</f>
        <v>217.116666666667</v>
      </c>
      <c r="Q1767" s="9" t="n">
        <f aca="false">INDEX(Scenario!$B$18:$B$20,MATCH(B1767,Scenario!$A$18:$A$20,0))</f>
        <v>60</v>
      </c>
      <c r="R1767" s="9" t="n">
        <f aca="false">INDEX(Scenario!$C$18:$C$20,MATCH(B1767,Scenario!$A$18:$A$20,0))</f>
        <v>1440</v>
      </c>
      <c r="S1767" s="9" t="n">
        <f aca="false">IF(ISNUMBER(M1767),IF(M1767&lt;=Q1767,1,0),"")</f>
        <v>0</v>
      </c>
      <c r="T1767" s="9" t="n">
        <f aca="false">IF(ISNUMBER(P1767),IF(P1767&lt;=R1767,1,0),"")</f>
        <v>1</v>
      </c>
      <c r="U1767" s="9" t="n">
        <f aca="false">IF(E1767&gt;Scenario!$B$14,0,IF(OR(AND(ISNUMBER(H1767),H1767&lt;=Scenario!$B$14),AND(ISNUMBER(I1767),I1767&lt;=Scenario!$B$14)),0,1))</f>
        <v>0</v>
      </c>
      <c r="V1767" s="9" t="n">
        <f aca="false">IF(AND(U1767=1,(Scenario!$B$14-E1767)/60&gt;R1767),1,0)</f>
        <v>0</v>
      </c>
      <c r="W1767" s="9" t="n">
        <f aca="false">IF(OR(C1767=Scenario!$B$22,C1767=Scenario!$C$22),1,0)</f>
        <v>0</v>
      </c>
      <c r="X1767" s="9" t="n">
        <f aca="false">IF(ISNUMBER(I1767),1,0)</f>
        <v>0</v>
      </c>
      <c r="Y1767" s="9" t="n">
        <f aca="false">MOD(INT(E1767/86400)+3,7)</f>
        <v>4</v>
      </c>
      <c r="Z1767" s="9" t="n">
        <f aca="false">MOD(INT(E1767/3600),24)</f>
        <v>15</v>
      </c>
      <c r="AA1767" s="6" t="s">
        <v>3779</v>
      </c>
    </row>
    <row r="1768" customFormat="false" ht="15" hidden="false" customHeight="false" outlineLevel="0" collapsed="false">
      <c r="A1768" s="6" t="s">
        <v>3780</v>
      </c>
      <c r="B1768" s="6" t="s">
        <v>43</v>
      </c>
      <c r="C1768" s="6" t="s">
        <v>46</v>
      </c>
      <c r="D1768" s="6" t="s">
        <v>170</v>
      </c>
      <c r="E1768" s="6" t="n">
        <v>1786721985</v>
      </c>
      <c r="F1768" s="6" t="n">
        <v>1786723278</v>
      </c>
      <c r="G1768" s="6" t="n">
        <v>1786723131</v>
      </c>
      <c r="H1768" s="6" t="n">
        <v>1786723779</v>
      </c>
      <c r="J1768" s="6" t="n">
        <v>0</v>
      </c>
      <c r="K1768" s="6" t="n">
        <v>0</v>
      </c>
      <c r="L1768" s="9" t="n">
        <f aca="false">IF(AND(E1768&gt;=Scenario!$B$11,E1768&lt;Scenario!$B$12),1,0)</f>
        <v>1</v>
      </c>
      <c r="M1768" s="9" t="n">
        <f aca="false">IF(AND(L1768=1,ISNUMBER(F1768)),MAX(0,F1768-E1768)/60,"")</f>
        <v>21.55</v>
      </c>
      <c r="N1768" s="9" t="n">
        <f aca="false">IF(AND(L1768=1,ISNUMBER(G1768)),MAX(0,G1768-E1768)/60,"")</f>
        <v>19.1</v>
      </c>
      <c r="O1768" s="9" t="n">
        <f aca="false">IF(ISNUMBER(H1768),IF(AND(H1768&gt;=Scenario!$B$11,H1768&lt;Scenario!$B$12),1,0),0)</f>
        <v>1</v>
      </c>
      <c r="P1768" s="9" t="n">
        <f aca="false">IF(O1768=1,MAX(0,H1768-E1768)/60,"")</f>
        <v>29.9</v>
      </c>
      <c r="Q1768" s="9" t="n">
        <f aca="false">INDEX(Scenario!$B$18:$B$20,MATCH(B1768,Scenario!$A$18:$A$20,0))</f>
        <v>60</v>
      </c>
      <c r="R1768" s="9" t="n">
        <f aca="false">INDEX(Scenario!$C$18:$C$20,MATCH(B1768,Scenario!$A$18:$A$20,0))</f>
        <v>1440</v>
      </c>
      <c r="S1768" s="9" t="n">
        <f aca="false">IF(ISNUMBER(M1768),IF(M1768&lt;=Q1768,1,0),"")</f>
        <v>1</v>
      </c>
      <c r="T1768" s="9" t="n">
        <f aca="false">IF(ISNUMBER(P1768),IF(P1768&lt;=R1768,1,0),"")</f>
        <v>1</v>
      </c>
      <c r="U1768" s="9" t="n">
        <f aca="false">IF(E1768&gt;Scenario!$B$14,0,IF(OR(AND(ISNUMBER(H1768),H1768&lt;=Scenario!$B$14),AND(ISNUMBER(I1768),I1768&lt;=Scenario!$B$14)),0,1))</f>
        <v>0</v>
      </c>
      <c r="V1768" s="9" t="n">
        <f aca="false">IF(AND(U1768=1,(Scenario!$B$14-E1768)/60&gt;R1768),1,0)</f>
        <v>0</v>
      </c>
      <c r="W1768" s="9" t="n">
        <f aca="false">IF(OR(C1768=Scenario!$B$22,C1768=Scenario!$C$22),1,0)</f>
        <v>1</v>
      </c>
      <c r="X1768" s="9" t="n">
        <f aca="false">IF(ISNUMBER(I1768),1,0)</f>
        <v>0</v>
      </c>
      <c r="Y1768" s="9" t="n">
        <f aca="false">MOD(INT(E1768/86400)+3,7)</f>
        <v>4</v>
      </c>
      <c r="Z1768" s="9" t="n">
        <f aca="false">MOD(INT(E1768/3600),24)</f>
        <v>15</v>
      </c>
      <c r="AA1768" s="6" t="s">
        <v>3781</v>
      </c>
    </row>
    <row r="1769" customFormat="false" ht="15" hidden="false" customHeight="false" outlineLevel="0" collapsed="false">
      <c r="A1769" s="6" t="s">
        <v>3782</v>
      </c>
      <c r="B1769" s="6" t="s">
        <v>43</v>
      </c>
      <c r="C1769" s="6" t="s">
        <v>249</v>
      </c>
      <c r="D1769" s="6" t="s">
        <v>171</v>
      </c>
      <c r="E1769" s="6" t="n">
        <v>1786721985</v>
      </c>
      <c r="F1769" s="6" t="n">
        <v>1786725720</v>
      </c>
      <c r="G1769" s="6" t="n">
        <v>1786725577</v>
      </c>
      <c r="H1769" s="6" t="n">
        <v>1786736324</v>
      </c>
      <c r="J1769" s="6" t="n">
        <v>0</v>
      </c>
      <c r="K1769" s="6" t="n">
        <v>0</v>
      </c>
      <c r="L1769" s="9" t="n">
        <f aca="false">IF(AND(E1769&gt;=Scenario!$B$11,E1769&lt;Scenario!$B$12),1,0)</f>
        <v>1</v>
      </c>
      <c r="M1769" s="9" t="n">
        <f aca="false">IF(AND(L1769=1,ISNUMBER(F1769)),MAX(0,F1769-E1769)/60,"")</f>
        <v>62.25</v>
      </c>
      <c r="N1769" s="9" t="n">
        <f aca="false">IF(AND(L1769=1,ISNUMBER(G1769)),MAX(0,G1769-E1769)/60,"")</f>
        <v>59.8666666666667</v>
      </c>
      <c r="O1769" s="9" t="n">
        <f aca="false">IF(ISNUMBER(H1769),IF(AND(H1769&gt;=Scenario!$B$11,H1769&lt;Scenario!$B$12),1,0),0)</f>
        <v>1</v>
      </c>
      <c r="P1769" s="9" t="n">
        <f aca="false">IF(O1769=1,MAX(0,H1769-E1769)/60,"")</f>
        <v>238.983333333333</v>
      </c>
      <c r="Q1769" s="9" t="n">
        <f aca="false">INDEX(Scenario!$B$18:$B$20,MATCH(B1769,Scenario!$A$18:$A$20,0))</f>
        <v>60</v>
      </c>
      <c r="R1769" s="9" t="n">
        <f aca="false">INDEX(Scenario!$C$18:$C$20,MATCH(B1769,Scenario!$A$18:$A$20,0))</f>
        <v>1440</v>
      </c>
      <c r="S1769" s="9" t="n">
        <f aca="false">IF(ISNUMBER(M1769),IF(M1769&lt;=Q1769,1,0),"")</f>
        <v>0</v>
      </c>
      <c r="T1769" s="9" t="n">
        <f aca="false">IF(ISNUMBER(P1769),IF(P1769&lt;=R1769,1,0),"")</f>
        <v>1</v>
      </c>
      <c r="U1769" s="9" t="n">
        <f aca="false">IF(E1769&gt;Scenario!$B$14,0,IF(OR(AND(ISNUMBER(H1769),H1769&lt;=Scenario!$B$14),AND(ISNUMBER(I1769),I1769&lt;=Scenario!$B$14)),0,1))</f>
        <v>0</v>
      </c>
      <c r="V1769" s="9" t="n">
        <f aca="false">IF(AND(U1769=1,(Scenario!$B$14-E1769)/60&gt;R1769),1,0)</f>
        <v>0</v>
      </c>
      <c r="W1769" s="9" t="n">
        <f aca="false">IF(OR(C1769=Scenario!$B$22,C1769=Scenario!$C$22),1,0)</f>
        <v>0</v>
      </c>
      <c r="X1769" s="9" t="n">
        <f aca="false">IF(ISNUMBER(I1769),1,0)</f>
        <v>0</v>
      </c>
      <c r="Y1769" s="9" t="n">
        <f aca="false">MOD(INT(E1769/86400)+3,7)</f>
        <v>4</v>
      </c>
      <c r="Z1769" s="9" t="n">
        <f aca="false">MOD(INT(E1769/3600),24)</f>
        <v>15</v>
      </c>
      <c r="AA1769" s="6" t="s">
        <v>3781</v>
      </c>
    </row>
    <row r="1770" customFormat="false" ht="15" hidden="false" customHeight="false" outlineLevel="0" collapsed="false">
      <c r="A1770" s="6" t="s">
        <v>3783</v>
      </c>
      <c r="B1770" s="6" t="s">
        <v>44</v>
      </c>
      <c r="C1770" s="6" t="s">
        <v>288</v>
      </c>
      <c r="D1770" s="6" t="s">
        <v>170</v>
      </c>
      <c r="E1770" s="6" t="n">
        <v>1786723608</v>
      </c>
      <c r="F1770" s="6" t="n">
        <v>1786723803</v>
      </c>
      <c r="G1770" s="6" t="n">
        <v>1786723647</v>
      </c>
      <c r="H1770" s="6" t="n">
        <v>1786725006</v>
      </c>
      <c r="J1770" s="6" t="n">
        <v>0</v>
      </c>
      <c r="K1770" s="6" t="n">
        <v>0</v>
      </c>
      <c r="L1770" s="9" t="n">
        <f aca="false">IF(AND(E1770&gt;=Scenario!$B$11,E1770&lt;Scenario!$B$12),1,0)</f>
        <v>1</v>
      </c>
      <c r="M1770" s="9" t="n">
        <f aca="false">IF(AND(L1770=1,ISNUMBER(F1770)),MAX(0,F1770-E1770)/60,"")</f>
        <v>3.25</v>
      </c>
      <c r="N1770" s="9" t="n">
        <f aca="false">IF(AND(L1770=1,ISNUMBER(G1770)),MAX(0,G1770-E1770)/60,"")</f>
        <v>0.65</v>
      </c>
      <c r="O1770" s="9" t="n">
        <f aca="false">IF(ISNUMBER(H1770),IF(AND(H1770&gt;=Scenario!$B$11,H1770&lt;Scenario!$B$12),1,0),0)</f>
        <v>1</v>
      </c>
      <c r="P1770" s="9" t="n">
        <f aca="false">IF(O1770=1,MAX(0,H1770-E1770)/60,"")</f>
        <v>23.3</v>
      </c>
      <c r="Q1770" s="9" t="n">
        <f aca="false">INDEX(Scenario!$B$18:$B$20,MATCH(B1770,Scenario!$A$18:$A$20,0))</f>
        <v>240</v>
      </c>
      <c r="R1770" s="9" t="n">
        <f aca="false">INDEX(Scenario!$C$18:$C$20,MATCH(B1770,Scenario!$A$18:$A$20,0))</f>
        <v>4320</v>
      </c>
      <c r="S1770" s="9" t="n">
        <f aca="false">IF(ISNUMBER(M1770),IF(M1770&lt;=Q1770,1,0),"")</f>
        <v>1</v>
      </c>
      <c r="T1770" s="9" t="n">
        <f aca="false">IF(ISNUMBER(P1770),IF(P1770&lt;=R1770,1,0),"")</f>
        <v>1</v>
      </c>
      <c r="U1770" s="9" t="n">
        <f aca="false">IF(E1770&gt;Scenario!$B$14,0,IF(OR(AND(ISNUMBER(H1770),H1770&lt;=Scenario!$B$14),AND(ISNUMBER(I1770),I1770&lt;=Scenario!$B$14)),0,1))</f>
        <v>0</v>
      </c>
      <c r="V1770" s="9" t="n">
        <f aca="false">IF(AND(U1770=1,(Scenario!$B$14-E1770)/60&gt;R1770),1,0)</f>
        <v>0</v>
      </c>
      <c r="W1770" s="9" t="n">
        <f aca="false">IF(OR(C1770=Scenario!$B$22,C1770=Scenario!$C$22),1,0)</f>
        <v>0</v>
      </c>
      <c r="X1770" s="9" t="n">
        <f aca="false">IF(ISNUMBER(I1770),1,0)</f>
        <v>0</v>
      </c>
      <c r="Y1770" s="9" t="n">
        <f aca="false">MOD(INT(E1770/86400)+3,7)</f>
        <v>4</v>
      </c>
      <c r="Z1770" s="9" t="n">
        <f aca="false">MOD(INT(E1770/3600),24)</f>
        <v>16</v>
      </c>
      <c r="AA1770" s="6" t="s">
        <v>3784</v>
      </c>
    </row>
    <row r="1771" customFormat="false" ht="15" hidden="false" customHeight="false" outlineLevel="0" collapsed="false">
      <c r="A1771" s="6" t="s">
        <v>3785</v>
      </c>
      <c r="B1771" s="6" t="s">
        <v>44</v>
      </c>
      <c r="C1771" s="6" t="s">
        <v>47</v>
      </c>
      <c r="D1771" s="6" t="s">
        <v>171</v>
      </c>
      <c r="E1771" s="6" t="n">
        <v>1786723706</v>
      </c>
      <c r="I1771" s="6" t="n">
        <v>1786724101</v>
      </c>
      <c r="J1771" s="6" t="n">
        <v>0</v>
      </c>
      <c r="K1771" s="6" t="n">
        <v>0</v>
      </c>
      <c r="L1771" s="9" t="n">
        <f aca="false">IF(AND(E1771&gt;=Scenario!$B$11,E1771&lt;Scenario!$B$12),1,0)</f>
        <v>1</v>
      </c>
      <c r="M1771" s="0" t="str">
        <f aca="false">IF(AND(L1771=1,ISNUMBER(F1771)),MAX(0,F1771-E1771)/60,"")</f>
        <v/>
      </c>
      <c r="N1771" s="0" t="str">
        <f aca="false">IF(AND(L1771=1,ISNUMBER(G1771)),MAX(0,G1771-E1771)/60,"")</f>
        <v/>
      </c>
      <c r="O1771" s="9" t="n">
        <f aca="false">IF(ISNUMBER(H1771),IF(AND(H1771&gt;=Scenario!$B$11,H1771&lt;Scenario!$B$12),1,0),0)</f>
        <v>0</v>
      </c>
      <c r="P1771" s="0" t="str">
        <f aca="false">IF(O1771=1,MAX(0,H1771-E1771)/60,"")</f>
        <v/>
      </c>
      <c r="Q1771" s="9" t="n">
        <f aca="false">INDEX(Scenario!$B$18:$B$20,MATCH(B1771,Scenario!$A$18:$A$20,0))</f>
        <v>240</v>
      </c>
      <c r="R1771" s="9" t="n">
        <f aca="false">INDEX(Scenario!$C$18:$C$20,MATCH(B1771,Scenario!$A$18:$A$20,0))</f>
        <v>4320</v>
      </c>
      <c r="S1771" s="0" t="str">
        <f aca="false">IF(ISNUMBER(M1771),IF(M1771&lt;=Q1771,1,0),"")</f>
        <v/>
      </c>
      <c r="T1771" s="0" t="str">
        <f aca="false">IF(ISNUMBER(P1771),IF(P1771&lt;=R1771,1,0),"")</f>
        <v/>
      </c>
      <c r="U1771" s="9" t="n">
        <f aca="false">IF(E1771&gt;Scenario!$B$14,0,IF(OR(AND(ISNUMBER(H1771),H1771&lt;=Scenario!$B$14),AND(ISNUMBER(I1771),I1771&lt;=Scenario!$B$14)),0,1))</f>
        <v>0</v>
      </c>
      <c r="V1771" s="9" t="n">
        <f aca="false">IF(AND(U1771=1,(Scenario!$B$14-E1771)/60&gt;R1771),1,0)</f>
        <v>0</v>
      </c>
      <c r="W1771" s="9" t="n">
        <f aca="false">IF(OR(C1771=Scenario!$B$22,C1771=Scenario!$C$22),1,0)</f>
        <v>1</v>
      </c>
      <c r="X1771" s="9" t="n">
        <f aca="false">IF(ISNUMBER(I1771),1,0)</f>
        <v>1</v>
      </c>
      <c r="Y1771" s="9" t="n">
        <f aca="false">MOD(INT(E1771/86400)+3,7)</f>
        <v>4</v>
      </c>
      <c r="Z1771" s="9" t="n">
        <f aca="false">MOD(INT(E1771/3600),24)</f>
        <v>16</v>
      </c>
      <c r="AA1771" s="6" t="s">
        <v>3786</v>
      </c>
    </row>
    <row r="1772" customFormat="false" ht="15" hidden="false" customHeight="false" outlineLevel="0" collapsed="false">
      <c r="A1772" s="6" t="s">
        <v>3787</v>
      </c>
      <c r="B1772" s="6" t="s">
        <v>43</v>
      </c>
      <c r="C1772" s="6" t="s">
        <v>249</v>
      </c>
      <c r="D1772" s="6" t="s">
        <v>172</v>
      </c>
      <c r="E1772" s="6" t="n">
        <v>1786724934</v>
      </c>
      <c r="F1772" s="6" t="n">
        <v>1786725207</v>
      </c>
      <c r="G1772" s="6" t="n">
        <v>1786724969</v>
      </c>
      <c r="H1772" s="6" t="n">
        <v>1786726384</v>
      </c>
      <c r="J1772" s="6" t="n">
        <v>0</v>
      </c>
      <c r="K1772" s="6" t="n">
        <v>0</v>
      </c>
      <c r="L1772" s="9" t="n">
        <f aca="false">IF(AND(E1772&gt;=Scenario!$B$11,E1772&lt;Scenario!$B$12),1,0)</f>
        <v>1</v>
      </c>
      <c r="M1772" s="9" t="n">
        <f aca="false">IF(AND(L1772=1,ISNUMBER(F1772)),MAX(0,F1772-E1772)/60,"")</f>
        <v>4.55</v>
      </c>
      <c r="N1772" s="9" t="n">
        <f aca="false">IF(AND(L1772=1,ISNUMBER(G1772)),MAX(0,G1772-E1772)/60,"")</f>
        <v>0.583333333333333</v>
      </c>
      <c r="O1772" s="9" t="n">
        <f aca="false">IF(ISNUMBER(H1772),IF(AND(H1772&gt;=Scenario!$B$11,H1772&lt;Scenario!$B$12),1,0),0)</f>
        <v>1</v>
      </c>
      <c r="P1772" s="9" t="n">
        <f aca="false">IF(O1772=1,MAX(0,H1772-E1772)/60,"")</f>
        <v>24.1666666666667</v>
      </c>
      <c r="Q1772" s="9" t="n">
        <f aca="false">INDEX(Scenario!$B$18:$B$20,MATCH(B1772,Scenario!$A$18:$A$20,0))</f>
        <v>60</v>
      </c>
      <c r="R1772" s="9" t="n">
        <f aca="false">INDEX(Scenario!$C$18:$C$20,MATCH(B1772,Scenario!$A$18:$A$20,0))</f>
        <v>1440</v>
      </c>
      <c r="S1772" s="9" t="n">
        <f aca="false">IF(ISNUMBER(M1772),IF(M1772&lt;=Q1772,1,0),"")</f>
        <v>1</v>
      </c>
      <c r="T1772" s="9" t="n">
        <f aca="false">IF(ISNUMBER(P1772),IF(P1772&lt;=R1772,1,0),"")</f>
        <v>1</v>
      </c>
      <c r="U1772" s="9" t="n">
        <f aca="false">IF(E1772&gt;Scenario!$B$14,0,IF(OR(AND(ISNUMBER(H1772),H1772&lt;=Scenario!$B$14),AND(ISNUMBER(I1772),I1772&lt;=Scenario!$B$14)),0,1))</f>
        <v>0</v>
      </c>
      <c r="V1772" s="9" t="n">
        <f aca="false">IF(AND(U1772=1,(Scenario!$B$14-E1772)/60&gt;R1772),1,0)</f>
        <v>0</v>
      </c>
      <c r="W1772" s="9" t="n">
        <f aca="false">IF(OR(C1772=Scenario!$B$22,C1772=Scenario!$C$22),1,0)</f>
        <v>0</v>
      </c>
      <c r="X1772" s="9" t="n">
        <f aca="false">IF(ISNUMBER(I1772),1,0)</f>
        <v>0</v>
      </c>
      <c r="Y1772" s="9" t="n">
        <f aca="false">MOD(INT(E1772/86400)+3,7)</f>
        <v>4</v>
      </c>
      <c r="Z1772" s="9" t="n">
        <f aca="false">MOD(INT(E1772/3600),24)</f>
        <v>16</v>
      </c>
      <c r="AA1772" s="6" t="s">
        <v>3788</v>
      </c>
    </row>
    <row r="1773" customFormat="false" ht="15" hidden="false" customHeight="false" outlineLevel="0" collapsed="false">
      <c r="A1773" s="6" t="s">
        <v>3789</v>
      </c>
      <c r="B1773" s="6" t="s">
        <v>43</v>
      </c>
      <c r="C1773" s="6" t="s">
        <v>47</v>
      </c>
      <c r="D1773" s="6" t="s">
        <v>172</v>
      </c>
      <c r="E1773" s="6" t="n">
        <v>1786726392</v>
      </c>
      <c r="F1773" s="6" t="n">
        <v>1786726485</v>
      </c>
      <c r="G1773" s="6" t="n">
        <v>1786726403</v>
      </c>
      <c r="H1773" s="6" t="n">
        <v>1786728479</v>
      </c>
      <c r="J1773" s="6" t="n">
        <v>0</v>
      </c>
      <c r="K1773" s="6" t="n">
        <v>0</v>
      </c>
      <c r="L1773" s="9" t="n">
        <f aca="false">IF(AND(E1773&gt;=Scenario!$B$11,E1773&lt;Scenario!$B$12),1,0)</f>
        <v>1</v>
      </c>
      <c r="M1773" s="9" t="n">
        <f aca="false">IF(AND(L1773=1,ISNUMBER(F1773)),MAX(0,F1773-E1773)/60,"")</f>
        <v>1.55</v>
      </c>
      <c r="N1773" s="9" t="n">
        <f aca="false">IF(AND(L1773=1,ISNUMBER(G1773)),MAX(0,G1773-E1773)/60,"")</f>
        <v>0.183333333333333</v>
      </c>
      <c r="O1773" s="9" t="n">
        <f aca="false">IF(ISNUMBER(H1773),IF(AND(H1773&gt;=Scenario!$B$11,H1773&lt;Scenario!$B$12),1,0),0)</f>
        <v>1</v>
      </c>
      <c r="P1773" s="9" t="n">
        <f aca="false">IF(O1773=1,MAX(0,H1773-E1773)/60,"")</f>
        <v>34.7833333333333</v>
      </c>
      <c r="Q1773" s="9" t="n">
        <f aca="false">INDEX(Scenario!$B$18:$B$20,MATCH(B1773,Scenario!$A$18:$A$20,0))</f>
        <v>60</v>
      </c>
      <c r="R1773" s="9" t="n">
        <f aca="false">INDEX(Scenario!$C$18:$C$20,MATCH(B1773,Scenario!$A$18:$A$20,0))</f>
        <v>1440</v>
      </c>
      <c r="S1773" s="9" t="n">
        <f aca="false">IF(ISNUMBER(M1773),IF(M1773&lt;=Q1773,1,0),"")</f>
        <v>1</v>
      </c>
      <c r="T1773" s="9" t="n">
        <f aca="false">IF(ISNUMBER(P1773),IF(P1773&lt;=R1773,1,0),"")</f>
        <v>1</v>
      </c>
      <c r="U1773" s="9" t="n">
        <f aca="false">IF(E1773&gt;Scenario!$B$14,0,IF(OR(AND(ISNUMBER(H1773),H1773&lt;=Scenario!$B$14),AND(ISNUMBER(I1773),I1773&lt;=Scenario!$B$14)),0,1))</f>
        <v>0</v>
      </c>
      <c r="V1773" s="9" t="n">
        <f aca="false">IF(AND(U1773=1,(Scenario!$B$14-E1773)/60&gt;R1773),1,0)</f>
        <v>0</v>
      </c>
      <c r="W1773" s="9" t="n">
        <f aca="false">IF(OR(C1773=Scenario!$B$22,C1773=Scenario!$C$22),1,0)</f>
        <v>1</v>
      </c>
      <c r="X1773" s="9" t="n">
        <f aca="false">IF(ISNUMBER(I1773),1,0)</f>
        <v>0</v>
      </c>
      <c r="Y1773" s="9" t="n">
        <f aca="false">MOD(INT(E1773/86400)+3,7)</f>
        <v>4</v>
      </c>
      <c r="Z1773" s="9" t="n">
        <f aca="false">MOD(INT(E1773/3600),24)</f>
        <v>16</v>
      </c>
      <c r="AA1773" s="6" t="s">
        <v>3790</v>
      </c>
    </row>
    <row r="1774" customFormat="false" ht="15" hidden="false" customHeight="false" outlineLevel="0" collapsed="false">
      <c r="A1774" s="6" t="s">
        <v>3791</v>
      </c>
      <c r="B1774" s="6" t="s">
        <v>44</v>
      </c>
      <c r="C1774" s="6" t="s">
        <v>46</v>
      </c>
      <c r="D1774" s="6" t="s">
        <v>170</v>
      </c>
      <c r="E1774" s="6" t="n">
        <v>1786726918</v>
      </c>
      <c r="F1774" s="6" t="n">
        <v>1786727201</v>
      </c>
      <c r="G1774" s="6" t="n">
        <v>1786726963</v>
      </c>
      <c r="H1774" s="6" t="n">
        <v>1786728481</v>
      </c>
      <c r="J1774" s="6" t="n">
        <v>0</v>
      </c>
      <c r="K1774" s="6" t="n">
        <v>0</v>
      </c>
      <c r="L1774" s="9" t="n">
        <f aca="false">IF(AND(E1774&gt;=Scenario!$B$11,E1774&lt;Scenario!$B$12),1,0)</f>
        <v>1</v>
      </c>
      <c r="M1774" s="9" t="n">
        <f aca="false">IF(AND(L1774=1,ISNUMBER(F1774)),MAX(0,F1774-E1774)/60,"")</f>
        <v>4.71666666666667</v>
      </c>
      <c r="N1774" s="9" t="n">
        <f aca="false">IF(AND(L1774=1,ISNUMBER(G1774)),MAX(0,G1774-E1774)/60,"")</f>
        <v>0.75</v>
      </c>
      <c r="O1774" s="9" t="n">
        <f aca="false">IF(ISNUMBER(H1774),IF(AND(H1774&gt;=Scenario!$B$11,H1774&lt;Scenario!$B$12),1,0),0)</f>
        <v>1</v>
      </c>
      <c r="P1774" s="9" t="n">
        <f aca="false">IF(O1774=1,MAX(0,H1774-E1774)/60,"")</f>
        <v>26.05</v>
      </c>
      <c r="Q1774" s="9" t="n">
        <f aca="false">INDEX(Scenario!$B$18:$B$20,MATCH(B1774,Scenario!$A$18:$A$20,0))</f>
        <v>240</v>
      </c>
      <c r="R1774" s="9" t="n">
        <f aca="false">INDEX(Scenario!$C$18:$C$20,MATCH(B1774,Scenario!$A$18:$A$20,0))</f>
        <v>4320</v>
      </c>
      <c r="S1774" s="9" t="n">
        <f aca="false">IF(ISNUMBER(M1774),IF(M1774&lt;=Q1774,1,0),"")</f>
        <v>1</v>
      </c>
      <c r="T1774" s="9" t="n">
        <f aca="false">IF(ISNUMBER(P1774),IF(P1774&lt;=R1774,1,0),"")</f>
        <v>1</v>
      </c>
      <c r="U1774" s="9" t="n">
        <f aca="false">IF(E1774&gt;Scenario!$B$14,0,IF(OR(AND(ISNUMBER(H1774),H1774&lt;=Scenario!$B$14),AND(ISNUMBER(I1774),I1774&lt;=Scenario!$B$14)),0,1))</f>
        <v>0</v>
      </c>
      <c r="V1774" s="9" t="n">
        <f aca="false">IF(AND(U1774=1,(Scenario!$B$14-E1774)/60&gt;R1774),1,0)</f>
        <v>0</v>
      </c>
      <c r="W1774" s="9" t="n">
        <f aca="false">IF(OR(C1774=Scenario!$B$22,C1774=Scenario!$C$22),1,0)</f>
        <v>1</v>
      </c>
      <c r="X1774" s="9" t="n">
        <f aca="false">IF(ISNUMBER(I1774),1,0)</f>
        <v>0</v>
      </c>
      <c r="Y1774" s="9" t="n">
        <f aca="false">MOD(INT(E1774/86400)+3,7)</f>
        <v>4</v>
      </c>
      <c r="Z1774" s="9" t="n">
        <f aca="false">MOD(INT(E1774/3600),24)</f>
        <v>17</v>
      </c>
      <c r="AA1774" s="6" t="s">
        <v>3792</v>
      </c>
    </row>
    <row r="1775" customFormat="false" ht="15" hidden="false" customHeight="false" outlineLevel="0" collapsed="false">
      <c r="A1775" s="6" t="s">
        <v>3793</v>
      </c>
      <c r="B1775" s="6" t="s">
        <v>44</v>
      </c>
      <c r="C1775" s="6" t="s">
        <v>288</v>
      </c>
      <c r="D1775" s="6" t="s">
        <v>172</v>
      </c>
      <c r="E1775" s="6" t="n">
        <v>1786727192</v>
      </c>
      <c r="F1775" s="6" t="n">
        <v>1786730131</v>
      </c>
      <c r="G1775" s="6" t="n">
        <v>1786730027</v>
      </c>
      <c r="H1775" s="6" t="n">
        <v>1786734202</v>
      </c>
      <c r="J1775" s="6" t="n">
        <v>0</v>
      </c>
      <c r="K1775" s="6" t="n">
        <v>1</v>
      </c>
      <c r="L1775" s="9" t="n">
        <f aca="false">IF(AND(E1775&gt;=Scenario!$B$11,E1775&lt;Scenario!$B$12),1,0)</f>
        <v>1</v>
      </c>
      <c r="M1775" s="9" t="n">
        <f aca="false">IF(AND(L1775=1,ISNUMBER(F1775)),MAX(0,F1775-E1775)/60,"")</f>
        <v>48.9833333333333</v>
      </c>
      <c r="N1775" s="9" t="n">
        <f aca="false">IF(AND(L1775=1,ISNUMBER(G1775)),MAX(0,G1775-E1775)/60,"")</f>
        <v>47.25</v>
      </c>
      <c r="O1775" s="9" t="n">
        <f aca="false">IF(ISNUMBER(H1775),IF(AND(H1775&gt;=Scenario!$B$11,H1775&lt;Scenario!$B$12),1,0),0)</f>
        <v>1</v>
      </c>
      <c r="P1775" s="9" t="n">
        <f aca="false">IF(O1775=1,MAX(0,H1775-E1775)/60,"")</f>
        <v>116.833333333333</v>
      </c>
      <c r="Q1775" s="9" t="n">
        <f aca="false">INDEX(Scenario!$B$18:$B$20,MATCH(B1775,Scenario!$A$18:$A$20,0))</f>
        <v>240</v>
      </c>
      <c r="R1775" s="9" t="n">
        <f aca="false">INDEX(Scenario!$C$18:$C$20,MATCH(B1775,Scenario!$A$18:$A$20,0))</f>
        <v>4320</v>
      </c>
      <c r="S1775" s="9" t="n">
        <f aca="false">IF(ISNUMBER(M1775),IF(M1775&lt;=Q1775,1,0),"")</f>
        <v>1</v>
      </c>
      <c r="T1775" s="9" t="n">
        <f aca="false">IF(ISNUMBER(P1775),IF(P1775&lt;=R1775,1,0),"")</f>
        <v>1</v>
      </c>
      <c r="U1775" s="9" t="n">
        <f aca="false">IF(E1775&gt;Scenario!$B$14,0,IF(OR(AND(ISNUMBER(H1775),H1775&lt;=Scenario!$B$14),AND(ISNUMBER(I1775),I1775&lt;=Scenario!$B$14)),0,1))</f>
        <v>0</v>
      </c>
      <c r="V1775" s="9" t="n">
        <f aca="false">IF(AND(U1775=1,(Scenario!$B$14-E1775)/60&gt;R1775),1,0)</f>
        <v>0</v>
      </c>
      <c r="W1775" s="9" t="n">
        <f aca="false">IF(OR(C1775=Scenario!$B$22,C1775=Scenario!$C$22),1,0)</f>
        <v>0</v>
      </c>
      <c r="X1775" s="9" t="n">
        <f aca="false">IF(ISNUMBER(I1775),1,0)</f>
        <v>0</v>
      </c>
      <c r="Y1775" s="9" t="n">
        <f aca="false">MOD(INT(E1775/86400)+3,7)</f>
        <v>4</v>
      </c>
      <c r="Z1775" s="9" t="n">
        <f aca="false">MOD(INT(E1775/3600),24)</f>
        <v>17</v>
      </c>
      <c r="AA1775" s="6" t="s">
        <v>3794</v>
      </c>
    </row>
    <row r="1776" customFormat="false" ht="15" hidden="false" customHeight="false" outlineLevel="0" collapsed="false">
      <c r="A1776" s="6" t="s">
        <v>3795</v>
      </c>
      <c r="B1776" s="6" t="s">
        <v>44</v>
      </c>
      <c r="C1776" s="6" t="s">
        <v>249</v>
      </c>
      <c r="D1776" s="6" t="s">
        <v>170</v>
      </c>
      <c r="E1776" s="6" t="n">
        <v>1786729790</v>
      </c>
      <c r="F1776" s="6" t="n">
        <v>1786729926</v>
      </c>
      <c r="G1776" s="6" t="n">
        <v>1786729806</v>
      </c>
      <c r="H1776" s="6" t="n">
        <v>1786731007</v>
      </c>
      <c r="J1776" s="6" t="n">
        <v>0</v>
      </c>
      <c r="K1776" s="6" t="n">
        <v>0</v>
      </c>
      <c r="L1776" s="9" t="n">
        <f aca="false">IF(AND(E1776&gt;=Scenario!$B$11,E1776&lt;Scenario!$B$12),1,0)</f>
        <v>1</v>
      </c>
      <c r="M1776" s="9" t="n">
        <f aca="false">IF(AND(L1776=1,ISNUMBER(F1776)),MAX(0,F1776-E1776)/60,"")</f>
        <v>2.26666666666667</v>
      </c>
      <c r="N1776" s="9" t="n">
        <f aca="false">IF(AND(L1776=1,ISNUMBER(G1776)),MAX(0,G1776-E1776)/60,"")</f>
        <v>0.266666666666667</v>
      </c>
      <c r="O1776" s="9" t="n">
        <f aca="false">IF(ISNUMBER(H1776),IF(AND(H1776&gt;=Scenario!$B$11,H1776&lt;Scenario!$B$12),1,0),0)</f>
        <v>1</v>
      </c>
      <c r="P1776" s="9" t="n">
        <f aca="false">IF(O1776=1,MAX(0,H1776-E1776)/60,"")</f>
        <v>20.2833333333333</v>
      </c>
      <c r="Q1776" s="9" t="n">
        <f aca="false">INDEX(Scenario!$B$18:$B$20,MATCH(B1776,Scenario!$A$18:$A$20,0))</f>
        <v>240</v>
      </c>
      <c r="R1776" s="9" t="n">
        <f aca="false">INDEX(Scenario!$C$18:$C$20,MATCH(B1776,Scenario!$A$18:$A$20,0))</f>
        <v>4320</v>
      </c>
      <c r="S1776" s="9" t="n">
        <f aca="false">IF(ISNUMBER(M1776),IF(M1776&lt;=Q1776,1,0),"")</f>
        <v>1</v>
      </c>
      <c r="T1776" s="9" t="n">
        <f aca="false">IF(ISNUMBER(P1776),IF(P1776&lt;=R1776,1,0),"")</f>
        <v>1</v>
      </c>
      <c r="U1776" s="9" t="n">
        <f aca="false">IF(E1776&gt;Scenario!$B$14,0,IF(OR(AND(ISNUMBER(H1776),H1776&lt;=Scenario!$B$14),AND(ISNUMBER(I1776),I1776&lt;=Scenario!$B$14)),0,1))</f>
        <v>0</v>
      </c>
      <c r="V1776" s="9" t="n">
        <f aca="false">IF(AND(U1776=1,(Scenario!$B$14-E1776)/60&gt;R1776),1,0)</f>
        <v>0</v>
      </c>
      <c r="W1776" s="9" t="n">
        <f aca="false">IF(OR(C1776=Scenario!$B$22,C1776=Scenario!$C$22),1,0)</f>
        <v>0</v>
      </c>
      <c r="X1776" s="9" t="n">
        <f aca="false">IF(ISNUMBER(I1776),1,0)</f>
        <v>0</v>
      </c>
      <c r="Y1776" s="9" t="n">
        <f aca="false">MOD(INT(E1776/86400)+3,7)</f>
        <v>4</v>
      </c>
      <c r="Z1776" s="9" t="n">
        <f aca="false">MOD(INT(E1776/3600),24)</f>
        <v>17</v>
      </c>
      <c r="AA1776" s="6" t="s">
        <v>3796</v>
      </c>
    </row>
    <row r="1777" customFormat="false" ht="15" hidden="false" customHeight="false" outlineLevel="0" collapsed="false">
      <c r="A1777" s="6" t="s">
        <v>3797</v>
      </c>
      <c r="B1777" s="6" t="s">
        <v>43</v>
      </c>
      <c r="C1777" s="6" t="s">
        <v>47</v>
      </c>
      <c r="D1777" s="6" t="s">
        <v>171</v>
      </c>
      <c r="E1777" s="6" t="n">
        <v>1786731619</v>
      </c>
      <c r="F1777" s="6" t="n">
        <v>1786731762</v>
      </c>
      <c r="G1777" s="6" t="n">
        <v>1786731631</v>
      </c>
      <c r="H1777" s="6" t="n">
        <v>1786732737</v>
      </c>
      <c r="J1777" s="6" t="n">
        <v>0</v>
      </c>
      <c r="K1777" s="6" t="n">
        <v>0</v>
      </c>
      <c r="L1777" s="9" t="n">
        <f aca="false">IF(AND(E1777&gt;=Scenario!$B$11,E1777&lt;Scenario!$B$12),1,0)</f>
        <v>1</v>
      </c>
      <c r="M1777" s="9" t="n">
        <f aca="false">IF(AND(L1777=1,ISNUMBER(F1777)),MAX(0,F1777-E1777)/60,"")</f>
        <v>2.38333333333333</v>
      </c>
      <c r="N1777" s="9" t="n">
        <f aca="false">IF(AND(L1777=1,ISNUMBER(G1777)),MAX(0,G1777-E1777)/60,"")</f>
        <v>0.2</v>
      </c>
      <c r="O1777" s="9" t="n">
        <f aca="false">IF(ISNUMBER(H1777),IF(AND(H1777&gt;=Scenario!$B$11,H1777&lt;Scenario!$B$12),1,0),0)</f>
        <v>1</v>
      </c>
      <c r="P1777" s="9" t="n">
        <f aca="false">IF(O1777=1,MAX(0,H1777-E1777)/60,"")</f>
        <v>18.6333333333333</v>
      </c>
      <c r="Q1777" s="9" t="n">
        <f aca="false">INDEX(Scenario!$B$18:$B$20,MATCH(B1777,Scenario!$A$18:$A$20,0))</f>
        <v>60</v>
      </c>
      <c r="R1777" s="9" t="n">
        <f aca="false">INDEX(Scenario!$C$18:$C$20,MATCH(B1777,Scenario!$A$18:$A$20,0))</f>
        <v>1440</v>
      </c>
      <c r="S1777" s="9" t="n">
        <f aca="false">IF(ISNUMBER(M1777),IF(M1777&lt;=Q1777,1,0),"")</f>
        <v>1</v>
      </c>
      <c r="T1777" s="9" t="n">
        <f aca="false">IF(ISNUMBER(P1777),IF(P1777&lt;=R1777,1,0),"")</f>
        <v>1</v>
      </c>
      <c r="U1777" s="9" t="n">
        <f aca="false">IF(E1777&gt;Scenario!$B$14,0,IF(OR(AND(ISNUMBER(H1777),H1777&lt;=Scenario!$B$14),AND(ISNUMBER(I1777),I1777&lt;=Scenario!$B$14)),0,1))</f>
        <v>0</v>
      </c>
      <c r="V1777" s="9" t="n">
        <f aca="false">IF(AND(U1777=1,(Scenario!$B$14-E1777)/60&gt;R1777),1,0)</f>
        <v>0</v>
      </c>
      <c r="W1777" s="9" t="n">
        <f aca="false">IF(OR(C1777=Scenario!$B$22,C1777=Scenario!$C$22),1,0)</f>
        <v>1</v>
      </c>
      <c r="X1777" s="9" t="n">
        <f aca="false">IF(ISNUMBER(I1777),1,0)</f>
        <v>0</v>
      </c>
      <c r="Y1777" s="9" t="n">
        <f aca="false">MOD(INT(E1777/86400)+3,7)</f>
        <v>4</v>
      </c>
      <c r="Z1777" s="9" t="n">
        <f aca="false">MOD(INT(E1777/3600),24)</f>
        <v>18</v>
      </c>
      <c r="AA1777" s="6" t="s">
        <v>3798</v>
      </c>
    </row>
    <row r="1778" customFormat="false" ht="15" hidden="false" customHeight="false" outlineLevel="0" collapsed="false">
      <c r="A1778" s="6" t="s">
        <v>3799</v>
      </c>
      <c r="B1778" s="6" t="s">
        <v>44</v>
      </c>
      <c r="C1778" s="6" t="s">
        <v>249</v>
      </c>
      <c r="D1778" s="6" t="s">
        <v>172</v>
      </c>
      <c r="E1778" s="6" t="n">
        <v>1786731973</v>
      </c>
      <c r="F1778" s="6" t="n">
        <v>1786732073</v>
      </c>
      <c r="G1778" s="6" t="n">
        <v>1786731985</v>
      </c>
      <c r="H1778" s="6" t="n">
        <v>1786739397</v>
      </c>
      <c r="J1778" s="6" t="n">
        <v>0</v>
      </c>
      <c r="K1778" s="6" t="n">
        <v>0</v>
      </c>
      <c r="L1778" s="9" t="n">
        <f aca="false">IF(AND(E1778&gt;=Scenario!$B$11,E1778&lt;Scenario!$B$12),1,0)</f>
        <v>1</v>
      </c>
      <c r="M1778" s="9" t="n">
        <f aca="false">IF(AND(L1778=1,ISNUMBER(F1778)),MAX(0,F1778-E1778)/60,"")</f>
        <v>1.66666666666667</v>
      </c>
      <c r="N1778" s="9" t="n">
        <f aca="false">IF(AND(L1778=1,ISNUMBER(G1778)),MAX(0,G1778-E1778)/60,"")</f>
        <v>0.2</v>
      </c>
      <c r="O1778" s="9" t="n">
        <f aca="false">IF(ISNUMBER(H1778),IF(AND(H1778&gt;=Scenario!$B$11,H1778&lt;Scenario!$B$12),1,0),0)</f>
        <v>1</v>
      </c>
      <c r="P1778" s="9" t="n">
        <f aca="false">IF(O1778=1,MAX(0,H1778-E1778)/60,"")</f>
        <v>123.733333333333</v>
      </c>
      <c r="Q1778" s="9" t="n">
        <f aca="false">INDEX(Scenario!$B$18:$B$20,MATCH(B1778,Scenario!$A$18:$A$20,0))</f>
        <v>240</v>
      </c>
      <c r="R1778" s="9" t="n">
        <f aca="false">INDEX(Scenario!$C$18:$C$20,MATCH(B1778,Scenario!$A$18:$A$20,0))</f>
        <v>4320</v>
      </c>
      <c r="S1778" s="9" t="n">
        <f aca="false">IF(ISNUMBER(M1778),IF(M1778&lt;=Q1778,1,0),"")</f>
        <v>1</v>
      </c>
      <c r="T1778" s="9" t="n">
        <f aca="false">IF(ISNUMBER(P1778),IF(P1778&lt;=R1778,1,0),"")</f>
        <v>1</v>
      </c>
      <c r="U1778" s="9" t="n">
        <f aca="false">IF(E1778&gt;Scenario!$B$14,0,IF(OR(AND(ISNUMBER(H1778),H1778&lt;=Scenario!$B$14),AND(ISNUMBER(I1778),I1778&lt;=Scenario!$B$14)),0,1))</f>
        <v>0</v>
      </c>
      <c r="V1778" s="9" t="n">
        <f aca="false">IF(AND(U1778=1,(Scenario!$B$14-E1778)/60&gt;R1778),1,0)</f>
        <v>0</v>
      </c>
      <c r="W1778" s="9" t="n">
        <f aca="false">IF(OR(C1778=Scenario!$B$22,C1778=Scenario!$C$22),1,0)</f>
        <v>0</v>
      </c>
      <c r="X1778" s="9" t="n">
        <f aca="false">IF(ISNUMBER(I1778),1,0)</f>
        <v>0</v>
      </c>
      <c r="Y1778" s="9" t="n">
        <f aca="false">MOD(INT(E1778/86400)+3,7)</f>
        <v>4</v>
      </c>
      <c r="Z1778" s="9" t="n">
        <f aca="false">MOD(INT(E1778/3600),24)</f>
        <v>18</v>
      </c>
      <c r="AA1778" s="6" t="s">
        <v>3800</v>
      </c>
    </row>
    <row r="1779" customFormat="false" ht="15" hidden="false" customHeight="false" outlineLevel="0" collapsed="false">
      <c r="A1779" s="6" t="s">
        <v>3801</v>
      </c>
      <c r="B1779" s="6" t="s">
        <v>44</v>
      </c>
      <c r="C1779" s="6" t="s">
        <v>46</v>
      </c>
      <c r="D1779" s="6" t="s">
        <v>170</v>
      </c>
      <c r="E1779" s="6" t="n">
        <v>1786733776</v>
      </c>
      <c r="F1779" s="6" t="n">
        <v>1786733903</v>
      </c>
      <c r="G1779" s="6" t="n">
        <v>1786733806</v>
      </c>
      <c r="H1779" s="6" t="n">
        <v>1786736583</v>
      </c>
      <c r="J1779" s="6" t="n">
        <v>0</v>
      </c>
      <c r="K1779" s="6" t="n">
        <v>0</v>
      </c>
      <c r="L1779" s="9" t="n">
        <f aca="false">IF(AND(E1779&gt;=Scenario!$B$11,E1779&lt;Scenario!$B$12),1,0)</f>
        <v>1</v>
      </c>
      <c r="M1779" s="9" t="n">
        <f aca="false">IF(AND(L1779=1,ISNUMBER(F1779)),MAX(0,F1779-E1779)/60,"")</f>
        <v>2.11666666666667</v>
      </c>
      <c r="N1779" s="9" t="n">
        <f aca="false">IF(AND(L1779=1,ISNUMBER(G1779)),MAX(0,G1779-E1779)/60,"")</f>
        <v>0.5</v>
      </c>
      <c r="O1779" s="9" t="n">
        <f aca="false">IF(ISNUMBER(H1779),IF(AND(H1779&gt;=Scenario!$B$11,H1779&lt;Scenario!$B$12),1,0),0)</f>
        <v>1</v>
      </c>
      <c r="P1779" s="9" t="n">
        <f aca="false">IF(O1779=1,MAX(0,H1779-E1779)/60,"")</f>
        <v>46.7833333333333</v>
      </c>
      <c r="Q1779" s="9" t="n">
        <f aca="false">INDEX(Scenario!$B$18:$B$20,MATCH(B1779,Scenario!$A$18:$A$20,0))</f>
        <v>240</v>
      </c>
      <c r="R1779" s="9" t="n">
        <f aca="false">INDEX(Scenario!$C$18:$C$20,MATCH(B1779,Scenario!$A$18:$A$20,0))</f>
        <v>4320</v>
      </c>
      <c r="S1779" s="9" t="n">
        <f aca="false">IF(ISNUMBER(M1779),IF(M1779&lt;=Q1779,1,0),"")</f>
        <v>1</v>
      </c>
      <c r="T1779" s="9" t="n">
        <f aca="false">IF(ISNUMBER(P1779),IF(P1779&lt;=R1779,1,0),"")</f>
        <v>1</v>
      </c>
      <c r="U1779" s="9" t="n">
        <f aca="false">IF(E1779&gt;Scenario!$B$14,0,IF(OR(AND(ISNUMBER(H1779),H1779&lt;=Scenario!$B$14),AND(ISNUMBER(I1779),I1779&lt;=Scenario!$B$14)),0,1))</f>
        <v>0</v>
      </c>
      <c r="V1779" s="9" t="n">
        <f aca="false">IF(AND(U1779=1,(Scenario!$B$14-E1779)/60&gt;R1779),1,0)</f>
        <v>0</v>
      </c>
      <c r="W1779" s="9" t="n">
        <f aca="false">IF(OR(C1779=Scenario!$B$22,C1779=Scenario!$C$22),1,0)</f>
        <v>1</v>
      </c>
      <c r="X1779" s="9" t="n">
        <f aca="false">IF(ISNUMBER(I1779),1,0)</f>
        <v>0</v>
      </c>
      <c r="Y1779" s="9" t="n">
        <f aca="false">MOD(INT(E1779/86400)+3,7)</f>
        <v>4</v>
      </c>
      <c r="Z1779" s="9" t="n">
        <f aca="false">MOD(INT(E1779/3600),24)</f>
        <v>18</v>
      </c>
      <c r="AA1779" s="6" t="s">
        <v>3802</v>
      </c>
    </row>
    <row r="1780" customFormat="false" ht="15" hidden="false" customHeight="false" outlineLevel="0" collapsed="false">
      <c r="A1780" s="6" t="s">
        <v>3803</v>
      </c>
      <c r="B1780" s="6" t="s">
        <v>44</v>
      </c>
      <c r="C1780" s="6" t="s">
        <v>46</v>
      </c>
      <c r="D1780" s="6" t="s">
        <v>171</v>
      </c>
      <c r="E1780" s="6" t="n">
        <v>1786734675</v>
      </c>
      <c r="F1780" s="6" t="n">
        <v>1786734865</v>
      </c>
      <c r="G1780" s="6" t="n">
        <v>1786734687</v>
      </c>
      <c r="H1780" s="6" t="n">
        <v>1786738961</v>
      </c>
      <c r="J1780" s="6" t="n">
        <v>0</v>
      </c>
      <c r="K1780" s="6" t="n">
        <v>0</v>
      </c>
      <c r="L1780" s="9" t="n">
        <f aca="false">IF(AND(E1780&gt;=Scenario!$B$11,E1780&lt;Scenario!$B$12),1,0)</f>
        <v>1</v>
      </c>
      <c r="M1780" s="9" t="n">
        <f aca="false">IF(AND(L1780=1,ISNUMBER(F1780)),MAX(0,F1780-E1780)/60,"")</f>
        <v>3.16666666666667</v>
      </c>
      <c r="N1780" s="9" t="n">
        <f aca="false">IF(AND(L1780=1,ISNUMBER(G1780)),MAX(0,G1780-E1780)/60,"")</f>
        <v>0.2</v>
      </c>
      <c r="O1780" s="9" t="n">
        <f aca="false">IF(ISNUMBER(H1780),IF(AND(H1780&gt;=Scenario!$B$11,H1780&lt;Scenario!$B$12),1,0),0)</f>
        <v>1</v>
      </c>
      <c r="P1780" s="9" t="n">
        <f aca="false">IF(O1780=1,MAX(0,H1780-E1780)/60,"")</f>
        <v>71.4333333333333</v>
      </c>
      <c r="Q1780" s="9" t="n">
        <f aca="false">INDEX(Scenario!$B$18:$B$20,MATCH(B1780,Scenario!$A$18:$A$20,0))</f>
        <v>240</v>
      </c>
      <c r="R1780" s="9" t="n">
        <f aca="false">INDEX(Scenario!$C$18:$C$20,MATCH(B1780,Scenario!$A$18:$A$20,0))</f>
        <v>4320</v>
      </c>
      <c r="S1780" s="9" t="n">
        <f aca="false">IF(ISNUMBER(M1780),IF(M1780&lt;=Q1780,1,0),"")</f>
        <v>1</v>
      </c>
      <c r="T1780" s="9" t="n">
        <f aca="false">IF(ISNUMBER(P1780),IF(P1780&lt;=R1780,1,0),"")</f>
        <v>1</v>
      </c>
      <c r="U1780" s="9" t="n">
        <f aca="false">IF(E1780&gt;Scenario!$B$14,0,IF(OR(AND(ISNUMBER(H1780),H1780&lt;=Scenario!$B$14),AND(ISNUMBER(I1780),I1780&lt;=Scenario!$B$14)),0,1))</f>
        <v>0</v>
      </c>
      <c r="V1780" s="9" t="n">
        <f aca="false">IF(AND(U1780=1,(Scenario!$B$14-E1780)/60&gt;R1780),1,0)</f>
        <v>0</v>
      </c>
      <c r="W1780" s="9" t="n">
        <f aca="false">IF(OR(C1780=Scenario!$B$22,C1780=Scenario!$C$22),1,0)</f>
        <v>1</v>
      </c>
      <c r="X1780" s="9" t="n">
        <f aca="false">IF(ISNUMBER(I1780),1,0)</f>
        <v>0</v>
      </c>
      <c r="Y1780" s="9" t="n">
        <f aca="false">MOD(INT(E1780/86400)+3,7)</f>
        <v>4</v>
      </c>
      <c r="Z1780" s="9" t="n">
        <f aca="false">MOD(INT(E1780/3600),24)</f>
        <v>19</v>
      </c>
      <c r="AA1780" s="6" t="s">
        <v>3804</v>
      </c>
    </row>
    <row r="1781" customFormat="false" ht="15" hidden="false" customHeight="false" outlineLevel="0" collapsed="false">
      <c r="A1781" s="6" t="s">
        <v>3805</v>
      </c>
      <c r="B1781" s="6" t="s">
        <v>43</v>
      </c>
      <c r="C1781" s="6" t="s">
        <v>249</v>
      </c>
      <c r="D1781" s="6" t="s">
        <v>170</v>
      </c>
      <c r="E1781" s="6" t="n">
        <v>1786735628</v>
      </c>
      <c r="F1781" s="6" t="n">
        <v>1786735740</v>
      </c>
      <c r="G1781" s="6" t="n">
        <v>1786735676</v>
      </c>
      <c r="H1781" s="6" t="n">
        <v>1786740707</v>
      </c>
      <c r="J1781" s="6" t="n">
        <v>0</v>
      </c>
      <c r="K1781" s="6" t="n">
        <v>0</v>
      </c>
      <c r="L1781" s="9" t="n">
        <f aca="false">IF(AND(E1781&gt;=Scenario!$B$11,E1781&lt;Scenario!$B$12),1,0)</f>
        <v>1</v>
      </c>
      <c r="M1781" s="9" t="n">
        <f aca="false">IF(AND(L1781=1,ISNUMBER(F1781)),MAX(0,F1781-E1781)/60,"")</f>
        <v>1.86666666666667</v>
      </c>
      <c r="N1781" s="9" t="n">
        <f aca="false">IF(AND(L1781=1,ISNUMBER(G1781)),MAX(0,G1781-E1781)/60,"")</f>
        <v>0.8</v>
      </c>
      <c r="O1781" s="9" t="n">
        <f aca="false">IF(ISNUMBER(H1781),IF(AND(H1781&gt;=Scenario!$B$11,H1781&lt;Scenario!$B$12),1,0),0)</f>
        <v>1</v>
      </c>
      <c r="P1781" s="9" t="n">
        <f aca="false">IF(O1781=1,MAX(0,H1781-E1781)/60,"")</f>
        <v>84.65</v>
      </c>
      <c r="Q1781" s="9" t="n">
        <f aca="false">INDEX(Scenario!$B$18:$B$20,MATCH(B1781,Scenario!$A$18:$A$20,0))</f>
        <v>60</v>
      </c>
      <c r="R1781" s="9" t="n">
        <f aca="false">INDEX(Scenario!$C$18:$C$20,MATCH(B1781,Scenario!$A$18:$A$20,0))</f>
        <v>1440</v>
      </c>
      <c r="S1781" s="9" t="n">
        <f aca="false">IF(ISNUMBER(M1781),IF(M1781&lt;=Q1781,1,0),"")</f>
        <v>1</v>
      </c>
      <c r="T1781" s="9" t="n">
        <f aca="false">IF(ISNUMBER(P1781),IF(P1781&lt;=R1781,1,0),"")</f>
        <v>1</v>
      </c>
      <c r="U1781" s="9" t="n">
        <f aca="false">IF(E1781&gt;Scenario!$B$14,0,IF(OR(AND(ISNUMBER(H1781),H1781&lt;=Scenario!$B$14),AND(ISNUMBER(I1781),I1781&lt;=Scenario!$B$14)),0,1))</f>
        <v>0</v>
      </c>
      <c r="V1781" s="9" t="n">
        <f aca="false">IF(AND(U1781=1,(Scenario!$B$14-E1781)/60&gt;R1781),1,0)</f>
        <v>0</v>
      </c>
      <c r="W1781" s="9" t="n">
        <f aca="false">IF(OR(C1781=Scenario!$B$22,C1781=Scenario!$C$22),1,0)</f>
        <v>0</v>
      </c>
      <c r="X1781" s="9" t="n">
        <f aca="false">IF(ISNUMBER(I1781),1,0)</f>
        <v>0</v>
      </c>
      <c r="Y1781" s="9" t="n">
        <f aca="false">MOD(INT(E1781/86400)+3,7)</f>
        <v>4</v>
      </c>
      <c r="Z1781" s="9" t="n">
        <f aca="false">MOD(INT(E1781/3600),24)</f>
        <v>19</v>
      </c>
      <c r="AA1781" s="6" t="s">
        <v>3806</v>
      </c>
    </row>
    <row r="1782" customFormat="false" ht="15" hidden="false" customHeight="false" outlineLevel="0" collapsed="false">
      <c r="A1782" s="6" t="s">
        <v>3807</v>
      </c>
      <c r="B1782" s="6" t="s">
        <v>43</v>
      </c>
      <c r="C1782" s="6" t="s">
        <v>47</v>
      </c>
      <c r="D1782" s="6" t="s">
        <v>170</v>
      </c>
      <c r="E1782" s="6" t="n">
        <v>1786738611</v>
      </c>
      <c r="F1782" s="6" t="n">
        <v>1786777351</v>
      </c>
      <c r="G1782" s="6" t="n">
        <v>1786777228</v>
      </c>
      <c r="H1782" s="6" t="n">
        <v>1786824750</v>
      </c>
      <c r="J1782" s="6" t="n">
        <v>1</v>
      </c>
      <c r="K1782" s="6" t="n">
        <v>0</v>
      </c>
      <c r="L1782" s="9" t="n">
        <f aca="false">IF(AND(E1782&gt;=Scenario!$B$11,E1782&lt;Scenario!$B$12),1,0)</f>
        <v>1</v>
      </c>
      <c r="M1782" s="9" t="n">
        <f aca="false">IF(AND(L1782=1,ISNUMBER(F1782)),MAX(0,F1782-E1782)/60,"")</f>
        <v>645.666666666667</v>
      </c>
      <c r="N1782" s="9" t="n">
        <f aca="false">IF(AND(L1782=1,ISNUMBER(G1782)),MAX(0,G1782-E1782)/60,"")</f>
        <v>643.616666666667</v>
      </c>
      <c r="O1782" s="9" t="n">
        <f aca="false">IF(ISNUMBER(H1782),IF(AND(H1782&gt;=Scenario!$B$11,H1782&lt;Scenario!$B$12),1,0),0)</f>
        <v>1</v>
      </c>
      <c r="P1782" s="9" t="n">
        <f aca="false">IF(O1782=1,MAX(0,H1782-E1782)/60,"")</f>
        <v>1435.65</v>
      </c>
      <c r="Q1782" s="9" t="n">
        <f aca="false">INDEX(Scenario!$B$18:$B$20,MATCH(B1782,Scenario!$A$18:$A$20,0))</f>
        <v>60</v>
      </c>
      <c r="R1782" s="9" t="n">
        <f aca="false">INDEX(Scenario!$C$18:$C$20,MATCH(B1782,Scenario!$A$18:$A$20,0))</f>
        <v>1440</v>
      </c>
      <c r="S1782" s="9" t="n">
        <f aca="false">IF(ISNUMBER(M1782),IF(M1782&lt;=Q1782,1,0),"")</f>
        <v>0</v>
      </c>
      <c r="T1782" s="9" t="n">
        <f aca="false">IF(ISNUMBER(P1782),IF(P1782&lt;=R1782,1,0),"")</f>
        <v>1</v>
      </c>
      <c r="U1782" s="9" t="n">
        <f aca="false">IF(E1782&gt;Scenario!$B$14,0,IF(OR(AND(ISNUMBER(H1782),H1782&lt;=Scenario!$B$14),AND(ISNUMBER(I1782),I1782&lt;=Scenario!$B$14)),0,1))</f>
        <v>0</v>
      </c>
      <c r="V1782" s="9" t="n">
        <f aca="false">IF(AND(U1782=1,(Scenario!$B$14-E1782)/60&gt;R1782),1,0)</f>
        <v>0</v>
      </c>
      <c r="W1782" s="9" t="n">
        <f aca="false">IF(OR(C1782=Scenario!$B$22,C1782=Scenario!$C$22),1,0)</f>
        <v>1</v>
      </c>
      <c r="X1782" s="9" t="n">
        <f aca="false">IF(ISNUMBER(I1782),1,0)</f>
        <v>0</v>
      </c>
      <c r="Y1782" s="9" t="n">
        <f aca="false">MOD(INT(E1782/86400)+3,7)</f>
        <v>4</v>
      </c>
      <c r="Z1782" s="9" t="n">
        <f aca="false">MOD(INT(E1782/3600),24)</f>
        <v>20</v>
      </c>
      <c r="AA1782" s="6" t="s">
        <v>3808</v>
      </c>
    </row>
    <row r="1783" customFormat="false" ht="15" hidden="false" customHeight="false" outlineLevel="0" collapsed="false">
      <c r="A1783" s="6" t="s">
        <v>3809</v>
      </c>
      <c r="B1783" s="6" t="s">
        <v>44</v>
      </c>
      <c r="C1783" s="6" t="s">
        <v>47</v>
      </c>
      <c r="D1783" s="6" t="s">
        <v>170</v>
      </c>
      <c r="E1783" s="6" t="n">
        <v>1786740787</v>
      </c>
      <c r="F1783" s="6" t="n">
        <v>1786740925</v>
      </c>
      <c r="G1783" s="6" t="n">
        <v>1786740813</v>
      </c>
      <c r="H1783" s="6" t="n">
        <v>1786743480</v>
      </c>
      <c r="J1783" s="6" t="n">
        <v>0</v>
      </c>
      <c r="K1783" s="6" t="n">
        <v>0</v>
      </c>
      <c r="L1783" s="9" t="n">
        <f aca="false">IF(AND(E1783&gt;=Scenario!$B$11,E1783&lt;Scenario!$B$12),1,0)</f>
        <v>1</v>
      </c>
      <c r="M1783" s="9" t="n">
        <f aca="false">IF(AND(L1783=1,ISNUMBER(F1783)),MAX(0,F1783-E1783)/60,"")</f>
        <v>2.3</v>
      </c>
      <c r="N1783" s="9" t="n">
        <f aca="false">IF(AND(L1783=1,ISNUMBER(G1783)),MAX(0,G1783-E1783)/60,"")</f>
        <v>0.433333333333333</v>
      </c>
      <c r="O1783" s="9" t="n">
        <f aca="false">IF(ISNUMBER(H1783),IF(AND(H1783&gt;=Scenario!$B$11,H1783&lt;Scenario!$B$12),1,0),0)</f>
        <v>1</v>
      </c>
      <c r="P1783" s="9" t="n">
        <f aca="false">IF(O1783=1,MAX(0,H1783-E1783)/60,"")</f>
        <v>44.8833333333333</v>
      </c>
      <c r="Q1783" s="9" t="n">
        <f aca="false">INDEX(Scenario!$B$18:$B$20,MATCH(B1783,Scenario!$A$18:$A$20,0))</f>
        <v>240</v>
      </c>
      <c r="R1783" s="9" t="n">
        <f aca="false">INDEX(Scenario!$C$18:$C$20,MATCH(B1783,Scenario!$A$18:$A$20,0))</f>
        <v>4320</v>
      </c>
      <c r="S1783" s="9" t="n">
        <f aca="false">IF(ISNUMBER(M1783),IF(M1783&lt;=Q1783,1,0),"")</f>
        <v>1</v>
      </c>
      <c r="T1783" s="9" t="n">
        <f aca="false">IF(ISNUMBER(P1783),IF(P1783&lt;=R1783,1,0),"")</f>
        <v>1</v>
      </c>
      <c r="U1783" s="9" t="n">
        <f aca="false">IF(E1783&gt;Scenario!$B$14,0,IF(OR(AND(ISNUMBER(H1783),H1783&lt;=Scenario!$B$14),AND(ISNUMBER(I1783),I1783&lt;=Scenario!$B$14)),0,1))</f>
        <v>0</v>
      </c>
      <c r="V1783" s="9" t="n">
        <f aca="false">IF(AND(U1783=1,(Scenario!$B$14-E1783)/60&gt;R1783),1,0)</f>
        <v>0</v>
      </c>
      <c r="W1783" s="9" t="n">
        <f aca="false">IF(OR(C1783=Scenario!$B$22,C1783=Scenario!$C$22),1,0)</f>
        <v>1</v>
      </c>
      <c r="X1783" s="9" t="n">
        <f aca="false">IF(ISNUMBER(I1783),1,0)</f>
        <v>0</v>
      </c>
      <c r="Y1783" s="9" t="n">
        <f aca="false">MOD(INT(E1783/86400)+3,7)</f>
        <v>4</v>
      </c>
      <c r="Z1783" s="9" t="n">
        <f aca="false">MOD(INT(E1783/3600),24)</f>
        <v>20</v>
      </c>
      <c r="AA1783" s="6" t="s">
        <v>3810</v>
      </c>
    </row>
    <row r="1784" customFormat="false" ht="15" hidden="false" customHeight="false" outlineLevel="0" collapsed="false">
      <c r="A1784" s="6" t="s">
        <v>3811</v>
      </c>
      <c r="B1784" s="6" t="s">
        <v>43</v>
      </c>
      <c r="C1784" s="6" t="s">
        <v>249</v>
      </c>
      <c r="D1784" s="6" t="s">
        <v>171</v>
      </c>
      <c r="E1784" s="6" t="n">
        <v>1786743644</v>
      </c>
      <c r="F1784" s="6" t="n">
        <v>1786743876</v>
      </c>
      <c r="G1784" s="6" t="n">
        <v>1786743683</v>
      </c>
      <c r="H1784" s="6" t="n">
        <v>1786746987</v>
      </c>
      <c r="J1784" s="6" t="n">
        <v>0</v>
      </c>
      <c r="K1784" s="6" t="n">
        <v>0</v>
      </c>
      <c r="L1784" s="9" t="n">
        <f aca="false">IF(AND(E1784&gt;=Scenario!$B$11,E1784&lt;Scenario!$B$12),1,0)</f>
        <v>1</v>
      </c>
      <c r="M1784" s="9" t="n">
        <f aca="false">IF(AND(L1784=1,ISNUMBER(F1784)),MAX(0,F1784-E1784)/60,"")</f>
        <v>3.86666666666667</v>
      </c>
      <c r="N1784" s="9" t="n">
        <f aca="false">IF(AND(L1784=1,ISNUMBER(G1784)),MAX(0,G1784-E1784)/60,"")</f>
        <v>0.65</v>
      </c>
      <c r="O1784" s="9" t="n">
        <f aca="false">IF(ISNUMBER(H1784),IF(AND(H1784&gt;=Scenario!$B$11,H1784&lt;Scenario!$B$12),1,0),0)</f>
        <v>1</v>
      </c>
      <c r="P1784" s="9" t="n">
        <f aca="false">IF(O1784=1,MAX(0,H1784-E1784)/60,"")</f>
        <v>55.7166666666667</v>
      </c>
      <c r="Q1784" s="9" t="n">
        <f aca="false">INDEX(Scenario!$B$18:$B$20,MATCH(B1784,Scenario!$A$18:$A$20,0))</f>
        <v>60</v>
      </c>
      <c r="R1784" s="9" t="n">
        <f aca="false">INDEX(Scenario!$C$18:$C$20,MATCH(B1784,Scenario!$A$18:$A$20,0))</f>
        <v>1440</v>
      </c>
      <c r="S1784" s="9" t="n">
        <f aca="false">IF(ISNUMBER(M1784),IF(M1784&lt;=Q1784,1,0),"")</f>
        <v>1</v>
      </c>
      <c r="T1784" s="9" t="n">
        <f aca="false">IF(ISNUMBER(P1784),IF(P1784&lt;=R1784,1,0),"")</f>
        <v>1</v>
      </c>
      <c r="U1784" s="9" t="n">
        <f aca="false">IF(E1784&gt;Scenario!$B$14,0,IF(OR(AND(ISNUMBER(H1784),H1784&lt;=Scenario!$B$14),AND(ISNUMBER(I1784),I1784&lt;=Scenario!$B$14)),0,1))</f>
        <v>0</v>
      </c>
      <c r="V1784" s="9" t="n">
        <f aca="false">IF(AND(U1784=1,(Scenario!$B$14-E1784)/60&gt;R1784),1,0)</f>
        <v>0</v>
      </c>
      <c r="W1784" s="9" t="n">
        <f aca="false">IF(OR(C1784=Scenario!$B$22,C1784=Scenario!$C$22),1,0)</f>
        <v>0</v>
      </c>
      <c r="X1784" s="9" t="n">
        <f aca="false">IF(ISNUMBER(I1784),1,0)</f>
        <v>0</v>
      </c>
      <c r="Y1784" s="9" t="n">
        <f aca="false">MOD(INT(E1784/86400)+3,7)</f>
        <v>4</v>
      </c>
      <c r="Z1784" s="9" t="n">
        <f aca="false">MOD(INT(E1784/3600),24)</f>
        <v>21</v>
      </c>
      <c r="AA1784" s="6" t="s">
        <v>3812</v>
      </c>
    </row>
    <row r="1785" customFormat="false" ht="15" hidden="false" customHeight="false" outlineLevel="0" collapsed="false">
      <c r="A1785" s="6" t="s">
        <v>3813</v>
      </c>
      <c r="B1785" s="6" t="s">
        <v>44</v>
      </c>
      <c r="C1785" s="6" t="s">
        <v>249</v>
      </c>
      <c r="D1785" s="6" t="s">
        <v>171</v>
      </c>
      <c r="E1785" s="6" t="n">
        <v>1786784855</v>
      </c>
      <c r="F1785" s="6" t="n">
        <v>1786831435</v>
      </c>
      <c r="G1785" s="6" t="n">
        <v>1786831222</v>
      </c>
      <c r="H1785" s="6" t="n">
        <v>1786836567</v>
      </c>
      <c r="J1785" s="6" t="n">
        <v>0</v>
      </c>
      <c r="K1785" s="6" t="n">
        <v>0</v>
      </c>
      <c r="L1785" s="9" t="n">
        <f aca="false">IF(AND(E1785&gt;=Scenario!$B$11,E1785&lt;Scenario!$B$12),1,0)</f>
        <v>1</v>
      </c>
      <c r="M1785" s="9" t="n">
        <f aca="false">IF(AND(L1785=1,ISNUMBER(F1785)),MAX(0,F1785-E1785)/60,"")</f>
        <v>776.333333333333</v>
      </c>
      <c r="N1785" s="9" t="n">
        <f aca="false">IF(AND(L1785=1,ISNUMBER(G1785)),MAX(0,G1785-E1785)/60,"")</f>
        <v>772.783333333333</v>
      </c>
      <c r="O1785" s="9" t="n">
        <f aca="false">IF(ISNUMBER(H1785),IF(AND(H1785&gt;=Scenario!$B$11,H1785&lt;Scenario!$B$12),1,0),0)</f>
        <v>1</v>
      </c>
      <c r="P1785" s="9" t="n">
        <f aca="false">IF(O1785=1,MAX(0,H1785-E1785)/60,"")</f>
        <v>861.866666666667</v>
      </c>
      <c r="Q1785" s="9" t="n">
        <f aca="false">INDEX(Scenario!$B$18:$B$20,MATCH(B1785,Scenario!$A$18:$A$20,0))</f>
        <v>240</v>
      </c>
      <c r="R1785" s="9" t="n">
        <f aca="false">INDEX(Scenario!$C$18:$C$20,MATCH(B1785,Scenario!$A$18:$A$20,0))</f>
        <v>4320</v>
      </c>
      <c r="S1785" s="9" t="n">
        <f aca="false">IF(ISNUMBER(M1785),IF(M1785&lt;=Q1785,1,0),"")</f>
        <v>0</v>
      </c>
      <c r="T1785" s="9" t="n">
        <f aca="false">IF(ISNUMBER(P1785),IF(P1785&lt;=R1785,1,0),"")</f>
        <v>1</v>
      </c>
      <c r="U1785" s="9" t="n">
        <f aca="false">IF(E1785&gt;Scenario!$B$14,0,IF(OR(AND(ISNUMBER(H1785),H1785&lt;=Scenario!$B$14),AND(ISNUMBER(I1785),I1785&lt;=Scenario!$B$14)),0,1))</f>
        <v>0</v>
      </c>
      <c r="V1785" s="9" t="n">
        <f aca="false">IF(AND(U1785=1,(Scenario!$B$14-E1785)/60&gt;R1785),1,0)</f>
        <v>0</v>
      </c>
      <c r="W1785" s="9" t="n">
        <f aca="false">IF(OR(C1785=Scenario!$B$22,C1785=Scenario!$C$22),1,0)</f>
        <v>0</v>
      </c>
      <c r="X1785" s="9" t="n">
        <f aca="false">IF(ISNUMBER(I1785),1,0)</f>
        <v>0</v>
      </c>
      <c r="Y1785" s="9" t="n">
        <f aca="false">MOD(INT(E1785/86400)+3,7)</f>
        <v>5</v>
      </c>
      <c r="Z1785" s="9" t="n">
        <f aca="false">MOD(INT(E1785/3600),24)</f>
        <v>9</v>
      </c>
      <c r="AA1785" s="6" t="s">
        <v>3814</v>
      </c>
    </row>
    <row r="1786" customFormat="false" ht="15" hidden="false" customHeight="false" outlineLevel="0" collapsed="false">
      <c r="A1786" s="6" t="s">
        <v>3815</v>
      </c>
      <c r="B1786" s="6" t="s">
        <v>44</v>
      </c>
      <c r="C1786" s="6" t="s">
        <v>46</v>
      </c>
      <c r="D1786" s="6" t="s">
        <v>171</v>
      </c>
      <c r="E1786" s="6" t="n">
        <v>1786785124</v>
      </c>
      <c r="F1786" s="6" t="n">
        <v>1786834766</v>
      </c>
      <c r="G1786" s="6" t="n">
        <v>1786834592</v>
      </c>
      <c r="H1786" s="6" t="n">
        <v>1786835775</v>
      </c>
      <c r="J1786" s="6" t="n">
        <v>0</v>
      </c>
      <c r="K1786" s="6" t="n">
        <v>0</v>
      </c>
      <c r="L1786" s="9" t="n">
        <f aca="false">IF(AND(E1786&gt;=Scenario!$B$11,E1786&lt;Scenario!$B$12),1,0)</f>
        <v>1</v>
      </c>
      <c r="M1786" s="9" t="n">
        <f aca="false">IF(AND(L1786=1,ISNUMBER(F1786)),MAX(0,F1786-E1786)/60,"")</f>
        <v>827.366666666667</v>
      </c>
      <c r="N1786" s="9" t="n">
        <f aca="false">IF(AND(L1786=1,ISNUMBER(G1786)),MAX(0,G1786-E1786)/60,"")</f>
        <v>824.466666666667</v>
      </c>
      <c r="O1786" s="9" t="n">
        <f aca="false">IF(ISNUMBER(H1786),IF(AND(H1786&gt;=Scenario!$B$11,H1786&lt;Scenario!$B$12),1,0),0)</f>
        <v>1</v>
      </c>
      <c r="P1786" s="9" t="n">
        <f aca="false">IF(O1786=1,MAX(0,H1786-E1786)/60,"")</f>
        <v>844.183333333333</v>
      </c>
      <c r="Q1786" s="9" t="n">
        <f aca="false">INDEX(Scenario!$B$18:$B$20,MATCH(B1786,Scenario!$A$18:$A$20,0))</f>
        <v>240</v>
      </c>
      <c r="R1786" s="9" t="n">
        <f aca="false">INDEX(Scenario!$C$18:$C$20,MATCH(B1786,Scenario!$A$18:$A$20,0))</f>
        <v>4320</v>
      </c>
      <c r="S1786" s="9" t="n">
        <f aca="false">IF(ISNUMBER(M1786),IF(M1786&lt;=Q1786,1,0),"")</f>
        <v>0</v>
      </c>
      <c r="T1786" s="9" t="n">
        <f aca="false">IF(ISNUMBER(P1786),IF(P1786&lt;=R1786,1,0),"")</f>
        <v>1</v>
      </c>
      <c r="U1786" s="9" t="n">
        <f aca="false">IF(E1786&gt;Scenario!$B$14,0,IF(OR(AND(ISNUMBER(H1786),H1786&lt;=Scenario!$B$14),AND(ISNUMBER(I1786),I1786&lt;=Scenario!$B$14)),0,1))</f>
        <v>0</v>
      </c>
      <c r="V1786" s="9" t="n">
        <f aca="false">IF(AND(U1786=1,(Scenario!$B$14-E1786)/60&gt;R1786),1,0)</f>
        <v>0</v>
      </c>
      <c r="W1786" s="9" t="n">
        <f aca="false">IF(OR(C1786=Scenario!$B$22,C1786=Scenario!$C$22),1,0)</f>
        <v>1</v>
      </c>
      <c r="X1786" s="9" t="n">
        <f aca="false">IF(ISNUMBER(I1786),1,0)</f>
        <v>0</v>
      </c>
      <c r="Y1786" s="9" t="n">
        <f aca="false">MOD(INT(E1786/86400)+3,7)</f>
        <v>5</v>
      </c>
      <c r="Z1786" s="9" t="n">
        <f aca="false">MOD(INT(E1786/3600),24)</f>
        <v>9</v>
      </c>
      <c r="AA1786" s="6" t="s">
        <v>3816</v>
      </c>
    </row>
    <row r="1787" customFormat="false" ht="15" hidden="false" customHeight="false" outlineLevel="0" collapsed="false">
      <c r="A1787" s="6" t="s">
        <v>3817</v>
      </c>
      <c r="B1787" s="6" t="s">
        <v>43</v>
      </c>
      <c r="C1787" s="6" t="s">
        <v>47</v>
      </c>
      <c r="D1787" s="6" t="s">
        <v>172</v>
      </c>
      <c r="E1787" s="6" t="n">
        <v>1786790816</v>
      </c>
      <c r="F1787" s="6" t="n">
        <v>1786790964</v>
      </c>
      <c r="G1787" s="6" t="n">
        <v>1786790858</v>
      </c>
      <c r="H1787" s="6" t="n">
        <v>1786799358</v>
      </c>
      <c r="J1787" s="6" t="n">
        <v>0</v>
      </c>
      <c r="K1787" s="6" t="n">
        <v>0</v>
      </c>
      <c r="L1787" s="9" t="n">
        <f aca="false">IF(AND(E1787&gt;=Scenario!$B$11,E1787&lt;Scenario!$B$12),1,0)</f>
        <v>1</v>
      </c>
      <c r="M1787" s="9" t="n">
        <f aca="false">IF(AND(L1787=1,ISNUMBER(F1787)),MAX(0,F1787-E1787)/60,"")</f>
        <v>2.46666666666667</v>
      </c>
      <c r="N1787" s="9" t="n">
        <f aca="false">IF(AND(L1787=1,ISNUMBER(G1787)),MAX(0,G1787-E1787)/60,"")</f>
        <v>0.7</v>
      </c>
      <c r="O1787" s="9" t="n">
        <f aca="false">IF(ISNUMBER(H1787),IF(AND(H1787&gt;=Scenario!$B$11,H1787&lt;Scenario!$B$12),1,0),0)</f>
        <v>1</v>
      </c>
      <c r="P1787" s="9" t="n">
        <f aca="false">IF(O1787=1,MAX(0,H1787-E1787)/60,"")</f>
        <v>142.366666666667</v>
      </c>
      <c r="Q1787" s="9" t="n">
        <f aca="false">INDEX(Scenario!$B$18:$B$20,MATCH(B1787,Scenario!$A$18:$A$20,0))</f>
        <v>60</v>
      </c>
      <c r="R1787" s="9" t="n">
        <f aca="false">INDEX(Scenario!$C$18:$C$20,MATCH(B1787,Scenario!$A$18:$A$20,0))</f>
        <v>1440</v>
      </c>
      <c r="S1787" s="9" t="n">
        <f aca="false">IF(ISNUMBER(M1787),IF(M1787&lt;=Q1787,1,0),"")</f>
        <v>1</v>
      </c>
      <c r="T1787" s="9" t="n">
        <f aca="false">IF(ISNUMBER(P1787),IF(P1787&lt;=R1787,1,0),"")</f>
        <v>1</v>
      </c>
      <c r="U1787" s="9" t="n">
        <f aca="false">IF(E1787&gt;Scenario!$B$14,0,IF(OR(AND(ISNUMBER(H1787),H1787&lt;=Scenario!$B$14),AND(ISNUMBER(I1787),I1787&lt;=Scenario!$B$14)),0,1))</f>
        <v>0</v>
      </c>
      <c r="V1787" s="9" t="n">
        <f aca="false">IF(AND(U1787=1,(Scenario!$B$14-E1787)/60&gt;R1787),1,0)</f>
        <v>0</v>
      </c>
      <c r="W1787" s="9" t="n">
        <f aca="false">IF(OR(C1787=Scenario!$B$22,C1787=Scenario!$C$22),1,0)</f>
        <v>1</v>
      </c>
      <c r="X1787" s="9" t="n">
        <f aca="false">IF(ISNUMBER(I1787),1,0)</f>
        <v>0</v>
      </c>
      <c r="Y1787" s="9" t="n">
        <f aca="false">MOD(INT(E1787/86400)+3,7)</f>
        <v>5</v>
      </c>
      <c r="Z1787" s="9" t="n">
        <f aca="false">MOD(INT(E1787/3600),24)</f>
        <v>10</v>
      </c>
      <c r="AA1787" s="6" t="s">
        <v>3818</v>
      </c>
    </row>
    <row r="1788" customFormat="false" ht="15" hidden="false" customHeight="false" outlineLevel="0" collapsed="false">
      <c r="A1788" s="6" t="s">
        <v>3819</v>
      </c>
      <c r="B1788" s="6" t="s">
        <v>44</v>
      </c>
      <c r="C1788" s="6" t="s">
        <v>47</v>
      </c>
      <c r="D1788" s="6" t="s">
        <v>171</v>
      </c>
      <c r="E1788" s="6" t="n">
        <v>1786791481</v>
      </c>
      <c r="I1788" s="6" t="n">
        <v>1786793276</v>
      </c>
      <c r="J1788" s="6" t="n">
        <v>0</v>
      </c>
      <c r="K1788" s="6" t="n">
        <v>0</v>
      </c>
      <c r="L1788" s="9" t="n">
        <f aca="false">IF(AND(E1788&gt;=Scenario!$B$11,E1788&lt;Scenario!$B$12),1,0)</f>
        <v>1</v>
      </c>
      <c r="M1788" s="0" t="str">
        <f aca="false">IF(AND(L1788=1,ISNUMBER(F1788)),MAX(0,F1788-E1788)/60,"")</f>
        <v/>
      </c>
      <c r="N1788" s="0" t="str">
        <f aca="false">IF(AND(L1788=1,ISNUMBER(G1788)),MAX(0,G1788-E1788)/60,"")</f>
        <v/>
      </c>
      <c r="O1788" s="9" t="n">
        <f aca="false">IF(ISNUMBER(H1788),IF(AND(H1788&gt;=Scenario!$B$11,H1788&lt;Scenario!$B$12),1,0),0)</f>
        <v>0</v>
      </c>
      <c r="P1788" s="0" t="str">
        <f aca="false">IF(O1788=1,MAX(0,H1788-E1788)/60,"")</f>
        <v/>
      </c>
      <c r="Q1788" s="9" t="n">
        <f aca="false">INDEX(Scenario!$B$18:$B$20,MATCH(B1788,Scenario!$A$18:$A$20,0))</f>
        <v>240</v>
      </c>
      <c r="R1788" s="9" t="n">
        <f aca="false">INDEX(Scenario!$C$18:$C$20,MATCH(B1788,Scenario!$A$18:$A$20,0))</f>
        <v>4320</v>
      </c>
      <c r="S1788" s="0" t="str">
        <f aca="false">IF(ISNUMBER(M1788),IF(M1788&lt;=Q1788,1,0),"")</f>
        <v/>
      </c>
      <c r="T1788" s="0" t="str">
        <f aca="false">IF(ISNUMBER(P1788),IF(P1788&lt;=R1788,1,0),"")</f>
        <v/>
      </c>
      <c r="U1788" s="9" t="n">
        <f aca="false">IF(E1788&gt;Scenario!$B$14,0,IF(OR(AND(ISNUMBER(H1788),H1788&lt;=Scenario!$B$14),AND(ISNUMBER(I1788),I1788&lt;=Scenario!$B$14)),0,1))</f>
        <v>0</v>
      </c>
      <c r="V1788" s="9" t="n">
        <f aca="false">IF(AND(U1788=1,(Scenario!$B$14-E1788)/60&gt;R1788),1,0)</f>
        <v>0</v>
      </c>
      <c r="W1788" s="9" t="n">
        <f aca="false">IF(OR(C1788=Scenario!$B$22,C1788=Scenario!$C$22),1,0)</f>
        <v>1</v>
      </c>
      <c r="X1788" s="9" t="n">
        <f aca="false">IF(ISNUMBER(I1788),1,0)</f>
        <v>1</v>
      </c>
      <c r="Y1788" s="9" t="n">
        <f aca="false">MOD(INT(E1788/86400)+3,7)</f>
        <v>5</v>
      </c>
      <c r="Z1788" s="9" t="n">
        <f aca="false">MOD(INT(E1788/3600),24)</f>
        <v>10</v>
      </c>
      <c r="AA1788" s="6" t="s">
        <v>3820</v>
      </c>
    </row>
    <row r="1789" customFormat="false" ht="15" hidden="false" customHeight="false" outlineLevel="0" collapsed="false">
      <c r="A1789" s="6" t="s">
        <v>3821</v>
      </c>
      <c r="B1789" s="6" t="s">
        <v>44</v>
      </c>
      <c r="C1789" s="6" t="s">
        <v>249</v>
      </c>
      <c r="D1789" s="6" t="s">
        <v>171</v>
      </c>
      <c r="E1789" s="6" t="n">
        <v>1786798372</v>
      </c>
      <c r="F1789" s="6" t="n">
        <v>1786835888</v>
      </c>
      <c r="G1789" s="6" t="n">
        <v>1786835799</v>
      </c>
      <c r="H1789" s="6" t="n">
        <v>1786838422</v>
      </c>
      <c r="J1789" s="6" t="n">
        <v>0</v>
      </c>
      <c r="K1789" s="6" t="n">
        <v>0</v>
      </c>
      <c r="L1789" s="9" t="n">
        <f aca="false">IF(AND(E1789&gt;=Scenario!$B$11,E1789&lt;Scenario!$B$12),1,0)</f>
        <v>1</v>
      </c>
      <c r="M1789" s="9" t="n">
        <f aca="false">IF(AND(L1789=1,ISNUMBER(F1789)),MAX(0,F1789-E1789)/60,"")</f>
        <v>625.266666666667</v>
      </c>
      <c r="N1789" s="9" t="n">
        <f aca="false">IF(AND(L1789=1,ISNUMBER(G1789)),MAX(0,G1789-E1789)/60,"")</f>
        <v>623.783333333333</v>
      </c>
      <c r="O1789" s="9" t="n">
        <f aca="false">IF(ISNUMBER(H1789),IF(AND(H1789&gt;=Scenario!$B$11,H1789&lt;Scenario!$B$12),1,0),0)</f>
        <v>1</v>
      </c>
      <c r="P1789" s="9" t="n">
        <f aca="false">IF(O1789=1,MAX(0,H1789-E1789)/60,"")</f>
        <v>667.5</v>
      </c>
      <c r="Q1789" s="9" t="n">
        <f aca="false">INDEX(Scenario!$B$18:$B$20,MATCH(B1789,Scenario!$A$18:$A$20,0))</f>
        <v>240</v>
      </c>
      <c r="R1789" s="9" t="n">
        <f aca="false">INDEX(Scenario!$C$18:$C$20,MATCH(B1789,Scenario!$A$18:$A$20,0))</f>
        <v>4320</v>
      </c>
      <c r="S1789" s="9" t="n">
        <f aca="false">IF(ISNUMBER(M1789),IF(M1789&lt;=Q1789,1,0),"")</f>
        <v>0</v>
      </c>
      <c r="T1789" s="9" t="n">
        <f aca="false">IF(ISNUMBER(P1789),IF(P1789&lt;=R1789,1,0),"")</f>
        <v>1</v>
      </c>
      <c r="U1789" s="9" t="n">
        <f aca="false">IF(E1789&gt;Scenario!$B$14,0,IF(OR(AND(ISNUMBER(H1789),H1789&lt;=Scenario!$B$14),AND(ISNUMBER(I1789),I1789&lt;=Scenario!$B$14)),0,1))</f>
        <v>0</v>
      </c>
      <c r="V1789" s="9" t="n">
        <f aca="false">IF(AND(U1789=1,(Scenario!$B$14-E1789)/60&gt;R1789),1,0)</f>
        <v>0</v>
      </c>
      <c r="W1789" s="9" t="n">
        <f aca="false">IF(OR(C1789=Scenario!$B$22,C1789=Scenario!$C$22),1,0)</f>
        <v>0</v>
      </c>
      <c r="X1789" s="9" t="n">
        <f aca="false">IF(ISNUMBER(I1789),1,0)</f>
        <v>0</v>
      </c>
      <c r="Y1789" s="9" t="n">
        <f aca="false">MOD(INT(E1789/86400)+3,7)</f>
        <v>5</v>
      </c>
      <c r="Z1789" s="9" t="n">
        <f aca="false">MOD(INT(E1789/3600),24)</f>
        <v>12</v>
      </c>
      <c r="AA1789" s="6" t="s">
        <v>3822</v>
      </c>
    </row>
    <row r="1790" customFormat="false" ht="15" hidden="false" customHeight="false" outlineLevel="0" collapsed="false">
      <c r="A1790" s="6" t="s">
        <v>3823</v>
      </c>
      <c r="B1790" s="6" t="s">
        <v>44</v>
      </c>
      <c r="C1790" s="6" t="s">
        <v>47</v>
      </c>
      <c r="D1790" s="6" t="s">
        <v>171</v>
      </c>
      <c r="E1790" s="6" t="n">
        <v>1786814629</v>
      </c>
      <c r="I1790" s="6" t="n">
        <v>1786817065</v>
      </c>
      <c r="J1790" s="6" t="n">
        <v>0</v>
      </c>
      <c r="K1790" s="6" t="n">
        <v>0</v>
      </c>
      <c r="L1790" s="9" t="n">
        <f aca="false">IF(AND(E1790&gt;=Scenario!$B$11,E1790&lt;Scenario!$B$12),1,0)</f>
        <v>1</v>
      </c>
      <c r="M1790" s="0" t="str">
        <f aca="false">IF(AND(L1790=1,ISNUMBER(F1790)),MAX(0,F1790-E1790)/60,"")</f>
        <v/>
      </c>
      <c r="N1790" s="0" t="str">
        <f aca="false">IF(AND(L1790=1,ISNUMBER(G1790)),MAX(0,G1790-E1790)/60,"")</f>
        <v/>
      </c>
      <c r="O1790" s="9" t="n">
        <f aca="false">IF(ISNUMBER(H1790),IF(AND(H1790&gt;=Scenario!$B$11,H1790&lt;Scenario!$B$12),1,0),0)</f>
        <v>0</v>
      </c>
      <c r="P1790" s="0" t="str">
        <f aca="false">IF(O1790=1,MAX(0,H1790-E1790)/60,"")</f>
        <v/>
      </c>
      <c r="Q1790" s="9" t="n">
        <f aca="false">INDEX(Scenario!$B$18:$B$20,MATCH(B1790,Scenario!$A$18:$A$20,0))</f>
        <v>240</v>
      </c>
      <c r="R1790" s="9" t="n">
        <f aca="false">INDEX(Scenario!$C$18:$C$20,MATCH(B1790,Scenario!$A$18:$A$20,0))</f>
        <v>4320</v>
      </c>
      <c r="S1790" s="0" t="str">
        <f aca="false">IF(ISNUMBER(M1790),IF(M1790&lt;=Q1790,1,0),"")</f>
        <v/>
      </c>
      <c r="T1790" s="0" t="str">
        <f aca="false">IF(ISNUMBER(P1790),IF(P1790&lt;=R1790,1,0),"")</f>
        <v/>
      </c>
      <c r="U1790" s="9" t="n">
        <f aca="false">IF(E1790&gt;Scenario!$B$14,0,IF(OR(AND(ISNUMBER(H1790),H1790&lt;=Scenario!$B$14),AND(ISNUMBER(I1790),I1790&lt;=Scenario!$B$14)),0,1))</f>
        <v>0</v>
      </c>
      <c r="V1790" s="9" t="n">
        <f aca="false">IF(AND(U1790=1,(Scenario!$B$14-E1790)/60&gt;R1790),1,0)</f>
        <v>0</v>
      </c>
      <c r="W1790" s="9" t="n">
        <f aca="false">IF(OR(C1790=Scenario!$B$22,C1790=Scenario!$C$22),1,0)</f>
        <v>1</v>
      </c>
      <c r="X1790" s="9" t="n">
        <f aca="false">IF(ISNUMBER(I1790),1,0)</f>
        <v>1</v>
      </c>
      <c r="Y1790" s="9" t="n">
        <f aca="false">MOD(INT(E1790/86400)+3,7)</f>
        <v>5</v>
      </c>
      <c r="Z1790" s="9" t="n">
        <f aca="false">MOD(INT(E1790/3600),24)</f>
        <v>17</v>
      </c>
      <c r="AA1790" s="6" t="s">
        <v>3824</v>
      </c>
    </row>
    <row r="1791" customFormat="false" ht="15" hidden="false" customHeight="false" outlineLevel="0" collapsed="false">
      <c r="A1791" s="6" t="s">
        <v>3825</v>
      </c>
      <c r="B1791" s="6" t="s">
        <v>43</v>
      </c>
      <c r="C1791" s="6" t="s">
        <v>249</v>
      </c>
      <c r="D1791" s="6" t="s">
        <v>172</v>
      </c>
      <c r="E1791" s="6" t="n">
        <v>1786815923</v>
      </c>
      <c r="F1791" s="6" t="n">
        <v>1786817044</v>
      </c>
      <c r="G1791" s="6" t="n">
        <v>1786816846</v>
      </c>
      <c r="H1791" s="6" t="n">
        <v>1786818966</v>
      </c>
      <c r="J1791" s="6" t="n">
        <v>0</v>
      </c>
      <c r="K1791" s="6" t="n">
        <v>0</v>
      </c>
      <c r="L1791" s="9" t="n">
        <f aca="false">IF(AND(E1791&gt;=Scenario!$B$11,E1791&lt;Scenario!$B$12),1,0)</f>
        <v>1</v>
      </c>
      <c r="M1791" s="9" t="n">
        <f aca="false">IF(AND(L1791=1,ISNUMBER(F1791)),MAX(0,F1791-E1791)/60,"")</f>
        <v>18.6833333333333</v>
      </c>
      <c r="N1791" s="9" t="n">
        <f aca="false">IF(AND(L1791=1,ISNUMBER(G1791)),MAX(0,G1791-E1791)/60,"")</f>
        <v>15.3833333333333</v>
      </c>
      <c r="O1791" s="9" t="n">
        <f aca="false">IF(ISNUMBER(H1791),IF(AND(H1791&gt;=Scenario!$B$11,H1791&lt;Scenario!$B$12),1,0),0)</f>
        <v>1</v>
      </c>
      <c r="P1791" s="9" t="n">
        <f aca="false">IF(O1791=1,MAX(0,H1791-E1791)/60,"")</f>
        <v>50.7166666666667</v>
      </c>
      <c r="Q1791" s="9" t="n">
        <f aca="false">INDEX(Scenario!$B$18:$B$20,MATCH(B1791,Scenario!$A$18:$A$20,0))</f>
        <v>60</v>
      </c>
      <c r="R1791" s="9" t="n">
        <f aca="false">INDEX(Scenario!$C$18:$C$20,MATCH(B1791,Scenario!$A$18:$A$20,0))</f>
        <v>1440</v>
      </c>
      <c r="S1791" s="9" t="n">
        <f aca="false">IF(ISNUMBER(M1791),IF(M1791&lt;=Q1791,1,0),"")</f>
        <v>1</v>
      </c>
      <c r="T1791" s="9" t="n">
        <f aca="false">IF(ISNUMBER(P1791),IF(P1791&lt;=R1791,1,0),"")</f>
        <v>1</v>
      </c>
      <c r="U1791" s="9" t="n">
        <f aca="false">IF(E1791&gt;Scenario!$B$14,0,IF(OR(AND(ISNUMBER(H1791),H1791&lt;=Scenario!$B$14),AND(ISNUMBER(I1791),I1791&lt;=Scenario!$B$14)),0,1))</f>
        <v>0</v>
      </c>
      <c r="V1791" s="9" t="n">
        <f aca="false">IF(AND(U1791=1,(Scenario!$B$14-E1791)/60&gt;R1791),1,0)</f>
        <v>0</v>
      </c>
      <c r="W1791" s="9" t="n">
        <f aca="false">IF(OR(C1791=Scenario!$B$22,C1791=Scenario!$C$22),1,0)</f>
        <v>0</v>
      </c>
      <c r="X1791" s="9" t="n">
        <f aca="false">IF(ISNUMBER(I1791),1,0)</f>
        <v>0</v>
      </c>
      <c r="Y1791" s="9" t="n">
        <f aca="false">MOD(INT(E1791/86400)+3,7)</f>
        <v>5</v>
      </c>
      <c r="Z1791" s="9" t="n">
        <f aca="false">MOD(INT(E1791/3600),24)</f>
        <v>17</v>
      </c>
      <c r="AA1791" s="6" t="s">
        <v>3826</v>
      </c>
    </row>
    <row r="1792" customFormat="false" ht="15" hidden="false" customHeight="false" outlineLevel="0" collapsed="false">
      <c r="A1792" s="6" t="s">
        <v>3827</v>
      </c>
      <c r="B1792" s="6" t="s">
        <v>44</v>
      </c>
      <c r="C1792" s="6" t="s">
        <v>249</v>
      </c>
      <c r="D1792" s="6" t="s">
        <v>171</v>
      </c>
      <c r="E1792" s="6" t="n">
        <v>1786871798</v>
      </c>
      <c r="F1792" s="6" t="n">
        <v>1786871905</v>
      </c>
      <c r="G1792" s="6" t="n">
        <v>1786871817</v>
      </c>
      <c r="H1792" s="6" t="n">
        <v>1786882001</v>
      </c>
      <c r="J1792" s="6" t="n">
        <v>0</v>
      </c>
      <c r="K1792" s="6" t="n">
        <v>0</v>
      </c>
      <c r="L1792" s="9" t="n">
        <f aca="false">IF(AND(E1792&gt;=Scenario!$B$11,E1792&lt;Scenario!$B$12),1,0)</f>
        <v>1</v>
      </c>
      <c r="M1792" s="9" t="n">
        <f aca="false">IF(AND(L1792=1,ISNUMBER(F1792)),MAX(0,F1792-E1792)/60,"")</f>
        <v>1.78333333333333</v>
      </c>
      <c r="N1792" s="9" t="n">
        <f aca="false">IF(AND(L1792=1,ISNUMBER(G1792)),MAX(0,G1792-E1792)/60,"")</f>
        <v>0.316666666666667</v>
      </c>
      <c r="O1792" s="9" t="n">
        <f aca="false">IF(ISNUMBER(H1792),IF(AND(H1792&gt;=Scenario!$B$11,H1792&lt;Scenario!$B$12),1,0),0)</f>
        <v>1</v>
      </c>
      <c r="P1792" s="9" t="n">
        <f aca="false">IF(O1792=1,MAX(0,H1792-E1792)/60,"")</f>
        <v>170.05</v>
      </c>
      <c r="Q1792" s="9" t="n">
        <f aca="false">INDEX(Scenario!$B$18:$B$20,MATCH(B1792,Scenario!$A$18:$A$20,0))</f>
        <v>240</v>
      </c>
      <c r="R1792" s="9" t="n">
        <f aca="false">INDEX(Scenario!$C$18:$C$20,MATCH(B1792,Scenario!$A$18:$A$20,0))</f>
        <v>4320</v>
      </c>
      <c r="S1792" s="9" t="n">
        <f aca="false">IF(ISNUMBER(M1792),IF(M1792&lt;=Q1792,1,0),"")</f>
        <v>1</v>
      </c>
      <c r="T1792" s="9" t="n">
        <f aca="false">IF(ISNUMBER(P1792),IF(P1792&lt;=R1792,1,0),"")</f>
        <v>1</v>
      </c>
      <c r="U1792" s="9" t="n">
        <f aca="false">IF(E1792&gt;Scenario!$B$14,0,IF(OR(AND(ISNUMBER(H1792),H1792&lt;=Scenario!$B$14),AND(ISNUMBER(I1792),I1792&lt;=Scenario!$B$14)),0,1))</f>
        <v>0</v>
      </c>
      <c r="V1792" s="9" t="n">
        <f aca="false">IF(AND(U1792=1,(Scenario!$B$14-E1792)/60&gt;R1792),1,0)</f>
        <v>0</v>
      </c>
      <c r="W1792" s="9" t="n">
        <f aca="false">IF(OR(C1792=Scenario!$B$22,C1792=Scenario!$C$22),1,0)</f>
        <v>0</v>
      </c>
      <c r="X1792" s="9" t="n">
        <f aca="false">IF(ISNUMBER(I1792),1,0)</f>
        <v>0</v>
      </c>
      <c r="Y1792" s="9" t="n">
        <f aca="false">MOD(INT(E1792/86400)+3,7)</f>
        <v>6</v>
      </c>
      <c r="Z1792" s="9" t="n">
        <f aca="false">MOD(INT(E1792/3600),24)</f>
        <v>9</v>
      </c>
      <c r="AA1792" s="6" t="s">
        <v>3828</v>
      </c>
    </row>
    <row r="1793" customFormat="false" ht="15" hidden="false" customHeight="false" outlineLevel="0" collapsed="false">
      <c r="A1793" s="6" t="s">
        <v>3829</v>
      </c>
      <c r="B1793" s="6" t="s">
        <v>44</v>
      </c>
      <c r="C1793" s="6" t="s">
        <v>47</v>
      </c>
      <c r="D1793" s="6" t="s">
        <v>171</v>
      </c>
      <c r="E1793" s="6" t="n">
        <v>1786877418</v>
      </c>
      <c r="F1793" s="6" t="n">
        <v>1786882200</v>
      </c>
      <c r="G1793" s="6" t="n">
        <v>1786882030</v>
      </c>
      <c r="H1793" s="6" t="n">
        <v>1786890128</v>
      </c>
      <c r="J1793" s="6" t="n">
        <v>0</v>
      </c>
      <c r="K1793" s="6" t="n">
        <v>0</v>
      </c>
      <c r="L1793" s="9" t="n">
        <f aca="false">IF(AND(E1793&gt;=Scenario!$B$11,E1793&lt;Scenario!$B$12),1,0)</f>
        <v>1</v>
      </c>
      <c r="M1793" s="9" t="n">
        <f aca="false">IF(AND(L1793=1,ISNUMBER(F1793)),MAX(0,F1793-E1793)/60,"")</f>
        <v>79.7</v>
      </c>
      <c r="N1793" s="9" t="n">
        <f aca="false">IF(AND(L1793=1,ISNUMBER(G1793)),MAX(0,G1793-E1793)/60,"")</f>
        <v>76.8666666666667</v>
      </c>
      <c r="O1793" s="9" t="n">
        <f aca="false">IF(ISNUMBER(H1793),IF(AND(H1793&gt;=Scenario!$B$11,H1793&lt;Scenario!$B$12),1,0),0)</f>
        <v>1</v>
      </c>
      <c r="P1793" s="9" t="n">
        <f aca="false">IF(O1793=1,MAX(0,H1793-E1793)/60,"")</f>
        <v>211.833333333333</v>
      </c>
      <c r="Q1793" s="9" t="n">
        <f aca="false">INDEX(Scenario!$B$18:$B$20,MATCH(B1793,Scenario!$A$18:$A$20,0))</f>
        <v>240</v>
      </c>
      <c r="R1793" s="9" t="n">
        <f aca="false">INDEX(Scenario!$C$18:$C$20,MATCH(B1793,Scenario!$A$18:$A$20,0))</f>
        <v>4320</v>
      </c>
      <c r="S1793" s="9" t="n">
        <f aca="false">IF(ISNUMBER(M1793),IF(M1793&lt;=Q1793,1,0),"")</f>
        <v>1</v>
      </c>
      <c r="T1793" s="9" t="n">
        <f aca="false">IF(ISNUMBER(P1793),IF(P1793&lt;=R1793,1,0),"")</f>
        <v>1</v>
      </c>
      <c r="U1793" s="9" t="n">
        <f aca="false">IF(E1793&gt;Scenario!$B$14,0,IF(OR(AND(ISNUMBER(H1793),H1793&lt;=Scenario!$B$14),AND(ISNUMBER(I1793),I1793&lt;=Scenario!$B$14)),0,1))</f>
        <v>0</v>
      </c>
      <c r="V1793" s="9" t="n">
        <f aca="false">IF(AND(U1793=1,(Scenario!$B$14-E1793)/60&gt;R1793),1,0)</f>
        <v>0</v>
      </c>
      <c r="W1793" s="9" t="n">
        <f aca="false">IF(OR(C1793=Scenario!$B$22,C1793=Scenario!$C$22),1,0)</f>
        <v>1</v>
      </c>
      <c r="X1793" s="9" t="n">
        <f aca="false">IF(ISNUMBER(I1793),1,0)</f>
        <v>0</v>
      </c>
      <c r="Y1793" s="9" t="n">
        <f aca="false">MOD(INT(E1793/86400)+3,7)</f>
        <v>6</v>
      </c>
      <c r="Z1793" s="9" t="n">
        <f aca="false">MOD(INT(E1793/3600),24)</f>
        <v>10</v>
      </c>
      <c r="AA1793" s="6" t="s">
        <v>3830</v>
      </c>
    </row>
    <row r="1794" customFormat="false" ht="15" hidden="false" customHeight="false" outlineLevel="0" collapsed="false">
      <c r="A1794" s="6" t="s">
        <v>3831</v>
      </c>
      <c r="B1794" s="6" t="s">
        <v>44</v>
      </c>
      <c r="C1794" s="6" t="s">
        <v>249</v>
      </c>
      <c r="D1794" s="6" t="s">
        <v>170</v>
      </c>
      <c r="E1794" s="6" t="n">
        <v>1786878106</v>
      </c>
      <c r="F1794" s="6" t="n">
        <v>1786889006</v>
      </c>
      <c r="G1794" s="6" t="n">
        <v>1786888810</v>
      </c>
      <c r="H1794" s="6" t="n">
        <v>1786889416</v>
      </c>
      <c r="J1794" s="6" t="n">
        <v>0</v>
      </c>
      <c r="K1794" s="6" t="n">
        <v>0</v>
      </c>
      <c r="L1794" s="9" t="n">
        <f aca="false">IF(AND(E1794&gt;=Scenario!$B$11,E1794&lt;Scenario!$B$12),1,0)</f>
        <v>1</v>
      </c>
      <c r="M1794" s="9" t="n">
        <f aca="false">IF(AND(L1794=1,ISNUMBER(F1794)),MAX(0,F1794-E1794)/60,"")</f>
        <v>181.666666666667</v>
      </c>
      <c r="N1794" s="9" t="n">
        <f aca="false">IF(AND(L1794=1,ISNUMBER(G1794)),MAX(0,G1794-E1794)/60,"")</f>
        <v>178.4</v>
      </c>
      <c r="O1794" s="9" t="n">
        <f aca="false">IF(ISNUMBER(H1794),IF(AND(H1794&gt;=Scenario!$B$11,H1794&lt;Scenario!$B$12),1,0),0)</f>
        <v>1</v>
      </c>
      <c r="P1794" s="9" t="n">
        <f aca="false">IF(O1794=1,MAX(0,H1794-E1794)/60,"")</f>
        <v>188.5</v>
      </c>
      <c r="Q1794" s="9" t="n">
        <f aca="false">INDEX(Scenario!$B$18:$B$20,MATCH(B1794,Scenario!$A$18:$A$20,0))</f>
        <v>240</v>
      </c>
      <c r="R1794" s="9" t="n">
        <f aca="false">INDEX(Scenario!$C$18:$C$20,MATCH(B1794,Scenario!$A$18:$A$20,0))</f>
        <v>4320</v>
      </c>
      <c r="S1794" s="9" t="n">
        <f aca="false">IF(ISNUMBER(M1794),IF(M1794&lt;=Q1794,1,0),"")</f>
        <v>1</v>
      </c>
      <c r="T1794" s="9" t="n">
        <f aca="false">IF(ISNUMBER(P1794),IF(P1794&lt;=R1794,1,0),"")</f>
        <v>1</v>
      </c>
      <c r="U1794" s="9" t="n">
        <f aca="false">IF(E1794&gt;Scenario!$B$14,0,IF(OR(AND(ISNUMBER(H1794),H1794&lt;=Scenario!$B$14),AND(ISNUMBER(I1794),I1794&lt;=Scenario!$B$14)),0,1))</f>
        <v>0</v>
      </c>
      <c r="V1794" s="9" t="n">
        <f aca="false">IF(AND(U1794=1,(Scenario!$B$14-E1794)/60&gt;R1794),1,0)</f>
        <v>0</v>
      </c>
      <c r="W1794" s="9" t="n">
        <f aca="false">IF(OR(C1794=Scenario!$B$22,C1794=Scenario!$C$22),1,0)</f>
        <v>0</v>
      </c>
      <c r="X1794" s="9" t="n">
        <f aca="false">IF(ISNUMBER(I1794),1,0)</f>
        <v>0</v>
      </c>
      <c r="Y1794" s="9" t="n">
        <f aca="false">MOD(INT(E1794/86400)+3,7)</f>
        <v>6</v>
      </c>
      <c r="Z1794" s="9" t="n">
        <f aca="false">MOD(INT(E1794/3600),24)</f>
        <v>11</v>
      </c>
      <c r="AA1794" s="6" t="s">
        <v>3832</v>
      </c>
    </row>
    <row r="1795" customFormat="false" ht="15" hidden="false" customHeight="false" outlineLevel="0" collapsed="false">
      <c r="A1795" s="6" t="s">
        <v>3833</v>
      </c>
      <c r="B1795" s="6" t="s">
        <v>44</v>
      </c>
      <c r="C1795" s="6" t="s">
        <v>288</v>
      </c>
      <c r="D1795" s="6" t="s">
        <v>170</v>
      </c>
      <c r="E1795" s="6" t="n">
        <v>1786883172</v>
      </c>
      <c r="F1795" s="6" t="n">
        <v>1786889604</v>
      </c>
      <c r="G1795" s="6" t="n">
        <v>1786889447</v>
      </c>
      <c r="H1795" s="6" t="n">
        <v>1786999383</v>
      </c>
      <c r="J1795" s="6" t="n">
        <v>1</v>
      </c>
      <c r="K1795" s="6" t="n">
        <v>0</v>
      </c>
      <c r="L1795" s="9" t="n">
        <f aca="false">IF(AND(E1795&gt;=Scenario!$B$11,E1795&lt;Scenario!$B$12),1,0)</f>
        <v>1</v>
      </c>
      <c r="M1795" s="9" t="n">
        <f aca="false">IF(AND(L1795=1,ISNUMBER(F1795)),MAX(0,F1795-E1795)/60,"")</f>
        <v>107.2</v>
      </c>
      <c r="N1795" s="9" t="n">
        <f aca="false">IF(AND(L1795=1,ISNUMBER(G1795)),MAX(0,G1795-E1795)/60,"")</f>
        <v>104.583333333333</v>
      </c>
      <c r="O1795" s="9" t="n">
        <f aca="false">IF(ISNUMBER(H1795),IF(AND(H1795&gt;=Scenario!$B$11,H1795&lt;Scenario!$B$12),1,0),0)</f>
        <v>1</v>
      </c>
      <c r="P1795" s="9" t="n">
        <f aca="false">IF(O1795=1,MAX(0,H1795-E1795)/60,"")</f>
        <v>1936.85</v>
      </c>
      <c r="Q1795" s="9" t="n">
        <f aca="false">INDEX(Scenario!$B$18:$B$20,MATCH(B1795,Scenario!$A$18:$A$20,0))</f>
        <v>240</v>
      </c>
      <c r="R1795" s="9" t="n">
        <f aca="false">INDEX(Scenario!$C$18:$C$20,MATCH(B1795,Scenario!$A$18:$A$20,0))</f>
        <v>4320</v>
      </c>
      <c r="S1795" s="9" t="n">
        <f aca="false">IF(ISNUMBER(M1795),IF(M1795&lt;=Q1795,1,0),"")</f>
        <v>1</v>
      </c>
      <c r="T1795" s="9" t="n">
        <f aca="false">IF(ISNUMBER(P1795),IF(P1795&lt;=R1795,1,0),"")</f>
        <v>1</v>
      </c>
      <c r="U1795" s="9" t="n">
        <f aca="false">IF(E1795&gt;Scenario!$B$14,0,IF(OR(AND(ISNUMBER(H1795),H1795&lt;=Scenario!$B$14),AND(ISNUMBER(I1795),I1795&lt;=Scenario!$B$14)),0,1))</f>
        <v>0</v>
      </c>
      <c r="V1795" s="9" t="n">
        <f aca="false">IF(AND(U1795=1,(Scenario!$B$14-E1795)/60&gt;R1795),1,0)</f>
        <v>0</v>
      </c>
      <c r="W1795" s="9" t="n">
        <f aca="false">IF(OR(C1795=Scenario!$B$22,C1795=Scenario!$C$22),1,0)</f>
        <v>0</v>
      </c>
      <c r="X1795" s="9" t="n">
        <f aca="false">IF(ISNUMBER(I1795),1,0)</f>
        <v>0</v>
      </c>
      <c r="Y1795" s="9" t="n">
        <f aca="false">MOD(INT(E1795/86400)+3,7)</f>
        <v>6</v>
      </c>
      <c r="Z1795" s="9" t="n">
        <f aca="false">MOD(INT(E1795/3600),24)</f>
        <v>12</v>
      </c>
      <c r="AA1795" s="6" t="s">
        <v>3834</v>
      </c>
    </row>
    <row r="1796" customFormat="false" ht="15" hidden="false" customHeight="false" outlineLevel="0" collapsed="false">
      <c r="A1796" s="6" t="s">
        <v>3835</v>
      </c>
      <c r="B1796" s="6" t="s">
        <v>44</v>
      </c>
      <c r="C1796" s="6" t="s">
        <v>249</v>
      </c>
      <c r="D1796" s="6" t="s">
        <v>170</v>
      </c>
      <c r="E1796" s="6" t="n">
        <v>1786883879</v>
      </c>
      <c r="F1796" s="6" t="n">
        <v>1786890359</v>
      </c>
      <c r="G1796" s="6" t="n">
        <v>1786890280</v>
      </c>
      <c r="H1796" s="6" t="n">
        <v>1786892750</v>
      </c>
      <c r="J1796" s="6" t="n">
        <v>0</v>
      </c>
      <c r="K1796" s="6" t="n">
        <v>0</v>
      </c>
      <c r="L1796" s="9" t="n">
        <f aca="false">IF(AND(E1796&gt;=Scenario!$B$11,E1796&lt;Scenario!$B$12),1,0)</f>
        <v>1</v>
      </c>
      <c r="M1796" s="9" t="n">
        <f aca="false">IF(AND(L1796=1,ISNUMBER(F1796)),MAX(0,F1796-E1796)/60,"")</f>
        <v>108</v>
      </c>
      <c r="N1796" s="9" t="n">
        <f aca="false">IF(AND(L1796=1,ISNUMBER(G1796)),MAX(0,G1796-E1796)/60,"")</f>
        <v>106.683333333333</v>
      </c>
      <c r="O1796" s="9" t="n">
        <f aca="false">IF(ISNUMBER(H1796),IF(AND(H1796&gt;=Scenario!$B$11,H1796&lt;Scenario!$B$12),1,0),0)</f>
        <v>1</v>
      </c>
      <c r="P1796" s="9" t="n">
        <f aca="false">IF(O1796=1,MAX(0,H1796-E1796)/60,"")</f>
        <v>147.85</v>
      </c>
      <c r="Q1796" s="9" t="n">
        <f aca="false">INDEX(Scenario!$B$18:$B$20,MATCH(B1796,Scenario!$A$18:$A$20,0))</f>
        <v>240</v>
      </c>
      <c r="R1796" s="9" t="n">
        <f aca="false">INDEX(Scenario!$C$18:$C$20,MATCH(B1796,Scenario!$A$18:$A$20,0))</f>
        <v>4320</v>
      </c>
      <c r="S1796" s="9" t="n">
        <f aca="false">IF(ISNUMBER(M1796),IF(M1796&lt;=Q1796,1,0),"")</f>
        <v>1</v>
      </c>
      <c r="T1796" s="9" t="n">
        <f aca="false">IF(ISNUMBER(P1796),IF(P1796&lt;=R1796,1,0),"")</f>
        <v>1</v>
      </c>
      <c r="U1796" s="9" t="n">
        <f aca="false">IF(E1796&gt;Scenario!$B$14,0,IF(OR(AND(ISNUMBER(H1796),H1796&lt;=Scenario!$B$14),AND(ISNUMBER(I1796),I1796&lt;=Scenario!$B$14)),0,1))</f>
        <v>0</v>
      </c>
      <c r="V1796" s="9" t="n">
        <f aca="false">IF(AND(U1796=1,(Scenario!$B$14-E1796)/60&gt;R1796),1,0)</f>
        <v>0</v>
      </c>
      <c r="W1796" s="9" t="n">
        <f aca="false">IF(OR(C1796=Scenario!$B$22,C1796=Scenario!$C$22),1,0)</f>
        <v>0</v>
      </c>
      <c r="X1796" s="9" t="n">
        <f aca="false">IF(ISNUMBER(I1796),1,0)</f>
        <v>0</v>
      </c>
      <c r="Y1796" s="9" t="n">
        <f aca="false">MOD(INT(E1796/86400)+3,7)</f>
        <v>6</v>
      </c>
      <c r="Z1796" s="9" t="n">
        <f aca="false">MOD(INT(E1796/3600),24)</f>
        <v>12</v>
      </c>
      <c r="AA1796" s="6" t="s">
        <v>3836</v>
      </c>
    </row>
    <row r="1797" customFormat="false" ht="15" hidden="false" customHeight="false" outlineLevel="0" collapsed="false">
      <c r="A1797" s="6" t="s">
        <v>3837</v>
      </c>
      <c r="B1797" s="6" t="s">
        <v>42</v>
      </c>
      <c r="C1797" s="6" t="s">
        <v>47</v>
      </c>
      <c r="D1797" s="6" t="s">
        <v>171</v>
      </c>
      <c r="E1797" s="6" t="n">
        <v>1786889555</v>
      </c>
      <c r="I1797" s="6" t="n">
        <v>1786890318</v>
      </c>
      <c r="J1797" s="6" t="n">
        <v>0</v>
      </c>
      <c r="K1797" s="6" t="n">
        <v>0</v>
      </c>
      <c r="L1797" s="9" t="n">
        <f aca="false">IF(AND(E1797&gt;=Scenario!$B$11,E1797&lt;Scenario!$B$12),1,0)</f>
        <v>1</v>
      </c>
      <c r="M1797" s="0" t="str">
        <f aca="false">IF(AND(L1797=1,ISNUMBER(F1797)),MAX(0,F1797-E1797)/60,"")</f>
        <v/>
      </c>
      <c r="N1797" s="0" t="str">
        <f aca="false">IF(AND(L1797=1,ISNUMBER(G1797)),MAX(0,G1797-E1797)/60,"")</f>
        <v/>
      </c>
      <c r="O1797" s="9" t="n">
        <f aca="false">IF(ISNUMBER(H1797),IF(AND(H1797&gt;=Scenario!$B$11,H1797&lt;Scenario!$B$12),1,0),0)</f>
        <v>0</v>
      </c>
      <c r="P1797" s="0" t="str">
        <f aca="false">IF(O1797=1,MAX(0,H1797-E1797)/60,"")</f>
        <v/>
      </c>
      <c r="Q1797" s="9" t="n">
        <f aca="false">INDEX(Scenario!$B$18:$B$20,MATCH(B1797,Scenario!$A$18:$A$20,0))</f>
        <v>15</v>
      </c>
      <c r="R1797" s="9" t="n">
        <f aca="false">INDEX(Scenario!$C$18:$C$20,MATCH(B1797,Scenario!$A$18:$A$20,0))</f>
        <v>240</v>
      </c>
      <c r="S1797" s="0" t="str">
        <f aca="false">IF(ISNUMBER(M1797),IF(M1797&lt;=Q1797,1,0),"")</f>
        <v/>
      </c>
      <c r="T1797" s="0" t="str">
        <f aca="false">IF(ISNUMBER(P1797),IF(P1797&lt;=R1797,1,0),"")</f>
        <v/>
      </c>
      <c r="U1797" s="9" t="n">
        <f aca="false">IF(E1797&gt;Scenario!$B$14,0,IF(OR(AND(ISNUMBER(H1797),H1797&lt;=Scenario!$B$14),AND(ISNUMBER(I1797),I1797&lt;=Scenario!$B$14)),0,1))</f>
        <v>0</v>
      </c>
      <c r="V1797" s="9" t="n">
        <f aca="false">IF(AND(U1797=1,(Scenario!$B$14-E1797)/60&gt;R1797),1,0)</f>
        <v>0</v>
      </c>
      <c r="W1797" s="9" t="n">
        <f aca="false">IF(OR(C1797=Scenario!$B$22,C1797=Scenario!$C$22),1,0)</f>
        <v>1</v>
      </c>
      <c r="X1797" s="9" t="n">
        <f aca="false">IF(ISNUMBER(I1797),1,0)</f>
        <v>1</v>
      </c>
      <c r="Y1797" s="9" t="n">
        <f aca="false">MOD(INT(E1797/86400)+3,7)</f>
        <v>6</v>
      </c>
      <c r="Z1797" s="9" t="n">
        <f aca="false">MOD(INT(E1797/3600),24)</f>
        <v>14</v>
      </c>
      <c r="AA1797" s="6" t="s">
        <v>3838</v>
      </c>
    </row>
    <row r="1798" customFormat="false" ht="15" hidden="false" customHeight="false" outlineLevel="0" collapsed="false">
      <c r="A1798" s="6" t="s">
        <v>3839</v>
      </c>
      <c r="B1798" s="6" t="s">
        <v>44</v>
      </c>
      <c r="C1798" s="6" t="s">
        <v>249</v>
      </c>
      <c r="D1798" s="6" t="s">
        <v>170</v>
      </c>
      <c r="E1798" s="6" t="n">
        <v>1786894520</v>
      </c>
      <c r="F1798" s="6" t="n">
        <v>1786894654</v>
      </c>
      <c r="G1798" s="6" t="n">
        <v>1786894533</v>
      </c>
      <c r="H1798" s="6" t="n">
        <v>1786895867</v>
      </c>
      <c r="J1798" s="6" t="n">
        <v>0</v>
      </c>
      <c r="K1798" s="6" t="n">
        <v>0</v>
      </c>
      <c r="L1798" s="9" t="n">
        <f aca="false">IF(AND(E1798&gt;=Scenario!$B$11,E1798&lt;Scenario!$B$12),1,0)</f>
        <v>1</v>
      </c>
      <c r="M1798" s="9" t="n">
        <f aca="false">IF(AND(L1798=1,ISNUMBER(F1798)),MAX(0,F1798-E1798)/60,"")</f>
        <v>2.23333333333333</v>
      </c>
      <c r="N1798" s="9" t="n">
        <f aca="false">IF(AND(L1798=1,ISNUMBER(G1798)),MAX(0,G1798-E1798)/60,"")</f>
        <v>0.216666666666667</v>
      </c>
      <c r="O1798" s="9" t="n">
        <f aca="false">IF(ISNUMBER(H1798),IF(AND(H1798&gt;=Scenario!$B$11,H1798&lt;Scenario!$B$12),1,0),0)</f>
        <v>1</v>
      </c>
      <c r="P1798" s="9" t="n">
        <f aca="false">IF(O1798=1,MAX(0,H1798-E1798)/60,"")</f>
        <v>22.45</v>
      </c>
      <c r="Q1798" s="9" t="n">
        <f aca="false">INDEX(Scenario!$B$18:$B$20,MATCH(B1798,Scenario!$A$18:$A$20,0))</f>
        <v>240</v>
      </c>
      <c r="R1798" s="9" t="n">
        <f aca="false">INDEX(Scenario!$C$18:$C$20,MATCH(B1798,Scenario!$A$18:$A$20,0))</f>
        <v>4320</v>
      </c>
      <c r="S1798" s="9" t="n">
        <f aca="false">IF(ISNUMBER(M1798),IF(M1798&lt;=Q1798,1,0),"")</f>
        <v>1</v>
      </c>
      <c r="T1798" s="9" t="n">
        <f aca="false">IF(ISNUMBER(P1798),IF(P1798&lt;=R1798,1,0),"")</f>
        <v>1</v>
      </c>
      <c r="U1798" s="9" t="n">
        <f aca="false">IF(E1798&gt;Scenario!$B$14,0,IF(OR(AND(ISNUMBER(H1798),H1798&lt;=Scenario!$B$14),AND(ISNUMBER(I1798),I1798&lt;=Scenario!$B$14)),0,1))</f>
        <v>0</v>
      </c>
      <c r="V1798" s="9" t="n">
        <f aca="false">IF(AND(U1798=1,(Scenario!$B$14-E1798)/60&gt;R1798),1,0)</f>
        <v>0</v>
      </c>
      <c r="W1798" s="9" t="n">
        <f aca="false">IF(OR(C1798=Scenario!$B$22,C1798=Scenario!$C$22),1,0)</f>
        <v>0</v>
      </c>
      <c r="X1798" s="9" t="n">
        <f aca="false">IF(ISNUMBER(I1798),1,0)</f>
        <v>0</v>
      </c>
      <c r="Y1798" s="9" t="n">
        <f aca="false">MOD(INT(E1798/86400)+3,7)</f>
        <v>6</v>
      </c>
      <c r="Z1798" s="9" t="n">
        <f aca="false">MOD(INT(E1798/3600),24)</f>
        <v>15</v>
      </c>
      <c r="AA1798" s="6" t="s">
        <v>3840</v>
      </c>
    </row>
    <row r="1799" customFormat="false" ht="15" hidden="false" customHeight="false" outlineLevel="0" collapsed="false">
      <c r="A1799" s="6" t="s">
        <v>3841</v>
      </c>
      <c r="B1799" s="6" t="s">
        <v>43</v>
      </c>
      <c r="C1799" s="6" t="s">
        <v>47</v>
      </c>
      <c r="D1799" s="6" t="s">
        <v>171</v>
      </c>
      <c r="E1799" s="6" t="n">
        <v>1786904788</v>
      </c>
      <c r="F1799" s="6" t="n">
        <v>1786917890</v>
      </c>
      <c r="G1799" s="6" t="n">
        <v>1786917657</v>
      </c>
      <c r="H1799" s="6" t="n">
        <v>1786922542</v>
      </c>
      <c r="J1799" s="6" t="n">
        <v>0</v>
      </c>
      <c r="K1799" s="6" t="n">
        <v>0</v>
      </c>
      <c r="L1799" s="9" t="n">
        <f aca="false">IF(AND(E1799&gt;=Scenario!$B$11,E1799&lt;Scenario!$B$12),1,0)</f>
        <v>1</v>
      </c>
      <c r="M1799" s="9" t="n">
        <f aca="false">IF(AND(L1799=1,ISNUMBER(F1799)),MAX(0,F1799-E1799)/60,"")</f>
        <v>218.366666666667</v>
      </c>
      <c r="N1799" s="9" t="n">
        <f aca="false">IF(AND(L1799=1,ISNUMBER(G1799)),MAX(0,G1799-E1799)/60,"")</f>
        <v>214.483333333333</v>
      </c>
      <c r="O1799" s="9" t="n">
        <f aca="false">IF(ISNUMBER(H1799),IF(AND(H1799&gt;=Scenario!$B$11,H1799&lt;Scenario!$B$12),1,0),0)</f>
        <v>1</v>
      </c>
      <c r="P1799" s="9" t="n">
        <f aca="false">IF(O1799=1,MAX(0,H1799-E1799)/60,"")</f>
        <v>295.9</v>
      </c>
      <c r="Q1799" s="9" t="n">
        <f aca="false">INDEX(Scenario!$B$18:$B$20,MATCH(B1799,Scenario!$A$18:$A$20,0))</f>
        <v>60</v>
      </c>
      <c r="R1799" s="9" t="n">
        <f aca="false">INDEX(Scenario!$C$18:$C$20,MATCH(B1799,Scenario!$A$18:$A$20,0))</f>
        <v>1440</v>
      </c>
      <c r="S1799" s="9" t="n">
        <f aca="false">IF(ISNUMBER(M1799),IF(M1799&lt;=Q1799,1,0),"")</f>
        <v>0</v>
      </c>
      <c r="T1799" s="9" t="n">
        <f aca="false">IF(ISNUMBER(P1799),IF(P1799&lt;=R1799,1,0),"")</f>
        <v>1</v>
      </c>
      <c r="U1799" s="9" t="n">
        <f aca="false">IF(E1799&gt;Scenario!$B$14,0,IF(OR(AND(ISNUMBER(H1799),H1799&lt;=Scenario!$B$14),AND(ISNUMBER(I1799),I1799&lt;=Scenario!$B$14)),0,1))</f>
        <v>0</v>
      </c>
      <c r="V1799" s="9" t="n">
        <f aca="false">IF(AND(U1799=1,(Scenario!$B$14-E1799)/60&gt;R1799),1,0)</f>
        <v>0</v>
      </c>
      <c r="W1799" s="9" t="n">
        <f aca="false">IF(OR(C1799=Scenario!$B$22,C1799=Scenario!$C$22),1,0)</f>
        <v>1</v>
      </c>
      <c r="X1799" s="9" t="n">
        <f aca="false">IF(ISNUMBER(I1799),1,0)</f>
        <v>0</v>
      </c>
      <c r="Y1799" s="9" t="n">
        <f aca="false">MOD(INT(E1799/86400)+3,7)</f>
        <v>6</v>
      </c>
      <c r="Z1799" s="9" t="n">
        <f aca="false">MOD(INT(E1799/3600),24)</f>
        <v>18</v>
      </c>
      <c r="AA1799" s="6" t="s">
        <v>3842</v>
      </c>
    </row>
    <row r="1800" customFormat="false" ht="15" hidden="false" customHeight="false" outlineLevel="0" collapsed="false">
      <c r="A1800" s="6" t="s">
        <v>3843</v>
      </c>
      <c r="B1800" s="6" t="s">
        <v>43</v>
      </c>
      <c r="C1800" s="6" t="s">
        <v>46</v>
      </c>
      <c r="D1800" s="6" t="s">
        <v>171</v>
      </c>
      <c r="E1800" s="6" t="n">
        <v>1786950926</v>
      </c>
      <c r="F1800" s="6" t="n">
        <v>1786951066</v>
      </c>
      <c r="G1800" s="6" t="n">
        <v>1786950968</v>
      </c>
      <c r="H1800" s="6" t="n">
        <v>1786960650</v>
      </c>
      <c r="J1800" s="6" t="n">
        <v>0</v>
      </c>
      <c r="K1800" s="6" t="n">
        <v>0</v>
      </c>
      <c r="L1800" s="9" t="n">
        <f aca="false">IF(AND(E1800&gt;=Scenario!$B$11,E1800&lt;Scenario!$B$12),1,0)</f>
        <v>1</v>
      </c>
      <c r="M1800" s="9" t="n">
        <f aca="false">IF(AND(L1800=1,ISNUMBER(F1800)),MAX(0,F1800-E1800)/60,"")</f>
        <v>2.33333333333333</v>
      </c>
      <c r="N1800" s="9" t="n">
        <f aca="false">IF(AND(L1800=1,ISNUMBER(G1800)),MAX(0,G1800-E1800)/60,"")</f>
        <v>0.7</v>
      </c>
      <c r="O1800" s="9" t="n">
        <f aca="false">IF(ISNUMBER(H1800),IF(AND(H1800&gt;=Scenario!$B$11,H1800&lt;Scenario!$B$12),1,0),0)</f>
        <v>1</v>
      </c>
      <c r="P1800" s="9" t="n">
        <f aca="false">IF(O1800=1,MAX(0,H1800-E1800)/60,"")</f>
        <v>162.066666666667</v>
      </c>
      <c r="Q1800" s="9" t="n">
        <f aca="false">INDEX(Scenario!$B$18:$B$20,MATCH(B1800,Scenario!$A$18:$A$20,0))</f>
        <v>60</v>
      </c>
      <c r="R1800" s="9" t="n">
        <f aca="false">INDEX(Scenario!$C$18:$C$20,MATCH(B1800,Scenario!$A$18:$A$20,0))</f>
        <v>1440</v>
      </c>
      <c r="S1800" s="9" t="n">
        <f aca="false">IF(ISNUMBER(M1800),IF(M1800&lt;=Q1800,1,0),"")</f>
        <v>1</v>
      </c>
      <c r="T1800" s="9" t="n">
        <f aca="false">IF(ISNUMBER(P1800),IF(P1800&lt;=R1800,1,0),"")</f>
        <v>1</v>
      </c>
      <c r="U1800" s="9" t="n">
        <f aca="false">IF(E1800&gt;Scenario!$B$14,0,IF(OR(AND(ISNUMBER(H1800),H1800&lt;=Scenario!$B$14),AND(ISNUMBER(I1800),I1800&lt;=Scenario!$B$14)),0,1))</f>
        <v>0</v>
      </c>
      <c r="V1800" s="9" t="n">
        <f aca="false">IF(AND(U1800=1,(Scenario!$B$14-E1800)/60&gt;R1800),1,0)</f>
        <v>0</v>
      </c>
      <c r="W1800" s="9" t="n">
        <f aca="false">IF(OR(C1800=Scenario!$B$22,C1800=Scenario!$C$22),1,0)</f>
        <v>1</v>
      </c>
      <c r="X1800" s="9" t="n">
        <f aca="false">IF(ISNUMBER(I1800),1,0)</f>
        <v>0</v>
      </c>
      <c r="Y1800" s="9" t="n">
        <f aca="false">MOD(INT(E1800/86400)+3,7)</f>
        <v>0</v>
      </c>
      <c r="Z1800" s="9" t="n">
        <f aca="false">MOD(INT(E1800/3600),24)</f>
        <v>7</v>
      </c>
      <c r="AA1800" s="6" t="s">
        <v>3844</v>
      </c>
    </row>
    <row r="1801" customFormat="false" ht="15" hidden="false" customHeight="false" outlineLevel="0" collapsed="false">
      <c r="A1801" s="6" t="s">
        <v>3845</v>
      </c>
      <c r="B1801" s="6" t="s">
        <v>42</v>
      </c>
      <c r="C1801" s="6" t="s">
        <v>249</v>
      </c>
      <c r="D1801" s="6" t="s">
        <v>171</v>
      </c>
      <c r="E1801" s="6" t="n">
        <v>1786952375</v>
      </c>
      <c r="F1801" s="6" t="n">
        <v>1786952589</v>
      </c>
      <c r="G1801" s="6" t="n">
        <v>1786952404</v>
      </c>
      <c r="H1801" s="6" t="n">
        <v>1786953766</v>
      </c>
      <c r="J1801" s="6" t="n">
        <v>0</v>
      </c>
      <c r="K1801" s="6" t="n">
        <v>0</v>
      </c>
      <c r="L1801" s="9" t="n">
        <f aca="false">IF(AND(E1801&gt;=Scenario!$B$11,E1801&lt;Scenario!$B$12),1,0)</f>
        <v>1</v>
      </c>
      <c r="M1801" s="9" t="n">
        <f aca="false">IF(AND(L1801=1,ISNUMBER(F1801)),MAX(0,F1801-E1801)/60,"")</f>
        <v>3.56666666666667</v>
      </c>
      <c r="N1801" s="9" t="n">
        <f aca="false">IF(AND(L1801=1,ISNUMBER(G1801)),MAX(0,G1801-E1801)/60,"")</f>
        <v>0.483333333333333</v>
      </c>
      <c r="O1801" s="9" t="n">
        <f aca="false">IF(ISNUMBER(H1801),IF(AND(H1801&gt;=Scenario!$B$11,H1801&lt;Scenario!$B$12),1,0),0)</f>
        <v>1</v>
      </c>
      <c r="P1801" s="9" t="n">
        <f aca="false">IF(O1801=1,MAX(0,H1801-E1801)/60,"")</f>
        <v>23.1833333333333</v>
      </c>
      <c r="Q1801" s="9" t="n">
        <f aca="false">INDEX(Scenario!$B$18:$B$20,MATCH(B1801,Scenario!$A$18:$A$20,0))</f>
        <v>15</v>
      </c>
      <c r="R1801" s="9" t="n">
        <f aca="false">INDEX(Scenario!$C$18:$C$20,MATCH(B1801,Scenario!$A$18:$A$20,0))</f>
        <v>240</v>
      </c>
      <c r="S1801" s="9" t="n">
        <f aca="false">IF(ISNUMBER(M1801),IF(M1801&lt;=Q1801,1,0),"")</f>
        <v>1</v>
      </c>
      <c r="T1801" s="9" t="n">
        <f aca="false">IF(ISNUMBER(P1801),IF(P1801&lt;=R1801,1,0),"")</f>
        <v>1</v>
      </c>
      <c r="U1801" s="9" t="n">
        <f aca="false">IF(E1801&gt;Scenario!$B$14,0,IF(OR(AND(ISNUMBER(H1801),H1801&lt;=Scenario!$B$14),AND(ISNUMBER(I1801),I1801&lt;=Scenario!$B$14)),0,1))</f>
        <v>0</v>
      </c>
      <c r="V1801" s="9" t="n">
        <f aca="false">IF(AND(U1801=1,(Scenario!$B$14-E1801)/60&gt;R1801),1,0)</f>
        <v>0</v>
      </c>
      <c r="W1801" s="9" t="n">
        <f aca="false">IF(OR(C1801=Scenario!$B$22,C1801=Scenario!$C$22),1,0)</f>
        <v>0</v>
      </c>
      <c r="X1801" s="9" t="n">
        <f aca="false">IF(ISNUMBER(I1801),1,0)</f>
        <v>0</v>
      </c>
      <c r="Y1801" s="9" t="n">
        <f aca="false">MOD(INT(E1801/86400)+3,7)</f>
        <v>0</v>
      </c>
      <c r="Z1801" s="9" t="n">
        <f aca="false">MOD(INT(E1801/3600),24)</f>
        <v>7</v>
      </c>
      <c r="AA1801" s="6" t="s">
        <v>3846</v>
      </c>
    </row>
    <row r="1802" customFormat="false" ht="15" hidden="false" customHeight="false" outlineLevel="0" collapsed="false">
      <c r="A1802" s="6" t="s">
        <v>3847</v>
      </c>
      <c r="B1802" s="6" t="s">
        <v>42</v>
      </c>
      <c r="C1802" s="6" t="s">
        <v>46</v>
      </c>
      <c r="D1802" s="6" t="s">
        <v>171</v>
      </c>
      <c r="E1802" s="6" t="n">
        <v>1786954355</v>
      </c>
      <c r="F1802" s="6" t="n">
        <v>1786954542</v>
      </c>
      <c r="G1802" s="6" t="n">
        <v>1786954410</v>
      </c>
      <c r="H1802" s="6" t="n">
        <v>1786956005</v>
      </c>
      <c r="J1802" s="6" t="n">
        <v>0</v>
      </c>
      <c r="K1802" s="6" t="n">
        <v>0</v>
      </c>
      <c r="L1802" s="9" t="n">
        <f aca="false">IF(AND(E1802&gt;=Scenario!$B$11,E1802&lt;Scenario!$B$12),1,0)</f>
        <v>1</v>
      </c>
      <c r="M1802" s="9" t="n">
        <f aca="false">IF(AND(L1802=1,ISNUMBER(F1802)),MAX(0,F1802-E1802)/60,"")</f>
        <v>3.11666666666667</v>
      </c>
      <c r="N1802" s="9" t="n">
        <f aca="false">IF(AND(L1802=1,ISNUMBER(G1802)),MAX(0,G1802-E1802)/60,"")</f>
        <v>0.916666666666667</v>
      </c>
      <c r="O1802" s="9" t="n">
        <f aca="false">IF(ISNUMBER(H1802),IF(AND(H1802&gt;=Scenario!$B$11,H1802&lt;Scenario!$B$12),1,0),0)</f>
        <v>1</v>
      </c>
      <c r="P1802" s="9" t="n">
        <f aca="false">IF(O1802=1,MAX(0,H1802-E1802)/60,"")</f>
        <v>27.5</v>
      </c>
      <c r="Q1802" s="9" t="n">
        <f aca="false">INDEX(Scenario!$B$18:$B$20,MATCH(B1802,Scenario!$A$18:$A$20,0))</f>
        <v>15</v>
      </c>
      <c r="R1802" s="9" t="n">
        <f aca="false">INDEX(Scenario!$C$18:$C$20,MATCH(B1802,Scenario!$A$18:$A$20,0))</f>
        <v>240</v>
      </c>
      <c r="S1802" s="9" t="n">
        <f aca="false">IF(ISNUMBER(M1802),IF(M1802&lt;=Q1802,1,0),"")</f>
        <v>1</v>
      </c>
      <c r="T1802" s="9" t="n">
        <f aca="false">IF(ISNUMBER(P1802),IF(P1802&lt;=R1802,1,0),"")</f>
        <v>1</v>
      </c>
      <c r="U1802" s="9" t="n">
        <f aca="false">IF(E1802&gt;Scenario!$B$14,0,IF(OR(AND(ISNUMBER(H1802),H1802&lt;=Scenario!$B$14),AND(ISNUMBER(I1802),I1802&lt;=Scenario!$B$14)),0,1))</f>
        <v>0</v>
      </c>
      <c r="V1802" s="9" t="n">
        <f aca="false">IF(AND(U1802=1,(Scenario!$B$14-E1802)/60&gt;R1802),1,0)</f>
        <v>0</v>
      </c>
      <c r="W1802" s="9" t="n">
        <f aca="false">IF(OR(C1802=Scenario!$B$22,C1802=Scenario!$C$22),1,0)</f>
        <v>1</v>
      </c>
      <c r="X1802" s="9" t="n">
        <f aca="false">IF(ISNUMBER(I1802),1,0)</f>
        <v>0</v>
      </c>
      <c r="Y1802" s="9" t="n">
        <f aca="false">MOD(INT(E1802/86400)+3,7)</f>
        <v>0</v>
      </c>
      <c r="Z1802" s="9" t="n">
        <f aca="false">MOD(INT(E1802/3600),24)</f>
        <v>8</v>
      </c>
      <c r="AA1802" s="6" t="s">
        <v>3848</v>
      </c>
    </row>
    <row r="1803" customFormat="false" ht="15" hidden="false" customHeight="false" outlineLevel="0" collapsed="false">
      <c r="A1803" s="6" t="s">
        <v>3849</v>
      </c>
      <c r="B1803" s="6" t="s">
        <v>43</v>
      </c>
      <c r="C1803" s="6" t="s">
        <v>46</v>
      </c>
      <c r="D1803" s="6" t="s">
        <v>171</v>
      </c>
      <c r="E1803" s="6" t="n">
        <v>1786954895</v>
      </c>
      <c r="F1803" s="6" t="n">
        <v>1786955068</v>
      </c>
      <c r="G1803" s="6" t="n">
        <v>1786954925</v>
      </c>
      <c r="H1803" s="6" t="n">
        <v>1786976533</v>
      </c>
      <c r="J1803" s="6" t="n">
        <v>0</v>
      </c>
      <c r="K1803" s="6" t="n">
        <v>0</v>
      </c>
      <c r="L1803" s="9" t="n">
        <f aca="false">IF(AND(E1803&gt;=Scenario!$B$11,E1803&lt;Scenario!$B$12),1,0)</f>
        <v>1</v>
      </c>
      <c r="M1803" s="9" t="n">
        <f aca="false">IF(AND(L1803=1,ISNUMBER(F1803)),MAX(0,F1803-E1803)/60,"")</f>
        <v>2.88333333333333</v>
      </c>
      <c r="N1803" s="9" t="n">
        <f aca="false">IF(AND(L1803=1,ISNUMBER(G1803)),MAX(0,G1803-E1803)/60,"")</f>
        <v>0.5</v>
      </c>
      <c r="O1803" s="9" t="n">
        <f aca="false">IF(ISNUMBER(H1803),IF(AND(H1803&gt;=Scenario!$B$11,H1803&lt;Scenario!$B$12),1,0),0)</f>
        <v>1</v>
      </c>
      <c r="P1803" s="9" t="n">
        <f aca="false">IF(O1803=1,MAX(0,H1803-E1803)/60,"")</f>
        <v>360.633333333333</v>
      </c>
      <c r="Q1803" s="9" t="n">
        <f aca="false">INDEX(Scenario!$B$18:$B$20,MATCH(B1803,Scenario!$A$18:$A$20,0))</f>
        <v>60</v>
      </c>
      <c r="R1803" s="9" t="n">
        <f aca="false">INDEX(Scenario!$C$18:$C$20,MATCH(B1803,Scenario!$A$18:$A$20,0))</f>
        <v>1440</v>
      </c>
      <c r="S1803" s="9" t="n">
        <f aca="false">IF(ISNUMBER(M1803),IF(M1803&lt;=Q1803,1,0),"")</f>
        <v>1</v>
      </c>
      <c r="T1803" s="9" t="n">
        <f aca="false">IF(ISNUMBER(P1803),IF(P1803&lt;=R1803,1,0),"")</f>
        <v>1</v>
      </c>
      <c r="U1803" s="9" t="n">
        <f aca="false">IF(E1803&gt;Scenario!$B$14,0,IF(OR(AND(ISNUMBER(H1803),H1803&lt;=Scenario!$B$14),AND(ISNUMBER(I1803),I1803&lt;=Scenario!$B$14)),0,1))</f>
        <v>0</v>
      </c>
      <c r="V1803" s="9" t="n">
        <f aca="false">IF(AND(U1803=1,(Scenario!$B$14-E1803)/60&gt;R1803),1,0)</f>
        <v>0</v>
      </c>
      <c r="W1803" s="9" t="n">
        <f aca="false">IF(OR(C1803=Scenario!$B$22,C1803=Scenario!$C$22),1,0)</f>
        <v>1</v>
      </c>
      <c r="X1803" s="9" t="n">
        <f aca="false">IF(ISNUMBER(I1803),1,0)</f>
        <v>0</v>
      </c>
      <c r="Y1803" s="9" t="n">
        <f aca="false">MOD(INT(E1803/86400)+3,7)</f>
        <v>0</v>
      </c>
      <c r="Z1803" s="9" t="n">
        <f aca="false">MOD(INT(E1803/3600),24)</f>
        <v>8</v>
      </c>
      <c r="AA1803" s="6" t="s">
        <v>3850</v>
      </c>
    </row>
    <row r="1804" customFormat="false" ht="15" hidden="false" customHeight="false" outlineLevel="0" collapsed="false">
      <c r="A1804" s="6" t="s">
        <v>3851</v>
      </c>
      <c r="B1804" s="6" t="s">
        <v>44</v>
      </c>
      <c r="C1804" s="6" t="s">
        <v>249</v>
      </c>
      <c r="D1804" s="6" t="s">
        <v>171</v>
      </c>
      <c r="E1804" s="6" t="n">
        <v>1786955094</v>
      </c>
      <c r="F1804" s="6" t="n">
        <v>1786955204</v>
      </c>
      <c r="G1804" s="6" t="n">
        <v>1786955143</v>
      </c>
      <c r="H1804" s="6" t="n">
        <v>1786958338</v>
      </c>
      <c r="J1804" s="6" t="n">
        <v>0</v>
      </c>
      <c r="K1804" s="6" t="n">
        <v>0</v>
      </c>
      <c r="L1804" s="9" t="n">
        <f aca="false">IF(AND(E1804&gt;=Scenario!$B$11,E1804&lt;Scenario!$B$12),1,0)</f>
        <v>1</v>
      </c>
      <c r="M1804" s="9" t="n">
        <f aca="false">IF(AND(L1804=1,ISNUMBER(F1804)),MAX(0,F1804-E1804)/60,"")</f>
        <v>1.83333333333333</v>
      </c>
      <c r="N1804" s="9" t="n">
        <f aca="false">IF(AND(L1804=1,ISNUMBER(G1804)),MAX(0,G1804-E1804)/60,"")</f>
        <v>0.816666666666667</v>
      </c>
      <c r="O1804" s="9" t="n">
        <f aca="false">IF(ISNUMBER(H1804),IF(AND(H1804&gt;=Scenario!$B$11,H1804&lt;Scenario!$B$12),1,0),0)</f>
        <v>1</v>
      </c>
      <c r="P1804" s="9" t="n">
        <f aca="false">IF(O1804=1,MAX(0,H1804-E1804)/60,"")</f>
        <v>54.0666666666667</v>
      </c>
      <c r="Q1804" s="9" t="n">
        <f aca="false">INDEX(Scenario!$B$18:$B$20,MATCH(B1804,Scenario!$A$18:$A$20,0))</f>
        <v>240</v>
      </c>
      <c r="R1804" s="9" t="n">
        <f aca="false">INDEX(Scenario!$C$18:$C$20,MATCH(B1804,Scenario!$A$18:$A$20,0))</f>
        <v>4320</v>
      </c>
      <c r="S1804" s="9" t="n">
        <f aca="false">IF(ISNUMBER(M1804),IF(M1804&lt;=Q1804,1,0),"")</f>
        <v>1</v>
      </c>
      <c r="T1804" s="9" t="n">
        <f aca="false">IF(ISNUMBER(P1804),IF(P1804&lt;=R1804,1,0),"")</f>
        <v>1</v>
      </c>
      <c r="U1804" s="9" t="n">
        <f aca="false">IF(E1804&gt;Scenario!$B$14,0,IF(OR(AND(ISNUMBER(H1804),H1804&lt;=Scenario!$B$14),AND(ISNUMBER(I1804),I1804&lt;=Scenario!$B$14)),0,1))</f>
        <v>0</v>
      </c>
      <c r="V1804" s="9" t="n">
        <f aca="false">IF(AND(U1804=1,(Scenario!$B$14-E1804)/60&gt;R1804),1,0)</f>
        <v>0</v>
      </c>
      <c r="W1804" s="9" t="n">
        <f aca="false">IF(OR(C1804=Scenario!$B$22,C1804=Scenario!$C$22),1,0)</f>
        <v>0</v>
      </c>
      <c r="X1804" s="9" t="n">
        <f aca="false">IF(ISNUMBER(I1804),1,0)</f>
        <v>0</v>
      </c>
      <c r="Y1804" s="9" t="n">
        <f aca="false">MOD(INT(E1804/86400)+3,7)</f>
        <v>0</v>
      </c>
      <c r="Z1804" s="9" t="n">
        <f aca="false">MOD(INT(E1804/3600),24)</f>
        <v>8</v>
      </c>
      <c r="AA1804" s="6" t="s">
        <v>3852</v>
      </c>
    </row>
    <row r="1805" customFormat="false" ht="15" hidden="false" customHeight="false" outlineLevel="0" collapsed="false">
      <c r="A1805" s="6" t="s">
        <v>3853</v>
      </c>
      <c r="B1805" s="6" t="s">
        <v>43</v>
      </c>
      <c r="C1805" s="6" t="s">
        <v>249</v>
      </c>
      <c r="D1805" s="6" t="s">
        <v>171</v>
      </c>
      <c r="E1805" s="6" t="n">
        <v>1786956759</v>
      </c>
      <c r="F1805" s="6" t="n">
        <v>1786956981</v>
      </c>
      <c r="G1805" s="6" t="n">
        <v>1786956813</v>
      </c>
      <c r="H1805" s="6" t="n">
        <v>1786959754</v>
      </c>
      <c r="J1805" s="6" t="n">
        <v>0</v>
      </c>
      <c r="K1805" s="6" t="n">
        <v>0</v>
      </c>
      <c r="L1805" s="9" t="n">
        <f aca="false">IF(AND(E1805&gt;=Scenario!$B$11,E1805&lt;Scenario!$B$12),1,0)</f>
        <v>1</v>
      </c>
      <c r="M1805" s="9" t="n">
        <f aca="false">IF(AND(L1805=1,ISNUMBER(F1805)),MAX(0,F1805-E1805)/60,"")</f>
        <v>3.7</v>
      </c>
      <c r="N1805" s="9" t="n">
        <f aca="false">IF(AND(L1805=1,ISNUMBER(G1805)),MAX(0,G1805-E1805)/60,"")</f>
        <v>0.9</v>
      </c>
      <c r="O1805" s="9" t="n">
        <f aca="false">IF(ISNUMBER(H1805),IF(AND(H1805&gt;=Scenario!$B$11,H1805&lt;Scenario!$B$12),1,0),0)</f>
        <v>1</v>
      </c>
      <c r="P1805" s="9" t="n">
        <f aca="false">IF(O1805=1,MAX(0,H1805-E1805)/60,"")</f>
        <v>49.9166666666667</v>
      </c>
      <c r="Q1805" s="9" t="n">
        <f aca="false">INDEX(Scenario!$B$18:$B$20,MATCH(B1805,Scenario!$A$18:$A$20,0))</f>
        <v>60</v>
      </c>
      <c r="R1805" s="9" t="n">
        <f aca="false">INDEX(Scenario!$C$18:$C$20,MATCH(B1805,Scenario!$A$18:$A$20,0))</f>
        <v>1440</v>
      </c>
      <c r="S1805" s="9" t="n">
        <f aca="false">IF(ISNUMBER(M1805),IF(M1805&lt;=Q1805,1,0),"")</f>
        <v>1</v>
      </c>
      <c r="T1805" s="9" t="n">
        <f aca="false">IF(ISNUMBER(P1805),IF(P1805&lt;=R1805,1,0),"")</f>
        <v>1</v>
      </c>
      <c r="U1805" s="9" t="n">
        <f aca="false">IF(E1805&gt;Scenario!$B$14,0,IF(OR(AND(ISNUMBER(H1805),H1805&lt;=Scenario!$B$14),AND(ISNUMBER(I1805),I1805&lt;=Scenario!$B$14)),0,1))</f>
        <v>0</v>
      </c>
      <c r="V1805" s="9" t="n">
        <f aca="false">IF(AND(U1805=1,(Scenario!$B$14-E1805)/60&gt;R1805),1,0)</f>
        <v>0</v>
      </c>
      <c r="W1805" s="9" t="n">
        <f aca="false">IF(OR(C1805=Scenario!$B$22,C1805=Scenario!$C$22),1,0)</f>
        <v>0</v>
      </c>
      <c r="X1805" s="9" t="n">
        <f aca="false">IF(ISNUMBER(I1805),1,0)</f>
        <v>0</v>
      </c>
      <c r="Y1805" s="9" t="n">
        <f aca="false">MOD(INT(E1805/86400)+3,7)</f>
        <v>0</v>
      </c>
      <c r="Z1805" s="9" t="n">
        <f aca="false">MOD(INT(E1805/3600),24)</f>
        <v>8</v>
      </c>
      <c r="AA1805" s="6" t="s">
        <v>3854</v>
      </c>
    </row>
    <row r="1806" customFormat="false" ht="15" hidden="false" customHeight="false" outlineLevel="0" collapsed="false">
      <c r="A1806" s="6" t="s">
        <v>3855</v>
      </c>
      <c r="B1806" s="6" t="s">
        <v>44</v>
      </c>
      <c r="C1806" s="6" t="s">
        <v>288</v>
      </c>
      <c r="D1806" s="6" t="s">
        <v>172</v>
      </c>
      <c r="E1806" s="6" t="n">
        <v>1786957370</v>
      </c>
      <c r="F1806" s="6" t="n">
        <v>1786957497</v>
      </c>
      <c r="G1806" s="6" t="n">
        <v>1786957417</v>
      </c>
      <c r="H1806" s="6" t="n">
        <v>1786958628</v>
      </c>
      <c r="J1806" s="6" t="n">
        <v>0</v>
      </c>
      <c r="K1806" s="6" t="n">
        <v>0</v>
      </c>
      <c r="L1806" s="9" t="n">
        <f aca="false">IF(AND(E1806&gt;=Scenario!$B$11,E1806&lt;Scenario!$B$12),1,0)</f>
        <v>1</v>
      </c>
      <c r="M1806" s="9" t="n">
        <f aca="false">IF(AND(L1806=1,ISNUMBER(F1806)),MAX(0,F1806-E1806)/60,"")</f>
        <v>2.11666666666667</v>
      </c>
      <c r="N1806" s="9" t="n">
        <f aca="false">IF(AND(L1806=1,ISNUMBER(G1806)),MAX(0,G1806-E1806)/60,"")</f>
        <v>0.783333333333333</v>
      </c>
      <c r="O1806" s="9" t="n">
        <f aca="false">IF(ISNUMBER(H1806),IF(AND(H1806&gt;=Scenario!$B$11,H1806&lt;Scenario!$B$12),1,0),0)</f>
        <v>1</v>
      </c>
      <c r="P1806" s="9" t="n">
        <f aca="false">IF(O1806=1,MAX(0,H1806-E1806)/60,"")</f>
        <v>20.9666666666667</v>
      </c>
      <c r="Q1806" s="9" t="n">
        <f aca="false">INDEX(Scenario!$B$18:$B$20,MATCH(B1806,Scenario!$A$18:$A$20,0))</f>
        <v>240</v>
      </c>
      <c r="R1806" s="9" t="n">
        <f aca="false">INDEX(Scenario!$C$18:$C$20,MATCH(B1806,Scenario!$A$18:$A$20,0))</f>
        <v>4320</v>
      </c>
      <c r="S1806" s="9" t="n">
        <f aca="false">IF(ISNUMBER(M1806),IF(M1806&lt;=Q1806,1,0),"")</f>
        <v>1</v>
      </c>
      <c r="T1806" s="9" t="n">
        <f aca="false">IF(ISNUMBER(P1806),IF(P1806&lt;=R1806,1,0),"")</f>
        <v>1</v>
      </c>
      <c r="U1806" s="9" t="n">
        <f aca="false">IF(E1806&gt;Scenario!$B$14,0,IF(OR(AND(ISNUMBER(H1806),H1806&lt;=Scenario!$B$14),AND(ISNUMBER(I1806),I1806&lt;=Scenario!$B$14)),0,1))</f>
        <v>0</v>
      </c>
      <c r="V1806" s="9" t="n">
        <f aca="false">IF(AND(U1806=1,(Scenario!$B$14-E1806)/60&gt;R1806),1,0)</f>
        <v>0</v>
      </c>
      <c r="W1806" s="9" t="n">
        <f aca="false">IF(OR(C1806=Scenario!$B$22,C1806=Scenario!$C$22),1,0)</f>
        <v>0</v>
      </c>
      <c r="X1806" s="9" t="n">
        <f aca="false">IF(ISNUMBER(I1806),1,0)</f>
        <v>0</v>
      </c>
      <c r="Y1806" s="9" t="n">
        <f aca="false">MOD(INT(E1806/86400)+3,7)</f>
        <v>0</v>
      </c>
      <c r="Z1806" s="9" t="n">
        <f aca="false">MOD(INT(E1806/3600),24)</f>
        <v>9</v>
      </c>
      <c r="AA1806" s="6" t="s">
        <v>3856</v>
      </c>
    </row>
    <row r="1807" customFormat="false" ht="15" hidden="false" customHeight="false" outlineLevel="0" collapsed="false">
      <c r="A1807" s="6" t="s">
        <v>3857</v>
      </c>
      <c r="B1807" s="6" t="s">
        <v>44</v>
      </c>
      <c r="C1807" s="6" t="s">
        <v>47</v>
      </c>
      <c r="D1807" s="6" t="s">
        <v>171</v>
      </c>
      <c r="E1807" s="6" t="n">
        <v>1786958739</v>
      </c>
      <c r="F1807" s="6" t="n">
        <v>1786958946</v>
      </c>
      <c r="G1807" s="6" t="n">
        <v>1786958760</v>
      </c>
      <c r="H1807" s="6" t="n">
        <v>1786969635</v>
      </c>
      <c r="J1807" s="6" t="n">
        <v>0</v>
      </c>
      <c r="K1807" s="6" t="n">
        <v>0</v>
      </c>
      <c r="L1807" s="9" t="n">
        <f aca="false">IF(AND(E1807&gt;=Scenario!$B$11,E1807&lt;Scenario!$B$12),1,0)</f>
        <v>1</v>
      </c>
      <c r="M1807" s="9" t="n">
        <f aca="false">IF(AND(L1807=1,ISNUMBER(F1807)),MAX(0,F1807-E1807)/60,"")</f>
        <v>3.45</v>
      </c>
      <c r="N1807" s="9" t="n">
        <f aca="false">IF(AND(L1807=1,ISNUMBER(G1807)),MAX(0,G1807-E1807)/60,"")</f>
        <v>0.35</v>
      </c>
      <c r="O1807" s="9" t="n">
        <f aca="false">IF(ISNUMBER(H1807),IF(AND(H1807&gt;=Scenario!$B$11,H1807&lt;Scenario!$B$12),1,0),0)</f>
        <v>1</v>
      </c>
      <c r="P1807" s="9" t="n">
        <f aca="false">IF(O1807=1,MAX(0,H1807-E1807)/60,"")</f>
        <v>181.6</v>
      </c>
      <c r="Q1807" s="9" t="n">
        <f aca="false">INDEX(Scenario!$B$18:$B$20,MATCH(B1807,Scenario!$A$18:$A$20,0))</f>
        <v>240</v>
      </c>
      <c r="R1807" s="9" t="n">
        <f aca="false">INDEX(Scenario!$C$18:$C$20,MATCH(B1807,Scenario!$A$18:$A$20,0))</f>
        <v>4320</v>
      </c>
      <c r="S1807" s="9" t="n">
        <f aca="false">IF(ISNUMBER(M1807),IF(M1807&lt;=Q1807,1,0),"")</f>
        <v>1</v>
      </c>
      <c r="T1807" s="9" t="n">
        <f aca="false">IF(ISNUMBER(P1807),IF(P1807&lt;=R1807,1,0),"")</f>
        <v>1</v>
      </c>
      <c r="U1807" s="9" t="n">
        <f aca="false">IF(E1807&gt;Scenario!$B$14,0,IF(OR(AND(ISNUMBER(H1807),H1807&lt;=Scenario!$B$14),AND(ISNUMBER(I1807),I1807&lt;=Scenario!$B$14)),0,1))</f>
        <v>0</v>
      </c>
      <c r="V1807" s="9" t="n">
        <f aca="false">IF(AND(U1807=1,(Scenario!$B$14-E1807)/60&gt;R1807),1,0)</f>
        <v>0</v>
      </c>
      <c r="W1807" s="9" t="n">
        <f aca="false">IF(OR(C1807=Scenario!$B$22,C1807=Scenario!$C$22),1,0)</f>
        <v>1</v>
      </c>
      <c r="X1807" s="9" t="n">
        <f aca="false">IF(ISNUMBER(I1807),1,0)</f>
        <v>0</v>
      </c>
      <c r="Y1807" s="9" t="n">
        <f aca="false">MOD(INT(E1807/86400)+3,7)</f>
        <v>0</v>
      </c>
      <c r="Z1807" s="9" t="n">
        <f aca="false">MOD(INT(E1807/3600),24)</f>
        <v>9</v>
      </c>
      <c r="AA1807" s="6" t="s">
        <v>3858</v>
      </c>
    </row>
    <row r="1808" customFormat="false" ht="15" hidden="false" customHeight="false" outlineLevel="0" collapsed="false">
      <c r="A1808" s="6" t="s">
        <v>3859</v>
      </c>
      <c r="B1808" s="6" t="s">
        <v>42</v>
      </c>
      <c r="C1808" s="6" t="s">
        <v>249</v>
      </c>
      <c r="D1808" s="6" t="s">
        <v>171</v>
      </c>
      <c r="E1808" s="6" t="n">
        <v>1786959199</v>
      </c>
      <c r="F1808" s="6" t="n">
        <v>1786959881</v>
      </c>
      <c r="G1808" s="6" t="n">
        <v>1786959787</v>
      </c>
      <c r="H1808" s="6" t="n">
        <v>1786970319</v>
      </c>
      <c r="J1808" s="6" t="n">
        <v>0</v>
      </c>
      <c r="K1808" s="6" t="n">
        <v>0</v>
      </c>
      <c r="L1808" s="9" t="n">
        <f aca="false">IF(AND(E1808&gt;=Scenario!$B$11,E1808&lt;Scenario!$B$12),1,0)</f>
        <v>1</v>
      </c>
      <c r="M1808" s="9" t="n">
        <f aca="false">IF(AND(L1808=1,ISNUMBER(F1808)),MAX(0,F1808-E1808)/60,"")</f>
        <v>11.3666666666667</v>
      </c>
      <c r="N1808" s="9" t="n">
        <f aca="false">IF(AND(L1808=1,ISNUMBER(G1808)),MAX(0,G1808-E1808)/60,"")</f>
        <v>9.8</v>
      </c>
      <c r="O1808" s="9" t="n">
        <f aca="false">IF(ISNUMBER(H1808),IF(AND(H1808&gt;=Scenario!$B$11,H1808&lt;Scenario!$B$12),1,0),0)</f>
        <v>1</v>
      </c>
      <c r="P1808" s="9" t="n">
        <f aca="false">IF(O1808=1,MAX(0,H1808-E1808)/60,"")</f>
        <v>185.333333333333</v>
      </c>
      <c r="Q1808" s="9" t="n">
        <f aca="false">INDEX(Scenario!$B$18:$B$20,MATCH(B1808,Scenario!$A$18:$A$20,0))</f>
        <v>15</v>
      </c>
      <c r="R1808" s="9" t="n">
        <f aca="false">INDEX(Scenario!$C$18:$C$20,MATCH(B1808,Scenario!$A$18:$A$20,0))</f>
        <v>240</v>
      </c>
      <c r="S1808" s="9" t="n">
        <f aca="false">IF(ISNUMBER(M1808),IF(M1808&lt;=Q1808,1,0),"")</f>
        <v>1</v>
      </c>
      <c r="T1808" s="9" t="n">
        <f aca="false">IF(ISNUMBER(P1808),IF(P1808&lt;=R1808,1,0),"")</f>
        <v>1</v>
      </c>
      <c r="U1808" s="9" t="n">
        <f aca="false">IF(E1808&gt;Scenario!$B$14,0,IF(OR(AND(ISNUMBER(H1808),H1808&lt;=Scenario!$B$14),AND(ISNUMBER(I1808),I1808&lt;=Scenario!$B$14)),0,1))</f>
        <v>0</v>
      </c>
      <c r="V1808" s="9" t="n">
        <f aca="false">IF(AND(U1808=1,(Scenario!$B$14-E1808)/60&gt;R1808),1,0)</f>
        <v>0</v>
      </c>
      <c r="W1808" s="9" t="n">
        <f aca="false">IF(OR(C1808=Scenario!$B$22,C1808=Scenario!$C$22),1,0)</f>
        <v>0</v>
      </c>
      <c r="X1808" s="9" t="n">
        <f aca="false">IF(ISNUMBER(I1808),1,0)</f>
        <v>0</v>
      </c>
      <c r="Y1808" s="9" t="n">
        <f aca="false">MOD(INT(E1808/86400)+3,7)</f>
        <v>0</v>
      </c>
      <c r="Z1808" s="9" t="n">
        <f aca="false">MOD(INT(E1808/3600),24)</f>
        <v>9</v>
      </c>
      <c r="AA1808" s="6" t="s">
        <v>3860</v>
      </c>
    </row>
    <row r="1809" customFormat="false" ht="15" hidden="false" customHeight="false" outlineLevel="0" collapsed="false">
      <c r="A1809" s="6" t="s">
        <v>3861</v>
      </c>
      <c r="B1809" s="6" t="s">
        <v>44</v>
      </c>
      <c r="C1809" s="6" t="s">
        <v>249</v>
      </c>
      <c r="D1809" s="6" t="s">
        <v>170</v>
      </c>
      <c r="E1809" s="6" t="n">
        <v>1786959479</v>
      </c>
      <c r="F1809" s="6" t="n">
        <v>1786968245</v>
      </c>
      <c r="G1809" s="6" t="n">
        <v>1786968021</v>
      </c>
      <c r="H1809" s="6" t="n">
        <v>1786969006</v>
      </c>
      <c r="J1809" s="6" t="n">
        <v>0</v>
      </c>
      <c r="K1809" s="6" t="n">
        <v>0</v>
      </c>
      <c r="L1809" s="9" t="n">
        <f aca="false">IF(AND(E1809&gt;=Scenario!$B$11,E1809&lt;Scenario!$B$12),1,0)</f>
        <v>1</v>
      </c>
      <c r="M1809" s="9" t="n">
        <f aca="false">IF(AND(L1809=1,ISNUMBER(F1809)),MAX(0,F1809-E1809)/60,"")</f>
        <v>146.1</v>
      </c>
      <c r="N1809" s="9" t="n">
        <f aca="false">IF(AND(L1809=1,ISNUMBER(G1809)),MAX(0,G1809-E1809)/60,"")</f>
        <v>142.366666666667</v>
      </c>
      <c r="O1809" s="9" t="n">
        <f aca="false">IF(ISNUMBER(H1809),IF(AND(H1809&gt;=Scenario!$B$11,H1809&lt;Scenario!$B$12),1,0),0)</f>
        <v>1</v>
      </c>
      <c r="P1809" s="9" t="n">
        <f aca="false">IF(O1809=1,MAX(0,H1809-E1809)/60,"")</f>
        <v>158.783333333333</v>
      </c>
      <c r="Q1809" s="9" t="n">
        <f aca="false">INDEX(Scenario!$B$18:$B$20,MATCH(B1809,Scenario!$A$18:$A$20,0))</f>
        <v>240</v>
      </c>
      <c r="R1809" s="9" t="n">
        <f aca="false">INDEX(Scenario!$C$18:$C$20,MATCH(B1809,Scenario!$A$18:$A$20,0))</f>
        <v>4320</v>
      </c>
      <c r="S1809" s="9" t="n">
        <f aca="false">IF(ISNUMBER(M1809),IF(M1809&lt;=Q1809,1,0),"")</f>
        <v>1</v>
      </c>
      <c r="T1809" s="9" t="n">
        <f aca="false">IF(ISNUMBER(P1809),IF(P1809&lt;=R1809,1,0),"")</f>
        <v>1</v>
      </c>
      <c r="U1809" s="9" t="n">
        <f aca="false">IF(E1809&gt;Scenario!$B$14,0,IF(OR(AND(ISNUMBER(H1809),H1809&lt;=Scenario!$B$14),AND(ISNUMBER(I1809),I1809&lt;=Scenario!$B$14)),0,1))</f>
        <v>0</v>
      </c>
      <c r="V1809" s="9" t="n">
        <f aca="false">IF(AND(U1809=1,(Scenario!$B$14-E1809)/60&gt;R1809),1,0)</f>
        <v>0</v>
      </c>
      <c r="W1809" s="9" t="n">
        <f aca="false">IF(OR(C1809=Scenario!$B$22,C1809=Scenario!$C$22),1,0)</f>
        <v>0</v>
      </c>
      <c r="X1809" s="9" t="n">
        <f aca="false">IF(ISNUMBER(I1809),1,0)</f>
        <v>0</v>
      </c>
      <c r="Y1809" s="9" t="n">
        <f aca="false">MOD(INT(E1809/86400)+3,7)</f>
        <v>0</v>
      </c>
      <c r="Z1809" s="9" t="n">
        <f aca="false">MOD(INT(E1809/3600),24)</f>
        <v>9</v>
      </c>
      <c r="AA1809" s="6" t="s">
        <v>3862</v>
      </c>
    </row>
    <row r="1810" customFormat="false" ht="15" hidden="false" customHeight="false" outlineLevel="0" collapsed="false">
      <c r="A1810" s="6" t="s">
        <v>3863</v>
      </c>
      <c r="B1810" s="6" t="s">
        <v>43</v>
      </c>
      <c r="C1810" s="6" t="s">
        <v>249</v>
      </c>
      <c r="D1810" s="6" t="s">
        <v>171</v>
      </c>
      <c r="E1810" s="6" t="n">
        <v>1786959721</v>
      </c>
      <c r="F1810" s="6" t="n">
        <v>1786959919</v>
      </c>
      <c r="G1810" s="6" t="n">
        <v>1786959803</v>
      </c>
      <c r="H1810" s="6" t="n">
        <v>1786963730</v>
      </c>
      <c r="J1810" s="6" t="n">
        <v>0</v>
      </c>
      <c r="K1810" s="6" t="n">
        <v>0</v>
      </c>
      <c r="L1810" s="9" t="n">
        <f aca="false">IF(AND(E1810&gt;=Scenario!$B$11,E1810&lt;Scenario!$B$12),1,0)</f>
        <v>1</v>
      </c>
      <c r="M1810" s="9" t="n">
        <f aca="false">IF(AND(L1810=1,ISNUMBER(F1810)),MAX(0,F1810-E1810)/60,"")</f>
        <v>3.3</v>
      </c>
      <c r="N1810" s="9" t="n">
        <f aca="false">IF(AND(L1810=1,ISNUMBER(G1810)),MAX(0,G1810-E1810)/60,"")</f>
        <v>1.36666666666667</v>
      </c>
      <c r="O1810" s="9" t="n">
        <f aca="false">IF(ISNUMBER(H1810),IF(AND(H1810&gt;=Scenario!$B$11,H1810&lt;Scenario!$B$12),1,0),0)</f>
        <v>1</v>
      </c>
      <c r="P1810" s="9" t="n">
        <f aca="false">IF(O1810=1,MAX(0,H1810-E1810)/60,"")</f>
        <v>66.8166666666667</v>
      </c>
      <c r="Q1810" s="9" t="n">
        <f aca="false">INDEX(Scenario!$B$18:$B$20,MATCH(B1810,Scenario!$A$18:$A$20,0))</f>
        <v>60</v>
      </c>
      <c r="R1810" s="9" t="n">
        <f aca="false">INDEX(Scenario!$C$18:$C$20,MATCH(B1810,Scenario!$A$18:$A$20,0))</f>
        <v>1440</v>
      </c>
      <c r="S1810" s="9" t="n">
        <f aca="false">IF(ISNUMBER(M1810),IF(M1810&lt;=Q1810,1,0),"")</f>
        <v>1</v>
      </c>
      <c r="T1810" s="9" t="n">
        <f aca="false">IF(ISNUMBER(P1810),IF(P1810&lt;=R1810,1,0),"")</f>
        <v>1</v>
      </c>
      <c r="U1810" s="9" t="n">
        <f aca="false">IF(E1810&gt;Scenario!$B$14,0,IF(OR(AND(ISNUMBER(H1810),H1810&lt;=Scenario!$B$14),AND(ISNUMBER(I1810),I1810&lt;=Scenario!$B$14)),0,1))</f>
        <v>0</v>
      </c>
      <c r="V1810" s="9" t="n">
        <f aca="false">IF(AND(U1810=1,(Scenario!$B$14-E1810)/60&gt;R1810),1,0)</f>
        <v>0</v>
      </c>
      <c r="W1810" s="9" t="n">
        <f aca="false">IF(OR(C1810=Scenario!$B$22,C1810=Scenario!$C$22),1,0)</f>
        <v>0</v>
      </c>
      <c r="X1810" s="9" t="n">
        <f aca="false">IF(ISNUMBER(I1810),1,0)</f>
        <v>0</v>
      </c>
      <c r="Y1810" s="9" t="n">
        <f aca="false">MOD(INT(E1810/86400)+3,7)</f>
        <v>0</v>
      </c>
      <c r="Z1810" s="9" t="n">
        <f aca="false">MOD(INT(E1810/3600),24)</f>
        <v>9</v>
      </c>
      <c r="AA1810" s="6" t="s">
        <v>3864</v>
      </c>
    </row>
    <row r="1811" customFormat="false" ht="15" hidden="false" customHeight="false" outlineLevel="0" collapsed="false">
      <c r="A1811" s="6" t="s">
        <v>3865</v>
      </c>
      <c r="B1811" s="6" t="s">
        <v>44</v>
      </c>
      <c r="C1811" s="6" t="s">
        <v>249</v>
      </c>
      <c r="D1811" s="6" t="s">
        <v>170</v>
      </c>
      <c r="E1811" s="6" t="n">
        <v>1786960262</v>
      </c>
      <c r="F1811" s="6" t="n">
        <v>1786968257</v>
      </c>
      <c r="G1811" s="6" t="n">
        <v>1786968044</v>
      </c>
      <c r="H1811" s="6" t="n">
        <v>1786969074</v>
      </c>
      <c r="J1811" s="6" t="n">
        <v>0</v>
      </c>
      <c r="K1811" s="6" t="n">
        <v>0</v>
      </c>
      <c r="L1811" s="9" t="n">
        <f aca="false">IF(AND(E1811&gt;=Scenario!$B$11,E1811&lt;Scenario!$B$12),1,0)</f>
        <v>1</v>
      </c>
      <c r="M1811" s="9" t="n">
        <f aca="false">IF(AND(L1811=1,ISNUMBER(F1811)),MAX(0,F1811-E1811)/60,"")</f>
        <v>133.25</v>
      </c>
      <c r="N1811" s="9" t="n">
        <f aca="false">IF(AND(L1811=1,ISNUMBER(G1811)),MAX(0,G1811-E1811)/60,"")</f>
        <v>129.7</v>
      </c>
      <c r="O1811" s="9" t="n">
        <f aca="false">IF(ISNUMBER(H1811),IF(AND(H1811&gt;=Scenario!$B$11,H1811&lt;Scenario!$B$12),1,0),0)</f>
        <v>1</v>
      </c>
      <c r="P1811" s="9" t="n">
        <f aca="false">IF(O1811=1,MAX(0,H1811-E1811)/60,"")</f>
        <v>146.866666666667</v>
      </c>
      <c r="Q1811" s="9" t="n">
        <f aca="false">INDEX(Scenario!$B$18:$B$20,MATCH(B1811,Scenario!$A$18:$A$20,0))</f>
        <v>240</v>
      </c>
      <c r="R1811" s="9" t="n">
        <f aca="false">INDEX(Scenario!$C$18:$C$20,MATCH(B1811,Scenario!$A$18:$A$20,0))</f>
        <v>4320</v>
      </c>
      <c r="S1811" s="9" t="n">
        <f aca="false">IF(ISNUMBER(M1811),IF(M1811&lt;=Q1811,1,0),"")</f>
        <v>1</v>
      </c>
      <c r="T1811" s="9" t="n">
        <f aca="false">IF(ISNUMBER(P1811),IF(P1811&lt;=R1811,1,0),"")</f>
        <v>1</v>
      </c>
      <c r="U1811" s="9" t="n">
        <f aca="false">IF(E1811&gt;Scenario!$B$14,0,IF(OR(AND(ISNUMBER(H1811),H1811&lt;=Scenario!$B$14),AND(ISNUMBER(I1811),I1811&lt;=Scenario!$B$14)),0,1))</f>
        <v>0</v>
      </c>
      <c r="V1811" s="9" t="n">
        <f aca="false">IF(AND(U1811=1,(Scenario!$B$14-E1811)/60&gt;R1811),1,0)</f>
        <v>0</v>
      </c>
      <c r="W1811" s="9" t="n">
        <f aca="false">IF(OR(C1811=Scenario!$B$22,C1811=Scenario!$C$22),1,0)</f>
        <v>0</v>
      </c>
      <c r="X1811" s="9" t="n">
        <f aca="false">IF(ISNUMBER(I1811),1,0)</f>
        <v>0</v>
      </c>
      <c r="Y1811" s="9" t="n">
        <f aca="false">MOD(INT(E1811/86400)+3,7)</f>
        <v>0</v>
      </c>
      <c r="Z1811" s="9" t="n">
        <f aca="false">MOD(INT(E1811/3600),24)</f>
        <v>9</v>
      </c>
      <c r="AA1811" s="6" t="s">
        <v>3866</v>
      </c>
    </row>
    <row r="1812" customFormat="false" ht="15" hidden="false" customHeight="false" outlineLevel="0" collapsed="false">
      <c r="A1812" s="6" t="s">
        <v>3867</v>
      </c>
      <c r="B1812" s="6" t="s">
        <v>43</v>
      </c>
      <c r="C1812" s="6" t="s">
        <v>288</v>
      </c>
      <c r="D1812" s="6" t="s">
        <v>171</v>
      </c>
      <c r="E1812" s="6" t="n">
        <v>1786960290</v>
      </c>
      <c r="F1812" s="6" t="n">
        <v>1786961004</v>
      </c>
      <c r="G1812" s="6" t="n">
        <v>1786960831</v>
      </c>
      <c r="H1812" s="6" t="n">
        <v>1786965081</v>
      </c>
      <c r="J1812" s="6" t="n">
        <v>0</v>
      </c>
      <c r="K1812" s="6" t="n">
        <v>0</v>
      </c>
      <c r="L1812" s="9" t="n">
        <f aca="false">IF(AND(E1812&gt;=Scenario!$B$11,E1812&lt;Scenario!$B$12),1,0)</f>
        <v>1</v>
      </c>
      <c r="M1812" s="9" t="n">
        <f aca="false">IF(AND(L1812=1,ISNUMBER(F1812)),MAX(0,F1812-E1812)/60,"")</f>
        <v>11.9</v>
      </c>
      <c r="N1812" s="9" t="n">
        <f aca="false">IF(AND(L1812=1,ISNUMBER(G1812)),MAX(0,G1812-E1812)/60,"")</f>
        <v>9.01666666666667</v>
      </c>
      <c r="O1812" s="9" t="n">
        <f aca="false">IF(ISNUMBER(H1812),IF(AND(H1812&gt;=Scenario!$B$11,H1812&lt;Scenario!$B$12),1,0),0)</f>
        <v>1</v>
      </c>
      <c r="P1812" s="9" t="n">
        <f aca="false">IF(O1812=1,MAX(0,H1812-E1812)/60,"")</f>
        <v>79.85</v>
      </c>
      <c r="Q1812" s="9" t="n">
        <f aca="false">INDEX(Scenario!$B$18:$B$20,MATCH(B1812,Scenario!$A$18:$A$20,0))</f>
        <v>60</v>
      </c>
      <c r="R1812" s="9" t="n">
        <f aca="false">INDEX(Scenario!$C$18:$C$20,MATCH(B1812,Scenario!$A$18:$A$20,0))</f>
        <v>1440</v>
      </c>
      <c r="S1812" s="9" t="n">
        <f aca="false">IF(ISNUMBER(M1812),IF(M1812&lt;=Q1812,1,0),"")</f>
        <v>1</v>
      </c>
      <c r="T1812" s="9" t="n">
        <f aca="false">IF(ISNUMBER(P1812),IF(P1812&lt;=R1812,1,0),"")</f>
        <v>1</v>
      </c>
      <c r="U1812" s="9" t="n">
        <f aca="false">IF(E1812&gt;Scenario!$B$14,0,IF(OR(AND(ISNUMBER(H1812),H1812&lt;=Scenario!$B$14),AND(ISNUMBER(I1812),I1812&lt;=Scenario!$B$14)),0,1))</f>
        <v>0</v>
      </c>
      <c r="V1812" s="9" t="n">
        <f aca="false">IF(AND(U1812=1,(Scenario!$B$14-E1812)/60&gt;R1812),1,0)</f>
        <v>0</v>
      </c>
      <c r="W1812" s="9" t="n">
        <f aca="false">IF(OR(C1812=Scenario!$B$22,C1812=Scenario!$C$22),1,0)</f>
        <v>0</v>
      </c>
      <c r="X1812" s="9" t="n">
        <f aca="false">IF(ISNUMBER(I1812),1,0)</f>
        <v>0</v>
      </c>
      <c r="Y1812" s="9" t="n">
        <f aca="false">MOD(INT(E1812/86400)+3,7)</f>
        <v>0</v>
      </c>
      <c r="Z1812" s="9" t="n">
        <f aca="false">MOD(INT(E1812/3600),24)</f>
        <v>9</v>
      </c>
      <c r="AA1812" s="6" t="s">
        <v>3868</v>
      </c>
    </row>
    <row r="1813" customFormat="false" ht="15" hidden="false" customHeight="false" outlineLevel="0" collapsed="false">
      <c r="A1813" s="6" t="s">
        <v>3869</v>
      </c>
      <c r="B1813" s="6" t="s">
        <v>44</v>
      </c>
      <c r="C1813" s="6" t="s">
        <v>46</v>
      </c>
      <c r="D1813" s="6" t="s">
        <v>171</v>
      </c>
      <c r="E1813" s="6" t="n">
        <v>1786960729</v>
      </c>
      <c r="F1813" s="6" t="n">
        <v>1786968104</v>
      </c>
      <c r="G1813" s="6" t="n">
        <v>1786968028</v>
      </c>
      <c r="H1813" s="6" t="n">
        <v>1786970102</v>
      </c>
      <c r="J1813" s="6" t="n">
        <v>0</v>
      </c>
      <c r="K1813" s="6" t="n">
        <v>0</v>
      </c>
      <c r="L1813" s="9" t="n">
        <f aca="false">IF(AND(E1813&gt;=Scenario!$B$11,E1813&lt;Scenario!$B$12),1,0)</f>
        <v>1</v>
      </c>
      <c r="M1813" s="9" t="n">
        <f aca="false">IF(AND(L1813=1,ISNUMBER(F1813)),MAX(0,F1813-E1813)/60,"")</f>
        <v>122.916666666667</v>
      </c>
      <c r="N1813" s="9" t="n">
        <f aca="false">IF(AND(L1813=1,ISNUMBER(G1813)),MAX(0,G1813-E1813)/60,"")</f>
        <v>121.65</v>
      </c>
      <c r="O1813" s="9" t="n">
        <f aca="false">IF(ISNUMBER(H1813),IF(AND(H1813&gt;=Scenario!$B$11,H1813&lt;Scenario!$B$12),1,0),0)</f>
        <v>1</v>
      </c>
      <c r="P1813" s="9" t="n">
        <f aca="false">IF(O1813=1,MAX(0,H1813-E1813)/60,"")</f>
        <v>156.216666666667</v>
      </c>
      <c r="Q1813" s="9" t="n">
        <f aca="false">INDEX(Scenario!$B$18:$B$20,MATCH(B1813,Scenario!$A$18:$A$20,0))</f>
        <v>240</v>
      </c>
      <c r="R1813" s="9" t="n">
        <f aca="false">INDEX(Scenario!$C$18:$C$20,MATCH(B1813,Scenario!$A$18:$A$20,0))</f>
        <v>4320</v>
      </c>
      <c r="S1813" s="9" t="n">
        <f aca="false">IF(ISNUMBER(M1813),IF(M1813&lt;=Q1813,1,0),"")</f>
        <v>1</v>
      </c>
      <c r="T1813" s="9" t="n">
        <f aca="false">IF(ISNUMBER(P1813),IF(P1813&lt;=R1813,1,0),"")</f>
        <v>1</v>
      </c>
      <c r="U1813" s="9" t="n">
        <f aca="false">IF(E1813&gt;Scenario!$B$14,0,IF(OR(AND(ISNUMBER(H1813),H1813&lt;=Scenario!$B$14),AND(ISNUMBER(I1813),I1813&lt;=Scenario!$B$14)),0,1))</f>
        <v>0</v>
      </c>
      <c r="V1813" s="9" t="n">
        <f aca="false">IF(AND(U1813=1,(Scenario!$B$14-E1813)/60&gt;R1813),1,0)</f>
        <v>0</v>
      </c>
      <c r="W1813" s="9" t="n">
        <f aca="false">IF(OR(C1813=Scenario!$B$22,C1813=Scenario!$C$22),1,0)</f>
        <v>1</v>
      </c>
      <c r="X1813" s="9" t="n">
        <f aca="false">IF(ISNUMBER(I1813),1,0)</f>
        <v>0</v>
      </c>
      <c r="Y1813" s="9" t="n">
        <f aca="false">MOD(INT(E1813/86400)+3,7)</f>
        <v>0</v>
      </c>
      <c r="Z1813" s="9" t="n">
        <f aca="false">MOD(INT(E1813/3600),24)</f>
        <v>9</v>
      </c>
      <c r="AA1813" s="6" t="s">
        <v>3870</v>
      </c>
    </row>
    <row r="1814" customFormat="false" ht="15" hidden="false" customHeight="false" outlineLevel="0" collapsed="false">
      <c r="A1814" s="6" t="s">
        <v>3871</v>
      </c>
      <c r="B1814" s="6" t="s">
        <v>44</v>
      </c>
      <c r="C1814" s="6" t="s">
        <v>249</v>
      </c>
      <c r="D1814" s="6" t="s">
        <v>172</v>
      </c>
      <c r="E1814" s="6" t="n">
        <v>1786961163</v>
      </c>
      <c r="F1814" s="6" t="n">
        <v>1786961318</v>
      </c>
      <c r="G1814" s="6" t="n">
        <v>1786961221</v>
      </c>
      <c r="H1814" s="6" t="n">
        <v>1786962224</v>
      </c>
      <c r="J1814" s="6" t="n">
        <v>0</v>
      </c>
      <c r="K1814" s="6" t="n">
        <v>0</v>
      </c>
      <c r="L1814" s="9" t="n">
        <f aca="false">IF(AND(E1814&gt;=Scenario!$B$11,E1814&lt;Scenario!$B$12),1,0)</f>
        <v>1</v>
      </c>
      <c r="M1814" s="9" t="n">
        <f aca="false">IF(AND(L1814=1,ISNUMBER(F1814)),MAX(0,F1814-E1814)/60,"")</f>
        <v>2.58333333333333</v>
      </c>
      <c r="N1814" s="9" t="n">
        <f aca="false">IF(AND(L1814=1,ISNUMBER(G1814)),MAX(0,G1814-E1814)/60,"")</f>
        <v>0.966666666666667</v>
      </c>
      <c r="O1814" s="9" t="n">
        <f aca="false">IF(ISNUMBER(H1814),IF(AND(H1814&gt;=Scenario!$B$11,H1814&lt;Scenario!$B$12),1,0),0)</f>
        <v>1</v>
      </c>
      <c r="P1814" s="9" t="n">
        <f aca="false">IF(O1814=1,MAX(0,H1814-E1814)/60,"")</f>
        <v>17.6833333333333</v>
      </c>
      <c r="Q1814" s="9" t="n">
        <f aca="false">INDEX(Scenario!$B$18:$B$20,MATCH(B1814,Scenario!$A$18:$A$20,0))</f>
        <v>240</v>
      </c>
      <c r="R1814" s="9" t="n">
        <f aca="false">INDEX(Scenario!$C$18:$C$20,MATCH(B1814,Scenario!$A$18:$A$20,0))</f>
        <v>4320</v>
      </c>
      <c r="S1814" s="9" t="n">
        <f aca="false">IF(ISNUMBER(M1814),IF(M1814&lt;=Q1814,1,0),"")</f>
        <v>1</v>
      </c>
      <c r="T1814" s="9" t="n">
        <f aca="false">IF(ISNUMBER(P1814),IF(P1814&lt;=R1814,1,0),"")</f>
        <v>1</v>
      </c>
      <c r="U1814" s="9" t="n">
        <f aca="false">IF(E1814&gt;Scenario!$B$14,0,IF(OR(AND(ISNUMBER(H1814),H1814&lt;=Scenario!$B$14),AND(ISNUMBER(I1814),I1814&lt;=Scenario!$B$14)),0,1))</f>
        <v>0</v>
      </c>
      <c r="V1814" s="9" t="n">
        <f aca="false">IF(AND(U1814=1,(Scenario!$B$14-E1814)/60&gt;R1814),1,0)</f>
        <v>0</v>
      </c>
      <c r="W1814" s="9" t="n">
        <f aca="false">IF(OR(C1814=Scenario!$B$22,C1814=Scenario!$C$22),1,0)</f>
        <v>0</v>
      </c>
      <c r="X1814" s="9" t="n">
        <f aca="false">IF(ISNUMBER(I1814),1,0)</f>
        <v>0</v>
      </c>
      <c r="Y1814" s="9" t="n">
        <f aca="false">MOD(INT(E1814/86400)+3,7)</f>
        <v>0</v>
      </c>
      <c r="Z1814" s="9" t="n">
        <f aca="false">MOD(INT(E1814/3600),24)</f>
        <v>10</v>
      </c>
      <c r="AA1814" s="6" t="s">
        <v>3872</v>
      </c>
    </row>
    <row r="1815" customFormat="false" ht="15" hidden="false" customHeight="false" outlineLevel="0" collapsed="false">
      <c r="A1815" s="6" t="s">
        <v>3873</v>
      </c>
      <c r="B1815" s="6" t="s">
        <v>43</v>
      </c>
      <c r="C1815" s="6" t="s">
        <v>249</v>
      </c>
      <c r="D1815" s="6" t="s">
        <v>171</v>
      </c>
      <c r="E1815" s="6" t="n">
        <v>1786961260</v>
      </c>
      <c r="F1815" s="6" t="n">
        <v>1786962403</v>
      </c>
      <c r="G1815" s="6" t="n">
        <v>1786962262</v>
      </c>
      <c r="H1815" s="6" t="n">
        <v>1786965635</v>
      </c>
      <c r="J1815" s="6" t="n">
        <v>0</v>
      </c>
      <c r="K1815" s="6" t="n">
        <v>0</v>
      </c>
      <c r="L1815" s="9" t="n">
        <f aca="false">IF(AND(E1815&gt;=Scenario!$B$11,E1815&lt;Scenario!$B$12),1,0)</f>
        <v>1</v>
      </c>
      <c r="M1815" s="9" t="n">
        <f aca="false">IF(AND(L1815=1,ISNUMBER(F1815)),MAX(0,F1815-E1815)/60,"")</f>
        <v>19.05</v>
      </c>
      <c r="N1815" s="9" t="n">
        <f aca="false">IF(AND(L1815=1,ISNUMBER(G1815)),MAX(0,G1815-E1815)/60,"")</f>
        <v>16.7</v>
      </c>
      <c r="O1815" s="9" t="n">
        <f aca="false">IF(ISNUMBER(H1815),IF(AND(H1815&gt;=Scenario!$B$11,H1815&lt;Scenario!$B$12),1,0),0)</f>
        <v>1</v>
      </c>
      <c r="P1815" s="9" t="n">
        <f aca="false">IF(O1815=1,MAX(0,H1815-E1815)/60,"")</f>
        <v>72.9166666666667</v>
      </c>
      <c r="Q1815" s="9" t="n">
        <f aca="false">INDEX(Scenario!$B$18:$B$20,MATCH(B1815,Scenario!$A$18:$A$20,0))</f>
        <v>60</v>
      </c>
      <c r="R1815" s="9" t="n">
        <f aca="false">INDEX(Scenario!$C$18:$C$20,MATCH(B1815,Scenario!$A$18:$A$20,0))</f>
        <v>1440</v>
      </c>
      <c r="S1815" s="9" t="n">
        <f aca="false">IF(ISNUMBER(M1815),IF(M1815&lt;=Q1815,1,0),"")</f>
        <v>1</v>
      </c>
      <c r="T1815" s="9" t="n">
        <f aca="false">IF(ISNUMBER(P1815),IF(P1815&lt;=R1815,1,0),"")</f>
        <v>1</v>
      </c>
      <c r="U1815" s="9" t="n">
        <f aca="false">IF(E1815&gt;Scenario!$B$14,0,IF(OR(AND(ISNUMBER(H1815),H1815&lt;=Scenario!$B$14),AND(ISNUMBER(I1815),I1815&lt;=Scenario!$B$14)),0,1))</f>
        <v>0</v>
      </c>
      <c r="V1815" s="9" t="n">
        <f aca="false">IF(AND(U1815=1,(Scenario!$B$14-E1815)/60&gt;R1815),1,0)</f>
        <v>0</v>
      </c>
      <c r="W1815" s="9" t="n">
        <f aca="false">IF(OR(C1815=Scenario!$B$22,C1815=Scenario!$C$22),1,0)</f>
        <v>0</v>
      </c>
      <c r="X1815" s="9" t="n">
        <f aca="false">IF(ISNUMBER(I1815),1,0)</f>
        <v>0</v>
      </c>
      <c r="Y1815" s="9" t="n">
        <f aca="false">MOD(INT(E1815/86400)+3,7)</f>
        <v>0</v>
      </c>
      <c r="Z1815" s="9" t="n">
        <f aca="false">MOD(INT(E1815/3600),24)</f>
        <v>10</v>
      </c>
      <c r="AA1815" s="6" t="s">
        <v>3874</v>
      </c>
    </row>
    <row r="1816" customFormat="false" ht="15" hidden="false" customHeight="false" outlineLevel="0" collapsed="false">
      <c r="A1816" s="6" t="s">
        <v>3875</v>
      </c>
      <c r="B1816" s="6" t="s">
        <v>43</v>
      </c>
      <c r="C1816" s="6" t="s">
        <v>249</v>
      </c>
      <c r="D1816" s="6" t="s">
        <v>171</v>
      </c>
      <c r="E1816" s="6" t="n">
        <v>1786961380</v>
      </c>
      <c r="F1816" s="6" t="n">
        <v>1786962682</v>
      </c>
      <c r="G1816" s="6" t="n">
        <v>1786962474</v>
      </c>
      <c r="H1816" s="6" t="n">
        <v>1786969701</v>
      </c>
      <c r="J1816" s="6" t="n">
        <v>0</v>
      </c>
      <c r="K1816" s="6" t="n">
        <v>0</v>
      </c>
      <c r="L1816" s="9" t="n">
        <f aca="false">IF(AND(E1816&gt;=Scenario!$B$11,E1816&lt;Scenario!$B$12),1,0)</f>
        <v>1</v>
      </c>
      <c r="M1816" s="9" t="n">
        <f aca="false">IF(AND(L1816=1,ISNUMBER(F1816)),MAX(0,F1816-E1816)/60,"")</f>
        <v>21.7</v>
      </c>
      <c r="N1816" s="9" t="n">
        <f aca="false">IF(AND(L1816=1,ISNUMBER(G1816)),MAX(0,G1816-E1816)/60,"")</f>
        <v>18.2333333333333</v>
      </c>
      <c r="O1816" s="9" t="n">
        <f aca="false">IF(ISNUMBER(H1816),IF(AND(H1816&gt;=Scenario!$B$11,H1816&lt;Scenario!$B$12),1,0),0)</f>
        <v>1</v>
      </c>
      <c r="P1816" s="9" t="n">
        <f aca="false">IF(O1816=1,MAX(0,H1816-E1816)/60,"")</f>
        <v>138.683333333333</v>
      </c>
      <c r="Q1816" s="9" t="n">
        <f aca="false">INDEX(Scenario!$B$18:$B$20,MATCH(B1816,Scenario!$A$18:$A$20,0))</f>
        <v>60</v>
      </c>
      <c r="R1816" s="9" t="n">
        <f aca="false">INDEX(Scenario!$C$18:$C$20,MATCH(B1816,Scenario!$A$18:$A$20,0))</f>
        <v>1440</v>
      </c>
      <c r="S1816" s="9" t="n">
        <f aca="false">IF(ISNUMBER(M1816),IF(M1816&lt;=Q1816,1,0),"")</f>
        <v>1</v>
      </c>
      <c r="T1816" s="9" t="n">
        <f aca="false">IF(ISNUMBER(P1816),IF(P1816&lt;=R1816,1,0),"")</f>
        <v>1</v>
      </c>
      <c r="U1816" s="9" t="n">
        <f aca="false">IF(E1816&gt;Scenario!$B$14,0,IF(OR(AND(ISNUMBER(H1816),H1816&lt;=Scenario!$B$14),AND(ISNUMBER(I1816),I1816&lt;=Scenario!$B$14)),0,1))</f>
        <v>0</v>
      </c>
      <c r="V1816" s="9" t="n">
        <f aca="false">IF(AND(U1816=1,(Scenario!$B$14-E1816)/60&gt;R1816),1,0)</f>
        <v>0</v>
      </c>
      <c r="W1816" s="9" t="n">
        <f aca="false">IF(OR(C1816=Scenario!$B$22,C1816=Scenario!$C$22),1,0)</f>
        <v>0</v>
      </c>
      <c r="X1816" s="9" t="n">
        <f aca="false">IF(ISNUMBER(I1816),1,0)</f>
        <v>0</v>
      </c>
      <c r="Y1816" s="9" t="n">
        <f aca="false">MOD(INT(E1816/86400)+3,7)</f>
        <v>0</v>
      </c>
      <c r="Z1816" s="9" t="n">
        <f aca="false">MOD(INT(E1816/3600),24)</f>
        <v>10</v>
      </c>
      <c r="AA1816" s="6" t="s">
        <v>3876</v>
      </c>
    </row>
    <row r="1817" customFormat="false" ht="15" hidden="false" customHeight="false" outlineLevel="0" collapsed="false">
      <c r="A1817" s="6" t="s">
        <v>3877</v>
      </c>
      <c r="B1817" s="6" t="s">
        <v>44</v>
      </c>
      <c r="C1817" s="6" t="s">
        <v>46</v>
      </c>
      <c r="D1817" s="6" t="s">
        <v>171</v>
      </c>
      <c r="E1817" s="6" t="n">
        <v>1786961770</v>
      </c>
      <c r="F1817" s="6" t="n">
        <v>1786968336</v>
      </c>
      <c r="G1817" s="6" t="n">
        <v>1786968271</v>
      </c>
      <c r="H1817" s="6" t="n">
        <v>1786969674</v>
      </c>
      <c r="J1817" s="6" t="n">
        <v>0</v>
      </c>
      <c r="K1817" s="6" t="n">
        <v>0</v>
      </c>
      <c r="L1817" s="9" t="n">
        <f aca="false">IF(AND(E1817&gt;=Scenario!$B$11,E1817&lt;Scenario!$B$12),1,0)</f>
        <v>1</v>
      </c>
      <c r="M1817" s="9" t="n">
        <f aca="false">IF(AND(L1817=1,ISNUMBER(F1817)),MAX(0,F1817-E1817)/60,"")</f>
        <v>109.433333333333</v>
      </c>
      <c r="N1817" s="9" t="n">
        <f aca="false">IF(AND(L1817=1,ISNUMBER(G1817)),MAX(0,G1817-E1817)/60,"")</f>
        <v>108.35</v>
      </c>
      <c r="O1817" s="9" t="n">
        <f aca="false">IF(ISNUMBER(H1817),IF(AND(H1817&gt;=Scenario!$B$11,H1817&lt;Scenario!$B$12),1,0),0)</f>
        <v>1</v>
      </c>
      <c r="P1817" s="9" t="n">
        <f aca="false">IF(O1817=1,MAX(0,H1817-E1817)/60,"")</f>
        <v>131.733333333333</v>
      </c>
      <c r="Q1817" s="9" t="n">
        <f aca="false">INDEX(Scenario!$B$18:$B$20,MATCH(B1817,Scenario!$A$18:$A$20,0))</f>
        <v>240</v>
      </c>
      <c r="R1817" s="9" t="n">
        <f aca="false">INDEX(Scenario!$C$18:$C$20,MATCH(B1817,Scenario!$A$18:$A$20,0))</f>
        <v>4320</v>
      </c>
      <c r="S1817" s="9" t="n">
        <f aca="false">IF(ISNUMBER(M1817),IF(M1817&lt;=Q1817,1,0),"")</f>
        <v>1</v>
      </c>
      <c r="T1817" s="9" t="n">
        <f aca="false">IF(ISNUMBER(P1817),IF(P1817&lt;=R1817,1,0),"")</f>
        <v>1</v>
      </c>
      <c r="U1817" s="9" t="n">
        <f aca="false">IF(E1817&gt;Scenario!$B$14,0,IF(OR(AND(ISNUMBER(H1817),H1817&lt;=Scenario!$B$14),AND(ISNUMBER(I1817),I1817&lt;=Scenario!$B$14)),0,1))</f>
        <v>0</v>
      </c>
      <c r="V1817" s="9" t="n">
        <f aca="false">IF(AND(U1817=1,(Scenario!$B$14-E1817)/60&gt;R1817),1,0)</f>
        <v>0</v>
      </c>
      <c r="W1817" s="9" t="n">
        <f aca="false">IF(OR(C1817=Scenario!$B$22,C1817=Scenario!$C$22),1,0)</f>
        <v>1</v>
      </c>
      <c r="X1817" s="9" t="n">
        <f aca="false">IF(ISNUMBER(I1817),1,0)</f>
        <v>0</v>
      </c>
      <c r="Y1817" s="9" t="n">
        <f aca="false">MOD(INT(E1817/86400)+3,7)</f>
        <v>0</v>
      </c>
      <c r="Z1817" s="9" t="n">
        <f aca="false">MOD(INT(E1817/3600),24)</f>
        <v>10</v>
      </c>
      <c r="AA1817" s="6" t="s">
        <v>3878</v>
      </c>
    </row>
    <row r="1818" customFormat="false" ht="15" hidden="false" customHeight="false" outlineLevel="0" collapsed="false">
      <c r="A1818" s="6" t="s">
        <v>3879</v>
      </c>
      <c r="B1818" s="6" t="s">
        <v>44</v>
      </c>
      <c r="C1818" s="6" t="s">
        <v>249</v>
      </c>
      <c r="D1818" s="6" t="s">
        <v>172</v>
      </c>
      <c r="E1818" s="6" t="n">
        <v>1786962212</v>
      </c>
      <c r="F1818" s="6" t="n">
        <v>1786962486</v>
      </c>
      <c r="G1818" s="6" t="n">
        <v>1786962258</v>
      </c>
      <c r="H1818" s="6" t="n">
        <v>1786966312</v>
      </c>
      <c r="J1818" s="6" t="n">
        <v>0</v>
      </c>
      <c r="K1818" s="6" t="n">
        <v>0</v>
      </c>
      <c r="L1818" s="9" t="n">
        <f aca="false">IF(AND(E1818&gt;=Scenario!$B$11,E1818&lt;Scenario!$B$12),1,0)</f>
        <v>1</v>
      </c>
      <c r="M1818" s="9" t="n">
        <f aca="false">IF(AND(L1818=1,ISNUMBER(F1818)),MAX(0,F1818-E1818)/60,"")</f>
        <v>4.56666666666667</v>
      </c>
      <c r="N1818" s="9" t="n">
        <f aca="false">IF(AND(L1818=1,ISNUMBER(G1818)),MAX(0,G1818-E1818)/60,"")</f>
        <v>0.766666666666667</v>
      </c>
      <c r="O1818" s="9" t="n">
        <f aca="false">IF(ISNUMBER(H1818),IF(AND(H1818&gt;=Scenario!$B$11,H1818&lt;Scenario!$B$12),1,0),0)</f>
        <v>1</v>
      </c>
      <c r="P1818" s="9" t="n">
        <f aca="false">IF(O1818=1,MAX(0,H1818-E1818)/60,"")</f>
        <v>68.3333333333333</v>
      </c>
      <c r="Q1818" s="9" t="n">
        <f aca="false">INDEX(Scenario!$B$18:$B$20,MATCH(B1818,Scenario!$A$18:$A$20,0))</f>
        <v>240</v>
      </c>
      <c r="R1818" s="9" t="n">
        <f aca="false">INDEX(Scenario!$C$18:$C$20,MATCH(B1818,Scenario!$A$18:$A$20,0))</f>
        <v>4320</v>
      </c>
      <c r="S1818" s="9" t="n">
        <f aca="false">IF(ISNUMBER(M1818),IF(M1818&lt;=Q1818,1,0),"")</f>
        <v>1</v>
      </c>
      <c r="T1818" s="9" t="n">
        <f aca="false">IF(ISNUMBER(P1818),IF(P1818&lt;=R1818,1,0),"")</f>
        <v>1</v>
      </c>
      <c r="U1818" s="9" t="n">
        <f aca="false">IF(E1818&gt;Scenario!$B$14,0,IF(OR(AND(ISNUMBER(H1818),H1818&lt;=Scenario!$B$14),AND(ISNUMBER(I1818),I1818&lt;=Scenario!$B$14)),0,1))</f>
        <v>0</v>
      </c>
      <c r="V1818" s="9" t="n">
        <f aca="false">IF(AND(U1818=1,(Scenario!$B$14-E1818)/60&gt;R1818),1,0)</f>
        <v>0</v>
      </c>
      <c r="W1818" s="9" t="n">
        <f aca="false">IF(OR(C1818=Scenario!$B$22,C1818=Scenario!$C$22),1,0)</f>
        <v>0</v>
      </c>
      <c r="X1818" s="9" t="n">
        <f aca="false">IF(ISNUMBER(I1818),1,0)</f>
        <v>0</v>
      </c>
      <c r="Y1818" s="9" t="n">
        <f aca="false">MOD(INT(E1818/86400)+3,7)</f>
        <v>0</v>
      </c>
      <c r="Z1818" s="9" t="n">
        <f aca="false">MOD(INT(E1818/3600),24)</f>
        <v>10</v>
      </c>
      <c r="AA1818" s="6" t="s">
        <v>3880</v>
      </c>
    </row>
    <row r="1819" customFormat="false" ht="15" hidden="false" customHeight="false" outlineLevel="0" collapsed="false">
      <c r="A1819" s="6" t="s">
        <v>3881</v>
      </c>
      <c r="B1819" s="6" t="s">
        <v>44</v>
      </c>
      <c r="C1819" s="6" t="s">
        <v>249</v>
      </c>
      <c r="D1819" s="6" t="s">
        <v>172</v>
      </c>
      <c r="E1819" s="6" t="n">
        <v>1786962852</v>
      </c>
      <c r="F1819" s="6" t="n">
        <v>1786963027</v>
      </c>
      <c r="G1819" s="6" t="n">
        <v>1786962875</v>
      </c>
      <c r="H1819" s="6" t="n">
        <v>1786967209</v>
      </c>
      <c r="J1819" s="6" t="n">
        <v>0</v>
      </c>
      <c r="K1819" s="6" t="n">
        <v>0</v>
      </c>
      <c r="L1819" s="9" t="n">
        <f aca="false">IF(AND(E1819&gt;=Scenario!$B$11,E1819&lt;Scenario!$B$12),1,0)</f>
        <v>1</v>
      </c>
      <c r="M1819" s="9" t="n">
        <f aca="false">IF(AND(L1819=1,ISNUMBER(F1819)),MAX(0,F1819-E1819)/60,"")</f>
        <v>2.91666666666667</v>
      </c>
      <c r="N1819" s="9" t="n">
        <f aca="false">IF(AND(L1819=1,ISNUMBER(G1819)),MAX(0,G1819-E1819)/60,"")</f>
        <v>0.383333333333333</v>
      </c>
      <c r="O1819" s="9" t="n">
        <f aca="false">IF(ISNUMBER(H1819),IF(AND(H1819&gt;=Scenario!$B$11,H1819&lt;Scenario!$B$12),1,0),0)</f>
        <v>1</v>
      </c>
      <c r="P1819" s="9" t="n">
        <f aca="false">IF(O1819=1,MAX(0,H1819-E1819)/60,"")</f>
        <v>72.6166666666667</v>
      </c>
      <c r="Q1819" s="9" t="n">
        <f aca="false">INDEX(Scenario!$B$18:$B$20,MATCH(B1819,Scenario!$A$18:$A$20,0))</f>
        <v>240</v>
      </c>
      <c r="R1819" s="9" t="n">
        <f aca="false">INDEX(Scenario!$C$18:$C$20,MATCH(B1819,Scenario!$A$18:$A$20,0))</f>
        <v>4320</v>
      </c>
      <c r="S1819" s="9" t="n">
        <f aca="false">IF(ISNUMBER(M1819),IF(M1819&lt;=Q1819,1,0),"")</f>
        <v>1</v>
      </c>
      <c r="T1819" s="9" t="n">
        <f aca="false">IF(ISNUMBER(P1819),IF(P1819&lt;=R1819,1,0),"")</f>
        <v>1</v>
      </c>
      <c r="U1819" s="9" t="n">
        <f aca="false">IF(E1819&gt;Scenario!$B$14,0,IF(OR(AND(ISNUMBER(H1819),H1819&lt;=Scenario!$B$14),AND(ISNUMBER(I1819),I1819&lt;=Scenario!$B$14)),0,1))</f>
        <v>0</v>
      </c>
      <c r="V1819" s="9" t="n">
        <f aca="false">IF(AND(U1819=1,(Scenario!$B$14-E1819)/60&gt;R1819),1,0)</f>
        <v>0</v>
      </c>
      <c r="W1819" s="9" t="n">
        <f aca="false">IF(OR(C1819=Scenario!$B$22,C1819=Scenario!$C$22),1,0)</f>
        <v>0</v>
      </c>
      <c r="X1819" s="9" t="n">
        <f aca="false">IF(ISNUMBER(I1819),1,0)</f>
        <v>0</v>
      </c>
      <c r="Y1819" s="9" t="n">
        <f aca="false">MOD(INT(E1819/86400)+3,7)</f>
        <v>0</v>
      </c>
      <c r="Z1819" s="9" t="n">
        <f aca="false">MOD(INT(E1819/3600),24)</f>
        <v>10</v>
      </c>
      <c r="AA1819" s="6" t="s">
        <v>3882</v>
      </c>
    </row>
    <row r="1820" customFormat="false" ht="15" hidden="false" customHeight="false" outlineLevel="0" collapsed="false">
      <c r="A1820" s="6" t="s">
        <v>3883</v>
      </c>
      <c r="B1820" s="6" t="s">
        <v>44</v>
      </c>
      <c r="C1820" s="6" t="s">
        <v>47</v>
      </c>
      <c r="D1820" s="6" t="s">
        <v>170</v>
      </c>
      <c r="E1820" s="6" t="n">
        <v>1786963177</v>
      </c>
      <c r="F1820" s="6" t="n">
        <v>1786969270</v>
      </c>
      <c r="G1820" s="6" t="n">
        <v>1786969043</v>
      </c>
      <c r="H1820" s="6" t="n">
        <v>1787032345</v>
      </c>
      <c r="J1820" s="6" t="n">
        <v>1</v>
      </c>
      <c r="K1820" s="6" t="n">
        <v>0</v>
      </c>
      <c r="L1820" s="9" t="n">
        <f aca="false">IF(AND(E1820&gt;=Scenario!$B$11,E1820&lt;Scenario!$B$12),1,0)</f>
        <v>1</v>
      </c>
      <c r="M1820" s="9" t="n">
        <f aca="false">IF(AND(L1820=1,ISNUMBER(F1820)),MAX(0,F1820-E1820)/60,"")</f>
        <v>101.55</v>
      </c>
      <c r="N1820" s="9" t="n">
        <f aca="false">IF(AND(L1820=1,ISNUMBER(G1820)),MAX(0,G1820-E1820)/60,"")</f>
        <v>97.7666666666667</v>
      </c>
      <c r="O1820" s="9" t="n">
        <f aca="false">IF(ISNUMBER(H1820),IF(AND(H1820&gt;=Scenario!$B$11,H1820&lt;Scenario!$B$12),1,0),0)</f>
        <v>1</v>
      </c>
      <c r="P1820" s="9" t="n">
        <f aca="false">IF(O1820=1,MAX(0,H1820-E1820)/60,"")</f>
        <v>1152.8</v>
      </c>
      <c r="Q1820" s="9" t="n">
        <f aca="false">INDEX(Scenario!$B$18:$B$20,MATCH(B1820,Scenario!$A$18:$A$20,0))</f>
        <v>240</v>
      </c>
      <c r="R1820" s="9" t="n">
        <f aca="false">INDEX(Scenario!$C$18:$C$20,MATCH(B1820,Scenario!$A$18:$A$20,0))</f>
        <v>4320</v>
      </c>
      <c r="S1820" s="9" t="n">
        <f aca="false">IF(ISNUMBER(M1820),IF(M1820&lt;=Q1820,1,0),"")</f>
        <v>1</v>
      </c>
      <c r="T1820" s="9" t="n">
        <f aca="false">IF(ISNUMBER(P1820),IF(P1820&lt;=R1820,1,0),"")</f>
        <v>1</v>
      </c>
      <c r="U1820" s="9" t="n">
        <f aca="false">IF(E1820&gt;Scenario!$B$14,0,IF(OR(AND(ISNUMBER(H1820),H1820&lt;=Scenario!$B$14),AND(ISNUMBER(I1820),I1820&lt;=Scenario!$B$14)),0,1))</f>
        <v>0</v>
      </c>
      <c r="V1820" s="9" t="n">
        <f aca="false">IF(AND(U1820=1,(Scenario!$B$14-E1820)/60&gt;R1820),1,0)</f>
        <v>0</v>
      </c>
      <c r="W1820" s="9" t="n">
        <f aca="false">IF(OR(C1820=Scenario!$B$22,C1820=Scenario!$C$22),1,0)</f>
        <v>1</v>
      </c>
      <c r="X1820" s="9" t="n">
        <f aca="false">IF(ISNUMBER(I1820),1,0)</f>
        <v>0</v>
      </c>
      <c r="Y1820" s="9" t="n">
        <f aca="false">MOD(INT(E1820/86400)+3,7)</f>
        <v>0</v>
      </c>
      <c r="Z1820" s="9" t="n">
        <f aca="false">MOD(INT(E1820/3600),24)</f>
        <v>10</v>
      </c>
      <c r="AA1820" s="6" t="s">
        <v>3884</v>
      </c>
    </row>
    <row r="1821" customFormat="false" ht="15" hidden="false" customHeight="false" outlineLevel="0" collapsed="false">
      <c r="A1821" s="6" t="s">
        <v>3885</v>
      </c>
      <c r="B1821" s="6" t="s">
        <v>43</v>
      </c>
      <c r="C1821" s="6" t="s">
        <v>249</v>
      </c>
      <c r="D1821" s="6" t="s">
        <v>170</v>
      </c>
      <c r="E1821" s="6" t="n">
        <v>1786963529</v>
      </c>
      <c r="F1821" s="6" t="n">
        <v>1786965170</v>
      </c>
      <c r="G1821" s="6" t="n">
        <v>1786965107</v>
      </c>
      <c r="H1821" s="6" t="n">
        <v>1786967854</v>
      </c>
      <c r="J1821" s="6" t="n">
        <v>0</v>
      </c>
      <c r="K1821" s="6" t="n">
        <v>0</v>
      </c>
      <c r="L1821" s="9" t="n">
        <f aca="false">IF(AND(E1821&gt;=Scenario!$B$11,E1821&lt;Scenario!$B$12),1,0)</f>
        <v>1</v>
      </c>
      <c r="M1821" s="9" t="n">
        <f aca="false">IF(AND(L1821=1,ISNUMBER(F1821)),MAX(0,F1821-E1821)/60,"")</f>
        <v>27.35</v>
      </c>
      <c r="N1821" s="9" t="n">
        <f aca="false">IF(AND(L1821=1,ISNUMBER(G1821)),MAX(0,G1821-E1821)/60,"")</f>
        <v>26.3</v>
      </c>
      <c r="O1821" s="9" t="n">
        <f aca="false">IF(ISNUMBER(H1821),IF(AND(H1821&gt;=Scenario!$B$11,H1821&lt;Scenario!$B$12),1,0),0)</f>
        <v>1</v>
      </c>
      <c r="P1821" s="9" t="n">
        <f aca="false">IF(O1821=1,MAX(0,H1821-E1821)/60,"")</f>
        <v>72.0833333333333</v>
      </c>
      <c r="Q1821" s="9" t="n">
        <f aca="false">INDEX(Scenario!$B$18:$B$20,MATCH(B1821,Scenario!$A$18:$A$20,0))</f>
        <v>60</v>
      </c>
      <c r="R1821" s="9" t="n">
        <f aca="false">INDEX(Scenario!$C$18:$C$20,MATCH(B1821,Scenario!$A$18:$A$20,0))</f>
        <v>1440</v>
      </c>
      <c r="S1821" s="9" t="n">
        <f aca="false">IF(ISNUMBER(M1821),IF(M1821&lt;=Q1821,1,0),"")</f>
        <v>1</v>
      </c>
      <c r="T1821" s="9" t="n">
        <f aca="false">IF(ISNUMBER(P1821),IF(P1821&lt;=R1821,1,0),"")</f>
        <v>1</v>
      </c>
      <c r="U1821" s="9" t="n">
        <f aca="false">IF(E1821&gt;Scenario!$B$14,0,IF(OR(AND(ISNUMBER(H1821),H1821&lt;=Scenario!$B$14),AND(ISNUMBER(I1821),I1821&lt;=Scenario!$B$14)),0,1))</f>
        <v>0</v>
      </c>
      <c r="V1821" s="9" t="n">
        <f aca="false">IF(AND(U1821=1,(Scenario!$B$14-E1821)/60&gt;R1821),1,0)</f>
        <v>0</v>
      </c>
      <c r="W1821" s="9" t="n">
        <f aca="false">IF(OR(C1821=Scenario!$B$22,C1821=Scenario!$C$22),1,0)</f>
        <v>0</v>
      </c>
      <c r="X1821" s="9" t="n">
        <f aca="false">IF(ISNUMBER(I1821),1,0)</f>
        <v>0</v>
      </c>
      <c r="Y1821" s="9" t="n">
        <f aca="false">MOD(INT(E1821/86400)+3,7)</f>
        <v>0</v>
      </c>
      <c r="Z1821" s="9" t="n">
        <f aca="false">MOD(INT(E1821/3600),24)</f>
        <v>10</v>
      </c>
      <c r="AA1821" s="6" t="s">
        <v>3886</v>
      </c>
    </row>
    <row r="1822" customFormat="false" ht="15" hidden="false" customHeight="false" outlineLevel="0" collapsed="false">
      <c r="A1822" s="6" t="s">
        <v>3887</v>
      </c>
      <c r="B1822" s="6" t="s">
        <v>42</v>
      </c>
      <c r="C1822" s="6" t="s">
        <v>46</v>
      </c>
      <c r="D1822" s="6" t="s">
        <v>171</v>
      </c>
      <c r="E1822" s="6" t="n">
        <v>1786963910</v>
      </c>
      <c r="F1822" s="6" t="n">
        <v>1786964683</v>
      </c>
      <c r="G1822" s="6" t="n">
        <v>1786964531</v>
      </c>
      <c r="H1822" s="6" t="n">
        <v>1786966175</v>
      </c>
      <c r="J1822" s="6" t="n">
        <v>0</v>
      </c>
      <c r="K1822" s="6" t="n">
        <v>0</v>
      </c>
      <c r="L1822" s="9" t="n">
        <f aca="false">IF(AND(E1822&gt;=Scenario!$B$11,E1822&lt;Scenario!$B$12),1,0)</f>
        <v>1</v>
      </c>
      <c r="M1822" s="9" t="n">
        <f aca="false">IF(AND(L1822=1,ISNUMBER(F1822)),MAX(0,F1822-E1822)/60,"")</f>
        <v>12.8833333333333</v>
      </c>
      <c r="N1822" s="9" t="n">
        <f aca="false">IF(AND(L1822=1,ISNUMBER(G1822)),MAX(0,G1822-E1822)/60,"")</f>
        <v>10.35</v>
      </c>
      <c r="O1822" s="9" t="n">
        <f aca="false">IF(ISNUMBER(H1822),IF(AND(H1822&gt;=Scenario!$B$11,H1822&lt;Scenario!$B$12),1,0),0)</f>
        <v>1</v>
      </c>
      <c r="P1822" s="9" t="n">
        <f aca="false">IF(O1822=1,MAX(0,H1822-E1822)/60,"")</f>
        <v>37.75</v>
      </c>
      <c r="Q1822" s="9" t="n">
        <f aca="false">INDEX(Scenario!$B$18:$B$20,MATCH(B1822,Scenario!$A$18:$A$20,0))</f>
        <v>15</v>
      </c>
      <c r="R1822" s="9" t="n">
        <f aca="false">INDEX(Scenario!$C$18:$C$20,MATCH(B1822,Scenario!$A$18:$A$20,0))</f>
        <v>240</v>
      </c>
      <c r="S1822" s="9" t="n">
        <f aca="false">IF(ISNUMBER(M1822),IF(M1822&lt;=Q1822,1,0),"")</f>
        <v>1</v>
      </c>
      <c r="T1822" s="9" t="n">
        <f aca="false">IF(ISNUMBER(P1822),IF(P1822&lt;=R1822,1,0),"")</f>
        <v>1</v>
      </c>
      <c r="U1822" s="9" t="n">
        <f aca="false">IF(E1822&gt;Scenario!$B$14,0,IF(OR(AND(ISNUMBER(H1822),H1822&lt;=Scenario!$B$14),AND(ISNUMBER(I1822),I1822&lt;=Scenario!$B$14)),0,1))</f>
        <v>0</v>
      </c>
      <c r="V1822" s="9" t="n">
        <f aca="false">IF(AND(U1822=1,(Scenario!$B$14-E1822)/60&gt;R1822),1,0)</f>
        <v>0</v>
      </c>
      <c r="W1822" s="9" t="n">
        <f aca="false">IF(OR(C1822=Scenario!$B$22,C1822=Scenario!$C$22),1,0)</f>
        <v>1</v>
      </c>
      <c r="X1822" s="9" t="n">
        <f aca="false">IF(ISNUMBER(I1822),1,0)</f>
        <v>0</v>
      </c>
      <c r="Y1822" s="9" t="n">
        <f aca="false">MOD(INT(E1822/86400)+3,7)</f>
        <v>0</v>
      </c>
      <c r="Z1822" s="9" t="n">
        <f aca="false">MOD(INT(E1822/3600),24)</f>
        <v>10</v>
      </c>
      <c r="AA1822" s="6" t="s">
        <v>3888</v>
      </c>
    </row>
    <row r="1823" customFormat="false" ht="15" hidden="false" customHeight="false" outlineLevel="0" collapsed="false">
      <c r="A1823" s="6" t="s">
        <v>3889</v>
      </c>
      <c r="B1823" s="6" t="s">
        <v>43</v>
      </c>
      <c r="C1823" s="6" t="s">
        <v>46</v>
      </c>
      <c r="D1823" s="6" t="s">
        <v>172</v>
      </c>
      <c r="E1823" s="6" t="n">
        <v>1786963946</v>
      </c>
      <c r="F1823" s="6" t="n">
        <v>1786964102</v>
      </c>
      <c r="G1823" s="6" t="n">
        <v>1786963997</v>
      </c>
      <c r="H1823" s="6" t="n">
        <v>1786965606</v>
      </c>
      <c r="J1823" s="6" t="n">
        <v>0</v>
      </c>
      <c r="K1823" s="6" t="n">
        <v>0</v>
      </c>
      <c r="L1823" s="9" t="n">
        <f aca="false">IF(AND(E1823&gt;=Scenario!$B$11,E1823&lt;Scenario!$B$12),1,0)</f>
        <v>1</v>
      </c>
      <c r="M1823" s="9" t="n">
        <f aca="false">IF(AND(L1823=1,ISNUMBER(F1823)),MAX(0,F1823-E1823)/60,"")</f>
        <v>2.6</v>
      </c>
      <c r="N1823" s="9" t="n">
        <f aca="false">IF(AND(L1823=1,ISNUMBER(G1823)),MAX(0,G1823-E1823)/60,"")</f>
        <v>0.85</v>
      </c>
      <c r="O1823" s="9" t="n">
        <f aca="false">IF(ISNUMBER(H1823),IF(AND(H1823&gt;=Scenario!$B$11,H1823&lt;Scenario!$B$12),1,0),0)</f>
        <v>1</v>
      </c>
      <c r="P1823" s="9" t="n">
        <f aca="false">IF(O1823=1,MAX(0,H1823-E1823)/60,"")</f>
        <v>27.6666666666667</v>
      </c>
      <c r="Q1823" s="9" t="n">
        <f aca="false">INDEX(Scenario!$B$18:$B$20,MATCH(B1823,Scenario!$A$18:$A$20,0))</f>
        <v>60</v>
      </c>
      <c r="R1823" s="9" t="n">
        <f aca="false">INDEX(Scenario!$C$18:$C$20,MATCH(B1823,Scenario!$A$18:$A$20,0))</f>
        <v>1440</v>
      </c>
      <c r="S1823" s="9" t="n">
        <f aca="false">IF(ISNUMBER(M1823),IF(M1823&lt;=Q1823,1,0),"")</f>
        <v>1</v>
      </c>
      <c r="T1823" s="9" t="n">
        <f aca="false">IF(ISNUMBER(P1823),IF(P1823&lt;=R1823,1,0),"")</f>
        <v>1</v>
      </c>
      <c r="U1823" s="9" t="n">
        <f aca="false">IF(E1823&gt;Scenario!$B$14,0,IF(OR(AND(ISNUMBER(H1823),H1823&lt;=Scenario!$B$14),AND(ISNUMBER(I1823),I1823&lt;=Scenario!$B$14)),0,1))</f>
        <v>0</v>
      </c>
      <c r="V1823" s="9" t="n">
        <f aca="false">IF(AND(U1823=1,(Scenario!$B$14-E1823)/60&gt;R1823),1,0)</f>
        <v>0</v>
      </c>
      <c r="W1823" s="9" t="n">
        <f aca="false">IF(OR(C1823=Scenario!$B$22,C1823=Scenario!$C$22),1,0)</f>
        <v>1</v>
      </c>
      <c r="X1823" s="9" t="n">
        <f aca="false">IF(ISNUMBER(I1823),1,0)</f>
        <v>0</v>
      </c>
      <c r="Y1823" s="9" t="n">
        <f aca="false">MOD(INT(E1823/86400)+3,7)</f>
        <v>0</v>
      </c>
      <c r="Z1823" s="9" t="n">
        <f aca="false">MOD(INT(E1823/3600),24)</f>
        <v>10</v>
      </c>
      <c r="AA1823" s="6" t="s">
        <v>3890</v>
      </c>
    </row>
    <row r="1824" customFormat="false" ht="15" hidden="false" customHeight="false" outlineLevel="0" collapsed="false">
      <c r="A1824" s="6" t="s">
        <v>3891</v>
      </c>
      <c r="B1824" s="6" t="s">
        <v>43</v>
      </c>
      <c r="C1824" s="6" t="s">
        <v>249</v>
      </c>
      <c r="D1824" s="6" t="s">
        <v>171</v>
      </c>
      <c r="E1824" s="6" t="n">
        <v>1786964067</v>
      </c>
      <c r="F1824" s="6" t="n">
        <v>1786968035</v>
      </c>
      <c r="G1824" s="6" t="n">
        <v>1786967882</v>
      </c>
      <c r="H1824" s="6" t="n">
        <v>1786972477</v>
      </c>
      <c r="J1824" s="6" t="n">
        <v>0</v>
      </c>
      <c r="K1824" s="6" t="n">
        <v>1</v>
      </c>
      <c r="L1824" s="9" t="n">
        <f aca="false">IF(AND(E1824&gt;=Scenario!$B$11,E1824&lt;Scenario!$B$12),1,0)</f>
        <v>1</v>
      </c>
      <c r="M1824" s="9" t="n">
        <f aca="false">IF(AND(L1824=1,ISNUMBER(F1824)),MAX(0,F1824-E1824)/60,"")</f>
        <v>66.1333333333333</v>
      </c>
      <c r="N1824" s="9" t="n">
        <f aca="false">IF(AND(L1824=1,ISNUMBER(G1824)),MAX(0,G1824-E1824)/60,"")</f>
        <v>63.5833333333333</v>
      </c>
      <c r="O1824" s="9" t="n">
        <f aca="false">IF(ISNUMBER(H1824),IF(AND(H1824&gt;=Scenario!$B$11,H1824&lt;Scenario!$B$12),1,0),0)</f>
        <v>1</v>
      </c>
      <c r="P1824" s="9" t="n">
        <f aca="false">IF(O1824=1,MAX(0,H1824-E1824)/60,"")</f>
        <v>140.166666666667</v>
      </c>
      <c r="Q1824" s="9" t="n">
        <f aca="false">INDEX(Scenario!$B$18:$B$20,MATCH(B1824,Scenario!$A$18:$A$20,0))</f>
        <v>60</v>
      </c>
      <c r="R1824" s="9" t="n">
        <f aca="false">INDEX(Scenario!$C$18:$C$20,MATCH(B1824,Scenario!$A$18:$A$20,0))</f>
        <v>1440</v>
      </c>
      <c r="S1824" s="9" t="n">
        <f aca="false">IF(ISNUMBER(M1824),IF(M1824&lt;=Q1824,1,0),"")</f>
        <v>0</v>
      </c>
      <c r="T1824" s="9" t="n">
        <f aca="false">IF(ISNUMBER(P1824),IF(P1824&lt;=R1824,1,0),"")</f>
        <v>1</v>
      </c>
      <c r="U1824" s="9" t="n">
        <f aca="false">IF(E1824&gt;Scenario!$B$14,0,IF(OR(AND(ISNUMBER(H1824),H1824&lt;=Scenario!$B$14),AND(ISNUMBER(I1824),I1824&lt;=Scenario!$B$14)),0,1))</f>
        <v>0</v>
      </c>
      <c r="V1824" s="9" t="n">
        <f aca="false">IF(AND(U1824=1,(Scenario!$B$14-E1824)/60&gt;R1824),1,0)</f>
        <v>0</v>
      </c>
      <c r="W1824" s="9" t="n">
        <f aca="false">IF(OR(C1824=Scenario!$B$22,C1824=Scenario!$C$22),1,0)</f>
        <v>0</v>
      </c>
      <c r="X1824" s="9" t="n">
        <f aca="false">IF(ISNUMBER(I1824),1,0)</f>
        <v>0</v>
      </c>
      <c r="Y1824" s="9" t="n">
        <f aca="false">MOD(INT(E1824/86400)+3,7)</f>
        <v>0</v>
      </c>
      <c r="Z1824" s="9" t="n">
        <f aca="false">MOD(INT(E1824/3600),24)</f>
        <v>10</v>
      </c>
      <c r="AA1824" s="6" t="s">
        <v>3892</v>
      </c>
    </row>
    <row r="1825" customFormat="false" ht="15" hidden="false" customHeight="false" outlineLevel="0" collapsed="false">
      <c r="A1825" s="6" t="s">
        <v>3893</v>
      </c>
      <c r="B1825" s="6" t="s">
        <v>44</v>
      </c>
      <c r="C1825" s="6" t="s">
        <v>46</v>
      </c>
      <c r="D1825" s="6" t="s">
        <v>170</v>
      </c>
      <c r="E1825" s="6" t="n">
        <v>1786965400</v>
      </c>
      <c r="I1825" s="6" t="n">
        <v>1786965520</v>
      </c>
      <c r="J1825" s="6" t="n">
        <v>0</v>
      </c>
      <c r="K1825" s="6" t="n">
        <v>0</v>
      </c>
      <c r="L1825" s="9" t="n">
        <f aca="false">IF(AND(E1825&gt;=Scenario!$B$11,E1825&lt;Scenario!$B$12),1,0)</f>
        <v>1</v>
      </c>
      <c r="M1825" s="0" t="str">
        <f aca="false">IF(AND(L1825=1,ISNUMBER(F1825)),MAX(0,F1825-E1825)/60,"")</f>
        <v/>
      </c>
      <c r="N1825" s="0" t="str">
        <f aca="false">IF(AND(L1825=1,ISNUMBER(G1825)),MAX(0,G1825-E1825)/60,"")</f>
        <v/>
      </c>
      <c r="O1825" s="9" t="n">
        <f aca="false">IF(ISNUMBER(H1825),IF(AND(H1825&gt;=Scenario!$B$11,H1825&lt;Scenario!$B$12),1,0),0)</f>
        <v>0</v>
      </c>
      <c r="P1825" s="0" t="str">
        <f aca="false">IF(O1825=1,MAX(0,H1825-E1825)/60,"")</f>
        <v/>
      </c>
      <c r="Q1825" s="9" t="n">
        <f aca="false">INDEX(Scenario!$B$18:$B$20,MATCH(B1825,Scenario!$A$18:$A$20,0))</f>
        <v>240</v>
      </c>
      <c r="R1825" s="9" t="n">
        <f aca="false">INDEX(Scenario!$C$18:$C$20,MATCH(B1825,Scenario!$A$18:$A$20,0))</f>
        <v>4320</v>
      </c>
      <c r="S1825" s="0" t="str">
        <f aca="false">IF(ISNUMBER(M1825),IF(M1825&lt;=Q1825,1,0),"")</f>
        <v/>
      </c>
      <c r="T1825" s="0" t="str">
        <f aca="false">IF(ISNUMBER(P1825),IF(P1825&lt;=R1825,1,0),"")</f>
        <v/>
      </c>
      <c r="U1825" s="9" t="n">
        <f aca="false">IF(E1825&gt;Scenario!$B$14,0,IF(OR(AND(ISNUMBER(H1825),H1825&lt;=Scenario!$B$14),AND(ISNUMBER(I1825),I1825&lt;=Scenario!$B$14)),0,1))</f>
        <v>0</v>
      </c>
      <c r="V1825" s="9" t="n">
        <f aca="false">IF(AND(U1825=1,(Scenario!$B$14-E1825)/60&gt;R1825),1,0)</f>
        <v>0</v>
      </c>
      <c r="W1825" s="9" t="n">
        <f aca="false">IF(OR(C1825=Scenario!$B$22,C1825=Scenario!$C$22),1,0)</f>
        <v>1</v>
      </c>
      <c r="X1825" s="9" t="n">
        <f aca="false">IF(ISNUMBER(I1825),1,0)</f>
        <v>1</v>
      </c>
      <c r="Y1825" s="9" t="n">
        <f aca="false">MOD(INT(E1825/86400)+3,7)</f>
        <v>0</v>
      </c>
      <c r="Z1825" s="9" t="n">
        <f aca="false">MOD(INT(E1825/3600),24)</f>
        <v>11</v>
      </c>
      <c r="AA1825" s="6" t="s">
        <v>3894</v>
      </c>
    </row>
    <row r="1826" customFormat="false" ht="15" hidden="false" customHeight="false" outlineLevel="0" collapsed="false">
      <c r="A1826" s="6" t="s">
        <v>3895</v>
      </c>
      <c r="B1826" s="6" t="s">
        <v>44</v>
      </c>
      <c r="C1826" s="6" t="s">
        <v>46</v>
      </c>
      <c r="D1826" s="6" t="s">
        <v>170</v>
      </c>
      <c r="E1826" s="6" t="n">
        <v>1786965483</v>
      </c>
      <c r="I1826" s="6" t="n">
        <v>1786968683</v>
      </c>
      <c r="J1826" s="6" t="n">
        <v>0</v>
      </c>
      <c r="K1826" s="6" t="n">
        <v>0</v>
      </c>
      <c r="L1826" s="9" t="n">
        <f aca="false">IF(AND(E1826&gt;=Scenario!$B$11,E1826&lt;Scenario!$B$12),1,0)</f>
        <v>1</v>
      </c>
      <c r="M1826" s="0" t="str">
        <f aca="false">IF(AND(L1826=1,ISNUMBER(F1826)),MAX(0,F1826-E1826)/60,"")</f>
        <v/>
      </c>
      <c r="N1826" s="0" t="str">
        <f aca="false">IF(AND(L1826=1,ISNUMBER(G1826)),MAX(0,G1826-E1826)/60,"")</f>
        <v/>
      </c>
      <c r="O1826" s="9" t="n">
        <f aca="false">IF(ISNUMBER(H1826),IF(AND(H1826&gt;=Scenario!$B$11,H1826&lt;Scenario!$B$12),1,0),0)</f>
        <v>0</v>
      </c>
      <c r="P1826" s="0" t="str">
        <f aca="false">IF(O1826=1,MAX(0,H1826-E1826)/60,"")</f>
        <v/>
      </c>
      <c r="Q1826" s="9" t="n">
        <f aca="false">INDEX(Scenario!$B$18:$B$20,MATCH(B1826,Scenario!$A$18:$A$20,0))</f>
        <v>240</v>
      </c>
      <c r="R1826" s="9" t="n">
        <f aca="false">INDEX(Scenario!$C$18:$C$20,MATCH(B1826,Scenario!$A$18:$A$20,0))</f>
        <v>4320</v>
      </c>
      <c r="S1826" s="0" t="str">
        <f aca="false">IF(ISNUMBER(M1826),IF(M1826&lt;=Q1826,1,0),"")</f>
        <v/>
      </c>
      <c r="T1826" s="0" t="str">
        <f aca="false">IF(ISNUMBER(P1826),IF(P1826&lt;=R1826,1,0),"")</f>
        <v/>
      </c>
      <c r="U1826" s="9" t="n">
        <f aca="false">IF(E1826&gt;Scenario!$B$14,0,IF(OR(AND(ISNUMBER(H1826),H1826&lt;=Scenario!$B$14),AND(ISNUMBER(I1826),I1826&lt;=Scenario!$B$14)),0,1))</f>
        <v>0</v>
      </c>
      <c r="V1826" s="9" t="n">
        <f aca="false">IF(AND(U1826=1,(Scenario!$B$14-E1826)/60&gt;R1826),1,0)</f>
        <v>0</v>
      </c>
      <c r="W1826" s="9" t="n">
        <f aca="false">IF(OR(C1826=Scenario!$B$22,C1826=Scenario!$C$22),1,0)</f>
        <v>1</v>
      </c>
      <c r="X1826" s="9" t="n">
        <f aca="false">IF(ISNUMBER(I1826),1,0)</f>
        <v>1</v>
      </c>
      <c r="Y1826" s="9" t="n">
        <f aca="false">MOD(INT(E1826/86400)+3,7)</f>
        <v>0</v>
      </c>
      <c r="Z1826" s="9" t="n">
        <f aca="false">MOD(INT(E1826/3600),24)</f>
        <v>11</v>
      </c>
      <c r="AA1826" s="6" t="s">
        <v>3896</v>
      </c>
    </row>
    <row r="1827" customFormat="false" ht="15" hidden="false" customHeight="false" outlineLevel="0" collapsed="false">
      <c r="A1827" s="6" t="s">
        <v>3897</v>
      </c>
      <c r="B1827" s="6" t="s">
        <v>42</v>
      </c>
      <c r="C1827" s="6" t="s">
        <v>249</v>
      </c>
      <c r="D1827" s="6" t="s">
        <v>172</v>
      </c>
      <c r="E1827" s="6" t="n">
        <v>1786966839</v>
      </c>
      <c r="F1827" s="6" t="n">
        <v>1786967003</v>
      </c>
      <c r="G1827" s="6" t="n">
        <v>1786966887</v>
      </c>
      <c r="H1827" s="6" t="n">
        <v>1786971821</v>
      </c>
      <c r="J1827" s="6" t="n">
        <v>0</v>
      </c>
      <c r="K1827" s="6" t="n">
        <v>0</v>
      </c>
      <c r="L1827" s="9" t="n">
        <f aca="false">IF(AND(E1827&gt;=Scenario!$B$11,E1827&lt;Scenario!$B$12),1,0)</f>
        <v>1</v>
      </c>
      <c r="M1827" s="9" t="n">
        <f aca="false">IF(AND(L1827=1,ISNUMBER(F1827)),MAX(0,F1827-E1827)/60,"")</f>
        <v>2.73333333333333</v>
      </c>
      <c r="N1827" s="9" t="n">
        <f aca="false">IF(AND(L1827=1,ISNUMBER(G1827)),MAX(0,G1827-E1827)/60,"")</f>
        <v>0.8</v>
      </c>
      <c r="O1827" s="9" t="n">
        <f aca="false">IF(ISNUMBER(H1827),IF(AND(H1827&gt;=Scenario!$B$11,H1827&lt;Scenario!$B$12),1,0),0)</f>
        <v>1</v>
      </c>
      <c r="P1827" s="9" t="n">
        <f aca="false">IF(O1827=1,MAX(0,H1827-E1827)/60,"")</f>
        <v>83.0333333333333</v>
      </c>
      <c r="Q1827" s="9" t="n">
        <f aca="false">INDEX(Scenario!$B$18:$B$20,MATCH(B1827,Scenario!$A$18:$A$20,0))</f>
        <v>15</v>
      </c>
      <c r="R1827" s="9" t="n">
        <f aca="false">INDEX(Scenario!$C$18:$C$20,MATCH(B1827,Scenario!$A$18:$A$20,0))</f>
        <v>240</v>
      </c>
      <c r="S1827" s="9" t="n">
        <f aca="false">IF(ISNUMBER(M1827),IF(M1827&lt;=Q1827,1,0),"")</f>
        <v>1</v>
      </c>
      <c r="T1827" s="9" t="n">
        <f aca="false">IF(ISNUMBER(P1827),IF(P1827&lt;=R1827,1,0),"")</f>
        <v>1</v>
      </c>
      <c r="U1827" s="9" t="n">
        <f aca="false">IF(E1827&gt;Scenario!$B$14,0,IF(OR(AND(ISNUMBER(H1827),H1827&lt;=Scenario!$B$14),AND(ISNUMBER(I1827),I1827&lt;=Scenario!$B$14)),0,1))</f>
        <v>0</v>
      </c>
      <c r="V1827" s="9" t="n">
        <f aca="false">IF(AND(U1827=1,(Scenario!$B$14-E1827)/60&gt;R1827),1,0)</f>
        <v>0</v>
      </c>
      <c r="W1827" s="9" t="n">
        <f aca="false">IF(OR(C1827=Scenario!$B$22,C1827=Scenario!$C$22),1,0)</f>
        <v>0</v>
      </c>
      <c r="X1827" s="9" t="n">
        <f aca="false">IF(ISNUMBER(I1827),1,0)</f>
        <v>0</v>
      </c>
      <c r="Y1827" s="9" t="n">
        <f aca="false">MOD(INT(E1827/86400)+3,7)</f>
        <v>0</v>
      </c>
      <c r="Z1827" s="9" t="n">
        <f aca="false">MOD(INT(E1827/3600),24)</f>
        <v>11</v>
      </c>
      <c r="AA1827" s="6" t="s">
        <v>3898</v>
      </c>
    </row>
    <row r="1828" customFormat="false" ht="15" hidden="false" customHeight="false" outlineLevel="0" collapsed="false">
      <c r="A1828" s="6" t="s">
        <v>3899</v>
      </c>
      <c r="B1828" s="6" t="s">
        <v>44</v>
      </c>
      <c r="C1828" s="6" t="s">
        <v>249</v>
      </c>
      <c r="D1828" s="6" t="s">
        <v>172</v>
      </c>
      <c r="E1828" s="6" t="n">
        <v>1786968690</v>
      </c>
      <c r="F1828" s="6" t="n">
        <v>1786968910</v>
      </c>
      <c r="G1828" s="6" t="n">
        <v>1786968705</v>
      </c>
      <c r="H1828" s="6" t="n">
        <v>1786970343</v>
      </c>
      <c r="J1828" s="6" t="n">
        <v>0</v>
      </c>
      <c r="K1828" s="6" t="n">
        <v>0</v>
      </c>
      <c r="L1828" s="9" t="n">
        <f aca="false">IF(AND(E1828&gt;=Scenario!$B$11,E1828&lt;Scenario!$B$12),1,0)</f>
        <v>1</v>
      </c>
      <c r="M1828" s="9" t="n">
        <f aca="false">IF(AND(L1828=1,ISNUMBER(F1828)),MAX(0,F1828-E1828)/60,"")</f>
        <v>3.66666666666667</v>
      </c>
      <c r="N1828" s="9" t="n">
        <f aca="false">IF(AND(L1828=1,ISNUMBER(G1828)),MAX(0,G1828-E1828)/60,"")</f>
        <v>0.25</v>
      </c>
      <c r="O1828" s="9" t="n">
        <f aca="false">IF(ISNUMBER(H1828),IF(AND(H1828&gt;=Scenario!$B$11,H1828&lt;Scenario!$B$12),1,0),0)</f>
        <v>1</v>
      </c>
      <c r="P1828" s="9" t="n">
        <f aca="false">IF(O1828=1,MAX(0,H1828-E1828)/60,"")</f>
        <v>27.55</v>
      </c>
      <c r="Q1828" s="9" t="n">
        <f aca="false">INDEX(Scenario!$B$18:$B$20,MATCH(B1828,Scenario!$A$18:$A$20,0))</f>
        <v>240</v>
      </c>
      <c r="R1828" s="9" t="n">
        <f aca="false">INDEX(Scenario!$C$18:$C$20,MATCH(B1828,Scenario!$A$18:$A$20,0))</f>
        <v>4320</v>
      </c>
      <c r="S1828" s="9" t="n">
        <f aca="false">IF(ISNUMBER(M1828),IF(M1828&lt;=Q1828,1,0),"")</f>
        <v>1</v>
      </c>
      <c r="T1828" s="9" t="n">
        <f aca="false">IF(ISNUMBER(P1828),IF(P1828&lt;=R1828,1,0),"")</f>
        <v>1</v>
      </c>
      <c r="U1828" s="9" t="n">
        <f aca="false">IF(E1828&gt;Scenario!$B$14,0,IF(OR(AND(ISNUMBER(H1828),H1828&lt;=Scenario!$B$14),AND(ISNUMBER(I1828),I1828&lt;=Scenario!$B$14)),0,1))</f>
        <v>0</v>
      </c>
      <c r="V1828" s="9" t="n">
        <f aca="false">IF(AND(U1828=1,(Scenario!$B$14-E1828)/60&gt;R1828),1,0)</f>
        <v>0</v>
      </c>
      <c r="W1828" s="9" t="n">
        <f aca="false">IF(OR(C1828=Scenario!$B$22,C1828=Scenario!$C$22),1,0)</f>
        <v>0</v>
      </c>
      <c r="X1828" s="9" t="n">
        <f aca="false">IF(ISNUMBER(I1828),1,0)</f>
        <v>0</v>
      </c>
      <c r="Y1828" s="9" t="n">
        <f aca="false">MOD(INT(E1828/86400)+3,7)</f>
        <v>0</v>
      </c>
      <c r="Z1828" s="9" t="n">
        <f aca="false">MOD(INT(E1828/3600),24)</f>
        <v>12</v>
      </c>
      <c r="AA1828" s="6" t="s">
        <v>3900</v>
      </c>
    </row>
    <row r="1829" customFormat="false" ht="15" hidden="false" customHeight="false" outlineLevel="0" collapsed="false">
      <c r="A1829" s="6" t="s">
        <v>3901</v>
      </c>
      <c r="B1829" s="6" t="s">
        <v>43</v>
      </c>
      <c r="C1829" s="6" t="s">
        <v>249</v>
      </c>
      <c r="D1829" s="6" t="s">
        <v>171</v>
      </c>
      <c r="E1829" s="6" t="n">
        <v>1786969184</v>
      </c>
      <c r="F1829" s="6" t="n">
        <v>1786969855</v>
      </c>
      <c r="G1829" s="6" t="n">
        <v>1786969661</v>
      </c>
      <c r="H1829" s="6" t="n">
        <v>1786980056</v>
      </c>
      <c r="J1829" s="6" t="n">
        <v>0</v>
      </c>
      <c r="K1829" s="6" t="n">
        <v>0</v>
      </c>
      <c r="L1829" s="9" t="n">
        <f aca="false">IF(AND(E1829&gt;=Scenario!$B$11,E1829&lt;Scenario!$B$12),1,0)</f>
        <v>1</v>
      </c>
      <c r="M1829" s="9" t="n">
        <f aca="false">IF(AND(L1829=1,ISNUMBER(F1829)),MAX(0,F1829-E1829)/60,"")</f>
        <v>11.1833333333333</v>
      </c>
      <c r="N1829" s="9" t="n">
        <f aca="false">IF(AND(L1829=1,ISNUMBER(G1829)),MAX(0,G1829-E1829)/60,"")</f>
        <v>7.95</v>
      </c>
      <c r="O1829" s="9" t="n">
        <f aca="false">IF(ISNUMBER(H1829),IF(AND(H1829&gt;=Scenario!$B$11,H1829&lt;Scenario!$B$12),1,0),0)</f>
        <v>1</v>
      </c>
      <c r="P1829" s="9" t="n">
        <f aca="false">IF(O1829=1,MAX(0,H1829-E1829)/60,"")</f>
        <v>181.2</v>
      </c>
      <c r="Q1829" s="9" t="n">
        <f aca="false">INDEX(Scenario!$B$18:$B$20,MATCH(B1829,Scenario!$A$18:$A$20,0))</f>
        <v>60</v>
      </c>
      <c r="R1829" s="9" t="n">
        <f aca="false">INDEX(Scenario!$C$18:$C$20,MATCH(B1829,Scenario!$A$18:$A$20,0))</f>
        <v>1440</v>
      </c>
      <c r="S1829" s="9" t="n">
        <f aca="false">IF(ISNUMBER(M1829),IF(M1829&lt;=Q1829,1,0),"")</f>
        <v>1</v>
      </c>
      <c r="T1829" s="9" t="n">
        <f aca="false">IF(ISNUMBER(P1829),IF(P1829&lt;=R1829,1,0),"")</f>
        <v>1</v>
      </c>
      <c r="U1829" s="9" t="n">
        <f aca="false">IF(E1829&gt;Scenario!$B$14,0,IF(OR(AND(ISNUMBER(H1829),H1829&lt;=Scenario!$B$14),AND(ISNUMBER(I1829),I1829&lt;=Scenario!$B$14)),0,1))</f>
        <v>0</v>
      </c>
      <c r="V1829" s="9" t="n">
        <f aca="false">IF(AND(U1829=1,(Scenario!$B$14-E1829)/60&gt;R1829),1,0)</f>
        <v>0</v>
      </c>
      <c r="W1829" s="9" t="n">
        <f aca="false">IF(OR(C1829=Scenario!$B$22,C1829=Scenario!$C$22),1,0)</f>
        <v>0</v>
      </c>
      <c r="X1829" s="9" t="n">
        <f aca="false">IF(ISNUMBER(I1829),1,0)</f>
        <v>0</v>
      </c>
      <c r="Y1829" s="9" t="n">
        <f aca="false">MOD(INT(E1829/86400)+3,7)</f>
        <v>0</v>
      </c>
      <c r="Z1829" s="9" t="n">
        <f aca="false">MOD(INT(E1829/3600),24)</f>
        <v>12</v>
      </c>
      <c r="AA1829" s="6" t="s">
        <v>3902</v>
      </c>
    </row>
    <row r="1830" customFormat="false" ht="15" hidden="false" customHeight="false" outlineLevel="0" collapsed="false">
      <c r="A1830" s="6" t="s">
        <v>3903</v>
      </c>
      <c r="B1830" s="6" t="s">
        <v>43</v>
      </c>
      <c r="C1830" s="6" t="s">
        <v>249</v>
      </c>
      <c r="D1830" s="6" t="s">
        <v>172</v>
      </c>
      <c r="E1830" s="6" t="n">
        <v>1786969570</v>
      </c>
      <c r="F1830" s="6" t="n">
        <v>1786969889</v>
      </c>
      <c r="G1830" s="6" t="n">
        <v>1786969730</v>
      </c>
      <c r="H1830" s="6" t="n">
        <v>1786973630</v>
      </c>
      <c r="J1830" s="6" t="n">
        <v>0</v>
      </c>
      <c r="K1830" s="6" t="n">
        <v>1</v>
      </c>
      <c r="L1830" s="9" t="n">
        <f aca="false">IF(AND(E1830&gt;=Scenario!$B$11,E1830&lt;Scenario!$B$12),1,0)</f>
        <v>1</v>
      </c>
      <c r="M1830" s="9" t="n">
        <f aca="false">IF(AND(L1830=1,ISNUMBER(F1830)),MAX(0,F1830-E1830)/60,"")</f>
        <v>5.31666666666667</v>
      </c>
      <c r="N1830" s="9" t="n">
        <f aca="false">IF(AND(L1830=1,ISNUMBER(G1830)),MAX(0,G1830-E1830)/60,"")</f>
        <v>2.66666666666667</v>
      </c>
      <c r="O1830" s="9" t="n">
        <f aca="false">IF(ISNUMBER(H1830),IF(AND(H1830&gt;=Scenario!$B$11,H1830&lt;Scenario!$B$12),1,0),0)</f>
        <v>1</v>
      </c>
      <c r="P1830" s="9" t="n">
        <f aca="false">IF(O1830=1,MAX(0,H1830-E1830)/60,"")</f>
        <v>67.6666666666667</v>
      </c>
      <c r="Q1830" s="9" t="n">
        <f aca="false">INDEX(Scenario!$B$18:$B$20,MATCH(B1830,Scenario!$A$18:$A$20,0))</f>
        <v>60</v>
      </c>
      <c r="R1830" s="9" t="n">
        <f aca="false">INDEX(Scenario!$C$18:$C$20,MATCH(B1830,Scenario!$A$18:$A$20,0))</f>
        <v>1440</v>
      </c>
      <c r="S1830" s="9" t="n">
        <f aca="false">IF(ISNUMBER(M1830),IF(M1830&lt;=Q1830,1,0),"")</f>
        <v>1</v>
      </c>
      <c r="T1830" s="9" t="n">
        <f aca="false">IF(ISNUMBER(P1830),IF(P1830&lt;=R1830,1,0),"")</f>
        <v>1</v>
      </c>
      <c r="U1830" s="9" t="n">
        <f aca="false">IF(E1830&gt;Scenario!$B$14,0,IF(OR(AND(ISNUMBER(H1830),H1830&lt;=Scenario!$B$14),AND(ISNUMBER(I1830),I1830&lt;=Scenario!$B$14)),0,1))</f>
        <v>0</v>
      </c>
      <c r="V1830" s="9" t="n">
        <f aca="false">IF(AND(U1830=1,(Scenario!$B$14-E1830)/60&gt;R1830),1,0)</f>
        <v>0</v>
      </c>
      <c r="W1830" s="9" t="n">
        <f aca="false">IF(OR(C1830=Scenario!$B$22,C1830=Scenario!$C$22),1,0)</f>
        <v>0</v>
      </c>
      <c r="X1830" s="9" t="n">
        <f aca="false">IF(ISNUMBER(I1830),1,0)</f>
        <v>0</v>
      </c>
      <c r="Y1830" s="9" t="n">
        <f aca="false">MOD(INT(E1830/86400)+3,7)</f>
        <v>0</v>
      </c>
      <c r="Z1830" s="9" t="n">
        <f aca="false">MOD(INT(E1830/3600),24)</f>
        <v>12</v>
      </c>
      <c r="AA1830" s="6" t="s">
        <v>3904</v>
      </c>
    </row>
    <row r="1831" customFormat="false" ht="15" hidden="false" customHeight="false" outlineLevel="0" collapsed="false">
      <c r="A1831" s="6" t="s">
        <v>3905</v>
      </c>
      <c r="B1831" s="6" t="s">
        <v>44</v>
      </c>
      <c r="C1831" s="6" t="s">
        <v>249</v>
      </c>
      <c r="D1831" s="6" t="s">
        <v>171</v>
      </c>
      <c r="E1831" s="6" t="n">
        <v>1786971967</v>
      </c>
      <c r="F1831" s="6" t="n">
        <v>1786972095</v>
      </c>
      <c r="G1831" s="6" t="n">
        <v>1786971995</v>
      </c>
      <c r="H1831" s="6" t="n">
        <v>1786974570</v>
      </c>
      <c r="J1831" s="6" t="n">
        <v>0</v>
      </c>
      <c r="K1831" s="6" t="n">
        <v>1</v>
      </c>
      <c r="L1831" s="9" t="n">
        <f aca="false">IF(AND(E1831&gt;=Scenario!$B$11,E1831&lt;Scenario!$B$12),1,0)</f>
        <v>1</v>
      </c>
      <c r="M1831" s="9" t="n">
        <f aca="false">IF(AND(L1831=1,ISNUMBER(F1831)),MAX(0,F1831-E1831)/60,"")</f>
        <v>2.13333333333333</v>
      </c>
      <c r="N1831" s="9" t="n">
        <f aca="false">IF(AND(L1831=1,ISNUMBER(G1831)),MAX(0,G1831-E1831)/60,"")</f>
        <v>0.466666666666667</v>
      </c>
      <c r="O1831" s="9" t="n">
        <f aca="false">IF(ISNUMBER(H1831),IF(AND(H1831&gt;=Scenario!$B$11,H1831&lt;Scenario!$B$12),1,0),0)</f>
        <v>1</v>
      </c>
      <c r="P1831" s="9" t="n">
        <f aca="false">IF(O1831=1,MAX(0,H1831-E1831)/60,"")</f>
        <v>43.3833333333333</v>
      </c>
      <c r="Q1831" s="9" t="n">
        <f aca="false">INDEX(Scenario!$B$18:$B$20,MATCH(B1831,Scenario!$A$18:$A$20,0))</f>
        <v>240</v>
      </c>
      <c r="R1831" s="9" t="n">
        <f aca="false">INDEX(Scenario!$C$18:$C$20,MATCH(B1831,Scenario!$A$18:$A$20,0))</f>
        <v>4320</v>
      </c>
      <c r="S1831" s="9" t="n">
        <f aca="false">IF(ISNUMBER(M1831),IF(M1831&lt;=Q1831,1,0),"")</f>
        <v>1</v>
      </c>
      <c r="T1831" s="9" t="n">
        <f aca="false">IF(ISNUMBER(P1831),IF(P1831&lt;=R1831,1,0),"")</f>
        <v>1</v>
      </c>
      <c r="U1831" s="9" t="n">
        <f aca="false">IF(E1831&gt;Scenario!$B$14,0,IF(OR(AND(ISNUMBER(H1831),H1831&lt;=Scenario!$B$14),AND(ISNUMBER(I1831),I1831&lt;=Scenario!$B$14)),0,1))</f>
        <v>0</v>
      </c>
      <c r="V1831" s="9" t="n">
        <f aca="false">IF(AND(U1831=1,(Scenario!$B$14-E1831)/60&gt;R1831),1,0)</f>
        <v>0</v>
      </c>
      <c r="W1831" s="9" t="n">
        <f aca="false">IF(OR(C1831=Scenario!$B$22,C1831=Scenario!$C$22),1,0)</f>
        <v>0</v>
      </c>
      <c r="X1831" s="9" t="n">
        <f aca="false">IF(ISNUMBER(I1831),1,0)</f>
        <v>0</v>
      </c>
      <c r="Y1831" s="9" t="n">
        <f aca="false">MOD(INT(E1831/86400)+3,7)</f>
        <v>0</v>
      </c>
      <c r="Z1831" s="9" t="n">
        <f aca="false">MOD(INT(E1831/3600),24)</f>
        <v>13</v>
      </c>
      <c r="AA1831" s="6" t="s">
        <v>3906</v>
      </c>
    </row>
    <row r="1832" customFormat="false" ht="15" hidden="false" customHeight="false" outlineLevel="0" collapsed="false">
      <c r="A1832" s="6" t="s">
        <v>3907</v>
      </c>
      <c r="B1832" s="6" t="s">
        <v>43</v>
      </c>
      <c r="C1832" s="6" t="s">
        <v>47</v>
      </c>
      <c r="D1832" s="6" t="s">
        <v>170</v>
      </c>
      <c r="E1832" s="6" t="n">
        <v>1786972168</v>
      </c>
      <c r="I1832" s="6" t="n">
        <v>1786972438</v>
      </c>
      <c r="J1832" s="6" t="n">
        <v>0</v>
      </c>
      <c r="K1832" s="6" t="n">
        <v>0</v>
      </c>
      <c r="L1832" s="9" t="n">
        <f aca="false">IF(AND(E1832&gt;=Scenario!$B$11,E1832&lt;Scenario!$B$12),1,0)</f>
        <v>1</v>
      </c>
      <c r="M1832" s="0" t="str">
        <f aca="false">IF(AND(L1832=1,ISNUMBER(F1832)),MAX(0,F1832-E1832)/60,"")</f>
        <v/>
      </c>
      <c r="N1832" s="0" t="str">
        <f aca="false">IF(AND(L1832=1,ISNUMBER(G1832)),MAX(0,G1832-E1832)/60,"")</f>
        <v/>
      </c>
      <c r="O1832" s="9" t="n">
        <f aca="false">IF(ISNUMBER(H1832),IF(AND(H1832&gt;=Scenario!$B$11,H1832&lt;Scenario!$B$12),1,0),0)</f>
        <v>0</v>
      </c>
      <c r="P1832" s="0" t="str">
        <f aca="false">IF(O1832=1,MAX(0,H1832-E1832)/60,"")</f>
        <v/>
      </c>
      <c r="Q1832" s="9" t="n">
        <f aca="false">INDEX(Scenario!$B$18:$B$20,MATCH(B1832,Scenario!$A$18:$A$20,0))</f>
        <v>60</v>
      </c>
      <c r="R1832" s="9" t="n">
        <f aca="false">INDEX(Scenario!$C$18:$C$20,MATCH(B1832,Scenario!$A$18:$A$20,0))</f>
        <v>1440</v>
      </c>
      <c r="S1832" s="0" t="str">
        <f aca="false">IF(ISNUMBER(M1832),IF(M1832&lt;=Q1832,1,0),"")</f>
        <v/>
      </c>
      <c r="T1832" s="0" t="str">
        <f aca="false">IF(ISNUMBER(P1832),IF(P1832&lt;=R1832,1,0),"")</f>
        <v/>
      </c>
      <c r="U1832" s="9" t="n">
        <f aca="false">IF(E1832&gt;Scenario!$B$14,0,IF(OR(AND(ISNUMBER(H1832),H1832&lt;=Scenario!$B$14),AND(ISNUMBER(I1832),I1832&lt;=Scenario!$B$14)),0,1))</f>
        <v>0</v>
      </c>
      <c r="V1832" s="9" t="n">
        <f aca="false">IF(AND(U1832=1,(Scenario!$B$14-E1832)/60&gt;R1832),1,0)</f>
        <v>0</v>
      </c>
      <c r="W1832" s="9" t="n">
        <f aca="false">IF(OR(C1832=Scenario!$B$22,C1832=Scenario!$C$22),1,0)</f>
        <v>1</v>
      </c>
      <c r="X1832" s="9" t="n">
        <f aca="false">IF(ISNUMBER(I1832),1,0)</f>
        <v>1</v>
      </c>
      <c r="Y1832" s="9" t="n">
        <f aca="false">MOD(INT(E1832/86400)+3,7)</f>
        <v>0</v>
      </c>
      <c r="Z1832" s="9" t="n">
        <f aca="false">MOD(INT(E1832/3600),24)</f>
        <v>13</v>
      </c>
      <c r="AA1832" s="6" t="s">
        <v>3908</v>
      </c>
    </row>
    <row r="1833" customFormat="false" ht="15" hidden="false" customHeight="false" outlineLevel="0" collapsed="false">
      <c r="A1833" s="6" t="s">
        <v>3909</v>
      </c>
      <c r="B1833" s="6" t="s">
        <v>43</v>
      </c>
      <c r="C1833" s="6" t="s">
        <v>249</v>
      </c>
      <c r="D1833" s="6" t="s">
        <v>171</v>
      </c>
      <c r="E1833" s="6" t="n">
        <v>1786972280</v>
      </c>
      <c r="F1833" s="6" t="n">
        <v>1786972548</v>
      </c>
      <c r="G1833" s="6" t="n">
        <v>1786972335</v>
      </c>
      <c r="H1833" s="6" t="n">
        <v>1786978217</v>
      </c>
      <c r="J1833" s="6" t="n">
        <v>0</v>
      </c>
      <c r="K1833" s="6" t="n">
        <v>0</v>
      </c>
      <c r="L1833" s="9" t="n">
        <f aca="false">IF(AND(E1833&gt;=Scenario!$B$11,E1833&lt;Scenario!$B$12),1,0)</f>
        <v>1</v>
      </c>
      <c r="M1833" s="9" t="n">
        <f aca="false">IF(AND(L1833=1,ISNUMBER(F1833)),MAX(0,F1833-E1833)/60,"")</f>
        <v>4.46666666666667</v>
      </c>
      <c r="N1833" s="9" t="n">
        <f aca="false">IF(AND(L1833=1,ISNUMBER(G1833)),MAX(0,G1833-E1833)/60,"")</f>
        <v>0.916666666666667</v>
      </c>
      <c r="O1833" s="9" t="n">
        <f aca="false">IF(ISNUMBER(H1833),IF(AND(H1833&gt;=Scenario!$B$11,H1833&lt;Scenario!$B$12),1,0),0)</f>
        <v>1</v>
      </c>
      <c r="P1833" s="9" t="n">
        <f aca="false">IF(O1833=1,MAX(0,H1833-E1833)/60,"")</f>
        <v>98.95</v>
      </c>
      <c r="Q1833" s="9" t="n">
        <f aca="false">INDEX(Scenario!$B$18:$B$20,MATCH(B1833,Scenario!$A$18:$A$20,0))</f>
        <v>60</v>
      </c>
      <c r="R1833" s="9" t="n">
        <f aca="false">INDEX(Scenario!$C$18:$C$20,MATCH(B1833,Scenario!$A$18:$A$20,0))</f>
        <v>1440</v>
      </c>
      <c r="S1833" s="9" t="n">
        <f aca="false">IF(ISNUMBER(M1833),IF(M1833&lt;=Q1833,1,0),"")</f>
        <v>1</v>
      </c>
      <c r="T1833" s="9" t="n">
        <f aca="false">IF(ISNUMBER(P1833),IF(P1833&lt;=R1833,1,0),"")</f>
        <v>1</v>
      </c>
      <c r="U1833" s="9" t="n">
        <f aca="false">IF(E1833&gt;Scenario!$B$14,0,IF(OR(AND(ISNUMBER(H1833),H1833&lt;=Scenario!$B$14),AND(ISNUMBER(I1833),I1833&lt;=Scenario!$B$14)),0,1))</f>
        <v>0</v>
      </c>
      <c r="V1833" s="9" t="n">
        <f aca="false">IF(AND(U1833=1,(Scenario!$B$14-E1833)/60&gt;R1833),1,0)</f>
        <v>0</v>
      </c>
      <c r="W1833" s="9" t="n">
        <f aca="false">IF(OR(C1833=Scenario!$B$22,C1833=Scenario!$C$22),1,0)</f>
        <v>0</v>
      </c>
      <c r="X1833" s="9" t="n">
        <f aca="false">IF(ISNUMBER(I1833),1,0)</f>
        <v>0</v>
      </c>
      <c r="Y1833" s="9" t="n">
        <f aca="false">MOD(INT(E1833/86400)+3,7)</f>
        <v>0</v>
      </c>
      <c r="Z1833" s="9" t="n">
        <f aca="false">MOD(INT(E1833/3600),24)</f>
        <v>13</v>
      </c>
      <c r="AA1833" s="6" t="s">
        <v>3910</v>
      </c>
    </row>
    <row r="1834" customFormat="false" ht="15" hidden="false" customHeight="false" outlineLevel="0" collapsed="false">
      <c r="A1834" s="6" t="s">
        <v>3911</v>
      </c>
      <c r="B1834" s="6" t="s">
        <v>44</v>
      </c>
      <c r="C1834" s="6" t="s">
        <v>288</v>
      </c>
      <c r="D1834" s="6" t="s">
        <v>170</v>
      </c>
      <c r="E1834" s="6" t="n">
        <v>1786972617</v>
      </c>
      <c r="F1834" s="6" t="n">
        <v>1786973738</v>
      </c>
      <c r="G1834" s="6" t="n">
        <v>1786973648</v>
      </c>
      <c r="H1834" s="6" t="n">
        <v>1786977389</v>
      </c>
      <c r="J1834" s="6" t="n">
        <v>0</v>
      </c>
      <c r="K1834" s="6" t="n">
        <v>1</v>
      </c>
      <c r="L1834" s="9" t="n">
        <f aca="false">IF(AND(E1834&gt;=Scenario!$B$11,E1834&lt;Scenario!$B$12),1,0)</f>
        <v>1</v>
      </c>
      <c r="M1834" s="9" t="n">
        <f aca="false">IF(AND(L1834=1,ISNUMBER(F1834)),MAX(0,F1834-E1834)/60,"")</f>
        <v>18.6833333333333</v>
      </c>
      <c r="N1834" s="9" t="n">
        <f aca="false">IF(AND(L1834=1,ISNUMBER(G1834)),MAX(0,G1834-E1834)/60,"")</f>
        <v>17.1833333333333</v>
      </c>
      <c r="O1834" s="9" t="n">
        <f aca="false">IF(ISNUMBER(H1834),IF(AND(H1834&gt;=Scenario!$B$11,H1834&lt;Scenario!$B$12),1,0),0)</f>
        <v>1</v>
      </c>
      <c r="P1834" s="9" t="n">
        <f aca="false">IF(O1834=1,MAX(0,H1834-E1834)/60,"")</f>
        <v>79.5333333333333</v>
      </c>
      <c r="Q1834" s="9" t="n">
        <f aca="false">INDEX(Scenario!$B$18:$B$20,MATCH(B1834,Scenario!$A$18:$A$20,0))</f>
        <v>240</v>
      </c>
      <c r="R1834" s="9" t="n">
        <f aca="false">INDEX(Scenario!$C$18:$C$20,MATCH(B1834,Scenario!$A$18:$A$20,0))</f>
        <v>4320</v>
      </c>
      <c r="S1834" s="9" t="n">
        <f aca="false">IF(ISNUMBER(M1834),IF(M1834&lt;=Q1834,1,0),"")</f>
        <v>1</v>
      </c>
      <c r="T1834" s="9" t="n">
        <f aca="false">IF(ISNUMBER(P1834),IF(P1834&lt;=R1834,1,0),"")</f>
        <v>1</v>
      </c>
      <c r="U1834" s="9" t="n">
        <f aca="false">IF(E1834&gt;Scenario!$B$14,0,IF(OR(AND(ISNUMBER(H1834),H1834&lt;=Scenario!$B$14),AND(ISNUMBER(I1834),I1834&lt;=Scenario!$B$14)),0,1))</f>
        <v>0</v>
      </c>
      <c r="V1834" s="9" t="n">
        <f aca="false">IF(AND(U1834=1,(Scenario!$B$14-E1834)/60&gt;R1834),1,0)</f>
        <v>0</v>
      </c>
      <c r="W1834" s="9" t="n">
        <f aca="false">IF(OR(C1834=Scenario!$B$22,C1834=Scenario!$C$22),1,0)</f>
        <v>0</v>
      </c>
      <c r="X1834" s="9" t="n">
        <f aca="false">IF(ISNUMBER(I1834),1,0)</f>
        <v>0</v>
      </c>
      <c r="Y1834" s="9" t="n">
        <f aca="false">MOD(INT(E1834/86400)+3,7)</f>
        <v>0</v>
      </c>
      <c r="Z1834" s="9" t="n">
        <f aca="false">MOD(INT(E1834/3600),24)</f>
        <v>13</v>
      </c>
      <c r="AA1834" s="6" t="s">
        <v>3912</v>
      </c>
    </row>
    <row r="1835" customFormat="false" ht="15" hidden="false" customHeight="false" outlineLevel="0" collapsed="false">
      <c r="A1835" s="6" t="s">
        <v>3913</v>
      </c>
      <c r="B1835" s="6" t="s">
        <v>43</v>
      </c>
      <c r="C1835" s="6" t="s">
        <v>46</v>
      </c>
      <c r="D1835" s="6" t="s">
        <v>170</v>
      </c>
      <c r="E1835" s="6" t="n">
        <v>1786973135</v>
      </c>
      <c r="F1835" s="6" t="n">
        <v>1786973421</v>
      </c>
      <c r="G1835" s="6" t="n">
        <v>1786973195</v>
      </c>
      <c r="H1835" s="6" t="n">
        <v>1786974389</v>
      </c>
      <c r="J1835" s="6" t="n">
        <v>0</v>
      </c>
      <c r="K1835" s="6" t="n">
        <v>0</v>
      </c>
      <c r="L1835" s="9" t="n">
        <f aca="false">IF(AND(E1835&gt;=Scenario!$B$11,E1835&lt;Scenario!$B$12),1,0)</f>
        <v>1</v>
      </c>
      <c r="M1835" s="9" t="n">
        <f aca="false">IF(AND(L1835=1,ISNUMBER(F1835)),MAX(0,F1835-E1835)/60,"")</f>
        <v>4.76666666666667</v>
      </c>
      <c r="N1835" s="9" t="n">
        <f aca="false">IF(AND(L1835=1,ISNUMBER(G1835)),MAX(0,G1835-E1835)/60,"")</f>
        <v>1</v>
      </c>
      <c r="O1835" s="9" t="n">
        <f aca="false">IF(ISNUMBER(H1835),IF(AND(H1835&gt;=Scenario!$B$11,H1835&lt;Scenario!$B$12),1,0),0)</f>
        <v>1</v>
      </c>
      <c r="P1835" s="9" t="n">
        <f aca="false">IF(O1835=1,MAX(0,H1835-E1835)/60,"")</f>
        <v>20.9</v>
      </c>
      <c r="Q1835" s="9" t="n">
        <f aca="false">INDEX(Scenario!$B$18:$B$20,MATCH(B1835,Scenario!$A$18:$A$20,0))</f>
        <v>60</v>
      </c>
      <c r="R1835" s="9" t="n">
        <f aca="false">INDEX(Scenario!$C$18:$C$20,MATCH(B1835,Scenario!$A$18:$A$20,0))</f>
        <v>1440</v>
      </c>
      <c r="S1835" s="9" t="n">
        <f aca="false">IF(ISNUMBER(M1835),IF(M1835&lt;=Q1835,1,0),"")</f>
        <v>1</v>
      </c>
      <c r="T1835" s="9" t="n">
        <f aca="false">IF(ISNUMBER(P1835),IF(P1835&lt;=R1835,1,0),"")</f>
        <v>1</v>
      </c>
      <c r="U1835" s="9" t="n">
        <f aca="false">IF(E1835&gt;Scenario!$B$14,0,IF(OR(AND(ISNUMBER(H1835),H1835&lt;=Scenario!$B$14),AND(ISNUMBER(I1835),I1835&lt;=Scenario!$B$14)),0,1))</f>
        <v>0</v>
      </c>
      <c r="V1835" s="9" t="n">
        <f aca="false">IF(AND(U1835=1,(Scenario!$B$14-E1835)/60&gt;R1835),1,0)</f>
        <v>0</v>
      </c>
      <c r="W1835" s="9" t="n">
        <f aca="false">IF(OR(C1835=Scenario!$B$22,C1835=Scenario!$C$22),1,0)</f>
        <v>1</v>
      </c>
      <c r="X1835" s="9" t="n">
        <f aca="false">IF(ISNUMBER(I1835),1,0)</f>
        <v>0</v>
      </c>
      <c r="Y1835" s="9" t="n">
        <f aca="false">MOD(INT(E1835/86400)+3,7)</f>
        <v>0</v>
      </c>
      <c r="Z1835" s="9" t="n">
        <f aca="false">MOD(INT(E1835/3600),24)</f>
        <v>13</v>
      </c>
      <c r="AA1835" s="6" t="s">
        <v>3914</v>
      </c>
    </row>
    <row r="1836" customFormat="false" ht="15" hidden="false" customHeight="false" outlineLevel="0" collapsed="false">
      <c r="A1836" s="6" t="s">
        <v>3915</v>
      </c>
      <c r="B1836" s="6" t="s">
        <v>43</v>
      </c>
      <c r="C1836" s="6" t="s">
        <v>249</v>
      </c>
      <c r="D1836" s="6" t="s">
        <v>171</v>
      </c>
      <c r="E1836" s="6" t="n">
        <v>1786973347</v>
      </c>
      <c r="F1836" s="6" t="n">
        <v>1786974433</v>
      </c>
      <c r="G1836" s="6" t="n">
        <v>1786974305</v>
      </c>
      <c r="H1836" s="6" t="n">
        <v>1786975978</v>
      </c>
      <c r="J1836" s="6" t="n">
        <v>0</v>
      </c>
      <c r="K1836" s="6" t="n">
        <v>0</v>
      </c>
      <c r="L1836" s="9" t="n">
        <f aca="false">IF(AND(E1836&gt;=Scenario!$B$11,E1836&lt;Scenario!$B$12),1,0)</f>
        <v>1</v>
      </c>
      <c r="M1836" s="9" t="n">
        <f aca="false">IF(AND(L1836=1,ISNUMBER(F1836)),MAX(0,F1836-E1836)/60,"")</f>
        <v>18.1</v>
      </c>
      <c r="N1836" s="9" t="n">
        <f aca="false">IF(AND(L1836=1,ISNUMBER(G1836)),MAX(0,G1836-E1836)/60,"")</f>
        <v>15.9666666666667</v>
      </c>
      <c r="O1836" s="9" t="n">
        <f aca="false">IF(ISNUMBER(H1836),IF(AND(H1836&gt;=Scenario!$B$11,H1836&lt;Scenario!$B$12),1,0),0)</f>
        <v>1</v>
      </c>
      <c r="P1836" s="9" t="n">
        <f aca="false">IF(O1836=1,MAX(0,H1836-E1836)/60,"")</f>
        <v>43.85</v>
      </c>
      <c r="Q1836" s="9" t="n">
        <f aca="false">INDEX(Scenario!$B$18:$B$20,MATCH(B1836,Scenario!$A$18:$A$20,0))</f>
        <v>60</v>
      </c>
      <c r="R1836" s="9" t="n">
        <f aca="false">INDEX(Scenario!$C$18:$C$20,MATCH(B1836,Scenario!$A$18:$A$20,0))</f>
        <v>1440</v>
      </c>
      <c r="S1836" s="9" t="n">
        <f aca="false">IF(ISNUMBER(M1836),IF(M1836&lt;=Q1836,1,0),"")</f>
        <v>1</v>
      </c>
      <c r="T1836" s="9" t="n">
        <f aca="false">IF(ISNUMBER(P1836),IF(P1836&lt;=R1836,1,0),"")</f>
        <v>1</v>
      </c>
      <c r="U1836" s="9" t="n">
        <f aca="false">IF(E1836&gt;Scenario!$B$14,0,IF(OR(AND(ISNUMBER(H1836),H1836&lt;=Scenario!$B$14),AND(ISNUMBER(I1836),I1836&lt;=Scenario!$B$14)),0,1))</f>
        <v>0</v>
      </c>
      <c r="V1836" s="9" t="n">
        <f aca="false">IF(AND(U1836=1,(Scenario!$B$14-E1836)/60&gt;R1836),1,0)</f>
        <v>0</v>
      </c>
      <c r="W1836" s="9" t="n">
        <f aca="false">IF(OR(C1836=Scenario!$B$22,C1836=Scenario!$C$22),1,0)</f>
        <v>0</v>
      </c>
      <c r="X1836" s="9" t="n">
        <f aca="false">IF(ISNUMBER(I1836),1,0)</f>
        <v>0</v>
      </c>
      <c r="Y1836" s="9" t="n">
        <f aca="false">MOD(INT(E1836/86400)+3,7)</f>
        <v>0</v>
      </c>
      <c r="Z1836" s="9" t="n">
        <f aca="false">MOD(INT(E1836/3600),24)</f>
        <v>13</v>
      </c>
      <c r="AA1836" s="6" t="s">
        <v>3916</v>
      </c>
    </row>
    <row r="1837" customFormat="false" ht="15" hidden="false" customHeight="false" outlineLevel="0" collapsed="false">
      <c r="A1837" s="6" t="s">
        <v>3917</v>
      </c>
      <c r="B1837" s="6" t="s">
        <v>44</v>
      </c>
      <c r="C1837" s="6" t="s">
        <v>47</v>
      </c>
      <c r="D1837" s="6" t="s">
        <v>170</v>
      </c>
      <c r="E1837" s="6" t="n">
        <v>1786973458</v>
      </c>
      <c r="F1837" s="6" t="n">
        <v>1786974480</v>
      </c>
      <c r="G1837" s="6" t="n">
        <v>1786974286</v>
      </c>
      <c r="H1837" s="6" t="n">
        <v>1786975646</v>
      </c>
      <c r="J1837" s="6" t="n">
        <v>0</v>
      </c>
      <c r="K1837" s="6" t="n">
        <v>0</v>
      </c>
      <c r="L1837" s="9" t="n">
        <f aca="false">IF(AND(E1837&gt;=Scenario!$B$11,E1837&lt;Scenario!$B$12),1,0)</f>
        <v>1</v>
      </c>
      <c r="M1837" s="9" t="n">
        <f aca="false">IF(AND(L1837=1,ISNUMBER(F1837)),MAX(0,F1837-E1837)/60,"")</f>
        <v>17.0333333333333</v>
      </c>
      <c r="N1837" s="9" t="n">
        <f aca="false">IF(AND(L1837=1,ISNUMBER(G1837)),MAX(0,G1837-E1837)/60,"")</f>
        <v>13.8</v>
      </c>
      <c r="O1837" s="9" t="n">
        <f aca="false">IF(ISNUMBER(H1837),IF(AND(H1837&gt;=Scenario!$B$11,H1837&lt;Scenario!$B$12),1,0),0)</f>
        <v>1</v>
      </c>
      <c r="P1837" s="9" t="n">
        <f aca="false">IF(O1837=1,MAX(0,H1837-E1837)/60,"")</f>
        <v>36.4666666666667</v>
      </c>
      <c r="Q1837" s="9" t="n">
        <f aca="false">INDEX(Scenario!$B$18:$B$20,MATCH(B1837,Scenario!$A$18:$A$20,0))</f>
        <v>240</v>
      </c>
      <c r="R1837" s="9" t="n">
        <f aca="false">INDEX(Scenario!$C$18:$C$20,MATCH(B1837,Scenario!$A$18:$A$20,0))</f>
        <v>4320</v>
      </c>
      <c r="S1837" s="9" t="n">
        <f aca="false">IF(ISNUMBER(M1837),IF(M1837&lt;=Q1837,1,0),"")</f>
        <v>1</v>
      </c>
      <c r="T1837" s="9" t="n">
        <f aca="false">IF(ISNUMBER(P1837),IF(P1837&lt;=R1837,1,0),"")</f>
        <v>1</v>
      </c>
      <c r="U1837" s="9" t="n">
        <f aca="false">IF(E1837&gt;Scenario!$B$14,0,IF(OR(AND(ISNUMBER(H1837),H1837&lt;=Scenario!$B$14),AND(ISNUMBER(I1837),I1837&lt;=Scenario!$B$14)),0,1))</f>
        <v>0</v>
      </c>
      <c r="V1837" s="9" t="n">
        <f aca="false">IF(AND(U1837=1,(Scenario!$B$14-E1837)/60&gt;R1837),1,0)</f>
        <v>0</v>
      </c>
      <c r="W1837" s="9" t="n">
        <f aca="false">IF(OR(C1837=Scenario!$B$22,C1837=Scenario!$C$22),1,0)</f>
        <v>1</v>
      </c>
      <c r="X1837" s="9" t="n">
        <f aca="false">IF(ISNUMBER(I1837),1,0)</f>
        <v>0</v>
      </c>
      <c r="Y1837" s="9" t="n">
        <f aca="false">MOD(INT(E1837/86400)+3,7)</f>
        <v>0</v>
      </c>
      <c r="Z1837" s="9" t="n">
        <f aca="false">MOD(INT(E1837/3600),24)</f>
        <v>13</v>
      </c>
      <c r="AA1837" s="6" t="s">
        <v>3918</v>
      </c>
    </row>
    <row r="1838" customFormat="false" ht="15" hidden="false" customHeight="false" outlineLevel="0" collapsed="false">
      <c r="A1838" s="6" t="s">
        <v>3919</v>
      </c>
      <c r="B1838" s="6" t="s">
        <v>44</v>
      </c>
      <c r="C1838" s="6" t="s">
        <v>46</v>
      </c>
      <c r="D1838" s="6" t="s">
        <v>171</v>
      </c>
      <c r="E1838" s="6" t="n">
        <v>1786973865</v>
      </c>
      <c r="F1838" s="6" t="n">
        <v>1786974654</v>
      </c>
      <c r="G1838" s="6" t="n">
        <v>1786974420</v>
      </c>
      <c r="H1838" s="6" t="n">
        <v>1786980235</v>
      </c>
      <c r="J1838" s="6" t="n">
        <v>0</v>
      </c>
      <c r="K1838" s="6" t="n">
        <v>0</v>
      </c>
      <c r="L1838" s="9" t="n">
        <f aca="false">IF(AND(E1838&gt;=Scenario!$B$11,E1838&lt;Scenario!$B$12),1,0)</f>
        <v>1</v>
      </c>
      <c r="M1838" s="9" t="n">
        <f aca="false">IF(AND(L1838=1,ISNUMBER(F1838)),MAX(0,F1838-E1838)/60,"")</f>
        <v>13.15</v>
      </c>
      <c r="N1838" s="9" t="n">
        <f aca="false">IF(AND(L1838=1,ISNUMBER(G1838)),MAX(0,G1838-E1838)/60,"")</f>
        <v>9.25</v>
      </c>
      <c r="O1838" s="9" t="n">
        <f aca="false">IF(ISNUMBER(H1838),IF(AND(H1838&gt;=Scenario!$B$11,H1838&lt;Scenario!$B$12),1,0),0)</f>
        <v>1</v>
      </c>
      <c r="P1838" s="9" t="n">
        <f aca="false">IF(O1838=1,MAX(0,H1838-E1838)/60,"")</f>
        <v>106.166666666667</v>
      </c>
      <c r="Q1838" s="9" t="n">
        <f aca="false">INDEX(Scenario!$B$18:$B$20,MATCH(B1838,Scenario!$A$18:$A$20,0))</f>
        <v>240</v>
      </c>
      <c r="R1838" s="9" t="n">
        <f aca="false">INDEX(Scenario!$C$18:$C$20,MATCH(B1838,Scenario!$A$18:$A$20,0))</f>
        <v>4320</v>
      </c>
      <c r="S1838" s="9" t="n">
        <f aca="false">IF(ISNUMBER(M1838),IF(M1838&lt;=Q1838,1,0),"")</f>
        <v>1</v>
      </c>
      <c r="T1838" s="9" t="n">
        <f aca="false">IF(ISNUMBER(P1838),IF(P1838&lt;=R1838,1,0),"")</f>
        <v>1</v>
      </c>
      <c r="U1838" s="9" t="n">
        <f aca="false">IF(E1838&gt;Scenario!$B$14,0,IF(OR(AND(ISNUMBER(H1838),H1838&lt;=Scenario!$B$14),AND(ISNUMBER(I1838),I1838&lt;=Scenario!$B$14)),0,1))</f>
        <v>0</v>
      </c>
      <c r="V1838" s="9" t="n">
        <f aca="false">IF(AND(U1838=1,(Scenario!$B$14-E1838)/60&gt;R1838),1,0)</f>
        <v>0</v>
      </c>
      <c r="W1838" s="9" t="n">
        <f aca="false">IF(OR(C1838=Scenario!$B$22,C1838=Scenario!$C$22),1,0)</f>
        <v>1</v>
      </c>
      <c r="X1838" s="9" t="n">
        <f aca="false">IF(ISNUMBER(I1838),1,0)</f>
        <v>0</v>
      </c>
      <c r="Y1838" s="9" t="n">
        <f aca="false">MOD(INT(E1838/86400)+3,7)</f>
        <v>0</v>
      </c>
      <c r="Z1838" s="9" t="n">
        <f aca="false">MOD(INT(E1838/3600),24)</f>
        <v>13</v>
      </c>
      <c r="AA1838" s="6" t="s">
        <v>3920</v>
      </c>
    </row>
    <row r="1839" customFormat="false" ht="15" hidden="false" customHeight="false" outlineLevel="0" collapsed="false">
      <c r="A1839" s="6" t="s">
        <v>3921</v>
      </c>
      <c r="B1839" s="6" t="s">
        <v>43</v>
      </c>
      <c r="C1839" s="6" t="s">
        <v>47</v>
      </c>
      <c r="D1839" s="6" t="s">
        <v>171</v>
      </c>
      <c r="E1839" s="6" t="n">
        <v>1786975099</v>
      </c>
      <c r="I1839" s="6" t="n">
        <v>1786975336</v>
      </c>
      <c r="J1839" s="6" t="n">
        <v>0</v>
      </c>
      <c r="K1839" s="6" t="n">
        <v>0</v>
      </c>
      <c r="L1839" s="9" t="n">
        <f aca="false">IF(AND(E1839&gt;=Scenario!$B$11,E1839&lt;Scenario!$B$12),1,0)</f>
        <v>1</v>
      </c>
      <c r="M1839" s="0" t="str">
        <f aca="false">IF(AND(L1839=1,ISNUMBER(F1839)),MAX(0,F1839-E1839)/60,"")</f>
        <v/>
      </c>
      <c r="N1839" s="0" t="str">
        <f aca="false">IF(AND(L1839=1,ISNUMBER(G1839)),MAX(0,G1839-E1839)/60,"")</f>
        <v/>
      </c>
      <c r="O1839" s="9" t="n">
        <f aca="false">IF(ISNUMBER(H1839),IF(AND(H1839&gt;=Scenario!$B$11,H1839&lt;Scenario!$B$12),1,0),0)</f>
        <v>0</v>
      </c>
      <c r="P1839" s="0" t="str">
        <f aca="false">IF(O1839=1,MAX(0,H1839-E1839)/60,"")</f>
        <v/>
      </c>
      <c r="Q1839" s="9" t="n">
        <f aca="false">INDEX(Scenario!$B$18:$B$20,MATCH(B1839,Scenario!$A$18:$A$20,0))</f>
        <v>60</v>
      </c>
      <c r="R1839" s="9" t="n">
        <f aca="false">INDEX(Scenario!$C$18:$C$20,MATCH(B1839,Scenario!$A$18:$A$20,0))</f>
        <v>1440</v>
      </c>
      <c r="S1839" s="0" t="str">
        <f aca="false">IF(ISNUMBER(M1839),IF(M1839&lt;=Q1839,1,0),"")</f>
        <v/>
      </c>
      <c r="T1839" s="0" t="str">
        <f aca="false">IF(ISNUMBER(P1839),IF(P1839&lt;=R1839,1,0),"")</f>
        <v/>
      </c>
      <c r="U1839" s="9" t="n">
        <f aca="false">IF(E1839&gt;Scenario!$B$14,0,IF(OR(AND(ISNUMBER(H1839),H1839&lt;=Scenario!$B$14),AND(ISNUMBER(I1839),I1839&lt;=Scenario!$B$14)),0,1))</f>
        <v>0</v>
      </c>
      <c r="V1839" s="9" t="n">
        <f aca="false">IF(AND(U1839=1,(Scenario!$B$14-E1839)/60&gt;R1839),1,0)</f>
        <v>0</v>
      </c>
      <c r="W1839" s="9" t="n">
        <f aca="false">IF(OR(C1839=Scenario!$B$22,C1839=Scenario!$C$22),1,0)</f>
        <v>1</v>
      </c>
      <c r="X1839" s="9" t="n">
        <f aca="false">IF(ISNUMBER(I1839),1,0)</f>
        <v>1</v>
      </c>
      <c r="Y1839" s="9" t="n">
        <f aca="false">MOD(INT(E1839/86400)+3,7)</f>
        <v>0</v>
      </c>
      <c r="Z1839" s="9" t="n">
        <f aca="false">MOD(INT(E1839/3600),24)</f>
        <v>13</v>
      </c>
      <c r="AA1839" s="6" t="s">
        <v>3922</v>
      </c>
    </row>
    <row r="1840" customFormat="false" ht="15" hidden="false" customHeight="false" outlineLevel="0" collapsed="false">
      <c r="A1840" s="6" t="s">
        <v>3923</v>
      </c>
      <c r="B1840" s="6" t="s">
        <v>44</v>
      </c>
      <c r="C1840" s="6" t="s">
        <v>249</v>
      </c>
      <c r="D1840" s="6" t="s">
        <v>172</v>
      </c>
      <c r="E1840" s="6" t="n">
        <v>1786976923</v>
      </c>
      <c r="F1840" s="6" t="n">
        <v>1786977024</v>
      </c>
      <c r="G1840" s="6" t="n">
        <v>1786976941</v>
      </c>
      <c r="H1840" s="6" t="n">
        <v>1786978125</v>
      </c>
      <c r="J1840" s="6" t="n">
        <v>0</v>
      </c>
      <c r="K1840" s="6" t="n">
        <v>0</v>
      </c>
      <c r="L1840" s="9" t="n">
        <f aca="false">IF(AND(E1840&gt;=Scenario!$B$11,E1840&lt;Scenario!$B$12),1,0)</f>
        <v>1</v>
      </c>
      <c r="M1840" s="9" t="n">
        <f aca="false">IF(AND(L1840=1,ISNUMBER(F1840)),MAX(0,F1840-E1840)/60,"")</f>
        <v>1.68333333333333</v>
      </c>
      <c r="N1840" s="9" t="n">
        <f aca="false">IF(AND(L1840=1,ISNUMBER(G1840)),MAX(0,G1840-E1840)/60,"")</f>
        <v>0.3</v>
      </c>
      <c r="O1840" s="9" t="n">
        <f aca="false">IF(ISNUMBER(H1840),IF(AND(H1840&gt;=Scenario!$B$11,H1840&lt;Scenario!$B$12),1,0),0)</f>
        <v>1</v>
      </c>
      <c r="P1840" s="9" t="n">
        <f aca="false">IF(O1840=1,MAX(0,H1840-E1840)/60,"")</f>
        <v>20.0333333333333</v>
      </c>
      <c r="Q1840" s="9" t="n">
        <f aca="false">INDEX(Scenario!$B$18:$B$20,MATCH(B1840,Scenario!$A$18:$A$20,0))</f>
        <v>240</v>
      </c>
      <c r="R1840" s="9" t="n">
        <f aca="false">INDEX(Scenario!$C$18:$C$20,MATCH(B1840,Scenario!$A$18:$A$20,0))</f>
        <v>4320</v>
      </c>
      <c r="S1840" s="9" t="n">
        <f aca="false">IF(ISNUMBER(M1840),IF(M1840&lt;=Q1840,1,0),"")</f>
        <v>1</v>
      </c>
      <c r="T1840" s="9" t="n">
        <f aca="false">IF(ISNUMBER(P1840),IF(P1840&lt;=R1840,1,0),"")</f>
        <v>1</v>
      </c>
      <c r="U1840" s="9" t="n">
        <f aca="false">IF(E1840&gt;Scenario!$B$14,0,IF(OR(AND(ISNUMBER(H1840),H1840&lt;=Scenario!$B$14),AND(ISNUMBER(I1840),I1840&lt;=Scenario!$B$14)),0,1))</f>
        <v>0</v>
      </c>
      <c r="V1840" s="9" t="n">
        <f aca="false">IF(AND(U1840=1,(Scenario!$B$14-E1840)/60&gt;R1840),1,0)</f>
        <v>0</v>
      </c>
      <c r="W1840" s="9" t="n">
        <f aca="false">IF(OR(C1840=Scenario!$B$22,C1840=Scenario!$C$22),1,0)</f>
        <v>0</v>
      </c>
      <c r="X1840" s="9" t="n">
        <f aca="false">IF(ISNUMBER(I1840),1,0)</f>
        <v>0</v>
      </c>
      <c r="Y1840" s="9" t="n">
        <f aca="false">MOD(INT(E1840/86400)+3,7)</f>
        <v>0</v>
      </c>
      <c r="Z1840" s="9" t="n">
        <f aca="false">MOD(INT(E1840/3600),24)</f>
        <v>14</v>
      </c>
      <c r="AA1840" s="6" t="s">
        <v>3924</v>
      </c>
    </row>
    <row r="1841" customFormat="false" ht="15" hidden="false" customHeight="false" outlineLevel="0" collapsed="false">
      <c r="A1841" s="6" t="s">
        <v>3925</v>
      </c>
      <c r="B1841" s="6" t="s">
        <v>43</v>
      </c>
      <c r="C1841" s="6" t="s">
        <v>249</v>
      </c>
      <c r="D1841" s="6" t="s">
        <v>172</v>
      </c>
      <c r="E1841" s="6" t="n">
        <v>1786977637</v>
      </c>
      <c r="F1841" s="6" t="n">
        <v>1786977851</v>
      </c>
      <c r="G1841" s="6" t="n">
        <v>1786977693</v>
      </c>
      <c r="H1841" s="6" t="n">
        <v>1786982444</v>
      </c>
      <c r="J1841" s="6" t="n">
        <v>0</v>
      </c>
      <c r="K1841" s="6" t="n">
        <v>0</v>
      </c>
      <c r="L1841" s="9" t="n">
        <f aca="false">IF(AND(E1841&gt;=Scenario!$B$11,E1841&lt;Scenario!$B$12),1,0)</f>
        <v>1</v>
      </c>
      <c r="M1841" s="9" t="n">
        <f aca="false">IF(AND(L1841=1,ISNUMBER(F1841)),MAX(0,F1841-E1841)/60,"")</f>
        <v>3.56666666666667</v>
      </c>
      <c r="N1841" s="9" t="n">
        <f aca="false">IF(AND(L1841=1,ISNUMBER(G1841)),MAX(0,G1841-E1841)/60,"")</f>
        <v>0.933333333333333</v>
      </c>
      <c r="O1841" s="9" t="n">
        <f aca="false">IF(ISNUMBER(H1841),IF(AND(H1841&gt;=Scenario!$B$11,H1841&lt;Scenario!$B$12),1,0),0)</f>
        <v>1</v>
      </c>
      <c r="P1841" s="9" t="n">
        <f aca="false">IF(O1841=1,MAX(0,H1841-E1841)/60,"")</f>
        <v>80.1166666666667</v>
      </c>
      <c r="Q1841" s="9" t="n">
        <f aca="false">INDEX(Scenario!$B$18:$B$20,MATCH(B1841,Scenario!$A$18:$A$20,0))</f>
        <v>60</v>
      </c>
      <c r="R1841" s="9" t="n">
        <f aca="false">INDEX(Scenario!$C$18:$C$20,MATCH(B1841,Scenario!$A$18:$A$20,0))</f>
        <v>1440</v>
      </c>
      <c r="S1841" s="9" t="n">
        <f aca="false">IF(ISNUMBER(M1841),IF(M1841&lt;=Q1841,1,0),"")</f>
        <v>1</v>
      </c>
      <c r="T1841" s="9" t="n">
        <f aca="false">IF(ISNUMBER(P1841),IF(P1841&lt;=R1841,1,0),"")</f>
        <v>1</v>
      </c>
      <c r="U1841" s="9" t="n">
        <f aca="false">IF(E1841&gt;Scenario!$B$14,0,IF(OR(AND(ISNUMBER(H1841),H1841&lt;=Scenario!$B$14),AND(ISNUMBER(I1841),I1841&lt;=Scenario!$B$14)),0,1))</f>
        <v>0</v>
      </c>
      <c r="V1841" s="9" t="n">
        <f aca="false">IF(AND(U1841=1,(Scenario!$B$14-E1841)/60&gt;R1841),1,0)</f>
        <v>0</v>
      </c>
      <c r="W1841" s="9" t="n">
        <f aca="false">IF(OR(C1841=Scenario!$B$22,C1841=Scenario!$C$22),1,0)</f>
        <v>0</v>
      </c>
      <c r="X1841" s="9" t="n">
        <f aca="false">IF(ISNUMBER(I1841),1,0)</f>
        <v>0</v>
      </c>
      <c r="Y1841" s="9" t="n">
        <f aca="false">MOD(INT(E1841/86400)+3,7)</f>
        <v>0</v>
      </c>
      <c r="Z1841" s="9" t="n">
        <f aca="false">MOD(INT(E1841/3600),24)</f>
        <v>14</v>
      </c>
      <c r="AA1841" s="6" t="s">
        <v>3926</v>
      </c>
    </row>
    <row r="1842" customFormat="false" ht="15" hidden="false" customHeight="false" outlineLevel="0" collapsed="false">
      <c r="A1842" s="6" t="s">
        <v>3927</v>
      </c>
      <c r="B1842" s="6" t="s">
        <v>44</v>
      </c>
      <c r="C1842" s="6" t="s">
        <v>47</v>
      </c>
      <c r="D1842" s="6" t="s">
        <v>172</v>
      </c>
      <c r="E1842" s="6" t="n">
        <v>1786979333</v>
      </c>
      <c r="F1842" s="6" t="n">
        <v>1786979497</v>
      </c>
      <c r="G1842" s="6" t="n">
        <v>1786979392</v>
      </c>
      <c r="H1842" s="6" t="n">
        <v>1786982084</v>
      </c>
      <c r="J1842" s="6" t="n">
        <v>0</v>
      </c>
      <c r="K1842" s="6" t="n">
        <v>0</v>
      </c>
      <c r="L1842" s="9" t="n">
        <f aca="false">IF(AND(E1842&gt;=Scenario!$B$11,E1842&lt;Scenario!$B$12),1,0)</f>
        <v>1</v>
      </c>
      <c r="M1842" s="9" t="n">
        <f aca="false">IF(AND(L1842=1,ISNUMBER(F1842)),MAX(0,F1842-E1842)/60,"")</f>
        <v>2.73333333333333</v>
      </c>
      <c r="N1842" s="9" t="n">
        <f aca="false">IF(AND(L1842=1,ISNUMBER(G1842)),MAX(0,G1842-E1842)/60,"")</f>
        <v>0.983333333333333</v>
      </c>
      <c r="O1842" s="9" t="n">
        <f aca="false">IF(ISNUMBER(H1842),IF(AND(H1842&gt;=Scenario!$B$11,H1842&lt;Scenario!$B$12),1,0),0)</f>
        <v>1</v>
      </c>
      <c r="P1842" s="9" t="n">
        <f aca="false">IF(O1842=1,MAX(0,H1842-E1842)/60,"")</f>
        <v>45.85</v>
      </c>
      <c r="Q1842" s="9" t="n">
        <f aca="false">INDEX(Scenario!$B$18:$B$20,MATCH(B1842,Scenario!$A$18:$A$20,0))</f>
        <v>240</v>
      </c>
      <c r="R1842" s="9" t="n">
        <f aca="false">INDEX(Scenario!$C$18:$C$20,MATCH(B1842,Scenario!$A$18:$A$20,0))</f>
        <v>4320</v>
      </c>
      <c r="S1842" s="9" t="n">
        <f aca="false">IF(ISNUMBER(M1842),IF(M1842&lt;=Q1842,1,0),"")</f>
        <v>1</v>
      </c>
      <c r="T1842" s="9" t="n">
        <f aca="false">IF(ISNUMBER(P1842),IF(P1842&lt;=R1842,1,0),"")</f>
        <v>1</v>
      </c>
      <c r="U1842" s="9" t="n">
        <f aca="false">IF(E1842&gt;Scenario!$B$14,0,IF(OR(AND(ISNUMBER(H1842),H1842&lt;=Scenario!$B$14),AND(ISNUMBER(I1842),I1842&lt;=Scenario!$B$14)),0,1))</f>
        <v>0</v>
      </c>
      <c r="V1842" s="9" t="n">
        <f aca="false">IF(AND(U1842=1,(Scenario!$B$14-E1842)/60&gt;R1842),1,0)</f>
        <v>0</v>
      </c>
      <c r="W1842" s="9" t="n">
        <f aca="false">IF(OR(C1842=Scenario!$B$22,C1842=Scenario!$C$22),1,0)</f>
        <v>1</v>
      </c>
      <c r="X1842" s="9" t="n">
        <f aca="false">IF(ISNUMBER(I1842),1,0)</f>
        <v>0</v>
      </c>
      <c r="Y1842" s="9" t="n">
        <f aca="false">MOD(INT(E1842/86400)+3,7)</f>
        <v>0</v>
      </c>
      <c r="Z1842" s="9" t="n">
        <f aca="false">MOD(INT(E1842/3600),24)</f>
        <v>15</v>
      </c>
      <c r="AA1842" s="6" t="s">
        <v>3928</v>
      </c>
    </row>
    <row r="1843" customFormat="false" ht="15" hidden="false" customHeight="false" outlineLevel="0" collapsed="false">
      <c r="A1843" s="6" t="s">
        <v>3929</v>
      </c>
      <c r="B1843" s="6" t="s">
        <v>44</v>
      </c>
      <c r="C1843" s="6" t="s">
        <v>47</v>
      </c>
      <c r="D1843" s="6" t="s">
        <v>170</v>
      </c>
      <c r="E1843" s="6" t="n">
        <v>1786979399</v>
      </c>
      <c r="I1843" s="6" t="n">
        <v>1786979519</v>
      </c>
      <c r="J1843" s="6" t="n">
        <v>0</v>
      </c>
      <c r="K1843" s="6" t="n">
        <v>0</v>
      </c>
      <c r="L1843" s="9" t="n">
        <f aca="false">IF(AND(E1843&gt;=Scenario!$B$11,E1843&lt;Scenario!$B$12),1,0)</f>
        <v>1</v>
      </c>
      <c r="M1843" s="0" t="str">
        <f aca="false">IF(AND(L1843=1,ISNUMBER(F1843)),MAX(0,F1843-E1843)/60,"")</f>
        <v/>
      </c>
      <c r="N1843" s="0" t="str">
        <f aca="false">IF(AND(L1843=1,ISNUMBER(G1843)),MAX(0,G1843-E1843)/60,"")</f>
        <v/>
      </c>
      <c r="O1843" s="9" t="n">
        <f aca="false">IF(ISNUMBER(H1843),IF(AND(H1843&gt;=Scenario!$B$11,H1843&lt;Scenario!$B$12),1,0),0)</f>
        <v>0</v>
      </c>
      <c r="P1843" s="0" t="str">
        <f aca="false">IF(O1843=1,MAX(0,H1843-E1843)/60,"")</f>
        <v/>
      </c>
      <c r="Q1843" s="9" t="n">
        <f aca="false">INDEX(Scenario!$B$18:$B$20,MATCH(B1843,Scenario!$A$18:$A$20,0))</f>
        <v>240</v>
      </c>
      <c r="R1843" s="9" t="n">
        <f aca="false">INDEX(Scenario!$C$18:$C$20,MATCH(B1843,Scenario!$A$18:$A$20,0))</f>
        <v>4320</v>
      </c>
      <c r="S1843" s="0" t="str">
        <f aca="false">IF(ISNUMBER(M1843),IF(M1843&lt;=Q1843,1,0),"")</f>
        <v/>
      </c>
      <c r="T1843" s="0" t="str">
        <f aca="false">IF(ISNUMBER(P1843),IF(P1843&lt;=R1843,1,0),"")</f>
        <v/>
      </c>
      <c r="U1843" s="9" t="n">
        <f aca="false">IF(E1843&gt;Scenario!$B$14,0,IF(OR(AND(ISNUMBER(H1843),H1843&lt;=Scenario!$B$14),AND(ISNUMBER(I1843),I1843&lt;=Scenario!$B$14)),0,1))</f>
        <v>0</v>
      </c>
      <c r="V1843" s="9" t="n">
        <f aca="false">IF(AND(U1843=1,(Scenario!$B$14-E1843)/60&gt;R1843),1,0)</f>
        <v>0</v>
      </c>
      <c r="W1843" s="9" t="n">
        <f aca="false">IF(OR(C1843=Scenario!$B$22,C1843=Scenario!$C$22),1,0)</f>
        <v>1</v>
      </c>
      <c r="X1843" s="9" t="n">
        <f aca="false">IF(ISNUMBER(I1843),1,0)</f>
        <v>1</v>
      </c>
      <c r="Y1843" s="9" t="n">
        <f aca="false">MOD(INT(E1843/86400)+3,7)</f>
        <v>0</v>
      </c>
      <c r="Z1843" s="9" t="n">
        <f aca="false">MOD(INT(E1843/3600),24)</f>
        <v>15</v>
      </c>
      <c r="AA1843" s="6" t="s">
        <v>3930</v>
      </c>
    </row>
    <row r="1844" customFormat="false" ht="15" hidden="false" customHeight="false" outlineLevel="0" collapsed="false">
      <c r="A1844" s="6" t="s">
        <v>3931</v>
      </c>
      <c r="B1844" s="6" t="s">
        <v>44</v>
      </c>
      <c r="C1844" s="6" t="s">
        <v>46</v>
      </c>
      <c r="D1844" s="6" t="s">
        <v>170</v>
      </c>
      <c r="E1844" s="6" t="n">
        <v>1786979836</v>
      </c>
      <c r="F1844" s="6" t="n">
        <v>1786980293</v>
      </c>
      <c r="G1844" s="6" t="n">
        <v>1786980084</v>
      </c>
      <c r="H1844" s="6" t="n">
        <v>1786981542</v>
      </c>
      <c r="J1844" s="6" t="n">
        <v>0</v>
      </c>
      <c r="K1844" s="6" t="n">
        <v>0</v>
      </c>
      <c r="L1844" s="9" t="n">
        <f aca="false">IF(AND(E1844&gt;=Scenario!$B$11,E1844&lt;Scenario!$B$12),1,0)</f>
        <v>1</v>
      </c>
      <c r="M1844" s="9" t="n">
        <f aca="false">IF(AND(L1844=1,ISNUMBER(F1844)),MAX(0,F1844-E1844)/60,"")</f>
        <v>7.61666666666667</v>
      </c>
      <c r="N1844" s="9" t="n">
        <f aca="false">IF(AND(L1844=1,ISNUMBER(G1844)),MAX(0,G1844-E1844)/60,"")</f>
        <v>4.13333333333333</v>
      </c>
      <c r="O1844" s="9" t="n">
        <f aca="false">IF(ISNUMBER(H1844),IF(AND(H1844&gt;=Scenario!$B$11,H1844&lt;Scenario!$B$12),1,0),0)</f>
        <v>1</v>
      </c>
      <c r="P1844" s="9" t="n">
        <f aca="false">IF(O1844=1,MAX(0,H1844-E1844)/60,"")</f>
        <v>28.4333333333333</v>
      </c>
      <c r="Q1844" s="9" t="n">
        <f aca="false">INDEX(Scenario!$B$18:$B$20,MATCH(B1844,Scenario!$A$18:$A$20,0))</f>
        <v>240</v>
      </c>
      <c r="R1844" s="9" t="n">
        <f aca="false">INDEX(Scenario!$C$18:$C$20,MATCH(B1844,Scenario!$A$18:$A$20,0))</f>
        <v>4320</v>
      </c>
      <c r="S1844" s="9" t="n">
        <f aca="false">IF(ISNUMBER(M1844),IF(M1844&lt;=Q1844,1,0),"")</f>
        <v>1</v>
      </c>
      <c r="T1844" s="9" t="n">
        <f aca="false">IF(ISNUMBER(P1844),IF(P1844&lt;=R1844,1,0),"")</f>
        <v>1</v>
      </c>
      <c r="U1844" s="9" t="n">
        <f aca="false">IF(E1844&gt;Scenario!$B$14,0,IF(OR(AND(ISNUMBER(H1844),H1844&lt;=Scenario!$B$14),AND(ISNUMBER(I1844),I1844&lt;=Scenario!$B$14)),0,1))</f>
        <v>0</v>
      </c>
      <c r="V1844" s="9" t="n">
        <f aca="false">IF(AND(U1844=1,(Scenario!$B$14-E1844)/60&gt;R1844),1,0)</f>
        <v>0</v>
      </c>
      <c r="W1844" s="9" t="n">
        <f aca="false">IF(OR(C1844=Scenario!$B$22,C1844=Scenario!$C$22),1,0)</f>
        <v>1</v>
      </c>
      <c r="X1844" s="9" t="n">
        <f aca="false">IF(ISNUMBER(I1844),1,0)</f>
        <v>0</v>
      </c>
      <c r="Y1844" s="9" t="n">
        <f aca="false">MOD(INT(E1844/86400)+3,7)</f>
        <v>0</v>
      </c>
      <c r="Z1844" s="9" t="n">
        <f aca="false">MOD(INT(E1844/3600),24)</f>
        <v>15</v>
      </c>
      <c r="AA1844" s="6" t="s">
        <v>3932</v>
      </c>
    </row>
    <row r="1845" customFormat="false" ht="15" hidden="false" customHeight="false" outlineLevel="0" collapsed="false">
      <c r="A1845" s="6" t="s">
        <v>3933</v>
      </c>
      <c r="B1845" s="6" t="s">
        <v>44</v>
      </c>
      <c r="C1845" s="6" t="s">
        <v>249</v>
      </c>
      <c r="D1845" s="6" t="s">
        <v>172</v>
      </c>
      <c r="E1845" s="6" t="n">
        <v>1786979866</v>
      </c>
      <c r="F1845" s="6" t="n">
        <v>1786980023</v>
      </c>
      <c r="G1845" s="6" t="n">
        <v>1786979903</v>
      </c>
      <c r="H1845" s="6" t="n">
        <v>1786987192</v>
      </c>
      <c r="J1845" s="6" t="n">
        <v>0</v>
      </c>
      <c r="K1845" s="6" t="n">
        <v>1</v>
      </c>
      <c r="L1845" s="9" t="n">
        <f aca="false">IF(AND(E1845&gt;=Scenario!$B$11,E1845&lt;Scenario!$B$12),1,0)</f>
        <v>1</v>
      </c>
      <c r="M1845" s="9" t="n">
        <f aca="false">IF(AND(L1845=1,ISNUMBER(F1845)),MAX(0,F1845-E1845)/60,"")</f>
        <v>2.61666666666667</v>
      </c>
      <c r="N1845" s="9" t="n">
        <f aca="false">IF(AND(L1845=1,ISNUMBER(G1845)),MAX(0,G1845-E1845)/60,"")</f>
        <v>0.616666666666667</v>
      </c>
      <c r="O1845" s="9" t="n">
        <f aca="false">IF(ISNUMBER(H1845),IF(AND(H1845&gt;=Scenario!$B$11,H1845&lt;Scenario!$B$12),1,0),0)</f>
        <v>1</v>
      </c>
      <c r="P1845" s="9" t="n">
        <f aca="false">IF(O1845=1,MAX(0,H1845-E1845)/60,"")</f>
        <v>122.1</v>
      </c>
      <c r="Q1845" s="9" t="n">
        <f aca="false">INDEX(Scenario!$B$18:$B$20,MATCH(B1845,Scenario!$A$18:$A$20,0))</f>
        <v>240</v>
      </c>
      <c r="R1845" s="9" t="n">
        <f aca="false">INDEX(Scenario!$C$18:$C$20,MATCH(B1845,Scenario!$A$18:$A$20,0))</f>
        <v>4320</v>
      </c>
      <c r="S1845" s="9" t="n">
        <f aca="false">IF(ISNUMBER(M1845),IF(M1845&lt;=Q1845,1,0),"")</f>
        <v>1</v>
      </c>
      <c r="T1845" s="9" t="n">
        <f aca="false">IF(ISNUMBER(P1845),IF(P1845&lt;=R1845,1,0),"")</f>
        <v>1</v>
      </c>
      <c r="U1845" s="9" t="n">
        <f aca="false">IF(E1845&gt;Scenario!$B$14,0,IF(OR(AND(ISNUMBER(H1845),H1845&lt;=Scenario!$B$14),AND(ISNUMBER(I1845),I1845&lt;=Scenario!$B$14)),0,1))</f>
        <v>0</v>
      </c>
      <c r="V1845" s="9" t="n">
        <f aca="false">IF(AND(U1845=1,(Scenario!$B$14-E1845)/60&gt;R1845),1,0)</f>
        <v>0</v>
      </c>
      <c r="W1845" s="9" t="n">
        <f aca="false">IF(OR(C1845=Scenario!$B$22,C1845=Scenario!$C$22),1,0)</f>
        <v>0</v>
      </c>
      <c r="X1845" s="9" t="n">
        <f aca="false">IF(ISNUMBER(I1845),1,0)</f>
        <v>0</v>
      </c>
      <c r="Y1845" s="9" t="n">
        <f aca="false">MOD(INT(E1845/86400)+3,7)</f>
        <v>0</v>
      </c>
      <c r="Z1845" s="9" t="n">
        <f aca="false">MOD(INT(E1845/3600),24)</f>
        <v>15</v>
      </c>
      <c r="AA1845" s="6" t="s">
        <v>3934</v>
      </c>
    </row>
    <row r="1846" customFormat="false" ht="15" hidden="false" customHeight="false" outlineLevel="0" collapsed="false">
      <c r="A1846" s="6" t="s">
        <v>3935</v>
      </c>
      <c r="B1846" s="6" t="s">
        <v>43</v>
      </c>
      <c r="C1846" s="6" t="s">
        <v>46</v>
      </c>
      <c r="D1846" s="6" t="s">
        <v>170</v>
      </c>
      <c r="E1846" s="6" t="n">
        <v>1786981543</v>
      </c>
      <c r="F1846" s="6" t="n">
        <v>1786981727</v>
      </c>
      <c r="G1846" s="6" t="n">
        <v>1786981578</v>
      </c>
      <c r="H1846" s="6" t="n">
        <v>1786982333</v>
      </c>
      <c r="J1846" s="6" t="n">
        <v>0</v>
      </c>
      <c r="K1846" s="6" t="n">
        <v>0</v>
      </c>
      <c r="L1846" s="9" t="n">
        <f aca="false">IF(AND(E1846&gt;=Scenario!$B$11,E1846&lt;Scenario!$B$12),1,0)</f>
        <v>1</v>
      </c>
      <c r="M1846" s="9" t="n">
        <f aca="false">IF(AND(L1846=1,ISNUMBER(F1846)),MAX(0,F1846-E1846)/60,"")</f>
        <v>3.06666666666667</v>
      </c>
      <c r="N1846" s="9" t="n">
        <f aca="false">IF(AND(L1846=1,ISNUMBER(G1846)),MAX(0,G1846-E1846)/60,"")</f>
        <v>0.583333333333333</v>
      </c>
      <c r="O1846" s="9" t="n">
        <f aca="false">IF(ISNUMBER(H1846),IF(AND(H1846&gt;=Scenario!$B$11,H1846&lt;Scenario!$B$12),1,0),0)</f>
        <v>1</v>
      </c>
      <c r="P1846" s="9" t="n">
        <f aca="false">IF(O1846=1,MAX(0,H1846-E1846)/60,"")</f>
        <v>13.1666666666667</v>
      </c>
      <c r="Q1846" s="9" t="n">
        <f aca="false">INDEX(Scenario!$B$18:$B$20,MATCH(B1846,Scenario!$A$18:$A$20,0))</f>
        <v>60</v>
      </c>
      <c r="R1846" s="9" t="n">
        <f aca="false">INDEX(Scenario!$C$18:$C$20,MATCH(B1846,Scenario!$A$18:$A$20,0))</f>
        <v>1440</v>
      </c>
      <c r="S1846" s="9" t="n">
        <f aca="false">IF(ISNUMBER(M1846),IF(M1846&lt;=Q1846,1,0),"")</f>
        <v>1</v>
      </c>
      <c r="T1846" s="9" t="n">
        <f aca="false">IF(ISNUMBER(P1846),IF(P1846&lt;=R1846,1,0),"")</f>
        <v>1</v>
      </c>
      <c r="U1846" s="9" t="n">
        <f aca="false">IF(E1846&gt;Scenario!$B$14,0,IF(OR(AND(ISNUMBER(H1846),H1846&lt;=Scenario!$B$14),AND(ISNUMBER(I1846),I1846&lt;=Scenario!$B$14)),0,1))</f>
        <v>0</v>
      </c>
      <c r="V1846" s="9" t="n">
        <f aca="false">IF(AND(U1846=1,(Scenario!$B$14-E1846)/60&gt;R1846),1,0)</f>
        <v>0</v>
      </c>
      <c r="W1846" s="9" t="n">
        <f aca="false">IF(OR(C1846=Scenario!$B$22,C1846=Scenario!$C$22),1,0)</f>
        <v>1</v>
      </c>
      <c r="X1846" s="9" t="n">
        <f aca="false">IF(ISNUMBER(I1846),1,0)</f>
        <v>0</v>
      </c>
      <c r="Y1846" s="9" t="n">
        <f aca="false">MOD(INT(E1846/86400)+3,7)</f>
        <v>0</v>
      </c>
      <c r="Z1846" s="9" t="n">
        <f aca="false">MOD(INT(E1846/3600),24)</f>
        <v>15</v>
      </c>
      <c r="AA1846" s="6" t="s">
        <v>3936</v>
      </c>
    </row>
    <row r="1847" customFormat="false" ht="15" hidden="false" customHeight="false" outlineLevel="0" collapsed="false">
      <c r="A1847" s="6" t="s">
        <v>3937</v>
      </c>
      <c r="B1847" s="6" t="s">
        <v>43</v>
      </c>
      <c r="C1847" s="6" t="s">
        <v>47</v>
      </c>
      <c r="D1847" s="6" t="s">
        <v>171</v>
      </c>
      <c r="E1847" s="6" t="n">
        <v>1786982146</v>
      </c>
      <c r="I1847" s="6" t="n">
        <v>1786982266</v>
      </c>
      <c r="J1847" s="6" t="n">
        <v>0</v>
      </c>
      <c r="K1847" s="6" t="n">
        <v>0</v>
      </c>
      <c r="L1847" s="9" t="n">
        <f aca="false">IF(AND(E1847&gt;=Scenario!$B$11,E1847&lt;Scenario!$B$12),1,0)</f>
        <v>1</v>
      </c>
      <c r="M1847" s="0" t="str">
        <f aca="false">IF(AND(L1847=1,ISNUMBER(F1847)),MAX(0,F1847-E1847)/60,"")</f>
        <v/>
      </c>
      <c r="N1847" s="0" t="str">
        <f aca="false">IF(AND(L1847=1,ISNUMBER(G1847)),MAX(0,G1847-E1847)/60,"")</f>
        <v/>
      </c>
      <c r="O1847" s="9" t="n">
        <f aca="false">IF(ISNUMBER(H1847),IF(AND(H1847&gt;=Scenario!$B$11,H1847&lt;Scenario!$B$12),1,0),0)</f>
        <v>0</v>
      </c>
      <c r="P1847" s="0" t="str">
        <f aca="false">IF(O1847=1,MAX(0,H1847-E1847)/60,"")</f>
        <v/>
      </c>
      <c r="Q1847" s="9" t="n">
        <f aca="false">INDEX(Scenario!$B$18:$B$20,MATCH(B1847,Scenario!$A$18:$A$20,0))</f>
        <v>60</v>
      </c>
      <c r="R1847" s="9" t="n">
        <f aca="false">INDEX(Scenario!$C$18:$C$20,MATCH(B1847,Scenario!$A$18:$A$20,0))</f>
        <v>1440</v>
      </c>
      <c r="S1847" s="0" t="str">
        <f aca="false">IF(ISNUMBER(M1847),IF(M1847&lt;=Q1847,1,0),"")</f>
        <v/>
      </c>
      <c r="T1847" s="0" t="str">
        <f aca="false">IF(ISNUMBER(P1847),IF(P1847&lt;=R1847,1,0),"")</f>
        <v/>
      </c>
      <c r="U1847" s="9" t="n">
        <f aca="false">IF(E1847&gt;Scenario!$B$14,0,IF(OR(AND(ISNUMBER(H1847),H1847&lt;=Scenario!$B$14),AND(ISNUMBER(I1847),I1847&lt;=Scenario!$B$14)),0,1))</f>
        <v>0</v>
      </c>
      <c r="V1847" s="9" t="n">
        <f aca="false">IF(AND(U1847=1,(Scenario!$B$14-E1847)/60&gt;R1847),1,0)</f>
        <v>0</v>
      </c>
      <c r="W1847" s="9" t="n">
        <f aca="false">IF(OR(C1847=Scenario!$B$22,C1847=Scenario!$C$22),1,0)</f>
        <v>1</v>
      </c>
      <c r="X1847" s="9" t="n">
        <f aca="false">IF(ISNUMBER(I1847),1,0)</f>
        <v>1</v>
      </c>
      <c r="Y1847" s="9" t="n">
        <f aca="false">MOD(INT(E1847/86400)+3,7)</f>
        <v>0</v>
      </c>
      <c r="Z1847" s="9" t="n">
        <f aca="false">MOD(INT(E1847/3600),24)</f>
        <v>15</v>
      </c>
      <c r="AA1847" s="6" t="s">
        <v>3938</v>
      </c>
    </row>
    <row r="1848" customFormat="false" ht="15" hidden="false" customHeight="false" outlineLevel="0" collapsed="false">
      <c r="A1848" s="6" t="s">
        <v>3939</v>
      </c>
      <c r="B1848" s="6" t="s">
        <v>44</v>
      </c>
      <c r="C1848" s="6" t="s">
        <v>249</v>
      </c>
      <c r="D1848" s="6" t="s">
        <v>170</v>
      </c>
      <c r="E1848" s="6" t="n">
        <v>1786982748</v>
      </c>
      <c r="F1848" s="6" t="n">
        <v>1786982991</v>
      </c>
      <c r="G1848" s="6" t="n">
        <v>1786982760</v>
      </c>
      <c r="H1848" s="6" t="n">
        <v>1786983729</v>
      </c>
      <c r="J1848" s="6" t="n">
        <v>0</v>
      </c>
      <c r="K1848" s="6" t="n">
        <v>0</v>
      </c>
      <c r="L1848" s="9" t="n">
        <f aca="false">IF(AND(E1848&gt;=Scenario!$B$11,E1848&lt;Scenario!$B$12),1,0)</f>
        <v>1</v>
      </c>
      <c r="M1848" s="9" t="n">
        <f aca="false">IF(AND(L1848=1,ISNUMBER(F1848)),MAX(0,F1848-E1848)/60,"")</f>
        <v>4.05</v>
      </c>
      <c r="N1848" s="9" t="n">
        <f aca="false">IF(AND(L1848=1,ISNUMBER(G1848)),MAX(0,G1848-E1848)/60,"")</f>
        <v>0.2</v>
      </c>
      <c r="O1848" s="9" t="n">
        <f aca="false">IF(ISNUMBER(H1848),IF(AND(H1848&gt;=Scenario!$B$11,H1848&lt;Scenario!$B$12),1,0),0)</f>
        <v>1</v>
      </c>
      <c r="P1848" s="9" t="n">
        <f aca="false">IF(O1848=1,MAX(0,H1848-E1848)/60,"")</f>
        <v>16.35</v>
      </c>
      <c r="Q1848" s="9" t="n">
        <f aca="false">INDEX(Scenario!$B$18:$B$20,MATCH(B1848,Scenario!$A$18:$A$20,0))</f>
        <v>240</v>
      </c>
      <c r="R1848" s="9" t="n">
        <f aca="false">INDEX(Scenario!$C$18:$C$20,MATCH(B1848,Scenario!$A$18:$A$20,0))</f>
        <v>4320</v>
      </c>
      <c r="S1848" s="9" t="n">
        <f aca="false">IF(ISNUMBER(M1848),IF(M1848&lt;=Q1848,1,0),"")</f>
        <v>1</v>
      </c>
      <c r="T1848" s="9" t="n">
        <f aca="false">IF(ISNUMBER(P1848),IF(P1848&lt;=R1848,1,0),"")</f>
        <v>1</v>
      </c>
      <c r="U1848" s="9" t="n">
        <f aca="false">IF(E1848&gt;Scenario!$B$14,0,IF(OR(AND(ISNUMBER(H1848),H1848&lt;=Scenario!$B$14),AND(ISNUMBER(I1848),I1848&lt;=Scenario!$B$14)),0,1))</f>
        <v>0</v>
      </c>
      <c r="V1848" s="9" t="n">
        <f aca="false">IF(AND(U1848=1,(Scenario!$B$14-E1848)/60&gt;R1848),1,0)</f>
        <v>0</v>
      </c>
      <c r="W1848" s="9" t="n">
        <f aca="false">IF(OR(C1848=Scenario!$B$22,C1848=Scenario!$C$22),1,0)</f>
        <v>0</v>
      </c>
      <c r="X1848" s="9" t="n">
        <f aca="false">IF(ISNUMBER(I1848),1,0)</f>
        <v>0</v>
      </c>
      <c r="Y1848" s="9" t="n">
        <f aca="false">MOD(INT(E1848/86400)+3,7)</f>
        <v>0</v>
      </c>
      <c r="Z1848" s="9" t="n">
        <f aca="false">MOD(INT(E1848/3600),24)</f>
        <v>16</v>
      </c>
      <c r="AA1848" s="6" t="s">
        <v>3940</v>
      </c>
    </row>
    <row r="1849" customFormat="false" ht="15" hidden="false" customHeight="false" outlineLevel="0" collapsed="false">
      <c r="A1849" s="6" t="s">
        <v>3941</v>
      </c>
      <c r="B1849" s="6" t="s">
        <v>44</v>
      </c>
      <c r="C1849" s="6" t="s">
        <v>47</v>
      </c>
      <c r="D1849" s="6" t="s">
        <v>171</v>
      </c>
      <c r="E1849" s="6" t="n">
        <v>1786982883</v>
      </c>
      <c r="F1849" s="6" t="n">
        <v>1786983034</v>
      </c>
      <c r="G1849" s="6" t="n">
        <v>1786982894</v>
      </c>
      <c r="H1849" s="6" t="n">
        <v>1786984202</v>
      </c>
      <c r="J1849" s="6" t="n">
        <v>0</v>
      </c>
      <c r="K1849" s="6" t="n">
        <v>0</v>
      </c>
      <c r="L1849" s="9" t="n">
        <f aca="false">IF(AND(E1849&gt;=Scenario!$B$11,E1849&lt;Scenario!$B$12),1,0)</f>
        <v>1</v>
      </c>
      <c r="M1849" s="9" t="n">
        <f aca="false">IF(AND(L1849=1,ISNUMBER(F1849)),MAX(0,F1849-E1849)/60,"")</f>
        <v>2.51666666666667</v>
      </c>
      <c r="N1849" s="9" t="n">
        <f aca="false">IF(AND(L1849=1,ISNUMBER(G1849)),MAX(0,G1849-E1849)/60,"")</f>
        <v>0.183333333333333</v>
      </c>
      <c r="O1849" s="9" t="n">
        <f aca="false">IF(ISNUMBER(H1849),IF(AND(H1849&gt;=Scenario!$B$11,H1849&lt;Scenario!$B$12),1,0),0)</f>
        <v>1</v>
      </c>
      <c r="P1849" s="9" t="n">
        <f aca="false">IF(O1849=1,MAX(0,H1849-E1849)/60,"")</f>
        <v>21.9833333333333</v>
      </c>
      <c r="Q1849" s="9" t="n">
        <f aca="false">INDEX(Scenario!$B$18:$B$20,MATCH(B1849,Scenario!$A$18:$A$20,0))</f>
        <v>240</v>
      </c>
      <c r="R1849" s="9" t="n">
        <f aca="false">INDEX(Scenario!$C$18:$C$20,MATCH(B1849,Scenario!$A$18:$A$20,0))</f>
        <v>4320</v>
      </c>
      <c r="S1849" s="9" t="n">
        <f aca="false">IF(ISNUMBER(M1849),IF(M1849&lt;=Q1849,1,0),"")</f>
        <v>1</v>
      </c>
      <c r="T1849" s="9" t="n">
        <f aca="false">IF(ISNUMBER(P1849),IF(P1849&lt;=R1849,1,0),"")</f>
        <v>1</v>
      </c>
      <c r="U1849" s="9" t="n">
        <f aca="false">IF(E1849&gt;Scenario!$B$14,0,IF(OR(AND(ISNUMBER(H1849),H1849&lt;=Scenario!$B$14),AND(ISNUMBER(I1849),I1849&lt;=Scenario!$B$14)),0,1))</f>
        <v>0</v>
      </c>
      <c r="V1849" s="9" t="n">
        <f aca="false">IF(AND(U1849=1,(Scenario!$B$14-E1849)/60&gt;R1849),1,0)</f>
        <v>0</v>
      </c>
      <c r="W1849" s="9" t="n">
        <f aca="false">IF(OR(C1849=Scenario!$B$22,C1849=Scenario!$C$22),1,0)</f>
        <v>1</v>
      </c>
      <c r="X1849" s="9" t="n">
        <f aca="false">IF(ISNUMBER(I1849),1,0)</f>
        <v>0</v>
      </c>
      <c r="Y1849" s="9" t="n">
        <f aca="false">MOD(INT(E1849/86400)+3,7)</f>
        <v>0</v>
      </c>
      <c r="Z1849" s="9" t="n">
        <f aca="false">MOD(INT(E1849/3600),24)</f>
        <v>16</v>
      </c>
      <c r="AA1849" s="6" t="s">
        <v>3942</v>
      </c>
    </row>
    <row r="1850" customFormat="false" ht="15" hidden="false" customHeight="false" outlineLevel="0" collapsed="false">
      <c r="A1850" s="6" t="s">
        <v>3943</v>
      </c>
      <c r="B1850" s="6" t="s">
        <v>44</v>
      </c>
      <c r="C1850" s="6" t="s">
        <v>249</v>
      </c>
      <c r="D1850" s="6" t="s">
        <v>172</v>
      </c>
      <c r="E1850" s="6" t="n">
        <v>1786984391</v>
      </c>
      <c r="F1850" s="6" t="n">
        <v>1786984567</v>
      </c>
      <c r="G1850" s="6" t="n">
        <v>1786984433</v>
      </c>
      <c r="H1850" s="6" t="n">
        <v>1786988060</v>
      </c>
      <c r="J1850" s="6" t="n">
        <v>0</v>
      </c>
      <c r="K1850" s="6" t="n">
        <v>0</v>
      </c>
      <c r="L1850" s="9" t="n">
        <f aca="false">IF(AND(E1850&gt;=Scenario!$B$11,E1850&lt;Scenario!$B$12),1,0)</f>
        <v>1</v>
      </c>
      <c r="M1850" s="9" t="n">
        <f aca="false">IF(AND(L1850=1,ISNUMBER(F1850)),MAX(0,F1850-E1850)/60,"")</f>
        <v>2.93333333333333</v>
      </c>
      <c r="N1850" s="9" t="n">
        <f aca="false">IF(AND(L1850=1,ISNUMBER(G1850)),MAX(0,G1850-E1850)/60,"")</f>
        <v>0.7</v>
      </c>
      <c r="O1850" s="9" t="n">
        <f aca="false">IF(ISNUMBER(H1850),IF(AND(H1850&gt;=Scenario!$B$11,H1850&lt;Scenario!$B$12),1,0),0)</f>
        <v>1</v>
      </c>
      <c r="P1850" s="9" t="n">
        <f aca="false">IF(O1850=1,MAX(0,H1850-E1850)/60,"")</f>
        <v>61.15</v>
      </c>
      <c r="Q1850" s="9" t="n">
        <f aca="false">INDEX(Scenario!$B$18:$B$20,MATCH(B1850,Scenario!$A$18:$A$20,0))</f>
        <v>240</v>
      </c>
      <c r="R1850" s="9" t="n">
        <f aca="false">INDEX(Scenario!$C$18:$C$20,MATCH(B1850,Scenario!$A$18:$A$20,0))</f>
        <v>4320</v>
      </c>
      <c r="S1850" s="9" t="n">
        <f aca="false">IF(ISNUMBER(M1850),IF(M1850&lt;=Q1850,1,0),"")</f>
        <v>1</v>
      </c>
      <c r="T1850" s="9" t="n">
        <f aca="false">IF(ISNUMBER(P1850),IF(P1850&lt;=R1850,1,0),"")</f>
        <v>1</v>
      </c>
      <c r="U1850" s="9" t="n">
        <f aca="false">IF(E1850&gt;Scenario!$B$14,0,IF(OR(AND(ISNUMBER(H1850),H1850&lt;=Scenario!$B$14),AND(ISNUMBER(I1850),I1850&lt;=Scenario!$B$14)),0,1))</f>
        <v>0</v>
      </c>
      <c r="V1850" s="9" t="n">
        <f aca="false">IF(AND(U1850=1,(Scenario!$B$14-E1850)/60&gt;R1850),1,0)</f>
        <v>0</v>
      </c>
      <c r="W1850" s="9" t="n">
        <f aca="false">IF(OR(C1850=Scenario!$B$22,C1850=Scenario!$C$22),1,0)</f>
        <v>0</v>
      </c>
      <c r="X1850" s="9" t="n">
        <f aca="false">IF(ISNUMBER(I1850),1,0)</f>
        <v>0</v>
      </c>
      <c r="Y1850" s="9" t="n">
        <f aca="false">MOD(INT(E1850/86400)+3,7)</f>
        <v>0</v>
      </c>
      <c r="Z1850" s="9" t="n">
        <f aca="false">MOD(INT(E1850/3600),24)</f>
        <v>16</v>
      </c>
      <c r="AA1850" s="6" t="s">
        <v>3944</v>
      </c>
    </row>
    <row r="1851" customFormat="false" ht="15" hidden="false" customHeight="false" outlineLevel="0" collapsed="false">
      <c r="A1851" s="6" t="s">
        <v>3945</v>
      </c>
      <c r="B1851" s="6" t="s">
        <v>43</v>
      </c>
      <c r="C1851" s="6" t="s">
        <v>47</v>
      </c>
      <c r="D1851" s="6" t="s">
        <v>172</v>
      </c>
      <c r="E1851" s="6" t="n">
        <v>1786984463</v>
      </c>
      <c r="F1851" s="6" t="n">
        <v>1786984614</v>
      </c>
      <c r="G1851" s="6" t="n">
        <v>1786984493</v>
      </c>
      <c r="H1851" s="6" t="n">
        <v>1786992835</v>
      </c>
      <c r="J1851" s="6" t="n">
        <v>0</v>
      </c>
      <c r="K1851" s="6" t="n">
        <v>0</v>
      </c>
      <c r="L1851" s="9" t="n">
        <f aca="false">IF(AND(E1851&gt;=Scenario!$B$11,E1851&lt;Scenario!$B$12),1,0)</f>
        <v>1</v>
      </c>
      <c r="M1851" s="9" t="n">
        <f aca="false">IF(AND(L1851=1,ISNUMBER(F1851)),MAX(0,F1851-E1851)/60,"")</f>
        <v>2.51666666666667</v>
      </c>
      <c r="N1851" s="9" t="n">
        <f aca="false">IF(AND(L1851=1,ISNUMBER(G1851)),MAX(0,G1851-E1851)/60,"")</f>
        <v>0.5</v>
      </c>
      <c r="O1851" s="9" t="n">
        <f aca="false">IF(ISNUMBER(H1851),IF(AND(H1851&gt;=Scenario!$B$11,H1851&lt;Scenario!$B$12),1,0),0)</f>
        <v>1</v>
      </c>
      <c r="P1851" s="9" t="n">
        <f aca="false">IF(O1851=1,MAX(0,H1851-E1851)/60,"")</f>
        <v>139.533333333333</v>
      </c>
      <c r="Q1851" s="9" t="n">
        <f aca="false">INDEX(Scenario!$B$18:$B$20,MATCH(B1851,Scenario!$A$18:$A$20,0))</f>
        <v>60</v>
      </c>
      <c r="R1851" s="9" t="n">
        <f aca="false">INDEX(Scenario!$C$18:$C$20,MATCH(B1851,Scenario!$A$18:$A$20,0))</f>
        <v>1440</v>
      </c>
      <c r="S1851" s="9" t="n">
        <f aca="false">IF(ISNUMBER(M1851),IF(M1851&lt;=Q1851,1,0),"")</f>
        <v>1</v>
      </c>
      <c r="T1851" s="9" t="n">
        <f aca="false">IF(ISNUMBER(P1851),IF(P1851&lt;=R1851,1,0),"")</f>
        <v>1</v>
      </c>
      <c r="U1851" s="9" t="n">
        <f aca="false">IF(E1851&gt;Scenario!$B$14,0,IF(OR(AND(ISNUMBER(H1851),H1851&lt;=Scenario!$B$14),AND(ISNUMBER(I1851),I1851&lt;=Scenario!$B$14)),0,1))</f>
        <v>0</v>
      </c>
      <c r="V1851" s="9" t="n">
        <f aca="false">IF(AND(U1851=1,(Scenario!$B$14-E1851)/60&gt;R1851),1,0)</f>
        <v>0</v>
      </c>
      <c r="W1851" s="9" t="n">
        <f aca="false">IF(OR(C1851=Scenario!$B$22,C1851=Scenario!$C$22),1,0)</f>
        <v>1</v>
      </c>
      <c r="X1851" s="9" t="n">
        <f aca="false">IF(ISNUMBER(I1851),1,0)</f>
        <v>0</v>
      </c>
      <c r="Y1851" s="9" t="n">
        <f aca="false">MOD(INT(E1851/86400)+3,7)</f>
        <v>0</v>
      </c>
      <c r="Z1851" s="9" t="n">
        <f aca="false">MOD(INT(E1851/3600),24)</f>
        <v>16</v>
      </c>
      <c r="AA1851" s="6" t="s">
        <v>3946</v>
      </c>
    </row>
    <row r="1852" customFormat="false" ht="15" hidden="false" customHeight="false" outlineLevel="0" collapsed="false">
      <c r="A1852" s="6" t="s">
        <v>3947</v>
      </c>
      <c r="B1852" s="6" t="s">
        <v>43</v>
      </c>
      <c r="C1852" s="6" t="s">
        <v>249</v>
      </c>
      <c r="D1852" s="6" t="s">
        <v>171</v>
      </c>
      <c r="E1852" s="6" t="n">
        <v>1786986996</v>
      </c>
      <c r="F1852" s="6" t="n">
        <v>1786987218</v>
      </c>
      <c r="G1852" s="6" t="n">
        <v>1786987017</v>
      </c>
      <c r="H1852" s="6" t="n">
        <v>1786988499</v>
      </c>
      <c r="J1852" s="6" t="n">
        <v>0</v>
      </c>
      <c r="K1852" s="6" t="n">
        <v>0</v>
      </c>
      <c r="L1852" s="9" t="n">
        <f aca="false">IF(AND(E1852&gt;=Scenario!$B$11,E1852&lt;Scenario!$B$12),1,0)</f>
        <v>1</v>
      </c>
      <c r="M1852" s="9" t="n">
        <f aca="false">IF(AND(L1852=1,ISNUMBER(F1852)),MAX(0,F1852-E1852)/60,"")</f>
        <v>3.7</v>
      </c>
      <c r="N1852" s="9" t="n">
        <f aca="false">IF(AND(L1852=1,ISNUMBER(G1852)),MAX(0,G1852-E1852)/60,"")</f>
        <v>0.35</v>
      </c>
      <c r="O1852" s="9" t="n">
        <f aca="false">IF(ISNUMBER(H1852),IF(AND(H1852&gt;=Scenario!$B$11,H1852&lt;Scenario!$B$12),1,0),0)</f>
        <v>1</v>
      </c>
      <c r="P1852" s="9" t="n">
        <f aca="false">IF(O1852=1,MAX(0,H1852-E1852)/60,"")</f>
        <v>25.05</v>
      </c>
      <c r="Q1852" s="9" t="n">
        <f aca="false">INDEX(Scenario!$B$18:$B$20,MATCH(B1852,Scenario!$A$18:$A$20,0))</f>
        <v>60</v>
      </c>
      <c r="R1852" s="9" t="n">
        <f aca="false">INDEX(Scenario!$C$18:$C$20,MATCH(B1852,Scenario!$A$18:$A$20,0))</f>
        <v>1440</v>
      </c>
      <c r="S1852" s="9" t="n">
        <f aca="false">IF(ISNUMBER(M1852),IF(M1852&lt;=Q1852,1,0),"")</f>
        <v>1</v>
      </c>
      <c r="T1852" s="9" t="n">
        <f aca="false">IF(ISNUMBER(P1852),IF(P1852&lt;=R1852,1,0),"")</f>
        <v>1</v>
      </c>
      <c r="U1852" s="9" t="n">
        <f aca="false">IF(E1852&gt;Scenario!$B$14,0,IF(OR(AND(ISNUMBER(H1852),H1852&lt;=Scenario!$B$14),AND(ISNUMBER(I1852),I1852&lt;=Scenario!$B$14)),0,1))</f>
        <v>0</v>
      </c>
      <c r="V1852" s="9" t="n">
        <f aca="false">IF(AND(U1852=1,(Scenario!$B$14-E1852)/60&gt;R1852),1,0)</f>
        <v>0</v>
      </c>
      <c r="W1852" s="9" t="n">
        <f aca="false">IF(OR(C1852=Scenario!$B$22,C1852=Scenario!$C$22),1,0)</f>
        <v>0</v>
      </c>
      <c r="X1852" s="9" t="n">
        <f aca="false">IF(ISNUMBER(I1852),1,0)</f>
        <v>0</v>
      </c>
      <c r="Y1852" s="9" t="n">
        <f aca="false">MOD(INT(E1852/86400)+3,7)</f>
        <v>0</v>
      </c>
      <c r="Z1852" s="9" t="n">
        <f aca="false">MOD(INT(E1852/3600),24)</f>
        <v>17</v>
      </c>
      <c r="AA1852" s="6" t="s">
        <v>3948</v>
      </c>
    </row>
    <row r="1853" customFormat="false" ht="15" hidden="false" customHeight="false" outlineLevel="0" collapsed="false">
      <c r="A1853" s="6" t="s">
        <v>3949</v>
      </c>
      <c r="B1853" s="6" t="s">
        <v>44</v>
      </c>
      <c r="C1853" s="6" t="s">
        <v>249</v>
      </c>
      <c r="D1853" s="6" t="s">
        <v>171</v>
      </c>
      <c r="E1853" s="6" t="n">
        <v>1786987703</v>
      </c>
      <c r="F1853" s="6" t="n">
        <v>1786987845</v>
      </c>
      <c r="G1853" s="6" t="n">
        <v>1786987716</v>
      </c>
      <c r="H1853" s="6" t="n">
        <v>1786988697</v>
      </c>
      <c r="J1853" s="6" t="n">
        <v>0</v>
      </c>
      <c r="K1853" s="6" t="n">
        <v>0</v>
      </c>
      <c r="L1853" s="9" t="n">
        <f aca="false">IF(AND(E1853&gt;=Scenario!$B$11,E1853&lt;Scenario!$B$12),1,0)</f>
        <v>1</v>
      </c>
      <c r="M1853" s="9" t="n">
        <f aca="false">IF(AND(L1853=1,ISNUMBER(F1853)),MAX(0,F1853-E1853)/60,"")</f>
        <v>2.36666666666667</v>
      </c>
      <c r="N1853" s="9" t="n">
        <f aca="false">IF(AND(L1853=1,ISNUMBER(G1853)),MAX(0,G1853-E1853)/60,"")</f>
        <v>0.216666666666667</v>
      </c>
      <c r="O1853" s="9" t="n">
        <f aca="false">IF(ISNUMBER(H1853),IF(AND(H1853&gt;=Scenario!$B$11,H1853&lt;Scenario!$B$12),1,0),0)</f>
        <v>1</v>
      </c>
      <c r="P1853" s="9" t="n">
        <f aca="false">IF(O1853=1,MAX(0,H1853-E1853)/60,"")</f>
        <v>16.5666666666667</v>
      </c>
      <c r="Q1853" s="9" t="n">
        <f aca="false">INDEX(Scenario!$B$18:$B$20,MATCH(B1853,Scenario!$A$18:$A$20,0))</f>
        <v>240</v>
      </c>
      <c r="R1853" s="9" t="n">
        <f aca="false">INDEX(Scenario!$C$18:$C$20,MATCH(B1853,Scenario!$A$18:$A$20,0))</f>
        <v>4320</v>
      </c>
      <c r="S1853" s="9" t="n">
        <f aca="false">IF(ISNUMBER(M1853),IF(M1853&lt;=Q1853,1,0),"")</f>
        <v>1</v>
      </c>
      <c r="T1853" s="9" t="n">
        <f aca="false">IF(ISNUMBER(P1853),IF(P1853&lt;=R1853,1,0),"")</f>
        <v>1</v>
      </c>
      <c r="U1853" s="9" t="n">
        <f aca="false">IF(E1853&gt;Scenario!$B$14,0,IF(OR(AND(ISNUMBER(H1853),H1853&lt;=Scenario!$B$14),AND(ISNUMBER(I1853),I1853&lt;=Scenario!$B$14)),0,1))</f>
        <v>0</v>
      </c>
      <c r="V1853" s="9" t="n">
        <f aca="false">IF(AND(U1853=1,(Scenario!$B$14-E1853)/60&gt;R1853),1,0)</f>
        <v>0</v>
      </c>
      <c r="W1853" s="9" t="n">
        <f aca="false">IF(OR(C1853=Scenario!$B$22,C1853=Scenario!$C$22),1,0)</f>
        <v>0</v>
      </c>
      <c r="X1853" s="9" t="n">
        <f aca="false">IF(ISNUMBER(I1853),1,0)</f>
        <v>0</v>
      </c>
      <c r="Y1853" s="9" t="n">
        <f aca="false">MOD(INT(E1853/86400)+3,7)</f>
        <v>0</v>
      </c>
      <c r="Z1853" s="9" t="n">
        <f aca="false">MOD(INT(E1853/3600),24)</f>
        <v>17</v>
      </c>
      <c r="AA1853" s="6" t="s">
        <v>3950</v>
      </c>
    </row>
    <row r="1854" customFormat="false" ht="15" hidden="false" customHeight="false" outlineLevel="0" collapsed="false">
      <c r="A1854" s="6" t="s">
        <v>3951</v>
      </c>
      <c r="B1854" s="6" t="s">
        <v>43</v>
      </c>
      <c r="C1854" s="6" t="s">
        <v>47</v>
      </c>
      <c r="D1854" s="6" t="s">
        <v>170</v>
      </c>
      <c r="E1854" s="6" t="n">
        <v>1786988549</v>
      </c>
      <c r="F1854" s="6" t="n">
        <v>1786988672</v>
      </c>
      <c r="G1854" s="6" t="n">
        <v>1786988605</v>
      </c>
      <c r="H1854" s="6" t="n">
        <v>1786989942</v>
      </c>
      <c r="J1854" s="6" t="n">
        <v>0</v>
      </c>
      <c r="K1854" s="6" t="n">
        <v>0</v>
      </c>
      <c r="L1854" s="9" t="n">
        <f aca="false">IF(AND(E1854&gt;=Scenario!$B$11,E1854&lt;Scenario!$B$12),1,0)</f>
        <v>1</v>
      </c>
      <c r="M1854" s="9" t="n">
        <f aca="false">IF(AND(L1854=1,ISNUMBER(F1854)),MAX(0,F1854-E1854)/60,"")</f>
        <v>2.05</v>
      </c>
      <c r="N1854" s="9" t="n">
        <f aca="false">IF(AND(L1854=1,ISNUMBER(G1854)),MAX(0,G1854-E1854)/60,"")</f>
        <v>0.933333333333333</v>
      </c>
      <c r="O1854" s="9" t="n">
        <f aca="false">IF(ISNUMBER(H1854),IF(AND(H1854&gt;=Scenario!$B$11,H1854&lt;Scenario!$B$12),1,0),0)</f>
        <v>1</v>
      </c>
      <c r="P1854" s="9" t="n">
        <f aca="false">IF(O1854=1,MAX(0,H1854-E1854)/60,"")</f>
        <v>23.2166666666667</v>
      </c>
      <c r="Q1854" s="9" t="n">
        <f aca="false">INDEX(Scenario!$B$18:$B$20,MATCH(B1854,Scenario!$A$18:$A$20,0))</f>
        <v>60</v>
      </c>
      <c r="R1854" s="9" t="n">
        <f aca="false">INDEX(Scenario!$C$18:$C$20,MATCH(B1854,Scenario!$A$18:$A$20,0))</f>
        <v>1440</v>
      </c>
      <c r="S1854" s="9" t="n">
        <f aca="false">IF(ISNUMBER(M1854),IF(M1854&lt;=Q1854,1,0),"")</f>
        <v>1</v>
      </c>
      <c r="T1854" s="9" t="n">
        <f aca="false">IF(ISNUMBER(P1854),IF(P1854&lt;=R1854,1,0),"")</f>
        <v>1</v>
      </c>
      <c r="U1854" s="9" t="n">
        <f aca="false">IF(E1854&gt;Scenario!$B$14,0,IF(OR(AND(ISNUMBER(H1854),H1854&lt;=Scenario!$B$14),AND(ISNUMBER(I1854),I1854&lt;=Scenario!$B$14)),0,1))</f>
        <v>0</v>
      </c>
      <c r="V1854" s="9" t="n">
        <f aca="false">IF(AND(U1854=1,(Scenario!$B$14-E1854)/60&gt;R1854),1,0)</f>
        <v>0</v>
      </c>
      <c r="W1854" s="9" t="n">
        <f aca="false">IF(OR(C1854=Scenario!$B$22,C1854=Scenario!$C$22),1,0)</f>
        <v>1</v>
      </c>
      <c r="X1854" s="9" t="n">
        <f aca="false">IF(ISNUMBER(I1854),1,0)</f>
        <v>0</v>
      </c>
      <c r="Y1854" s="9" t="n">
        <f aca="false">MOD(INT(E1854/86400)+3,7)</f>
        <v>0</v>
      </c>
      <c r="Z1854" s="9" t="n">
        <f aca="false">MOD(INT(E1854/3600),24)</f>
        <v>17</v>
      </c>
      <c r="AA1854" s="6" t="s">
        <v>3952</v>
      </c>
    </row>
    <row r="1855" customFormat="false" ht="15" hidden="false" customHeight="false" outlineLevel="0" collapsed="false">
      <c r="A1855" s="6" t="s">
        <v>3953</v>
      </c>
      <c r="B1855" s="6" t="s">
        <v>44</v>
      </c>
      <c r="C1855" s="6" t="s">
        <v>249</v>
      </c>
      <c r="D1855" s="6" t="s">
        <v>172</v>
      </c>
      <c r="E1855" s="6" t="n">
        <v>1786990896</v>
      </c>
      <c r="F1855" s="6" t="n">
        <v>1786991069</v>
      </c>
      <c r="G1855" s="6" t="n">
        <v>1786990914</v>
      </c>
      <c r="H1855" s="6" t="n">
        <v>1786995994</v>
      </c>
      <c r="J1855" s="6" t="n">
        <v>0</v>
      </c>
      <c r="K1855" s="6" t="n">
        <v>1</v>
      </c>
      <c r="L1855" s="9" t="n">
        <f aca="false">IF(AND(E1855&gt;=Scenario!$B$11,E1855&lt;Scenario!$B$12),1,0)</f>
        <v>1</v>
      </c>
      <c r="M1855" s="9" t="n">
        <f aca="false">IF(AND(L1855=1,ISNUMBER(F1855)),MAX(0,F1855-E1855)/60,"")</f>
        <v>2.88333333333333</v>
      </c>
      <c r="N1855" s="9" t="n">
        <f aca="false">IF(AND(L1855=1,ISNUMBER(G1855)),MAX(0,G1855-E1855)/60,"")</f>
        <v>0.3</v>
      </c>
      <c r="O1855" s="9" t="n">
        <f aca="false">IF(ISNUMBER(H1855),IF(AND(H1855&gt;=Scenario!$B$11,H1855&lt;Scenario!$B$12),1,0),0)</f>
        <v>1</v>
      </c>
      <c r="P1855" s="9" t="n">
        <f aca="false">IF(O1855=1,MAX(0,H1855-E1855)/60,"")</f>
        <v>84.9666666666667</v>
      </c>
      <c r="Q1855" s="9" t="n">
        <f aca="false">INDEX(Scenario!$B$18:$B$20,MATCH(B1855,Scenario!$A$18:$A$20,0))</f>
        <v>240</v>
      </c>
      <c r="R1855" s="9" t="n">
        <f aca="false">INDEX(Scenario!$C$18:$C$20,MATCH(B1855,Scenario!$A$18:$A$20,0))</f>
        <v>4320</v>
      </c>
      <c r="S1855" s="9" t="n">
        <f aca="false">IF(ISNUMBER(M1855),IF(M1855&lt;=Q1855,1,0),"")</f>
        <v>1</v>
      </c>
      <c r="T1855" s="9" t="n">
        <f aca="false">IF(ISNUMBER(P1855),IF(P1855&lt;=R1855,1,0),"")</f>
        <v>1</v>
      </c>
      <c r="U1855" s="9" t="n">
        <f aca="false">IF(E1855&gt;Scenario!$B$14,0,IF(OR(AND(ISNUMBER(H1855),H1855&lt;=Scenario!$B$14),AND(ISNUMBER(I1855),I1855&lt;=Scenario!$B$14)),0,1))</f>
        <v>0</v>
      </c>
      <c r="V1855" s="9" t="n">
        <f aca="false">IF(AND(U1855=1,(Scenario!$B$14-E1855)/60&gt;R1855),1,0)</f>
        <v>0</v>
      </c>
      <c r="W1855" s="9" t="n">
        <f aca="false">IF(OR(C1855=Scenario!$B$22,C1855=Scenario!$C$22),1,0)</f>
        <v>0</v>
      </c>
      <c r="X1855" s="9" t="n">
        <f aca="false">IF(ISNUMBER(I1855),1,0)</f>
        <v>0</v>
      </c>
      <c r="Y1855" s="9" t="n">
        <f aca="false">MOD(INT(E1855/86400)+3,7)</f>
        <v>0</v>
      </c>
      <c r="Z1855" s="9" t="n">
        <f aca="false">MOD(INT(E1855/3600),24)</f>
        <v>18</v>
      </c>
      <c r="AA1855" s="6" t="s">
        <v>3954</v>
      </c>
    </row>
    <row r="1856" customFormat="false" ht="15" hidden="false" customHeight="false" outlineLevel="0" collapsed="false">
      <c r="A1856" s="6" t="s">
        <v>3955</v>
      </c>
      <c r="B1856" s="6" t="s">
        <v>44</v>
      </c>
      <c r="C1856" s="6" t="s">
        <v>249</v>
      </c>
      <c r="D1856" s="6" t="s">
        <v>170</v>
      </c>
      <c r="E1856" s="6" t="n">
        <v>1786991150</v>
      </c>
      <c r="F1856" s="6" t="n">
        <v>1786991395</v>
      </c>
      <c r="G1856" s="6" t="n">
        <v>1786991163</v>
      </c>
      <c r="H1856" s="6" t="n">
        <v>1786992288</v>
      </c>
      <c r="J1856" s="6" t="n">
        <v>0</v>
      </c>
      <c r="K1856" s="6" t="n">
        <v>0</v>
      </c>
      <c r="L1856" s="9" t="n">
        <f aca="false">IF(AND(E1856&gt;=Scenario!$B$11,E1856&lt;Scenario!$B$12),1,0)</f>
        <v>1</v>
      </c>
      <c r="M1856" s="9" t="n">
        <f aca="false">IF(AND(L1856=1,ISNUMBER(F1856)),MAX(0,F1856-E1856)/60,"")</f>
        <v>4.08333333333333</v>
      </c>
      <c r="N1856" s="9" t="n">
        <f aca="false">IF(AND(L1856=1,ISNUMBER(G1856)),MAX(0,G1856-E1856)/60,"")</f>
        <v>0.216666666666667</v>
      </c>
      <c r="O1856" s="9" t="n">
        <f aca="false">IF(ISNUMBER(H1856),IF(AND(H1856&gt;=Scenario!$B$11,H1856&lt;Scenario!$B$12),1,0),0)</f>
        <v>1</v>
      </c>
      <c r="P1856" s="9" t="n">
        <f aca="false">IF(O1856=1,MAX(0,H1856-E1856)/60,"")</f>
        <v>18.9666666666667</v>
      </c>
      <c r="Q1856" s="9" t="n">
        <f aca="false">INDEX(Scenario!$B$18:$B$20,MATCH(B1856,Scenario!$A$18:$A$20,0))</f>
        <v>240</v>
      </c>
      <c r="R1856" s="9" t="n">
        <f aca="false">INDEX(Scenario!$C$18:$C$20,MATCH(B1856,Scenario!$A$18:$A$20,0))</f>
        <v>4320</v>
      </c>
      <c r="S1856" s="9" t="n">
        <f aca="false">IF(ISNUMBER(M1856),IF(M1856&lt;=Q1856,1,0),"")</f>
        <v>1</v>
      </c>
      <c r="T1856" s="9" t="n">
        <f aca="false">IF(ISNUMBER(P1856),IF(P1856&lt;=R1856,1,0),"")</f>
        <v>1</v>
      </c>
      <c r="U1856" s="9" t="n">
        <f aca="false">IF(E1856&gt;Scenario!$B$14,0,IF(OR(AND(ISNUMBER(H1856),H1856&lt;=Scenario!$B$14),AND(ISNUMBER(I1856),I1856&lt;=Scenario!$B$14)),0,1))</f>
        <v>0</v>
      </c>
      <c r="V1856" s="9" t="n">
        <f aca="false">IF(AND(U1856=1,(Scenario!$B$14-E1856)/60&gt;R1856),1,0)</f>
        <v>0</v>
      </c>
      <c r="W1856" s="9" t="n">
        <f aca="false">IF(OR(C1856=Scenario!$B$22,C1856=Scenario!$C$22),1,0)</f>
        <v>0</v>
      </c>
      <c r="X1856" s="9" t="n">
        <f aca="false">IF(ISNUMBER(I1856),1,0)</f>
        <v>0</v>
      </c>
      <c r="Y1856" s="9" t="n">
        <f aca="false">MOD(INT(E1856/86400)+3,7)</f>
        <v>0</v>
      </c>
      <c r="Z1856" s="9" t="n">
        <f aca="false">MOD(INT(E1856/3600),24)</f>
        <v>18</v>
      </c>
      <c r="AA1856" s="6" t="s">
        <v>3956</v>
      </c>
    </row>
    <row r="1857" customFormat="false" ht="15" hidden="false" customHeight="false" outlineLevel="0" collapsed="false">
      <c r="A1857" s="6" t="s">
        <v>3957</v>
      </c>
      <c r="B1857" s="6" t="s">
        <v>44</v>
      </c>
      <c r="C1857" s="6" t="s">
        <v>249</v>
      </c>
      <c r="D1857" s="6" t="s">
        <v>172</v>
      </c>
      <c r="E1857" s="6" t="n">
        <v>1786991349</v>
      </c>
      <c r="F1857" s="6" t="n">
        <v>1786991596</v>
      </c>
      <c r="G1857" s="6" t="n">
        <v>1786991383</v>
      </c>
      <c r="H1857" s="6" t="n">
        <v>1786994332</v>
      </c>
      <c r="J1857" s="6" t="n">
        <v>0</v>
      </c>
      <c r="K1857" s="6" t="n">
        <v>0</v>
      </c>
      <c r="L1857" s="9" t="n">
        <f aca="false">IF(AND(E1857&gt;=Scenario!$B$11,E1857&lt;Scenario!$B$12),1,0)</f>
        <v>1</v>
      </c>
      <c r="M1857" s="9" t="n">
        <f aca="false">IF(AND(L1857=1,ISNUMBER(F1857)),MAX(0,F1857-E1857)/60,"")</f>
        <v>4.11666666666667</v>
      </c>
      <c r="N1857" s="9" t="n">
        <f aca="false">IF(AND(L1857=1,ISNUMBER(G1857)),MAX(0,G1857-E1857)/60,"")</f>
        <v>0.566666666666667</v>
      </c>
      <c r="O1857" s="9" t="n">
        <f aca="false">IF(ISNUMBER(H1857),IF(AND(H1857&gt;=Scenario!$B$11,H1857&lt;Scenario!$B$12),1,0),0)</f>
        <v>1</v>
      </c>
      <c r="P1857" s="9" t="n">
        <f aca="false">IF(O1857=1,MAX(0,H1857-E1857)/60,"")</f>
        <v>49.7166666666667</v>
      </c>
      <c r="Q1857" s="9" t="n">
        <f aca="false">INDEX(Scenario!$B$18:$B$20,MATCH(B1857,Scenario!$A$18:$A$20,0))</f>
        <v>240</v>
      </c>
      <c r="R1857" s="9" t="n">
        <f aca="false">INDEX(Scenario!$C$18:$C$20,MATCH(B1857,Scenario!$A$18:$A$20,0))</f>
        <v>4320</v>
      </c>
      <c r="S1857" s="9" t="n">
        <f aca="false">IF(ISNUMBER(M1857),IF(M1857&lt;=Q1857,1,0),"")</f>
        <v>1</v>
      </c>
      <c r="T1857" s="9" t="n">
        <f aca="false">IF(ISNUMBER(P1857),IF(P1857&lt;=R1857,1,0),"")</f>
        <v>1</v>
      </c>
      <c r="U1857" s="9" t="n">
        <f aca="false">IF(E1857&gt;Scenario!$B$14,0,IF(OR(AND(ISNUMBER(H1857),H1857&lt;=Scenario!$B$14),AND(ISNUMBER(I1857),I1857&lt;=Scenario!$B$14)),0,1))</f>
        <v>0</v>
      </c>
      <c r="V1857" s="9" t="n">
        <f aca="false">IF(AND(U1857=1,(Scenario!$B$14-E1857)/60&gt;R1857),1,0)</f>
        <v>0</v>
      </c>
      <c r="W1857" s="9" t="n">
        <f aca="false">IF(OR(C1857=Scenario!$B$22,C1857=Scenario!$C$22),1,0)</f>
        <v>0</v>
      </c>
      <c r="X1857" s="9" t="n">
        <f aca="false">IF(ISNUMBER(I1857),1,0)</f>
        <v>0</v>
      </c>
      <c r="Y1857" s="9" t="n">
        <f aca="false">MOD(INT(E1857/86400)+3,7)</f>
        <v>0</v>
      </c>
      <c r="Z1857" s="9" t="n">
        <f aca="false">MOD(INT(E1857/3600),24)</f>
        <v>18</v>
      </c>
      <c r="AA1857" s="6" t="s">
        <v>3958</v>
      </c>
    </row>
    <row r="1858" customFormat="false" ht="15" hidden="false" customHeight="false" outlineLevel="0" collapsed="false">
      <c r="A1858" s="6" t="s">
        <v>3959</v>
      </c>
      <c r="B1858" s="6" t="s">
        <v>44</v>
      </c>
      <c r="C1858" s="6" t="s">
        <v>249</v>
      </c>
      <c r="D1858" s="6" t="s">
        <v>170</v>
      </c>
      <c r="E1858" s="6" t="n">
        <v>1786991864</v>
      </c>
      <c r="F1858" s="6" t="n">
        <v>1786991951</v>
      </c>
      <c r="G1858" s="6" t="n">
        <v>1786991887</v>
      </c>
      <c r="H1858" s="6" t="n">
        <v>1787064213</v>
      </c>
      <c r="J1858" s="6" t="n">
        <v>1</v>
      </c>
      <c r="K1858" s="6" t="n">
        <v>0</v>
      </c>
      <c r="L1858" s="9" t="n">
        <f aca="false">IF(AND(E1858&gt;=Scenario!$B$11,E1858&lt;Scenario!$B$12),1,0)</f>
        <v>1</v>
      </c>
      <c r="M1858" s="9" t="n">
        <f aca="false">IF(AND(L1858=1,ISNUMBER(F1858)),MAX(0,F1858-E1858)/60,"")</f>
        <v>1.45</v>
      </c>
      <c r="N1858" s="9" t="n">
        <f aca="false">IF(AND(L1858=1,ISNUMBER(G1858)),MAX(0,G1858-E1858)/60,"")</f>
        <v>0.383333333333333</v>
      </c>
      <c r="O1858" s="9" t="n">
        <f aca="false">IF(ISNUMBER(H1858),IF(AND(H1858&gt;=Scenario!$B$11,H1858&lt;Scenario!$B$12),1,0),0)</f>
        <v>1</v>
      </c>
      <c r="P1858" s="9" t="n">
        <f aca="false">IF(O1858=1,MAX(0,H1858-E1858)/60,"")</f>
        <v>1205.81666666667</v>
      </c>
      <c r="Q1858" s="9" t="n">
        <f aca="false">INDEX(Scenario!$B$18:$B$20,MATCH(B1858,Scenario!$A$18:$A$20,0))</f>
        <v>240</v>
      </c>
      <c r="R1858" s="9" t="n">
        <f aca="false">INDEX(Scenario!$C$18:$C$20,MATCH(B1858,Scenario!$A$18:$A$20,0))</f>
        <v>4320</v>
      </c>
      <c r="S1858" s="9" t="n">
        <f aca="false">IF(ISNUMBER(M1858),IF(M1858&lt;=Q1858,1,0),"")</f>
        <v>1</v>
      </c>
      <c r="T1858" s="9" t="n">
        <f aca="false">IF(ISNUMBER(P1858),IF(P1858&lt;=R1858,1,0),"")</f>
        <v>1</v>
      </c>
      <c r="U1858" s="9" t="n">
        <f aca="false">IF(E1858&gt;Scenario!$B$14,0,IF(OR(AND(ISNUMBER(H1858),H1858&lt;=Scenario!$B$14),AND(ISNUMBER(I1858),I1858&lt;=Scenario!$B$14)),0,1))</f>
        <v>0</v>
      </c>
      <c r="V1858" s="9" t="n">
        <f aca="false">IF(AND(U1858=1,(Scenario!$B$14-E1858)/60&gt;R1858),1,0)</f>
        <v>0</v>
      </c>
      <c r="W1858" s="9" t="n">
        <f aca="false">IF(OR(C1858=Scenario!$B$22,C1858=Scenario!$C$22),1,0)</f>
        <v>0</v>
      </c>
      <c r="X1858" s="9" t="n">
        <f aca="false">IF(ISNUMBER(I1858),1,0)</f>
        <v>0</v>
      </c>
      <c r="Y1858" s="9" t="n">
        <f aca="false">MOD(INT(E1858/86400)+3,7)</f>
        <v>0</v>
      </c>
      <c r="Z1858" s="9" t="n">
        <f aca="false">MOD(INT(E1858/3600),24)</f>
        <v>18</v>
      </c>
      <c r="AA1858" s="6" t="s">
        <v>3960</v>
      </c>
    </row>
    <row r="1859" customFormat="false" ht="15" hidden="false" customHeight="false" outlineLevel="0" collapsed="false">
      <c r="A1859" s="6" t="s">
        <v>3961</v>
      </c>
      <c r="B1859" s="6" t="s">
        <v>43</v>
      </c>
      <c r="C1859" s="6" t="s">
        <v>46</v>
      </c>
      <c r="D1859" s="6" t="s">
        <v>170</v>
      </c>
      <c r="E1859" s="6" t="n">
        <v>1786992432</v>
      </c>
      <c r="F1859" s="6" t="n">
        <v>1786992589</v>
      </c>
      <c r="G1859" s="6" t="n">
        <v>1786992462</v>
      </c>
      <c r="H1859" s="6" t="n">
        <v>1786994166</v>
      </c>
      <c r="J1859" s="6" t="n">
        <v>0</v>
      </c>
      <c r="K1859" s="6" t="n">
        <v>0</v>
      </c>
      <c r="L1859" s="9" t="n">
        <f aca="false">IF(AND(E1859&gt;=Scenario!$B$11,E1859&lt;Scenario!$B$12),1,0)</f>
        <v>1</v>
      </c>
      <c r="M1859" s="9" t="n">
        <f aca="false">IF(AND(L1859=1,ISNUMBER(F1859)),MAX(0,F1859-E1859)/60,"")</f>
        <v>2.61666666666667</v>
      </c>
      <c r="N1859" s="9" t="n">
        <f aca="false">IF(AND(L1859=1,ISNUMBER(G1859)),MAX(0,G1859-E1859)/60,"")</f>
        <v>0.5</v>
      </c>
      <c r="O1859" s="9" t="n">
        <f aca="false">IF(ISNUMBER(H1859),IF(AND(H1859&gt;=Scenario!$B$11,H1859&lt;Scenario!$B$12),1,0),0)</f>
        <v>1</v>
      </c>
      <c r="P1859" s="9" t="n">
        <f aca="false">IF(O1859=1,MAX(0,H1859-E1859)/60,"")</f>
        <v>28.9</v>
      </c>
      <c r="Q1859" s="9" t="n">
        <f aca="false">INDEX(Scenario!$B$18:$B$20,MATCH(B1859,Scenario!$A$18:$A$20,0))</f>
        <v>60</v>
      </c>
      <c r="R1859" s="9" t="n">
        <f aca="false">INDEX(Scenario!$C$18:$C$20,MATCH(B1859,Scenario!$A$18:$A$20,0))</f>
        <v>1440</v>
      </c>
      <c r="S1859" s="9" t="n">
        <f aca="false">IF(ISNUMBER(M1859),IF(M1859&lt;=Q1859,1,0),"")</f>
        <v>1</v>
      </c>
      <c r="T1859" s="9" t="n">
        <f aca="false">IF(ISNUMBER(P1859),IF(P1859&lt;=R1859,1,0),"")</f>
        <v>1</v>
      </c>
      <c r="U1859" s="9" t="n">
        <f aca="false">IF(E1859&gt;Scenario!$B$14,0,IF(OR(AND(ISNUMBER(H1859),H1859&lt;=Scenario!$B$14),AND(ISNUMBER(I1859),I1859&lt;=Scenario!$B$14)),0,1))</f>
        <v>0</v>
      </c>
      <c r="V1859" s="9" t="n">
        <f aca="false">IF(AND(U1859=1,(Scenario!$B$14-E1859)/60&gt;R1859),1,0)</f>
        <v>0</v>
      </c>
      <c r="W1859" s="9" t="n">
        <f aca="false">IF(OR(C1859=Scenario!$B$22,C1859=Scenario!$C$22),1,0)</f>
        <v>1</v>
      </c>
      <c r="X1859" s="9" t="n">
        <f aca="false">IF(ISNUMBER(I1859),1,0)</f>
        <v>0</v>
      </c>
      <c r="Y1859" s="9" t="n">
        <f aca="false">MOD(INT(E1859/86400)+3,7)</f>
        <v>0</v>
      </c>
      <c r="Z1859" s="9" t="n">
        <f aca="false">MOD(INT(E1859/3600),24)</f>
        <v>18</v>
      </c>
      <c r="AA1859" s="6" t="s">
        <v>3962</v>
      </c>
    </row>
    <row r="1860" customFormat="false" ht="15" hidden="false" customHeight="false" outlineLevel="0" collapsed="false">
      <c r="A1860" s="6" t="s">
        <v>3963</v>
      </c>
      <c r="B1860" s="6" t="s">
        <v>44</v>
      </c>
      <c r="C1860" s="6" t="s">
        <v>249</v>
      </c>
      <c r="D1860" s="6" t="s">
        <v>171</v>
      </c>
      <c r="E1860" s="6" t="n">
        <v>1786994354</v>
      </c>
      <c r="F1860" s="6" t="n">
        <v>1786994539</v>
      </c>
      <c r="G1860" s="6" t="n">
        <v>1786994385</v>
      </c>
      <c r="H1860" s="6" t="n">
        <v>1786997124</v>
      </c>
      <c r="J1860" s="6" t="n">
        <v>0</v>
      </c>
      <c r="K1860" s="6" t="n">
        <v>0</v>
      </c>
      <c r="L1860" s="9" t="n">
        <f aca="false">IF(AND(E1860&gt;=Scenario!$B$11,E1860&lt;Scenario!$B$12),1,0)</f>
        <v>1</v>
      </c>
      <c r="M1860" s="9" t="n">
        <f aca="false">IF(AND(L1860=1,ISNUMBER(F1860)),MAX(0,F1860-E1860)/60,"")</f>
        <v>3.08333333333333</v>
      </c>
      <c r="N1860" s="9" t="n">
        <f aca="false">IF(AND(L1860=1,ISNUMBER(G1860)),MAX(0,G1860-E1860)/60,"")</f>
        <v>0.516666666666667</v>
      </c>
      <c r="O1860" s="9" t="n">
        <f aca="false">IF(ISNUMBER(H1860),IF(AND(H1860&gt;=Scenario!$B$11,H1860&lt;Scenario!$B$12),1,0),0)</f>
        <v>1</v>
      </c>
      <c r="P1860" s="9" t="n">
        <f aca="false">IF(O1860=1,MAX(0,H1860-E1860)/60,"")</f>
        <v>46.1666666666667</v>
      </c>
      <c r="Q1860" s="9" t="n">
        <f aca="false">INDEX(Scenario!$B$18:$B$20,MATCH(B1860,Scenario!$A$18:$A$20,0))</f>
        <v>240</v>
      </c>
      <c r="R1860" s="9" t="n">
        <f aca="false">INDEX(Scenario!$C$18:$C$20,MATCH(B1860,Scenario!$A$18:$A$20,0))</f>
        <v>4320</v>
      </c>
      <c r="S1860" s="9" t="n">
        <f aca="false">IF(ISNUMBER(M1860),IF(M1860&lt;=Q1860,1,0),"")</f>
        <v>1</v>
      </c>
      <c r="T1860" s="9" t="n">
        <f aca="false">IF(ISNUMBER(P1860),IF(P1860&lt;=R1860,1,0),"")</f>
        <v>1</v>
      </c>
      <c r="U1860" s="9" t="n">
        <f aca="false">IF(E1860&gt;Scenario!$B$14,0,IF(OR(AND(ISNUMBER(H1860),H1860&lt;=Scenario!$B$14),AND(ISNUMBER(I1860),I1860&lt;=Scenario!$B$14)),0,1))</f>
        <v>0</v>
      </c>
      <c r="V1860" s="9" t="n">
        <f aca="false">IF(AND(U1860=1,(Scenario!$B$14-E1860)/60&gt;R1860),1,0)</f>
        <v>0</v>
      </c>
      <c r="W1860" s="9" t="n">
        <f aca="false">IF(OR(C1860=Scenario!$B$22,C1860=Scenario!$C$22),1,0)</f>
        <v>0</v>
      </c>
      <c r="X1860" s="9" t="n">
        <f aca="false">IF(ISNUMBER(I1860),1,0)</f>
        <v>0</v>
      </c>
      <c r="Y1860" s="9" t="n">
        <f aca="false">MOD(INT(E1860/86400)+3,7)</f>
        <v>0</v>
      </c>
      <c r="Z1860" s="9" t="n">
        <f aca="false">MOD(INT(E1860/3600),24)</f>
        <v>19</v>
      </c>
      <c r="AA1860" s="6" t="s">
        <v>3964</v>
      </c>
    </row>
    <row r="1861" customFormat="false" ht="15" hidden="false" customHeight="false" outlineLevel="0" collapsed="false">
      <c r="A1861" s="6" t="s">
        <v>3965</v>
      </c>
      <c r="B1861" s="6" t="s">
        <v>44</v>
      </c>
      <c r="C1861" s="6" t="s">
        <v>46</v>
      </c>
      <c r="D1861" s="6" t="s">
        <v>170</v>
      </c>
      <c r="E1861" s="6" t="n">
        <v>1786994913</v>
      </c>
      <c r="F1861" s="6" t="n">
        <v>1786995157</v>
      </c>
      <c r="G1861" s="6" t="n">
        <v>1786994956</v>
      </c>
      <c r="H1861" s="6" t="n">
        <v>1786999730</v>
      </c>
      <c r="J1861" s="6" t="n">
        <v>0</v>
      </c>
      <c r="K1861" s="6" t="n">
        <v>0</v>
      </c>
      <c r="L1861" s="9" t="n">
        <f aca="false">IF(AND(E1861&gt;=Scenario!$B$11,E1861&lt;Scenario!$B$12),1,0)</f>
        <v>1</v>
      </c>
      <c r="M1861" s="9" t="n">
        <f aca="false">IF(AND(L1861=1,ISNUMBER(F1861)),MAX(0,F1861-E1861)/60,"")</f>
        <v>4.06666666666667</v>
      </c>
      <c r="N1861" s="9" t="n">
        <f aca="false">IF(AND(L1861=1,ISNUMBER(G1861)),MAX(0,G1861-E1861)/60,"")</f>
        <v>0.716666666666667</v>
      </c>
      <c r="O1861" s="9" t="n">
        <f aca="false">IF(ISNUMBER(H1861),IF(AND(H1861&gt;=Scenario!$B$11,H1861&lt;Scenario!$B$12),1,0),0)</f>
        <v>1</v>
      </c>
      <c r="P1861" s="9" t="n">
        <f aca="false">IF(O1861=1,MAX(0,H1861-E1861)/60,"")</f>
        <v>80.2833333333333</v>
      </c>
      <c r="Q1861" s="9" t="n">
        <f aca="false">INDEX(Scenario!$B$18:$B$20,MATCH(B1861,Scenario!$A$18:$A$20,0))</f>
        <v>240</v>
      </c>
      <c r="R1861" s="9" t="n">
        <f aca="false">INDEX(Scenario!$C$18:$C$20,MATCH(B1861,Scenario!$A$18:$A$20,0))</f>
        <v>4320</v>
      </c>
      <c r="S1861" s="9" t="n">
        <f aca="false">IF(ISNUMBER(M1861),IF(M1861&lt;=Q1861,1,0),"")</f>
        <v>1</v>
      </c>
      <c r="T1861" s="9" t="n">
        <f aca="false">IF(ISNUMBER(P1861),IF(P1861&lt;=R1861,1,0),"")</f>
        <v>1</v>
      </c>
      <c r="U1861" s="9" t="n">
        <f aca="false">IF(E1861&gt;Scenario!$B$14,0,IF(OR(AND(ISNUMBER(H1861),H1861&lt;=Scenario!$B$14),AND(ISNUMBER(I1861),I1861&lt;=Scenario!$B$14)),0,1))</f>
        <v>0</v>
      </c>
      <c r="V1861" s="9" t="n">
        <f aca="false">IF(AND(U1861=1,(Scenario!$B$14-E1861)/60&gt;R1861),1,0)</f>
        <v>0</v>
      </c>
      <c r="W1861" s="9" t="n">
        <f aca="false">IF(OR(C1861=Scenario!$B$22,C1861=Scenario!$C$22),1,0)</f>
        <v>1</v>
      </c>
      <c r="X1861" s="9" t="n">
        <f aca="false">IF(ISNUMBER(I1861),1,0)</f>
        <v>0</v>
      </c>
      <c r="Y1861" s="9" t="n">
        <f aca="false">MOD(INT(E1861/86400)+3,7)</f>
        <v>0</v>
      </c>
      <c r="Z1861" s="9" t="n">
        <f aca="false">MOD(INT(E1861/3600),24)</f>
        <v>19</v>
      </c>
      <c r="AA1861" s="6" t="s">
        <v>3966</v>
      </c>
    </row>
    <row r="1862" customFormat="false" ht="15" hidden="false" customHeight="false" outlineLevel="0" collapsed="false">
      <c r="A1862" s="6" t="s">
        <v>3967</v>
      </c>
      <c r="B1862" s="6" t="s">
        <v>43</v>
      </c>
      <c r="C1862" s="6" t="s">
        <v>288</v>
      </c>
      <c r="D1862" s="6" t="s">
        <v>171</v>
      </c>
      <c r="E1862" s="6" t="n">
        <v>1786996494</v>
      </c>
      <c r="F1862" s="6" t="n">
        <v>1786996709</v>
      </c>
      <c r="G1862" s="6" t="n">
        <v>1786996512</v>
      </c>
      <c r="H1862" s="6" t="n">
        <v>1787004236</v>
      </c>
      <c r="J1862" s="6" t="n">
        <v>0</v>
      </c>
      <c r="K1862" s="6" t="n">
        <v>0</v>
      </c>
      <c r="L1862" s="9" t="n">
        <f aca="false">IF(AND(E1862&gt;=Scenario!$B$11,E1862&lt;Scenario!$B$12),1,0)</f>
        <v>1</v>
      </c>
      <c r="M1862" s="9" t="n">
        <f aca="false">IF(AND(L1862=1,ISNUMBER(F1862)),MAX(0,F1862-E1862)/60,"")</f>
        <v>3.58333333333333</v>
      </c>
      <c r="N1862" s="9" t="n">
        <f aca="false">IF(AND(L1862=1,ISNUMBER(G1862)),MAX(0,G1862-E1862)/60,"")</f>
        <v>0.3</v>
      </c>
      <c r="O1862" s="9" t="n">
        <f aca="false">IF(ISNUMBER(H1862),IF(AND(H1862&gt;=Scenario!$B$11,H1862&lt;Scenario!$B$12),1,0),0)</f>
        <v>1</v>
      </c>
      <c r="P1862" s="9" t="n">
        <f aca="false">IF(O1862=1,MAX(0,H1862-E1862)/60,"")</f>
        <v>129.033333333333</v>
      </c>
      <c r="Q1862" s="9" t="n">
        <f aca="false">INDEX(Scenario!$B$18:$B$20,MATCH(B1862,Scenario!$A$18:$A$20,0))</f>
        <v>60</v>
      </c>
      <c r="R1862" s="9" t="n">
        <f aca="false">INDEX(Scenario!$C$18:$C$20,MATCH(B1862,Scenario!$A$18:$A$20,0))</f>
        <v>1440</v>
      </c>
      <c r="S1862" s="9" t="n">
        <f aca="false">IF(ISNUMBER(M1862),IF(M1862&lt;=Q1862,1,0),"")</f>
        <v>1</v>
      </c>
      <c r="T1862" s="9" t="n">
        <f aca="false">IF(ISNUMBER(P1862),IF(P1862&lt;=R1862,1,0),"")</f>
        <v>1</v>
      </c>
      <c r="U1862" s="9" t="n">
        <f aca="false">IF(E1862&gt;Scenario!$B$14,0,IF(OR(AND(ISNUMBER(H1862),H1862&lt;=Scenario!$B$14),AND(ISNUMBER(I1862),I1862&lt;=Scenario!$B$14)),0,1))</f>
        <v>0</v>
      </c>
      <c r="V1862" s="9" t="n">
        <f aca="false">IF(AND(U1862=1,(Scenario!$B$14-E1862)/60&gt;R1862),1,0)</f>
        <v>0</v>
      </c>
      <c r="W1862" s="9" t="n">
        <f aca="false">IF(OR(C1862=Scenario!$B$22,C1862=Scenario!$C$22),1,0)</f>
        <v>0</v>
      </c>
      <c r="X1862" s="9" t="n">
        <f aca="false">IF(ISNUMBER(I1862),1,0)</f>
        <v>0</v>
      </c>
      <c r="Y1862" s="9" t="n">
        <f aca="false">MOD(INT(E1862/86400)+3,7)</f>
        <v>0</v>
      </c>
      <c r="Z1862" s="9" t="n">
        <f aca="false">MOD(INT(E1862/3600),24)</f>
        <v>19</v>
      </c>
      <c r="AA1862" s="6" t="s">
        <v>3968</v>
      </c>
    </row>
    <row r="1863" customFormat="false" ht="15" hidden="false" customHeight="false" outlineLevel="0" collapsed="false">
      <c r="A1863" s="6" t="s">
        <v>3969</v>
      </c>
      <c r="B1863" s="6" t="s">
        <v>43</v>
      </c>
      <c r="C1863" s="6" t="s">
        <v>46</v>
      </c>
      <c r="D1863" s="6" t="s">
        <v>171</v>
      </c>
      <c r="E1863" s="6" t="n">
        <v>1786996549</v>
      </c>
      <c r="F1863" s="6" t="n">
        <v>1786996695</v>
      </c>
      <c r="G1863" s="6" t="n">
        <v>1786996582</v>
      </c>
      <c r="H1863" s="6" t="n">
        <v>1787005582</v>
      </c>
      <c r="J1863" s="6" t="n">
        <v>0</v>
      </c>
      <c r="K1863" s="6" t="n">
        <v>0</v>
      </c>
      <c r="L1863" s="9" t="n">
        <f aca="false">IF(AND(E1863&gt;=Scenario!$B$11,E1863&lt;Scenario!$B$12),1,0)</f>
        <v>1</v>
      </c>
      <c r="M1863" s="9" t="n">
        <f aca="false">IF(AND(L1863=1,ISNUMBER(F1863)),MAX(0,F1863-E1863)/60,"")</f>
        <v>2.43333333333333</v>
      </c>
      <c r="N1863" s="9" t="n">
        <f aca="false">IF(AND(L1863=1,ISNUMBER(G1863)),MAX(0,G1863-E1863)/60,"")</f>
        <v>0.55</v>
      </c>
      <c r="O1863" s="9" t="n">
        <f aca="false">IF(ISNUMBER(H1863),IF(AND(H1863&gt;=Scenario!$B$11,H1863&lt;Scenario!$B$12),1,0),0)</f>
        <v>1</v>
      </c>
      <c r="P1863" s="9" t="n">
        <f aca="false">IF(O1863=1,MAX(0,H1863-E1863)/60,"")</f>
        <v>150.55</v>
      </c>
      <c r="Q1863" s="9" t="n">
        <f aca="false">INDEX(Scenario!$B$18:$B$20,MATCH(B1863,Scenario!$A$18:$A$20,0))</f>
        <v>60</v>
      </c>
      <c r="R1863" s="9" t="n">
        <f aca="false">INDEX(Scenario!$C$18:$C$20,MATCH(B1863,Scenario!$A$18:$A$20,0))</f>
        <v>1440</v>
      </c>
      <c r="S1863" s="9" t="n">
        <f aca="false">IF(ISNUMBER(M1863),IF(M1863&lt;=Q1863,1,0),"")</f>
        <v>1</v>
      </c>
      <c r="T1863" s="9" t="n">
        <f aca="false">IF(ISNUMBER(P1863),IF(P1863&lt;=R1863,1,0),"")</f>
        <v>1</v>
      </c>
      <c r="U1863" s="9" t="n">
        <f aca="false">IF(E1863&gt;Scenario!$B$14,0,IF(OR(AND(ISNUMBER(H1863),H1863&lt;=Scenario!$B$14),AND(ISNUMBER(I1863),I1863&lt;=Scenario!$B$14)),0,1))</f>
        <v>0</v>
      </c>
      <c r="V1863" s="9" t="n">
        <f aca="false">IF(AND(U1863=1,(Scenario!$B$14-E1863)/60&gt;R1863),1,0)</f>
        <v>0</v>
      </c>
      <c r="W1863" s="9" t="n">
        <f aca="false">IF(OR(C1863=Scenario!$B$22,C1863=Scenario!$C$22),1,0)</f>
        <v>1</v>
      </c>
      <c r="X1863" s="9" t="n">
        <f aca="false">IF(ISNUMBER(I1863),1,0)</f>
        <v>0</v>
      </c>
      <c r="Y1863" s="9" t="n">
        <f aca="false">MOD(INT(E1863/86400)+3,7)</f>
        <v>0</v>
      </c>
      <c r="Z1863" s="9" t="n">
        <f aca="false">MOD(INT(E1863/3600),24)</f>
        <v>19</v>
      </c>
      <c r="AA1863" s="6" t="s">
        <v>3970</v>
      </c>
    </row>
    <row r="1864" customFormat="false" ht="15" hidden="false" customHeight="false" outlineLevel="0" collapsed="false">
      <c r="A1864" s="6" t="s">
        <v>3971</v>
      </c>
      <c r="B1864" s="6" t="s">
        <v>44</v>
      </c>
      <c r="C1864" s="6" t="s">
        <v>46</v>
      </c>
      <c r="D1864" s="6" t="s">
        <v>170</v>
      </c>
      <c r="E1864" s="6" t="n">
        <v>1787000672</v>
      </c>
      <c r="F1864" s="6" t="n">
        <v>1787000918</v>
      </c>
      <c r="G1864" s="6" t="n">
        <v>1787000729</v>
      </c>
      <c r="H1864" s="6" t="n">
        <v>1787001303</v>
      </c>
      <c r="J1864" s="6" t="n">
        <v>0</v>
      </c>
      <c r="K1864" s="6" t="n">
        <v>0</v>
      </c>
      <c r="L1864" s="9" t="n">
        <f aca="false">IF(AND(E1864&gt;=Scenario!$B$11,E1864&lt;Scenario!$B$12),1,0)</f>
        <v>1</v>
      </c>
      <c r="M1864" s="9" t="n">
        <f aca="false">IF(AND(L1864=1,ISNUMBER(F1864)),MAX(0,F1864-E1864)/60,"")</f>
        <v>4.1</v>
      </c>
      <c r="N1864" s="9" t="n">
        <f aca="false">IF(AND(L1864=1,ISNUMBER(G1864)),MAX(0,G1864-E1864)/60,"")</f>
        <v>0.95</v>
      </c>
      <c r="O1864" s="9" t="n">
        <f aca="false">IF(ISNUMBER(H1864),IF(AND(H1864&gt;=Scenario!$B$11,H1864&lt;Scenario!$B$12),1,0),0)</f>
        <v>1</v>
      </c>
      <c r="P1864" s="9" t="n">
        <f aca="false">IF(O1864=1,MAX(0,H1864-E1864)/60,"")</f>
        <v>10.5166666666667</v>
      </c>
      <c r="Q1864" s="9" t="n">
        <f aca="false">INDEX(Scenario!$B$18:$B$20,MATCH(B1864,Scenario!$A$18:$A$20,0))</f>
        <v>240</v>
      </c>
      <c r="R1864" s="9" t="n">
        <f aca="false">INDEX(Scenario!$C$18:$C$20,MATCH(B1864,Scenario!$A$18:$A$20,0))</f>
        <v>4320</v>
      </c>
      <c r="S1864" s="9" t="n">
        <f aca="false">IF(ISNUMBER(M1864),IF(M1864&lt;=Q1864,1,0),"")</f>
        <v>1</v>
      </c>
      <c r="T1864" s="9" t="n">
        <f aca="false">IF(ISNUMBER(P1864),IF(P1864&lt;=R1864,1,0),"")</f>
        <v>1</v>
      </c>
      <c r="U1864" s="9" t="n">
        <f aca="false">IF(E1864&gt;Scenario!$B$14,0,IF(OR(AND(ISNUMBER(H1864),H1864&lt;=Scenario!$B$14),AND(ISNUMBER(I1864),I1864&lt;=Scenario!$B$14)),0,1))</f>
        <v>0</v>
      </c>
      <c r="V1864" s="9" t="n">
        <f aca="false">IF(AND(U1864=1,(Scenario!$B$14-E1864)/60&gt;R1864),1,0)</f>
        <v>0</v>
      </c>
      <c r="W1864" s="9" t="n">
        <f aca="false">IF(OR(C1864=Scenario!$B$22,C1864=Scenario!$C$22),1,0)</f>
        <v>1</v>
      </c>
      <c r="X1864" s="9" t="n">
        <f aca="false">IF(ISNUMBER(I1864),1,0)</f>
        <v>0</v>
      </c>
      <c r="Y1864" s="9" t="n">
        <f aca="false">MOD(INT(E1864/86400)+3,7)</f>
        <v>0</v>
      </c>
      <c r="Z1864" s="9" t="n">
        <f aca="false">MOD(INT(E1864/3600),24)</f>
        <v>21</v>
      </c>
      <c r="AA1864" s="6" t="s">
        <v>3972</v>
      </c>
    </row>
    <row r="1865" customFormat="false" ht="15" hidden="false" customHeight="false" outlineLevel="0" collapsed="false">
      <c r="A1865" s="6" t="s">
        <v>3973</v>
      </c>
      <c r="B1865" s="6" t="s">
        <v>43</v>
      </c>
      <c r="C1865" s="6" t="s">
        <v>249</v>
      </c>
      <c r="D1865" s="6" t="s">
        <v>171</v>
      </c>
      <c r="E1865" s="6" t="n">
        <v>1787001461</v>
      </c>
      <c r="F1865" s="6" t="n">
        <v>1787001594</v>
      </c>
      <c r="G1865" s="6" t="n">
        <v>1787001483</v>
      </c>
      <c r="H1865" s="6" t="n">
        <v>1787006833</v>
      </c>
      <c r="J1865" s="6" t="n">
        <v>0</v>
      </c>
      <c r="K1865" s="6" t="n">
        <v>0</v>
      </c>
      <c r="L1865" s="9" t="n">
        <f aca="false">IF(AND(E1865&gt;=Scenario!$B$11,E1865&lt;Scenario!$B$12),1,0)</f>
        <v>1</v>
      </c>
      <c r="M1865" s="9" t="n">
        <f aca="false">IF(AND(L1865=1,ISNUMBER(F1865)),MAX(0,F1865-E1865)/60,"")</f>
        <v>2.21666666666667</v>
      </c>
      <c r="N1865" s="9" t="n">
        <f aca="false">IF(AND(L1865=1,ISNUMBER(G1865)),MAX(0,G1865-E1865)/60,"")</f>
        <v>0.366666666666667</v>
      </c>
      <c r="O1865" s="9" t="n">
        <f aca="false">IF(ISNUMBER(H1865),IF(AND(H1865&gt;=Scenario!$B$11,H1865&lt;Scenario!$B$12),1,0),0)</f>
        <v>1</v>
      </c>
      <c r="P1865" s="9" t="n">
        <f aca="false">IF(O1865=1,MAX(0,H1865-E1865)/60,"")</f>
        <v>89.5333333333333</v>
      </c>
      <c r="Q1865" s="9" t="n">
        <f aca="false">INDEX(Scenario!$B$18:$B$20,MATCH(B1865,Scenario!$A$18:$A$20,0))</f>
        <v>60</v>
      </c>
      <c r="R1865" s="9" t="n">
        <f aca="false">INDEX(Scenario!$C$18:$C$20,MATCH(B1865,Scenario!$A$18:$A$20,0))</f>
        <v>1440</v>
      </c>
      <c r="S1865" s="9" t="n">
        <f aca="false">IF(ISNUMBER(M1865),IF(M1865&lt;=Q1865,1,0),"")</f>
        <v>1</v>
      </c>
      <c r="T1865" s="9" t="n">
        <f aca="false">IF(ISNUMBER(P1865),IF(P1865&lt;=R1865,1,0),"")</f>
        <v>1</v>
      </c>
      <c r="U1865" s="9" t="n">
        <f aca="false">IF(E1865&gt;Scenario!$B$14,0,IF(OR(AND(ISNUMBER(H1865),H1865&lt;=Scenario!$B$14),AND(ISNUMBER(I1865),I1865&lt;=Scenario!$B$14)),0,1))</f>
        <v>0</v>
      </c>
      <c r="V1865" s="9" t="n">
        <f aca="false">IF(AND(U1865=1,(Scenario!$B$14-E1865)/60&gt;R1865),1,0)</f>
        <v>0</v>
      </c>
      <c r="W1865" s="9" t="n">
        <f aca="false">IF(OR(C1865=Scenario!$B$22,C1865=Scenario!$C$22),1,0)</f>
        <v>0</v>
      </c>
      <c r="X1865" s="9" t="n">
        <f aca="false">IF(ISNUMBER(I1865),1,0)</f>
        <v>0</v>
      </c>
      <c r="Y1865" s="9" t="n">
        <f aca="false">MOD(INT(E1865/86400)+3,7)</f>
        <v>0</v>
      </c>
      <c r="Z1865" s="9" t="n">
        <f aca="false">MOD(INT(E1865/3600),24)</f>
        <v>21</v>
      </c>
      <c r="AA1865" s="6" t="s">
        <v>3974</v>
      </c>
    </row>
    <row r="1866" customFormat="false" ht="15" hidden="false" customHeight="false" outlineLevel="0" collapsed="false">
      <c r="A1866" s="6" t="s">
        <v>3975</v>
      </c>
      <c r="B1866" s="6" t="s">
        <v>44</v>
      </c>
      <c r="C1866" s="6" t="s">
        <v>47</v>
      </c>
      <c r="D1866" s="6" t="s">
        <v>172</v>
      </c>
      <c r="E1866" s="6" t="n">
        <v>1787003138</v>
      </c>
      <c r="F1866" s="6" t="n">
        <v>1787003410</v>
      </c>
      <c r="G1866" s="6" t="n">
        <v>1787003174</v>
      </c>
      <c r="H1866" s="6" t="n">
        <v>1787007485</v>
      </c>
      <c r="J1866" s="6" t="n">
        <v>0</v>
      </c>
      <c r="K1866" s="6" t="n">
        <v>0</v>
      </c>
      <c r="L1866" s="9" t="n">
        <f aca="false">IF(AND(E1866&gt;=Scenario!$B$11,E1866&lt;Scenario!$B$12),1,0)</f>
        <v>1</v>
      </c>
      <c r="M1866" s="9" t="n">
        <f aca="false">IF(AND(L1866=1,ISNUMBER(F1866)),MAX(0,F1866-E1866)/60,"")</f>
        <v>4.53333333333333</v>
      </c>
      <c r="N1866" s="9" t="n">
        <f aca="false">IF(AND(L1866=1,ISNUMBER(G1866)),MAX(0,G1866-E1866)/60,"")</f>
        <v>0.6</v>
      </c>
      <c r="O1866" s="9" t="n">
        <f aca="false">IF(ISNUMBER(H1866),IF(AND(H1866&gt;=Scenario!$B$11,H1866&lt;Scenario!$B$12),1,0),0)</f>
        <v>1</v>
      </c>
      <c r="P1866" s="9" t="n">
        <f aca="false">IF(O1866=1,MAX(0,H1866-E1866)/60,"")</f>
        <v>72.45</v>
      </c>
      <c r="Q1866" s="9" t="n">
        <f aca="false">INDEX(Scenario!$B$18:$B$20,MATCH(B1866,Scenario!$A$18:$A$20,0))</f>
        <v>240</v>
      </c>
      <c r="R1866" s="9" t="n">
        <f aca="false">INDEX(Scenario!$C$18:$C$20,MATCH(B1866,Scenario!$A$18:$A$20,0))</f>
        <v>4320</v>
      </c>
      <c r="S1866" s="9" t="n">
        <f aca="false">IF(ISNUMBER(M1866),IF(M1866&lt;=Q1866,1,0),"")</f>
        <v>1</v>
      </c>
      <c r="T1866" s="9" t="n">
        <f aca="false">IF(ISNUMBER(P1866),IF(P1866&lt;=R1866,1,0),"")</f>
        <v>1</v>
      </c>
      <c r="U1866" s="9" t="n">
        <f aca="false">IF(E1866&gt;Scenario!$B$14,0,IF(OR(AND(ISNUMBER(H1866),H1866&lt;=Scenario!$B$14),AND(ISNUMBER(I1866),I1866&lt;=Scenario!$B$14)),0,1))</f>
        <v>0</v>
      </c>
      <c r="V1866" s="9" t="n">
        <f aca="false">IF(AND(U1866=1,(Scenario!$B$14-E1866)/60&gt;R1866),1,0)</f>
        <v>0</v>
      </c>
      <c r="W1866" s="9" t="n">
        <f aca="false">IF(OR(C1866=Scenario!$B$22,C1866=Scenario!$C$22),1,0)</f>
        <v>1</v>
      </c>
      <c r="X1866" s="9" t="n">
        <f aca="false">IF(ISNUMBER(I1866),1,0)</f>
        <v>0</v>
      </c>
      <c r="Y1866" s="9" t="n">
        <f aca="false">MOD(INT(E1866/86400)+3,7)</f>
        <v>0</v>
      </c>
      <c r="Z1866" s="9" t="n">
        <f aca="false">MOD(INT(E1866/3600),24)</f>
        <v>21</v>
      </c>
      <c r="AA1866" s="6" t="s">
        <v>3976</v>
      </c>
    </row>
    <row r="1867" customFormat="false" ht="15" hidden="false" customHeight="false" outlineLevel="0" collapsed="false">
      <c r="A1867" s="6" t="s">
        <v>3977</v>
      </c>
      <c r="B1867" s="6" t="s">
        <v>43</v>
      </c>
      <c r="C1867" s="6" t="s">
        <v>46</v>
      </c>
      <c r="D1867" s="6" t="s">
        <v>171</v>
      </c>
      <c r="E1867" s="6" t="n">
        <v>1787004211</v>
      </c>
      <c r="F1867" s="6" t="n">
        <v>1787029380</v>
      </c>
      <c r="G1867" s="6" t="n">
        <v>1787029223</v>
      </c>
      <c r="H1867" s="6" t="n">
        <v>1787041513</v>
      </c>
      <c r="J1867" s="6" t="n">
        <v>0</v>
      </c>
      <c r="K1867" s="6" t="n">
        <v>0</v>
      </c>
      <c r="L1867" s="9" t="n">
        <f aca="false">IF(AND(E1867&gt;=Scenario!$B$11,E1867&lt;Scenario!$B$12),1,0)</f>
        <v>1</v>
      </c>
      <c r="M1867" s="9" t="n">
        <f aca="false">IF(AND(L1867=1,ISNUMBER(F1867)),MAX(0,F1867-E1867)/60,"")</f>
        <v>419.483333333333</v>
      </c>
      <c r="N1867" s="9" t="n">
        <f aca="false">IF(AND(L1867=1,ISNUMBER(G1867)),MAX(0,G1867-E1867)/60,"")</f>
        <v>416.866666666667</v>
      </c>
      <c r="O1867" s="9" t="n">
        <f aca="false">IF(ISNUMBER(H1867),IF(AND(H1867&gt;=Scenario!$B$11,H1867&lt;Scenario!$B$12),1,0),0)</f>
        <v>1</v>
      </c>
      <c r="P1867" s="9" t="n">
        <f aca="false">IF(O1867=1,MAX(0,H1867-E1867)/60,"")</f>
        <v>621.7</v>
      </c>
      <c r="Q1867" s="9" t="n">
        <f aca="false">INDEX(Scenario!$B$18:$B$20,MATCH(B1867,Scenario!$A$18:$A$20,0))</f>
        <v>60</v>
      </c>
      <c r="R1867" s="9" t="n">
        <f aca="false">INDEX(Scenario!$C$18:$C$20,MATCH(B1867,Scenario!$A$18:$A$20,0))</f>
        <v>1440</v>
      </c>
      <c r="S1867" s="9" t="n">
        <f aca="false">IF(ISNUMBER(M1867),IF(M1867&lt;=Q1867,1,0),"")</f>
        <v>0</v>
      </c>
      <c r="T1867" s="9" t="n">
        <f aca="false">IF(ISNUMBER(P1867),IF(P1867&lt;=R1867,1,0),"")</f>
        <v>1</v>
      </c>
      <c r="U1867" s="9" t="n">
        <f aca="false">IF(E1867&gt;Scenario!$B$14,0,IF(OR(AND(ISNUMBER(H1867),H1867&lt;=Scenario!$B$14),AND(ISNUMBER(I1867),I1867&lt;=Scenario!$B$14)),0,1))</f>
        <v>0</v>
      </c>
      <c r="V1867" s="9" t="n">
        <f aca="false">IF(AND(U1867=1,(Scenario!$B$14-E1867)/60&gt;R1867),1,0)</f>
        <v>0</v>
      </c>
      <c r="W1867" s="9" t="n">
        <f aca="false">IF(OR(C1867=Scenario!$B$22,C1867=Scenario!$C$22),1,0)</f>
        <v>1</v>
      </c>
      <c r="X1867" s="9" t="n">
        <f aca="false">IF(ISNUMBER(I1867),1,0)</f>
        <v>0</v>
      </c>
      <c r="Y1867" s="9" t="n">
        <f aca="false">MOD(INT(E1867/86400)+3,7)</f>
        <v>0</v>
      </c>
      <c r="Z1867" s="9" t="n">
        <f aca="false">MOD(INT(E1867/3600),24)</f>
        <v>22</v>
      </c>
      <c r="AA1867" s="6" t="s">
        <v>3978</v>
      </c>
    </row>
    <row r="1868" customFormat="false" ht="15" hidden="false" customHeight="false" outlineLevel="0" collapsed="false">
      <c r="A1868" s="6" t="s">
        <v>3979</v>
      </c>
      <c r="B1868" s="6" t="s">
        <v>44</v>
      </c>
      <c r="C1868" s="6" t="s">
        <v>46</v>
      </c>
      <c r="D1868" s="6" t="s">
        <v>170</v>
      </c>
      <c r="E1868" s="6" t="n">
        <v>1787025803</v>
      </c>
      <c r="F1868" s="6" t="n">
        <v>1787029303</v>
      </c>
      <c r="G1868" s="6" t="n">
        <v>1787029222</v>
      </c>
      <c r="H1868" s="6" t="n">
        <v>1787031378</v>
      </c>
      <c r="J1868" s="6" t="n">
        <v>0</v>
      </c>
      <c r="K1868" s="6" t="n">
        <v>0</v>
      </c>
      <c r="L1868" s="9" t="n">
        <f aca="false">IF(AND(E1868&gt;=Scenario!$B$11,E1868&lt;Scenario!$B$12),1,0)</f>
        <v>1</v>
      </c>
      <c r="M1868" s="9" t="n">
        <f aca="false">IF(AND(L1868=1,ISNUMBER(F1868)),MAX(0,F1868-E1868)/60,"")</f>
        <v>58.3333333333333</v>
      </c>
      <c r="N1868" s="9" t="n">
        <f aca="false">IF(AND(L1868=1,ISNUMBER(G1868)),MAX(0,G1868-E1868)/60,"")</f>
        <v>56.9833333333333</v>
      </c>
      <c r="O1868" s="9" t="n">
        <f aca="false">IF(ISNUMBER(H1868),IF(AND(H1868&gt;=Scenario!$B$11,H1868&lt;Scenario!$B$12),1,0),0)</f>
        <v>1</v>
      </c>
      <c r="P1868" s="9" t="n">
        <f aca="false">IF(O1868=1,MAX(0,H1868-E1868)/60,"")</f>
        <v>92.9166666666667</v>
      </c>
      <c r="Q1868" s="9" t="n">
        <f aca="false">INDEX(Scenario!$B$18:$B$20,MATCH(B1868,Scenario!$A$18:$A$20,0))</f>
        <v>240</v>
      </c>
      <c r="R1868" s="9" t="n">
        <f aca="false">INDEX(Scenario!$C$18:$C$20,MATCH(B1868,Scenario!$A$18:$A$20,0))</f>
        <v>4320</v>
      </c>
      <c r="S1868" s="9" t="n">
        <f aca="false">IF(ISNUMBER(M1868),IF(M1868&lt;=Q1868,1,0),"")</f>
        <v>1</v>
      </c>
      <c r="T1868" s="9" t="n">
        <f aca="false">IF(ISNUMBER(P1868),IF(P1868&lt;=R1868,1,0),"")</f>
        <v>1</v>
      </c>
      <c r="U1868" s="9" t="n">
        <f aca="false">IF(E1868&gt;Scenario!$B$14,0,IF(OR(AND(ISNUMBER(H1868),H1868&lt;=Scenario!$B$14),AND(ISNUMBER(I1868),I1868&lt;=Scenario!$B$14)),0,1))</f>
        <v>0</v>
      </c>
      <c r="V1868" s="9" t="n">
        <f aca="false">IF(AND(U1868=1,(Scenario!$B$14-E1868)/60&gt;R1868),1,0)</f>
        <v>0</v>
      </c>
      <c r="W1868" s="9" t="n">
        <f aca="false">IF(OR(C1868=Scenario!$B$22,C1868=Scenario!$C$22),1,0)</f>
        <v>1</v>
      </c>
      <c r="X1868" s="9" t="n">
        <f aca="false">IF(ISNUMBER(I1868),1,0)</f>
        <v>0</v>
      </c>
      <c r="Y1868" s="9" t="n">
        <f aca="false">MOD(INT(E1868/86400)+3,7)</f>
        <v>1</v>
      </c>
      <c r="Z1868" s="9" t="n">
        <f aca="false">MOD(INT(E1868/3600),24)</f>
        <v>4</v>
      </c>
      <c r="AA1868" s="6" t="s">
        <v>3980</v>
      </c>
    </row>
    <row r="1869" customFormat="false" ht="15" hidden="false" customHeight="false" outlineLevel="0" collapsed="false">
      <c r="A1869" s="6" t="s">
        <v>3981</v>
      </c>
      <c r="B1869" s="6" t="s">
        <v>43</v>
      </c>
      <c r="C1869" s="6" t="s">
        <v>46</v>
      </c>
      <c r="D1869" s="6" t="s">
        <v>171</v>
      </c>
      <c r="E1869" s="6" t="n">
        <v>1787028969</v>
      </c>
      <c r="I1869" s="6" t="n">
        <v>1787029089</v>
      </c>
      <c r="J1869" s="6" t="n">
        <v>0</v>
      </c>
      <c r="K1869" s="6" t="n">
        <v>0</v>
      </c>
      <c r="L1869" s="9" t="n">
        <f aca="false">IF(AND(E1869&gt;=Scenario!$B$11,E1869&lt;Scenario!$B$12),1,0)</f>
        <v>1</v>
      </c>
      <c r="M1869" s="0" t="str">
        <f aca="false">IF(AND(L1869=1,ISNUMBER(F1869)),MAX(0,F1869-E1869)/60,"")</f>
        <v/>
      </c>
      <c r="N1869" s="0" t="str">
        <f aca="false">IF(AND(L1869=1,ISNUMBER(G1869)),MAX(0,G1869-E1869)/60,"")</f>
        <v/>
      </c>
      <c r="O1869" s="9" t="n">
        <f aca="false">IF(ISNUMBER(H1869),IF(AND(H1869&gt;=Scenario!$B$11,H1869&lt;Scenario!$B$12),1,0),0)</f>
        <v>0</v>
      </c>
      <c r="P1869" s="0" t="str">
        <f aca="false">IF(O1869=1,MAX(0,H1869-E1869)/60,"")</f>
        <v/>
      </c>
      <c r="Q1869" s="9" t="n">
        <f aca="false">INDEX(Scenario!$B$18:$B$20,MATCH(B1869,Scenario!$A$18:$A$20,0))</f>
        <v>60</v>
      </c>
      <c r="R1869" s="9" t="n">
        <f aca="false">INDEX(Scenario!$C$18:$C$20,MATCH(B1869,Scenario!$A$18:$A$20,0))</f>
        <v>1440</v>
      </c>
      <c r="S1869" s="0" t="str">
        <f aca="false">IF(ISNUMBER(M1869),IF(M1869&lt;=Q1869,1,0),"")</f>
        <v/>
      </c>
      <c r="T1869" s="0" t="str">
        <f aca="false">IF(ISNUMBER(P1869),IF(P1869&lt;=R1869,1,0),"")</f>
        <v/>
      </c>
      <c r="U1869" s="9" t="n">
        <f aca="false">IF(E1869&gt;Scenario!$B$14,0,IF(OR(AND(ISNUMBER(H1869),H1869&lt;=Scenario!$B$14),AND(ISNUMBER(I1869),I1869&lt;=Scenario!$B$14)),0,1))</f>
        <v>0</v>
      </c>
      <c r="V1869" s="9" t="n">
        <f aca="false">IF(AND(U1869=1,(Scenario!$B$14-E1869)/60&gt;R1869),1,0)</f>
        <v>0</v>
      </c>
      <c r="W1869" s="9" t="n">
        <f aca="false">IF(OR(C1869=Scenario!$B$22,C1869=Scenario!$C$22),1,0)</f>
        <v>1</v>
      </c>
      <c r="X1869" s="9" t="n">
        <f aca="false">IF(ISNUMBER(I1869),1,0)</f>
        <v>1</v>
      </c>
      <c r="Y1869" s="9" t="n">
        <f aca="false">MOD(INT(E1869/86400)+3,7)</f>
        <v>1</v>
      </c>
      <c r="Z1869" s="9" t="n">
        <f aca="false">MOD(INT(E1869/3600),24)</f>
        <v>4</v>
      </c>
      <c r="AA1869" s="6" t="s">
        <v>3982</v>
      </c>
    </row>
    <row r="1870" customFormat="false" ht="15" hidden="false" customHeight="false" outlineLevel="0" collapsed="false">
      <c r="A1870" s="6" t="s">
        <v>3983</v>
      </c>
      <c r="B1870" s="6" t="s">
        <v>44</v>
      </c>
      <c r="C1870" s="6" t="s">
        <v>46</v>
      </c>
      <c r="D1870" s="6" t="s">
        <v>172</v>
      </c>
      <c r="E1870" s="6" t="n">
        <v>1787034238</v>
      </c>
      <c r="F1870" s="6" t="n">
        <v>1787034495</v>
      </c>
      <c r="G1870" s="6" t="n">
        <v>1787034259</v>
      </c>
      <c r="H1870" s="6" t="n">
        <v>1787037829</v>
      </c>
      <c r="J1870" s="6" t="n">
        <v>0</v>
      </c>
      <c r="K1870" s="6" t="n">
        <v>0</v>
      </c>
      <c r="L1870" s="9" t="n">
        <f aca="false">IF(AND(E1870&gt;=Scenario!$B$11,E1870&lt;Scenario!$B$12),1,0)</f>
        <v>1</v>
      </c>
      <c r="M1870" s="9" t="n">
        <f aca="false">IF(AND(L1870=1,ISNUMBER(F1870)),MAX(0,F1870-E1870)/60,"")</f>
        <v>4.28333333333333</v>
      </c>
      <c r="N1870" s="9" t="n">
        <f aca="false">IF(AND(L1870=1,ISNUMBER(G1870)),MAX(0,G1870-E1870)/60,"")</f>
        <v>0.35</v>
      </c>
      <c r="O1870" s="9" t="n">
        <f aca="false">IF(ISNUMBER(H1870),IF(AND(H1870&gt;=Scenario!$B$11,H1870&lt;Scenario!$B$12),1,0),0)</f>
        <v>1</v>
      </c>
      <c r="P1870" s="9" t="n">
        <f aca="false">IF(O1870=1,MAX(0,H1870-E1870)/60,"")</f>
        <v>59.85</v>
      </c>
      <c r="Q1870" s="9" t="n">
        <f aca="false">INDEX(Scenario!$B$18:$B$20,MATCH(B1870,Scenario!$A$18:$A$20,0))</f>
        <v>240</v>
      </c>
      <c r="R1870" s="9" t="n">
        <f aca="false">INDEX(Scenario!$C$18:$C$20,MATCH(B1870,Scenario!$A$18:$A$20,0))</f>
        <v>4320</v>
      </c>
      <c r="S1870" s="9" t="n">
        <f aca="false">IF(ISNUMBER(M1870),IF(M1870&lt;=Q1870,1,0),"")</f>
        <v>1</v>
      </c>
      <c r="T1870" s="9" t="n">
        <f aca="false">IF(ISNUMBER(P1870),IF(P1870&lt;=R1870,1,0),"")</f>
        <v>1</v>
      </c>
      <c r="U1870" s="9" t="n">
        <f aca="false">IF(E1870&gt;Scenario!$B$14,0,IF(OR(AND(ISNUMBER(H1870),H1870&lt;=Scenario!$B$14),AND(ISNUMBER(I1870),I1870&lt;=Scenario!$B$14)),0,1))</f>
        <v>0</v>
      </c>
      <c r="V1870" s="9" t="n">
        <f aca="false">IF(AND(U1870=1,(Scenario!$B$14-E1870)/60&gt;R1870),1,0)</f>
        <v>0</v>
      </c>
      <c r="W1870" s="9" t="n">
        <f aca="false">IF(OR(C1870=Scenario!$B$22,C1870=Scenario!$C$22),1,0)</f>
        <v>1</v>
      </c>
      <c r="X1870" s="9" t="n">
        <f aca="false">IF(ISNUMBER(I1870),1,0)</f>
        <v>0</v>
      </c>
      <c r="Y1870" s="9" t="n">
        <f aca="false">MOD(INT(E1870/86400)+3,7)</f>
        <v>1</v>
      </c>
      <c r="Z1870" s="9" t="n">
        <f aca="false">MOD(INT(E1870/3600),24)</f>
        <v>6</v>
      </c>
      <c r="AA1870" s="6" t="s">
        <v>3984</v>
      </c>
    </row>
    <row r="1871" customFormat="false" ht="15" hidden="false" customHeight="false" outlineLevel="0" collapsed="false">
      <c r="A1871" s="6" t="s">
        <v>3985</v>
      </c>
      <c r="B1871" s="6" t="s">
        <v>43</v>
      </c>
      <c r="C1871" s="6" t="s">
        <v>249</v>
      </c>
      <c r="D1871" s="6" t="s">
        <v>170</v>
      </c>
      <c r="E1871" s="6" t="n">
        <v>1787035037</v>
      </c>
      <c r="F1871" s="6" t="n">
        <v>1787035223</v>
      </c>
      <c r="G1871" s="6" t="n">
        <v>1787035081</v>
      </c>
      <c r="H1871" s="6" t="n">
        <v>1787036447</v>
      </c>
      <c r="J1871" s="6" t="n">
        <v>0</v>
      </c>
      <c r="K1871" s="6" t="n">
        <v>0</v>
      </c>
      <c r="L1871" s="9" t="n">
        <f aca="false">IF(AND(E1871&gt;=Scenario!$B$11,E1871&lt;Scenario!$B$12),1,0)</f>
        <v>1</v>
      </c>
      <c r="M1871" s="9" t="n">
        <f aca="false">IF(AND(L1871=1,ISNUMBER(F1871)),MAX(0,F1871-E1871)/60,"")</f>
        <v>3.1</v>
      </c>
      <c r="N1871" s="9" t="n">
        <f aca="false">IF(AND(L1871=1,ISNUMBER(G1871)),MAX(0,G1871-E1871)/60,"")</f>
        <v>0.733333333333333</v>
      </c>
      <c r="O1871" s="9" t="n">
        <f aca="false">IF(ISNUMBER(H1871),IF(AND(H1871&gt;=Scenario!$B$11,H1871&lt;Scenario!$B$12),1,0),0)</f>
        <v>1</v>
      </c>
      <c r="P1871" s="9" t="n">
        <f aca="false">IF(O1871=1,MAX(0,H1871-E1871)/60,"")</f>
        <v>23.5</v>
      </c>
      <c r="Q1871" s="9" t="n">
        <f aca="false">INDEX(Scenario!$B$18:$B$20,MATCH(B1871,Scenario!$A$18:$A$20,0))</f>
        <v>60</v>
      </c>
      <c r="R1871" s="9" t="n">
        <f aca="false">INDEX(Scenario!$C$18:$C$20,MATCH(B1871,Scenario!$A$18:$A$20,0))</f>
        <v>1440</v>
      </c>
      <c r="S1871" s="9" t="n">
        <f aca="false">IF(ISNUMBER(M1871),IF(M1871&lt;=Q1871,1,0),"")</f>
        <v>1</v>
      </c>
      <c r="T1871" s="9" t="n">
        <f aca="false">IF(ISNUMBER(P1871),IF(P1871&lt;=R1871,1,0),"")</f>
        <v>1</v>
      </c>
      <c r="U1871" s="9" t="n">
        <f aca="false">IF(E1871&gt;Scenario!$B$14,0,IF(OR(AND(ISNUMBER(H1871),H1871&lt;=Scenario!$B$14),AND(ISNUMBER(I1871),I1871&lt;=Scenario!$B$14)),0,1))</f>
        <v>0</v>
      </c>
      <c r="V1871" s="9" t="n">
        <f aca="false">IF(AND(U1871=1,(Scenario!$B$14-E1871)/60&gt;R1871),1,0)</f>
        <v>0</v>
      </c>
      <c r="W1871" s="9" t="n">
        <f aca="false">IF(OR(C1871=Scenario!$B$22,C1871=Scenario!$C$22),1,0)</f>
        <v>0</v>
      </c>
      <c r="X1871" s="9" t="n">
        <f aca="false">IF(ISNUMBER(I1871),1,0)</f>
        <v>0</v>
      </c>
      <c r="Y1871" s="9" t="n">
        <f aca="false">MOD(INT(E1871/86400)+3,7)</f>
        <v>1</v>
      </c>
      <c r="Z1871" s="9" t="n">
        <f aca="false">MOD(INT(E1871/3600),24)</f>
        <v>6</v>
      </c>
      <c r="AA1871" s="6" t="s">
        <v>3986</v>
      </c>
    </row>
    <row r="1872" customFormat="false" ht="15" hidden="false" customHeight="false" outlineLevel="0" collapsed="false">
      <c r="A1872" s="6" t="s">
        <v>3987</v>
      </c>
      <c r="B1872" s="6" t="s">
        <v>43</v>
      </c>
      <c r="C1872" s="6" t="s">
        <v>249</v>
      </c>
      <c r="D1872" s="6" t="s">
        <v>171</v>
      </c>
      <c r="E1872" s="6" t="n">
        <v>1787036587</v>
      </c>
      <c r="F1872" s="6" t="n">
        <v>1787036788</v>
      </c>
      <c r="G1872" s="6" t="n">
        <v>1787036646</v>
      </c>
      <c r="H1872" s="6" t="n">
        <v>1787047597</v>
      </c>
      <c r="J1872" s="6" t="n">
        <v>0</v>
      </c>
      <c r="K1872" s="6" t="n">
        <v>0</v>
      </c>
      <c r="L1872" s="9" t="n">
        <f aca="false">IF(AND(E1872&gt;=Scenario!$B$11,E1872&lt;Scenario!$B$12),1,0)</f>
        <v>1</v>
      </c>
      <c r="M1872" s="9" t="n">
        <f aca="false">IF(AND(L1872=1,ISNUMBER(F1872)),MAX(0,F1872-E1872)/60,"")</f>
        <v>3.35</v>
      </c>
      <c r="N1872" s="9" t="n">
        <f aca="false">IF(AND(L1872=1,ISNUMBER(G1872)),MAX(0,G1872-E1872)/60,"")</f>
        <v>0.983333333333333</v>
      </c>
      <c r="O1872" s="9" t="n">
        <f aca="false">IF(ISNUMBER(H1872),IF(AND(H1872&gt;=Scenario!$B$11,H1872&lt;Scenario!$B$12),1,0),0)</f>
        <v>1</v>
      </c>
      <c r="P1872" s="9" t="n">
        <f aca="false">IF(O1872=1,MAX(0,H1872-E1872)/60,"")</f>
        <v>183.5</v>
      </c>
      <c r="Q1872" s="9" t="n">
        <f aca="false">INDEX(Scenario!$B$18:$B$20,MATCH(B1872,Scenario!$A$18:$A$20,0))</f>
        <v>60</v>
      </c>
      <c r="R1872" s="9" t="n">
        <f aca="false">INDEX(Scenario!$C$18:$C$20,MATCH(B1872,Scenario!$A$18:$A$20,0))</f>
        <v>1440</v>
      </c>
      <c r="S1872" s="9" t="n">
        <f aca="false">IF(ISNUMBER(M1872),IF(M1872&lt;=Q1872,1,0),"")</f>
        <v>1</v>
      </c>
      <c r="T1872" s="9" t="n">
        <f aca="false">IF(ISNUMBER(P1872),IF(P1872&lt;=R1872,1,0),"")</f>
        <v>1</v>
      </c>
      <c r="U1872" s="9" t="n">
        <f aca="false">IF(E1872&gt;Scenario!$B$14,0,IF(OR(AND(ISNUMBER(H1872),H1872&lt;=Scenario!$B$14),AND(ISNUMBER(I1872),I1872&lt;=Scenario!$B$14)),0,1))</f>
        <v>0</v>
      </c>
      <c r="V1872" s="9" t="n">
        <f aca="false">IF(AND(U1872=1,(Scenario!$B$14-E1872)/60&gt;R1872),1,0)</f>
        <v>0</v>
      </c>
      <c r="W1872" s="9" t="n">
        <f aca="false">IF(OR(C1872=Scenario!$B$22,C1872=Scenario!$C$22),1,0)</f>
        <v>0</v>
      </c>
      <c r="X1872" s="9" t="n">
        <f aca="false">IF(ISNUMBER(I1872),1,0)</f>
        <v>0</v>
      </c>
      <c r="Y1872" s="9" t="n">
        <f aca="false">MOD(INT(E1872/86400)+3,7)</f>
        <v>1</v>
      </c>
      <c r="Z1872" s="9" t="n">
        <f aca="false">MOD(INT(E1872/3600),24)</f>
        <v>7</v>
      </c>
      <c r="AA1872" s="6" t="s">
        <v>3988</v>
      </c>
    </row>
    <row r="1873" customFormat="false" ht="15" hidden="false" customHeight="false" outlineLevel="0" collapsed="false">
      <c r="A1873" s="6" t="s">
        <v>3989</v>
      </c>
      <c r="B1873" s="6" t="s">
        <v>43</v>
      </c>
      <c r="C1873" s="6" t="s">
        <v>288</v>
      </c>
      <c r="D1873" s="6" t="s">
        <v>170</v>
      </c>
      <c r="E1873" s="6" t="n">
        <v>1787037116</v>
      </c>
      <c r="F1873" s="6" t="n">
        <v>1787037270</v>
      </c>
      <c r="G1873" s="6" t="n">
        <v>1787037156</v>
      </c>
      <c r="H1873" s="6" t="n">
        <v>1787038492</v>
      </c>
      <c r="J1873" s="6" t="n">
        <v>0</v>
      </c>
      <c r="K1873" s="6" t="n">
        <v>0</v>
      </c>
      <c r="L1873" s="9" t="n">
        <f aca="false">IF(AND(E1873&gt;=Scenario!$B$11,E1873&lt;Scenario!$B$12),1,0)</f>
        <v>1</v>
      </c>
      <c r="M1873" s="9" t="n">
        <f aca="false">IF(AND(L1873=1,ISNUMBER(F1873)),MAX(0,F1873-E1873)/60,"")</f>
        <v>2.56666666666667</v>
      </c>
      <c r="N1873" s="9" t="n">
        <f aca="false">IF(AND(L1873=1,ISNUMBER(G1873)),MAX(0,G1873-E1873)/60,"")</f>
        <v>0.666666666666667</v>
      </c>
      <c r="O1873" s="9" t="n">
        <f aca="false">IF(ISNUMBER(H1873),IF(AND(H1873&gt;=Scenario!$B$11,H1873&lt;Scenario!$B$12),1,0),0)</f>
        <v>1</v>
      </c>
      <c r="P1873" s="9" t="n">
        <f aca="false">IF(O1873=1,MAX(0,H1873-E1873)/60,"")</f>
        <v>22.9333333333333</v>
      </c>
      <c r="Q1873" s="9" t="n">
        <f aca="false">INDEX(Scenario!$B$18:$B$20,MATCH(B1873,Scenario!$A$18:$A$20,0))</f>
        <v>60</v>
      </c>
      <c r="R1873" s="9" t="n">
        <f aca="false">INDEX(Scenario!$C$18:$C$20,MATCH(B1873,Scenario!$A$18:$A$20,0))</f>
        <v>1440</v>
      </c>
      <c r="S1873" s="9" t="n">
        <f aca="false">IF(ISNUMBER(M1873),IF(M1873&lt;=Q1873,1,0),"")</f>
        <v>1</v>
      </c>
      <c r="T1873" s="9" t="n">
        <f aca="false">IF(ISNUMBER(P1873),IF(P1873&lt;=R1873,1,0),"")</f>
        <v>1</v>
      </c>
      <c r="U1873" s="9" t="n">
        <f aca="false">IF(E1873&gt;Scenario!$B$14,0,IF(OR(AND(ISNUMBER(H1873),H1873&lt;=Scenario!$B$14),AND(ISNUMBER(I1873),I1873&lt;=Scenario!$B$14)),0,1))</f>
        <v>0</v>
      </c>
      <c r="V1873" s="9" t="n">
        <f aca="false">IF(AND(U1873=1,(Scenario!$B$14-E1873)/60&gt;R1873),1,0)</f>
        <v>0</v>
      </c>
      <c r="W1873" s="9" t="n">
        <f aca="false">IF(OR(C1873=Scenario!$B$22,C1873=Scenario!$C$22),1,0)</f>
        <v>0</v>
      </c>
      <c r="X1873" s="9" t="n">
        <f aca="false">IF(ISNUMBER(I1873),1,0)</f>
        <v>0</v>
      </c>
      <c r="Y1873" s="9" t="n">
        <f aca="false">MOD(INT(E1873/86400)+3,7)</f>
        <v>1</v>
      </c>
      <c r="Z1873" s="9" t="n">
        <f aca="false">MOD(INT(E1873/3600),24)</f>
        <v>7</v>
      </c>
      <c r="AA1873" s="6" t="s">
        <v>3990</v>
      </c>
    </row>
    <row r="1874" customFormat="false" ht="15" hidden="false" customHeight="false" outlineLevel="0" collapsed="false">
      <c r="A1874" s="6" t="s">
        <v>3991</v>
      </c>
      <c r="B1874" s="6" t="s">
        <v>42</v>
      </c>
      <c r="C1874" s="6" t="s">
        <v>288</v>
      </c>
      <c r="D1874" s="6" t="s">
        <v>172</v>
      </c>
      <c r="E1874" s="6" t="n">
        <v>1787037920</v>
      </c>
      <c r="F1874" s="6" t="n">
        <v>1787038114</v>
      </c>
      <c r="G1874" s="6" t="n">
        <v>1787037970</v>
      </c>
      <c r="H1874" s="6" t="n">
        <v>1787041712</v>
      </c>
      <c r="J1874" s="6" t="n">
        <v>0</v>
      </c>
      <c r="K1874" s="6" t="n">
        <v>0</v>
      </c>
      <c r="L1874" s="9" t="n">
        <f aca="false">IF(AND(E1874&gt;=Scenario!$B$11,E1874&lt;Scenario!$B$12),1,0)</f>
        <v>1</v>
      </c>
      <c r="M1874" s="9" t="n">
        <f aca="false">IF(AND(L1874=1,ISNUMBER(F1874)),MAX(0,F1874-E1874)/60,"")</f>
        <v>3.23333333333333</v>
      </c>
      <c r="N1874" s="9" t="n">
        <f aca="false">IF(AND(L1874=1,ISNUMBER(G1874)),MAX(0,G1874-E1874)/60,"")</f>
        <v>0.833333333333333</v>
      </c>
      <c r="O1874" s="9" t="n">
        <f aca="false">IF(ISNUMBER(H1874),IF(AND(H1874&gt;=Scenario!$B$11,H1874&lt;Scenario!$B$12),1,0),0)</f>
        <v>1</v>
      </c>
      <c r="P1874" s="9" t="n">
        <f aca="false">IF(O1874=1,MAX(0,H1874-E1874)/60,"")</f>
        <v>63.2</v>
      </c>
      <c r="Q1874" s="9" t="n">
        <f aca="false">INDEX(Scenario!$B$18:$B$20,MATCH(B1874,Scenario!$A$18:$A$20,0))</f>
        <v>15</v>
      </c>
      <c r="R1874" s="9" t="n">
        <f aca="false">INDEX(Scenario!$C$18:$C$20,MATCH(B1874,Scenario!$A$18:$A$20,0))</f>
        <v>240</v>
      </c>
      <c r="S1874" s="9" t="n">
        <f aca="false">IF(ISNUMBER(M1874),IF(M1874&lt;=Q1874,1,0),"")</f>
        <v>1</v>
      </c>
      <c r="T1874" s="9" t="n">
        <f aca="false">IF(ISNUMBER(P1874),IF(P1874&lt;=R1874,1,0),"")</f>
        <v>1</v>
      </c>
      <c r="U1874" s="9" t="n">
        <f aca="false">IF(E1874&gt;Scenario!$B$14,0,IF(OR(AND(ISNUMBER(H1874),H1874&lt;=Scenario!$B$14),AND(ISNUMBER(I1874),I1874&lt;=Scenario!$B$14)),0,1))</f>
        <v>0</v>
      </c>
      <c r="V1874" s="9" t="n">
        <f aca="false">IF(AND(U1874=1,(Scenario!$B$14-E1874)/60&gt;R1874),1,0)</f>
        <v>0</v>
      </c>
      <c r="W1874" s="9" t="n">
        <f aca="false">IF(OR(C1874=Scenario!$B$22,C1874=Scenario!$C$22),1,0)</f>
        <v>0</v>
      </c>
      <c r="X1874" s="9" t="n">
        <f aca="false">IF(ISNUMBER(I1874),1,0)</f>
        <v>0</v>
      </c>
      <c r="Y1874" s="9" t="n">
        <f aca="false">MOD(INT(E1874/86400)+3,7)</f>
        <v>1</v>
      </c>
      <c r="Z1874" s="9" t="n">
        <f aca="false">MOD(INT(E1874/3600),24)</f>
        <v>7</v>
      </c>
      <c r="AA1874" s="6" t="s">
        <v>3992</v>
      </c>
    </row>
    <row r="1875" customFormat="false" ht="15" hidden="false" customHeight="false" outlineLevel="0" collapsed="false">
      <c r="A1875" s="6" t="s">
        <v>3993</v>
      </c>
      <c r="B1875" s="6" t="s">
        <v>43</v>
      </c>
      <c r="C1875" s="6" t="s">
        <v>46</v>
      </c>
      <c r="D1875" s="6" t="s">
        <v>171</v>
      </c>
      <c r="E1875" s="6" t="n">
        <v>1787038057</v>
      </c>
      <c r="F1875" s="6" t="n">
        <v>1787038230</v>
      </c>
      <c r="G1875" s="6" t="n">
        <v>1787038081</v>
      </c>
      <c r="H1875" s="6" t="n">
        <v>1787045019</v>
      </c>
      <c r="J1875" s="6" t="n">
        <v>0</v>
      </c>
      <c r="K1875" s="6" t="n">
        <v>0</v>
      </c>
      <c r="L1875" s="9" t="n">
        <f aca="false">IF(AND(E1875&gt;=Scenario!$B$11,E1875&lt;Scenario!$B$12),1,0)</f>
        <v>1</v>
      </c>
      <c r="M1875" s="9" t="n">
        <f aca="false">IF(AND(L1875=1,ISNUMBER(F1875)),MAX(0,F1875-E1875)/60,"")</f>
        <v>2.88333333333333</v>
      </c>
      <c r="N1875" s="9" t="n">
        <f aca="false">IF(AND(L1875=1,ISNUMBER(G1875)),MAX(0,G1875-E1875)/60,"")</f>
        <v>0.4</v>
      </c>
      <c r="O1875" s="9" t="n">
        <f aca="false">IF(ISNUMBER(H1875),IF(AND(H1875&gt;=Scenario!$B$11,H1875&lt;Scenario!$B$12),1,0),0)</f>
        <v>1</v>
      </c>
      <c r="P1875" s="9" t="n">
        <f aca="false">IF(O1875=1,MAX(0,H1875-E1875)/60,"")</f>
        <v>116.033333333333</v>
      </c>
      <c r="Q1875" s="9" t="n">
        <f aca="false">INDEX(Scenario!$B$18:$B$20,MATCH(B1875,Scenario!$A$18:$A$20,0))</f>
        <v>60</v>
      </c>
      <c r="R1875" s="9" t="n">
        <f aca="false">INDEX(Scenario!$C$18:$C$20,MATCH(B1875,Scenario!$A$18:$A$20,0))</f>
        <v>1440</v>
      </c>
      <c r="S1875" s="9" t="n">
        <f aca="false">IF(ISNUMBER(M1875),IF(M1875&lt;=Q1875,1,0),"")</f>
        <v>1</v>
      </c>
      <c r="T1875" s="9" t="n">
        <f aca="false">IF(ISNUMBER(P1875),IF(P1875&lt;=R1875,1,0),"")</f>
        <v>1</v>
      </c>
      <c r="U1875" s="9" t="n">
        <f aca="false">IF(E1875&gt;Scenario!$B$14,0,IF(OR(AND(ISNUMBER(H1875),H1875&lt;=Scenario!$B$14),AND(ISNUMBER(I1875),I1875&lt;=Scenario!$B$14)),0,1))</f>
        <v>0</v>
      </c>
      <c r="V1875" s="9" t="n">
        <f aca="false">IF(AND(U1875=1,(Scenario!$B$14-E1875)/60&gt;R1875),1,0)</f>
        <v>0</v>
      </c>
      <c r="W1875" s="9" t="n">
        <f aca="false">IF(OR(C1875=Scenario!$B$22,C1875=Scenario!$C$22),1,0)</f>
        <v>1</v>
      </c>
      <c r="X1875" s="9" t="n">
        <f aca="false">IF(ISNUMBER(I1875),1,0)</f>
        <v>0</v>
      </c>
      <c r="Y1875" s="9" t="n">
        <f aca="false">MOD(INT(E1875/86400)+3,7)</f>
        <v>1</v>
      </c>
      <c r="Z1875" s="9" t="n">
        <f aca="false">MOD(INT(E1875/3600),24)</f>
        <v>7</v>
      </c>
      <c r="AA1875" s="6" t="s">
        <v>3994</v>
      </c>
    </row>
    <row r="1876" customFormat="false" ht="15" hidden="false" customHeight="false" outlineLevel="0" collapsed="false">
      <c r="A1876" s="6" t="s">
        <v>3995</v>
      </c>
      <c r="B1876" s="6" t="s">
        <v>43</v>
      </c>
      <c r="C1876" s="6" t="s">
        <v>249</v>
      </c>
      <c r="D1876" s="6" t="s">
        <v>172</v>
      </c>
      <c r="E1876" s="6" t="n">
        <v>1787038101</v>
      </c>
      <c r="F1876" s="6" t="n">
        <v>1787038383</v>
      </c>
      <c r="G1876" s="6" t="n">
        <v>1787038152</v>
      </c>
      <c r="H1876" s="6" t="n">
        <v>1787052083</v>
      </c>
      <c r="J1876" s="6" t="n">
        <v>0</v>
      </c>
      <c r="K1876" s="6" t="n">
        <v>1</v>
      </c>
      <c r="L1876" s="9" t="n">
        <f aca="false">IF(AND(E1876&gt;=Scenario!$B$11,E1876&lt;Scenario!$B$12),1,0)</f>
        <v>1</v>
      </c>
      <c r="M1876" s="9" t="n">
        <f aca="false">IF(AND(L1876=1,ISNUMBER(F1876)),MAX(0,F1876-E1876)/60,"")</f>
        <v>4.7</v>
      </c>
      <c r="N1876" s="9" t="n">
        <f aca="false">IF(AND(L1876=1,ISNUMBER(G1876)),MAX(0,G1876-E1876)/60,"")</f>
        <v>0.85</v>
      </c>
      <c r="O1876" s="9" t="n">
        <f aca="false">IF(ISNUMBER(H1876),IF(AND(H1876&gt;=Scenario!$B$11,H1876&lt;Scenario!$B$12),1,0),0)</f>
        <v>1</v>
      </c>
      <c r="P1876" s="9" t="n">
        <f aca="false">IF(O1876=1,MAX(0,H1876-E1876)/60,"")</f>
        <v>233.033333333333</v>
      </c>
      <c r="Q1876" s="9" t="n">
        <f aca="false">INDEX(Scenario!$B$18:$B$20,MATCH(B1876,Scenario!$A$18:$A$20,0))</f>
        <v>60</v>
      </c>
      <c r="R1876" s="9" t="n">
        <f aca="false">INDEX(Scenario!$C$18:$C$20,MATCH(B1876,Scenario!$A$18:$A$20,0))</f>
        <v>1440</v>
      </c>
      <c r="S1876" s="9" t="n">
        <f aca="false">IF(ISNUMBER(M1876),IF(M1876&lt;=Q1876,1,0),"")</f>
        <v>1</v>
      </c>
      <c r="T1876" s="9" t="n">
        <f aca="false">IF(ISNUMBER(P1876),IF(P1876&lt;=R1876,1,0),"")</f>
        <v>1</v>
      </c>
      <c r="U1876" s="9" t="n">
        <f aca="false">IF(E1876&gt;Scenario!$B$14,0,IF(OR(AND(ISNUMBER(H1876),H1876&lt;=Scenario!$B$14),AND(ISNUMBER(I1876),I1876&lt;=Scenario!$B$14)),0,1))</f>
        <v>0</v>
      </c>
      <c r="V1876" s="9" t="n">
        <f aca="false">IF(AND(U1876=1,(Scenario!$B$14-E1876)/60&gt;R1876),1,0)</f>
        <v>0</v>
      </c>
      <c r="W1876" s="9" t="n">
        <f aca="false">IF(OR(C1876=Scenario!$B$22,C1876=Scenario!$C$22),1,0)</f>
        <v>0</v>
      </c>
      <c r="X1876" s="9" t="n">
        <f aca="false">IF(ISNUMBER(I1876),1,0)</f>
        <v>0</v>
      </c>
      <c r="Y1876" s="9" t="n">
        <f aca="false">MOD(INT(E1876/86400)+3,7)</f>
        <v>1</v>
      </c>
      <c r="Z1876" s="9" t="n">
        <f aca="false">MOD(INT(E1876/3600),24)</f>
        <v>7</v>
      </c>
      <c r="AA1876" s="6" t="s">
        <v>3996</v>
      </c>
    </row>
    <row r="1877" customFormat="false" ht="15" hidden="false" customHeight="false" outlineLevel="0" collapsed="false">
      <c r="A1877" s="6" t="s">
        <v>3997</v>
      </c>
      <c r="B1877" s="6" t="s">
        <v>43</v>
      </c>
      <c r="C1877" s="6" t="s">
        <v>46</v>
      </c>
      <c r="D1877" s="6" t="s">
        <v>172</v>
      </c>
      <c r="E1877" s="6" t="n">
        <v>1787038496</v>
      </c>
      <c r="F1877" s="6" t="n">
        <v>1787038636</v>
      </c>
      <c r="G1877" s="6" t="n">
        <v>1787038511</v>
      </c>
      <c r="H1877" s="6" t="n">
        <v>1787042001</v>
      </c>
      <c r="J1877" s="6" t="n">
        <v>0</v>
      </c>
      <c r="K1877" s="6" t="n">
        <v>1</v>
      </c>
      <c r="L1877" s="9" t="n">
        <f aca="false">IF(AND(E1877&gt;=Scenario!$B$11,E1877&lt;Scenario!$B$12),1,0)</f>
        <v>1</v>
      </c>
      <c r="M1877" s="9" t="n">
        <f aca="false">IF(AND(L1877=1,ISNUMBER(F1877)),MAX(0,F1877-E1877)/60,"")</f>
        <v>2.33333333333333</v>
      </c>
      <c r="N1877" s="9" t="n">
        <f aca="false">IF(AND(L1877=1,ISNUMBER(G1877)),MAX(0,G1877-E1877)/60,"")</f>
        <v>0.25</v>
      </c>
      <c r="O1877" s="9" t="n">
        <f aca="false">IF(ISNUMBER(H1877),IF(AND(H1877&gt;=Scenario!$B$11,H1877&lt;Scenario!$B$12),1,0),0)</f>
        <v>1</v>
      </c>
      <c r="P1877" s="9" t="n">
        <f aca="false">IF(O1877=1,MAX(0,H1877-E1877)/60,"")</f>
        <v>58.4166666666667</v>
      </c>
      <c r="Q1877" s="9" t="n">
        <f aca="false">INDEX(Scenario!$B$18:$B$20,MATCH(B1877,Scenario!$A$18:$A$20,0))</f>
        <v>60</v>
      </c>
      <c r="R1877" s="9" t="n">
        <f aca="false">INDEX(Scenario!$C$18:$C$20,MATCH(B1877,Scenario!$A$18:$A$20,0))</f>
        <v>1440</v>
      </c>
      <c r="S1877" s="9" t="n">
        <f aca="false">IF(ISNUMBER(M1877),IF(M1877&lt;=Q1877,1,0),"")</f>
        <v>1</v>
      </c>
      <c r="T1877" s="9" t="n">
        <f aca="false">IF(ISNUMBER(P1877),IF(P1877&lt;=R1877,1,0),"")</f>
        <v>1</v>
      </c>
      <c r="U1877" s="9" t="n">
        <f aca="false">IF(E1877&gt;Scenario!$B$14,0,IF(OR(AND(ISNUMBER(H1877),H1877&lt;=Scenario!$B$14),AND(ISNUMBER(I1877),I1877&lt;=Scenario!$B$14)),0,1))</f>
        <v>0</v>
      </c>
      <c r="V1877" s="9" t="n">
        <f aca="false">IF(AND(U1877=1,(Scenario!$B$14-E1877)/60&gt;R1877),1,0)</f>
        <v>0</v>
      </c>
      <c r="W1877" s="9" t="n">
        <f aca="false">IF(OR(C1877=Scenario!$B$22,C1877=Scenario!$C$22),1,0)</f>
        <v>1</v>
      </c>
      <c r="X1877" s="9" t="n">
        <f aca="false">IF(ISNUMBER(I1877),1,0)</f>
        <v>0</v>
      </c>
      <c r="Y1877" s="9" t="n">
        <f aca="false">MOD(INT(E1877/86400)+3,7)</f>
        <v>1</v>
      </c>
      <c r="Z1877" s="9" t="n">
        <f aca="false">MOD(INT(E1877/3600),24)</f>
        <v>7</v>
      </c>
      <c r="AA1877" s="6" t="s">
        <v>3998</v>
      </c>
    </row>
    <row r="1878" customFormat="false" ht="15" hidden="false" customHeight="false" outlineLevel="0" collapsed="false">
      <c r="A1878" s="6" t="s">
        <v>3999</v>
      </c>
      <c r="B1878" s="6" t="s">
        <v>44</v>
      </c>
      <c r="C1878" s="6" t="s">
        <v>288</v>
      </c>
      <c r="D1878" s="6" t="s">
        <v>171</v>
      </c>
      <c r="E1878" s="6" t="n">
        <v>1787039002</v>
      </c>
      <c r="F1878" s="6" t="n">
        <v>1787039263</v>
      </c>
      <c r="G1878" s="6" t="n">
        <v>1787039033</v>
      </c>
      <c r="H1878" s="6" t="n">
        <v>1787043728</v>
      </c>
      <c r="J1878" s="6" t="n">
        <v>0</v>
      </c>
      <c r="K1878" s="6" t="n">
        <v>0</v>
      </c>
      <c r="L1878" s="9" t="n">
        <f aca="false">IF(AND(E1878&gt;=Scenario!$B$11,E1878&lt;Scenario!$B$12),1,0)</f>
        <v>1</v>
      </c>
      <c r="M1878" s="9" t="n">
        <f aca="false">IF(AND(L1878=1,ISNUMBER(F1878)),MAX(0,F1878-E1878)/60,"")</f>
        <v>4.35</v>
      </c>
      <c r="N1878" s="9" t="n">
        <f aca="false">IF(AND(L1878=1,ISNUMBER(G1878)),MAX(0,G1878-E1878)/60,"")</f>
        <v>0.516666666666667</v>
      </c>
      <c r="O1878" s="9" t="n">
        <f aca="false">IF(ISNUMBER(H1878),IF(AND(H1878&gt;=Scenario!$B$11,H1878&lt;Scenario!$B$12),1,0),0)</f>
        <v>1</v>
      </c>
      <c r="P1878" s="9" t="n">
        <f aca="false">IF(O1878=1,MAX(0,H1878-E1878)/60,"")</f>
        <v>78.7666666666667</v>
      </c>
      <c r="Q1878" s="9" t="n">
        <f aca="false">INDEX(Scenario!$B$18:$B$20,MATCH(B1878,Scenario!$A$18:$A$20,0))</f>
        <v>240</v>
      </c>
      <c r="R1878" s="9" t="n">
        <f aca="false">INDEX(Scenario!$C$18:$C$20,MATCH(B1878,Scenario!$A$18:$A$20,0))</f>
        <v>4320</v>
      </c>
      <c r="S1878" s="9" t="n">
        <f aca="false">IF(ISNUMBER(M1878),IF(M1878&lt;=Q1878,1,0),"")</f>
        <v>1</v>
      </c>
      <c r="T1878" s="9" t="n">
        <f aca="false">IF(ISNUMBER(P1878),IF(P1878&lt;=R1878,1,0),"")</f>
        <v>1</v>
      </c>
      <c r="U1878" s="9" t="n">
        <f aca="false">IF(E1878&gt;Scenario!$B$14,0,IF(OR(AND(ISNUMBER(H1878),H1878&lt;=Scenario!$B$14),AND(ISNUMBER(I1878),I1878&lt;=Scenario!$B$14)),0,1))</f>
        <v>0</v>
      </c>
      <c r="V1878" s="9" t="n">
        <f aca="false">IF(AND(U1878=1,(Scenario!$B$14-E1878)/60&gt;R1878),1,0)</f>
        <v>0</v>
      </c>
      <c r="W1878" s="9" t="n">
        <f aca="false">IF(OR(C1878=Scenario!$B$22,C1878=Scenario!$C$22),1,0)</f>
        <v>0</v>
      </c>
      <c r="X1878" s="9" t="n">
        <f aca="false">IF(ISNUMBER(I1878),1,0)</f>
        <v>0</v>
      </c>
      <c r="Y1878" s="9" t="n">
        <f aca="false">MOD(INT(E1878/86400)+3,7)</f>
        <v>1</v>
      </c>
      <c r="Z1878" s="9" t="n">
        <f aca="false">MOD(INT(E1878/3600),24)</f>
        <v>7</v>
      </c>
      <c r="AA1878" s="6" t="s">
        <v>4000</v>
      </c>
    </row>
    <row r="1879" customFormat="false" ht="15" hidden="false" customHeight="false" outlineLevel="0" collapsed="false">
      <c r="A1879" s="6" t="s">
        <v>4001</v>
      </c>
      <c r="B1879" s="6" t="s">
        <v>44</v>
      </c>
      <c r="C1879" s="6" t="s">
        <v>249</v>
      </c>
      <c r="D1879" s="6" t="s">
        <v>171</v>
      </c>
      <c r="E1879" s="6" t="n">
        <v>1787039379</v>
      </c>
      <c r="F1879" s="6" t="n">
        <v>1787039706</v>
      </c>
      <c r="G1879" s="6" t="n">
        <v>1787039581</v>
      </c>
      <c r="H1879" s="6" t="n">
        <v>1787044945</v>
      </c>
      <c r="J1879" s="6" t="n">
        <v>0</v>
      </c>
      <c r="K1879" s="6" t="n">
        <v>0</v>
      </c>
      <c r="L1879" s="9" t="n">
        <f aca="false">IF(AND(E1879&gt;=Scenario!$B$11,E1879&lt;Scenario!$B$12),1,0)</f>
        <v>1</v>
      </c>
      <c r="M1879" s="9" t="n">
        <f aca="false">IF(AND(L1879=1,ISNUMBER(F1879)),MAX(0,F1879-E1879)/60,"")</f>
        <v>5.45</v>
      </c>
      <c r="N1879" s="9" t="n">
        <f aca="false">IF(AND(L1879=1,ISNUMBER(G1879)),MAX(0,G1879-E1879)/60,"")</f>
        <v>3.36666666666667</v>
      </c>
      <c r="O1879" s="9" t="n">
        <f aca="false">IF(ISNUMBER(H1879),IF(AND(H1879&gt;=Scenario!$B$11,H1879&lt;Scenario!$B$12),1,0),0)</f>
        <v>1</v>
      </c>
      <c r="P1879" s="9" t="n">
        <f aca="false">IF(O1879=1,MAX(0,H1879-E1879)/60,"")</f>
        <v>92.7666666666667</v>
      </c>
      <c r="Q1879" s="9" t="n">
        <f aca="false">INDEX(Scenario!$B$18:$B$20,MATCH(B1879,Scenario!$A$18:$A$20,0))</f>
        <v>240</v>
      </c>
      <c r="R1879" s="9" t="n">
        <f aca="false">INDEX(Scenario!$C$18:$C$20,MATCH(B1879,Scenario!$A$18:$A$20,0))</f>
        <v>4320</v>
      </c>
      <c r="S1879" s="9" t="n">
        <f aca="false">IF(ISNUMBER(M1879),IF(M1879&lt;=Q1879,1,0),"")</f>
        <v>1</v>
      </c>
      <c r="T1879" s="9" t="n">
        <f aca="false">IF(ISNUMBER(P1879),IF(P1879&lt;=R1879,1,0),"")</f>
        <v>1</v>
      </c>
      <c r="U1879" s="9" t="n">
        <f aca="false">IF(E1879&gt;Scenario!$B$14,0,IF(OR(AND(ISNUMBER(H1879),H1879&lt;=Scenario!$B$14),AND(ISNUMBER(I1879),I1879&lt;=Scenario!$B$14)),0,1))</f>
        <v>0</v>
      </c>
      <c r="V1879" s="9" t="n">
        <f aca="false">IF(AND(U1879=1,(Scenario!$B$14-E1879)/60&gt;R1879),1,0)</f>
        <v>0</v>
      </c>
      <c r="W1879" s="9" t="n">
        <f aca="false">IF(OR(C1879=Scenario!$B$22,C1879=Scenario!$C$22),1,0)</f>
        <v>0</v>
      </c>
      <c r="X1879" s="9" t="n">
        <f aca="false">IF(ISNUMBER(I1879),1,0)</f>
        <v>0</v>
      </c>
      <c r="Y1879" s="9" t="n">
        <f aca="false">MOD(INT(E1879/86400)+3,7)</f>
        <v>1</v>
      </c>
      <c r="Z1879" s="9" t="n">
        <f aca="false">MOD(INT(E1879/3600),24)</f>
        <v>7</v>
      </c>
      <c r="AA1879" s="6" t="s">
        <v>4002</v>
      </c>
    </row>
    <row r="1880" customFormat="false" ht="15" hidden="false" customHeight="false" outlineLevel="0" collapsed="false">
      <c r="A1880" s="6" t="s">
        <v>4003</v>
      </c>
      <c r="B1880" s="6" t="s">
        <v>43</v>
      </c>
      <c r="C1880" s="6" t="s">
        <v>249</v>
      </c>
      <c r="D1880" s="6" t="s">
        <v>171</v>
      </c>
      <c r="E1880" s="6" t="n">
        <v>1787040679</v>
      </c>
      <c r="F1880" s="6" t="n">
        <v>1787040779</v>
      </c>
      <c r="G1880" s="6" t="n">
        <v>1787040692</v>
      </c>
      <c r="H1880" s="6" t="n">
        <v>1787043710</v>
      </c>
      <c r="J1880" s="6" t="n">
        <v>0</v>
      </c>
      <c r="K1880" s="6" t="n">
        <v>0</v>
      </c>
      <c r="L1880" s="9" t="n">
        <f aca="false">IF(AND(E1880&gt;=Scenario!$B$11,E1880&lt;Scenario!$B$12),1,0)</f>
        <v>1</v>
      </c>
      <c r="M1880" s="9" t="n">
        <f aca="false">IF(AND(L1880=1,ISNUMBER(F1880)),MAX(0,F1880-E1880)/60,"")</f>
        <v>1.66666666666667</v>
      </c>
      <c r="N1880" s="9" t="n">
        <f aca="false">IF(AND(L1880=1,ISNUMBER(G1880)),MAX(0,G1880-E1880)/60,"")</f>
        <v>0.216666666666667</v>
      </c>
      <c r="O1880" s="9" t="n">
        <f aca="false">IF(ISNUMBER(H1880),IF(AND(H1880&gt;=Scenario!$B$11,H1880&lt;Scenario!$B$12),1,0),0)</f>
        <v>1</v>
      </c>
      <c r="P1880" s="9" t="n">
        <f aca="false">IF(O1880=1,MAX(0,H1880-E1880)/60,"")</f>
        <v>50.5166666666667</v>
      </c>
      <c r="Q1880" s="9" t="n">
        <f aca="false">INDEX(Scenario!$B$18:$B$20,MATCH(B1880,Scenario!$A$18:$A$20,0))</f>
        <v>60</v>
      </c>
      <c r="R1880" s="9" t="n">
        <f aca="false">INDEX(Scenario!$C$18:$C$20,MATCH(B1880,Scenario!$A$18:$A$20,0))</f>
        <v>1440</v>
      </c>
      <c r="S1880" s="9" t="n">
        <f aca="false">IF(ISNUMBER(M1880),IF(M1880&lt;=Q1880,1,0),"")</f>
        <v>1</v>
      </c>
      <c r="T1880" s="9" t="n">
        <f aca="false">IF(ISNUMBER(P1880),IF(P1880&lt;=R1880,1,0),"")</f>
        <v>1</v>
      </c>
      <c r="U1880" s="9" t="n">
        <f aca="false">IF(E1880&gt;Scenario!$B$14,0,IF(OR(AND(ISNUMBER(H1880),H1880&lt;=Scenario!$B$14),AND(ISNUMBER(I1880),I1880&lt;=Scenario!$B$14)),0,1))</f>
        <v>0</v>
      </c>
      <c r="V1880" s="9" t="n">
        <f aca="false">IF(AND(U1880=1,(Scenario!$B$14-E1880)/60&gt;R1880),1,0)</f>
        <v>0</v>
      </c>
      <c r="W1880" s="9" t="n">
        <f aca="false">IF(OR(C1880=Scenario!$B$22,C1880=Scenario!$C$22),1,0)</f>
        <v>0</v>
      </c>
      <c r="X1880" s="9" t="n">
        <f aca="false">IF(ISNUMBER(I1880),1,0)</f>
        <v>0</v>
      </c>
      <c r="Y1880" s="9" t="n">
        <f aca="false">MOD(INT(E1880/86400)+3,7)</f>
        <v>1</v>
      </c>
      <c r="Z1880" s="9" t="n">
        <f aca="false">MOD(INT(E1880/3600),24)</f>
        <v>8</v>
      </c>
      <c r="AA1880" s="6" t="s">
        <v>4004</v>
      </c>
    </row>
    <row r="1881" customFormat="false" ht="15" hidden="false" customHeight="false" outlineLevel="0" collapsed="false">
      <c r="A1881" s="6" t="s">
        <v>4005</v>
      </c>
      <c r="B1881" s="6" t="s">
        <v>44</v>
      </c>
      <c r="C1881" s="6" t="s">
        <v>46</v>
      </c>
      <c r="D1881" s="6" t="s">
        <v>172</v>
      </c>
      <c r="E1881" s="6" t="n">
        <v>1787040982</v>
      </c>
      <c r="F1881" s="6" t="n">
        <v>1787041890</v>
      </c>
      <c r="G1881" s="6" t="n">
        <v>1787041734</v>
      </c>
      <c r="H1881" s="6" t="n">
        <v>1787045007</v>
      </c>
      <c r="J1881" s="6" t="n">
        <v>0</v>
      </c>
      <c r="K1881" s="6" t="n">
        <v>0</v>
      </c>
      <c r="L1881" s="9" t="n">
        <f aca="false">IF(AND(E1881&gt;=Scenario!$B$11,E1881&lt;Scenario!$B$12),1,0)</f>
        <v>1</v>
      </c>
      <c r="M1881" s="9" t="n">
        <f aca="false">IF(AND(L1881=1,ISNUMBER(F1881)),MAX(0,F1881-E1881)/60,"")</f>
        <v>15.1333333333333</v>
      </c>
      <c r="N1881" s="9" t="n">
        <f aca="false">IF(AND(L1881=1,ISNUMBER(G1881)),MAX(0,G1881-E1881)/60,"")</f>
        <v>12.5333333333333</v>
      </c>
      <c r="O1881" s="9" t="n">
        <f aca="false">IF(ISNUMBER(H1881),IF(AND(H1881&gt;=Scenario!$B$11,H1881&lt;Scenario!$B$12),1,0),0)</f>
        <v>1</v>
      </c>
      <c r="P1881" s="9" t="n">
        <f aca="false">IF(O1881=1,MAX(0,H1881-E1881)/60,"")</f>
        <v>67.0833333333333</v>
      </c>
      <c r="Q1881" s="9" t="n">
        <f aca="false">INDEX(Scenario!$B$18:$B$20,MATCH(B1881,Scenario!$A$18:$A$20,0))</f>
        <v>240</v>
      </c>
      <c r="R1881" s="9" t="n">
        <f aca="false">INDEX(Scenario!$C$18:$C$20,MATCH(B1881,Scenario!$A$18:$A$20,0))</f>
        <v>4320</v>
      </c>
      <c r="S1881" s="9" t="n">
        <f aca="false">IF(ISNUMBER(M1881),IF(M1881&lt;=Q1881,1,0),"")</f>
        <v>1</v>
      </c>
      <c r="T1881" s="9" t="n">
        <f aca="false">IF(ISNUMBER(P1881),IF(P1881&lt;=R1881,1,0),"")</f>
        <v>1</v>
      </c>
      <c r="U1881" s="9" t="n">
        <f aca="false">IF(E1881&gt;Scenario!$B$14,0,IF(OR(AND(ISNUMBER(H1881),H1881&lt;=Scenario!$B$14),AND(ISNUMBER(I1881),I1881&lt;=Scenario!$B$14)),0,1))</f>
        <v>0</v>
      </c>
      <c r="V1881" s="9" t="n">
        <f aca="false">IF(AND(U1881=1,(Scenario!$B$14-E1881)/60&gt;R1881),1,0)</f>
        <v>0</v>
      </c>
      <c r="W1881" s="9" t="n">
        <f aca="false">IF(OR(C1881=Scenario!$B$22,C1881=Scenario!$C$22),1,0)</f>
        <v>1</v>
      </c>
      <c r="X1881" s="9" t="n">
        <f aca="false">IF(ISNUMBER(I1881),1,0)</f>
        <v>0</v>
      </c>
      <c r="Y1881" s="9" t="n">
        <f aca="false">MOD(INT(E1881/86400)+3,7)</f>
        <v>1</v>
      </c>
      <c r="Z1881" s="9" t="n">
        <f aca="false">MOD(INT(E1881/3600),24)</f>
        <v>8</v>
      </c>
      <c r="AA1881" s="6" t="s">
        <v>4006</v>
      </c>
    </row>
    <row r="1882" customFormat="false" ht="15" hidden="false" customHeight="false" outlineLevel="0" collapsed="false">
      <c r="A1882" s="6" t="s">
        <v>4007</v>
      </c>
      <c r="B1882" s="6" t="s">
        <v>43</v>
      </c>
      <c r="C1882" s="6" t="s">
        <v>249</v>
      </c>
      <c r="D1882" s="6" t="s">
        <v>171</v>
      </c>
      <c r="E1882" s="6" t="n">
        <v>1787042184</v>
      </c>
      <c r="F1882" s="6" t="n">
        <v>1787042423</v>
      </c>
      <c r="G1882" s="6" t="n">
        <v>1787042201</v>
      </c>
      <c r="H1882" s="6" t="n">
        <v>1787050848</v>
      </c>
      <c r="J1882" s="6" t="n">
        <v>0</v>
      </c>
      <c r="K1882" s="6" t="n">
        <v>0</v>
      </c>
      <c r="L1882" s="9" t="n">
        <f aca="false">IF(AND(E1882&gt;=Scenario!$B$11,E1882&lt;Scenario!$B$12),1,0)</f>
        <v>1</v>
      </c>
      <c r="M1882" s="9" t="n">
        <f aca="false">IF(AND(L1882=1,ISNUMBER(F1882)),MAX(0,F1882-E1882)/60,"")</f>
        <v>3.98333333333333</v>
      </c>
      <c r="N1882" s="9" t="n">
        <f aca="false">IF(AND(L1882=1,ISNUMBER(G1882)),MAX(0,G1882-E1882)/60,"")</f>
        <v>0.283333333333333</v>
      </c>
      <c r="O1882" s="9" t="n">
        <f aca="false">IF(ISNUMBER(H1882),IF(AND(H1882&gt;=Scenario!$B$11,H1882&lt;Scenario!$B$12),1,0),0)</f>
        <v>1</v>
      </c>
      <c r="P1882" s="9" t="n">
        <f aca="false">IF(O1882=1,MAX(0,H1882-E1882)/60,"")</f>
        <v>144.4</v>
      </c>
      <c r="Q1882" s="9" t="n">
        <f aca="false">INDEX(Scenario!$B$18:$B$20,MATCH(B1882,Scenario!$A$18:$A$20,0))</f>
        <v>60</v>
      </c>
      <c r="R1882" s="9" t="n">
        <f aca="false">INDEX(Scenario!$C$18:$C$20,MATCH(B1882,Scenario!$A$18:$A$20,0))</f>
        <v>1440</v>
      </c>
      <c r="S1882" s="9" t="n">
        <f aca="false">IF(ISNUMBER(M1882),IF(M1882&lt;=Q1882,1,0),"")</f>
        <v>1</v>
      </c>
      <c r="T1882" s="9" t="n">
        <f aca="false">IF(ISNUMBER(P1882),IF(P1882&lt;=R1882,1,0),"")</f>
        <v>1</v>
      </c>
      <c r="U1882" s="9" t="n">
        <f aca="false">IF(E1882&gt;Scenario!$B$14,0,IF(OR(AND(ISNUMBER(H1882),H1882&lt;=Scenario!$B$14),AND(ISNUMBER(I1882),I1882&lt;=Scenario!$B$14)),0,1))</f>
        <v>0</v>
      </c>
      <c r="V1882" s="9" t="n">
        <f aca="false">IF(AND(U1882=1,(Scenario!$B$14-E1882)/60&gt;R1882),1,0)</f>
        <v>0</v>
      </c>
      <c r="W1882" s="9" t="n">
        <f aca="false">IF(OR(C1882=Scenario!$B$22,C1882=Scenario!$C$22),1,0)</f>
        <v>0</v>
      </c>
      <c r="X1882" s="9" t="n">
        <f aca="false">IF(ISNUMBER(I1882),1,0)</f>
        <v>0</v>
      </c>
      <c r="Y1882" s="9" t="n">
        <f aca="false">MOD(INT(E1882/86400)+3,7)</f>
        <v>1</v>
      </c>
      <c r="Z1882" s="9" t="n">
        <f aca="false">MOD(INT(E1882/3600),24)</f>
        <v>8</v>
      </c>
      <c r="AA1882" s="6" t="s">
        <v>4008</v>
      </c>
    </row>
    <row r="1883" customFormat="false" ht="15" hidden="false" customHeight="false" outlineLevel="0" collapsed="false">
      <c r="A1883" s="6" t="s">
        <v>4009</v>
      </c>
      <c r="B1883" s="6" t="s">
        <v>43</v>
      </c>
      <c r="C1883" s="6" t="s">
        <v>249</v>
      </c>
      <c r="D1883" s="6" t="s">
        <v>172</v>
      </c>
      <c r="E1883" s="6" t="n">
        <v>1787042931</v>
      </c>
      <c r="F1883" s="6" t="n">
        <v>1787043096</v>
      </c>
      <c r="G1883" s="6" t="n">
        <v>1787042970</v>
      </c>
      <c r="H1883" s="6" t="n">
        <v>1787046467</v>
      </c>
      <c r="J1883" s="6" t="n">
        <v>0</v>
      </c>
      <c r="K1883" s="6" t="n">
        <v>0</v>
      </c>
      <c r="L1883" s="9" t="n">
        <f aca="false">IF(AND(E1883&gt;=Scenario!$B$11,E1883&lt;Scenario!$B$12),1,0)</f>
        <v>1</v>
      </c>
      <c r="M1883" s="9" t="n">
        <f aca="false">IF(AND(L1883=1,ISNUMBER(F1883)),MAX(0,F1883-E1883)/60,"")</f>
        <v>2.75</v>
      </c>
      <c r="N1883" s="9" t="n">
        <f aca="false">IF(AND(L1883=1,ISNUMBER(G1883)),MAX(0,G1883-E1883)/60,"")</f>
        <v>0.65</v>
      </c>
      <c r="O1883" s="9" t="n">
        <f aca="false">IF(ISNUMBER(H1883),IF(AND(H1883&gt;=Scenario!$B$11,H1883&lt;Scenario!$B$12),1,0),0)</f>
        <v>1</v>
      </c>
      <c r="P1883" s="9" t="n">
        <f aca="false">IF(O1883=1,MAX(0,H1883-E1883)/60,"")</f>
        <v>58.9333333333333</v>
      </c>
      <c r="Q1883" s="9" t="n">
        <f aca="false">INDEX(Scenario!$B$18:$B$20,MATCH(B1883,Scenario!$A$18:$A$20,0))</f>
        <v>60</v>
      </c>
      <c r="R1883" s="9" t="n">
        <f aca="false">INDEX(Scenario!$C$18:$C$20,MATCH(B1883,Scenario!$A$18:$A$20,0))</f>
        <v>1440</v>
      </c>
      <c r="S1883" s="9" t="n">
        <f aca="false">IF(ISNUMBER(M1883),IF(M1883&lt;=Q1883,1,0),"")</f>
        <v>1</v>
      </c>
      <c r="T1883" s="9" t="n">
        <f aca="false">IF(ISNUMBER(P1883),IF(P1883&lt;=R1883,1,0),"")</f>
        <v>1</v>
      </c>
      <c r="U1883" s="9" t="n">
        <f aca="false">IF(E1883&gt;Scenario!$B$14,0,IF(OR(AND(ISNUMBER(H1883),H1883&lt;=Scenario!$B$14),AND(ISNUMBER(I1883),I1883&lt;=Scenario!$B$14)),0,1))</f>
        <v>0</v>
      </c>
      <c r="V1883" s="9" t="n">
        <f aca="false">IF(AND(U1883=1,(Scenario!$B$14-E1883)/60&gt;R1883),1,0)</f>
        <v>0</v>
      </c>
      <c r="W1883" s="9" t="n">
        <f aca="false">IF(OR(C1883=Scenario!$B$22,C1883=Scenario!$C$22),1,0)</f>
        <v>0</v>
      </c>
      <c r="X1883" s="9" t="n">
        <f aca="false">IF(ISNUMBER(I1883),1,0)</f>
        <v>0</v>
      </c>
      <c r="Y1883" s="9" t="n">
        <f aca="false">MOD(INT(E1883/86400)+3,7)</f>
        <v>1</v>
      </c>
      <c r="Z1883" s="9" t="n">
        <f aca="false">MOD(INT(E1883/3600),24)</f>
        <v>8</v>
      </c>
      <c r="AA1883" s="6" t="s">
        <v>4010</v>
      </c>
    </row>
    <row r="1884" customFormat="false" ht="15" hidden="false" customHeight="false" outlineLevel="0" collapsed="false">
      <c r="A1884" s="6" t="s">
        <v>4011</v>
      </c>
      <c r="B1884" s="6" t="s">
        <v>43</v>
      </c>
      <c r="C1884" s="6" t="s">
        <v>46</v>
      </c>
      <c r="D1884" s="6" t="s">
        <v>171</v>
      </c>
      <c r="E1884" s="6" t="n">
        <v>1787042932</v>
      </c>
      <c r="F1884" s="6" t="n">
        <v>1787043788</v>
      </c>
      <c r="G1884" s="6" t="n">
        <v>1787043634</v>
      </c>
      <c r="H1884" s="6" t="n">
        <v>1787056847</v>
      </c>
      <c r="J1884" s="6" t="n">
        <v>0</v>
      </c>
      <c r="K1884" s="6" t="n">
        <v>0</v>
      </c>
      <c r="L1884" s="9" t="n">
        <f aca="false">IF(AND(E1884&gt;=Scenario!$B$11,E1884&lt;Scenario!$B$12),1,0)</f>
        <v>1</v>
      </c>
      <c r="M1884" s="9" t="n">
        <f aca="false">IF(AND(L1884=1,ISNUMBER(F1884)),MAX(0,F1884-E1884)/60,"")</f>
        <v>14.2666666666667</v>
      </c>
      <c r="N1884" s="9" t="n">
        <f aca="false">IF(AND(L1884=1,ISNUMBER(G1884)),MAX(0,G1884-E1884)/60,"")</f>
        <v>11.7</v>
      </c>
      <c r="O1884" s="9" t="n">
        <f aca="false">IF(ISNUMBER(H1884),IF(AND(H1884&gt;=Scenario!$B$11,H1884&lt;Scenario!$B$12),1,0),0)</f>
        <v>1</v>
      </c>
      <c r="P1884" s="9" t="n">
        <f aca="false">IF(O1884=1,MAX(0,H1884-E1884)/60,"")</f>
        <v>231.916666666667</v>
      </c>
      <c r="Q1884" s="9" t="n">
        <f aca="false">INDEX(Scenario!$B$18:$B$20,MATCH(B1884,Scenario!$A$18:$A$20,0))</f>
        <v>60</v>
      </c>
      <c r="R1884" s="9" t="n">
        <f aca="false">INDEX(Scenario!$C$18:$C$20,MATCH(B1884,Scenario!$A$18:$A$20,0))</f>
        <v>1440</v>
      </c>
      <c r="S1884" s="9" t="n">
        <f aca="false">IF(ISNUMBER(M1884),IF(M1884&lt;=Q1884,1,0),"")</f>
        <v>1</v>
      </c>
      <c r="T1884" s="9" t="n">
        <f aca="false">IF(ISNUMBER(P1884),IF(P1884&lt;=R1884,1,0),"")</f>
        <v>1</v>
      </c>
      <c r="U1884" s="9" t="n">
        <f aca="false">IF(E1884&gt;Scenario!$B$14,0,IF(OR(AND(ISNUMBER(H1884),H1884&lt;=Scenario!$B$14),AND(ISNUMBER(I1884),I1884&lt;=Scenario!$B$14)),0,1))</f>
        <v>0</v>
      </c>
      <c r="V1884" s="9" t="n">
        <f aca="false">IF(AND(U1884=1,(Scenario!$B$14-E1884)/60&gt;R1884),1,0)</f>
        <v>0</v>
      </c>
      <c r="W1884" s="9" t="n">
        <f aca="false">IF(OR(C1884=Scenario!$B$22,C1884=Scenario!$C$22),1,0)</f>
        <v>1</v>
      </c>
      <c r="X1884" s="9" t="n">
        <f aca="false">IF(ISNUMBER(I1884),1,0)</f>
        <v>0</v>
      </c>
      <c r="Y1884" s="9" t="n">
        <f aca="false">MOD(INT(E1884/86400)+3,7)</f>
        <v>1</v>
      </c>
      <c r="Z1884" s="9" t="n">
        <f aca="false">MOD(INT(E1884/3600),24)</f>
        <v>8</v>
      </c>
      <c r="AA1884" s="6" t="s">
        <v>4012</v>
      </c>
    </row>
    <row r="1885" customFormat="false" ht="15" hidden="false" customHeight="false" outlineLevel="0" collapsed="false">
      <c r="A1885" s="6" t="s">
        <v>4013</v>
      </c>
      <c r="B1885" s="6" t="s">
        <v>43</v>
      </c>
      <c r="C1885" s="6" t="s">
        <v>46</v>
      </c>
      <c r="D1885" s="6" t="s">
        <v>170</v>
      </c>
      <c r="E1885" s="6" t="n">
        <v>1787042997</v>
      </c>
      <c r="F1885" s="6" t="n">
        <v>1787045743</v>
      </c>
      <c r="G1885" s="6" t="n">
        <v>1787045587</v>
      </c>
      <c r="H1885" s="6" t="n">
        <v>1787049107</v>
      </c>
      <c r="J1885" s="6" t="n">
        <v>0</v>
      </c>
      <c r="K1885" s="6" t="n">
        <v>0</v>
      </c>
      <c r="L1885" s="9" t="n">
        <f aca="false">IF(AND(E1885&gt;=Scenario!$B$11,E1885&lt;Scenario!$B$12),1,0)</f>
        <v>1</v>
      </c>
      <c r="M1885" s="9" t="n">
        <f aca="false">IF(AND(L1885=1,ISNUMBER(F1885)),MAX(0,F1885-E1885)/60,"")</f>
        <v>45.7666666666667</v>
      </c>
      <c r="N1885" s="9" t="n">
        <f aca="false">IF(AND(L1885=1,ISNUMBER(G1885)),MAX(0,G1885-E1885)/60,"")</f>
        <v>43.1666666666667</v>
      </c>
      <c r="O1885" s="9" t="n">
        <f aca="false">IF(ISNUMBER(H1885),IF(AND(H1885&gt;=Scenario!$B$11,H1885&lt;Scenario!$B$12),1,0),0)</f>
        <v>1</v>
      </c>
      <c r="P1885" s="9" t="n">
        <f aca="false">IF(O1885=1,MAX(0,H1885-E1885)/60,"")</f>
        <v>101.833333333333</v>
      </c>
      <c r="Q1885" s="9" t="n">
        <f aca="false">INDEX(Scenario!$B$18:$B$20,MATCH(B1885,Scenario!$A$18:$A$20,0))</f>
        <v>60</v>
      </c>
      <c r="R1885" s="9" t="n">
        <f aca="false">INDEX(Scenario!$C$18:$C$20,MATCH(B1885,Scenario!$A$18:$A$20,0))</f>
        <v>1440</v>
      </c>
      <c r="S1885" s="9" t="n">
        <f aca="false">IF(ISNUMBER(M1885),IF(M1885&lt;=Q1885,1,0),"")</f>
        <v>1</v>
      </c>
      <c r="T1885" s="9" t="n">
        <f aca="false">IF(ISNUMBER(P1885),IF(P1885&lt;=R1885,1,0),"")</f>
        <v>1</v>
      </c>
      <c r="U1885" s="9" t="n">
        <f aca="false">IF(E1885&gt;Scenario!$B$14,0,IF(OR(AND(ISNUMBER(H1885),H1885&lt;=Scenario!$B$14),AND(ISNUMBER(I1885),I1885&lt;=Scenario!$B$14)),0,1))</f>
        <v>0</v>
      </c>
      <c r="V1885" s="9" t="n">
        <f aca="false">IF(AND(U1885=1,(Scenario!$B$14-E1885)/60&gt;R1885),1,0)</f>
        <v>0</v>
      </c>
      <c r="W1885" s="9" t="n">
        <f aca="false">IF(OR(C1885=Scenario!$B$22,C1885=Scenario!$C$22),1,0)</f>
        <v>1</v>
      </c>
      <c r="X1885" s="9" t="n">
        <f aca="false">IF(ISNUMBER(I1885),1,0)</f>
        <v>0</v>
      </c>
      <c r="Y1885" s="9" t="n">
        <f aca="false">MOD(INT(E1885/86400)+3,7)</f>
        <v>1</v>
      </c>
      <c r="Z1885" s="9" t="n">
        <f aca="false">MOD(INT(E1885/3600),24)</f>
        <v>8</v>
      </c>
      <c r="AA1885" s="6" t="s">
        <v>4014</v>
      </c>
    </row>
    <row r="1886" customFormat="false" ht="15" hidden="false" customHeight="false" outlineLevel="0" collapsed="false">
      <c r="A1886" s="6" t="s">
        <v>4015</v>
      </c>
      <c r="B1886" s="6" t="s">
        <v>44</v>
      </c>
      <c r="C1886" s="6" t="s">
        <v>288</v>
      </c>
      <c r="D1886" s="6" t="s">
        <v>171</v>
      </c>
      <c r="E1886" s="6" t="n">
        <v>1787043375</v>
      </c>
      <c r="F1886" s="6" t="n">
        <v>1787047473</v>
      </c>
      <c r="G1886" s="6" t="n">
        <v>1787047298</v>
      </c>
      <c r="H1886" s="6" t="n">
        <v>1787049604</v>
      </c>
      <c r="J1886" s="6" t="n">
        <v>0</v>
      </c>
      <c r="K1886" s="6" t="n">
        <v>0</v>
      </c>
      <c r="L1886" s="9" t="n">
        <f aca="false">IF(AND(E1886&gt;=Scenario!$B$11,E1886&lt;Scenario!$B$12),1,0)</f>
        <v>1</v>
      </c>
      <c r="M1886" s="9" t="n">
        <f aca="false">IF(AND(L1886=1,ISNUMBER(F1886)),MAX(0,F1886-E1886)/60,"")</f>
        <v>68.3</v>
      </c>
      <c r="N1886" s="9" t="n">
        <f aca="false">IF(AND(L1886=1,ISNUMBER(G1886)),MAX(0,G1886-E1886)/60,"")</f>
        <v>65.3833333333333</v>
      </c>
      <c r="O1886" s="9" t="n">
        <f aca="false">IF(ISNUMBER(H1886),IF(AND(H1886&gt;=Scenario!$B$11,H1886&lt;Scenario!$B$12),1,0),0)</f>
        <v>1</v>
      </c>
      <c r="P1886" s="9" t="n">
        <f aca="false">IF(O1886=1,MAX(0,H1886-E1886)/60,"")</f>
        <v>103.816666666667</v>
      </c>
      <c r="Q1886" s="9" t="n">
        <f aca="false">INDEX(Scenario!$B$18:$B$20,MATCH(B1886,Scenario!$A$18:$A$20,0))</f>
        <v>240</v>
      </c>
      <c r="R1886" s="9" t="n">
        <f aca="false">INDEX(Scenario!$C$18:$C$20,MATCH(B1886,Scenario!$A$18:$A$20,0))</f>
        <v>4320</v>
      </c>
      <c r="S1886" s="9" t="n">
        <f aca="false">IF(ISNUMBER(M1886),IF(M1886&lt;=Q1886,1,0),"")</f>
        <v>1</v>
      </c>
      <c r="T1886" s="9" t="n">
        <f aca="false">IF(ISNUMBER(P1886),IF(P1886&lt;=R1886,1,0),"")</f>
        <v>1</v>
      </c>
      <c r="U1886" s="9" t="n">
        <f aca="false">IF(E1886&gt;Scenario!$B$14,0,IF(OR(AND(ISNUMBER(H1886),H1886&lt;=Scenario!$B$14),AND(ISNUMBER(I1886),I1886&lt;=Scenario!$B$14)),0,1))</f>
        <v>0</v>
      </c>
      <c r="V1886" s="9" t="n">
        <f aca="false">IF(AND(U1886=1,(Scenario!$B$14-E1886)/60&gt;R1886),1,0)</f>
        <v>0</v>
      </c>
      <c r="W1886" s="9" t="n">
        <f aca="false">IF(OR(C1886=Scenario!$B$22,C1886=Scenario!$C$22),1,0)</f>
        <v>0</v>
      </c>
      <c r="X1886" s="9" t="n">
        <f aca="false">IF(ISNUMBER(I1886),1,0)</f>
        <v>0</v>
      </c>
      <c r="Y1886" s="9" t="n">
        <f aca="false">MOD(INT(E1886/86400)+3,7)</f>
        <v>1</v>
      </c>
      <c r="Z1886" s="9" t="n">
        <f aca="false">MOD(INT(E1886/3600),24)</f>
        <v>8</v>
      </c>
      <c r="AA1886" s="6" t="s">
        <v>4016</v>
      </c>
    </row>
    <row r="1887" customFormat="false" ht="15" hidden="false" customHeight="false" outlineLevel="0" collapsed="false">
      <c r="A1887" s="6" t="s">
        <v>4017</v>
      </c>
      <c r="B1887" s="6" t="s">
        <v>42</v>
      </c>
      <c r="C1887" s="6" t="s">
        <v>288</v>
      </c>
      <c r="D1887" s="6" t="s">
        <v>171</v>
      </c>
      <c r="E1887" s="6" t="n">
        <v>1787044788</v>
      </c>
      <c r="F1887" s="6" t="n">
        <v>1787045157</v>
      </c>
      <c r="G1887" s="6" t="n">
        <v>1787045077</v>
      </c>
      <c r="H1887" s="6" t="n">
        <v>1787079988</v>
      </c>
      <c r="J1887" s="6" t="n">
        <v>0</v>
      </c>
      <c r="K1887" s="6" t="n">
        <v>0</v>
      </c>
      <c r="L1887" s="9" t="n">
        <f aca="false">IF(AND(E1887&gt;=Scenario!$B$11,E1887&lt;Scenario!$B$12),1,0)</f>
        <v>1</v>
      </c>
      <c r="M1887" s="9" t="n">
        <f aca="false">IF(AND(L1887=1,ISNUMBER(F1887)),MAX(0,F1887-E1887)/60,"")</f>
        <v>6.15</v>
      </c>
      <c r="N1887" s="9" t="n">
        <f aca="false">IF(AND(L1887=1,ISNUMBER(G1887)),MAX(0,G1887-E1887)/60,"")</f>
        <v>4.81666666666667</v>
      </c>
      <c r="O1887" s="9" t="n">
        <f aca="false">IF(ISNUMBER(H1887),IF(AND(H1887&gt;=Scenario!$B$11,H1887&lt;Scenario!$B$12),1,0),0)</f>
        <v>1</v>
      </c>
      <c r="P1887" s="9" t="n">
        <f aca="false">IF(O1887=1,MAX(0,H1887-E1887)/60,"")</f>
        <v>586.666666666667</v>
      </c>
      <c r="Q1887" s="9" t="n">
        <f aca="false">INDEX(Scenario!$B$18:$B$20,MATCH(B1887,Scenario!$A$18:$A$20,0))</f>
        <v>15</v>
      </c>
      <c r="R1887" s="9" t="n">
        <f aca="false">INDEX(Scenario!$C$18:$C$20,MATCH(B1887,Scenario!$A$18:$A$20,0))</f>
        <v>240</v>
      </c>
      <c r="S1887" s="9" t="n">
        <f aca="false">IF(ISNUMBER(M1887),IF(M1887&lt;=Q1887,1,0),"")</f>
        <v>1</v>
      </c>
      <c r="T1887" s="9" t="n">
        <f aca="false">IF(ISNUMBER(P1887),IF(P1887&lt;=R1887,1,0),"")</f>
        <v>0</v>
      </c>
      <c r="U1887" s="9" t="n">
        <f aca="false">IF(E1887&gt;Scenario!$B$14,0,IF(OR(AND(ISNUMBER(H1887),H1887&lt;=Scenario!$B$14),AND(ISNUMBER(I1887),I1887&lt;=Scenario!$B$14)),0,1))</f>
        <v>0</v>
      </c>
      <c r="V1887" s="9" t="n">
        <f aca="false">IF(AND(U1887=1,(Scenario!$B$14-E1887)/60&gt;R1887),1,0)</f>
        <v>0</v>
      </c>
      <c r="W1887" s="9" t="n">
        <f aca="false">IF(OR(C1887=Scenario!$B$22,C1887=Scenario!$C$22),1,0)</f>
        <v>0</v>
      </c>
      <c r="X1887" s="9" t="n">
        <f aca="false">IF(ISNUMBER(I1887),1,0)</f>
        <v>0</v>
      </c>
      <c r="Y1887" s="9" t="n">
        <f aca="false">MOD(INT(E1887/86400)+3,7)</f>
        <v>1</v>
      </c>
      <c r="Z1887" s="9" t="n">
        <f aca="false">MOD(INT(E1887/3600),24)</f>
        <v>9</v>
      </c>
      <c r="AA1887" s="6" t="s">
        <v>4018</v>
      </c>
    </row>
    <row r="1888" customFormat="false" ht="15" hidden="false" customHeight="false" outlineLevel="0" collapsed="false">
      <c r="A1888" s="6" t="s">
        <v>4019</v>
      </c>
      <c r="B1888" s="6" t="s">
        <v>44</v>
      </c>
      <c r="C1888" s="6" t="s">
        <v>249</v>
      </c>
      <c r="D1888" s="6" t="s">
        <v>171</v>
      </c>
      <c r="E1888" s="6" t="n">
        <v>1787044845</v>
      </c>
      <c r="F1888" s="6" t="n">
        <v>1787047820</v>
      </c>
      <c r="G1888" s="6" t="n">
        <v>1787047628</v>
      </c>
      <c r="H1888" s="6" t="n">
        <v>1787050370</v>
      </c>
      <c r="J1888" s="6" t="n">
        <v>0</v>
      </c>
      <c r="K1888" s="6" t="n">
        <v>0</v>
      </c>
      <c r="L1888" s="9" t="n">
        <f aca="false">IF(AND(E1888&gt;=Scenario!$B$11,E1888&lt;Scenario!$B$12),1,0)</f>
        <v>1</v>
      </c>
      <c r="M1888" s="9" t="n">
        <f aca="false">IF(AND(L1888=1,ISNUMBER(F1888)),MAX(0,F1888-E1888)/60,"")</f>
        <v>49.5833333333333</v>
      </c>
      <c r="N1888" s="9" t="n">
        <f aca="false">IF(AND(L1888=1,ISNUMBER(G1888)),MAX(0,G1888-E1888)/60,"")</f>
        <v>46.3833333333333</v>
      </c>
      <c r="O1888" s="9" t="n">
        <f aca="false">IF(ISNUMBER(H1888),IF(AND(H1888&gt;=Scenario!$B$11,H1888&lt;Scenario!$B$12),1,0),0)</f>
        <v>1</v>
      </c>
      <c r="P1888" s="9" t="n">
        <f aca="false">IF(O1888=1,MAX(0,H1888-E1888)/60,"")</f>
        <v>92.0833333333333</v>
      </c>
      <c r="Q1888" s="9" t="n">
        <f aca="false">INDEX(Scenario!$B$18:$B$20,MATCH(B1888,Scenario!$A$18:$A$20,0))</f>
        <v>240</v>
      </c>
      <c r="R1888" s="9" t="n">
        <f aca="false">INDEX(Scenario!$C$18:$C$20,MATCH(B1888,Scenario!$A$18:$A$20,0))</f>
        <v>4320</v>
      </c>
      <c r="S1888" s="9" t="n">
        <f aca="false">IF(ISNUMBER(M1888),IF(M1888&lt;=Q1888,1,0),"")</f>
        <v>1</v>
      </c>
      <c r="T1888" s="9" t="n">
        <f aca="false">IF(ISNUMBER(P1888),IF(P1888&lt;=R1888,1,0),"")</f>
        <v>1</v>
      </c>
      <c r="U1888" s="9" t="n">
        <f aca="false">IF(E1888&gt;Scenario!$B$14,0,IF(OR(AND(ISNUMBER(H1888),H1888&lt;=Scenario!$B$14),AND(ISNUMBER(I1888),I1888&lt;=Scenario!$B$14)),0,1))</f>
        <v>0</v>
      </c>
      <c r="V1888" s="9" t="n">
        <f aca="false">IF(AND(U1888=1,(Scenario!$B$14-E1888)/60&gt;R1888),1,0)</f>
        <v>0</v>
      </c>
      <c r="W1888" s="9" t="n">
        <f aca="false">IF(OR(C1888=Scenario!$B$22,C1888=Scenario!$C$22),1,0)</f>
        <v>0</v>
      </c>
      <c r="X1888" s="9" t="n">
        <f aca="false">IF(ISNUMBER(I1888),1,0)</f>
        <v>0</v>
      </c>
      <c r="Y1888" s="9" t="n">
        <f aca="false">MOD(INT(E1888/86400)+3,7)</f>
        <v>1</v>
      </c>
      <c r="Z1888" s="9" t="n">
        <f aca="false">MOD(INT(E1888/3600),24)</f>
        <v>9</v>
      </c>
      <c r="AA1888" s="6" t="s">
        <v>4020</v>
      </c>
    </row>
    <row r="1889" customFormat="false" ht="15" hidden="false" customHeight="false" outlineLevel="0" collapsed="false">
      <c r="A1889" s="6" t="s">
        <v>4021</v>
      </c>
      <c r="B1889" s="6" t="s">
        <v>44</v>
      </c>
      <c r="C1889" s="6" t="s">
        <v>46</v>
      </c>
      <c r="D1889" s="6" t="s">
        <v>172</v>
      </c>
      <c r="E1889" s="6" t="n">
        <v>1787046870</v>
      </c>
      <c r="F1889" s="6" t="n">
        <v>1787047048</v>
      </c>
      <c r="G1889" s="6" t="n">
        <v>1787046909</v>
      </c>
      <c r="H1889" s="6" t="n">
        <v>1787049725</v>
      </c>
      <c r="J1889" s="6" t="n">
        <v>0</v>
      </c>
      <c r="K1889" s="6" t="n">
        <v>0</v>
      </c>
      <c r="L1889" s="9" t="n">
        <f aca="false">IF(AND(E1889&gt;=Scenario!$B$11,E1889&lt;Scenario!$B$12),1,0)</f>
        <v>1</v>
      </c>
      <c r="M1889" s="9" t="n">
        <f aca="false">IF(AND(L1889=1,ISNUMBER(F1889)),MAX(0,F1889-E1889)/60,"")</f>
        <v>2.96666666666667</v>
      </c>
      <c r="N1889" s="9" t="n">
        <f aca="false">IF(AND(L1889=1,ISNUMBER(G1889)),MAX(0,G1889-E1889)/60,"")</f>
        <v>0.65</v>
      </c>
      <c r="O1889" s="9" t="n">
        <f aca="false">IF(ISNUMBER(H1889),IF(AND(H1889&gt;=Scenario!$B$11,H1889&lt;Scenario!$B$12),1,0),0)</f>
        <v>1</v>
      </c>
      <c r="P1889" s="9" t="n">
        <f aca="false">IF(O1889=1,MAX(0,H1889-E1889)/60,"")</f>
        <v>47.5833333333333</v>
      </c>
      <c r="Q1889" s="9" t="n">
        <f aca="false">INDEX(Scenario!$B$18:$B$20,MATCH(B1889,Scenario!$A$18:$A$20,0))</f>
        <v>240</v>
      </c>
      <c r="R1889" s="9" t="n">
        <f aca="false">INDEX(Scenario!$C$18:$C$20,MATCH(B1889,Scenario!$A$18:$A$20,0))</f>
        <v>4320</v>
      </c>
      <c r="S1889" s="9" t="n">
        <f aca="false">IF(ISNUMBER(M1889),IF(M1889&lt;=Q1889,1,0),"")</f>
        <v>1</v>
      </c>
      <c r="T1889" s="9" t="n">
        <f aca="false">IF(ISNUMBER(P1889),IF(P1889&lt;=R1889,1,0),"")</f>
        <v>1</v>
      </c>
      <c r="U1889" s="9" t="n">
        <f aca="false">IF(E1889&gt;Scenario!$B$14,0,IF(OR(AND(ISNUMBER(H1889),H1889&lt;=Scenario!$B$14),AND(ISNUMBER(I1889),I1889&lt;=Scenario!$B$14)),0,1))</f>
        <v>0</v>
      </c>
      <c r="V1889" s="9" t="n">
        <f aca="false">IF(AND(U1889=1,(Scenario!$B$14-E1889)/60&gt;R1889),1,0)</f>
        <v>0</v>
      </c>
      <c r="W1889" s="9" t="n">
        <f aca="false">IF(OR(C1889=Scenario!$B$22,C1889=Scenario!$C$22),1,0)</f>
        <v>1</v>
      </c>
      <c r="X1889" s="9" t="n">
        <f aca="false">IF(ISNUMBER(I1889),1,0)</f>
        <v>0</v>
      </c>
      <c r="Y1889" s="9" t="n">
        <f aca="false">MOD(INT(E1889/86400)+3,7)</f>
        <v>1</v>
      </c>
      <c r="Z1889" s="9" t="n">
        <f aca="false">MOD(INT(E1889/3600),24)</f>
        <v>9</v>
      </c>
      <c r="AA1889" s="6" t="s">
        <v>4022</v>
      </c>
    </row>
    <row r="1890" customFormat="false" ht="15" hidden="false" customHeight="false" outlineLevel="0" collapsed="false">
      <c r="A1890" s="6" t="s">
        <v>4023</v>
      </c>
      <c r="B1890" s="6" t="s">
        <v>44</v>
      </c>
      <c r="C1890" s="6" t="s">
        <v>288</v>
      </c>
      <c r="D1890" s="6" t="s">
        <v>171</v>
      </c>
      <c r="E1890" s="6" t="n">
        <v>1787047854</v>
      </c>
      <c r="F1890" s="6" t="n">
        <v>1787049230</v>
      </c>
      <c r="G1890" s="6" t="n">
        <v>1787049130</v>
      </c>
      <c r="H1890" s="6" t="n">
        <v>1787050638</v>
      </c>
      <c r="J1890" s="6" t="n">
        <v>0</v>
      </c>
      <c r="K1890" s="6" t="n">
        <v>0</v>
      </c>
      <c r="L1890" s="9" t="n">
        <f aca="false">IF(AND(E1890&gt;=Scenario!$B$11,E1890&lt;Scenario!$B$12),1,0)</f>
        <v>1</v>
      </c>
      <c r="M1890" s="9" t="n">
        <f aca="false">IF(AND(L1890=1,ISNUMBER(F1890)),MAX(0,F1890-E1890)/60,"")</f>
        <v>22.9333333333333</v>
      </c>
      <c r="N1890" s="9" t="n">
        <f aca="false">IF(AND(L1890=1,ISNUMBER(G1890)),MAX(0,G1890-E1890)/60,"")</f>
        <v>21.2666666666667</v>
      </c>
      <c r="O1890" s="9" t="n">
        <f aca="false">IF(ISNUMBER(H1890),IF(AND(H1890&gt;=Scenario!$B$11,H1890&lt;Scenario!$B$12),1,0),0)</f>
        <v>1</v>
      </c>
      <c r="P1890" s="9" t="n">
        <f aca="false">IF(O1890=1,MAX(0,H1890-E1890)/60,"")</f>
        <v>46.4</v>
      </c>
      <c r="Q1890" s="9" t="n">
        <f aca="false">INDEX(Scenario!$B$18:$B$20,MATCH(B1890,Scenario!$A$18:$A$20,0))</f>
        <v>240</v>
      </c>
      <c r="R1890" s="9" t="n">
        <f aca="false">INDEX(Scenario!$C$18:$C$20,MATCH(B1890,Scenario!$A$18:$A$20,0))</f>
        <v>4320</v>
      </c>
      <c r="S1890" s="9" t="n">
        <f aca="false">IF(ISNUMBER(M1890),IF(M1890&lt;=Q1890,1,0),"")</f>
        <v>1</v>
      </c>
      <c r="T1890" s="9" t="n">
        <f aca="false">IF(ISNUMBER(P1890),IF(P1890&lt;=R1890,1,0),"")</f>
        <v>1</v>
      </c>
      <c r="U1890" s="9" t="n">
        <f aca="false">IF(E1890&gt;Scenario!$B$14,0,IF(OR(AND(ISNUMBER(H1890),H1890&lt;=Scenario!$B$14),AND(ISNUMBER(I1890),I1890&lt;=Scenario!$B$14)),0,1))</f>
        <v>0</v>
      </c>
      <c r="V1890" s="9" t="n">
        <f aca="false">IF(AND(U1890=1,(Scenario!$B$14-E1890)/60&gt;R1890),1,0)</f>
        <v>0</v>
      </c>
      <c r="W1890" s="9" t="n">
        <f aca="false">IF(OR(C1890=Scenario!$B$22,C1890=Scenario!$C$22),1,0)</f>
        <v>0</v>
      </c>
      <c r="X1890" s="9" t="n">
        <f aca="false">IF(ISNUMBER(I1890),1,0)</f>
        <v>0</v>
      </c>
      <c r="Y1890" s="9" t="n">
        <f aca="false">MOD(INT(E1890/86400)+3,7)</f>
        <v>1</v>
      </c>
      <c r="Z1890" s="9" t="n">
        <f aca="false">MOD(INT(E1890/3600),24)</f>
        <v>10</v>
      </c>
      <c r="AA1890" s="6" t="s">
        <v>4024</v>
      </c>
    </row>
    <row r="1891" customFormat="false" ht="15" hidden="false" customHeight="false" outlineLevel="0" collapsed="false">
      <c r="A1891" s="6" t="s">
        <v>4025</v>
      </c>
      <c r="B1891" s="6" t="s">
        <v>43</v>
      </c>
      <c r="C1891" s="6" t="s">
        <v>249</v>
      </c>
      <c r="D1891" s="6" t="s">
        <v>171</v>
      </c>
      <c r="E1891" s="6" t="n">
        <v>1787048094</v>
      </c>
      <c r="F1891" s="6" t="n">
        <v>1787049724</v>
      </c>
      <c r="G1891" s="6" t="n">
        <v>1787049625</v>
      </c>
      <c r="H1891" s="6" t="n">
        <v>1787067428</v>
      </c>
      <c r="J1891" s="6" t="n">
        <v>0</v>
      </c>
      <c r="K1891" s="6" t="n">
        <v>0</v>
      </c>
      <c r="L1891" s="9" t="n">
        <f aca="false">IF(AND(E1891&gt;=Scenario!$B$11,E1891&lt;Scenario!$B$12),1,0)</f>
        <v>1</v>
      </c>
      <c r="M1891" s="9" t="n">
        <f aca="false">IF(AND(L1891=1,ISNUMBER(F1891)),MAX(0,F1891-E1891)/60,"")</f>
        <v>27.1666666666667</v>
      </c>
      <c r="N1891" s="9" t="n">
        <f aca="false">IF(AND(L1891=1,ISNUMBER(G1891)),MAX(0,G1891-E1891)/60,"")</f>
        <v>25.5166666666667</v>
      </c>
      <c r="O1891" s="9" t="n">
        <f aca="false">IF(ISNUMBER(H1891),IF(AND(H1891&gt;=Scenario!$B$11,H1891&lt;Scenario!$B$12),1,0),0)</f>
        <v>1</v>
      </c>
      <c r="P1891" s="9" t="n">
        <f aca="false">IF(O1891=1,MAX(0,H1891-E1891)/60,"")</f>
        <v>322.233333333333</v>
      </c>
      <c r="Q1891" s="9" t="n">
        <f aca="false">INDEX(Scenario!$B$18:$B$20,MATCH(B1891,Scenario!$A$18:$A$20,0))</f>
        <v>60</v>
      </c>
      <c r="R1891" s="9" t="n">
        <f aca="false">INDEX(Scenario!$C$18:$C$20,MATCH(B1891,Scenario!$A$18:$A$20,0))</f>
        <v>1440</v>
      </c>
      <c r="S1891" s="9" t="n">
        <f aca="false">IF(ISNUMBER(M1891),IF(M1891&lt;=Q1891,1,0),"")</f>
        <v>1</v>
      </c>
      <c r="T1891" s="9" t="n">
        <f aca="false">IF(ISNUMBER(P1891),IF(P1891&lt;=R1891,1,0),"")</f>
        <v>1</v>
      </c>
      <c r="U1891" s="9" t="n">
        <f aca="false">IF(E1891&gt;Scenario!$B$14,0,IF(OR(AND(ISNUMBER(H1891),H1891&lt;=Scenario!$B$14),AND(ISNUMBER(I1891),I1891&lt;=Scenario!$B$14)),0,1))</f>
        <v>0</v>
      </c>
      <c r="V1891" s="9" t="n">
        <f aca="false">IF(AND(U1891=1,(Scenario!$B$14-E1891)/60&gt;R1891),1,0)</f>
        <v>0</v>
      </c>
      <c r="W1891" s="9" t="n">
        <f aca="false">IF(OR(C1891=Scenario!$B$22,C1891=Scenario!$C$22),1,0)</f>
        <v>0</v>
      </c>
      <c r="X1891" s="9" t="n">
        <f aca="false">IF(ISNUMBER(I1891),1,0)</f>
        <v>0</v>
      </c>
      <c r="Y1891" s="9" t="n">
        <f aca="false">MOD(INT(E1891/86400)+3,7)</f>
        <v>1</v>
      </c>
      <c r="Z1891" s="9" t="n">
        <f aca="false">MOD(INT(E1891/3600),24)</f>
        <v>10</v>
      </c>
      <c r="AA1891" s="6" t="s">
        <v>4026</v>
      </c>
    </row>
    <row r="1892" customFormat="false" ht="15" hidden="false" customHeight="false" outlineLevel="0" collapsed="false">
      <c r="A1892" s="6" t="s">
        <v>4027</v>
      </c>
      <c r="B1892" s="6" t="s">
        <v>44</v>
      </c>
      <c r="C1892" s="6" t="s">
        <v>47</v>
      </c>
      <c r="D1892" s="6" t="s">
        <v>171</v>
      </c>
      <c r="E1892" s="6" t="n">
        <v>1787048421</v>
      </c>
      <c r="F1892" s="6" t="n">
        <v>1787050834</v>
      </c>
      <c r="G1892" s="6" t="n">
        <v>1787050692</v>
      </c>
      <c r="H1892" s="6" t="n">
        <v>1787051694</v>
      </c>
      <c r="J1892" s="6" t="n">
        <v>0</v>
      </c>
      <c r="K1892" s="6" t="n">
        <v>0</v>
      </c>
      <c r="L1892" s="9" t="n">
        <f aca="false">IF(AND(E1892&gt;=Scenario!$B$11,E1892&lt;Scenario!$B$12),1,0)</f>
        <v>1</v>
      </c>
      <c r="M1892" s="9" t="n">
        <f aca="false">IF(AND(L1892=1,ISNUMBER(F1892)),MAX(0,F1892-E1892)/60,"")</f>
        <v>40.2166666666667</v>
      </c>
      <c r="N1892" s="9" t="n">
        <f aca="false">IF(AND(L1892=1,ISNUMBER(G1892)),MAX(0,G1892-E1892)/60,"")</f>
        <v>37.85</v>
      </c>
      <c r="O1892" s="9" t="n">
        <f aca="false">IF(ISNUMBER(H1892),IF(AND(H1892&gt;=Scenario!$B$11,H1892&lt;Scenario!$B$12),1,0),0)</f>
        <v>1</v>
      </c>
      <c r="P1892" s="9" t="n">
        <f aca="false">IF(O1892=1,MAX(0,H1892-E1892)/60,"")</f>
        <v>54.55</v>
      </c>
      <c r="Q1892" s="9" t="n">
        <f aca="false">INDEX(Scenario!$B$18:$B$20,MATCH(B1892,Scenario!$A$18:$A$20,0))</f>
        <v>240</v>
      </c>
      <c r="R1892" s="9" t="n">
        <f aca="false">INDEX(Scenario!$C$18:$C$20,MATCH(B1892,Scenario!$A$18:$A$20,0))</f>
        <v>4320</v>
      </c>
      <c r="S1892" s="9" t="n">
        <f aca="false">IF(ISNUMBER(M1892),IF(M1892&lt;=Q1892,1,0),"")</f>
        <v>1</v>
      </c>
      <c r="T1892" s="9" t="n">
        <f aca="false">IF(ISNUMBER(P1892),IF(P1892&lt;=R1892,1,0),"")</f>
        <v>1</v>
      </c>
      <c r="U1892" s="9" t="n">
        <f aca="false">IF(E1892&gt;Scenario!$B$14,0,IF(OR(AND(ISNUMBER(H1892),H1892&lt;=Scenario!$B$14),AND(ISNUMBER(I1892),I1892&lt;=Scenario!$B$14)),0,1))</f>
        <v>0</v>
      </c>
      <c r="V1892" s="9" t="n">
        <f aca="false">IF(AND(U1892=1,(Scenario!$B$14-E1892)/60&gt;R1892),1,0)</f>
        <v>0</v>
      </c>
      <c r="W1892" s="9" t="n">
        <f aca="false">IF(OR(C1892=Scenario!$B$22,C1892=Scenario!$C$22),1,0)</f>
        <v>1</v>
      </c>
      <c r="X1892" s="9" t="n">
        <f aca="false">IF(ISNUMBER(I1892),1,0)</f>
        <v>0</v>
      </c>
      <c r="Y1892" s="9" t="n">
        <f aca="false">MOD(INT(E1892/86400)+3,7)</f>
        <v>1</v>
      </c>
      <c r="Z1892" s="9" t="n">
        <f aca="false">MOD(INT(E1892/3600),24)</f>
        <v>10</v>
      </c>
      <c r="AA1892" s="6" t="s">
        <v>4028</v>
      </c>
    </row>
    <row r="1893" customFormat="false" ht="15" hidden="false" customHeight="false" outlineLevel="0" collapsed="false">
      <c r="A1893" s="6" t="s">
        <v>4029</v>
      </c>
      <c r="B1893" s="6" t="s">
        <v>43</v>
      </c>
      <c r="C1893" s="6" t="s">
        <v>46</v>
      </c>
      <c r="D1893" s="6" t="s">
        <v>172</v>
      </c>
      <c r="E1893" s="6" t="n">
        <v>1787048437</v>
      </c>
      <c r="F1893" s="6" t="n">
        <v>1787048680</v>
      </c>
      <c r="G1893" s="6" t="n">
        <v>1787048495</v>
      </c>
      <c r="H1893" s="6" t="n">
        <v>1787052675</v>
      </c>
      <c r="J1893" s="6" t="n">
        <v>0</v>
      </c>
      <c r="K1893" s="6" t="n">
        <v>0</v>
      </c>
      <c r="L1893" s="9" t="n">
        <f aca="false">IF(AND(E1893&gt;=Scenario!$B$11,E1893&lt;Scenario!$B$12),1,0)</f>
        <v>1</v>
      </c>
      <c r="M1893" s="9" t="n">
        <f aca="false">IF(AND(L1893=1,ISNUMBER(F1893)),MAX(0,F1893-E1893)/60,"")</f>
        <v>4.05</v>
      </c>
      <c r="N1893" s="9" t="n">
        <f aca="false">IF(AND(L1893=1,ISNUMBER(G1893)),MAX(0,G1893-E1893)/60,"")</f>
        <v>0.966666666666667</v>
      </c>
      <c r="O1893" s="9" t="n">
        <f aca="false">IF(ISNUMBER(H1893),IF(AND(H1893&gt;=Scenario!$B$11,H1893&lt;Scenario!$B$12),1,0),0)</f>
        <v>1</v>
      </c>
      <c r="P1893" s="9" t="n">
        <f aca="false">IF(O1893=1,MAX(0,H1893-E1893)/60,"")</f>
        <v>70.6333333333333</v>
      </c>
      <c r="Q1893" s="9" t="n">
        <f aca="false">INDEX(Scenario!$B$18:$B$20,MATCH(B1893,Scenario!$A$18:$A$20,0))</f>
        <v>60</v>
      </c>
      <c r="R1893" s="9" t="n">
        <f aca="false">INDEX(Scenario!$C$18:$C$20,MATCH(B1893,Scenario!$A$18:$A$20,0))</f>
        <v>1440</v>
      </c>
      <c r="S1893" s="9" t="n">
        <f aca="false">IF(ISNUMBER(M1893),IF(M1893&lt;=Q1893,1,0),"")</f>
        <v>1</v>
      </c>
      <c r="T1893" s="9" t="n">
        <f aca="false">IF(ISNUMBER(P1893),IF(P1893&lt;=R1893,1,0),"")</f>
        <v>1</v>
      </c>
      <c r="U1893" s="9" t="n">
        <f aca="false">IF(E1893&gt;Scenario!$B$14,0,IF(OR(AND(ISNUMBER(H1893),H1893&lt;=Scenario!$B$14),AND(ISNUMBER(I1893),I1893&lt;=Scenario!$B$14)),0,1))</f>
        <v>0</v>
      </c>
      <c r="V1893" s="9" t="n">
        <f aca="false">IF(AND(U1893=1,(Scenario!$B$14-E1893)/60&gt;R1893),1,0)</f>
        <v>0</v>
      </c>
      <c r="W1893" s="9" t="n">
        <f aca="false">IF(OR(C1893=Scenario!$B$22,C1893=Scenario!$C$22),1,0)</f>
        <v>1</v>
      </c>
      <c r="X1893" s="9" t="n">
        <f aca="false">IF(ISNUMBER(I1893),1,0)</f>
        <v>0</v>
      </c>
      <c r="Y1893" s="9" t="n">
        <f aca="false">MOD(INT(E1893/86400)+3,7)</f>
        <v>1</v>
      </c>
      <c r="Z1893" s="9" t="n">
        <f aca="false">MOD(INT(E1893/3600),24)</f>
        <v>10</v>
      </c>
      <c r="AA1893" s="6" t="s">
        <v>4030</v>
      </c>
    </row>
    <row r="1894" customFormat="false" ht="15" hidden="false" customHeight="false" outlineLevel="0" collapsed="false">
      <c r="A1894" s="6" t="s">
        <v>4031</v>
      </c>
      <c r="B1894" s="6" t="s">
        <v>44</v>
      </c>
      <c r="C1894" s="6" t="s">
        <v>47</v>
      </c>
      <c r="D1894" s="6" t="s">
        <v>170</v>
      </c>
      <c r="E1894" s="6" t="n">
        <v>1787049052</v>
      </c>
      <c r="F1894" s="6" t="n">
        <v>1787051017</v>
      </c>
      <c r="G1894" s="6" t="n">
        <v>1787050885</v>
      </c>
      <c r="H1894" s="6" t="n">
        <v>1787052234</v>
      </c>
      <c r="J1894" s="6" t="n">
        <v>0</v>
      </c>
      <c r="K1894" s="6" t="n">
        <v>0</v>
      </c>
      <c r="L1894" s="9" t="n">
        <f aca="false">IF(AND(E1894&gt;=Scenario!$B$11,E1894&lt;Scenario!$B$12),1,0)</f>
        <v>1</v>
      </c>
      <c r="M1894" s="9" t="n">
        <f aca="false">IF(AND(L1894=1,ISNUMBER(F1894)),MAX(0,F1894-E1894)/60,"")</f>
        <v>32.75</v>
      </c>
      <c r="N1894" s="9" t="n">
        <f aca="false">IF(AND(L1894=1,ISNUMBER(G1894)),MAX(0,G1894-E1894)/60,"")</f>
        <v>30.55</v>
      </c>
      <c r="O1894" s="9" t="n">
        <f aca="false">IF(ISNUMBER(H1894),IF(AND(H1894&gt;=Scenario!$B$11,H1894&lt;Scenario!$B$12),1,0),0)</f>
        <v>1</v>
      </c>
      <c r="P1894" s="9" t="n">
        <f aca="false">IF(O1894=1,MAX(0,H1894-E1894)/60,"")</f>
        <v>53.0333333333333</v>
      </c>
      <c r="Q1894" s="9" t="n">
        <f aca="false">INDEX(Scenario!$B$18:$B$20,MATCH(B1894,Scenario!$A$18:$A$20,0))</f>
        <v>240</v>
      </c>
      <c r="R1894" s="9" t="n">
        <f aca="false">INDEX(Scenario!$C$18:$C$20,MATCH(B1894,Scenario!$A$18:$A$20,0))</f>
        <v>4320</v>
      </c>
      <c r="S1894" s="9" t="n">
        <f aca="false">IF(ISNUMBER(M1894),IF(M1894&lt;=Q1894,1,0),"")</f>
        <v>1</v>
      </c>
      <c r="T1894" s="9" t="n">
        <f aca="false">IF(ISNUMBER(P1894),IF(P1894&lt;=R1894,1,0),"")</f>
        <v>1</v>
      </c>
      <c r="U1894" s="9" t="n">
        <f aca="false">IF(E1894&gt;Scenario!$B$14,0,IF(OR(AND(ISNUMBER(H1894),H1894&lt;=Scenario!$B$14),AND(ISNUMBER(I1894),I1894&lt;=Scenario!$B$14)),0,1))</f>
        <v>0</v>
      </c>
      <c r="V1894" s="9" t="n">
        <f aca="false">IF(AND(U1894=1,(Scenario!$B$14-E1894)/60&gt;R1894),1,0)</f>
        <v>0</v>
      </c>
      <c r="W1894" s="9" t="n">
        <f aca="false">IF(OR(C1894=Scenario!$B$22,C1894=Scenario!$C$22),1,0)</f>
        <v>1</v>
      </c>
      <c r="X1894" s="9" t="n">
        <f aca="false">IF(ISNUMBER(I1894),1,0)</f>
        <v>0</v>
      </c>
      <c r="Y1894" s="9" t="n">
        <f aca="false">MOD(INT(E1894/86400)+3,7)</f>
        <v>1</v>
      </c>
      <c r="Z1894" s="9" t="n">
        <f aca="false">MOD(INT(E1894/3600),24)</f>
        <v>10</v>
      </c>
      <c r="AA1894" s="6" t="s">
        <v>4032</v>
      </c>
    </row>
    <row r="1895" customFormat="false" ht="15" hidden="false" customHeight="false" outlineLevel="0" collapsed="false">
      <c r="A1895" s="6" t="s">
        <v>4033</v>
      </c>
      <c r="B1895" s="6" t="s">
        <v>44</v>
      </c>
      <c r="C1895" s="6" t="s">
        <v>47</v>
      </c>
      <c r="D1895" s="6" t="s">
        <v>170</v>
      </c>
      <c r="E1895" s="6" t="n">
        <v>1787049392</v>
      </c>
      <c r="F1895" s="6" t="n">
        <v>1787051930</v>
      </c>
      <c r="G1895" s="6" t="n">
        <v>1787051707</v>
      </c>
      <c r="H1895" s="6" t="n">
        <v>1787053403</v>
      </c>
      <c r="J1895" s="6" t="n">
        <v>0</v>
      </c>
      <c r="K1895" s="6" t="n">
        <v>0</v>
      </c>
      <c r="L1895" s="9" t="n">
        <f aca="false">IF(AND(E1895&gt;=Scenario!$B$11,E1895&lt;Scenario!$B$12),1,0)</f>
        <v>1</v>
      </c>
      <c r="M1895" s="9" t="n">
        <f aca="false">IF(AND(L1895=1,ISNUMBER(F1895)),MAX(0,F1895-E1895)/60,"")</f>
        <v>42.3</v>
      </c>
      <c r="N1895" s="9" t="n">
        <f aca="false">IF(AND(L1895=1,ISNUMBER(G1895)),MAX(0,G1895-E1895)/60,"")</f>
        <v>38.5833333333333</v>
      </c>
      <c r="O1895" s="9" t="n">
        <f aca="false">IF(ISNUMBER(H1895),IF(AND(H1895&gt;=Scenario!$B$11,H1895&lt;Scenario!$B$12),1,0),0)</f>
        <v>1</v>
      </c>
      <c r="P1895" s="9" t="n">
        <f aca="false">IF(O1895=1,MAX(0,H1895-E1895)/60,"")</f>
        <v>66.85</v>
      </c>
      <c r="Q1895" s="9" t="n">
        <f aca="false">INDEX(Scenario!$B$18:$B$20,MATCH(B1895,Scenario!$A$18:$A$20,0))</f>
        <v>240</v>
      </c>
      <c r="R1895" s="9" t="n">
        <f aca="false">INDEX(Scenario!$C$18:$C$20,MATCH(B1895,Scenario!$A$18:$A$20,0))</f>
        <v>4320</v>
      </c>
      <c r="S1895" s="9" t="n">
        <f aca="false">IF(ISNUMBER(M1895),IF(M1895&lt;=Q1895,1,0),"")</f>
        <v>1</v>
      </c>
      <c r="T1895" s="9" t="n">
        <f aca="false">IF(ISNUMBER(P1895),IF(P1895&lt;=R1895,1,0),"")</f>
        <v>1</v>
      </c>
      <c r="U1895" s="9" t="n">
        <f aca="false">IF(E1895&gt;Scenario!$B$14,0,IF(OR(AND(ISNUMBER(H1895),H1895&lt;=Scenario!$B$14),AND(ISNUMBER(I1895),I1895&lt;=Scenario!$B$14)),0,1))</f>
        <v>0</v>
      </c>
      <c r="V1895" s="9" t="n">
        <f aca="false">IF(AND(U1895=1,(Scenario!$B$14-E1895)/60&gt;R1895),1,0)</f>
        <v>0</v>
      </c>
      <c r="W1895" s="9" t="n">
        <f aca="false">IF(OR(C1895=Scenario!$B$22,C1895=Scenario!$C$22),1,0)</f>
        <v>1</v>
      </c>
      <c r="X1895" s="9" t="n">
        <f aca="false">IF(ISNUMBER(I1895),1,0)</f>
        <v>0</v>
      </c>
      <c r="Y1895" s="9" t="n">
        <f aca="false">MOD(INT(E1895/86400)+3,7)</f>
        <v>1</v>
      </c>
      <c r="Z1895" s="9" t="n">
        <f aca="false">MOD(INT(E1895/3600),24)</f>
        <v>10</v>
      </c>
      <c r="AA1895" s="6" t="s">
        <v>4034</v>
      </c>
    </row>
    <row r="1896" customFormat="false" ht="15" hidden="false" customHeight="false" outlineLevel="0" collapsed="false">
      <c r="A1896" s="6" t="s">
        <v>4035</v>
      </c>
      <c r="B1896" s="6" t="s">
        <v>44</v>
      </c>
      <c r="C1896" s="6" t="s">
        <v>46</v>
      </c>
      <c r="D1896" s="6" t="s">
        <v>171</v>
      </c>
      <c r="E1896" s="6" t="n">
        <v>1787050731</v>
      </c>
      <c r="F1896" s="6" t="n">
        <v>1787052449</v>
      </c>
      <c r="G1896" s="6" t="n">
        <v>1787052266</v>
      </c>
      <c r="H1896" s="6" t="n">
        <v>1787055464</v>
      </c>
      <c r="J1896" s="6" t="n">
        <v>0</v>
      </c>
      <c r="K1896" s="6" t="n">
        <v>1</v>
      </c>
      <c r="L1896" s="9" t="n">
        <f aca="false">IF(AND(E1896&gt;=Scenario!$B$11,E1896&lt;Scenario!$B$12),1,0)</f>
        <v>1</v>
      </c>
      <c r="M1896" s="9" t="n">
        <f aca="false">IF(AND(L1896=1,ISNUMBER(F1896)),MAX(0,F1896-E1896)/60,"")</f>
        <v>28.6333333333333</v>
      </c>
      <c r="N1896" s="9" t="n">
        <f aca="false">IF(AND(L1896=1,ISNUMBER(G1896)),MAX(0,G1896-E1896)/60,"")</f>
        <v>25.5833333333333</v>
      </c>
      <c r="O1896" s="9" t="n">
        <f aca="false">IF(ISNUMBER(H1896),IF(AND(H1896&gt;=Scenario!$B$11,H1896&lt;Scenario!$B$12),1,0),0)</f>
        <v>1</v>
      </c>
      <c r="P1896" s="9" t="n">
        <f aca="false">IF(O1896=1,MAX(0,H1896-E1896)/60,"")</f>
        <v>78.8833333333333</v>
      </c>
      <c r="Q1896" s="9" t="n">
        <f aca="false">INDEX(Scenario!$B$18:$B$20,MATCH(B1896,Scenario!$A$18:$A$20,0))</f>
        <v>240</v>
      </c>
      <c r="R1896" s="9" t="n">
        <f aca="false">INDEX(Scenario!$C$18:$C$20,MATCH(B1896,Scenario!$A$18:$A$20,0))</f>
        <v>4320</v>
      </c>
      <c r="S1896" s="9" t="n">
        <f aca="false">IF(ISNUMBER(M1896),IF(M1896&lt;=Q1896,1,0),"")</f>
        <v>1</v>
      </c>
      <c r="T1896" s="9" t="n">
        <f aca="false">IF(ISNUMBER(P1896),IF(P1896&lt;=R1896,1,0),"")</f>
        <v>1</v>
      </c>
      <c r="U1896" s="9" t="n">
        <f aca="false">IF(E1896&gt;Scenario!$B$14,0,IF(OR(AND(ISNUMBER(H1896),H1896&lt;=Scenario!$B$14),AND(ISNUMBER(I1896),I1896&lt;=Scenario!$B$14)),0,1))</f>
        <v>0</v>
      </c>
      <c r="V1896" s="9" t="n">
        <f aca="false">IF(AND(U1896=1,(Scenario!$B$14-E1896)/60&gt;R1896),1,0)</f>
        <v>0</v>
      </c>
      <c r="W1896" s="9" t="n">
        <f aca="false">IF(OR(C1896=Scenario!$B$22,C1896=Scenario!$C$22),1,0)</f>
        <v>1</v>
      </c>
      <c r="X1896" s="9" t="n">
        <f aca="false">IF(ISNUMBER(I1896),1,0)</f>
        <v>0</v>
      </c>
      <c r="Y1896" s="9" t="n">
        <f aca="false">MOD(INT(E1896/86400)+3,7)</f>
        <v>1</v>
      </c>
      <c r="Z1896" s="9" t="n">
        <f aca="false">MOD(INT(E1896/3600),24)</f>
        <v>10</v>
      </c>
      <c r="AA1896" s="6" t="s">
        <v>4036</v>
      </c>
    </row>
    <row r="1897" customFormat="false" ht="15" hidden="false" customHeight="false" outlineLevel="0" collapsed="false">
      <c r="A1897" s="6" t="s">
        <v>4037</v>
      </c>
      <c r="B1897" s="6" t="s">
        <v>44</v>
      </c>
      <c r="C1897" s="6" t="s">
        <v>46</v>
      </c>
      <c r="D1897" s="6" t="s">
        <v>170</v>
      </c>
      <c r="E1897" s="6" t="n">
        <v>1787051921</v>
      </c>
      <c r="F1897" s="6" t="n">
        <v>1787053185</v>
      </c>
      <c r="G1897" s="6" t="n">
        <v>1787052960</v>
      </c>
      <c r="H1897" s="6" t="n">
        <v>1787055300</v>
      </c>
      <c r="J1897" s="6" t="n">
        <v>0</v>
      </c>
      <c r="K1897" s="6" t="n">
        <v>0</v>
      </c>
      <c r="L1897" s="9" t="n">
        <f aca="false">IF(AND(E1897&gt;=Scenario!$B$11,E1897&lt;Scenario!$B$12),1,0)</f>
        <v>1</v>
      </c>
      <c r="M1897" s="9" t="n">
        <f aca="false">IF(AND(L1897=1,ISNUMBER(F1897)),MAX(0,F1897-E1897)/60,"")</f>
        <v>21.0666666666667</v>
      </c>
      <c r="N1897" s="9" t="n">
        <f aca="false">IF(AND(L1897=1,ISNUMBER(G1897)),MAX(0,G1897-E1897)/60,"")</f>
        <v>17.3166666666667</v>
      </c>
      <c r="O1897" s="9" t="n">
        <f aca="false">IF(ISNUMBER(H1897),IF(AND(H1897&gt;=Scenario!$B$11,H1897&lt;Scenario!$B$12),1,0),0)</f>
        <v>1</v>
      </c>
      <c r="P1897" s="9" t="n">
        <f aca="false">IF(O1897=1,MAX(0,H1897-E1897)/60,"")</f>
        <v>56.3166666666667</v>
      </c>
      <c r="Q1897" s="9" t="n">
        <f aca="false">INDEX(Scenario!$B$18:$B$20,MATCH(B1897,Scenario!$A$18:$A$20,0))</f>
        <v>240</v>
      </c>
      <c r="R1897" s="9" t="n">
        <f aca="false">INDEX(Scenario!$C$18:$C$20,MATCH(B1897,Scenario!$A$18:$A$20,0))</f>
        <v>4320</v>
      </c>
      <c r="S1897" s="9" t="n">
        <f aca="false">IF(ISNUMBER(M1897),IF(M1897&lt;=Q1897,1,0),"")</f>
        <v>1</v>
      </c>
      <c r="T1897" s="9" t="n">
        <f aca="false">IF(ISNUMBER(P1897),IF(P1897&lt;=R1897,1,0),"")</f>
        <v>1</v>
      </c>
      <c r="U1897" s="9" t="n">
        <f aca="false">IF(E1897&gt;Scenario!$B$14,0,IF(OR(AND(ISNUMBER(H1897),H1897&lt;=Scenario!$B$14),AND(ISNUMBER(I1897),I1897&lt;=Scenario!$B$14)),0,1))</f>
        <v>0</v>
      </c>
      <c r="V1897" s="9" t="n">
        <f aca="false">IF(AND(U1897=1,(Scenario!$B$14-E1897)/60&gt;R1897),1,0)</f>
        <v>0</v>
      </c>
      <c r="W1897" s="9" t="n">
        <f aca="false">IF(OR(C1897=Scenario!$B$22,C1897=Scenario!$C$22),1,0)</f>
        <v>1</v>
      </c>
      <c r="X1897" s="9" t="n">
        <f aca="false">IF(ISNUMBER(I1897),1,0)</f>
        <v>0</v>
      </c>
      <c r="Y1897" s="9" t="n">
        <f aca="false">MOD(INT(E1897/86400)+3,7)</f>
        <v>1</v>
      </c>
      <c r="Z1897" s="9" t="n">
        <f aca="false">MOD(INT(E1897/3600),24)</f>
        <v>11</v>
      </c>
      <c r="AA1897" s="6" t="s">
        <v>4038</v>
      </c>
    </row>
    <row r="1898" customFormat="false" ht="15" hidden="false" customHeight="false" outlineLevel="0" collapsed="false">
      <c r="A1898" s="6" t="s">
        <v>4039</v>
      </c>
      <c r="B1898" s="6" t="s">
        <v>43</v>
      </c>
      <c r="C1898" s="6" t="s">
        <v>46</v>
      </c>
      <c r="D1898" s="6" t="s">
        <v>171</v>
      </c>
      <c r="E1898" s="6" t="n">
        <v>1787052200</v>
      </c>
      <c r="F1898" s="6" t="n">
        <v>1787052329</v>
      </c>
      <c r="G1898" s="6" t="n">
        <v>1787052248</v>
      </c>
      <c r="H1898" s="6" t="n">
        <v>1787056956</v>
      </c>
      <c r="J1898" s="6" t="n">
        <v>0</v>
      </c>
      <c r="K1898" s="6" t="n">
        <v>0</v>
      </c>
      <c r="L1898" s="9" t="n">
        <f aca="false">IF(AND(E1898&gt;=Scenario!$B$11,E1898&lt;Scenario!$B$12),1,0)</f>
        <v>1</v>
      </c>
      <c r="M1898" s="9" t="n">
        <f aca="false">IF(AND(L1898=1,ISNUMBER(F1898)),MAX(0,F1898-E1898)/60,"")</f>
        <v>2.15</v>
      </c>
      <c r="N1898" s="9" t="n">
        <f aca="false">IF(AND(L1898=1,ISNUMBER(G1898)),MAX(0,G1898-E1898)/60,"")</f>
        <v>0.8</v>
      </c>
      <c r="O1898" s="9" t="n">
        <f aca="false">IF(ISNUMBER(H1898),IF(AND(H1898&gt;=Scenario!$B$11,H1898&lt;Scenario!$B$12),1,0),0)</f>
        <v>1</v>
      </c>
      <c r="P1898" s="9" t="n">
        <f aca="false">IF(O1898=1,MAX(0,H1898-E1898)/60,"")</f>
        <v>79.2666666666667</v>
      </c>
      <c r="Q1898" s="9" t="n">
        <f aca="false">INDEX(Scenario!$B$18:$B$20,MATCH(B1898,Scenario!$A$18:$A$20,0))</f>
        <v>60</v>
      </c>
      <c r="R1898" s="9" t="n">
        <f aca="false">INDEX(Scenario!$C$18:$C$20,MATCH(B1898,Scenario!$A$18:$A$20,0))</f>
        <v>1440</v>
      </c>
      <c r="S1898" s="9" t="n">
        <f aca="false">IF(ISNUMBER(M1898),IF(M1898&lt;=Q1898,1,0),"")</f>
        <v>1</v>
      </c>
      <c r="T1898" s="9" t="n">
        <f aca="false">IF(ISNUMBER(P1898),IF(P1898&lt;=R1898,1,0),"")</f>
        <v>1</v>
      </c>
      <c r="U1898" s="9" t="n">
        <f aca="false">IF(E1898&gt;Scenario!$B$14,0,IF(OR(AND(ISNUMBER(H1898),H1898&lt;=Scenario!$B$14),AND(ISNUMBER(I1898),I1898&lt;=Scenario!$B$14)),0,1))</f>
        <v>0</v>
      </c>
      <c r="V1898" s="9" t="n">
        <f aca="false">IF(AND(U1898=1,(Scenario!$B$14-E1898)/60&gt;R1898),1,0)</f>
        <v>0</v>
      </c>
      <c r="W1898" s="9" t="n">
        <f aca="false">IF(OR(C1898=Scenario!$B$22,C1898=Scenario!$C$22),1,0)</f>
        <v>1</v>
      </c>
      <c r="X1898" s="9" t="n">
        <f aca="false">IF(ISNUMBER(I1898),1,0)</f>
        <v>0</v>
      </c>
      <c r="Y1898" s="9" t="n">
        <f aca="false">MOD(INT(E1898/86400)+3,7)</f>
        <v>1</v>
      </c>
      <c r="Z1898" s="9" t="n">
        <f aca="false">MOD(INT(E1898/3600),24)</f>
        <v>11</v>
      </c>
      <c r="AA1898" s="6" t="s">
        <v>4040</v>
      </c>
    </row>
    <row r="1899" customFormat="false" ht="15" hidden="false" customHeight="false" outlineLevel="0" collapsed="false">
      <c r="A1899" s="6" t="s">
        <v>4041</v>
      </c>
      <c r="B1899" s="6" t="s">
        <v>44</v>
      </c>
      <c r="C1899" s="6" t="s">
        <v>249</v>
      </c>
      <c r="D1899" s="6" t="s">
        <v>171</v>
      </c>
      <c r="E1899" s="6" t="n">
        <v>1787052949</v>
      </c>
      <c r="F1899" s="6" t="n">
        <v>1787053633</v>
      </c>
      <c r="G1899" s="6" t="n">
        <v>1787053415</v>
      </c>
      <c r="H1899" s="6" t="n">
        <v>1787054609</v>
      </c>
      <c r="J1899" s="6" t="n">
        <v>0</v>
      </c>
      <c r="K1899" s="6" t="n">
        <v>0</v>
      </c>
      <c r="L1899" s="9" t="n">
        <f aca="false">IF(AND(E1899&gt;=Scenario!$B$11,E1899&lt;Scenario!$B$12),1,0)</f>
        <v>1</v>
      </c>
      <c r="M1899" s="9" t="n">
        <f aca="false">IF(AND(L1899=1,ISNUMBER(F1899)),MAX(0,F1899-E1899)/60,"")</f>
        <v>11.4</v>
      </c>
      <c r="N1899" s="9" t="n">
        <f aca="false">IF(AND(L1899=1,ISNUMBER(G1899)),MAX(0,G1899-E1899)/60,"")</f>
        <v>7.76666666666667</v>
      </c>
      <c r="O1899" s="9" t="n">
        <f aca="false">IF(ISNUMBER(H1899),IF(AND(H1899&gt;=Scenario!$B$11,H1899&lt;Scenario!$B$12),1,0),0)</f>
        <v>1</v>
      </c>
      <c r="P1899" s="9" t="n">
        <f aca="false">IF(O1899=1,MAX(0,H1899-E1899)/60,"")</f>
        <v>27.6666666666667</v>
      </c>
      <c r="Q1899" s="9" t="n">
        <f aca="false">INDEX(Scenario!$B$18:$B$20,MATCH(B1899,Scenario!$A$18:$A$20,0))</f>
        <v>240</v>
      </c>
      <c r="R1899" s="9" t="n">
        <f aca="false">INDEX(Scenario!$C$18:$C$20,MATCH(B1899,Scenario!$A$18:$A$20,0))</f>
        <v>4320</v>
      </c>
      <c r="S1899" s="9" t="n">
        <f aca="false">IF(ISNUMBER(M1899),IF(M1899&lt;=Q1899,1,0),"")</f>
        <v>1</v>
      </c>
      <c r="T1899" s="9" t="n">
        <f aca="false">IF(ISNUMBER(P1899),IF(P1899&lt;=R1899,1,0),"")</f>
        <v>1</v>
      </c>
      <c r="U1899" s="9" t="n">
        <f aca="false">IF(E1899&gt;Scenario!$B$14,0,IF(OR(AND(ISNUMBER(H1899),H1899&lt;=Scenario!$B$14),AND(ISNUMBER(I1899),I1899&lt;=Scenario!$B$14)),0,1))</f>
        <v>0</v>
      </c>
      <c r="V1899" s="9" t="n">
        <f aca="false">IF(AND(U1899=1,(Scenario!$B$14-E1899)/60&gt;R1899),1,0)</f>
        <v>0</v>
      </c>
      <c r="W1899" s="9" t="n">
        <f aca="false">IF(OR(C1899=Scenario!$B$22,C1899=Scenario!$C$22),1,0)</f>
        <v>0</v>
      </c>
      <c r="X1899" s="9" t="n">
        <f aca="false">IF(ISNUMBER(I1899),1,0)</f>
        <v>0</v>
      </c>
      <c r="Y1899" s="9" t="n">
        <f aca="false">MOD(INT(E1899/86400)+3,7)</f>
        <v>1</v>
      </c>
      <c r="Z1899" s="9" t="n">
        <f aca="false">MOD(INT(E1899/3600),24)</f>
        <v>11</v>
      </c>
      <c r="AA1899" s="6" t="s">
        <v>4042</v>
      </c>
    </row>
    <row r="1900" customFormat="false" ht="15" hidden="false" customHeight="false" outlineLevel="0" collapsed="false">
      <c r="A1900" s="6" t="s">
        <v>4043</v>
      </c>
      <c r="B1900" s="6" t="s">
        <v>44</v>
      </c>
      <c r="C1900" s="6" t="s">
        <v>249</v>
      </c>
      <c r="D1900" s="6" t="s">
        <v>171</v>
      </c>
      <c r="E1900" s="6" t="n">
        <v>1787054035</v>
      </c>
      <c r="F1900" s="6" t="n">
        <v>1787054650</v>
      </c>
      <c r="G1900" s="6" t="n">
        <v>1787054413</v>
      </c>
      <c r="H1900" s="6" t="n">
        <v>1787056375</v>
      </c>
      <c r="J1900" s="6" t="n">
        <v>0</v>
      </c>
      <c r="K1900" s="6" t="n">
        <v>1</v>
      </c>
      <c r="L1900" s="9" t="n">
        <f aca="false">IF(AND(E1900&gt;=Scenario!$B$11,E1900&lt;Scenario!$B$12),1,0)</f>
        <v>1</v>
      </c>
      <c r="M1900" s="9" t="n">
        <f aca="false">IF(AND(L1900=1,ISNUMBER(F1900)),MAX(0,F1900-E1900)/60,"")</f>
        <v>10.25</v>
      </c>
      <c r="N1900" s="9" t="n">
        <f aca="false">IF(AND(L1900=1,ISNUMBER(G1900)),MAX(0,G1900-E1900)/60,"")</f>
        <v>6.3</v>
      </c>
      <c r="O1900" s="9" t="n">
        <f aca="false">IF(ISNUMBER(H1900),IF(AND(H1900&gt;=Scenario!$B$11,H1900&lt;Scenario!$B$12),1,0),0)</f>
        <v>1</v>
      </c>
      <c r="P1900" s="9" t="n">
        <f aca="false">IF(O1900=1,MAX(0,H1900-E1900)/60,"")</f>
        <v>39</v>
      </c>
      <c r="Q1900" s="9" t="n">
        <f aca="false">INDEX(Scenario!$B$18:$B$20,MATCH(B1900,Scenario!$A$18:$A$20,0))</f>
        <v>240</v>
      </c>
      <c r="R1900" s="9" t="n">
        <f aca="false">INDEX(Scenario!$C$18:$C$20,MATCH(B1900,Scenario!$A$18:$A$20,0))</f>
        <v>4320</v>
      </c>
      <c r="S1900" s="9" t="n">
        <f aca="false">IF(ISNUMBER(M1900),IF(M1900&lt;=Q1900,1,0),"")</f>
        <v>1</v>
      </c>
      <c r="T1900" s="9" t="n">
        <f aca="false">IF(ISNUMBER(P1900),IF(P1900&lt;=R1900,1,0),"")</f>
        <v>1</v>
      </c>
      <c r="U1900" s="9" t="n">
        <f aca="false">IF(E1900&gt;Scenario!$B$14,0,IF(OR(AND(ISNUMBER(H1900),H1900&lt;=Scenario!$B$14),AND(ISNUMBER(I1900),I1900&lt;=Scenario!$B$14)),0,1))</f>
        <v>0</v>
      </c>
      <c r="V1900" s="9" t="n">
        <f aca="false">IF(AND(U1900=1,(Scenario!$B$14-E1900)/60&gt;R1900),1,0)</f>
        <v>0</v>
      </c>
      <c r="W1900" s="9" t="n">
        <f aca="false">IF(OR(C1900=Scenario!$B$22,C1900=Scenario!$C$22),1,0)</f>
        <v>0</v>
      </c>
      <c r="X1900" s="9" t="n">
        <f aca="false">IF(ISNUMBER(I1900),1,0)</f>
        <v>0</v>
      </c>
      <c r="Y1900" s="9" t="n">
        <f aca="false">MOD(INT(E1900/86400)+3,7)</f>
        <v>1</v>
      </c>
      <c r="Z1900" s="9" t="n">
        <f aca="false">MOD(INT(E1900/3600),24)</f>
        <v>11</v>
      </c>
      <c r="AA1900" s="6" t="s">
        <v>4044</v>
      </c>
    </row>
    <row r="1901" customFormat="false" ht="15" hidden="false" customHeight="false" outlineLevel="0" collapsed="false">
      <c r="A1901" s="6" t="s">
        <v>4045</v>
      </c>
      <c r="B1901" s="6" t="s">
        <v>44</v>
      </c>
      <c r="C1901" s="6" t="s">
        <v>249</v>
      </c>
      <c r="D1901" s="6" t="s">
        <v>171</v>
      </c>
      <c r="E1901" s="6" t="n">
        <v>1787055644</v>
      </c>
      <c r="F1901" s="6" t="n">
        <v>1787055883</v>
      </c>
      <c r="G1901" s="6" t="n">
        <v>1787055655</v>
      </c>
      <c r="H1901" s="6" t="n">
        <v>1787059401</v>
      </c>
      <c r="J1901" s="6" t="n">
        <v>0</v>
      </c>
      <c r="K1901" s="6" t="n">
        <v>0</v>
      </c>
      <c r="L1901" s="9" t="n">
        <f aca="false">IF(AND(E1901&gt;=Scenario!$B$11,E1901&lt;Scenario!$B$12),1,0)</f>
        <v>1</v>
      </c>
      <c r="M1901" s="9" t="n">
        <f aca="false">IF(AND(L1901=1,ISNUMBER(F1901)),MAX(0,F1901-E1901)/60,"")</f>
        <v>3.98333333333333</v>
      </c>
      <c r="N1901" s="9" t="n">
        <f aca="false">IF(AND(L1901=1,ISNUMBER(G1901)),MAX(0,G1901-E1901)/60,"")</f>
        <v>0.183333333333333</v>
      </c>
      <c r="O1901" s="9" t="n">
        <f aca="false">IF(ISNUMBER(H1901),IF(AND(H1901&gt;=Scenario!$B$11,H1901&lt;Scenario!$B$12),1,0),0)</f>
        <v>1</v>
      </c>
      <c r="P1901" s="9" t="n">
        <f aca="false">IF(O1901=1,MAX(0,H1901-E1901)/60,"")</f>
        <v>62.6166666666667</v>
      </c>
      <c r="Q1901" s="9" t="n">
        <f aca="false">INDEX(Scenario!$B$18:$B$20,MATCH(B1901,Scenario!$A$18:$A$20,0))</f>
        <v>240</v>
      </c>
      <c r="R1901" s="9" t="n">
        <f aca="false">INDEX(Scenario!$C$18:$C$20,MATCH(B1901,Scenario!$A$18:$A$20,0))</f>
        <v>4320</v>
      </c>
      <c r="S1901" s="9" t="n">
        <f aca="false">IF(ISNUMBER(M1901),IF(M1901&lt;=Q1901,1,0),"")</f>
        <v>1</v>
      </c>
      <c r="T1901" s="9" t="n">
        <f aca="false">IF(ISNUMBER(P1901),IF(P1901&lt;=R1901,1,0),"")</f>
        <v>1</v>
      </c>
      <c r="U1901" s="9" t="n">
        <f aca="false">IF(E1901&gt;Scenario!$B$14,0,IF(OR(AND(ISNUMBER(H1901),H1901&lt;=Scenario!$B$14),AND(ISNUMBER(I1901),I1901&lt;=Scenario!$B$14)),0,1))</f>
        <v>0</v>
      </c>
      <c r="V1901" s="9" t="n">
        <f aca="false">IF(AND(U1901=1,(Scenario!$B$14-E1901)/60&gt;R1901),1,0)</f>
        <v>0</v>
      </c>
      <c r="W1901" s="9" t="n">
        <f aca="false">IF(OR(C1901=Scenario!$B$22,C1901=Scenario!$C$22),1,0)</f>
        <v>0</v>
      </c>
      <c r="X1901" s="9" t="n">
        <f aca="false">IF(ISNUMBER(I1901),1,0)</f>
        <v>0</v>
      </c>
      <c r="Y1901" s="9" t="n">
        <f aca="false">MOD(INT(E1901/86400)+3,7)</f>
        <v>1</v>
      </c>
      <c r="Z1901" s="9" t="n">
        <f aca="false">MOD(INT(E1901/3600),24)</f>
        <v>12</v>
      </c>
      <c r="AA1901" s="6" t="s">
        <v>4046</v>
      </c>
    </row>
    <row r="1902" customFormat="false" ht="15" hidden="false" customHeight="false" outlineLevel="0" collapsed="false">
      <c r="A1902" s="6" t="s">
        <v>4047</v>
      </c>
      <c r="B1902" s="6" t="s">
        <v>43</v>
      </c>
      <c r="C1902" s="6" t="s">
        <v>249</v>
      </c>
      <c r="D1902" s="6" t="s">
        <v>172</v>
      </c>
      <c r="E1902" s="6" t="n">
        <v>1787056584</v>
      </c>
      <c r="F1902" s="6" t="n">
        <v>1787056760</v>
      </c>
      <c r="G1902" s="6" t="n">
        <v>1787056618</v>
      </c>
      <c r="H1902" s="6" t="n">
        <v>1787061903</v>
      </c>
      <c r="J1902" s="6" t="n">
        <v>0</v>
      </c>
      <c r="K1902" s="6" t="n">
        <v>0</v>
      </c>
      <c r="L1902" s="9" t="n">
        <f aca="false">IF(AND(E1902&gt;=Scenario!$B$11,E1902&lt;Scenario!$B$12),1,0)</f>
        <v>1</v>
      </c>
      <c r="M1902" s="9" t="n">
        <f aca="false">IF(AND(L1902=1,ISNUMBER(F1902)),MAX(0,F1902-E1902)/60,"")</f>
        <v>2.93333333333333</v>
      </c>
      <c r="N1902" s="9" t="n">
        <f aca="false">IF(AND(L1902=1,ISNUMBER(G1902)),MAX(0,G1902-E1902)/60,"")</f>
        <v>0.566666666666667</v>
      </c>
      <c r="O1902" s="9" t="n">
        <f aca="false">IF(ISNUMBER(H1902),IF(AND(H1902&gt;=Scenario!$B$11,H1902&lt;Scenario!$B$12),1,0),0)</f>
        <v>1</v>
      </c>
      <c r="P1902" s="9" t="n">
        <f aca="false">IF(O1902=1,MAX(0,H1902-E1902)/60,"")</f>
        <v>88.65</v>
      </c>
      <c r="Q1902" s="9" t="n">
        <f aca="false">INDEX(Scenario!$B$18:$B$20,MATCH(B1902,Scenario!$A$18:$A$20,0))</f>
        <v>60</v>
      </c>
      <c r="R1902" s="9" t="n">
        <f aca="false">INDEX(Scenario!$C$18:$C$20,MATCH(B1902,Scenario!$A$18:$A$20,0))</f>
        <v>1440</v>
      </c>
      <c r="S1902" s="9" t="n">
        <f aca="false">IF(ISNUMBER(M1902),IF(M1902&lt;=Q1902,1,0),"")</f>
        <v>1</v>
      </c>
      <c r="T1902" s="9" t="n">
        <f aca="false">IF(ISNUMBER(P1902),IF(P1902&lt;=R1902,1,0),"")</f>
        <v>1</v>
      </c>
      <c r="U1902" s="9" t="n">
        <f aca="false">IF(E1902&gt;Scenario!$B$14,0,IF(OR(AND(ISNUMBER(H1902),H1902&lt;=Scenario!$B$14),AND(ISNUMBER(I1902),I1902&lt;=Scenario!$B$14)),0,1))</f>
        <v>0</v>
      </c>
      <c r="V1902" s="9" t="n">
        <f aca="false">IF(AND(U1902=1,(Scenario!$B$14-E1902)/60&gt;R1902),1,0)</f>
        <v>0</v>
      </c>
      <c r="W1902" s="9" t="n">
        <f aca="false">IF(OR(C1902=Scenario!$B$22,C1902=Scenario!$C$22),1,0)</f>
        <v>0</v>
      </c>
      <c r="X1902" s="9" t="n">
        <f aca="false">IF(ISNUMBER(I1902),1,0)</f>
        <v>0</v>
      </c>
      <c r="Y1902" s="9" t="n">
        <f aca="false">MOD(INT(E1902/86400)+3,7)</f>
        <v>1</v>
      </c>
      <c r="Z1902" s="9" t="n">
        <f aca="false">MOD(INT(E1902/3600),24)</f>
        <v>12</v>
      </c>
      <c r="AA1902" s="6" t="s">
        <v>4048</v>
      </c>
    </row>
    <row r="1903" customFormat="false" ht="15" hidden="false" customHeight="false" outlineLevel="0" collapsed="false">
      <c r="A1903" s="6" t="s">
        <v>4049</v>
      </c>
      <c r="B1903" s="6" t="s">
        <v>43</v>
      </c>
      <c r="C1903" s="6" t="s">
        <v>249</v>
      </c>
      <c r="D1903" s="6" t="s">
        <v>171</v>
      </c>
      <c r="E1903" s="6" t="n">
        <v>1787057133</v>
      </c>
      <c r="F1903" s="6" t="n">
        <v>1787057385</v>
      </c>
      <c r="G1903" s="6" t="n">
        <v>1787057162</v>
      </c>
      <c r="H1903" s="6" t="n">
        <v>1787061238</v>
      </c>
      <c r="J1903" s="6" t="n">
        <v>0</v>
      </c>
      <c r="K1903" s="6" t="n">
        <v>0</v>
      </c>
      <c r="L1903" s="9" t="n">
        <f aca="false">IF(AND(E1903&gt;=Scenario!$B$11,E1903&lt;Scenario!$B$12),1,0)</f>
        <v>1</v>
      </c>
      <c r="M1903" s="9" t="n">
        <f aca="false">IF(AND(L1903=1,ISNUMBER(F1903)),MAX(0,F1903-E1903)/60,"")</f>
        <v>4.2</v>
      </c>
      <c r="N1903" s="9" t="n">
        <f aca="false">IF(AND(L1903=1,ISNUMBER(G1903)),MAX(0,G1903-E1903)/60,"")</f>
        <v>0.483333333333333</v>
      </c>
      <c r="O1903" s="9" t="n">
        <f aca="false">IF(ISNUMBER(H1903),IF(AND(H1903&gt;=Scenario!$B$11,H1903&lt;Scenario!$B$12),1,0),0)</f>
        <v>1</v>
      </c>
      <c r="P1903" s="9" t="n">
        <f aca="false">IF(O1903=1,MAX(0,H1903-E1903)/60,"")</f>
        <v>68.4166666666667</v>
      </c>
      <c r="Q1903" s="9" t="n">
        <f aca="false">INDEX(Scenario!$B$18:$B$20,MATCH(B1903,Scenario!$A$18:$A$20,0))</f>
        <v>60</v>
      </c>
      <c r="R1903" s="9" t="n">
        <f aca="false">INDEX(Scenario!$C$18:$C$20,MATCH(B1903,Scenario!$A$18:$A$20,0))</f>
        <v>1440</v>
      </c>
      <c r="S1903" s="9" t="n">
        <f aca="false">IF(ISNUMBER(M1903),IF(M1903&lt;=Q1903,1,0),"")</f>
        <v>1</v>
      </c>
      <c r="T1903" s="9" t="n">
        <f aca="false">IF(ISNUMBER(P1903),IF(P1903&lt;=R1903,1,0),"")</f>
        <v>1</v>
      </c>
      <c r="U1903" s="9" t="n">
        <f aca="false">IF(E1903&gt;Scenario!$B$14,0,IF(OR(AND(ISNUMBER(H1903),H1903&lt;=Scenario!$B$14),AND(ISNUMBER(I1903),I1903&lt;=Scenario!$B$14)),0,1))</f>
        <v>0</v>
      </c>
      <c r="V1903" s="9" t="n">
        <f aca="false">IF(AND(U1903=1,(Scenario!$B$14-E1903)/60&gt;R1903),1,0)</f>
        <v>0</v>
      </c>
      <c r="W1903" s="9" t="n">
        <f aca="false">IF(OR(C1903=Scenario!$B$22,C1903=Scenario!$C$22),1,0)</f>
        <v>0</v>
      </c>
      <c r="X1903" s="9" t="n">
        <f aca="false">IF(ISNUMBER(I1903),1,0)</f>
        <v>0</v>
      </c>
      <c r="Y1903" s="9" t="n">
        <f aca="false">MOD(INT(E1903/86400)+3,7)</f>
        <v>1</v>
      </c>
      <c r="Z1903" s="9" t="n">
        <f aca="false">MOD(INT(E1903/3600),24)</f>
        <v>12</v>
      </c>
      <c r="AA1903" s="6" t="s">
        <v>4050</v>
      </c>
    </row>
    <row r="1904" customFormat="false" ht="15" hidden="false" customHeight="false" outlineLevel="0" collapsed="false">
      <c r="A1904" s="6" t="s">
        <v>4051</v>
      </c>
      <c r="B1904" s="6" t="s">
        <v>44</v>
      </c>
      <c r="C1904" s="6" t="s">
        <v>47</v>
      </c>
      <c r="D1904" s="6" t="s">
        <v>170</v>
      </c>
      <c r="E1904" s="6" t="n">
        <v>1787058736</v>
      </c>
      <c r="F1904" s="6" t="n">
        <v>1787058908</v>
      </c>
      <c r="G1904" s="6" t="n">
        <v>1787058748</v>
      </c>
      <c r="H1904" s="6" t="n">
        <v>1787061633</v>
      </c>
      <c r="J1904" s="6" t="n">
        <v>0</v>
      </c>
      <c r="K1904" s="6" t="n">
        <v>0</v>
      </c>
      <c r="L1904" s="9" t="n">
        <f aca="false">IF(AND(E1904&gt;=Scenario!$B$11,E1904&lt;Scenario!$B$12),1,0)</f>
        <v>1</v>
      </c>
      <c r="M1904" s="9" t="n">
        <f aca="false">IF(AND(L1904=1,ISNUMBER(F1904)),MAX(0,F1904-E1904)/60,"")</f>
        <v>2.86666666666667</v>
      </c>
      <c r="N1904" s="9" t="n">
        <f aca="false">IF(AND(L1904=1,ISNUMBER(G1904)),MAX(0,G1904-E1904)/60,"")</f>
        <v>0.2</v>
      </c>
      <c r="O1904" s="9" t="n">
        <f aca="false">IF(ISNUMBER(H1904),IF(AND(H1904&gt;=Scenario!$B$11,H1904&lt;Scenario!$B$12),1,0),0)</f>
        <v>1</v>
      </c>
      <c r="P1904" s="9" t="n">
        <f aca="false">IF(O1904=1,MAX(0,H1904-E1904)/60,"")</f>
        <v>48.2833333333333</v>
      </c>
      <c r="Q1904" s="9" t="n">
        <f aca="false">INDEX(Scenario!$B$18:$B$20,MATCH(B1904,Scenario!$A$18:$A$20,0))</f>
        <v>240</v>
      </c>
      <c r="R1904" s="9" t="n">
        <f aca="false">INDEX(Scenario!$C$18:$C$20,MATCH(B1904,Scenario!$A$18:$A$20,0))</f>
        <v>4320</v>
      </c>
      <c r="S1904" s="9" t="n">
        <f aca="false">IF(ISNUMBER(M1904),IF(M1904&lt;=Q1904,1,0),"")</f>
        <v>1</v>
      </c>
      <c r="T1904" s="9" t="n">
        <f aca="false">IF(ISNUMBER(P1904),IF(P1904&lt;=R1904,1,0),"")</f>
        <v>1</v>
      </c>
      <c r="U1904" s="9" t="n">
        <f aca="false">IF(E1904&gt;Scenario!$B$14,0,IF(OR(AND(ISNUMBER(H1904),H1904&lt;=Scenario!$B$14),AND(ISNUMBER(I1904),I1904&lt;=Scenario!$B$14)),0,1))</f>
        <v>0</v>
      </c>
      <c r="V1904" s="9" t="n">
        <f aca="false">IF(AND(U1904=1,(Scenario!$B$14-E1904)/60&gt;R1904),1,0)</f>
        <v>0</v>
      </c>
      <c r="W1904" s="9" t="n">
        <f aca="false">IF(OR(C1904=Scenario!$B$22,C1904=Scenario!$C$22),1,0)</f>
        <v>1</v>
      </c>
      <c r="X1904" s="9" t="n">
        <f aca="false">IF(ISNUMBER(I1904),1,0)</f>
        <v>0</v>
      </c>
      <c r="Y1904" s="9" t="n">
        <f aca="false">MOD(INT(E1904/86400)+3,7)</f>
        <v>1</v>
      </c>
      <c r="Z1904" s="9" t="n">
        <f aca="false">MOD(INT(E1904/3600),24)</f>
        <v>13</v>
      </c>
      <c r="AA1904" s="6" t="s">
        <v>4052</v>
      </c>
    </row>
    <row r="1905" customFormat="false" ht="15" hidden="false" customHeight="false" outlineLevel="0" collapsed="false">
      <c r="A1905" s="6" t="s">
        <v>4053</v>
      </c>
      <c r="B1905" s="6" t="s">
        <v>44</v>
      </c>
      <c r="C1905" s="6" t="s">
        <v>46</v>
      </c>
      <c r="D1905" s="6" t="s">
        <v>171</v>
      </c>
      <c r="E1905" s="6" t="n">
        <v>1787059482</v>
      </c>
      <c r="F1905" s="6" t="n">
        <v>1787059682</v>
      </c>
      <c r="G1905" s="6" t="n">
        <v>1787059505</v>
      </c>
      <c r="H1905" s="6" t="n">
        <v>1787143891</v>
      </c>
      <c r="J1905" s="6" t="n">
        <v>1</v>
      </c>
      <c r="K1905" s="6" t="n">
        <v>0</v>
      </c>
      <c r="L1905" s="9" t="n">
        <f aca="false">IF(AND(E1905&gt;=Scenario!$B$11,E1905&lt;Scenario!$B$12),1,0)</f>
        <v>1</v>
      </c>
      <c r="M1905" s="9" t="n">
        <f aca="false">IF(AND(L1905=1,ISNUMBER(F1905)),MAX(0,F1905-E1905)/60,"")</f>
        <v>3.33333333333333</v>
      </c>
      <c r="N1905" s="9" t="n">
        <f aca="false">IF(AND(L1905=1,ISNUMBER(G1905)),MAX(0,G1905-E1905)/60,"")</f>
        <v>0.383333333333333</v>
      </c>
      <c r="O1905" s="9" t="n">
        <f aca="false">IF(ISNUMBER(H1905),IF(AND(H1905&gt;=Scenario!$B$11,H1905&lt;Scenario!$B$12),1,0),0)</f>
        <v>1</v>
      </c>
      <c r="P1905" s="9" t="n">
        <f aca="false">IF(O1905=1,MAX(0,H1905-E1905)/60,"")</f>
        <v>1406.81666666667</v>
      </c>
      <c r="Q1905" s="9" t="n">
        <f aca="false">INDEX(Scenario!$B$18:$B$20,MATCH(B1905,Scenario!$A$18:$A$20,0))</f>
        <v>240</v>
      </c>
      <c r="R1905" s="9" t="n">
        <f aca="false">INDEX(Scenario!$C$18:$C$20,MATCH(B1905,Scenario!$A$18:$A$20,0))</f>
        <v>4320</v>
      </c>
      <c r="S1905" s="9" t="n">
        <f aca="false">IF(ISNUMBER(M1905),IF(M1905&lt;=Q1905,1,0),"")</f>
        <v>1</v>
      </c>
      <c r="T1905" s="9" t="n">
        <f aca="false">IF(ISNUMBER(P1905),IF(P1905&lt;=R1905,1,0),"")</f>
        <v>1</v>
      </c>
      <c r="U1905" s="9" t="n">
        <f aca="false">IF(E1905&gt;Scenario!$B$14,0,IF(OR(AND(ISNUMBER(H1905),H1905&lt;=Scenario!$B$14),AND(ISNUMBER(I1905),I1905&lt;=Scenario!$B$14)),0,1))</f>
        <v>0</v>
      </c>
      <c r="V1905" s="9" t="n">
        <f aca="false">IF(AND(U1905=1,(Scenario!$B$14-E1905)/60&gt;R1905),1,0)</f>
        <v>0</v>
      </c>
      <c r="W1905" s="9" t="n">
        <f aca="false">IF(OR(C1905=Scenario!$B$22,C1905=Scenario!$C$22),1,0)</f>
        <v>1</v>
      </c>
      <c r="X1905" s="9" t="n">
        <f aca="false">IF(ISNUMBER(I1905),1,0)</f>
        <v>0</v>
      </c>
      <c r="Y1905" s="9" t="n">
        <f aca="false">MOD(INT(E1905/86400)+3,7)</f>
        <v>1</v>
      </c>
      <c r="Z1905" s="9" t="n">
        <f aca="false">MOD(INT(E1905/3600),24)</f>
        <v>13</v>
      </c>
      <c r="AA1905" s="6" t="s">
        <v>4054</v>
      </c>
    </row>
    <row r="1906" customFormat="false" ht="15" hidden="false" customHeight="false" outlineLevel="0" collapsed="false">
      <c r="A1906" s="6" t="s">
        <v>4055</v>
      </c>
      <c r="B1906" s="6" t="s">
        <v>44</v>
      </c>
      <c r="C1906" s="6" t="s">
        <v>46</v>
      </c>
      <c r="D1906" s="6" t="s">
        <v>170</v>
      </c>
      <c r="E1906" s="6" t="n">
        <v>1787059813</v>
      </c>
      <c r="F1906" s="6" t="n">
        <v>1787059981</v>
      </c>
      <c r="G1906" s="6" t="n">
        <v>1787059858</v>
      </c>
      <c r="H1906" s="6" t="n">
        <v>1787062239</v>
      </c>
      <c r="J1906" s="6" t="n">
        <v>0</v>
      </c>
      <c r="K1906" s="6" t="n">
        <v>0</v>
      </c>
      <c r="L1906" s="9" t="n">
        <f aca="false">IF(AND(E1906&gt;=Scenario!$B$11,E1906&lt;Scenario!$B$12),1,0)</f>
        <v>1</v>
      </c>
      <c r="M1906" s="9" t="n">
        <f aca="false">IF(AND(L1906=1,ISNUMBER(F1906)),MAX(0,F1906-E1906)/60,"")</f>
        <v>2.8</v>
      </c>
      <c r="N1906" s="9" t="n">
        <f aca="false">IF(AND(L1906=1,ISNUMBER(G1906)),MAX(0,G1906-E1906)/60,"")</f>
        <v>0.75</v>
      </c>
      <c r="O1906" s="9" t="n">
        <f aca="false">IF(ISNUMBER(H1906),IF(AND(H1906&gt;=Scenario!$B$11,H1906&lt;Scenario!$B$12),1,0),0)</f>
        <v>1</v>
      </c>
      <c r="P1906" s="9" t="n">
        <f aca="false">IF(O1906=1,MAX(0,H1906-E1906)/60,"")</f>
        <v>40.4333333333333</v>
      </c>
      <c r="Q1906" s="9" t="n">
        <f aca="false">INDEX(Scenario!$B$18:$B$20,MATCH(B1906,Scenario!$A$18:$A$20,0))</f>
        <v>240</v>
      </c>
      <c r="R1906" s="9" t="n">
        <f aca="false">INDEX(Scenario!$C$18:$C$20,MATCH(B1906,Scenario!$A$18:$A$20,0))</f>
        <v>4320</v>
      </c>
      <c r="S1906" s="9" t="n">
        <f aca="false">IF(ISNUMBER(M1906),IF(M1906&lt;=Q1906,1,0),"")</f>
        <v>1</v>
      </c>
      <c r="T1906" s="9" t="n">
        <f aca="false">IF(ISNUMBER(P1906),IF(P1906&lt;=R1906,1,0),"")</f>
        <v>1</v>
      </c>
      <c r="U1906" s="9" t="n">
        <f aca="false">IF(E1906&gt;Scenario!$B$14,0,IF(OR(AND(ISNUMBER(H1906),H1906&lt;=Scenario!$B$14),AND(ISNUMBER(I1906),I1906&lt;=Scenario!$B$14)),0,1))</f>
        <v>0</v>
      </c>
      <c r="V1906" s="9" t="n">
        <f aca="false">IF(AND(U1906=1,(Scenario!$B$14-E1906)/60&gt;R1906),1,0)</f>
        <v>0</v>
      </c>
      <c r="W1906" s="9" t="n">
        <f aca="false">IF(OR(C1906=Scenario!$B$22,C1906=Scenario!$C$22),1,0)</f>
        <v>1</v>
      </c>
      <c r="X1906" s="9" t="n">
        <f aca="false">IF(ISNUMBER(I1906),1,0)</f>
        <v>0</v>
      </c>
      <c r="Y1906" s="9" t="n">
        <f aca="false">MOD(INT(E1906/86400)+3,7)</f>
        <v>1</v>
      </c>
      <c r="Z1906" s="9" t="n">
        <f aca="false">MOD(INT(E1906/3600),24)</f>
        <v>13</v>
      </c>
      <c r="AA1906" s="6" t="s">
        <v>4056</v>
      </c>
    </row>
    <row r="1907" customFormat="false" ht="15" hidden="false" customHeight="false" outlineLevel="0" collapsed="false">
      <c r="A1907" s="6" t="s">
        <v>4057</v>
      </c>
      <c r="B1907" s="6" t="s">
        <v>43</v>
      </c>
      <c r="C1907" s="6" t="s">
        <v>288</v>
      </c>
      <c r="D1907" s="6" t="s">
        <v>170</v>
      </c>
      <c r="E1907" s="6" t="n">
        <v>1787060975</v>
      </c>
      <c r="F1907" s="6" t="n">
        <v>1787061849</v>
      </c>
      <c r="G1907" s="6" t="n">
        <v>1787061665</v>
      </c>
      <c r="H1907" s="6" t="n">
        <v>1787063201</v>
      </c>
      <c r="J1907" s="6" t="n">
        <v>0</v>
      </c>
      <c r="K1907" s="6" t="n">
        <v>0</v>
      </c>
      <c r="L1907" s="9" t="n">
        <f aca="false">IF(AND(E1907&gt;=Scenario!$B$11,E1907&lt;Scenario!$B$12),1,0)</f>
        <v>1</v>
      </c>
      <c r="M1907" s="9" t="n">
        <f aca="false">IF(AND(L1907=1,ISNUMBER(F1907)),MAX(0,F1907-E1907)/60,"")</f>
        <v>14.5666666666667</v>
      </c>
      <c r="N1907" s="9" t="n">
        <f aca="false">IF(AND(L1907=1,ISNUMBER(G1907)),MAX(0,G1907-E1907)/60,"")</f>
        <v>11.5</v>
      </c>
      <c r="O1907" s="9" t="n">
        <f aca="false">IF(ISNUMBER(H1907),IF(AND(H1907&gt;=Scenario!$B$11,H1907&lt;Scenario!$B$12),1,0),0)</f>
        <v>1</v>
      </c>
      <c r="P1907" s="9" t="n">
        <f aca="false">IF(O1907=1,MAX(0,H1907-E1907)/60,"")</f>
        <v>37.1</v>
      </c>
      <c r="Q1907" s="9" t="n">
        <f aca="false">INDEX(Scenario!$B$18:$B$20,MATCH(B1907,Scenario!$A$18:$A$20,0))</f>
        <v>60</v>
      </c>
      <c r="R1907" s="9" t="n">
        <f aca="false">INDEX(Scenario!$C$18:$C$20,MATCH(B1907,Scenario!$A$18:$A$20,0))</f>
        <v>1440</v>
      </c>
      <c r="S1907" s="9" t="n">
        <f aca="false">IF(ISNUMBER(M1907),IF(M1907&lt;=Q1907,1,0),"")</f>
        <v>1</v>
      </c>
      <c r="T1907" s="9" t="n">
        <f aca="false">IF(ISNUMBER(P1907),IF(P1907&lt;=R1907,1,0),"")</f>
        <v>1</v>
      </c>
      <c r="U1907" s="9" t="n">
        <f aca="false">IF(E1907&gt;Scenario!$B$14,0,IF(OR(AND(ISNUMBER(H1907),H1907&lt;=Scenario!$B$14),AND(ISNUMBER(I1907),I1907&lt;=Scenario!$B$14)),0,1))</f>
        <v>0</v>
      </c>
      <c r="V1907" s="9" t="n">
        <f aca="false">IF(AND(U1907=1,(Scenario!$B$14-E1907)/60&gt;R1907),1,0)</f>
        <v>0</v>
      </c>
      <c r="W1907" s="9" t="n">
        <f aca="false">IF(OR(C1907=Scenario!$B$22,C1907=Scenario!$C$22),1,0)</f>
        <v>0</v>
      </c>
      <c r="X1907" s="9" t="n">
        <f aca="false">IF(ISNUMBER(I1907),1,0)</f>
        <v>0</v>
      </c>
      <c r="Y1907" s="9" t="n">
        <f aca="false">MOD(INT(E1907/86400)+3,7)</f>
        <v>1</v>
      </c>
      <c r="Z1907" s="9" t="n">
        <f aca="false">MOD(INT(E1907/3600),24)</f>
        <v>13</v>
      </c>
      <c r="AA1907" s="6" t="s">
        <v>4058</v>
      </c>
    </row>
    <row r="1908" customFormat="false" ht="15" hidden="false" customHeight="false" outlineLevel="0" collapsed="false">
      <c r="A1908" s="6" t="s">
        <v>4059</v>
      </c>
      <c r="B1908" s="6" t="s">
        <v>44</v>
      </c>
      <c r="C1908" s="6" t="s">
        <v>249</v>
      </c>
      <c r="D1908" s="6" t="s">
        <v>172</v>
      </c>
      <c r="E1908" s="6" t="n">
        <v>1787062813</v>
      </c>
      <c r="F1908" s="6" t="n">
        <v>1787063020</v>
      </c>
      <c r="G1908" s="6" t="n">
        <v>1787062831</v>
      </c>
      <c r="H1908" s="6" t="n">
        <v>1787065710</v>
      </c>
      <c r="J1908" s="6" t="n">
        <v>0</v>
      </c>
      <c r="K1908" s="6" t="n">
        <v>0</v>
      </c>
      <c r="L1908" s="9" t="n">
        <f aca="false">IF(AND(E1908&gt;=Scenario!$B$11,E1908&lt;Scenario!$B$12),1,0)</f>
        <v>1</v>
      </c>
      <c r="M1908" s="9" t="n">
        <f aca="false">IF(AND(L1908=1,ISNUMBER(F1908)),MAX(0,F1908-E1908)/60,"")</f>
        <v>3.45</v>
      </c>
      <c r="N1908" s="9" t="n">
        <f aca="false">IF(AND(L1908=1,ISNUMBER(G1908)),MAX(0,G1908-E1908)/60,"")</f>
        <v>0.3</v>
      </c>
      <c r="O1908" s="9" t="n">
        <f aca="false">IF(ISNUMBER(H1908),IF(AND(H1908&gt;=Scenario!$B$11,H1908&lt;Scenario!$B$12),1,0),0)</f>
        <v>1</v>
      </c>
      <c r="P1908" s="9" t="n">
        <f aca="false">IF(O1908=1,MAX(0,H1908-E1908)/60,"")</f>
        <v>48.2833333333333</v>
      </c>
      <c r="Q1908" s="9" t="n">
        <f aca="false">INDEX(Scenario!$B$18:$B$20,MATCH(B1908,Scenario!$A$18:$A$20,0))</f>
        <v>240</v>
      </c>
      <c r="R1908" s="9" t="n">
        <f aca="false">INDEX(Scenario!$C$18:$C$20,MATCH(B1908,Scenario!$A$18:$A$20,0))</f>
        <v>4320</v>
      </c>
      <c r="S1908" s="9" t="n">
        <f aca="false">IF(ISNUMBER(M1908),IF(M1908&lt;=Q1908,1,0),"")</f>
        <v>1</v>
      </c>
      <c r="T1908" s="9" t="n">
        <f aca="false">IF(ISNUMBER(P1908),IF(P1908&lt;=R1908,1,0),"")</f>
        <v>1</v>
      </c>
      <c r="U1908" s="9" t="n">
        <f aca="false">IF(E1908&gt;Scenario!$B$14,0,IF(OR(AND(ISNUMBER(H1908),H1908&lt;=Scenario!$B$14),AND(ISNUMBER(I1908),I1908&lt;=Scenario!$B$14)),0,1))</f>
        <v>0</v>
      </c>
      <c r="V1908" s="9" t="n">
        <f aca="false">IF(AND(U1908=1,(Scenario!$B$14-E1908)/60&gt;R1908),1,0)</f>
        <v>0</v>
      </c>
      <c r="W1908" s="9" t="n">
        <f aca="false">IF(OR(C1908=Scenario!$B$22,C1908=Scenario!$C$22),1,0)</f>
        <v>0</v>
      </c>
      <c r="X1908" s="9" t="n">
        <f aca="false">IF(ISNUMBER(I1908),1,0)</f>
        <v>0</v>
      </c>
      <c r="Y1908" s="9" t="n">
        <f aca="false">MOD(INT(E1908/86400)+3,7)</f>
        <v>1</v>
      </c>
      <c r="Z1908" s="9" t="n">
        <f aca="false">MOD(INT(E1908/3600),24)</f>
        <v>14</v>
      </c>
      <c r="AA1908" s="6" t="s">
        <v>4060</v>
      </c>
    </row>
    <row r="1909" customFormat="false" ht="15" hidden="false" customHeight="false" outlineLevel="0" collapsed="false">
      <c r="A1909" s="6" t="s">
        <v>4061</v>
      </c>
      <c r="B1909" s="6" t="s">
        <v>44</v>
      </c>
      <c r="C1909" s="6" t="s">
        <v>249</v>
      </c>
      <c r="D1909" s="6" t="s">
        <v>170</v>
      </c>
      <c r="E1909" s="6" t="n">
        <v>1787064276</v>
      </c>
      <c r="F1909" s="6" t="n">
        <v>1787064555</v>
      </c>
      <c r="G1909" s="6" t="n">
        <v>1787064328</v>
      </c>
      <c r="H1909" s="6" t="n">
        <v>1787116243</v>
      </c>
      <c r="J1909" s="6" t="n">
        <v>1</v>
      </c>
      <c r="K1909" s="6" t="n">
        <v>0</v>
      </c>
      <c r="L1909" s="9" t="n">
        <f aca="false">IF(AND(E1909&gt;=Scenario!$B$11,E1909&lt;Scenario!$B$12),1,0)</f>
        <v>1</v>
      </c>
      <c r="M1909" s="9" t="n">
        <f aca="false">IF(AND(L1909=1,ISNUMBER(F1909)),MAX(0,F1909-E1909)/60,"")</f>
        <v>4.65</v>
      </c>
      <c r="N1909" s="9" t="n">
        <f aca="false">IF(AND(L1909=1,ISNUMBER(G1909)),MAX(0,G1909-E1909)/60,"")</f>
        <v>0.866666666666667</v>
      </c>
      <c r="O1909" s="9" t="n">
        <f aca="false">IF(ISNUMBER(H1909),IF(AND(H1909&gt;=Scenario!$B$11,H1909&lt;Scenario!$B$12),1,0),0)</f>
        <v>1</v>
      </c>
      <c r="P1909" s="9" t="n">
        <f aca="false">IF(O1909=1,MAX(0,H1909-E1909)/60,"")</f>
        <v>866.116666666667</v>
      </c>
      <c r="Q1909" s="9" t="n">
        <f aca="false">INDEX(Scenario!$B$18:$B$20,MATCH(B1909,Scenario!$A$18:$A$20,0))</f>
        <v>240</v>
      </c>
      <c r="R1909" s="9" t="n">
        <f aca="false">INDEX(Scenario!$C$18:$C$20,MATCH(B1909,Scenario!$A$18:$A$20,0))</f>
        <v>4320</v>
      </c>
      <c r="S1909" s="9" t="n">
        <f aca="false">IF(ISNUMBER(M1909),IF(M1909&lt;=Q1909,1,0),"")</f>
        <v>1</v>
      </c>
      <c r="T1909" s="9" t="n">
        <f aca="false">IF(ISNUMBER(P1909),IF(P1909&lt;=R1909,1,0),"")</f>
        <v>1</v>
      </c>
      <c r="U1909" s="9" t="n">
        <f aca="false">IF(E1909&gt;Scenario!$B$14,0,IF(OR(AND(ISNUMBER(H1909),H1909&lt;=Scenario!$B$14),AND(ISNUMBER(I1909),I1909&lt;=Scenario!$B$14)),0,1))</f>
        <v>0</v>
      </c>
      <c r="V1909" s="9" t="n">
        <f aca="false">IF(AND(U1909=1,(Scenario!$B$14-E1909)/60&gt;R1909),1,0)</f>
        <v>0</v>
      </c>
      <c r="W1909" s="9" t="n">
        <f aca="false">IF(OR(C1909=Scenario!$B$22,C1909=Scenario!$C$22),1,0)</f>
        <v>0</v>
      </c>
      <c r="X1909" s="9" t="n">
        <f aca="false">IF(ISNUMBER(I1909),1,0)</f>
        <v>0</v>
      </c>
      <c r="Y1909" s="9" t="n">
        <f aca="false">MOD(INT(E1909/86400)+3,7)</f>
        <v>1</v>
      </c>
      <c r="Z1909" s="9" t="n">
        <f aca="false">MOD(INT(E1909/3600),24)</f>
        <v>14</v>
      </c>
      <c r="AA1909" s="6" t="s">
        <v>4062</v>
      </c>
    </row>
    <row r="1910" customFormat="false" ht="15" hidden="false" customHeight="false" outlineLevel="0" collapsed="false">
      <c r="A1910" s="6" t="s">
        <v>4063</v>
      </c>
      <c r="B1910" s="6" t="s">
        <v>44</v>
      </c>
      <c r="C1910" s="6" t="s">
        <v>249</v>
      </c>
      <c r="D1910" s="6" t="s">
        <v>170</v>
      </c>
      <c r="E1910" s="6" t="n">
        <v>1787064481</v>
      </c>
      <c r="F1910" s="6" t="n">
        <v>1787064701</v>
      </c>
      <c r="G1910" s="6" t="n">
        <v>1787064493</v>
      </c>
      <c r="H1910" s="6" t="n">
        <v>1787069333</v>
      </c>
      <c r="J1910" s="6" t="n">
        <v>0</v>
      </c>
      <c r="K1910" s="6" t="n">
        <v>0</v>
      </c>
      <c r="L1910" s="9" t="n">
        <f aca="false">IF(AND(E1910&gt;=Scenario!$B$11,E1910&lt;Scenario!$B$12),1,0)</f>
        <v>1</v>
      </c>
      <c r="M1910" s="9" t="n">
        <f aca="false">IF(AND(L1910=1,ISNUMBER(F1910)),MAX(0,F1910-E1910)/60,"")</f>
        <v>3.66666666666667</v>
      </c>
      <c r="N1910" s="9" t="n">
        <f aca="false">IF(AND(L1910=1,ISNUMBER(G1910)),MAX(0,G1910-E1910)/60,"")</f>
        <v>0.2</v>
      </c>
      <c r="O1910" s="9" t="n">
        <f aca="false">IF(ISNUMBER(H1910),IF(AND(H1910&gt;=Scenario!$B$11,H1910&lt;Scenario!$B$12),1,0),0)</f>
        <v>1</v>
      </c>
      <c r="P1910" s="9" t="n">
        <f aca="false">IF(O1910=1,MAX(0,H1910-E1910)/60,"")</f>
        <v>80.8666666666667</v>
      </c>
      <c r="Q1910" s="9" t="n">
        <f aca="false">INDEX(Scenario!$B$18:$B$20,MATCH(B1910,Scenario!$A$18:$A$20,0))</f>
        <v>240</v>
      </c>
      <c r="R1910" s="9" t="n">
        <f aca="false">INDEX(Scenario!$C$18:$C$20,MATCH(B1910,Scenario!$A$18:$A$20,0))</f>
        <v>4320</v>
      </c>
      <c r="S1910" s="9" t="n">
        <f aca="false">IF(ISNUMBER(M1910),IF(M1910&lt;=Q1910,1,0),"")</f>
        <v>1</v>
      </c>
      <c r="T1910" s="9" t="n">
        <f aca="false">IF(ISNUMBER(P1910),IF(P1910&lt;=R1910,1,0),"")</f>
        <v>1</v>
      </c>
      <c r="U1910" s="9" t="n">
        <f aca="false">IF(E1910&gt;Scenario!$B$14,0,IF(OR(AND(ISNUMBER(H1910),H1910&lt;=Scenario!$B$14),AND(ISNUMBER(I1910),I1910&lt;=Scenario!$B$14)),0,1))</f>
        <v>0</v>
      </c>
      <c r="V1910" s="9" t="n">
        <f aca="false">IF(AND(U1910=1,(Scenario!$B$14-E1910)/60&gt;R1910),1,0)</f>
        <v>0</v>
      </c>
      <c r="W1910" s="9" t="n">
        <f aca="false">IF(OR(C1910=Scenario!$B$22,C1910=Scenario!$C$22),1,0)</f>
        <v>0</v>
      </c>
      <c r="X1910" s="9" t="n">
        <f aca="false">IF(ISNUMBER(I1910),1,0)</f>
        <v>0</v>
      </c>
      <c r="Y1910" s="9" t="n">
        <f aca="false">MOD(INT(E1910/86400)+3,7)</f>
        <v>1</v>
      </c>
      <c r="Z1910" s="9" t="n">
        <f aca="false">MOD(INT(E1910/3600),24)</f>
        <v>14</v>
      </c>
      <c r="AA1910" s="6" t="s">
        <v>4064</v>
      </c>
    </row>
    <row r="1911" customFormat="false" ht="15" hidden="false" customHeight="false" outlineLevel="0" collapsed="false">
      <c r="A1911" s="6" t="s">
        <v>4065</v>
      </c>
      <c r="B1911" s="6" t="s">
        <v>44</v>
      </c>
      <c r="C1911" s="6" t="s">
        <v>288</v>
      </c>
      <c r="D1911" s="6" t="s">
        <v>170</v>
      </c>
      <c r="E1911" s="6" t="n">
        <v>1787064543</v>
      </c>
      <c r="F1911" s="6" t="n">
        <v>1787065562</v>
      </c>
      <c r="G1911" s="6" t="n">
        <v>1787065364</v>
      </c>
      <c r="H1911" s="6" t="n">
        <v>1787068802</v>
      </c>
      <c r="J1911" s="6" t="n">
        <v>0</v>
      </c>
      <c r="K1911" s="6" t="n">
        <v>0</v>
      </c>
      <c r="L1911" s="9" t="n">
        <f aca="false">IF(AND(E1911&gt;=Scenario!$B$11,E1911&lt;Scenario!$B$12),1,0)</f>
        <v>1</v>
      </c>
      <c r="M1911" s="9" t="n">
        <f aca="false">IF(AND(L1911=1,ISNUMBER(F1911)),MAX(0,F1911-E1911)/60,"")</f>
        <v>16.9833333333333</v>
      </c>
      <c r="N1911" s="9" t="n">
        <f aca="false">IF(AND(L1911=1,ISNUMBER(G1911)),MAX(0,G1911-E1911)/60,"")</f>
        <v>13.6833333333333</v>
      </c>
      <c r="O1911" s="9" t="n">
        <f aca="false">IF(ISNUMBER(H1911),IF(AND(H1911&gt;=Scenario!$B$11,H1911&lt;Scenario!$B$12),1,0),0)</f>
        <v>1</v>
      </c>
      <c r="P1911" s="9" t="n">
        <f aca="false">IF(O1911=1,MAX(0,H1911-E1911)/60,"")</f>
        <v>70.9833333333333</v>
      </c>
      <c r="Q1911" s="9" t="n">
        <f aca="false">INDEX(Scenario!$B$18:$B$20,MATCH(B1911,Scenario!$A$18:$A$20,0))</f>
        <v>240</v>
      </c>
      <c r="R1911" s="9" t="n">
        <f aca="false">INDEX(Scenario!$C$18:$C$20,MATCH(B1911,Scenario!$A$18:$A$20,0))</f>
        <v>4320</v>
      </c>
      <c r="S1911" s="9" t="n">
        <f aca="false">IF(ISNUMBER(M1911),IF(M1911&lt;=Q1911,1,0),"")</f>
        <v>1</v>
      </c>
      <c r="T1911" s="9" t="n">
        <f aca="false">IF(ISNUMBER(P1911),IF(P1911&lt;=R1911,1,0),"")</f>
        <v>1</v>
      </c>
      <c r="U1911" s="9" t="n">
        <f aca="false">IF(E1911&gt;Scenario!$B$14,0,IF(OR(AND(ISNUMBER(H1911),H1911&lt;=Scenario!$B$14),AND(ISNUMBER(I1911),I1911&lt;=Scenario!$B$14)),0,1))</f>
        <v>0</v>
      </c>
      <c r="V1911" s="9" t="n">
        <f aca="false">IF(AND(U1911=1,(Scenario!$B$14-E1911)/60&gt;R1911),1,0)</f>
        <v>0</v>
      </c>
      <c r="W1911" s="9" t="n">
        <f aca="false">IF(OR(C1911=Scenario!$B$22,C1911=Scenario!$C$22),1,0)</f>
        <v>0</v>
      </c>
      <c r="X1911" s="9" t="n">
        <f aca="false">IF(ISNUMBER(I1911),1,0)</f>
        <v>0</v>
      </c>
      <c r="Y1911" s="9" t="n">
        <f aca="false">MOD(INT(E1911/86400)+3,7)</f>
        <v>1</v>
      </c>
      <c r="Z1911" s="9" t="n">
        <f aca="false">MOD(INT(E1911/3600),24)</f>
        <v>14</v>
      </c>
      <c r="AA1911" s="6" t="s">
        <v>4066</v>
      </c>
    </row>
    <row r="1912" customFormat="false" ht="15" hidden="false" customHeight="false" outlineLevel="0" collapsed="false">
      <c r="A1912" s="6" t="s">
        <v>4067</v>
      </c>
      <c r="B1912" s="6" t="s">
        <v>44</v>
      </c>
      <c r="C1912" s="6" t="s">
        <v>249</v>
      </c>
      <c r="D1912" s="6" t="s">
        <v>171</v>
      </c>
      <c r="E1912" s="6" t="n">
        <v>1787064574</v>
      </c>
      <c r="F1912" s="6" t="n">
        <v>1787064777</v>
      </c>
      <c r="G1912" s="6" t="n">
        <v>1787064608</v>
      </c>
      <c r="H1912" s="6" t="n">
        <v>1787069981</v>
      </c>
      <c r="J1912" s="6" t="n">
        <v>0</v>
      </c>
      <c r="K1912" s="6" t="n">
        <v>0</v>
      </c>
      <c r="L1912" s="9" t="n">
        <f aca="false">IF(AND(E1912&gt;=Scenario!$B$11,E1912&lt;Scenario!$B$12),1,0)</f>
        <v>1</v>
      </c>
      <c r="M1912" s="9" t="n">
        <f aca="false">IF(AND(L1912=1,ISNUMBER(F1912)),MAX(0,F1912-E1912)/60,"")</f>
        <v>3.38333333333333</v>
      </c>
      <c r="N1912" s="9" t="n">
        <f aca="false">IF(AND(L1912=1,ISNUMBER(G1912)),MAX(0,G1912-E1912)/60,"")</f>
        <v>0.566666666666667</v>
      </c>
      <c r="O1912" s="9" t="n">
        <f aca="false">IF(ISNUMBER(H1912),IF(AND(H1912&gt;=Scenario!$B$11,H1912&lt;Scenario!$B$12),1,0),0)</f>
        <v>1</v>
      </c>
      <c r="P1912" s="9" t="n">
        <f aca="false">IF(O1912=1,MAX(0,H1912-E1912)/60,"")</f>
        <v>90.1166666666667</v>
      </c>
      <c r="Q1912" s="9" t="n">
        <f aca="false">INDEX(Scenario!$B$18:$B$20,MATCH(B1912,Scenario!$A$18:$A$20,0))</f>
        <v>240</v>
      </c>
      <c r="R1912" s="9" t="n">
        <f aca="false">INDEX(Scenario!$C$18:$C$20,MATCH(B1912,Scenario!$A$18:$A$20,0))</f>
        <v>4320</v>
      </c>
      <c r="S1912" s="9" t="n">
        <f aca="false">IF(ISNUMBER(M1912),IF(M1912&lt;=Q1912,1,0),"")</f>
        <v>1</v>
      </c>
      <c r="T1912" s="9" t="n">
        <f aca="false">IF(ISNUMBER(P1912),IF(P1912&lt;=R1912,1,0),"")</f>
        <v>1</v>
      </c>
      <c r="U1912" s="9" t="n">
        <f aca="false">IF(E1912&gt;Scenario!$B$14,0,IF(OR(AND(ISNUMBER(H1912),H1912&lt;=Scenario!$B$14),AND(ISNUMBER(I1912),I1912&lt;=Scenario!$B$14)),0,1))</f>
        <v>0</v>
      </c>
      <c r="V1912" s="9" t="n">
        <f aca="false">IF(AND(U1912=1,(Scenario!$B$14-E1912)/60&gt;R1912),1,0)</f>
        <v>0</v>
      </c>
      <c r="W1912" s="9" t="n">
        <f aca="false">IF(OR(C1912=Scenario!$B$22,C1912=Scenario!$C$22),1,0)</f>
        <v>0</v>
      </c>
      <c r="X1912" s="9" t="n">
        <f aca="false">IF(ISNUMBER(I1912),1,0)</f>
        <v>0</v>
      </c>
      <c r="Y1912" s="9" t="n">
        <f aca="false">MOD(INT(E1912/86400)+3,7)</f>
        <v>1</v>
      </c>
      <c r="Z1912" s="9" t="n">
        <f aca="false">MOD(INT(E1912/3600),24)</f>
        <v>14</v>
      </c>
      <c r="AA1912" s="6" t="s">
        <v>4068</v>
      </c>
    </row>
    <row r="1913" customFormat="false" ht="15" hidden="false" customHeight="false" outlineLevel="0" collapsed="false">
      <c r="A1913" s="6" t="s">
        <v>4069</v>
      </c>
      <c r="B1913" s="6" t="s">
        <v>43</v>
      </c>
      <c r="C1913" s="6" t="s">
        <v>249</v>
      </c>
      <c r="D1913" s="6" t="s">
        <v>171</v>
      </c>
      <c r="E1913" s="6" t="n">
        <v>1787064714</v>
      </c>
      <c r="F1913" s="6" t="n">
        <v>1787065782</v>
      </c>
      <c r="G1913" s="6" t="n">
        <v>1787065603</v>
      </c>
      <c r="H1913" s="6" t="n">
        <v>1787144930</v>
      </c>
      <c r="J1913" s="6" t="n">
        <v>1</v>
      </c>
      <c r="K1913" s="6" t="n">
        <v>0</v>
      </c>
      <c r="L1913" s="9" t="n">
        <f aca="false">IF(AND(E1913&gt;=Scenario!$B$11,E1913&lt;Scenario!$B$12),1,0)</f>
        <v>1</v>
      </c>
      <c r="M1913" s="9" t="n">
        <f aca="false">IF(AND(L1913=1,ISNUMBER(F1913)),MAX(0,F1913-E1913)/60,"")</f>
        <v>17.8</v>
      </c>
      <c r="N1913" s="9" t="n">
        <f aca="false">IF(AND(L1913=1,ISNUMBER(G1913)),MAX(0,G1913-E1913)/60,"")</f>
        <v>14.8166666666667</v>
      </c>
      <c r="O1913" s="9" t="n">
        <f aca="false">IF(ISNUMBER(H1913),IF(AND(H1913&gt;=Scenario!$B$11,H1913&lt;Scenario!$B$12),1,0),0)</f>
        <v>1</v>
      </c>
      <c r="P1913" s="9" t="n">
        <f aca="false">IF(O1913=1,MAX(0,H1913-E1913)/60,"")</f>
        <v>1336.93333333333</v>
      </c>
      <c r="Q1913" s="9" t="n">
        <f aca="false">INDEX(Scenario!$B$18:$B$20,MATCH(B1913,Scenario!$A$18:$A$20,0))</f>
        <v>60</v>
      </c>
      <c r="R1913" s="9" t="n">
        <f aca="false">INDEX(Scenario!$C$18:$C$20,MATCH(B1913,Scenario!$A$18:$A$20,0))</f>
        <v>1440</v>
      </c>
      <c r="S1913" s="9" t="n">
        <f aca="false">IF(ISNUMBER(M1913),IF(M1913&lt;=Q1913,1,0),"")</f>
        <v>1</v>
      </c>
      <c r="T1913" s="9" t="n">
        <f aca="false">IF(ISNUMBER(P1913),IF(P1913&lt;=R1913,1,0),"")</f>
        <v>1</v>
      </c>
      <c r="U1913" s="9" t="n">
        <f aca="false">IF(E1913&gt;Scenario!$B$14,0,IF(OR(AND(ISNUMBER(H1913),H1913&lt;=Scenario!$B$14),AND(ISNUMBER(I1913),I1913&lt;=Scenario!$B$14)),0,1))</f>
        <v>0</v>
      </c>
      <c r="V1913" s="9" t="n">
        <f aca="false">IF(AND(U1913=1,(Scenario!$B$14-E1913)/60&gt;R1913),1,0)</f>
        <v>0</v>
      </c>
      <c r="W1913" s="9" t="n">
        <f aca="false">IF(OR(C1913=Scenario!$B$22,C1913=Scenario!$C$22),1,0)</f>
        <v>0</v>
      </c>
      <c r="X1913" s="9" t="n">
        <f aca="false">IF(ISNUMBER(I1913),1,0)</f>
        <v>0</v>
      </c>
      <c r="Y1913" s="9" t="n">
        <f aca="false">MOD(INT(E1913/86400)+3,7)</f>
        <v>1</v>
      </c>
      <c r="Z1913" s="9" t="n">
        <f aca="false">MOD(INT(E1913/3600),24)</f>
        <v>14</v>
      </c>
      <c r="AA1913" s="6" t="s">
        <v>4070</v>
      </c>
    </row>
    <row r="1914" customFormat="false" ht="15" hidden="false" customHeight="false" outlineLevel="0" collapsed="false">
      <c r="A1914" s="6" t="s">
        <v>4071</v>
      </c>
      <c r="B1914" s="6" t="s">
        <v>44</v>
      </c>
      <c r="C1914" s="6" t="s">
        <v>46</v>
      </c>
      <c r="D1914" s="6" t="s">
        <v>172</v>
      </c>
      <c r="E1914" s="6" t="n">
        <v>1787065096</v>
      </c>
      <c r="I1914" s="6" t="n">
        <v>1787065216</v>
      </c>
      <c r="J1914" s="6" t="n">
        <v>0</v>
      </c>
      <c r="K1914" s="6" t="n">
        <v>0</v>
      </c>
      <c r="L1914" s="9" t="n">
        <f aca="false">IF(AND(E1914&gt;=Scenario!$B$11,E1914&lt;Scenario!$B$12),1,0)</f>
        <v>1</v>
      </c>
      <c r="M1914" s="0" t="str">
        <f aca="false">IF(AND(L1914=1,ISNUMBER(F1914)),MAX(0,F1914-E1914)/60,"")</f>
        <v/>
      </c>
      <c r="N1914" s="0" t="str">
        <f aca="false">IF(AND(L1914=1,ISNUMBER(G1914)),MAX(0,G1914-E1914)/60,"")</f>
        <v/>
      </c>
      <c r="O1914" s="9" t="n">
        <f aca="false">IF(ISNUMBER(H1914),IF(AND(H1914&gt;=Scenario!$B$11,H1914&lt;Scenario!$B$12),1,0),0)</f>
        <v>0</v>
      </c>
      <c r="P1914" s="0" t="str">
        <f aca="false">IF(O1914=1,MAX(0,H1914-E1914)/60,"")</f>
        <v/>
      </c>
      <c r="Q1914" s="9" t="n">
        <f aca="false">INDEX(Scenario!$B$18:$B$20,MATCH(B1914,Scenario!$A$18:$A$20,0))</f>
        <v>240</v>
      </c>
      <c r="R1914" s="9" t="n">
        <f aca="false">INDEX(Scenario!$C$18:$C$20,MATCH(B1914,Scenario!$A$18:$A$20,0))</f>
        <v>4320</v>
      </c>
      <c r="S1914" s="0" t="str">
        <f aca="false">IF(ISNUMBER(M1914),IF(M1914&lt;=Q1914,1,0),"")</f>
        <v/>
      </c>
      <c r="T1914" s="0" t="str">
        <f aca="false">IF(ISNUMBER(P1914),IF(P1914&lt;=R1914,1,0),"")</f>
        <v/>
      </c>
      <c r="U1914" s="9" t="n">
        <f aca="false">IF(E1914&gt;Scenario!$B$14,0,IF(OR(AND(ISNUMBER(H1914),H1914&lt;=Scenario!$B$14),AND(ISNUMBER(I1914),I1914&lt;=Scenario!$B$14)),0,1))</f>
        <v>0</v>
      </c>
      <c r="V1914" s="9" t="n">
        <f aca="false">IF(AND(U1914=1,(Scenario!$B$14-E1914)/60&gt;R1914),1,0)</f>
        <v>0</v>
      </c>
      <c r="W1914" s="9" t="n">
        <f aca="false">IF(OR(C1914=Scenario!$B$22,C1914=Scenario!$C$22),1,0)</f>
        <v>1</v>
      </c>
      <c r="X1914" s="9" t="n">
        <f aca="false">IF(ISNUMBER(I1914),1,0)</f>
        <v>1</v>
      </c>
      <c r="Y1914" s="9" t="n">
        <f aca="false">MOD(INT(E1914/86400)+3,7)</f>
        <v>1</v>
      </c>
      <c r="Z1914" s="9" t="n">
        <f aca="false">MOD(INT(E1914/3600),24)</f>
        <v>14</v>
      </c>
      <c r="AA1914" s="6" t="s">
        <v>4072</v>
      </c>
    </row>
    <row r="1915" customFormat="false" ht="15" hidden="false" customHeight="false" outlineLevel="0" collapsed="false">
      <c r="A1915" s="6" t="s">
        <v>4073</v>
      </c>
      <c r="B1915" s="6" t="s">
        <v>44</v>
      </c>
      <c r="C1915" s="6" t="s">
        <v>46</v>
      </c>
      <c r="D1915" s="6" t="s">
        <v>171</v>
      </c>
      <c r="E1915" s="6" t="n">
        <v>1787065654</v>
      </c>
      <c r="F1915" s="6" t="n">
        <v>1787069054</v>
      </c>
      <c r="G1915" s="6" t="n">
        <v>1787068821</v>
      </c>
      <c r="H1915" s="6" t="n">
        <v>1787072811</v>
      </c>
      <c r="J1915" s="6" t="n">
        <v>0</v>
      </c>
      <c r="K1915" s="6" t="n">
        <v>0</v>
      </c>
      <c r="L1915" s="9" t="n">
        <f aca="false">IF(AND(E1915&gt;=Scenario!$B$11,E1915&lt;Scenario!$B$12),1,0)</f>
        <v>1</v>
      </c>
      <c r="M1915" s="9" t="n">
        <f aca="false">IF(AND(L1915=1,ISNUMBER(F1915)),MAX(0,F1915-E1915)/60,"")</f>
        <v>56.6666666666667</v>
      </c>
      <c r="N1915" s="9" t="n">
        <f aca="false">IF(AND(L1915=1,ISNUMBER(G1915)),MAX(0,G1915-E1915)/60,"")</f>
        <v>52.7833333333333</v>
      </c>
      <c r="O1915" s="9" t="n">
        <f aca="false">IF(ISNUMBER(H1915),IF(AND(H1915&gt;=Scenario!$B$11,H1915&lt;Scenario!$B$12),1,0),0)</f>
        <v>1</v>
      </c>
      <c r="P1915" s="9" t="n">
        <f aca="false">IF(O1915=1,MAX(0,H1915-E1915)/60,"")</f>
        <v>119.283333333333</v>
      </c>
      <c r="Q1915" s="9" t="n">
        <f aca="false">INDEX(Scenario!$B$18:$B$20,MATCH(B1915,Scenario!$A$18:$A$20,0))</f>
        <v>240</v>
      </c>
      <c r="R1915" s="9" t="n">
        <f aca="false">INDEX(Scenario!$C$18:$C$20,MATCH(B1915,Scenario!$A$18:$A$20,0))</f>
        <v>4320</v>
      </c>
      <c r="S1915" s="9" t="n">
        <f aca="false">IF(ISNUMBER(M1915),IF(M1915&lt;=Q1915,1,0),"")</f>
        <v>1</v>
      </c>
      <c r="T1915" s="9" t="n">
        <f aca="false">IF(ISNUMBER(P1915),IF(P1915&lt;=R1915,1,0),"")</f>
        <v>1</v>
      </c>
      <c r="U1915" s="9" t="n">
        <f aca="false">IF(E1915&gt;Scenario!$B$14,0,IF(OR(AND(ISNUMBER(H1915),H1915&lt;=Scenario!$B$14),AND(ISNUMBER(I1915),I1915&lt;=Scenario!$B$14)),0,1))</f>
        <v>0</v>
      </c>
      <c r="V1915" s="9" t="n">
        <f aca="false">IF(AND(U1915=1,(Scenario!$B$14-E1915)/60&gt;R1915),1,0)</f>
        <v>0</v>
      </c>
      <c r="W1915" s="9" t="n">
        <f aca="false">IF(OR(C1915=Scenario!$B$22,C1915=Scenario!$C$22),1,0)</f>
        <v>1</v>
      </c>
      <c r="X1915" s="9" t="n">
        <f aca="false">IF(ISNUMBER(I1915),1,0)</f>
        <v>0</v>
      </c>
      <c r="Y1915" s="9" t="n">
        <f aca="false">MOD(INT(E1915/86400)+3,7)</f>
        <v>1</v>
      </c>
      <c r="Z1915" s="9" t="n">
        <f aca="false">MOD(INT(E1915/3600),24)</f>
        <v>15</v>
      </c>
      <c r="AA1915" s="6" t="s">
        <v>4074</v>
      </c>
    </row>
    <row r="1916" customFormat="false" ht="15" hidden="false" customHeight="false" outlineLevel="0" collapsed="false">
      <c r="A1916" s="6" t="s">
        <v>4075</v>
      </c>
      <c r="B1916" s="6" t="s">
        <v>44</v>
      </c>
      <c r="C1916" s="6" t="s">
        <v>47</v>
      </c>
      <c r="D1916" s="6" t="s">
        <v>171</v>
      </c>
      <c r="E1916" s="6" t="n">
        <v>1787066221</v>
      </c>
      <c r="F1916" s="6" t="n">
        <v>1787072499</v>
      </c>
      <c r="G1916" s="6" t="n">
        <v>1787072382</v>
      </c>
      <c r="H1916" s="6" t="n">
        <v>1787076787</v>
      </c>
      <c r="J1916" s="6" t="n">
        <v>0</v>
      </c>
      <c r="K1916" s="6" t="n">
        <v>0</v>
      </c>
      <c r="L1916" s="9" t="n">
        <f aca="false">IF(AND(E1916&gt;=Scenario!$B$11,E1916&lt;Scenario!$B$12),1,0)</f>
        <v>1</v>
      </c>
      <c r="M1916" s="9" t="n">
        <f aca="false">IF(AND(L1916=1,ISNUMBER(F1916)),MAX(0,F1916-E1916)/60,"")</f>
        <v>104.633333333333</v>
      </c>
      <c r="N1916" s="9" t="n">
        <f aca="false">IF(AND(L1916=1,ISNUMBER(G1916)),MAX(0,G1916-E1916)/60,"")</f>
        <v>102.683333333333</v>
      </c>
      <c r="O1916" s="9" t="n">
        <f aca="false">IF(ISNUMBER(H1916),IF(AND(H1916&gt;=Scenario!$B$11,H1916&lt;Scenario!$B$12),1,0),0)</f>
        <v>1</v>
      </c>
      <c r="P1916" s="9" t="n">
        <f aca="false">IF(O1916=1,MAX(0,H1916-E1916)/60,"")</f>
        <v>176.1</v>
      </c>
      <c r="Q1916" s="9" t="n">
        <f aca="false">INDEX(Scenario!$B$18:$B$20,MATCH(B1916,Scenario!$A$18:$A$20,0))</f>
        <v>240</v>
      </c>
      <c r="R1916" s="9" t="n">
        <f aca="false">INDEX(Scenario!$C$18:$C$20,MATCH(B1916,Scenario!$A$18:$A$20,0))</f>
        <v>4320</v>
      </c>
      <c r="S1916" s="9" t="n">
        <f aca="false">IF(ISNUMBER(M1916),IF(M1916&lt;=Q1916,1,0),"")</f>
        <v>1</v>
      </c>
      <c r="T1916" s="9" t="n">
        <f aca="false">IF(ISNUMBER(P1916),IF(P1916&lt;=R1916,1,0),"")</f>
        <v>1</v>
      </c>
      <c r="U1916" s="9" t="n">
        <f aca="false">IF(E1916&gt;Scenario!$B$14,0,IF(OR(AND(ISNUMBER(H1916),H1916&lt;=Scenario!$B$14),AND(ISNUMBER(I1916),I1916&lt;=Scenario!$B$14)),0,1))</f>
        <v>0</v>
      </c>
      <c r="V1916" s="9" t="n">
        <f aca="false">IF(AND(U1916=1,(Scenario!$B$14-E1916)/60&gt;R1916),1,0)</f>
        <v>0</v>
      </c>
      <c r="W1916" s="9" t="n">
        <f aca="false">IF(OR(C1916=Scenario!$B$22,C1916=Scenario!$C$22),1,0)</f>
        <v>1</v>
      </c>
      <c r="X1916" s="9" t="n">
        <f aca="false">IF(ISNUMBER(I1916),1,0)</f>
        <v>0</v>
      </c>
      <c r="Y1916" s="9" t="n">
        <f aca="false">MOD(INT(E1916/86400)+3,7)</f>
        <v>1</v>
      </c>
      <c r="Z1916" s="9" t="n">
        <f aca="false">MOD(INT(E1916/3600),24)</f>
        <v>15</v>
      </c>
      <c r="AA1916" s="6" t="s">
        <v>4076</v>
      </c>
    </row>
    <row r="1917" customFormat="false" ht="15" hidden="false" customHeight="false" outlineLevel="0" collapsed="false">
      <c r="A1917" s="6" t="s">
        <v>4077</v>
      </c>
      <c r="B1917" s="6" t="s">
        <v>43</v>
      </c>
      <c r="C1917" s="6" t="s">
        <v>47</v>
      </c>
      <c r="D1917" s="6" t="s">
        <v>170</v>
      </c>
      <c r="E1917" s="6" t="n">
        <v>1787066564</v>
      </c>
      <c r="F1917" s="6" t="n">
        <v>1787067504</v>
      </c>
      <c r="G1917" s="6" t="n">
        <v>1787067443</v>
      </c>
      <c r="H1917" s="6" t="n">
        <v>1787068620</v>
      </c>
      <c r="J1917" s="6" t="n">
        <v>0</v>
      </c>
      <c r="K1917" s="6" t="n">
        <v>0</v>
      </c>
      <c r="L1917" s="9" t="n">
        <f aca="false">IF(AND(E1917&gt;=Scenario!$B$11,E1917&lt;Scenario!$B$12),1,0)</f>
        <v>1</v>
      </c>
      <c r="M1917" s="9" t="n">
        <f aca="false">IF(AND(L1917=1,ISNUMBER(F1917)),MAX(0,F1917-E1917)/60,"")</f>
        <v>15.6666666666667</v>
      </c>
      <c r="N1917" s="9" t="n">
        <f aca="false">IF(AND(L1917=1,ISNUMBER(G1917)),MAX(0,G1917-E1917)/60,"")</f>
        <v>14.65</v>
      </c>
      <c r="O1917" s="9" t="n">
        <f aca="false">IF(ISNUMBER(H1917),IF(AND(H1917&gt;=Scenario!$B$11,H1917&lt;Scenario!$B$12),1,0),0)</f>
        <v>1</v>
      </c>
      <c r="P1917" s="9" t="n">
        <f aca="false">IF(O1917=1,MAX(0,H1917-E1917)/60,"")</f>
        <v>34.2666666666667</v>
      </c>
      <c r="Q1917" s="9" t="n">
        <f aca="false">INDEX(Scenario!$B$18:$B$20,MATCH(B1917,Scenario!$A$18:$A$20,0))</f>
        <v>60</v>
      </c>
      <c r="R1917" s="9" t="n">
        <f aca="false">INDEX(Scenario!$C$18:$C$20,MATCH(B1917,Scenario!$A$18:$A$20,0))</f>
        <v>1440</v>
      </c>
      <c r="S1917" s="9" t="n">
        <f aca="false">IF(ISNUMBER(M1917),IF(M1917&lt;=Q1917,1,0),"")</f>
        <v>1</v>
      </c>
      <c r="T1917" s="9" t="n">
        <f aca="false">IF(ISNUMBER(P1917),IF(P1917&lt;=R1917,1,0),"")</f>
        <v>1</v>
      </c>
      <c r="U1917" s="9" t="n">
        <f aca="false">IF(E1917&gt;Scenario!$B$14,0,IF(OR(AND(ISNUMBER(H1917),H1917&lt;=Scenario!$B$14),AND(ISNUMBER(I1917),I1917&lt;=Scenario!$B$14)),0,1))</f>
        <v>0</v>
      </c>
      <c r="V1917" s="9" t="n">
        <f aca="false">IF(AND(U1917=1,(Scenario!$B$14-E1917)/60&gt;R1917),1,0)</f>
        <v>0</v>
      </c>
      <c r="W1917" s="9" t="n">
        <f aca="false">IF(OR(C1917=Scenario!$B$22,C1917=Scenario!$C$22),1,0)</f>
        <v>1</v>
      </c>
      <c r="X1917" s="9" t="n">
        <f aca="false">IF(ISNUMBER(I1917),1,0)</f>
        <v>0</v>
      </c>
      <c r="Y1917" s="9" t="n">
        <f aca="false">MOD(INT(E1917/86400)+3,7)</f>
        <v>1</v>
      </c>
      <c r="Z1917" s="9" t="n">
        <f aca="false">MOD(INT(E1917/3600),24)</f>
        <v>15</v>
      </c>
      <c r="AA1917" s="6" t="s">
        <v>4078</v>
      </c>
    </row>
    <row r="1918" customFormat="false" ht="15" hidden="false" customHeight="false" outlineLevel="0" collapsed="false">
      <c r="A1918" s="6" t="s">
        <v>4079</v>
      </c>
      <c r="B1918" s="6" t="s">
        <v>44</v>
      </c>
      <c r="C1918" s="6" t="s">
        <v>249</v>
      </c>
      <c r="D1918" s="6" t="s">
        <v>171</v>
      </c>
      <c r="E1918" s="6" t="n">
        <v>1787069785</v>
      </c>
      <c r="F1918" s="6" t="n">
        <v>1787072895</v>
      </c>
      <c r="G1918" s="6" t="n">
        <v>1787072828</v>
      </c>
      <c r="H1918" s="6" t="n">
        <v>1787077156</v>
      </c>
      <c r="J1918" s="6" t="n">
        <v>0</v>
      </c>
      <c r="K1918" s="6" t="n">
        <v>0</v>
      </c>
      <c r="L1918" s="9" t="n">
        <f aca="false">IF(AND(E1918&gt;=Scenario!$B$11,E1918&lt;Scenario!$B$12),1,0)</f>
        <v>1</v>
      </c>
      <c r="M1918" s="9" t="n">
        <f aca="false">IF(AND(L1918=1,ISNUMBER(F1918)),MAX(0,F1918-E1918)/60,"")</f>
        <v>51.8333333333333</v>
      </c>
      <c r="N1918" s="9" t="n">
        <f aca="false">IF(AND(L1918=1,ISNUMBER(G1918)),MAX(0,G1918-E1918)/60,"")</f>
        <v>50.7166666666667</v>
      </c>
      <c r="O1918" s="9" t="n">
        <f aca="false">IF(ISNUMBER(H1918),IF(AND(H1918&gt;=Scenario!$B$11,H1918&lt;Scenario!$B$12),1,0),0)</f>
        <v>1</v>
      </c>
      <c r="P1918" s="9" t="n">
        <f aca="false">IF(O1918=1,MAX(0,H1918-E1918)/60,"")</f>
        <v>122.85</v>
      </c>
      <c r="Q1918" s="9" t="n">
        <f aca="false">INDEX(Scenario!$B$18:$B$20,MATCH(B1918,Scenario!$A$18:$A$20,0))</f>
        <v>240</v>
      </c>
      <c r="R1918" s="9" t="n">
        <f aca="false">INDEX(Scenario!$C$18:$C$20,MATCH(B1918,Scenario!$A$18:$A$20,0))</f>
        <v>4320</v>
      </c>
      <c r="S1918" s="9" t="n">
        <f aca="false">IF(ISNUMBER(M1918),IF(M1918&lt;=Q1918,1,0),"")</f>
        <v>1</v>
      </c>
      <c r="T1918" s="9" t="n">
        <f aca="false">IF(ISNUMBER(P1918),IF(P1918&lt;=R1918,1,0),"")</f>
        <v>1</v>
      </c>
      <c r="U1918" s="9" t="n">
        <f aca="false">IF(E1918&gt;Scenario!$B$14,0,IF(OR(AND(ISNUMBER(H1918),H1918&lt;=Scenario!$B$14),AND(ISNUMBER(I1918),I1918&lt;=Scenario!$B$14)),0,1))</f>
        <v>0</v>
      </c>
      <c r="V1918" s="9" t="n">
        <f aca="false">IF(AND(U1918=1,(Scenario!$B$14-E1918)/60&gt;R1918),1,0)</f>
        <v>0</v>
      </c>
      <c r="W1918" s="9" t="n">
        <f aca="false">IF(OR(C1918=Scenario!$B$22,C1918=Scenario!$C$22),1,0)</f>
        <v>0</v>
      </c>
      <c r="X1918" s="9" t="n">
        <f aca="false">IF(ISNUMBER(I1918),1,0)</f>
        <v>0</v>
      </c>
      <c r="Y1918" s="9" t="n">
        <f aca="false">MOD(INT(E1918/86400)+3,7)</f>
        <v>1</v>
      </c>
      <c r="Z1918" s="9" t="n">
        <f aca="false">MOD(INT(E1918/3600),24)</f>
        <v>16</v>
      </c>
      <c r="AA1918" s="6" t="s">
        <v>4080</v>
      </c>
    </row>
    <row r="1919" customFormat="false" ht="15" hidden="false" customHeight="false" outlineLevel="0" collapsed="false">
      <c r="A1919" s="6" t="s">
        <v>4081</v>
      </c>
      <c r="B1919" s="6" t="s">
        <v>44</v>
      </c>
      <c r="C1919" s="6" t="s">
        <v>249</v>
      </c>
      <c r="D1919" s="6" t="s">
        <v>171</v>
      </c>
      <c r="E1919" s="6" t="n">
        <v>1787071204</v>
      </c>
      <c r="F1919" s="6" t="n">
        <v>1787076163</v>
      </c>
      <c r="G1919" s="6" t="n">
        <v>1787076027</v>
      </c>
      <c r="H1919" s="6" t="n">
        <v>1787078965</v>
      </c>
      <c r="J1919" s="6" t="n">
        <v>0</v>
      </c>
      <c r="K1919" s="6" t="n">
        <v>0</v>
      </c>
      <c r="L1919" s="9" t="n">
        <f aca="false">IF(AND(E1919&gt;=Scenario!$B$11,E1919&lt;Scenario!$B$12),1,0)</f>
        <v>1</v>
      </c>
      <c r="M1919" s="9" t="n">
        <f aca="false">IF(AND(L1919=1,ISNUMBER(F1919)),MAX(0,F1919-E1919)/60,"")</f>
        <v>82.65</v>
      </c>
      <c r="N1919" s="9" t="n">
        <f aca="false">IF(AND(L1919=1,ISNUMBER(G1919)),MAX(0,G1919-E1919)/60,"")</f>
        <v>80.3833333333333</v>
      </c>
      <c r="O1919" s="9" t="n">
        <f aca="false">IF(ISNUMBER(H1919),IF(AND(H1919&gt;=Scenario!$B$11,H1919&lt;Scenario!$B$12),1,0),0)</f>
        <v>1</v>
      </c>
      <c r="P1919" s="9" t="n">
        <f aca="false">IF(O1919=1,MAX(0,H1919-E1919)/60,"")</f>
        <v>129.35</v>
      </c>
      <c r="Q1919" s="9" t="n">
        <f aca="false">INDEX(Scenario!$B$18:$B$20,MATCH(B1919,Scenario!$A$18:$A$20,0))</f>
        <v>240</v>
      </c>
      <c r="R1919" s="9" t="n">
        <f aca="false">INDEX(Scenario!$C$18:$C$20,MATCH(B1919,Scenario!$A$18:$A$20,0))</f>
        <v>4320</v>
      </c>
      <c r="S1919" s="9" t="n">
        <f aca="false">IF(ISNUMBER(M1919),IF(M1919&lt;=Q1919,1,0),"")</f>
        <v>1</v>
      </c>
      <c r="T1919" s="9" t="n">
        <f aca="false">IF(ISNUMBER(P1919),IF(P1919&lt;=R1919,1,0),"")</f>
        <v>1</v>
      </c>
      <c r="U1919" s="9" t="n">
        <f aca="false">IF(E1919&gt;Scenario!$B$14,0,IF(OR(AND(ISNUMBER(H1919),H1919&lt;=Scenario!$B$14),AND(ISNUMBER(I1919),I1919&lt;=Scenario!$B$14)),0,1))</f>
        <v>0</v>
      </c>
      <c r="V1919" s="9" t="n">
        <f aca="false">IF(AND(U1919=1,(Scenario!$B$14-E1919)/60&gt;R1919),1,0)</f>
        <v>0</v>
      </c>
      <c r="W1919" s="9" t="n">
        <f aca="false">IF(OR(C1919=Scenario!$B$22,C1919=Scenario!$C$22),1,0)</f>
        <v>0</v>
      </c>
      <c r="X1919" s="9" t="n">
        <f aca="false">IF(ISNUMBER(I1919),1,0)</f>
        <v>0</v>
      </c>
      <c r="Y1919" s="9" t="n">
        <f aca="false">MOD(INT(E1919/86400)+3,7)</f>
        <v>1</v>
      </c>
      <c r="Z1919" s="9" t="n">
        <f aca="false">MOD(INT(E1919/3600),24)</f>
        <v>16</v>
      </c>
      <c r="AA1919" s="6" t="s">
        <v>4082</v>
      </c>
    </row>
    <row r="1920" customFormat="false" ht="15" hidden="false" customHeight="false" outlineLevel="0" collapsed="false">
      <c r="A1920" s="6" t="s">
        <v>4083</v>
      </c>
      <c r="B1920" s="6" t="s">
        <v>42</v>
      </c>
      <c r="C1920" s="6" t="s">
        <v>46</v>
      </c>
      <c r="D1920" s="6" t="s">
        <v>171</v>
      </c>
      <c r="E1920" s="6" t="n">
        <v>1787071731</v>
      </c>
      <c r="F1920" s="6" t="n">
        <v>1787072018</v>
      </c>
      <c r="G1920" s="6" t="n">
        <v>1787071797</v>
      </c>
      <c r="H1920" s="6" t="n">
        <v>1787074231</v>
      </c>
      <c r="J1920" s="6" t="n">
        <v>0</v>
      </c>
      <c r="K1920" s="6" t="n">
        <v>0</v>
      </c>
      <c r="L1920" s="9" t="n">
        <f aca="false">IF(AND(E1920&gt;=Scenario!$B$11,E1920&lt;Scenario!$B$12),1,0)</f>
        <v>1</v>
      </c>
      <c r="M1920" s="9" t="n">
        <f aca="false">IF(AND(L1920=1,ISNUMBER(F1920)),MAX(0,F1920-E1920)/60,"")</f>
        <v>4.78333333333333</v>
      </c>
      <c r="N1920" s="9" t="n">
        <f aca="false">IF(AND(L1920=1,ISNUMBER(G1920)),MAX(0,G1920-E1920)/60,"")</f>
        <v>1.1</v>
      </c>
      <c r="O1920" s="9" t="n">
        <f aca="false">IF(ISNUMBER(H1920),IF(AND(H1920&gt;=Scenario!$B$11,H1920&lt;Scenario!$B$12),1,0),0)</f>
        <v>1</v>
      </c>
      <c r="P1920" s="9" t="n">
        <f aca="false">IF(O1920=1,MAX(0,H1920-E1920)/60,"")</f>
        <v>41.6666666666667</v>
      </c>
      <c r="Q1920" s="9" t="n">
        <f aca="false">INDEX(Scenario!$B$18:$B$20,MATCH(B1920,Scenario!$A$18:$A$20,0))</f>
        <v>15</v>
      </c>
      <c r="R1920" s="9" t="n">
        <f aca="false">INDEX(Scenario!$C$18:$C$20,MATCH(B1920,Scenario!$A$18:$A$20,0))</f>
        <v>240</v>
      </c>
      <c r="S1920" s="9" t="n">
        <f aca="false">IF(ISNUMBER(M1920),IF(M1920&lt;=Q1920,1,0),"")</f>
        <v>1</v>
      </c>
      <c r="T1920" s="9" t="n">
        <f aca="false">IF(ISNUMBER(P1920),IF(P1920&lt;=R1920,1,0),"")</f>
        <v>1</v>
      </c>
      <c r="U1920" s="9" t="n">
        <f aca="false">IF(E1920&gt;Scenario!$B$14,0,IF(OR(AND(ISNUMBER(H1920),H1920&lt;=Scenario!$B$14),AND(ISNUMBER(I1920),I1920&lt;=Scenario!$B$14)),0,1))</f>
        <v>0</v>
      </c>
      <c r="V1920" s="9" t="n">
        <f aca="false">IF(AND(U1920=1,(Scenario!$B$14-E1920)/60&gt;R1920),1,0)</f>
        <v>0</v>
      </c>
      <c r="W1920" s="9" t="n">
        <f aca="false">IF(OR(C1920=Scenario!$B$22,C1920=Scenario!$C$22),1,0)</f>
        <v>1</v>
      </c>
      <c r="X1920" s="9" t="n">
        <f aca="false">IF(ISNUMBER(I1920),1,0)</f>
        <v>0</v>
      </c>
      <c r="Y1920" s="9" t="n">
        <f aca="false">MOD(INT(E1920/86400)+3,7)</f>
        <v>1</v>
      </c>
      <c r="Z1920" s="9" t="n">
        <f aca="false">MOD(INT(E1920/3600),24)</f>
        <v>16</v>
      </c>
      <c r="AA1920" s="6" t="s">
        <v>4084</v>
      </c>
    </row>
    <row r="1921" customFormat="false" ht="15" hidden="false" customHeight="false" outlineLevel="0" collapsed="false">
      <c r="A1921" s="6" t="s">
        <v>4085</v>
      </c>
      <c r="B1921" s="6" t="s">
        <v>43</v>
      </c>
      <c r="C1921" s="6" t="s">
        <v>249</v>
      </c>
      <c r="D1921" s="6" t="s">
        <v>171</v>
      </c>
      <c r="E1921" s="6" t="n">
        <v>1787073069</v>
      </c>
      <c r="F1921" s="6" t="n">
        <v>1787073301</v>
      </c>
      <c r="G1921" s="6" t="n">
        <v>1787073082</v>
      </c>
      <c r="H1921" s="6" t="n">
        <v>1787076072</v>
      </c>
      <c r="J1921" s="6" t="n">
        <v>0</v>
      </c>
      <c r="K1921" s="6" t="n">
        <v>1</v>
      </c>
      <c r="L1921" s="9" t="n">
        <f aca="false">IF(AND(E1921&gt;=Scenario!$B$11,E1921&lt;Scenario!$B$12),1,0)</f>
        <v>1</v>
      </c>
      <c r="M1921" s="9" t="n">
        <f aca="false">IF(AND(L1921=1,ISNUMBER(F1921)),MAX(0,F1921-E1921)/60,"")</f>
        <v>3.86666666666667</v>
      </c>
      <c r="N1921" s="9" t="n">
        <f aca="false">IF(AND(L1921=1,ISNUMBER(G1921)),MAX(0,G1921-E1921)/60,"")</f>
        <v>0.216666666666667</v>
      </c>
      <c r="O1921" s="9" t="n">
        <f aca="false">IF(ISNUMBER(H1921),IF(AND(H1921&gt;=Scenario!$B$11,H1921&lt;Scenario!$B$12),1,0),0)</f>
        <v>1</v>
      </c>
      <c r="P1921" s="9" t="n">
        <f aca="false">IF(O1921=1,MAX(0,H1921-E1921)/60,"")</f>
        <v>50.05</v>
      </c>
      <c r="Q1921" s="9" t="n">
        <f aca="false">INDEX(Scenario!$B$18:$B$20,MATCH(B1921,Scenario!$A$18:$A$20,0))</f>
        <v>60</v>
      </c>
      <c r="R1921" s="9" t="n">
        <f aca="false">INDEX(Scenario!$C$18:$C$20,MATCH(B1921,Scenario!$A$18:$A$20,0))</f>
        <v>1440</v>
      </c>
      <c r="S1921" s="9" t="n">
        <f aca="false">IF(ISNUMBER(M1921),IF(M1921&lt;=Q1921,1,0),"")</f>
        <v>1</v>
      </c>
      <c r="T1921" s="9" t="n">
        <f aca="false">IF(ISNUMBER(P1921),IF(P1921&lt;=R1921,1,0),"")</f>
        <v>1</v>
      </c>
      <c r="U1921" s="9" t="n">
        <f aca="false">IF(E1921&gt;Scenario!$B$14,0,IF(OR(AND(ISNUMBER(H1921),H1921&lt;=Scenario!$B$14),AND(ISNUMBER(I1921),I1921&lt;=Scenario!$B$14)),0,1))</f>
        <v>0</v>
      </c>
      <c r="V1921" s="9" t="n">
        <f aca="false">IF(AND(U1921=1,(Scenario!$B$14-E1921)/60&gt;R1921),1,0)</f>
        <v>0</v>
      </c>
      <c r="W1921" s="9" t="n">
        <f aca="false">IF(OR(C1921=Scenario!$B$22,C1921=Scenario!$C$22),1,0)</f>
        <v>0</v>
      </c>
      <c r="X1921" s="9" t="n">
        <f aca="false">IF(ISNUMBER(I1921),1,0)</f>
        <v>0</v>
      </c>
      <c r="Y1921" s="9" t="n">
        <f aca="false">MOD(INT(E1921/86400)+3,7)</f>
        <v>1</v>
      </c>
      <c r="Z1921" s="9" t="n">
        <f aca="false">MOD(INT(E1921/3600),24)</f>
        <v>17</v>
      </c>
      <c r="AA1921" s="6" t="s">
        <v>4086</v>
      </c>
    </row>
    <row r="1922" customFormat="false" ht="15" hidden="false" customHeight="false" outlineLevel="0" collapsed="false">
      <c r="A1922" s="6" t="s">
        <v>4087</v>
      </c>
      <c r="B1922" s="6" t="s">
        <v>44</v>
      </c>
      <c r="C1922" s="6" t="s">
        <v>249</v>
      </c>
      <c r="D1922" s="6" t="s">
        <v>170</v>
      </c>
      <c r="E1922" s="6" t="n">
        <v>1787073084</v>
      </c>
      <c r="F1922" s="6" t="n">
        <v>1787073250</v>
      </c>
      <c r="G1922" s="6" t="n">
        <v>1787073134</v>
      </c>
      <c r="H1922" s="6" t="n">
        <v>1787074331</v>
      </c>
      <c r="J1922" s="6" t="n">
        <v>0</v>
      </c>
      <c r="K1922" s="6" t="n">
        <v>0</v>
      </c>
      <c r="L1922" s="9" t="n">
        <f aca="false">IF(AND(E1922&gt;=Scenario!$B$11,E1922&lt;Scenario!$B$12),1,0)</f>
        <v>1</v>
      </c>
      <c r="M1922" s="9" t="n">
        <f aca="false">IF(AND(L1922=1,ISNUMBER(F1922)),MAX(0,F1922-E1922)/60,"")</f>
        <v>2.76666666666667</v>
      </c>
      <c r="N1922" s="9" t="n">
        <f aca="false">IF(AND(L1922=1,ISNUMBER(G1922)),MAX(0,G1922-E1922)/60,"")</f>
        <v>0.833333333333333</v>
      </c>
      <c r="O1922" s="9" t="n">
        <f aca="false">IF(ISNUMBER(H1922),IF(AND(H1922&gt;=Scenario!$B$11,H1922&lt;Scenario!$B$12),1,0),0)</f>
        <v>1</v>
      </c>
      <c r="P1922" s="9" t="n">
        <f aca="false">IF(O1922=1,MAX(0,H1922-E1922)/60,"")</f>
        <v>20.7833333333333</v>
      </c>
      <c r="Q1922" s="9" t="n">
        <f aca="false">INDEX(Scenario!$B$18:$B$20,MATCH(B1922,Scenario!$A$18:$A$20,0))</f>
        <v>240</v>
      </c>
      <c r="R1922" s="9" t="n">
        <f aca="false">INDEX(Scenario!$C$18:$C$20,MATCH(B1922,Scenario!$A$18:$A$20,0))</f>
        <v>4320</v>
      </c>
      <c r="S1922" s="9" t="n">
        <f aca="false">IF(ISNUMBER(M1922),IF(M1922&lt;=Q1922,1,0),"")</f>
        <v>1</v>
      </c>
      <c r="T1922" s="9" t="n">
        <f aca="false">IF(ISNUMBER(P1922),IF(P1922&lt;=R1922,1,0),"")</f>
        <v>1</v>
      </c>
      <c r="U1922" s="9" t="n">
        <f aca="false">IF(E1922&gt;Scenario!$B$14,0,IF(OR(AND(ISNUMBER(H1922),H1922&lt;=Scenario!$B$14),AND(ISNUMBER(I1922),I1922&lt;=Scenario!$B$14)),0,1))</f>
        <v>0</v>
      </c>
      <c r="V1922" s="9" t="n">
        <f aca="false">IF(AND(U1922=1,(Scenario!$B$14-E1922)/60&gt;R1922),1,0)</f>
        <v>0</v>
      </c>
      <c r="W1922" s="9" t="n">
        <f aca="false">IF(OR(C1922=Scenario!$B$22,C1922=Scenario!$C$22),1,0)</f>
        <v>0</v>
      </c>
      <c r="X1922" s="9" t="n">
        <f aca="false">IF(ISNUMBER(I1922),1,0)</f>
        <v>0</v>
      </c>
      <c r="Y1922" s="9" t="n">
        <f aca="false">MOD(INT(E1922/86400)+3,7)</f>
        <v>1</v>
      </c>
      <c r="Z1922" s="9" t="n">
        <f aca="false">MOD(INT(E1922/3600),24)</f>
        <v>17</v>
      </c>
      <c r="AA1922" s="6" t="s">
        <v>4088</v>
      </c>
    </row>
    <row r="1923" customFormat="false" ht="15" hidden="false" customHeight="false" outlineLevel="0" collapsed="false">
      <c r="A1923" s="6" t="s">
        <v>4089</v>
      </c>
      <c r="B1923" s="6" t="s">
        <v>44</v>
      </c>
      <c r="C1923" s="6" t="s">
        <v>249</v>
      </c>
      <c r="D1923" s="6" t="s">
        <v>170</v>
      </c>
      <c r="E1923" s="6" t="n">
        <v>1787074174</v>
      </c>
      <c r="F1923" s="6" t="n">
        <v>1787076190</v>
      </c>
      <c r="G1923" s="6" t="n">
        <v>1787076086</v>
      </c>
      <c r="H1923" s="6" t="n">
        <v>1787077439</v>
      </c>
      <c r="J1923" s="6" t="n">
        <v>0</v>
      </c>
      <c r="K1923" s="6" t="n">
        <v>1</v>
      </c>
      <c r="L1923" s="9" t="n">
        <f aca="false">IF(AND(E1923&gt;=Scenario!$B$11,E1923&lt;Scenario!$B$12),1,0)</f>
        <v>1</v>
      </c>
      <c r="M1923" s="9" t="n">
        <f aca="false">IF(AND(L1923=1,ISNUMBER(F1923)),MAX(0,F1923-E1923)/60,"")</f>
        <v>33.6</v>
      </c>
      <c r="N1923" s="9" t="n">
        <f aca="false">IF(AND(L1923=1,ISNUMBER(G1923)),MAX(0,G1923-E1923)/60,"")</f>
        <v>31.8666666666667</v>
      </c>
      <c r="O1923" s="9" t="n">
        <f aca="false">IF(ISNUMBER(H1923),IF(AND(H1923&gt;=Scenario!$B$11,H1923&lt;Scenario!$B$12),1,0),0)</f>
        <v>1</v>
      </c>
      <c r="P1923" s="9" t="n">
        <f aca="false">IF(O1923=1,MAX(0,H1923-E1923)/60,"")</f>
        <v>54.4166666666667</v>
      </c>
      <c r="Q1923" s="9" t="n">
        <f aca="false">INDEX(Scenario!$B$18:$B$20,MATCH(B1923,Scenario!$A$18:$A$20,0))</f>
        <v>240</v>
      </c>
      <c r="R1923" s="9" t="n">
        <f aca="false">INDEX(Scenario!$C$18:$C$20,MATCH(B1923,Scenario!$A$18:$A$20,0))</f>
        <v>4320</v>
      </c>
      <c r="S1923" s="9" t="n">
        <f aca="false">IF(ISNUMBER(M1923),IF(M1923&lt;=Q1923,1,0),"")</f>
        <v>1</v>
      </c>
      <c r="T1923" s="9" t="n">
        <f aca="false">IF(ISNUMBER(P1923),IF(P1923&lt;=R1923,1,0),"")</f>
        <v>1</v>
      </c>
      <c r="U1923" s="9" t="n">
        <f aca="false">IF(E1923&gt;Scenario!$B$14,0,IF(OR(AND(ISNUMBER(H1923),H1923&lt;=Scenario!$B$14),AND(ISNUMBER(I1923),I1923&lt;=Scenario!$B$14)),0,1))</f>
        <v>0</v>
      </c>
      <c r="V1923" s="9" t="n">
        <f aca="false">IF(AND(U1923=1,(Scenario!$B$14-E1923)/60&gt;R1923),1,0)</f>
        <v>0</v>
      </c>
      <c r="W1923" s="9" t="n">
        <f aca="false">IF(OR(C1923=Scenario!$B$22,C1923=Scenario!$C$22),1,0)</f>
        <v>0</v>
      </c>
      <c r="X1923" s="9" t="n">
        <f aca="false">IF(ISNUMBER(I1923),1,0)</f>
        <v>0</v>
      </c>
      <c r="Y1923" s="9" t="n">
        <f aca="false">MOD(INT(E1923/86400)+3,7)</f>
        <v>1</v>
      </c>
      <c r="Z1923" s="9" t="n">
        <f aca="false">MOD(INT(E1923/3600),24)</f>
        <v>17</v>
      </c>
      <c r="AA1923" s="6" t="s">
        <v>4090</v>
      </c>
    </row>
    <row r="1924" customFormat="false" ht="15" hidden="false" customHeight="false" outlineLevel="0" collapsed="false">
      <c r="A1924" s="6" t="s">
        <v>4091</v>
      </c>
      <c r="B1924" s="6" t="s">
        <v>44</v>
      </c>
      <c r="C1924" s="6" t="s">
        <v>46</v>
      </c>
      <c r="D1924" s="6" t="s">
        <v>171</v>
      </c>
      <c r="E1924" s="6" t="n">
        <v>1787075580</v>
      </c>
      <c r="F1924" s="6" t="n">
        <v>1787076617</v>
      </c>
      <c r="G1924" s="6" t="n">
        <v>1787076421</v>
      </c>
      <c r="H1924" s="6" t="n">
        <v>1787080451</v>
      </c>
      <c r="J1924" s="6" t="n">
        <v>0</v>
      </c>
      <c r="K1924" s="6" t="n">
        <v>0</v>
      </c>
      <c r="L1924" s="9" t="n">
        <f aca="false">IF(AND(E1924&gt;=Scenario!$B$11,E1924&lt;Scenario!$B$12),1,0)</f>
        <v>1</v>
      </c>
      <c r="M1924" s="9" t="n">
        <f aca="false">IF(AND(L1924=1,ISNUMBER(F1924)),MAX(0,F1924-E1924)/60,"")</f>
        <v>17.2833333333333</v>
      </c>
      <c r="N1924" s="9" t="n">
        <f aca="false">IF(AND(L1924=1,ISNUMBER(G1924)),MAX(0,G1924-E1924)/60,"")</f>
        <v>14.0166666666667</v>
      </c>
      <c r="O1924" s="9" t="n">
        <f aca="false">IF(ISNUMBER(H1924),IF(AND(H1924&gt;=Scenario!$B$11,H1924&lt;Scenario!$B$12),1,0),0)</f>
        <v>1</v>
      </c>
      <c r="P1924" s="9" t="n">
        <f aca="false">IF(O1924=1,MAX(0,H1924-E1924)/60,"")</f>
        <v>81.1833333333333</v>
      </c>
      <c r="Q1924" s="9" t="n">
        <f aca="false">INDEX(Scenario!$B$18:$B$20,MATCH(B1924,Scenario!$A$18:$A$20,0))</f>
        <v>240</v>
      </c>
      <c r="R1924" s="9" t="n">
        <f aca="false">INDEX(Scenario!$C$18:$C$20,MATCH(B1924,Scenario!$A$18:$A$20,0))</f>
        <v>4320</v>
      </c>
      <c r="S1924" s="9" t="n">
        <f aca="false">IF(ISNUMBER(M1924),IF(M1924&lt;=Q1924,1,0),"")</f>
        <v>1</v>
      </c>
      <c r="T1924" s="9" t="n">
        <f aca="false">IF(ISNUMBER(P1924),IF(P1924&lt;=R1924,1,0),"")</f>
        <v>1</v>
      </c>
      <c r="U1924" s="9" t="n">
        <f aca="false">IF(E1924&gt;Scenario!$B$14,0,IF(OR(AND(ISNUMBER(H1924),H1924&lt;=Scenario!$B$14),AND(ISNUMBER(I1924),I1924&lt;=Scenario!$B$14)),0,1))</f>
        <v>0</v>
      </c>
      <c r="V1924" s="9" t="n">
        <f aca="false">IF(AND(U1924=1,(Scenario!$B$14-E1924)/60&gt;R1924),1,0)</f>
        <v>0</v>
      </c>
      <c r="W1924" s="9" t="n">
        <f aca="false">IF(OR(C1924=Scenario!$B$22,C1924=Scenario!$C$22),1,0)</f>
        <v>1</v>
      </c>
      <c r="X1924" s="9" t="n">
        <f aca="false">IF(ISNUMBER(I1924),1,0)</f>
        <v>0</v>
      </c>
      <c r="Y1924" s="9" t="n">
        <f aca="false">MOD(INT(E1924/86400)+3,7)</f>
        <v>1</v>
      </c>
      <c r="Z1924" s="9" t="n">
        <f aca="false">MOD(INT(E1924/3600),24)</f>
        <v>17</v>
      </c>
      <c r="AA1924" s="6" t="s">
        <v>4092</v>
      </c>
    </row>
    <row r="1925" customFormat="false" ht="15" hidden="false" customHeight="false" outlineLevel="0" collapsed="false">
      <c r="A1925" s="6" t="s">
        <v>4093</v>
      </c>
      <c r="B1925" s="6" t="s">
        <v>44</v>
      </c>
      <c r="C1925" s="6" t="s">
        <v>288</v>
      </c>
      <c r="D1925" s="6" t="s">
        <v>170</v>
      </c>
      <c r="E1925" s="6" t="n">
        <v>1787076400</v>
      </c>
      <c r="F1925" s="6" t="n">
        <v>1787076556</v>
      </c>
      <c r="G1925" s="6" t="n">
        <v>1787076443</v>
      </c>
      <c r="H1925" s="6" t="n">
        <v>1787078187</v>
      </c>
      <c r="J1925" s="6" t="n">
        <v>0</v>
      </c>
      <c r="K1925" s="6" t="n">
        <v>0</v>
      </c>
      <c r="L1925" s="9" t="n">
        <f aca="false">IF(AND(E1925&gt;=Scenario!$B$11,E1925&lt;Scenario!$B$12),1,0)</f>
        <v>1</v>
      </c>
      <c r="M1925" s="9" t="n">
        <f aca="false">IF(AND(L1925=1,ISNUMBER(F1925)),MAX(0,F1925-E1925)/60,"")</f>
        <v>2.6</v>
      </c>
      <c r="N1925" s="9" t="n">
        <f aca="false">IF(AND(L1925=1,ISNUMBER(G1925)),MAX(0,G1925-E1925)/60,"")</f>
        <v>0.716666666666667</v>
      </c>
      <c r="O1925" s="9" t="n">
        <f aca="false">IF(ISNUMBER(H1925),IF(AND(H1925&gt;=Scenario!$B$11,H1925&lt;Scenario!$B$12),1,0),0)</f>
        <v>1</v>
      </c>
      <c r="P1925" s="9" t="n">
        <f aca="false">IF(O1925=1,MAX(0,H1925-E1925)/60,"")</f>
        <v>29.7833333333333</v>
      </c>
      <c r="Q1925" s="9" t="n">
        <f aca="false">INDEX(Scenario!$B$18:$B$20,MATCH(B1925,Scenario!$A$18:$A$20,0))</f>
        <v>240</v>
      </c>
      <c r="R1925" s="9" t="n">
        <f aca="false">INDEX(Scenario!$C$18:$C$20,MATCH(B1925,Scenario!$A$18:$A$20,0))</f>
        <v>4320</v>
      </c>
      <c r="S1925" s="9" t="n">
        <f aca="false">IF(ISNUMBER(M1925),IF(M1925&lt;=Q1925,1,0),"")</f>
        <v>1</v>
      </c>
      <c r="T1925" s="9" t="n">
        <f aca="false">IF(ISNUMBER(P1925),IF(P1925&lt;=R1925,1,0),"")</f>
        <v>1</v>
      </c>
      <c r="U1925" s="9" t="n">
        <f aca="false">IF(E1925&gt;Scenario!$B$14,0,IF(OR(AND(ISNUMBER(H1925),H1925&lt;=Scenario!$B$14),AND(ISNUMBER(I1925),I1925&lt;=Scenario!$B$14)),0,1))</f>
        <v>0</v>
      </c>
      <c r="V1925" s="9" t="n">
        <f aca="false">IF(AND(U1925=1,(Scenario!$B$14-E1925)/60&gt;R1925),1,0)</f>
        <v>0</v>
      </c>
      <c r="W1925" s="9" t="n">
        <f aca="false">IF(OR(C1925=Scenario!$B$22,C1925=Scenario!$C$22),1,0)</f>
        <v>0</v>
      </c>
      <c r="X1925" s="9" t="n">
        <f aca="false">IF(ISNUMBER(I1925),1,0)</f>
        <v>0</v>
      </c>
      <c r="Y1925" s="9" t="n">
        <f aca="false">MOD(INT(E1925/86400)+3,7)</f>
        <v>1</v>
      </c>
      <c r="Z1925" s="9" t="n">
        <f aca="false">MOD(INT(E1925/3600),24)</f>
        <v>18</v>
      </c>
      <c r="AA1925" s="6" t="s">
        <v>4094</v>
      </c>
    </row>
    <row r="1926" customFormat="false" ht="15" hidden="false" customHeight="false" outlineLevel="0" collapsed="false">
      <c r="A1926" s="6" t="s">
        <v>4095</v>
      </c>
      <c r="B1926" s="6" t="s">
        <v>43</v>
      </c>
      <c r="C1926" s="6" t="s">
        <v>288</v>
      </c>
      <c r="D1926" s="6" t="s">
        <v>170</v>
      </c>
      <c r="E1926" s="6" t="n">
        <v>1787077087</v>
      </c>
      <c r="F1926" s="6" t="n">
        <v>1787077328</v>
      </c>
      <c r="G1926" s="6" t="n">
        <v>1787077129</v>
      </c>
      <c r="H1926" s="6" t="n">
        <v>1787081685</v>
      </c>
      <c r="J1926" s="6" t="n">
        <v>0</v>
      </c>
      <c r="K1926" s="6" t="n">
        <v>0</v>
      </c>
      <c r="L1926" s="9" t="n">
        <f aca="false">IF(AND(E1926&gt;=Scenario!$B$11,E1926&lt;Scenario!$B$12),1,0)</f>
        <v>1</v>
      </c>
      <c r="M1926" s="9" t="n">
        <f aca="false">IF(AND(L1926=1,ISNUMBER(F1926)),MAX(0,F1926-E1926)/60,"")</f>
        <v>4.01666666666667</v>
      </c>
      <c r="N1926" s="9" t="n">
        <f aca="false">IF(AND(L1926=1,ISNUMBER(G1926)),MAX(0,G1926-E1926)/60,"")</f>
        <v>0.7</v>
      </c>
      <c r="O1926" s="9" t="n">
        <f aca="false">IF(ISNUMBER(H1926),IF(AND(H1926&gt;=Scenario!$B$11,H1926&lt;Scenario!$B$12),1,0),0)</f>
        <v>1</v>
      </c>
      <c r="P1926" s="9" t="n">
        <f aca="false">IF(O1926=1,MAX(0,H1926-E1926)/60,"")</f>
        <v>76.6333333333333</v>
      </c>
      <c r="Q1926" s="9" t="n">
        <f aca="false">INDEX(Scenario!$B$18:$B$20,MATCH(B1926,Scenario!$A$18:$A$20,0))</f>
        <v>60</v>
      </c>
      <c r="R1926" s="9" t="n">
        <f aca="false">INDEX(Scenario!$C$18:$C$20,MATCH(B1926,Scenario!$A$18:$A$20,0))</f>
        <v>1440</v>
      </c>
      <c r="S1926" s="9" t="n">
        <f aca="false">IF(ISNUMBER(M1926),IF(M1926&lt;=Q1926,1,0),"")</f>
        <v>1</v>
      </c>
      <c r="T1926" s="9" t="n">
        <f aca="false">IF(ISNUMBER(P1926),IF(P1926&lt;=R1926,1,0),"")</f>
        <v>1</v>
      </c>
      <c r="U1926" s="9" t="n">
        <f aca="false">IF(E1926&gt;Scenario!$B$14,0,IF(OR(AND(ISNUMBER(H1926),H1926&lt;=Scenario!$B$14),AND(ISNUMBER(I1926),I1926&lt;=Scenario!$B$14)),0,1))</f>
        <v>0</v>
      </c>
      <c r="V1926" s="9" t="n">
        <f aca="false">IF(AND(U1926=1,(Scenario!$B$14-E1926)/60&gt;R1926),1,0)</f>
        <v>0</v>
      </c>
      <c r="W1926" s="9" t="n">
        <f aca="false">IF(OR(C1926=Scenario!$B$22,C1926=Scenario!$C$22),1,0)</f>
        <v>0</v>
      </c>
      <c r="X1926" s="9" t="n">
        <f aca="false">IF(ISNUMBER(I1926),1,0)</f>
        <v>0</v>
      </c>
      <c r="Y1926" s="9" t="n">
        <f aca="false">MOD(INT(E1926/86400)+3,7)</f>
        <v>1</v>
      </c>
      <c r="Z1926" s="9" t="n">
        <f aca="false">MOD(INT(E1926/3600),24)</f>
        <v>18</v>
      </c>
      <c r="AA1926" s="6" t="s">
        <v>4096</v>
      </c>
    </row>
    <row r="1927" customFormat="false" ht="15" hidden="false" customHeight="false" outlineLevel="0" collapsed="false">
      <c r="A1927" s="6" t="s">
        <v>4097</v>
      </c>
      <c r="B1927" s="6" t="s">
        <v>44</v>
      </c>
      <c r="C1927" s="6" t="s">
        <v>249</v>
      </c>
      <c r="D1927" s="6" t="s">
        <v>171</v>
      </c>
      <c r="E1927" s="6" t="n">
        <v>1787080964</v>
      </c>
      <c r="F1927" s="6" t="n">
        <v>1787081056</v>
      </c>
      <c r="G1927" s="6" t="n">
        <v>1787080982</v>
      </c>
      <c r="H1927" s="6" t="n">
        <v>1787084636</v>
      </c>
      <c r="J1927" s="6" t="n">
        <v>0</v>
      </c>
      <c r="K1927" s="6" t="n">
        <v>0</v>
      </c>
      <c r="L1927" s="9" t="n">
        <f aca="false">IF(AND(E1927&gt;=Scenario!$B$11,E1927&lt;Scenario!$B$12),1,0)</f>
        <v>1</v>
      </c>
      <c r="M1927" s="9" t="n">
        <f aca="false">IF(AND(L1927=1,ISNUMBER(F1927)),MAX(0,F1927-E1927)/60,"")</f>
        <v>1.53333333333333</v>
      </c>
      <c r="N1927" s="9" t="n">
        <f aca="false">IF(AND(L1927=1,ISNUMBER(G1927)),MAX(0,G1927-E1927)/60,"")</f>
        <v>0.3</v>
      </c>
      <c r="O1927" s="9" t="n">
        <f aca="false">IF(ISNUMBER(H1927),IF(AND(H1927&gt;=Scenario!$B$11,H1927&lt;Scenario!$B$12),1,0),0)</f>
        <v>1</v>
      </c>
      <c r="P1927" s="9" t="n">
        <f aca="false">IF(O1927=1,MAX(0,H1927-E1927)/60,"")</f>
        <v>61.2</v>
      </c>
      <c r="Q1927" s="9" t="n">
        <f aca="false">INDEX(Scenario!$B$18:$B$20,MATCH(B1927,Scenario!$A$18:$A$20,0))</f>
        <v>240</v>
      </c>
      <c r="R1927" s="9" t="n">
        <f aca="false">INDEX(Scenario!$C$18:$C$20,MATCH(B1927,Scenario!$A$18:$A$20,0))</f>
        <v>4320</v>
      </c>
      <c r="S1927" s="9" t="n">
        <f aca="false">IF(ISNUMBER(M1927),IF(M1927&lt;=Q1927,1,0),"")</f>
        <v>1</v>
      </c>
      <c r="T1927" s="9" t="n">
        <f aca="false">IF(ISNUMBER(P1927),IF(P1927&lt;=R1927,1,0),"")</f>
        <v>1</v>
      </c>
      <c r="U1927" s="9" t="n">
        <f aca="false">IF(E1927&gt;Scenario!$B$14,0,IF(OR(AND(ISNUMBER(H1927),H1927&lt;=Scenario!$B$14),AND(ISNUMBER(I1927),I1927&lt;=Scenario!$B$14)),0,1))</f>
        <v>0</v>
      </c>
      <c r="V1927" s="9" t="n">
        <f aca="false">IF(AND(U1927=1,(Scenario!$B$14-E1927)/60&gt;R1927),1,0)</f>
        <v>0</v>
      </c>
      <c r="W1927" s="9" t="n">
        <f aca="false">IF(OR(C1927=Scenario!$B$22,C1927=Scenario!$C$22),1,0)</f>
        <v>0</v>
      </c>
      <c r="X1927" s="9" t="n">
        <f aca="false">IF(ISNUMBER(I1927),1,0)</f>
        <v>0</v>
      </c>
      <c r="Y1927" s="9" t="n">
        <f aca="false">MOD(INT(E1927/86400)+3,7)</f>
        <v>1</v>
      </c>
      <c r="Z1927" s="9" t="n">
        <f aca="false">MOD(INT(E1927/3600),24)</f>
        <v>19</v>
      </c>
      <c r="AA1927" s="6" t="s">
        <v>4098</v>
      </c>
    </row>
    <row r="1928" customFormat="false" ht="15" hidden="false" customHeight="false" outlineLevel="0" collapsed="false">
      <c r="A1928" s="6" t="s">
        <v>4099</v>
      </c>
      <c r="B1928" s="6" t="s">
        <v>42</v>
      </c>
      <c r="C1928" s="6" t="s">
        <v>46</v>
      </c>
      <c r="D1928" s="6" t="s">
        <v>171</v>
      </c>
      <c r="E1928" s="6" t="n">
        <v>1787082918</v>
      </c>
      <c r="F1928" s="6" t="n">
        <v>1787083122</v>
      </c>
      <c r="G1928" s="6" t="n">
        <v>1787082937</v>
      </c>
      <c r="H1928" s="6" t="n">
        <v>1787085619</v>
      </c>
      <c r="J1928" s="6" t="n">
        <v>0</v>
      </c>
      <c r="K1928" s="6" t="n">
        <v>1</v>
      </c>
      <c r="L1928" s="9" t="n">
        <f aca="false">IF(AND(E1928&gt;=Scenario!$B$11,E1928&lt;Scenario!$B$12),1,0)</f>
        <v>1</v>
      </c>
      <c r="M1928" s="9" t="n">
        <f aca="false">IF(AND(L1928=1,ISNUMBER(F1928)),MAX(0,F1928-E1928)/60,"")</f>
        <v>3.4</v>
      </c>
      <c r="N1928" s="9" t="n">
        <f aca="false">IF(AND(L1928=1,ISNUMBER(G1928)),MAX(0,G1928-E1928)/60,"")</f>
        <v>0.316666666666667</v>
      </c>
      <c r="O1928" s="9" t="n">
        <f aca="false">IF(ISNUMBER(H1928),IF(AND(H1928&gt;=Scenario!$B$11,H1928&lt;Scenario!$B$12),1,0),0)</f>
        <v>1</v>
      </c>
      <c r="P1928" s="9" t="n">
        <f aca="false">IF(O1928=1,MAX(0,H1928-E1928)/60,"")</f>
        <v>45.0166666666667</v>
      </c>
      <c r="Q1928" s="9" t="n">
        <f aca="false">INDEX(Scenario!$B$18:$B$20,MATCH(B1928,Scenario!$A$18:$A$20,0))</f>
        <v>15</v>
      </c>
      <c r="R1928" s="9" t="n">
        <f aca="false">INDEX(Scenario!$C$18:$C$20,MATCH(B1928,Scenario!$A$18:$A$20,0))</f>
        <v>240</v>
      </c>
      <c r="S1928" s="9" t="n">
        <f aca="false">IF(ISNUMBER(M1928),IF(M1928&lt;=Q1928,1,0),"")</f>
        <v>1</v>
      </c>
      <c r="T1928" s="9" t="n">
        <f aca="false">IF(ISNUMBER(P1928),IF(P1928&lt;=R1928,1,0),"")</f>
        <v>1</v>
      </c>
      <c r="U1928" s="9" t="n">
        <f aca="false">IF(E1928&gt;Scenario!$B$14,0,IF(OR(AND(ISNUMBER(H1928),H1928&lt;=Scenario!$B$14),AND(ISNUMBER(I1928),I1928&lt;=Scenario!$B$14)),0,1))</f>
        <v>0</v>
      </c>
      <c r="V1928" s="9" t="n">
        <f aca="false">IF(AND(U1928=1,(Scenario!$B$14-E1928)/60&gt;R1928),1,0)</f>
        <v>0</v>
      </c>
      <c r="W1928" s="9" t="n">
        <f aca="false">IF(OR(C1928=Scenario!$B$22,C1928=Scenario!$C$22),1,0)</f>
        <v>1</v>
      </c>
      <c r="X1928" s="9" t="n">
        <f aca="false">IF(ISNUMBER(I1928),1,0)</f>
        <v>0</v>
      </c>
      <c r="Y1928" s="9" t="n">
        <f aca="false">MOD(INT(E1928/86400)+3,7)</f>
        <v>1</v>
      </c>
      <c r="Z1928" s="9" t="n">
        <f aca="false">MOD(INT(E1928/3600),24)</f>
        <v>19</v>
      </c>
      <c r="AA1928" s="6" t="s">
        <v>4100</v>
      </c>
    </row>
    <row r="1929" customFormat="false" ht="15" hidden="false" customHeight="false" outlineLevel="0" collapsed="false">
      <c r="A1929" s="6" t="s">
        <v>4101</v>
      </c>
      <c r="B1929" s="6" t="s">
        <v>43</v>
      </c>
      <c r="C1929" s="6" t="s">
        <v>46</v>
      </c>
      <c r="D1929" s="6" t="s">
        <v>171</v>
      </c>
      <c r="E1929" s="6" t="n">
        <v>1787084514</v>
      </c>
      <c r="F1929" s="6" t="n">
        <v>1787084714</v>
      </c>
      <c r="G1929" s="6" t="n">
        <v>1787084550</v>
      </c>
      <c r="H1929" s="6" t="n">
        <v>1787087634</v>
      </c>
      <c r="J1929" s="6" t="n">
        <v>0</v>
      </c>
      <c r="K1929" s="6" t="n">
        <v>0</v>
      </c>
      <c r="L1929" s="9" t="n">
        <f aca="false">IF(AND(E1929&gt;=Scenario!$B$11,E1929&lt;Scenario!$B$12),1,0)</f>
        <v>1</v>
      </c>
      <c r="M1929" s="9" t="n">
        <f aca="false">IF(AND(L1929=1,ISNUMBER(F1929)),MAX(0,F1929-E1929)/60,"")</f>
        <v>3.33333333333333</v>
      </c>
      <c r="N1929" s="9" t="n">
        <f aca="false">IF(AND(L1929=1,ISNUMBER(G1929)),MAX(0,G1929-E1929)/60,"")</f>
        <v>0.6</v>
      </c>
      <c r="O1929" s="9" t="n">
        <f aca="false">IF(ISNUMBER(H1929),IF(AND(H1929&gt;=Scenario!$B$11,H1929&lt;Scenario!$B$12),1,0),0)</f>
        <v>1</v>
      </c>
      <c r="P1929" s="9" t="n">
        <f aca="false">IF(O1929=1,MAX(0,H1929-E1929)/60,"")</f>
        <v>52</v>
      </c>
      <c r="Q1929" s="9" t="n">
        <f aca="false">INDEX(Scenario!$B$18:$B$20,MATCH(B1929,Scenario!$A$18:$A$20,0))</f>
        <v>60</v>
      </c>
      <c r="R1929" s="9" t="n">
        <f aca="false">INDEX(Scenario!$C$18:$C$20,MATCH(B1929,Scenario!$A$18:$A$20,0))</f>
        <v>1440</v>
      </c>
      <c r="S1929" s="9" t="n">
        <f aca="false">IF(ISNUMBER(M1929),IF(M1929&lt;=Q1929,1,0),"")</f>
        <v>1</v>
      </c>
      <c r="T1929" s="9" t="n">
        <f aca="false">IF(ISNUMBER(P1929),IF(P1929&lt;=R1929,1,0),"")</f>
        <v>1</v>
      </c>
      <c r="U1929" s="9" t="n">
        <f aca="false">IF(E1929&gt;Scenario!$B$14,0,IF(OR(AND(ISNUMBER(H1929),H1929&lt;=Scenario!$B$14),AND(ISNUMBER(I1929),I1929&lt;=Scenario!$B$14)),0,1))</f>
        <v>0</v>
      </c>
      <c r="V1929" s="9" t="n">
        <f aca="false">IF(AND(U1929=1,(Scenario!$B$14-E1929)/60&gt;R1929),1,0)</f>
        <v>0</v>
      </c>
      <c r="W1929" s="9" t="n">
        <f aca="false">IF(OR(C1929=Scenario!$B$22,C1929=Scenario!$C$22),1,0)</f>
        <v>1</v>
      </c>
      <c r="X1929" s="9" t="n">
        <f aca="false">IF(ISNUMBER(I1929),1,0)</f>
        <v>0</v>
      </c>
      <c r="Y1929" s="9" t="n">
        <f aca="false">MOD(INT(E1929/86400)+3,7)</f>
        <v>1</v>
      </c>
      <c r="Z1929" s="9" t="n">
        <f aca="false">MOD(INT(E1929/3600),24)</f>
        <v>20</v>
      </c>
      <c r="AA1929" s="6" t="s">
        <v>4102</v>
      </c>
    </row>
    <row r="1930" customFormat="false" ht="15" hidden="false" customHeight="false" outlineLevel="0" collapsed="false">
      <c r="A1930" s="6" t="s">
        <v>4103</v>
      </c>
      <c r="B1930" s="6" t="s">
        <v>44</v>
      </c>
      <c r="C1930" s="6" t="s">
        <v>249</v>
      </c>
      <c r="D1930" s="6" t="s">
        <v>170</v>
      </c>
      <c r="E1930" s="6" t="n">
        <v>1787085443</v>
      </c>
      <c r="F1930" s="6" t="n">
        <v>1787085833</v>
      </c>
      <c r="G1930" s="6" t="n">
        <v>1787085663</v>
      </c>
      <c r="H1930" s="6" t="n">
        <v>1787088651</v>
      </c>
      <c r="J1930" s="6" t="n">
        <v>0</v>
      </c>
      <c r="K1930" s="6" t="n">
        <v>1</v>
      </c>
      <c r="L1930" s="9" t="n">
        <f aca="false">IF(AND(E1930&gt;=Scenario!$B$11,E1930&lt;Scenario!$B$12),1,0)</f>
        <v>1</v>
      </c>
      <c r="M1930" s="9" t="n">
        <f aca="false">IF(AND(L1930=1,ISNUMBER(F1930)),MAX(0,F1930-E1930)/60,"")</f>
        <v>6.5</v>
      </c>
      <c r="N1930" s="9" t="n">
        <f aca="false">IF(AND(L1930=1,ISNUMBER(G1930)),MAX(0,G1930-E1930)/60,"")</f>
        <v>3.66666666666667</v>
      </c>
      <c r="O1930" s="9" t="n">
        <f aca="false">IF(ISNUMBER(H1930),IF(AND(H1930&gt;=Scenario!$B$11,H1930&lt;Scenario!$B$12),1,0),0)</f>
        <v>1</v>
      </c>
      <c r="P1930" s="9" t="n">
        <f aca="false">IF(O1930=1,MAX(0,H1930-E1930)/60,"")</f>
        <v>53.4666666666667</v>
      </c>
      <c r="Q1930" s="9" t="n">
        <f aca="false">INDEX(Scenario!$B$18:$B$20,MATCH(B1930,Scenario!$A$18:$A$20,0))</f>
        <v>240</v>
      </c>
      <c r="R1930" s="9" t="n">
        <f aca="false">INDEX(Scenario!$C$18:$C$20,MATCH(B1930,Scenario!$A$18:$A$20,0))</f>
        <v>4320</v>
      </c>
      <c r="S1930" s="9" t="n">
        <f aca="false">IF(ISNUMBER(M1930),IF(M1930&lt;=Q1930,1,0),"")</f>
        <v>1</v>
      </c>
      <c r="T1930" s="9" t="n">
        <f aca="false">IF(ISNUMBER(P1930),IF(P1930&lt;=R1930,1,0),"")</f>
        <v>1</v>
      </c>
      <c r="U1930" s="9" t="n">
        <f aca="false">IF(E1930&gt;Scenario!$B$14,0,IF(OR(AND(ISNUMBER(H1930),H1930&lt;=Scenario!$B$14),AND(ISNUMBER(I1930),I1930&lt;=Scenario!$B$14)),0,1))</f>
        <v>0</v>
      </c>
      <c r="V1930" s="9" t="n">
        <f aca="false">IF(AND(U1930=1,(Scenario!$B$14-E1930)/60&gt;R1930),1,0)</f>
        <v>0</v>
      </c>
      <c r="W1930" s="9" t="n">
        <f aca="false">IF(OR(C1930=Scenario!$B$22,C1930=Scenario!$C$22),1,0)</f>
        <v>0</v>
      </c>
      <c r="X1930" s="9" t="n">
        <f aca="false">IF(ISNUMBER(I1930),1,0)</f>
        <v>0</v>
      </c>
      <c r="Y1930" s="9" t="n">
        <f aca="false">MOD(INT(E1930/86400)+3,7)</f>
        <v>1</v>
      </c>
      <c r="Z1930" s="9" t="n">
        <f aca="false">MOD(INT(E1930/3600),24)</f>
        <v>20</v>
      </c>
      <c r="AA1930" s="6" t="s">
        <v>4104</v>
      </c>
    </row>
    <row r="1931" customFormat="false" ht="15" hidden="false" customHeight="false" outlineLevel="0" collapsed="false">
      <c r="A1931" s="6" t="s">
        <v>4105</v>
      </c>
      <c r="B1931" s="6" t="s">
        <v>44</v>
      </c>
      <c r="C1931" s="6" t="s">
        <v>249</v>
      </c>
      <c r="D1931" s="6" t="s">
        <v>170</v>
      </c>
      <c r="E1931" s="6" t="n">
        <v>1787101526</v>
      </c>
      <c r="F1931" s="6" t="n">
        <v>1787115824</v>
      </c>
      <c r="G1931" s="6" t="n">
        <v>1787115616</v>
      </c>
      <c r="H1931" s="6" t="n">
        <v>1787117416</v>
      </c>
      <c r="J1931" s="6" t="n">
        <v>0</v>
      </c>
      <c r="K1931" s="6" t="n">
        <v>0</v>
      </c>
      <c r="L1931" s="9" t="n">
        <f aca="false">IF(AND(E1931&gt;=Scenario!$B$11,E1931&lt;Scenario!$B$12),1,0)</f>
        <v>1</v>
      </c>
      <c r="M1931" s="9" t="n">
        <f aca="false">IF(AND(L1931=1,ISNUMBER(F1931)),MAX(0,F1931-E1931)/60,"")</f>
        <v>238.3</v>
      </c>
      <c r="N1931" s="9" t="n">
        <f aca="false">IF(AND(L1931=1,ISNUMBER(G1931)),MAX(0,G1931-E1931)/60,"")</f>
        <v>234.833333333333</v>
      </c>
      <c r="O1931" s="9" t="n">
        <f aca="false">IF(ISNUMBER(H1931),IF(AND(H1931&gt;=Scenario!$B$11,H1931&lt;Scenario!$B$12),1,0),0)</f>
        <v>1</v>
      </c>
      <c r="P1931" s="9" t="n">
        <f aca="false">IF(O1931=1,MAX(0,H1931-E1931)/60,"")</f>
        <v>264.833333333333</v>
      </c>
      <c r="Q1931" s="9" t="n">
        <f aca="false">INDEX(Scenario!$B$18:$B$20,MATCH(B1931,Scenario!$A$18:$A$20,0))</f>
        <v>240</v>
      </c>
      <c r="R1931" s="9" t="n">
        <f aca="false">INDEX(Scenario!$C$18:$C$20,MATCH(B1931,Scenario!$A$18:$A$20,0))</f>
        <v>4320</v>
      </c>
      <c r="S1931" s="9" t="n">
        <f aca="false">IF(ISNUMBER(M1931),IF(M1931&lt;=Q1931,1,0),"")</f>
        <v>1</v>
      </c>
      <c r="T1931" s="9" t="n">
        <f aca="false">IF(ISNUMBER(P1931),IF(P1931&lt;=R1931,1,0),"")</f>
        <v>1</v>
      </c>
      <c r="U1931" s="9" t="n">
        <f aca="false">IF(E1931&gt;Scenario!$B$14,0,IF(OR(AND(ISNUMBER(H1931),H1931&lt;=Scenario!$B$14),AND(ISNUMBER(I1931),I1931&lt;=Scenario!$B$14)),0,1))</f>
        <v>0</v>
      </c>
      <c r="V1931" s="9" t="n">
        <f aca="false">IF(AND(U1931=1,(Scenario!$B$14-E1931)/60&gt;R1931),1,0)</f>
        <v>0</v>
      </c>
      <c r="W1931" s="9" t="n">
        <f aca="false">IF(OR(C1931=Scenario!$B$22,C1931=Scenario!$C$22),1,0)</f>
        <v>0</v>
      </c>
      <c r="X1931" s="9" t="n">
        <f aca="false">IF(ISNUMBER(I1931),1,0)</f>
        <v>0</v>
      </c>
      <c r="Y1931" s="9" t="n">
        <f aca="false">MOD(INT(E1931/86400)+3,7)</f>
        <v>2</v>
      </c>
      <c r="Z1931" s="9" t="n">
        <f aca="false">MOD(INT(E1931/3600),24)</f>
        <v>1</v>
      </c>
      <c r="AA1931" s="6" t="s">
        <v>4106</v>
      </c>
    </row>
    <row r="1932" customFormat="false" ht="15" hidden="false" customHeight="false" outlineLevel="0" collapsed="false">
      <c r="A1932" s="6" t="s">
        <v>4107</v>
      </c>
      <c r="B1932" s="6" t="s">
        <v>43</v>
      </c>
      <c r="C1932" s="6" t="s">
        <v>47</v>
      </c>
      <c r="D1932" s="6" t="s">
        <v>170</v>
      </c>
      <c r="E1932" s="6" t="n">
        <v>1787121337</v>
      </c>
      <c r="F1932" s="6" t="n">
        <v>1787121510</v>
      </c>
      <c r="G1932" s="6" t="n">
        <v>1787121367</v>
      </c>
      <c r="H1932" s="6" t="n">
        <v>1787122267</v>
      </c>
      <c r="J1932" s="6" t="n">
        <v>0</v>
      </c>
      <c r="K1932" s="6" t="n">
        <v>0</v>
      </c>
      <c r="L1932" s="9" t="n">
        <f aca="false">IF(AND(E1932&gt;=Scenario!$B$11,E1932&lt;Scenario!$B$12),1,0)</f>
        <v>1</v>
      </c>
      <c r="M1932" s="9" t="n">
        <f aca="false">IF(AND(L1932=1,ISNUMBER(F1932)),MAX(0,F1932-E1932)/60,"")</f>
        <v>2.88333333333333</v>
      </c>
      <c r="N1932" s="9" t="n">
        <f aca="false">IF(AND(L1932=1,ISNUMBER(G1932)),MAX(0,G1932-E1932)/60,"")</f>
        <v>0.5</v>
      </c>
      <c r="O1932" s="9" t="n">
        <f aca="false">IF(ISNUMBER(H1932),IF(AND(H1932&gt;=Scenario!$B$11,H1932&lt;Scenario!$B$12),1,0),0)</f>
        <v>1</v>
      </c>
      <c r="P1932" s="9" t="n">
        <f aca="false">IF(O1932=1,MAX(0,H1932-E1932)/60,"")</f>
        <v>15.5</v>
      </c>
      <c r="Q1932" s="9" t="n">
        <f aca="false">INDEX(Scenario!$B$18:$B$20,MATCH(B1932,Scenario!$A$18:$A$20,0))</f>
        <v>60</v>
      </c>
      <c r="R1932" s="9" t="n">
        <f aca="false">INDEX(Scenario!$C$18:$C$20,MATCH(B1932,Scenario!$A$18:$A$20,0))</f>
        <v>1440</v>
      </c>
      <c r="S1932" s="9" t="n">
        <f aca="false">IF(ISNUMBER(M1932),IF(M1932&lt;=Q1932,1,0),"")</f>
        <v>1</v>
      </c>
      <c r="T1932" s="9" t="n">
        <f aca="false">IF(ISNUMBER(P1932),IF(P1932&lt;=R1932,1,0),"")</f>
        <v>1</v>
      </c>
      <c r="U1932" s="9" t="n">
        <f aca="false">IF(E1932&gt;Scenario!$B$14,0,IF(OR(AND(ISNUMBER(H1932),H1932&lt;=Scenario!$B$14),AND(ISNUMBER(I1932),I1932&lt;=Scenario!$B$14)),0,1))</f>
        <v>0</v>
      </c>
      <c r="V1932" s="9" t="n">
        <f aca="false">IF(AND(U1932=1,(Scenario!$B$14-E1932)/60&gt;R1932),1,0)</f>
        <v>0</v>
      </c>
      <c r="W1932" s="9" t="n">
        <f aca="false">IF(OR(C1932=Scenario!$B$22,C1932=Scenario!$C$22),1,0)</f>
        <v>1</v>
      </c>
      <c r="X1932" s="9" t="n">
        <f aca="false">IF(ISNUMBER(I1932),1,0)</f>
        <v>0</v>
      </c>
      <c r="Y1932" s="9" t="n">
        <f aca="false">MOD(INT(E1932/86400)+3,7)</f>
        <v>2</v>
      </c>
      <c r="Z1932" s="9" t="n">
        <f aca="false">MOD(INT(E1932/3600),24)</f>
        <v>6</v>
      </c>
      <c r="AA1932" s="6" t="s">
        <v>4108</v>
      </c>
    </row>
    <row r="1933" customFormat="false" ht="15" hidden="false" customHeight="false" outlineLevel="0" collapsed="false">
      <c r="A1933" s="6" t="s">
        <v>4109</v>
      </c>
      <c r="B1933" s="6" t="s">
        <v>44</v>
      </c>
      <c r="C1933" s="6" t="s">
        <v>47</v>
      </c>
      <c r="D1933" s="6" t="s">
        <v>172</v>
      </c>
      <c r="E1933" s="6" t="n">
        <v>1787122962</v>
      </c>
      <c r="F1933" s="6" t="n">
        <v>1787123138</v>
      </c>
      <c r="G1933" s="6" t="n">
        <v>1787123008</v>
      </c>
      <c r="H1933" s="6" t="n">
        <v>1787126145</v>
      </c>
      <c r="J1933" s="6" t="n">
        <v>0</v>
      </c>
      <c r="K1933" s="6" t="n">
        <v>0</v>
      </c>
      <c r="L1933" s="9" t="n">
        <f aca="false">IF(AND(E1933&gt;=Scenario!$B$11,E1933&lt;Scenario!$B$12),1,0)</f>
        <v>1</v>
      </c>
      <c r="M1933" s="9" t="n">
        <f aca="false">IF(AND(L1933=1,ISNUMBER(F1933)),MAX(0,F1933-E1933)/60,"")</f>
        <v>2.93333333333333</v>
      </c>
      <c r="N1933" s="9" t="n">
        <f aca="false">IF(AND(L1933=1,ISNUMBER(G1933)),MAX(0,G1933-E1933)/60,"")</f>
        <v>0.766666666666667</v>
      </c>
      <c r="O1933" s="9" t="n">
        <f aca="false">IF(ISNUMBER(H1933),IF(AND(H1933&gt;=Scenario!$B$11,H1933&lt;Scenario!$B$12),1,0),0)</f>
        <v>1</v>
      </c>
      <c r="P1933" s="9" t="n">
        <f aca="false">IF(O1933=1,MAX(0,H1933-E1933)/60,"")</f>
        <v>53.05</v>
      </c>
      <c r="Q1933" s="9" t="n">
        <f aca="false">INDEX(Scenario!$B$18:$B$20,MATCH(B1933,Scenario!$A$18:$A$20,0))</f>
        <v>240</v>
      </c>
      <c r="R1933" s="9" t="n">
        <f aca="false">INDEX(Scenario!$C$18:$C$20,MATCH(B1933,Scenario!$A$18:$A$20,0))</f>
        <v>4320</v>
      </c>
      <c r="S1933" s="9" t="n">
        <f aca="false">IF(ISNUMBER(M1933),IF(M1933&lt;=Q1933,1,0),"")</f>
        <v>1</v>
      </c>
      <c r="T1933" s="9" t="n">
        <f aca="false">IF(ISNUMBER(P1933),IF(P1933&lt;=R1933,1,0),"")</f>
        <v>1</v>
      </c>
      <c r="U1933" s="9" t="n">
        <f aca="false">IF(E1933&gt;Scenario!$B$14,0,IF(OR(AND(ISNUMBER(H1933),H1933&lt;=Scenario!$B$14),AND(ISNUMBER(I1933),I1933&lt;=Scenario!$B$14)),0,1))</f>
        <v>0</v>
      </c>
      <c r="V1933" s="9" t="n">
        <f aca="false">IF(AND(U1933=1,(Scenario!$B$14-E1933)/60&gt;R1933),1,0)</f>
        <v>0</v>
      </c>
      <c r="W1933" s="9" t="n">
        <f aca="false">IF(OR(C1933=Scenario!$B$22,C1933=Scenario!$C$22),1,0)</f>
        <v>1</v>
      </c>
      <c r="X1933" s="9" t="n">
        <f aca="false">IF(ISNUMBER(I1933),1,0)</f>
        <v>0</v>
      </c>
      <c r="Y1933" s="9" t="n">
        <f aca="false">MOD(INT(E1933/86400)+3,7)</f>
        <v>2</v>
      </c>
      <c r="Z1933" s="9" t="n">
        <f aca="false">MOD(INT(E1933/3600),24)</f>
        <v>7</v>
      </c>
      <c r="AA1933" s="6" t="s">
        <v>4110</v>
      </c>
    </row>
    <row r="1934" customFormat="false" ht="15" hidden="false" customHeight="false" outlineLevel="0" collapsed="false">
      <c r="A1934" s="6" t="s">
        <v>4111</v>
      </c>
      <c r="B1934" s="6" t="s">
        <v>43</v>
      </c>
      <c r="C1934" s="6" t="s">
        <v>46</v>
      </c>
      <c r="D1934" s="6" t="s">
        <v>172</v>
      </c>
      <c r="E1934" s="6" t="n">
        <v>1787124087</v>
      </c>
      <c r="F1934" s="6" t="n">
        <v>1787124309</v>
      </c>
      <c r="G1934" s="6" t="n">
        <v>1787124101</v>
      </c>
      <c r="H1934" s="6" t="n">
        <v>1787128255</v>
      </c>
      <c r="J1934" s="6" t="n">
        <v>0</v>
      </c>
      <c r="K1934" s="6" t="n">
        <v>0</v>
      </c>
      <c r="L1934" s="9" t="n">
        <f aca="false">IF(AND(E1934&gt;=Scenario!$B$11,E1934&lt;Scenario!$B$12),1,0)</f>
        <v>1</v>
      </c>
      <c r="M1934" s="9" t="n">
        <f aca="false">IF(AND(L1934=1,ISNUMBER(F1934)),MAX(0,F1934-E1934)/60,"")</f>
        <v>3.7</v>
      </c>
      <c r="N1934" s="9" t="n">
        <f aca="false">IF(AND(L1934=1,ISNUMBER(G1934)),MAX(0,G1934-E1934)/60,"")</f>
        <v>0.233333333333333</v>
      </c>
      <c r="O1934" s="9" t="n">
        <f aca="false">IF(ISNUMBER(H1934),IF(AND(H1934&gt;=Scenario!$B$11,H1934&lt;Scenario!$B$12),1,0),0)</f>
        <v>1</v>
      </c>
      <c r="P1934" s="9" t="n">
        <f aca="false">IF(O1934=1,MAX(0,H1934-E1934)/60,"")</f>
        <v>69.4666666666667</v>
      </c>
      <c r="Q1934" s="9" t="n">
        <f aca="false">INDEX(Scenario!$B$18:$B$20,MATCH(B1934,Scenario!$A$18:$A$20,0))</f>
        <v>60</v>
      </c>
      <c r="R1934" s="9" t="n">
        <f aca="false">INDEX(Scenario!$C$18:$C$20,MATCH(B1934,Scenario!$A$18:$A$20,0))</f>
        <v>1440</v>
      </c>
      <c r="S1934" s="9" t="n">
        <f aca="false">IF(ISNUMBER(M1934),IF(M1934&lt;=Q1934,1,0),"")</f>
        <v>1</v>
      </c>
      <c r="T1934" s="9" t="n">
        <f aca="false">IF(ISNUMBER(P1934),IF(P1934&lt;=R1934,1,0),"")</f>
        <v>1</v>
      </c>
      <c r="U1934" s="9" t="n">
        <f aca="false">IF(E1934&gt;Scenario!$B$14,0,IF(OR(AND(ISNUMBER(H1934),H1934&lt;=Scenario!$B$14),AND(ISNUMBER(I1934),I1934&lt;=Scenario!$B$14)),0,1))</f>
        <v>0</v>
      </c>
      <c r="V1934" s="9" t="n">
        <f aca="false">IF(AND(U1934=1,(Scenario!$B$14-E1934)/60&gt;R1934),1,0)</f>
        <v>0</v>
      </c>
      <c r="W1934" s="9" t="n">
        <f aca="false">IF(OR(C1934=Scenario!$B$22,C1934=Scenario!$C$22),1,0)</f>
        <v>1</v>
      </c>
      <c r="X1934" s="9" t="n">
        <f aca="false">IF(ISNUMBER(I1934),1,0)</f>
        <v>0</v>
      </c>
      <c r="Y1934" s="9" t="n">
        <f aca="false">MOD(INT(E1934/86400)+3,7)</f>
        <v>2</v>
      </c>
      <c r="Z1934" s="9" t="n">
        <f aca="false">MOD(INT(E1934/3600),24)</f>
        <v>7</v>
      </c>
      <c r="AA1934" s="6" t="s">
        <v>4112</v>
      </c>
    </row>
    <row r="1935" customFormat="false" ht="15" hidden="false" customHeight="false" outlineLevel="0" collapsed="false">
      <c r="A1935" s="6" t="s">
        <v>4113</v>
      </c>
      <c r="B1935" s="6" t="s">
        <v>43</v>
      </c>
      <c r="C1935" s="6" t="s">
        <v>47</v>
      </c>
      <c r="D1935" s="6" t="s">
        <v>171</v>
      </c>
      <c r="E1935" s="6" t="n">
        <v>1787124625</v>
      </c>
      <c r="F1935" s="6" t="n">
        <v>1787124907</v>
      </c>
      <c r="G1935" s="6" t="n">
        <v>1787124671</v>
      </c>
      <c r="H1935" s="6" t="n">
        <v>1787138090</v>
      </c>
      <c r="J1935" s="6" t="n">
        <v>0</v>
      </c>
      <c r="K1935" s="6" t="n">
        <v>0</v>
      </c>
      <c r="L1935" s="9" t="n">
        <f aca="false">IF(AND(E1935&gt;=Scenario!$B$11,E1935&lt;Scenario!$B$12),1,0)</f>
        <v>1</v>
      </c>
      <c r="M1935" s="9" t="n">
        <f aca="false">IF(AND(L1935=1,ISNUMBER(F1935)),MAX(0,F1935-E1935)/60,"")</f>
        <v>4.7</v>
      </c>
      <c r="N1935" s="9" t="n">
        <f aca="false">IF(AND(L1935=1,ISNUMBER(G1935)),MAX(0,G1935-E1935)/60,"")</f>
        <v>0.766666666666667</v>
      </c>
      <c r="O1935" s="9" t="n">
        <f aca="false">IF(ISNUMBER(H1935),IF(AND(H1935&gt;=Scenario!$B$11,H1935&lt;Scenario!$B$12),1,0),0)</f>
        <v>1</v>
      </c>
      <c r="P1935" s="9" t="n">
        <f aca="false">IF(O1935=1,MAX(0,H1935-E1935)/60,"")</f>
        <v>224.416666666667</v>
      </c>
      <c r="Q1935" s="9" t="n">
        <f aca="false">INDEX(Scenario!$B$18:$B$20,MATCH(B1935,Scenario!$A$18:$A$20,0))</f>
        <v>60</v>
      </c>
      <c r="R1935" s="9" t="n">
        <f aca="false">INDEX(Scenario!$C$18:$C$20,MATCH(B1935,Scenario!$A$18:$A$20,0))</f>
        <v>1440</v>
      </c>
      <c r="S1935" s="9" t="n">
        <f aca="false">IF(ISNUMBER(M1935),IF(M1935&lt;=Q1935,1,0),"")</f>
        <v>1</v>
      </c>
      <c r="T1935" s="9" t="n">
        <f aca="false">IF(ISNUMBER(P1935),IF(P1935&lt;=R1935,1,0),"")</f>
        <v>1</v>
      </c>
      <c r="U1935" s="9" t="n">
        <f aca="false">IF(E1935&gt;Scenario!$B$14,0,IF(OR(AND(ISNUMBER(H1935),H1935&lt;=Scenario!$B$14),AND(ISNUMBER(I1935),I1935&lt;=Scenario!$B$14)),0,1))</f>
        <v>0</v>
      </c>
      <c r="V1935" s="9" t="n">
        <f aca="false">IF(AND(U1935=1,(Scenario!$B$14-E1935)/60&gt;R1935),1,0)</f>
        <v>0</v>
      </c>
      <c r="W1935" s="9" t="n">
        <f aca="false">IF(OR(C1935=Scenario!$B$22,C1935=Scenario!$C$22),1,0)</f>
        <v>1</v>
      </c>
      <c r="X1935" s="9" t="n">
        <f aca="false">IF(ISNUMBER(I1935),1,0)</f>
        <v>0</v>
      </c>
      <c r="Y1935" s="9" t="n">
        <f aca="false">MOD(INT(E1935/86400)+3,7)</f>
        <v>2</v>
      </c>
      <c r="Z1935" s="9" t="n">
        <f aca="false">MOD(INT(E1935/3600),24)</f>
        <v>7</v>
      </c>
      <c r="AA1935" s="6" t="s">
        <v>4114</v>
      </c>
    </row>
    <row r="1936" customFormat="false" ht="15" hidden="false" customHeight="false" outlineLevel="0" collapsed="false">
      <c r="A1936" s="6" t="s">
        <v>4115</v>
      </c>
      <c r="B1936" s="6" t="s">
        <v>44</v>
      </c>
      <c r="C1936" s="6" t="s">
        <v>46</v>
      </c>
      <c r="D1936" s="6" t="s">
        <v>172</v>
      </c>
      <c r="E1936" s="6" t="n">
        <v>1787126024</v>
      </c>
      <c r="F1936" s="6" t="n">
        <v>1787126245</v>
      </c>
      <c r="G1936" s="6" t="n">
        <v>1787126037</v>
      </c>
      <c r="H1936" s="6" t="n">
        <v>1787131868</v>
      </c>
      <c r="J1936" s="6" t="n">
        <v>0</v>
      </c>
      <c r="K1936" s="6" t="n">
        <v>0</v>
      </c>
      <c r="L1936" s="9" t="n">
        <f aca="false">IF(AND(E1936&gt;=Scenario!$B$11,E1936&lt;Scenario!$B$12),1,0)</f>
        <v>1</v>
      </c>
      <c r="M1936" s="9" t="n">
        <f aca="false">IF(AND(L1936=1,ISNUMBER(F1936)),MAX(0,F1936-E1936)/60,"")</f>
        <v>3.68333333333333</v>
      </c>
      <c r="N1936" s="9" t="n">
        <f aca="false">IF(AND(L1936=1,ISNUMBER(G1936)),MAX(0,G1936-E1936)/60,"")</f>
        <v>0.216666666666667</v>
      </c>
      <c r="O1936" s="9" t="n">
        <f aca="false">IF(ISNUMBER(H1936),IF(AND(H1936&gt;=Scenario!$B$11,H1936&lt;Scenario!$B$12),1,0),0)</f>
        <v>1</v>
      </c>
      <c r="P1936" s="9" t="n">
        <f aca="false">IF(O1936=1,MAX(0,H1936-E1936)/60,"")</f>
        <v>97.4</v>
      </c>
      <c r="Q1936" s="9" t="n">
        <f aca="false">INDEX(Scenario!$B$18:$B$20,MATCH(B1936,Scenario!$A$18:$A$20,0))</f>
        <v>240</v>
      </c>
      <c r="R1936" s="9" t="n">
        <f aca="false">INDEX(Scenario!$C$18:$C$20,MATCH(B1936,Scenario!$A$18:$A$20,0))</f>
        <v>4320</v>
      </c>
      <c r="S1936" s="9" t="n">
        <f aca="false">IF(ISNUMBER(M1936),IF(M1936&lt;=Q1936,1,0),"")</f>
        <v>1</v>
      </c>
      <c r="T1936" s="9" t="n">
        <f aca="false">IF(ISNUMBER(P1936),IF(P1936&lt;=R1936,1,0),"")</f>
        <v>1</v>
      </c>
      <c r="U1936" s="9" t="n">
        <f aca="false">IF(E1936&gt;Scenario!$B$14,0,IF(OR(AND(ISNUMBER(H1936),H1936&lt;=Scenario!$B$14),AND(ISNUMBER(I1936),I1936&lt;=Scenario!$B$14)),0,1))</f>
        <v>0</v>
      </c>
      <c r="V1936" s="9" t="n">
        <f aca="false">IF(AND(U1936=1,(Scenario!$B$14-E1936)/60&gt;R1936),1,0)</f>
        <v>0</v>
      </c>
      <c r="W1936" s="9" t="n">
        <f aca="false">IF(OR(C1936=Scenario!$B$22,C1936=Scenario!$C$22),1,0)</f>
        <v>1</v>
      </c>
      <c r="X1936" s="9" t="n">
        <f aca="false">IF(ISNUMBER(I1936),1,0)</f>
        <v>0</v>
      </c>
      <c r="Y1936" s="9" t="n">
        <f aca="false">MOD(INT(E1936/86400)+3,7)</f>
        <v>2</v>
      </c>
      <c r="Z1936" s="9" t="n">
        <f aca="false">MOD(INT(E1936/3600),24)</f>
        <v>7</v>
      </c>
      <c r="AA1936" s="6" t="s">
        <v>4116</v>
      </c>
    </row>
    <row r="1937" customFormat="false" ht="15" hidden="false" customHeight="false" outlineLevel="0" collapsed="false">
      <c r="A1937" s="6" t="s">
        <v>4117</v>
      </c>
      <c r="B1937" s="6" t="s">
        <v>44</v>
      </c>
      <c r="C1937" s="6" t="s">
        <v>46</v>
      </c>
      <c r="D1937" s="6" t="s">
        <v>171</v>
      </c>
      <c r="E1937" s="6" t="n">
        <v>1787126086</v>
      </c>
      <c r="F1937" s="6" t="n">
        <v>1787126208</v>
      </c>
      <c r="G1937" s="6" t="n">
        <v>1787126113</v>
      </c>
      <c r="H1937" s="6" t="n">
        <v>1787128838</v>
      </c>
      <c r="J1937" s="6" t="n">
        <v>0</v>
      </c>
      <c r="K1937" s="6" t="n">
        <v>0</v>
      </c>
      <c r="L1937" s="9" t="n">
        <f aca="false">IF(AND(E1937&gt;=Scenario!$B$11,E1937&lt;Scenario!$B$12),1,0)</f>
        <v>1</v>
      </c>
      <c r="M1937" s="9" t="n">
        <f aca="false">IF(AND(L1937=1,ISNUMBER(F1937)),MAX(0,F1937-E1937)/60,"")</f>
        <v>2.03333333333333</v>
      </c>
      <c r="N1937" s="9" t="n">
        <f aca="false">IF(AND(L1937=1,ISNUMBER(G1937)),MAX(0,G1937-E1937)/60,"")</f>
        <v>0.45</v>
      </c>
      <c r="O1937" s="9" t="n">
        <f aca="false">IF(ISNUMBER(H1937),IF(AND(H1937&gt;=Scenario!$B$11,H1937&lt;Scenario!$B$12),1,0),0)</f>
        <v>1</v>
      </c>
      <c r="P1937" s="9" t="n">
        <f aca="false">IF(O1937=1,MAX(0,H1937-E1937)/60,"")</f>
        <v>45.8666666666667</v>
      </c>
      <c r="Q1937" s="9" t="n">
        <f aca="false">INDEX(Scenario!$B$18:$B$20,MATCH(B1937,Scenario!$A$18:$A$20,0))</f>
        <v>240</v>
      </c>
      <c r="R1937" s="9" t="n">
        <f aca="false">INDEX(Scenario!$C$18:$C$20,MATCH(B1937,Scenario!$A$18:$A$20,0))</f>
        <v>4320</v>
      </c>
      <c r="S1937" s="9" t="n">
        <f aca="false">IF(ISNUMBER(M1937),IF(M1937&lt;=Q1937,1,0),"")</f>
        <v>1</v>
      </c>
      <c r="T1937" s="9" t="n">
        <f aca="false">IF(ISNUMBER(P1937),IF(P1937&lt;=R1937,1,0),"")</f>
        <v>1</v>
      </c>
      <c r="U1937" s="9" t="n">
        <f aca="false">IF(E1937&gt;Scenario!$B$14,0,IF(OR(AND(ISNUMBER(H1937),H1937&lt;=Scenario!$B$14),AND(ISNUMBER(I1937),I1937&lt;=Scenario!$B$14)),0,1))</f>
        <v>0</v>
      </c>
      <c r="V1937" s="9" t="n">
        <f aca="false">IF(AND(U1937=1,(Scenario!$B$14-E1937)/60&gt;R1937),1,0)</f>
        <v>0</v>
      </c>
      <c r="W1937" s="9" t="n">
        <f aca="false">IF(OR(C1937=Scenario!$B$22,C1937=Scenario!$C$22),1,0)</f>
        <v>1</v>
      </c>
      <c r="X1937" s="9" t="n">
        <f aca="false">IF(ISNUMBER(I1937),1,0)</f>
        <v>0</v>
      </c>
      <c r="Y1937" s="9" t="n">
        <f aca="false">MOD(INT(E1937/86400)+3,7)</f>
        <v>2</v>
      </c>
      <c r="Z1937" s="9" t="n">
        <f aca="false">MOD(INT(E1937/3600),24)</f>
        <v>7</v>
      </c>
      <c r="AA1937" s="6" t="s">
        <v>4118</v>
      </c>
    </row>
    <row r="1938" customFormat="false" ht="15" hidden="false" customHeight="false" outlineLevel="0" collapsed="false">
      <c r="A1938" s="6" t="s">
        <v>4119</v>
      </c>
      <c r="B1938" s="6" t="s">
        <v>44</v>
      </c>
      <c r="C1938" s="6" t="s">
        <v>47</v>
      </c>
      <c r="D1938" s="6" t="s">
        <v>172</v>
      </c>
      <c r="E1938" s="6" t="n">
        <v>1787128420</v>
      </c>
      <c r="F1938" s="6" t="n">
        <v>1787128654</v>
      </c>
      <c r="G1938" s="6" t="n">
        <v>1787128478</v>
      </c>
      <c r="H1938" s="6" t="n">
        <v>1787133850</v>
      </c>
      <c r="J1938" s="6" t="n">
        <v>0</v>
      </c>
      <c r="K1938" s="6" t="n">
        <v>0</v>
      </c>
      <c r="L1938" s="9" t="n">
        <f aca="false">IF(AND(E1938&gt;=Scenario!$B$11,E1938&lt;Scenario!$B$12),1,0)</f>
        <v>1</v>
      </c>
      <c r="M1938" s="9" t="n">
        <f aca="false">IF(AND(L1938=1,ISNUMBER(F1938)),MAX(0,F1938-E1938)/60,"")</f>
        <v>3.9</v>
      </c>
      <c r="N1938" s="9" t="n">
        <f aca="false">IF(AND(L1938=1,ISNUMBER(G1938)),MAX(0,G1938-E1938)/60,"")</f>
        <v>0.966666666666667</v>
      </c>
      <c r="O1938" s="9" t="n">
        <f aca="false">IF(ISNUMBER(H1938),IF(AND(H1938&gt;=Scenario!$B$11,H1938&lt;Scenario!$B$12),1,0),0)</f>
        <v>1</v>
      </c>
      <c r="P1938" s="9" t="n">
        <f aca="false">IF(O1938=1,MAX(0,H1938-E1938)/60,"")</f>
        <v>90.5</v>
      </c>
      <c r="Q1938" s="9" t="n">
        <f aca="false">INDEX(Scenario!$B$18:$B$20,MATCH(B1938,Scenario!$A$18:$A$20,0))</f>
        <v>240</v>
      </c>
      <c r="R1938" s="9" t="n">
        <f aca="false">INDEX(Scenario!$C$18:$C$20,MATCH(B1938,Scenario!$A$18:$A$20,0))</f>
        <v>4320</v>
      </c>
      <c r="S1938" s="9" t="n">
        <f aca="false">IF(ISNUMBER(M1938),IF(M1938&lt;=Q1938,1,0),"")</f>
        <v>1</v>
      </c>
      <c r="T1938" s="9" t="n">
        <f aca="false">IF(ISNUMBER(P1938),IF(P1938&lt;=R1938,1,0),"")</f>
        <v>1</v>
      </c>
      <c r="U1938" s="9" t="n">
        <f aca="false">IF(E1938&gt;Scenario!$B$14,0,IF(OR(AND(ISNUMBER(H1938),H1938&lt;=Scenario!$B$14),AND(ISNUMBER(I1938),I1938&lt;=Scenario!$B$14)),0,1))</f>
        <v>0</v>
      </c>
      <c r="V1938" s="9" t="n">
        <f aca="false">IF(AND(U1938=1,(Scenario!$B$14-E1938)/60&gt;R1938),1,0)</f>
        <v>0</v>
      </c>
      <c r="W1938" s="9" t="n">
        <f aca="false">IF(OR(C1938=Scenario!$B$22,C1938=Scenario!$C$22),1,0)</f>
        <v>1</v>
      </c>
      <c r="X1938" s="9" t="n">
        <f aca="false">IF(ISNUMBER(I1938),1,0)</f>
        <v>0</v>
      </c>
      <c r="Y1938" s="9" t="n">
        <f aca="false">MOD(INT(E1938/86400)+3,7)</f>
        <v>2</v>
      </c>
      <c r="Z1938" s="9" t="n">
        <f aca="false">MOD(INT(E1938/3600),24)</f>
        <v>8</v>
      </c>
      <c r="AA1938" s="6" t="s">
        <v>4120</v>
      </c>
    </row>
    <row r="1939" customFormat="false" ht="15" hidden="false" customHeight="false" outlineLevel="0" collapsed="false">
      <c r="A1939" s="6" t="s">
        <v>4121</v>
      </c>
      <c r="B1939" s="6" t="s">
        <v>44</v>
      </c>
      <c r="C1939" s="6" t="s">
        <v>249</v>
      </c>
      <c r="D1939" s="6" t="s">
        <v>170</v>
      </c>
      <c r="E1939" s="6" t="n">
        <v>1787129181</v>
      </c>
      <c r="F1939" s="6" t="n">
        <v>1787130769</v>
      </c>
      <c r="G1939" s="6" t="n">
        <v>1787130672</v>
      </c>
      <c r="H1939" s="6" t="n">
        <v>1787132439</v>
      </c>
      <c r="J1939" s="6" t="n">
        <v>0</v>
      </c>
      <c r="K1939" s="6" t="n">
        <v>0</v>
      </c>
      <c r="L1939" s="9" t="n">
        <f aca="false">IF(AND(E1939&gt;=Scenario!$B$11,E1939&lt;Scenario!$B$12),1,0)</f>
        <v>1</v>
      </c>
      <c r="M1939" s="9" t="n">
        <f aca="false">IF(AND(L1939=1,ISNUMBER(F1939)),MAX(0,F1939-E1939)/60,"")</f>
        <v>26.4666666666667</v>
      </c>
      <c r="N1939" s="9" t="n">
        <f aca="false">IF(AND(L1939=1,ISNUMBER(G1939)),MAX(0,G1939-E1939)/60,"")</f>
        <v>24.85</v>
      </c>
      <c r="O1939" s="9" t="n">
        <f aca="false">IF(ISNUMBER(H1939),IF(AND(H1939&gt;=Scenario!$B$11,H1939&lt;Scenario!$B$12),1,0),0)</f>
        <v>1</v>
      </c>
      <c r="P1939" s="9" t="n">
        <f aca="false">IF(O1939=1,MAX(0,H1939-E1939)/60,"")</f>
        <v>54.3</v>
      </c>
      <c r="Q1939" s="9" t="n">
        <f aca="false">INDEX(Scenario!$B$18:$B$20,MATCH(B1939,Scenario!$A$18:$A$20,0))</f>
        <v>240</v>
      </c>
      <c r="R1939" s="9" t="n">
        <f aca="false">INDEX(Scenario!$C$18:$C$20,MATCH(B1939,Scenario!$A$18:$A$20,0))</f>
        <v>4320</v>
      </c>
      <c r="S1939" s="9" t="n">
        <f aca="false">IF(ISNUMBER(M1939),IF(M1939&lt;=Q1939,1,0),"")</f>
        <v>1</v>
      </c>
      <c r="T1939" s="9" t="n">
        <f aca="false">IF(ISNUMBER(P1939),IF(P1939&lt;=R1939,1,0),"")</f>
        <v>1</v>
      </c>
      <c r="U1939" s="9" t="n">
        <f aca="false">IF(E1939&gt;Scenario!$B$14,0,IF(OR(AND(ISNUMBER(H1939),H1939&lt;=Scenario!$B$14),AND(ISNUMBER(I1939),I1939&lt;=Scenario!$B$14)),0,1))</f>
        <v>0</v>
      </c>
      <c r="V1939" s="9" t="n">
        <f aca="false">IF(AND(U1939=1,(Scenario!$B$14-E1939)/60&gt;R1939),1,0)</f>
        <v>0</v>
      </c>
      <c r="W1939" s="9" t="n">
        <f aca="false">IF(OR(C1939=Scenario!$B$22,C1939=Scenario!$C$22),1,0)</f>
        <v>0</v>
      </c>
      <c r="X1939" s="9" t="n">
        <f aca="false">IF(ISNUMBER(I1939),1,0)</f>
        <v>0</v>
      </c>
      <c r="Y1939" s="9" t="n">
        <f aca="false">MOD(INT(E1939/86400)+3,7)</f>
        <v>2</v>
      </c>
      <c r="Z1939" s="9" t="n">
        <f aca="false">MOD(INT(E1939/3600),24)</f>
        <v>8</v>
      </c>
      <c r="AA1939" s="6" t="s">
        <v>4122</v>
      </c>
    </row>
    <row r="1940" customFormat="false" ht="15" hidden="false" customHeight="false" outlineLevel="0" collapsed="false">
      <c r="A1940" s="6" t="s">
        <v>4123</v>
      </c>
      <c r="B1940" s="6" t="s">
        <v>43</v>
      </c>
      <c r="C1940" s="6" t="s">
        <v>249</v>
      </c>
      <c r="D1940" s="6" t="s">
        <v>171</v>
      </c>
      <c r="E1940" s="6" t="n">
        <v>1787129235</v>
      </c>
      <c r="F1940" s="6" t="n">
        <v>1787130113</v>
      </c>
      <c r="G1940" s="6" t="n">
        <v>1787130024</v>
      </c>
      <c r="H1940" s="6" t="n">
        <v>1787134239</v>
      </c>
      <c r="J1940" s="6" t="n">
        <v>0</v>
      </c>
      <c r="K1940" s="6" t="n">
        <v>0</v>
      </c>
      <c r="L1940" s="9" t="n">
        <f aca="false">IF(AND(E1940&gt;=Scenario!$B$11,E1940&lt;Scenario!$B$12),1,0)</f>
        <v>1</v>
      </c>
      <c r="M1940" s="9" t="n">
        <f aca="false">IF(AND(L1940=1,ISNUMBER(F1940)),MAX(0,F1940-E1940)/60,"")</f>
        <v>14.6333333333333</v>
      </c>
      <c r="N1940" s="9" t="n">
        <f aca="false">IF(AND(L1940=1,ISNUMBER(G1940)),MAX(0,G1940-E1940)/60,"")</f>
        <v>13.15</v>
      </c>
      <c r="O1940" s="9" t="n">
        <f aca="false">IF(ISNUMBER(H1940),IF(AND(H1940&gt;=Scenario!$B$11,H1940&lt;Scenario!$B$12),1,0),0)</f>
        <v>1</v>
      </c>
      <c r="P1940" s="9" t="n">
        <f aca="false">IF(O1940=1,MAX(0,H1940-E1940)/60,"")</f>
        <v>83.4</v>
      </c>
      <c r="Q1940" s="9" t="n">
        <f aca="false">INDEX(Scenario!$B$18:$B$20,MATCH(B1940,Scenario!$A$18:$A$20,0))</f>
        <v>60</v>
      </c>
      <c r="R1940" s="9" t="n">
        <f aca="false">INDEX(Scenario!$C$18:$C$20,MATCH(B1940,Scenario!$A$18:$A$20,0))</f>
        <v>1440</v>
      </c>
      <c r="S1940" s="9" t="n">
        <f aca="false">IF(ISNUMBER(M1940),IF(M1940&lt;=Q1940,1,0),"")</f>
        <v>1</v>
      </c>
      <c r="T1940" s="9" t="n">
        <f aca="false">IF(ISNUMBER(P1940),IF(P1940&lt;=R1940,1,0),"")</f>
        <v>1</v>
      </c>
      <c r="U1940" s="9" t="n">
        <f aca="false">IF(E1940&gt;Scenario!$B$14,0,IF(OR(AND(ISNUMBER(H1940),H1940&lt;=Scenario!$B$14),AND(ISNUMBER(I1940),I1940&lt;=Scenario!$B$14)),0,1))</f>
        <v>0</v>
      </c>
      <c r="V1940" s="9" t="n">
        <f aca="false">IF(AND(U1940=1,(Scenario!$B$14-E1940)/60&gt;R1940),1,0)</f>
        <v>0</v>
      </c>
      <c r="W1940" s="9" t="n">
        <f aca="false">IF(OR(C1940=Scenario!$B$22,C1940=Scenario!$C$22),1,0)</f>
        <v>0</v>
      </c>
      <c r="X1940" s="9" t="n">
        <f aca="false">IF(ISNUMBER(I1940),1,0)</f>
        <v>0</v>
      </c>
      <c r="Y1940" s="9" t="n">
        <f aca="false">MOD(INT(E1940/86400)+3,7)</f>
        <v>2</v>
      </c>
      <c r="Z1940" s="9" t="n">
        <f aca="false">MOD(INT(E1940/3600),24)</f>
        <v>8</v>
      </c>
      <c r="AA1940" s="6" t="s">
        <v>4124</v>
      </c>
    </row>
    <row r="1941" customFormat="false" ht="15" hidden="false" customHeight="false" outlineLevel="0" collapsed="false">
      <c r="A1941" s="6" t="s">
        <v>4125</v>
      </c>
      <c r="B1941" s="6" t="s">
        <v>44</v>
      </c>
      <c r="C1941" s="6" t="s">
        <v>47</v>
      </c>
      <c r="D1941" s="6" t="s">
        <v>171</v>
      </c>
      <c r="E1941" s="6" t="n">
        <v>1787129685</v>
      </c>
      <c r="F1941" s="6" t="n">
        <v>1787131130</v>
      </c>
      <c r="G1941" s="6" t="n">
        <v>1787130930</v>
      </c>
      <c r="H1941" s="6" t="n">
        <v>1787135428</v>
      </c>
      <c r="J1941" s="6" t="n">
        <v>0</v>
      </c>
      <c r="K1941" s="6" t="n">
        <v>0</v>
      </c>
      <c r="L1941" s="9" t="n">
        <f aca="false">IF(AND(E1941&gt;=Scenario!$B$11,E1941&lt;Scenario!$B$12),1,0)</f>
        <v>1</v>
      </c>
      <c r="M1941" s="9" t="n">
        <f aca="false">IF(AND(L1941=1,ISNUMBER(F1941)),MAX(0,F1941-E1941)/60,"")</f>
        <v>24.0833333333333</v>
      </c>
      <c r="N1941" s="9" t="n">
        <f aca="false">IF(AND(L1941=1,ISNUMBER(G1941)),MAX(0,G1941-E1941)/60,"")</f>
        <v>20.75</v>
      </c>
      <c r="O1941" s="9" t="n">
        <f aca="false">IF(ISNUMBER(H1941),IF(AND(H1941&gt;=Scenario!$B$11,H1941&lt;Scenario!$B$12),1,0),0)</f>
        <v>1</v>
      </c>
      <c r="P1941" s="9" t="n">
        <f aca="false">IF(O1941=1,MAX(0,H1941-E1941)/60,"")</f>
        <v>95.7166666666667</v>
      </c>
      <c r="Q1941" s="9" t="n">
        <f aca="false">INDEX(Scenario!$B$18:$B$20,MATCH(B1941,Scenario!$A$18:$A$20,0))</f>
        <v>240</v>
      </c>
      <c r="R1941" s="9" t="n">
        <f aca="false">INDEX(Scenario!$C$18:$C$20,MATCH(B1941,Scenario!$A$18:$A$20,0))</f>
        <v>4320</v>
      </c>
      <c r="S1941" s="9" t="n">
        <f aca="false">IF(ISNUMBER(M1941),IF(M1941&lt;=Q1941,1,0),"")</f>
        <v>1</v>
      </c>
      <c r="T1941" s="9" t="n">
        <f aca="false">IF(ISNUMBER(P1941),IF(P1941&lt;=R1941,1,0),"")</f>
        <v>1</v>
      </c>
      <c r="U1941" s="9" t="n">
        <f aca="false">IF(E1941&gt;Scenario!$B$14,0,IF(OR(AND(ISNUMBER(H1941),H1941&lt;=Scenario!$B$14),AND(ISNUMBER(I1941),I1941&lt;=Scenario!$B$14)),0,1))</f>
        <v>0</v>
      </c>
      <c r="V1941" s="9" t="n">
        <f aca="false">IF(AND(U1941=1,(Scenario!$B$14-E1941)/60&gt;R1941),1,0)</f>
        <v>0</v>
      </c>
      <c r="W1941" s="9" t="n">
        <f aca="false">IF(OR(C1941=Scenario!$B$22,C1941=Scenario!$C$22),1,0)</f>
        <v>1</v>
      </c>
      <c r="X1941" s="9" t="n">
        <f aca="false">IF(ISNUMBER(I1941),1,0)</f>
        <v>0</v>
      </c>
      <c r="Y1941" s="9" t="n">
        <f aca="false">MOD(INT(E1941/86400)+3,7)</f>
        <v>2</v>
      </c>
      <c r="Z1941" s="9" t="n">
        <f aca="false">MOD(INT(E1941/3600),24)</f>
        <v>8</v>
      </c>
      <c r="AA1941" s="6" t="s">
        <v>4126</v>
      </c>
    </row>
    <row r="1942" customFormat="false" ht="15" hidden="false" customHeight="false" outlineLevel="0" collapsed="false">
      <c r="A1942" s="6" t="s">
        <v>4127</v>
      </c>
      <c r="B1942" s="6" t="s">
        <v>43</v>
      </c>
      <c r="C1942" s="6" t="s">
        <v>46</v>
      </c>
      <c r="D1942" s="6" t="s">
        <v>171</v>
      </c>
      <c r="E1942" s="6" t="n">
        <v>1787130344</v>
      </c>
      <c r="F1942" s="6" t="n">
        <v>1787130583</v>
      </c>
      <c r="G1942" s="6" t="n">
        <v>1787130457</v>
      </c>
      <c r="H1942" s="6" t="n">
        <v>1787134362</v>
      </c>
      <c r="J1942" s="6" t="n">
        <v>0</v>
      </c>
      <c r="K1942" s="6" t="n">
        <v>0</v>
      </c>
      <c r="L1942" s="9" t="n">
        <f aca="false">IF(AND(E1942&gt;=Scenario!$B$11,E1942&lt;Scenario!$B$12),1,0)</f>
        <v>1</v>
      </c>
      <c r="M1942" s="9" t="n">
        <f aca="false">IF(AND(L1942=1,ISNUMBER(F1942)),MAX(0,F1942-E1942)/60,"")</f>
        <v>3.98333333333333</v>
      </c>
      <c r="N1942" s="9" t="n">
        <f aca="false">IF(AND(L1942=1,ISNUMBER(G1942)),MAX(0,G1942-E1942)/60,"")</f>
        <v>1.88333333333333</v>
      </c>
      <c r="O1942" s="9" t="n">
        <f aca="false">IF(ISNUMBER(H1942),IF(AND(H1942&gt;=Scenario!$B$11,H1942&lt;Scenario!$B$12),1,0),0)</f>
        <v>1</v>
      </c>
      <c r="P1942" s="9" t="n">
        <f aca="false">IF(O1942=1,MAX(0,H1942-E1942)/60,"")</f>
        <v>66.9666666666667</v>
      </c>
      <c r="Q1942" s="9" t="n">
        <f aca="false">INDEX(Scenario!$B$18:$B$20,MATCH(B1942,Scenario!$A$18:$A$20,0))</f>
        <v>60</v>
      </c>
      <c r="R1942" s="9" t="n">
        <f aca="false">INDEX(Scenario!$C$18:$C$20,MATCH(B1942,Scenario!$A$18:$A$20,0))</f>
        <v>1440</v>
      </c>
      <c r="S1942" s="9" t="n">
        <f aca="false">IF(ISNUMBER(M1942),IF(M1942&lt;=Q1942,1,0),"")</f>
        <v>1</v>
      </c>
      <c r="T1942" s="9" t="n">
        <f aca="false">IF(ISNUMBER(P1942),IF(P1942&lt;=R1942,1,0),"")</f>
        <v>1</v>
      </c>
      <c r="U1942" s="9" t="n">
        <f aca="false">IF(E1942&gt;Scenario!$B$14,0,IF(OR(AND(ISNUMBER(H1942),H1942&lt;=Scenario!$B$14),AND(ISNUMBER(I1942),I1942&lt;=Scenario!$B$14)),0,1))</f>
        <v>0</v>
      </c>
      <c r="V1942" s="9" t="n">
        <f aca="false">IF(AND(U1942=1,(Scenario!$B$14-E1942)/60&gt;R1942),1,0)</f>
        <v>0</v>
      </c>
      <c r="W1942" s="9" t="n">
        <f aca="false">IF(OR(C1942=Scenario!$B$22,C1942=Scenario!$C$22),1,0)</f>
        <v>1</v>
      </c>
      <c r="X1942" s="9" t="n">
        <f aca="false">IF(ISNUMBER(I1942),1,0)</f>
        <v>0</v>
      </c>
      <c r="Y1942" s="9" t="n">
        <f aca="false">MOD(INT(E1942/86400)+3,7)</f>
        <v>2</v>
      </c>
      <c r="Z1942" s="9" t="n">
        <f aca="false">MOD(INT(E1942/3600),24)</f>
        <v>9</v>
      </c>
      <c r="AA1942" s="6" t="s">
        <v>4128</v>
      </c>
    </row>
    <row r="1943" customFormat="false" ht="15" hidden="false" customHeight="false" outlineLevel="0" collapsed="false">
      <c r="A1943" s="6" t="s">
        <v>4129</v>
      </c>
      <c r="B1943" s="6" t="s">
        <v>44</v>
      </c>
      <c r="C1943" s="6" t="s">
        <v>46</v>
      </c>
      <c r="D1943" s="6" t="s">
        <v>171</v>
      </c>
      <c r="E1943" s="6" t="n">
        <v>1787131122</v>
      </c>
      <c r="I1943" s="6" t="n">
        <v>1787131722</v>
      </c>
      <c r="J1943" s="6" t="n">
        <v>0</v>
      </c>
      <c r="K1943" s="6" t="n">
        <v>0</v>
      </c>
      <c r="L1943" s="9" t="n">
        <f aca="false">IF(AND(E1943&gt;=Scenario!$B$11,E1943&lt;Scenario!$B$12),1,0)</f>
        <v>1</v>
      </c>
      <c r="M1943" s="0" t="str">
        <f aca="false">IF(AND(L1943=1,ISNUMBER(F1943)),MAX(0,F1943-E1943)/60,"")</f>
        <v/>
      </c>
      <c r="N1943" s="0" t="str">
        <f aca="false">IF(AND(L1943=1,ISNUMBER(G1943)),MAX(0,G1943-E1943)/60,"")</f>
        <v/>
      </c>
      <c r="O1943" s="9" t="n">
        <f aca="false">IF(ISNUMBER(H1943),IF(AND(H1943&gt;=Scenario!$B$11,H1943&lt;Scenario!$B$12),1,0),0)</f>
        <v>0</v>
      </c>
      <c r="P1943" s="0" t="str">
        <f aca="false">IF(O1943=1,MAX(0,H1943-E1943)/60,"")</f>
        <v/>
      </c>
      <c r="Q1943" s="9" t="n">
        <f aca="false">INDEX(Scenario!$B$18:$B$20,MATCH(B1943,Scenario!$A$18:$A$20,0))</f>
        <v>240</v>
      </c>
      <c r="R1943" s="9" t="n">
        <f aca="false">INDEX(Scenario!$C$18:$C$20,MATCH(B1943,Scenario!$A$18:$A$20,0))</f>
        <v>4320</v>
      </c>
      <c r="S1943" s="0" t="str">
        <f aca="false">IF(ISNUMBER(M1943),IF(M1943&lt;=Q1943,1,0),"")</f>
        <v/>
      </c>
      <c r="T1943" s="0" t="str">
        <f aca="false">IF(ISNUMBER(P1943),IF(P1943&lt;=R1943,1,0),"")</f>
        <v/>
      </c>
      <c r="U1943" s="9" t="n">
        <f aca="false">IF(E1943&gt;Scenario!$B$14,0,IF(OR(AND(ISNUMBER(H1943),H1943&lt;=Scenario!$B$14),AND(ISNUMBER(I1943),I1943&lt;=Scenario!$B$14)),0,1))</f>
        <v>0</v>
      </c>
      <c r="V1943" s="9" t="n">
        <f aca="false">IF(AND(U1943=1,(Scenario!$B$14-E1943)/60&gt;R1943),1,0)</f>
        <v>0</v>
      </c>
      <c r="W1943" s="9" t="n">
        <f aca="false">IF(OR(C1943=Scenario!$B$22,C1943=Scenario!$C$22),1,0)</f>
        <v>1</v>
      </c>
      <c r="X1943" s="9" t="n">
        <f aca="false">IF(ISNUMBER(I1943),1,0)</f>
        <v>1</v>
      </c>
      <c r="Y1943" s="9" t="n">
        <f aca="false">MOD(INT(E1943/86400)+3,7)</f>
        <v>2</v>
      </c>
      <c r="Z1943" s="9" t="n">
        <f aca="false">MOD(INT(E1943/3600),24)</f>
        <v>9</v>
      </c>
      <c r="AA1943" s="6" t="s">
        <v>4130</v>
      </c>
    </row>
    <row r="1944" customFormat="false" ht="15" hidden="false" customHeight="false" outlineLevel="0" collapsed="false">
      <c r="A1944" s="6" t="s">
        <v>4131</v>
      </c>
      <c r="B1944" s="6" t="s">
        <v>44</v>
      </c>
      <c r="C1944" s="6" t="s">
        <v>249</v>
      </c>
      <c r="D1944" s="6" t="s">
        <v>171</v>
      </c>
      <c r="E1944" s="6" t="n">
        <v>1787131570</v>
      </c>
      <c r="F1944" s="6" t="n">
        <v>1787131952</v>
      </c>
      <c r="G1944" s="6" t="n">
        <v>1787131881</v>
      </c>
      <c r="H1944" s="6" t="n">
        <v>1787134484</v>
      </c>
      <c r="J1944" s="6" t="n">
        <v>0</v>
      </c>
      <c r="K1944" s="6" t="n">
        <v>0</v>
      </c>
      <c r="L1944" s="9" t="n">
        <f aca="false">IF(AND(E1944&gt;=Scenario!$B$11,E1944&lt;Scenario!$B$12),1,0)</f>
        <v>1</v>
      </c>
      <c r="M1944" s="9" t="n">
        <f aca="false">IF(AND(L1944=1,ISNUMBER(F1944)),MAX(0,F1944-E1944)/60,"")</f>
        <v>6.36666666666667</v>
      </c>
      <c r="N1944" s="9" t="n">
        <f aca="false">IF(AND(L1944=1,ISNUMBER(G1944)),MAX(0,G1944-E1944)/60,"")</f>
        <v>5.18333333333333</v>
      </c>
      <c r="O1944" s="9" t="n">
        <f aca="false">IF(ISNUMBER(H1944),IF(AND(H1944&gt;=Scenario!$B$11,H1944&lt;Scenario!$B$12),1,0),0)</f>
        <v>1</v>
      </c>
      <c r="P1944" s="9" t="n">
        <f aca="false">IF(O1944=1,MAX(0,H1944-E1944)/60,"")</f>
        <v>48.5666666666667</v>
      </c>
      <c r="Q1944" s="9" t="n">
        <f aca="false">INDEX(Scenario!$B$18:$B$20,MATCH(B1944,Scenario!$A$18:$A$20,0))</f>
        <v>240</v>
      </c>
      <c r="R1944" s="9" t="n">
        <f aca="false">INDEX(Scenario!$C$18:$C$20,MATCH(B1944,Scenario!$A$18:$A$20,0))</f>
        <v>4320</v>
      </c>
      <c r="S1944" s="9" t="n">
        <f aca="false">IF(ISNUMBER(M1944),IF(M1944&lt;=Q1944,1,0),"")</f>
        <v>1</v>
      </c>
      <c r="T1944" s="9" t="n">
        <f aca="false">IF(ISNUMBER(P1944),IF(P1944&lt;=R1944,1,0),"")</f>
        <v>1</v>
      </c>
      <c r="U1944" s="9" t="n">
        <f aca="false">IF(E1944&gt;Scenario!$B$14,0,IF(OR(AND(ISNUMBER(H1944),H1944&lt;=Scenario!$B$14),AND(ISNUMBER(I1944),I1944&lt;=Scenario!$B$14)),0,1))</f>
        <v>0</v>
      </c>
      <c r="V1944" s="9" t="n">
        <f aca="false">IF(AND(U1944=1,(Scenario!$B$14-E1944)/60&gt;R1944),1,0)</f>
        <v>0</v>
      </c>
      <c r="W1944" s="9" t="n">
        <f aca="false">IF(OR(C1944=Scenario!$B$22,C1944=Scenario!$C$22),1,0)</f>
        <v>0</v>
      </c>
      <c r="X1944" s="9" t="n">
        <f aca="false">IF(ISNUMBER(I1944),1,0)</f>
        <v>0</v>
      </c>
      <c r="Y1944" s="9" t="n">
        <f aca="false">MOD(INT(E1944/86400)+3,7)</f>
        <v>2</v>
      </c>
      <c r="Z1944" s="9" t="n">
        <f aca="false">MOD(INT(E1944/3600),24)</f>
        <v>9</v>
      </c>
      <c r="AA1944" s="6" t="s">
        <v>4132</v>
      </c>
    </row>
    <row r="1945" customFormat="false" ht="15" hidden="false" customHeight="false" outlineLevel="0" collapsed="false">
      <c r="A1945" s="6" t="s">
        <v>4133</v>
      </c>
      <c r="B1945" s="6" t="s">
        <v>44</v>
      </c>
      <c r="C1945" s="6" t="s">
        <v>46</v>
      </c>
      <c r="D1945" s="6" t="s">
        <v>171</v>
      </c>
      <c r="E1945" s="6" t="n">
        <v>1787131782</v>
      </c>
      <c r="F1945" s="6" t="n">
        <v>1787132643</v>
      </c>
      <c r="G1945" s="6" t="n">
        <v>1787132494</v>
      </c>
      <c r="H1945" s="6" t="n">
        <v>1787136478</v>
      </c>
      <c r="J1945" s="6" t="n">
        <v>0</v>
      </c>
      <c r="K1945" s="6" t="n">
        <v>0</v>
      </c>
      <c r="L1945" s="9" t="n">
        <f aca="false">IF(AND(E1945&gt;=Scenario!$B$11,E1945&lt;Scenario!$B$12),1,0)</f>
        <v>1</v>
      </c>
      <c r="M1945" s="9" t="n">
        <f aca="false">IF(AND(L1945=1,ISNUMBER(F1945)),MAX(0,F1945-E1945)/60,"")</f>
        <v>14.35</v>
      </c>
      <c r="N1945" s="9" t="n">
        <f aca="false">IF(AND(L1945=1,ISNUMBER(G1945)),MAX(0,G1945-E1945)/60,"")</f>
        <v>11.8666666666667</v>
      </c>
      <c r="O1945" s="9" t="n">
        <f aca="false">IF(ISNUMBER(H1945),IF(AND(H1945&gt;=Scenario!$B$11,H1945&lt;Scenario!$B$12),1,0),0)</f>
        <v>1</v>
      </c>
      <c r="P1945" s="9" t="n">
        <f aca="false">IF(O1945=1,MAX(0,H1945-E1945)/60,"")</f>
        <v>78.2666666666667</v>
      </c>
      <c r="Q1945" s="9" t="n">
        <f aca="false">INDEX(Scenario!$B$18:$B$20,MATCH(B1945,Scenario!$A$18:$A$20,0))</f>
        <v>240</v>
      </c>
      <c r="R1945" s="9" t="n">
        <f aca="false">INDEX(Scenario!$C$18:$C$20,MATCH(B1945,Scenario!$A$18:$A$20,0))</f>
        <v>4320</v>
      </c>
      <c r="S1945" s="9" t="n">
        <f aca="false">IF(ISNUMBER(M1945),IF(M1945&lt;=Q1945,1,0),"")</f>
        <v>1</v>
      </c>
      <c r="T1945" s="9" t="n">
        <f aca="false">IF(ISNUMBER(P1945),IF(P1945&lt;=R1945,1,0),"")</f>
        <v>1</v>
      </c>
      <c r="U1945" s="9" t="n">
        <f aca="false">IF(E1945&gt;Scenario!$B$14,0,IF(OR(AND(ISNUMBER(H1945),H1945&lt;=Scenario!$B$14),AND(ISNUMBER(I1945),I1945&lt;=Scenario!$B$14)),0,1))</f>
        <v>0</v>
      </c>
      <c r="V1945" s="9" t="n">
        <f aca="false">IF(AND(U1945=1,(Scenario!$B$14-E1945)/60&gt;R1945),1,0)</f>
        <v>0</v>
      </c>
      <c r="W1945" s="9" t="n">
        <f aca="false">IF(OR(C1945=Scenario!$B$22,C1945=Scenario!$C$22),1,0)</f>
        <v>1</v>
      </c>
      <c r="X1945" s="9" t="n">
        <f aca="false">IF(ISNUMBER(I1945),1,0)</f>
        <v>0</v>
      </c>
      <c r="Y1945" s="9" t="n">
        <f aca="false">MOD(INT(E1945/86400)+3,7)</f>
        <v>2</v>
      </c>
      <c r="Z1945" s="9" t="n">
        <f aca="false">MOD(INT(E1945/3600),24)</f>
        <v>9</v>
      </c>
      <c r="AA1945" s="6" t="s">
        <v>4134</v>
      </c>
    </row>
    <row r="1946" customFormat="false" ht="15" hidden="false" customHeight="false" outlineLevel="0" collapsed="false">
      <c r="A1946" s="6" t="s">
        <v>4135</v>
      </c>
      <c r="B1946" s="6" t="s">
        <v>42</v>
      </c>
      <c r="C1946" s="6" t="s">
        <v>249</v>
      </c>
      <c r="D1946" s="6" t="s">
        <v>171</v>
      </c>
      <c r="E1946" s="6" t="n">
        <v>1787133760</v>
      </c>
      <c r="F1946" s="6" t="n">
        <v>1787134394</v>
      </c>
      <c r="G1946" s="6" t="n">
        <v>1787134268</v>
      </c>
      <c r="H1946" s="6" t="n">
        <v>1787136764</v>
      </c>
      <c r="J1946" s="6" t="n">
        <v>0</v>
      </c>
      <c r="K1946" s="6" t="n">
        <v>0</v>
      </c>
      <c r="L1946" s="9" t="n">
        <f aca="false">IF(AND(E1946&gt;=Scenario!$B$11,E1946&lt;Scenario!$B$12),1,0)</f>
        <v>1</v>
      </c>
      <c r="M1946" s="9" t="n">
        <f aca="false">IF(AND(L1946=1,ISNUMBER(F1946)),MAX(0,F1946-E1946)/60,"")</f>
        <v>10.5666666666667</v>
      </c>
      <c r="N1946" s="9" t="n">
        <f aca="false">IF(AND(L1946=1,ISNUMBER(G1946)),MAX(0,G1946-E1946)/60,"")</f>
        <v>8.46666666666667</v>
      </c>
      <c r="O1946" s="9" t="n">
        <f aca="false">IF(ISNUMBER(H1946),IF(AND(H1946&gt;=Scenario!$B$11,H1946&lt;Scenario!$B$12),1,0),0)</f>
        <v>1</v>
      </c>
      <c r="P1946" s="9" t="n">
        <f aca="false">IF(O1946=1,MAX(0,H1946-E1946)/60,"")</f>
        <v>50.0666666666667</v>
      </c>
      <c r="Q1946" s="9" t="n">
        <f aca="false">INDEX(Scenario!$B$18:$B$20,MATCH(B1946,Scenario!$A$18:$A$20,0))</f>
        <v>15</v>
      </c>
      <c r="R1946" s="9" t="n">
        <f aca="false">INDEX(Scenario!$C$18:$C$20,MATCH(B1946,Scenario!$A$18:$A$20,0))</f>
        <v>240</v>
      </c>
      <c r="S1946" s="9" t="n">
        <f aca="false">IF(ISNUMBER(M1946),IF(M1946&lt;=Q1946,1,0),"")</f>
        <v>1</v>
      </c>
      <c r="T1946" s="9" t="n">
        <f aca="false">IF(ISNUMBER(P1946),IF(P1946&lt;=R1946,1,0),"")</f>
        <v>1</v>
      </c>
      <c r="U1946" s="9" t="n">
        <f aca="false">IF(E1946&gt;Scenario!$B$14,0,IF(OR(AND(ISNUMBER(H1946),H1946&lt;=Scenario!$B$14),AND(ISNUMBER(I1946),I1946&lt;=Scenario!$B$14)),0,1))</f>
        <v>0</v>
      </c>
      <c r="V1946" s="9" t="n">
        <f aca="false">IF(AND(U1946=1,(Scenario!$B$14-E1946)/60&gt;R1946),1,0)</f>
        <v>0</v>
      </c>
      <c r="W1946" s="9" t="n">
        <f aca="false">IF(OR(C1946=Scenario!$B$22,C1946=Scenario!$C$22),1,0)</f>
        <v>0</v>
      </c>
      <c r="X1946" s="9" t="n">
        <f aca="false">IF(ISNUMBER(I1946),1,0)</f>
        <v>0</v>
      </c>
      <c r="Y1946" s="9" t="n">
        <f aca="false">MOD(INT(E1946/86400)+3,7)</f>
        <v>2</v>
      </c>
      <c r="Z1946" s="9" t="n">
        <f aca="false">MOD(INT(E1946/3600),24)</f>
        <v>10</v>
      </c>
      <c r="AA1946" s="6" t="s">
        <v>4136</v>
      </c>
    </row>
    <row r="1947" customFormat="false" ht="15" hidden="false" customHeight="false" outlineLevel="0" collapsed="false">
      <c r="A1947" s="6" t="s">
        <v>4137</v>
      </c>
      <c r="B1947" s="6" t="s">
        <v>44</v>
      </c>
      <c r="C1947" s="6" t="s">
        <v>249</v>
      </c>
      <c r="D1947" s="6" t="s">
        <v>170</v>
      </c>
      <c r="E1947" s="6" t="n">
        <v>1787133777</v>
      </c>
      <c r="F1947" s="6" t="n">
        <v>1787134011</v>
      </c>
      <c r="G1947" s="6" t="n">
        <v>1787133882</v>
      </c>
      <c r="H1947" s="6" t="n">
        <v>1787135060</v>
      </c>
      <c r="J1947" s="6" t="n">
        <v>0</v>
      </c>
      <c r="K1947" s="6" t="n">
        <v>0</v>
      </c>
      <c r="L1947" s="9" t="n">
        <f aca="false">IF(AND(E1947&gt;=Scenario!$B$11,E1947&lt;Scenario!$B$12),1,0)</f>
        <v>1</v>
      </c>
      <c r="M1947" s="9" t="n">
        <f aca="false">IF(AND(L1947=1,ISNUMBER(F1947)),MAX(0,F1947-E1947)/60,"")</f>
        <v>3.9</v>
      </c>
      <c r="N1947" s="9" t="n">
        <f aca="false">IF(AND(L1947=1,ISNUMBER(G1947)),MAX(0,G1947-E1947)/60,"")</f>
        <v>1.75</v>
      </c>
      <c r="O1947" s="9" t="n">
        <f aca="false">IF(ISNUMBER(H1947),IF(AND(H1947&gt;=Scenario!$B$11,H1947&lt;Scenario!$B$12),1,0),0)</f>
        <v>1</v>
      </c>
      <c r="P1947" s="9" t="n">
        <f aca="false">IF(O1947=1,MAX(0,H1947-E1947)/60,"")</f>
        <v>21.3833333333333</v>
      </c>
      <c r="Q1947" s="9" t="n">
        <f aca="false">INDEX(Scenario!$B$18:$B$20,MATCH(B1947,Scenario!$A$18:$A$20,0))</f>
        <v>240</v>
      </c>
      <c r="R1947" s="9" t="n">
        <f aca="false">INDEX(Scenario!$C$18:$C$20,MATCH(B1947,Scenario!$A$18:$A$20,0))</f>
        <v>4320</v>
      </c>
      <c r="S1947" s="9" t="n">
        <f aca="false">IF(ISNUMBER(M1947),IF(M1947&lt;=Q1947,1,0),"")</f>
        <v>1</v>
      </c>
      <c r="T1947" s="9" t="n">
        <f aca="false">IF(ISNUMBER(P1947),IF(P1947&lt;=R1947,1,0),"")</f>
        <v>1</v>
      </c>
      <c r="U1947" s="9" t="n">
        <f aca="false">IF(E1947&gt;Scenario!$B$14,0,IF(OR(AND(ISNUMBER(H1947),H1947&lt;=Scenario!$B$14),AND(ISNUMBER(I1947),I1947&lt;=Scenario!$B$14)),0,1))</f>
        <v>0</v>
      </c>
      <c r="V1947" s="9" t="n">
        <f aca="false">IF(AND(U1947=1,(Scenario!$B$14-E1947)/60&gt;R1947),1,0)</f>
        <v>0</v>
      </c>
      <c r="W1947" s="9" t="n">
        <f aca="false">IF(OR(C1947=Scenario!$B$22,C1947=Scenario!$C$22),1,0)</f>
        <v>0</v>
      </c>
      <c r="X1947" s="9" t="n">
        <f aca="false">IF(ISNUMBER(I1947),1,0)</f>
        <v>0</v>
      </c>
      <c r="Y1947" s="9" t="n">
        <f aca="false">MOD(INT(E1947/86400)+3,7)</f>
        <v>2</v>
      </c>
      <c r="Z1947" s="9" t="n">
        <f aca="false">MOD(INT(E1947/3600),24)</f>
        <v>10</v>
      </c>
      <c r="AA1947" s="6" t="s">
        <v>4138</v>
      </c>
    </row>
    <row r="1948" customFormat="false" ht="15" hidden="false" customHeight="false" outlineLevel="0" collapsed="false">
      <c r="A1948" s="6" t="s">
        <v>4139</v>
      </c>
      <c r="B1948" s="6" t="s">
        <v>43</v>
      </c>
      <c r="C1948" s="6" t="s">
        <v>47</v>
      </c>
      <c r="D1948" s="6" t="s">
        <v>171</v>
      </c>
      <c r="E1948" s="6" t="n">
        <v>1787134432</v>
      </c>
      <c r="F1948" s="6" t="n">
        <v>1787134624</v>
      </c>
      <c r="G1948" s="6" t="n">
        <v>1787134539</v>
      </c>
      <c r="H1948" s="6" t="n">
        <v>1787137719</v>
      </c>
      <c r="J1948" s="6" t="n">
        <v>0</v>
      </c>
      <c r="K1948" s="6" t="n">
        <v>0</v>
      </c>
      <c r="L1948" s="9" t="n">
        <f aca="false">IF(AND(E1948&gt;=Scenario!$B$11,E1948&lt;Scenario!$B$12),1,0)</f>
        <v>1</v>
      </c>
      <c r="M1948" s="9" t="n">
        <f aca="false">IF(AND(L1948=1,ISNUMBER(F1948)),MAX(0,F1948-E1948)/60,"")</f>
        <v>3.2</v>
      </c>
      <c r="N1948" s="9" t="n">
        <f aca="false">IF(AND(L1948=1,ISNUMBER(G1948)),MAX(0,G1948-E1948)/60,"")</f>
        <v>1.78333333333333</v>
      </c>
      <c r="O1948" s="9" t="n">
        <f aca="false">IF(ISNUMBER(H1948),IF(AND(H1948&gt;=Scenario!$B$11,H1948&lt;Scenario!$B$12),1,0),0)</f>
        <v>1</v>
      </c>
      <c r="P1948" s="9" t="n">
        <f aca="false">IF(O1948=1,MAX(0,H1948-E1948)/60,"")</f>
        <v>54.7833333333333</v>
      </c>
      <c r="Q1948" s="9" t="n">
        <f aca="false">INDEX(Scenario!$B$18:$B$20,MATCH(B1948,Scenario!$A$18:$A$20,0))</f>
        <v>60</v>
      </c>
      <c r="R1948" s="9" t="n">
        <f aca="false">INDEX(Scenario!$C$18:$C$20,MATCH(B1948,Scenario!$A$18:$A$20,0))</f>
        <v>1440</v>
      </c>
      <c r="S1948" s="9" t="n">
        <f aca="false">IF(ISNUMBER(M1948),IF(M1948&lt;=Q1948,1,0),"")</f>
        <v>1</v>
      </c>
      <c r="T1948" s="9" t="n">
        <f aca="false">IF(ISNUMBER(P1948),IF(P1948&lt;=R1948,1,0),"")</f>
        <v>1</v>
      </c>
      <c r="U1948" s="9" t="n">
        <f aca="false">IF(E1948&gt;Scenario!$B$14,0,IF(OR(AND(ISNUMBER(H1948),H1948&lt;=Scenario!$B$14),AND(ISNUMBER(I1948),I1948&lt;=Scenario!$B$14)),0,1))</f>
        <v>0</v>
      </c>
      <c r="V1948" s="9" t="n">
        <f aca="false">IF(AND(U1948=1,(Scenario!$B$14-E1948)/60&gt;R1948),1,0)</f>
        <v>0</v>
      </c>
      <c r="W1948" s="9" t="n">
        <f aca="false">IF(OR(C1948=Scenario!$B$22,C1948=Scenario!$C$22),1,0)</f>
        <v>1</v>
      </c>
      <c r="X1948" s="9" t="n">
        <f aca="false">IF(ISNUMBER(I1948),1,0)</f>
        <v>0</v>
      </c>
      <c r="Y1948" s="9" t="n">
        <f aca="false">MOD(INT(E1948/86400)+3,7)</f>
        <v>2</v>
      </c>
      <c r="Z1948" s="9" t="n">
        <f aca="false">MOD(INT(E1948/3600),24)</f>
        <v>10</v>
      </c>
      <c r="AA1948" s="6" t="s">
        <v>4140</v>
      </c>
    </row>
    <row r="1949" customFormat="false" ht="15" hidden="false" customHeight="false" outlineLevel="0" collapsed="false">
      <c r="A1949" s="6" t="s">
        <v>4141</v>
      </c>
      <c r="B1949" s="6" t="s">
        <v>44</v>
      </c>
      <c r="C1949" s="6" t="s">
        <v>46</v>
      </c>
      <c r="D1949" s="6" t="s">
        <v>170</v>
      </c>
      <c r="E1949" s="6" t="n">
        <v>1787134909</v>
      </c>
      <c r="F1949" s="6" t="n">
        <v>1787135196</v>
      </c>
      <c r="G1949" s="6" t="n">
        <v>1787135114</v>
      </c>
      <c r="H1949" s="6" t="n">
        <v>1787136411</v>
      </c>
      <c r="J1949" s="6" t="n">
        <v>0</v>
      </c>
      <c r="K1949" s="6" t="n">
        <v>0</v>
      </c>
      <c r="L1949" s="9" t="n">
        <f aca="false">IF(AND(E1949&gt;=Scenario!$B$11,E1949&lt;Scenario!$B$12),1,0)</f>
        <v>1</v>
      </c>
      <c r="M1949" s="9" t="n">
        <f aca="false">IF(AND(L1949=1,ISNUMBER(F1949)),MAX(0,F1949-E1949)/60,"")</f>
        <v>4.78333333333333</v>
      </c>
      <c r="N1949" s="9" t="n">
        <f aca="false">IF(AND(L1949=1,ISNUMBER(G1949)),MAX(0,G1949-E1949)/60,"")</f>
        <v>3.41666666666667</v>
      </c>
      <c r="O1949" s="9" t="n">
        <f aca="false">IF(ISNUMBER(H1949),IF(AND(H1949&gt;=Scenario!$B$11,H1949&lt;Scenario!$B$12),1,0),0)</f>
        <v>1</v>
      </c>
      <c r="P1949" s="9" t="n">
        <f aca="false">IF(O1949=1,MAX(0,H1949-E1949)/60,"")</f>
        <v>25.0333333333333</v>
      </c>
      <c r="Q1949" s="9" t="n">
        <f aca="false">INDEX(Scenario!$B$18:$B$20,MATCH(B1949,Scenario!$A$18:$A$20,0))</f>
        <v>240</v>
      </c>
      <c r="R1949" s="9" t="n">
        <f aca="false">INDEX(Scenario!$C$18:$C$20,MATCH(B1949,Scenario!$A$18:$A$20,0))</f>
        <v>4320</v>
      </c>
      <c r="S1949" s="9" t="n">
        <f aca="false">IF(ISNUMBER(M1949),IF(M1949&lt;=Q1949,1,0),"")</f>
        <v>1</v>
      </c>
      <c r="T1949" s="9" t="n">
        <f aca="false">IF(ISNUMBER(P1949),IF(P1949&lt;=R1949,1,0),"")</f>
        <v>1</v>
      </c>
      <c r="U1949" s="9" t="n">
        <f aca="false">IF(E1949&gt;Scenario!$B$14,0,IF(OR(AND(ISNUMBER(H1949),H1949&lt;=Scenario!$B$14),AND(ISNUMBER(I1949),I1949&lt;=Scenario!$B$14)),0,1))</f>
        <v>0</v>
      </c>
      <c r="V1949" s="9" t="n">
        <f aca="false">IF(AND(U1949=1,(Scenario!$B$14-E1949)/60&gt;R1949),1,0)</f>
        <v>0</v>
      </c>
      <c r="W1949" s="9" t="n">
        <f aca="false">IF(OR(C1949=Scenario!$B$22,C1949=Scenario!$C$22),1,0)</f>
        <v>1</v>
      </c>
      <c r="X1949" s="9" t="n">
        <f aca="false">IF(ISNUMBER(I1949),1,0)</f>
        <v>0</v>
      </c>
      <c r="Y1949" s="9" t="n">
        <f aca="false">MOD(INT(E1949/86400)+3,7)</f>
        <v>2</v>
      </c>
      <c r="Z1949" s="9" t="n">
        <f aca="false">MOD(INT(E1949/3600),24)</f>
        <v>10</v>
      </c>
      <c r="AA1949" s="6" t="s">
        <v>4142</v>
      </c>
    </row>
    <row r="1950" customFormat="false" ht="15" hidden="false" customHeight="false" outlineLevel="0" collapsed="false">
      <c r="A1950" s="6" t="s">
        <v>4143</v>
      </c>
      <c r="B1950" s="6" t="s">
        <v>43</v>
      </c>
      <c r="C1950" s="6" t="s">
        <v>249</v>
      </c>
      <c r="D1950" s="6" t="s">
        <v>172</v>
      </c>
      <c r="E1950" s="6" t="n">
        <v>1787135414</v>
      </c>
      <c r="F1950" s="6" t="n">
        <v>1787135634</v>
      </c>
      <c r="G1950" s="6" t="n">
        <v>1787135429</v>
      </c>
      <c r="H1950" s="6" t="n">
        <v>1787137265</v>
      </c>
      <c r="J1950" s="6" t="n">
        <v>0</v>
      </c>
      <c r="K1950" s="6" t="n">
        <v>0</v>
      </c>
      <c r="L1950" s="9" t="n">
        <f aca="false">IF(AND(E1950&gt;=Scenario!$B$11,E1950&lt;Scenario!$B$12),1,0)</f>
        <v>1</v>
      </c>
      <c r="M1950" s="9" t="n">
        <f aca="false">IF(AND(L1950=1,ISNUMBER(F1950)),MAX(0,F1950-E1950)/60,"")</f>
        <v>3.66666666666667</v>
      </c>
      <c r="N1950" s="9" t="n">
        <f aca="false">IF(AND(L1950=1,ISNUMBER(G1950)),MAX(0,G1950-E1950)/60,"")</f>
        <v>0.25</v>
      </c>
      <c r="O1950" s="9" t="n">
        <f aca="false">IF(ISNUMBER(H1950),IF(AND(H1950&gt;=Scenario!$B$11,H1950&lt;Scenario!$B$12),1,0),0)</f>
        <v>1</v>
      </c>
      <c r="P1950" s="9" t="n">
        <f aca="false">IF(O1950=1,MAX(0,H1950-E1950)/60,"")</f>
        <v>30.85</v>
      </c>
      <c r="Q1950" s="9" t="n">
        <f aca="false">INDEX(Scenario!$B$18:$B$20,MATCH(B1950,Scenario!$A$18:$A$20,0))</f>
        <v>60</v>
      </c>
      <c r="R1950" s="9" t="n">
        <f aca="false">INDEX(Scenario!$C$18:$C$20,MATCH(B1950,Scenario!$A$18:$A$20,0))</f>
        <v>1440</v>
      </c>
      <c r="S1950" s="9" t="n">
        <f aca="false">IF(ISNUMBER(M1950),IF(M1950&lt;=Q1950,1,0),"")</f>
        <v>1</v>
      </c>
      <c r="T1950" s="9" t="n">
        <f aca="false">IF(ISNUMBER(P1950),IF(P1950&lt;=R1950,1,0),"")</f>
        <v>1</v>
      </c>
      <c r="U1950" s="9" t="n">
        <f aca="false">IF(E1950&gt;Scenario!$B$14,0,IF(OR(AND(ISNUMBER(H1950),H1950&lt;=Scenario!$B$14),AND(ISNUMBER(I1950),I1950&lt;=Scenario!$B$14)),0,1))</f>
        <v>0</v>
      </c>
      <c r="V1950" s="9" t="n">
        <f aca="false">IF(AND(U1950=1,(Scenario!$B$14-E1950)/60&gt;R1950),1,0)</f>
        <v>0</v>
      </c>
      <c r="W1950" s="9" t="n">
        <f aca="false">IF(OR(C1950=Scenario!$B$22,C1950=Scenario!$C$22),1,0)</f>
        <v>0</v>
      </c>
      <c r="X1950" s="9" t="n">
        <f aca="false">IF(ISNUMBER(I1950),1,0)</f>
        <v>0</v>
      </c>
      <c r="Y1950" s="9" t="n">
        <f aca="false">MOD(INT(E1950/86400)+3,7)</f>
        <v>2</v>
      </c>
      <c r="Z1950" s="9" t="n">
        <f aca="false">MOD(INT(E1950/3600),24)</f>
        <v>10</v>
      </c>
      <c r="AA1950" s="6" t="s">
        <v>4144</v>
      </c>
    </row>
    <row r="1951" customFormat="false" ht="15" hidden="false" customHeight="false" outlineLevel="0" collapsed="false">
      <c r="A1951" s="6" t="s">
        <v>4145</v>
      </c>
      <c r="B1951" s="6" t="s">
        <v>44</v>
      </c>
      <c r="C1951" s="6" t="s">
        <v>46</v>
      </c>
      <c r="D1951" s="6" t="s">
        <v>171</v>
      </c>
      <c r="E1951" s="6" t="n">
        <v>1787136322</v>
      </c>
      <c r="F1951" s="6" t="n">
        <v>1787136476</v>
      </c>
      <c r="G1951" s="6" t="n">
        <v>1787136360</v>
      </c>
      <c r="H1951" s="6" t="n">
        <v>1787149475</v>
      </c>
      <c r="J1951" s="6" t="n">
        <v>1</v>
      </c>
      <c r="K1951" s="6" t="n">
        <v>0</v>
      </c>
      <c r="L1951" s="9" t="n">
        <f aca="false">IF(AND(E1951&gt;=Scenario!$B$11,E1951&lt;Scenario!$B$12),1,0)</f>
        <v>1</v>
      </c>
      <c r="M1951" s="9" t="n">
        <f aca="false">IF(AND(L1951=1,ISNUMBER(F1951)),MAX(0,F1951-E1951)/60,"")</f>
        <v>2.56666666666667</v>
      </c>
      <c r="N1951" s="9" t="n">
        <f aca="false">IF(AND(L1951=1,ISNUMBER(G1951)),MAX(0,G1951-E1951)/60,"")</f>
        <v>0.633333333333333</v>
      </c>
      <c r="O1951" s="9" t="n">
        <f aca="false">IF(ISNUMBER(H1951),IF(AND(H1951&gt;=Scenario!$B$11,H1951&lt;Scenario!$B$12),1,0),0)</f>
        <v>1</v>
      </c>
      <c r="P1951" s="9" t="n">
        <f aca="false">IF(O1951=1,MAX(0,H1951-E1951)/60,"")</f>
        <v>219.216666666667</v>
      </c>
      <c r="Q1951" s="9" t="n">
        <f aca="false">INDEX(Scenario!$B$18:$B$20,MATCH(B1951,Scenario!$A$18:$A$20,0))</f>
        <v>240</v>
      </c>
      <c r="R1951" s="9" t="n">
        <f aca="false">INDEX(Scenario!$C$18:$C$20,MATCH(B1951,Scenario!$A$18:$A$20,0))</f>
        <v>4320</v>
      </c>
      <c r="S1951" s="9" t="n">
        <f aca="false">IF(ISNUMBER(M1951),IF(M1951&lt;=Q1951,1,0),"")</f>
        <v>1</v>
      </c>
      <c r="T1951" s="9" t="n">
        <f aca="false">IF(ISNUMBER(P1951),IF(P1951&lt;=R1951,1,0),"")</f>
        <v>1</v>
      </c>
      <c r="U1951" s="9" t="n">
        <f aca="false">IF(E1951&gt;Scenario!$B$14,0,IF(OR(AND(ISNUMBER(H1951),H1951&lt;=Scenario!$B$14),AND(ISNUMBER(I1951),I1951&lt;=Scenario!$B$14)),0,1))</f>
        <v>0</v>
      </c>
      <c r="V1951" s="9" t="n">
        <f aca="false">IF(AND(U1951=1,(Scenario!$B$14-E1951)/60&gt;R1951),1,0)</f>
        <v>0</v>
      </c>
      <c r="W1951" s="9" t="n">
        <f aca="false">IF(OR(C1951=Scenario!$B$22,C1951=Scenario!$C$22),1,0)</f>
        <v>1</v>
      </c>
      <c r="X1951" s="9" t="n">
        <f aca="false">IF(ISNUMBER(I1951),1,0)</f>
        <v>0</v>
      </c>
      <c r="Y1951" s="9" t="n">
        <f aca="false">MOD(INT(E1951/86400)+3,7)</f>
        <v>2</v>
      </c>
      <c r="Z1951" s="9" t="n">
        <f aca="false">MOD(INT(E1951/3600),24)</f>
        <v>10</v>
      </c>
      <c r="AA1951" s="6" t="s">
        <v>4146</v>
      </c>
    </row>
    <row r="1952" customFormat="false" ht="15" hidden="false" customHeight="false" outlineLevel="0" collapsed="false">
      <c r="A1952" s="6" t="s">
        <v>4147</v>
      </c>
      <c r="B1952" s="6" t="s">
        <v>43</v>
      </c>
      <c r="C1952" s="6" t="s">
        <v>249</v>
      </c>
      <c r="D1952" s="6" t="s">
        <v>171</v>
      </c>
      <c r="E1952" s="6" t="n">
        <v>1787137339</v>
      </c>
      <c r="F1952" s="6" t="n">
        <v>1787137521</v>
      </c>
      <c r="G1952" s="6" t="n">
        <v>1787137376</v>
      </c>
      <c r="H1952" s="6" t="n">
        <v>1787138513</v>
      </c>
      <c r="J1952" s="6" t="n">
        <v>0</v>
      </c>
      <c r="K1952" s="6" t="n">
        <v>0</v>
      </c>
      <c r="L1952" s="9" t="n">
        <f aca="false">IF(AND(E1952&gt;=Scenario!$B$11,E1952&lt;Scenario!$B$12),1,0)</f>
        <v>1</v>
      </c>
      <c r="M1952" s="9" t="n">
        <f aca="false">IF(AND(L1952=1,ISNUMBER(F1952)),MAX(0,F1952-E1952)/60,"")</f>
        <v>3.03333333333333</v>
      </c>
      <c r="N1952" s="9" t="n">
        <f aca="false">IF(AND(L1952=1,ISNUMBER(G1952)),MAX(0,G1952-E1952)/60,"")</f>
        <v>0.616666666666667</v>
      </c>
      <c r="O1952" s="9" t="n">
        <f aca="false">IF(ISNUMBER(H1952),IF(AND(H1952&gt;=Scenario!$B$11,H1952&lt;Scenario!$B$12),1,0),0)</f>
        <v>1</v>
      </c>
      <c r="P1952" s="9" t="n">
        <f aca="false">IF(O1952=1,MAX(0,H1952-E1952)/60,"")</f>
        <v>19.5666666666667</v>
      </c>
      <c r="Q1952" s="9" t="n">
        <f aca="false">INDEX(Scenario!$B$18:$B$20,MATCH(B1952,Scenario!$A$18:$A$20,0))</f>
        <v>60</v>
      </c>
      <c r="R1952" s="9" t="n">
        <f aca="false">INDEX(Scenario!$C$18:$C$20,MATCH(B1952,Scenario!$A$18:$A$20,0))</f>
        <v>1440</v>
      </c>
      <c r="S1952" s="9" t="n">
        <f aca="false">IF(ISNUMBER(M1952),IF(M1952&lt;=Q1952,1,0),"")</f>
        <v>1</v>
      </c>
      <c r="T1952" s="9" t="n">
        <f aca="false">IF(ISNUMBER(P1952),IF(P1952&lt;=R1952,1,0),"")</f>
        <v>1</v>
      </c>
      <c r="U1952" s="9" t="n">
        <f aca="false">IF(E1952&gt;Scenario!$B$14,0,IF(OR(AND(ISNUMBER(H1952),H1952&lt;=Scenario!$B$14),AND(ISNUMBER(I1952),I1952&lt;=Scenario!$B$14)),0,1))</f>
        <v>0</v>
      </c>
      <c r="V1952" s="9" t="n">
        <f aca="false">IF(AND(U1952=1,(Scenario!$B$14-E1952)/60&gt;R1952),1,0)</f>
        <v>0</v>
      </c>
      <c r="W1952" s="9" t="n">
        <f aca="false">IF(OR(C1952=Scenario!$B$22,C1952=Scenario!$C$22),1,0)</f>
        <v>0</v>
      </c>
      <c r="X1952" s="9" t="n">
        <f aca="false">IF(ISNUMBER(I1952),1,0)</f>
        <v>0</v>
      </c>
      <c r="Y1952" s="9" t="n">
        <f aca="false">MOD(INT(E1952/86400)+3,7)</f>
        <v>2</v>
      </c>
      <c r="Z1952" s="9" t="n">
        <f aca="false">MOD(INT(E1952/3600),24)</f>
        <v>11</v>
      </c>
      <c r="AA1952" s="6" t="s">
        <v>4148</v>
      </c>
    </row>
    <row r="1953" customFormat="false" ht="15" hidden="false" customHeight="false" outlineLevel="0" collapsed="false">
      <c r="A1953" s="6" t="s">
        <v>4149</v>
      </c>
      <c r="B1953" s="6" t="s">
        <v>43</v>
      </c>
      <c r="C1953" s="6" t="s">
        <v>46</v>
      </c>
      <c r="D1953" s="6" t="s">
        <v>172</v>
      </c>
      <c r="E1953" s="6" t="n">
        <v>1787139795</v>
      </c>
      <c r="F1953" s="6" t="n">
        <v>1787140019</v>
      </c>
      <c r="G1953" s="6" t="n">
        <v>1787139808</v>
      </c>
      <c r="H1953" s="6" t="n">
        <v>1787142508</v>
      </c>
      <c r="J1953" s="6" t="n">
        <v>0</v>
      </c>
      <c r="K1953" s="6" t="n">
        <v>0</v>
      </c>
      <c r="L1953" s="9" t="n">
        <f aca="false">IF(AND(E1953&gt;=Scenario!$B$11,E1953&lt;Scenario!$B$12),1,0)</f>
        <v>1</v>
      </c>
      <c r="M1953" s="9" t="n">
        <f aca="false">IF(AND(L1953=1,ISNUMBER(F1953)),MAX(0,F1953-E1953)/60,"")</f>
        <v>3.73333333333333</v>
      </c>
      <c r="N1953" s="9" t="n">
        <f aca="false">IF(AND(L1953=1,ISNUMBER(G1953)),MAX(0,G1953-E1953)/60,"")</f>
        <v>0.216666666666667</v>
      </c>
      <c r="O1953" s="9" t="n">
        <f aca="false">IF(ISNUMBER(H1953),IF(AND(H1953&gt;=Scenario!$B$11,H1953&lt;Scenario!$B$12),1,0),0)</f>
        <v>1</v>
      </c>
      <c r="P1953" s="9" t="n">
        <f aca="false">IF(O1953=1,MAX(0,H1953-E1953)/60,"")</f>
        <v>45.2166666666667</v>
      </c>
      <c r="Q1953" s="9" t="n">
        <f aca="false">INDEX(Scenario!$B$18:$B$20,MATCH(B1953,Scenario!$A$18:$A$20,0))</f>
        <v>60</v>
      </c>
      <c r="R1953" s="9" t="n">
        <f aca="false">INDEX(Scenario!$C$18:$C$20,MATCH(B1953,Scenario!$A$18:$A$20,0))</f>
        <v>1440</v>
      </c>
      <c r="S1953" s="9" t="n">
        <f aca="false">IF(ISNUMBER(M1953),IF(M1953&lt;=Q1953,1,0),"")</f>
        <v>1</v>
      </c>
      <c r="T1953" s="9" t="n">
        <f aca="false">IF(ISNUMBER(P1953),IF(P1953&lt;=R1953,1,0),"")</f>
        <v>1</v>
      </c>
      <c r="U1953" s="9" t="n">
        <f aca="false">IF(E1953&gt;Scenario!$B$14,0,IF(OR(AND(ISNUMBER(H1953),H1953&lt;=Scenario!$B$14),AND(ISNUMBER(I1953),I1953&lt;=Scenario!$B$14)),0,1))</f>
        <v>0</v>
      </c>
      <c r="V1953" s="9" t="n">
        <f aca="false">IF(AND(U1953=1,(Scenario!$B$14-E1953)/60&gt;R1953),1,0)</f>
        <v>0</v>
      </c>
      <c r="W1953" s="9" t="n">
        <f aca="false">IF(OR(C1953=Scenario!$B$22,C1953=Scenario!$C$22),1,0)</f>
        <v>1</v>
      </c>
      <c r="X1953" s="9" t="n">
        <f aca="false">IF(ISNUMBER(I1953),1,0)</f>
        <v>0</v>
      </c>
      <c r="Y1953" s="9" t="n">
        <f aca="false">MOD(INT(E1953/86400)+3,7)</f>
        <v>2</v>
      </c>
      <c r="Z1953" s="9" t="n">
        <f aca="false">MOD(INT(E1953/3600),24)</f>
        <v>11</v>
      </c>
      <c r="AA1953" s="6" t="s">
        <v>4150</v>
      </c>
    </row>
    <row r="1954" customFormat="false" ht="15" hidden="false" customHeight="false" outlineLevel="0" collapsed="false">
      <c r="A1954" s="6" t="s">
        <v>4151</v>
      </c>
      <c r="B1954" s="6" t="s">
        <v>44</v>
      </c>
      <c r="C1954" s="6" t="s">
        <v>249</v>
      </c>
      <c r="D1954" s="6" t="s">
        <v>172</v>
      </c>
      <c r="E1954" s="6" t="n">
        <v>1787144943</v>
      </c>
      <c r="F1954" s="6" t="n">
        <v>1787145147</v>
      </c>
      <c r="G1954" s="6" t="n">
        <v>1787144990</v>
      </c>
      <c r="H1954" s="6" t="n">
        <v>1787147642</v>
      </c>
      <c r="J1954" s="6" t="n">
        <v>0</v>
      </c>
      <c r="K1954" s="6" t="n">
        <v>0</v>
      </c>
      <c r="L1954" s="9" t="n">
        <f aca="false">IF(AND(E1954&gt;=Scenario!$B$11,E1954&lt;Scenario!$B$12),1,0)</f>
        <v>1</v>
      </c>
      <c r="M1954" s="9" t="n">
        <f aca="false">IF(AND(L1954=1,ISNUMBER(F1954)),MAX(0,F1954-E1954)/60,"")</f>
        <v>3.4</v>
      </c>
      <c r="N1954" s="9" t="n">
        <f aca="false">IF(AND(L1954=1,ISNUMBER(G1954)),MAX(0,G1954-E1954)/60,"")</f>
        <v>0.783333333333333</v>
      </c>
      <c r="O1954" s="9" t="n">
        <f aca="false">IF(ISNUMBER(H1954),IF(AND(H1954&gt;=Scenario!$B$11,H1954&lt;Scenario!$B$12),1,0),0)</f>
        <v>1</v>
      </c>
      <c r="P1954" s="9" t="n">
        <f aca="false">IF(O1954=1,MAX(0,H1954-E1954)/60,"")</f>
        <v>44.9833333333333</v>
      </c>
      <c r="Q1954" s="9" t="n">
        <f aca="false">INDEX(Scenario!$B$18:$B$20,MATCH(B1954,Scenario!$A$18:$A$20,0))</f>
        <v>240</v>
      </c>
      <c r="R1954" s="9" t="n">
        <f aca="false">INDEX(Scenario!$C$18:$C$20,MATCH(B1954,Scenario!$A$18:$A$20,0))</f>
        <v>4320</v>
      </c>
      <c r="S1954" s="9" t="n">
        <f aca="false">IF(ISNUMBER(M1954),IF(M1954&lt;=Q1954,1,0),"")</f>
        <v>1</v>
      </c>
      <c r="T1954" s="9" t="n">
        <f aca="false">IF(ISNUMBER(P1954),IF(P1954&lt;=R1954,1,0),"")</f>
        <v>1</v>
      </c>
      <c r="U1954" s="9" t="n">
        <f aca="false">IF(E1954&gt;Scenario!$B$14,0,IF(OR(AND(ISNUMBER(H1954),H1954&lt;=Scenario!$B$14),AND(ISNUMBER(I1954),I1954&lt;=Scenario!$B$14)),0,1))</f>
        <v>0</v>
      </c>
      <c r="V1954" s="9" t="n">
        <f aca="false">IF(AND(U1954=1,(Scenario!$B$14-E1954)/60&gt;R1954),1,0)</f>
        <v>0</v>
      </c>
      <c r="W1954" s="9" t="n">
        <f aca="false">IF(OR(C1954=Scenario!$B$22,C1954=Scenario!$C$22),1,0)</f>
        <v>0</v>
      </c>
      <c r="X1954" s="9" t="n">
        <f aca="false">IF(ISNUMBER(I1954),1,0)</f>
        <v>0</v>
      </c>
      <c r="Y1954" s="9" t="n">
        <f aca="false">MOD(INT(E1954/86400)+3,7)</f>
        <v>2</v>
      </c>
      <c r="Z1954" s="9" t="n">
        <f aca="false">MOD(INT(E1954/3600),24)</f>
        <v>13</v>
      </c>
      <c r="AA1954" s="6" t="s">
        <v>4152</v>
      </c>
    </row>
    <row r="1955" customFormat="false" ht="15" hidden="false" customHeight="false" outlineLevel="0" collapsed="false">
      <c r="A1955" s="6" t="s">
        <v>4153</v>
      </c>
      <c r="B1955" s="6" t="s">
        <v>42</v>
      </c>
      <c r="C1955" s="6" t="s">
        <v>47</v>
      </c>
      <c r="D1955" s="6" t="s">
        <v>171</v>
      </c>
      <c r="E1955" s="6" t="n">
        <v>1787146832</v>
      </c>
      <c r="F1955" s="6" t="n">
        <v>1787147034</v>
      </c>
      <c r="G1955" s="6" t="n">
        <v>1787146864</v>
      </c>
      <c r="H1955" s="6" t="n">
        <v>1787149435</v>
      </c>
      <c r="J1955" s="6" t="n">
        <v>0</v>
      </c>
      <c r="K1955" s="6" t="n">
        <v>0</v>
      </c>
      <c r="L1955" s="9" t="n">
        <f aca="false">IF(AND(E1955&gt;=Scenario!$B$11,E1955&lt;Scenario!$B$12),1,0)</f>
        <v>1</v>
      </c>
      <c r="M1955" s="9" t="n">
        <f aca="false">IF(AND(L1955=1,ISNUMBER(F1955)),MAX(0,F1955-E1955)/60,"")</f>
        <v>3.36666666666667</v>
      </c>
      <c r="N1955" s="9" t="n">
        <f aca="false">IF(AND(L1955=1,ISNUMBER(G1955)),MAX(0,G1955-E1955)/60,"")</f>
        <v>0.533333333333333</v>
      </c>
      <c r="O1955" s="9" t="n">
        <f aca="false">IF(ISNUMBER(H1955),IF(AND(H1955&gt;=Scenario!$B$11,H1955&lt;Scenario!$B$12),1,0),0)</f>
        <v>1</v>
      </c>
      <c r="P1955" s="9" t="n">
        <f aca="false">IF(O1955=1,MAX(0,H1955-E1955)/60,"")</f>
        <v>43.3833333333333</v>
      </c>
      <c r="Q1955" s="9" t="n">
        <f aca="false">INDEX(Scenario!$B$18:$B$20,MATCH(B1955,Scenario!$A$18:$A$20,0))</f>
        <v>15</v>
      </c>
      <c r="R1955" s="9" t="n">
        <f aca="false">INDEX(Scenario!$C$18:$C$20,MATCH(B1955,Scenario!$A$18:$A$20,0))</f>
        <v>240</v>
      </c>
      <c r="S1955" s="9" t="n">
        <f aca="false">IF(ISNUMBER(M1955),IF(M1955&lt;=Q1955,1,0),"")</f>
        <v>1</v>
      </c>
      <c r="T1955" s="9" t="n">
        <f aca="false">IF(ISNUMBER(P1955),IF(P1955&lt;=R1955,1,0),"")</f>
        <v>1</v>
      </c>
      <c r="U1955" s="9" t="n">
        <f aca="false">IF(E1955&gt;Scenario!$B$14,0,IF(OR(AND(ISNUMBER(H1955),H1955&lt;=Scenario!$B$14),AND(ISNUMBER(I1955),I1955&lt;=Scenario!$B$14)),0,1))</f>
        <v>0</v>
      </c>
      <c r="V1955" s="9" t="n">
        <f aca="false">IF(AND(U1955=1,(Scenario!$B$14-E1955)/60&gt;R1955),1,0)</f>
        <v>0</v>
      </c>
      <c r="W1955" s="9" t="n">
        <f aca="false">IF(OR(C1955=Scenario!$B$22,C1955=Scenario!$C$22),1,0)</f>
        <v>1</v>
      </c>
      <c r="X1955" s="9" t="n">
        <f aca="false">IF(ISNUMBER(I1955),1,0)</f>
        <v>0</v>
      </c>
      <c r="Y1955" s="9" t="n">
        <f aca="false">MOD(INT(E1955/86400)+3,7)</f>
        <v>2</v>
      </c>
      <c r="Z1955" s="9" t="n">
        <f aca="false">MOD(INT(E1955/3600),24)</f>
        <v>13</v>
      </c>
      <c r="AA1955" s="6" t="s">
        <v>4154</v>
      </c>
    </row>
    <row r="1956" customFormat="false" ht="15" hidden="false" customHeight="false" outlineLevel="0" collapsed="false">
      <c r="A1956" s="6" t="s">
        <v>4155</v>
      </c>
      <c r="B1956" s="6" t="s">
        <v>44</v>
      </c>
      <c r="C1956" s="6" t="s">
        <v>46</v>
      </c>
      <c r="D1956" s="6" t="s">
        <v>172</v>
      </c>
      <c r="E1956" s="6" t="n">
        <v>1787148002</v>
      </c>
      <c r="F1956" s="6" t="n">
        <v>1787148259</v>
      </c>
      <c r="G1956" s="6" t="n">
        <v>1787148062</v>
      </c>
      <c r="H1956" s="6" t="n">
        <v>1787151332</v>
      </c>
      <c r="J1956" s="6" t="n">
        <v>0</v>
      </c>
      <c r="K1956" s="6" t="n">
        <v>0</v>
      </c>
      <c r="L1956" s="9" t="n">
        <f aca="false">IF(AND(E1956&gt;=Scenario!$B$11,E1956&lt;Scenario!$B$12),1,0)</f>
        <v>1</v>
      </c>
      <c r="M1956" s="9" t="n">
        <f aca="false">IF(AND(L1956=1,ISNUMBER(F1956)),MAX(0,F1956-E1956)/60,"")</f>
        <v>4.28333333333333</v>
      </c>
      <c r="N1956" s="9" t="n">
        <f aca="false">IF(AND(L1956=1,ISNUMBER(G1956)),MAX(0,G1956-E1956)/60,"")</f>
        <v>1</v>
      </c>
      <c r="O1956" s="9" t="n">
        <f aca="false">IF(ISNUMBER(H1956),IF(AND(H1956&gt;=Scenario!$B$11,H1956&lt;Scenario!$B$12),1,0),0)</f>
        <v>1</v>
      </c>
      <c r="P1956" s="9" t="n">
        <f aca="false">IF(O1956=1,MAX(0,H1956-E1956)/60,"")</f>
        <v>55.5</v>
      </c>
      <c r="Q1956" s="9" t="n">
        <f aca="false">INDEX(Scenario!$B$18:$B$20,MATCH(B1956,Scenario!$A$18:$A$20,0))</f>
        <v>240</v>
      </c>
      <c r="R1956" s="9" t="n">
        <f aca="false">INDEX(Scenario!$C$18:$C$20,MATCH(B1956,Scenario!$A$18:$A$20,0))</f>
        <v>4320</v>
      </c>
      <c r="S1956" s="9" t="n">
        <f aca="false">IF(ISNUMBER(M1956),IF(M1956&lt;=Q1956,1,0),"")</f>
        <v>1</v>
      </c>
      <c r="T1956" s="9" t="n">
        <f aca="false">IF(ISNUMBER(P1956),IF(P1956&lt;=R1956,1,0),"")</f>
        <v>1</v>
      </c>
      <c r="U1956" s="9" t="n">
        <f aca="false">IF(E1956&gt;Scenario!$B$14,0,IF(OR(AND(ISNUMBER(H1956),H1956&lt;=Scenario!$B$14),AND(ISNUMBER(I1956),I1956&lt;=Scenario!$B$14)),0,1))</f>
        <v>0</v>
      </c>
      <c r="V1956" s="9" t="n">
        <f aca="false">IF(AND(U1956=1,(Scenario!$B$14-E1956)/60&gt;R1956),1,0)</f>
        <v>0</v>
      </c>
      <c r="W1956" s="9" t="n">
        <f aca="false">IF(OR(C1956=Scenario!$B$22,C1956=Scenario!$C$22),1,0)</f>
        <v>1</v>
      </c>
      <c r="X1956" s="9" t="n">
        <f aca="false">IF(ISNUMBER(I1956),1,0)</f>
        <v>0</v>
      </c>
      <c r="Y1956" s="9" t="n">
        <f aca="false">MOD(INT(E1956/86400)+3,7)</f>
        <v>2</v>
      </c>
      <c r="Z1956" s="9" t="n">
        <f aca="false">MOD(INT(E1956/3600),24)</f>
        <v>14</v>
      </c>
      <c r="AA1956" s="6" t="s">
        <v>4156</v>
      </c>
    </row>
    <row r="1957" customFormat="false" ht="15" hidden="false" customHeight="false" outlineLevel="0" collapsed="false">
      <c r="A1957" s="6" t="s">
        <v>4157</v>
      </c>
      <c r="B1957" s="6" t="s">
        <v>43</v>
      </c>
      <c r="C1957" s="6" t="s">
        <v>46</v>
      </c>
      <c r="D1957" s="6" t="s">
        <v>171</v>
      </c>
      <c r="E1957" s="6" t="n">
        <v>1787148500</v>
      </c>
      <c r="F1957" s="6" t="n">
        <v>1787148611</v>
      </c>
      <c r="G1957" s="6" t="n">
        <v>1787148527</v>
      </c>
      <c r="H1957" s="6" t="n">
        <v>1787164860</v>
      </c>
      <c r="J1957" s="6" t="n">
        <v>1</v>
      </c>
      <c r="K1957" s="6" t="n">
        <v>0</v>
      </c>
      <c r="L1957" s="9" t="n">
        <f aca="false">IF(AND(E1957&gt;=Scenario!$B$11,E1957&lt;Scenario!$B$12),1,0)</f>
        <v>1</v>
      </c>
      <c r="M1957" s="9" t="n">
        <f aca="false">IF(AND(L1957=1,ISNUMBER(F1957)),MAX(0,F1957-E1957)/60,"")</f>
        <v>1.85</v>
      </c>
      <c r="N1957" s="9" t="n">
        <f aca="false">IF(AND(L1957=1,ISNUMBER(G1957)),MAX(0,G1957-E1957)/60,"")</f>
        <v>0.45</v>
      </c>
      <c r="O1957" s="9" t="n">
        <f aca="false">IF(ISNUMBER(H1957),IF(AND(H1957&gt;=Scenario!$B$11,H1957&lt;Scenario!$B$12),1,0),0)</f>
        <v>1</v>
      </c>
      <c r="P1957" s="9" t="n">
        <f aca="false">IF(O1957=1,MAX(0,H1957-E1957)/60,"")</f>
        <v>272.666666666667</v>
      </c>
      <c r="Q1957" s="9" t="n">
        <f aca="false">INDEX(Scenario!$B$18:$B$20,MATCH(B1957,Scenario!$A$18:$A$20,0))</f>
        <v>60</v>
      </c>
      <c r="R1957" s="9" t="n">
        <f aca="false">INDEX(Scenario!$C$18:$C$20,MATCH(B1957,Scenario!$A$18:$A$20,0))</f>
        <v>1440</v>
      </c>
      <c r="S1957" s="9" t="n">
        <f aca="false">IF(ISNUMBER(M1957),IF(M1957&lt;=Q1957,1,0),"")</f>
        <v>1</v>
      </c>
      <c r="T1957" s="9" t="n">
        <f aca="false">IF(ISNUMBER(P1957),IF(P1957&lt;=R1957,1,0),"")</f>
        <v>1</v>
      </c>
      <c r="U1957" s="9" t="n">
        <f aca="false">IF(E1957&gt;Scenario!$B$14,0,IF(OR(AND(ISNUMBER(H1957),H1957&lt;=Scenario!$B$14),AND(ISNUMBER(I1957),I1957&lt;=Scenario!$B$14)),0,1))</f>
        <v>0</v>
      </c>
      <c r="V1957" s="9" t="n">
        <f aca="false">IF(AND(U1957=1,(Scenario!$B$14-E1957)/60&gt;R1957),1,0)</f>
        <v>0</v>
      </c>
      <c r="W1957" s="9" t="n">
        <f aca="false">IF(OR(C1957=Scenario!$B$22,C1957=Scenario!$C$22),1,0)</f>
        <v>1</v>
      </c>
      <c r="X1957" s="9" t="n">
        <f aca="false">IF(ISNUMBER(I1957),1,0)</f>
        <v>0</v>
      </c>
      <c r="Y1957" s="9" t="n">
        <f aca="false">MOD(INT(E1957/86400)+3,7)</f>
        <v>2</v>
      </c>
      <c r="Z1957" s="9" t="n">
        <f aca="false">MOD(INT(E1957/3600),24)</f>
        <v>14</v>
      </c>
      <c r="AA1957" s="6" t="s">
        <v>4158</v>
      </c>
    </row>
    <row r="1958" customFormat="false" ht="15" hidden="false" customHeight="false" outlineLevel="0" collapsed="false">
      <c r="A1958" s="6" t="s">
        <v>4159</v>
      </c>
      <c r="B1958" s="6" t="s">
        <v>44</v>
      </c>
      <c r="C1958" s="6" t="s">
        <v>249</v>
      </c>
      <c r="D1958" s="6" t="s">
        <v>171</v>
      </c>
      <c r="E1958" s="6" t="n">
        <v>1787148516</v>
      </c>
      <c r="F1958" s="6" t="n">
        <v>1787148686</v>
      </c>
      <c r="G1958" s="6" t="n">
        <v>1787148542</v>
      </c>
      <c r="H1958" s="6" t="n">
        <v>1787150488</v>
      </c>
      <c r="J1958" s="6" t="n">
        <v>0</v>
      </c>
      <c r="K1958" s="6" t="n">
        <v>0</v>
      </c>
      <c r="L1958" s="9" t="n">
        <f aca="false">IF(AND(E1958&gt;=Scenario!$B$11,E1958&lt;Scenario!$B$12),1,0)</f>
        <v>1</v>
      </c>
      <c r="M1958" s="9" t="n">
        <f aca="false">IF(AND(L1958=1,ISNUMBER(F1958)),MAX(0,F1958-E1958)/60,"")</f>
        <v>2.83333333333333</v>
      </c>
      <c r="N1958" s="9" t="n">
        <f aca="false">IF(AND(L1958=1,ISNUMBER(G1958)),MAX(0,G1958-E1958)/60,"")</f>
        <v>0.433333333333333</v>
      </c>
      <c r="O1958" s="9" t="n">
        <f aca="false">IF(ISNUMBER(H1958),IF(AND(H1958&gt;=Scenario!$B$11,H1958&lt;Scenario!$B$12),1,0),0)</f>
        <v>1</v>
      </c>
      <c r="P1958" s="9" t="n">
        <f aca="false">IF(O1958=1,MAX(0,H1958-E1958)/60,"")</f>
        <v>32.8666666666667</v>
      </c>
      <c r="Q1958" s="9" t="n">
        <f aca="false">INDEX(Scenario!$B$18:$B$20,MATCH(B1958,Scenario!$A$18:$A$20,0))</f>
        <v>240</v>
      </c>
      <c r="R1958" s="9" t="n">
        <f aca="false">INDEX(Scenario!$C$18:$C$20,MATCH(B1958,Scenario!$A$18:$A$20,0))</f>
        <v>4320</v>
      </c>
      <c r="S1958" s="9" t="n">
        <f aca="false">IF(ISNUMBER(M1958),IF(M1958&lt;=Q1958,1,0),"")</f>
        <v>1</v>
      </c>
      <c r="T1958" s="9" t="n">
        <f aca="false">IF(ISNUMBER(P1958),IF(P1958&lt;=R1958,1,0),"")</f>
        <v>1</v>
      </c>
      <c r="U1958" s="9" t="n">
        <f aca="false">IF(E1958&gt;Scenario!$B$14,0,IF(OR(AND(ISNUMBER(H1958),H1958&lt;=Scenario!$B$14),AND(ISNUMBER(I1958),I1958&lt;=Scenario!$B$14)),0,1))</f>
        <v>0</v>
      </c>
      <c r="V1958" s="9" t="n">
        <f aca="false">IF(AND(U1958=1,(Scenario!$B$14-E1958)/60&gt;R1958),1,0)</f>
        <v>0</v>
      </c>
      <c r="W1958" s="9" t="n">
        <f aca="false">IF(OR(C1958=Scenario!$B$22,C1958=Scenario!$C$22),1,0)</f>
        <v>0</v>
      </c>
      <c r="X1958" s="9" t="n">
        <f aca="false">IF(ISNUMBER(I1958),1,0)</f>
        <v>0</v>
      </c>
      <c r="Y1958" s="9" t="n">
        <f aca="false">MOD(INT(E1958/86400)+3,7)</f>
        <v>2</v>
      </c>
      <c r="Z1958" s="9" t="n">
        <f aca="false">MOD(INT(E1958/3600),24)</f>
        <v>14</v>
      </c>
      <c r="AA1958" s="6" t="s">
        <v>4160</v>
      </c>
    </row>
    <row r="1959" customFormat="false" ht="15" hidden="false" customHeight="false" outlineLevel="0" collapsed="false">
      <c r="A1959" s="6" t="s">
        <v>4161</v>
      </c>
      <c r="B1959" s="6" t="s">
        <v>44</v>
      </c>
      <c r="C1959" s="6" t="s">
        <v>249</v>
      </c>
      <c r="D1959" s="6" t="s">
        <v>170</v>
      </c>
      <c r="E1959" s="6" t="n">
        <v>1787148533</v>
      </c>
      <c r="F1959" s="6" t="n">
        <v>1787149526</v>
      </c>
      <c r="G1959" s="6" t="n">
        <v>1787149445</v>
      </c>
      <c r="H1959" s="6" t="n">
        <v>1787150605</v>
      </c>
      <c r="J1959" s="6" t="n">
        <v>0</v>
      </c>
      <c r="K1959" s="6" t="n">
        <v>1</v>
      </c>
      <c r="L1959" s="9" t="n">
        <f aca="false">IF(AND(E1959&gt;=Scenario!$B$11,E1959&lt;Scenario!$B$12),1,0)</f>
        <v>1</v>
      </c>
      <c r="M1959" s="9" t="n">
        <f aca="false">IF(AND(L1959=1,ISNUMBER(F1959)),MAX(0,F1959-E1959)/60,"")</f>
        <v>16.55</v>
      </c>
      <c r="N1959" s="9" t="n">
        <f aca="false">IF(AND(L1959=1,ISNUMBER(G1959)),MAX(0,G1959-E1959)/60,"")</f>
        <v>15.2</v>
      </c>
      <c r="O1959" s="9" t="n">
        <f aca="false">IF(ISNUMBER(H1959),IF(AND(H1959&gt;=Scenario!$B$11,H1959&lt;Scenario!$B$12),1,0),0)</f>
        <v>1</v>
      </c>
      <c r="P1959" s="9" t="n">
        <f aca="false">IF(O1959=1,MAX(0,H1959-E1959)/60,"")</f>
        <v>34.5333333333333</v>
      </c>
      <c r="Q1959" s="9" t="n">
        <f aca="false">INDEX(Scenario!$B$18:$B$20,MATCH(B1959,Scenario!$A$18:$A$20,0))</f>
        <v>240</v>
      </c>
      <c r="R1959" s="9" t="n">
        <f aca="false">INDEX(Scenario!$C$18:$C$20,MATCH(B1959,Scenario!$A$18:$A$20,0))</f>
        <v>4320</v>
      </c>
      <c r="S1959" s="9" t="n">
        <f aca="false">IF(ISNUMBER(M1959),IF(M1959&lt;=Q1959,1,0),"")</f>
        <v>1</v>
      </c>
      <c r="T1959" s="9" t="n">
        <f aca="false">IF(ISNUMBER(P1959),IF(P1959&lt;=R1959,1,0),"")</f>
        <v>1</v>
      </c>
      <c r="U1959" s="9" t="n">
        <f aca="false">IF(E1959&gt;Scenario!$B$14,0,IF(OR(AND(ISNUMBER(H1959),H1959&lt;=Scenario!$B$14),AND(ISNUMBER(I1959),I1959&lt;=Scenario!$B$14)),0,1))</f>
        <v>0</v>
      </c>
      <c r="V1959" s="9" t="n">
        <f aca="false">IF(AND(U1959=1,(Scenario!$B$14-E1959)/60&gt;R1959),1,0)</f>
        <v>0</v>
      </c>
      <c r="W1959" s="9" t="n">
        <f aca="false">IF(OR(C1959=Scenario!$B$22,C1959=Scenario!$C$22),1,0)</f>
        <v>0</v>
      </c>
      <c r="X1959" s="9" t="n">
        <f aca="false">IF(ISNUMBER(I1959),1,0)</f>
        <v>0</v>
      </c>
      <c r="Y1959" s="9" t="n">
        <f aca="false">MOD(INT(E1959/86400)+3,7)</f>
        <v>2</v>
      </c>
      <c r="Z1959" s="9" t="n">
        <f aca="false">MOD(INT(E1959/3600),24)</f>
        <v>14</v>
      </c>
      <c r="AA1959" s="6" t="s">
        <v>4162</v>
      </c>
    </row>
    <row r="1960" customFormat="false" ht="15" hidden="false" customHeight="false" outlineLevel="0" collapsed="false">
      <c r="A1960" s="6" t="s">
        <v>4163</v>
      </c>
      <c r="B1960" s="6" t="s">
        <v>44</v>
      </c>
      <c r="C1960" s="6" t="s">
        <v>249</v>
      </c>
      <c r="D1960" s="6" t="s">
        <v>170</v>
      </c>
      <c r="E1960" s="6" t="n">
        <v>1787149845</v>
      </c>
      <c r="F1960" s="6" t="n">
        <v>1787150124</v>
      </c>
      <c r="G1960" s="6" t="n">
        <v>1787149893</v>
      </c>
      <c r="H1960" s="6" t="n">
        <v>1787153151</v>
      </c>
      <c r="J1960" s="6" t="n">
        <v>0</v>
      </c>
      <c r="K1960" s="6" t="n">
        <v>0</v>
      </c>
      <c r="L1960" s="9" t="n">
        <f aca="false">IF(AND(E1960&gt;=Scenario!$B$11,E1960&lt;Scenario!$B$12),1,0)</f>
        <v>1</v>
      </c>
      <c r="M1960" s="9" t="n">
        <f aca="false">IF(AND(L1960=1,ISNUMBER(F1960)),MAX(0,F1960-E1960)/60,"")</f>
        <v>4.65</v>
      </c>
      <c r="N1960" s="9" t="n">
        <f aca="false">IF(AND(L1960=1,ISNUMBER(G1960)),MAX(0,G1960-E1960)/60,"")</f>
        <v>0.8</v>
      </c>
      <c r="O1960" s="9" t="n">
        <f aca="false">IF(ISNUMBER(H1960),IF(AND(H1960&gt;=Scenario!$B$11,H1960&lt;Scenario!$B$12),1,0),0)</f>
        <v>1</v>
      </c>
      <c r="P1960" s="9" t="n">
        <f aca="false">IF(O1960=1,MAX(0,H1960-E1960)/60,"")</f>
        <v>55.1</v>
      </c>
      <c r="Q1960" s="9" t="n">
        <f aca="false">INDEX(Scenario!$B$18:$B$20,MATCH(B1960,Scenario!$A$18:$A$20,0))</f>
        <v>240</v>
      </c>
      <c r="R1960" s="9" t="n">
        <f aca="false">INDEX(Scenario!$C$18:$C$20,MATCH(B1960,Scenario!$A$18:$A$20,0))</f>
        <v>4320</v>
      </c>
      <c r="S1960" s="9" t="n">
        <f aca="false">IF(ISNUMBER(M1960),IF(M1960&lt;=Q1960,1,0),"")</f>
        <v>1</v>
      </c>
      <c r="T1960" s="9" t="n">
        <f aca="false">IF(ISNUMBER(P1960),IF(P1960&lt;=R1960,1,0),"")</f>
        <v>1</v>
      </c>
      <c r="U1960" s="9" t="n">
        <f aca="false">IF(E1960&gt;Scenario!$B$14,0,IF(OR(AND(ISNUMBER(H1960),H1960&lt;=Scenario!$B$14),AND(ISNUMBER(I1960),I1960&lt;=Scenario!$B$14)),0,1))</f>
        <v>0</v>
      </c>
      <c r="V1960" s="9" t="n">
        <f aca="false">IF(AND(U1960=1,(Scenario!$B$14-E1960)/60&gt;R1960),1,0)</f>
        <v>0</v>
      </c>
      <c r="W1960" s="9" t="n">
        <f aca="false">IF(OR(C1960=Scenario!$B$22,C1960=Scenario!$C$22),1,0)</f>
        <v>0</v>
      </c>
      <c r="X1960" s="9" t="n">
        <f aca="false">IF(ISNUMBER(I1960),1,0)</f>
        <v>0</v>
      </c>
      <c r="Y1960" s="9" t="n">
        <f aca="false">MOD(INT(E1960/86400)+3,7)</f>
        <v>2</v>
      </c>
      <c r="Z1960" s="9" t="n">
        <f aca="false">MOD(INT(E1960/3600),24)</f>
        <v>14</v>
      </c>
      <c r="AA1960" s="6" t="s">
        <v>4164</v>
      </c>
    </row>
    <row r="1961" customFormat="false" ht="15" hidden="false" customHeight="false" outlineLevel="0" collapsed="false">
      <c r="A1961" s="6" t="s">
        <v>4165</v>
      </c>
      <c r="B1961" s="6" t="s">
        <v>43</v>
      </c>
      <c r="C1961" s="6" t="s">
        <v>249</v>
      </c>
      <c r="D1961" s="6" t="s">
        <v>170</v>
      </c>
      <c r="E1961" s="6" t="n">
        <v>1787151736</v>
      </c>
      <c r="F1961" s="6" t="n">
        <v>1787151918</v>
      </c>
      <c r="G1961" s="6" t="n">
        <v>1787151760</v>
      </c>
      <c r="H1961" s="6" t="n">
        <v>1787152883</v>
      </c>
      <c r="J1961" s="6" t="n">
        <v>0</v>
      </c>
      <c r="K1961" s="6" t="n">
        <v>0</v>
      </c>
      <c r="L1961" s="9" t="n">
        <f aca="false">IF(AND(E1961&gt;=Scenario!$B$11,E1961&lt;Scenario!$B$12),1,0)</f>
        <v>1</v>
      </c>
      <c r="M1961" s="9" t="n">
        <f aca="false">IF(AND(L1961=1,ISNUMBER(F1961)),MAX(0,F1961-E1961)/60,"")</f>
        <v>3.03333333333333</v>
      </c>
      <c r="N1961" s="9" t="n">
        <f aca="false">IF(AND(L1961=1,ISNUMBER(G1961)),MAX(0,G1961-E1961)/60,"")</f>
        <v>0.4</v>
      </c>
      <c r="O1961" s="9" t="n">
        <f aca="false">IF(ISNUMBER(H1961),IF(AND(H1961&gt;=Scenario!$B$11,H1961&lt;Scenario!$B$12),1,0),0)</f>
        <v>1</v>
      </c>
      <c r="P1961" s="9" t="n">
        <f aca="false">IF(O1961=1,MAX(0,H1961-E1961)/60,"")</f>
        <v>19.1166666666667</v>
      </c>
      <c r="Q1961" s="9" t="n">
        <f aca="false">INDEX(Scenario!$B$18:$B$20,MATCH(B1961,Scenario!$A$18:$A$20,0))</f>
        <v>60</v>
      </c>
      <c r="R1961" s="9" t="n">
        <f aca="false">INDEX(Scenario!$C$18:$C$20,MATCH(B1961,Scenario!$A$18:$A$20,0))</f>
        <v>1440</v>
      </c>
      <c r="S1961" s="9" t="n">
        <f aca="false">IF(ISNUMBER(M1961),IF(M1961&lt;=Q1961,1,0),"")</f>
        <v>1</v>
      </c>
      <c r="T1961" s="9" t="n">
        <f aca="false">IF(ISNUMBER(P1961),IF(P1961&lt;=R1961,1,0),"")</f>
        <v>1</v>
      </c>
      <c r="U1961" s="9" t="n">
        <f aca="false">IF(E1961&gt;Scenario!$B$14,0,IF(OR(AND(ISNUMBER(H1961),H1961&lt;=Scenario!$B$14),AND(ISNUMBER(I1961),I1961&lt;=Scenario!$B$14)),0,1))</f>
        <v>0</v>
      </c>
      <c r="V1961" s="9" t="n">
        <f aca="false">IF(AND(U1961=1,(Scenario!$B$14-E1961)/60&gt;R1961),1,0)</f>
        <v>0</v>
      </c>
      <c r="W1961" s="9" t="n">
        <f aca="false">IF(OR(C1961=Scenario!$B$22,C1961=Scenario!$C$22),1,0)</f>
        <v>0</v>
      </c>
      <c r="X1961" s="9" t="n">
        <f aca="false">IF(ISNUMBER(I1961),1,0)</f>
        <v>0</v>
      </c>
      <c r="Y1961" s="9" t="n">
        <f aca="false">MOD(INT(E1961/86400)+3,7)</f>
        <v>2</v>
      </c>
      <c r="Z1961" s="9" t="n">
        <f aca="false">MOD(INT(E1961/3600),24)</f>
        <v>15</v>
      </c>
      <c r="AA1961" s="6" t="s">
        <v>4166</v>
      </c>
    </row>
    <row r="1962" customFormat="false" ht="15" hidden="false" customHeight="false" outlineLevel="0" collapsed="false">
      <c r="A1962" s="6" t="s">
        <v>4167</v>
      </c>
      <c r="B1962" s="6" t="s">
        <v>44</v>
      </c>
      <c r="C1962" s="6" t="s">
        <v>47</v>
      </c>
      <c r="D1962" s="6" t="s">
        <v>171</v>
      </c>
      <c r="E1962" s="6" t="n">
        <v>1787151979</v>
      </c>
      <c r="F1962" s="6" t="n">
        <v>1787152156</v>
      </c>
      <c r="G1962" s="6" t="n">
        <v>1787152039</v>
      </c>
      <c r="H1962" s="6" t="n">
        <v>1787163304</v>
      </c>
      <c r="J1962" s="6" t="n">
        <v>0</v>
      </c>
      <c r="K1962" s="6" t="n">
        <v>0</v>
      </c>
      <c r="L1962" s="9" t="n">
        <f aca="false">IF(AND(E1962&gt;=Scenario!$B$11,E1962&lt;Scenario!$B$12),1,0)</f>
        <v>1</v>
      </c>
      <c r="M1962" s="9" t="n">
        <f aca="false">IF(AND(L1962=1,ISNUMBER(F1962)),MAX(0,F1962-E1962)/60,"")</f>
        <v>2.95</v>
      </c>
      <c r="N1962" s="9" t="n">
        <f aca="false">IF(AND(L1962=1,ISNUMBER(G1962)),MAX(0,G1962-E1962)/60,"")</f>
        <v>1</v>
      </c>
      <c r="O1962" s="9" t="n">
        <f aca="false">IF(ISNUMBER(H1962),IF(AND(H1962&gt;=Scenario!$B$11,H1962&lt;Scenario!$B$12),1,0),0)</f>
        <v>1</v>
      </c>
      <c r="P1962" s="9" t="n">
        <f aca="false">IF(O1962=1,MAX(0,H1962-E1962)/60,"")</f>
        <v>188.75</v>
      </c>
      <c r="Q1962" s="9" t="n">
        <f aca="false">INDEX(Scenario!$B$18:$B$20,MATCH(B1962,Scenario!$A$18:$A$20,0))</f>
        <v>240</v>
      </c>
      <c r="R1962" s="9" t="n">
        <f aca="false">INDEX(Scenario!$C$18:$C$20,MATCH(B1962,Scenario!$A$18:$A$20,0))</f>
        <v>4320</v>
      </c>
      <c r="S1962" s="9" t="n">
        <f aca="false">IF(ISNUMBER(M1962),IF(M1962&lt;=Q1962,1,0),"")</f>
        <v>1</v>
      </c>
      <c r="T1962" s="9" t="n">
        <f aca="false">IF(ISNUMBER(P1962),IF(P1962&lt;=R1962,1,0),"")</f>
        <v>1</v>
      </c>
      <c r="U1962" s="9" t="n">
        <f aca="false">IF(E1962&gt;Scenario!$B$14,0,IF(OR(AND(ISNUMBER(H1962),H1962&lt;=Scenario!$B$14),AND(ISNUMBER(I1962),I1962&lt;=Scenario!$B$14)),0,1))</f>
        <v>0</v>
      </c>
      <c r="V1962" s="9" t="n">
        <f aca="false">IF(AND(U1962=1,(Scenario!$B$14-E1962)/60&gt;R1962),1,0)</f>
        <v>0</v>
      </c>
      <c r="W1962" s="9" t="n">
        <f aca="false">IF(OR(C1962=Scenario!$B$22,C1962=Scenario!$C$22),1,0)</f>
        <v>1</v>
      </c>
      <c r="X1962" s="9" t="n">
        <f aca="false">IF(ISNUMBER(I1962),1,0)</f>
        <v>0</v>
      </c>
      <c r="Y1962" s="9" t="n">
        <f aca="false">MOD(INT(E1962/86400)+3,7)</f>
        <v>2</v>
      </c>
      <c r="Z1962" s="9" t="n">
        <f aca="false">MOD(INT(E1962/3600),24)</f>
        <v>15</v>
      </c>
      <c r="AA1962" s="6" t="s">
        <v>4168</v>
      </c>
    </row>
    <row r="1963" customFormat="false" ht="15" hidden="false" customHeight="false" outlineLevel="0" collapsed="false">
      <c r="A1963" s="6" t="s">
        <v>4169</v>
      </c>
      <c r="B1963" s="6" t="s">
        <v>44</v>
      </c>
      <c r="C1963" s="6" t="s">
        <v>47</v>
      </c>
      <c r="D1963" s="6" t="s">
        <v>171</v>
      </c>
      <c r="E1963" s="6" t="n">
        <v>1787152679</v>
      </c>
      <c r="F1963" s="6" t="n">
        <v>1787152917</v>
      </c>
      <c r="G1963" s="6" t="n">
        <v>1787152714</v>
      </c>
      <c r="H1963" s="6" t="n">
        <v>1787161915</v>
      </c>
      <c r="J1963" s="6" t="n">
        <v>0</v>
      </c>
      <c r="K1963" s="6" t="n">
        <v>0</v>
      </c>
      <c r="L1963" s="9" t="n">
        <f aca="false">IF(AND(E1963&gt;=Scenario!$B$11,E1963&lt;Scenario!$B$12),1,0)</f>
        <v>1</v>
      </c>
      <c r="M1963" s="9" t="n">
        <f aca="false">IF(AND(L1963=1,ISNUMBER(F1963)),MAX(0,F1963-E1963)/60,"")</f>
        <v>3.96666666666667</v>
      </c>
      <c r="N1963" s="9" t="n">
        <f aca="false">IF(AND(L1963=1,ISNUMBER(G1963)),MAX(0,G1963-E1963)/60,"")</f>
        <v>0.583333333333333</v>
      </c>
      <c r="O1963" s="9" t="n">
        <f aca="false">IF(ISNUMBER(H1963),IF(AND(H1963&gt;=Scenario!$B$11,H1963&lt;Scenario!$B$12),1,0),0)</f>
        <v>1</v>
      </c>
      <c r="P1963" s="9" t="n">
        <f aca="false">IF(O1963=1,MAX(0,H1963-E1963)/60,"")</f>
        <v>153.933333333333</v>
      </c>
      <c r="Q1963" s="9" t="n">
        <f aca="false">INDEX(Scenario!$B$18:$B$20,MATCH(B1963,Scenario!$A$18:$A$20,0))</f>
        <v>240</v>
      </c>
      <c r="R1963" s="9" t="n">
        <f aca="false">INDEX(Scenario!$C$18:$C$20,MATCH(B1963,Scenario!$A$18:$A$20,0))</f>
        <v>4320</v>
      </c>
      <c r="S1963" s="9" t="n">
        <f aca="false">IF(ISNUMBER(M1963),IF(M1963&lt;=Q1963,1,0),"")</f>
        <v>1</v>
      </c>
      <c r="T1963" s="9" t="n">
        <f aca="false">IF(ISNUMBER(P1963),IF(P1963&lt;=R1963,1,0),"")</f>
        <v>1</v>
      </c>
      <c r="U1963" s="9" t="n">
        <f aca="false">IF(E1963&gt;Scenario!$B$14,0,IF(OR(AND(ISNUMBER(H1963),H1963&lt;=Scenario!$B$14),AND(ISNUMBER(I1963),I1963&lt;=Scenario!$B$14)),0,1))</f>
        <v>0</v>
      </c>
      <c r="V1963" s="9" t="n">
        <f aca="false">IF(AND(U1963=1,(Scenario!$B$14-E1963)/60&gt;R1963),1,0)</f>
        <v>0</v>
      </c>
      <c r="W1963" s="9" t="n">
        <f aca="false">IF(OR(C1963=Scenario!$B$22,C1963=Scenario!$C$22),1,0)</f>
        <v>1</v>
      </c>
      <c r="X1963" s="9" t="n">
        <f aca="false">IF(ISNUMBER(I1963),1,0)</f>
        <v>0</v>
      </c>
      <c r="Y1963" s="9" t="n">
        <f aca="false">MOD(INT(E1963/86400)+3,7)</f>
        <v>2</v>
      </c>
      <c r="Z1963" s="9" t="n">
        <f aca="false">MOD(INT(E1963/3600),24)</f>
        <v>15</v>
      </c>
      <c r="AA1963" s="6" t="s">
        <v>4170</v>
      </c>
    </row>
    <row r="1964" customFormat="false" ht="15" hidden="false" customHeight="false" outlineLevel="0" collapsed="false">
      <c r="A1964" s="6" t="s">
        <v>4171</v>
      </c>
      <c r="B1964" s="6" t="s">
        <v>43</v>
      </c>
      <c r="C1964" s="6" t="s">
        <v>47</v>
      </c>
      <c r="D1964" s="6" t="s">
        <v>172</v>
      </c>
      <c r="E1964" s="6" t="n">
        <v>1787152766</v>
      </c>
      <c r="F1964" s="6" t="n">
        <v>1787153151</v>
      </c>
      <c r="G1964" s="6" t="n">
        <v>1787152937</v>
      </c>
      <c r="H1964" s="6" t="n">
        <v>1787154933</v>
      </c>
      <c r="J1964" s="6" t="n">
        <v>0</v>
      </c>
      <c r="K1964" s="6" t="n">
        <v>1</v>
      </c>
      <c r="L1964" s="9" t="n">
        <f aca="false">IF(AND(E1964&gt;=Scenario!$B$11,E1964&lt;Scenario!$B$12),1,0)</f>
        <v>1</v>
      </c>
      <c r="M1964" s="9" t="n">
        <f aca="false">IF(AND(L1964=1,ISNUMBER(F1964)),MAX(0,F1964-E1964)/60,"")</f>
        <v>6.41666666666667</v>
      </c>
      <c r="N1964" s="9" t="n">
        <f aca="false">IF(AND(L1964=1,ISNUMBER(G1964)),MAX(0,G1964-E1964)/60,"")</f>
        <v>2.85</v>
      </c>
      <c r="O1964" s="9" t="n">
        <f aca="false">IF(ISNUMBER(H1964),IF(AND(H1964&gt;=Scenario!$B$11,H1964&lt;Scenario!$B$12),1,0),0)</f>
        <v>1</v>
      </c>
      <c r="P1964" s="9" t="n">
        <f aca="false">IF(O1964=1,MAX(0,H1964-E1964)/60,"")</f>
        <v>36.1166666666667</v>
      </c>
      <c r="Q1964" s="9" t="n">
        <f aca="false">INDEX(Scenario!$B$18:$B$20,MATCH(B1964,Scenario!$A$18:$A$20,0))</f>
        <v>60</v>
      </c>
      <c r="R1964" s="9" t="n">
        <f aca="false">INDEX(Scenario!$C$18:$C$20,MATCH(B1964,Scenario!$A$18:$A$20,0))</f>
        <v>1440</v>
      </c>
      <c r="S1964" s="9" t="n">
        <f aca="false">IF(ISNUMBER(M1964),IF(M1964&lt;=Q1964,1,0),"")</f>
        <v>1</v>
      </c>
      <c r="T1964" s="9" t="n">
        <f aca="false">IF(ISNUMBER(P1964),IF(P1964&lt;=R1964,1,0),"")</f>
        <v>1</v>
      </c>
      <c r="U1964" s="9" t="n">
        <f aca="false">IF(E1964&gt;Scenario!$B$14,0,IF(OR(AND(ISNUMBER(H1964),H1964&lt;=Scenario!$B$14),AND(ISNUMBER(I1964),I1964&lt;=Scenario!$B$14)),0,1))</f>
        <v>0</v>
      </c>
      <c r="V1964" s="9" t="n">
        <f aca="false">IF(AND(U1964=1,(Scenario!$B$14-E1964)/60&gt;R1964),1,0)</f>
        <v>0</v>
      </c>
      <c r="W1964" s="9" t="n">
        <f aca="false">IF(OR(C1964=Scenario!$B$22,C1964=Scenario!$C$22),1,0)</f>
        <v>1</v>
      </c>
      <c r="X1964" s="9" t="n">
        <f aca="false">IF(ISNUMBER(I1964),1,0)</f>
        <v>0</v>
      </c>
      <c r="Y1964" s="9" t="n">
        <f aca="false">MOD(INT(E1964/86400)+3,7)</f>
        <v>2</v>
      </c>
      <c r="Z1964" s="9" t="n">
        <f aca="false">MOD(INT(E1964/3600),24)</f>
        <v>15</v>
      </c>
      <c r="AA1964" s="6" t="s">
        <v>4172</v>
      </c>
    </row>
    <row r="1965" customFormat="false" ht="15" hidden="false" customHeight="false" outlineLevel="0" collapsed="false">
      <c r="A1965" s="6" t="s">
        <v>4173</v>
      </c>
      <c r="B1965" s="6" t="s">
        <v>44</v>
      </c>
      <c r="C1965" s="6" t="s">
        <v>249</v>
      </c>
      <c r="D1965" s="6" t="s">
        <v>171</v>
      </c>
      <c r="E1965" s="6" t="n">
        <v>1787152806</v>
      </c>
      <c r="F1965" s="6" t="n">
        <v>1787154335</v>
      </c>
      <c r="G1965" s="6" t="n">
        <v>1787154176</v>
      </c>
      <c r="H1965" s="6" t="n">
        <v>1787155255</v>
      </c>
      <c r="J1965" s="6" t="n">
        <v>0</v>
      </c>
      <c r="K1965" s="6" t="n">
        <v>0</v>
      </c>
      <c r="L1965" s="9" t="n">
        <f aca="false">IF(AND(E1965&gt;=Scenario!$B$11,E1965&lt;Scenario!$B$12),1,0)</f>
        <v>1</v>
      </c>
      <c r="M1965" s="9" t="n">
        <f aca="false">IF(AND(L1965=1,ISNUMBER(F1965)),MAX(0,F1965-E1965)/60,"")</f>
        <v>25.4833333333333</v>
      </c>
      <c r="N1965" s="9" t="n">
        <f aca="false">IF(AND(L1965=1,ISNUMBER(G1965)),MAX(0,G1965-E1965)/60,"")</f>
        <v>22.8333333333333</v>
      </c>
      <c r="O1965" s="9" t="n">
        <f aca="false">IF(ISNUMBER(H1965),IF(AND(H1965&gt;=Scenario!$B$11,H1965&lt;Scenario!$B$12),1,0),0)</f>
        <v>1</v>
      </c>
      <c r="P1965" s="9" t="n">
        <f aca="false">IF(O1965=1,MAX(0,H1965-E1965)/60,"")</f>
        <v>40.8166666666667</v>
      </c>
      <c r="Q1965" s="9" t="n">
        <f aca="false">INDEX(Scenario!$B$18:$B$20,MATCH(B1965,Scenario!$A$18:$A$20,0))</f>
        <v>240</v>
      </c>
      <c r="R1965" s="9" t="n">
        <f aca="false">INDEX(Scenario!$C$18:$C$20,MATCH(B1965,Scenario!$A$18:$A$20,0))</f>
        <v>4320</v>
      </c>
      <c r="S1965" s="9" t="n">
        <f aca="false">IF(ISNUMBER(M1965),IF(M1965&lt;=Q1965,1,0),"")</f>
        <v>1</v>
      </c>
      <c r="T1965" s="9" t="n">
        <f aca="false">IF(ISNUMBER(P1965),IF(P1965&lt;=R1965,1,0),"")</f>
        <v>1</v>
      </c>
      <c r="U1965" s="9" t="n">
        <f aca="false">IF(E1965&gt;Scenario!$B$14,0,IF(OR(AND(ISNUMBER(H1965),H1965&lt;=Scenario!$B$14),AND(ISNUMBER(I1965),I1965&lt;=Scenario!$B$14)),0,1))</f>
        <v>0</v>
      </c>
      <c r="V1965" s="9" t="n">
        <f aca="false">IF(AND(U1965=1,(Scenario!$B$14-E1965)/60&gt;R1965),1,0)</f>
        <v>0</v>
      </c>
      <c r="W1965" s="9" t="n">
        <f aca="false">IF(OR(C1965=Scenario!$B$22,C1965=Scenario!$C$22),1,0)</f>
        <v>0</v>
      </c>
      <c r="X1965" s="9" t="n">
        <f aca="false">IF(ISNUMBER(I1965),1,0)</f>
        <v>0</v>
      </c>
      <c r="Y1965" s="9" t="n">
        <f aca="false">MOD(INT(E1965/86400)+3,7)</f>
        <v>2</v>
      </c>
      <c r="Z1965" s="9" t="n">
        <f aca="false">MOD(INT(E1965/3600),24)</f>
        <v>15</v>
      </c>
      <c r="AA1965" s="6" t="s">
        <v>4174</v>
      </c>
    </row>
    <row r="1966" customFormat="false" ht="15" hidden="false" customHeight="false" outlineLevel="0" collapsed="false">
      <c r="A1966" s="6" t="s">
        <v>4175</v>
      </c>
      <c r="B1966" s="6" t="s">
        <v>43</v>
      </c>
      <c r="C1966" s="6" t="s">
        <v>249</v>
      </c>
      <c r="D1966" s="6" t="s">
        <v>172</v>
      </c>
      <c r="E1966" s="6" t="n">
        <v>1787153352</v>
      </c>
      <c r="F1966" s="6" t="n">
        <v>1787153587</v>
      </c>
      <c r="G1966" s="6" t="n">
        <v>1787153469</v>
      </c>
      <c r="H1966" s="6" t="n">
        <v>1787156635</v>
      </c>
      <c r="J1966" s="6" t="n">
        <v>0</v>
      </c>
      <c r="K1966" s="6" t="n">
        <v>1</v>
      </c>
      <c r="L1966" s="9" t="n">
        <f aca="false">IF(AND(E1966&gt;=Scenario!$B$11,E1966&lt;Scenario!$B$12),1,0)</f>
        <v>1</v>
      </c>
      <c r="M1966" s="9" t="n">
        <f aca="false">IF(AND(L1966=1,ISNUMBER(F1966)),MAX(0,F1966-E1966)/60,"")</f>
        <v>3.91666666666667</v>
      </c>
      <c r="N1966" s="9" t="n">
        <f aca="false">IF(AND(L1966=1,ISNUMBER(G1966)),MAX(0,G1966-E1966)/60,"")</f>
        <v>1.95</v>
      </c>
      <c r="O1966" s="9" t="n">
        <f aca="false">IF(ISNUMBER(H1966),IF(AND(H1966&gt;=Scenario!$B$11,H1966&lt;Scenario!$B$12),1,0),0)</f>
        <v>1</v>
      </c>
      <c r="P1966" s="9" t="n">
        <f aca="false">IF(O1966=1,MAX(0,H1966-E1966)/60,"")</f>
        <v>54.7166666666667</v>
      </c>
      <c r="Q1966" s="9" t="n">
        <f aca="false">INDEX(Scenario!$B$18:$B$20,MATCH(B1966,Scenario!$A$18:$A$20,0))</f>
        <v>60</v>
      </c>
      <c r="R1966" s="9" t="n">
        <f aca="false">INDEX(Scenario!$C$18:$C$20,MATCH(B1966,Scenario!$A$18:$A$20,0))</f>
        <v>1440</v>
      </c>
      <c r="S1966" s="9" t="n">
        <f aca="false">IF(ISNUMBER(M1966),IF(M1966&lt;=Q1966,1,0),"")</f>
        <v>1</v>
      </c>
      <c r="T1966" s="9" t="n">
        <f aca="false">IF(ISNUMBER(P1966),IF(P1966&lt;=R1966,1,0),"")</f>
        <v>1</v>
      </c>
      <c r="U1966" s="9" t="n">
        <f aca="false">IF(E1966&gt;Scenario!$B$14,0,IF(OR(AND(ISNUMBER(H1966),H1966&lt;=Scenario!$B$14),AND(ISNUMBER(I1966),I1966&lt;=Scenario!$B$14)),0,1))</f>
        <v>0</v>
      </c>
      <c r="V1966" s="9" t="n">
        <f aca="false">IF(AND(U1966=1,(Scenario!$B$14-E1966)/60&gt;R1966),1,0)</f>
        <v>0</v>
      </c>
      <c r="W1966" s="9" t="n">
        <f aca="false">IF(OR(C1966=Scenario!$B$22,C1966=Scenario!$C$22),1,0)</f>
        <v>0</v>
      </c>
      <c r="X1966" s="9" t="n">
        <f aca="false">IF(ISNUMBER(I1966),1,0)</f>
        <v>0</v>
      </c>
      <c r="Y1966" s="9" t="n">
        <f aca="false">MOD(INT(E1966/86400)+3,7)</f>
        <v>2</v>
      </c>
      <c r="Z1966" s="9" t="n">
        <f aca="false">MOD(INT(E1966/3600),24)</f>
        <v>15</v>
      </c>
      <c r="AA1966" s="6" t="s">
        <v>4176</v>
      </c>
    </row>
    <row r="1967" customFormat="false" ht="15" hidden="false" customHeight="false" outlineLevel="0" collapsed="false">
      <c r="A1967" s="6" t="s">
        <v>4177</v>
      </c>
      <c r="B1967" s="6" t="s">
        <v>44</v>
      </c>
      <c r="C1967" s="6" t="s">
        <v>46</v>
      </c>
      <c r="D1967" s="6" t="s">
        <v>172</v>
      </c>
      <c r="E1967" s="6" t="n">
        <v>1787153917</v>
      </c>
      <c r="F1967" s="6" t="n">
        <v>1787154085</v>
      </c>
      <c r="G1967" s="6" t="n">
        <v>1787153962</v>
      </c>
      <c r="H1967" s="6" t="n">
        <v>1787158307</v>
      </c>
      <c r="J1967" s="6" t="n">
        <v>0</v>
      </c>
      <c r="K1967" s="6" t="n">
        <v>0</v>
      </c>
      <c r="L1967" s="9" t="n">
        <f aca="false">IF(AND(E1967&gt;=Scenario!$B$11,E1967&lt;Scenario!$B$12),1,0)</f>
        <v>1</v>
      </c>
      <c r="M1967" s="9" t="n">
        <f aca="false">IF(AND(L1967=1,ISNUMBER(F1967)),MAX(0,F1967-E1967)/60,"")</f>
        <v>2.8</v>
      </c>
      <c r="N1967" s="9" t="n">
        <f aca="false">IF(AND(L1967=1,ISNUMBER(G1967)),MAX(0,G1967-E1967)/60,"")</f>
        <v>0.75</v>
      </c>
      <c r="O1967" s="9" t="n">
        <f aca="false">IF(ISNUMBER(H1967),IF(AND(H1967&gt;=Scenario!$B$11,H1967&lt;Scenario!$B$12),1,0),0)</f>
        <v>1</v>
      </c>
      <c r="P1967" s="9" t="n">
        <f aca="false">IF(O1967=1,MAX(0,H1967-E1967)/60,"")</f>
        <v>73.1666666666667</v>
      </c>
      <c r="Q1967" s="9" t="n">
        <f aca="false">INDEX(Scenario!$B$18:$B$20,MATCH(B1967,Scenario!$A$18:$A$20,0))</f>
        <v>240</v>
      </c>
      <c r="R1967" s="9" t="n">
        <f aca="false">INDEX(Scenario!$C$18:$C$20,MATCH(B1967,Scenario!$A$18:$A$20,0))</f>
        <v>4320</v>
      </c>
      <c r="S1967" s="9" t="n">
        <f aca="false">IF(ISNUMBER(M1967),IF(M1967&lt;=Q1967,1,0),"")</f>
        <v>1</v>
      </c>
      <c r="T1967" s="9" t="n">
        <f aca="false">IF(ISNUMBER(P1967),IF(P1967&lt;=R1967,1,0),"")</f>
        <v>1</v>
      </c>
      <c r="U1967" s="9" t="n">
        <f aca="false">IF(E1967&gt;Scenario!$B$14,0,IF(OR(AND(ISNUMBER(H1967),H1967&lt;=Scenario!$B$14),AND(ISNUMBER(I1967),I1967&lt;=Scenario!$B$14)),0,1))</f>
        <v>0</v>
      </c>
      <c r="V1967" s="9" t="n">
        <f aca="false">IF(AND(U1967=1,(Scenario!$B$14-E1967)/60&gt;R1967),1,0)</f>
        <v>0</v>
      </c>
      <c r="W1967" s="9" t="n">
        <f aca="false">IF(OR(C1967=Scenario!$B$22,C1967=Scenario!$C$22),1,0)</f>
        <v>1</v>
      </c>
      <c r="X1967" s="9" t="n">
        <f aca="false">IF(ISNUMBER(I1967),1,0)</f>
        <v>0</v>
      </c>
      <c r="Y1967" s="9" t="n">
        <f aca="false">MOD(INT(E1967/86400)+3,7)</f>
        <v>2</v>
      </c>
      <c r="Z1967" s="9" t="n">
        <f aca="false">MOD(INT(E1967/3600),24)</f>
        <v>15</v>
      </c>
      <c r="AA1967" s="6" t="s">
        <v>4178</v>
      </c>
    </row>
    <row r="1968" customFormat="false" ht="15" hidden="false" customHeight="false" outlineLevel="0" collapsed="false">
      <c r="A1968" s="6" t="s">
        <v>4179</v>
      </c>
      <c r="B1968" s="6" t="s">
        <v>44</v>
      </c>
      <c r="C1968" s="6" t="s">
        <v>46</v>
      </c>
      <c r="D1968" s="6" t="s">
        <v>171</v>
      </c>
      <c r="E1968" s="6" t="n">
        <v>1787155125</v>
      </c>
      <c r="F1968" s="6" t="n">
        <v>1787155380</v>
      </c>
      <c r="G1968" s="6" t="n">
        <v>1787155175</v>
      </c>
      <c r="H1968" s="6" t="n">
        <v>1787157708</v>
      </c>
      <c r="J1968" s="6" t="n">
        <v>0</v>
      </c>
      <c r="K1968" s="6" t="n">
        <v>0</v>
      </c>
      <c r="L1968" s="9" t="n">
        <f aca="false">IF(AND(E1968&gt;=Scenario!$B$11,E1968&lt;Scenario!$B$12),1,0)</f>
        <v>1</v>
      </c>
      <c r="M1968" s="9" t="n">
        <f aca="false">IF(AND(L1968=1,ISNUMBER(F1968)),MAX(0,F1968-E1968)/60,"")</f>
        <v>4.25</v>
      </c>
      <c r="N1968" s="9" t="n">
        <f aca="false">IF(AND(L1968=1,ISNUMBER(G1968)),MAX(0,G1968-E1968)/60,"")</f>
        <v>0.833333333333333</v>
      </c>
      <c r="O1968" s="9" t="n">
        <f aca="false">IF(ISNUMBER(H1968),IF(AND(H1968&gt;=Scenario!$B$11,H1968&lt;Scenario!$B$12),1,0),0)</f>
        <v>1</v>
      </c>
      <c r="P1968" s="9" t="n">
        <f aca="false">IF(O1968=1,MAX(0,H1968-E1968)/60,"")</f>
        <v>43.05</v>
      </c>
      <c r="Q1968" s="9" t="n">
        <f aca="false">INDEX(Scenario!$B$18:$B$20,MATCH(B1968,Scenario!$A$18:$A$20,0))</f>
        <v>240</v>
      </c>
      <c r="R1968" s="9" t="n">
        <f aca="false">INDEX(Scenario!$C$18:$C$20,MATCH(B1968,Scenario!$A$18:$A$20,0))</f>
        <v>4320</v>
      </c>
      <c r="S1968" s="9" t="n">
        <f aca="false">IF(ISNUMBER(M1968),IF(M1968&lt;=Q1968,1,0),"")</f>
        <v>1</v>
      </c>
      <c r="T1968" s="9" t="n">
        <f aca="false">IF(ISNUMBER(P1968),IF(P1968&lt;=R1968,1,0),"")</f>
        <v>1</v>
      </c>
      <c r="U1968" s="9" t="n">
        <f aca="false">IF(E1968&gt;Scenario!$B$14,0,IF(OR(AND(ISNUMBER(H1968),H1968&lt;=Scenario!$B$14),AND(ISNUMBER(I1968),I1968&lt;=Scenario!$B$14)),0,1))</f>
        <v>0</v>
      </c>
      <c r="V1968" s="9" t="n">
        <f aca="false">IF(AND(U1968=1,(Scenario!$B$14-E1968)/60&gt;R1968),1,0)</f>
        <v>0</v>
      </c>
      <c r="W1968" s="9" t="n">
        <f aca="false">IF(OR(C1968=Scenario!$B$22,C1968=Scenario!$C$22),1,0)</f>
        <v>1</v>
      </c>
      <c r="X1968" s="9" t="n">
        <f aca="false">IF(ISNUMBER(I1968),1,0)</f>
        <v>0</v>
      </c>
      <c r="Y1968" s="9" t="n">
        <f aca="false">MOD(INT(E1968/86400)+3,7)</f>
        <v>2</v>
      </c>
      <c r="Z1968" s="9" t="n">
        <f aca="false">MOD(INT(E1968/3600),24)</f>
        <v>15</v>
      </c>
      <c r="AA1968" s="6" t="s">
        <v>4180</v>
      </c>
    </row>
    <row r="1969" customFormat="false" ht="15" hidden="false" customHeight="false" outlineLevel="0" collapsed="false">
      <c r="A1969" s="6" t="s">
        <v>4181</v>
      </c>
      <c r="B1969" s="6" t="s">
        <v>43</v>
      </c>
      <c r="C1969" s="6" t="s">
        <v>46</v>
      </c>
      <c r="D1969" s="6" t="s">
        <v>170</v>
      </c>
      <c r="E1969" s="6" t="n">
        <v>1787155126</v>
      </c>
      <c r="F1969" s="6" t="n">
        <v>1787155272</v>
      </c>
      <c r="G1969" s="6" t="n">
        <v>1787155211</v>
      </c>
      <c r="H1969" s="6" t="n">
        <v>1787155993</v>
      </c>
      <c r="J1969" s="6" t="n">
        <v>0</v>
      </c>
      <c r="K1969" s="6" t="n">
        <v>0</v>
      </c>
      <c r="L1969" s="9" t="n">
        <f aca="false">IF(AND(E1969&gt;=Scenario!$B$11,E1969&lt;Scenario!$B$12),1,0)</f>
        <v>1</v>
      </c>
      <c r="M1969" s="9" t="n">
        <f aca="false">IF(AND(L1969=1,ISNUMBER(F1969)),MAX(0,F1969-E1969)/60,"")</f>
        <v>2.43333333333333</v>
      </c>
      <c r="N1969" s="9" t="n">
        <f aca="false">IF(AND(L1969=1,ISNUMBER(G1969)),MAX(0,G1969-E1969)/60,"")</f>
        <v>1.41666666666667</v>
      </c>
      <c r="O1969" s="9" t="n">
        <f aca="false">IF(ISNUMBER(H1969),IF(AND(H1969&gt;=Scenario!$B$11,H1969&lt;Scenario!$B$12),1,0),0)</f>
        <v>1</v>
      </c>
      <c r="P1969" s="9" t="n">
        <f aca="false">IF(O1969=1,MAX(0,H1969-E1969)/60,"")</f>
        <v>14.45</v>
      </c>
      <c r="Q1969" s="9" t="n">
        <f aca="false">INDEX(Scenario!$B$18:$B$20,MATCH(B1969,Scenario!$A$18:$A$20,0))</f>
        <v>60</v>
      </c>
      <c r="R1969" s="9" t="n">
        <f aca="false">INDEX(Scenario!$C$18:$C$20,MATCH(B1969,Scenario!$A$18:$A$20,0))</f>
        <v>1440</v>
      </c>
      <c r="S1969" s="9" t="n">
        <f aca="false">IF(ISNUMBER(M1969),IF(M1969&lt;=Q1969,1,0),"")</f>
        <v>1</v>
      </c>
      <c r="T1969" s="9" t="n">
        <f aca="false">IF(ISNUMBER(P1969),IF(P1969&lt;=R1969,1,0),"")</f>
        <v>1</v>
      </c>
      <c r="U1969" s="9" t="n">
        <f aca="false">IF(E1969&gt;Scenario!$B$14,0,IF(OR(AND(ISNUMBER(H1969),H1969&lt;=Scenario!$B$14),AND(ISNUMBER(I1969),I1969&lt;=Scenario!$B$14)),0,1))</f>
        <v>0</v>
      </c>
      <c r="V1969" s="9" t="n">
        <f aca="false">IF(AND(U1969=1,(Scenario!$B$14-E1969)/60&gt;R1969),1,0)</f>
        <v>0</v>
      </c>
      <c r="W1969" s="9" t="n">
        <f aca="false">IF(OR(C1969=Scenario!$B$22,C1969=Scenario!$C$22),1,0)</f>
        <v>1</v>
      </c>
      <c r="X1969" s="9" t="n">
        <f aca="false">IF(ISNUMBER(I1969),1,0)</f>
        <v>0</v>
      </c>
      <c r="Y1969" s="9" t="n">
        <f aca="false">MOD(INT(E1969/86400)+3,7)</f>
        <v>2</v>
      </c>
      <c r="Z1969" s="9" t="n">
        <f aca="false">MOD(INT(E1969/3600),24)</f>
        <v>15</v>
      </c>
      <c r="AA1969" s="6" t="s">
        <v>4182</v>
      </c>
    </row>
    <row r="1970" customFormat="false" ht="15" hidden="false" customHeight="false" outlineLevel="0" collapsed="false">
      <c r="A1970" s="6" t="s">
        <v>4183</v>
      </c>
      <c r="B1970" s="6" t="s">
        <v>44</v>
      </c>
      <c r="C1970" s="6" t="s">
        <v>47</v>
      </c>
      <c r="D1970" s="6" t="s">
        <v>171</v>
      </c>
      <c r="E1970" s="6" t="n">
        <v>1787155852</v>
      </c>
      <c r="F1970" s="6" t="n">
        <v>1787156071</v>
      </c>
      <c r="G1970" s="6" t="n">
        <v>1787155887</v>
      </c>
      <c r="H1970" s="6" t="n">
        <v>1787160309</v>
      </c>
      <c r="J1970" s="6" t="n">
        <v>0</v>
      </c>
      <c r="K1970" s="6" t="n">
        <v>0</v>
      </c>
      <c r="L1970" s="9" t="n">
        <f aca="false">IF(AND(E1970&gt;=Scenario!$B$11,E1970&lt;Scenario!$B$12),1,0)</f>
        <v>1</v>
      </c>
      <c r="M1970" s="9" t="n">
        <f aca="false">IF(AND(L1970=1,ISNUMBER(F1970)),MAX(0,F1970-E1970)/60,"")</f>
        <v>3.65</v>
      </c>
      <c r="N1970" s="9" t="n">
        <f aca="false">IF(AND(L1970=1,ISNUMBER(G1970)),MAX(0,G1970-E1970)/60,"")</f>
        <v>0.583333333333333</v>
      </c>
      <c r="O1970" s="9" t="n">
        <f aca="false">IF(ISNUMBER(H1970),IF(AND(H1970&gt;=Scenario!$B$11,H1970&lt;Scenario!$B$12),1,0),0)</f>
        <v>1</v>
      </c>
      <c r="P1970" s="9" t="n">
        <f aca="false">IF(O1970=1,MAX(0,H1970-E1970)/60,"")</f>
        <v>74.2833333333333</v>
      </c>
      <c r="Q1970" s="9" t="n">
        <f aca="false">INDEX(Scenario!$B$18:$B$20,MATCH(B1970,Scenario!$A$18:$A$20,0))</f>
        <v>240</v>
      </c>
      <c r="R1970" s="9" t="n">
        <f aca="false">INDEX(Scenario!$C$18:$C$20,MATCH(B1970,Scenario!$A$18:$A$20,0))</f>
        <v>4320</v>
      </c>
      <c r="S1970" s="9" t="n">
        <f aca="false">IF(ISNUMBER(M1970),IF(M1970&lt;=Q1970,1,0),"")</f>
        <v>1</v>
      </c>
      <c r="T1970" s="9" t="n">
        <f aca="false">IF(ISNUMBER(P1970),IF(P1970&lt;=R1970,1,0),"")</f>
        <v>1</v>
      </c>
      <c r="U1970" s="9" t="n">
        <f aca="false">IF(E1970&gt;Scenario!$B$14,0,IF(OR(AND(ISNUMBER(H1970),H1970&lt;=Scenario!$B$14),AND(ISNUMBER(I1970),I1970&lt;=Scenario!$B$14)),0,1))</f>
        <v>0</v>
      </c>
      <c r="V1970" s="9" t="n">
        <f aca="false">IF(AND(U1970=1,(Scenario!$B$14-E1970)/60&gt;R1970),1,0)</f>
        <v>0</v>
      </c>
      <c r="W1970" s="9" t="n">
        <f aca="false">IF(OR(C1970=Scenario!$B$22,C1970=Scenario!$C$22),1,0)</f>
        <v>1</v>
      </c>
      <c r="X1970" s="9" t="n">
        <f aca="false">IF(ISNUMBER(I1970),1,0)</f>
        <v>0</v>
      </c>
      <c r="Y1970" s="9" t="n">
        <f aca="false">MOD(INT(E1970/86400)+3,7)</f>
        <v>2</v>
      </c>
      <c r="Z1970" s="9" t="n">
        <f aca="false">MOD(INT(E1970/3600),24)</f>
        <v>16</v>
      </c>
      <c r="AA1970" s="6" t="s">
        <v>4184</v>
      </c>
    </row>
    <row r="1971" customFormat="false" ht="15" hidden="false" customHeight="false" outlineLevel="0" collapsed="false">
      <c r="A1971" s="6" t="s">
        <v>4185</v>
      </c>
      <c r="B1971" s="6" t="s">
        <v>44</v>
      </c>
      <c r="C1971" s="6" t="s">
        <v>249</v>
      </c>
      <c r="D1971" s="6" t="s">
        <v>170</v>
      </c>
      <c r="E1971" s="6" t="n">
        <v>1787156025</v>
      </c>
      <c r="F1971" s="6" t="n">
        <v>1787156179</v>
      </c>
      <c r="G1971" s="6" t="n">
        <v>1787156055</v>
      </c>
      <c r="H1971" s="6" t="n">
        <v>1787157459</v>
      </c>
      <c r="J1971" s="6" t="n">
        <v>0</v>
      </c>
      <c r="K1971" s="6" t="n">
        <v>0</v>
      </c>
      <c r="L1971" s="9" t="n">
        <f aca="false">IF(AND(E1971&gt;=Scenario!$B$11,E1971&lt;Scenario!$B$12),1,0)</f>
        <v>1</v>
      </c>
      <c r="M1971" s="9" t="n">
        <f aca="false">IF(AND(L1971=1,ISNUMBER(F1971)),MAX(0,F1971-E1971)/60,"")</f>
        <v>2.56666666666667</v>
      </c>
      <c r="N1971" s="9" t="n">
        <f aca="false">IF(AND(L1971=1,ISNUMBER(G1971)),MAX(0,G1971-E1971)/60,"")</f>
        <v>0.5</v>
      </c>
      <c r="O1971" s="9" t="n">
        <f aca="false">IF(ISNUMBER(H1971),IF(AND(H1971&gt;=Scenario!$B$11,H1971&lt;Scenario!$B$12),1,0),0)</f>
        <v>1</v>
      </c>
      <c r="P1971" s="9" t="n">
        <f aca="false">IF(O1971=1,MAX(0,H1971-E1971)/60,"")</f>
        <v>23.9</v>
      </c>
      <c r="Q1971" s="9" t="n">
        <f aca="false">INDEX(Scenario!$B$18:$B$20,MATCH(B1971,Scenario!$A$18:$A$20,0))</f>
        <v>240</v>
      </c>
      <c r="R1971" s="9" t="n">
        <f aca="false">INDEX(Scenario!$C$18:$C$20,MATCH(B1971,Scenario!$A$18:$A$20,0))</f>
        <v>4320</v>
      </c>
      <c r="S1971" s="9" t="n">
        <f aca="false">IF(ISNUMBER(M1971),IF(M1971&lt;=Q1971,1,0),"")</f>
        <v>1</v>
      </c>
      <c r="T1971" s="9" t="n">
        <f aca="false">IF(ISNUMBER(P1971),IF(P1971&lt;=R1971,1,0),"")</f>
        <v>1</v>
      </c>
      <c r="U1971" s="9" t="n">
        <f aca="false">IF(E1971&gt;Scenario!$B$14,0,IF(OR(AND(ISNUMBER(H1971),H1971&lt;=Scenario!$B$14),AND(ISNUMBER(I1971),I1971&lt;=Scenario!$B$14)),0,1))</f>
        <v>0</v>
      </c>
      <c r="V1971" s="9" t="n">
        <f aca="false">IF(AND(U1971=1,(Scenario!$B$14-E1971)/60&gt;R1971),1,0)</f>
        <v>0</v>
      </c>
      <c r="W1971" s="9" t="n">
        <f aca="false">IF(OR(C1971=Scenario!$B$22,C1971=Scenario!$C$22),1,0)</f>
        <v>0</v>
      </c>
      <c r="X1971" s="9" t="n">
        <f aca="false">IF(ISNUMBER(I1971),1,0)</f>
        <v>0</v>
      </c>
      <c r="Y1971" s="9" t="n">
        <f aca="false">MOD(INT(E1971/86400)+3,7)</f>
        <v>2</v>
      </c>
      <c r="Z1971" s="9" t="n">
        <f aca="false">MOD(INT(E1971/3600),24)</f>
        <v>16</v>
      </c>
      <c r="AA1971" s="6" t="s">
        <v>4186</v>
      </c>
    </row>
    <row r="1972" customFormat="false" ht="15" hidden="false" customHeight="false" outlineLevel="0" collapsed="false">
      <c r="A1972" s="6" t="s">
        <v>4187</v>
      </c>
      <c r="B1972" s="6" t="s">
        <v>44</v>
      </c>
      <c r="C1972" s="6" t="s">
        <v>46</v>
      </c>
      <c r="D1972" s="6" t="s">
        <v>170</v>
      </c>
      <c r="E1972" s="6" t="n">
        <v>1787156776</v>
      </c>
      <c r="F1972" s="6" t="n">
        <v>1787156859</v>
      </c>
      <c r="G1972" s="6" t="n">
        <v>1787156792</v>
      </c>
      <c r="H1972" s="6" t="n">
        <v>1787157931</v>
      </c>
      <c r="J1972" s="6" t="n">
        <v>0</v>
      </c>
      <c r="K1972" s="6" t="n">
        <v>0</v>
      </c>
      <c r="L1972" s="9" t="n">
        <f aca="false">IF(AND(E1972&gt;=Scenario!$B$11,E1972&lt;Scenario!$B$12),1,0)</f>
        <v>1</v>
      </c>
      <c r="M1972" s="9" t="n">
        <f aca="false">IF(AND(L1972=1,ISNUMBER(F1972)),MAX(0,F1972-E1972)/60,"")</f>
        <v>1.38333333333333</v>
      </c>
      <c r="N1972" s="9" t="n">
        <f aca="false">IF(AND(L1972=1,ISNUMBER(G1972)),MAX(0,G1972-E1972)/60,"")</f>
        <v>0.266666666666667</v>
      </c>
      <c r="O1972" s="9" t="n">
        <f aca="false">IF(ISNUMBER(H1972),IF(AND(H1972&gt;=Scenario!$B$11,H1972&lt;Scenario!$B$12),1,0),0)</f>
        <v>1</v>
      </c>
      <c r="P1972" s="9" t="n">
        <f aca="false">IF(O1972=1,MAX(0,H1972-E1972)/60,"")</f>
        <v>19.25</v>
      </c>
      <c r="Q1972" s="9" t="n">
        <f aca="false">INDEX(Scenario!$B$18:$B$20,MATCH(B1972,Scenario!$A$18:$A$20,0))</f>
        <v>240</v>
      </c>
      <c r="R1972" s="9" t="n">
        <f aca="false">INDEX(Scenario!$C$18:$C$20,MATCH(B1972,Scenario!$A$18:$A$20,0))</f>
        <v>4320</v>
      </c>
      <c r="S1972" s="9" t="n">
        <f aca="false">IF(ISNUMBER(M1972),IF(M1972&lt;=Q1972,1,0),"")</f>
        <v>1</v>
      </c>
      <c r="T1972" s="9" t="n">
        <f aca="false">IF(ISNUMBER(P1972),IF(P1972&lt;=R1972,1,0),"")</f>
        <v>1</v>
      </c>
      <c r="U1972" s="9" t="n">
        <f aca="false">IF(E1972&gt;Scenario!$B$14,0,IF(OR(AND(ISNUMBER(H1972),H1972&lt;=Scenario!$B$14),AND(ISNUMBER(I1972),I1972&lt;=Scenario!$B$14)),0,1))</f>
        <v>0</v>
      </c>
      <c r="V1972" s="9" t="n">
        <f aca="false">IF(AND(U1972=1,(Scenario!$B$14-E1972)/60&gt;R1972),1,0)</f>
        <v>0</v>
      </c>
      <c r="W1972" s="9" t="n">
        <f aca="false">IF(OR(C1972=Scenario!$B$22,C1972=Scenario!$C$22),1,0)</f>
        <v>1</v>
      </c>
      <c r="X1972" s="9" t="n">
        <f aca="false">IF(ISNUMBER(I1972),1,0)</f>
        <v>0</v>
      </c>
      <c r="Y1972" s="9" t="n">
        <f aca="false">MOD(INT(E1972/86400)+3,7)</f>
        <v>2</v>
      </c>
      <c r="Z1972" s="9" t="n">
        <f aca="false">MOD(INT(E1972/3600),24)</f>
        <v>16</v>
      </c>
      <c r="AA1972" s="6" t="s">
        <v>4188</v>
      </c>
    </row>
    <row r="1973" customFormat="false" ht="15" hidden="false" customHeight="false" outlineLevel="0" collapsed="false">
      <c r="A1973" s="6" t="s">
        <v>4189</v>
      </c>
      <c r="B1973" s="6" t="s">
        <v>43</v>
      </c>
      <c r="C1973" s="6" t="s">
        <v>249</v>
      </c>
      <c r="D1973" s="6" t="s">
        <v>170</v>
      </c>
      <c r="E1973" s="6" t="n">
        <v>1787157266</v>
      </c>
      <c r="F1973" s="6" t="n">
        <v>1787157468</v>
      </c>
      <c r="G1973" s="6" t="n">
        <v>1787157299</v>
      </c>
      <c r="H1973" s="6" t="n">
        <v>1787158715</v>
      </c>
      <c r="J1973" s="6" t="n">
        <v>0</v>
      </c>
      <c r="K1973" s="6" t="n">
        <v>0</v>
      </c>
      <c r="L1973" s="9" t="n">
        <f aca="false">IF(AND(E1973&gt;=Scenario!$B$11,E1973&lt;Scenario!$B$12),1,0)</f>
        <v>1</v>
      </c>
      <c r="M1973" s="9" t="n">
        <f aca="false">IF(AND(L1973=1,ISNUMBER(F1973)),MAX(0,F1973-E1973)/60,"")</f>
        <v>3.36666666666667</v>
      </c>
      <c r="N1973" s="9" t="n">
        <f aca="false">IF(AND(L1973=1,ISNUMBER(G1973)),MAX(0,G1973-E1973)/60,"")</f>
        <v>0.55</v>
      </c>
      <c r="O1973" s="9" t="n">
        <f aca="false">IF(ISNUMBER(H1973),IF(AND(H1973&gt;=Scenario!$B$11,H1973&lt;Scenario!$B$12),1,0),0)</f>
        <v>1</v>
      </c>
      <c r="P1973" s="9" t="n">
        <f aca="false">IF(O1973=1,MAX(0,H1973-E1973)/60,"")</f>
        <v>24.15</v>
      </c>
      <c r="Q1973" s="9" t="n">
        <f aca="false">INDEX(Scenario!$B$18:$B$20,MATCH(B1973,Scenario!$A$18:$A$20,0))</f>
        <v>60</v>
      </c>
      <c r="R1973" s="9" t="n">
        <f aca="false">INDEX(Scenario!$C$18:$C$20,MATCH(B1973,Scenario!$A$18:$A$20,0))</f>
        <v>1440</v>
      </c>
      <c r="S1973" s="9" t="n">
        <f aca="false">IF(ISNUMBER(M1973),IF(M1973&lt;=Q1973,1,0),"")</f>
        <v>1</v>
      </c>
      <c r="T1973" s="9" t="n">
        <f aca="false">IF(ISNUMBER(P1973),IF(P1973&lt;=R1973,1,0),"")</f>
        <v>1</v>
      </c>
      <c r="U1973" s="9" t="n">
        <f aca="false">IF(E1973&gt;Scenario!$B$14,0,IF(OR(AND(ISNUMBER(H1973),H1973&lt;=Scenario!$B$14),AND(ISNUMBER(I1973),I1973&lt;=Scenario!$B$14)),0,1))</f>
        <v>0</v>
      </c>
      <c r="V1973" s="9" t="n">
        <f aca="false">IF(AND(U1973=1,(Scenario!$B$14-E1973)/60&gt;R1973),1,0)</f>
        <v>0</v>
      </c>
      <c r="W1973" s="9" t="n">
        <f aca="false">IF(OR(C1973=Scenario!$B$22,C1973=Scenario!$C$22),1,0)</f>
        <v>0</v>
      </c>
      <c r="X1973" s="9" t="n">
        <f aca="false">IF(ISNUMBER(I1973),1,0)</f>
        <v>0</v>
      </c>
      <c r="Y1973" s="9" t="n">
        <f aca="false">MOD(INT(E1973/86400)+3,7)</f>
        <v>2</v>
      </c>
      <c r="Z1973" s="9" t="n">
        <f aca="false">MOD(INT(E1973/3600),24)</f>
        <v>16</v>
      </c>
      <c r="AA1973" s="6" t="s">
        <v>4190</v>
      </c>
    </row>
    <row r="1974" customFormat="false" ht="15" hidden="false" customHeight="false" outlineLevel="0" collapsed="false">
      <c r="A1974" s="6" t="s">
        <v>4191</v>
      </c>
      <c r="B1974" s="6" t="s">
        <v>44</v>
      </c>
      <c r="C1974" s="6" t="s">
        <v>46</v>
      </c>
      <c r="D1974" s="6" t="s">
        <v>172</v>
      </c>
      <c r="E1974" s="6" t="n">
        <v>1787157367</v>
      </c>
      <c r="F1974" s="6" t="n">
        <v>1787157706</v>
      </c>
      <c r="G1974" s="6" t="n">
        <v>1787157476</v>
      </c>
      <c r="H1974" s="6" t="n">
        <v>1787166088</v>
      </c>
      <c r="J1974" s="6" t="n">
        <v>0</v>
      </c>
      <c r="K1974" s="6" t="n">
        <v>0</v>
      </c>
      <c r="L1974" s="9" t="n">
        <f aca="false">IF(AND(E1974&gt;=Scenario!$B$11,E1974&lt;Scenario!$B$12),1,0)</f>
        <v>1</v>
      </c>
      <c r="M1974" s="9" t="n">
        <f aca="false">IF(AND(L1974=1,ISNUMBER(F1974)),MAX(0,F1974-E1974)/60,"")</f>
        <v>5.65</v>
      </c>
      <c r="N1974" s="9" t="n">
        <f aca="false">IF(AND(L1974=1,ISNUMBER(G1974)),MAX(0,G1974-E1974)/60,"")</f>
        <v>1.81666666666667</v>
      </c>
      <c r="O1974" s="9" t="n">
        <f aca="false">IF(ISNUMBER(H1974),IF(AND(H1974&gt;=Scenario!$B$11,H1974&lt;Scenario!$B$12),1,0),0)</f>
        <v>1</v>
      </c>
      <c r="P1974" s="9" t="n">
        <f aca="false">IF(O1974=1,MAX(0,H1974-E1974)/60,"")</f>
        <v>145.35</v>
      </c>
      <c r="Q1974" s="9" t="n">
        <f aca="false">INDEX(Scenario!$B$18:$B$20,MATCH(B1974,Scenario!$A$18:$A$20,0))</f>
        <v>240</v>
      </c>
      <c r="R1974" s="9" t="n">
        <f aca="false">INDEX(Scenario!$C$18:$C$20,MATCH(B1974,Scenario!$A$18:$A$20,0))</f>
        <v>4320</v>
      </c>
      <c r="S1974" s="9" t="n">
        <f aca="false">IF(ISNUMBER(M1974),IF(M1974&lt;=Q1974,1,0),"")</f>
        <v>1</v>
      </c>
      <c r="T1974" s="9" t="n">
        <f aca="false">IF(ISNUMBER(P1974),IF(P1974&lt;=R1974,1,0),"")</f>
        <v>1</v>
      </c>
      <c r="U1974" s="9" t="n">
        <f aca="false">IF(E1974&gt;Scenario!$B$14,0,IF(OR(AND(ISNUMBER(H1974),H1974&lt;=Scenario!$B$14),AND(ISNUMBER(I1974),I1974&lt;=Scenario!$B$14)),0,1))</f>
        <v>0</v>
      </c>
      <c r="V1974" s="9" t="n">
        <f aca="false">IF(AND(U1974=1,(Scenario!$B$14-E1974)/60&gt;R1974),1,0)</f>
        <v>0</v>
      </c>
      <c r="W1974" s="9" t="n">
        <f aca="false">IF(OR(C1974=Scenario!$B$22,C1974=Scenario!$C$22),1,0)</f>
        <v>1</v>
      </c>
      <c r="X1974" s="9" t="n">
        <f aca="false">IF(ISNUMBER(I1974),1,0)</f>
        <v>0</v>
      </c>
      <c r="Y1974" s="9" t="n">
        <f aca="false">MOD(INT(E1974/86400)+3,7)</f>
        <v>2</v>
      </c>
      <c r="Z1974" s="9" t="n">
        <f aca="false">MOD(INT(E1974/3600),24)</f>
        <v>16</v>
      </c>
      <c r="AA1974" s="6" t="s">
        <v>4192</v>
      </c>
    </row>
    <row r="1975" customFormat="false" ht="15" hidden="false" customHeight="false" outlineLevel="0" collapsed="false">
      <c r="A1975" s="6" t="s">
        <v>4193</v>
      </c>
      <c r="B1975" s="6" t="s">
        <v>43</v>
      </c>
      <c r="C1975" s="6" t="s">
        <v>47</v>
      </c>
      <c r="D1975" s="6" t="s">
        <v>172</v>
      </c>
      <c r="E1975" s="6" t="n">
        <v>1787158479</v>
      </c>
      <c r="I1975" s="6" t="n">
        <v>1787158599</v>
      </c>
      <c r="J1975" s="6" t="n">
        <v>0</v>
      </c>
      <c r="K1975" s="6" t="n">
        <v>0</v>
      </c>
      <c r="L1975" s="9" t="n">
        <f aca="false">IF(AND(E1975&gt;=Scenario!$B$11,E1975&lt;Scenario!$B$12),1,0)</f>
        <v>1</v>
      </c>
      <c r="M1975" s="0" t="str">
        <f aca="false">IF(AND(L1975=1,ISNUMBER(F1975)),MAX(0,F1975-E1975)/60,"")</f>
        <v/>
      </c>
      <c r="N1975" s="0" t="str">
        <f aca="false">IF(AND(L1975=1,ISNUMBER(G1975)),MAX(0,G1975-E1975)/60,"")</f>
        <v/>
      </c>
      <c r="O1975" s="9" t="n">
        <f aca="false">IF(ISNUMBER(H1975),IF(AND(H1975&gt;=Scenario!$B$11,H1975&lt;Scenario!$B$12),1,0),0)</f>
        <v>0</v>
      </c>
      <c r="P1975" s="0" t="str">
        <f aca="false">IF(O1975=1,MAX(0,H1975-E1975)/60,"")</f>
        <v/>
      </c>
      <c r="Q1975" s="9" t="n">
        <f aca="false">INDEX(Scenario!$B$18:$B$20,MATCH(B1975,Scenario!$A$18:$A$20,0))</f>
        <v>60</v>
      </c>
      <c r="R1975" s="9" t="n">
        <f aca="false">INDEX(Scenario!$C$18:$C$20,MATCH(B1975,Scenario!$A$18:$A$20,0))</f>
        <v>1440</v>
      </c>
      <c r="S1975" s="0" t="str">
        <f aca="false">IF(ISNUMBER(M1975),IF(M1975&lt;=Q1975,1,0),"")</f>
        <v/>
      </c>
      <c r="T1975" s="0" t="str">
        <f aca="false">IF(ISNUMBER(P1975),IF(P1975&lt;=R1975,1,0),"")</f>
        <v/>
      </c>
      <c r="U1975" s="9" t="n">
        <f aca="false">IF(E1975&gt;Scenario!$B$14,0,IF(OR(AND(ISNUMBER(H1975),H1975&lt;=Scenario!$B$14),AND(ISNUMBER(I1975),I1975&lt;=Scenario!$B$14)),0,1))</f>
        <v>0</v>
      </c>
      <c r="V1975" s="9" t="n">
        <f aca="false">IF(AND(U1975=1,(Scenario!$B$14-E1975)/60&gt;R1975),1,0)</f>
        <v>0</v>
      </c>
      <c r="W1975" s="9" t="n">
        <f aca="false">IF(OR(C1975=Scenario!$B$22,C1975=Scenario!$C$22),1,0)</f>
        <v>1</v>
      </c>
      <c r="X1975" s="9" t="n">
        <f aca="false">IF(ISNUMBER(I1975),1,0)</f>
        <v>1</v>
      </c>
      <c r="Y1975" s="9" t="n">
        <f aca="false">MOD(INT(E1975/86400)+3,7)</f>
        <v>2</v>
      </c>
      <c r="Z1975" s="9" t="n">
        <f aca="false">MOD(INT(E1975/3600),24)</f>
        <v>16</v>
      </c>
      <c r="AA1975" s="6" t="s">
        <v>4194</v>
      </c>
    </row>
    <row r="1976" customFormat="false" ht="15" hidden="false" customHeight="false" outlineLevel="0" collapsed="false">
      <c r="A1976" s="6" t="s">
        <v>4195</v>
      </c>
      <c r="B1976" s="6" t="s">
        <v>43</v>
      </c>
      <c r="C1976" s="6" t="s">
        <v>47</v>
      </c>
      <c r="D1976" s="6" t="s">
        <v>170</v>
      </c>
      <c r="E1976" s="6" t="n">
        <v>1787159632</v>
      </c>
      <c r="F1976" s="6" t="n">
        <v>1787159763</v>
      </c>
      <c r="G1976" s="6" t="n">
        <v>1787159662</v>
      </c>
      <c r="H1976" s="6" t="n">
        <v>1787162253</v>
      </c>
      <c r="J1976" s="6" t="n">
        <v>0</v>
      </c>
      <c r="K1976" s="6" t="n">
        <v>0</v>
      </c>
      <c r="L1976" s="9" t="n">
        <f aca="false">IF(AND(E1976&gt;=Scenario!$B$11,E1976&lt;Scenario!$B$12),1,0)</f>
        <v>1</v>
      </c>
      <c r="M1976" s="9" t="n">
        <f aca="false">IF(AND(L1976=1,ISNUMBER(F1976)),MAX(0,F1976-E1976)/60,"")</f>
        <v>2.18333333333333</v>
      </c>
      <c r="N1976" s="9" t="n">
        <f aca="false">IF(AND(L1976=1,ISNUMBER(G1976)),MAX(0,G1976-E1976)/60,"")</f>
        <v>0.5</v>
      </c>
      <c r="O1976" s="9" t="n">
        <f aca="false">IF(ISNUMBER(H1976),IF(AND(H1976&gt;=Scenario!$B$11,H1976&lt;Scenario!$B$12),1,0),0)</f>
        <v>1</v>
      </c>
      <c r="P1976" s="9" t="n">
        <f aca="false">IF(O1976=1,MAX(0,H1976-E1976)/60,"")</f>
        <v>43.6833333333333</v>
      </c>
      <c r="Q1976" s="9" t="n">
        <f aca="false">INDEX(Scenario!$B$18:$B$20,MATCH(B1976,Scenario!$A$18:$A$20,0))</f>
        <v>60</v>
      </c>
      <c r="R1976" s="9" t="n">
        <f aca="false">INDEX(Scenario!$C$18:$C$20,MATCH(B1976,Scenario!$A$18:$A$20,0))</f>
        <v>1440</v>
      </c>
      <c r="S1976" s="9" t="n">
        <f aca="false">IF(ISNUMBER(M1976),IF(M1976&lt;=Q1976,1,0),"")</f>
        <v>1</v>
      </c>
      <c r="T1976" s="9" t="n">
        <f aca="false">IF(ISNUMBER(P1976),IF(P1976&lt;=R1976,1,0),"")</f>
        <v>1</v>
      </c>
      <c r="U1976" s="9" t="n">
        <f aca="false">IF(E1976&gt;Scenario!$B$14,0,IF(OR(AND(ISNUMBER(H1976),H1976&lt;=Scenario!$B$14),AND(ISNUMBER(I1976),I1976&lt;=Scenario!$B$14)),0,1))</f>
        <v>0</v>
      </c>
      <c r="V1976" s="9" t="n">
        <f aca="false">IF(AND(U1976=1,(Scenario!$B$14-E1976)/60&gt;R1976),1,0)</f>
        <v>0</v>
      </c>
      <c r="W1976" s="9" t="n">
        <f aca="false">IF(OR(C1976=Scenario!$B$22,C1976=Scenario!$C$22),1,0)</f>
        <v>1</v>
      </c>
      <c r="X1976" s="9" t="n">
        <f aca="false">IF(ISNUMBER(I1976),1,0)</f>
        <v>0</v>
      </c>
      <c r="Y1976" s="9" t="n">
        <f aca="false">MOD(INT(E1976/86400)+3,7)</f>
        <v>2</v>
      </c>
      <c r="Z1976" s="9" t="n">
        <f aca="false">MOD(INT(E1976/3600),24)</f>
        <v>17</v>
      </c>
      <c r="AA1976" s="6" t="s">
        <v>4196</v>
      </c>
    </row>
    <row r="1977" customFormat="false" ht="15" hidden="false" customHeight="false" outlineLevel="0" collapsed="false">
      <c r="A1977" s="6" t="s">
        <v>4197</v>
      </c>
      <c r="B1977" s="6" t="s">
        <v>44</v>
      </c>
      <c r="C1977" s="6" t="s">
        <v>46</v>
      </c>
      <c r="D1977" s="6" t="s">
        <v>172</v>
      </c>
      <c r="E1977" s="6" t="n">
        <v>1787160363</v>
      </c>
      <c r="F1977" s="6" t="n">
        <v>1787160486</v>
      </c>
      <c r="G1977" s="6" t="n">
        <v>1787160403</v>
      </c>
      <c r="H1977" s="6" t="n">
        <v>1787163592</v>
      </c>
      <c r="J1977" s="6" t="n">
        <v>0</v>
      </c>
      <c r="K1977" s="6" t="n">
        <v>0</v>
      </c>
      <c r="L1977" s="9" t="n">
        <f aca="false">IF(AND(E1977&gt;=Scenario!$B$11,E1977&lt;Scenario!$B$12),1,0)</f>
        <v>1</v>
      </c>
      <c r="M1977" s="9" t="n">
        <f aca="false">IF(AND(L1977=1,ISNUMBER(F1977)),MAX(0,F1977-E1977)/60,"")</f>
        <v>2.05</v>
      </c>
      <c r="N1977" s="9" t="n">
        <f aca="false">IF(AND(L1977=1,ISNUMBER(G1977)),MAX(0,G1977-E1977)/60,"")</f>
        <v>0.666666666666667</v>
      </c>
      <c r="O1977" s="9" t="n">
        <f aca="false">IF(ISNUMBER(H1977),IF(AND(H1977&gt;=Scenario!$B$11,H1977&lt;Scenario!$B$12),1,0),0)</f>
        <v>1</v>
      </c>
      <c r="P1977" s="9" t="n">
        <f aca="false">IF(O1977=1,MAX(0,H1977-E1977)/60,"")</f>
        <v>53.8166666666667</v>
      </c>
      <c r="Q1977" s="9" t="n">
        <f aca="false">INDEX(Scenario!$B$18:$B$20,MATCH(B1977,Scenario!$A$18:$A$20,0))</f>
        <v>240</v>
      </c>
      <c r="R1977" s="9" t="n">
        <f aca="false">INDEX(Scenario!$C$18:$C$20,MATCH(B1977,Scenario!$A$18:$A$20,0))</f>
        <v>4320</v>
      </c>
      <c r="S1977" s="9" t="n">
        <f aca="false">IF(ISNUMBER(M1977),IF(M1977&lt;=Q1977,1,0),"")</f>
        <v>1</v>
      </c>
      <c r="T1977" s="9" t="n">
        <f aca="false">IF(ISNUMBER(P1977),IF(P1977&lt;=R1977,1,0),"")</f>
        <v>1</v>
      </c>
      <c r="U1977" s="9" t="n">
        <f aca="false">IF(E1977&gt;Scenario!$B$14,0,IF(OR(AND(ISNUMBER(H1977),H1977&lt;=Scenario!$B$14),AND(ISNUMBER(I1977),I1977&lt;=Scenario!$B$14)),0,1))</f>
        <v>0</v>
      </c>
      <c r="V1977" s="9" t="n">
        <f aca="false">IF(AND(U1977=1,(Scenario!$B$14-E1977)/60&gt;R1977),1,0)</f>
        <v>0</v>
      </c>
      <c r="W1977" s="9" t="n">
        <f aca="false">IF(OR(C1977=Scenario!$B$22,C1977=Scenario!$C$22),1,0)</f>
        <v>1</v>
      </c>
      <c r="X1977" s="9" t="n">
        <f aca="false">IF(ISNUMBER(I1977),1,0)</f>
        <v>0</v>
      </c>
      <c r="Y1977" s="9" t="n">
        <f aca="false">MOD(INT(E1977/86400)+3,7)</f>
        <v>2</v>
      </c>
      <c r="Z1977" s="9" t="n">
        <f aca="false">MOD(INT(E1977/3600),24)</f>
        <v>17</v>
      </c>
      <c r="AA1977" s="6" t="s">
        <v>4198</v>
      </c>
    </row>
    <row r="1978" customFormat="false" ht="15" hidden="false" customHeight="false" outlineLevel="0" collapsed="false">
      <c r="A1978" s="6" t="s">
        <v>4199</v>
      </c>
      <c r="B1978" s="6" t="s">
        <v>44</v>
      </c>
      <c r="C1978" s="6" t="s">
        <v>46</v>
      </c>
      <c r="D1978" s="6" t="s">
        <v>171</v>
      </c>
      <c r="E1978" s="6" t="n">
        <v>1787161318</v>
      </c>
      <c r="F1978" s="6" t="n">
        <v>1787161573</v>
      </c>
      <c r="G1978" s="6" t="n">
        <v>1787161341</v>
      </c>
      <c r="H1978" s="6" t="n">
        <v>1787165372</v>
      </c>
      <c r="J1978" s="6" t="n">
        <v>0</v>
      </c>
      <c r="K1978" s="6" t="n">
        <v>0</v>
      </c>
      <c r="L1978" s="9" t="n">
        <f aca="false">IF(AND(E1978&gt;=Scenario!$B$11,E1978&lt;Scenario!$B$12),1,0)</f>
        <v>1</v>
      </c>
      <c r="M1978" s="9" t="n">
        <f aca="false">IF(AND(L1978=1,ISNUMBER(F1978)),MAX(0,F1978-E1978)/60,"")</f>
        <v>4.25</v>
      </c>
      <c r="N1978" s="9" t="n">
        <f aca="false">IF(AND(L1978=1,ISNUMBER(G1978)),MAX(0,G1978-E1978)/60,"")</f>
        <v>0.383333333333333</v>
      </c>
      <c r="O1978" s="9" t="n">
        <f aca="false">IF(ISNUMBER(H1978),IF(AND(H1978&gt;=Scenario!$B$11,H1978&lt;Scenario!$B$12),1,0),0)</f>
        <v>1</v>
      </c>
      <c r="P1978" s="9" t="n">
        <f aca="false">IF(O1978=1,MAX(0,H1978-E1978)/60,"")</f>
        <v>67.5666666666667</v>
      </c>
      <c r="Q1978" s="9" t="n">
        <f aca="false">INDEX(Scenario!$B$18:$B$20,MATCH(B1978,Scenario!$A$18:$A$20,0))</f>
        <v>240</v>
      </c>
      <c r="R1978" s="9" t="n">
        <f aca="false">INDEX(Scenario!$C$18:$C$20,MATCH(B1978,Scenario!$A$18:$A$20,0))</f>
        <v>4320</v>
      </c>
      <c r="S1978" s="9" t="n">
        <f aca="false">IF(ISNUMBER(M1978),IF(M1978&lt;=Q1978,1,0),"")</f>
        <v>1</v>
      </c>
      <c r="T1978" s="9" t="n">
        <f aca="false">IF(ISNUMBER(P1978),IF(P1978&lt;=R1978,1,0),"")</f>
        <v>1</v>
      </c>
      <c r="U1978" s="9" t="n">
        <f aca="false">IF(E1978&gt;Scenario!$B$14,0,IF(OR(AND(ISNUMBER(H1978),H1978&lt;=Scenario!$B$14),AND(ISNUMBER(I1978),I1978&lt;=Scenario!$B$14)),0,1))</f>
        <v>0</v>
      </c>
      <c r="V1978" s="9" t="n">
        <f aca="false">IF(AND(U1978=1,(Scenario!$B$14-E1978)/60&gt;R1978),1,0)</f>
        <v>0</v>
      </c>
      <c r="W1978" s="9" t="n">
        <f aca="false">IF(OR(C1978=Scenario!$B$22,C1978=Scenario!$C$22),1,0)</f>
        <v>1</v>
      </c>
      <c r="X1978" s="9" t="n">
        <f aca="false">IF(ISNUMBER(I1978),1,0)</f>
        <v>0</v>
      </c>
      <c r="Y1978" s="9" t="n">
        <f aca="false">MOD(INT(E1978/86400)+3,7)</f>
        <v>2</v>
      </c>
      <c r="Z1978" s="9" t="n">
        <f aca="false">MOD(INT(E1978/3600),24)</f>
        <v>17</v>
      </c>
      <c r="AA1978" s="6" t="s">
        <v>4200</v>
      </c>
    </row>
    <row r="1979" customFormat="false" ht="15" hidden="false" customHeight="false" outlineLevel="0" collapsed="false">
      <c r="A1979" s="6" t="s">
        <v>4201</v>
      </c>
      <c r="B1979" s="6" t="s">
        <v>43</v>
      </c>
      <c r="C1979" s="6" t="s">
        <v>46</v>
      </c>
      <c r="D1979" s="6" t="s">
        <v>171</v>
      </c>
      <c r="E1979" s="6" t="n">
        <v>1787163576</v>
      </c>
      <c r="F1979" s="6" t="n">
        <v>1787163803</v>
      </c>
      <c r="G1979" s="6" t="n">
        <v>1787163620</v>
      </c>
      <c r="H1979" s="6" t="n">
        <v>1787177278</v>
      </c>
      <c r="J1979" s="6" t="n">
        <v>0</v>
      </c>
      <c r="K1979" s="6" t="n">
        <v>0</v>
      </c>
      <c r="L1979" s="9" t="n">
        <f aca="false">IF(AND(E1979&gt;=Scenario!$B$11,E1979&lt;Scenario!$B$12),1,0)</f>
        <v>1</v>
      </c>
      <c r="M1979" s="9" t="n">
        <f aca="false">IF(AND(L1979=1,ISNUMBER(F1979)),MAX(0,F1979-E1979)/60,"")</f>
        <v>3.78333333333333</v>
      </c>
      <c r="N1979" s="9" t="n">
        <f aca="false">IF(AND(L1979=1,ISNUMBER(G1979)),MAX(0,G1979-E1979)/60,"")</f>
        <v>0.733333333333333</v>
      </c>
      <c r="O1979" s="9" t="n">
        <f aca="false">IF(ISNUMBER(H1979),IF(AND(H1979&gt;=Scenario!$B$11,H1979&lt;Scenario!$B$12),1,0),0)</f>
        <v>1</v>
      </c>
      <c r="P1979" s="9" t="n">
        <f aca="false">IF(O1979=1,MAX(0,H1979-E1979)/60,"")</f>
        <v>228.366666666667</v>
      </c>
      <c r="Q1979" s="9" t="n">
        <f aca="false">INDEX(Scenario!$B$18:$B$20,MATCH(B1979,Scenario!$A$18:$A$20,0))</f>
        <v>60</v>
      </c>
      <c r="R1979" s="9" t="n">
        <f aca="false">INDEX(Scenario!$C$18:$C$20,MATCH(B1979,Scenario!$A$18:$A$20,0))</f>
        <v>1440</v>
      </c>
      <c r="S1979" s="9" t="n">
        <f aca="false">IF(ISNUMBER(M1979),IF(M1979&lt;=Q1979,1,0),"")</f>
        <v>1</v>
      </c>
      <c r="T1979" s="9" t="n">
        <f aca="false">IF(ISNUMBER(P1979),IF(P1979&lt;=R1979,1,0),"")</f>
        <v>1</v>
      </c>
      <c r="U1979" s="9" t="n">
        <f aca="false">IF(E1979&gt;Scenario!$B$14,0,IF(OR(AND(ISNUMBER(H1979),H1979&lt;=Scenario!$B$14),AND(ISNUMBER(I1979),I1979&lt;=Scenario!$B$14)),0,1))</f>
        <v>0</v>
      </c>
      <c r="V1979" s="9" t="n">
        <f aca="false">IF(AND(U1979=1,(Scenario!$B$14-E1979)/60&gt;R1979),1,0)</f>
        <v>0</v>
      </c>
      <c r="W1979" s="9" t="n">
        <f aca="false">IF(OR(C1979=Scenario!$B$22,C1979=Scenario!$C$22),1,0)</f>
        <v>1</v>
      </c>
      <c r="X1979" s="9" t="n">
        <f aca="false">IF(ISNUMBER(I1979),1,0)</f>
        <v>0</v>
      </c>
      <c r="Y1979" s="9" t="n">
        <f aca="false">MOD(INT(E1979/86400)+3,7)</f>
        <v>2</v>
      </c>
      <c r="Z1979" s="9" t="n">
        <f aca="false">MOD(INT(E1979/3600),24)</f>
        <v>18</v>
      </c>
      <c r="AA1979" s="6" t="s">
        <v>4202</v>
      </c>
    </row>
    <row r="1980" customFormat="false" ht="15" hidden="false" customHeight="false" outlineLevel="0" collapsed="false">
      <c r="A1980" s="6" t="s">
        <v>4203</v>
      </c>
      <c r="B1980" s="6" t="s">
        <v>43</v>
      </c>
      <c r="C1980" s="6" t="s">
        <v>47</v>
      </c>
      <c r="D1980" s="6" t="s">
        <v>170</v>
      </c>
      <c r="E1980" s="6" t="n">
        <v>1787165085</v>
      </c>
      <c r="F1980" s="6" t="n">
        <v>1787165277</v>
      </c>
      <c r="G1980" s="6" t="n">
        <v>1787165135</v>
      </c>
      <c r="H1980" s="6" t="n">
        <v>1787168723</v>
      </c>
      <c r="J1980" s="6" t="n">
        <v>0</v>
      </c>
      <c r="K1980" s="6" t="n">
        <v>0</v>
      </c>
      <c r="L1980" s="9" t="n">
        <f aca="false">IF(AND(E1980&gt;=Scenario!$B$11,E1980&lt;Scenario!$B$12),1,0)</f>
        <v>1</v>
      </c>
      <c r="M1980" s="9" t="n">
        <f aca="false">IF(AND(L1980=1,ISNUMBER(F1980)),MAX(0,F1980-E1980)/60,"")</f>
        <v>3.2</v>
      </c>
      <c r="N1980" s="9" t="n">
        <f aca="false">IF(AND(L1980=1,ISNUMBER(G1980)),MAX(0,G1980-E1980)/60,"")</f>
        <v>0.833333333333333</v>
      </c>
      <c r="O1980" s="9" t="n">
        <f aca="false">IF(ISNUMBER(H1980),IF(AND(H1980&gt;=Scenario!$B$11,H1980&lt;Scenario!$B$12),1,0),0)</f>
        <v>1</v>
      </c>
      <c r="P1980" s="9" t="n">
        <f aca="false">IF(O1980=1,MAX(0,H1980-E1980)/60,"")</f>
        <v>60.6333333333333</v>
      </c>
      <c r="Q1980" s="9" t="n">
        <f aca="false">INDEX(Scenario!$B$18:$B$20,MATCH(B1980,Scenario!$A$18:$A$20,0))</f>
        <v>60</v>
      </c>
      <c r="R1980" s="9" t="n">
        <f aca="false">INDEX(Scenario!$C$18:$C$20,MATCH(B1980,Scenario!$A$18:$A$20,0))</f>
        <v>1440</v>
      </c>
      <c r="S1980" s="9" t="n">
        <f aca="false">IF(ISNUMBER(M1980),IF(M1980&lt;=Q1980,1,0),"")</f>
        <v>1</v>
      </c>
      <c r="T1980" s="9" t="n">
        <f aca="false">IF(ISNUMBER(P1980),IF(P1980&lt;=R1980,1,0),"")</f>
        <v>1</v>
      </c>
      <c r="U1980" s="9" t="n">
        <f aca="false">IF(E1980&gt;Scenario!$B$14,0,IF(OR(AND(ISNUMBER(H1980),H1980&lt;=Scenario!$B$14),AND(ISNUMBER(I1980),I1980&lt;=Scenario!$B$14)),0,1))</f>
        <v>0</v>
      </c>
      <c r="V1980" s="9" t="n">
        <f aca="false">IF(AND(U1980=1,(Scenario!$B$14-E1980)/60&gt;R1980),1,0)</f>
        <v>0</v>
      </c>
      <c r="W1980" s="9" t="n">
        <f aca="false">IF(OR(C1980=Scenario!$B$22,C1980=Scenario!$C$22),1,0)</f>
        <v>1</v>
      </c>
      <c r="X1980" s="9" t="n">
        <f aca="false">IF(ISNUMBER(I1980),1,0)</f>
        <v>0</v>
      </c>
      <c r="Y1980" s="9" t="n">
        <f aca="false">MOD(INT(E1980/86400)+3,7)</f>
        <v>2</v>
      </c>
      <c r="Z1980" s="9" t="n">
        <f aca="false">MOD(INT(E1980/3600),24)</f>
        <v>18</v>
      </c>
      <c r="AA1980" s="6" t="s">
        <v>4204</v>
      </c>
    </row>
    <row r="1981" customFormat="false" ht="15" hidden="false" customHeight="false" outlineLevel="0" collapsed="false">
      <c r="A1981" s="6" t="s">
        <v>4205</v>
      </c>
      <c r="B1981" s="6" t="s">
        <v>44</v>
      </c>
      <c r="C1981" s="6" t="s">
        <v>46</v>
      </c>
      <c r="D1981" s="6" t="s">
        <v>172</v>
      </c>
      <c r="E1981" s="6" t="n">
        <v>1787165426</v>
      </c>
      <c r="F1981" s="6" t="n">
        <v>1787165633</v>
      </c>
      <c r="G1981" s="6" t="n">
        <v>1787165452</v>
      </c>
      <c r="H1981" s="6" t="n">
        <v>1787170115</v>
      </c>
      <c r="J1981" s="6" t="n">
        <v>0</v>
      </c>
      <c r="K1981" s="6" t="n">
        <v>1</v>
      </c>
      <c r="L1981" s="9" t="n">
        <f aca="false">IF(AND(E1981&gt;=Scenario!$B$11,E1981&lt;Scenario!$B$12),1,0)</f>
        <v>1</v>
      </c>
      <c r="M1981" s="9" t="n">
        <f aca="false">IF(AND(L1981=1,ISNUMBER(F1981)),MAX(0,F1981-E1981)/60,"")</f>
        <v>3.45</v>
      </c>
      <c r="N1981" s="9" t="n">
        <f aca="false">IF(AND(L1981=1,ISNUMBER(G1981)),MAX(0,G1981-E1981)/60,"")</f>
        <v>0.433333333333333</v>
      </c>
      <c r="O1981" s="9" t="n">
        <f aca="false">IF(ISNUMBER(H1981),IF(AND(H1981&gt;=Scenario!$B$11,H1981&lt;Scenario!$B$12),1,0),0)</f>
        <v>1</v>
      </c>
      <c r="P1981" s="9" t="n">
        <f aca="false">IF(O1981=1,MAX(0,H1981-E1981)/60,"")</f>
        <v>78.15</v>
      </c>
      <c r="Q1981" s="9" t="n">
        <f aca="false">INDEX(Scenario!$B$18:$B$20,MATCH(B1981,Scenario!$A$18:$A$20,0))</f>
        <v>240</v>
      </c>
      <c r="R1981" s="9" t="n">
        <f aca="false">INDEX(Scenario!$C$18:$C$20,MATCH(B1981,Scenario!$A$18:$A$20,0))</f>
        <v>4320</v>
      </c>
      <c r="S1981" s="9" t="n">
        <f aca="false">IF(ISNUMBER(M1981),IF(M1981&lt;=Q1981,1,0),"")</f>
        <v>1</v>
      </c>
      <c r="T1981" s="9" t="n">
        <f aca="false">IF(ISNUMBER(P1981),IF(P1981&lt;=R1981,1,0),"")</f>
        <v>1</v>
      </c>
      <c r="U1981" s="9" t="n">
        <f aca="false">IF(E1981&gt;Scenario!$B$14,0,IF(OR(AND(ISNUMBER(H1981),H1981&lt;=Scenario!$B$14),AND(ISNUMBER(I1981),I1981&lt;=Scenario!$B$14)),0,1))</f>
        <v>0</v>
      </c>
      <c r="V1981" s="9" t="n">
        <f aca="false">IF(AND(U1981=1,(Scenario!$B$14-E1981)/60&gt;R1981),1,0)</f>
        <v>0</v>
      </c>
      <c r="W1981" s="9" t="n">
        <f aca="false">IF(OR(C1981=Scenario!$B$22,C1981=Scenario!$C$22),1,0)</f>
        <v>1</v>
      </c>
      <c r="X1981" s="9" t="n">
        <f aca="false">IF(ISNUMBER(I1981),1,0)</f>
        <v>0</v>
      </c>
      <c r="Y1981" s="9" t="n">
        <f aca="false">MOD(INT(E1981/86400)+3,7)</f>
        <v>2</v>
      </c>
      <c r="Z1981" s="9" t="n">
        <f aca="false">MOD(INT(E1981/3600),24)</f>
        <v>18</v>
      </c>
      <c r="AA1981" s="6" t="s">
        <v>4206</v>
      </c>
    </row>
    <row r="1982" customFormat="false" ht="15" hidden="false" customHeight="false" outlineLevel="0" collapsed="false">
      <c r="A1982" s="6" t="s">
        <v>4207</v>
      </c>
      <c r="B1982" s="6" t="s">
        <v>43</v>
      </c>
      <c r="C1982" s="6" t="s">
        <v>249</v>
      </c>
      <c r="D1982" s="6" t="s">
        <v>171</v>
      </c>
      <c r="E1982" s="6" t="n">
        <v>1787166834</v>
      </c>
      <c r="F1982" s="6" t="n">
        <v>1787166932</v>
      </c>
      <c r="G1982" s="6" t="n">
        <v>1787166857</v>
      </c>
      <c r="H1982" s="6" t="n">
        <v>1787174098</v>
      </c>
      <c r="J1982" s="6" t="n">
        <v>0</v>
      </c>
      <c r="K1982" s="6" t="n">
        <v>0</v>
      </c>
      <c r="L1982" s="9" t="n">
        <f aca="false">IF(AND(E1982&gt;=Scenario!$B$11,E1982&lt;Scenario!$B$12),1,0)</f>
        <v>1</v>
      </c>
      <c r="M1982" s="9" t="n">
        <f aca="false">IF(AND(L1982=1,ISNUMBER(F1982)),MAX(0,F1982-E1982)/60,"")</f>
        <v>1.63333333333333</v>
      </c>
      <c r="N1982" s="9" t="n">
        <f aca="false">IF(AND(L1982=1,ISNUMBER(G1982)),MAX(0,G1982-E1982)/60,"")</f>
        <v>0.383333333333333</v>
      </c>
      <c r="O1982" s="9" t="n">
        <f aca="false">IF(ISNUMBER(H1982),IF(AND(H1982&gt;=Scenario!$B$11,H1982&lt;Scenario!$B$12),1,0),0)</f>
        <v>1</v>
      </c>
      <c r="P1982" s="9" t="n">
        <f aca="false">IF(O1982=1,MAX(0,H1982-E1982)/60,"")</f>
        <v>121.066666666667</v>
      </c>
      <c r="Q1982" s="9" t="n">
        <f aca="false">INDEX(Scenario!$B$18:$B$20,MATCH(B1982,Scenario!$A$18:$A$20,0))</f>
        <v>60</v>
      </c>
      <c r="R1982" s="9" t="n">
        <f aca="false">INDEX(Scenario!$C$18:$C$20,MATCH(B1982,Scenario!$A$18:$A$20,0))</f>
        <v>1440</v>
      </c>
      <c r="S1982" s="9" t="n">
        <f aca="false">IF(ISNUMBER(M1982),IF(M1982&lt;=Q1982,1,0),"")</f>
        <v>1</v>
      </c>
      <c r="T1982" s="9" t="n">
        <f aca="false">IF(ISNUMBER(P1982),IF(P1982&lt;=R1982,1,0),"")</f>
        <v>1</v>
      </c>
      <c r="U1982" s="9" t="n">
        <f aca="false">IF(E1982&gt;Scenario!$B$14,0,IF(OR(AND(ISNUMBER(H1982),H1982&lt;=Scenario!$B$14),AND(ISNUMBER(I1982),I1982&lt;=Scenario!$B$14)),0,1))</f>
        <v>0</v>
      </c>
      <c r="V1982" s="9" t="n">
        <f aca="false">IF(AND(U1982=1,(Scenario!$B$14-E1982)/60&gt;R1982),1,0)</f>
        <v>0</v>
      </c>
      <c r="W1982" s="9" t="n">
        <f aca="false">IF(OR(C1982=Scenario!$B$22,C1982=Scenario!$C$22),1,0)</f>
        <v>0</v>
      </c>
      <c r="X1982" s="9" t="n">
        <f aca="false">IF(ISNUMBER(I1982),1,0)</f>
        <v>0</v>
      </c>
      <c r="Y1982" s="9" t="n">
        <f aca="false">MOD(INT(E1982/86400)+3,7)</f>
        <v>2</v>
      </c>
      <c r="Z1982" s="9" t="n">
        <f aca="false">MOD(INT(E1982/3600),24)</f>
        <v>19</v>
      </c>
      <c r="AA1982" s="6" t="s">
        <v>4208</v>
      </c>
    </row>
    <row r="1983" customFormat="false" ht="15" hidden="false" customHeight="false" outlineLevel="0" collapsed="false">
      <c r="A1983" s="6" t="s">
        <v>4209</v>
      </c>
      <c r="B1983" s="6" t="s">
        <v>44</v>
      </c>
      <c r="C1983" s="6" t="s">
        <v>46</v>
      </c>
      <c r="D1983" s="6" t="s">
        <v>170</v>
      </c>
      <c r="E1983" s="6" t="n">
        <v>1787167001</v>
      </c>
      <c r="F1983" s="6" t="n">
        <v>1787167231</v>
      </c>
      <c r="G1983" s="6" t="n">
        <v>1787167030</v>
      </c>
      <c r="H1983" s="6" t="n">
        <v>1787168493</v>
      </c>
      <c r="J1983" s="6" t="n">
        <v>0</v>
      </c>
      <c r="K1983" s="6" t="n">
        <v>0</v>
      </c>
      <c r="L1983" s="9" t="n">
        <f aca="false">IF(AND(E1983&gt;=Scenario!$B$11,E1983&lt;Scenario!$B$12),1,0)</f>
        <v>1</v>
      </c>
      <c r="M1983" s="9" t="n">
        <f aca="false">IF(AND(L1983=1,ISNUMBER(F1983)),MAX(0,F1983-E1983)/60,"")</f>
        <v>3.83333333333333</v>
      </c>
      <c r="N1983" s="9" t="n">
        <f aca="false">IF(AND(L1983=1,ISNUMBER(G1983)),MAX(0,G1983-E1983)/60,"")</f>
        <v>0.483333333333333</v>
      </c>
      <c r="O1983" s="9" t="n">
        <f aca="false">IF(ISNUMBER(H1983),IF(AND(H1983&gt;=Scenario!$B$11,H1983&lt;Scenario!$B$12),1,0),0)</f>
        <v>1</v>
      </c>
      <c r="P1983" s="9" t="n">
        <f aca="false">IF(O1983=1,MAX(0,H1983-E1983)/60,"")</f>
        <v>24.8666666666667</v>
      </c>
      <c r="Q1983" s="9" t="n">
        <f aca="false">INDEX(Scenario!$B$18:$B$20,MATCH(B1983,Scenario!$A$18:$A$20,0))</f>
        <v>240</v>
      </c>
      <c r="R1983" s="9" t="n">
        <f aca="false">INDEX(Scenario!$C$18:$C$20,MATCH(B1983,Scenario!$A$18:$A$20,0))</f>
        <v>4320</v>
      </c>
      <c r="S1983" s="9" t="n">
        <f aca="false">IF(ISNUMBER(M1983),IF(M1983&lt;=Q1983,1,0),"")</f>
        <v>1</v>
      </c>
      <c r="T1983" s="9" t="n">
        <f aca="false">IF(ISNUMBER(P1983),IF(P1983&lt;=R1983,1,0),"")</f>
        <v>1</v>
      </c>
      <c r="U1983" s="9" t="n">
        <f aca="false">IF(E1983&gt;Scenario!$B$14,0,IF(OR(AND(ISNUMBER(H1983),H1983&lt;=Scenario!$B$14),AND(ISNUMBER(I1983),I1983&lt;=Scenario!$B$14)),0,1))</f>
        <v>0</v>
      </c>
      <c r="V1983" s="9" t="n">
        <f aca="false">IF(AND(U1983=1,(Scenario!$B$14-E1983)/60&gt;R1983),1,0)</f>
        <v>0</v>
      </c>
      <c r="W1983" s="9" t="n">
        <f aca="false">IF(OR(C1983=Scenario!$B$22,C1983=Scenario!$C$22),1,0)</f>
        <v>1</v>
      </c>
      <c r="X1983" s="9" t="n">
        <f aca="false">IF(ISNUMBER(I1983),1,0)</f>
        <v>0</v>
      </c>
      <c r="Y1983" s="9" t="n">
        <f aca="false">MOD(INT(E1983/86400)+3,7)</f>
        <v>2</v>
      </c>
      <c r="Z1983" s="9" t="n">
        <f aca="false">MOD(INT(E1983/3600),24)</f>
        <v>19</v>
      </c>
      <c r="AA1983" s="6" t="s">
        <v>4210</v>
      </c>
    </row>
    <row r="1984" customFormat="false" ht="15" hidden="false" customHeight="false" outlineLevel="0" collapsed="false">
      <c r="A1984" s="6" t="s">
        <v>4211</v>
      </c>
      <c r="B1984" s="6" t="s">
        <v>44</v>
      </c>
      <c r="C1984" s="6" t="s">
        <v>47</v>
      </c>
      <c r="D1984" s="6" t="s">
        <v>171</v>
      </c>
      <c r="E1984" s="6" t="n">
        <v>1787168295</v>
      </c>
      <c r="F1984" s="6" t="n">
        <v>1787168517</v>
      </c>
      <c r="G1984" s="6" t="n">
        <v>1787168321</v>
      </c>
      <c r="H1984" s="6" t="n">
        <v>1787172855</v>
      </c>
      <c r="J1984" s="6" t="n">
        <v>0</v>
      </c>
      <c r="K1984" s="6" t="n">
        <v>0</v>
      </c>
      <c r="L1984" s="9" t="n">
        <f aca="false">IF(AND(E1984&gt;=Scenario!$B$11,E1984&lt;Scenario!$B$12),1,0)</f>
        <v>1</v>
      </c>
      <c r="M1984" s="9" t="n">
        <f aca="false">IF(AND(L1984=1,ISNUMBER(F1984)),MAX(0,F1984-E1984)/60,"")</f>
        <v>3.7</v>
      </c>
      <c r="N1984" s="9" t="n">
        <f aca="false">IF(AND(L1984=1,ISNUMBER(G1984)),MAX(0,G1984-E1984)/60,"")</f>
        <v>0.433333333333333</v>
      </c>
      <c r="O1984" s="9" t="n">
        <f aca="false">IF(ISNUMBER(H1984),IF(AND(H1984&gt;=Scenario!$B$11,H1984&lt;Scenario!$B$12),1,0),0)</f>
        <v>1</v>
      </c>
      <c r="P1984" s="9" t="n">
        <f aca="false">IF(O1984=1,MAX(0,H1984-E1984)/60,"")</f>
        <v>76</v>
      </c>
      <c r="Q1984" s="9" t="n">
        <f aca="false">INDEX(Scenario!$B$18:$B$20,MATCH(B1984,Scenario!$A$18:$A$20,0))</f>
        <v>240</v>
      </c>
      <c r="R1984" s="9" t="n">
        <f aca="false">INDEX(Scenario!$C$18:$C$20,MATCH(B1984,Scenario!$A$18:$A$20,0))</f>
        <v>4320</v>
      </c>
      <c r="S1984" s="9" t="n">
        <f aca="false">IF(ISNUMBER(M1984),IF(M1984&lt;=Q1984,1,0),"")</f>
        <v>1</v>
      </c>
      <c r="T1984" s="9" t="n">
        <f aca="false">IF(ISNUMBER(P1984),IF(P1984&lt;=R1984,1,0),"")</f>
        <v>1</v>
      </c>
      <c r="U1984" s="9" t="n">
        <f aca="false">IF(E1984&gt;Scenario!$B$14,0,IF(OR(AND(ISNUMBER(H1984),H1984&lt;=Scenario!$B$14),AND(ISNUMBER(I1984),I1984&lt;=Scenario!$B$14)),0,1))</f>
        <v>0</v>
      </c>
      <c r="V1984" s="9" t="n">
        <f aca="false">IF(AND(U1984=1,(Scenario!$B$14-E1984)/60&gt;R1984),1,0)</f>
        <v>0</v>
      </c>
      <c r="W1984" s="9" t="n">
        <f aca="false">IF(OR(C1984=Scenario!$B$22,C1984=Scenario!$C$22),1,0)</f>
        <v>1</v>
      </c>
      <c r="X1984" s="9" t="n">
        <f aca="false">IF(ISNUMBER(I1984),1,0)</f>
        <v>0</v>
      </c>
      <c r="Y1984" s="9" t="n">
        <f aca="false">MOD(INT(E1984/86400)+3,7)</f>
        <v>2</v>
      </c>
      <c r="Z1984" s="9" t="n">
        <f aca="false">MOD(INT(E1984/3600),24)</f>
        <v>19</v>
      </c>
      <c r="AA1984" s="6" t="s">
        <v>4212</v>
      </c>
    </row>
    <row r="1985" customFormat="false" ht="15" hidden="false" customHeight="false" outlineLevel="0" collapsed="false">
      <c r="A1985" s="6" t="s">
        <v>4213</v>
      </c>
      <c r="B1985" s="6" t="s">
        <v>43</v>
      </c>
      <c r="C1985" s="6" t="s">
        <v>46</v>
      </c>
      <c r="D1985" s="6" t="s">
        <v>171</v>
      </c>
      <c r="E1985" s="6" t="n">
        <v>1787169673</v>
      </c>
      <c r="F1985" s="6" t="n">
        <v>1787169783</v>
      </c>
      <c r="G1985" s="6" t="n">
        <v>1787169718</v>
      </c>
      <c r="H1985" s="6" t="n">
        <v>1787174962</v>
      </c>
      <c r="J1985" s="6" t="n">
        <v>0</v>
      </c>
      <c r="K1985" s="6" t="n">
        <v>1</v>
      </c>
      <c r="L1985" s="9" t="n">
        <f aca="false">IF(AND(E1985&gt;=Scenario!$B$11,E1985&lt;Scenario!$B$12),1,0)</f>
        <v>1</v>
      </c>
      <c r="M1985" s="9" t="n">
        <f aca="false">IF(AND(L1985=1,ISNUMBER(F1985)),MAX(0,F1985-E1985)/60,"")</f>
        <v>1.83333333333333</v>
      </c>
      <c r="N1985" s="9" t="n">
        <f aca="false">IF(AND(L1985=1,ISNUMBER(G1985)),MAX(0,G1985-E1985)/60,"")</f>
        <v>0.75</v>
      </c>
      <c r="O1985" s="9" t="n">
        <f aca="false">IF(ISNUMBER(H1985),IF(AND(H1985&gt;=Scenario!$B$11,H1985&lt;Scenario!$B$12),1,0),0)</f>
        <v>1</v>
      </c>
      <c r="P1985" s="9" t="n">
        <f aca="false">IF(O1985=1,MAX(0,H1985-E1985)/60,"")</f>
        <v>88.15</v>
      </c>
      <c r="Q1985" s="9" t="n">
        <f aca="false">INDEX(Scenario!$B$18:$B$20,MATCH(B1985,Scenario!$A$18:$A$20,0))</f>
        <v>60</v>
      </c>
      <c r="R1985" s="9" t="n">
        <f aca="false">INDEX(Scenario!$C$18:$C$20,MATCH(B1985,Scenario!$A$18:$A$20,0))</f>
        <v>1440</v>
      </c>
      <c r="S1985" s="9" t="n">
        <f aca="false">IF(ISNUMBER(M1985),IF(M1985&lt;=Q1985,1,0),"")</f>
        <v>1</v>
      </c>
      <c r="T1985" s="9" t="n">
        <f aca="false">IF(ISNUMBER(P1985),IF(P1985&lt;=R1985,1,0),"")</f>
        <v>1</v>
      </c>
      <c r="U1985" s="9" t="n">
        <f aca="false">IF(E1985&gt;Scenario!$B$14,0,IF(OR(AND(ISNUMBER(H1985),H1985&lt;=Scenario!$B$14),AND(ISNUMBER(I1985),I1985&lt;=Scenario!$B$14)),0,1))</f>
        <v>0</v>
      </c>
      <c r="V1985" s="9" t="n">
        <f aca="false">IF(AND(U1985=1,(Scenario!$B$14-E1985)/60&gt;R1985),1,0)</f>
        <v>0</v>
      </c>
      <c r="W1985" s="9" t="n">
        <f aca="false">IF(OR(C1985=Scenario!$B$22,C1985=Scenario!$C$22),1,0)</f>
        <v>1</v>
      </c>
      <c r="X1985" s="9" t="n">
        <f aca="false">IF(ISNUMBER(I1985),1,0)</f>
        <v>0</v>
      </c>
      <c r="Y1985" s="9" t="n">
        <f aca="false">MOD(INT(E1985/86400)+3,7)</f>
        <v>2</v>
      </c>
      <c r="Z1985" s="9" t="n">
        <f aca="false">MOD(INT(E1985/3600),24)</f>
        <v>20</v>
      </c>
      <c r="AA1985" s="6" t="s">
        <v>4214</v>
      </c>
    </row>
    <row r="1986" customFormat="false" ht="15" hidden="false" customHeight="false" outlineLevel="0" collapsed="false">
      <c r="A1986" s="6" t="s">
        <v>4215</v>
      </c>
      <c r="B1986" s="6" t="s">
        <v>42</v>
      </c>
      <c r="C1986" s="6" t="s">
        <v>47</v>
      </c>
      <c r="D1986" s="6" t="s">
        <v>170</v>
      </c>
      <c r="E1986" s="6" t="n">
        <v>1787170388</v>
      </c>
      <c r="F1986" s="6" t="n">
        <v>1787170598</v>
      </c>
      <c r="G1986" s="6" t="n">
        <v>1787170442</v>
      </c>
      <c r="H1986" s="6" t="n">
        <v>1787174628</v>
      </c>
      <c r="J1986" s="6" t="n">
        <v>0</v>
      </c>
      <c r="K1986" s="6" t="n">
        <v>0</v>
      </c>
      <c r="L1986" s="9" t="n">
        <f aca="false">IF(AND(E1986&gt;=Scenario!$B$11,E1986&lt;Scenario!$B$12),1,0)</f>
        <v>1</v>
      </c>
      <c r="M1986" s="9" t="n">
        <f aca="false">IF(AND(L1986=1,ISNUMBER(F1986)),MAX(0,F1986-E1986)/60,"")</f>
        <v>3.5</v>
      </c>
      <c r="N1986" s="9" t="n">
        <f aca="false">IF(AND(L1986=1,ISNUMBER(G1986)),MAX(0,G1986-E1986)/60,"")</f>
        <v>0.9</v>
      </c>
      <c r="O1986" s="9" t="n">
        <f aca="false">IF(ISNUMBER(H1986),IF(AND(H1986&gt;=Scenario!$B$11,H1986&lt;Scenario!$B$12),1,0),0)</f>
        <v>1</v>
      </c>
      <c r="P1986" s="9" t="n">
        <f aca="false">IF(O1986=1,MAX(0,H1986-E1986)/60,"")</f>
        <v>70.6666666666667</v>
      </c>
      <c r="Q1986" s="9" t="n">
        <f aca="false">INDEX(Scenario!$B$18:$B$20,MATCH(B1986,Scenario!$A$18:$A$20,0))</f>
        <v>15</v>
      </c>
      <c r="R1986" s="9" t="n">
        <f aca="false">INDEX(Scenario!$C$18:$C$20,MATCH(B1986,Scenario!$A$18:$A$20,0))</f>
        <v>240</v>
      </c>
      <c r="S1986" s="9" t="n">
        <f aca="false">IF(ISNUMBER(M1986),IF(M1986&lt;=Q1986,1,0),"")</f>
        <v>1</v>
      </c>
      <c r="T1986" s="9" t="n">
        <f aca="false">IF(ISNUMBER(P1986),IF(P1986&lt;=R1986,1,0),"")</f>
        <v>1</v>
      </c>
      <c r="U1986" s="9" t="n">
        <f aca="false">IF(E1986&gt;Scenario!$B$14,0,IF(OR(AND(ISNUMBER(H1986),H1986&lt;=Scenario!$B$14),AND(ISNUMBER(I1986),I1986&lt;=Scenario!$B$14)),0,1))</f>
        <v>0</v>
      </c>
      <c r="V1986" s="9" t="n">
        <f aca="false">IF(AND(U1986=1,(Scenario!$B$14-E1986)/60&gt;R1986),1,0)</f>
        <v>0</v>
      </c>
      <c r="W1986" s="9" t="n">
        <f aca="false">IF(OR(C1986=Scenario!$B$22,C1986=Scenario!$C$22),1,0)</f>
        <v>1</v>
      </c>
      <c r="X1986" s="9" t="n">
        <f aca="false">IF(ISNUMBER(I1986),1,0)</f>
        <v>0</v>
      </c>
      <c r="Y1986" s="9" t="n">
        <f aca="false">MOD(INT(E1986/86400)+3,7)</f>
        <v>2</v>
      </c>
      <c r="Z1986" s="9" t="n">
        <f aca="false">MOD(INT(E1986/3600),24)</f>
        <v>20</v>
      </c>
      <c r="AA1986" s="6" t="s">
        <v>4216</v>
      </c>
    </row>
    <row r="1987" customFormat="false" ht="15" hidden="false" customHeight="false" outlineLevel="0" collapsed="false">
      <c r="A1987" s="6" t="s">
        <v>4217</v>
      </c>
      <c r="B1987" s="6" t="s">
        <v>44</v>
      </c>
      <c r="C1987" s="6" t="s">
        <v>47</v>
      </c>
      <c r="D1987" s="6" t="s">
        <v>172</v>
      </c>
      <c r="E1987" s="6" t="n">
        <v>1787173071</v>
      </c>
      <c r="F1987" s="6" t="n">
        <v>1787173343</v>
      </c>
      <c r="G1987" s="6" t="n">
        <v>1787173117</v>
      </c>
      <c r="H1987" s="6" t="n">
        <v>1787175054</v>
      </c>
      <c r="J1987" s="6" t="n">
        <v>0</v>
      </c>
      <c r="K1987" s="6" t="n">
        <v>0</v>
      </c>
      <c r="L1987" s="9" t="n">
        <f aca="false">IF(AND(E1987&gt;=Scenario!$B$11,E1987&lt;Scenario!$B$12),1,0)</f>
        <v>1</v>
      </c>
      <c r="M1987" s="9" t="n">
        <f aca="false">IF(AND(L1987=1,ISNUMBER(F1987)),MAX(0,F1987-E1987)/60,"")</f>
        <v>4.53333333333333</v>
      </c>
      <c r="N1987" s="9" t="n">
        <f aca="false">IF(AND(L1987=1,ISNUMBER(G1987)),MAX(0,G1987-E1987)/60,"")</f>
        <v>0.766666666666667</v>
      </c>
      <c r="O1987" s="9" t="n">
        <f aca="false">IF(ISNUMBER(H1987),IF(AND(H1987&gt;=Scenario!$B$11,H1987&lt;Scenario!$B$12),1,0),0)</f>
        <v>1</v>
      </c>
      <c r="P1987" s="9" t="n">
        <f aca="false">IF(O1987=1,MAX(0,H1987-E1987)/60,"")</f>
        <v>33.05</v>
      </c>
      <c r="Q1987" s="9" t="n">
        <f aca="false">INDEX(Scenario!$B$18:$B$20,MATCH(B1987,Scenario!$A$18:$A$20,0))</f>
        <v>240</v>
      </c>
      <c r="R1987" s="9" t="n">
        <f aca="false">INDEX(Scenario!$C$18:$C$20,MATCH(B1987,Scenario!$A$18:$A$20,0))</f>
        <v>4320</v>
      </c>
      <c r="S1987" s="9" t="n">
        <f aca="false">IF(ISNUMBER(M1987),IF(M1987&lt;=Q1987,1,0),"")</f>
        <v>1</v>
      </c>
      <c r="T1987" s="9" t="n">
        <f aca="false">IF(ISNUMBER(P1987),IF(P1987&lt;=R1987,1,0),"")</f>
        <v>1</v>
      </c>
      <c r="U1987" s="9" t="n">
        <f aca="false">IF(E1987&gt;Scenario!$B$14,0,IF(OR(AND(ISNUMBER(H1987),H1987&lt;=Scenario!$B$14),AND(ISNUMBER(I1987),I1987&lt;=Scenario!$B$14)),0,1))</f>
        <v>0</v>
      </c>
      <c r="V1987" s="9" t="n">
        <f aca="false">IF(AND(U1987=1,(Scenario!$B$14-E1987)/60&gt;R1987),1,0)</f>
        <v>0</v>
      </c>
      <c r="W1987" s="9" t="n">
        <f aca="false">IF(OR(C1987=Scenario!$B$22,C1987=Scenario!$C$22),1,0)</f>
        <v>1</v>
      </c>
      <c r="X1987" s="9" t="n">
        <f aca="false">IF(ISNUMBER(I1987),1,0)</f>
        <v>0</v>
      </c>
      <c r="Y1987" s="9" t="n">
        <f aca="false">MOD(INT(E1987/86400)+3,7)</f>
        <v>2</v>
      </c>
      <c r="Z1987" s="9" t="n">
        <f aca="false">MOD(INT(E1987/3600),24)</f>
        <v>20</v>
      </c>
      <c r="AA1987" s="6" t="s">
        <v>4218</v>
      </c>
    </row>
    <row r="1988" customFormat="false" ht="15" hidden="false" customHeight="false" outlineLevel="0" collapsed="false">
      <c r="A1988" s="6" t="s">
        <v>4219</v>
      </c>
      <c r="B1988" s="6" t="s">
        <v>44</v>
      </c>
      <c r="C1988" s="6" t="s">
        <v>46</v>
      </c>
      <c r="D1988" s="6" t="s">
        <v>170</v>
      </c>
      <c r="E1988" s="6" t="n">
        <v>1787175379</v>
      </c>
      <c r="F1988" s="6" t="n">
        <v>1787175603</v>
      </c>
      <c r="G1988" s="6" t="n">
        <v>1787175393</v>
      </c>
      <c r="H1988" s="6" t="n">
        <v>1787178661</v>
      </c>
      <c r="J1988" s="6" t="n">
        <v>0</v>
      </c>
      <c r="K1988" s="6" t="n">
        <v>0</v>
      </c>
      <c r="L1988" s="9" t="n">
        <f aca="false">IF(AND(E1988&gt;=Scenario!$B$11,E1988&lt;Scenario!$B$12),1,0)</f>
        <v>1</v>
      </c>
      <c r="M1988" s="9" t="n">
        <f aca="false">IF(AND(L1988=1,ISNUMBER(F1988)),MAX(0,F1988-E1988)/60,"")</f>
        <v>3.73333333333333</v>
      </c>
      <c r="N1988" s="9" t="n">
        <f aca="false">IF(AND(L1988=1,ISNUMBER(G1988)),MAX(0,G1988-E1988)/60,"")</f>
        <v>0.233333333333333</v>
      </c>
      <c r="O1988" s="9" t="n">
        <f aca="false">IF(ISNUMBER(H1988),IF(AND(H1988&gt;=Scenario!$B$11,H1988&lt;Scenario!$B$12),1,0),0)</f>
        <v>1</v>
      </c>
      <c r="P1988" s="9" t="n">
        <f aca="false">IF(O1988=1,MAX(0,H1988-E1988)/60,"")</f>
        <v>54.7</v>
      </c>
      <c r="Q1988" s="9" t="n">
        <f aca="false">INDEX(Scenario!$B$18:$B$20,MATCH(B1988,Scenario!$A$18:$A$20,0))</f>
        <v>240</v>
      </c>
      <c r="R1988" s="9" t="n">
        <f aca="false">INDEX(Scenario!$C$18:$C$20,MATCH(B1988,Scenario!$A$18:$A$20,0))</f>
        <v>4320</v>
      </c>
      <c r="S1988" s="9" t="n">
        <f aca="false">IF(ISNUMBER(M1988),IF(M1988&lt;=Q1988,1,0),"")</f>
        <v>1</v>
      </c>
      <c r="T1988" s="9" t="n">
        <f aca="false">IF(ISNUMBER(P1988),IF(P1988&lt;=R1988,1,0),"")</f>
        <v>1</v>
      </c>
      <c r="U1988" s="9" t="n">
        <f aca="false">IF(E1988&gt;Scenario!$B$14,0,IF(OR(AND(ISNUMBER(H1988),H1988&lt;=Scenario!$B$14),AND(ISNUMBER(I1988),I1988&lt;=Scenario!$B$14)),0,1))</f>
        <v>0</v>
      </c>
      <c r="V1988" s="9" t="n">
        <f aca="false">IF(AND(U1988=1,(Scenario!$B$14-E1988)/60&gt;R1988),1,0)</f>
        <v>0</v>
      </c>
      <c r="W1988" s="9" t="n">
        <f aca="false">IF(OR(C1988=Scenario!$B$22,C1988=Scenario!$C$22),1,0)</f>
        <v>1</v>
      </c>
      <c r="X1988" s="9" t="n">
        <f aca="false">IF(ISNUMBER(I1988),1,0)</f>
        <v>0</v>
      </c>
      <c r="Y1988" s="9" t="n">
        <f aca="false">MOD(INT(E1988/86400)+3,7)</f>
        <v>2</v>
      </c>
      <c r="Z1988" s="9" t="n">
        <f aca="false">MOD(INT(E1988/3600),24)</f>
        <v>21</v>
      </c>
      <c r="AA1988" s="6" t="s">
        <v>4220</v>
      </c>
    </row>
    <row r="1989" customFormat="false" ht="15" hidden="false" customHeight="false" outlineLevel="0" collapsed="false">
      <c r="A1989" s="6" t="s">
        <v>4221</v>
      </c>
      <c r="B1989" s="6" t="s">
        <v>44</v>
      </c>
      <c r="C1989" s="6" t="s">
        <v>288</v>
      </c>
      <c r="D1989" s="6" t="s">
        <v>172</v>
      </c>
      <c r="E1989" s="6" t="n">
        <v>1787201314</v>
      </c>
      <c r="F1989" s="6" t="n">
        <v>1787202120</v>
      </c>
      <c r="G1989" s="6" t="n">
        <v>1787202023</v>
      </c>
      <c r="H1989" s="6" t="n">
        <v>1787205897</v>
      </c>
      <c r="J1989" s="6" t="n">
        <v>0</v>
      </c>
      <c r="K1989" s="6" t="n">
        <v>1</v>
      </c>
      <c r="L1989" s="9" t="n">
        <f aca="false">IF(AND(E1989&gt;=Scenario!$B$11,E1989&lt;Scenario!$B$12),1,0)</f>
        <v>1</v>
      </c>
      <c r="M1989" s="9" t="n">
        <f aca="false">IF(AND(L1989=1,ISNUMBER(F1989)),MAX(0,F1989-E1989)/60,"")</f>
        <v>13.4333333333333</v>
      </c>
      <c r="N1989" s="9" t="n">
        <f aca="false">IF(AND(L1989=1,ISNUMBER(G1989)),MAX(0,G1989-E1989)/60,"")</f>
        <v>11.8166666666667</v>
      </c>
      <c r="O1989" s="9" t="n">
        <f aca="false">IF(ISNUMBER(H1989),IF(AND(H1989&gt;=Scenario!$B$11,H1989&lt;Scenario!$B$12),1,0),0)</f>
        <v>1</v>
      </c>
      <c r="P1989" s="9" t="n">
        <f aca="false">IF(O1989=1,MAX(0,H1989-E1989)/60,"")</f>
        <v>76.3833333333333</v>
      </c>
      <c r="Q1989" s="9" t="n">
        <f aca="false">INDEX(Scenario!$B$18:$B$20,MATCH(B1989,Scenario!$A$18:$A$20,0))</f>
        <v>240</v>
      </c>
      <c r="R1989" s="9" t="n">
        <f aca="false">INDEX(Scenario!$C$18:$C$20,MATCH(B1989,Scenario!$A$18:$A$20,0))</f>
        <v>4320</v>
      </c>
      <c r="S1989" s="9" t="n">
        <f aca="false">IF(ISNUMBER(M1989),IF(M1989&lt;=Q1989,1,0),"")</f>
        <v>1</v>
      </c>
      <c r="T1989" s="9" t="n">
        <f aca="false">IF(ISNUMBER(P1989),IF(P1989&lt;=R1989,1,0),"")</f>
        <v>1</v>
      </c>
      <c r="U1989" s="9" t="n">
        <f aca="false">IF(E1989&gt;Scenario!$B$14,0,IF(OR(AND(ISNUMBER(H1989),H1989&lt;=Scenario!$B$14),AND(ISNUMBER(I1989),I1989&lt;=Scenario!$B$14)),0,1))</f>
        <v>0</v>
      </c>
      <c r="V1989" s="9" t="n">
        <f aca="false">IF(AND(U1989=1,(Scenario!$B$14-E1989)/60&gt;R1989),1,0)</f>
        <v>0</v>
      </c>
      <c r="W1989" s="9" t="n">
        <f aca="false">IF(OR(C1989=Scenario!$B$22,C1989=Scenario!$C$22),1,0)</f>
        <v>0</v>
      </c>
      <c r="X1989" s="9" t="n">
        <f aca="false">IF(ISNUMBER(I1989),1,0)</f>
        <v>0</v>
      </c>
      <c r="Y1989" s="9" t="n">
        <f aca="false">MOD(INT(E1989/86400)+3,7)</f>
        <v>3</v>
      </c>
      <c r="Z1989" s="9" t="n">
        <f aca="false">MOD(INT(E1989/3600),24)</f>
        <v>4</v>
      </c>
      <c r="AA1989" s="6" t="s">
        <v>4222</v>
      </c>
    </row>
    <row r="1990" customFormat="false" ht="15" hidden="false" customHeight="false" outlineLevel="0" collapsed="false">
      <c r="A1990" s="6" t="s">
        <v>4223</v>
      </c>
      <c r="B1990" s="6" t="s">
        <v>44</v>
      </c>
      <c r="C1990" s="6" t="s">
        <v>288</v>
      </c>
      <c r="D1990" s="6" t="s">
        <v>171</v>
      </c>
      <c r="E1990" s="6" t="n">
        <v>1787201909</v>
      </c>
      <c r="F1990" s="6" t="n">
        <v>1787202256</v>
      </c>
      <c r="G1990" s="6" t="n">
        <v>1787202051</v>
      </c>
      <c r="H1990" s="6" t="n">
        <v>1787210918</v>
      </c>
      <c r="J1990" s="6" t="n">
        <v>0</v>
      </c>
      <c r="K1990" s="6" t="n">
        <v>0</v>
      </c>
      <c r="L1990" s="9" t="n">
        <f aca="false">IF(AND(E1990&gt;=Scenario!$B$11,E1990&lt;Scenario!$B$12),1,0)</f>
        <v>1</v>
      </c>
      <c r="M1990" s="9" t="n">
        <f aca="false">IF(AND(L1990=1,ISNUMBER(F1990)),MAX(0,F1990-E1990)/60,"")</f>
        <v>5.78333333333333</v>
      </c>
      <c r="N1990" s="9" t="n">
        <f aca="false">IF(AND(L1990=1,ISNUMBER(G1990)),MAX(0,G1990-E1990)/60,"")</f>
        <v>2.36666666666667</v>
      </c>
      <c r="O1990" s="9" t="n">
        <f aca="false">IF(ISNUMBER(H1990),IF(AND(H1990&gt;=Scenario!$B$11,H1990&lt;Scenario!$B$12),1,0),0)</f>
        <v>1</v>
      </c>
      <c r="P1990" s="9" t="n">
        <f aca="false">IF(O1990=1,MAX(0,H1990-E1990)/60,"")</f>
        <v>150.15</v>
      </c>
      <c r="Q1990" s="9" t="n">
        <f aca="false">INDEX(Scenario!$B$18:$B$20,MATCH(B1990,Scenario!$A$18:$A$20,0))</f>
        <v>240</v>
      </c>
      <c r="R1990" s="9" t="n">
        <f aca="false">INDEX(Scenario!$C$18:$C$20,MATCH(B1990,Scenario!$A$18:$A$20,0))</f>
        <v>4320</v>
      </c>
      <c r="S1990" s="9" t="n">
        <f aca="false">IF(ISNUMBER(M1990),IF(M1990&lt;=Q1990,1,0),"")</f>
        <v>1</v>
      </c>
      <c r="T1990" s="9" t="n">
        <f aca="false">IF(ISNUMBER(P1990),IF(P1990&lt;=R1990,1,0),"")</f>
        <v>1</v>
      </c>
      <c r="U1990" s="9" t="n">
        <f aca="false">IF(E1990&gt;Scenario!$B$14,0,IF(OR(AND(ISNUMBER(H1990),H1990&lt;=Scenario!$B$14),AND(ISNUMBER(I1990),I1990&lt;=Scenario!$B$14)),0,1))</f>
        <v>0</v>
      </c>
      <c r="V1990" s="9" t="n">
        <f aca="false">IF(AND(U1990=1,(Scenario!$B$14-E1990)/60&gt;R1990),1,0)</f>
        <v>0</v>
      </c>
      <c r="W1990" s="9" t="n">
        <f aca="false">IF(OR(C1990=Scenario!$B$22,C1990=Scenario!$C$22),1,0)</f>
        <v>0</v>
      </c>
      <c r="X1990" s="9" t="n">
        <f aca="false">IF(ISNUMBER(I1990),1,0)</f>
        <v>0</v>
      </c>
      <c r="Y1990" s="9" t="n">
        <f aca="false">MOD(INT(E1990/86400)+3,7)</f>
        <v>3</v>
      </c>
      <c r="Z1990" s="9" t="n">
        <f aca="false">MOD(INT(E1990/3600),24)</f>
        <v>4</v>
      </c>
      <c r="AA1990" s="6" t="s">
        <v>4224</v>
      </c>
    </row>
    <row r="1991" customFormat="false" ht="15" hidden="false" customHeight="false" outlineLevel="0" collapsed="false">
      <c r="A1991" s="6" t="s">
        <v>4225</v>
      </c>
      <c r="B1991" s="6" t="s">
        <v>44</v>
      </c>
      <c r="C1991" s="6" t="s">
        <v>47</v>
      </c>
      <c r="D1991" s="6" t="s">
        <v>170</v>
      </c>
      <c r="E1991" s="6" t="n">
        <v>1787206826</v>
      </c>
      <c r="F1991" s="6" t="n">
        <v>1787206972</v>
      </c>
      <c r="G1991" s="6" t="n">
        <v>1787206846</v>
      </c>
      <c r="H1991" s="6" t="n">
        <v>1787207850</v>
      </c>
      <c r="J1991" s="6" t="n">
        <v>0</v>
      </c>
      <c r="K1991" s="6" t="n">
        <v>0</v>
      </c>
      <c r="L1991" s="9" t="n">
        <f aca="false">IF(AND(E1991&gt;=Scenario!$B$11,E1991&lt;Scenario!$B$12),1,0)</f>
        <v>1</v>
      </c>
      <c r="M1991" s="9" t="n">
        <f aca="false">IF(AND(L1991=1,ISNUMBER(F1991)),MAX(0,F1991-E1991)/60,"")</f>
        <v>2.43333333333333</v>
      </c>
      <c r="N1991" s="9" t="n">
        <f aca="false">IF(AND(L1991=1,ISNUMBER(G1991)),MAX(0,G1991-E1991)/60,"")</f>
        <v>0.333333333333333</v>
      </c>
      <c r="O1991" s="9" t="n">
        <f aca="false">IF(ISNUMBER(H1991),IF(AND(H1991&gt;=Scenario!$B$11,H1991&lt;Scenario!$B$12),1,0),0)</f>
        <v>1</v>
      </c>
      <c r="P1991" s="9" t="n">
        <f aca="false">IF(O1991=1,MAX(0,H1991-E1991)/60,"")</f>
        <v>17.0666666666667</v>
      </c>
      <c r="Q1991" s="9" t="n">
        <f aca="false">INDEX(Scenario!$B$18:$B$20,MATCH(B1991,Scenario!$A$18:$A$20,0))</f>
        <v>240</v>
      </c>
      <c r="R1991" s="9" t="n">
        <f aca="false">INDEX(Scenario!$C$18:$C$20,MATCH(B1991,Scenario!$A$18:$A$20,0))</f>
        <v>4320</v>
      </c>
      <c r="S1991" s="9" t="n">
        <f aca="false">IF(ISNUMBER(M1991),IF(M1991&lt;=Q1991,1,0),"")</f>
        <v>1</v>
      </c>
      <c r="T1991" s="9" t="n">
        <f aca="false">IF(ISNUMBER(P1991),IF(P1991&lt;=R1991,1,0),"")</f>
        <v>1</v>
      </c>
      <c r="U1991" s="9" t="n">
        <f aca="false">IF(E1991&gt;Scenario!$B$14,0,IF(OR(AND(ISNUMBER(H1991),H1991&lt;=Scenario!$B$14),AND(ISNUMBER(I1991),I1991&lt;=Scenario!$B$14)),0,1))</f>
        <v>0</v>
      </c>
      <c r="V1991" s="9" t="n">
        <f aca="false">IF(AND(U1991=1,(Scenario!$B$14-E1991)/60&gt;R1991),1,0)</f>
        <v>0</v>
      </c>
      <c r="W1991" s="9" t="n">
        <f aca="false">IF(OR(C1991=Scenario!$B$22,C1991=Scenario!$C$22),1,0)</f>
        <v>1</v>
      </c>
      <c r="X1991" s="9" t="n">
        <f aca="false">IF(ISNUMBER(I1991),1,0)</f>
        <v>0</v>
      </c>
      <c r="Y1991" s="9" t="n">
        <f aca="false">MOD(INT(E1991/86400)+3,7)</f>
        <v>3</v>
      </c>
      <c r="Z1991" s="9" t="n">
        <f aca="false">MOD(INT(E1991/3600),24)</f>
        <v>6</v>
      </c>
      <c r="AA1991" s="6" t="s">
        <v>4226</v>
      </c>
    </row>
    <row r="1992" customFormat="false" ht="15" hidden="false" customHeight="false" outlineLevel="0" collapsed="false">
      <c r="A1992" s="6" t="s">
        <v>4227</v>
      </c>
      <c r="B1992" s="6" t="s">
        <v>44</v>
      </c>
      <c r="C1992" s="6" t="s">
        <v>249</v>
      </c>
      <c r="D1992" s="6" t="s">
        <v>170</v>
      </c>
      <c r="E1992" s="6" t="n">
        <v>1787206955</v>
      </c>
      <c r="F1992" s="6" t="n">
        <v>1787207188</v>
      </c>
      <c r="G1992" s="6" t="n">
        <v>1787206997</v>
      </c>
      <c r="H1992" s="6" t="n">
        <v>1787208808</v>
      </c>
      <c r="J1992" s="6" t="n">
        <v>0</v>
      </c>
      <c r="K1992" s="6" t="n">
        <v>1</v>
      </c>
      <c r="L1992" s="9" t="n">
        <f aca="false">IF(AND(E1992&gt;=Scenario!$B$11,E1992&lt;Scenario!$B$12),1,0)</f>
        <v>1</v>
      </c>
      <c r="M1992" s="9" t="n">
        <f aca="false">IF(AND(L1992=1,ISNUMBER(F1992)),MAX(0,F1992-E1992)/60,"")</f>
        <v>3.88333333333333</v>
      </c>
      <c r="N1992" s="9" t="n">
        <f aca="false">IF(AND(L1992=1,ISNUMBER(G1992)),MAX(0,G1992-E1992)/60,"")</f>
        <v>0.7</v>
      </c>
      <c r="O1992" s="9" t="n">
        <f aca="false">IF(ISNUMBER(H1992),IF(AND(H1992&gt;=Scenario!$B$11,H1992&lt;Scenario!$B$12),1,0),0)</f>
        <v>1</v>
      </c>
      <c r="P1992" s="9" t="n">
        <f aca="false">IF(O1992=1,MAX(0,H1992-E1992)/60,"")</f>
        <v>30.8833333333333</v>
      </c>
      <c r="Q1992" s="9" t="n">
        <f aca="false">INDEX(Scenario!$B$18:$B$20,MATCH(B1992,Scenario!$A$18:$A$20,0))</f>
        <v>240</v>
      </c>
      <c r="R1992" s="9" t="n">
        <f aca="false">INDEX(Scenario!$C$18:$C$20,MATCH(B1992,Scenario!$A$18:$A$20,0))</f>
        <v>4320</v>
      </c>
      <c r="S1992" s="9" t="n">
        <f aca="false">IF(ISNUMBER(M1992),IF(M1992&lt;=Q1992,1,0),"")</f>
        <v>1</v>
      </c>
      <c r="T1992" s="9" t="n">
        <f aca="false">IF(ISNUMBER(P1992),IF(P1992&lt;=R1992,1,0),"")</f>
        <v>1</v>
      </c>
      <c r="U1992" s="9" t="n">
        <f aca="false">IF(E1992&gt;Scenario!$B$14,0,IF(OR(AND(ISNUMBER(H1992),H1992&lt;=Scenario!$B$14),AND(ISNUMBER(I1992),I1992&lt;=Scenario!$B$14)),0,1))</f>
        <v>0</v>
      </c>
      <c r="V1992" s="9" t="n">
        <f aca="false">IF(AND(U1992=1,(Scenario!$B$14-E1992)/60&gt;R1992),1,0)</f>
        <v>0</v>
      </c>
      <c r="W1992" s="9" t="n">
        <f aca="false">IF(OR(C1992=Scenario!$B$22,C1992=Scenario!$C$22),1,0)</f>
        <v>0</v>
      </c>
      <c r="X1992" s="9" t="n">
        <f aca="false">IF(ISNUMBER(I1992),1,0)</f>
        <v>0</v>
      </c>
      <c r="Y1992" s="9" t="n">
        <f aca="false">MOD(INT(E1992/86400)+3,7)</f>
        <v>3</v>
      </c>
      <c r="Z1992" s="9" t="n">
        <f aca="false">MOD(INT(E1992/3600),24)</f>
        <v>6</v>
      </c>
      <c r="AA1992" s="6" t="s">
        <v>4228</v>
      </c>
    </row>
    <row r="1993" customFormat="false" ht="15" hidden="false" customHeight="false" outlineLevel="0" collapsed="false">
      <c r="A1993" s="6" t="s">
        <v>4229</v>
      </c>
      <c r="B1993" s="6" t="s">
        <v>43</v>
      </c>
      <c r="C1993" s="6" t="s">
        <v>47</v>
      </c>
      <c r="D1993" s="6" t="s">
        <v>172</v>
      </c>
      <c r="E1993" s="6" t="n">
        <v>1787209026</v>
      </c>
      <c r="F1993" s="6" t="n">
        <v>1787209268</v>
      </c>
      <c r="G1993" s="6" t="n">
        <v>1787209042</v>
      </c>
      <c r="H1993" s="6" t="n">
        <v>1787210874</v>
      </c>
      <c r="J1993" s="6" t="n">
        <v>0</v>
      </c>
      <c r="K1993" s="6" t="n">
        <v>0</v>
      </c>
      <c r="L1993" s="9" t="n">
        <f aca="false">IF(AND(E1993&gt;=Scenario!$B$11,E1993&lt;Scenario!$B$12),1,0)</f>
        <v>1</v>
      </c>
      <c r="M1993" s="9" t="n">
        <f aca="false">IF(AND(L1993=1,ISNUMBER(F1993)),MAX(0,F1993-E1993)/60,"")</f>
        <v>4.03333333333333</v>
      </c>
      <c r="N1993" s="9" t="n">
        <f aca="false">IF(AND(L1993=1,ISNUMBER(G1993)),MAX(0,G1993-E1993)/60,"")</f>
        <v>0.266666666666667</v>
      </c>
      <c r="O1993" s="9" t="n">
        <f aca="false">IF(ISNUMBER(H1993),IF(AND(H1993&gt;=Scenario!$B$11,H1993&lt;Scenario!$B$12),1,0),0)</f>
        <v>1</v>
      </c>
      <c r="P1993" s="9" t="n">
        <f aca="false">IF(O1993=1,MAX(0,H1993-E1993)/60,"")</f>
        <v>30.8</v>
      </c>
      <c r="Q1993" s="9" t="n">
        <f aca="false">INDEX(Scenario!$B$18:$B$20,MATCH(B1993,Scenario!$A$18:$A$20,0))</f>
        <v>60</v>
      </c>
      <c r="R1993" s="9" t="n">
        <f aca="false">INDEX(Scenario!$C$18:$C$20,MATCH(B1993,Scenario!$A$18:$A$20,0))</f>
        <v>1440</v>
      </c>
      <c r="S1993" s="9" t="n">
        <f aca="false">IF(ISNUMBER(M1993),IF(M1993&lt;=Q1993,1,0),"")</f>
        <v>1</v>
      </c>
      <c r="T1993" s="9" t="n">
        <f aca="false">IF(ISNUMBER(P1993),IF(P1993&lt;=R1993,1,0),"")</f>
        <v>1</v>
      </c>
      <c r="U1993" s="9" t="n">
        <f aca="false">IF(E1993&gt;Scenario!$B$14,0,IF(OR(AND(ISNUMBER(H1993),H1993&lt;=Scenario!$B$14),AND(ISNUMBER(I1993),I1993&lt;=Scenario!$B$14)),0,1))</f>
        <v>0</v>
      </c>
      <c r="V1993" s="9" t="n">
        <f aca="false">IF(AND(U1993=1,(Scenario!$B$14-E1993)/60&gt;R1993),1,0)</f>
        <v>0</v>
      </c>
      <c r="W1993" s="9" t="n">
        <f aca="false">IF(OR(C1993=Scenario!$B$22,C1993=Scenario!$C$22),1,0)</f>
        <v>1</v>
      </c>
      <c r="X1993" s="9" t="n">
        <f aca="false">IF(ISNUMBER(I1993),1,0)</f>
        <v>0</v>
      </c>
      <c r="Y1993" s="9" t="n">
        <f aca="false">MOD(INT(E1993/86400)+3,7)</f>
        <v>3</v>
      </c>
      <c r="Z1993" s="9" t="n">
        <f aca="false">MOD(INT(E1993/3600),24)</f>
        <v>6</v>
      </c>
      <c r="AA1993" s="6" t="s">
        <v>4230</v>
      </c>
    </row>
    <row r="1994" customFormat="false" ht="15" hidden="false" customHeight="false" outlineLevel="0" collapsed="false">
      <c r="A1994" s="6" t="s">
        <v>4231</v>
      </c>
      <c r="B1994" s="6" t="s">
        <v>43</v>
      </c>
      <c r="C1994" s="6" t="s">
        <v>47</v>
      </c>
      <c r="D1994" s="6" t="s">
        <v>171</v>
      </c>
      <c r="E1994" s="6" t="n">
        <v>1787209503</v>
      </c>
      <c r="F1994" s="6" t="n">
        <v>1787209643</v>
      </c>
      <c r="G1994" s="6" t="n">
        <v>1787209545</v>
      </c>
      <c r="H1994" s="6" t="n">
        <v>1787211767</v>
      </c>
      <c r="J1994" s="6" t="n">
        <v>0</v>
      </c>
      <c r="K1994" s="6" t="n">
        <v>0</v>
      </c>
      <c r="L1994" s="9" t="n">
        <f aca="false">IF(AND(E1994&gt;=Scenario!$B$11,E1994&lt;Scenario!$B$12),1,0)</f>
        <v>1</v>
      </c>
      <c r="M1994" s="9" t="n">
        <f aca="false">IF(AND(L1994=1,ISNUMBER(F1994)),MAX(0,F1994-E1994)/60,"")</f>
        <v>2.33333333333333</v>
      </c>
      <c r="N1994" s="9" t="n">
        <f aca="false">IF(AND(L1994=1,ISNUMBER(G1994)),MAX(0,G1994-E1994)/60,"")</f>
        <v>0.7</v>
      </c>
      <c r="O1994" s="9" t="n">
        <f aca="false">IF(ISNUMBER(H1994),IF(AND(H1994&gt;=Scenario!$B$11,H1994&lt;Scenario!$B$12),1,0),0)</f>
        <v>1</v>
      </c>
      <c r="P1994" s="9" t="n">
        <f aca="false">IF(O1994=1,MAX(0,H1994-E1994)/60,"")</f>
        <v>37.7333333333333</v>
      </c>
      <c r="Q1994" s="9" t="n">
        <f aca="false">INDEX(Scenario!$B$18:$B$20,MATCH(B1994,Scenario!$A$18:$A$20,0))</f>
        <v>60</v>
      </c>
      <c r="R1994" s="9" t="n">
        <f aca="false">INDEX(Scenario!$C$18:$C$20,MATCH(B1994,Scenario!$A$18:$A$20,0))</f>
        <v>1440</v>
      </c>
      <c r="S1994" s="9" t="n">
        <f aca="false">IF(ISNUMBER(M1994),IF(M1994&lt;=Q1994,1,0),"")</f>
        <v>1</v>
      </c>
      <c r="T1994" s="9" t="n">
        <f aca="false">IF(ISNUMBER(P1994),IF(P1994&lt;=R1994,1,0),"")</f>
        <v>1</v>
      </c>
      <c r="U1994" s="9" t="n">
        <f aca="false">IF(E1994&gt;Scenario!$B$14,0,IF(OR(AND(ISNUMBER(H1994),H1994&lt;=Scenario!$B$14),AND(ISNUMBER(I1994),I1994&lt;=Scenario!$B$14)),0,1))</f>
        <v>0</v>
      </c>
      <c r="V1994" s="9" t="n">
        <f aca="false">IF(AND(U1994=1,(Scenario!$B$14-E1994)/60&gt;R1994),1,0)</f>
        <v>0</v>
      </c>
      <c r="W1994" s="9" t="n">
        <f aca="false">IF(OR(C1994=Scenario!$B$22,C1994=Scenario!$C$22),1,0)</f>
        <v>1</v>
      </c>
      <c r="X1994" s="9" t="n">
        <f aca="false">IF(ISNUMBER(I1994),1,0)</f>
        <v>0</v>
      </c>
      <c r="Y1994" s="9" t="n">
        <f aca="false">MOD(INT(E1994/86400)+3,7)</f>
        <v>3</v>
      </c>
      <c r="Z1994" s="9" t="n">
        <f aca="false">MOD(INT(E1994/3600),24)</f>
        <v>7</v>
      </c>
      <c r="AA1994" s="6" t="s">
        <v>4232</v>
      </c>
    </row>
    <row r="1995" customFormat="false" ht="15" hidden="false" customHeight="false" outlineLevel="0" collapsed="false">
      <c r="A1995" s="6" t="s">
        <v>4233</v>
      </c>
      <c r="B1995" s="6" t="s">
        <v>44</v>
      </c>
      <c r="C1995" s="6" t="s">
        <v>249</v>
      </c>
      <c r="D1995" s="6" t="s">
        <v>171</v>
      </c>
      <c r="E1995" s="6" t="n">
        <v>1787213300</v>
      </c>
      <c r="F1995" s="6" t="n">
        <v>1787213416</v>
      </c>
      <c r="G1995" s="6" t="n">
        <v>1787213342</v>
      </c>
      <c r="H1995" s="6" t="n">
        <v>1787236389</v>
      </c>
      <c r="J1995" s="6" t="n">
        <v>1</v>
      </c>
      <c r="K1995" s="6" t="n">
        <v>0</v>
      </c>
      <c r="L1995" s="9" t="n">
        <f aca="false">IF(AND(E1995&gt;=Scenario!$B$11,E1995&lt;Scenario!$B$12),1,0)</f>
        <v>1</v>
      </c>
      <c r="M1995" s="9" t="n">
        <f aca="false">IF(AND(L1995=1,ISNUMBER(F1995)),MAX(0,F1995-E1995)/60,"")</f>
        <v>1.93333333333333</v>
      </c>
      <c r="N1995" s="9" t="n">
        <f aca="false">IF(AND(L1995=1,ISNUMBER(G1995)),MAX(0,G1995-E1995)/60,"")</f>
        <v>0.7</v>
      </c>
      <c r="O1995" s="9" t="n">
        <f aca="false">IF(ISNUMBER(H1995),IF(AND(H1995&gt;=Scenario!$B$11,H1995&lt;Scenario!$B$12),1,0),0)</f>
        <v>1</v>
      </c>
      <c r="P1995" s="9" t="n">
        <f aca="false">IF(O1995=1,MAX(0,H1995-E1995)/60,"")</f>
        <v>384.816666666667</v>
      </c>
      <c r="Q1995" s="9" t="n">
        <f aca="false">INDEX(Scenario!$B$18:$B$20,MATCH(B1995,Scenario!$A$18:$A$20,0))</f>
        <v>240</v>
      </c>
      <c r="R1995" s="9" t="n">
        <f aca="false">INDEX(Scenario!$C$18:$C$20,MATCH(B1995,Scenario!$A$18:$A$20,0))</f>
        <v>4320</v>
      </c>
      <c r="S1995" s="9" t="n">
        <f aca="false">IF(ISNUMBER(M1995),IF(M1995&lt;=Q1995,1,0),"")</f>
        <v>1</v>
      </c>
      <c r="T1995" s="9" t="n">
        <f aca="false">IF(ISNUMBER(P1995),IF(P1995&lt;=R1995,1,0),"")</f>
        <v>1</v>
      </c>
      <c r="U1995" s="9" t="n">
        <f aca="false">IF(E1995&gt;Scenario!$B$14,0,IF(OR(AND(ISNUMBER(H1995),H1995&lt;=Scenario!$B$14),AND(ISNUMBER(I1995),I1995&lt;=Scenario!$B$14)),0,1))</f>
        <v>0</v>
      </c>
      <c r="V1995" s="9" t="n">
        <f aca="false">IF(AND(U1995=1,(Scenario!$B$14-E1995)/60&gt;R1995),1,0)</f>
        <v>0</v>
      </c>
      <c r="W1995" s="9" t="n">
        <f aca="false">IF(OR(C1995=Scenario!$B$22,C1995=Scenario!$C$22),1,0)</f>
        <v>0</v>
      </c>
      <c r="X1995" s="9" t="n">
        <f aca="false">IF(ISNUMBER(I1995),1,0)</f>
        <v>0</v>
      </c>
      <c r="Y1995" s="9" t="n">
        <f aca="false">MOD(INT(E1995/86400)+3,7)</f>
        <v>3</v>
      </c>
      <c r="Z1995" s="9" t="n">
        <f aca="false">MOD(INT(E1995/3600),24)</f>
        <v>8</v>
      </c>
      <c r="AA1995" s="6" t="s">
        <v>4234</v>
      </c>
    </row>
    <row r="1996" customFormat="false" ht="15" hidden="false" customHeight="false" outlineLevel="0" collapsed="false">
      <c r="A1996" s="6" t="s">
        <v>4235</v>
      </c>
      <c r="B1996" s="6" t="s">
        <v>43</v>
      </c>
      <c r="C1996" s="6" t="s">
        <v>47</v>
      </c>
      <c r="D1996" s="6" t="s">
        <v>171</v>
      </c>
      <c r="E1996" s="6" t="n">
        <v>1787214689</v>
      </c>
      <c r="F1996" s="6" t="n">
        <v>1787214875</v>
      </c>
      <c r="G1996" s="6" t="n">
        <v>1787214717</v>
      </c>
      <c r="H1996" s="6" t="n">
        <v>1787218923</v>
      </c>
      <c r="J1996" s="6" t="n">
        <v>0</v>
      </c>
      <c r="K1996" s="6" t="n">
        <v>0</v>
      </c>
      <c r="L1996" s="9" t="n">
        <f aca="false">IF(AND(E1996&gt;=Scenario!$B$11,E1996&lt;Scenario!$B$12),1,0)</f>
        <v>1</v>
      </c>
      <c r="M1996" s="9" t="n">
        <f aca="false">IF(AND(L1996=1,ISNUMBER(F1996)),MAX(0,F1996-E1996)/60,"")</f>
        <v>3.1</v>
      </c>
      <c r="N1996" s="9" t="n">
        <f aca="false">IF(AND(L1996=1,ISNUMBER(G1996)),MAX(0,G1996-E1996)/60,"")</f>
        <v>0.466666666666667</v>
      </c>
      <c r="O1996" s="9" t="n">
        <f aca="false">IF(ISNUMBER(H1996),IF(AND(H1996&gt;=Scenario!$B$11,H1996&lt;Scenario!$B$12),1,0),0)</f>
        <v>1</v>
      </c>
      <c r="P1996" s="9" t="n">
        <f aca="false">IF(O1996=1,MAX(0,H1996-E1996)/60,"")</f>
        <v>70.5666666666667</v>
      </c>
      <c r="Q1996" s="9" t="n">
        <f aca="false">INDEX(Scenario!$B$18:$B$20,MATCH(B1996,Scenario!$A$18:$A$20,0))</f>
        <v>60</v>
      </c>
      <c r="R1996" s="9" t="n">
        <f aca="false">INDEX(Scenario!$C$18:$C$20,MATCH(B1996,Scenario!$A$18:$A$20,0))</f>
        <v>1440</v>
      </c>
      <c r="S1996" s="9" t="n">
        <f aca="false">IF(ISNUMBER(M1996),IF(M1996&lt;=Q1996,1,0),"")</f>
        <v>1</v>
      </c>
      <c r="T1996" s="9" t="n">
        <f aca="false">IF(ISNUMBER(P1996),IF(P1996&lt;=R1996,1,0),"")</f>
        <v>1</v>
      </c>
      <c r="U1996" s="9" t="n">
        <f aca="false">IF(E1996&gt;Scenario!$B$14,0,IF(OR(AND(ISNUMBER(H1996),H1996&lt;=Scenario!$B$14),AND(ISNUMBER(I1996),I1996&lt;=Scenario!$B$14)),0,1))</f>
        <v>0</v>
      </c>
      <c r="V1996" s="9" t="n">
        <f aca="false">IF(AND(U1996=1,(Scenario!$B$14-E1996)/60&gt;R1996),1,0)</f>
        <v>0</v>
      </c>
      <c r="W1996" s="9" t="n">
        <f aca="false">IF(OR(C1996=Scenario!$B$22,C1996=Scenario!$C$22),1,0)</f>
        <v>1</v>
      </c>
      <c r="X1996" s="9" t="n">
        <f aca="false">IF(ISNUMBER(I1996),1,0)</f>
        <v>0</v>
      </c>
      <c r="Y1996" s="9" t="n">
        <f aca="false">MOD(INT(E1996/86400)+3,7)</f>
        <v>3</v>
      </c>
      <c r="Z1996" s="9" t="n">
        <f aca="false">MOD(INT(E1996/3600),24)</f>
        <v>8</v>
      </c>
      <c r="AA1996" s="6" t="s">
        <v>4236</v>
      </c>
    </row>
    <row r="1997" customFormat="false" ht="15" hidden="false" customHeight="false" outlineLevel="0" collapsed="false">
      <c r="A1997" s="6" t="s">
        <v>4237</v>
      </c>
      <c r="B1997" s="6" t="s">
        <v>44</v>
      </c>
      <c r="C1997" s="6" t="s">
        <v>249</v>
      </c>
      <c r="D1997" s="6" t="s">
        <v>172</v>
      </c>
      <c r="E1997" s="6" t="n">
        <v>1787214737</v>
      </c>
      <c r="F1997" s="6" t="n">
        <v>1787214871</v>
      </c>
      <c r="G1997" s="6" t="n">
        <v>1787214770</v>
      </c>
      <c r="H1997" s="6" t="n">
        <v>1787215609</v>
      </c>
      <c r="J1997" s="6" t="n">
        <v>0</v>
      </c>
      <c r="K1997" s="6" t="n">
        <v>0</v>
      </c>
      <c r="L1997" s="9" t="n">
        <f aca="false">IF(AND(E1997&gt;=Scenario!$B$11,E1997&lt;Scenario!$B$12),1,0)</f>
        <v>1</v>
      </c>
      <c r="M1997" s="9" t="n">
        <f aca="false">IF(AND(L1997=1,ISNUMBER(F1997)),MAX(0,F1997-E1997)/60,"")</f>
        <v>2.23333333333333</v>
      </c>
      <c r="N1997" s="9" t="n">
        <f aca="false">IF(AND(L1997=1,ISNUMBER(G1997)),MAX(0,G1997-E1997)/60,"")</f>
        <v>0.55</v>
      </c>
      <c r="O1997" s="9" t="n">
        <f aca="false">IF(ISNUMBER(H1997),IF(AND(H1997&gt;=Scenario!$B$11,H1997&lt;Scenario!$B$12),1,0),0)</f>
        <v>1</v>
      </c>
      <c r="P1997" s="9" t="n">
        <f aca="false">IF(O1997=1,MAX(0,H1997-E1997)/60,"")</f>
        <v>14.5333333333333</v>
      </c>
      <c r="Q1997" s="9" t="n">
        <f aca="false">INDEX(Scenario!$B$18:$B$20,MATCH(B1997,Scenario!$A$18:$A$20,0))</f>
        <v>240</v>
      </c>
      <c r="R1997" s="9" t="n">
        <f aca="false">INDEX(Scenario!$C$18:$C$20,MATCH(B1997,Scenario!$A$18:$A$20,0))</f>
        <v>4320</v>
      </c>
      <c r="S1997" s="9" t="n">
        <f aca="false">IF(ISNUMBER(M1997),IF(M1997&lt;=Q1997,1,0),"")</f>
        <v>1</v>
      </c>
      <c r="T1997" s="9" t="n">
        <f aca="false">IF(ISNUMBER(P1997),IF(P1997&lt;=R1997,1,0),"")</f>
        <v>1</v>
      </c>
      <c r="U1997" s="9" t="n">
        <f aca="false">IF(E1997&gt;Scenario!$B$14,0,IF(OR(AND(ISNUMBER(H1997),H1997&lt;=Scenario!$B$14),AND(ISNUMBER(I1997),I1997&lt;=Scenario!$B$14)),0,1))</f>
        <v>0</v>
      </c>
      <c r="V1997" s="9" t="n">
        <f aca="false">IF(AND(U1997=1,(Scenario!$B$14-E1997)/60&gt;R1997),1,0)</f>
        <v>0</v>
      </c>
      <c r="W1997" s="9" t="n">
        <f aca="false">IF(OR(C1997=Scenario!$B$22,C1997=Scenario!$C$22),1,0)</f>
        <v>0</v>
      </c>
      <c r="X1997" s="9" t="n">
        <f aca="false">IF(ISNUMBER(I1997),1,0)</f>
        <v>0</v>
      </c>
      <c r="Y1997" s="9" t="n">
        <f aca="false">MOD(INT(E1997/86400)+3,7)</f>
        <v>3</v>
      </c>
      <c r="Z1997" s="9" t="n">
        <f aca="false">MOD(INT(E1997/3600),24)</f>
        <v>8</v>
      </c>
      <c r="AA1997" s="6" t="s">
        <v>4238</v>
      </c>
    </row>
    <row r="1998" customFormat="false" ht="15" hidden="false" customHeight="false" outlineLevel="0" collapsed="false">
      <c r="A1998" s="6" t="s">
        <v>4239</v>
      </c>
      <c r="B1998" s="6" t="s">
        <v>44</v>
      </c>
      <c r="C1998" s="6" t="s">
        <v>47</v>
      </c>
      <c r="D1998" s="6" t="s">
        <v>170</v>
      </c>
      <c r="E1998" s="6" t="n">
        <v>1787215488</v>
      </c>
      <c r="F1998" s="6" t="n">
        <v>1787215701</v>
      </c>
      <c r="G1998" s="6" t="n">
        <v>1787215513</v>
      </c>
      <c r="H1998" s="6" t="n">
        <v>1787216337</v>
      </c>
      <c r="J1998" s="6" t="n">
        <v>0</v>
      </c>
      <c r="K1998" s="6" t="n">
        <v>0</v>
      </c>
      <c r="L1998" s="9" t="n">
        <f aca="false">IF(AND(E1998&gt;=Scenario!$B$11,E1998&lt;Scenario!$B$12),1,0)</f>
        <v>1</v>
      </c>
      <c r="M1998" s="9" t="n">
        <f aca="false">IF(AND(L1998=1,ISNUMBER(F1998)),MAX(0,F1998-E1998)/60,"")</f>
        <v>3.55</v>
      </c>
      <c r="N1998" s="9" t="n">
        <f aca="false">IF(AND(L1998=1,ISNUMBER(G1998)),MAX(0,G1998-E1998)/60,"")</f>
        <v>0.416666666666667</v>
      </c>
      <c r="O1998" s="9" t="n">
        <f aca="false">IF(ISNUMBER(H1998),IF(AND(H1998&gt;=Scenario!$B$11,H1998&lt;Scenario!$B$12),1,0),0)</f>
        <v>1</v>
      </c>
      <c r="P1998" s="9" t="n">
        <f aca="false">IF(O1998=1,MAX(0,H1998-E1998)/60,"")</f>
        <v>14.15</v>
      </c>
      <c r="Q1998" s="9" t="n">
        <f aca="false">INDEX(Scenario!$B$18:$B$20,MATCH(B1998,Scenario!$A$18:$A$20,0))</f>
        <v>240</v>
      </c>
      <c r="R1998" s="9" t="n">
        <f aca="false">INDEX(Scenario!$C$18:$C$20,MATCH(B1998,Scenario!$A$18:$A$20,0))</f>
        <v>4320</v>
      </c>
      <c r="S1998" s="9" t="n">
        <f aca="false">IF(ISNUMBER(M1998),IF(M1998&lt;=Q1998,1,0),"")</f>
        <v>1</v>
      </c>
      <c r="T1998" s="9" t="n">
        <f aca="false">IF(ISNUMBER(P1998),IF(P1998&lt;=R1998,1,0),"")</f>
        <v>1</v>
      </c>
      <c r="U1998" s="9" t="n">
        <f aca="false">IF(E1998&gt;Scenario!$B$14,0,IF(OR(AND(ISNUMBER(H1998),H1998&lt;=Scenario!$B$14),AND(ISNUMBER(I1998),I1998&lt;=Scenario!$B$14)),0,1))</f>
        <v>0</v>
      </c>
      <c r="V1998" s="9" t="n">
        <f aca="false">IF(AND(U1998=1,(Scenario!$B$14-E1998)/60&gt;R1998),1,0)</f>
        <v>0</v>
      </c>
      <c r="W1998" s="9" t="n">
        <f aca="false">IF(OR(C1998=Scenario!$B$22,C1998=Scenario!$C$22),1,0)</f>
        <v>1</v>
      </c>
      <c r="X1998" s="9" t="n">
        <f aca="false">IF(ISNUMBER(I1998),1,0)</f>
        <v>0</v>
      </c>
      <c r="Y1998" s="9" t="n">
        <f aca="false">MOD(INT(E1998/86400)+3,7)</f>
        <v>3</v>
      </c>
      <c r="Z1998" s="9" t="n">
        <f aca="false">MOD(INT(E1998/3600),24)</f>
        <v>8</v>
      </c>
      <c r="AA1998" s="6" t="s">
        <v>4240</v>
      </c>
    </row>
    <row r="1999" customFormat="false" ht="15" hidden="false" customHeight="false" outlineLevel="0" collapsed="false">
      <c r="A1999" s="6" t="s">
        <v>4241</v>
      </c>
      <c r="B1999" s="6" t="s">
        <v>44</v>
      </c>
      <c r="C1999" s="6" t="s">
        <v>249</v>
      </c>
      <c r="D1999" s="6" t="s">
        <v>172</v>
      </c>
      <c r="E1999" s="6" t="n">
        <v>1787215680</v>
      </c>
      <c r="F1999" s="6" t="n">
        <v>1787215913</v>
      </c>
      <c r="G1999" s="6" t="n">
        <v>1787215701</v>
      </c>
      <c r="H1999" s="6" t="n">
        <v>1787242954</v>
      </c>
      <c r="J1999" s="6" t="n">
        <v>1</v>
      </c>
      <c r="K1999" s="6" t="n">
        <v>0</v>
      </c>
      <c r="L1999" s="9" t="n">
        <f aca="false">IF(AND(E1999&gt;=Scenario!$B$11,E1999&lt;Scenario!$B$12),1,0)</f>
        <v>1</v>
      </c>
      <c r="M1999" s="9" t="n">
        <f aca="false">IF(AND(L1999=1,ISNUMBER(F1999)),MAX(0,F1999-E1999)/60,"")</f>
        <v>3.88333333333333</v>
      </c>
      <c r="N1999" s="9" t="n">
        <f aca="false">IF(AND(L1999=1,ISNUMBER(G1999)),MAX(0,G1999-E1999)/60,"")</f>
        <v>0.35</v>
      </c>
      <c r="O1999" s="9" t="n">
        <f aca="false">IF(ISNUMBER(H1999),IF(AND(H1999&gt;=Scenario!$B$11,H1999&lt;Scenario!$B$12),1,0),0)</f>
        <v>1</v>
      </c>
      <c r="P1999" s="9" t="n">
        <f aca="false">IF(O1999=1,MAX(0,H1999-E1999)/60,"")</f>
        <v>454.566666666667</v>
      </c>
      <c r="Q1999" s="9" t="n">
        <f aca="false">INDEX(Scenario!$B$18:$B$20,MATCH(B1999,Scenario!$A$18:$A$20,0))</f>
        <v>240</v>
      </c>
      <c r="R1999" s="9" t="n">
        <f aca="false">INDEX(Scenario!$C$18:$C$20,MATCH(B1999,Scenario!$A$18:$A$20,0))</f>
        <v>4320</v>
      </c>
      <c r="S1999" s="9" t="n">
        <f aca="false">IF(ISNUMBER(M1999),IF(M1999&lt;=Q1999,1,0),"")</f>
        <v>1</v>
      </c>
      <c r="T1999" s="9" t="n">
        <f aca="false">IF(ISNUMBER(P1999),IF(P1999&lt;=R1999,1,0),"")</f>
        <v>1</v>
      </c>
      <c r="U1999" s="9" t="n">
        <f aca="false">IF(E1999&gt;Scenario!$B$14,0,IF(OR(AND(ISNUMBER(H1999),H1999&lt;=Scenario!$B$14),AND(ISNUMBER(I1999),I1999&lt;=Scenario!$B$14)),0,1))</f>
        <v>0</v>
      </c>
      <c r="V1999" s="9" t="n">
        <f aca="false">IF(AND(U1999=1,(Scenario!$B$14-E1999)/60&gt;R1999),1,0)</f>
        <v>0</v>
      </c>
      <c r="W1999" s="9" t="n">
        <f aca="false">IF(OR(C1999=Scenario!$B$22,C1999=Scenario!$C$22),1,0)</f>
        <v>0</v>
      </c>
      <c r="X1999" s="9" t="n">
        <f aca="false">IF(ISNUMBER(I1999),1,0)</f>
        <v>0</v>
      </c>
      <c r="Y1999" s="9" t="n">
        <f aca="false">MOD(INT(E1999/86400)+3,7)</f>
        <v>3</v>
      </c>
      <c r="Z1999" s="9" t="n">
        <f aca="false">MOD(INT(E1999/3600),24)</f>
        <v>8</v>
      </c>
      <c r="AA1999" s="6" t="s">
        <v>4242</v>
      </c>
    </row>
    <row r="2000" customFormat="false" ht="15" hidden="false" customHeight="false" outlineLevel="0" collapsed="false">
      <c r="A2000" s="6" t="s">
        <v>4243</v>
      </c>
      <c r="B2000" s="6" t="s">
        <v>43</v>
      </c>
      <c r="C2000" s="6" t="s">
        <v>46</v>
      </c>
      <c r="D2000" s="6" t="s">
        <v>170</v>
      </c>
      <c r="E2000" s="6" t="n">
        <v>1787215966</v>
      </c>
      <c r="F2000" s="6" t="n">
        <v>1787216241</v>
      </c>
      <c r="G2000" s="6" t="n">
        <v>1787216008</v>
      </c>
      <c r="H2000" s="6" t="n">
        <v>1787216947</v>
      </c>
      <c r="J2000" s="6" t="n">
        <v>0</v>
      </c>
      <c r="K2000" s="6" t="n">
        <v>0</v>
      </c>
      <c r="L2000" s="9" t="n">
        <f aca="false">IF(AND(E2000&gt;=Scenario!$B$11,E2000&lt;Scenario!$B$12),1,0)</f>
        <v>1</v>
      </c>
      <c r="M2000" s="9" t="n">
        <f aca="false">IF(AND(L2000=1,ISNUMBER(F2000)),MAX(0,F2000-E2000)/60,"")</f>
        <v>4.58333333333333</v>
      </c>
      <c r="N2000" s="9" t="n">
        <f aca="false">IF(AND(L2000=1,ISNUMBER(G2000)),MAX(0,G2000-E2000)/60,"")</f>
        <v>0.7</v>
      </c>
      <c r="O2000" s="9" t="n">
        <f aca="false">IF(ISNUMBER(H2000),IF(AND(H2000&gt;=Scenario!$B$11,H2000&lt;Scenario!$B$12),1,0),0)</f>
        <v>1</v>
      </c>
      <c r="P2000" s="9" t="n">
        <f aca="false">IF(O2000=1,MAX(0,H2000-E2000)/60,"")</f>
        <v>16.35</v>
      </c>
      <c r="Q2000" s="9" t="n">
        <f aca="false">INDEX(Scenario!$B$18:$B$20,MATCH(B2000,Scenario!$A$18:$A$20,0))</f>
        <v>60</v>
      </c>
      <c r="R2000" s="9" t="n">
        <f aca="false">INDEX(Scenario!$C$18:$C$20,MATCH(B2000,Scenario!$A$18:$A$20,0))</f>
        <v>1440</v>
      </c>
      <c r="S2000" s="9" t="n">
        <f aca="false">IF(ISNUMBER(M2000),IF(M2000&lt;=Q2000,1,0),"")</f>
        <v>1</v>
      </c>
      <c r="T2000" s="9" t="n">
        <f aca="false">IF(ISNUMBER(P2000),IF(P2000&lt;=R2000,1,0),"")</f>
        <v>1</v>
      </c>
      <c r="U2000" s="9" t="n">
        <f aca="false">IF(E2000&gt;Scenario!$B$14,0,IF(OR(AND(ISNUMBER(H2000),H2000&lt;=Scenario!$B$14),AND(ISNUMBER(I2000),I2000&lt;=Scenario!$B$14)),0,1))</f>
        <v>0</v>
      </c>
      <c r="V2000" s="9" t="n">
        <f aca="false">IF(AND(U2000=1,(Scenario!$B$14-E2000)/60&gt;R2000),1,0)</f>
        <v>0</v>
      </c>
      <c r="W2000" s="9" t="n">
        <f aca="false">IF(OR(C2000=Scenario!$B$22,C2000=Scenario!$C$22),1,0)</f>
        <v>1</v>
      </c>
      <c r="X2000" s="9" t="n">
        <f aca="false">IF(ISNUMBER(I2000),1,0)</f>
        <v>0</v>
      </c>
      <c r="Y2000" s="9" t="n">
        <f aca="false">MOD(INT(E2000/86400)+3,7)</f>
        <v>3</v>
      </c>
      <c r="Z2000" s="9" t="n">
        <f aca="false">MOD(INT(E2000/3600),24)</f>
        <v>8</v>
      </c>
      <c r="AA2000" s="6" t="s">
        <v>4244</v>
      </c>
    </row>
    <row r="2001" customFormat="false" ht="15" hidden="false" customHeight="false" outlineLevel="0" collapsed="false">
      <c r="A2001" s="6" t="s">
        <v>4245</v>
      </c>
      <c r="B2001" s="6" t="s">
        <v>44</v>
      </c>
      <c r="C2001" s="6" t="s">
        <v>249</v>
      </c>
      <c r="D2001" s="6" t="s">
        <v>172</v>
      </c>
      <c r="E2001" s="6" t="n">
        <v>1787216016</v>
      </c>
      <c r="F2001" s="6" t="n">
        <v>1787216208</v>
      </c>
      <c r="G2001" s="6" t="n">
        <v>1787216033</v>
      </c>
      <c r="H2001" s="6" t="n">
        <v>1787219355</v>
      </c>
      <c r="J2001" s="6" t="n">
        <v>0</v>
      </c>
      <c r="K2001" s="6" t="n">
        <v>0</v>
      </c>
      <c r="L2001" s="9" t="n">
        <f aca="false">IF(AND(E2001&gt;=Scenario!$B$11,E2001&lt;Scenario!$B$12),1,0)</f>
        <v>1</v>
      </c>
      <c r="M2001" s="9" t="n">
        <f aca="false">IF(AND(L2001=1,ISNUMBER(F2001)),MAX(0,F2001-E2001)/60,"")</f>
        <v>3.2</v>
      </c>
      <c r="N2001" s="9" t="n">
        <f aca="false">IF(AND(L2001=1,ISNUMBER(G2001)),MAX(0,G2001-E2001)/60,"")</f>
        <v>0.283333333333333</v>
      </c>
      <c r="O2001" s="9" t="n">
        <f aca="false">IF(ISNUMBER(H2001),IF(AND(H2001&gt;=Scenario!$B$11,H2001&lt;Scenario!$B$12),1,0),0)</f>
        <v>1</v>
      </c>
      <c r="P2001" s="9" t="n">
        <f aca="false">IF(O2001=1,MAX(0,H2001-E2001)/60,"")</f>
        <v>55.65</v>
      </c>
      <c r="Q2001" s="9" t="n">
        <f aca="false">INDEX(Scenario!$B$18:$B$20,MATCH(B2001,Scenario!$A$18:$A$20,0))</f>
        <v>240</v>
      </c>
      <c r="R2001" s="9" t="n">
        <f aca="false">INDEX(Scenario!$C$18:$C$20,MATCH(B2001,Scenario!$A$18:$A$20,0))</f>
        <v>4320</v>
      </c>
      <c r="S2001" s="9" t="n">
        <f aca="false">IF(ISNUMBER(M2001),IF(M2001&lt;=Q2001,1,0),"")</f>
        <v>1</v>
      </c>
      <c r="T2001" s="9" t="n">
        <f aca="false">IF(ISNUMBER(P2001),IF(P2001&lt;=R2001,1,0),"")</f>
        <v>1</v>
      </c>
      <c r="U2001" s="9" t="n">
        <f aca="false">IF(E2001&gt;Scenario!$B$14,0,IF(OR(AND(ISNUMBER(H2001),H2001&lt;=Scenario!$B$14),AND(ISNUMBER(I2001),I2001&lt;=Scenario!$B$14)),0,1))</f>
        <v>0</v>
      </c>
      <c r="V2001" s="9" t="n">
        <f aca="false">IF(AND(U2001=1,(Scenario!$B$14-E2001)/60&gt;R2001),1,0)</f>
        <v>0</v>
      </c>
      <c r="W2001" s="9" t="n">
        <f aca="false">IF(OR(C2001=Scenario!$B$22,C2001=Scenario!$C$22),1,0)</f>
        <v>0</v>
      </c>
      <c r="X2001" s="9" t="n">
        <f aca="false">IF(ISNUMBER(I2001),1,0)</f>
        <v>0</v>
      </c>
      <c r="Y2001" s="9" t="n">
        <f aca="false">MOD(INT(E2001/86400)+3,7)</f>
        <v>3</v>
      </c>
      <c r="Z2001" s="9" t="n">
        <f aca="false">MOD(INT(E2001/3600),24)</f>
        <v>8</v>
      </c>
      <c r="AA2001" s="6" t="s">
        <v>4246</v>
      </c>
    </row>
    <row r="2002" customFormat="false" ht="15" hidden="false" customHeight="false" outlineLevel="0" collapsed="false">
      <c r="A2002" s="6" t="s">
        <v>4247</v>
      </c>
      <c r="B2002" s="6" t="s">
        <v>42</v>
      </c>
      <c r="C2002" s="6" t="s">
        <v>288</v>
      </c>
      <c r="D2002" s="6" t="s">
        <v>171</v>
      </c>
      <c r="E2002" s="6" t="n">
        <v>1787216827</v>
      </c>
      <c r="F2002" s="6" t="n">
        <v>1787218975</v>
      </c>
      <c r="G2002" s="6" t="n">
        <v>1787218791</v>
      </c>
      <c r="H2002" s="6" t="n">
        <v>1787220343</v>
      </c>
      <c r="J2002" s="6" t="n">
        <v>0</v>
      </c>
      <c r="K2002" s="6" t="n">
        <v>0</v>
      </c>
      <c r="L2002" s="9" t="n">
        <f aca="false">IF(AND(E2002&gt;=Scenario!$B$11,E2002&lt;Scenario!$B$12),1,0)</f>
        <v>1</v>
      </c>
      <c r="M2002" s="9" t="n">
        <f aca="false">IF(AND(L2002=1,ISNUMBER(F2002)),MAX(0,F2002-E2002)/60,"")</f>
        <v>35.8</v>
      </c>
      <c r="N2002" s="9" t="n">
        <f aca="false">IF(AND(L2002=1,ISNUMBER(G2002)),MAX(0,G2002-E2002)/60,"")</f>
        <v>32.7333333333333</v>
      </c>
      <c r="O2002" s="9" t="n">
        <f aca="false">IF(ISNUMBER(H2002),IF(AND(H2002&gt;=Scenario!$B$11,H2002&lt;Scenario!$B$12),1,0),0)</f>
        <v>1</v>
      </c>
      <c r="P2002" s="9" t="n">
        <f aca="false">IF(O2002=1,MAX(0,H2002-E2002)/60,"")</f>
        <v>58.6</v>
      </c>
      <c r="Q2002" s="9" t="n">
        <f aca="false">INDEX(Scenario!$B$18:$B$20,MATCH(B2002,Scenario!$A$18:$A$20,0))</f>
        <v>15</v>
      </c>
      <c r="R2002" s="9" t="n">
        <f aca="false">INDEX(Scenario!$C$18:$C$20,MATCH(B2002,Scenario!$A$18:$A$20,0))</f>
        <v>240</v>
      </c>
      <c r="S2002" s="9" t="n">
        <f aca="false">IF(ISNUMBER(M2002),IF(M2002&lt;=Q2002,1,0),"")</f>
        <v>0</v>
      </c>
      <c r="T2002" s="9" t="n">
        <f aca="false">IF(ISNUMBER(P2002),IF(P2002&lt;=R2002,1,0),"")</f>
        <v>1</v>
      </c>
      <c r="U2002" s="9" t="n">
        <f aca="false">IF(E2002&gt;Scenario!$B$14,0,IF(OR(AND(ISNUMBER(H2002),H2002&lt;=Scenario!$B$14),AND(ISNUMBER(I2002),I2002&lt;=Scenario!$B$14)),0,1))</f>
        <v>0</v>
      </c>
      <c r="V2002" s="9" t="n">
        <f aca="false">IF(AND(U2002=1,(Scenario!$B$14-E2002)/60&gt;R2002),1,0)</f>
        <v>0</v>
      </c>
      <c r="W2002" s="9" t="n">
        <f aca="false">IF(OR(C2002=Scenario!$B$22,C2002=Scenario!$C$22),1,0)</f>
        <v>0</v>
      </c>
      <c r="X2002" s="9" t="n">
        <f aca="false">IF(ISNUMBER(I2002),1,0)</f>
        <v>0</v>
      </c>
      <c r="Y2002" s="9" t="n">
        <f aca="false">MOD(INT(E2002/86400)+3,7)</f>
        <v>3</v>
      </c>
      <c r="Z2002" s="9" t="n">
        <f aca="false">MOD(INT(E2002/3600),24)</f>
        <v>9</v>
      </c>
      <c r="AA2002" s="6" t="s">
        <v>4248</v>
      </c>
    </row>
    <row r="2003" customFormat="false" ht="15" hidden="false" customHeight="false" outlineLevel="0" collapsed="false">
      <c r="A2003" s="6" t="s">
        <v>4249</v>
      </c>
      <c r="B2003" s="6" t="s">
        <v>44</v>
      </c>
      <c r="C2003" s="6" t="s">
        <v>249</v>
      </c>
      <c r="D2003" s="6" t="s">
        <v>170</v>
      </c>
      <c r="E2003" s="6" t="n">
        <v>1787219495</v>
      </c>
      <c r="F2003" s="6" t="n">
        <v>1787219638</v>
      </c>
      <c r="G2003" s="6" t="n">
        <v>1787219530</v>
      </c>
      <c r="H2003" s="6" t="n">
        <v>1787220759</v>
      </c>
      <c r="J2003" s="6" t="n">
        <v>0</v>
      </c>
      <c r="K2003" s="6" t="n">
        <v>0</v>
      </c>
      <c r="L2003" s="9" t="n">
        <f aca="false">IF(AND(E2003&gt;=Scenario!$B$11,E2003&lt;Scenario!$B$12),1,0)</f>
        <v>1</v>
      </c>
      <c r="M2003" s="9" t="n">
        <f aca="false">IF(AND(L2003=1,ISNUMBER(F2003)),MAX(0,F2003-E2003)/60,"")</f>
        <v>2.38333333333333</v>
      </c>
      <c r="N2003" s="9" t="n">
        <f aca="false">IF(AND(L2003=1,ISNUMBER(G2003)),MAX(0,G2003-E2003)/60,"")</f>
        <v>0.583333333333333</v>
      </c>
      <c r="O2003" s="9" t="n">
        <f aca="false">IF(ISNUMBER(H2003),IF(AND(H2003&gt;=Scenario!$B$11,H2003&lt;Scenario!$B$12),1,0),0)</f>
        <v>1</v>
      </c>
      <c r="P2003" s="9" t="n">
        <f aca="false">IF(O2003=1,MAX(0,H2003-E2003)/60,"")</f>
        <v>21.0666666666667</v>
      </c>
      <c r="Q2003" s="9" t="n">
        <f aca="false">INDEX(Scenario!$B$18:$B$20,MATCH(B2003,Scenario!$A$18:$A$20,0))</f>
        <v>240</v>
      </c>
      <c r="R2003" s="9" t="n">
        <f aca="false">INDEX(Scenario!$C$18:$C$20,MATCH(B2003,Scenario!$A$18:$A$20,0))</f>
        <v>4320</v>
      </c>
      <c r="S2003" s="9" t="n">
        <f aca="false">IF(ISNUMBER(M2003),IF(M2003&lt;=Q2003,1,0),"")</f>
        <v>1</v>
      </c>
      <c r="T2003" s="9" t="n">
        <f aca="false">IF(ISNUMBER(P2003),IF(P2003&lt;=R2003,1,0),"")</f>
        <v>1</v>
      </c>
      <c r="U2003" s="9" t="n">
        <f aca="false">IF(E2003&gt;Scenario!$B$14,0,IF(OR(AND(ISNUMBER(H2003),H2003&lt;=Scenario!$B$14),AND(ISNUMBER(I2003),I2003&lt;=Scenario!$B$14)),0,1))</f>
        <v>0</v>
      </c>
      <c r="V2003" s="9" t="n">
        <f aca="false">IF(AND(U2003=1,(Scenario!$B$14-E2003)/60&gt;R2003),1,0)</f>
        <v>0</v>
      </c>
      <c r="W2003" s="9" t="n">
        <f aca="false">IF(OR(C2003=Scenario!$B$22,C2003=Scenario!$C$22),1,0)</f>
        <v>0</v>
      </c>
      <c r="X2003" s="9" t="n">
        <f aca="false">IF(ISNUMBER(I2003),1,0)</f>
        <v>0</v>
      </c>
      <c r="Y2003" s="9" t="n">
        <f aca="false">MOD(INT(E2003/86400)+3,7)</f>
        <v>3</v>
      </c>
      <c r="Z2003" s="9" t="n">
        <f aca="false">MOD(INT(E2003/3600),24)</f>
        <v>9</v>
      </c>
      <c r="AA2003" s="6" t="s">
        <v>4250</v>
      </c>
    </row>
    <row r="2004" customFormat="false" ht="15" hidden="false" customHeight="false" outlineLevel="0" collapsed="false">
      <c r="A2004" s="6" t="s">
        <v>4251</v>
      </c>
      <c r="B2004" s="6" t="s">
        <v>43</v>
      </c>
      <c r="C2004" s="6" t="s">
        <v>249</v>
      </c>
      <c r="D2004" s="6" t="s">
        <v>170</v>
      </c>
      <c r="E2004" s="6" t="n">
        <v>1787219505</v>
      </c>
      <c r="F2004" s="6" t="n">
        <v>1787220526</v>
      </c>
      <c r="G2004" s="6" t="n">
        <v>1787220370</v>
      </c>
      <c r="H2004" s="6" t="n">
        <v>1787221319</v>
      </c>
      <c r="J2004" s="6" t="n">
        <v>0</v>
      </c>
      <c r="K2004" s="6" t="n">
        <v>0</v>
      </c>
      <c r="L2004" s="9" t="n">
        <f aca="false">IF(AND(E2004&gt;=Scenario!$B$11,E2004&lt;Scenario!$B$12),1,0)</f>
        <v>1</v>
      </c>
      <c r="M2004" s="9" t="n">
        <f aca="false">IF(AND(L2004=1,ISNUMBER(F2004)),MAX(0,F2004-E2004)/60,"")</f>
        <v>17.0166666666667</v>
      </c>
      <c r="N2004" s="9" t="n">
        <f aca="false">IF(AND(L2004=1,ISNUMBER(G2004)),MAX(0,G2004-E2004)/60,"")</f>
        <v>14.4166666666667</v>
      </c>
      <c r="O2004" s="9" t="n">
        <f aca="false">IF(ISNUMBER(H2004),IF(AND(H2004&gt;=Scenario!$B$11,H2004&lt;Scenario!$B$12),1,0),0)</f>
        <v>1</v>
      </c>
      <c r="P2004" s="9" t="n">
        <f aca="false">IF(O2004=1,MAX(0,H2004-E2004)/60,"")</f>
        <v>30.2333333333333</v>
      </c>
      <c r="Q2004" s="9" t="n">
        <f aca="false">INDEX(Scenario!$B$18:$B$20,MATCH(B2004,Scenario!$A$18:$A$20,0))</f>
        <v>60</v>
      </c>
      <c r="R2004" s="9" t="n">
        <f aca="false">INDEX(Scenario!$C$18:$C$20,MATCH(B2004,Scenario!$A$18:$A$20,0))</f>
        <v>1440</v>
      </c>
      <c r="S2004" s="9" t="n">
        <f aca="false">IF(ISNUMBER(M2004),IF(M2004&lt;=Q2004,1,0),"")</f>
        <v>1</v>
      </c>
      <c r="T2004" s="9" t="n">
        <f aca="false">IF(ISNUMBER(P2004),IF(P2004&lt;=R2004,1,0),"")</f>
        <v>1</v>
      </c>
      <c r="U2004" s="9" t="n">
        <f aca="false">IF(E2004&gt;Scenario!$B$14,0,IF(OR(AND(ISNUMBER(H2004),H2004&lt;=Scenario!$B$14),AND(ISNUMBER(I2004),I2004&lt;=Scenario!$B$14)),0,1))</f>
        <v>0</v>
      </c>
      <c r="V2004" s="9" t="n">
        <f aca="false">IF(AND(U2004=1,(Scenario!$B$14-E2004)/60&gt;R2004),1,0)</f>
        <v>0</v>
      </c>
      <c r="W2004" s="9" t="n">
        <f aca="false">IF(OR(C2004=Scenario!$B$22,C2004=Scenario!$C$22),1,0)</f>
        <v>0</v>
      </c>
      <c r="X2004" s="9" t="n">
        <f aca="false">IF(ISNUMBER(I2004),1,0)</f>
        <v>0</v>
      </c>
      <c r="Y2004" s="9" t="n">
        <f aca="false">MOD(INT(E2004/86400)+3,7)</f>
        <v>3</v>
      </c>
      <c r="Z2004" s="9" t="n">
        <f aca="false">MOD(INT(E2004/3600),24)</f>
        <v>9</v>
      </c>
      <c r="AA2004" s="6" t="s">
        <v>4252</v>
      </c>
    </row>
    <row r="2005" customFormat="false" ht="15" hidden="false" customHeight="false" outlineLevel="0" collapsed="false">
      <c r="A2005" s="6" t="s">
        <v>4253</v>
      </c>
      <c r="B2005" s="6" t="s">
        <v>42</v>
      </c>
      <c r="C2005" s="6" t="s">
        <v>249</v>
      </c>
      <c r="D2005" s="6" t="s">
        <v>171</v>
      </c>
      <c r="E2005" s="6" t="n">
        <v>1787219663</v>
      </c>
      <c r="F2005" s="6" t="n">
        <v>1787219838</v>
      </c>
      <c r="G2005" s="6" t="n">
        <v>1787219687</v>
      </c>
      <c r="H2005" s="6" t="n">
        <v>1787222078</v>
      </c>
      <c r="J2005" s="6" t="n">
        <v>0</v>
      </c>
      <c r="K2005" s="6" t="n">
        <v>0</v>
      </c>
      <c r="L2005" s="9" t="n">
        <f aca="false">IF(AND(E2005&gt;=Scenario!$B$11,E2005&lt;Scenario!$B$12),1,0)</f>
        <v>1</v>
      </c>
      <c r="M2005" s="9" t="n">
        <f aca="false">IF(AND(L2005=1,ISNUMBER(F2005)),MAX(0,F2005-E2005)/60,"")</f>
        <v>2.91666666666667</v>
      </c>
      <c r="N2005" s="9" t="n">
        <f aca="false">IF(AND(L2005=1,ISNUMBER(G2005)),MAX(0,G2005-E2005)/60,"")</f>
        <v>0.4</v>
      </c>
      <c r="O2005" s="9" t="n">
        <f aca="false">IF(ISNUMBER(H2005),IF(AND(H2005&gt;=Scenario!$B$11,H2005&lt;Scenario!$B$12),1,0),0)</f>
        <v>1</v>
      </c>
      <c r="P2005" s="9" t="n">
        <f aca="false">IF(O2005=1,MAX(0,H2005-E2005)/60,"")</f>
        <v>40.25</v>
      </c>
      <c r="Q2005" s="9" t="n">
        <f aca="false">INDEX(Scenario!$B$18:$B$20,MATCH(B2005,Scenario!$A$18:$A$20,0))</f>
        <v>15</v>
      </c>
      <c r="R2005" s="9" t="n">
        <f aca="false">INDEX(Scenario!$C$18:$C$20,MATCH(B2005,Scenario!$A$18:$A$20,0))</f>
        <v>240</v>
      </c>
      <c r="S2005" s="9" t="n">
        <f aca="false">IF(ISNUMBER(M2005),IF(M2005&lt;=Q2005,1,0),"")</f>
        <v>1</v>
      </c>
      <c r="T2005" s="9" t="n">
        <f aca="false">IF(ISNUMBER(P2005),IF(P2005&lt;=R2005,1,0),"")</f>
        <v>1</v>
      </c>
      <c r="U2005" s="9" t="n">
        <f aca="false">IF(E2005&gt;Scenario!$B$14,0,IF(OR(AND(ISNUMBER(H2005),H2005&lt;=Scenario!$B$14),AND(ISNUMBER(I2005),I2005&lt;=Scenario!$B$14)),0,1))</f>
        <v>0</v>
      </c>
      <c r="V2005" s="9" t="n">
        <f aca="false">IF(AND(U2005=1,(Scenario!$B$14-E2005)/60&gt;R2005),1,0)</f>
        <v>0</v>
      </c>
      <c r="W2005" s="9" t="n">
        <f aca="false">IF(OR(C2005=Scenario!$B$22,C2005=Scenario!$C$22),1,0)</f>
        <v>0</v>
      </c>
      <c r="X2005" s="9" t="n">
        <f aca="false">IF(ISNUMBER(I2005),1,0)</f>
        <v>0</v>
      </c>
      <c r="Y2005" s="9" t="n">
        <f aca="false">MOD(INT(E2005/86400)+3,7)</f>
        <v>3</v>
      </c>
      <c r="Z2005" s="9" t="n">
        <f aca="false">MOD(INT(E2005/3600),24)</f>
        <v>9</v>
      </c>
      <c r="AA2005" s="6" t="s">
        <v>4254</v>
      </c>
    </row>
    <row r="2006" customFormat="false" ht="15" hidden="false" customHeight="false" outlineLevel="0" collapsed="false">
      <c r="A2006" s="6" t="s">
        <v>4255</v>
      </c>
      <c r="B2006" s="6" t="s">
        <v>43</v>
      </c>
      <c r="C2006" s="6" t="s">
        <v>47</v>
      </c>
      <c r="D2006" s="6" t="s">
        <v>171</v>
      </c>
      <c r="E2006" s="6" t="n">
        <v>1787220500</v>
      </c>
      <c r="F2006" s="6" t="n">
        <v>1787220937</v>
      </c>
      <c r="G2006" s="6" t="n">
        <v>1787220780</v>
      </c>
      <c r="H2006" s="6" t="n">
        <v>1787230063</v>
      </c>
      <c r="J2006" s="6" t="n">
        <v>0</v>
      </c>
      <c r="K2006" s="6" t="n">
        <v>0</v>
      </c>
      <c r="L2006" s="9" t="n">
        <f aca="false">IF(AND(E2006&gt;=Scenario!$B$11,E2006&lt;Scenario!$B$12),1,0)</f>
        <v>1</v>
      </c>
      <c r="M2006" s="9" t="n">
        <f aca="false">IF(AND(L2006=1,ISNUMBER(F2006)),MAX(0,F2006-E2006)/60,"")</f>
        <v>7.28333333333333</v>
      </c>
      <c r="N2006" s="9" t="n">
        <f aca="false">IF(AND(L2006=1,ISNUMBER(G2006)),MAX(0,G2006-E2006)/60,"")</f>
        <v>4.66666666666667</v>
      </c>
      <c r="O2006" s="9" t="n">
        <f aca="false">IF(ISNUMBER(H2006),IF(AND(H2006&gt;=Scenario!$B$11,H2006&lt;Scenario!$B$12),1,0),0)</f>
        <v>1</v>
      </c>
      <c r="P2006" s="9" t="n">
        <f aca="false">IF(O2006=1,MAX(0,H2006-E2006)/60,"")</f>
        <v>159.383333333333</v>
      </c>
      <c r="Q2006" s="9" t="n">
        <f aca="false">INDEX(Scenario!$B$18:$B$20,MATCH(B2006,Scenario!$A$18:$A$20,0))</f>
        <v>60</v>
      </c>
      <c r="R2006" s="9" t="n">
        <f aca="false">INDEX(Scenario!$C$18:$C$20,MATCH(B2006,Scenario!$A$18:$A$20,0))</f>
        <v>1440</v>
      </c>
      <c r="S2006" s="9" t="n">
        <f aca="false">IF(ISNUMBER(M2006),IF(M2006&lt;=Q2006,1,0),"")</f>
        <v>1</v>
      </c>
      <c r="T2006" s="9" t="n">
        <f aca="false">IF(ISNUMBER(P2006),IF(P2006&lt;=R2006,1,0),"")</f>
        <v>1</v>
      </c>
      <c r="U2006" s="9" t="n">
        <f aca="false">IF(E2006&gt;Scenario!$B$14,0,IF(OR(AND(ISNUMBER(H2006),H2006&lt;=Scenario!$B$14),AND(ISNUMBER(I2006),I2006&lt;=Scenario!$B$14)),0,1))</f>
        <v>0</v>
      </c>
      <c r="V2006" s="9" t="n">
        <f aca="false">IF(AND(U2006=1,(Scenario!$B$14-E2006)/60&gt;R2006),1,0)</f>
        <v>0</v>
      </c>
      <c r="W2006" s="9" t="n">
        <f aca="false">IF(OR(C2006=Scenario!$B$22,C2006=Scenario!$C$22),1,0)</f>
        <v>1</v>
      </c>
      <c r="X2006" s="9" t="n">
        <f aca="false">IF(ISNUMBER(I2006),1,0)</f>
        <v>0</v>
      </c>
      <c r="Y2006" s="9" t="n">
        <f aca="false">MOD(INT(E2006/86400)+3,7)</f>
        <v>3</v>
      </c>
      <c r="Z2006" s="9" t="n">
        <f aca="false">MOD(INT(E2006/3600),24)</f>
        <v>10</v>
      </c>
      <c r="AA2006" s="6" t="s">
        <v>4256</v>
      </c>
    </row>
    <row r="2007" customFormat="false" ht="15" hidden="false" customHeight="false" outlineLevel="0" collapsed="false">
      <c r="A2007" s="6" t="s">
        <v>4257</v>
      </c>
      <c r="B2007" s="6" t="s">
        <v>43</v>
      </c>
      <c r="C2007" s="6" t="s">
        <v>47</v>
      </c>
      <c r="D2007" s="6" t="s">
        <v>171</v>
      </c>
      <c r="E2007" s="6" t="n">
        <v>1787221203</v>
      </c>
      <c r="F2007" s="6" t="n">
        <v>1787221518</v>
      </c>
      <c r="G2007" s="6" t="n">
        <v>1787221351</v>
      </c>
      <c r="H2007" s="6" t="n">
        <v>1787240783</v>
      </c>
      <c r="J2007" s="6" t="n">
        <v>0</v>
      </c>
      <c r="K2007" s="6" t="n">
        <v>0</v>
      </c>
      <c r="L2007" s="9" t="n">
        <f aca="false">IF(AND(E2007&gt;=Scenario!$B$11,E2007&lt;Scenario!$B$12),1,0)</f>
        <v>1</v>
      </c>
      <c r="M2007" s="9" t="n">
        <f aca="false">IF(AND(L2007=1,ISNUMBER(F2007)),MAX(0,F2007-E2007)/60,"")</f>
        <v>5.25</v>
      </c>
      <c r="N2007" s="9" t="n">
        <f aca="false">IF(AND(L2007=1,ISNUMBER(G2007)),MAX(0,G2007-E2007)/60,"")</f>
        <v>2.46666666666667</v>
      </c>
      <c r="O2007" s="9" t="n">
        <f aca="false">IF(ISNUMBER(H2007),IF(AND(H2007&gt;=Scenario!$B$11,H2007&lt;Scenario!$B$12),1,0),0)</f>
        <v>1</v>
      </c>
      <c r="P2007" s="9" t="n">
        <f aca="false">IF(O2007=1,MAX(0,H2007-E2007)/60,"")</f>
        <v>326.333333333333</v>
      </c>
      <c r="Q2007" s="9" t="n">
        <f aca="false">INDEX(Scenario!$B$18:$B$20,MATCH(B2007,Scenario!$A$18:$A$20,0))</f>
        <v>60</v>
      </c>
      <c r="R2007" s="9" t="n">
        <f aca="false">INDEX(Scenario!$C$18:$C$20,MATCH(B2007,Scenario!$A$18:$A$20,0))</f>
        <v>1440</v>
      </c>
      <c r="S2007" s="9" t="n">
        <f aca="false">IF(ISNUMBER(M2007),IF(M2007&lt;=Q2007,1,0),"")</f>
        <v>1</v>
      </c>
      <c r="T2007" s="9" t="n">
        <f aca="false">IF(ISNUMBER(P2007),IF(P2007&lt;=R2007,1,0),"")</f>
        <v>1</v>
      </c>
      <c r="U2007" s="9" t="n">
        <f aca="false">IF(E2007&gt;Scenario!$B$14,0,IF(OR(AND(ISNUMBER(H2007),H2007&lt;=Scenario!$B$14),AND(ISNUMBER(I2007),I2007&lt;=Scenario!$B$14)),0,1))</f>
        <v>0</v>
      </c>
      <c r="V2007" s="9" t="n">
        <f aca="false">IF(AND(U2007=1,(Scenario!$B$14-E2007)/60&gt;R2007),1,0)</f>
        <v>0</v>
      </c>
      <c r="W2007" s="9" t="n">
        <f aca="false">IF(OR(C2007=Scenario!$B$22,C2007=Scenario!$C$22),1,0)</f>
        <v>1</v>
      </c>
      <c r="X2007" s="9" t="n">
        <f aca="false">IF(ISNUMBER(I2007),1,0)</f>
        <v>0</v>
      </c>
      <c r="Y2007" s="9" t="n">
        <f aca="false">MOD(INT(E2007/86400)+3,7)</f>
        <v>3</v>
      </c>
      <c r="Z2007" s="9" t="n">
        <f aca="false">MOD(INT(E2007/3600),24)</f>
        <v>10</v>
      </c>
      <c r="AA2007" s="6" t="s">
        <v>4258</v>
      </c>
    </row>
    <row r="2008" customFormat="false" ht="15" hidden="false" customHeight="false" outlineLevel="0" collapsed="false">
      <c r="A2008" s="6" t="s">
        <v>4259</v>
      </c>
      <c r="B2008" s="6" t="s">
        <v>43</v>
      </c>
      <c r="C2008" s="6" t="s">
        <v>249</v>
      </c>
      <c r="D2008" s="6" t="s">
        <v>172</v>
      </c>
      <c r="E2008" s="6" t="n">
        <v>1787221655</v>
      </c>
      <c r="F2008" s="6" t="n">
        <v>1787221845</v>
      </c>
      <c r="G2008" s="6" t="n">
        <v>1787221689</v>
      </c>
      <c r="H2008" s="6" t="n">
        <v>1787224249</v>
      </c>
      <c r="J2008" s="6" t="n">
        <v>0</v>
      </c>
      <c r="K2008" s="6" t="n">
        <v>0</v>
      </c>
      <c r="L2008" s="9" t="n">
        <f aca="false">IF(AND(E2008&gt;=Scenario!$B$11,E2008&lt;Scenario!$B$12),1,0)</f>
        <v>1</v>
      </c>
      <c r="M2008" s="9" t="n">
        <f aca="false">IF(AND(L2008=1,ISNUMBER(F2008)),MAX(0,F2008-E2008)/60,"")</f>
        <v>3.16666666666667</v>
      </c>
      <c r="N2008" s="9" t="n">
        <f aca="false">IF(AND(L2008=1,ISNUMBER(G2008)),MAX(0,G2008-E2008)/60,"")</f>
        <v>0.566666666666667</v>
      </c>
      <c r="O2008" s="9" t="n">
        <f aca="false">IF(ISNUMBER(H2008),IF(AND(H2008&gt;=Scenario!$B$11,H2008&lt;Scenario!$B$12),1,0),0)</f>
        <v>1</v>
      </c>
      <c r="P2008" s="9" t="n">
        <f aca="false">IF(O2008=1,MAX(0,H2008-E2008)/60,"")</f>
        <v>43.2333333333333</v>
      </c>
      <c r="Q2008" s="9" t="n">
        <f aca="false">INDEX(Scenario!$B$18:$B$20,MATCH(B2008,Scenario!$A$18:$A$20,0))</f>
        <v>60</v>
      </c>
      <c r="R2008" s="9" t="n">
        <f aca="false">INDEX(Scenario!$C$18:$C$20,MATCH(B2008,Scenario!$A$18:$A$20,0))</f>
        <v>1440</v>
      </c>
      <c r="S2008" s="9" t="n">
        <f aca="false">IF(ISNUMBER(M2008),IF(M2008&lt;=Q2008,1,0),"")</f>
        <v>1</v>
      </c>
      <c r="T2008" s="9" t="n">
        <f aca="false">IF(ISNUMBER(P2008),IF(P2008&lt;=R2008,1,0),"")</f>
        <v>1</v>
      </c>
      <c r="U2008" s="9" t="n">
        <f aca="false">IF(E2008&gt;Scenario!$B$14,0,IF(OR(AND(ISNUMBER(H2008),H2008&lt;=Scenario!$B$14),AND(ISNUMBER(I2008),I2008&lt;=Scenario!$B$14)),0,1))</f>
        <v>0</v>
      </c>
      <c r="V2008" s="9" t="n">
        <f aca="false">IF(AND(U2008=1,(Scenario!$B$14-E2008)/60&gt;R2008),1,0)</f>
        <v>0</v>
      </c>
      <c r="W2008" s="9" t="n">
        <f aca="false">IF(OR(C2008=Scenario!$B$22,C2008=Scenario!$C$22),1,0)</f>
        <v>0</v>
      </c>
      <c r="X2008" s="9" t="n">
        <f aca="false">IF(ISNUMBER(I2008),1,0)</f>
        <v>0</v>
      </c>
      <c r="Y2008" s="9" t="n">
        <f aca="false">MOD(INT(E2008/86400)+3,7)</f>
        <v>3</v>
      </c>
      <c r="Z2008" s="9" t="n">
        <f aca="false">MOD(INT(E2008/3600),24)</f>
        <v>10</v>
      </c>
      <c r="AA2008" s="6" t="s">
        <v>4260</v>
      </c>
    </row>
    <row r="2009" customFormat="false" ht="15" hidden="false" customHeight="false" outlineLevel="0" collapsed="false">
      <c r="A2009" s="6" t="s">
        <v>4261</v>
      </c>
      <c r="B2009" s="6" t="s">
        <v>43</v>
      </c>
      <c r="C2009" s="6" t="s">
        <v>46</v>
      </c>
      <c r="D2009" s="6" t="s">
        <v>172</v>
      </c>
      <c r="E2009" s="6" t="n">
        <v>1787221820</v>
      </c>
      <c r="F2009" s="6" t="n">
        <v>1787221925</v>
      </c>
      <c r="G2009" s="6" t="n">
        <v>1787221854</v>
      </c>
      <c r="H2009" s="6" t="n">
        <v>1787224126</v>
      </c>
      <c r="J2009" s="6" t="n">
        <v>0</v>
      </c>
      <c r="K2009" s="6" t="n">
        <v>0</v>
      </c>
      <c r="L2009" s="9" t="n">
        <f aca="false">IF(AND(E2009&gt;=Scenario!$B$11,E2009&lt;Scenario!$B$12),1,0)</f>
        <v>1</v>
      </c>
      <c r="M2009" s="9" t="n">
        <f aca="false">IF(AND(L2009=1,ISNUMBER(F2009)),MAX(0,F2009-E2009)/60,"")</f>
        <v>1.75</v>
      </c>
      <c r="N2009" s="9" t="n">
        <f aca="false">IF(AND(L2009=1,ISNUMBER(G2009)),MAX(0,G2009-E2009)/60,"")</f>
        <v>0.566666666666667</v>
      </c>
      <c r="O2009" s="9" t="n">
        <f aca="false">IF(ISNUMBER(H2009),IF(AND(H2009&gt;=Scenario!$B$11,H2009&lt;Scenario!$B$12),1,0),0)</f>
        <v>1</v>
      </c>
      <c r="P2009" s="9" t="n">
        <f aca="false">IF(O2009=1,MAX(0,H2009-E2009)/60,"")</f>
        <v>38.4333333333333</v>
      </c>
      <c r="Q2009" s="9" t="n">
        <f aca="false">INDEX(Scenario!$B$18:$B$20,MATCH(B2009,Scenario!$A$18:$A$20,0))</f>
        <v>60</v>
      </c>
      <c r="R2009" s="9" t="n">
        <f aca="false">INDEX(Scenario!$C$18:$C$20,MATCH(B2009,Scenario!$A$18:$A$20,0))</f>
        <v>1440</v>
      </c>
      <c r="S2009" s="9" t="n">
        <f aca="false">IF(ISNUMBER(M2009),IF(M2009&lt;=Q2009,1,0),"")</f>
        <v>1</v>
      </c>
      <c r="T2009" s="9" t="n">
        <f aca="false">IF(ISNUMBER(P2009),IF(P2009&lt;=R2009,1,0),"")</f>
        <v>1</v>
      </c>
      <c r="U2009" s="9" t="n">
        <f aca="false">IF(E2009&gt;Scenario!$B$14,0,IF(OR(AND(ISNUMBER(H2009),H2009&lt;=Scenario!$B$14),AND(ISNUMBER(I2009),I2009&lt;=Scenario!$B$14)),0,1))</f>
        <v>0</v>
      </c>
      <c r="V2009" s="9" t="n">
        <f aca="false">IF(AND(U2009=1,(Scenario!$B$14-E2009)/60&gt;R2009),1,0)</f>
        <v>0</v>
      </c>
      <c r="W2009" s="9" t="n">
        <f aca="false">IF(OR(C2009=Scenario!$B$22,C2009=Scenario!$C$22),1,0)</f>
        <v>1</v>
      </c>
      <c r="X2009" s="9" t="n">
        <f aca="false">IF(ISNUMBER(I2009),1,0)</f>
        <v>0</v>
      </c>
      <c r="Y2009" s="9" t="n">
        <f aca="false">MOD(INT(E2009/86400)+3,7)</f>
        <v>3</v>
      </c>
      <c r="Z2009" s="9" t="n">
        <f aca="false">MOD(INT(E2009/3600),24)</f>
        <v>10</v>
      </c>
      <c r="AA2009" s="6" t="s">
        <v>4262</v>
      </c>
    </row>
    <row r="2010" customFormat="false" ht="15" hidden="false" customHeight="false" outlineLevel="0" collapsed="false">
      <c r="A2010" s="6" t="s">
        <v>4263</v>
      </c>
      <c r="B2010" s="6" t="s">
        <v>43</v>
      </c>
      <c r="C2010" s="6" t="s">
        <v>249</v>
      </c>
      <c r="D2010" s="6" t="s">
        <v>171</v>
      </c>
      <c r="E2010" s="6" t="n">
        <v>1787222164</v>
      </c>
      <c r="F2010" s="6" t="n">
        <v>1787222306</v>
      </c>
      <c r="G2010" s="6" t="n">
        <v>1787222184</v>
      </c>
      <c r="H2010" s="6" t="n">
        <v>1787233914</v>
      </c>
      <c r="J2010" s="6" t="n">
        <v>0</v>
      </c>
      <c r="K2010" s="6" t="n">
        <v>0</v>
      </c>
      <c r="L2010" s="9" t="n">
        <f aca="false">IF(AND(E2010&gt;=Scenario!$B$11,E2010&lt;Scenario!$B$12),1,0)</f>
        <v>1</v>
      </c>
      <c r="M2010" s="9" t="n">
        <f aca="false">IF(AND(L2010=1,ISNUMBER(F2010)),MAX(0,F2010-E2010)/60,"")</f>
        <v>2.36666666666667</v>
      </c>
      <c r="N2010" s="9" t="n">
        <f aca="false">IF(AND(L2010=1,ISNUMBER(G2010)),MAX(0,G2010-E2010)/60,"")</f>
        <v>0.333333333333333</v>
      </c>
      <c r="O2010" s="9" t="n">
        <f aca="false">IF(ISNUMBER(H2010),IF(AND(H2010&gt;=Scenario!$B$11,H2010&lt;Scenario!$B$12),1,0),0)</f>
        <v>1</v>
      </c>
      <c r="P2010" s="9" t="n">
        <f aca="false">IF(O2010=1,MAX(0,H2010-E2010)/60,"")</f>
        <v>195.833333333333</v>
      </c>
      <c r="Q2010" s="9" t="n">
        <f aca="false">INDEX(Scenario!$B$18:$B$20,MATCH(B2010,Scenario!$A$18:$A$20,0))</f>
        <v>60</v>
      </c>
      <c r="R2010" s="9" t="n">
        <f aca="false">INDEX(Scenario!$C$18:$C$20,MATCH(B2010,Scenario!$A$18:$A$20,0))</f>
        <v>1440</v>
      </c>
      <c r="S2010" s="9" t="n">
        <f aca="false">IF(ISNUMBER(M2010),IF(M2010&lt;=Q2010,1,0),"")</f>
        <v>1</v>
      </c>
      <c r="T2010" s="9" t="n">
        <f aca="false">IF(ISNUMBER(P2010),IF(P2010&lt;=R2010,1,0),"")</f>
        <v>1</v>
      </c>
      <c r="U2010" s="9" t="n">
        <f aca="false">IF(E2010&gt;Scenario!$B$14,0,IF(OR(AND(ISNUMBER(H2010),H2010&lt;=Scenario!$B$14),AND(ISNUMBER(I2010),I2010&lt;=Scenario!$B$14)),0,1))</f>
        <v>0</v>
      </c>
      <c r="V2010" s="9" t="n">
        <f aca="false">IF(AND(U2010=1,(Scenario!$B$14-E2010)/60&gt;R2010),1,0)</f>
        <v>0</v>
      </c>
      <c r="W2010" s="9" t="n">
        <f aca="false">IF(OR(C2010=Scenario!$B$22,C2010=Scenario!$C$22),1,0)</f>
        <v>0</v>
      </c>
      <c r="X2010" s="9" t="n">
        <f aca="false">IF(ISNUMBER(I2010),1,0)</f>
        <v>0</v>
      </c>
      <c r="Y2010" s="9" t="n">
        <f aca="false">MOD(INT(E2010/86400)+3,7)</f>
        <v>3</v>
      </c>
      <c r="Z2010" s="9" t="n">
        <f aca="false">MOD(INT(E2010/3600),24)</f>
        <v>10</v>
      </c>
      <c r="AA2010" s="6" t="s">
        <v>4264</v>
      </c>
    </row>
    <row r="2011" customFormat="false" ht="15" hidden="false" customHeight="false" outlineLevel="0" collapsed="false">
      <c r="A2011" s="6" t="s">
        <v>4265</v>
      </c>
      <c r="B2011" s="6" t="s">
        <v>42</v>
      </c>
      <c r="C2011" s="6" t="s">
        <v>249</v>
      </c>
      <c r="D2011" s="6" t="s">
        <v>170</v>
      </c>
      <c r="E2011" s="6" t="n">
        <v>1787222555</v>
      </c>
      <c r="F2011" s="6" t="n">
        <v>1787224150</v>
      </c>
      <c r="G2011" s="6" t="n">
        <v>1787223911</v>
      </c>
      <c r="H2011" s="6" t="n">
        <v>1787227029</v>
      </c>
      <c r="J2011" s="6" t="n">
        <v>0</v>
      </c>
      <c r="K2011" s="6" t="n">
        <v>0</v>
      </c>
      <c r="L2011" s="9" t="n">
        <f aca="false">IF(AND(E2011&gt;=Scenario!$B$11,E2011&lt;Scenario!$B$12),1,0)</f>
        <v>1</v>
      </c>
      <c r="M2011" s="9" t="n">
        <f aca="false">IF(AND(L2011=1,ISNUMBER(F2011)),MAX(0,F2011-E2011)/60,"")</f>
        <v>26.5833333333333</v>
      </c>
      <c r="N2011" s="9" t="n">
        <f aca="false">IF(AND(L2011=1,ISNUMBER(G2011)),MAX(0,G2011-E2011)/60,"")</f>
        <v>22.6</v>
      </c>
      <c r="O2011" s="9" t="n">
        <f aca="false">IF(ISNUMBER(H2011),IF(AND(H2011&gt;=Scenario!$B$11,H2011&lt;Scenario!$B$12),1,0),0)</f>
        <v>1</v>
      </c>
      <c r="P2011" s="9" t="n">
        <f aca="false">IF(O2011=1,MAX(0,H2011-E2011)/60,"")</f>
        <v>74.5666666666667</v>
      </c>
      <c r="Q2011" s="9" t="n">
        <f aca="false">INDEX(Scenario!$B$18:$B$20,MATCH(B2011,Scenario!$A$18:$A$20,0))</f>
        <v>15</v>
      </c>
      <c r="R2011" s="9" t="n">
        <f aca="false">INDEX(Scenario!$C$18:$C$20,MATCH(B2011,Scenario!$A$18:$A$20,0))</f>
        <v>240</v>
      </c>
      <c r="S2011" s="9" t="n">
        <f aca="false">IF(ISNUMBER(M2011),IF(M2011&lt;=Q2011,1,0),"")</f>
        <v>0</v>
      </c>
      <c r="T2011" s="9" t="n">
        <f aca="false">IF(ISNUMBER(P2011),IF(P2011&lt;=R2011,1,0),"")</f>
        <v>1</v>
      </c>
      <c r="U2011" s="9" t="n">
        <f aca="false">IF(E2011&gt;Scenario!$B$14,0,IF(OR(AND(ISNUMBER(H2011),H2011&lt;=Scenario!$B$14),AND(ISNUMBER(I2011),I2011&lt;=Scenario!$B$14)),0,1))</f>
        <v>0</v>
      </c>
      <c r="V2011" s="9" t="n">
        <f aca="false">IF(AND(U2011=1,(Scenario!$B$14-E2011)/60&gt;R2011),1,0)</f>
        <v>0</v>
      </c>
      <c r="W2011" s="9" t="n">
        <f aca="false">IF(OR(C2011=Scenario!$B$22,C2011=Scenario!$C$22),1,0)</f>
        <v>0</v>
      </c>
      <c r="X2011" s="9" t="n">
        <f aca="false">IF(ISNUMBER(I2011),1,0)</f>
        <v>0</v>
      </c>
      <c r="Y2011" s="9" t="n">
        <f aca="false">MOD(INT(E2011/86400)+3,7)</f>
        <v>3</v>
      </c>
      <c r="Z2011" s="9" t="n">
        <f aca="false">MOD(INT(E2011/3600),24)</f>
        <v>10</v>
      </c>
      <c r="AA2011" s="6" t="s">
        <v>4266</v>
      </c>
    </row>
    <row r="2012" customFormat="false" ht="15" hidden="false" customHeight="false" outlineLevel="0" collapsed="false">
      <c r="A2012" s="6" t="s">
        <v>4267</v>
      </c>
      <c r="B2012" s="6" t="s">
        <v>44</v>
      </c>
      <c r="C2012" s="6" t="s">
        <v>46</v>
      </c>
      <c r="D2012" s="6" t="s">
        <v>171</v>
      </c>
      <c r="E2012" s="6" t="n">
        <v>1787222878</v>
      </c>
      <c r="F2012" s="6" t="n">
        <v>1787227548</v>
      </c>
      <c r="G2012" s="6" t="n">
        <v>1787227436</v>
      </c>
      <c r="H2012" s="6" t="n">
        <v>1787228441</v>
      </c>
      <c r="J2012" s="6" t="n">
        <v>0</v>
      </c>
      <c r="K2012" s="6" t="n">
        <v>0</v>
      </c>
      <c r="L2012" s="9" t="n">
        <f aca="false">IF(AND(E2012&gt;=Scenario!$B$11,E2012&lt;Scenario!$B$12),1,0)</f>
        <v>1</v>
      </c>
      <c r="M2012" s="9" t="n">
        <f aca="false">IF(AND(L2012=1,ISNUMBER(F2012)),MAX(0,F2012-E2012)/60,"")</f>
        <v>77.8333333333333</v>
      </c>
      <c r="N2012" s="9" t="n">
        <f aca="false">IF(AND(L2012=1,ISNUMBER(G2012)),MAX(0,G2012-E2012)/60,"")</f>
        <v>75.9666666666667</v>
      </c>
      <c r="O2012" s="9" t="n">
        <f aca="false">IF(ISNUMBER(H2012),IF(AND(H2012&gt;=Scenario!$B$11,H2012&lt;Scenario!$B$12),1,0),0)</f>
        <v>1</v>
      </c>
      <c r="P2012" s="9" t="n">
        <f aca="false">IF(O2012=1,MAX(0,H2012-E2012)/60,"")</f>
        <v>92.7166666666667</v>
      </c>
      <c r="Q2012" s="9" t="n">
        <f aca="false">INDEX(Scenario!$B$18:$B$20,MATCH(B2012,Scenario!$A$18:$A$20,0))</f>
        <v>240</v>
      </c>
      <c r="R2012" s="9" t="n">
        <f aca="false">INDEX(Scenario!$C$18:$C$20,MATCH(B2012,Scenario!$A$18:$A$20,0))</f>
        <v>4320</v>
      </c>
      <c r="S2012" s="9" t="n">
        <f aca="false">IF(ISNUMBER(M2012),IF(M2012&lt;=Q2012,1,0),"")</f>
        <v>1</v>
      </c>
      <c r="T2012" s="9" t="n">
        <f aca="false">IF(ISNUMBER(P2012),IF(P2012&lt;=R2012,1,0),"")</f>
        <v>1</v>
      </c>
      <c r="U2012" s="9" t="n">
        <f aca="false">IF(E2012&gt;Scenario!$B$14,0,IF(OR(AND(ISNUMBER(H2012),H2012&lt;=Scenario!$B$14),AND(ISNUMBER(I2012),I2012&lt;=Scenario!$B$14)),0,1))</f>
        <v>0</v>
      </c>
      <c r="V2012" s="9" t="n">
        <f aca="false">IF(AND(U2012=1,(Scenario!$B$14-E2012)/60&gt;R2012),1,0)</f>
        <v>0</v>
      </c>
      <c r="W2012" s="9" t="n">
        <f aca="false">IF(OR(C2012=Scenario!$B$22,C2012=Scenario!$C$22),1,0)</f>
        <v>1</v>
      </c>
      <c r="X2012" s="9" t="n">
        <f aca="false">IF(ISNUMBER(I2012),1,0)</f>
        <v>0</v>
      </c>
      <c r="Y2012" s="9" t="n">
        <f aca="false">MOD(INT(E2012/86400)+3,7)</f>
        <v>3</v>
      </c>
      <c r="Z2012" s="9" t="n">
        <f aca="false">MOD(INT(E2012/3600),24)</f>
        <v>10</v>
      </c>
      <c r="AA2012" s="6" t="s">
        <v>4268</v>
      </c>
    </row>
    <row r="2013" customFormat="false" ht="15" hidden="false" customHeight="false" outlineLevel="0" collapsed="false">
      <c r="A2013" s="6" t="s">
        <v>4269</v>
      </c>
      <c r="B2013" s="6" t="s">
        <v>42</v>
      </c>
      <c r="C2013" s="6" t="s">
        <v>249</v>
      </c>
      <c r="D2013" s="6" t="s">
        <v>171</v>
      </c>
      <c r="E2013" s="6" t="n">
        <v>1787224533</v>
      </c>
      <c r="F2013" s="6" t="n">
        <v>1787224979</v>
      </c>
      <c r="G2013" s="6" t="n">
        <v>1787224790</v>
      </c>
      <c r="H2013" s="6" t="n">
        <v>1787261569</v>
      </c>
      <c r="J2013" s="6" t="n">
        <v>1</v>
      </c>
      <c r="K2013" s="6" t="n">
        <v>0</v>
      </c>
      <c r="L2013" s="9" t="n">
        <f aca="false">IF(AND(E2013&gt;=Scenario!$B$11,E2013&lt;Scenario!$B$12),1,0)</f>
        <v>1</v>
      </c>
      <c r="M2013" s="9" t="n">
        <f aca="false">IF(AND(L2013=1,ISNUMBER(F2013)),MAX(0,F2013-E2013)/60,"")</f>
        <v>7.43333333333333</v>
      </c>
      <c r="N2013" s="9" t="n">
        <f aca="false">IF(AND(L2013=1,ISNUMBER(G2013)),MAX(0,G2013-E2013)/60,"")</f>
        <v>4.28333333333333</v>
      </c>
      <c r="O2013" s="9" t="n">
        <f aca="false">IF(ISNUMBER(H2013),IF(AND(H2013&gt;=Scenario!$B$11,H2013&lt;Scenario!$B$12),1,0),0)</f>
        <v>1</v>
      </c>
      <c r="P2013" s="9" t="n">
        <f aca="false">IF(O2013=1,MAX(0,H2013-E2013)/60,"")</f>
        <v>617.266666666667</v>
      </c>
      <c r="Q2013" s="9" t="n">
        <f aca="false">INDEX(Scenario!$B$18:$B$20,MATCH(B2013,Scenario!$A$18:$A$20,0))</f>
        <v>15</v>
      </c>
      <c r="R2013" s="9" t="n">
        <f aca="false">INDEX(Scenario!$C$18:$C$20,MATCH(B2013,Scenario!$A$18:$A$20,0))</f>
        <v>240</v>
      </c>
      <c r="S2013" s="9" t="n">
        <f aca="false">IF(ISNUMBER(M2013),IF(M2013&lt;=Q2013,1,0),"")</f>
        <v>1</v>
      </c>
      <c r="T2013" s="9" t="n">
        <f aca="false">IF(ISNUMBER(P2013),IF(P2013&lt;=R2013,1,0),"")</f>
        <v>0</v>
      </c>
      <c r="U2013" s="9" t="n">
        <f aca="false">IF(E2013&gt;Scenario!$B$14,0,IF(OR(AND(ISNUMBER(H2013),H2013&lt;=Scenario!$B$14),AND(ISNUMBER(I2013),I2013&lt;=Scenario!$B$14)),0,1))</f>
        <v>0</v>
      </c>
      <c r="V2013" s="9" t="n">
        <f aca="false">IF(AND(U2013=1,(Scenario!$B$14-E2013)/60&gt;R2013),1,0)</f>
        <v>0</v>
      </c>
      <c r="W2013" s="9" t="n">
        <f aca="false">IF(OR(C2013=Scenario!$B$22,C2013=Scenario!$C$22),1,0)</f>
        <v>0</v>
      </c>
      <c r="X2013" s="9" t="n">
        <f aca="false">IF(ISNUMBER(I2013),1,0)</f>
        <v>0</v>
      </c>
      <c r="Y2013" s="9" t="n">
        <f aca="false">MOD(INT(E2013/86400)+3,7)</f>
        <v>3</v>
      </c>
      <c r="Z2013" s="9" t="n">
        <f aca="false">MOD(INT(E2013/3600),24)</f>
        <v>11</v>
      </c>
      <c r="AA2013" s="6" t="s">
        <v>4270</v>
      </c>
    </row>
    <row r="2014" customFormat="false" ht="15" hidden="false" customHeight="false" outlineLevel="0" collapsed="false">
      <c r="A2014" s="6" t="s">
        <v>4271</v>
      </c>
      <c r="B2014" s="6" t="s">
        <v>43</v>
      </c>
      <c r="C2014" s="6" t="s">
        <v>288</v>
      </c>
      <c r="D2014" s="6" t="s">
        <v>172</v>
      </c>
      <c r="E2014" s="6" t="n">
        <v>1787225754</v>
      </c>
      <c r="F2014" s="6" t="n">
        <v>1787227236</v>
      </c>
      <c r="G2014" s="6" t="n">
        <v>1787227052</v>
      </c>
      <c r="H2014" s="6" t="n">
        <v>1787228082</v>
      </c>
      <c r="J2014" s="6" t="n">
        <v>0</v>
      </c>
      <c r="K2014" s="6" t="n">
        <v>1</v>
      </c>
      <c r="L2014" s="9" t="n">
        <f aca="false">IF(AND(E2014&gt;=Scenario!$B$11,E2014&lt;Scenario!$B$12),1,0)</f>
        <v>1</v>
      </c>
      <c r="M2014" s="9" t="n">
        <f aca="false">IF(AND(L2014=1,ISNUMBER(F2014)),MAX(0,F2014-E2014)/60,"")</f>
        <v>24.7</v>
      </c>
      <c r="N2014" s="9" t="n">
        <f aca="false">IF(AND(L2014=1,ISNUMBER(G2014)),MAX(0,G2014-E2014)/60,"")</f>
        <v>21.6333333333333</v>
      </c>
      <c r="O2014" s="9" t="n">
        <f aca="false">IF(ISNUMBER(H2014),IF(AND(H2014&gt;=Scenario!$B$11,H2014&lt;Scenario!$B$12),1,0),0)</f>
        <v>1</v>
      </c>
      <c r="P2014" s="9" t="n">
        <f aca="false">IF(O2014=1,MAX(0,H2014-E2014)/60,"")</f>
        <v>38.8</v>
      </c>
      <c r="Q2014" s="9" t="n">
        <f aca="false">INDEX(Scenario!$B$18:$B$20,MATCH(B2014,Scenario!$A$18:$A$20,0))</f>
        <v>60</v>
      </c>
      <c r="R2014" s="9" t="n">
        <f aca="false">INDEX(Scenario!$C$18:$C$20,MATCH(B2014,Scenario!$A$18:$A$20,0))</f>
        <v>1440</v>
      </c>
      <c r="S2014" s="9" t="n">
        <f aca="false">IF(ISNUMBER(M2014),IF(M2014&lt;=Q2014,1,0),"")</f>
        <v>1</v>
      </c>
      <c r="T2014" s="9" t="n">
        <f aca="false">IF(ISNUMBER(P2014),IF(P2014&lt;=R2014,1,0),"")</f>
        <v>1</v>
      </c>
      <c r="U2014" s="9" t="n">
        <f aca="false">IF(E2014&gt;Scenario!$B$14,0,IF(OR(AND(ISNUMBER(H2014),H2014&lt;=Scenario!$B$14),AND(ISNUMBER(I2014),I2014&lt;=Scenario!$B$14)),0,1))</f>
        <v>0</v>
      </c>
      <c r="V2014" s="9" t="n">
        <f aca="false">IF(AND(U2014=1,(Scenario!$B$14-E2014)/60&gt;R2014),1,0)</f>
        <v>0</v>
      </c>
      <c r="W2014" s="9" t="n">
        <f aca="false">IF(OR(C2014=Scenario!$B$22,C2014=Scenario!$C$22),1,0)</f>
        <v>0</v>
      </c>
      <c r="X2014" s="9" t="n">
        <f aca="false">IF(ISNUMBER(I2014),1,0)</f>
        <v>0</v>
      </c>
      <c r="Y2014" s="9" t="n">
        <f aca="false">MOD(INT(E2014/86400)+3,7)</f>
        <v>3</v>
      </c>
      <c r="Z2014" s="9" t="n">
        <f aca="false">MOD(INT(E2014/3600),24)</f>
        <v>11</v>
      </c>
      <c r="AA2014" s="6" t="s">
        <v>4272</v>
      </c>
    </row>
    <row r="2015" customFormat="false" ht="15" hidden="false" customHeight="false" outlineLevel="0" collapsed="false">
      <c r="A2015" s="6" t="s">
        <v>4273</v>
      </c>
      <c r="B2015" s="6" t="s">
        <v>44</v>
      </c>
      <c r="C2015" s="6" t="s">
        <v>249</v>
      </c>
      <c r="D2015" s="6" t="s">
        <v>170</v>
      </c>
      <c r="E2015" s="6" t="n">
        <v>1787226229</v>
      </c>
      <c r="F2015" s="6" t="n">
        <v>1787226570</v>
      </c>
      <c r="G2015" s="6" t="n">
        <v>1787226343</v>
      </c>
      <c r="H2015" s="6" t="n">
        <v>1787303288</v>
      </c>
      <c r="J2015" s="6" t="n">
        <v>1</v>
      </c>
      <c r="K2015" s="6" t="n">
        <v>0</v>
      </c>
      <c r="L2015" s="9" t="n">
        <f aca="false">IF(AND(E2015&gt;=Scenario!$B$11,E2015&lt;Scenario!$B$12),1,0)</f>
        <v>1</v>
      </c>
      <c r="M2015" s="9" t="n">
        <f aca="false">IF(AND(L2015=1,ISNUMBER(F2015)),MAX(0,F2015-E2015)/60,"")</f>
        <v>5.68333333333333</v>
      </c>
      <c r="N2015" s="9" t="n">
        <f aca="false">IF(AND(L2015=1,ISNUMBER(G2015)),MAX(0,G2015-E2015)/60,"")</f>
        <v>1.9</v>
      </c>
      <c r="O2015" s="9" t="n">
        <f aca="false">IF(ISNUMBER(H2015),IF(AND(H2015&gt;=Scenario!$B$11,H2015&lt;Scenario!$B$12),1,0),0)</f>
        <v>1</v>
      </c>
      <c r="P2015" s="9" t="n">
        <f aca="false">IF(O2015=1,MAX(0,H2015-E2015)/60,"")</f>
        <v>1284.31666666667</v>
      </c>
      <c r="Q2015" s="9" t="n">
        <f aca="false">INDEX(Scenario!$B$18:$B$20,MATCH(B2015,Scenario!$A$18:$A$20,0))</f>
        <v>240</v>
      </c>
      <c r="R2015" s="9" t="n">
        <f aca="false">INDEX(Scenario!$C$18:$C$20,MATCH(B2015,Scenario!$A$18:$A$20,0))</f>
        <v>4320</v>
      </c>
      <c r="S2015" s="9" t="n">
        <f aca="false">IF(ISNUMBER(M2015),IF(M2015&lt;=Q2015,1,0),"")</f>
        <v>1</v>
      </c>
      <c r="T2015" s="9" t="n">
        <f aca="false">IF(ISNUMBER(P2015),IF(P2015&lt;=R2015,1,0),"")</f>
        <v>1</v>
      </c>
      <c r="U2015" s="9" t="n">
        <f aca="false">IF(E2015&gt;Scenario!$B$14,0,IF(OR(AND(ISNUMBER(H2015),H2015&lt;=Scenario!$B$14),AND(ISNUMBER(I2015),I2015&lt;=Scenario!$B$14)),0,1))</f>
        <v>0</v>
      </c>
      <c r="V2015" s="9" t="n">
        <f aca="false">IF(AND(U2015=1,(Scenario!$B$14-E2015)/60&gt;R2015),1,0)</f>
        <v>0</v>
      </c>
      <c r="W2015" s="9" t="n">
        <f aca="false">IF(OR(C2015=Scenario!$B$22,C2015=Scenario!$C$22),1,0)</f>
        <v>0</v>
      </c>
      <c r="X2015" s="9" t="n">
        <f aca="false">IF(ISNUMBER(I2015),1,0)</f>
        <v>0</v>
      </c>
      <c r="Y2015" s="9" t="n">
        <f aca="false">MOD(INT(E2015/86400)+3,7)</f>
        <v>3</v>
      </c>
      <c r="Z2015" s="9" t="n">
        <f aca="false">MOD(INT(E2015/3600),24)</f>
        <v>11</v>
      </c>
      <c r="AA2015" s="6" t="s">
        <v>4274</v>
      </c>
    </row>
    <row r="2016" customFormat="false" ht="15" hidden="false" customHeight="false" outlineLevel="0" collapsed="false">
      <c r="A2016" s="6" t="s">
        <v>4275</v>
      </c>
      <c r="B2016" s="6" t="s">
        <v>43</v>
      </c>
      <c r="C2016" s="6" t="s">
        <v>249</v>
      </c>
      <c r="D2016" s="6" t="s">
        <v>171</v>
      </c>
      <c r="E2016" s="6" t="n">
        <v>1787226972</v>
      </c>
      <c r="F2016" s="6" t="n">
        <v>1787227317</v>
      </c>
      <c r="G2016" s="6" t="n">
        <v>1787227241</v>
      </c>
      <c r="H2016" s="6" t="n">
        <v>1787246033</v>
      </c>
      <c r="J2016" s="6" t="n">
        <v>0</v>
      </c>
      <c r="K2016" s="6" t="n">
        <v>0</v>
      </c>
      <c r="L2016" s="9" t="n">
        <f aca="false">IF(AND(E2016&gt;=Scenario!$B$11,E2016&lt;Scenario!$B$12),1,0)</f>
        <v>1</v>
      </c>
      <c r="M2016" s="9" t="n">
        <f aca="false">IF(AND(L2016=1,ISNUMBER(F2016)),MAX(0,F2016-E2016)/60,"")</f>
        <v>5.75</v>
      </c>
      <c r="N2016" s="9" t="n">
        <f aca="false">IF(AND(L2016=1,ISNUMBER(G2016)),MAX(0,G2016-E2016)/60,"")</f>
        <v>4.48333333333333</v>
      </c>
      <c r="O2016" s="9" t="n">
        <f aca="false">IF(ISNUMBER(H2016),IF(AND(H2016&gt;=Scenario!$B$11,H2016&lt;Scenario!$B$12),1,0),0)</f>
        <v>1</v>
      </c>
      <c r="P2016" s="9" t="n">
        <f aca="false">IF(O2016=1,MAX(0,H2016-E2016)/60,"")</f>
        <v>317.683333333333</v>
      </c>
      <c r="Q2016" s="9" t="n">
        <f aca="false">INDEX(Scenario!$B$18:$B$20,MATCH(B2016,Scenario!$A$18:$A$20,0))</f>
        <v>60</v>
      </c>
      <c r="R2016" s="9" t="n">
        <f aca="false">INDEX(Scenario!$C$18:$C$20,MATCH(B2016,Scenario!$A$18:$A$20,0))</f>
        <v>1440</v>
      </c>
      <c r="S2016" s="9" t="n">
        <f aca="false">IF(ISNUMBER(M2016),IF(M2016&lt;=Q2016,1,0),"")</f>
        <v>1</v>
      </c>
      <c r="T2016" s="9" t="n">
        <f aca="false">IF(ISNUMBER(P2016),IF(P2016&lt;=R2016,1,0),"")</f>
        <v>1</v>
      </c>
      <c r="U2016" s="9" t="n">
        <f aca="false">IF(E2016&gt;Scenario!$B$14,0,IF(OR(AND(ISNUMBER(H2016),H2016&lt;=Scenario!$B$14),AND(ISNUMBER(I2016),I2016&lt;=Scenario!$B$14)),0,1))</f>
        <v>0</v>
      </c>
      <c r="V2016" s="9" t="n">
        <f aca="false">IF(AND(U2016=1,(Scenario!$B$14-E2016)/60&gt;R2016),1,0)</f>
        <v>0</v>
      </c>
      <c r="W2016" s="9" t="n">
        <f aca="false">IF(OR(C2016=Scenario!$B$22,C2016=Scenario!$C$22),1,0)</f>
        <v>0</v>
      </c>
      <c r="X2016" s="9" t="n">
        <f aca="false">IF(ISNUMBER(I2016),1,0)</f>
        <v>0</v>
      </c>
      <c r="Y2016" s="9" t="n">
        <f aca="false">MOD(INT(E2016/86400)+3,7)</f>
        <v>3</v>
      </c>
      <c r="Z2016" s="9" t="n">
        <f aca="false">MOD(INT(E2016/3600),24)</f>
        <v>11</v>
      </c>
      <c r="AA2016" s="6" t="s">
        <v>4276</v>
      </c>
    </row>
    <row r="2017" customFormat="false" ht="15" hidden="false" customHeight="false" outlineLevel="0" collapsed="false">
      <c r="A2017" s="6" t="s">
        <v>4277</v>
      </c>
      <c r="B2017" s="6" t="s">
        <v>43</v>
      </c>
      <c r="C2017" s="6" t="s">
        <v>47</v>
      </c>
      <c r="D2017" s="6" t="s">
        <v>170</v>
      </c>
      <c r="E2017" s="6" t="n">
        <v>1787227106</v>
      </c>
      <c r="F2017" s="6" t="n">
        <v>1787227402</v>
      </c>
      <c r="G2017" s="6" t="n">
        <v>1787227222</v>
      </c>
      <c r="H2017" s="6" t="n">
        <v>1787232616</v>
      </c>
      <c r="J2017" s="6" t="n">
        <v>0</v>
      </c>
      <c r="K2017" s="6" t="n">
        <v>0</v>
      </c>
      <c r="L2017" s="9" t="n">
        <f aca="false">IF(AND(E2017&gt;=Scenario!$B$11,E2017&lt;Scenario!$B$12),1,0)</f>
        <v>1</v>
      </c>
      <c r="M2017" s="9" t="n">
        <f aca="false">IF(AND(L2017=1,ISNUMBER(F2017)),MAX(0,F2017-E2017)/60,"")</f>
        <v>4.93333333333333</v>
      </c>
      <c r="N2017" s="9" t="n">
        <f aca="false">IF(AND(L2017=1,ISNUMBER(G2017)),MAX(0,G2017-E2017)/60,"")</f>
        <v>1.93333333333333</v>
      </c>
      <c r="O2017" s="9" t="n">
        <f aca="false">IF(ISNUMBER(H2017),IF(AND(H2017&gt;=Scenario!$B$11,H2017&lt;Scenario!$B$12),1,0),0)</f>
        <v>1</v>
      </c>
      <c r="P2017" s="9" t="n">
        <f aca="false">IF(O2017=1,MAX(0,H2017-E2017)/60,"")</f>
        <v>91.8333333333333</v>
      </c>
      <c r="Q2017" s="9" t="n">
        <f aca="false">INDEX(Scenario!$B$18:$B$20,MATCH(B2017,Scenario!$A$18:$A$20,0))</f>
        <v>60</v>
      </c>
      <c r="R2017" s="9" t="n">
        <f aca="false">INDEX(Scenario!$C$18:$C$20,MATCH(B2017,Scenario!$A$18:$A$20,0))</f>
        <v>1440</v>
      </c>
      <c r="S2017" s="9" t="n">
        <f aca="false">IF(ISNUMBER(M2017),IF(M2017&lt;=Q2017,1,0),"")</f>
        <v>1</v>
      </c>
      <c r="T2017" s="9" t="n">
        <f aca="false">IF(ISNUMBER(P2017),IF(P2017&lt;=R2017,1,0),"")</f>
        <v>1</v>
      </c>
      <c r="U2017" s="9" t="n">
        <f aca="false">IF(E2017&gt;Scenario!$B$14,0,IF(OR(AND(ISNUMBER(H2017),H2017&lt;=Scenario!$B$14),AND(ISNUMBER(I2017),I2017&lt;=Scenario!$B$14)),0,1))</f>
        <v>0</v>
      </c>
      <c r="V2017" s="9" t="n">
        <f aca="false">IF(AND(U2017=1,(Scenario!$B$14-E2017)/60&gt;R2017),1,0)</f>
        <v>0</v>
      </c>
      <c r="W2017" s="9" t="n">
        <f aca="false">IF(OR(C2017=Scenario!$B$22,C2017=Scenario!$C$22),1,0)</f>
        <v>1</v>
      </c>
      <c r="X2017" s="9" t="n">
        <f aca="false">IF(ISNUMBER(I2017),1,0)</f>
        <v>0</v>
      </c>
      <c r="Y2017" s="9" t="n">
        <f aca="false">MOD(INT(E2017/86400)+3,7)</f>
        <v>3</v>
      </c>
      <c r="Z2017" s="9" t="n">
        <f aca="false">MOD(INT(E2017/3600),24)</f>
        <v>11</v>
      </c>
      <c r="AA2017" s="6" t="s">
        <v>4278</v>
      </c>
    </row>
    <row r="2018" customFormat="false" ht="15" hidden="false" customHeight="false" outlineLevel="0" collapsed="false">
      <c r="A2018" s="6" t="s">
        <v>4279</v>
      </c>
      <c r="B2018" s="6" t="s">
        <v>43</v>
      </c>
      <c r="C2018" s="6" t="s">
        <v>288</v>
      </c>
      <c r="D2018" s="6" t="s">
        <v>171</v>
      </c>
      <c r="E2018" s="6" t="n">
        <v>1787229013</v>
      </c>
      <c r="F2018" s="6" t="n">
        <v>1787233120</v>
      </c>
      <c r="G2018" s="6" t="n">
        <v>1787232987</v>
      </c>
      <c r="H2018" s="6" t="n">
        <v>1787248210</v>
      </c>
      <c r="J2018" s="6" t="n">
        <v>0</v>
      </c>
      <c r="K2018" s="6" t="n">
        <v>0</v>
      </c>
      <c r="L2018" s="9" t="n">
        <f aca="false">IF(AND(E2018&gt;=Scenario!$B$11,E2018&lt;Scenario!$B$12),1,0)</f>
        <v>1</v>
      </c>
      <c r="M2018" s="9" t="n">
        <f aca="false">IF(AND(L2018=1,ISNUMBER(F2018)),MAX(0,F2018-E2018)/60,"")</f>
        <v>68.45</v>
      </c>
      <c r="N2018" s="9" t="n">
        <f aca="false">IF(AND(L2018=1,ISNUMBER(G2018)),MAX(0,G2018-E2018)/60,"")</f>
        <v>66.2333333333333</v>
      </c>
      <c r="O2018" s="9" t="n">
        <f aca="false">IF(ISNUMBER(H2018),IF(AND(H2018&gt;=Scenario!$B$11,H2018&lt;Scenario!$B$12),1,0),0)</f>
        <v>1</v>
      </c>
      <c r="P2018" s="9" t="n">
        <f aca="false">IF(O2018=1,MAX(0,H2018-E2018)/60,"")</f>
        <v>319.95</v>
      </c>
      <c r="Q2018" s="9" t="n">
        <f aca="false">INDEX(Scenario!$B$18:$B$20,MATCH(B2018,Scenario!$A$18:$A$20,0))</f>
        <v>60</v>
      </c>
      <c r="R2018" s="9" t="n">
        <f aca="false">INDEX(Scenario!$C$18:$C$20,MATCH(B2018,Scenario!$A$18:$A$20,0))</f>
        <v>1440</v>
      </c>
      <c r="S2018" s="9" t="n">
        <f aca="false">IF(ISNUMBER(M2018),IF(M2018&lt;=Q2018,1,0),"")</f>
        <v>0</v>
      </c>
      <c r="T2018" s="9" t="n">
        <f aca="false">IF(ISNUMBER(P2018),IF(P2018&lt;=R2018,1,0),"")</f>
        <v>1</v>
      </c>
      <c r="U2018" s="9" t="n">
        <f aca="false">IF(E2018&gt;Scenario!$B$14,0,IF(OR(AND(ISNUMBER(H2018),H2018&lt;=Scenario!$B$14),AND(ISNUMBER(I2018),I2018&lt;=Scenario!$B$14)),0,1))</f>
        <v>0</v>
      </c>
      <c r="V2018" s="9" t="n">
        <f aca="false">IF(AND(U2018=1,(Scenario!$B$14-E2018)/60&gt;R2018),1,0)</f>
        <v>0</v>
      </c>
      <c r="W2018" s="9" t="n">
        <f aca="false">IF(OR(C2018=Scenario!$B$22,C2018=Scenario!$C$22),1,0)</f>
        <v>0</v>
      </c>
      <c r="X2018" s="9" t="n">
        <f aca="false">IF(ISNUMBER(I2018),1,0)</f>
        <v>0</v>
      </c>
      <c r="Y2018" s="9" t="n">
        <f aca="false">MOD(INT(E2018/86400)+3,7)</f>
        <v>3</v>
      </c>
      <c r="Z2018" s="9" t="n">
        <f aca="false">MOD(INT(E2018/3600),24)</f>
        <v>12</v>
      </c>
      <c r="AA2018" s="6" t="s">
        <v>4280</v>
      </c>
    </row>
    <row r="2019" customFormat="false" ht="15" hidden="false" customHeight="false" outlineLevel="0" collapsed="false">
      <c r="A2019" s="6" t="s">
        <v>4281</v>
      </c>
      <c r="B2019" s="6" t="s">
        <v>43</v>
      </c>
      <c r="C2019" s="6" t="s">
        <v>46</v>
      </c>
      <c r="D2019" s="6" t="s">
        <v>172</v>
      </c>
      <c r="E2019" s="6" t="n">
        <v>1787230232</v>
      </c>
      <c r="F2019" s="6" t="n">
        <v>1787230386</v>
      </c>
      <c r="G2019" s="6" t="n">
        <v>1787230280</v>
      </c>
      <c r="H2019" s="6" t="n">
        <v>1787235526</v>
      </c>
      <c r="J2019" s="6" t="n">
        <v>0</v>
      </c>
      <c r="K2019" s="6" t="n">
        <v>0</v>
      </c>
      <c r="L2019" s="9" t="n">
        <f aca="false">IF(AND(E2019&gt;=Scenario!$B$11,E2019&lt;Scenario!$B$12),1,0)</f>
        <v>1</v>
      </c>
      <c r="M2019" s="9" t="n">
        <f aca="false">IF(AND(L2019=1,ISNUMBER(F2019)),MAX(0,F2019-E2019)/60,"")</f>
        <v>2.56666666666667</v>
      </c>
      <c r="N2019" s="9" t="n">
        <f aca="false">IF(AND(L2019=1,ISNUMBER(G2019)),MAX(0,G2019-E2019)/60,"")</f>
        <v>0.8</v>
      </c>
      <c r="O2019" s="9" t="n">
        <f aca="false">IF(ISNUMBER(H2019),IF(AND(H2019&gt;=Scenario!$B$11,H2019&lt;Scenario!$B$12),1,0),0)</f>
        <v>1</v>
      </c>
      <c r="P2019" s="9" t="n">
        <f aca="false">IF(O2019=1,MAX(0,H2019-E2019)/60,"")</f>
        <v>88.2333333333333</v>
      </c>
      <c r="Q2019" s="9" t="n">
        <f aca="false">INDEX(Scenario!$B$18:$B$20,MATCH(B2019,Scenario!$A$18:$A$20,0))</f>
        <v>60</v>
      </c>
      <c r="R2019" s="9" t="n">
        <f aca="false">INDEX(Scenario!$C$18:$C$20,MATCH(B2019,Scenario!$A$18:$A$20,0))</f>
        <v>1440</v>
      </c>
      <c r="S2019" s="9" t="n">
        <f aca="false">IF(ISNUMBER(M2019),IF(M2019&lt;=Q2019,1,0),"")</f>
        <v>1</v>
      </c>
      <c r="T2019" s="9" t="n">
        <f aca="false">IF(ISNUMBER(P2019),IF(P2019&lt;=R2019,1,0),"")</f>
        <v>1</v>
      </c>
      <c r="U2019" s="9" t="n">
        <f aca="false">IF(E2019&gt;Scenario!$B$14,0,IF(OR(AND(ISNUMBER(H2019),H2019&lt;=Scenario!$B$14),AND(ISNUMBER(I2019),I2019&lt;=Scenario!$B$14)),0,1))</f>
        <v>0</v>
      </c>
      <c r="V2019" s="9" t="n">
        <f aca="false">IF(AND(U2019=1,(Scenario!$B$14-E2019)/60&gt;R2019),1,0)</f>
        <v>0</v>
      </c>
      <c r="W2019" s="9" t="n">
        <f aca="false">IF(OR(C2019=Scenario!$B$22,C2019=Scenario!$C$22),1,0)</f>
        <v>1</v>
      </c>
      <c r="X2019" s="9" t="n">
        <f aca="false">IF(ISNUMBER(I2019),1,0)</f>
        <v>0</v>
      </c>
      <c r="Y2019" s="9" t="n">
        <f aca="false">MOD(INT(E2019/86400)+3,7)</f>
        <v>3</v>
      </c>
      <c r="Z2019" s="9" t="n">
        <f aca="false">MOD(INT(E2019/3600),24)</f>
        <v>12</v>
      </c>
      <c r="AA2019" s="6" t="s">
        <v>4282</v>
      </c>
    </row>
    <row r="2020" customFormat="false" ht="15" hidden="false" customHeight="false" outlineLevel="0" collapsed="false">
      <c r="A2020" s="6" t="s">
        <v>4283</v>
      </c>
      <c r="B2020" s="6" t="s">
        <v>42</v>
      </c>
      <c r="C2020" s="6" t="s">
        <v>288</v>
      </c>
      <c r="D2020" s="6" t="s">
        <v>171</v>
      </c>
      <c r="E2020" s="6" t="n">
        <v>1787230316</v>
      </c>
      <c r="F2020" s="6" t="n">
        <v>1787231496</v>
      </c>
      <c r="G2020" s="6" t="n">
        <v>1787231327</v>
      </c>
      <c r="H2020" s="6" t="n">
        <v>1787232961</v>
      </c>
      <c r="J2020" s="6" t="n">
        <v>0</v>
      </c>
      <c r="K2020" s="6" t="n">
        <v>0</v>
      </c>
      <c r="L2020" s="9" t="n">
        <f aca="false">IF(AND(E2020&gt;=Scenario!$B$11,E2020&lt;Scenario!$B$12),1,0)</f>
        <v>1</v>
      </c>
      <c r="M2020" s="9" t="n">
        <f aca="false">IF(AND(L2020=1,ISNUMBER(F2020)),MAX(0,F2020-E2020)/60,"")</f>
        <v>19.6666666666667</v>
      </c>
      <c r="N2020" s="9" t="n">
        <f aca="false">IF(AND(L2020=1,ISNUMBER(G2020)),MAX(0,G2020-E2020)/60,"")</f>
        <v>16.85</v>
      </c>
      <c r="O2020" s="9" t="n">
        <f aca="false">IF(ISNUMBER(H2020),IF(AND(H2020&gt;=Scenario!$B$11,H2020&lt;Scenario!$B$12),1,0),0)</f>
        <v>1</v>
      </c>
      <c r="P2020" s="9" t="n">
        <f aca="false">IF(O2020=1,MAX(0,H2020-E2020)/60,"")</f>
        <v>44.0833333333333</v>
      </c>
      <c r="Q2020" s="9" t="n">
        <f aca="false">INDEX(Scenario!$B$18:$B$20,MATCH(B2020,Scenario!$A$18:$A$20,0))</f>
        <v>15</v>
      </c>
      <c r="R2020" s="9" t="n">
        <f aca="false">INDEX(Scenario!$C$18:$C$20,MATCH(B2020,Scenario!$A$18:$A$20,0))</f>
        <v>240</v>
      </c>
      <c r="S2020" s="9" t="n">
        <f aca="false">IF(ISNUMBER(M2020),IF(M2020&lt;=Q2020,1,0),"")</f>
        <v>0</v>
      </c>
      <c r="T2020" s="9" t="n">
        <f aca="false">IF(ISNUMBER(P2020),IF(P2020&lt;=R2020,1,0),"")</f>
        <v>1</v>
      </c>
      <c r="U2020" s="9" t="n">
        <f aca="false">IF(E2020&gt;Scenario!$B$14,0,IF(OR(AND(ISNUMBER(H2020),H2020&lt;=Scenario!$B$14),AND(ISNUMBER(I2020),I2020&lt;=Scenario!$B$14)),0,1))</f>
        <v>0</v>
      </c>
      <c r="V2020" s="9" t="n">
        <f aca="false">IF(AND(U2020=1,(Scenario!$B$14-E2020)/60&gt;R2020),1,0)</f>
        <v>0</v>
      </c>
      <c r="W2020" s="9" t="n">
        <f aca="false">IF(OR(C2020=Scenario!$B$22,C2020=Scenario!$C$22),1,0)</f>
        <v>0</v>
      </c>
      <c r="X2020" s="9" t="n">
        <f aca="false">IF(ISNUMBER(I2020),1,0)</f>
        <v>0</v>
      </c>
      <c r="Y2020" s="9" t="n">
        <f aca="false">MOD(INT(E2020/86400)+3,7)</f>
        <v>3</v>
      </c>
      <c r="Z2020" s="9" t="n">
        <f aca="false">MOD(INT(E2020/3600),24)</f>
        <v>12</v>
      </c>
      <c r="AA2020" s="6" t="s">
        <v>4284</v>
      </c>
    </row>
    <row r="2021" customFormat="false" ht="15" hidden="false" customHeight="false" outlineLevel="0" collapsed="false">
      <c r="A2021" s="6" t="s">
        <v>4285</v>
      </c>
      <c r="B2021" s="6" t="s">
        <v>43</v>
      </c>
      <c r="C2021" s="6" t="s">
        <v>47</v>
      </c>
      <c r="D2021" s="6" t="s">
        <v>171</v>
      </c>
      <c r="E2021" s="6" t="n">
        <v>1787230488</v>
      </c>
      <c r="I2021" s="6" t="n">
        <v>1787230932</v>
      </c>
      <c r="J2021" s="6" t="n">
        <v>0</v>
      </c>
      <c r="K2021" s="6" t="n">
        <v>0</v>
      </c>
      <c r="L2021" s="9" t="n">
        <f aca="false">IF(AND(E2021&gt;=Scenario!$B$11,E2021&lt;Scenario!$B$12),1,0)</f>
        <v>1</v>
      </c>
      <c r="M2021" s="0" t="str">
        <f aca="false">IF(AND(L2021=1,ISNUMBER(F2021)),MAX(0,F2021-E2021)/60,"")</f>
        <v/>
      </c>
      <c r="N2021" s="0" t="str">
        <f aca="false">IF(AND(L2021=1,ISNUMBER(G2021)),MAX(0,G2021-E2021)/60,"")</f>
        <v/>
      </c>
      <c r="O2021" s="9" t="n">
        <f aca="false">IF(ISNUMBER(H2021),IF(AND(H2021&gt;=Scenario!$B$11,H2021&lt;Scenario!$B$12),1,0),0)</f>
        <v>0</v>
      </c>
      <c r="P2021" s="0" t="str">
        <f aca="false">IF(O2021=1,MAX(0,H2021-E2021)/60,"")</f>
        <v/>
      </c>
      <c r="Q2021" s="9" t="n">
        <f aca="false">INDEX(Scenario!$B$18:$B$20,MATCH(B2021,Scenario!$A$18:$A$20,0))</f>
        <v>60</v>
      </c>
      <c r="R2021" s="9" t="n">
        <f aca="false">INDEX(Scenario!$C$18:$C$20,MATCH(B2021,Scenario!$A$18:$A$20,0))</f>
        <v>1440</v>
      </c>
      <c r="S2021" s="0" t="str">
        <f aca="false">IF(ISNUMBER(M2021),IF(M2021&lt;=Q2021,1,0),"")</f>
        <v/>
      </c>
      <c r="T2021" s="0" t="str">
        <f aca="false">IF(ISNUMBER(P2021),IF(P2021&lt;=R2021,1,0),"")</f>
        <v/>
      </c>
      <c r="U2021" s="9" t="n">
        <f aca="false">IF(E2021&gt;Scenario!$B$14,0,IF(OR(AND(ISNUMBER(H2021),H2021&lt;=Scenario!$B$14),AND(ISNUMBER(I2021),I2021&lt;=Scenario!$B$14)),0,1))</f>
        <v>0</v>
      </c>
      <c r="V2021" s="9" t="n">
        <f aca="false">IF(AND(U2021=1,(Scenario!$B$14-E2021)/60&gt;R2021),1,0)</f>
        <v>0</v>
      </c>
      <c r="W2021" s="9" t="n">
        <f aca="false">IF(OR(C2021=Scenario!$B$22,C2021=Scenario!$C$22),1,0)</f>
        <v>1</v>
      </c>
      <c r="X2021" s="9" t="n">
        <f aca="false">IF(ISNUMBER(I2021),1,0)</f>
        <v>1</v>
      </c>
      <c r="Y2021" s="9" t="n">
        <f aca="false">MOD(INT(E2021/86400)+3,7)</f>
        <v>3</v>
      </c>
      <c r="Z2021" s="9" t="n">
        <f aca="false">MOD(INT(E2021/3600),24)</f>
        <v>12</v>
      </c>
      <c r="AA2021" s="6" t="s">
        <v>4286</v>
      </c>
    </row>
    <row r="2022" customFormat="false" ht="15" hidden="false" customHeight="false" outlineLevel="0" collapsed="false">
      <c r="A2022" s="6" t="s">
        <v>4287</v>
      </c>
      <c r="B2022" s="6" t="s">
        <v>44</v>
      </c>
      <c r="C2022" s="6" t="s">
        <v>288</v>
      </c>
      <c r="D2022" s="6" t="s">
        <v>171</v>
      </c>
      <c r="E2022" s="6" t="n">
        <v>1787231282</v>
      </c>
      <c r="F2022" s="6" t="n">
        <v>1787234013</v>
      </c>
      <c r="G2022" s="6" t="n">
        <v>1787233933</v>
      </c>
      <c r="H2022" s="6" t="n">
        <v>1787235504</v>
      </c>
      <c r="J2022" s="6" t="n">
        <v>0</v>
      </c>
      <c r="K2022" s="6" t="n">
        <v>0</v>
      </c>
      <c r="L2022" s="9" t="n">
        <f aca="false">IF(AND(E2022&gt;=Scenario!$B$11,E2022&lt;Scenario!$B$12),1,0)</f>
        <v>1</v>
      </c>
      <c r="M2022" s="9" t="n">
        <f aca="false">IF(AND(L2022=1,ISNUMBER(F2022)),MAX(0,F2022-E2022)/60,"")</f>
        <v>45.5166666666667</v>
      </c>
      <c r="N2022" s="9" t="n">
        <f aca="false">IF(AND(L2022=1,ISNUMBER(G2022)),MAX(0,G2022-E2022)/60,"")</f>
        <v>44.1833333333333</v>
      </c>
      <c r="O2022" s="9" t="n">
        <f aca="false">IF(ISNUMBER(H2022),IF(AND(H2022&gt;=Scenario!$B$11,H2022&lt;Scenario!$B$12),1,0),0)</f>
        <v>1</v>
      </c>
      <c r="P2022" s="9" t="n">
        <f aca="false">IF(O2022=1,MAX(0,H2022-E2022)/60,"")</f>
        <v>70.3666666666667</v>
      </c>
      <c r="Q2022" s="9" t="n">
        <f aca="false">INDEX(Scenario!$B$18:$B$20,MATCH(B2022,Scenario!$A$18:$A$20,0))</f>
        <v>240</v>
      </c>
      <c r="R2022" s="9" t="n">
        <f aca="false">INDEX(Scenario!$C$18:$C$20,MATCH(B2022,Scenario!$A$18:$A$20,0))</f>
        <v>4320</v>
      </c>
      <c r="S2022" s="9" t="n">
        <f aca="false">IF(ISNUMBER(M2022),IF(M2022&lt;=Q2022,1,0),"")</f>
        <v>1</v>
      </c>
      <c r="T2022" s="9" t="n">
        <f aca="false">IF(ISNUMBER(P2022),IF(P2022&lt;=R2022,1,0),"")</f>
        <v>1</v>
      </c>
      <c r="U2022" s="9" t="n">
        <f aca="false">IF(E2022&gt;Scenario!$B$14,0,IF(OR(AND(ISNUMBER(H2022),H2022&lt;=Scenario!$B$14),AND(ISNUMBER(I2022),I2022&lt;=Scenario!$B$14)),0,1))</f>
        <v>0</v>
      </c>
      <c r="V2022" s="9" t="n">
        <f aca="false">IF(AND(U2022=1,(Scenario!$B$14-E2022)/60&gt;R2022),1,0)</f>
        <v>0</v>
      </c>
      <c r="W2022" s="9" t="n">
        <f aca="false">IF(OR(C2022=Scenario!$B$22,C2022=Scenario!$C$22),1,0)</f>
        <v>0</v>
      </c>
      <c r="X2022" s="9" t="n">
        <f aca="false">IF(ISNUMBER(I2022),1,0)</f>
        <v>0</v>
      </c>
      <c r="Y2022" s="9" t="n">
        <f aca="false">MOD(INT(E2022/86400)+3,7)</f>
        <v>3</v>
      </c>
      <c r="Z2022" s="9" t="n">
        <f aca="false">MOD(INT(E2022/3600),24)</f>
        <v>13</v>
      </c>
      <c r="AA2022" s="6" t="s">
        <v>4288</v>
      </c>
    </row>
    <row r="2023" customFormat="false" ht="15" hidden="false" customHeight="false" outlineLevel="0" collapsed="false">
      <c r="A2023" s="6" t="s">
        <v>4289</v>
      </c>
      <c r="B2023" s="6" t="s">
        <v>44</v>
      </c>
      <c r="C2023" s="6" t="s">
        <v>46</v>
      </c>
      <c r="D2023" s="6" t="s">
        <v>170</v>
      </c>
      <c r="E2023" s="6" t="n">
        <v>1787233239</v>
      </c>
      <c r="F2023" s="6" t="n">
        <v>1787233497</v>
      </c>
      <c r="G2023" s="6" t="n">
        <v>1787233278</v>
      </c>
      <c r="H2023" s="6" t="n">
        <v>1787234165</v>
      </c>
      <c r="J2023" s="6" t="n">
        <v>0</v>
      </c>
      <c r="K2023" s="6" t="n">
        <v>0</v>
      </c>
      <c r="L2023" s="9" t="n">
        <f aca="false">IF(AND(E2023&gt;=Scenario!$B$11,E2023&lt;Scenario!$B$12),1,0)</f>
        <v>1</v>
      </c>
      <c r="M2023" s="9" t="n">
        <f aca="false">IF(AND(L2023=1,ISNUMBER(F2023)),MAX(0,F2023-E2023)/60,"")</f>
        <v>4.3</v>
      </c>
      <c r="N2023" s="9" t="n">
        <f aca="false">IF(AND(L2023=1,ISNUMBER(G2023)),MAX(0,G2023-E2023)/60,"")</f>
        <v>0.65</v>
      </c>
      <c r="O2023" s="9" t="n">
        <f aca="false">IF(ISNUMBER(H2023),IF(AND(H2023&gt;=Scenario!$B$11,H2023&lt;Scenario!$B$12),1,0),0)</f>
        <v>1</v>
      </c>
      <c r="P2023" s="9" t="n">
        <f aca="false">IF(O2023=1,MAX(0,H2023-E2023)/60,"")</f>
        <v>15.4333333333333</v>
      </c>
      <c r="Q2023" s="9" t="n">
        <f aca="false">INDEX(Scenario!$B$18:$B$20,MATCH(B2023,Scenario!$A$18:$A$20,0))</f>
        <v>240</v>
      </c>
      <c r="R2023" s="9" t="n">
        <f aca="false">INDEX(Scenario!$C$18:$C$20,MATCH(B2023,Scenario!$A$18:$A$20,0))</f>
        <v>4320</v>
      </c>
      <c r="S2023" s="9" t="n">
        <f aca="false">IF(ISNUMBER(M2023),IF(M2023&lt;=Q2023,1,0),"")</f>
        <v>1</v>
      </c>
      <c r="T2023" s="9" t="n">
        <f aca="false">IF(ISNUMBER(P2023),IF(P2023&lt;=R2023,1,0),"")</f>
        <v>1</v>
      </c>
      <c r="U2023" s="9" t="n">
        <f aca="false">IF(E2023&gt;Scenario!$B$14,0,IF(OR(AND(ISNUMBER(H2023),H2023&lt;=Scenario!$B$14),AND(ISNUMBER(I2023),I2023&lt;=Scenario!$B$14)),0,1))</f>
        <v>0</v>
      </c>
      <c r="V2023" s="9" t="n">
        <f aca="false">IF(AND(U2023=1,(Scenario!$B$14-E2023)/60&gt;R2023),1,0)</f>
        <v>0</v>
      </c>
      <c r="W2023" s="9" t="n">
        <f aca="false">IF(OR(C2023=Scenario!$B$22,C2023=Scenario!$C$22),1,0)</f>
        <v>1</v>
      </c>
      <c r="X2023" s="9" t="n">
        <f aca="false">IF(ISNUMBER(I2023),1,0)</f>
        <v>0</v>
      </c>
      <c r="Y2023" s="9" t="n">
        <f aca="false">MOD(INT(E2023/86400)+3,7)</f>
        <v>3</v>
      </c>
      <c r="Z2023" s="9" t="n">
        <f aca="false">MOD(INT(E2023/3600),24)</f>
        <v>13</v>
      </c>
      <c r="AA2023" s="6" t="s">
        <v>4290</v>
      </c>
    </row>
    <row r="2024" customFormat="false" ht="15" hidden="false" customHeight="false" outlineLevel="0" collapsed="false">
      <c r="A2024" s="6" t="s">
        <v>4291</v>
      </c>
      <c r="B2024" s="6" t="s">
        <v>44</v>
      </c>
      <c r="C2024" s="6" t="s">
        <v>249</v>
      </c>
      <c r="D2024" s="6" t="s">
        <v>172</v>
      </c>
      <c r="E2024" s="6" t="n">
        <v>1787233612</v>
      </c>
      <c r="F2024" s="6" t="n">
        <v>1787234414</v>
      </c>
      <c r="G2024" s="6" t="n">
        <v>1787234191</v>
      </c>
      <c r="H2024" s="6" t="n">
        <v>1787236952</v>
      </c>
      <c r="J2024" s="6" t="n">
        <v>0</v>
      </c>
      <c r="K2024" s="6" t="n">
        <v>0</v>
      </c>
      <c r="L2024" s="9" t="n">
        <f aca="false">IF(AND(E2024&gt;=Scenario!$B$11,E2024&lt;Scenario!$B$12),1,0)</f>
        <v>1</v>
      </c>
      <c r="M2024" s="9" t="n">
        <f aca="false">IF(AND(L2024=1,ISNUMBER(F2024)),MAX(0,F2024-E2024)/60,"")</f>
        <v>13.3666666666667</v>
      </c>
      <c r="N2024" s="9" t="n">
        <f aca="false">IF(AND(L2024=1,ISNUMBER(G2024)),MAX(0,G2024-E2024)/60,"")</f>
        <v>9.65</v>
      </c>
      <c r="O2024" s="9" t="n">
        <f aca="false">IF(ISNUMBER(H2024),IF(AND(H2024&gt;=Scenario!$B$11,H2024&lt;Scenario!$B$12),1,0),0)</f>
        <v>1</v>
      </c>
      <c r="P2024" s="9" t="n">
        <f aca="false">IF(O2024=1,MAX(0,H2024-E2024)/60,"")</f>
        <v>55.6666666666667</v>
      </c>
      <c r="Q2024" s="9" t="n">
        <f aca="false">INDEX(Scenario!$B$18:$B$20,MATCH(B2024,Scenario!$A$18:$A$20,0))</f>
        <v>240</v>
      </c>
      <c r="R2024" s="9" t="n">
        <f aca="false">INDEX(Scenario!$C$18:$C$20,MATCH(B2024,Scenario!$A$18:$A$20,0))</f>
        <v>4320</v>
      </c>
      <c r="S2024" s="9" t="n">
        <f aca="false">IF(ISNUMBER(M2024),IF(M2024&lt;=Q2024,1,0),"")</f>
        <v>1</v>
      </c>
      <c r="T2024" s="9" t="n">
        <f aca="false">IF(ISNUMBER(P2024),IF(P2024&lt;=R2024,1,0),"")</f>
        <v>1</v>
      </c>
      <c r="U2024" s="9" t="n">
        <f aca="false">IF(E2024&gt;Scenario!$B$14,0,IF(OR(AND(ISNUMBER(H2024),H2024&lt;=Scenario!$B$14),AND(ISNUMBER(I2024),I2024&lt;=Scenario!$B$14)),0,1))</f>
        <v>0</v>
      </c>
      <c r="V2024" s="9" t="n">
        <f aca="false">IF(AND(U2024=1,(Scenario!$B$14-E2024)/60&gt;R2024),1,0)</f>
        <v>0</v>
      </c>
      <c r="W2024" s="9" t="n">
        <f aca="false">IF(OR(C2024=Scenario!$B$22,C2024=Scenario!$C$22),1,0)</f>
        <v>0</v>
      </c>
      <c r="X2024" s="9" t="n">
        <f aca="false">IF(ISNUMBER(I2024),1,0)</f>
        <v>0</v>
      </c>
      <c r="Y2024" s="9" t="n">
        <f aca="false">MOD(INT(E2024/86400)+3,7)</f>
        <v>3</v>
      </c>
      <c r="Z2024" s="9" t="n">
        <f aca="false">MOD(INT(E2024/3600),24)</f>
        <v>13</v>
      </c>
      <c r="AA2024" s="6" t="s">
        <v>4292</v>
      </c>
    </row>
    <row r="2025" customFormat="false" ht="15" hidden="false" customHeight="false" outlineLevel="0" collapsed="false">
      <c r="A2025" s="6" t="s">
        <v>4293</v>
      </c>
      <c r="B2025" s="6" t="s">
        <v>43</v>
      </c>
      <c r="C2025" s="6" t="s">
        <v>46</v>
      </c>
      <c r="D2025" s="6" t="s">
        <v>172</v>
      </c>
      <c r="E2025" s="6" t="n">
        <v>1787233901</v>
      </c>
      <c r="F2025" s="6" t="n">
        <v>1787237126</v>
      </c>
      <c r="G2025" s="6" t="n">
        <v>1787236991</v>
      </c>
      <c r="H2025" s="6" t="n">
        <v>1787291949</v>
      </c>
      <c r="J2025" s="6" t="n">
        <v>1</v>
      </c>
      <c r="K2025" s="6" t="n">
        <v>0</v>
      </c>
      <c r="L2025" s="9" t="n">
        <f aca="false">IF(AND(E2025&gt;=Scenario!$B$11,E2025&lt;Scenario!$B$12),1,0)</f>
        <v>1</v>
      </c>
      <c r="M2025" s="9" t="n">
        <f aca="false">IF(AND(L2025=1,ISNUMBER(F2025)),MAX(0,F2025-E2025)/60,"")</f>
        <v>53.75</v>
      </c>
      <c r="N2025" s="9" t="n">
        <f aca="false">IF(AND(L2025=1,ISNUMBER(G2025)),MAX(0,G2025-E2025)/60,"")</f>
        <v>51.5</v>
      </c>
      <c r="O2025" s="9" t="n">
        <f aca="false">IF(ISNUMBER(H2025),IF(AND(H2025&gt;=Scenario!$B$11,H2025&lt;Scenario!$B$12),1,0),0)</f>
        <v>1</v>
      </c>
      <c r="P2025" s="9" t="n">
        <f aca="false">IF(O2025=1,MAX(0,H2025-E2025)/60,"")</f>
        <v>967.466666666667</v>
      </c>
      <c r="Q2025" s="9" t="n">
        <f aca="false">INDEX(Scenario!$B$18:$B$20,MATCH(B2025,Scenario!$A$18:$A$20,0))</f>
        <v>60</v>
      </c>
      <c r="R2025" s="9" t="n">
        <f aca="false">INDEX(Scenario!$C$18:$C$20,MATCH(B2025,Scenario!$A$18:$A$20,0))</f>
        <v>1440</v>
      </c>
      <c r="S2025" s="9" t="n">
        <f aca="false">IF(ISNUMBER(M2025),IF(M2025&lt;=Q2025,1,0),"")</f>
        <v>1</v>
      </c>
      <c r="T2025" s="9" t="n">
        <f aca="false">IF(ISNUMBER(P2025),IF(P2025&lt;=R2025,1,0),"")</f>
        <v>1</v>
      </c>
      <c r="U2025" s="9" t="n">
        <f aca="false">IF(E2025&gt;Scenario!$B$14,0,IF(OR(AND(ISNUMBER(H2025),H2025&lt;=Scenario!$B$14),AND(ISNUMBER(I2025),I2025&lt;=Scenario!$B$14)),0,1))</f>
        <v>0</v>
      </c>
      <c r="V2025" s="9" t="n">
        <f aca="false">IF(AND(U2025=1,(Scenario!$B$14-E2025)/60&gt;R2025),1,0)</f>
        <v>0</v>
      </c>
      <c r="W2025" s="9" t="n">
        <f aca="false">IF(OR(C2025=Scenario!$B$22,C2025=Scenario!$C$22),1,0)</f>
        <v>1</v>
      </c>
      <c r="X2025" s="9" t="n">
        <f aca="false">IF(ISNUMBER(I2025),1,0)</f>
        <v>0</v>
      </c>
      <c r="Y2025" s="9" t="n">
        <f aca="false">MOD(INT(E2025/86400)+3,7)</f>
        <v>3</v>
      </c>
      <c r="Z2025" s="9" t="n">
        <f aca="false">MOD(INT(E2025/3600),24)</f>
        <v>13</v>
      </c>
      <c r="AA2025" s="6" t="s">
        <v>4294</v>
      </c>
    </row>
    <row r="2026" customFormat="false" ht="15" hidden="false" customHeight="false" outlineLevel="0" collapsed="false">
      <c r="A2026" s="6" t="s">
        <v>4295</v>
      </c>
      <c r="B2026" s="6" t="s">
        <v>44</v>
      </c>
      <c r="C2026" s="6" t="s">
        <v>249</v>
      </c>
      <c r="D2026" s="6" t="s">
        <v>170</v>
      </c>
      <c r="E2026" s="6" t="n">
        <v>1787234401</v>
      </c>
      <c r="F2026" s="6" t="n">
        <v>1787243227</v>
      </c>
      <c r="G2026" s="6" t="n">
        <v>1787243146</v>
      </c>
      <c r="H2026" s="6" t="n">
        <v>1787243817</v>
      </c>
      <c r="J2026" s="6" t="n">
        <v>0</v>
      </c>
      <c r="K2026" s="6" t="n">
        <v>0</v>
      </c>
      <c r="L2026" s="9" t="n">
        <f aca="false">IF(AND(E2026&gt;=Scenario!$B$11,E2026&lt;Scenario!$B$12),1,0)</f>
        <v>1</v>
      </c>
      <c r="M2026" s="9" t="n">
        <f aca="false">IF(AND(L2026=1,ISNUMBER(F2026)),MAX(0,F2026-E2026)/60,"")</f>
        <v>147.1</v>
      </c>
      <c r="N2026" s="9" t="n">
        <f aca="false">IF(AND(L2026=1,ISNUMBER(G2026)),MAX(0,G2026-E2026)/60,"")</f>
        <v>145.75</v>
      </c>
      <c r="O2026" s="9" t="n">
        <f aca="false">IF(ISNUMBER(H2026),IF(AND(H2026&gt;=Scenario!$B$11,H2026&lt;Scenario!$B$12),1,0),0)</f>
        <v>1</v>
      </c>
      <c r="P2026" s="9" t="n">
        <f aca="false">IF(O2026=1,MAX(0,H2026-E2026)/60,"")</f>
        <v>156.933333333333</v>
      </c>
      <c r="Q2026" s="9" t="n">
        <f aca="false">INDEX(Scenario!$B$18:$B$20,MATCH(B2026,Scenario!$A$18:$A$20,0))</f>
        <v>240</v>
      </c>
      <c r="R2026" s="9" t="n">
        <f aca="false">INDEX(Scenario!$C$18:$C$20,MATCH(B2026,Scenario!$A$18:$A$20,0))</f>
        <v>4320</v>
      </c>
      <c r="S2026" s="9" t="n">
        <f aca="false">IF(ISNUMBER(M2026),IF(M2026&lt;=Q2026,1,0),"")</f>
        <v>1</v>
      </c>
      <c r="T2026" s="9" t="n">
        <f aca="false">IF(ISNUMBER(P2026),IF(P2026&lt;=R2026,1,0),"")</f>
        <v>1</v>
      </c>
      <c r="U2026" s="9" t="n">
        <f aca="false">IF(E2026&gt;Scenario!$B$14,0,IF(OR(AND(ISNUMBER(H2026),H2026&lt;=Scenario!$B$14),AND(ISNUMBER(I2026),I2026&lt;=Scenario!$B$14)),0,1))</f>
        <v>0</v>
      </c>
      <c r="V2026" s="9" t="n">
        <f aca="false">IF(AND(U2026=1,(Scenario!$B$14-E2026)/60&gt;R2026),1,0)</f>
        <v>0</v>
      </c>
      <c r="W2026" s="9" t="n">
        <f aca="false">IF(OR(C2026=Scenario!$B$22,C2026=Scenario!$C$22),1,0)</f>
        <v>0</v>
      </c>
      <c r="X2026" s="9" t="n">
        <f aca="false">IF(ISNUMBER(I2026),1,0)</f>
        <v>0</v>
      </c>
      <c r="Y2026" s="9" t="n">
        <f aca="false">MOD(INT(E2026/86400)+3,7)</f>
        <v>3</v>
      </c>
      <c r="Z2026" s="9" t="n">
        <f aca="false">MOD(INT(E2026/3600),24)</f>
        <v>14</v>
      </c>
      <c r="AA2026" s="6" t="s">
        <v>4296</v>
      </c>
    </row>
    <row r="2027" customFormat="false" ht="15" hidden="false" customHeight="false" outlineLevel="0" collapsed="false">
      <c r="A2027" s="6" t="s">
        <v>4297</v>
      </c>
      <c r="B2027" s="6" t="s">
        <v>42</v>
      </c>
      <c r="C2027" s="6" t="s">
        <v>249</v>
      </c>
      <c r="D2027" s="6" t="s">
        <v>170</v>
      </c>
      <c r="E2027" s="6" t="n">
        <v>1787234944</v>
      </c>
      <c r="F2027" s="6" t="n">
        <v>1787235613</v>
      </c>
      <c r="G2027" s="6" t="n">
        <v>1787235547</v>
      </c>
      <c r="H2027" s="6" t="n">
        <v>1787237041</v>
      </c>
      <c r="J2027" s="6" t="n">
        <v>0</v>
      </c>
      <c r="K2027" s="6" t="n">
        <v>0</v>
      </c>
      <c r="L2027" s="9" t="n">
        <f aca="false">IF(AND(E2027&gt;=Scenario!$B$11,E2027&lt;Scenario!$B$12),1,0)</f>
        <v>1</v>
      </c>
      <c r="M2027" s="9" t="n">
        <f aca="false">IF(AND(L2027=1,ISNUMBER(F2027)),MAX(0,F2027-E2027)/60,"")</f>
        <v>11.15</v>
      </c>
      <c r="N2027" s="9" t="n">
        <f aca="false">IF(AND(L2027=1,ISNUMBER(G2027)),MAX(0,G2027-E2027)/60,"")</f>
        <v>10.05</v>
      </c>
      <c r="O2027" s="9" t="n">
        <f aca="false">IF(ISNUMBER(H2027),IF(AND(H2027&gt;=Scenario!$B$11,H2027&lt;Scenario!$B$12),1,0),0)</f>
        <v>1</v>
      </c>
      <c r="P2027" s="9" t="n">
        <f aca="false">IF(O2027=1,MAX(0,H2027-E2027)/60,"")</f>
        <v>34.95</v>
      </c>
      <c r="Q2027" s="9" t="n">
        <f aca="false">INDEX(Scenario!$B$18:$B$20,MATCH(B2027,Scenario!$A$18:$A$20,0))</f>
        <v>15</v>
      </c>
      <c r="R2027" s="9" t="n">
        <f aca="false">INDEX(Scenario!$C$18:$C$20,MATCH(B2027,Scenario!$A$18:$A$20,0))</f>
        <v>240</v>
      </c>
      <c r="S2027" s="9" t="n">
        <f aca="false">IF(ISNUMBER(M2027),IF(M2027&lt;=Q2027,1,0),"")</f>
        <v>1</v>
      </c>
      <c r="T2027" s="9" t="n">
        <f aca="false">IF(ISNUMBER(P2027),IF(P2027&lt;=R2027,1,0),"")</f>
        <v>1</v>
      </c>
      <c r="U2027" s="9" t="n">
        <f aca="false">IF(E2027&gt;Scenario!$B$14,0,IF(OR(AND(ISNUMBER(H2027),H2027&lt;=Scenario!$B$14),AND(ISNUMBER(I2027),I2027&lt;=Scenario!$B$14)),0,1))</f>
        <v>0</v>
      </c>
      <c r="V2027" s="9" t="n">
        <f aca="false">IF(AND(U2027=1,(Scenario!$B$14-E2027)/60&gt;R2027),1,0)</f>
        <v>0</v>
      </c>
      <c r="W2027" s="9" t="n">
        <f aca="false">IF(OR(C2027=Scenario!$B$22,C2027=Scenario!$C$22),1,0)</f>
        <v>0</v>
      </c>
      <c r="X2027" s="9" t="n">
        <f aca="false">IF(ISNUMBER(I2027),1,0)</f>
        <v>0</v>
      </c>
      <c r="Y2027" s="9" t="n">
        <f aca="false">MOD(INT(E2027/86400)+3,7)</f>
        <v>3</v>
      </c>
      <c r="Z2027" s="9" t="n">
        <f aca="false">MOD(INT(E2027/3600),24)</f>
        <v>14</v>
      </c>
      <c r="AA2027" s="6" t="s">
        <v>4298</v>
      </c>
    </row>
    <row r="2028" customFormat="false" ht="15" hidden="false" customHeight="false" outlineLevel="0" collapsed="false">
      <c r="A2028" s="6" t="s">
        <v>4299</v>
      </c>
      <c r="B2028" s="6" t="s">
        <v>44</v>
      </c>
      <c r="C2028" s="6" t="s">
        <v>249</v>
      </c>
      <c r="D2028" s="6" t="s">
        <v>170</v>
      </c>
      <c r="E2028" s="6" t="n">
        <v>1787235261</v>
      </c>
      <c r="F2028" s="6" t="n">
        <v>1787243934</v>
      </c>
      <c r="G2028" s="6" t="n">
        <v>1787243839</v>
      </c>
      <c r="H2028" s="6" t="n">
        <v>1787247714</v>
      </c>
      <c r="J2028" s="6" t="n">
        <v>0</v>
      </c>
      <c r="K2028" s="6" t="n">
        <v>0</v>
      </c>
      <c r="L2028" s="9" t="n">
        <f aca="false">IF(AND(E2028&gt;=Scenario!$B$11,E2028&lt;Scenario!$B$12),1,0)</f>
        <v>1</v>
      </c>
      <c r="M2028" s="9" t="n">
        <f aca="false">IF(AND(L2028=1,ISNUMBER(F2028)),MAX(0,F2028-E2028)/60,"")</f>
        <v>144.55</v>
      </c>
      <c r="N2028" s="9" t="n">
        <f aca="false">IF(AND(L2028=1,ISNUMBER(G2028)),MAX(0,G2028-E2028)/60,"")</f>
        <v>142.966666666667</v>
      </c>
      <c r="O2028" s="9" t="n">
        <f aca="false">IF(ISNUMBER(H2028),IF(AND(H2028&gt;=Scenario!$B$11,H2028&lt;Scenario!$B$12),1,0),0)</f>
        <v>1</v>
      </c>
      <c r="P2028" s="9" t="n">
        <f aca="false">IF(O2028=1,MAX(0,H2028-E2028)/60,"")</f>
        <v>207.55</v>
      </c>
      <c r="Q2028" s="9" t="n">
        <f aca="false">INDEX(Scenario!$B$18:$B$20,MATCH(B2028,Scenario!$A$18:$A$20,0))</f>
        <v>240</v>
      </c>
      <c r="R2028" s="9" t="n">
        <f aca="false">INDEX(Scenario!$C$18:$C$20,MATCH(B2028,Scenario!$A$18:$A$20,0))</f>
        <v>4320</v>
      </c>
      <c r="S2028" s="9" t="n">
        <f aca="false">IF(ISNUMBER(M2028),IF(M2028&lt;=Q2028,1,0),"")</f>
        <v>1</v>
      </c>
      <c r="T2028" s="9" t="n">
        <f aca="false">IF(ISNUMBER(P2028),IF(P2028&lt;=R2028,1,0),"")</f>
        <v>1</v>
      </c>
      <c r="U2028" s="9" t="n">
        <f aca="false">IF(E2028&gt;Scenario!$B$14,0,IF(OR(AND(ISNUMBER(H2028),H2028&lt;=Scenario!$B$14),AND(ISNUMBER(I2028),I2028&lt;=Scenario!$B$14)),0,1))</f>
        <v>0</v>
      </c>
      <c r="V2028" s="9" t="n">
        <f aca="false">IF(AND(U2028=1,(Scenario!$B$14-E2028)/60&gt;R2028),1,0)</f>
        <v>0</v>
      </c>
      <c r="W2028" s="9" t="n">
        <f aca="false">IF(OR(C2028=Scenario!$B$22,C2028=Scenario!$C$22),1,0)</f>
        <v>0</v>
      </c>
      <c r="X2028" s="9" t="n">
        <f aca="false">IF(ISNUMBER(I2028),1,0)</f>
        <v>0</v>
      </c>
      <c r="Y2028" s="9" t="n">
        <f aca="false">MOD(INT(E2028/86400)+3,7)</f>
        <v>3</v>
      </c>
      <c r="Z2028" s="9" t="n">
        <f aca="false">MOD(INT(E2028/3600),24)</f>
        <v>14</v>
      </c>
      <c r="AA2028" s="6" t="s">
        <v>4300</v>
      </c>
    </row>
    <row r="2029" customFormat="false" ht="15" hidden="false" customHeight="false" outlineLevel="0" collapsed="false">
      <c r="A2029" s="6" t="s">
        <v>4301</v>
      </c>
      <c r="B2029" s="6" t="s">
        <v>43</v>
      </c>
      <c r="C2029" s="6" t="s">
        <v>249</v>
      </c>
      <c r="D2029" s="6" t="s">
        <v>171</v>
      </c>
      <c r="E2029" s="6" t="n">
        <v>1787236790</v>
      </c>
      <c r="F2029" s="6" t="n">
        <v>1787241800</v>
      </c>
      <c r="G2029" s="6" t="n">
        <v>1787241646</v>
      </c>
      <c r="H2029" s="6" t="n">
        <v>1787243014</v>
      </c>
      <c r="J2029" s="6" t="n">
        <v>0</v>
      </c>
      <c r="K2029" s="6" t="n">
        <v>0</v>
      </c>
      <c r="L2029" s="9" t="n">
        <f aca="false">IF(AND(E2029&gt;=Scenario!$B$11,E2029&lt;Scenario!$B$12),1,0)</f>
        <v>1</v>
      </c>
      <c r="M2029" s="9" t="n">
        <f aca="false">IF(AND(L2029=1,ISNUMBER(F2029)),MAX(0,F2029-E2029)/60,"")</f>
        <v>83.5</v>
      </c>
      <c r="N2029" s="9" t="n">
        <f aca="false">IF(AND(L2029=1,ISNUMBER(G2029)),MAX(0,G2029-E2029)/60,"")</f>
        <v>80.9333333333333</v>
      </c>
      <c r="O2029" s="9" t="n">
        <f aca="false">IF(ISNUMBER(H2029),IF(AND(H2029&gt;=Scenario!$B$11,H2029&lt;Scenario!$B$12),1,0),0)</f>
        <v>1</v>
      </c>
      <c r="P2029" s="9" t="n">
        <f aca="false">IF(O2029=1,MAX(0,H2029-E2029)/60,"")</f>
        <v>103.733333333333</v>
      </c>
      <c r="Q2029" s="9" t="n">
        <f aca="false">INDEX(Scenario!$B$18:$B$20,MATCH(B2029,Scenario!$A$18:$A$20,0))</f>
        <v>60</v>
      </c>
      <c r="R2029" s="9" t="n">
        <f aca="false">INDEX(Scenario!$C$18:$C$20,MATCH(B2029,Scenario!$A$18:$A$20,0))</f>
        <v>1440</v>
      </c>
      <c r="S2029" s="9" t="n">
        <f aca="false">IF(ISNUMBER(M2029),IF(M2029&lt;=Q2029,1,0),"")</f>
        <v>0</v>
      </c>
      <c r="T2029" s="9" t="n">
        <f aca="false">IF(ISNUMBER(P2029),IF(P2029&lt;=R2029,1,0),"")</f>
        <v>1</v>
      </c>
      <c r="U2029" s="9" t="n">
        <f aca="false">IF(E2029&gt;Scenario!$B$14,0,IF(OR(AND(ISNUMBER(H2029),H2029&lt;=Scenario!$B$14),AND(ISNUMBER(I2029),I2029&lt;=Scenario!$B$14)),0,1))</f>
        <v>0</v>
      </c>
      <c r="V2029" s="9" t="n">
        <f aca="false">IF(AND(U2029=1,(Scenario!$B$14-E2029)/60&gt;R2029),1,0)</f>
        <v>0</v>
      </c>
      <c r="W2029" s="9" t="n">
        <f aca="false">IF(OR(C2029=Scenario!$B$22,C2029=Scenario!$C$22),1,0)</f>
        <v>0</v>
      </c>
      <c r="X2029" s="9" t="n">
        <f aca="false">IF(ISNUMBER(I2029),1,0)</f>
        <v>0</v>
      </c>
      <c r="Y2029" s="9" t="n">
        <f aca="false">MOD(INT(E2029/86400)+3,7)</f>
        <v>3</v>
      </c>
      <c r="Z2029" s="9" t="n">
        <f aca="false">MOD(INT(E2029/3600),24)</f>
        <v>14</v>
      </c>
      <c r="AA2029" s="6" t="s">
        <v>4302</v>
      </c>
    </row>
    <row r="2030" customFormat="false" ht="15" hidden="false" customHeight="false" outlineLevel="0" collapsed="false">
      <c r="A2030" s="6" t="s">
        <v>4303</v>
      </c>
      <c r="B2030" s="6" t="s">
        <v>43</v>
      </c>
      <c r="C2030" s="6" t="s">
        <v>249</v>
      </c>
      <c r="D2030" s="6" t="s">
        <v>170</v>
      </c>
      <c r="E2030" s="6" t="n">
        <v>1787237222</v>
      </c>
      <c r="F2030" s="6" t="n">
        <v>1787241726</v>
      </c>
      <c r="G2030" s="6" t="n">
        <v>1787241660</v>
      </c>
      <c r="H2030" s="6" t="n">
        <v>1787243102</v>
      </c>
      <c r="J2030" s="6" t="n">
        <v>0</v>
      </c>
      <c r="K2030" s="6" t="n">
        <v>0</v>
      </c>
      <c r="L2030" s="9" t="n">
        <f aca="false">IF(AND(E2030&gt;=Scenario!$B$11,E2030&lt;Scenario!$B$12),1,0)</f>
        <v>1</v>
      </c>
      <c r="M2030" s="9" t="n">
        <f aca="false">IF(AND(L2030=1,ISNUMBER(F2030)),MAX(0,F2030-E2030)/60,"")</f>
        <v>75.0666666666667</v>
      </c>
      <c r="N2030" s="9" t="n">
        <f aca="false">IF(AND(L2030=1,ISNUMBER(G2030)),MAX(0,G2030-E2030)/60,"")</f>
        <v>73.9666666666667</v>
      </c>
      <c r="O2030" s="9" t="n">
        <f aca="false">IF(ISNUMBER(H2030),IF(AND(H2030&gt;=Scenario!$B$11,H2030&lt;Scenario!$B$12),1,0),0)</f>
        <v>1</v>
      </c>
      <c r="P2030" s="9" t="n">
        <f aca="false">IF(O2030=1,MAX(0,H2030-E2030)/60,"")</f>
        <v>98</v>
      </c>
      <c r="Q2030" s="9" t="n">
        <f aca="false">INDEX(Scenario!$B$18:$B$20,MATCH(B2030,Scenario!$A$18:$A$20,0))</f>
        <v>60</v>
      </c>
      <c r="R2030" s="9" t="n">
        <f aca="false">INDEX(Scenario!$C$18:$C$20,MATCH(B2030,Scenario!$A$18:$A$20,0))</f>
        <v>1440</v>
      </c>
      <c r="S2030" s="9" t="n">
        <f aca="false">IF(ISNUMBER(M2030),IF(M2030&lt;=Q2030,1,0),"")</f>
        <v>0</v>
      </c>
      <c r="T2030" s="9" t="n">
        <f aca="false">IF(ISNUMBER(P2030),IF(P2030&lt;=R2030,1,0),"")</f>
        <v>1</v>
      </c>
      <c r="U2030" s="9" t="n">
        <f aca="false">IF(E2030&gt;Scenario!$B$14,0,IF(OR(AND(ISNUMBER(H2030),H2030&lt;=Scenario!$B$14),AND(ISNUMBER(I2030),I2030&lt;=Scenario!$B$14)),0,1))</f>
        <v>0</v>
      </c>
      <c r="V2030" s="9" t="n">
        <f aca="false">IF(AND(U2030=1,(Scenario!$B$14-E2030)/60&gt;R2030),1,0)</f>
        <v>0</v>
      </c>
      <c r="W2030" s="9" t="n">
        <f aca="false">IF(OR(C2030=Scenario!$B$22,C2030=Scenario!$C$22),1,0)</f>
        <v>0</v>
      </c>
      <c r="X2030" s="9" t="n">
        <f aca="false">IF(ISNUMBER(I2030),1,0)</f>
        <v>0</v>
      </c>
      <c r="Y2030" s="9" t="n">
        <f aca="false">MOD(INT(E2030/86400)+3,7)</f>
        <v>3</v>
      </c>
      <c r="Z2030" s="9" t="n">
        <f aca="false">MOD(INT(E2030/3600),24)</f>
        <v>14</v>
      </c>
      <c r="AA2030" s="6" t="s">
        <v>4304</v>
      </c>
    </row>
    <row r="2031" customFormat="false" ht="15" hidden="false" customHeight="false" outlineLevel="0" collapsed="false">
      <c r="A2031" s="6" t="s">
        <v>4305</v>
      </c>
      <c r="B2031" s="6" t="s">
        <v>43</v>
      </c>
      <c r="C2031" s="6" t="s">
        <v>47</v>
      </c>
      <c r="D2031" s="6" t="s">
        <v>170</v>
      </c>
      <c r="E2031" s="6" t="n">
        <v>1787237851</v>
      </c>
      <c r="F2031" s="6" t="n">
        <v>1787241813</v>
      </c>
      <c r="G2031" s="6" t="n">
        <v>1787241624</v>
      </c>
      <c r="H2031" s="6" t="n">
        <v>1787303623</v>
      </c>
      <c r="J2031" s="6" t="n">
        <v>1</v>
      </c>
      <c r="K2031" s="6" t="n">
        <v>0</v>
      </c>
      <c r="L2031" s="9" t="n">
        <f aca="false">IF(AND(E2031&gt;=Scenario!$B$11,E2031&lt;Scenario!$B$12),1,0)</f>
        <v>1</v>
      </c>
      <c r="M2031" s="9" t="n">
        <f aca="false">IF(AND(L2031=1,ISNUMBER(F2031)),MAX(0,F2031-E2031)/60,"")</f>
        <v>66.0333333333333</v>
      </c>
      <c r="N2031" s="9" t="n">
        <f aca="false">IF(AND(L2031=1,ISNUMBER(G2031)),MAX(0,G2031-E2031)/60,"")</f>
        <v>62.8833333333333</v>
      </c>
      <c r="O2031" s="9" t="n">
        <f aca="false">IF(ISNUMBER(H2031),IF(AND(H2031&gt;=Scenario!$B$11,H2031&lt;Scenario!$B$12),1,0),0)</f>
        <v>1</v>
      </c>
      <c r="P2031" s="9" t="n">
        <f aca="false">IF(O2031=1,MAX(0,H2031-E2031)/60,"")</f>
        <v>1096.2</v>
      </c>
      <c r="Q2031" s="9" t="n">
        <f aca="false">INDEX(Scenario!$B$18:$B$20,MATCH(B2031,Scenario!$A$18:$A$20,0))</f>
        <v>60</v>
      </c>
      <c r="R2031" s="9" t="n">
        <f aca="false">INDEX(Scenario!$C$18:$C$20,MATCH(B2031,Scenario!$A$18:$A$20,0))</f>
        <v>1440</v>
      </c>
      <c r="S2031" s="9" t="n">
        <f aca="false">IF(ISNUMBER(M2031),IF(M2031&lt;=Q2031,1,0),"")</f>
        <v>0</v>
      </c>
      <c r="T2031" s="9" t="n">
        <f aca="false">IF(ISNUMBER(P2031),IF(P2031&lt;=R2031,1,0),"")</f>
        <v>1</v>
      </c>
      <c r="U2031" s="9" t="n">
        <f aca="false">IF(E2031&gt;Scenario!$B$14,0,IF(OR(AND(ISNUMBER(H2031),H2031&lt;=Scenario!$B$14),AND(ISNUMBER(I2031),I2031&lt;=Scenario!$B$14)),0,1))</f>
        <v>0</v>
      </c>
      <c r="V2031" s="9" t="n">
        <f aca="false">IF(AND(U2031=1,(Scenario!$B$14-E2031)/60&gt;R2031),1,0)</f>
        <v>0</v>
      </c>
      <c r="W2031" s="9" t="n">
        <f aca="false">IF(OR(C2031=Scenario!$B$22,C2031=Scenario!$C$22),1,0)</f>
        <v>1</v>
      </c>
      <c r="X2031" s="9" t="n">
        <f aca="false">IF(ISNUMBER(I2031),1,0)</f>
        <v>0</v>
      </c>
      <c r="Y2031" s="9" t="n">
        <f aca="false">MOD(INT(E2031/86400)+3,7)</f>
        <v>3</v>
      </c>
      <c r="Z2031" s="9" t="n">
        <f aca="false">MOD(INT(E2031/3600),24)</f>
        <v>14</v>
      </c>
      <c r="AA2031" s="6" t="s">
        <v>4306</v>
      </c>
    </row>
    <row r="2032" customFormat="false" ht="15" hidden="false" customHeight="false" outlineLevel="0" collapsed="false">
      <c r="A2032" s="6" t="s">
        <v>4307</v>
      </c>
      <c r="B2032" s="6" t="s">
        <v>43</v>
      </c>
      <c r="C2032" s="6" t="s">
        <v>288</v>
      </c>
      <c r="D2032" s="6" t="s">
        <v>170</v>
      </c>
      <c r="E2032" s="6" t="n">
        <v>1787238458</v>
      </c>
      <c r="F2032" s="6" t="n">
        <v>1787243242</v>
      </c>
      <c r="G2032" s="6" t="n">
        <v>1787243093</v>
      </c>
      <c r="H2032" s="6" t="n">
        <v>1787245307</v>
      </c>
      <c r="J2032" s="6" t="n">
        <v>0</v>
      </c>
      <c r="K2032" s="6" t="n">
        <v>0</v>
      </c>
      <c r="L2032" s="9" t="n">
        <f aca="false">IF(AND(E2032&gt;=Scenario!$B$11,E2032&lt;Scenario!$B$12),1,0)</f>
        <v>1</v>
      </c>
      <c r="M2032" s="9" t="n">
        <f aca="false">IF(AND(L2032=1,ISNUMBER(F2032)),MAX(0,F2032-E2032)/60,"")</f>
        <v>79.7333333333333</v>
      </c>
      <c r="N2032" s="9" t="n">
        <f aca="false">IF(AND(L2032=1,ISNUMBER(G2032)),MAX(0,G2032-E2032)/60,"")</f>
        <v>77.25</v>
      </c>
      <c r="O2032" s="9" t="n">
        <f aca="false">IF(ISNUMBER(H2032),IF(AND(H2032&gt;=Scenario!$B$11,H2032&lt;Scenario!$B$12),1,0),0)</f>
        <v>1</v>
      </c>
      <c r="P2032" s="9" t="n">
        <f aca="false">IF(O2032=1,MAX(0,H2032-E2032)/60,"")</f>
        <v>114.15</v>
      </c>
      <c r="Q2032" s="9" t="n">
        <f aca="false">INDEX(Scenario!$B$18:$B$20,MATCH(B2032,Scenario!$A$18:$A$20,0))</f>
        <v>60</v>
      </c>
      <c r="R2032" s="9" t="n">
        <f aca="false">INDEX(Scenario!$C$18:$C$20,MATCH(B2032,Scenario!$A$18:$A$20,0))</f>
        <v>1440</v>
      </c>
      <c r="S2032" s="9" t="n">
        <f aca="false">IF(ISNUMBER(M2032),IF(M2032&lt;=Q2032,1,0),"")</f>
        <v>0</v>
      </c>
      <c r="T2032" s="9" t="n">
        <f aca="false">IF(ISNUMBER(P2032),IF(P2032&lt;=R2032,1,0),"")</f>
        <v>1</v>
      </c>
      <c r="U2032" s="9" t="n">
        <f aca="false">IF(E2032&gt;Scenario!$B$14,0,IF(OR(AND(ISNUMBER(H2032),H2032&lt;=Scenario!$B$14),AND(ISNUMBER(I2032),I2032&lt;=Scenario!$B$14)),0,1))</f>
        <v>0</v>
      </c>
      <c r="V2032" s="9" t="n">
        <f aca="false">IF(AND(U2032=1,(Scenario!$B$14-E2032)/60&gt;R2032),1,0)</f>
        <v>0</v>
      </c>
      <c r="W2032" s="9" t="n">
        <f aca="false">IF(OR(C2032=Scenario!$B$22,C2032=Scenario!$C$22),1,0)</f>
        <v>0</v>
      </c>
      <c r="X2032" s="9" t="n">
        <f aca="false">IF(ISNUMBER(I2032),1,0)</f>
        <v>0</v>
      </c>
      <c r="Y2032" s="9" t="n">
        <f aca="false">MOD(INT(E2032/86400)+3,7)</f>
        <v>3</v>
      </c>
      <c r="Z2032" s="9" t="n">
        <f aca="false">MOD(INT(E2032/3600),24)</f>
        <v>15</v>
      </c>
      <c r="AA2032" s="6" t="s">
        <v>4308</v>
      </c>
    </row>
    <row r="2033" customFormat="false" ht="15" hidden="false" customHeight="false" outlineLevel="0" collapsed="false">
      <c r="A2033" s="6" t="s">
        <v>4309</v>
      </c>
      <c r="B2033" s="6" t="s">
        <v>44</v>
      </c>
      <c r="C2033" s="6" t="s">
        <v>47</v>
      </c>
      <c r="D2033" s="6" t="s">
        <v>170</v>
      </c>
      <c r="E2033" s="6" t="n">
        <v>1787238695</v>
      </c>
      <c r="I2033" s="6" t="n">
        <v>1787239432</v>
      </c>
      <c r="J2033" s="6" t="n">
        <v>0</v>
      </c>
      <c r="K2033" s="6" t="n">
        <v>0</v>
      </c>
      <c r="L2033" s="9" t="n">
        <f aca="false">IF(AND(E2033&gt;=Scenario!$B$11,E2033&lt;Scenario!$B$12),1,0)</f>
        <v>1</v>
      </c>
      <c r="M2033" s="0" t="str">
        <f aca="false">IF(AND(L2033=1,ISNUMBER(F2033)),MAX(0,F2033-E2033)/60,"")</f>
        <v/>
      </c>
      <c r="N2033" s="0" t="str">
        <f aca="false">IF(AND(L2033=1,ISNUMBER(G2033)),MAX(0,G2033-E2033)/60,"")</f>
        <v/>
      </c>
      <c r="O2033" s="9" t="n">
        <f aca="false">IF(ISNUMBER(H2033),IF(AND(H2033&gt;=Scenario!$B$11,H2033&lt;Scenario!$B$12),1,0),0)</f>
        <v>0</v>
      </c>
      <c r="P2033" s="0" t="str">
        <f aca="false">IF(O2033=1,MAX(0,H2033-E2033)/60,"")</f>
        <v/>
      </c>
      <c r="Q2033" s="9" t="n">
        <f aca="false">INDEX(Scenario!$B$18:$B$20,MATCH(B2033,Scenario!$A$18:$A$20,0))</f>
        <v>240</v>
      </c>
      <c r="R2033" s="9" t="n">
        <f aca="false">INDEX(Scenario!$C$18:$C$20,MATCH(B2033,Scenario!$A$18:$A$20,0))</f>
        <v>4320</v>
      </c>
      <c r="S2033" s="0" t="str">
        <f aca="false">IF(ISNUMBER(M2033),IF(M2033&lt;=Q2033,1,0),"")</f>
        <v/>
      </c>
      <c r="T2033" s="0" t="str">
        <f aca="false">IF(ISNUMBER(P2033),IF(P2033&lt;=R2033,1,0),"")</f>
        <v/>
      </c>
      <c r="U2033" s="9" t="n">
        <f aca="false">IF(E2033&gt;Scenario!$B$14,0,IF(OR(AND(ISNUMBER(H2033),H2033&lt;=Scenario!$B$14),AND(ISNUMBER(I2033),I2033&lt;=Scenario!$B$14)),0,1))</f>
        <v>0</v>
      </c>
      <c r="V2033" s="9" t="n">
        <f aca="false">IF(AND(U2033=1,(Scenario!$B$14-E2033)/60&gt;R2033),1,0)</f>
        <v>0</v>
      </c>
      <c r="W2033" s="9" t="n">
        <f aca="false">IF(OR(C2033=Scenario!$B$22,C2033=Scenario!$C$22),1,0)</f>
        <v>1</v>
      </c>
      <c r="X2033" s="9" t="n">
        <f aca="false">IF(ISNUMBER(I2033),1,0)</f>
        <v>1</v>
      </c>
      <c r="Y2033" s="9" t="n">
        <f aca="false">MOD(INT(E2033/86400)+3,7)</f>
        <v>3</v>
      </c>
      <c r="Z2033" s="9" t="n">
        <f aca="false">MOD(INT(E2033/3600),24)</f>
        <v>15</v>
      </c>
      <c r="AA2033" s="6" t="s">
        <v>4310</v>
      </c>
    </row>
    <row r="2034" customFormat="false" ht="15" hidden="false" customHeight="false" outlineLevel="0" collapsed="false">
      <c r="A2034" s="6" t="s">
        <v>4311</v>
      </c>
      <c r="B2034" s="6" t="s">
        <v>44</v>
      </c>
      <c r="C2034" s="6" t="s">
        <v>249</v>
      </c>
      <c r="D2034" s="6" t="s">
        <v>172</v>
      </c>
      <c r="E2034" s="6" t="n">
        <v>1787239367</v>
      </c>
      <c r="F2034" s="6" t="n">
        <v>1787244985</v>
      </c>
      <c r="G2034" s="6" t="n">
        <v>1787244808</v>
      </c>
      <c r="H2034" s="6" t="n">
        <v>1787246496</v>
      </c>
      <c r="J2034" s="6" t="n">
        <v>0</v>
      </c>
      <c r="K2034" s="6" t="n">
        <v>0</v>
      </c>
      <c r="L2034" s="9" t="n">
        <f aca="false">IF(AND(E2034&gt;=Scenario!$B$11,E2034&lt;Scenario!$B$12),1,0)</f>
        <v>1</v>
      </c>
      <c r="M2034" s="9" t="n">
        <f aca="false">IF(AND(L2034=1,ISNUMBER(F2034)),MAX(0,F2034-E2034)/60,"")</f>
        <v>93.6333333333333</v>
      </c>
      <c r="N2034" s="9" t="n">
        <f aca="false">IF(AND(L2034=1,ISNUMBER(G2034)),MAX(0,G2034-E2034)/60,"")</f>
        <v>90.6833333333333</v>
      </c>
      <c r="O2034" s="9" t="n">
        <f aca="false">IF(ISNUMBER(H2034),IF(AND(H2034&gt;=Scenario!$B$11,H2034&lt;Scenario!$B$12),1,0),0)</f>
        <v>1</v>
      </c>
      <c r="P2034" s="9" t="n">
        <f aca="false">IF(O2034=1,MAX(0,H2034-E2034)/60,"")</f>
        <v>118.816666666667</v>
      </c>
      <c r="Q2034" s="9" t="n">
        <f aca="false">INDEX(Scenario!$B$18:$B$20,MATCH(B2034,Scenario!$A$18:$A$20,0))</f>
        <v>240</v>
      </c>
      <c r="R2034" s="9" t="n">
        <f aca="false">INDEX(Scenario!$C$18:$C$20,MATCH(B2034,Scenario!$A$18:$A$20,0))</f>
        <v>4320</v>
      </c>
      <c r="S2034" s="9" t="n">
        <f aca="false">IF(ISNUMBER(M2034),IF(M2034&lt;=Q2034,1,0),"")</f>
        <v>1</v>
      </c>
      <c r="T2034" s="9" t="n">
        <f aca="false">IF(ISNUMBER(P2034),IF(P2034&lt;=R2034,1,0),"")</f>
        <v>1</v>
      </c>
      <c r="U2034" s="9" t="n">
        <f aca="false">IF(E2034&gt;Scenario!$B$14,0,IF(OR(AND(ISNUMBER(H2034),H2034&lt;=Scenario!$B$14),AND(ISNUMBER(I2034),I2034&lt;=Scenario!$B$14)),0,1))</f>
        <v>0</v>
      </c>
      <c r="V2034" s="9" t="n">
        <f aca="false">IF(AND(U2034=1,(Scenario!$B$14-E2034)/60&gt;R2034),1,0)</f>
        <v>0</v>
      </c>
      <c r="W2034" s="9" t="n">
        <f aca="false">IF(OR(C2034=Scenario!$B$22,C2034=Scenario!$C$22),1,0)</f>
        <v>0</v>
      </c>
      <c r="X2034" s="9" t="n">
        <f aca="false">IF(ISNUMBER(I2034),1,0)</f>
        <v>0</v>
      </c>
      <c r="Y2034" s="9" t="n">
        <f aca="false">MOD(INT(E2034/86400)+3,7)</f>
        <v>3</v>
      </c>
      <c r="Z2034" s="9" t="n">
        <f aca="false">MOD(INT(E2034/3600),24)</f>
        <v>15</v>
      </c>
      <c r="AA2034" s="6" t="s">
        <v>4312</v>
      </c>
    </row>
    <row r="2035" customFormat="false" ht="15" hidden="false" customHeight="false" outlineLevel="0" collapsed="false">
      <c r="A2035" s="6" t="s">
        <v>4313</v>
      </c>
      <c r="B2035" s="6" t="s">
        <v>44</v>
      </c>
      <c r="C2035" s="6" t="s">
        <v>288</v>
      </c>
      <c r="D2035" s="6" t="s">
        <v>171</v>
      </c>
      <c r="E2035" s="6" t="n">
        <v>1787239853</v>
      </c>
      <c r="F2035" s="6" t="n">
        <v>1787243184</v>
      </c>
      <c r="G2035" s="6" t="n">
        <v>1787243071</v>
      </c>
      <c r="H2035" s="6" t="n">
        <v>1787244688</v>
      </c>
      <c r="J2035" s="6" t="n">
        <v>0</v>
      </c>
      <c r="K2035" s="6" t="n">
        <v>0</v>
      </c>
      <c r="L2035" s="9" t="n">
        <f aca="false">IF(AND(E2035&gt;=Scenario!$B$11,E2035&lt;Scenario!$B$12),1,0)</f>
        <v>1</v>
      </c>
      <c r="M2035" s="9" t="n">
        <f aca="false">IF(AND(L2035=1,ISNUMBER(F2035)),MAX(0,F2035-E2035)/60,"")</f>
        <v>55.5166666666667</v>
      </c>
      <c r="N2035" s="9" t="n">
        <f aca="false">IF(AND(L2035=1,ISNUMBER(G2035)),MAX(0,G2035-E2035)/60,"")</f>
        <v>53.6333333333333</v>
      </c>
      <c r="O2035" s="9" t="n">
        <f aca="false">IF(ISNUMBER(H2035),IF(AND(H2035&gt;=Scenario!$B$11,H2035&lt;Scenario!$B$12),1,0),0)</f>
        <v>1</v>
      </c>
      <c r="P2035" s="9" t="n">
        <f aca="false">IF(O2035=1,MAX(0,H2035-E2035)/60,"")</f>
        <v>80.5833333333333</v>
      </c>
      <c r="Q2035" s="9" t="n">
        <f aca="false">INDEX(Scenario!$B$18:$B$20,MATCH(B2035,Scenario!$A$18:$A$20,0))</f>
        <v>240</v>
      </c>
      <c r="R2035" s="9" t="n">
        <f aca="false">INDEX(Scenario!$C$18:$C$20,MATCH(B2035,Scenario!$A$18:$A$20,0))</f>
        <v>4320</v>
      </c>
      <c r="S2035" s="9" t="n">
        <f aca="false">IF(ISNUMBER(M2035),IF(M2035&lt;=Q2035,1,0),"")</f>
        <v>1</v>
      </c>
      <c r="T2035" s="9" t="n">
        <f aca="false">IF(ISNUMBER(P2035),IF(P2035&lt;=R2035,1,0),"")</f>
        <v>1</v>
      </c>
      <c r="U2035" s="9" t="n">
        <f aca="false">IF(E2035&gt;Scenario!$B$14,0,IF(OR(AND(ISNUMBER(H2035),H2035&lt;=Scenario!$B$14),AND(ISNUMBER(I2035),I2035&lt;=Scenario!$B$14)),0,1))</f>
        <v>0</v>
      </c>
      <c r="V2035" s="9" t="n">
        <f aca="false">IF(AND(U2035=1,(Scenario!$B$14-E2035)/60&gt;R2035),1,0)</f>
        <v>0</v>
      </c>
      <c r="W2035" s="9" t="n">
        <f aca="false">IF(OR(C2035=Scenario!$B$22,C2035=Scenario!$C$22),1,0)</f>
        <v>0</v>
      </c>
      <c r="X2035" s="9" t="n">
        <f aca="false">IF(ISNUMBER(I2035),1,0)</f>
        <v>0</v>
      </c>
      <c r="Y2035" s="9" t="n">
        <f aca="false">MOD(INT(E2035/86400)+3,7)</f>
        <v>3</v>
      </c>
      <c r="Z2035" s="9" t="n">
        <f aca="false">MOD(INT(E2035/3600),24)</f>
        <v>15</v>
      </c>
      <c r="AA2035" s="6" t="s">
        <v>4314</v>
      </c>
    </row>
    <row r="2036" customFormat="false" ht="15" hidden="false" customHeight="false" outlineLevel="0" collapsed="false">
      <c r="A2036" s="6" t="s">
        <v>4315</v>
      </c>
      <c r="B2036" s="6" t="s">
        <v>44</v>
      </c>
      <c r="C2036" s="6" t="s">
        <v>46</v>
      </c>
      <c r="D2036" s="6" t="s">
        <v>171</v>
      </c>
      <c r="E2036" s="6" t="n">
        <v>1787243214</v>
      </c>
      <c r="F2036" s="6" t="n">
        <v>1787244809</v>
      </c>
      <c r="G2036" s="6" t="n">
        <v>1787244736</v>
      </c>
      <c r="H2036" s="6" t="n">
        <v>1787247825</v>
      </c>
      <c r="J2036" s="6" t="n">
        <v>0</v>
      </c>
      <c r="K2036" s="6" t="n">
        <v>0</v>
      </c>
      <c r="L2036" s="9" t="n">
        <f aca="false">IF(AND(E2036&gt;=Scenario!$B$11,E2036&lt;Scenario!$B$12),1,0)</f>
        <v>1</v>
      </c>
      <c r="M2036" s="9" t="n">
        <f aca="false">IF(AND(L2036=1,ISNUMBER(F2036)),MAX(0,F2036-E2036)/60,"")</f>
        <v>26.5833333333333</v>
      </c>
      <c r="N2036" s="9" t="n">
        <f aca="false">IF(AND(L2036=1,ISNUMBER(G2036)),MAX(0,G2036-E2036)/60,"")</f>
        <v>25.3666666666667</v>
      </c>
      <c r="O2036" s="9" t="n">
        <f aca="false">IF(ISNUMBER(H2036),IF(AND(H2036&gt;=Scenario!$B$11,H2036&lt;Scenario!$B$12),1,0),0)</f>
        <v>1</v>
      </c>
      <c r="P2036" s="9" t="n">
        <f aca="false">IF(O2036=1,MAX(0,H2036-E2036)/60,"")</f>
        <v>76.85</v>
      </c>
      <c r="Q2036" s="9" t="n">
        <f aca="false">INDEX(Scenario!$B$18:$B$20,MATCH(B2036,Scenario!$A$18:$A$20,0))</f>
        <v>240</v>
      </c>
      <c r="R2036" s="9" t="n">
        <f aca="false">INDEX(Scenario!$C$18:$C$20,MATCH(B2036,Scenario!$A$18:$A$20,0))</f>
        <v>4320</v>
      </c>
      <c r="S2036" s="9" t="n">
        <f aca="false">IF(ISNUMBER(M2036),IF(M2036&lt;=Q2036,1,0),"")</f>
        <v>1</v>
      </c>
      <c r="T2036" s="9" t="n">
        <f aca="false">IF(ISNUMBER(P2036),IF(P2036&lt;=R2036,1,0),"")</f>
        <v>1</v>
      </c>
      <c r="U2036" s="9" t="n">
        <f aca="false">IF(E2036&gt;Scenario!$B$14,0,IF(OR(AND(ISNUMBER(H2036),H2036&lt;=Scenario!$B$14),AND(ISNUMBER(I2036),I2036&lt;=Scenario!$B$14)),0,1))</f>
        <v>0</v>
      </c>
      <c r="V2036" s="9" t="n">
        <f aca="false">IF(AND(U2036=1,(Scenario!$B$14-E2036)/60&gt;R2036),1,0)</f>
        <v>0</v>
      </c>
      <c r="W2036" s="9" t="n">
        <f aca="false">IF(OR(C2036=Scenario!$B$22,C2036=Scenario!$C$22),1,0)</f>
        <v>1</v>
      </c>
      <c r="X2036" s="9" t="n">
        <f aca="false">IF(ISNUMBER(I2036),1,0)</f>
        <v>0</v>
      </c>
      <c r="Y2036" s="9" t="n">
        <f aca="false">MOD(INT(E2036/86400)+3,7)</f>
        <v>3</v>
      </c>
      <c r="Z2036" s="9" t="n">
        <f aca="false">MOD(INT(E2036/3600),24)</f>
        <v>16</v>
      </c>
      <c r="AA2036" s="6" t="s">
        <v>4316</v>
      </c>
    </row>
    <row r="2037" customFormat="false" ht="15" hidden="false" customHeight="false" outlineLevel="0" collapsed="false">
      <c r="A2037" s="6" t="s">
        <v>4317</v>
      </c>
      <c r="B2037" s="6" t="s">
        <v>44</v>
      </c>
      <c r="C2037" s="6" t="s">
        <v>46</v>
      </c>
      <c r="D2037" s="6" t="s">
        <v>171</v>
      </c>
      <c r="E2037" s="6" t="n">
        <v>1787243846</v>
      </c>
      <c r="I2037" s="6" t="n">
        <v>1787244952</v>
      </c>
      <c r="J2037" s="6" t="n">
        <v>0</v>
      </c>
      <c r="K2037" s="6" t="n">
        <v>0</v>
      </c>
      <c r="L2037" s="9" t="n">
        <f aca="false">IF(AND(E2037&gt;=Scenario!$B$11,E2037&lt;Scenario!$B$12),1,0)</f>
        <v>1</v>
      </c>
      <c r="M2037" s="0" t="str">
        <f aca="false">IF(AND(L2037=1,ISNUMBER(F2037)),MAX(0,F2037-E2037)/60,"")</f>
        <v/>
      </c>
      <c r="N2037" s="0" t="str">
        <f aca="false">IF(AND(L2037=1,ISNUMBER(G2037)),MAX(0,G2037-E2037)/60,"")</f>
        <v/>
      </c>
      <c r="O2037" s="9" t="n">
        <f aca="false">IF(ISNUMBER(H2037),IF(AND(H2037&gt;=Scenario!$B$11,H2037&lt;Scenario!$B$12),1,0),0)</f>
        <v>0</v>
      </c>
      <c r="P2037" s="0" t="str">
        <f aca="false">IF(O2037=1,MAX(0,H2037-E2037)/60,"")</f>
        <v/>
      </c>
      <c r="Q2037" s="9" t="n">
        <f aca="false">INDEX(Scenario!$B$18:$B$20,MATCH(B2037,Scenario!$A$18:$A$20,0))</f>
        <v>240</v>
      </c>
      <c r="R2037" s="9" t="n">
        <f aca="false">INDEX(Scenario!$C$18:$C$20,MATCH(B2037,Scenario!$A$18:$A$20,0))</f>
        <v>4320</v>
      </c>
      <c r="S2037" s="0" t="str">
        <f aca="false">IF(ISNUMBER(M2037),IF(M2037&lt;=Q2037,1,0),"")</f>
        <v/>
      </c>
      <c r="T2037" s="0" t="str">
        <f aca="false">IF(ISNUMBER(P2037),IF(P2037&lt;=R2037,1,0),"")</f>
        <v/>
      </c>
      <c r="U2037" s="9" t="n">
        <f aca="false">IF(E2037&gt;Scenario!$B$14,0,IF(OR(AND(ISNUMBER(H2037),H2037&lt;=Scenario!$B$14),AND(ISNUMBER(I2037),I2037&lt;=Scenario!$B$14)),0,1))</f>
        <v>0</v>
      </c>
      <c r="V2037" s="9" t="n">
        <f aca="false">IF(AND(U2037=1,(Scenario!$B$14-E2037)/60&gt;R2037),1,0)</f>
        <v>0</v>
      </c>
      <c r="W2037" s="9" t="n">
        <f aca="false">IF(OR(C2037=Scenario!$B$22,C2037=Scenario!$C$22),1,0)</f>
        <v>1</v>
      </c>
      <c r="X2037" s="9" t="n">
        <f aca="false">IF(ISNUMBER(I2037),1,0)</f>
        <v>1</v>
      </c>
      <c r="Y2037" s="9" t="n">
        <f aca="false">MOD(INT(E2037/86400)+3,7)</f>
        <v>3</v>
      </c>
      <c r="Z2037" s="9" t="n">
        <f aca="false">MOD(INT(E2037/3600),24)</f>
        <v>16</v>
      </c>
      <c r="AA2037" s="6" t="s">
        <v>4318</v>
      </c>
    </row>
    <row r="2038" customFormat="false" ht="15" hidden="false" customHeight="false" outlineLevel="0" collapsed="false">
      <c r="A2038" s="6" t="s">
        <v>4319</v>
      </c>
      <c r="B2038" s="6" t="s">
        <v>43</v>
      </c>
      <c r="C2038" s="6" t="s">
        <v>47</v>
      </c>
      <c r="D2038" s="6" t="s">
        <v>170</v>
      </c>
      <c r="E2038" s="6" t="n">
        <v>1787244617</v>
      </c>
      <c r="F2038" s="6" t="n">
        <v>1787245039</v>
      </c>
      <c r="G2038" s="6" t="n">
        <v>1787244892</v>
      </c>
      <c r="H2038" s="6" t="n">
        <v>1787246309</v>
      </c>
      <c r="J2038" s="6" t="n">
        <v>0</v>
      </c>
      <c r="K2038" s="6" t="n">
        <v>0</v>
      </c>
      <c r="L2038" s="9" t="n">
        <f aca="false">IF(AND(E2038&gt;=Scenario!$B$11,E2038&lt;Scenario!$B$12),1,0)</f>
        <v>1</v>
      </c>
      <c r="M2038" s="9" t="n">
        <f aca="false">IF(AND(L2038=1,ISNUMBER(F2038)),MAX(0,F2038-E2038)/60,"")</f>
        <v>7.03333333333333</v>
      </c>
      <c r="N2038" s="9" t="n">
        <f aca="false">IF(AND(L2038=1,ISNUMBER(G2038)),MAX(0,G2038-E2038)/60,"")</f>
        <v>4.58333333333333</v>
      </c>
      <c r="O2038" s="9" t="n">
        <f aca="false">IF(ISNUMBER(H2038),IF(AND(H2038&gt;=Scenario!$B$11,H2038&lt;Scenario!$B$12),1,0),0)</f>
        <v>1</v>
      </c>
      <c r="P2038" s="9" t="n">
        <f aca="false">IF(O2038=1,MAX(0,H2038-E2038)/60,"")</f>
        <v>28.2</v>
      </c>
      <c r="Q2038" s="9" t="n">
        <f aca="false">INDEX(Scenario!$B$18:$B$20,MATCH(B2038,Scenario!$A$18:$A$20,0))</f>
        <v>60</v>
      </c>
      <c r="R2038" s="9" t="n">
        <f aca="false">INDEX(Scenario!$C$18:$C$20,MATCH(B2038,Scenario!$A$18:$A$20,0))</f>
        <v>1440</v>
      </c>
      <c r="S2038" s="9" t="n">
        <f aca="false">IF(ISNUMBER(M2038),IF(M2038&lt;=Q2038,1,0),"")</f>
        <v>1</v>
      </c>
      <c r="T2038" s="9" t="n">
        <f aca="false">IF(ISNUMBER(P2038),IF(P2038&lt;=R2038,1,0),"")</f>
        <v>1</v>
      </c>
      <c r="U2038" s="9" t="n">
        <f aca="false">IF(E2038&gt;Scenario!$B$14,0,IF(OR(AND(ISNUMBER(H2038),H2038&lt;=Scenario!$B$14),AND(ISNUMBER(I2038),I2038&lt;=Scenario!$B$14)),0,1))</f>
        <v>0</v>
      </c>
      <c r="V2038" s="9" t="n">
        <f aca="false">IF(AND(U2038=1,(Scenario!$B$14-E2038)/60&gt;R2038),1,0)</f>
        <v>0</v>
      </c>
      <c r="W2038" s="9" t="n">
        <f aca="false">IF(OR(C2038=Scenario!$B$22,C2038=Scenario!$C$22),1,0)</f>
        <v>1</v>
      </c>
      <c r="X2038" s="9" t="n">
        <f aca="false">IF(ISNUMBER(I2038),1,0)</f>
        <v>0</v>
      </c>
      <c r="Y2038" s="9" t="n">
        <f aca="false">MOD(INT(E2038/86400)+3,7)</f>
        <v>3</v>
      </c>
      <c r="Z2038" s="9" t="n">
        <f aca="false">MOD(INT(E2038/3600),24)</f>
        <v>16</v>
      </c>
      <c r="AA2038" s="6" t="s">
        <v>4320</v>
      </c>
    </row>
    <row r="2039" customFormat="false" ht="15" hidden="false" customHeight="false" outlineLevel="0" collapsed="false">
      <c r="A2039" s="6" t="s">
        <v>4321</v>
      </c>
      <c r="B2039" s="6" t="s">
        <v>44</v>
      </c>
      <c r="C2039" s="6" t="s">
        <v>288</v>
      </c>
      <c r="D2039" s="6" t="s">
        <v>171</v>
      </c>
      <c r="E2039" s="6" t="n">
        <v>1787244977</v>
      </c>
      <c r="F2039" s="6" t="n">
        <v>1787249529</v>
      </c>
      <c r="G2039" s="6" t="n">
        <v>1787249351</v>
      </c>
      <c r="H2039" s="6" t="n">
        <v>1787257804</v>
      </c>
      <c r="J2039" s="6" t="n">
        <v>0</v>
      </c>
      <c r="K2039" s="6" t="n">
        <v>0</v>
      </c>
      <c r="L2039" s="9" t="n">
        <f aca="false">IF(AND(E2039&gt;=Scenario!$B$11,E2039&lt;Scenario!$B$12),1,0)</f>
        <v>1</v>
      </c>
      <c r="M2039" s="9" t="n">
        <f aca="false">IF(AND(L2039=1,ISNUMBER(F2039)),MAX(0,F2039-E2039)/60,"")</f>
        <v>75.8666666666667</v>
      </c>
      <c r="N2039" s="9" t="n">
        <f aca="false">IF(AND(L2039=1,ISNUMBER(G2039)),MAX(0,G2039-E2039)/60,"")</f>
        <v>72.9</v>
      </c>
      <c r="O2039" s="9" t="n">
        <f aca="false">IF(ISNUMBER(H2039),IF(AND(H2039&gt;=Scenario!$B$11,H2039&lt;Scenario!$B$12),1,0),0)</f>
        <v>1</v>
      </c>
      <c r="P2039" s="9" t="n">
        <f aca="false">IF(O2039=1,MAX(0,H2039-E2039)/60,"")</f>
        <v>213.783333333333</v>
      </c>
      <c r="Q2039" s="9" t="n">
        <f aca="false">INDEX(Scenario!$B$18:$B$20,MATCH(B2039,Scenario!$A$18:$A$20,0))</f>
        <v>240</v>
      </c>
      <c r="R2039" s="9" t="n">
        <f aca="false">INDEX(Scenario!$C$18:$C$20,MATCH(B2039,Scenario!$A$18:$A$20,0))</f>
        <v>4320</v>
      </c>
      <c r="S2039" s="9" t="n">
        <f aca="false">IF(ISNUMBER(M2039),IF(M2039&lt;=Q2039,1,0),"")</f>
        <v>1</v>
      </c>
      <c r="T2039" s="9" t="n">
        <f aca="false">IF(ISNUMBER(P2039),IF(P2039&lt;=R2039,1,0),"")</f>
        <v>1</v>
      </c>
      <c r="U2039" s="9" t="n">
        <f aca="false">IF(E2039&gt;Scenario!$B$14,0,IF(OR(AND(ISNUMBER(H2039),H2039&lt;=Scenario!$B$14),AND(ISNUMBER(I2039),I2039&lt;=Scenario!$B$14)),0,1))</f>
        <v>0</v>
      </c>
      <c r="V2039" s="9" t="n">
        <f aca="false">IF(AND(U2039=1,(Scenario!$B$14-E2039)/60&gt;R2039),1,0)</f>
        <v>0</v>
      </c>
      <c r="W2039" s="9" t="n">
        <f aca="false">IF(OR(C2039=Scenario!$B$22,C2039=Scenario!$C$22),1,0)</f>
        <v>0</v>
      </c>
      <c r="X2039" s="9" t="n">
        <f aca="false">IF(ISNUMBER(I2039),1,0)</f>
        <v>0</v>
      </c>
      <c r="Y2039" s="9" t="n">
        <f aca="false">MOD(INT(E2039/86400)+3,7)</f>
        <v>3</v>
      </c>
      <c r="Z2039" s="9" t="n">
        <f aca="false">MOD(INT(E2039/3600),24)</f>
        <v>16</v>
      </c>
      <c r="AA2039" s="6" t="s">
        <v>4322</v>
      </c>
    </row>
    <row r="2040" customFormat="false" ht="15" hidden="false" customHeight="false" outlineLevel="0" collapsed="false">
      <c r="A2040" s="6" t="s">
        <v>4323</v>
      </c>
      <c r="B2040" s="6" t="s">
        <v>42</v>
      </c>
      <c r="C2040" s="6" t="s">
        <v>249</v>
      </c>
      <c r="D2040" s="6" t="s">
        <v>171</v>
      </c>
      <c r="E2040" s="6" t="n">
        <v>1787246224</v>
      </c>
      <c r="F2040" s="6" t="n">
        <v>1787248057</v>
      </c>
      <c r="G2040" s="6" t="n">
        <v>1787247852</v>
      </c>
      <c r="H2040" s="6" t="n">
        <v>1787249312</v>
      </c>
      <c r="J2040" s="6" t="n">
        <v>0</v>
      </c>
      <c r="K2040" s="6" t="n">
        <v>0</v>
      </c>
      <c r="L2040" s="9" t="n">
        <f aca="false">IF(AND(E2040&gt;=Scenario!$B$11,E2040&lt;Scenario!$B$12),1,0)</f>
        <v>1</v>
      </c>
      <c r="M2040" s="9" t="n">
        <f aca="false">IF(AND(L2040=1,ISNUMBER(F2040)),MAX(0,F2040-E2040)/60,"")</f>
        <v>30.55</v>
      </c>
      <c r="N2040" s="9" t="n">
        <f aca="false">IF(AND(L2040=1,ISNUMBER(G2040)),MAX(0,G2040-E2040)/60,"")</f>
        <v>27.1333333333333</v>
      </c>
      <c r="O2040" s="9" t="n">
        <f aca="false">IF(ISNUMBER(H2040),IF(AND(H2040&gt;=Scenario!$B$11,H2040&lt;Scenario!$B$12),1,0),0)</f>
        <v>1</v>
      </c>
      <c r="P2040" s="9" t="n">
        <f aca="false">IF(O2040=1,MAX(0,H2040-E2040)/60,"")</f>
        <v>51.4666666666667</v>
      </c>
      <c r="Q2040" s="9" t="n">
        <f aca="false">INDEX(Scenario!$B$18:$B$20,MATCH(B2040,Scenario!$A$18:$A$20,0))</f>
        <v>15</v>
      </c>
      <c r="R2040" s="9" t="n">
        <f aca="false">INDEX(Scenario!$C$18:$C$20,MATCH(B2040,Scenario!$A$18:$A$20,0))</f>
        <v>240</v>
      </c>
      <c r="S2040" s="9" t="n">
        <f aca="false">IF(ISNUMBER(M2040),IF(M2040&lt;=Q2040,1,0),"")</f>
        <v>0</v>
      </c>
      <c r="T2040" s="9" t="n">
        <f aca="false">IF(ISNUMBER(P2040),IF(P2040&lt;=R2040,1,0),"")</f>
        <v>1</v>
      </c>
      <c r="U2040" s="9" t="n">
        <f aca="false">IF(E2040&gt;Scenario!$B$14,0,IF(OR(AND(ISNUMBER(H2040),H2040&lt;=Scenario!$B$14),AND(ISNUMBER(I2040),I2040&lt;=Scenario!$B$14)),0,1))</f>
        <v>0</v>
      </c>
      <c r="V2040" s="9" t="n">
        <f aca="false">IF(AND(U2040=1,(Scenario!$B$14-E2040)/60&gt;R2040),1,0)</f>
        <v>0</v>
      </c>
      <c r="W2040" s="9" t="n">
        <f aca="false">IF(OR(C2040=Scenario!$B$22,C2040=Scenario!$C$22),1,0)</f>
        <v>0</v>
      </c>
      <c r="X2040" s="9" t="n">
        <f aca="false">IF(ISNUMBER(I2040),1,0)</f>
        <v>0</v>
      </c>
      <c r="Y2040" s="9" t="n">
        <f aca="false">MOD(INT(E2040/86400)+3,7)</f>
        <v>3</v>
      </c>
      <c r="Z2040" s="9" t="n">
        <f aca="false">MOD(INT(E2040/3600),24)</f>
        <v>17</v>
      </c>
      <c r="AA2040" s="6" t="s">
        <v>4324</v>
      </c>
    </row>
    <row r="2041" customFormat="false" ht="15" hidden="false" customHeight="false" outlineLevel="0" collapsed="false">
      <c r="A2041" s="6" t="s">
        <v>4325</v>
      </c>
      <c r="B2041" s="6" t="s">
        <v>43</v>
      </c>
      <c r="C2041" s="6" t="s">
        <v>46</v>
      </c>
      <c r="D2041" s="6" t="s">
        <v>172</v>
      </c>
      <c r="E2041" s="6" t="n">
        <v>1787246598</v>
      </c>
      <c r="F2041" s="6" t="n">
        <v>1787246758</v>
      </c>
      <c r="G2041" s="6" t="n">
        <v>1787246627</v>
      </c>
      <c r="H2041" s="6" t="n">
        <v>1787255289</v>
      </c>
      <c r="J2041" s="6" t="n">
        <v>0</v>
      </c>
      <c r="K2041" s="6" t="n">
        <v>0</v>
      </c>
      <c r="L2041" s="9" t="n">
        <f aca="false">IF(AND(E2041&gt;=Scenario!$B$11,E2041&lt;Scenario!$B$12),1,0)</f>
        <v>1</v>
      </c>
      <c r="M2041" s="9" t="n">
        <f aca="false">IF(AND(L2041=1,ISNUMBER(F2041)),MAX(0,F2041-E2041)/60,"")</f>
        <v>2.66666666666667</v>
      </c>
      <c r="N2041" s="9" t="n">
        <f aca="false">IF(AND(L2041=1,ISNUMBER(G2041)),MAX(0,G2041-E2041)/60,"")</f>
        <v>0.483333333333333</v>
      </c>
      <c r="O2041" s="9" t="n">
        <f aca="false">IF(ISNUMBER(H2041),IF(AND(H2041&gt;=Scenario!$B$11,H2041&lt;Scenario!$B$12),1,0),0)</f>
        <v>1</v>
      </c>
      <c r="P2041" s="9" t="n">
        <f aca="false">IF(O2041=1,MAX(0,H2041-E2041)/60,"")</f>
        <v>144.85</v>
      </c>
      <c r="Q2041" s="9" t="n">
        <f aca="false">INDEX(Scenario!$B$18:$B$20,MATCH(B2041,Scenario!$A$18:$A$20,0))</f>
        <v>60</v>
      </c>
      <c r="R2041" s="9" t="n">
        <f aca="false">INDEX(Scenario!$C$18:$C$20,MATCH(B2041,Scenario!$A$18:$A$20,0))</f>
        <v>1440</v>
      </c>
      <c r="S2041" s="9" t="n">
        <f aca="false">IF(ISNUMBER(M2041),IF(M2041&lt;=Q2041,1,0),"")</f>
        <v>1</v>
      </c>
      <c r="T2041" s="9" t="n">
        <f aca="false">IF(ISNUMBER(P2041),IF(P2041&lt;=R2041,1,0),"")</f>
        <v>1</v>
      </c>
      <c r="U2041" s="9" t="n">
        <f aca="false">IF(E2041&gt;Scenario!$B$14,0,IF(OR(AND(ISNUMBER(H2041),H2041&lt;=Scenario!$B$14),AND(ISNUMBER(I2041),I2041&lt;=Scenario!$B$14)),0,1))</f>
        <v>0</v>
      </c>
      <c r="V2041" s="9" t="n">
        <f aca="false">IF(AND(U2041=1,(Scenario!$B$14-E2041)/60&gt;R2041),1,0)</f>
        <v>0</v>
      </c>
      <c r="W2041" s="9" t="n">
        <f aca="false">IF(OR(C2041=Scenario!$B$22,C2041=Scenario!$C$22),1,0)</f>
        <v>1</v>
      </c>
      <c r="X2041" s="9" t="n">
        <f aca="false">IF(ISNUMBER(I2041),1,0)</f>
        <v>0</v>
      </c>
      <c r="Y2041" s="9" t="n">
        <f aca="false">MOD(INT(E2041/86400)+3,7)</f>
        <v>3</v>
      </c>
      <c r="Z2041" s="9" t="n">
        <f aca="false">MOD(INT(E2041/3600),24)</f>
        <v>17</v>
      </c>
      <c r="AA2041" s="6" t="s">
        <v>4326</v>
      </c>
    </row>
    <row r="2042" customFormat="false" ht="15" hidden="false" customHeight="false" outlineLevel="0" collapsed="false">
      <c r="A2042" s="6" t="s">
        <v>4327</v>
      </c>
      <c r="B2042" s="6" t="s">
        <v>44</v>
      </c>
      <c r="C2042" s="6" t="s">
        <v>249</v>
      </c>
      <c r="D2042" s="6" t="s">
        <v>171</v>
      </c>
      <c r="E2042" s="6" t="n">
        <v>1787247628</v>
      </c>
      <c r="F2042" s="6" t="n">
        <v>1787250272</v>
      </c>
      <c r="G2042" s="6" t="n">
        <v>1787250061</v>
      </c>
      <c r="H2042" s="6" t="n">
        <v>1787254081</v>
      </c>
      <c r="J2042" s="6" t="n">
        <v>0</v>
      </c>
      <c r="K2042" s="6" t="n">
        <v>0</v>
      </c>
      <c r="L2042" s="9" t="n">
        <f aca="false">IF(AND(E2042&gt;=Scenario!$B$11,E2042&lt;Scenario!$B$12),1,0)</f>
        <v>1</v>
      </c>
      <c r="M2042" s="9" t="n">
        <f aca="false">IF(AND(L2042=1,ISNUMBER(F2042)),MAX(0,F2042-E2042)/60,"")</f>
        <v>44.0666666666667</v>
      </c>
      <c r="N2042" s="9" t="n">
        <f aca="false">IF(AND(L2042=1,ISNUMBER(G2042)),MAX(0,G2042-E2042)/60,"")</f>
        <v>40.55</v>
      </c>
      <c r="O2042" s="9" t="n">
        <f aca="false">IF(ISNUMBER(H2042),IF(AND(H2042&gt;=Scenario!$B$11,H2042&lt;Scenario!$B$12),1,0),0)</f>
        <v>1</v>
      </c>
      <c r="P2042" s="9" t="n">
        <f aca="false">IF(O2042=1,MAX(0,H2042-E2042)/60,"")</f>
        <v>107.55</v>
      </c>
      <c r="Q2042" s="9" t="n">
        <f aca="false">INDEX(Scenario!$B$18:$B$20,MATCH(B2042,Scenario!$A$18:$A$20,0))</f>
        <v>240</v>
      </c>
      <c r="R2042" s="9" t="n">
        <f aca="false">INDEX(Scenario!$C$18:$C$20,MATCH(B2042,Scenario!$A$18:$A$20,0))</f>
        <v>4320</v>
      </c>
      <c r="S2042" s="9" t="n">
        <f aca="false">IF(ISNUMBER(M2042),IF(M2042&lt;=Q2042,1,0),"")</f>
        <v>1</v>
      </c>
      <c r="T2042" s="9" t="n">
        <f aca="false">IF(ISNUMBER(P2042),IF(P2042&lt;=R2042,1,0),"")</f>
        <v>1</v>
      </c>
      <c r="U2042" s="9" t="n">
        <f aca="false">IF(E2042&gt;Scenario!$B$14,0,IF(OR(AND(ISNUMBER(H2042),H2042&lt;=Scenario!$B$14),AND(ISNUMBER(I2042),I2042&lt;=Scenario!$B$14)),0,1))</f>
        <v>0</v>
      </c>
      <c r="V2042" s="9" t="n">
        <f aca="false">IF(AND(U2042=1,(Scenario!$B$14-E2042)/60&gt;R2042),1,0)</f>
        <v>0</v>
      </c>
      <c r="W2042" s="9" t="n">
        <f aca="false">IF(OR(C2042=Scenario!$B$22,C2042=Scenario!$C$22),1,0)</f>
        <v>0</v>
      </c>
      <c r="X2042" s="9" t="n">
        <f aca="false">IF(ISNUMBER(I2042),1,0)</f>
        <v>0</v>
      </c>
      <c r="Y2042" s="9" t="n">
        <f aca="false">MOD(INT(E2042/86400)+3,7)</f>
        <v>3</v>
      </c>
      <c r="Z2042" s="9" t="n">
        <f aca="false">MOD(INT(E2042/3600),24)</f>
        <v>17</v>
      </c>
      <c r="AA2042" s="6" t="s">
        <v>4328</v>
      </c>
    </row>
    <row r="2043" customFormat="false" ht="15" hidden="false" customHeight="false" outlineLevel="0" collapsed="false">
      <c r="A2043" s="6" t="s">
        <v>4329</v>
      </c>
      <c r="B2043" s="6" t="s">
        <v>43</v>
      </c>
      <c r="C2043" s="6" t="s">
        <v>249</v>
      </c>
      <c r="D2043" s="6" t="s">
        <v>170</v>
      </c>
      <c r="E2043" s="6" t="n">
        <v>1787249031</v>
      </c>
      <c r="F2043" s="6" t="n">
        <v>1787249275</v>
      </c>
      <c r="G2043" s="6" t="n">
        <v>1787249071</v>
      </c>
      <c r="H2043" s="6" t="n">
        <v>1787252195</v>
      </c>
      <c r="J2043" s="6" t="n">
        <v>0</v>
      </c>
      <c r="K2043" s="6" t="n">
        <v>0</v>
      </c>
      <c r="L2043" s="9" t="n">
        <f aca="false">IF(AND(E2043&gt;=Scenario!$B$11,E2043&lt;Scenario!$B$12),1,0)</f>
        <v>1</v>
      </c>
      <c r="M2043" s="9" t="n">
        <f aca="false">IF(AND(L2043=1,ISNUMBER(F2043)),MAX(0,F2043-E2043)/60,"")</f>
        <v>4.06666666666667</v>
      </c>
      <c r="N2043" s="9" t="n">
        <f aca="false">IF(AND(L2043=1,ISNUMBER(G2043)),MAX(0,G2043-E2043)/60,"")</f>
        <v>0.666666666666667</v>
      </c>
      <c r="O2043" s="9" t="n">
        <f aca="false">IF(ISNUMBER(H2043),IF(AND(H2043&gt;=Scenario!$B$11,H2043&lt;Scenario!$B$12),1,0),0)</f>
        <v>1</v>
      </c>
      <c r="P2043" s="9" t="n">
        <f aca="false">IF(O2043=1,MAX(0,H2043-E2043)/60,"")</f>
        <v>52.7333333333333</v>
      </c>
      <c r="Q2043" s="9" t="n">
        <f aca="false">INDEX(Scenario!$B$18:$B$20,MATCH(B2043,Scenario!$A$18:$A$20,0))</f>
        <v>60</v>
      </c>
      <c r="R2043" s="9" t="n">
        <f aca="false">INDEX(Scenario!$C$18:$C$20,MATCH(B2043,Scenario!$A$18:$A$20,0))</f>
        <v>1440</v>
      </c>
      <c r="S2043" s="9" t="n">
        <f aca="false">IF(ISNUMBER(M2043),IF(M2043&lt;=Q2043,1,0),"")</f>
        <v>1</v>
      </c>
      <c r="T2043" s="9" t="n">
        <f aca="false">IF(ISNUMBER(P2043),IF(P2043&lt;=R2043,1,0),"")</f>
        <v>1</v>
      </c>
      <c r="U2043" s="9" t="n">
        <f aca="false">IF(E2043&gt;Scenario!$B$14,0,IF(OR(AND(ISNUMBER(H2043),H2043&lt;=Scenario!$B$14),AND(ISNUMBER(I2043),I2043&lt;=Scenario!$B$14)),0,1))</f>
        <v>0</v>
      </c>
      <c r="V2043" s="9" t="n">
        <f aca="false">IF(AND(U2043=1,(Scenario!$B$14-E2043)/60&gt;R2043),1,0)</f>
        <v>0</v>
      </c>
      <c r="W2043" s="9" t="n">
        <f aca="false">IF(OR(C2043=Scenario!$B$22,C2043=Scenario!$C$22),1,0)</f>
        <v>0</v>
      </c>
      <c r="X2043" s="9" t="n">
        <f aca="false">IF(ISNUMBER(I2043),1,0)</f>
        <v>0</v>
      </c>
      <c r="Y2043" s="9" t="n">
        <f aca="false">MOD(INT(E2043/86400)+3,7)</f>
        <v>3</v>
      </c>
      <c r="Z2043" s="9" t="n">
        <f aca="false">MOD(INT(E2043/3600),24)</f>
        <v>18</v>
      </c>
      <c r="AA2043" s="6" t="s">
        <v>4330</v>
      </c>
    </row>
    <row r="2044" customFormat="false" ht="15" hidden="false" customHeight="false" outlineLevel="0" collapsed="false">
      <c r="A2044" s="6" t="s">
        <v>4331</v>
      </c>
      <c r="B2044" s="6" t="s">
        <v>44</v>
      </c>
      <c r="C2044" s="6" t="s">
        <v>249</v>
      </c>
      <c r="D2044" s="6" t="s">
        <v>172</v>
      </c>
      <c r="E2044" s="6" t="n">
        <v>1787249152</v>
      </c>
      <c r="F2044" s="6" t="n">
        <v>1787249374</v>
      </c>
      <c r="G2044" s="6" t="n">
        <v>1787249197</v>
      </c>
      <c r="H2044" s="6" t="n">
        <v>1787250593</v>
      </c>
      <c r="J2044" s="6" t="n">
        <v>0</v>
      </c>
      <c r="K2044" s="6" t="n">
        <v>0</v>
      </c>
      <c r="L2044" s="9" t="n">
        <f aca="false">IF(AND(E2044&gt;=Scenario!$B$11,E2044&lt;Scenario!$B$12),1,0)</f>
        <v>1</v>
      </c>
      <c r="M2044" s="9" t="n">
        <f aca="false">IF(AND(L2044=1,ISNUMBER(F2044)),MAX(0,F2044-E2044)/60,"")</f>
        <v>3.7</v>
      </c>
      <c r="N2044" s="9" t="n">
        <f aca="false">IF(AND(L2044=1,ISNUMBER(G2044)),MAX(0,G2044-E2044)/60,"")</f>
        <v>0.75</v>
      </c>
      <c r="O2044" s="9" t="n">
        <f aca="false">IF(ISNUMBER(H2044),IF(AND(H2044&gt;=Scenario!$B$11,H2044&lt;Scenario!$B$12),1,0),0)</f>
        <v>1</v>
      </c>
      <c r="P2044" s="9" t="n">
        <f aca="false">IF(O2044=1,MAX(0,H2044-E2044)/60,"")</f>
        <v>24.0166666666667</v>
      </c>
      <c r="Q2044" s="9" t="n">
        <f aca="false">INDEX(Scenario!$B$18:$B$20,MATCH(B2044,Scenario!$A$18:$A$20,0))</f>
        <v>240</v>
      </c>
      <c r="R2044" s="9" t="n">
        <f aca="false">INDEX(Scenario!$C$18:$C$20,MATCH(B2044,Scenario!$A$18:$A$20,0))</f>
        <v>4320</v>
      </c>
      <c r="S2044" s="9" t="n">
        <f aca="false">IF(ISNUMBER(M2044),IF(M2044&lt;=Q2044,1,0),"")</f>
        <v>1</v>
      </c>
      <c r="T2044" s="9" t="n">
        <f aca="false">IF(ISNUMBER(P2044),IF(P2044&lt;=R2044,1,0),"")</f>
        <v>1</v>
      </c>
      <c r="U2044" s="9" t="n">
        <f aca="false">IF(E2044&gt;Scenario!$B$14,0,IF(OR(AND(ISNUMBER(H2044),H2044&lt;=Scenario!$B$14),AND(ISNUMBER(I2044),I2044&lt;=Scenario!$B$14)),0,1))</f>
        <v>0</v>
      </c>
      <c r="V2044" s="9" t="n">
        <f aca="false">IF(AND(U2044=1,(Scenario!$B$14-E2044)/60&gt;R2044),1,0)</f>
        <v>0</v>
      </c>
      <c r="W2044" s="9" t="n">
        <f aca="false">IF(OR(C2044=Scenario!$B$22,C2044=Scenario!$C$22),1,0)</f>
        <v>0</v>
      </c>
      <c r="X2044" s="9" t="n">
        <f aca="false">IF(ISNUMBER(I2044),1,0)</f>
        <v>0</v>
      </c>
      <c r="Y2044" s="9" t="n">
        <f aca="false">MOD(INT(E2044/86400)+3,7)</f>
        <v>3</v>
      </c>
      <c r="Z2044" s="9" t="n">
        <f aca="false">MOD(INT(E2044/3600),24)</f>
        <v>18</v>
      </c>
      <c r="AA2044" s="6" t="s">
        <v>4332</v>
      </c>
    </row>
    <row r="2045" customFormat="false" ht="15" hidden="false" customHeight="false" outlineLevel="0" collapsed="false">
      <c r="A2045" s="6" t="s">
        <v>4333</v>
      </c>
      <c r="B2045" s="6" t="s">
        <v>43</v>
      </c>
      <c r="C2045" s="6" t="s">
        <v>249</v>
      </c>
      <c r="D2045" s="6" t="s">
        <v>172</v>
      </c>
      <c r="E2045" s="6" t="n">
        <v>1787250063</v>
      </c>
      <c r="F2045" s="6" t="n">
        <v>1787250778</v>
      </c>
      <c r="G2045" s="6" t="n">
        <v>1787250649</v>
      </c>
      <c r="H2045" s="6" t="n">
        <v>1787251856</v>
      </c>
      <c r="J2045" s="6" t="n">
        <v>0</v>
      </c>
      <c r="K2045" s="6" t="n">
        <v>0</v>
      </c>
      <c r="L2045" s="9" t="n">
        <f aca="false">IF(AND(E2045&gt;=Scenario!$B$11,E2045&lt;Scenario!$B$12),1,0)</f>
        <v>1</v>
      </c>
      <c r="M2045" s="9" t="n">
        <f aca="false">IF(AND(L2045=1,ISNUMBER(F2045)),MAX(0,F2045-E2045)/60,"")</f>
        <v>11.9166666666667</v>
      </c>
      <c r="N2045" s="9" t="n">
        <f aca="false">IF(AND(L2045=1,ISNUMBER(G2045)),MAX(0,G2045-E2045)/60,"")</f>
        <v>9.76666666666667</v>
      </c>
      <c r="O2045" s="9" t="n">
        <f aca="false">IF(ISNUMBER(H2045),IF(AND(H2045&gt;=Scenario!$B$11,H2045&lt;Scenario!$B$12),1,0),0)</f>
        <v>1</v>
      </c>
      <c r="P2045" s="9" t="n">
        <f aca="false">IF(O2045=1,MAX(0,H2045-E2045)/60,"")</f>
        <v>29.8833333333333</v>
      </c>
      <c r="Q2045" s="9" t="n">
        <f aca="false">INDEX(Scenario!$B$18:$B$20,MATCH(B2045,Scenario!$A$18:$A$20,0))</f>
        <v>60</v>
      </c>
      <c r="R2045" s="9" t="n">
        <f aca="false">INDEX(Scenario!$C$18:$C$20,MATCH(B2045,Scenario!$A$18:$A$20,0))</f>
        <v>1440</v>
      </c>
      <c r="S2045" s="9" t="n">
        <f aca="false">IF(ISNUMBER(M2045),IF(M2045&lt;=Q2045,1,0),"")</f>
        <v>1</v>
      </c>
      <c r="T2045" s="9" t="n">
        <f aca="false">IF(ISNUMBER(P2045),IF(P2045&lt;=R2045,1,0),"")</f>
        <v>1</v>
      </c>
      <c r="U2045" s="9" t="n">
        <f aca="false">IF(E2045&gt;Scenario!$B$14,0,IF(OR(AND(ISNUMBER(H2045),H2045&lt;=Scenario!$B$14),AND(ISNUMBER(I2045),I2045&lt;=Scenario!$B$14)),0,1))</f>
        <v>0</v>
      </c>
      <c r="V2045" s="9" t="n">
        <f aca="false">IF(AND(U2045=1,(Scenario!$B$14-E2045)/60&gt;R2045),1,0)</f>
        <v>0</v>
      </c>
      <c r="W2045" s="9" t="n">
        <f aca="false">IF(OR(C2045=Scenario!$B$22,C2045=Scenario!$C$22),1,0)</f>
        <v>0</v>
      </c>
      <c r="X2045" s="9" t="n">
        <f aca="false">IF(ISNUMBER(I2045),1,0)</f>
        <v>0</v>
      </c>
      <c r="Y2045" s="9" t="n">
        <f aca="false">MOD(INT(E2045/86400)+3,7)</f>
        <v>3</v>
      </c>
      <c r="Z2045" s="9" t="n">
        <f aca="false">MOD(INT(E2045/3600),24)</f>
        <v>18</v>
      </c>
      <c r="AA2045" s="6" t="s">
        <v>4334</v>
      </c>
    </row>
    <row r="2046" customFormat="false" ht="15" hidden="false" customHeight="false" outlineLevel="0" collapsed="false">
      <c r="A2046" s="6" t="s">
        <v>4335</v>
      </c>
      <c r="B2046" s="6" t="s">
        <v>44</v>
      </c>
      <c r="C2046" s="6" t="s">
        <v>46</v>
      </c>
      <c r="D2046" s="6" t="s">
        <v>170</v>
      </c>
      <c r="E2046" s="6" t="n">
        <v>1787250353</v>
      </c>
      <c r="F2046" s="6" t="n">
        <v>1787250519</v>
      </c>
      <c r="G2046" s="6" t="n">
        <v>1787250395</v>
      </c>
      <c r="H2046" s="6" t="n">
        <v>1787252049</v>
      </c>
      <c r="J2046" s="6" t="n">
        <v>0</v>
      </c>
      <c r="K2046" s="6" t="n">
        <v>0</v>
      </c>
      <c r="L2046" s="9" t="n">
        <f aca="false">IF(AND(E2046&gt;=Scenario!$B$11,E2046&lt;Scenario!$B$12),1,0)</f>
        <v>1</v>
      </c>
      <c r="M2046" s="9" t="n">
        <f aca="false">IF(AND(L2046=1,ISNUMBER(F2046)),MAX(0,F2046-E2046)/60,"")</f>
        <v>2.76666666666667</v>
      </c>
      <c r="N2046" s="9" t="n">
        <f aca="false">IF(AND(L2046=1,ISNUMBER(G2046)),MAX(0,G2046-E2046)/60,"")</f>
        <v>0.7</v>
      </c>
      <c r="O2046" s="9" t="n">
        <f aca="false">IF(ISNUMBER(H2046),IF(AND(H2046&gt;=Scenario!$B$11,H2046&lt;Scenario!$B$12),1,0),0)</f>
        <v>1</v>
      </c>
      <c r="P2046" s="9" t="n">
        <f aca="false">IF(O2046=1,MAX(0,H2046-E2046)/60,"")</f>
        <v>28.2666666666667</v>
      </c>
      <c r="Q2046" s="9" t="n">
        <f aca="false">INDEX(Scenario!$B$18:$B$20,MATCH(B2046,Scenario!$A$18:$A$20,0))</f>
        <v>240</v>
      </c>
      <c r="R2046" s="9" t="n">
        <f aca="false">INDEX(Scenario!$C$18:$C$20,MATCH(B2046,Scenario!$A$18:$A$20,0))</f>
        <v>4320</v>
      </c>
      <c r="S2046" s="9" t="n">
        <f aca="false">IF(ISNUMBER(M2046),IF(M2046&lt;=Q2046,1,0),"")</f>
        <v>1</v>
      </c>
      <c r="T2046" s="9" t="n">
        <f aca="false">IF(ISNUMBER(P2046),IF(P2046&lt;=R2046,1,0),"")</f>
        <v>1</v>
      </c>
      <c r="U2046" s="9" t="n">
        <f aca="false">IF(E2046&gt;Scenario!$B$14,0,IF(OR(AND(ISNUMBER(H2046),H2046&lt;=Scenario!$B$14),AND(ISNUMBER(I2046),I2046&lt;=Scenario!$B$14)),0,1))</f>
        <v>0</v>
      </c>
      <c r="V2046" s="9" t="n">
        <f aca="false">IF(AND(U2046=1,(Scenario!$B$14-E2046)/60&gt;R2046),1,0)</f>
        <v>0</v>
      </c>
      <c r="W2046" s="9" t="n">
        <f aca="false">IF(OR(C2046=Scenario!$B$22,C2046=Scenario!$C$22),1,0)</f>
        <v>1</v>
      </c>
      <c r="X2046" s="9" t="n">
        <f aca="false">IF(ISNUMBER(I2046),1,0)</f>
        <v>0</v>
      </c>
      <c r="Y2046" s="9" t="n">
        <f aca="false">MOD(INT(E2046/86400)+3,7)</f>
        <v>3</v>
      </c>
      <c r="Z2046" s="9" t="n">
        <f aca="false">MOD(INT(E2046/3600),24)</f>
        <v>18</v>
      </c>
      <c r="AA2046" s="6" t="s">
        <v>4336</v>
      </c>
    </row>
    <row r="2047" customFormat="false" ht="15" hidden="false" customHeight="false" outlineLevel="0" collapsed="false">
      <c r="A2047" s="6" t="s">
        <v>4337</v>
      </c>
      <c r="B2047" s="6" t="s">
        <v>44</v>
      </c>
      <c r="C2047" s="6" t="s">
        <v>46</v>
      </c>
      <c r="D2047" s="6" t="s">
        <v>171</v>
      </c>
      <c r="E2047" s="6" t="n">
        <v>1787251498</v>
      </c>
      <c r="I2047" s="6" t="n">
        <v>1787251618</v>
      </c>
      <c r="J2047" s="6" t="n">
        <v>0</v>
      </c>
      <c r="K2047" s="6" t="n">
        <v>0</v>
      </c>
      <c r="L2047" s="9" t="n">
        <f aca="false">IF(AND(E2047&gt;=Scenario!$B$11,E2047&lt;Scenario!$B$12),1,0)</f>
        <v>1</v>
      </c>
      <c r="M2047" s="0" t="str">
        <f aca="false">IF(AND(L2047=1,ISNUMBER(F2047)),MAX(0,F2047-E2047)/60,"")</f>
        <v/>
      </c>
      <c r="N2047" s="0" t="str">
        <f aca="false">IF(AND(L2047=1,ISNUMBER(G2047)),MAX(0,G2047-E2047)/60,"")</f>
        <v/>
      </c>
      <c r="O2047" s="9" t="n">
        <f aca="false">IF(ISNUMBER(H2047),IF(AND(H2047&gt;=Scenario!$B$11,H2047&lt;Scenario!$B$12),1,0),0)</f>
        <v>0</v>
      </c>
      <c r="P2047" s="0" t="str">
        <f aca="false">IF(O2047=1,MAX(0,H2047-E2047)/60,"")</f>
        <v/>
      </c>
      <c r="Q2047" s="9" t="n">
        <f aca="false">INDEX(Scenario!$B$18:$B$20,MATCH(B2047,Scenario!$A$18:$A$20,0))</f>
        <v>240</v>
      </c>
      <c r="R2047" s="9" t="n">
        <f aca="false">INDEX(Scenario!$C$18:$C$20,MATCH(B2047,Scenario!$A$18:$A$20,0))</f>
        <v>4320</v>
      </c>
      <c r="S2047" s="0" t="str">
        <f aca="false">IF(ISNUMBER(M2047),IF(M2047&lt;=Q2047,1,0),"")</f>
        <v/>
      </c>
      <c r="T2047" s="0" t="str">
        <f aca="false">IF(ISNUMBER(P2047),IF(P2047&lt;=R2047,1,0),"")</f>
        <v/>
      </c>
      <c r="U2047" s="9" t="n">
        <f aca="false">IF(E2047&gt;Scenario!$B$14,0,IF(OR(AND(ISNUMBER(H2047),H2047&lt;=Scenario!$B$14),AND(ISNUMBER(I2047),I2047&lt;=Scenario!$B$14)),0,1))</f>
        <v>0</v>
      </c>
      <c r="V2047" s="9" t="n">
        <f aca="false">IF(AND(U2047=1,(Scenario!$B$14-E2047)/60&gt;R2047),1,0)</f>
        <v>0</v>
      </c>
      <c r="W2047" s="9" t="n">
        <f aca="false">IF(OR(C2047=Scenario!$B$22,C2047=Scenario!$C$22),1,0)</f>
        <v>1</v>
      </c>
      <c r="X2047" s="9" t="n">
        <f aca="false">IF(ISNUMBER(I2047),1,0)</f>
        <v>1</v>
      </c>
      <c r="Y2047" s="9" t="n">
        <f aca="false">MOD(INT(E2047/86400)+3,7)</f>
        <v>3</v>
      </c>
      <c r="Z2047" s="9" t="n">
        <f aca="false">MOD(INT(E2047/3600),24)</f>
        <v>18</v>
      </c>
      <c r="AA2047" s="6" t="s">
        <v>4338</v>
      </c>
    </row>
    <row r="2048" customFormat="false" ht="15" hidden="false" customHeight="false" outlineLevel="0" collapsed="false">
      <c r="A2048" s="6" t="s">
        <v>4339</v>
      </c>
      <c r="B2048" s="6" t="s">
        <v>44</v>
      </c>
      <c r="C2048" s="6" t="s">
        <v>46</v>
      </c>
      <c r="D2048" s="6" t="s">
        <v>170</v>
      </c>
      <c r="E2048" s="6" t="n">
        <v>1787251612</v>
      </c>
      <c r="I2048" s="6" t="n">
        <v>1787252075</v>
      </c>
      <c r="J2048" s="6" t="n">
        <v>0</v>
      </c>
      <c r="K2048" s="6" t="n">
        <v>0</v>
      </c>
      <c r="L2048" s="9" t="n">
        <f aca="false">IF(AND(E2048&gt;=Scenario!$B$11,E2048&lt;Scenario!$B$12),1,0)</f>
        <v>1</v>
      </c>
      <c r="M2048" s="0" t="str">
        <f aca="false">IF(AND(L2048=1,ISNUMBER(F2048)),MAX(0,F2048-E2048)/60,"")</f>
        <v/>
      </c>
      <c r="N2048" s="0" t="str">
        <f aca="false">IF(AND(L2048=1,ISNUMBER(G2048)),MAX(0,G2048-E2048)/60,"")</f>
        <v/>
      </c>
      <c r="O2048" s="9" t="n">
        <f aca="false">IF(ISNUMBER(H2048),IF(AND(H2048&gt;=Scenario!$B$11,H2048&lt;Scenario!$B$12),1,0),0)</f>
        <v>0</v>
      </c>
      <c r="P2048" s="0" t="str">
        <f aca="false">IF(O2048=1,MAX(0,H2048-E2048)/60,"")</f>
        <v/>
      </c>
      <c r="Q2048" s="9" t="n">
        <f aca="false">INDEX(Scenario!$B$18:$B$20,MATCH(B2048,Scenario!$A$18:$A$20,0))</f>
        <v>240</v>
      </c>
      <c r="R2048" s="9" t="n">
        <f aca="false">INDEX(Scenario!$C$18:$C$20,MATCH(B2048,Scenario!$A$18:$A$20,0))</f>
        <v>4320</v>
      </c>
      <c r="S2048" s="0" t="str">
        <f aca="false">IF(ISNUMBER(M2048),IF(M2048&lt;=Q2048,1,0),"")</f>
        <v/>
      </c>
      <c r="T2048" s="0" t="str">
        <f aca="false">IF(ISNUMBER(P2048),IF(P2048&lt;=R2048,1,0),"")</f>
        <v/>
      </c>
      <c r="U2048" s="9" t="n">
        <f aca="false">IF(E2048&gt;Scenario!$B$14,0,IF(OR(AND(ISNUMBER(H2048),H2048&lt;=Scenario!$B$14),AND(ISNUMBER(I2048),I2048&lt;=Scenario!$B$14)),0,1))</f>
        <v>0</v>
      </c>
      <c r="V2048" s="9" t="n">
        <f aca="false">IF(AND(U2048=1,(Scenario!$B$14-E2048)/60&gt;R2048),1,0)</f>
        <v>0</v>
      </c>
      <c r="W2048" s="9" t="n">
        <f aca="false">IF(OR(C2048=Scenario!$B$22,C2048=Scenario!$C$22),1,0)</f>
        <v>1</v>
      </c>
      <c r="X2048" s="9" t="n">
        <f aca="false">IF(ISNUMBER(I2048),1,0)</f>
        <v>1</v>
      </c>
      <c r="Y2048" s="9" t="n">
        <f aca="false">MOD(INT(E2048/86400)+3,7)</f>
        <v>3</v>
      </c>
      <c r="Z2048" s="9" t="n">
        <f aca="false">MOD(INT(E2048/3600),24)</f>
        <v>18</v>
      </c>
      <c r="AA2048" s="6" t="s">
        <v>4340</v>
      </c>
    </row>
    <row r="2049" customFormat="false" ht="15" hidden="false" customHeight="false" outlineLevel="0" collapsed="false">
      <c r="A2049" s="6" t="s">
        <v>4341</v>
      </c>
      <c r="B2049" s="6" t="s">
        <v>44</v>
      </c>
      <c r="C2049" s="6" t="s">
        <v>249</v>
      </c>
      <c r="D2049" s="6" t="s">
        <v>171</v>
      </c>
      <c r="E2049" s="6" t="n">
        <v>1787251691</v>
      </c>
      <c r="F2049" s="6" t="n">
        <v>1787252732</v>
      </c>
      <c r="G2049" s="6" t="n">
        <v>1787252563</v>
      </c>
      <c r="H2049" s="6" t="n">
        <v>1787253646</v>
      </c>
      <c r="J2049" s="6" t="n">
        <v>0</v>
      </c>
      <c r="K2049" s="6" t="n">
        <v>0</v>
      </c>
      <c r="L2049" s="9" t="n">
        <f aca="false">IF(AND(E2049&gt;=Scenario!$B$11,E2049&lt;Scenario!$B$12),1,0)</f>
        <v>1</v>
      </c>
      <c r="M2049" s="9" t="n">
        <f aca="false">IF(AND(L2049=1,ISNUMBER(F2049)),MAX(0,F2049-E2049)/60,"")</f>
        <v>17.35</v>
      </c>
      <c r="N2049" s="9" t="n">
        <f aca="false">IF(AND(L2049=1,ISNUMBER(G2049)),MAX(0,G2049-E2049)/60,"")</f>
        <v>14.5333333333333</v>
      </c>
      <c r="O2049" s="9" t="n">
        <f aca="false">IF(ISNUMBER(H2049),IF(AND(H2049&gt;=Scenario!$B$11,H2049&lt;Scenario!$B$12),1,0),0)</f>
        <v>1</v>
      </c>
      <c r="P2049" s="9" t="n">
        <f aca="false">IF(O2049=1,MAX(0,H2049-E2049)/60,"")</f>
        <v>32.5833333333333</v>
      </c>
      <c r="Q2049" s="9" t="n">
        <f aca="false">INDEX(Scenario!$B$18:$B$20,MATCH(B2049,Scenario!$A$18:$A$20,0))</f>
        <v>240</v>
      </c>
      <c r="R2049" s="9" t="n">
        <f aca="false">INDEX(Scenario!$C$18:$C$20,MATCH(B2049,Scenario!$A$18:$A$20,0))</f>
        <v>4320</v>
      </c>
      <c r="S2049" s="9" t="n">
        <f aca="false">IF(ISNUMBER(M2049),IF(M2049&lt;=Q2049,1,0),"")</f>
        <v>1</v>
      </c>
      <c r="T2049" s="9" t="n">
        <f aca="false">IF(ISNUMBER(P2049),IF(P2049&lt;=R2049,1,0),"")</f>
        <v>1</v>
      </c>
      <c r="U2049" s="9" t="n">
        <f aca="false">IF(E2049&gt;Scenario!$B$14,0,IF(OR(AND(ISNUMBER(H2049),H2049&lt;=Scenario!$B$14),AND(ISNUMBER(I2049),I2049&lt;=Scenario!$B$14)),0,1))</f>
        <v>0</v>
      </c>
      <c r="V2049" s="9" t="n">
        <f aca="false">IF(AND(U2049=1,(Scenario!$B$14-E2049)/60&gt;R2049),1,0)</f>
        <v>0</v>
      </c>
      <c r="W2049" s="9" t="n">
        <f aca="false">IF(OR(C2049=Scenario!$B$22,C2049=Scenario!$C$22),1,0)</f>
        <v>0</v>
      </c>
      <c r="X2049" s="9" t="n">
        <f aca="false">IF(ISNUMBER(I2049),1,0)</f>
        <v>0</v>
      </c>
      <c r="Y2049" s="9" t="n">
        <f aca="false">MOD(INT(E2049/86400)+3,7)</f>
        <v>3</v>
      </c>
      <c r="Z2049" s="9" t="n">
        <f aca="false">MOD(INT(E2049/3600),24)</f>
        <v>18</v>
      </c>
      <c r="AA2049" s="6" t="s">
        <v>4342</v>
      </c>
    </row>
    <row r="2050" customFormat="false" ht="15" hidden="false" customHeight="false" outlineLevel="0" collapsed="false">
      <c r="A2050" s="6" t="s">
        <v>4343</v>
      </c>
      <c r="B2050" s="6" t="s">
        <v>44</v>
      </c>
      <c r="C2050" s="6" t="s">
        <v>46</v>
      </c>
      <c r="D2050" s="6" t="s">
        <v>172</v>
      </c>
      <c r="E2050" s="6" t="n">
        <v>1787252799</v>
      </c>
      <c r="I2050" s="6" t="n">
        <v>1787252919</v>
      </c>
      <c r="J2050" s="6" t="n">
        <v>0</v>
      </c>
      <c r="K2050" s="6" t="n">
        <v>0</v>
      </c>
      <c r="L2050" s="9" t="n">
        <f aca="false">IF(AND(E2050&gt;=Scenario!$B$11,E2050&lt;Scenario!$B$12),1,0)</f>
        <v>1</v>
      </c>
      <c r="M2050" s="0" t="str">
        <f aca="false">IF(AND(L2050=1,ISNUMBER(F2050)),MAX(0,F2050-E2050)/60,"")</f>
        <v/>
      </c>
      <c r="N2050" s="0" t="str">
        <f aca="false">IF(AND(L2050=1,ISNUMBER(G2050)),MAX(0,G2050-E2050)/60,"")</f>
        <v/>
      </c>
      <c r="O2050" s="9" t="n">
        <f aca="false">IF(ISNUMBER(H2050),IF(AND(H2050&gt;=Scenario!$B$11,H2050&lt;Scenario!$B$12),1,0),0)</f>
        <v>0</v>
      </c>
      <c r="P2050" s="0" t="str">
        <f aca="false">IF(O2050=1,MAX(0,H2050-E2050)/60,"")</f>
        <v/>
      </c>
      <c r="Q2050" s="9" t="n">
        <f aca="false">INDEX(Scenario!$B$18:$B$20,MATCH(B2050,Scenario!$A$18:$A$20,0))</f>
        <v>240</v>
      </c>
      <c r="R2050" s="9" t="n">
        <f aca="false">INDEX(Scenario!$C$18:$C$20,MATCH(B2050,Scenario!$A$18:$A$20,0))</f>
        <v>4320</v>
      </c>
      <c r="S2050" s="0" t="str">
        <f aca="false">IF(ISNUMBER(M2050),IF(M2050&lt;=Q2050,1,0),"")</f>
        <v/>
      </c>
      <c r="T2050" s="0" t="str">
        <f aca="false">IF(ISNUMBER(P2050),IF(P2050&lt;=R2050,1,0),"")</f>
        <v/>
      </c>
      <c r="U2050" s="9" t="n">
        <f aca="false">IF(E2050&gt;Scenario!$B$14,0,IF(OR(AND(ISNUMBER(H2050),H2050&lt;=Scenario!$B$14),AND(ISNUMBER(I2050),I2050&lt;=Scenario!$B$14)),0,1))</f>
        <v>0</v>
      </c>
      <c r="V2050" s="9" t="n">
        <f aca="false">IF(AND(U2050=1,(Scenario!$B$14-E2050)/60&gt;R2050),1,0)</f>
        <v>0</v>
      </c>
      <c r="W2050" s="9" t="n">
        <f aca="false">IF(OR(C2050=Scenario!$B$22,C2050=Scenario!$C$22),1,0)</f>
        <v>1</v>
      </c>
      <c r="X2050" s="9" t="n">
        <f aca="false">IF(ISNUMBER(I2050),1,0)</f>
        <v>1</v>
      </c>
      <c r="Y2050" s="9" t="n">
        <f aca="false">MOD(INT(E2050/86400)+3,7)</f>
        <v>3</v>
      </c>
      <c r="Z2050" s="9" t="n">
        <f aca="false">MOD(INT(E2050/3600),24)</f>
        <v>19</v>
      </c>
      <c r="AA2050" s="6" t="s">
        <v>4344</v>
      </c>
    </row>
    <row r="2051" customFormat="false" ht="15" hidden="false" customHeight="false" outlineLevel="0" collapsed="false">
      <c r="A2051" s="6" t="s">
        <v>4345</v>
      </c>
      <c r="B2051" s="6" t="s">
        <v>44</v>
      </c>
      <c r="C2051" s="6" t="s">
        <v>249</v>
      </c>
      <c r="D2051" s="6" t="s">
        <v>172</v>
      </c>
      <c r="E2051" s="6" t="n">
        <v>1787259169</v>
      </c>
      <c r="F2051" s="6" t="n">
        <v>1787259449</v>
      </c>
      <c r="G2051" s="6" t="n">
        <v>1787259220</v>
      </c>
      <c r="H2051" s="6" t="n">
        <v>1787262952</v>
      </c>
      <c r="J2051" s="6" t="n">
        <v>0</v>
      </c>
      <c r="K2051" s="6" t="n">
        <v>0</v>
      </c>
      <c r="L2051" s="9" t="n">
        <f aca="false">IF(AND(E2051&gt;=Scenario!$B$11,E2051&lt;Scenario!$B$12),1,0)</f>
        <v>1</v>
      </c>
      <c r="M2051" s="9" t="n">
        <f aca="false">IF(AND(L2051=1,ISNUMBER(F2051)),MAX(0,F2051-E2051)/60,"")</f>
        <v>4.66666666666667</v>
      </c>
      <c r="N2051" s="9" t="n">
        <f aca="false">IF(AND(L2051=1,ISNUMBER(G2051)),MAX(0,G2051-E2051)/60,"")</f>
        <v>0.85</v>
      </c>
      <c r="O2051" s="9" t="n">
        <f aca="false">IF(ISNUMBER(H2051),IF(AND(H2051&gt;=Scenario!$B$11,H2051&lt;Scenario!$B$12),1,0),0)</f>
        <v>1</v>
      </c>
      <c r="P2051" s="9" t="n">
        <f aca="false">IF(O2051=1,MAX(0,H2051-E2051)/60,"")</f>
        <v>63.05</v>
      </c>
      <c r="Q2051" s="9" t="n">
        <f aca="false">INDEX(Scenario!$B$18:$B$20,MATCH(B2051,Scenario!$A$18:$A$20,0))</f>
        <v>240</v>
      </c>
      <c r="R2051" s="9" t="n">
        <f aca="false">INDEX(Scenario!$C$18:$C$20,MATCH(B2051,Scenario!$A$18:$A$20,0))</f>
        <v>4320</v>
      </c>
      <c r="S2051" s="9" t="n">
        <f aca="false">IF(ISNUMBER(M2051),IF(M2051&lt;=Q2051,1,0),"")</f>
        <v>1</v>
      </c>
      <c r="T2051" s="9" t="n">
        <f aca="false">IF(ISNUMBER(P2051),IF(P2051&lt;=R2051,1,0),"")</f>
        <v>1</v>
      </c>
      <c r="U2051" s="9" t="n">
        <f aca="false">IF(E2051&gt;Scenario!$B$14,0,IF(OR(AND(ISNUMBER(H2051),H2051&lt;=Scenario!$B$14),AND(ISNUMBER(I2051),I2051&lt;=Scenario!$B$14)),0,1))</f>
        <v>0</v>
      </c>
      <c r="V2051" s="9" t="n">
        <f aca="false">IF(AND(U2051=1,(Scenario!$B$14-E2051)/60&gt;R2051),1,0)</f>
        <v>0</v>
      </c>
      <c r="W2051" s="9" t="n">
        <f aca="false">IF(OR(C2051=Scenario!$B$22,C2051=Scenario!$C$22),1,0)</f>
        <v>0</v>
      </c>
      <c r="X2051" s="9" t="n">
        <f aca="false">IF(ISNUMBER(I2051),1,0)</f>
        <v>0</v>
      </c>
      <c r="Y2051" s="9" t="n">
        <f aca="false">MOD(INT(E2051/86400)+3,7)</f>
        <v>3</v>
      </c>
      <c r="Z2051" s="9" t="n">
        <f aca="false">MOD(INT(E2051/3600),24)</f>
        <v>20</v>
      </c>
      <c r="AA2051" s="6" t="s">
        <v>4346</v>
      </c>
    </row>
    <row r="2052" customFormat="false" ht="15" hidden="false" customHeight="false" outlineLevel="0" collapsed="false">
      <c r="A2052" s="6" t="s">
        <v>4347</v>
      </c>
      <c r="B2052" s="6" t="s">
        <v>44</v>
      </c>
      <c r="C2052" s="6" t="s">
        <v>46</v>
      </c>
      <c r="D2052" s="6" t="s">
        <v>170</v>
      </c>
      <c r="E2052" s="6" t="n">
        <v>1787259466</v>
      </c>
      <c r="F2052" s="6" t="n">
        <v>1787263072</v>
      </c>
      <c r="G2052" s="6" t="n">
        <v>1787263009</v>
      </c>
      <c r="H2052" s="6" t="n">
        <v>1787265621</v>
      </c>
      <c r="J2052" s="6" t="n">
        <v>0</v>
      </c>
      <c r="K2052" s="6" t="n">
        <v>1</v>
      </c>
      <c r="L2052" s="9" t="n">
        <f aca="false">IF(AND(E2052&gt;=Scenario!$B$11,E2052&lt;Scenario!$B$12),1,0)</f>
        <v>1</v>
      </c>
      <c r="M2052" s="9" t="n">
        <f aca="false">IF(AND(L2052=1,ISNUMBER(F2052)),MAX(0,F2052-E2052)/60,"")</f>
        <v>60.1</v>
      </c>
      <c r="N2052" s="9" t="n">
        <f aca="false">IF(AND(L2052=1,ISNUMBER(G2052)),MAX(0,G2052-E2052)/60,"")</f>
        <v>59.05</v>
      </c>
      <c r="O2052" s="9" t="n">
        <f aca="false">IF(ISNUMBER(H2052),IF(AND(H2052&gt;=Scenario!$B$11,H2052&lt;Scenario!$B$12),1,0),0)</f>
        <v>1</v>
      </c>
      <c r="P2052" s="9" t="n">
        <f aca="false">IF(O2052=1,MAX(0,H2052-E2052)/60,"")</f>
        <v>102.583333333333</v>
      </c>
      <c r="Q2052" s="9" t="n">
        <f aca="false">INDEX(Scenario!$B$18:$B$20,MATCH(B2052,Scenario!$A$18:$A$20,0))</f>
        <v>240</v>
      </c>
      <c r="R2052" s="9" t="n">
        <f aca="false">INDEX(Scenario!$C$18:$C$20,MATCH(B2052,Scenario!$A$18:$A$20,0))</f>
        <v>4320</v>
      </c>
      <c r="S2052" s="9" t="n">
        <f aca="false">IF(ISNUMBER(M2052),IF(M2052&lt;=Q2052,1,0),"")</f>
        <v>1</v>
      </c>
      <c r="T2052" s="9" t="n">
        <f aca="false">IF(ISNUMBER(P2052),IF(P2052&lt;=R2052,1,0),"")</f>
        <v>1</v>
      </c>
      <c r="U2052" s="9" t="n">
        <f aca="false">IF(E2052&gt;Scenario!$B$14,0,IF(OR(AND(ISNUMBER(H2052),H2052&lt;=Scenario!$B$14),AND(ISNUMBER(I2052),I2052&lt;=Scenario!$B$14)),0,1))</f>
        <v>0</v>
      </c>
      <c r="V2052" s="9" t="n">
        <f aca="false">IF(AND(U2052=1,(Scenario!$B$14-E2052)/60&gt;R2052),1,0)</f>
        <v>0</v>
      </c>
      <c r="W2052" s="9" t="n">
        <f aca="false">IF(OR(C2052=Scenario!$B$22,C2052=Scenario!$C$22),1,0)</f>
        <v>1</v>
      </c>
      <c r="X2052" s="9" t="n">
        <f aca="false">IF(ISNUMBER(I2052),1,0)</f>
        <v>0</v>
      </c>
      <c r="Y2052" s="9" t="n">
        <f aca="false">MOD(INT(E2052/86400)+3,7)</f>
        <v>3</v>
      </c>
      <c r="Z2052" s="9" t="n">
        <f aca="false">MOD(INT(E2052/3600),24)</f>
        <v>20</v>
      </c>
      <c r="AA2052" s="6" t="s">
        <v>4348</v>
      </c>
    </row>
    <row r="2053" customFormat="false" ht="15" hidden="false" customHeight="false" outlineLevel="0" collapsed="false">
      <c r="A2053" s="6" t="s">
        <v>4349</v>
      </c>
      <c r="B2053" s="6" t="s">
        <v>44</v>
      </c>
      <c r="C2053" s="6" t="s">
        <v>47</v>
      </c>
      <c r="D2053" s="6" t="s">
        <v>170</v>
      </c>
      <c r="E2053" s="6" t="n">
        <v>1787274434</v>
      </c>
      <c r="F2053" s="6" t="n">
        <v>1787288682</v>
      </c>
      <c r="G2053" s="6" t="n">
        <v>1787288447</v>
      </c>
      <c r="H2053" s="6" t="n">
        <v>1787289939</v>
      </c>
      <c r="J2053" s="6" t="n">
        <v>0</v>
      </c>
      <c r="K2053" s="6" t="n">
        <v>0</v>
      </c>
      <c r="L2053" s="9" t="n">
        <f aca="false">IF(AND(E2053&gt;=Scenario!$B$11,E2053&lt;Scenario!$B$12),1,0)</f>
        <v>1</v>
      </c>
      <c r="M2053" s="9" t="n">
        <f aca="false">IF(AND(L2053=1,ISNUMBER(F2053)),MAX(0,F2053-E2053)/60,"")</f>
        <v>237.466666666667</v>
      </c>
      <c r="N2053" s="9" t="n">
        <f aca="false">IF(AND(L2053=1,ISNUMBER(G2053)),MAX(0,G2053-E2053)/60,"")</f>
        <v>233.55</v>
      </c>
      <c r="O2053" s="9" t="n">
        <f aca="false">IF(ISNUMBER(H2053),IF(AND(H2053&gt;=Scenario!$B$11,H2053&lt;Scenario!$B$12),1,0),0)</f>
        <v>1</v>
      </c>
      <c r="P2053" s="9" t="n">
        <f aca="false">IF(O2053=1,MAX(0,H2053-E2053)/60,"")</f>
        <v>258.416666666667</v>
      </c>
      <c r="Q2053" s="9" t="n">
        <f aca="false">INDEX(Scenario!$B$18:$B$20,MATCH(B2053,Scenario!$A$18:$A$20,0))</f>
        <v>240</v>
      </c>
      <c r="R2053" s="9" t="n">
        <f aca="false">INDEX(Scenario!$C$18:$C$20,MATCH(B2053,Scenario!$A$18:$A$20,0))</f>
        <v>4320</v>
      </c>
      <c r="S2053" s="9" t="n">
        <f aca="false">IF(ISNUMBER(M2053),IF(M2053&lt;=Q2053,1,0),"")</f>
        <v>1</v>
      </c>
      <c r="T2053" s="9" t="n">
        <f aca="false">IF(ISNUMBER(P2053),IF(P2053&lt;=R2053,1,0),"")</f>
        <v>1</v>
      </c>
      <c r="U2053" s="9" t="n">
        <f aca="false">IF(E2053&gt;Scenario!$B$14,0,IF(OR(AND(ISNUMBER(H2053),H2053&lt;=Scenario!$B$14),AND(ISNUMBER(I2053),I2053&lt;=Scenario!$B$14)),0,1))</f>
        <v>0</v>
      </c>
      <c r="V2053" s="9" t="n">
        <f aca="false">IF(AND(U2053=1,(Scenario!$B$14-E2053)/60&gt;R2053),1,0)</f>
        <v>0</v>
      </c>
      <c r="W2053" s="9" t="n">
        <f aca="false">IF(OR(C2053=Scenario!$B$22,C2053=Scenario!$C$22),1,0)</f>
        <v>1</v>
      </c>
      <c r="X2053" s="9" t="n">
        <f aca="false">IF(ISNUMBER(I2053),1,0)</f>
        <v>0</v>
      </c>
      <c r="Y2053" s="9" t="n">
        <f aca="false">MOD(INT(E2053/86400)+3,7)</f>
        <v>4</v>
      </c>
      <c r="Z2053" s="9" t="n">
        <f aca="false">MOD(INT(E2053/3600),24)</f>
        <v>1</v>
      </c>
      <c r="AA2053" s="6" t="s">
        <v>4350</v>
      </c>
    </row>
    <row r="2054" customFormat="false" ht="15" hidden="false" customHeight="false" outlineLevel="0" collapsed="false">
      <c r="A2054" s="6" t="s">
        <v>4351</v>
      </c>
      <c r="B2054" s="6" t="s">
        <v>43</v>
      </c>
      <c r="C2054" s="6" t="s">
        <v>46</v>
      </c>
      <c r="D2054" s="6" t="s">
        <v>171</v>
      </c>
      <c r="E2054" s="6" t="n">
        <v>1787286951</v>
      </c>
      <c r="F2054" s="6" t="n">
        <v>1787288509</v>
      </c>
      <c r="G2054" s="6" t="n">
        <v>1787288447</v>
      </c>
      <c r="H2054" s="6" t="n">
        <v>1787298897</v>
      </c>
      <c r="J2054" s="6" t="n">
        <v>0</v>
      </c>
      <c r="K2054" s="6" t="n">
        <v>0</v>
      </c>
      <c r="L2054" s="9" t="n">
        <f aca="false">IF(AND(E2054&gt;=Scenario!$B$11,E2054&lt;Scenario!$B$12),1,0)</f>
        <v>1</v>
      </c>
      <c r="M2054" s="9" t="n">
        <f aca="false">IF(AND(L2054=1,ISNUMBER(F2054)),MAX(0,F2054-E2054)/60,"")</f>
        <v>25.9666666666667</v>
      </c>
      <c r="N2054" s="9" t="n">
        <f aca="false">IF(AND(L2054=1,ISNUMBER(G2054)),MAX(0,G2054-E2054)/60,"")</f>
        <v>24.9333333333333</v>
      </c>
      <c r="O2054" s="9" t="n">
        <f aca="false">IF(ISNUMBER(H2054),IF(AND(H2054&gt;=Scenario!$B$11,H2054&lt;Scenario!$B$12),1,0),0)</f>
        <v>1</v>
      </c>
      <c r="P2054" s="9" t="n">
        <f aca="false">IF(O2054=1,MAX(0,H2054-E2054)/60,"")</f>
        <v>199.1</v>
      </c>
      <c r="Q2054" s="9" t="n">
        <f aca="false">INDEX(Scenario!$B$18:$B$20,MATCH(B2054,Scenario!$A$18:$A$20,0))</f>
        <v>60</v>
      </c>
      <c r="R2054" s="9" t="n">
        <f aca="false">INDEX(Scenario!$C$18:$C$20,MATCH(B2054,Scenario!$A$18:$A$20,0))</f>
        <v>1440</v>
      </c>
      <c r="S2054" s="9" t="n">
        <f aca="false">IF(ISNUMBER(M2054),IF(M2054&lt;=Q2054,1,0),"")</f>
        <v>1</v>
      </c>
      <c r="T2054" s="9" t="n">
        <f aca="false">IF(ISNUMBER(P2054),IF(P2054&lt;=R2054,1,0),"")</f>
        <v>1</v>
      </c>
      <c r="U2054" s="9" t="n">
        <f aca="false">IF(E2054&gt;Scenario!$B$14,0,IF(OR(AND(ISNUMBER(H2054),H2054&lt;=Scenario!$B$14),AND(ISNUMBER(I2054),I2054&lt;=Scenario!$B$14)),0,1))</f>
        <v>0</v>
      </c>
      <c r="V2054" s="9" t="n">
        <f aca="false">IF(AND(U2054=1,(Scenario!$B$14-E2054)/60&gt;R2054),1,0)</f>
        <v>0</v>
      </c>
      <c r="W2054" s="9" t="n">
        <f aca="false">IF(OR(C2054=Scenario!$B$22,C2054=Scenario!$C$22),1,0)</f>
        <v>1</v>
      </c>
      <c r="X2054" s="9" t="n">
        <f aca="false">IF(ISNUMBER(I2054),1,0)</f>
        <v>0</v>
      </c>
      <c r="Y2054" s="9" t="n">
        <f aca="false">MOD(INT(E2054/86400)+3,7)</f>
        <v>4</v>
      </c>
      <c r="Z2054" s="9" t="n">
        <f aca="false">MOD(INT(E2054/3600),24)</f>
        <v>4</v>
      </c>
      <c r="AA2054" s="6" t="s">
        <v>4352</v>
      </c>
    </row>
    <row r="2055" customFormat="false" ht="15" hidden="false" customHeight="false" outlineLevel="0" collapsed="false">
      <c r="A2055" s="6" t="s">
        <v>4353</v>
      </c>
      <c r="B2055" s="6" t="s">
        <v>44</v>
      </c>
      <c r="C2055" s="6" t="s">
        <v>249</v>
      </c>
      <c r="D2055" s="6" t="s">
        <v>171</v>
      </c>
      <c r="E2055" s="6" t="n">
        <v>1787297153</v>
      </c>
      <c r="F2055" s="6" t="n">
        <v>1787297422</v>
      </c>
      <c r="G2055" s="6" t="n">
        <v>1787297197</v>
      </c>
      <c r="H2055" s="6" t="n">
        <v>1787299275</v>
      </c>
      <c r="J2055" s="6" t="n">
        <v>0</v>
      </c>
      <c r="K2055" s="6" t="n">
        <v>0</v>
      </c>
      <c r="L2055" s="9" t="n">
        <f aca="false">IF(AND(E2055&gt;=Scenario!$B$11,E2055&lt;Scenario!$B$12),1,0)</f>
        <v>1</v>
      </c>
      <c r="M2055" s="9" t="n">
        <f aca="false">IF(AND(L2055=1,ISNUMBER(F2055)),MAX(0,F2055-E2055)/60,"")</f>
        <v>4.48333333333333</v>
      </c>
      <c r="N2055" s="9" t="n">
        <f aca="false">IF(AND(L2055=1,ISNUMBER(G2055)),MAX(0,G2055-E2055)/60,"")</f>
        <v>0.733333333333333</v>
      </c>
      <c r="O2055" s="9" t="n">
        <f aca="false">IF(ISNUMBER(H2055),IF(AND(H2055&gt;=Scenario!$B$11,H2055&lt;Scenario!$B$12),1,0),0)</f>
        <v>1</v>
      </c>
      <c r="P2055" s="9" t="n">
        <f aca="false">IF(O2055=1,MAX(0,H2055-E2055)/60,"")</f>
        <v>35.3666666666667</v>
      </c>
      <c r="Q2055" s="9" t="n">
        <f aca="false">INDEX(Scenario!$B$18:$B$20,MATCH(B2055,Scenario!$A$18:$A$20,0))</f>
        <v>240</v>
      </c>
      <c r="R2055" s="9" t="n">
        <f aca="false">INDEX(Scenario!$C$18:$C$20,MATCH(B2055,Scenario!$A$18:$A$20,0))</f>
        <v>4320</v>
      </c>
      <c r="S2055" s="9" t="n">
        <f aca="false">IF(ISNUMBER(M2055),IF(M2055&lt;=Q2055,1,0),"")</f>
        <v>1</v>
      </c>
      <c r="T2055" s="9" t="n">
        <f aca="false">IF(ISNUMBER(P2055),IF(P2055&lt;=R2055,1,0),"")</f>
        <v>1</v>
      </c>
      <c r="U2055" s="9" t="n">
        <f aca="false">IF(E2055&gt;Scenario!$B$14,0,IF(OR(AND(ISNUMBER(H2055),H2055&lt;=Scenario!$B$14),AND(ISNUMBER(I2055),I2055&lt;=Scenario!$B$14)),0,1))</f>
        <v>0</v>
      </c>
      <c r="V2055" s="9" t="n">
        <f aca="false">IF(AND(U2055=1,(Scenario!$B$14-E2055)/60&gt;R2055),1,0)</f>
        <v>0</v>
      </c>
      <c r="W2055" s="9" t="n">
        <f aca="false">IF(OR(C2055=Scenario!$B$22,C2055=Scenario!$C$22),1,0)</f>
        <v>0</v>
      </c>
      <c r="X2055" s="9" t="n">
        <f aca="false">IF(ISNUMBER(I2055),1,0)</f>
        <v>0</v>
      </c>
      <c r="Y2055" s="9" t="n">
        <f aca="false">MOD(INT(E2055/86400)+3,7)</f>
        <v>4</v>
      </c>
      <c r="Z2055" s="9" t="n">
        <f aca="false">MOD(INT(E2055/3600),24)</f>
        <v>7</v>
      </c>
      <c r="AA2055" s="6" t="s">
        <v>4354</v>
      </c>
    </row>
    <row r="2056" customFormat="false" ht="15" hidden="false" customHeight="false" outlineLevel="0" collapsed="false">
      <c r="A2056" s="6" t="s">
        <v>4355</v>
      </c>
      <c r="B2056" s="6" t="s">
        <v>43</v>
      </c>
      <c r="C2056" s="6" t="s">
        <v>249</v>
      </c>
      <c r="D2056" s="6" t="s">
        <v>170</v>
      </c>
      <c r="E2056" s="6" t="n">
        <v>1787297503</v>
      </c>
      <c r="F2056" s="6" t="n">
        <v>1787297597</v>
      </c>
      <c r="G2056" s="6" t="n">
        <v>1787297519</v>
      </c>
      <c r="H2056" s="6" t="n">
        <v>1787299983</v>
      </c>
      <c r="J2056" s="6" t="n">
        <v>0</v>
      </c>
      <c r="K2056" s="6" t="n">
        <v>0</v>
      </c>
      <c r="L2056" s="9" t="n">
        <f aca="false">IF(AND(E2056&gt;=Scenario!$B$11,E2056&lt;Scenario!$B$12),1,0)</f>
        <v>1</v>
      </c>
      <c r="M2056" s="9" t="n">
        <f aca="false">IF(AND(L2056=1,ISNUMBER(F2056)),MAX(0,F2056-E2056)/60,"")</f>
        <v>1.56666666666667</v>
      </c>
      <c r="N2056" s="9" t="n">
        <f aca="false">IF(AND(L2056=1,ISNUMBER(G2056)),MAX(0,G2056-E2056)/60,"")</f>
        <v>0.266666666666667</v>
      </c>
      <c r="O2056" s="9" t="n">
        <f aca="false">IF(ISNUMBER(H2056),IF(AND(H2056&gt;=Scenario!$B$11,H2056&lt;Scenario!$B$12),1,0),0)</f>
        <v>1</v>
      </c>
      <c r="P2056" s="9" t="n">
        <f aca="false">IF(O2056=1,MAX(0,H2056-E2056)/60,"")</f>
        <v>41.3333333333333</v>
      </c>
      <c r="Q2056" s="9" t="n">
        <f aca="false">INDEX(Scenario!$B$18:$B$20,MATCH(B2056,Scenario!$A$18:$A$20,0))</f>
        <v>60</v>
      </c>
      <c r="R2056" s="9" t="n">
        <f aca="false">INDEX(Scenario!$C$18:$C$20,MATCH(B2056,Scenario!$A$18:$A$20,0))</f>
        <v>1440</v>
      </c>
      <c r="S2056" s="9" t="n">
        <f aca="false">IF(ISNUMBER(M2056),IF(M2056&lt;=Q2056,1,0),"")</f>
        <v>1</v>
      </c>
      <c r="T2056" s="9" t="n">
        <f aca="false">IF(ISNUMBER(P2056),IF(P2056&lt;=R2056,1,0),"")</f>
        <v>1</v>
      </c>
      <c r="U2056" s="9" t="n">
        <f aca="false">IF(E2056&gt;Scenario!$B$14,0,IF(OR(AND(ISNUMBER(H2056),H2056&lt;=Scenario!$B$14),AND(ISNUMBER(I2056),I2056&lt;=Scenario!$B$14)),0,1))</f>
        <v>0</v>
      </c>
      <c r="V2056" s="9" t="n">
        <f aca="false">IF(AND(U2056=1,(Scenario!$B$14-E2056)/60&gt;R2056),1,0)</f>
        <v>0</v>
      </c>
      <c r="W2056" s="9" t="n">
        <f aca="false">IF(OR(C2056=Scenario!$B$22,C2056=Scenario!$C$22),1,0)</f>
        <v>0</v>
      </c>
      <c r="X2056" s="9" t="n">
        <f aca="false">IF(ISNUMBER(I2056),1,0)</f>
        <v>0</v>
      </c>
      <c r="Y2056" s="9" t="n">
        <f aca="false">MOD(INT(E2056/86400)+3,7)</f>
        <v>4</v>
      </c>
      <c r="Z2056" s="9" t="n">
        <f aca="false">MOD(INT(E2056/3600),24)</f>
        <v>7</v>
      </c>
      <c r="AA2056" s="6" t="s">
        <v>4356</v>
      </c>
    </row>
    <row r="2057" customFormat="false" ht="15" hidden="false" customHeight="false" outlineLevel="0" collapsed="false">
      <c r="A2057" s="6" t="s">
        <v>4357</v>
      </c>
      <c r="B2057" s="6" t="s">
        <v>44</v>
      </c>
      <c r="C2057" s="6" t="s">
        <v>249</v>
      </c>
      <c r="D2057" s="6" t="s">
        <v>171</v>
      </c>
      <c r="E2057" s="6" t="n">
        <v>1787298556</v>
      </c>
      <c r="F2057" s="6" t="n">
        <v>1787298792</v>
      </c>
      <c r="G2057" s="6" t="n">
        <v>1787298592</v>
      </c>
      <c r="H2057" s="6" t="n">
        <v>1787301833</v>
      </c>
      <c r="J2057" s="6" t="n">
        <v>0</v>
      </c>
      <c r="K2057" s="6" t="n">
        <v>0</v>
      </c>
      <c r="L2057" s="9" t="n">
        <f aca="false">IF(AND(E2057&gt;=Scenario!$B$11,E2057&lt;Scenario!$B$12),1,0)</f>
        <v>1</v>
      </c>
      <c r="M2057" s="9" t="n">
        <f aca="false">IF(AND(L2057=1,ISNUMBER(F2057)),MAX(0,F2057-E2057)/60,"")</f>
        <v>3.93333333333333</v>
      </c>
      <c r="N2057" s="9" t="n">
        <f aca="false">IF(AND(L2057=1,ISNUMBER(G2057)),MAX(0,G2057-E2057)/60,"")</f>
        <v>0.6</v>
      </c>
      <c r="O2057" s="9" t="n">
        <f aca="false">IF(ISNUMBER(H2057),IF(AND(H2057&gt;=Scenario!$B$11,H2057&lt;Scenario!$B$12),1,0),0)</f>
        <v>1</v>
      </c>
      <c r="P2057" s="9" t="n">
        <f aca="false">IF(O2057=1,MAX(0,H2057-E2057)/60,"")</f>
        <v>54.6166666666667</v>
      </c>
      <c r="Q2057" s="9" t="n">
        <f aca="false">INDEX(Scenario!$B$18:$B$20,MATCH(B2057,Scenario!$A$18:$A$20,0))</f>
        <v>240</v>
      </c>
      <c r="R2057" s="9" t="n">
        <f aca="false">INDEX(Scenario!$C$18:$C$20,MATCH(B2057,Scenario!$A$18:$A$20,0))</f>
        <v>4320</v>
      </c>
      <c r="S2057" s="9" t="n">
        <f aca="false">IF(ISNUMBER(M2057),IF(M2057&lt;=Q2057,1,0),"")</f>
        <v>1</v>
      </c>
      <c r="T2057" s="9" t="n">
        <f aca="false">IF(ISNUMBER(P2057),IF(P2057&lt;=R2057,1,0),"")</f>
        <v>1</v>
      </c>
      <c r="U2057" s="9" t="n">
        <f aca="false">IF(E2057&gt;Scenario!$B$14,0,IF(OR(AND(ISNUMBER(H2057),H2057&lt;=Scenario!$B$14),AND(ISNUMBER(I2057),I2057&lt;=Scenario!$B$14)),0,1))</f>
        <v>0</v>
      </c>
      <c r="V2057" s="9" t="n">
        <f aca="false">IF(AND(U2057=1,(Scenario!$B$14-E2057)/60&gt;R2057),1,0)</f>
        <v>0</v>
      </c>
      <c r="W2057" s="9" t="n">
        <f aca="false">IF(OR(C2057=Scenario!$B$22,C2057=Scenario!$C$22),1,0)</f>
        <v>0</v>
      </c>
      <c r="X2057" s="9" t="n">
        <f aca="false">IF(ISNUMBER(I2057),1,0)</f>
        <v>0</v>
      </c>
      <c r="Y2057" s="9" t="n">
        <f aca="false">MOD(INT(E2057/86400)+3,7)</f>
        <v>4</v>
      </c>
      <c r="Z2057" s="9" t="n">
        <f aca="false">MOD(INT(E2057/3600),24)</f>
        <v>7</v>
      </c>
      <c r="AA2057" s="6" t="s">
        <v>4358</v>
      </c>
    </row>
    <row r="2058" customFormat="false" ht="15" hidden="false" customHeight="false" outlineLevel="0" collapsed="false">
      <c r="A2058" s="6" t="s">
        <v>4359</v>
      </c>
      <c r="B2058" s="6" t="s">
        <v>44</v>
      </c>
      <c r="C2058" s="6" t="s">
        <v>249</v>
      </c>
      <c r="D2058" s="6" t="s">
        <v>171</v>
      </c>
      <c r="E2058" s="6" t="n">
        <v>1787298573</v>
      </c>
      <c r="F2058" s="6" t="n">
        <v>1787298984</v>
      </c>
      <c r="G2058" s="6" t="n">
        <v>1787298921</v>
      </c>
      <c r="H2058" s="6" t="n">
        <v>1787300115</v>
      </c>
      <c r="J2058" s="6" t="n">
        <v>0</v>
      </c>
      <c r="K2058" s="6" t="n">
        <v>0</v>
      </c>
      <c r="L2058" s="9" t="n">
        <f aca="false">IF(AND(E2058&gt;=Scenario!$B$11,E2058&lt;Scenario!$B$12),1,0)</f>
        <v>1</v>
      </c>
      <c r="M2058" s="9" t="n">
        <f aca="false">IF(AND(L2058=1,ISNUMBER(F2058)),MAX(0,F2058-E2058)/60,"")</f>
        <v>6.85</v>
      </c>
      <c r="N2058" s="9" t="n">
        <f aca="false">IF(AND(L2058=1,ISNUMBER(G2058)),MAX(0,G2058-E2058)/60,"")</f>
        <v>5.8</v>
      </c>
      <c r="O2058" s="9" t="n">
        <f aca="false">IF(ISNUMBER(H2058),IF(AND(H2058&gt;=Scenario!$B$11,H2058&lt;Scenario!$B$12),1,0),0)</f>
        <v>1</v>
      </c>
      <c r="P2058" s="9" t="n">
        <f aca="false">IF(O2058=1,MAX(0,H2058-E2058)/60,"")</f>
        <v>25.7</v>
      </c>
      <c r="Q2058" s="9" t="n">
        <f aca="false">INDEX(Scenario!$B$18:$B$20,MATCH(B2058,Scenario!$A$18:$A$20,0))</f>
        <v>240</v>
      </c>
      <c r="R2058" s="9" t="n">
        <f aca="false">INDEX(Scenario!$C$18:$C$20,MATCH(B2058,Scenario!$A$18:$A$20,0))</f>
        <v>4320</v>
      </c>
      <c r="S2058" s="9" t="n">
        <f aca="false">IF(ISNUMBER(M2058),IF(M2058&lt;=Q2058,1,0),"")</f>
        <v>1</v>
      </c>
      <c r="T2058" s="9" t="n">
        <f aca="false">IF(ISNUMBER(P2058),IF(P2058&lt;=R2058,1,0),"")</f>
        <v>1</v>
      </c>
      <c r="U2058" s="9" t="n">
        <f aca="false">IF(E2058&gt;Scenario!$B$14,0,IF(OR(AND(ISNUMBER(H2058),H2058&lt;=Scenario!$B$14),AND(ISNUMBER(I2058),I2058&lt;=Scenario!$B$14)),0,1))</f>
        <v>0</v>
      </c>
      <c r="V2058" s="9" t="n">
        <f aca="false">IF(AND(U2058=1,(Scenario!$B$14-E2058)/60&gt;R2058),1,0)</f>
        <v>0</v>
      </c>
      <c r="W2058" s="9" t="n">
        <f aca="false">IF(OR(C2058=Scenario!$B$22,C2058=Scenario!$C$22),1,0)</f>
        <v>0</v>
      </c>
      <c r="X2058" s="9" t="n">
        <f aca="false">IF(ISNUMBER(I2058),1,0)</f>
        <v>0</v>
      </c>
      <c r="Y2058" s="9" t="n">
        <f aca="false">MOD(INT(E2058/86400)+3,7)</f>
        <v>4</v>
      </c>
      <c r="Z2058" s="9" t="n">
        <f aca="false">MOD(INT(E2058/3600),24)</f>
        <v>7</v>
      </c>
      <c r="AA2058" s="6" t="s">
        <v>4360</v>
      </c>
    </row>
    <row r="2059" customFormat="false" ht="15" hidden="false" customHeight="false" outlineLevel="0" collapsed="false">
      <c r="A2059" s="6" t="s">
        <v>4361</v>
      </c>
      <c r="B2059" s="6" t="s">
        <v>44</v>
      </c>
      <c r="C2059" s="6" t="s">
        <v>47</v>
      </c>
      <c r="D2059" s="6" t="s">
        <v>172</v>
      </c>
      <c r="E2059" s="6" t="n">
        <v>1787299818</v>
      </c>
      <c r="F2059" s="6" t="n">
        <v>1787300000</v>
      </c>
      <c r="G2059" s="6" t="n">
        <v>1787299840</v>
      </c>
      <c r="H2059" s="6" t="n">
        <v>1787302256</v>
      </c>
      <c r="J2059" s="6" t="n">
        <v>0</v>
      </c>
      <c r="K2059" s="6" t="n">
        <v>0</v>
      </c>
      <c r="L2059" s="9" t="n">
        <f aca="false">IF(AND(E2059&gt;=Scenario!$B$11,E2059&lt;Scenario!$B$12),1,0)</f>
        <v>1</v>
      </c>
      <c r="M2059" s="9" t="n">
        <f aca="false">IF(AND(L2059=1,ISNUMBER(F2059)),MAX(0,F2059-E2059)/60,"")</f>
        <v>3.03333333333333</v>
      </c>
      <c r="N2059" s="9" t="n">
        <f aca="false">IF(AND(L2059=1,ISNUMBER(G2059)),MAX(0,G2059-E2059)/60,"")</f>
        <v>0.366666666666667</v>
      </c>
      <c r="O2059" s="9" t="n">
        <f aca="false">IF(ISNUMBER(H2059),IF(AND(H2059&gt;=Scenario!$B$11,H2059&lt;Scenario!$B$12),1,0),0)</f>
        <v>1</v>
      </c>
      <c r="P2059" s="9" t="n">
        <f aca="false">IF(O2059=1,MAX(0,H2059-E2059)/60,"")</f>
        <v>40.6333333333333</v>
      </c>
      <c r="Q2059" s="9" t="n">
        <f aca="false">INDEX(Scenario!$B$18:$B$20,MATCH(B2059,Scenario!$A$18:$A$20,0))</f>
        <v>240</v>
      </c>
      <c r="R2059" s="9" t="n">
        <f aca="false">INDEX(Scenario!$C$18:$C$20,MATCH(B2059,Scenario!$A$18:$A$20,0))</f>
        <v>4320</v>
      </c>
      <c r="S2059" s="9" t="n">
        <f aca="false">IF(ISNUMBER(M2059),IF(M2059&lt;=Q2059,1,0),"")</f>
        <v>1</v>
      </c>
      <c r="T2059" s="9" t="n">
        <f aca="false">IF(ISNUMBER(P2059),IF(P2059&lt;=R2059,1,0),"")</f>
        <v>1</v>
      </c>
      <c r="U2059" s="9" t="n">
        <f aca="false">IF(E2059&gt;Scenario!$B$14,0,IF(OR(AND(ISNUMBER(H2059),H2059&lt;=Scenario!$B$14),AND(ISNUMBER(I2059),I2059&lt;=Scenario!$B$14)),0,1))</f>
        <v>0</v>
      </c>
      <c r="V2059" s="9" t="n">
        <f aca="false">IF(AND(U2059=1,(Scenario!$B$14-E2059)/60&gt;R2059),1,0)</f>
        <v>0</v>
      </c>
      <c r="W2059" s="9" t="n">
        <f aca="false">IF(OR(C2059=Scenario!$B$22,C2059=Scenario!$C$22),1,0)</f>
        <v>1</v>
      </c>
      <c r="X2059" s="9" t="n">
        <f aca="false">IF(ISNUMBER(I2059),1,0)</f>
        <v>0</v>
      </c>
      <c r="Y2059" s="9" t="n">
        <f aca="false">MOD(INT(E2059/86400)+3,7)</f>
        <v>4</v>
      </c>
      <c r="Z2059" s="9" t="n">
        <f aca="false">MOD(INT(E2059/3600),24)</f>
        <v>8</v>
      </c>
      <c r="AA2059" s="6" t="s">
        <v>4362</v>
      </c>
    </row>
    <row r="2060" customFormat="false" ht="15" hidden="false" customHeight="false" outlineLevel="0" collapsed="false">
      <c r="A2060" s="6" t="s">
        <v>4363</v>
      </c>
      <c r="B2060" s="6" t="s">
        <v>44</v>
      </c>
      <c r="C2060" s="6" t="s">
        <v>46</v>
      </c>
      <c r="D2060" s="6" t="s">
        <v>170</v>
      </c>
      <c r="E2060" s="6" t="n">
        <v>1787300375</v>
      </c>
      <c r="F2060" s="6" t="n">
        <v>1787300515</v>
      </c>
      <c r="G2060" s="6" t="n">
        <v>1787300412</v>
      </c>
      <c r="H2060" s="6" t="n">
        <v>1787302971</v>
      </c>
      <c r="J2060" s="6" t="n">
        <v>0</v>
      </c>
      <c r="K2060" s="6" t="n">
        <v>0</v>
      </c>
      <c r="L2060" s="9" t="n">
        <f aca="false">IF(AND(E2060&gt;=Scenario!$B$11,E2060&lt;Scenario!$B$12),1,0)</f>
        <v>1</v>
      </c>
      <c r="M2060" s="9" t="n">
        <f aca="false">IF(AND(L2060=1,ISNUMBER(F2060)),MAX(0,F2060-E2060)/60,"")</f>
        <v>2.33333333333333</v>
      </c>
      <c r="N2060" s="9" t="n">
        <f aca="false">IF(AND(L2060=1,ISNUMBER(G2060)),MAX(0,G2060-E2060)/60,"")</f>
        <v>0.616666666666667</v>
      </c>
      <c r="O2060" s="9" t="n">
        <f aca="false">IF(ISNUMBER(H2060),IF(AND(H2060&gt;=Scenario!$B$11,H2060&lt;Scenario!$B$12),1,0),0)</f>
        <v>1</v>
      </c>
      <c r="P2060" s="9" t="n">
        <f aca="false">IF(O2060=1,MAX(0,H2060-E2060)/60,"")</f>
        <v>43.2666666666667</v>
      </c>
      <c r="Q2060" s="9" t="n">
        <f aca="false">INDEX(Scenario!$B$18:$B$20,MATCH(B2060,Scenario!$A$18:$A$20,0))</f>
        <v>240</v>
      </c>
      <c r="R2060" s="9" t="n">
        <f aca="false">INDEX(Scenario!$C$18:$C$20,MATCH(B2060,Scenario!$A$18:$A$20,0))</f>
        <v>4320</v>
      </c>
      <c r="S2060" s="9" t="n">
        <f aca="false">IF(ISNUMBER(M2060),IF(M2060&lt;=Q2060,1,0),"")</f>
        <v>1</v>
      </c>
      <c r="T2060" s="9" t="n">
        <f aca="false">IF(ISNUMBER(P2060),IF(P2060&lt;=R2060,1,0),"")</f>
        <v>1</v>
      </c>
      <c r="U2060" s="9" t="n">
        <f aca="false">IF(E2060&gt;Scenario!$B$14,0,IF(OR(AND(ISNUMBER(H2060),H2060&lt;=Scenario!$B$14),AND(ISNUMBER(I2060),I2060&lt;=Scenario!$B$14)),0,1))</f>
        <v>0</v>
      </c>
      <c r="V2060" s="9" t="n">
        <f aca="false">IF(AND(U2060=1,(Scenario!$B$14-E2060)/60&gt;R2060),1,0)</f>
        <v>0</v>
      </c>
      <c r="W2060" s="9" t="n">
        <f aca="false">IF(OR(C2060=Scenario!$B$22,C2060=Scenario!$C$22),1,0)</f>
        <v>1</v>
      </c>
      <c r="X2060" s="9" t="n">
        <f aca="false">IF(ISNUMBER(I2060),1,0)</f>
        <v>0</v>
      </c>
      <c r="Y2060" s="9" t="n">
        <f aca="false">MOD(INT(E2060/86400)+3,7)</f>
        <v>4</v>
      </c>
      <c r="Z2060" s="9" t="n">
        <f aca="false">MOD(INT(E2060/3600),24)</f>
        <v>8</v>
      </c>
      <c r="AA2060" s="6" t="s">
        <v>4364</v>
      </c>
    </row>
    <row r="2061" customFormat="false" ht="15" hidden="false" customHeight="false" outlineLevel="0" collapsed="false">
      <c r="A2061" s="6" t="s">
        <v>4365</v>
      </c>
      <c r="B2061" s="6" t="s">
        <v>44</v>
      </c>
      <c r="C2061" s="6" t="s">
        <v>46</v>
      </c>
      <c r="D2061" s="6" t="s">
        <v>170</v>
      </c>
      <c r="E2061" s="6" t="n">
        <v>1787301652</v>
      </c>
      <c r="F2061" s="6" t="n">
        <v>1787301775</v>
      </c>
      <c r="G2061" s="6" t="n">
        <v>1787301706</v>
      </c>
      <c r="H2061" s="6" t="n">
        <v>1787305500</v>
      </c>
      <c r="J2061" s="6" t="n">
        <v>0</v>
      </c>
      <c r="K2061" s="6" t="n">
        <v>0</v>
      </c>
      <c r="L2061" s="9" t="n">
        <f aca="false">IF(AND(E2061&gt;=Scenario!$B$11,E2061&lt;Scenario!$B$12),1,0)</f>
        <v>1</v>
      </c>
      <c r="M2061" s="9" t="n">
        <f aca="false">IF(AND(L2061=1,ISNUMBER(F2061)),MAX(0,F2061-E2061)/60,"")</f>
        <v>2.05</v>
      </c>
      <c r="N2061" s="9" t="n">
        <f aca="false">IF(AND(L2061=1,ISNUMBER(G2061)),MAX(0,G2061-E2061)/60,"")</f>
        <v>0.9</v>
      </c>
      <c r="O2061" s="9" t="n">
        <f aca="false">IF(ISNUMBER(H2061),IF(AND(H2061&gt;=Scenario!$B$11,H2061&lt;Scenario!$B$12),1,0),0)</f>
        <v>1</v>
      </c>
      <c r="P2061" s="9" t="n">
        <f aca="false">IF(O2061=1,MAX(0,H2061-E2061)/60,"")</f>
        <v>64.1333333333333</v>
      </c>
      <c r="Q2061" s="9" t="n">
        <f aca="false">INDEX(Scenario!$B$18:$B$20,MATCH(B2061,Scenario!$A$18:$A$20,0))</f>
        <v>240</v>
      </c>
      <c r="R2061" s="9" t="n">
        <f aca="false">INDEX(Scenario!$C$18:$C$20,MATCH(B2061,Scenario!$A$18:$A$20,0))</f>
        <v>4320</v>
      </c>
      <c r="S2061" s="9" t="n">
        <f aca="false">IF(ISNUMBER(M2061),IF(M2061&lt;=Q2061,1,0),"")</f>
        <v>1</v>
      </c>
      <c r="T2061" s="9" t="n">
        <f aca="false">IF(ISNUMBER(P2061),IF(P2061&lt;=R2061,1,0),"")</f>
        <v>1</v>
      </c>
      <c r="U2061" s="9" t="n">
        <f aca="false">IF(E2061&gt;Scenario!$B$14,0,IF(OR(AND(ISNUMBER(H2061),H2061&lt;=Scenario!$B$14),AND(ISNUMBER(I2061),I2061&lt;=Scenario!$B$14)),0,1))</f>
        <v>0</v>
      </c>
      <c r="V2061" s="9" t="n">
        <f aca="false">IF(AND(U2061=1,(Scenario!$B$14-E2061)/60&gt;R2061),1,0)</f>
        <v>0</v>
      </c>
      <c r="W2061" s="9" t="n">
        <f aca="false">IF(OR(C2061=Scenario!$B$22,C2061=Scenario!$C$22),1,0)</f>
        <v>1</v>
      </c>
      <c r="X2061" s="9" t="n">
        <f aca="false">IF(ISNUMBER(I2061),1,0)</f>
        <v>0</v>
      </c>
      <c r="Y2061" s="9" t="n">
        <f aca="false">MOD(INT(E2061/86400)+3,7)</f>
        <v>4</v>
      </c>
      <c r="Z2061" s="9" t="n">
        <f aca="false">MOD(INT(E2061/3600),24)</f>
        <v>8</v>
      </c>
      <c r="AA2061" s="6" t="s">
        <v>4366</v>
      </c>
    </row>
    <row r="2062" customFormat="false" ht="15" hidden="false" customHeight="false" outlineLevel="0" collapsed="false">
      <c r="A2062" s="6" t="s">
        <v>4367</v>
      </c>
      <c r="B2062" s="6" t="s">
        <v>44</v>
      </c>
      <c r="C2062" s="6" t="s">
        <v>46</v>
      </c>
      <c r="D2062" s="6" t="s">
        <v>172</v>
      </c>
      <c r="E2062" s="6" t="n">
        <v>1787301677</v>
      </c>
      <c r="F2062" s="6" t="n">
        <v>1787301862</v>
      </c>
      <c r="G2062" s="6" t="n">
        <v>1787301731</v>
      </c>
      <c r="H2062" s="6" t="n">
        <v>1787302699</v>
      </c>
      <c r="J2062" s="6" t="n">
        <v>0</v>
      </c>
      <c r="K2062" s="6" t="n">
        <v>0</v>
      </c>
      <c r="L2062" s="9" t="n">
        <f aca="false">IF(AND(E2062&gt;=Scenario!$B$11,E2062&lt;Scenario!$B$12),1,0)</f>
        <v>1</v>
      </c>
      <c r="M2062" s="9" t="n">
        <f aca="false">IF(AND(L2062=1,ISNUMBER(F2062)),MAX(0,F2062-E2062)/60,"")</f>
        <v>3.08333333333333</v>
      </c>
      <c r="N2062" s="9" t="n">
        <f aca="false">IF(AND(L2062=1,ISNUMBER(G2062)),MAX(0,G2062-E2062)/60,"")</f>
        <v>0.9</v>
      </c>
      <c r="O2062" s="9" t="n">
        <f aca="false">IF(ISNUMBER(H2062),IF(AND(H2062&gt;=Scenario!$B$11,H2062&lt;Scenario!$B$12),1,0),0)</f>
        <v>1</v>
      </c>
      <c r="P2062" s="9" t="n">
        <f aca="false">IF(O2062=1,MAX(0,H2062-E2062)/60,"")</f>
        <v>17.0333333333333</v>
      </c>
      <c r="Q2062" s="9" t="n">
        <f aca="false">INDEX(Scenario!$B$18:$B$20,MATCH(B2062,Scenario!$A$18:$A$20,0))</f>
        <v>240</v>
      </c>
      <c r="R2062" s="9" t="n">
        <f aca="false">INDEX(Scenario!$C$18:$C$20,MATCH(B2062,Scenario!$A$18:$A$20,0))</f>
        <v>4320</v>
      </c>
      <c r="S2062" s="9" t="n">
        <f aca="false">IF(ISNUMBER(M2062),IF(M2062&lt;=Q2062,1,0),"")</f>
        <v>1</v>
      </c>
      <c r="T2062" s="9" t="n">
        <f aca="false">IF(ISNUMBER(P2062),IF(P2062&lt;=R2062,1,0),"")</f>
        <v>1</v>
      </c>
      <c r="U2062" s="9" t="n">
        <f aca="false">IF(E2062&gt;Scenario!$B$14,0,IF(OR(AND(ISNUMBER(H2062),H2062&lt;=Scenario!$B$14),AND(ISNUMBER(I2062),I2062&lt;=Scenario!$B$14)),0,1))</f>
        <v>0</v>
      </c>
      <c r="V2062" s="9" t="n">
        <f aca="false">IF(AND(U2062=1,(Scenario!$B$14-E2062)/60&gt;R2062),1,0)</f>
        <v>0</v>
      </c>
      <c r="W2062" s="9" t="n">
        <f aca="false">IF(OR(C2062=Scenario!$B$22,C2062=Scenario!$C$22),1,0)</f>
        <v>1</v>
      </c>
      <c r="X2062" s="9" t="n">
        <f aca="false">IF(ISNUMBER(I2062),1,0)</f>
        <v>0</v>
      </c>
      <c r="Y2062" s="9" t="n">
        <f aca="false">MOD(INT(E2062/86400)+3,7)</f>
        <v>4</v>
      </c>
      <c r="Z2062" s="9" t="n">
        <f aca="false">MOD(INT(E2062/3600),24)</f>
        <v>8</v>
      </c>
      <c r="AA2062" s="6" t="s">
        <v>4368</v>
      </c>
    </row>
    <row r="2063" customFormat="false" ht="15" hidden="false" customHeight="false" outlineLevel="0" collapsed="false">
      <c r="A2063" s="6" t="s">
        <v>4369</v>
      </c>
      <c r="B2063" s="6" t="s">
        <v>42</v>
      </c>
      <c r="C2063" s="6" t="s">
        <v>249</v>
      </c>
      <c r="D2063" s="6" t="s">
        <v>171</v>
      </c>
      <c r="E2063" s="6" t="n">
        <v>1787301812</v>
      </c>
      <c r="F2063" s="6" t="n">
        <v>1787302857</v>
      </c>
      <c r="G2063" s="6" t="n">
        <v>1787302712</v>
      </c>
      <c r="H2063" s="6" t="n">
        <v>1787436684</v>
      </c>
      <c r="J2063" s="6" t="n">
        <v>1</v>
      </c>
      <c r="K2063" s="6" t="n">
        <v>0</v>
      </c>
      <c r="L2063" s="9" t="n">
        <f aca="false">IF(AND(E2063&gt;=Scenario!$B$11,E2063&lt;Scenario!$B$12),1,0)</f>
        <v>1</v>
      </c>
      <c r="M2063" s="9" t="n">
        <f aca="false">IF(AND(L2063=1,ISNUMBER(F2063)),MAX(0,F2063-E2063)/60,"")</f>
        <v>17.4166666666667</v>
      </c>
      <c r="N2063" s="9" t="n">
        <f aca="false">IF(AND(L2063=1,ISNUMBER(G2063)),MAX(0,G2063-E2063)/60,"")</f>
        <v>15</v>
      </c>
      <c r="O2063" s="9" t="n">
        <f aca="false">IF(ISNUMBER(H2063),IF(AND(H2063&gt;=Scenario!$B$11,H2063&lt;Scenario!$B$12),1,0),0)</f>
        <v>1</v>
      </c>
      <c r="P2063" s="9" t="n">
        <f aca="false">IF(O2063=1,MAX(0,H2063-E2063)/60,"")</f>
        <v>2247.86666666667</v>
      </c>
      <c r="Q2063" s="9" t="n">
        <f aca="false">INDEX(Scenario!$B$18:$B$20,MATCH(B2063,Scenario!$A$18:$A$20,0))</f>
        <v>15</v>
      </c>
      <c r="R2063" s="9" t="n">
        <f aca="false">INDEX(Scenario!$C$18:$C$20,MATCH(B2063,Scenario!$A$18:$A$20,0))</f>
        <v>240</v>
      </c>
      <c r="S2063" s="9" t="n">
        <f aca="false">IF(ISNUMBER(M2063),IF(M2063&lt;=Q2063,1,0),"")</f>
        <v>0</v>
      </c>
      <c r="T2063" s="9" t="n">
        <f aca="false">IF(ISNUMBER(P2063),IF(P2063&lt;=R2063,1,0),"")</f>
        <v>0</v>
      </c>
      <c r="U2063" s="9" t="n">
        <f aca="false">IF(E2063&gt;Scenario!$B$14,0,IF(OR(AND(ISNUMBER(H2063),H2063&lt;=Scenario!$B$14),AND(ISNUMBER(I2063),I2063&lt;=Scenario!$B$14)),0,1))</f>
        <v>0</v>
      </c>
      <c r="V2063" s="9" t="n">
        <f aca="false">IF(AND(U2063=1,(Scenario!$B$14-E2063)/60&gt;R2063),1,0)</f>
        <v>0</v>
      </c>
      <c r="W2063" s="9" t="n">
        <f aca="false">IF(OR(C2063=Scenario!$B$22,C2063=Scenario!$C$22),1,0)</f>
        <v>0</v>
      </c>
      <c r="X2063" s="9" t="n">
        <f aca="false">IF(ISNUMBER(I2063),1,0)</f>
        <v>0</v>
      </c>
      <c r="Y2063" s="9" t="n">
        <f aca="false">MOD(INT(E2063/86400)+3,7)</f>
        <v>4</v>
      </c>
      <c r="Z2063" s="9" t="n">
        <f aca="false">MOD(INT(E2063/3600),24)</f>
        <v>8</v>
      </c>
      <c r="AA2063" s="6" t="s">
        <v>4370</v>
      </c>
    </row>
    <row r="2064" customFormat="false" ht="15" hidden="false" customHeight="false" outlineLevel="0" collapsed="false">
      <c r="A2064" s="6" t="s">
        <v>4371</v>
      </c>
      <c r="B2064" s="6" t="s">
        <v>44</v>
      </c>
      <c r="C2064" s="6" t="s">
        <v>249</v>
      </c>
      <c r="D2064" s="6" t="s">
        <v>170</v>
      </c>
      <c r="E2064" s="6" t="n">
        <v>1787302222</v>
      </c>
      <c r="F2064" s="6" t="n">
        <v>1787303006</v>
      </c>
      <c r="G2064" s="6" t="n">
        <v>1787302856</v>
      </c>
      <c r="H2064" s="6" t="n">
        <v>1787303732</v>
      </c>
      <c r="J2064" s="6" t="n">
        <v>0</v>
      </c>
      <c r="K2064" s="6" t="n">
        <v>0</v>
      </c>
      <c r="L2064" s="9" t="n">
        <f aca="false">IF(AND(E2064&gt;=Scenario!$B$11,E2064&lt;Scenario!$B$12),1,0)</f>
        <v>1</v>
      </c>
      <c r="M2064" s="9" t="n">
        <f aca="false">IF(AND(L2064=1,ISNUMBER(F2064)),MAX(0,F2064-E2064)/60,"")</f>
        <v>13.0666666666667</v>
      </c>
      <c r="N2064" s="9" t="n">
        <f aca="false">IF(AND(L2064=1,ISNUMBER(G2064)),MAX(0,G2064-E2064)/60,"")</f>
        <v>10.5666666666667</v>
      </c>
      <c r="O2064" s="9" t="n">
        <f aca="false">IF(ISNUMBER(H2064),IF(AND(H2064&gt;=Scenario!$B$11,H2064&lt;Scenario!$B$12),1,0),0)</f>
        <v>1</v>
      </c>
      <c r="P2064" s="9" t="n">
        <f aca="false">IF(O2064=1,MAX(0,H2064-E2064)/60,"")</f>
        <v>25.1666666666667</v>
      </c>
      <c r="Q2064" s="9" t="n">
        <f aca="false">INDEX(Scenario!$B$18:$B$20,MATCH(B2064,Scenario!$A$18:$A$20,0))</f>
        <v>240</v>
      </c>
      <c r="R2064" s="9" t="n">
        <f aca="false">INDEX(Scenario!$C$18:$C$20,MATCH(B2064,Scenario!$A$18:$A$20,0))</f>
        <v>4320</v>
      </c>
      <c r="S2064" s="9" t="n">
        <f aca="false">IF(ISNUMBER(M2064),IF(M2064&lt;=Q2064,1,0),"")</f>
        <v>1</v>
      </c>
      <c r="T2064" s="9" t="n">
        <f aca="false">IF(ISNUMBER(P2064),IF(P2064&lt;=R2064,1,0),"")</f>
        <v>1</v>
      </c>
      <c r="U2064" s="9" t="n">
        <f aca="false">IF(E2064&gt;Scenario!$B$14,0,IF(OR(AND(ISNUMBER(H2064),H2064&lt;=Scenario!$B$14),AND(ISNUMBER(I2064),I2064&lt;=Scenario!$B$14)),0,1))</f>
        <v>0</v>
      </c>
      <c r="V2064" s="9" t="n">
        <f aca="false">IF(AND(U2064=1,(Scenario!$B$14-E2064)/60&gt;R2064),1,0)</f>
        <v>0</v>
      </c>
      <c r="W2064" s="9" t="n">
        <f aca="false">IF(OR(C2064=Scenario!$B$22,C2064=Scenario!$C$22),1,0)</f>
        <v>0</v>
      </c>
      <c r="X2064" s="9" t="n">
        <f aca="false">IF(ISNUMBER(I2064),1,0)</f>
        <v>0</v>
      </c>
      <c r="Y2064" s="9" t="n">
        <f aca="false">MOD(INT(E2064/86400)+3,7)</f>
        <v>4</v>
      </c>
      <c r="Z2064" s="9" t="n">
        <f aca="false">MOD(INT(E2064/3600),24)</f>
        <v>8</v>
      </c>
      <c r="AA2064" s="6" t="s">
        <v>4372</v>
      </c>
    </row>
    <row r="2065" customFormat="false" ht="15" hidden="false" customHeight="false" outlineLevel="0" collapsed="false">
      <c r="A2065" s="6" t="s">
        <v>4373</v>
      </c>
      <c r="B2065" s="6" t="s">
        <v>44</v>
      </c>
      <c r="C2065" s="6" t="s">
        <v>47</v>
      </c>
      <c r="D2065" s="6" t="s">
        <v>170</v>
      </c>
      <c r="E2065" s="6" t="n">
        <v>1787305045</v>
      </c>
      <c r="F2065" s="6" t="n">
        <v>1787305275</v>
      </c>
      <c r="G2065" s="6" t="n">
        <v>1787305103</v>
      </c>
      <c r="H2065" s="6" t="n">
        <v>1787309721</v>
      </c>
      <c r="J2065" s="6" t="n">
        <v>0</v>
      </c>
      <c r="K2065" s="6" t="n">
        <v>0</v>
      </c>
      <c r="L2065" s="9" t="n">
        <f aca="false">IF(AND(E2065&gt;=Scenario!$B$11,E2065&lt;Scenario!$B$12),1,0)</f>
        <v>1</v>
      </c>
      <c r="M2065" s="9" t="n">
        <f aca="false">IF(AND(L2065=1,ISNUMBER(F2065)),MAX(0,F2065-E2065)/60,"")</f>
        <v>3.83333333333333</v>
      </c>
      <c r="N2065" s="9" t="n">
        <f aca="false">IF(AND(L2065=1,ISNUMBER(G2065)),MAX(0,G2065-E2065)/60,"")</f>
        <v>0.966666666666667</v>
      </c>
      <c r="O2065" s="9" t="n">
        <f aca="false">IF(ISNUMBER(H2065),IF(AND(H2065&gt;=Scenario!$B$11,H2065&lt;Scenario!$B$12),1,0),0)</f>
        <v>1</v>
      </c>
      <c r="P2065" s="9" t="n">
        <f aca="false">IF(O2065=1,MAX(0,H2065-E2065)/60,"")</f>
        <v>77.9333333333333</v>
      </c>
      <c r="Q2065" s="9" t="n">
        <f aca="false">INDEX(Scenario!$B$18:$B$20,MATCH(B2065,Scenario!$A$18:$A$20,0))</f>
        <v>240</v>
      </c>
      <c r="R2065" s="9" t="n">
        <f aca="false">INDEX(Scenario!$C$18:$C$20,MATCH(B2065,Scenario!$A$18:$A$20,0))</f>
        <v>4320</v>
      </c>
      <c r="S2065" s="9" t="n">
        <f aca="false">IF(ISNUMBER(M2065),IF(M2065&lt;=Q2065,1,0),"")</f>
        <v>1</v>
      </c>
      <c r="T2065" s="9" t="n">
        <f aca="false">IF(ISNUMBER(P2065),IF(P2065&lt;=R2065,1,0),"")</f>
        <v>1</v>
      </c>
      <c r="U2065" s="9" t="n">
        <f aca="false">IF(E2065&gt;Scenario!$B$14,0,IF(OR(AND(ISNUMBER(H2065),H2065&lt;=Scenario!$B$14),AND(ISNUMBER(I2065),I2065&lt;=Scenario!$B$14)),0,1))</f>
        <v>0</v>
      </c>
      <c r="V2065" s="9" t="n">
        <f aca="false">IF(AND(U2065=1,(Scenario!$B$14-E2065)/60&gt;R2065),1,0)</f>
        <v>0</v>
      </c>
      <c r="W2065" s="9" t="n">
        <f aca="false">IF(OR(C2065=Scenario!$B$22,C2065=Scenario!$C$22),1,0)</f>
        <v>1</v>
      </c>
      <c r="X2065" s="9" t="n">
        <f aca="false">IF(ISNUMBER(I2065),1,0)</f>
        <v>0</v>
      </c>
      <c r="Y2065" s="9" t="n">
        <f aca="false">MOD(INT(E2065/86400)+3,7)</f>
        <v>4</v>
      </c>
      <c r="Z2065" s="9" t="n">
        <f aca="false">MOD(INT(E2065/3600),24)</f>
        <v>9</v>
      </c>
      <c r="AA2065" s="6" t="s">
        <v>4374</v>
      </c>
    </row>
    <row r="2066" customFormat="false" ht="15" hidden="false" customHeight="false" outlineLevel="0" collapsed="false">
      <c r="A2066" s="6" t="s">
        <v>4375</v>
      </c>
      <c r="B2066" s="6" t="s">
        <v>44</v>
      </c>
      <c r="C2066" s="6" t="s">
        <v>249</v>
      </c>
      <c r="D2066" s="6" t="s">
        <v>171</v>
      </c>
      <c r="E2066" s="6" t="n">
        <v>1787305282</v>
      </c>
      <c r="F2066" s="6" t="n">
        <v>1787305512</v>
      </c>
      <c r="G2066" s="6" t="n">
        <v>1787305296</v>
      </c>
      <c r="H2066" s="6" t="n">
        <v>1787308345</v>
      </c>
      <c r="J2066" s="6" t="n">
        <v>0</v>
      </c>
      <c r="K2066" s="6" t="n">
        <v>0</v>
      </c>
      <c r="L2066" s="9" t="n">
        <f aca="false">IF(AND(E2066&gt;=Scenario!$B$11,E2066&lt;Scenario!$B$12),1,0)</f>
        <v>1</v>
      </c>
      <c r="M2066" s="9" t="n">
        <f aca="false">IF(AND(L2066=1,ISNUMBER(F2066)),MAX(0,F2066-E2066)/60,"")</f>
        <v>3.83333333333333</v>
      </c>
      <c r="N2066" s="9" t="n">
        <f aca="false">IF(AND(L2066=1,ISNUMBER(G2066)),MAX(0,G2066-E2066)/60,"")</f>
        <v>0.233333333333333</v>
      </c>
      <c r="O2066" s="9" t="n">
        <f aca="false">IF(ISNUMBER(H2066),IF(AND(H2066&gt;=Scenario!$B$11,H2066&lt;Scenario!$B$12),1,0),0)</f>
        <v>1</v>
      </c>
      <c r="P2066" s="9" t="n">
        <f aca="false">IF(O2066=1,MAX(0,H2066-E2066)/60,"")</f>
        <v>51.05</v>
      </c>
      <c r="Q2066" s="9" t="n">
        <f aca="false">INDEX(Scenario!$B$18:$B$20,MATCH(B2066,Scenario!$A$18:$A$20,0))</f>
        <v>240</v>
      </c>
      <c r="R2066" s="9" t="n">
        <f aca="false">INDEX(Scenario!$C$18:$C$20,MATCH(B2066,Scenario!$A$18:$A$20,0))</f>
        <v>4320</v>
      </c>
      <c r="S2066" s="9" t="n">
        <f aca="false">IF(ISNUMBER(M2066),IF(M2066&lt;=Q2066,1,0),"")</f>
        <v>1</v>
      </c>
      <c r="T2066" s="9" t="n">
        <f aca="false">IF(ISNUMBER(P2066),IF(P2066&lt;=R2066,1,0),"")</f>
        <v>1</v>
      </c>
      <c r="U2066" s="9" t="n">
        <f aca="false">IF(E2066&gt;Scenario!$B$14,0,IF(OR(AND(ISNUMBER(H2066),H2066&lt;=Scenario!$B$14),AND(ISNUMBER(I2066),I2066&lt;=Scenario!$B$14)),0,1))</f>
        <v>0</v>
      </c>
      <c r="V2066" s="9" t="n">
        <f aca="false">IF(AND(U2066=1,(Scenario!$B$14-E2066)/60&gt;R2066),1,0)</f>
        <v>0</v>
      </c>
      <c r="W2066" s="9" t="n">
        <f aca="false">IF(OR(C2066=Scenario!$B$22,C2066=Scenario!$C$22),1,0)</f>
        <v>0</v>
      </c>
      <c r="X2066" s="9" t="n">
        <f aca="false">IF(ISNUMBER(I2066),1,0)</f>
        <v>0</v>
      </c>
      <c r="Y2066" s="9" t="n">
        <f aca="false">MOD(INT(E2066/86400)+3,7)</f>
        <v>4</v>
      </c>
      <c r="Z2066" s="9" t="n">
        <f aca="false">MOD(INT(E2066/3600),24)</f>
        <v>9</v>
      </c>
      <c r="AA2066" s="6" t="s">
        <v>4376</v>
      </c>
    </row>
    <row r="2067" customFormat="false" ht="15" hidden="false" customHeight="false" outlineLevel="0" collapsed="false">
      <c r="A2067" s="6" t="s">
        <v>4377</v>
      </c>
      <c r="B2067" s="6" t="s">
        <v>44</v>
      </c>
      <c r="C2067" s="6" t="s">
        <v>47</v>
      </c>
      <c r="D2067" s="6" t="s">
        <v>170</v>
      </c>
      <c r="E2067" s="6" t="n">
        <v>1787305453</v>
      </c>
      <c r="F2067" s="6" t="n">
        <v>1787305632</v>
      </c>
      <c r="G2067" s="6" t="n">
        <v>1787305519</v>
      </c>
      <c r="H2067" s="6" t="n">
        <v>1787306737</v>
      </c>
      <c r="J2067" s="6" t="n">
        <v>0</v>
      </c>
      <c r="K2067" s="6" t="n">
        <v>1</v>
      </c>
      <c r="L2067" s="9" t="n">
        <f aca="false">IF(AND(E2067&gt;=Scenario!$B$11,E2067&lt;Scenario!$B$12),1,0)</f>
        <v>1</v>
      </c>
      <c r="M2067" s="9" t="n">
        <f aca="false">IF(AND(L2067=1,ISNUMBER(F2067)),MAX(0,F2067-E2067)/60,"")</f>
        <v>2.98333333333333</v>
      </c>
      <c r="N2067" s="9" t="n">
        <f aca="false">IF(AND(L2067=1,ISNUMBER(G2067)),MAX(0,G2067-E2067)/60,"")</f>
        <v>1.1</v>
      </c>
      <c r="O2067" s="9" t="n">
        <f aca="false">IF(ISNUMBER(H2067),IF(AND(H2067&gt;=Scenario!$B$11,H2067&lt;Scenario!$B$12),1,0),0)</f>
        <v>1</v>
      </c>
      <c r="P2067" s="9" t="n">
        <f aca="false">IF(O2067=1,MAX(0,H2067-E2067)/60,"")</f>
        <v>21.4</v>
      </c>
      <c r="Q2067" s="9" t="n">
        <f aca="false">INDEX(Scenario!$B$18:$B$20,MATCH(B2067,Scenario!$A$18:$A$20,0))</f>
        <v>240</v>
      </c>
      <c r="R2067" s="9" t="n">
        <f aca="false">INDEX(Scenario!$C$18:$C$20,MATCH(B2067,Scenario!$A$18:$A$20,0))</f>
        <v>4320</v>
      </c>
      <c r="S2067" s="9" t="n">
        <f aca="false">IF(ISNUMBER(M2067),IF(M2067&lt;=Q2067,1,0),"")</f>
        <v>1</v>
      </c>
      <c r="T2067" s="9" t="n">
        <f aca="false">IF(ISNUMBER(P2067),IF(P2067&lt;=R2067,1,0),"")</f>
        <v>1</v>
      </c>
      <c r="U2067" s="9" t="n">
        <f aca="false">IF(E2067&gt;Scenario!$B$14,0,IF(OR(AND(ISNUMBER(H2067),H2067&lt;=Scenario!$B$14),AND(ISNUMBER(I2067),I2067&lt;=Scenario!$B$14)),0,1))</f>
        <v>0</v>
      </c>
      <c r="V2067" s="9" t="n">
        <f aca="false">IF(AND(U2067=1,(Scenario!$B$14-E2067)/60&gt;R2067),1,0)</f>
        <v>0</v>
      </c>
      <c r="W2067" s="9" t="n">
        <f aca="false">IF(OR(C2067=Scenario!$B$22,C2067=Scenario!$C$22),1,0)</f>
        <v>1</v>
      </c>
      <c r="X2067" s="9" t="n">
        <f aca="false">IF(ISNUMBER(I2067),1,0)</f>
        <v>0</v>
      </c>
      <c r="Y2067" s="9" t="n">
        <f aca="false">MOD(INT(E2067/86400)+3,7)</f>
        <v>4</v>
      </c>
      <c r="Z2067" s="9" t="n">
        <f aca="false">MOD(INT(E2067/3600),24)</f>
        <v>9</v>
      </c>
      <c r="AA2067" s="6" t="s">
        <v>4378</v>
      </c>
    </row>
    <row r="2068" customFormat="false" ht="15" hidden="false" customHeight="false" outlineLevel="0" collapsed="false">
      <c r="A2068" s="6" t="s">
        <v>4379</v>
      </c>
      <c r="B2068" s="6" t="s">
        <v>44</v>
      </c>
      <c r="C2068" s="6" t="s">
        <v>249</v>
      </c>
      <c r="D2068" s="6" t="s">
        <v>172</v>
      </c>
      <c r="E2068" s="6" t="n">
        <v>1787305893</v>
      </c>
      <c r="F2068" s="6" t="n">
        <v>1787306163</v>
      </c>
      <c r="G2068" s="6" t="n">
        <v>1787305931</v>
      </c>
      <c r="H2068" s="6" t="n">
        <v>1787307873</v>
      </c>
      <c r="J2068" s="6" t="n">
        <v>0</v>
      </c>
      <c r="K2068" s="6" t="n">
        <v>1</v>
      </c>
      <c r="L2068" s="9" t="n">
        <f aca="false">IF(AND(E2068&gt;=Scenario!$B$11,E2068&lt;Scenario!$B$12),1,0)</f>
        <v>1</v>
      </c>
      <c r="M2068" s="9" t="n">
        <f aca="false">IF(AND(L2068=1,ISNUMBER(F2068)),MAX(0,F2068-E2068)/60,"")</f>
        <v>4.5</v>
      </c>
      <c r="N2068" s="9" t="n">
        <f aca="false">IF(AND(L2068=1,ISNUMBER(G2068)),MAX(0,G2068-E2068)/60,"")</f>
        <v>0.633333333333333</v>
      </c>
      <c r="O2068" s="9" t="n">
        <f aca="false">IF(ISNUMBER(H2068),IF(AND(H2068&gt;=Scenario!$B$11,H2068&lt;Scenario!$B$12),1,0),0)</f>
        <v>1</v>
      </c>
      <c r="P2068" s="9" t="n">
        <f aca="false">IF(O2068=1,MAX(0,H2068-E2068)/60,"")</f>
        <v>33</v>
      </c>
      <c r="Q2068" s="9" t="n">
        <f aca="false">INDEX(Scenario!$B$18:$B$20,MATCH(B2068,Scenario!$A$18:$A$20,0))</f>
        <v>240</v>
      </c>
      <c r="R2068" s="9" t="n">
        <f aca="false">INDEX(Scenario!$C$18:$C$20,MATCH(B2068,Scenario!$A$18:$A$20,0))</f>
        <v>4320</v>
      </c>
      <c r="S2068" s="9" t="n">
        <f aca="false">IF(ISNUMBER(M2068),IF(M2068&lt;=Q2068,1,0),"")</f>
        <v>1</v>
      </c>
      <c r="T2068" s="9" t="n">
        <f aca="false">IF(ISNUMBER(P2068),IF(P2068&lt;=R2068,1,0),"")</f>
        <v>1</v>
      </c>
      <c r="U2068" s="9" t="n">
        <f aca="false">IF(E2068&gt;Scenario!$B$14,0,IF(OR(AND(ISNUMBER(H2068),H2068&lt;=Scenario!$B$14),AND(ISNUMBER(I2068),I2068&lt;=Scenario!$B$14)),0,1))</f>
        <v>0</v>
      </c>
      <c r="V2068" s="9" t="n">
        <f aca="false">IF(AND(U2068=1,(Scenario!$B$14-E2068)/60&gt;R2068),1,0)</f>
        <v>0</v>
      </c>
      <c r="W2068" s="9" t="n">
        <f aca="false">IF(OR(C2068=Scenario!$B$22,C2068=Scenario!$C$22),1,0)</f>
        <v>0</v>
      </c>
      <c r="X2068" s="9" t="n">
        <f aca="false">IF(ISNUMBER(I2068),1,0)</f>
        <v>0</v>
      </c>
      <c r="Y2068" s="9" t="n">
        <f aca="false">MOD(INT(E2068/86400)+3,7)</f>
        <v>4</v>
      </c>
      <c r="Z2068" s="9" t="n">
        <f aca="false">MOD(INT(E2068/3600),24)</f>
        <v>9</v>
      </c>
      <c r="AA2068" s="6" t="s">
        <v>4380</v>
      </c>
    </row>
    <row r="2069" customFormat="false" ht="15" hidden="false" customHeight="false" outlineLevel="0" collapsed="false">
      <c r="A2069" s="6" t="s">
        <v>4381</v>
      </c>
      <c r="B2069" s="6" t="s">
        <v>43</v>
      </c>
      <c r="C2069" s="6" t="s">
        <v>47</v>
      </c>
      <c r="D2069" s="6" t="s">
        <v>172</v>
      </c>
      <c r="E2069" s="6" t="n">
        <v>1787307668</v>
      </c>
      <c r="F2069" s="6" t="n">
        <v>1787307934</v>
      </c>
      <c r="G2069" s="6" t="n">
        <v>1787307701</v>
      </c>
      <c r="H2069" s="6" t="n">
        <v>1787310430</v>
      </c>
      <c r="J2069" s="6" t="n">
        <v>0</v>
      </c>
      <c r="K2069" s="6" t="n">
        <v>1</v>
      </c>
      <c r="L2069" s="9" t="n">
        <f aca="false">IF(AND(E2069&gt;=Scenario!$B$11,E2069&lt;Scenario!$B$12),1,0)</f>
        <v>1</v>
      </c>
      <c r="M2069" s="9" t="n">
        <f aca="false">IF(AND(L2069=1,ISNUMBER(F2069)),MAX(0,F2069-E2069)/60,"")</f>
        <v>4.43333333333333</v>
      </c>
      <c r="N2069" s="9" t="n">
        <f aca="false">IF(AND(L2069=1,ISNUMBER(G2069)),MAX(0,G2069-E2069)/60,"")</f>
        <v>0.55</v>
      </c>
      <c r="O2069" s="9" t="n">
        <f aca="false">IF(ISNUMBER(H2069),IF(AND(H2069&gt;=Scenario!$B$11,H2069&lt;Scenario!$B$12),1,0),0)</f>
        <v>1</v>
      </c>
      <c r="P2069" s="9" t="n">
        <f aca="false">IF(O2069=1,MAX(0,H2069-E2069)/60,"")</f>
        <v>46.0333333333333</v>
      </c>
      <c r="Q2069" s="9" t="n">
        <f aca="false">INDEX(Scenario!$B$18:$B$20,MATCH(B2069,Scenario!$A$18:$A$20,0))</f>
        <v>60</v>
      </c>
      <c r="R2069" s="9" t="n">
        <f aca="false">INDEX(Scenario!$C$18:$C$20,MATCH(B2069,Scenario!$A$18:$A$20,0))</f>
        <v>1440</v>
      </c>
      <c r="S2069" s="9" t="n">
        <f aca="false">IF(ISNUMBER(M2069),IF(M2069&lt;=Q2069,1,0),"")</f>
        <v>1</v>
      </c>
      <c r="T2069" s="9" t="n">
        <f aca="false">IF(ISNUMBER(P2069),IF(P2069&lt;=R2069,1,0),"")</f>
        <v>1</v>
      </c>
      <c r="U2069" s="9" t="n">
        <f aca="false">IF(E2069&gt;Scenario!$B$14,0,IF(OR(AND(ISNUMBER(H2069),H2069&lt;=Scenario!$B$14),AND(ISNUMBER(I2069),I2069&lt;=Scenario!$B$14)),0,1))</f>
        <v>0</v>
      </c>
      <c r="V2069" s="9" t="n">
        <f aca="false">IF(AND(U2069=1,(Scenario!$B$14-E2069)/60&gt;R2069),1,0)</f>
        <v>0</v>
      </c>
      <c r="W2069" s="9" t="n">
        <f aca="false">IF(OR(C2069=Scenario!$B$22,C2069=Scenario!$C$22),1,0)</f>
        <v>1</v>
      </c>
      <c r="X2069" s="9" t="n">
        <f aca="false">IF(ISNUMBER(I2069),1,0)</f>
        <v>0</v>
      </c>
      <c r="Y2069" s="9" t="n">
        <f aca="false">MOD(INT(E2069/86400)+3,7)</f>
        <v>4</v>
      </c>
      <c r="Z2069" s="9" t="n">
        <f aca="false">MOD(INT(E2069/3600),24)</f>
        <v>10</v>
      </c>
      <c r="AA2069" s="6" t="s">
        <v>4382</v>
      </c>
    </row>
    <row r="2070" customFormat="false" ht="15" hidden="false" customHeight="false" outlineLevel="0" collapsed="false">
      <c r="A2070" s="6" t="s">
        <v>4383</v>
      </c>
      <c r="B2070" s="6" t="s">
        <v>44</v>
      </c>
      <c r="C2070" s="6" t="s">
        <v>47</v>
      </c>
      <c r="D2070" s="6" t="s">
        <v>170</v>
      </c>
      <c r="E2070" s="6" t="n">
        <v>1787308204</v>
      </c>
      <c r="F2070" s="6" t="n">
        <v>1787308473</v>
      </c>
      <c r="G2070" s="6" t="n">
        <v>1787308243</v>
      </c>
      <c r="H2070" s="6" t="n">
        <v>1787308951</v>
      </c>
      <c r="J2070" s="6" t="n">
        <v>0</v>
      </c>
      <c r="K2070" s="6" t="n">
        <v>0</v>
      </c>
      <c r="L2070" s="9" t="n">
        <f aca="false">IF(AND(E2070&gt;=Scenario!$B$11,E2070&lt;Scenario!$B$12),1,0)</f>
        <v>1</v>
      </c>
      <c r="M2070" s="9" t="n">
        <f aca="false">IF(AND(L2070=1,ISNUMBER(F2070)),MAX(0,F2070-E2070)/60,"")</f>
        <v>4.48333333333333</v>
      </c>
      <c r="N2070" s="9" t="n">
        <f aca="false">IF(AND(L2070=1,ISNUMBER(G2070)),MAX(0,G2070-E2070)/60,"")</f>
        <v>0.65</v>
      </c>
      <c r="O2070" s="9" t="n">
        <f aca="false">IF(ISNUMBER(H2070),IF(AND(H2070&gt;=Scenario!$B$11,H2070&lt;Scenario!$B$12),1,0),0)</f>
        <v>1</v>
      </c>
      <c r="P2070" s="9" t="n">
        <f aca="false">IF(O2070=1,MAX(0,H2070-E2070)/60,"")</f>
        <v>12.45</v>
      </c>
      <c r="Q2070" s="9" t="n">
        <f aca="false">INDEX(Scenario!$B$18:$B$20,MATCH(B2070,Scenario!$A$18:$A$20,0))</f>
        <v>240</v>
      </c>
      <c r="R2070" s="9" t="n">
        <f aca="false">INDEX(Scenario!$C$18:$C$20,MATCH(B2070,Scenario!$A$18:$A$20,0))</f>
        <v>4320</v>
      </c>
      <c r="S2070" s="9" t="n">
        <f aca="false">IF(ISNUMBER(M2070),IF(M2070&lt;=Q2070,1,0),"")</f>
        <v>1</v>
      </c>
      <c r="T2070" s="9" t="n">
        <f aca="false">IF(ISNUMBER(P2070),IF(P2070&lt;=R2070,1,0),"")</f>
        <v>1</v>
      </c>
      <c r="U2070" s="9" t="n">
        <f aca="false">IF(E2070&gt;Scenario!$B$14,0,IF(OR(AND(ISNUMBER(H2070),H2070&lt;=Scenario!$B$14),AND(ISNUMBER(I2070),I2070&lt;=Scenario!$B$14)),0,1))</f>
        <v>0</v>
      </c>
      <c r="V2070" s="9" t="n">
        <f aca="false">IF(AND(U2070=1,(Scenario!$B$14-E2070)/60&gt;R2070),1,0)</f>
        <v>0</v>
      </c>
      <c r="W2070" s="9" t="n">
        <f aca="false">IF(OR(C2070=Scenario!$B$22,C2070=Scenario!$C$22),1,0)</f>
        <v>1</v>
      </c>
      <c r="X2070" s="9" t="n">
        <f aca="false">IF(ISNUMBER(I2070),1,0)</f>
        <v>0</v>
      </c>
      <c r="Y2070" s="9" t="n">
        <f aca="false">MOD(INT(E2070/86400)+3,7)</f>
        <v>4</v>
      </c>
      <c r="Z2070" s="9" t="n">
        <f aca="false">MOD(INT(E2070/3600),24)</f>
        <v>10</v>
      </c>
      <c r="AA2070" s="6" t="s">
        <v>4384</v>
      </c>
    </row>
    <row r="2071" customFormat="false" ht="15" hidden="false" customHeight="false" outlineLevel="0" collapsed="false">
      <c r="A2071" s="6" t="s">
        <v>4385</v>
      </c>
      <c r="B2071" s="6" t="s">
        <v>44</v>
      </c>
      <c r="C2071" s="6" t="s">
        <v>249</v>
      </c>
      <c r="D2071" s="6" t="s">
        <v>170</v>
      </c>
      <c r="E2071" s="6" t="n">
        <v>1787308884</v>
      </c>
      <c r="F2071" s="6" t="n">
        <v>1787308999</v>
      </c>
      <c r="G2071" s="6" t="n">
        <v>1787308921</v>
      </c>
      <c r="H2071" s="6" t="n">
        <v>1787387608</v>
      </c>
      <c r="J2071" s="6" t="n">
        <v>1</v>
      </c>
      <c r="K2071" s="6" t="n">
        <v>0</v>
      </c>
      <c r="L2071" s="9" t="n">
        <f aca="false">IF(AND(E2071&gt;=Scenario!$B$11,E2071&lt;Scenario!$B$12),1,0)</f>
        <v>1</v>
      </c>
      <c r="M2071" s="9" t="n">
        <f aca="false">IF(AND(L2071=1,ISNUMBER(F2071)),MAX(0,F2071-E2071)/60,"")</f>
        <v>1.91666666666667</v>
      </c>
      <c r="N2071" s="9" t="n">
        <f aca="false">IF(AND(L2071=1,ISNUMBER(G2071)),MAX(0,G2071-E2071)/60,"")</f>
        <v>0.616666666666667</v>
      </c>
      <c r="O2071" s="9" t="n">
        <f aca="false">IF(ISNUMBER(H2071),IF(AND(H2071&gt;=Scenario!$B$11,H2071&lt;Scenario!$B$12),1,0),0)</f>
        <v>1</v>
      </c>
      <c r="P2071" s="9" t="n">
        <f aca="false">IF(O2071=1,MAX(0,H2071-E2071)/60,"")</f>
        <v>1312.06666666667</v>
      </c>
      <c r="Q2071" s="9" t="n">
        <f aca="false">INDEX(Scenario!$B$18:$B$20,MATCH(B2071,Scenario!$A$18:$A$20,0))</f>
        <v>240</v>
      </c>
      <c r="R2071" s="9" t="n">
        <f aca="false">INDEX(Scenario!$C$18:$C$20,MATCH(B2071,Scenario!$A$18:$A$20,0))</f>
        <v>4320</v>
      </c>
      <c r="S2071" s="9" t="n">
        <f aca="false">IF(ISNUMBER(M2071),IF(M2071&lt;=Q2071,1,0),"")</f>
        <v>1</v>
      </c>
      <c r="T2071" s="9" t="n">
        <f aca="false">IF(ISNUMBER(P2071),IF(P2071&lt;=R2071,1,0),"")</f>
        <v>1</v>
      </c>
      <c r="U2071" s="9" t="n">
        <f aca="false">IF(E2071&gt;Scenario!$B$14,0,IF(OR(AND(ISNUMBER(H2071),H2071&lt;=Scenario!$B$14),AND(ISNUMBER(I2071),I2071&lt;=Scenario!$B$14)),0,1))</f>
        <v>0</v>
      </c>
      <c r="V2071" s="9" t="n">
        <f aca="false">IF(AND(U2071=1,(Scenario!$B$14-E2071)/60&gt;R2071),1,0)</f>
        <v>0</v>
      </c>
      <c r="W2071" s="9" t="n">
        <f aca="false">IF(OR(C2071=Scenario!$B$22,C2071=Scenario!$C$22),1,0)</f>
        <v>0</v>
      </c>
      <c r="X2071" s="9" t="n">
        <f aca="false">IF(ISNUMBER(I2071),1,0)</f>
        <v>0</v>
      </c>
      <c r="Y2071" s="9" t="n">
        <f aca="false">MOD(INT(E2071/86400)+3,7)</f>
        <v>4</v>
      </c>
      <c r="Z2071" s="9" t="n">
        <f aca="false">MOD(INT(E2071/3600),24)</f>
        <v>10</v>
      </c>
      <c r="AA2071" s="6" t="s">
        <v>4386</v>
      </c>
    </row>
    <row r="2072" customFormat="false" ht="15" hidden="false" customHeight="false" outlineLevel="0" collapsed="false">
      <c r="A2072" s="6" t="s">
        <v>4387</v>
      </c>
      <c r="B2072" s="6" t="s">
        <v>44</v>
      </c>
      <c r="C2072" s="6" t="s">
        <v>249</v>
      </c>
      <c r="D2072" s="6" t="s">
        <v>170</v>
      </c>
      <c r="E2072" s="6" t="n">
        <v>1787311587</v>
      </c>
      <c r="F2072" s="6" t="n">
        <v>1787311662</v>
      </c>
      <c r="G2072" s="6" t="n">
        <v>1787311598</v>
      </c>
      <c r="H2072" s="6" t="n">
        <v>1787313525</v>
      </c>
      <c r="J2072" s="6" t="n">
        <v>0</v>
      </c>
      <c r="K2072" s="6" t="n">
        <v>0</v>
      </c>
      <c r="L2072" s="9" t="n">
        <f aca="false">IF(AND(E2072&gt;=Scenario!$B$11,E2072&lt;Scenario!$B$12),1,0)</f>
        <v>1</v>
      </c>
      <c r="M2072" s="9" t="n">
        <f aca="false">IF(AND(L2072=1,ISNUMBER(F2072)),MAX(0,F2072-E2072)/60,"")</f>
        <v>1.25</v>
      </c>
      <c r="N2072" s="9" t="n">
        <f aca="false">IF(AND(L2072=1,ISNUMBER(G2072)),MAX(0,G2072-E2072)/60,"")</f>
        <v>0.183333333333333</v>
      </c>
      <c r="O2072" s="9" t="n">
        <f aca="false">IF(ISNUMBER(H2072),IF(AND(H2072&gt;=Scenario!$B$11,H2072&lt;Scenario!$B$12),1,0),0)</f>
        <v>1</v>
      </c>
      <c r="P2072" s="9" t="n">
        <f aca="false">IF(O2072=1,MAX(0,H2072-E2072)/60,"")</f>
        <v>32.3</v>
      </c>
      <c r="Q2072" s="9" t="n">
        <f aca="false">INDEX(Scenario!$B$18:$B$20,MATCH(B2072,Scenario!$A$18:$A$20,0))</f>
        <v>240</v>
      </c>
      <c r="R2072" s="9" t="n">
        <f aca="false">INDEX(Scenario!$C$18:$C$20,MATCH(B2072,Scenario!$A$18:$A$20,0))</f>
        <v>4320</v>
      </c>
      <c r="S2072" s="9" t="n">
        <f aca="false">IF(ISNUMBER(M2072),IF(M2072&lt;=Q2072,1,0),"")</f>
        <v>1</v>
      </c>
      <c r="T2072" s="9" t="n">
        <f aca="false">IF(ISNUMBER(P2072),IF(P2072&lt;=R2072,1,0),"")</f>
        <v>1</v>
      </c>
      <c r="U2072" s="9" t="n">
        <f aca="false">IF(E2072&gt;Scenario!$B$14,0,IF(OR(AND(ISNUMBER(H2072),H2072&lt;=Scenario!$B$14),AND(ISNUMBER(I2072),I2072&lt;=Scenario!$B$14)),0,1))</f>
        <v>0</v>
      </c>
      <c r="V2072" s="9" t="n">
        <f aca="false">IF(AND(U2072=1,(Scenario!$B$14-E2072)/60&gt;R2072),1,0)</f>
        <v>0</v>
      </c>
      <c r="W2072" s="9" t="n">
        <f aca="false">IF(OR(C2072=Scenario!$B$22,C2072=Scenario!$C$22),1,0)</f>
        <v>0</v>
      </c>
      <c r="X2072" s="9" t="n">
        <f aca="false">IF(ISNUMBER(I2072),1,0)</f>
        <v>0</v>
      </c>
      <c r="Y2072" s="9" t="n">
        <f aca="false">MOD(INT(E2072/86400)+3,7)</f>
        <v>4</v>
      </c>
      <c r="Z2072" s="9" t="n">
        <f aca="false">MOD(INT(E2072/3600),24)</f>
        <v>11</v>
      </c>
      <c r="AA2072" s="6" t="s">
        <v>4388</v>
      </c>
    </row>
    <row r="2073" customFormat="false" ht="15" hidden="false" customHeight="false" outlineLevel="0" collapsed="false">
      <c r="A2073" s="6" t="s">
        <v>4389</v>
      </c>
      <c r="B2073" s="6" t="s">
        <v>43</v>
      </c>
      <c r="C2073" s="6" t="s">
        <v>249</v>
      </c>
      <c r="D2073" s="6" t="s">
        <v>171</v>
      </c>
      <c r="E2073" s="6" t="n">
        <v>1787312023</v>
      </c>
      <c r="F2073" s="6" t="n">
        <v>1787312299</v>
      </c>
      <c r="G2073" s="6" t="n">
        <v>1787312067</v>
      </c>
      <c r="H2073" s="6" t="n">
        <v>1787316658</v>
      </c>
      <c r="J2073" s="6" t="n">
        <v>0</v>
      </c>
      <c r="K2073" s="6" t="n">
        <v>0</v>
      </c>
      <c r="L2073" s="9" t="n">
        <f aca="false">IF(AND(E2073&gt;=Scenario!$B$11,E2073&lt;Scenario!$B$12),1,0)</f>
        <v>1</v>
      </c>
      <c r="M2073" s="9" t="n">
        <f aca="false">IF(AND(L2073=1,ISNUMBER(F2073)),MAX(0,F2073-E2073)/60,"")</f>
        <v>4.6</v>
      </c>
      <c r="N2073" s="9" t="n">
        <f aca="false">IF(AND(L2073=1,ISNUMBER(G2073)),MAX(0,G2073-E2073)/60,"")</f>
        <v>0.733333333333333</v>
      </c>
      <c r="O2073" s="9" t="n">
        <f aca="false">IF(ISNUMBER(H2073),IF(AND(H2073&gt;=Scenario!$B$11,H2073&lt;Scenario!$B$12),1,0),0)</f>
        <v>1</v>
      </c>
      <c r="P2073" s="9" t="n">
        <f aca="false">IF(O2073=1,MAX(0,H2073-E2073)/60,"")</f>
        <v>77.25</v>
      </c>
      <c r="Q2073" s="9" t="n">
        <f aca="false">INDEX(Scenario!$B$18:$B$20,MATCH(B2073,Scenario!$A$18:$A$20,0))</f>
        <v>60</v>
      </c>
      <c r="R2073" s="9" t="n">
        <f aca="false">INDEX(Scenario!$C$18:$C$20,MATCH(B2073,Scenario!$A$18:$A$20,0))</f>
        <v>1440</v>
      </c>
      <c r="S2073" s="9" t="n">
        <f aca="false">IF(ISNUMBER(M2073),IF(M2073&lt;=Q2073,1,0),"")</f>
        <v>1</v>
      </c>
      <c r="T2073" s="9" t="n">
        <f aca="false">IF(ISNUMBER(P2073),IF(P2073&lt;=R2073,1,0),"")</f>
        <v>1</v>
      </c>
      <c r="U2073" s="9" t="n">
        <f aca="false">IF(E2073&gt;Scenario!$B$14,0,IF(OR(AND(ISNUMBER(H2073),H2073&lt;=Scenario!$B$14),AND(ISNUMBER(I2073),I2073&lt;=Scenario!$B$14)),0,1))</f>
        <v>0</v>
      </c>
      <c r="V2073" s="9" t="n">
        <f aca="false">IF(AND(U2073=1,(Scenario!$B$14-E2073)/60&gt;R2073),1,0)</f>
        <v>0</v>
      </c>
      <c r="W2073" s="9" t="n">
        <f aca="false">IF(OR(C2073=Scenario!$B$22,C2073=Scenario!$C$22),1,0)</f>
        <v>0</v>
      </c>
      <c r="X2073" s="9" t="n">
        <f aca="false">IF(ISNUMBER(I2073),1,0)</f>
        <v>0</v>
      </c>
      <c r="Y2073" s="9" t="n">
        <f aca="false">MOD(INT(E2073/86400)+3,7)</f>
        <v>4</v>
      </c>
      <c r="Z2073" s="9" t="n">
        <f aca="false">MOD(INT(E2073/3600),24)</f>
        <v>11</v>
      </c>
      <c r="AA2073" s="6" t="s">
        <v>4390</v>
      </c>
    </row>
    <row r="2074" customFormat="false" ht="15" hidden="false" customHeight="false" outlineLevel="0" collapsed="false">
      <c r="A2074" s="6" t="s">
        <v>4391</v>
      </c>
      <c r="B2074" s="6" t="s">
        <v>43</v>
      </c>
      <c r="C2074" s="6" t="s">
        <v>46</v>
      </c>
      <c r="D2074" s="6" t="s">
        <v>171</v>
      </c>
      <c r="E2074" s="6" t="n">
        <v>1787312194</v>
      </c>
      <c r="F2074" s="6" t="n">
        <v>1787313833</v>
      </c>
      <c r="G2074" s="6" t="n">
        <v>1787313638</v>
      </c>
      <c r="H2074" s="6" t="n">
        <v>1787318036</v>
      </c>
      <c r="J2074" s="6" t="n">
        <v>0</v>
      </c>
      <c r="K2074" s="6" t="n">
        <v>0</v>
      </c>
      <c r="L2074" s="9" t="n">
        <f aca="false">IF(AND(E2074&gt;=Scenario!$B$11,E2074&lt;Scenario!$B$12),1,0)</f>
        <v>1</v>
      </c>
      <c r="M2074" s="9" t="n">
        <f aca="false">IF(AND(L2074=1,ISNUMBER(F2074)),MAX(0,F2074-E2074)/60,"")</f>
        <v>27.3166666666667</v>
      </c>
      <c r="N2074" s="9" t="n">
        <f aca="false">IF(AND(L2074=1,ISNUMBER(G2074)),MAX(0,G2074-E2074)/60,"")</f>
        <v>24.0666666666667</v>
      </c>
      <c r="O2074" s="9" t="n">
        <f aca="false">IF(ISNUMBER(H2074),IF(AND(H2074&gt;=Scenario!$B$11,H2074&lt;Scenario!$B$12),1,0),0)</f>
        <v>1</v>
      </c>
      <c r="P2074" s="9" t="n">
        <f aca="false">IF(O2074=1,MAX(0,H2074-E2074)/60,"")</f>
        <v>97.3666666666667</v>
      </c>
      <c r="Q2074" s="9" t="n">
        <f aca="false">INDEX(Scenario!$B$18:$B$20,MATCH(B2074,Scenario!$A$18:$A$20,0))</f>
        <v>60</v>
      </c>
      <c r="R2074" s="9" t="n">
        <f aca="false">INDEX(Scenario!$C$18:$C$20,MATCH(B2074,Scenario!$A$18:$A$20,0))</f>
        <v>1440</v>
      </c>
      <c r="S2074" s="9" t="n">
        <f aca="false">IF(ISNUMBER(M2074),IF(M2074&lt;=Q2074,1,0),"")</f>
        <v>1</v>
      </c>
      <c r="T2074" s="9" t="n">
        <f aca="false">IF(ISNUMBER(P2074),IF(P2074&lt;=R2074,1,0),"")</f>
        <v>1</v>
      </c>
      <c r="U2074" s="9" t="n">
        <f aca="false">IF(E2074&gt;Scenario!$B$14,0,IF(OR(AND(ISNUMBER(H2074),H2074&lt;=Scenario!$B$14),AND(ISNUMBER(I2074),I2074&lt;=Scenario!$B$14)),0,1))</f>
        <v>0</v>
      </c>
      <c r="V2074" s="9" t="n">
        <f aca="false">IF(AND(U2074=1,(Scenario!$B$14-E2074)/60&gt;R2074),1,0)</f>
        <v>0</v>
      </c>
      <c r="W2074" s="9" t="n">
        <f aca="false">IF(OR(C2074=Scenario!$B$22,C2074=Scenario!$C$22),1,0)</f>
        <v>1</v>
      </c>
      <c r="X2074" s="9" t="n">
        <f aca="false">IF(ISNUMBER(I2074),1,0)</f>
        <v>0</v>
      </c>
      <c r="Y2074" s="9" t="n">
        <f aca="false">MOD(INT(E2074/86400)+3,7)</f>
        <v>4</v>
      </c>
      <c r="Z2074" s="9" t="n">
        <f aca="false">MOD(INT(E2074/3600),24)</f>
        <v>11</v>
      </c>
      <c r="AA2074" s="6" t="s">
        <v>4392</v>
      </c>
    </row>
    <row r="2075" customFormat="false" ht="15" hidden="false" customHeight="false" outlineLevel="0" collapsed="false">
      <c r="A2075" s="6" t="s">
        <v>4393</v>
      </c>
      <c r="B2075" s="6" t="s">
        <v>43</v>
      </c>
      <c r="C2075" s="6" t="s">
        <v>249</v>
      </c>
      <c r="D2075" s="6" t="s">
        <v>171</v>
      </c>
      <c r="E2075" s="6" t="n">
        <v>1787312593</v>
      </c>
      <c r="F2075" s="6" t="n">
        <v>1787313763</v>
      </c>
      <c r="G2075" s="6" t="n">
        <v>1787313569</v>
      </c>
      <c r="H2075" s="6" t="n">
        <v>1787316119</v>
      </c>
      <c r="J2075" s="6" t="n">
        <v>0</v>
      </c>
      <c r="K2075" s="6" t="n">
        <v>0</v>
      </c>
      <c r="L2075" s="9" t="n">
        <f aca="false">IF(AND(E2075&gt;=Scenario!$B$11,E2075&lt;Scenario!$B$12),1,0)</f>
        <v>1</v>
      </c>
      <c r="M2075" s="9" t="n">
        <f aca="false">IF(AND(L2075=1,ISNUMBER(F2075)),MAX(0,F2075-E2075)/60,"")</f>
        <v>19.5</v>
      </c>
      <c r="N2075" s="9" t="n">
        <f aca="false">IF(AND(L2075=1,ISNUMBER(G2075)),MAX(0,G2075-E2075)/60,"")</f>
        <v>16.2666666666667</v>
      </c>
      <c r="O2075" s="9" t="n">
        <f aca="false">IF(ISNUMBER(H2075),IF(AND(H2075&gt;=Scenario!$B$11,H2075&lt;Scenario!$B$12),1,0),0)</f>
        <v>1</v>
      </c>
      <c r="P2075" s="9" t="n">
        <f aca="false">IF(O2075=1,MAX(0,H2075-E2075)/60,"")</f>
        <v>58.7666666666667</v>
      </c>
      <c r="Q2075" s="9" t="n">
        <f aca="false">INDEX(Scenario!$B$18:$B$20,MATCH(B2075,Scenario!$A$18:$A$20,0))</f>
        <v>60</v>
      </c>
      <c r="R2075" s="9" t="n">
        <f aca="false">INDEX(Scenario!$C$18:$C$20,MATCH(B2075,Scenario!$A$18:$A$20,0))</f>
        <v>1440</v>
      </c>
      <c r="S2075" s="9" t="n">
        <f aca="false">IF(ISNUMBER(M2075),IF(M2075&lt;=Q2075,1,0),"")</f>
        <v>1</v>
      </c>
      <c r="T2075" s="9" t="n">
        <f aca="false">IF(ISNUMBER(P2075),IF(P2075&lt;=R2075,1,0),"")</f>
        <v>1</v>
      </c>
      <c r="U2075" s="9" t="n">
        <f aca="false">IF(E2075&gt;Scenario!$B$14,0,IF(OR(AND(ISNUMBER(H2075),H2075&lt;=Scenario!$B$14),AND(ISNUMBER(I2075),I2075&lt;=Scenario!$B$14)),0,1))</f>
        <v>0</v>
      </c>
      <c r="V2075" s="9" t="n">
        <f aca="false">IF(AND(U2075=1,(Scenario!$B$14-E2075)/60&gt;R2075),1,0)</f>
        <v>0</v>
      </c>
      <c r="W2075" s="9" t="n">
        <f aca="false">IF(OR(C2075=Scenario!$B$22,C2075=Scenario!$C$22),1,0)</f>
        <v>0</v>
      </c>
      <c r="X2075" s="9" t="n">
        <f aca="false">IF(ISNUMBER(I2075),1,0)</f>
        <v>0</v>
      </c>
      <c r="Y2075" s="9" t="n">
        <f aca="false">MOD(INT(E2075/86400)+3,7)</f>
        <v>4</v>
      </c>
      <c r="Z2075" s="9" t="n">
        <f aca="false">MOD(INT(E2075/3600),24)</f>
        <v>11</v>
      </c>
      <c r="AA2075" s="6" t="s">
        <v>4394</v>
      </c>
    </row>
    <row r="2076" customFormat="false" ht="15" hidden="false" customHeight="false" outlineLevel="0" collapsed="false">
      <c r="A2076" s="6" t="s">
        <v>4395</v>
      </c>
      <c r="B2076" s="6" t="s">
        <v>44</v>
      </c>
      <c r="C2076" s="6" t="s">
        <v>46</v>
      </c>
      <c r="D2076" s="6" t="s">
        <v>172</v>
      </c>
      <c r="E2076" s="6" t="n">
        <v>1787312648</v>
      </c>
      <c r="F2076" s="6" t="n">
        <v>1787312730</v>
      </c>
      <c r="G2076" s="6" t="n">
        <v>1787312658</v>
      </c>
      <c r="H2076" s="6" t="n">
        <v>1787320997</v>
      </c>
      <c r="J2076" s="6" t="n">
        <v>0</v>
      </c>
      <c r="K2076" s="6" t="n">
        <v>0</v>
      </c>
      <c r="L2076" s="9" t="n">
        <f aca="false">IF(AND(E2076&gt;=Scenario!$B$11,E2076&lt;Scenario!$B$12),1,0)</f>
        <v>1</v>
      </c>
      <c r="M2076" s="9" t="n">
        <f aca="false">IF(AND(L2076=1,ISNUMBER(F2076)),MAX(0,F2076-E2076)/60,"")</f>
        <v>1.36666666666667</v>
      </c>
      <c r="N2076" s="9" t="n">
        <f aca="false">IF(AND(L2076=1,ISNUMBER(G2076)),MAX(0,G2076-E2076)/60,"")</f>
        <v>0.166666666666667</v>
      </c>
      <c r="O2076" s="9" t="n">
        <f aca="false">IF(ISNUMBER(H2076),IF(AND(H2076&gt;=Scenario!$B$11,H2076&lt;Scenario!$B$12),1,0),0)</f>
        <v>1</v>
      </c>
      <c r="P2076" s="9" t="n">
        <f aca="false">IF(O2076=1,MAX(0,H2076-E2076)/60,"")</f>
        <v>139.15</v>
      </c>
      <c r="Q2076" s="9" t="n">
        <f aca="false">INDEX(Scenario!$B$18:$B$20,MATCH(B2076,Scenario!$A$18:$A$20,0))</f>
        <v>240</v>
      </c>
      <c r="R2076" s="9" t="n">
        <f aca="false">INDEX(Scenario!$C$18:$C$20,MATCH(B2076,Scenario!$A$18:$A$20,0))</f>
        <v>4320</v>
      </c>
      <c r="S2076" s="9" t="n">
        <f aca="false">IF(ISNUMBER(M2076),IF(M2076&lt;=Q2076,1,0),"")</f>
        <v>1</v>
      </c>
      <c r="T2076" s="9" t="n">
        <f aca="false">IF(ISNUMBER(P2076),IF(P2076&lt;=R2076,1,0),"")</f>
        <v>1</v>
      </c>
      <c r="U2076" s="9" t="n">
        <f aca="false">IF(E2076&gt;Scenario!$B$14,0,IF(OR(AND(ISNUMBER(H2076),H2076&lt;=Scenario!$B$14),AND(ISNUMBER(I2076),I2076&lt;=Scenario!$B$14)),0,1))</f>
        <v>0</v>
      </c>
      <c r="V2076" s="9" t="n">
        <f aca="false">IF(AND(U2076=1,(Scenario!$B$14-E2076)/60&gt;R2076),1,0)</f>
        <v>0</v>
      </c>
      <c r="W2076" s="9" t="n">
        <f aca="false">IF(OR(C2076=Scenario!$B$22,C2076=Scenario!$C$22),1,0)</f>
        <v>1</v>
      </c>
      <c r="X2076" s="9" t="n">
        <f aca="false">IF(ISNUMBER(I2076),1,0)</f>
        <v>0</v>
      </c>
      <c r="Y2076" s="9" t="n">
        <f aca="false">MOD(INT(E2076/86400)+3,7)</f>
        <v>4</v>
      </c>
      <c r="Z2076" s="9" t="n">
        <f aca="false">MOD(INT(E2076/3600),24)</f>
        <v>11</v>
      </c>
      <c r="AA2076" s="6" t="s">
        <v>4396</v>
      </c>
    </row>
    <row r="2077" customFormat="false" ht="15" hidden="false" customHeight="false" outlineLevel="0" collapsed="false">
      <c r="A2077" s="6" t="s">
        <v>4397</v>
      </c>
      <c r="B2077" s="6" t="s">
        <v>44</v>
      </c>
      <c r="C2077" s="6" t="s">
        <v>288</v>
      </c>
      <c r="D2077" s="6" t="s">
        <v>170</v>
      </c>
      <c r="E2077" s="6" t="n">
        <v>1787313092</v>
      </c>
      <c r="F2077" s="6" t="n">
        <v>1787313344</v>
      </c>
      <c r="G2077" s="6" t="n">
        <v>1787313106</v>
      </c>
      <c r="H2077" s="6" t="n">
        <v>1787313592</v>
      </c>
      <c r="J2077" s="6" t="n">
        <v>0</v>
      </c>
      <c r="K2077" s="6" t="n">
        <v>0</v>
      </c>
      <c r="L2077" s="9" t="n">
        <f aca="false">IF(AND(E2077&gt;=Scenario!$B$11,E2077&lt;Scenario!$B$12),1,0)</f>
        <v>1</v>
      </c>
      <c r="M2077" s="9" t="n">
        <f aca="false">IF(AND(L2077=1,ISNUMBER(F2077)),MAX(0,F2077-E2077)/60,"")</f>
        <v>4.2</v>
      </c>
      <c r="N2077" s="9" t="n">
        <f aca="false">IF(AND(L2077=1,ISNUMBER(G2077)),MAX(0,G2077-E2077)/60,"")</f>
        <v>0.233333333333333</v>
      </c>
      <c r="O2077" s="9" t="n">
        <f aca="false">IF(ISNUMBER(H2077),IF(AND(H2077&gt;=Scenario!$B$11,H2077&lt;Scenario!$B$12),1,0),0)</f>
        <v>1</v>
      </c>
      <c r="P2077" s="9" t="n">
        <f aca="false">IF(O2077=1,MAX(0,H2077-E2077)/60,"")</f>
        <v>8.33333333333333</v>
      </c>
      <c r="Q2077" s="9" t="n">
        <f aca="false">INDEX(Scenario!$B$18:$B$20,MATCH(B2077,Scenario!$A$18:$A$20,0))</f>
        <v>240</v>
      </c>
      <c r="R2077" s="9" t="n">
        <f aca="false">INDEX(Scenario!$C$18:$C$20,MATCH(B2077,Scenario!$A$18:$A$20,0))</f>
        <v>4320</v>
      </c>
      <c r="S2077" s="9" t="n">
        <f aca="false">IF(ISNUMBER(M2077),IF(M2077&lt;=Q2077,1,0),"")</f>
        <v>1</v>
      </c>
      <c r="T2077" s="9" t="n">
        <f aca="false">IF(ISNUMBER(P2077),IF(P2077&lt;=R2077,1,0),"")</f>
        <v>1</v>
      </c>
      <c r="U2077" s="9" t="n">
        <f aca="false">IF(E2077&gt;Scenario!$B$14,0,IF(OR(AND(ISNUMBER(H2077),H2077&lt;=Scenario!$B$14),AND(ISNUMBER(I2077),I2077&lt;=Scenario!$B$14)),0,1))</f>
        <v>0</v>
      </c>
      <c r="V2077" s="9" t="n">
        <f aca="false">IF(AND(U2077=1,(Scenario!$B$14-E2077)/60&gt;R2077),1,0)</f>
        <v>0</v>
      </c>
      <c r="W2077" s="9" t="n">
        <f aca="false">IF(OR(C2077=Scenario!$B$22,C2077=Scenario!$C$22),1,0)</f>
        <v>0</v>
      </c>
      <c r="X2077" s="9" t="n">
        <f aca="false">IF(ISNUMBER(I2077),1,0)</f>
        <v>0</v>
      </c>
      <c r="Y2077" s="9" t="n">
        <f aca="false">MOD(INT(E2077/86400)+3,7)</f>
        <v>4</v>
      </c>
      <c r="Z2077" s="9" t="n">
        <f aca="false">MOD(INT(E2077/3600),24)</f>
        <v>11</v>
      </c>
      <c r="AA2077" s="6" t="s">
        <v>4398</v>
      </c>
    </row>
    <row r="2078" customFormat="false" ht="15" hidden="false" customHeight="false" outlineLevel="0" collapsed="false">
      <c r="A2078" s="6" t="s">
        <v>4399</v>
      </c>
      <c r="B2078" s="6" t="s">
        <v>44</v>
      </c>
      <c r="C2078" s="6" t="s">
        <v>46</v>
      </c>
      <c r="D2078" s="6" t="s">
        <v>171</v>
      </c>
      <c r="E2078" s="6" t="n">
        <v>1787313235</v>
      </c>
      <c r="F2078" s="6" t="n">
        <v>1787313483</v>
      </c>
      <c r="G2078" s="6" t="n">
        <v>1787313279</v>
      </c>
      <c r="H2078" s="6" t="n">
        <v>1787316632</v>
      </c>
      <c r="J2078" s="6" t="n">
        <v>0</v>
      </c>
      <c r="K2078" s="6" t="n">
        <v>1</v>
      </c>
      <c r="L2078" s="9" t="n">
        <f aca="false">IF(AND(E2078&gt;=Scenario!$B$11,E2078&lt;Scenario!$B$12),1,0)</f>
        <v>1</v>
      </c>
      <c r="M2078" s="9" t="n">
        <f aca="false">IF(AND(L2078=1,ISNUMBER(F2078)),MAX(0,F2078-E2078)/60,"")</f>
        <v>4.13333333333333</v>
      </c>
      <c r="N2078" s="9" t="n">
        <f aca="false">IF(AND(L2078=1,ISNUMBER(G2078)),MAX(0,G2078-E2078)/60,"")</f>
        <v>0.733333333333333</v>
      </c>
      <c r="O2078" s="9" t="n">
        <f aca="false">IF(ISNUMBER(H2078),IF(AND(H2078&gt;=Scenario!$B$11,H2078&lt;Scenario!$B$12),1,0),0)</f>
        <v>1</v>
      </c>
      <c r="P2078" s="9" t="n">
        <f aca="false">IF(O2078=1,MAX(0,H2078-E2078)/60,"")</f>
        <v>56.6166666666667</v>
      </c>
      <c r="Q2078" s="9" t="n">
        <f aca="false">INDEX(Scenario!$B$18:$B$20,MATCH(B2078,Scenario!$A$18:$A$20,0))</f>
        <v>240</v>
      </c>
      <c r="R2078" s="9" t="n">
        <f aca="false">INDEX(Scenario!$C$18:$C$20,MATCH(B2078,Scenario!$A$18:$A$20,0))</f>
        <v>4320</v>
      </c>
      <c r="S2078" s="9" t="n">
        <f aca="false">IF(ISNUMBER(M2078),IF(M2078&lt;=Q2078,1,0),"")</f>
        <v>1</v>
      </c>
      <c r="T2078" s="9" t="n">
        <f aca="false">IF(ISNUMBER(P2078),IF(P2078&lt;=R2078,1,0),"")</f>
        <v>1</v>
      </c>
      <c r="U2078" s="9" t="n">
        <f aca="false">IF(E2078&gt;Scenario!$B$14,0,IF(OR(AND(ISNUMBER(H2078),H2078&lt;=Scenario!$B$14),AND(ISNUMBER(I2078),I2078&lt;=Scenario!$B$14)),0,1))</f>
        <v>0</v>
      </c>
      <c r="V2078" s="9" t="n">
        <f aca="false">IF(AND(U2078=1,(Scenario!$B$14-E2078)/60&gt;R2078),1,0)</f>
        <v>0</v>
      </c>
      <c r="W2078" s="9" t="n">
        <f aca="false">IF(OR(C2078=Scenario!$B$22,C2078=Scenario!$C$22),1,0)</f>
        <v>1</v>
      </c>
      <c r="X2078" s="9" t="n">
        <f aca="false">IF(ISNUMBER(I2078),1,0)</f>
        <v>0</v>
      </c>
      <c r="Y2078" s="9" t="n">
        <f aca="false">MOD(INT(E2078/86400)+3,7)</f>
        <v>4</v>
      </c>
      <c r="Z2078" s="9" t="n">
        <f aca="false">MOD(INT(E2078/3600),24)</f>
        <v>11</v>
      </c>
      <c r="AA2078" s="6" t="s">
        <v>4400</v>
      </c>
    </row>
    <row r="2079" customFormat="false" ht="15" hidden="false" customHeight="false" outlineLevel="0" collapsed="false">
      <c r="A2079" s="6" t="s">
        <v>4401</v>
      </c>
      <c r="B2079" s="6" t="s">
        <v>43</v>
      </c>
      <c r="C2079" s="6" t="s">
        <v>249</v>
      </c>
      <c r="D2079" s="6" t="s">
        <v>170</v>
      </c>
      <c r="E2079" s="6" t="n">
        <v>1787313375</v>
      </c>
      <c r="F2079" s="6" t="n">
        <v>1787313859</v>
      </c>
      <c r="G2079" s="6" t="n">
        <v>1787313625</v>
      </c>
      <c r="H2079" s="6" t="n">
        <v>1787315120</v>
      </c>
      <c r="J2079" s="6" t="n">
        <v>0</v>
      </c>
      <c r="K2079" s="6" t="n">
        <v>0</v>
      </c>
      <c r="L2079" s="9" t="n">
        <f aca="false">IF(AND(E2079&gt;=Scenario!$B$11,E2079&lt;Scenario!$B$12),1,0)</f>
        <v>1</v>
      </c>
      <c r="M2079" s="9" t="n">
        <f aca="false">IF(AND(L2079=1,ISNUMBER(F2079)),MAX(0,F2079-E2079)/60,"")</f>
        <v>8.06666666666667</v>
      </c>
      <c r="N2079" s="9" t="n">
        <f aca="false">IF(AND(L2079=1,ISNUMBER(G2079)),MAX(0,G2079-E2079)/60,"")</f>
        <v>4.16666666666667</v>
      </c>
      <c r="O2079" s="9" t="n">
        <f aca="false">IF(ISNUMBER(H2079),IF(AND(H2079&gt;=Scenario!$B$11,H2079&lt;Scenario!$B$12),1,0),0)</f>
        <v>1</v>
      </c>
      <c r="P2079" s="9" t="n">
        <f aca="false">IF(O2079=1,MAX(0,H2079-E2079)/60,"")</f>
        <v>29.0833333333333</v>
      </c>
      <c r="Q2079" s="9" t="n">
        <f aca="false">INDEX(Scenario!$B$18:$B$20,MATCH(B2079,Scenario!$A$18:$A$20,0))</f>
        <v>60</v>
      </c>
      <c r="R2079" s="9" t="n">
        <f aca="false">INDEX(Scenario!$C$18:$C$20,MATCH(B2079,Scenario!$A$18:$A$20,0))</f>
        <v>1440</v>
      </c>
      <c r="S2079" s="9" t="n">
        <f aca="false">IF(ISNUMBER(M2079),IF(M2079&lt;=Q2079,1,0),"")</f>
        <v>1</v>
      </c>
      <c r="T2079" s="9" t="n">
        <f aca="false">IF(ISNUMBER(P2079),IF(P2079&lt;=R2079,1,0),"")</f>
        <v>1</v>
      </c>
      <c r="U2079" s="9" t="n">
        <f aca="false">IF(E2079&gt;Scenario!$B$14,0,IF(OR(AND(ISNUMBER(H2079),H2079&lt;=Scenario!$B$14),AND(ISNUMBER(I2079),I2079&lt;=Scenario!$B$14)),0,1))</f>
        <v>0</v>
      </c>
      <c r="V2079" s="9" t="n">
        <f aca="false">IF(AND(U2079=1,(Scenario!$B$14-E2079)/60&gt;R2079),1,0)</f>
        <v>0</v>
      </c>
      <c r="W2079" s="9" t="n">
        <f aca="false">IF(OR(C2079=Scenario!$B$22,C2079=Scenario!$C$22),1,0)</f>
        <v>0</v>
      </c>
      <c r="X2079" s="9" t="n">
        <f aca="false">IF(ISNUMBER(I2079),1,0)</f>
        <v>0</v>
      </c>
      <c r="Y2079" s="9" t="n">
        <f aca="false">MOD(INT(E2079/86400)+3,7)</f>
        <v>4</v>
      </c>
      <c r="Z2079" s="9" t="n">
        <f aca="false">MOD(INT(E2079/3600),24)</f>
        <v>11</v>
      </c>
      <c r="AA2079" s="6" t="s">
        <v>4402</v>
      </c>
    </row>
    <row r="2080" customFormat="false" ht="15" hidden="false" customHeight="false" outlineLevel="0" collapsed="false">
      <c r="A2080" s="6" t="s">
        <v>4403</v>
      </c>
      <c r="B2080" s="6" t="s">
        <v>44</v>
      </c>
      <c r="C2080" s="6" t="s">
        <v>46</v>
      </c>
      <c r="D2080" s="6" t="s">
        <v>171</v>
      </c>
      <c r="E2080" s="6" t="n">
        <v>1787314272</v>
      </c>
      <c r="I2080" s="6" t="n">
        <v>1787314589</v>
      </c>
      <c r="J2080" s="6" t="n">
        <v>0</v>
      </c>
      <c r="K2080" s="6" t="n">
        <v>0</v>
      </c>
      <c r="L2080" s="9" t="n">
        <f aca="false">IF(AND(E2080&gt;=Scenario!$B$11,E2080&lt;Scenario!$B$12),1,0)</f>
        <v>1</v>
      </c>
      <c r="M2080" s="0" t="str">
        <f aca="false">IF(AND(L2080=1,ISNUMBER(F2080)),MAX(0,F2080-E2080)/60,"")</f>
        <v/>
      </c>
      <c r="N2080" s="0" t="str">
        <f aca="false">IF(AND(L2080=1,ISNUMBER(G2080)),MAX(0,G2080-E2080)/60,"")</f>
        <v/>
      </c>
      <c r="O2080" s="9" t="n">
        <f aca="false">IF(ISNUMBER(H2080),IF(AND(H2080&gt;=Scenario!$B$11,H2080&lt;Scenario!$B$12),1,0),0)</f>
        <v>0</v>
      </c>
      <c r="P2080" s="0" t="str">
        <f aca="false">IF(O2080=1,MAX(0,H2080-E2080)/60,"")</f>
        <v/>
      </c>
      <c r="Q2080" s="9" t="n">
        <f aca="false">INDEX(Scenario!$B$18:$B$20,MATCH(B2080,Scenario!$A$18:$A$20,0))</f>
        <v>240</v>
      </c>
      <c r="R2080" s="9" t="n">
        <f aca="false">INDEX(Scenario!$C$18:$C$20,MATCH(B2080,Scenario!$A$18:$A$20,0))</f>
        <v>4320</v>
      </c>
      <c r="S2080" s="0" t="str">
        <f aca="false">IF(ISNUMBER(M2080),IF(M2080&lt;=Q2080,1,0),"")</f>
        <v/>
      </c>
      <c r="T2080" s="0" t="str">
        <f aca="false">IF(ISNUMBER(P2080),IF(P2080&lt;=R2080,1,0),"")</f>
        <v/>
      </c>
      <c r="U2080" s="9" t="n">
        <f aca="false">IF(E2080&gt;Scenario!$B$14,0,IF(OR(AND(ISNUMBER(H2080),H2080&lt;=Scenario!$B$14),AND(ISNUMBER(I2080),I2080&lt;=Scenario!$B$14)),0,1))</f>
        <v>0</v>
      </c>
      <c r="V2080" s="9" t="n">
        <f aca="false">IF(AND(U2080=1,(Scenario!$B$14-E2080)/60&gt;R2080),1,0)</f>
        <v>0</v>
      </c>
      <c r="W2080" s="9" t="n">
        <f aca="false">IF(OR(C2080=Scenario!$B$22,C2080=Scenario!$C$22),1,0)</f>
        <v>1</v>
      </c>
      <c r="X2080" s="9" t="n">
        <f aca="false">IF(ISNUMBER(I2080),1,0)</f>
        <v>1</v>
      </c>
      <c r="Y2080" s="9" t="n">
        <f aca="false">MOD(INT(E2080/86400)+3,7)</f>
        <v>4</v>
      </c>
      <c r="Z2080" s="9" t="n">
        <f aca="false">MOD(INT(E2080/3600),24)</f>
        <v>12</v>
      </c>
      <c r="AA2080" s="6" t="s">
        <v>4404</v>
      </c>
    </row>
    <row r="2081" customFormat="false" ht="15" hidden="false" customHeight="false" outlineLevel="0" collapsed="false">
      <c r="A2081" s="6" t="s">
        <v>4405</v>
      </c>
      <c r="B2081" s="6" t="s">
        <v>44</v>
      </c>
      <c r="C2081" s="6" t="s">
        <v>249</v>
      </c>
      <c r="D2081" s="6" t="s">
        <v>172</v>
      </c>
      <c r="E2081" s="6" t="n">
        <v>1787314335</v>
      </c>
      <c r="F2081" s="6" t="n">
        <v>1787314466</v>
      </c>
      <c r="G2081" s="6" t="n">
        <v>1787314393</v>
      </c>
      <c r="H2081" s="6" t="n">
        <v>1787316621</v>
      </c>
      <c r="J2081" s="6" t="n">
        <v>0</v>
      </c>
      <c r="K2081" s="6" t="n">
        <v>0</v>
      </c>
      <c r="L2081" s="9" t="n">
        <f aca="false">IF(AND(E2081&gt;=Scenario!$B$11,E2081&lt;Scenario!$B$12),1,0)</f>
        <v>1</v>
      </c>
      <c r="M2081" s="9" t="n">
        <f aca="false">IF(AND(L2081=1,ISNUMBER(F2081)),MAX(0,F2081-E2081)/60,"")</f>
        <v>2.18333333333333</v>
      </c>
      <c r="N2081" s="9" t="n">
        <f aca="false">IF(AND(L2081=1,ISNUMBER(G2081)),MAX(0,G2081-E2081)/60,"")</f>
        <v>0.966666666666667</v>
      </c>
      <c r="O2081" s="9" t="n">
        <f aca="false">IF(ISNUMBER(H2081),IF(AND(H2081&gt;=Scenario!$B$11,H2081&lt;Scenario!$B$12),1,0),0)</f>
        <v>1</v>
      </c>
      <c r="P2081" s="9" t="n">
        <f aca="false">IF(O2081=1,MAX(0,H2081-E2081)/60,"")</f>
        <v>38.1</v>
      </c>
      <c r="Q2081" s="9" t="n">
        <f aca="false">INDEX(Scenario!$B$18:$B$20,MATCH(B2081,Scenario!$A$18:$A$20,0))</f>
        <v>240</v>
      </c>
      <c r="R2081" s="9" t="n">
        <f aca="false">INDEX(Scenario!$C$18:$C$20,MATCH(B2081,Scenario!$A$18:$A$20,0))</f>
        <v>4320</v>
      </c>
      <c r="S2081" s="9" t="n">
        <f aca="false">IF(ISNUMBER(M2081),IF(M2081&lt;=Q2081,1,0),"")</f>
        <v>1</v>
      </c>
      <c r="T2081" s="9" t="n">
        <f aca="false">IF(ISNUMBER(P2081),IF(P2081&lt;=R2081,1,0),"")</f>
        <v>1</v>
      </c>
      <c r="U2081" s="9" t="n">
        <f aca="false">IF(E2081&gt;Scenario!$B$14,0,IF(OR(AND(ISNUMBER(H2081),H2081&lt;=Scenario!$B$14),AND(ISNUMBER(I2081),I2081&lt;=Scenario!$B$14)),0,1))</f>
        <v>0</v>
      </c>
      <c r="V2081" s="9" t="n">
        <f aca="false">IF(AND(U2081=1,(Scenario!$B$14-E2081)/60&gt;R2081),1,0)</f>
        <v>0</v>
      </c>
      <c r="W2081" s="9" t="n">
        <f aca="false">IF(OR(C2081=Scenario!$B$22,C2081=Scenario!$C$22),1,0)</f>
        <v>0</v>
      </c>
      <c r="X2081" s="9" t="n">
        <f aca="false">IF(ISNUMBER(I2081),1,0)</f>
        <v>0</v>
      </c>
      <c r="Y2081" s="9" t="n">
        <f aca="false">MOD(INT(E2081/86400)+3,7)</f>
        <v>4</v>
      </c>
      <c r="Z2081" s="9" t="n">
        <f aca="false">MOD(INT(E2081/3600),24)</f>
        <v>12</v>
      </c>
      <c r="AA2081" s="6" t="s">
        <v>4406</v>
      </c>
    </row>
    <row r="2082" customFormat="false" ht="15" hidden="false" customHeight="false" outlineLevel="0" collapsed="false">
      <c r="A2082" s="6" t="s">
        <v>4407</v>
      </c>
      <c r="B2082" s="6" t="s">
        <v>44</v>
      </c>
      <c r="C2082" s="6" t="s">
        <v>46</v>
      </c>
      <c r="D2082" s="6" t="s">
        <v>172</v>
      </c>
      <c r="E2082" s="6" t="n">
        <v>1787315438</v>
      </c>
      <c r="F2082" s="6" t="n">
        <v>1787315652</v>
      </c>
      <c r="G2082" s="6" t="n">
        <v>1787315473</v>
      </c>
      <c r="H2082" s="6" t="n">
        <v>1787318568</v>
      </c>
      <c r="J2082" s="6" t="n">
        <v>0</v>
      </c>
      <c r="K2082" s="6" t="n">
        <v>0</v>
      </c>
      <c r="L2082" s="9" t="n">
        <f aca="false">IF(AND(E2082&gt;=Scenario!$B$11,E2082&lt;Scenario!$B$12),1,0)</f>
        <v>1</v>
      </c>
      <c r="M2082" s="9" t="n">
        <f aca="false">IF(AND(L2082=1,ISNUMBER(F2082)),MAX(0,F2082-E2082)/60,"")</f>
        <v>3.56666666666667</v>
      </c>
      <c r="N2082" s="9" t="n">
        <f aca="false">IF(AND(L2082=1,ISNUMBER(G2082)),MAX(0,G2082-E2082)/60,"")</f>
        <v>0.583333333333333</v>
      </c>
      <c r="O2082" s="9" t="n">
        <f aca="false">IF(ISNUMBER(H2082),IF(AND(H2082&gt;=Scenario!$B$11,H2082&lt;Scenario!$B$12),1,0),0)</f>
        <v>1</v>
      </c>
      <c r="P2082" s="9" t="n">
        <f aca="false">IF(O2082=1,MAX(0,H2082-E2082)/60,"")</f>
        <v>52.1666666666667</v>
      </c>
      <c r="Q2082" s="9" t="n">
        <f aca="false">INDEX(Scenario!$B$18:$B$20,MATCH(B2082,Scenario!$A$18:$A$20,0))</f>
        <v>240</v>
      </c>
      <c r="R2082" s="9" t="n">
        <f aca="false">INDEX(Scenario!$C$18:$C$20,MATCH(B2082,Scenario!$A$18:$A$20,0))</f>
        <v>4320</v>
      </c>
      <c r="S2082" s="9" t="n">
        <f aca="false">IF(ISNUMBER(M2082),IF(M2082&lt;=Q2082,1,0),"")</f>
        <v>1</v>
      </c>
      <c r="T2082" s="9" t="n">
        <f aca="false">IF(ISNUMBER(P2082),IF(P2082&lt;=R2082,1,0),"")</f>
        <v>1</v>
      </c>
      <c r="U2082" s="9" t="n">
        <f aca="false">IF(E2082&gt;Scenario!$B$14,0,IF(OR(AND(ISNUMBER(H2082),H2082&lt;=Scenario!$B$14),AND(ISNUMBER(I2082),I2082&lt;=Scenario!$B$14)),0,1))</f>
        <v>0</v>
      </c>
      <c r="V2082" s="9" t="n">
        <f aca="false">IF(AND(U2082=1,(Scenario!$B$14-E2082)/60&gt;R2082),1,0)</f>
        <v>0</v>
      </c>
      <c r="W2082" s="9" t="n">
        <f aca="false">IF(OR(C2082=Scenario!$B$22,C2082=Scenario!$C$22),1,0)</f>
        <v>1</v>
      </c>
      <c r="X2082" s="9" t="n">
        <f aca="false">IF(ISNUMBER(I2082),1,0)</f>
        <v>0</v>
      </c>
      <c r="Y2082" s="9" t="n">
        <f aca="false">MOD(INT(E2082/86400)+3,7)</f>
        <v>4</v>
      </c>
      <c r="Z2082" s="9" t="n">
        <f aca="false">MOD(INT(E2082/3600),24)</f>
        <v>12</v>
      </c>
      <c r="AA2082" s="6" t="s">
        <v>4408</v>
      </c>
    </row>
    <row r="2083" customFormat="false" ht="15" hidden="false" customHeight="false" outlineLevel="0" collapsed="false">
      <c r="A2083" s="6" t="s">
        <v>4409</v>
      </c>
      <c r="B2083" s="6" t="s">
        <v>44</v>
      </c>
      <c r="C2083" s="6" t="s">
        <v>46</v>
      </c>
      <c r="D2083" s="6" t="s">
        <v>170</v>
      </c>
      <c r="E2083" s="6" t="n">
        <v>1787317759</v>
      </c>
      <c r="F2083" s="6" t="n">
        <v>1787317923</v>
      </c>
      <c r="G2083" s="6" t="n">
        <v>1787317788</v>
      </c>
      <c r="H2083" s="6" t="n">
        <v>1787318566</v>
      </c>
      <c r="J2083" s="6" t="n">
        <v>0</v>
      </c>
      <c r="K2083" s="6" t="n">
        <v>0</v>
      </c>
      <c r="L2083" s="9" t="n">
        <f aca="false">IF(AND(E2083&gt;=Scenario!$B$11,E2083&lt;Scenario!$B$12),1,0)</f>
        <v>1</v>
      </c>
      <c r="M2083" s="9" t="n">
        <f aca="false">IF(AND(L2083=1,ISNUMBER(F2083)),MAX(0,F2083-E2083)/60,"")</f>
        <v>2.73333333333333</v>
      </c>
      <c r="N2083" s="9" t="n">
        <f aca="false">IF(AND(L2083=1,ISNUMBER(G2083)),MAX(0,G2083-E2083)/60,"")</f>
        <v>0.483333333333333</v>
      </c>
      <c r="O2083" s="9" t="n">
        <f aca="false">IF(ISNUMBER(H2083),IF(AND(H2083&gt;=Scenario!$B$11,H2083&lt;Scenario!$B$12),1,0),0)</f>
        <v>1</v>
      </c>
      <c r="P2083" s="9" t="n">
        <f aca="false">IF(O2083=1,MAX(0,H2083-E2083)/60,"")</f>
        <v>13.45</v>
      </c>
      <c r="Q2083" s="9" t="n">
        <f aca="false">INDEX(Scenario!$B$18:$B$20,MATCH(B2083,Scenario!$A$18:$A$20,0))</f>
        <v>240</v>
      </c>
      <c r="R2083" s="9" t="n">
        <f aca="false">INDEX(Scenario!$C$18:$C$20,MATCH(B2083,Scenario!$A$18:$A$20,0))</f>
        <v>4320</v>
      </c>
      <c r="S2083" s="9" t="n">
        <f aca="false">IF(ISNUMBER(M2083),IF(M2083&lt;=Q2083,1,0),"")</f>
        <v>1</v>
      </c>
      <c r="T2083" s="9" t="n">
        <f aca="false">IF(ISNUMBER(P2083),IF(P2083&lt;=R2083,1,0),"")</f>
        <v>1</v>
      </c>
      <c r="U2083" s="9" t="n">
        <f aca="false">IF(E2083&gt;Scenario!$B$14,0,IF(OR(AND(ISNUMBER(H2083),H2083&lt;=Scenario!$B$14),AND(ISNUMBER(I2083),I2083&lt;=Scenario!$B$14)),0,1))</f>
        <v>0</v>
      </c>
      <c r="V2083" s="9" t="n">
        <f aca="false">IF(AND(U2083=1,(Scenario!$B$14-E2083)/60&gt;R2083),1,0)</f>
        <v>0</v>
      </c>
      <c r="W2083" s="9" t="n">
        <f aca="false">IF(OR(C2083=Scenario!$B$22,C2083=Scenario!$C$22),1,0)</f>
        <v>1</v>
      </c>
      <c r="X2083" s="9" t="n">
        <f aca="false">IF(ISNUMBER(I2083),1,0)</f>
        <v>0</v>
      </c>
      <c r="Y2083" s="9" t="n">
        <f aca="false">MOD(INT(E2083/86400)+3,7)</f>
        <v>4</v>
      </c>
      <c r="Z2083" s="9" t="n">
        <f aca="false">MOD(INT(E2083/3600),24)</f>
        <v>13</v>
      </c>
      <c r="AA2083" s="6" t="s">
        <v>4410</v>
      </c>
    </row>
    <row r="2084" customFormat="false" ht="15" hidden="false" customHeight="false" outlineLevel="0" collapsed="false">
      <c r="A2084" s="6" t="s">
        <v>4411</v>
      </c>
      <c r="B2084" s="6" t="s">
        <v>44</v>
      </c>
      <c r="C2084" s="6" t="s">
        <v>47</v>
      </c>
      <c r="D2084" s="6" t="s">
        <v>171</v>
      </c>
      <c r="E2084" s="6" t="n">
        <v>1787318132</v>
      </c>
      <c r="F2084" s="6" t="n">
        <v>1787318406</v>
      </c>
      <c r="G2084" s="6" t="n">
        <v>1787318179</v>
      </c>
      <c r="H2084" s="6" t="n">
        <v>1787321380</v>
      </c>
      <c r="J2084" s="6" t="n">
        <v>0</v>
      </c>
      <c r="K2084" s="6" t="n">
        <v>0</v>
      </c>
      <c r="L2084" s="9" t="n">
        <f aca="false">IF(AND(E2084&gt;=Scenario!$B$11,E2084&lt;Scenario!$B$12),1,0)</f>
        <v>1</v>
      </c>
      <c r="M2084" s="9" t="n">
        <f aca="false">IF(AND(L2084=1,ISNUMBER(F2084)),MAX(0,F2084-E2084)/60,"")</f>
        <v>4.56666666666667</v>
      </c>
      <c r="N2084" s="9" t="n">
        <f aca="false">IF(AND(L2084=1,ISNUMBER(G2084)),MAX(0,G2084-E2084)/60,"")</f>
        <v>0.783333333333333</v>
      </c>
      <c r="O2084" s="9" t="n">
        <f aca="false">IF(ISNUMBER(H2084),IF(AND(H2084&gt;=Scenario!$B$11,H2084&lt;Scenario!$B$12),1,0),0)</f>
        <v>1</v>
      </c>
      <c r="P2084" s="9" t="n">
        <f aca="false">IF(O2084=1,MAX(0,H2084-E2084)/60,"")</f>
        <v>54.1333333333333</v>
      </c>
      <c r="Q2084" s="9" t="n">
        <f aca="false">INDEX(Scenario!$B$18:$B$20,MATCH(B2084,Scenario!$A$18:$A$20,0))</f>
        <v>240</v>
      </c>
      <c r="R2084" s="9" t="n">
        <f aca="false">INDEX(Scenario!$C$18:$C$20,MATCH(B2084,Scenario!$A$18:$A$20,0))</f>
        <v>4320</v>
      </c>
      <c r="S2084" s="9" t="n">
        <f aca="false">IF(ISNUMBER(M2084),IF(M2084&lt;=Q2084,1,0),"")</f>
        <v>1</v>
      </c>
      <c r="T2084" s="9" t="n">
        <f aca="false">IF(ISNUMBER(P2084),IF(P2084&lt;=R2084,1,0),"")</f>
        <v>1</v>
      </c>
      <c r="U2084" s="9" t="n">
        <f aca="false">IF(E2084&gt;Scenario!$B$14,0,IF(OR(AND(ISNUMBER(H2084),H2084&lt;=Scenario!$B$14),AND(ISNUMBER(I2084),I2084&lt;=Scenario!$B$14)),0,1))</f>
        <v>0</v>
      </c>
      <c r="V2084" s="9" t="n">
        <f aca="false">IF(AND(U2084=1,(Scenario!$B$14-E2084)/60&gt;R2084),1,0)</f>
        <v>0</v>
      </c>
      <c r="W2084" s="9" t="n">
        <f aca="false">IF(OR(C2084=Scenario!$B$22,C2084=Scenario!$C$22),1,0)</f>
        <v>1</v>
      </c>
      <c r="X2084" s="9" t="n">
        <f aca="false">IF(ISNUMBER(I2084),1,0)</f>
        <v>0</v>
      </c>
      <c r="Y2084" s="9" t="n">
        <f aca="false">MOD(INT(E2084/86400)+3,7)</f>
        <v>4</v>
      </c>
      <c r="Z2084" s="9" t="n">
        <f aca="false">MOD(INT(E2084/3600),24)</f>
        <v>13</v>
      </c>
      <c r="AA2084" s="6" t="s">
        <v>4412</v>
      </c>
    </row>
    <row r="2085" customFormat="false" ht="15" hidden="false" customHeight="false" outlineLevel="0" collapsed="false">
      <c r="A2085" s="6" t="s">
        <v>4413</v>
      </c>
      <c r="B2085" s="6" t="s">
        <v>44</v>
      </c>
      <c r="C2085" s="6" t="s">
        <v>249</v>
      </c>
      <c r="D2085" s="6" t="s">
        <v>170</v>
      </c>
      <c r="E2085" s="6" t="n">
        <v>1787319159</v>
      </c>
      <c r="F2085" s="6" t="n">
        <v>1787319440</v>
      </c>
      <c r="G2085" s="6" t="n">
        <v>1787319209</v>
      </c>
      <c r="H2085" s="6" t="n">
        <v>1787320508</v>
      </c>
      <c r="J2085" s="6" t="n">
        <v>0</v>
      </c>
      <c r="K2085" s="6" t="n">
        <v>0</v>
      </c>
      <c r="L2085" s="9" t="n">
        <f aca="false">IF(AND(E2085&gt;=Scenario!$B$11,E2085&lt;Scenario!$B$12),1,0)</f>
        <v>1</v>
      </c>
      <c r="M2085" s="9" t="n">
        <f aca="false">IF(AND(L2085=1,ISNUMBER(F2085)),MAX(0,F2085-E2085)/60,"")</f>
        <v>4.68333333333333</v>
      </c>
      <c r="N2085" s="9" t="n">
        <f aca="false">IF(AND(L2085=1,ISNUMBER(G2085)),MAX(0,G2085-E2085)/60,"")</f>
        <v>0.833333333333333</v>
      </c>
      <c r="O2085" s="9" t="n">
        <f aca="false">IF(ISNUMBER(H2085),IF(AND(H2085&gt;=Scenario!$B$11,H2085&lt;Scenario!$B$12),1,0),0)</f>
        <v>1</v>
      </c>
      <c r="P2085" s="9" t="n">
        <f aca="false">IF(O2085=1,MAX(0,H2085-E2085)/60,"")</f>
        <v>22.4833333333333</v>
      </c>
      <c r="Q2085" s="9" t="n">
        <f aca="false">INDEX(Scenario!$B$18:$B$20,MATCH(B2085,Scenario!$A$18:$A$20,0))</f>
        <v>240</v>
      </c>
      <c r="R2085" s="9" t="n">
        <f aca="false">INDEX(Scenario!$C$18:$C$20,MATCH(B2085,Scenario!$A$18:$A$20,0))</f>
        <v>4320</v>
      </c>
      <c r="S2085" s="9" t="n">
        <f aca="false">IF(ISNUMBER(M2085),IF(M2085&lt;=Q2085,1,0),"")</f>
        <v>1</v>
      </c>
      <c r="T2085" s="9" t="n">
        <f aca="false">IF(ISNUMBER(P2085),IF(P2085&lt;=R2085,1,0),"")</f>
        <v>1</v>
      </c>
      <c r="U2085" s="9" t="n">
        <f aca="false">IF(E2085&gt;Scenario!$B$14,0,IF(OR(AND(ISNUMBER(H2085),H2085&lt;=Scenario!$B$14),AND(ISNUMBER(I2085),I2085&lt;=Scenario!$B$14)),0,1))</f>
        <v>0</v>
      </c>
      <c r="V2085" s="9" t="n">
        <f aca="false">IF(AND(U2085=1,(Scenario!$B$14-E2085)/60&gt;R2085),1,0)</f>
        <v>0</v>
      </c>
      <c r="W2085" s="9" t="n">
        <f aca="false">IF(OR(C2085=Scenario!$B$22,C2085=Scenario!$C$22),1,0)</f>
        <v>0</v>
      </c>
      <c r="X2085" s="9" t="n">
        <f aca="false">IF(ISNUMBER(I2085),1,0)</f>
        <v>0</v>
      </c>
      <c r="Y2085" s="9" t="n">
        <f aca="false">MOD(INT(E2085/86400)+3,7)</f>
        <v>4</v>
      </c>
      <c r="Z2085" s="9" t="n">
        <f aca="false">MOD(INT(E2085/3600),24)</f>
        <v>13</v>
      </c>
      <c r="AA2085" s="6" t="s">
        <v>4414</v>
      </c>
    </row>
    <row r="2086" customFormat="false" ht="15" hidden="false" customHeight="false" outlineLevel="0" collapsed="false">
      <c r="A2086" s="6" t="s">
        <v>4415</v>
      </c>
      <c r="B2086" s="6" t="s">
        <v>43</v>
      </c>
      <c r="C2086" s="6" t="s">
        <v>288</v>
      </c>
      <c r="D2086" s="6" t="s">
        <v>171</v>
      </c>
      <c r="E2086" s="6" t="n">
        <v>1787319189</v>
      </c>
      <c r="F2086" s="6" t="n">
        <v>1787319406</v>
      </c>
      <c r="G2086" s="6" t="n">
        <v>1787319207</v>
      </c>
      <c r="H2086" s="6" t="n">
        <v>1787328323</v>
      </c>
      <c r="J2086" s="6" t="n">
        <v>0</v>
      </c>
      <c r="K2086" s="6" t="n">
        <v>0</v>
      </c>
      <c r="L2086" s="9" t="n">
        <f aca="false">IF(AND(E2086&gt;=Scenario!$B$11,E2086&lt;Scenario!$B$12),1,0)</f>
        <v>1</v>
      </c>
      <c r="M2086" s="9" t="n">
        <f aca="false">IF(AND(L2086=1,ISNUMBER(F2086)),MAX(0,F2086-E2086)/60,"")</f>
        <v>3.61666666666667</v>
      </c>
      <c r="N2086" s="9" t="n">
        <f aca="false">IF(AND(L2086=1,ISNUMBER(G2086)),MAX(0,G2086-E2086)/60,"")</f>
        <v>0.3</v>
      </c>
      <c r="O2086" s="9" t="n">
        <f aca="false">IF(ISNUMBER(H2086),IF(AND(H2086&gt;=Scenario!$B$11,H2086&lt;Scenario!$B$12),1,0),0)</f>
        <v>1</v>
      </c>
      <c r="P2086" s="9" t="n">
        <f aca="false">IF(O2086=1,MAX(0,H2086-E2086)/60,"")</f>
        <v>152.233333333333</v>
      </c>
      <c r="Q2086" s="9" t="n">
        <f aca="false">INDEX(Scenario!$B$18:$B$20,MATCH(B2086,Scenario!$A$18:$A$20,0))</f>
        <v>60</v>
      </c>
      <c r="R2086" s="9" t="n">
        <f aca="false">INDEX(Scenario!$C$18:$C$20,MATCH(B2086,Scenario!$A$18:$A$20,0))</f>
        <v>1440</v>
      </c>
      <c r="S2086" s="9" t="n">
        <f aca="false">IF(ISNUMBER(M2086),IF(M2086&lt;=Q2086,1,0),"")</f>
        <v>1</v>
      </c>
      <c r="T2086" s="9" t="n">
        <f aca="false">IF(ISNUMBER(P2086),IF(P2086&lt;=R2086,1,0),"")</f>
        <v>1</v>
      </c>
      <c r="U2086" s="9" t="n">
        <f aca="false">IF(E2086&gt;Scenario!$B$14,0,IF(OR(AND(ISNUMBER(H2086),H2086&lt;=Scenario!$B$14),AND(ISNUMBER(I2086),I2086&lt;=Scenario!$B$14)),0,1))</f>
        <v>0</v>
      </c>
      <c r="V2086" s="9" t="n">
        <f aca="false">IF(AND(U2086=1,(Scenario!$B$14-E2086)/60&gt;R2086),1,0)</f>
        <v>0</v>
      </c>
      <c r="W2086" s="9" t="n">
        <f aca="false">IF(OR(C2086=Scenario!$B$22,C2086=Scenario!$C$22),1,0)</f>
        <v>0</v>
      </c>
      <c r="X2086" s="9" t="n">
        <f aca="false">IF(ISNUMBER(I2086),1,0)</f>
        <v>0</v>
      </c>
      <c r="Y2086" s="9" t="n">
        <f aca="false">MOD(INT(E2086/86400)+3,7)</f>
        <v>4</v>
      </c>
      <c r="Z2086" s="9" t="n">
        <f aca="false">MOD(INT(E2086/3600),24)</f>
        <v>13</v>
      </c>
      <c r="AA2086" s="6" t="s">
        <v>4416</v>
      </c>
    </row>
    <row r="2087" customFormat="false" ht="15" hidden="false" customHeight="false" outlineLevel="0" collapsed="false">
      <c r="A2087" s="6" t="s">
        <v>4417</v>
      </c>
      <c r="B2087" s="6" t="s">
        <v>43</v>
      </c>
      <c r="C2087" s="6" t="s">
        <v>46</v>
      </c>
      <c r="D2087" s="6" t="s">
        <v>172</v>
      </c>
      <c r="E2087" s="6" t="n">
        <v>1787320206</v>
      </c>
      <c r="F2087" s="6" t="n">
        <v>1787320484</v>
      </c>
      <c r="G2087" s="6" t="n">
        <v>1787320251</v>
      </c>
      <c r="H2087" s="6" t="n">
        <v>1787324496</v>
      </c>
      <c r="J2087" s="6" t="n">
        <v>0</v>
      </c>
      <c r="K2087" s="6" t="n">
        <v>0</v>
      </c>
      <c r="L2087" s="9" t="n">
        <f aca="false">IF(AND(E2087&gt;=Scenario!$B$11,E2087&lt;Scenario!$B$12),1,0)</f>
        <v>1</v>
      </c>
      <c r="M2087" s="9" t="n">
        <f aca="false">IF(AND(L2087=1,ISNUMBER(F2087)),MAX(0,F2087-E2087)/60,"")</f>
        <v>4.63333333333333</v>
      </c>
      <c r="N2087" s="9" t="n">
        <f aca="false">IF(AND(L2087=1,ISNUMBER(G2087)),MAX(0,G2087-E2087)/60,"")</f>
        <v>0.75</v>
      </c>
      <c r="O2087" s="9" t="n">
        <f aca="false">IF(ISNUMBER(H2087),IF(AND(H2087&gt;=Scenario!$B$11,H2087&lt;Scenario!$B$12),1,0),0)</f>
        <v>1</v>
      </c>
      <c r="P2087" s="9" t="n">
        <f aca="false">IF(O2087=1,MAX(0,H2087-E2087)/60,"")</f>
        <v>71.5</v>
      </c>
      <c r="Q2087" s="9" t="n">
        <f aca="false">INDEX(Scenario!$B$18:$B$20,MATCH(B2087,Scenario!$A$18:$A$20,0))</f>
        <v>60</v>
      </c>
      <c r="R2087" s="9" t="n">
        <f aca="false">INDEX(Scenario!$C$18:$C$20,MATCH(B2087,Scenario!$A$18:$A$20,0))</f>
        <v>1440</v>
      </c>
      <c r="S2087" s="9" t="n">
        <f aca="false">IF(ISNUMBER(M2087),IF(M2087&lt;=Q2087,1,0),"")</f>
        <v>1</v>
      </c>
      <c r="T2087" s="9" t="n">
        <f aca="false">IF(ISNUMBER(P2087),IF(P2087&lt;=R2087,1,0),"")</f>
        <v>1</v>
      </c>
      <c r="U2087" s="9" t="n">
        <f aca="false">IF(E2087&gt;Scenario!$B$14,0,IF(OR(AND(ISNUMBER(H2087),H2087&lt;=Scenario!$B$14),AND(ISNUMBER(I2087),I2087&lt;=Scenario!$B$14)),0,1))</f>
        <v>0</v>
      </c>
      <c r="V2087" s="9" t="n">
        <f aca="false">IF(AND(U2087=1,(Scenario!$B$14-E2087)/60&gt;R2087),1,0)</f>
        <v>0</v>
      </c>
      <c r="W2087" s="9" t="n">
        <f aca="false">IF(OR(C2087=Scenario!$B$22,C2087=Scenario!$C$22),1,0)</f>
        <v>1</v>
      </c>
      <c r="X2087" s="9" t="n">
        <f aca="false">IF(ISNUMBER(I2087),1,0)</f>
        <v>0</v>
      </c>
      <c r="Y2087" s="9" t="n">
        <f aca="false">MOD(INT(E2087/86400)+3,7)</f>
        <v>4</v>
      </c>
      <c r="Z2087" s="9" t="n">
        <f aca="false">MOD(INT(E2087/3600),24)</f>
        <v>13</v>
      </c>
      <c r="AA2087" s="6" t="s">
        <v>4418</v>
      </c>
    </row>
    <row r="2088" customFormat="false" ht="15" hidden="false" customHeight="false" outlineLevel="0" collapsed="false">
      <c r="A2088" s="6" t="s">
        <v>4419</v>
      </c>
      <c r="B2088" s="6" t="s">
        <v>43</v>
      </c>
      <c r="C2088" s="6" t="s">
        <v>249</v>
      </c>
      <c r="D2088" s="6" t="s">
        <v>170</v>
      </c>
      <c r="E2088" s="6" t="n">
        <v>1787322964</v>
      </c>
      <c r="F2088" s="6" t="n">
        <v>1787323200</v>
      </c>
      <c r="G2088" s="6" t="n">
        <v>1787322999</v>
      </c>
      <c r="H2088" s="6" t="n">
        <v>1787325286</v>
      </c>
      <c r="J2088" s="6" t="n">
        <v>0</v>
      </c>
      <c r="K2088" s="6" t="n">
        <v>0</v>
      </c>
      <c r="L2088" s="9" t="n">
        <f aca="false">IF(AND(E2088&gt;=Scenario!$B$11,E2088&lt;Scenario!$B$12),1,0)</f>
        <v>1</v>
      </c>
      <c r="M2088" s="9" t="n">
        <f aca="false">IF(AND(L2088=1,ISNUMBER(F2088)),MAX(0,F2088-E2088)/60,"")</f>
        <v>3.93333333333333</v>
      </c>
      <c r="N2088" s="9" t="n">
        <f aca="false">IF(AND(L2088=1,ISNUMBER(G2088)),MAX(0,G2088-E2088)/60,"")</f>
        <v>0.583333333333333</v>
      </c>
      <c r="O2088" s="9" t="n">
        <f aca="false">IF(ISNUMBER(H2088),IF(AND(H2088&gt;=Scenario!$B$11,H2088&lt;Scenario!$B$12),1,0),0)</f>
        <v>1</v>
      </c>
      <c r="P2088" s="9" t="n">
        <f aca="false">IF(O2088=1,MAX(0,H2088-E2088)/60,"")</f>
        <v>38.7</v>
      </c>
      <c r="Q2088" s="9" t="n">
        <f aca="false">INDEX(Scenario!$B$18:$B$20,MATCH(B2088,Scenario!$A$18:$A$20,0))</f>
        <v>60</v>
      </c>
      <c r="R2088" s="9" t="n">
        <f aca="false">INDEX(Scenario!$C$18:$C$20,MATCH(B2088,Scenario!$A$18:$A$20,0))</f>
        <v>1440</v>
      </c>
      <c r="S2088" s="9" t="n">
        <f aca="false">IF(ISNUMBER(M2088),IF(M2088&lt;=Q2088,1,0),"")</f>
        <v>1</v>
      </c>
      <c r="T2088" s="9" t="n">
        <f aca="false">IF(ISNUMBER(P2088),IF(P2088&lt;=R2088,1,0),"")</f>
        <v>1</v>
      </c>
      <c r="U2088" s="9" t="n">
        <f aca="false">IF(E2088&gt;Scenario!$B$14,0,IF(OR(AND(ISNUMBER(H2088),H2088&lt;=Scenario!$B$14),AND(ISNUMBER(I2088),I2088&lt;=Scenario!$B$14)),0,1))</f>
        <v>0</v>
      </c>
      <c r="V2088" s="9" t="n">
        <f aca="false">IF(AND(U2088=1,(Scenario!$B$14-E2088)/60&gt;R2088),1,0)</f>
        <v>0</v>
      </c>
      <c r="W2088" s="9" t="n">
        <f aca="false">IF(OR(C2088=Scenario!$B$22,C2088=Scenario!$C$22),1,0)</f>
        <v>0</v>
      </c>
      <c r="X2088" s="9" t="n">
        <f aca="false">IF(ISNUMBER(I2088),1,0)</f>
        <v>0</v>
      </c>
      <c r="Y2088" s="9" t="n">
        <f aca="false">MOD(INT(E2088/86400)+3,7)</f>
        <v>4</v>
      </c>
      <c r="Z2088" s="9" t="n">
        <f aca="false">MOD(INT(E2088/3600),24)</f>
        <v>14</v>
      </c>
      <c r="AA2088" s="6" t="s">
        <v>4420</v>
      </c>
    </row>
    <row r="2089" customFormat="false" ht="15" hidden="false" customHeight="false" outlineLevel="0" collapsed="false">
      <c r="A2089" s="6" t="s">
        <v>4421</v>
      </c>
      <c r="B2089" s="6" t="s">
        <v>44</v>
      </c>
      <c r="C2089" s="6" t="s">
        <v>249</v>
      </c>
      <c r="D2089" s="6" t="s">
        <v>170</v>
      </c>
      <c r="E2089" s="6" t="n">
        <v>1787323280</v>
      </c>
      <c r="F2089" s="6" t="n">
        <v>1787323474</v>
      </c>
      <c r="G2089" s="6" t="n">
        <v>1787323312</v>
      </c>
      <c r="H2089" s="6" t="n">
        <v>1787325791</v>
      </c>
      <c r="J2089" s="6" t="n">
        <v>0</v>
      </c>
      <c r="K2089" s="6" t="n">
        <v>0</v>
      </c>
      <c r="L2089" s="9" t="n">
        <f aca="false">IF(AND(E2089&gt;=Scenario!$B$11,E2089&lt;Scenario!$B$12),1,0)</f>
        <v>1</v>
      </c>
      <c r="M2089" s="9" t="n">
        <f aca="false">IF(AND(L2089=1,ISNUMBER(F2089)),MAX(0,F2089-E2089)/60,"")</f>
        <v>3.23333333333333</v>
      </c>
      <c r="N2089" s="9" t="n">
        <f aca="false">IF(AND(L2089=1,ISNUMBER(G2089)),MAX(0,G2089-E2089)/60,"")</f>
        <v>0.533333333333333</v>
      </c>
      <c r="O2089" s="9" t="n">
        <f aca="false">IF(ISNUMBER(H2089),IF(AND(H2089&gt;=Scenario!$B$11,H2089&lt;Scenario!$B$12),1,0),0)</f>
        <v>1</v>
      </c>
      <c r="P2089" s="9" t="n">
        <f aca="false">IF(O2089=1,MAX(0,H2089-E2089)/60,"")</f>
        <v>41.85</v>
      </c>
      <c r="Q2089" s="9" t="n">
        <f aca="false">INDEX(Scenario!$B$18:$B$20,MATCH(B2089,Scenario!$A$18:$A$20,0))</f>
        <v>240</v>
      </c>
      <c r="R2089" s="9" t="n">
        <f aca="false">INDEX(Scenario!$C$18:$C$20,MATCH(B2089,Scenario!$A$18:$A$20,0))</f>
        <v>4320</v>
      </c>
      <c r="S2089" s="9" t="n">
        <f aca="false">IF(ISNUMBER(M2089),IF(M2089&lt;=Q2089,1,0),"")</f>
        <v>1</v>
      </c>
      <c r="T2089" s="9" t="n">
        <f aca="false">IF(ISNUMBER(P2089),IF(P2089&lt;=R2089,1,0),"")</f>
        <v>1</v>
      </c>
      <c r="U2089" s="9" t="n">
        <f aca="false">IF(E2089&gt;Scenario!$B$14,0,IF(OR(AND(ISNUMBER(H2089),H2089&lt;=Scenario!$B$14),AND(ISNUMBER(I2089),I2089&lt;=Scenario!$B$14)),0,1))</f>
        <v>0</v>
      </c>
      <c r="V2089" s="9" t="n">
        <f aca="false">IF(AND(U2089=1,(Scenario!$B$14-E2089)/60&gt;R2089),1,0)</f>
        <v>0</v>
      </c>
      <c r="W2089" s="9" t="n">
        <f aca="false">IF(OR(C2089=Scenario!$B$22,C2089=Scenario!$C$22),1,0)</f>
        <v>0</v>
      </c>
      <c r="X2089" s="9" t="n">
        <f aca="false">IF(ISNUMBER(I2089),1,0)</f>
        <v>0</v>
      </c>
      <c r="Y2089" s="9" t="n">
        <f aca="false">MOD(INT(E2089/86400)+3,7)</f>
        <v>4</v>
      </c>
      <c r="Z2089" s="9" t="n">
        <f aca="false">MOD(INT(E2089/3600),24)</f>
        <v>14</v>
      </c>
      <c r="AA2089" s="6" t="s">
        <v>4422</v>
      </c>
    </row>
    <row r="2090" customFormat="false" ht="15" hidden="false" customHeight="false" outlineLevel="0" collapsed="false">
      <c r="A2090" s="6" t="s">
        <v>4423</v>
      </c>
      <c r="B2090" s="6" t="s">
        <v>44</v>
      </c>
      <c r="C2090" s="6" t="s">
        <v>46</v>
      </c>
      <c r="D2090" s="6" t="s">
        <v>170</v>
      </c>
      <c r="E2090" s="6" t="n">
        <v>1787324070</v>
      </c>
      <c r="F2090" s="6" t="n">
        <v>1787324783</v>
      </c>
      <c r="G2090" s="6" t="n">
        <v>1787324555</v>
      </c>
      <c r="H2090" s="6" t="n">
        <v>1787325391</v>
      </c>
      <c r="J2090" s="6" t="n">
        <v>0</v>
      </c>
      <c r="K2090" s="6" t="n">
        <v>0</v>
      </c>
      <c r="L2090" s="9" t="n">
        <f aca="false">IF(AND(E2090&gt;=Scenario!$B$11,E2090&lt;Scenario!$B$12),1,0)</f>
        <v>1</v>
      </c>
      <c r="M2090" s="9" t="n">
        <f aca="false">IF(AND(L2090=1,ISNUMBER(F2090)),MAX(0,F2090-E2090)/60,"")</f>
        <v>11.8833333333333</v>
      </c>
      <c r="N2090" s="9" t="n">
        <f aca="false">IF(AND(L2090=1,ISNUMBER(G2090)),MAX(0,G2090-E2090)/60,"")</f>
        <v>8.08333333333333</v>
      </c>
      <c r="O2090" s="9" t="n">
        <f aca="false">IF(ISNUMBER(H2090),IF(AND(H2090&gt;=Scenario!$B$11,H2090&lt;Scenario!$B$12),1,0),0)</f>
        <v>1</v>
      </c>
      <c r="P2090" s="9" t="n">
        <f aca="false">IF(O2090=1,MAX(0,H2090-E2090)/60,"")</f>
        <v>22.0166666666667</v>
      </c>
      <c r="Q2090" s="9" t="n">
        <f aca="false">INDEX(Scenario!$B$18:$B$20,MATCH(B2090,Scenario!$A$18:$A$20,0))</f>
        <v>240</v>
      </c>
      <c r="R2090" s="9" t="n">
        <f aca="false">INDEX(Scenario!$C$18:$C$20,MATCH(B2090,Scenario!$A$18:$A$20,0))</f>
        <v>4320</v>
      </c>
      <c r="S2090" s="9" t="n">
        <f aca="false">IF(ISNUMBER(M2090),IF(M2090&lt;=Q2090,1,0),"")</f>
        <v>1</v>
      </c>
      <c r="T2090" s="9" t="n">
        <f aca="false">IF(ISNUMBER(P2090),IF(P2090&lt;=R2090,1,0),"")</f>
        <v>1</v>
      </c>
      <c r="U2090" s="9" t="n">
        <f aca="false">IF(E2090&gt;Scenario!$B$14,0,IF(OR(AND(ISNUMBER(H2090),H2090&lt;=Scenario!$B$14),AND(ISNUMBER(I2090),I2090&lt;=Scenario!$B$14)),0,1))</f>
        <v>0</v>
      </c>
      <c r="V2090" s="9" t="n">
        <f aca="false">IF(AND(U2090=1,(Scenario!$B$14-E2090)/60&gt;R2090),1,0)</f>
        <v>0</v>
      </c>
      <c r="W2090" s="9" t="n">
        <f aca="false">IF(OR(C2090=Scenario!$B$22,C2090=Scenario!$C$22),1,0)</f>
        <v>1</v>
      </c>
      <c r="X2090" s="9" t="n">
        <f aca="false">IF(ISNUMBER(I2090),1,0)</f>
        <v>0</v>
      </c>
      <c r="Y2090" s="9" t="n">
        <f aca="false">MOD(INT(E2090/86400)+3,7)</f>
        <v>4</v>
      </c>
      <c r="Z2090" s="9" t="n">
        <f aca="false">MOD(INT(E2090/3600),24)</f>
        <v>14</v>
      </c>
      <c r="AA2090" s="6" t="s">
        <v>4424</v>
      </c>
    </row>
    <row r="2091" customFormat="false" ht="15" hidden="false" customHeight="false" outlineLevel="0" collapsed="false">
      <c r="A2091" s="6" t="s">
        <v>4425</v>
      </c>
      <c r="B2091" s="6" t="s">
        <v>43</v>
      </c>
      <c r="C2091" s="6" t="s">
        <v>46</v>
      </c>
      <c r="D2091" s="6" t="s">
        <v>171</v>
      </c>
      <c r="E2091" s="6" t="n">
        <v>1787325463</v>
      </c>
      <c r="F2091" s="6" t="n">
        <v>1787325613</v>
      </c>
      <c r="G2091" s="6" t="n">
        <v>1787325519</v>
      </c>
      <c r="H2091" s="6" t="n">
        <v>1787329575</v>
      </c>
      <c r="J2091" s="6" t="n">
        <v>0</v>
      </c>
      <c r="K2091" s="6" t="n">
        <v>0</v>
      </c>
      <c r="L2091" s="9" t="n">
        <f aca="false">IF(AND(E2091&gt;=Scenario!$B$11,E2091&lt;Scenario!$B$12),1,0)</f>
        <v>1</v>
      </c>
      <c r="M2091" s="9" t="n">
        <f aca="false">IF(AND(L2091=1,ISNUMBER(F2091)),MAX(0,F2091-E2091)/60,"")</f>
        <v>2.5</v>
      </c>
      <c r="N2091" s="9" t="n">
        <f aca="false">IF(AND(L2091=1,ISNUMBER(G2091)),MAX(0,G2091-E2091)/60,"")</f>
        <v>0.933333333333333</v>
      </c>
      <c r="O2091" s="9" t="n">
        <f aca="false">IF(ISNUMBER(H2091),IF(AND(H2091&gt;=Scenario!$B$11,H2091&lt;Scenario!$B$12),1,0),0)</f>
        <v>1</v>
      </c>
      <c r="P2091" s="9" t="n">
        <f aca="false">IF(O2091=1,MAX(0,H2091-E2091)/60,"")</f>
        <v>68.5333333333333</v>
      </c>
      <c r="Q2091" s="9" t="n">
        <f aca="false">INDEX(Scenario!$B$18:$B$20,MATCH(B2091,Scenario!$A$18:$A$20,0))</f>
        <v>60</v>
      </c>
      <c r="R2091" s="9" t="n">
        <f aca="false">INDEX(Scenario!$C$18:$C$20,MATCH(B2091,Scenario!$A$18:$A$20,0))</f>
        <v>1440</v>
      </c>
      <c r="S2091" s="9" t="n">
        <f aca="false">IF(ISNUMBER(M2091),IF(M2091&lt;=Q2091,1,0),"")</f>
        <v>1</v>
      </c>
      <c r="T2091" s="9" t="n">
        <f aca="false">IF(ISNUMBER(P2091),IF(P2091&lt;=R2091,1,0),"")</f>
        <v>1</v>
      </c>
      <c r="U2091" s="9" t="n">
        <f aca="false">IF(E2091&gt;Scenario!$B$14,0,IF(OR(AND(ISNUMBER(H2091),H2091&lt;=Scenario!$B$14),AND(ISNUMBER(I2091),I2091&lt;=Scenario!$B$14)),0,1))</f>
        <v>0</v>
      </c>
      <c r="V2091" s="9" t="n">
        <f aca="false">IF(AND(U2091=1,(Scenario!$B$14-E2091)/60&gt;R2091),1,0)</f>
        <v>0</v>
      </c>
      <c r="W2091" s="9" t="n">
        <f aca="false">IF(OR(C2091=Scenario!$B$22,C2091=Scenario!$C$22),1,0)</f>
        <v>1</v>
      </c>
      <c r="X2091" s="9" t="n">
        <f aca="false">IF(ISNUMBER(I2091),1,0)</f>
        <v>0</v>
      </c>
      <c r="Y2091" s="9" t="n">
        <f aca="false">MOD(INT(E2091/86400)+3,7)</f>
        <v>4</v>
      </c>
      <c r="Z2091" s="9" t="n">
        <f aca="false">MOD(INT(E2091/3600),24)</f>
        <v>15</v>
      </c>
      <c r="AA2091" s="6" t="s">
        <v>4426</v>
      </c>
    </row>
    <row r="2092" customFormat="false" ht="15" hidden="false" customHeight="false" outlineLevel="0" collapsed="false">
      <c r="A2092" s="6" t="s">
        <v>4427</v>
      </c>
      <c r="B2092" s="6" t="s">
        <v>43</v>
      </c>
      <c r="C2092" s="6" t="s">
        <v>46</v>
      </c>
      <c r="D2092" s="6" t="s">
        <v>171</v>
      </c>
      <c r="E2092" s="6" t="n">
        <v>1787326747</v>
      </c>
      <c r="F2092" s="6" t="n">
        <v>1787326998</v>
      </c>
      <c r="G2092" s="6" t="n">
        <v>1787326794</v>
      </c>
      <c r="H2092" s="6" t="n">
        <v>1787336458</v>
      </c>
      <c r="J2092" s="6" t="n">
        <v>0</v>
      </c>
      <c r="K2092" s="6" t="n">
        <v>0</v>
      </c>
      <c r="L2092" s="9" t="n">
        <f aca="false">IF(AND(E2092&gt;=Scenario!$B$11,E2092&lt;Scenario!$B$12),1,0)</f>
        <v>1</v>
      </c>
      <c r="M2092" s="9" t="n">
        <f aca="false">IF(AND(L2092=1,ISNUMBER(F2092)),MAX(0,F2092-E2092)/60,"")</f>
        <v>4.18333333333333</v>
      </c>
      <c r="N2092" s="9" t="n">
        <f aca="false">IF(AND(L2092=1,ISNUMBER(G2092)),MAX(0,G2092-E2092)/60,"")</f>
        <v>0.783333333333333</v>
      </c>
      <c r="O2092" s="9" t="n">
        <f aca="false">IF(ISNUMBER(H2092),IF(AND(H2092&gt;=Scenario!$B$11,H2092&lt;Scenario!$B$12),1,0),0)</f>
        <v>1</v>
      </c>
      <c r="P2092" s="9" t="n">
        <f aca="false">IF(O2092=1,MAX(0,H2092-E2092)/60,"")</f>
        <v>161.85</v>
      </c>
      <c r="Q2092" s="9" t="n">
        <f aca="false">INDEX(Scenario!$B$18:$B$20,MATCH(B2092,Scenario!$A$18:$A$20,0))</f>
        <v>60</v>
      </c>
      <c r="R2092" s="9" t="n">
        <f aca="false">INDEX(Scenario!$C$18:$C$20,MATCH(B2092,Scenario!$A$18:$A$20,0))</f>
        <v>1440</v>
      </c>
      <c r="S2092" s="9" t="n">
        <f aca="false">IF(ISNUMBER(M2092),IF(M2092&lt;=Q2092,1,0),"")</f>
        <v>1</v>
      </c>
      <c r="T2092" s="9" t="n">
        <f aca="false">IF(ISNUMBER(P2092),IF(P2092&lt;=R2092,1,0),"")</f>
        <v>1</v>
      </c>
      <c r="U2092" s="9" t="n">
        <f aca="false">IF(E2092&gt;Scenario!$B$14,0,IF(OR(AND(ISNUMBER(H2092),H2092&lt;=Scenario!$B$14),AND(ISNUMBER(I2092),I2092&lt;=Scenario!$B$14)),0,1))</f>
        <v>0</v>
      </c>
      <c r="V2092" s="9" t="n">
        <f aca="false">IF(AND(U2092=1,(Scenario!$B$14-E2092)/60&gt;R2092),1,0)</f>
        <v>0</v>
      </c>
      <c r="W2092" s="9" t="n">
        <f aca="false">IF(OR(C2092=Scenario!$B$22,C2092=Scenario!$C$22),1,0)</f>
        <v>1</v>
      </c>
      <c r="X2092" s="9" t="n">
        <f aca="false">IF(ISNUMBER(I2092),1,0)</f>
        <v>0</v>
      </c>
      <c r="Y2092" s="9" t="n">
        <f aca="false">MOD(INT(E2092/86400)+3,7)</f>
        <v>4</v>
      </c>
      <c r="Z2092" s="9" t="n">
        <f aca="false">MOD(INT(E2092/3600),24)</f>
        <v>15</v>
      </c>
      <c r="AA2092" s="6" t="s">
        <v>4428</v>
      </c>
    </row>
    <row r="2093" customFormat="false" ht="15" hidden="false" customHeight="false" outlineLevel="0" collapsed="false">
      <c r="A2093" s="6" t="s">
        <v>4429</v>
      </c>
      <c r="B2093" s="6" t="s">
        <v>43</v>
      </c>
      <c r="C2093" s="6" t="s">
        <v>288</v>
      </c>
      <c r="D2093" s="6" t="s">
        <v>170</v>
      </c>
      <c r="E2093" s="6" t="n">
        <v>1787326767</v>
      </c>
      <c r="F2093" s="6" t="n">
        <v>1787326877</v>
      </c>
      <c r="G2093" s="6" t="n">
        <v>1787326807</v>
      </c>
      <c r="H2093" s="6" t="n">
        <v>1787328176</v>
      </c>
      <c r="J2093" s="6" t="n">
        <v>0</v>
      </c>
      <c r="K2093" s="6" t="n">
        <v>0</v>
      </c>
      <c r="L2093" s="9" t="n">
        <f aca="false">IF(AND(E2093&gt;=Scenario!$B$11,E2093&lt;Scenario!$B$12),1,0)</f>
        <v>1</v>
      </c>
      <c r="M2093" s="9" t="n">
        <f aca="false">IF(AND(L2093=1,ISNUMBER(F2093)),MAX(0,F2093-E2093)/60,"")</f>
        <v>1.83333333333333</v>
      </c>
      <c r="N2093" s="9" t="n">
        <f aca="false">IF(AND(L2093=1,ISNUMBER(G2093)),MAX(0,G2093-E2093)/60,"")</f>
        <v>0.666666666666667</v>
      </c>
      <c r="O2093" s="9" t="n">
        <f aca="false">IF(ISNUMBER(H2093),IF(AND(H2093&gt;=Scenario!$B$11,H2093&lt;Scenario!$B$12),1,0),0)</f>
        <v>1</v>
      </c>
      <c r="P2093" s="9" t="n">
        <f aca="false">IF(O2093=1,MAX(0,H2093-E2093)/60,"")</f>
        <v>23.4833333333333</v>
      </c>
      <c r="Q2093" s="9" t="n">
        <f aca="false">INDEX(Scenario!$B$18:$B$20,MATCH(B2093,Scenario!$A$18:$A$20,0))</f>
        <v>60</v>
      </c>
      <c r="R2093" s="9" t="n">
        <f aca="false">INDEX(Scenario!$C$18:$C$20,MATCH(B2093,Scenario!$A$18:$A$20,0))</f>
        <v>1440</v>
      </c>
      <c r="S2093" s="9" t="n">
        <f aca="false">IF(ISNUMBER(M2093),IF(M2093&lt;=Q2093,1,0),"")</f>
        <v>1</v>
      </c>
      <c r="T2093" s="9" t="n">
        <f aca="false">IF(ISNUMBER(P2093),IF(P2093&lt;=R2093,1,0),"")</f>
        <v>1</v>
      </c>
      <c r="U2093" s="9" t="n">
        <f aca="false">IF(E2093&gt;Scenario!$B$14,0,IF(OR(AND(ISNUMBER(H2093),H2093&lt;=Scenario!$B$14),AND(ISNUMBER(I2093),I2093&lt;=Scenario!$B$14)),0,1))</f>
        <v>0</v>
      </c>
      <c r="V2093" s="9" t="n">
        <f aca="false">IF(AND(U2093=1,(Scenario!$B$14-E2093)/60&gt;R2093),1,0)</f>
        <v>0</v>
      </c>
      <c r="W2093" s="9" t="n">
        <f aca="false">IF(OR(C2093=Scenario!$B$22,C2093=Scenario!$C$22),1,0)</f>
        <v>0</v>
      </c>
      <c r="X2093" s="9" t="n">
        <f aca="false">IF(ISNUMBER(I2093),1,0)</f>
        <v>0</v>
      </c>
      <c r="Y2093" s="9" t="n">
        <f aca="false">MOD(INT(E2093/86400)+3,7)</f>
        <v>4</v>
      </c>
      <c r="Z2093" s="9" t="n">
        <f aca="false">MOD(INT(E2093/3600),24)</f>
        <v>15</v>
      </c>
      <c r="AA2093" s="6" t="s">
        <v>4430</v>
      </c>
    </row>
    <row r="2094" customFormat="false" ht="15" hidden="false" customHeight="false" outlineLevel="0" collapsed="false">
      <c r="A2094" s="6" t="s">
        <v>4431</v>
      </c>
      <c r="B2094" s="6" t="s">
        <v>44</v>
      </c>
      <c r="C2094" s="6" t="s">
        <v>288</v>
      </c>
      <c r="D2094" s="6" t="s">
        <v>172</v>
      </c>
      <c r="E2094" s="6" t="n">
        <v>1787327228</v>
      </c>
      <c r="F2094" s="6" t="n">
        <v>1787327485</v>
      </c>
      <c r="G2094" s="6" t="n">
        <v>1787327273</v>
      </c>
      <c r="H2094" s="6" t="n">
        <v>1787329874</v>
      </c>
      <c r="J2094" s="6" t="n">
        <v>0</v>
      </c>
      <c r="K2094" s="6" t="n">
        <v>0</v>
      </c>
      <c r="L2094" s="9" t="n">
        <f aca="false">IF(AND(E2094&gt;=Scenario!$B$11,E2094&lt;Scenario!$B$12),1,0)</f>
        <v>1</v>
      </c>
      <c r="M2094" s="9" t="n">
        <f aca="false">IF(AND(L2094=1,ISNUMBER(F2094)),MAX(0,F2094-E2094)/60,"")</f>
        <v>4.28333333333333</v>
      </c>
      <c r="N2094" s="9" t="n">
        <f aca="false">IF(AND(L2094=1,ISNUMBER(G2094)),MAX(0,G2094-E2094)/60,"")</f>
        <v>0.75</v>
      </c>
      <c r="O2094" s="9" t="n">
        <f aca="false">IF(ISNUMBER(H2094),IF(AND(H2094&gt;=Scenario!$B$11,H2094&lt;Scenario!$B$12),1,0),0)</f>
        <v>1</v>
      </c>
      <c r="P2094" s="9" t="n">
        <f aca="false">IF(O2094=1,MAX(0,H2094-E2094)/60,"")</f>
        <v>44.1</v>
      </c>
      <c r="Q2094" s="9" t="n">
        <f aca="false">INDEX(Scenario!$B$18:$B$20,MATCH(B2094,Scenario!$A$18:$A$20,0))</f>
        <v>240</v>
      </c>
      <c r="R2094" s="9" t="n">
        <f aca="false">INDEX(Scenario!$C$18:$C$20,MATCH(B2094,Scenario!$A$18:$A$20,0))</f>
        <v>4320</v>
      </c>
      <c r="S2094" s="9" t="n">
        <f aca="false">IF(ISNUMBER(M2094),IF(M2094&lt;=Q2094,1,0),"")</f>
        <v>1</v>
      </c>
      <c r="T2094" s="9" t="n">
        <f aca="false">IF(ISNUMBER(P2094),IF(P2094&lt;=R2094,1,0),"")</f>
        <v>1</v>
      </c>
      <c r="U2094" s="9" t="n">
        <f aca="false">IF(E2094&gt;Scenario!$B$14,0,IF(OR(AND(ISNUMBER(H2094),H2094&lt;=Scenario!$B$14),AND(ISNUMBER(I2094),I2094&lt;=Scenario!$B$14)),0,1))</f>
        <v>0</v>
      </c>
      <c r="V2094" s="9" t="n">
        <f aca="false">IF(AND(U2094=1,(Scenario!$B$14-E2094)/60&gt;R2094),1,0)</f>
        <v>0</v>
      </c>
      <c r="W2094" s="9" t="n">
        <f aca="false">IF(OR(C2094=Scenario!$B$22,C2094=Scenario!$C$22),1,0)</f>
        <v>0</v>
      </c>
      <c r="X2094" s="9" t="n">
        <f aca="false">IF(ISNUMBER(I2094),1,0)</f>
        <v>0</v>
      </c>
      <c r="Y2094" s="9" t="n">
        <f aca="false">MOD(INT(E2094/86400)+3,7)</f>
        <v>4</v>
      </c>
      <c r="Z2094" s="9" t="n">
        <f aca="false">MOD(INT(E2094/3600),24)</f>
        <v>15</v>
      </c>
      <c r="AA2094" s="6" t="s">
        <v>4432</v>
      </c>
    </row>
    <row r="2095" customFormat="false" ht="15" hidden="false" customHeight="false" outlineLevel="0" collapsed="false">
      <c r="A2095" s="6" t="s">
        <v>4433</v>
      </c>
      <c r="B2095" s="6" t="s">
        <v>43</v>
      </c>
      <c r="C2095" s="6" t="s">
        <v>249</v>
      </c>
      <c r="D2095" s="6" t="s">
        <v>171</v>
      </c>
      <c r="E2095" s="6" t="n">
        <v>1787327916</v>
      </c>
      <c r="F2095" s="6" t="n">
        <v>1787328075</v>
      </c>
      <c r="G2095" s="6" t="n">
        <v>1787328015</v>
      </c>
      <c r="H2095" s="6" t="n">
        <v>1787332649</v>
      </c>
      <c r="J2095" s="6" t="n">
        <v>0</v>
      </c>
      <c r="K2095" s="6" t="n">
        <v>0</v>
      </c>
      <c r="L2095" s="9" t="n">
        <f aca="false">IF(AND(E2095&gt;=Scenario!$B$11,E2095&lt;Scenario!$B$12),1,0)</f>
        <v>1</v>
      </c>
      <c r="M2095" s="9" t="n">
        <f aca="false">IF(AND(L2095=1,ISNUMBER(F2095)),MAX(0,F2095-E2095)/60,"")</f>
        <v>2.65</v>
      </c>
      <c r="N2095" s="9" t="n">
        <f aca="false">IF(AND(L2095=1,ISNUMBER(G2095)),MAX(0,G2095-E2095)/60,"")</f>
        <v>1.65</v>
      </c>
      <c r="O2095" s="9" t="n">
        <f aca="false">IF(ISNUMBER(H2095),IF(AND(H2095&gt;=Scenario!$B$11,H2095&lt;Scenario!$B$12),1,0),0)</f>
        <v>1</v>
      </c>
      <c r="P2095" s="9" t="n">
        <f aca="false">IF(O2095=1,MAX(0,H2095-E2095)/60,"")</f>
        <v>78.8833333333333</v>
      </c>
      <c r="Q2095" s="9" t="n">
        <f aca="false">INDEX(Scenario!$B$18:$B$20,MATCH(B2095,Scenario!$A$18:$A$20,0))</f>
        <v>60</v>
      </c>
      <c r="R2095" s="9" t="n">
        <f aca="false">INDEX(Scenario!$C$18:$C$20,MATCH(B2095,Scenario!$A$18:$A$20,0))</f>
        <v>1440</v>
      </c>
      <c r="S2095" s="9" t="n">
        <f aca="false">IF(ISNUMBER(M2095),IF(M2095&lt;=Q2095,1,0),"")</f>
        <v>1</v>
      </c>
      <c r="T2095" s="9" t="n">
        <f aca="false">IF(ISNUMBER(P2095),IF(P2095&lt;=R2095,1,0),"")</f>
        <v>1</v>
      </c>
      <c r="U2095" s="9" t="n">
        <f aca="false">IF(E2095&gt;Scenario!$B$14,0,IF(OR(AND(ISNUMBER(H2095),H2095&lt;=Scenario!$B$14),AND(ISNUMBER(I2095),I2095&lt;=Scenario!$B$14)),0,1))</f>
        <v>0</v>
      </c>
      <c r="V2095" s="9" t="n">
        <f aca="false">IF(AND(U2095=1,(Scenario!$B$14-E2095)/60&gt;R2095),1,0)</f>
        <v>0</v>
      </c>
      <c r="W2095" s="9" t="n">
        <f aca="false">IF(OR(C2095=Scenario!$B$22,C2095=Scenario!$C$22),1,0)</f>
        <v>0</v>
      </c>
      <c r="X2095" s="9" t="n">
        <f aca="false">IF(ISNUMBER(I2095),1,0)</f>
        <v>0</v>
      </c>
      <c r="Y2095" s="9" t="n">
        <f aca="false">MOD(INT(E2095/86400)+3,7)</f>
        <v>4</v>
      </c>
      <c r="Z2095" s="9" t="n">
        <f aca="false">MOD(INT(E2095/3600),24)</f>
        <v>15</v>
      </c>
      <c r="AA2095" s="6" t="s">
        <v>4434</v>
      </c>
    </row>
    <row r="2096" customFormat="false" ht="15" hidden="false" customHeight="false" outlineLevel="0" collapsed="false">
      <c r="A2096" s="6" t="s">
        <v>4435</v>
      </c>
      <c r="B2096" s="6" t="s">
        <v>44</v>
      </c>
      <c r="C2096" s="6" t="s">
        <v>46</v>
      </c>
      <c r="D2096" s="6" t="s">
        <v>170</v>
      </c>
      <c r="E2096" s="6" t="n">
        <v>1787329325</v>
      </c>
      <c r="F2096" s="6" t="n">
        <v>1787329487</v>
      </c>
      <c r="G2096" s="6" t="n">
        <v>1787329337</v>
      </c>
      <c r="H2096" s="6" t="n">
        <v>1787331126</v>
      </c>
      <c r="J2096" s="6" t="n">
        <v>0</v>
      </c>
      <c r="K2096" s="6" t="n">
        <v>0</v>
      </c>
      <c r="L2096" s="9" t="n">
        <f aca="false">IF(AND(E2096&gt;=Scenario!$B$11,E2096&lt;Scenario!$B$12),1,0)</f>
        <v>1</v>
      </c>
      <c r="M2096" s="9" t="n">
        <f aca="false">IF(AND(L2096=1,ISNUMBER(F2096)),MAX(0,F2096-E2096)/60,"")</f>
        <v>2.7</v>
      </c>
      <c r="N2096" s="9" t="n">
        <f aca="false">IF(AND(L2096=1,ISNUMBER(G2096)),MAX(0,G2096-E2096)/60,"")</f>
        <v>0.2</v>
      </c>
      <c r="O2096" s="9" t="n">
        <f aca="false">IF(ISNUMBER(H2096),IF(AND(H2096&gt;=Scenario!$B$11,H2096&lt;Scenario!$B$12),1,0),0)</f>
        <v>1</v>
      </c>
      <c r="P2096" s="9" t="n">
        <f aca="false">IF(O2096=1,MAX(0,H2096-E2096)/60,"")</f>
        <v>30.0166666666667</v>
      </c>
      <c r="Q2096" s="9" t="n">
        <f aca="false">INDEX(Scenario!$B$18:$B$20,MATCH(B2096,Scenario!$A$18:$A$20,0))</f>
        <v>240</v>
      </c>
      <c r="R2096" s="9" t="n">
        <f aca="false">INDEX(Scenario!$C$18:$C$20,MATCH(B2096,Scenario!$A$18:$A$20,0))</f>
        <v>4320</v>
      </c>
      <c r="S2096" s="9" t="n">
        <f aca="false">IF(ISNUMBER(M2096),IF(M2096&lt;=Q2096,1,0),"")</f>
        <v>1</v>
      </c>
      <c r="T2096" s="9" t="n">
        <f aca="false">IF(ISNUMBER(P2096),IF(P2096&lt;=R2096,1,0),"")</f>
        <v>1</v>
      </c>
      <c r="U2096" s="9" t="n">
        <f aca="false">IF(E2096&gt;Scenario!$B$14,0,IF(OR(AND(ISNUMBER(H2096),H2096&lt;=Scenario!$B$14),AND(ISNUMBER(I2096),I2096&lt;=Scenario!$B$14)),0,1))</f>
        <v>0</v>
      </c>
      <c r="V2096" s="9" t="n">
        <f aca="false">IF(AND(U2096=1,(Scenario!$B$14-E2096)/60&gt;R2096),1,0)</f>
        <v>0</v>
      </c>
      <c r="W2096" s="9" t="n">
        <f aca="false">IF(OR(C2096=Scenario!$B$22,C2096=Scenario!$C$22),1,0)</f>
        <v>1</v>
      </c>
      <c r="X2096" s="9" t="n">
        <f aca="false">IF(ISNUMBER(I2096),1,0)</f>
        <v>0</v>
      </c>
      <c r="Y2096" s="9" t="n">
        <f aca="false">MOD(INT(E2096/86400)+3,7)</f>
        <v>4</v>
      </c>
      <c r="Z2096" s="9" t="n">
        <f aca="false">MOD(INT(E2096/3600),24)</f>
        <v>16</v>
      </c>
      <c r="AA2096" s="6" t="s">
        <v>4436</v>
      </c>
    </row>
    <row r="2097" customFormat="false" ht="15" hidden="false" customHeight="false" outlineLevel="0" collapsed="false">
      <c r="A2097" s="6" t="s">
        <v>4437</v>
      </c>
      <c r="B2097" s="6" t="s">
        <v>44</v>
      </c>
      <c r="C2097" s="6" t="s">
        <v>46</v>
      </c>
      <c r="D2097" s="6" t="s">
        <v>171</v>
      </c>
      <c r="E2097" s="6" t="n">
        <v>1787329793</v>
      </c>
      <c r="F2097" s="6" t="n">
        <v>1787330309</v>
      </c>
      <c r="G2097" s="6" t="n">
        <v>1787330170</v>
      </c>
      <c r="H2097" s="6" t="n">
        <v>1787332946</v>
      </c>
      <c r="J2097" s="6" t="n">
        <v>0</v>
      </c>
      <c r="K2097" s="6" t="n">
        <v>0</v>
      </c>
      <c r="L2097" s="9" t="n">
        <f aca="false">IF(AND(E2097&gt;=Scenario!$B$11,E2097&lt;Scenario!$B$12),1,0)</f>
        <v>1</v>
      </c>
      <c r="M2097" s="9" t="n">
        <f aca="false">IF(AND(L2097=1,ISNUMBER(F2097)),MAX(0,F2097-E2097)/60,"")</f>
        <v>8.6</v>
      </c>
      <c r="N2097" s="9" t="n">
        <f aca="false">IF(AND(L2097=1,ISNUMBER(G2097)),MAX(0,G2097-E2097)/60,"")</f>
        <v>6.28333333333333</v>
      </c>
      <c r="O2097" s="9" t="n">
        <f aca="false">IF(ISNUMBER(H2097),IF(AND(H2097&gt;=Scenario!$B$11,H2097&lt;Scenario!$B$12),1,0),0)</f>
        <v>1</v>
      </c>
      <c r="P2097" s="9" t="n">
        <f aca="false">IF(O2097=1,MAX(0,H2097-E2097)/60,"")</f>
        <v>52.55</v>
      </c>
      <c r="Q2097" s="9" t="n">
        <f aca="false">INDEX(Scenario!$B$18:$B$20,MATCH(B2097,Scenario!$A$18:$A$20,0))</f>
        <v>240</v>
      </c>
      <c r="R2097" s="9" t="n">
        <f aca="false">INDEX(Scenario!$C$18:$C$20,MATCH(B2097,Scenario!$A$18:$A$20,0))</f>
        <v>4320</v>
      </c>
      <c r="S2097" s="9" t="n">
        <f aca="false">IF(ISNUMBER(M2097),IF(M2097&lt;=Q2097,1,0),"")</f>
        <v>1</v>
      </c>
      <c r="T2097" s="9" t="n">
        <f aca="false">IF(ISNUMBER(P2097),IF(P2097&lt;=R2097,1,0),"")</f>
        <v>1</v>
      </c>
      <c r="U2097" s="9" t="n">
        <f aca="false">IF(E2097&gt;Scenario!$B$14,0,IF(OR(AND(ISNUMBER(H2097),H2097&lt;=Scenario!$B$14),AND(ISNUMBER(I2097),I2097&lt;=Scenario!$B$14)),0,1))</f>
        <v>0</v>
      </c>
      <c r="V2097" s="9" t="n">
        <f aca="false">IF(AND(U2097=1,(Scenario!$B$14-E2097)/60&gt;R2097),1,0)</f>
        <v>0</v>
      </c>
      <c r="W2097" s="9" t="n">
        <f aca="false">IF(OR(C2097=Scenario!$B$22,C2097=Scenario!$C$22),1,0)</f>
        <v>1</v>
      </c>
      <c r="X2097" s="9" t="n">
        <f aca="false">IF(ISNUMBER(I2097),1,0)</f>
        <v>0</v>
      </c>
      <c r="Y2097" s="9" t="n">
        <f aca="false">MOD(INT(E2097/86400)+3,7)</f>
        <v>4</v>
      </c>
      <c r="Z2097" s="9" t="n">
        <f aca="false">MOD(INT(E2097/3600),24)</f>
        <v>16</v>
      </c>
      <c r="AA2097" s="6" t="s">
        <v>4438</v>
      </c>
    </row>
    <row r="2098" customFormat="false" ht="15" hidden="false" customHeight="false" outlineLevel="0" collapsed="false">
      <c r="A2098" s="6" t="s">
        <v>4439</v>
      </c>
      <c r="B2098" s="6" t="s">
        <v>44</v>
      </c>
      <c r="C2098" s="6" t="s">
        <v>46</v>
      </c>
      <c r="D2098" s="6" t="s">
        <v>172</v>
      </c>
      <c r="E2098" s="6" t="n">
        <v>1787330711</v>
      </c>
      <c r="F2098" s="6" t="n">
        <v>1787331002</v>
      </c>
      <c r="G2098" s="6" t="n">
        <v>1787330770</v>
      </c>
      <c r="H2098" s="6" t="n">
        <v>1787337697</v>
      </c>
      <c r="J2098" s="6" t="n">
        <v>0</v>
      </c>
      <c r="K2098" s="6" t="n">
        <v>0</v>
      </c>
      <c r="L2098" s="9" t="n">
        <f aca="false">IF(AND(E2098&gt;=Scenario!$B$11,E2098&lt;Scenario!$B$12),1,0)</f>
        <v>1</v>
      </c>
      <c r="M2098" s="9" t="n">
        <f aca="false">IF(AND(L2098=1,ISNUMBER(F2098)),MAX(0,F2098-E2098)/60,"")</f>
        <v>4.85</v>
      </c>
      <c r="N2098" s="9" t="n">
        <f aca="false">IF(AND(L2098=1,ISNUMBER(G2098)),MAX(0,G2098-E2098)/60,"")</f>
        <v>0.983333333333333</v>
      </c>
      <c r="O2098" s="9" t="n">
        <f aca="false">IF(ISNUMBER(H2098),IF(AND(H2098&gt;=Scenario!$B$11,H2098&lt;Scenario!$B$12),1,0),0)</f>
        <v>1</v>
      </c>
      <c r="P2098" s="9" t="n">
        <f aca="false">IF(O2098=1,MAX(0,H2098-E2098)/60,"")</f>
        <v>116.433333333333</v>
      </c>
      <c r="Q2098" s="9" t="n">
        <f aca="false">INDEX(Scenario!$B$18:$B$20,MATCH(B2098,Scenario!$A$18:$A$20,0))</f>
        <v>240</v>
      </c>
      <c r="R2098" s="9" t="n">
        <f aca="false">INDEX(Scenario!$C$18:$C$20,MATCH(B2098,Scenario!$A$18:$A$20,0))</f>
        <v>4320</v>
      </c>
      <c r="S2098" s="9" t="n">
        <f aca="false">IF(ISNUMBER(M2098),IF(M2098&lt;=Q2098,1,0),"")</f>
        <v>1</v>
      </c>
      <c r="T2098" s="9" t="n">
        <f aca="false">IF(ISNUMBER(P2098),IF(P2098&lt;=R2098,1,0),"")</f>
        <v>1</v>
      </c>
      <c r="U2098" s="9" t="n">
        <f aca="false">IF(E2098&gt;Scenario!$B$14,0,IF(OR(AND(ISNUMBER(H2098),H2098&lt;=Scenario!$B$14),AND(ISNUMBER(I2098),I2098&lt;=Scenario!$B$14)),0,1))</f>
        <v>0</v>
      </c>
      <c r="V2098" s="9" t="n">
        <f aca="false">IF(AND(U2098=1,(Scenario!$B$14-E2098)/60&gt;R2098),1,0)</f>
        <v>0</v>
      </c>
      <c r="W2098" s="9" t="n">
        <f aca="false">IF(OR(C2098=Scenario!$B$22,C2098=Scenario!$C$22),1,0)</f>
        <v>1</v>
      </c>
      <c r="X2098" s="9" t="n">
        <f aca="false">IF(ISNUMBER(I2098),1,0)</f>
        <v>0</v>
      </c>
      <c r="Y2098" s="9" t="n">
        <f aca="false">MOD(INT(E2098/86400)+3,7)</f>
        <v>4</v>
      </c>
      <c r="Z2098" s="9" t="n">
        <f aca="false">MOD(INT(E2098/3600),24)</f>
        <v>16</v>
      </c>
      <c r="AA2098" s="6" t="s">
        <v>4440</v>
      </c>
    </row>
    <row r="2099" customFormat="false" ht="15" hidden="false" customHeight="false" outlineLevel="0" collapsed="false">
      <c r="A2099" s="6" t="s">
        <v>4441</v>
      </c>
      <c r="B2099" s="6" t="s">
        <v>44</v>
      </c>
      <c r="C2099" s="6" t="s">
        <v>47</v>
      </c>
      <c r="D2099" s="6" t="s">
        <v>170</v>
      </c>
      <c r="E2099" s="6" t="n">
        <v>1787339943</v>
      </c>
      <c r="F2099" s="6" t="n">
        <v>1787340083</v>
      </c>
      <c r="G2099" s="6" t="n">
        <v>1787339978</v>
      </c>
      <c r="H2099" s="6" t="n">
        <v>1787341254</v>
      </c>
      <c r="J2099" s="6" t="n">
        <v>0</v>
      </c>
      <c r="K2099" s="6" t="n">
        <v>0</v>
      </c>
      <c r="L2099" s="9" t="n">
        <f aca="false">IF(AND(E2099&gt;=Scenario!$B$11,E2099&lt;Scenario!$B$12),1,0)</f>
        <v>1</v>
      </c>
      <c r="M2099" s="9" t="n">
        <f aca="false">IF(AND(L2099=1,ISNUMBER(F2099)),MAX(0,F2099-E2099)/60,"")</f>
        <v>2.33333333333333</v>
      </c>
      <c r="N2099" s="9" t="n">
        <f aca="false">IF(AND(L2099=1,ISNUMBER(G2099)),MAX(0,G2099-E2099)/60,"")</f>
        <v>0.583333333333333</v>
      </c>
      <c r="O2099" s="9" t="n">
        <f aca="false">IF(ISNUMBER(H2099),IF(AND(H2099&gt;=Scenario!$B$11,H2099&lt;Scenario!$B$12),1,0),0)</f>
        <v>1</v>
      </c>
      <c r="P2099" s="9" t="n">
        <f aca="false">IF(O2099=1,MAX(0,H2099-E2099)/60,"")</f>
        <v>21.85</v>
      </c>
      <c r="Q2099" s="9" t="n">
        <f aca="false">INDEX(Scenario!$B$18:$B$20,MATCH(B2099,Scenario!$A$18:$A$20,0))</f>
        <v>240</v>
      </c>
      <c r="R2099" s="9" t="n">
        <f aca="false">INDEX(Scenario!$C$18:$C$20,MATCH(B2099,Scenario!$A$18:$A$20,0))</f>
        <v>4320</v>
      </c>
      <c r="S2099" s="9" t="n">
        <f aca="false">IF(ISNUMBER(M2099),IF(M2099&lt;=Q2099,1,0),"")</f>
        <v>1</v>
      </c>
      <c r="T2099" s="9" t="n">
        <f aca="false">IF(ISNUMBER(P2099),IF(P2099&lt;=R2099,1,0),"")</f>
        <v>1</v>
      </c>
      <c r="U2099" s="9" t="n">
        <f aca="false">IF(E2099&gt;Scenario!$B$14,0,IF(OR(AND(ISNUMBER(H2099),H2099&lt;=Scenario!$B$14),AND(ISNUMBER(I2099),I2099&lt;=Scenario!$B$14)),0,1))</f>
        <v>0</v>
      </c>
      <c r="V2099" s="9" t="n">
        <f aca="false">IF(AND(U2099=1,(Scenario!$B$14-E2099)/60&gt;R2099),1,0)</f>
        <v>0</v>
      </c>
      <c r="W2099" s="9" t="n">
        <f aca="false">IF(OR(C2099=Scenario!$B$22,C2099=Scenario!$C$22),1,0)</f>
        <v>1</v>
      </c>
      <c r="X2099" s="9" t="n">
        <f aca="false">IF(ISNUMBER(I2099),1,0)</f>
        <v>0</v>
      </c>
      <c r="Y2099" s="9" t="n">
        <f aca="false">MOD(INT(E2099/86400)+3,7)</f>
        <v>4</v>
      </c>
      <c r="Z2099" s="9" t="n">
        <f aca="false">MOD(INT(E2099/3600),24)</f>
        <v>19</v>
      </c>
      <c r="AA2099" s="6" t="s">
        <v>4442</v>
      </c>
    </row>
    <row r="2100" customFormat="false" ht="15" hidden="false" customHeight="false" outlineLevel="0" collapsed="false">
      <c r="A2100" s="6" t="s">
        <v>4443</v>
      </c>
      <c r="B2100" s="6" t="s">
        <v>44</v>
      </c>
      <c r="C2100" s="6" t="s">
        <v>288</v>
      </c>
      <c r="D2100" s="6" t="s">
        <v>170</v>
      </c>
      <c r="E2100" s="6" t="n">
        <v>1787341517</v>
      </c>
      <c r="F2100" s="6" t="n">
        <v>1787341636</v>
      </c>
      <c r="G2100" s="6" t="n">
        <v>1787341546</v>
      </c>
      <c r="H2100" s="6" t="n">
        <v>1787342630</v>
      </c>
      <c r="J2100" s="6" t="n">
        <v>0</v>
      </c>
      <c r="K2100" s="6" t="n">
        <v>1</v>
      </c>
      <c r="L2100" s="9" t="n">
        <f aca="false">IF(AND(E2100&gt;=Scenario!$B$11,E2100&lt;Scenario!$B$12),1,0)</f>
        <v>1</v>
      </c>
      <c r="M2100" s="9" t="n">
        <f aca="false">IF(AND(L2100=1,ISNUMBER(F2100)),MAX(0,F2100-E2100)/60,"")</f>
        <v>1.98333333333333</v>
      </c>
      <c r="N2100" s="9" t="n">
        <f aca="false">IF(AND(L2100=1,ISNUMBER(G2100)),MAX(0,G2100-E2100)/60,"")</f>
        <v>0.483333333333333</v>
      </c>
      <c r="O2100" s="9" t="n">
        <f aca="false">IF(ISNUMBER(H2100),IF(AND(H2100&gt;=Scenario!$B$11,H2100&lt;Scenario!$B$12),1,0),0)</f>
        <v>1</v>
      </c>
      <c r="P2100" s="9" t="n">
        <f aca="false">IF(O2100=1,MAX(0,H2100-E2100)/60,"")</f>
        <v>18.55</v>
      </c>
      <c r="Q2100" s="9" t="n">
        <f aca="false">INDEX(Scenario!$B$18:$B$20,MATCH(B2100,Scenario!$A$18:$A$20,0))</f>
        <v>240</v>
      </c>
      <c r="R2100" s="9" t="n">
        <f aca="false">INDEX(Scenario!$C$18:$C$20,MATCH(B2100,Scenario!$A$18:$A$20,0))</f>
        <v>4320</v>
      </c>
      <c r="S2100" s="9" t="n">
        <f aca="false">IF(ISNUMBER(M2100),IF(M2100&lt;=Q2100,1,0),"")</f>
        <v>1</v>
      </c>
      <c r="T2100" s="9" t="n">
        <f aca="false">IF(ISNUMBER(P2100),IF(P2100&lt;=R2100,1,0),"")</f>
        <v>1</v>
      </c>
      <c r="U2100" s="9" t="n">
        <f aca="false">IF(E2100&gt;Scenario!$B$14,0,IF(OR(AND(ISNUMBER(H2100),H2100&lt;=Scenario!$B$14),AND(ISNUMBER(I2100),I2100&lt;=Scenario!$B$14)),0,1))</f>
        <v>0</v>
      </c>
      <c r="V2100" s="9" t="n">
        <f aca="false">IF(AND(U2100=1,(Scenario!$B$14-E2100)/60&gt;R2100),1,0)</f>
        <v>0</v>
      </c>
      <c r="W2100" s="9" t="n">
        <f aca="false">IF(OR(C2100=Scenario!$B$22,C2100=Scenario!$C$22),1,0)</f>
        <v>0</v>
      </c>
      <c r="X2100" s="9" t="n">
        <f aca="false">IF(ISNUMBER(I2100),1,0)</f>
        <v>0</v>
      </c>
      <c r="Y2100" s="9" t="n">
        <f aca="false">MOD(INT(E2100/86400)+3,7)</f>
        <v>4</v>
      </c>
      <c r="Z2100" s="9" t="n">
        <f aca="false">MOD(INT(E2100/3600),24)</f>
        <v>19</v>
      </c>
      <c r="AA2100" s="6" t="s">
        <v>4444</v>
      </c>
    </row>
    <row r="2101" customFormat="false" ht="15" hidden="false" customHeight="false" outlineLevel="0" collapsed="false">
      <c r="A2101" s="6" t="s">
        <v>4445</v>
      </c>
      <c r="B2101" s="6" t="s">
        <v>44</v>
      </c>
      <c r="C2101" s="6" t="s">
        <v>249</v>
      </c>
      <c r="D2101" s="6" t="s">
        <v>171</v>
      </c>
      <c r="E2101" s="6" t="n">
        <v>1787341641</v>
      </c>
      <c r="F2101" s="6" t="n">
        <v>1787342083</v>
      </c>
      <c r="G2101" s="6" t="n">
        <v>1787341922</v>
      </c>
      <c r="H2101" s="6" t="n">
        <v>1787344454</v>
      </c>
      <c r="J2101" s="6" t="n">
        <v>0</v>
      </c>
      <c r="K2101" s="6" t="n">
        <v>0</v>
      </c>
      <c r="L2101" s="9" t="n">
        <f aca="false">IF(AND(E2101&gt;=Scenario!$B$11,E2101&lt;Scenario!$B$12),1,0)</f>
        <v>1</v>
      </c>
      <c r="M2101" s="9" t="n">
        <f aca="false">IF(AND(L2101=1,ISNUMBER(F2101)),MAX(0,F2101-E2101)/60,"")</f>
        <v>7.36666666666667</v>
      </c>
      <c r="N2101" s="9" t="n">
        <f aca="false">IF(AND(L2101=1,ISNUMBER(G2101)),MAX(0,G2101-E2101)/60,"")</f>
        <v>4.68333333333333</v>
      </c>
      <c r="O2101" s="9" t="n">
        <f aca="false">IF(ISNUMBER(H2101),IF(AND(H2101&gt;=Scenario!$B$11,H2101&lt;Scenario!$B$12),1,0),0)</f>
        <v>1</v>
      </c>
      <c r="P2101" s="9" t="n">
        <f aca="false">IF(O2101=1,MAX(0,H2101-E2101)/60,"")</f>
        <v>46.8833333333333</v>
      </c>
      <c r="Q2101" s="9" t="n">
        <f aca="false">INDEX(Scenario!$B$18:$B$20,MATCH(B2101,Scenario!$A$18:$A$20,0))</f>
        <v>240</v>
      </c>
      <c r="R2101" s="9" t="n">
        <f aca="false">INDEX(Scenario!$C$18:$C$20,MATCH(B2101,Scenario!$A$18:$A$20,0))</f>
        <v>4320</v>
      </c>
      <c r="S2101" s="9" t="n">
        <f aca="false">IF(ISNUMBER(M2101),IF(M2101&lt;=Q2101,1,0),"")</f>
        <v>1</v>
      </c>
      <c r="T2101" s="9" t="n">
        <f aca="false">IF(ISNUMBER(P2101),IF(P2101&lt;=R2101,1,0),"")</f>
        <v>1</v>
      </c>
      <c r="U2101" s="9" t="n">
        <f aca="false">IF(E2101&gt;Scenario!$B$14,0,IF(OR(AND(ISNUMBER(H2101),H2101&lt;=Scenario!$B$14),AND(ISNUMBER(I2101),I2101&lt;=Scenario!$B$14)),0,1))</f>
        <v>0</v>
      </c>
      <c r="V2101" s="9" t="n">
        <f aca="false">IF(AND(U2101=1,(Scenario!$B$14-E2101)/60&gt;R2101),1,0)</f>
        <v>0</v>
      </c>
      <c r="W2101" s="9" t="n">
        <f aca="false">IF(OR(C2101=Scenario!$B$22,C2101=Scenario!$C$22),1,0)</f>
        <v>0</v>
      </c>
      <c r="X2101" s="9" t="n">
        <f aca="false">IF(ISNUMBER(I2101),1,0)</f>
        <v>0</v>
      </c>
      <c r="Y2101" s="9" t="n">
        <f aca="false">MOD(INT(E2101/86400)+3,7)</f>
        <v>4</v>
      </c>
      <c r="Z2101" s="9" t="n">
        <f aca="false">MOD(INT(E2101/3600),24)</f>
        <v>19</v>
      </c>
      <c r="AA2101" s="6" t="s">
        <v>4446</v>
      </c>
    </row>
    <row r="2102" customFormat="false" ht="15" hidden="false" customHeight="false" outlineLevel="0" collapsed="false">
      <c r="A2102" s="6" t="s">
        <v>4447</v>
      </c>
      <c r="B2102" s="6" t="s">
        <v>43</v>
      </c>
      <c r="C2102" s="6" t="s">
        <v>46</v>
      </c>
      <c r="D2102" s="6" t="s">
        <v>171</v>
      </c>
      <c r="E2102" s="6" t="n">
        <v>1787347901</v>
      </c>
      <c r="F2102" s="6" t="n">
        <v>1787348095</v>
      </c>
      <c r="G2102" s="6" t="n">
        <v>1787347960</v>
      </c>
      <c r="H2102" s="6" t="n">
        <v>1787439167</v>
      </c>
      <c r="J2102" s="6" t="n">
        <v>1</v>
      </c>
      <c r="K2102" s="6" t="n">
        <v>0</v>
      </c>
      <c r="L2102" s="9" t="n">
        <f aca="false">IF(AND(E2102&gt;=Scenario!$B$11,E2102&lt;Scenario!$B$12),1,0)</f>
        <v>1</v>
      </c>
      <c r="M2102" s="9" t="n">
        <f aca="false">IF(AND(L2102=1,ISNUMBER(F2102)),MAX(0,F2102-E2102)/60,"")</f>
        <v>3.23333333333333</v>
      </c>
      <c r="N2102" s="9" t="n">
        <f aca="false">IF(AND(L2102=1,ISNUMBER(G2102)),MAX(0,G2102-E2102)/60,"")</f>
        <v>0.983333333333333</v>
      </c>
      <c r="O2102" s="9" t="n">
        <f aca="false">IF(ISNUMBER(H2102),IF(AND(H2102&gt;=Scenario!$B$11,H2102&lt;Scenario!$B$12),1,0),0)</f>
        <v>1</v>
      </c>
      <c r="P2102" s="9" t="n">
        <f aca="false">IF(O2102=1,MAX(0,H2102-E2102)/60,"")</f>
        <v>1521.1</v>
      </c>
      <c r="Q2102" s="9" t="n">
        <f aca="false">INDEX(Scenario!$B$18:$B$20,MATCH(B2102,Scenario!$A$18:$A$20,0))</f>
        <v>60</v>
      </c>
      <c r="R2102" s="9" t="n">
        <f aca="false">INDEX(Scenario!$C$18:$C$20,MATCH(B2102,Scenario!$A$18:$A$20,0))</f>
        <v>1440</v>
      </c>
      <c r="S2102" s="9" t="n">
        <f aca="false">IF(ISNUMBER(M2102),IF(M2102&lt;=Q2102,1,0),"")</f>
        <v>1</v>
      </c>
      <c r="T2102" s="9" t="n">
        <f aca="false">IF(ISNUMBER(P2102),IF(P2102&lt;=R2102,1,0),"")</f>
        <v>0</v>
      </c>
      <c r="U2102" s="9" t="n">
        <f aca="false">IF(E2102&gt;Scenario!$B$14,0,IF(OR(AND(ISNUMBER(H2102),H2102&lt;=Scenario!$B$14),AND(ISNUMBER(I2102),I2102&lt;=Scenario!$B$14)),0,1))</f>
        <v>0</v>
      </c>
      <c r="V2102" s="9" t="n">
        <f aca="false">IF(AND(U2102=1,(Scenario!$B$14-E2102)/60&gt;R2102),1,0)</f>
        <v>0</v>
      </c>
      <c r="W2102" s="9" t="n">
        <f aca="false">IF(OR(C2102=Scenario!$B$22,C2102=Scenario!$C$22),1,0)</f>
        <v>1</v>
      </c>
      <c r="X2102" s="9" t="n">
        <f aca="false">IF(ISNUMBER(I2102),1,0)</f>
        <v>0</v>
      </c>
      <c r="Y2102" s="9" t="n">
        <f aca="false">MOD(INT(E2102/86400)+3,7)</f>
        <v>4</v>
      </c>
      <c r="Z2102" s="9" t="n">
        <f aca="false">MOD(INT(E2102/3600),24)</f>
        <v>21</v>
      </c>
      <c r="AA2102" s="6" t="s">
        <v>4448</v>
      </c>
    </row>
    <row r="2103" customFormat="false" ht="15" hidden="false" customHeight="false" outlineLevel="0" collapsed="false">
      <c r="A2103" s="6" t="s">
        <v>4449</v>
      </c>
      <c r="B2103" s="6" t="s">
        <v>44</v>
      </c>
      <c r="C2103" s="6" t="s">
        <v>249</v>
      </c>
      <c r="D2103" s="6" t="s">
        <v>172</v>
      </c>
      <c r="E2103" s="6" t="n">
        <v>1787377340</v>
      </c>
      <c r="F2103" s="6" t="n">
        <v>1787382210</v>
      </c>
      <c r="G2103" s="6" t="n">
        <v>1787382055</v>
      </c>
      <c r="H2103" s="6" t="n">
        <v>1787461773</v>
      </c>
      <c r="J2103" s="6" t="n">
        <v>1</v>
      </c>
      <c r="K2103" s="6" t="n">
        <v>0</v>
      </c>
      <c r="L2103" s="9" t="n">
        <f aca="false">IF(AND(E2103&gt;=Scenario!$B$11,E2103&lt;Scenario!$B$12),1,0)</f>
        <v>1</v>
      </c>
      <c r="M2103" s="9" t="n">
        <f aca="false">IF(AND(L2103=1,ISNUMBER(F2103)),MAX(0,F2103-E2103)/60,"")</f>
        <v>81.1666666666667</v>
      </c>
      <c r="N2103" s="9" t="n">
        <f aca="false">IF(AND(L2103=1,ISNUMBER(G2103)),MAX(0,G2103-E2103)/60,"")</f>
        <v>78.5833333333333</v>
      </c>
      <c r="O2103" s="9" t="n">
        <f aca="false">IF(ISNUMBER(H2103),IF(AND(H2103&gt;=Scenario!$B$11,H2103&lt;Scenario!$B$12),1,0),0)</f>
        <v>1</v>
      </c>
      <c r="P2103" s="9" t="n">
        <f aca="false">IF(O2103=1,MAX(0,H2103-E2103)/60,"")</f>
        <v>1407.21666666667</v>
      </c>
      <c r="Q2103" s="9" t="n">
        <f aca="false">INDEX(Scenario!$B$18:$B$20,MATCH(B2103,Scenario!$A$18:$A$20,0))</f>
        <v>240</v>
      </c>
      <c r="R2103" s="9" t="n">
        <f aca="false">INDEX(Scenario!$C$18:$C$20,MATCH(B2103,Scenario!$A$18:$A$20,0))</f>
        <v>4320</v>
      </c>
      <c r="S2103" s="9" t="n">
        <f aca="false">IF(ISNUMBER(M2103),IF(M2103&lt;=Q2103,1,0),"")</f>
        <v>1</v>
      </c>
      <c r="T2103" s="9" t="n">
        <f aca="false">IF(ISNUMBER(P2103),IF(P2103&lt;=R2103,1,0),"")</f>
        <v>1</v>
      </c>
      <c r="U2103" s="9" t="n">
        <f aca="false">IF(E2103&gt;Scenario!$B$14,0,IF(OR(AND(ISNUMBER(H2103),H2103&lt;=Scenario!$B$14),AND(ISNUMBER(I2103),I2103&lt;=Scenario!$B$14)),0,1))</f>
        <v>0</v>
      </c>
      <c r="V2103" s="9" t="n">
        <f aca="false">IF(AND(U2103=1,(Scenario!$B$14-E2103)/60&gt;R2103),1,0)</f>
        <v>0</v>
      </c>
      <c r="W2103" s="9" t="n">
        <f aca="false">IF(OR(C2103=Scenario!$B$22,C2103=Scenario!$C$22),1,0)</f>
        <v>0</v>
      </c>
      <c r="X2103" s="9" t="n">
        <f aca="false">IF(ISNUMBER(I2103),1,0)</f>
        <v>0</v>
      </c>
      <c r="Y2103" s="9" t="n">
        <f aca="false">MOD(INT(E2103/86400)+3,7)</f>
        <v>5</v>
      </c>
      <c r="Z2103" s="9" t="n">
        <f aca="false">MOD(INT(E2103/3600),24)</f>
        <v>5</v>
      </c>
      <c r="AA2103" s="6" t="s">
        <v>4450</v>
      </c>
    </row>
    <row r="2104" customFormat="false" ht="15" hidden="false" customHeight="false" outlineLevel="0" collapsed="false">
      <c r="A2104" s="6" t="s">
        <v>4451</v>
      </c>
      <c r="B2104" s="6" t="s">
        <v>44</v>
      </c>
      <c r="C2104" s="6" t="s">
        <v>288</v>
      </c>
      <c r="D2104" s="6" t="s">
        <v>172</v>
      </c>
      <c r="E2104" s="6" t="n">
        <v>1787390059</v>
      </c>
      <c r="F2104" s="6" t="n">
        <v>1787390308</v>
      </c>
      <c r="G2104" s="6" t="n">
        <v>1787390128</v>
      </c>
      <c r="H2104" s="6" t="n">
        <v>1787392752</v>
      </c>
      <c r="J2104" s="6" t="n">
        <v>0</v>
      </c>
      <c r="K2104" s="6" t="n">
        <v>0</v>
      </c>
      <c r="L2104" s="9" t="n">
        <f aca="false">IF(AND(E2104&gt;=Scenario!$B$11,E2104&lt;Scenario!$B$12),1,0)</f>
        <v>1</v>
      </c>
      <c r="M2104" s="9" t="n">
        <f aca="false">IF(AND(L2104=1,ISNUMBER(F2104)),MAX(0,F2104-E2104)/60,"")</f>
        <v>4.15</v>
      </c>
      <c r="N2104" s="9" t="n">
        <f aca="false">IF(AND(L2104=1,ISNUMBER(G2104)),MAX(0,G2104-E2104)/60,"")</f>
        <v>1.15</v>
      </c>
      <c r="O2104" s="9" t="n">
        <f aca="false">IF(ISNUMBER(H2104),IF(AND(H2104&gt;=Scenario!$B$11,H2104&lt;Scenario!$B$12),1,0),0)</f>
        <v>1</v>
      </c>
      <c r="P2104" s="9" t="n">
        <f aca="false">IF(O2104=1,MAX(0,H2104-E2104)/60,"")</f>
        <v>44.8833333333333</v>
      </c>
      <c r="Q2104" s="9" t="n">
        <f aca="false">INDEX(Scenario!$B$18:$B$20,MATCH(B2104,Scenario!$A$18:$A$20,0))</f>
        <v>240</v>
      </c>
      <c r="R2104" s="9" t="n">
        <f aca="false">INDEX(Scenario!$C$18:$C$20,MATCH(B2104,Scenario!$A$18:$A$20,0))</f>
        <v>4320</v>
      </c>
      <c r="S2104" s="9" t="n">
        <f aca="false">IF(ISNUMBER(M2104),IF(M2104&lt;=Q2104,1,0),"")</f>
        <v>1</v>
      </c>
      <c r="T2104" s="9" t="n">
        <f aca="false">IF(ISNUMBER(P2104),IF(P2104&lt;=R2104,1,0),"")</f>
        <v>1</v>
      </c>
      <c r="U2104" s="9" t="n">
        <f aca="false">IF(E2104&gt;Scenario!$B$14,0,IF(OR(AND(ISNUMBER(H2104),H2104&lt;=Scenario!$B$14),AND(ISNUMBER(I2104),I2104&lt;=Scenario!$B$14)),0,1))</f>
        <v>0</v>
      </c>
      <c r="V2104" s="9" t="n">
        <f aca="false">IF(AND(U2104=1,(Scenario!$B$14-E2104)/60&gt;R2104),1,0)</f>
        <v>0</v>
      </c>
      <c r="W2104" s="9" t="n">
        <f aca="false">IF(OR(C2104=Scenario!$B$22,C2104=Scenario!$C$22),1,0)</f>
        <v>0</v>
      </c>
      <c r="X2104" s="9" t="n">
        <f aca="false">IF(ISNUMBER(I2104),1,0)</f>
        <v>0</v>
      </c>
      <c r="Y2104" s="9" t="n">
        <f aca="false">MOD(INT(E2104/86400)+3,7)</f>
        <v>5</v>
      </c>
      <c r="Z2104" s="9" t="n">
        <f aca="false">MOD(INT(E2104/3600),24)</f>
        <v>9</v>
      </c>
      <c r="AA2104" s="6" t="s">
        <v>4452</v>
      </c>
    </row>
    <row r="2105" customFormat="false" ht="15" hidden="false" customHeight="false" outlineLevel="0" collapsed="false">
      <c r="A2105" s="6" t="s">
        <v>4453</v>
      </c>
      <c r="B2105" s="6" t="s">
        <v>44</v>
      </c>
      <c r="C2105" s="6" t="s">
        <v>288</v>
      </c>
      <c r="D2105" s="6" t="s">
        <v>170</v>
      </c>
      <c r="E2105" s="6" t="n">
        <v>1787393072</v>
      </c>
      <c r="F2105" s="6" t="n">
        <v>1787393246</v>
      </c>
      <c r="G2105" s="6" t="n">
        <v>1787393116</v>
      </c>
      <c r="H2105" s="6" t="n">
        <v>1787395809</v>
      </c>
      <c r="J2105" s="6" t="n">
        <v>0</v>
      </c>
      <c r="K2105" s="6" t="n">
        <v>0</v>
      </c>
      <c r="L2105" s="9" t="n">
        <f aca="false">IF(AND(E2105&gt;=Scenario!$B$11,E2105&lt;Scenario!$B$12),1,0)</f>
        <v>1</v>
      </c>
      <c r="M2105" s="9" t="n">
        <f aca="false">IF(AND(L2105=1,ISNUMBER(F2105)),MAX(0,F2105-E2105)/60,"")</f>
        <v>2.9</v>
      </c>
      <c r="N2105" s="9" t="n">
        <f aca="false">IF(AND(L2105=1,ISNUMBER(G2105)),MAX(0,G2105-E2105)/60,"")</f>
        <v>0.733333333333333</v>
      </c>
      <c r="O2105" s="9" t="n">
        <f aca="false">IF(ISNUMBER(H2105),IF(AND(H2105&gt;=Scenario!$B$11,H2105&lt;Scenario!$B$12),1,0),0)</f>
        <v>1</v>
      </c>
      <c r="P2105" s="9" t="n">
        <f aca="false">IF(O2105=1,MAX(0,H2105-E2105)/60,"")</f>
        <v>45.6166666666667</v>
      </c>
      <c r="Q2105" s="9" t="n">
        <f aca="false">INDEX(Scenario!$B$18:$B$20,MATCH(B2105,Scenario!$A$18:$A$20,0))</f>
        <v>240</v>
      </c>
      <c r="R2105" s="9" t="n">
        <f aca="false">INDEX(Scenario!$C$18:$C$20,MATCH(B2105,Scenario!$A$18:$A$20,0))</f>
        <v>4320</v>
      </c>
      <c r="S2105" s="9" t="n">
        <f aca="false">IF(ISNUMBER(M2105),IF(M2105&lt;=Q2105,1,0),"")</f>
        <v>1</v>
      </c>
      <c r="T2105" s="9" t="n">
        <f aca="false">IF(ISNUMBER(P2105),IF(P2105&lt;=R2105,1,0),"")</f>
        <v>1</v>
      </c>
      <c r="U2105" s="9" t="n">
        <f aca="false">IF(E2105&gt;Scenario!$B$14,0,IF(OR(AND(ISNUMBER(H2105),H2105&lt;=Scenario!$B$14),AND(ISNUMBER(I2105),I2105&lt;=Scenario!$B$14)),0,1))</f>
        <v>0</v>
      </c>
      <c r="V2105" s="9" t="n">
        <f aca="false">IF(AND(U2105=1,(Scenario!$B$14-E2105)/60&gt;R2105),1,0)</f>
        <v>0</v>
      </c>
      <c r="W2105" s="9" t="n">
        <f aca="false">IF(OR(C2105=Scenario!$B$22,C2105=Scenario!$C$22),1,0)</f>
        <v>0</v>
      </c>
      <c r="X2105" s="9" t="n">
        <f aca="false">IF(ISNUMBER(I2105),1,0)</f>
        <v>0</v>
      </c>
      <c r="Y2105" s="9" t="n">
        <f aca="false">MOD(INT(E2105/86400)+3,7)</f>
        <v>5</v>
      </c>
      <c r="Z2105" s="9" t="n">
        <f aca="false">MOD(INT(E2105/3600),24)</f>
        <v>10</v>
      </c>
      <c r="AA2105" s="6" t="s">
        <v>4454</v>
      </c>
    </row>
    <row r="2106" customFormat="false" ht="15" hidden="false" customHeight="false" outlineLevel="0" collapsed="false">
      <c r="A2106" s="6" t="s">
        <v>4455</v>
      </c>
      <c r="B2106" s="6" t="s">
        <v>44</v>
      </c>
      <c r="C2106" s="6" t="s">
        <v>249</v>
      </c>
      <c r="D2106" s="6" t="s">
        <v>172</v>
      </c>
      <c r="E2106" s="6" t="n">
        <v>1787397974</v>
      </c>
      <c r="F2106" s="6" t="n">
        <v>1787398170</v>
      </c>
      <c r="G2106" s="6" t="n">
        <v>1787398028</v>
      </c>
      <c r="H2106" s="6" t="n">
        <v>1787403131</v>
      </c>
      <c r="J2106" s="6" t="n">
        <v>0</v>
      </c>
      <c r="K2106" s="6" t="n">
        <v>0</v>
      </c>
      <c r="L2106" s="9" t="n">
        <f aca="false">IF(AND(E2106&gt;=Scenario!$B$11,E2106&lt;Scenario!$B$12),1,0)</f>
        <v>1</v>
      </c>
      <c r="M2106" s="9" t="n">
        <f aca="false">IF(AND(L2106=1,ISNUMBER(F2106)),MAX(0,F2106-E2106)/60,"")</f>
        <v>3.26666666666667</v>
      </c>
      <c r="N2106" s="9" t="n">
        <f aca="false">IF(AND(L2106=1,ISNUMBER(G2106)),MAX(0,G2106-E2106)/60,"")</f>
        <v>0.9</v>
      </c>
      <c r="O2106" s="9" t="n">
        <f aca="false">IF(ISNUMBER(H2106),IF(AND(H2106&gt;=Scenario!$B$11,H2106&lt;Scenario!$B$12),1,0),0)</f>
        <v>1</v>
      </c>
      <c r="P2106" s="9" t="n">
        <f aca="false">IF(O2106=1,MAX(0,H2106-E2106)/60,"")</f>
        <v>85.95</v>
      </c>
      <c r="Q2106" s="9" t="n">
        <f aca="false">INDEX(Scenario!$B$18:$B$20,MATCH(B2106,Scenario!$A$18:$A$20,0))</f>
        <v>240</v>
      </c>
      <c r="R2106" s="9" t="n">
        <f aca="false">INDEX(Scenario!$C$18:$C$20,MATCH(B2106,Scenario!$A$18:$A$20,0))</f>
        <v>4320</v>
      </c>
      <c r="S2106" s="9" t="n">
        <f aca="false">IF(ISNUMBER(M2106),IF(M2106&lt;=Q2106,1,0),"")</f>
        <v>1</v>
      </c>
      <c r="T2106" s="9" t="n">
        <f aca="false">IF(ISNUMBER(P2106),IF(P2106&lt;=R2106,1,0),"")</f>
        <v>1</v>
      </c>
      <c r="U2106" s="9" t="n">
        <f aca="false">IF(E2106&gt;Scenario!$B$14,0,IF(OR(AND(ISNUMBER(H2106),H2106&lt;=Scenario!$B$14),AND(ISNUMBER(I2106),I2106&lt;=Scenario!$B$14)),0,1))</f>
        <v>0</v>
      </c>
      <c r="V2106" s="9" t="n">
        <f aca="false">IF(AND(U2106=1,(Scenario!$B$14-E2106)/60&gt;R2106),1,0)</f>
        <v>0</v>
      </c>
      <c r="W2106" s="9" t="n">
        <f aca="false">IF(OR(C2106=Scenario!$B$22,C2106=Scenario!$C$22),1,0)</f>
        <v>0</v>
      </c>
      <c r="X2106" s="9" t="n">
        <f aca="false">IF(ISNUMBER(I2106),1,0)</f>
        <v>0</v>
      </c>
      <c r="Y2106" s="9" t="n">
        <f aca="false">MOD(INT(E2106/86400)+3,7)</f>
        <v>5</v>
      </c>
      <c r="Z2106" s="9" t="n">
        <f aca="false">MOD(INT(E2106/3600),24)</f>
        <v>11</v>
      </c>
      <c r="AA2106" s="6" t="s">
        <v>4456</v>
      </c>
    </row>
    <row r="2107" customFormat="false" ht="15" hidden="false" customHeight="false" outlineLevel="0" collapsed="false">
      <c r="A2107" s="6" t="s">
        <v>4457</v>
      </c>
      <c r="B2107" s="6" t="s">
        <v>44</v>
      </c>
      <c r="C2107" s="6" t="s">
        <v>46</v>
      </c>
      <c r="D2107" s="6" t="s">
        <v>172</v>
      </c>
      <c r="E2107" s="6" t="n">
        <v>1787406691</v>
      </c>
      <c r="F2107" s="6" t="n">
        <v>1787406941</v>
      </c>
      <c r="G2107" s="6" t="n">
        <v>1787406708</v>
      </c>
      <c r="H2107" s="6" t="n">
        <v>1787495012</v>
      </c>
      <c r="J2107" s="6" t="n">
        <v>1</v>
      </c>
      <c r="K2107" s="6" t="n">
        <v>1</v>
      </c>
      <c r="L2107" s="9" t="n">
        <f aca="false">IF(AND(E2107&gt;=Scenario!$B$11,E2107&lt;Scenario!$B$12),1,0)</f>
        <v>1</v>
      </c>
      <c r="M2107" s="9" t="n">
        <f aca="false">IF(AND(L2107=1,ISNUMBER(F2107)),MAX(0,F2107-E2107)/60,"")</f>
        <v>4.16666666666667</v>
      </c>
      <c r="N2107" s="9" t="n">
        <f aca="false">IF(AND(L2107=1,ISNUMBER(G2107)),MAX(0,G2107-E2107)/60,"")</f>
        <v>0.283333333333333</v>
      </c>
      <c r="O2107" s="9" t="n">
        <f aca="false">IF(ISNUMBER(H2107),IF(AND(H2107&gt;=Scenario!$B$11,H2107&lt;Scenario!$B$12),1,0),0)</f>
        <v>1</v>
      </c>
      <c r="P2107" s="9" t="n">
        <f aca="false">IF(O2107=1,MAX(0,H2107-E2107)/60,"")</f>
        <v>1472.01666666667</v>
      </c>
      <c r="Q2107" s="9" t="n">
        <f aca="false">INDEX(Scenario!$B$18:$B$20,MATCH(B2107,Scenario!$A$18:$A$20,0))</f>
        <v>240</v>
      </c>
      <c r="R2107" s="9" t="n">
        <f aca="false">INDEX(Scenario!$C$18:$C$20,MATCH(B2107,Scenario!$A$18:$A$20,0))</f>
        <v>4320</v>
      </c>
      <c r="S2107" s="9" t="n">
        <f aca="false">IF(ISNUMBER(M2107),IF(M2107&lt;=Q2107,1,0),"")</f>
        <v>1</v>
      </c>
      <c r="T2107" s="9" t="n">
        <f aca="false">IF(ISNUMBER(P2107),IF(P2107&lt;=R2107,1,0),"")</f>
        <v>1</v>
      </c>
      <c r="U2107" s="9" t="n">
        <f aca="false">IF(E2107&gt;Scenario!$B$14,0,IF(OR(AND(ISNUMBER(H2107),H2107&lt;=Scenario!$B$14),AND(ISNUMBER(I2107),I2107&lt;=Scenario!$B$14)),0,1))</f>
        <v>0</v>
      </c>
      <c r="V2107" s="9" t="n">
        <f aca="false">IF(AND(U2107=1,(Scenario!$B$14-E2107)/60&gt;R2107),1,0)</f>
        <v>0</v>
      </c>
      <c r="W2107" s="9" t="n">
        <f aca="false">IF(OR(C2107=Scenario!$B$22,C2107=Scenario!$C$22),1,0)</f>
        <v>1</v>
      </c>
      <c r="X2107" s="9" t="n">
        <f aca="false">IF(ISNUMBER(I2107),1,0)</f>
        <v>0</v>
      </c>
      <c r="Y2107" s="9" t="n">
        <f aca="false">MOD(INT(E2107/86400)+3,7)</f>
        <v>5</v>
      </c>
      <c r="Z2107" s="9" t="n">
        <f aca="false">MOD(INT(E2107/3600),24)</f>
        <v>13</v>
      </c>
      <c r="AA2107" s="6" t="s">
        <v>4458</v>
      </c>
    </row>
    <row r="2108" customFormat="false" ht="15" hidden="false" customHeight="false" outlineLevel="0" collapsed="false">
      <c r="A2108" s="6" t="s">
        <v>4459</v>
      </c>
      <c r="B2108" s="6" t="s">
        <v>44</v>
      </c>
      <c r="C2108" s="6" t="s">
        <v>47</v>
      </c>
      <c r="D2108" s="6" t="s">
        <v>171</v>
      </c>
      <c r="E2108" s="6" t="n">
        <v>1787407772</v>
      </c>
      <c r="I2108" s="6" t="n">
        <v>1787408807</v>
      </c>
      <c r="J2108" s="6" t="n">
        <v>0</v>
      </c>
      <c r="K2108" s="6" t="n">
        <v>0</v>
      </c>
      <c r="L2108" s="9" t="n">
        <f aca="false">IF(AND(E2108&gt;=Scenario!$B$11,E2108&lt;Scenario!$B$12),1,0)</f>
        <v>1</v>
      </c>
      <c r="M2108" s="0" t="str">
        <f aca="false">IF(AND(L2108=1,ISNUMBER(F2108)),MAX(0,F2108-E2108)/60,"")</f>
        <v/>
      </c>
      <c r="N2108" s="0" t="str">
        <f aca="false">IF(AND(L2108=1,ISNUMBER(G2108)),MAX(0,G2108-E2108)/60,"")</f>
        <v/>
      </c>
      <c r="O2108" s="9" t="n">
        <f aca="false">IF(ISNUMBER(H2108),IF(AND(H2108&gt;=Scenario!$B$11,H2108&lt;Scenario!$B$12),1,0),0)</f>
        <v>0</v>
      </c>
      <c r="P2108" s="0" t="str">
        <f aca="false">IF(O2108=1,MAX(0,H2108-E2108)/60,"")</f>
        <v/>
      </c>
      <c r="Q2108" s="9" t="n">
        <f aca="false">INDEX(Scenario!$B$18:$B$20,MATCH(B2108,Scenario!$A$18:$A$20,0))</f>
        <v>240</v>
      </c>
      <c r="R2108" s="9" t="n">
        <f aca="false">INDEX(Scenario!$C$18:$C$20,MATCH(B2108,Scenario!$A$18:$A$20,0))</f>
        <v>4320</v>
      </c>
      <c r="S2108" s="0" t="str">
        <f aca="false">IF(ISNUMBER(M2108),IF(M2108&lt;=Q2108,1,0),"")</f>
        <v/>
      </c>
      <c r="T2108" s="0" t="str">
        <f aca="false">IF(ISNUMBER(P2108),IF(P2108&lt;=R2108,1,0),"")</f>
        <v/>
      </c>
      <c r="U2108" s="9" t="n">
        <f aca="false">IF(E2108&gt;Scenario!$B$14,0,IF(OR(AND(ISNUMBER(H2108),H2108&lt;=Scenario!$B$14),AND(ISNUMBER(I2108),I2108&lt;=Scenario!$B$14)),0,1))</f>
        <v>0</v>
      </c>
      <c r="V2108" s="9" t="n">
        <f aca="false">IF(AND(U2108=1,(Scenario!$B$14-E2108)/60&gt;R2108),1,0)</f>
        <v>0</v>
      </c>
      <c r="W2108" s="9" t="n">
        <f aca="false">IF(OR(C2108=Scenario!$B$22,C2108=Scenario!$C$22),1,0)</f>
        <v>1</v>
      </c>
      <c r="X2108" s="9" t="n">
        <f aca="false">IF(ISNUMBER(I2108),1,0)</f>
        <v>1</v>
      </c>
      <c r="Y2108" s="9" t="n">
        <f aca="false">MOD(INT(E2108/86400)+3,7)</f>
        <v>5</v>
      </c>
      <c r="Z2108" s="9" t="n">
        <f aca="false">MOD(INT(E2108/3600),24)</f>
        <v>14</v>
      </c>
      <c r="AA2108" s="6" t="s">
        <v>4460</v>
      </c>
    </row>
    <row r="2109" customFormat="false" ht="15" hidden="false" customHeight="false" outlineLevel="0" collapsed="false">
      <c r="A2109" s="6" t="s">
        <v>4461</v>
      </c>
      <c r="B2109" s="6" t="s">
        <v>44</v>
      </c>
      <c r="C2109" s="6" t="s">
        <v>47</v>
      </c>
      <c r="D2109" s="6" t="s">
        <v>171</v>
      </c>
      <c r="E2109" s="6" t="n">
        <v>1787408382</v>
      </c>
      <c r="F2109" s="6" t="n">
        <v>1787436806</v>
      </c>
      <c r="G2109" s="6" t="n">
        <v>1787436707</v>
      </c>
      <c r="H2109" s="6" t="n">
        <v>1787439427</v>
      </c>
      <c r="J2109" s="6" t="n">
        <v>0</v>
      </c>
      <c r="K2109" s="6" t="n">
        <v>0</v>
      </c>
      <c r="L2109" s="9" t="n">
        <f aca="false">IF(AND(E2109&gt;=Scenario!$B$11,E2109&lt;Scenario!$B$12),1,0)</f>
        <v>1</v>
      </c>
      <c r="M2109" s="9" t="n">
        <f aca="false">IF(AND(L2109=1,ISNUMBER(F2109)),MAX(0,F2109-E2109)/60,"")</f>
        <v>473.733333333333</v>
      </c>
      <c r="N2109" s="9" t="n">
        <f aca="false">IF(AND(L2109=1,ISNUMBER(G2109)),MAX(0,G2109-E2109)/60,"")</f>
        <v>472.083333333333</v>
      </c>
      <c r="O2109" s="9" t="n">
        <f aca="false">IF(ISNUMBER(H2109),IF(AND(H2109&gt;=Scenario!$B$11,H2109&lt;Scenario!$B$12),1,0),0)</f>
        <v>1</v>
      </c>
      <c r="P2109" s="9" t="n">
        <f aca="false">IF(O2109=1,MAX(0,H2109-E2109)/60,"")</f>
        <v>517.416666666667</v>
      </c>
      <c r="Q2109" s="9" t="n">
        <f aca="false">INDEX(Scenario!$B$18:$B$20,MATCH(B2109,Scenario!$A$18:$A$20,0))</f>
        <v>240</v>
      </c>
      <c r="R2109" s="9" t="n">
        <f aca="false">INDEX(Scenario!$C$18:$C$20,MATCH(B2109,Scenario!$A$18:$A$20,0))</f>
        <v>4320</v>
      </c>
      <c r="S2109" s="9" t="n">
        <f aca="false">IF(ISNUMBER(M2109),IF(M2109&lt;=Q2109,1,0),"")</f>
        <v>0</v>
      </c>
      <c r="T2109" s="9" t="n">
        <f aca="false">IF(ISNUMBER(P2109),IF(P2109&lt;=R2109,1,0),"")</f>
        <v>1</v>
      </c>
      <c r="U2109" s="9" t="n">
        <f aca="false">IF(E2109&gt;Scenario!$B$14,0,IF(OR(AND(ISNUMBER(H2109),H2109&lt;=Scenario!$B$14),AND(ISNUMBER(I2109),I2109&lt;=Scenario!$B$14)),0,1))</f>
        <v>0</v>
      </c>
      <c r="V2109" s="9" t="n">
        <f aca="false">IF(AND(U2109=1,(Scenario!$B$14-E2109)/60&gt;R2109),1,0)</f>
        <v>0</v>
      </c>
      <c r="W2109" s="9" t="n">
        <f aca="false">IF(OR(C2109=Scenario!$B$22,C2109=Scenario!$C$22),1,0)</f>
        <v>1</v>
      </c>
      <c r="X2109" s="9" t="n">
        <f aca="false">IF(ISNUMBER(I2109),1,0)</f>
        <v>0</v>
      </c>
      <c r="Y2109" s="9" t="n">
        <f aca="false">MOD(INT(E2109/86400)+3,7)</f>
        <v>5</v>
      </c>
      <c r="Z2109" s="9" t="n">
        <f aca="false">MOD(INT(E2109/3600),24)</f>
        <v>14</v>
      </c>
      <c r="AA2109" s="6" t="s">
        <v>4462</v>
      </c>
    </row>
    <row r="2110" customFormat="false" ht="15" hidden="false" customHeight="false" outlineLevel="0" collapsed="false">
      <c r="A2110" s="6" t="s">
        <v>4463</v>
      </c>
      <c r="B2110" s="6" t="s">
        <v>44</v>
      </c>
      <c r="C2110" s="6" t="s">
        <v>46</v>
      </c>
      <c r="D2110" s="6" t="s">
        <v>171</v>
      </c>
      <c r="E2110" s="6" t="n">
        <v>1787419810</v>
      </c>
      <c r="I2110" s="6" t="n">
        <v>1787422810</v>
      </c>
      <c r="J2110" s="6" t="n">
        <v>0</v>
      </c>
      <c r="K2110" s="6" t="n">
        <v>0</v>
      </c>
      <c r="L2110" s="9" t="n">
        <f aca="false">IF(AND(E2110&gt;=Scenario!$B$11,E2110&lt;Scenario!$B$12),1,0)</f>
        <v>1</v>
      </c>
      <c r="M2110" s="0" t="str">
        <f aca="false">IF(AND(L2110=1,ISNUMBER(F2110)),MAX(0,F2110-E2110)/60,"")</f>
        <v/>
      </c>
      <c r="N2110" s="0" t="str">
        <f aca="false">IF(AND(L2110=1,ISNUMBER(G2110)),MAX(0,G2110-E2110)/60,"")</f>
        <v/>
      </c>
      <c r="O2110" s="9" t="n">
        <f aca="false">IF(ISNUMBER(H2110),IF(AND(H2110&gt;=Scenario!$B$11,H2110&lt;Scenario!$B$12),1,0),0)</f>
        <v>0</v>
      </c>
      <c r="P2110" s="0" t="str">
        <f aca="false">IF(O2110=1,MAX(0,H2110-E2110)/60,"")</f>
        <v/>
      </c>
      <c r="Q2110" s="9" t="n">
        <f aca="false">INDEX(Scenario!$B$18:$B$20,MATCH(B2110,Scenario!$A$18:$A$20,0))</f>
        <v>240</v>
      </c>
      <c r="R2110" s="9" t="n">
        <f aca="false">INDEX(Scenario!$C$18:$C$20,MATCH(B2110,Scenario!$A$18:$A$20,0))</f>
        <v>4320</v>
      </c>
      <c r="S2110" s="0" t="str">
        <f aca="false">IF(ISNUMBER(M2110),IF(M2110&lt;=Q2110,1,0),"")</f>
        <v/>
      </c>
      <c r="T2110" s="0" t="str">
        <f aca="false">IF(ISNUMBER(P2110),IF(P2110&lt;=R2110,1,0),"")</f>
        <v/>
      </c>
      <c r="U2110" s="9" t="n">
        <f aca="false">IF(E2110&gt;Scenario!$B$14,0,IF(OR(AND(ISNUMBER(H2110),H2110&lt;=Scenario!$B$14),AND(ISNUMBER(I2110),I2110&lt;=Scenario!$B$14)),0,1))</f>
        <v>0</v>
      </c>
      <c r="V2110" s="9" t="n">
        <f aca="false">IF(AND(U2110=1,(Scenario!$B$14-E2110)/60&gt;R2110),1,0)</f>
        <v>0</v>
      </c>
      <c r="W2110" s="9" t="n">
        <f aca="false">IF(OR(C2110=Scenario!$B$22,C2110=Scenario!$C$22),1,0)</f>
        <v>1</v>
      </c>
      <c r="X2110" s="9" t="n">
        <f aca="false">IF(ISNUMBER(I2110),1,0)</f>
        <v>1</v>
      </c>
      <c r="Y2110" s="9" t="n">
        <f aca="false">MOD(INT(E2110/86400)+3,7)</f>
        <v>5</v>
      </c>
      <c r="Z2110" s="9" t="n">
        <f aca="false">MOD(INT(E2110/3600),24)</f>
        <v>17</v>
      </c>
      <c r="AA2110" s="6" t="s">
        <v>4464</v>
      </c>
    </row>
    <row r="2111" customFormat="false" ht="15" hidden="false" customHeight="false" outlineLevel="0" collapsed="false">
      <c r="A2111" s="6" t="s">
        <v>4465</v>
      </c>
      <c r="B2111" s="6" t="s">
        <v>44</v>
      </c>
      <c r="C2111" s="6" t="s">
        <v>249</v>
      </c>
      <c r="D2111" s="6" t="s">
        <v>170</v>
      </c>
      <c r="E2111" s="6" t="n">
        <v>1787485568</v>
      </c>
      <c r="F2111" s="6" t="n">
        <v>1787495287</v>
      </c>
      <c r="G2111" s="6" t="n">
        <v>1787495071</v>
      </c>
      <c r="H2111" s="6" t="n">
        <v>1787495864</v>
      </c>
      <c r="J2111" s="6" t="n">
        <v>0</v>
      </c>
      <c r="K2111" s="6" t="n">
        <v>0</v>
      </c>
      <c r="L2111" s="9" t="n">
        <f aca="false">IF(AND(E2111&gt;=Scenario!$B$11,E2111&lt;Scenario!$B$12),1,0)</f>
        <v>1</v>
      </c>
      <c r="M2111" s="9" t="n">
        <f aca="false">IF(AND(L2111=1,ISNUMBER(F2111)),MAX(0,F2111-E2111)/60,"")</f>
        <v>161.983333333333</v>
      </c>
      <c r="N2111" s="9" t="n">
        <f aca="false">IF(AND(L2111=1,ISNUMBER(G2111)),MAX(0,G2111-E2111)/60,"")</f>
        <v>158.383333333333</v>
      </c>
      <c r="O2111" s="9" t="n">
        <f aca="false">IF(ISNUMBER(H2111),IF(AND(H2111&gt;=Scenario!$B$11,H2111&lt;Scenario!$B$12),1,0),0)</f>
        <v>1</v>
      </c>
      <c r="P2111" s="9" t="n">
        <f aca="false">IF(O2111=1,MAX(0,H2111-E2111)/60,"")</f>
        <v>171.6</v>
      </c>
      <c r="Q2111" s="9" t="n">
        <f aca="false">INDEX(Scenario!$B$18:$B$20,MATCH(B2111,Scenario!$A$18:$A$20,0))</f>
        <v>240</v>
      </c>
      <c r="R2111" s="9" t="n">
        <f aca="false">INDEX(Scenario!$C$18:$C$20,MATCH(B2111,Scenario!$A$18:$A$20,0))</f>
        <v>4320</v>
      </c>
      <c r="S2111" s="9" t="n">
        <f aca="false">IF(ISNUMBER(M2111),IF(M2111&lt;=Q2111,1,0),"")</f>
        <v>1</v>
      </c>
      <c r="T2111" s="9" t="n">
        <f aca="false">IF(ISNUMBER(P2111),IF(P2111&lt;=R2111,1,0),"")</f>
        <v>1</v>
      </c>
      <c r="U2111" s="9" t="n">
        <f aca="false">IF(E2111&gt;Scenario!$B$14,0,IF(OR(AND(ISNUMBER(H2111),H2111&lt;=Scenario!$B$14),AND(ISNUMBER(I2111),I2111&lt;=Scenario!$B$14)),0,1))</f>
        <v>0</v>
      </c>
      <c r="V2111" s="9" t="n">
        <f aca="false">IF(AND(U2111=1,(Scenario!$B$14-E2111)/60&gt;R2111),1,0)</f>
        <v>0</v>
      </c>
      <c r="W2111" s="9" t="n">
        <f aca="false">IF(OR(C2111=Scenario!$B$22,C2111=Scenario!$C$22),1,0)</f>
        <v>0</v>
      </c>
      <c r="X2111" s="9" t="n">
        <f aca="false">IF(ISNUMBER(I2111),1,0)</f>
        <v>0</v>
      </c>
      <c r="Y2111" s="9" t="n">
        <f aca="false">MOD(INT(E2111/86400)+3,7)</f>
        <v>6</v>
      </c>
      <c r="Z2111" s="9" t="n">
        <f aca="false">MOD(INT(E2111/3600),24)</f>
        <v>11</v>
      </c>
      <c r="AA2111" s="6" t="s">
        <v>4466</v>
      </c>
    </row>
    <row r="2112" customFormat="false" ht="15" hidden="false" customHeight="false" outlineLevel="0" collapsed="false">
      <c r="A2112" s="6" t="s">
        <v>4467</v>
      </c>
      <c r="B2112" s="6" t="s">
        <v>44</v>
      </c>
      <c r="C2112" s="6" t="s">
        <v>47</v>
      </c>
      <c r="D2112" s="6" t="s">
        <v>172</v>
      </c>
      <c r="E2112" s="6" t="n">
        <v>1787505661</v>
      </c>
      <c r="F2112" s="6" t="n">
        <v>1787505803</v>
      </c>
      <c r="G2112" s="6" t="n">
        <v>1787505709</v>
      </c>
      <c r="H2112" s="6" t="n">
        <v>1787511112</v>
      </c>
      <c r="J2112" s="6" t="n">
        <v>0</v>
      </c>
      <c r="K2112" s="6" t="n">
        <v>0</v>
      </c>
      <c r="L2112" s="9" t="n">
        <f aca="false">IF(AND(E2112&gt;=Scenario!$B$11,E2112&lt;Scenario!$B$12),1,0)</f>
        <v>1</v>
      </c>
      <c r="M2112" s="9" t="n">
        <f aca="false">IF(AND(L2112=1,ISNUMBER(F2112)),MAX(0,F2112-E2112)/60,"")</f>
        <v>2.36666666666667</v>
      </c>
      <c r="N2112" s="9" t="n">
        <f aca="false">IF(AND(L2112=1,ISNUMBER(G2112)),MAX(0,G2112-E2112)/60,"")</f>
        <v>0.8</v>
      </c>
      <c r="O2112" s="9" t="n">
        <f aca="false">IF(ISNUMBER(H2112),IF(AND(H2112&gt;=Scenario!$B$11,H2112&lt;Scenario!$B$12),1,0),0)</f>
        <v>1</v>
      </c>
      <c r="P2112" s="9" t="n">
        <f aca="false">IF(O2112=1,MAX(0,H2112-E2112)/60,"")</f>
        <v>90.85</v>
      </c>
      <c r="Q2112" s="9" t="n">
        <f aca="false">INDEX(Scenario!$B$18:$B$20,MATCH(B2112,Scenario!$A$18:$A$20,0))</f>
        <v>240</v>
      </c>
      <c r="R2112" s="9" t="n">
        <f aca="false">INDEX(Scenario!$C$18:$C$20,MATCH(B2112,Scenario!$A$18:$A$20,0))</f>
        <v>4320</v>
      </c>
      <c r="S2112" s="9" t="n">
        <f aca="false">IF(ISNUMBER(M2112),IF(M2112&lt;=Q2112,1,0),"")</f>
        <v>1</v>
      </c>
      <c r="T2112" s="9" t="n">
        <f aca="false">IF(ISNUMBER(P2112),IF(P2112&lt;=R2112,1,0),"")</f>
        <v>1</v>
      </c>
      <c r="U2112" s="9" t="n">
        <f aca="false">IF(E2112&gt;Scenario!$B$14,0,IF(OR(AND(ISNUMBER(H2112),H2112&lt;=Scenario!$B$14),AND(ISNUMBER(I2112),I2112&lt;=Scenario!$B$14)),0,1))</f>
        <v>0</v>
      </c>
      <c r="V2112" s="9" t="n">
        <f aca="false">IF(AND(U2112=1,(Scenario!$B$14-E2112)/60&gt;R2112),1,0)</f>
        <v>0</v>
      </c>
      <c r="W2112" s="9" t="n">
        <f aca="false">IF(OR(C2112=Scenario!$B$22,C2112=Scenario!$C$22),1,0)</f>
        <v>1</v>
      </c>
      <c r="X2112" s="9" t="n">
        <f aca="false">IF(ISNUMBER(I2112),1,0)</f>
        <v>0</v>
      </c>
      <c r="Y2112" s="9" t="n">
        <f aca="false">MOD(INT(E2112/86400)+3,7)</f>
        <v>6</v>
      </c>
      <c r="Z2112" s="9" t="n">
        <f aca="false">MOD(INT(E2112/3600),24)</f>
        <v>17</v>
      </c>
      <c r="AA2112" s="6" t="s">
        <v>4468</v>
      </c>
    </row>
    <row r="2113" customFormat="false" ht="15" hidden="false" customHeight="false" outlineLevel="0" collapsed="false">
      <c r="A2113" s="6" t="s">
        <v>4469</v>
      </c>
      <c r="B2113" s="6" t="s">
        <v>44</v>
      </c>
      <c r="C2113" s="6" t="s">
        <v>249</v>
      </c>
      <c r="D2113" s="6" t="s">
        <v>170</v>
      </c>
      <c r="E2113" s="6" t="n">
        <v>1787532283</v>
      </c>
      <c r="F2113" s="6" t="n">
        <v>1787547830</v>
      </c>
      <c r="G2113" s="6" t="n">
        <v>1787547612</v>
      </c>
      <c r="H2113" s="6" t="n">
        <v>1787548603</v>
      </c>
      <c r="J2113" s="6" t="n">
        <v>0</v>
      </c>
      <c r="K2113" s="6" t="n">
        <v>0</v>
      </c>
      <c r="L2113" s="9" t="n">
        <f aca="false">IF(AND(E2113&gt;=Scenario!$B$11,E2113&lt;Scenario!$B$12),1,0)</f>
        <v>1</v>
      </c>
      <c r="M2113" s="9" t="n">
        <f aca="false">IF(AND(L2113=1,ISNUMBER(F2113)),MAX(0,F2113-E2113)/60,"")</f>
        <v>259.116666666667</v>
      </c>
      <c r="N2113" s="9" t="n">
        <f aca="false">IF(AND(L2113=1,ISNUMBER(G2113)),MAX(0,G2113-E2113)/60,"")</f>
        <v>255.483333333333</v>
      </c>
      <c r="O2113" s="9" t="n">
        <f aca="false">IF(ISNUMBER(H2113),IF(AND(H2113&gt;=Scenario!$B$11,H2113&lt;Scenario!$B$12),1,0),0)</f>
        <v>1</v>
      </c>
      <c r="P2113" s="9" t="n">
        <f aca="false">IF(O2113=1,MAX(0,H2113-E2113)/60,"")</f>
        <v>272</v>
      </c>
      <c r="Q2113" s="9" t="n">
        <f aca="false">INDEX(Scenario!$B$18:$B$20,MATCH(B2113,Scenario!$A$18:$A$20,0))</f>
        <v>240</v>
      </c>
      <c r="R2113" s="9" t="n">
        <f aca="false">INDEX(Scenario!$C$18:$C$20,MATCH(B2113,Scenario!$A$18:$A$20,0))</f>
        <v>4320</v>
      </c>
      <c r="S2113" s="9" t="n">
        <f aca="false">IF(ISNUMBER(M2113),IF(M2113&lt;=Q2113,1,0),"")</f>
        <v>0</v>
      </c>
      <c r="T2113" s="9" t="n">
        <f aca="false">IF(ISNUMBER(P2113),IF(P2113&lt;=R2113,1,0),"")</f>
        <v>1</v>
      </c>
      <c r="U2113" s="9" t="n">
        <f aca="false">IF(E2113&gt;Scenario!$B$14,0,IF(OR(AND(ISNUMBER(H2113),H2113&lt;=Scenario!$B$14),AND(ISNUMBER(I2113),I2113&lt;=Scenario!$B$14)),0,1))</f>
        <v>0</v>
      </c>
      <c r="V2113" s="9" t="n">
        <f aca="false">IF(AND(U2113=1,(Scenario!$B$14-E2113)/60&gt;R2113),1,0)</f>
        <v>0</v>
      </c>
      <c r="W2113" s="9" t="n">
        <f aca="false">IF(OR(C2113=Scenario!$B$22,C2113=Scenario!$C$22),1,0)</f>
        <v>0</v>
      </c>
      <c r="X2113" s="9" t="n">
        <f aca="false">IF(ISNUMBER(I2113),1,0)</f>
        <v>0</v>
      </c>
      <c r="Y2113" s="9" t="n">
        <f aca="false">MOD(INT(E2113/86400)+3,7)</f>
        <v>0</v>
      </c>
      <c r="Z2113" s="9" t="n">
        <f aca="false">MOD(INT(E2113/3600),24)</f>
        <v>0</v>
      </c>
      <c r="AA2113" s="6" t="s">
        <v>4470</v>
      </c>
    </row>
    <row r="2114" customFormat="false" ht="15" hidden="false" customHeight="false" outlineLevel="0" collapsed="false">
      <c r="A2114" s="6" t="s">
        <v>4471</v>
      </c>
      <c r="B2114" s="6" t="s">
        <v>44</v>
      </c>
      <c r="C2114" s="6" t="s">
        <v>46</v>
      </c>
      <c r="D2114" s="6" t="s">
        <v>171</v>
      </c>
      <c r="E2114" s="6" t="n">
        <v>1787535341</v>
      </c>
      <c r="F2114" s="6" t="n">
        <v>1787535538</v>
      </c>
      <c r="G2114" s="6" t="n">
        <v>1787535355</v>
      </c>
      <c r="H2114" s="6" t="n">
        <v>1787538137</v>
      </c>
      <c r="J2114" s="6" t="n">
        <v>0</v>
      </c>
      <c r="K2114" s="6" t="n">
        <v>0</v>
      </c>
      <c r="L2114" s="9" t="n">
        <f aca="false">IF(AND(E2114&gt;=Scenario!$B$11,E2114&lt;Scenario!$B$12),1,0)</f>
        <v>1</v>
      </c>
      <c r="M2114" s="9" t="n">
        <f aca="false">IF(AND(L2114=1,ISNUMBER(F2114)),MAX(0,F2114-E2114)/60,"")</f>
        <v>3.28333333333333</v>
      </c>
      <c r="N2114" s="9" t="n">
        <f aca="false">IF(AND(L2114=1,ISNUMBER(G2114)),MAX(0,G2114-E2114)/60,"")</f>
        <v>0.233333333333333</v>
      </c>
      <c r="O2114" s="9" t="n">
        <f aca="false">IF(ISNUMBER(H2114),IF(AND(H2114&gt;=Scenario!$B$11,H2114&lt;Scenario!$B$12),1,0),0)</f>
        <v>1</v>
      </c>
      <c r="P2114" s="9" t="n">
        <f aca="false">IF(O2114=1,MAX(0,H2114-E2114)/60,"")</f>
        <v>46.6</v>
      </c>
      <c r="Q2114" s="9" t="n">
        <f aca="false">INDEX(Scenario!$B$18:$B$20,MATCH(B2114,Scenario!$A$18:$A$20,0))</f>
        <v>240</v>
      </c>
      <c r="R2114" s="9" t="n">
        <f aca="false">INDEX(Scenario!$C$18:$C$20,MATCH(B2114,Scenario!$A$18:$A$20,0))</f>
        <v>4320</v>
      </c>
      <c r="S2114" s="9" t="n">
        <f aca="false">IF(ISNUMBER(M2114),IF(M2114&lt;=Q2114,1,0),"")</f>
        <v>1</v>
      </c>
      <c r="T2114" s="9" t="n">
        <f aca="false">IF(ISNUMBER(P2114),IF(P2114&lt;=R2114,1,0),"")</f>
        <v>1</v>
      </c>
      <c r="U2114" s="9" t="n">
        <f aca="false">IF(E2114&gt;Scenario!$B$14,0,IF(OR(AND(ISNUMBER(H2114),H2114&lt;=Scenario!$B$14),AND(ISNUMBER(I2114),I2114&lt;=Scenario!$B$14)),0,1))</f>
        <v>0</v>
      </c>
      <c r="V2114" s="9" t="n">
        <f aca="false">IF(AND(U2114=1,(Scenario!$B$14-E2114)/60&gt;R2114),1,0)</f>
        <v>0</v>
      </c>
      <c r="W2114" s="9" t="n">
        <f aca="false">IF(OR(C2114=Scenario!$B$22,C2114=Scenario!$C$22),1,0)</f>
        <v>1</v>
      </c>
      <c r="X2114" s="9" t="n">
        <f aca="false">IF(ISNUMBER(I2114),1,0)</f>
        <v>0</v>
      </c>
      <c r="Y2114" s="9" t="n">
        <f aca="false">MOD(INT(E2114/86400)+3,7)</f>
        <v>0</v>
      </c>
      <c r="Z2114" s="9" t="n">
        <f aca="false">MOD(INT(E2114/3600),24)</f>
        <v>1</v>
      </c>
      <c r="AA2114" s="6" t="s">
        <v>4472</v>
      </c>
    </row>
    <row r="2115" customFormat="false" ht="15" hidden="false" customHeight="false" outlineLevel="0" collapsed="false">
      <c r="A2115" s="6" t="s">
        <v>4473</v>
      </c>
      <c r="B2115" s="6" t="s">
        <v>42</v>
      </c>
      <c r="C2115" s="6" t="s">
        <v>249</v>
      </c>
      <c r="D2115" s="6" t="s">
        <v>171</v>
      </c>
      <c r="E2115" s="6" t="n">
        <v>1787542046</v>
      </c>
      <c r="F2115" s="6" t="n">
        <v>1787542236</v>
      </c>
      <c r="G2115" s="6" t="n">
        <v>1787542102</v>
      </c>
      <c r="H2115" s="6" t="n">
        <v>1787542963</v>
      </c>
      <c r="J2115" s="6" t="n">
        <v>0</v>
      </c>
      <c r="K2115" s="6" t="n">
        <v>0</v>
      </c>
      <c r="L2115" s="9" t="n">
        <f aca="false">IF(AND(E2115&gt;=Scenario!$B$11,E2115&lt;Scenario!$B$12),1,0)</f>
        <v>1</v>
      </c>
      <c r="M2115" s="9" t="n">
        <f aca="false">IF(AND(L2115=1,ISNUMBER(F2115)),MAX(0,F2115-E2115)/60,"")</f>
        <v>3.16666666666667</v>
      </c>
      <c r="N2115" s="9" t="n">
        <f aca="false">IF(AND(L2115=1,ISNUMBER(G2115)),MAX(0,G2115-E2115)/60,"")</f>
        <v>0.933333333333333</v>
      </c>
      <c r="O2115" s="9" t="n">
        <f aca="false">IF(ISNUMBER(H2115),IF(AND(H2115&gt;=Scenario!$B$11,H2115&lt;Scenario!$B$12),1,0),0)</f>
        <v>1</v>
      </c>
      <c r="P2115" s="9" t="n">
        <f aca="false">IF(O2115=1,MAX(0,H2115-E2115)/60,"")</f>
        <v>15.2833333333333</v>
      </c>
      <c r="Q2115" s="9" t="n">
        <f aca="false">INDEX(Scenario!$B$18:$B$20,MATCH(B2115,Scenario!$A$18:$A$20,0))</f>
        <v>15</v>
      </c>
      <c r="R2115" s="9" t="n">
        <f aca="false">INDEX(Scenario!$C$18:$C$20,MATCH(B2115,Scenario!$A$18:$A$20,0))</f>
        <v>240</v>
      </c>
      <c r="S2115" s="9" t="n">
        <f aca="false">IF(ISNUMBER(M2115),IF(M2115&lt;=Q2115,1,0),"")</f>
        <v>1</v>
      </c>
      <c r="T2115" s="9" t="n">
        <f aca="false">IF(ISNUMBER(P2115),IF(P2115&lt;=R2115,1,0),"")</f>
        <v>1</v>
      </c>
      <c r="U2115" s="9" t="n">
        <f aca="false">IF(E2115&gt;Scenario!$B$14,0,IF(OR(AND(ISNUMBER(H2115),H2115&lt;=Scenario!$B$14),AND(ISNUMBER(I2115),I2115&lt;=Scenario!$B$14)),0,1))</f>
        <v>0</v>
      </c>
      <c r="V2115" s="9" t="n">
        <f aca="false">IF(AND(U2115=1,(Scenario!$B$14-E2115)/60&gt;R2115),1,0)</f>
        <v>0</v>
      </c>
      <c r="W2115" s="9" t="n">
        <f aca="false">IF(OR(C2115=Scenario!$B$22,C2115=Scenario!$C$22),1,0)</f>
        <v>0</v>
      </c>
      <c r="X2115" s="9" t="n">
        <f aca="false">IF(ISNUMBER(I2115),1,0)</f>
        <v>0</v>
      </c>
      <c r="Y2115" s="9" t="n">
        <f aca="false">MOD(INT(E2115/86400)+3,7)</f>
        <v>0</v>
      </c>
      <c r="Z2115" s="9" t="n">
        <f aca="false">MOD(INT(E2115/3600),24)</f>
        <v>3</v>
      </c>
      <c r="AA2115" s="6" t="s">
        <v>4474</v>
      </c>
    </row>
    <row r="2116" customFormat="false" ht="15" hidden="false" customHeight="false" outlineLevel="0" collapsed="false">
      <c r="A2116" s="6" t="s">
        <v>4475</v>
      </c>
      <c r="B2116" s="6" t="s">
        <v>44</v>
      </c>
      <c r="C2116" s="6" t="s">
        <v>249</v>
      </c>
      <c r="D2116" s="6" t="s">
        <v>171</v>
      </c>
      <c r="E2116" s="6" t="n">
        <v>1787551898</v>
      </c>
      <c r="F2116" s="6" t="n">
        <v>1787552156</v>
      </c>
      <c r="G2116" s="6" t="n">
        <v>1787551919</v>
      </c>
      <c r="H2116" s="6" t="n">
        <v>1787554084</v>
      </c>
      <c r="J2116" s="6" t="n">
        <v>0</v>
      </c>
      <c r="K2116" s="6" t="n">
        <v>0</v>
      </c>
      <c r="L2116" s="9" t="n">
        <f aca="false">IF(AND(E2116&gt;=Scenario!$B$11,E2116&lt;Scenario!$B$12),1,0)</f>
        <v>1</v>
      </c>
      <c r="M2116" s="9" t="n">
        <f aca="false">IF(AND(L2116=1,ISNUMBER(F2116)),MAX(0,F2116-E2116)/60,"")</f>
        <v>4.3</v>
      </c>
      <c r="N2116" s="9" t="n">
        <f aca="false">IF(AND(L2116=1,ISNUMBER(G2116)),MAX(0,G2116-E2116)/60,"")</f>
        <v>0.35</v>
      </c>
      <c r="O2116" s="9" t="n">
        <f aca="false">IF(ISNUMBER(H2116),IF(AND(H2116&gt;=Scenario!$B$11,H2116&lt;Scenario!$B$12),1,0),0)</f>
        <v>1</v>
      </c>
      <c r="P2116" s="9" t="n">
        <f aca="false">IF(O2116=1,MAX(0,H2116-E2116)/60,"")</f>
        <v>36.4333333333333</v>
      </c>
      <c r="Q2116" s="9" t="n">
        <f aca="false">INDEX(Scenario!$B$18:$B$20,MATCH(B2116,Scenario!$A$18:$A$20,0))</f>
        <v>240</v>
      </c>
      <c r="R2116" s="9" t="n">
        <f aca="false">INDEX(Scenario!$C$18:$C$20,MATCH(B2116,Scenario!$A$18:$A$20,0))</f>
        <v>4320</v>
      </c>
      <c r="S2116" s="9" t="n">
        <f aca="false">IF(ISNUMBER(M2116),IF(M2116&lt;=Q2116,1,0),"")</f>
        <v>1</v>
      </c>
      <c r="T2116" s="9" t="n">
        <f aca="false">IF(ISNUMBER(P2116),IF(P2116&lt;=R2116,1,0),"")</f>
        <v>1</v>
      </c>
      <c r="U2116" s="9" t="n">
        <f aca="false">IF(E2116&gt;Scenario!$B$14,0,IF(OR(AND(ISNUMBER(H2116),H2116&lt;=Scenario!$B$14),AND(ISNUMBER(I2116),I2116&lt;=Scenario!$B$14)),0,1))</f>
        <v>0</v>
      </c>
      <c r="V2116" s="9" t="n">
        <f aca="false">IF(AND(U2116=1,(Scenario!$B$14-E2116)/60&gt;R2116),1,0)</f>
        <v>0</v>
      </c>
      <c r="W2116" s="9" t="n">
        <f aca="false">IF(OR(C2116=Scenario!$B$22,C2116=Scenario!$C$22),1,0)</f>
        <v>0</v>
      </c>
      <c r="X2116" s="9" t="n">
        <f aca="false">IF(ISNUMBER(I2116),1,0)</f>
        <v>0</v>
      </c>
      <c r="Y2116" s="9" t="n">
        <f aca="false">MOD(INT(E2116/86400)+3,7)</f>
        <v>0</v>
      </c>
      <c r="Z2116" s="9" t="n">
        <f aca="false">MOD(INT(E2116/3600),24)</f>
        <v>6</v>
      </c>
      <c r="AA2116" s="6" t="s">
        <v>4476</v>
      </c>
    </row>
    <row r="2117" customFormat="false" ht="15" hidden="false" customHeight="false" outlineLevel="0" collapsed="false">
      <c r="A2117" s="6" t="s">
        <v>4477</v>
      </c>
      <c r="B2117" s="6" t="s">
        <v>43</v>
      </c>
      <c r="C2117" s="6" t="s">
        <v>46</v>
      </c>
      <c r="D2117" s="6" t="s">
        <v>170</v>
      </c>
      <c r="E2117" s="6" t="n">
        <v>1787553010</v>
      </c>
      <c r="F2117" s="6" t="n">
        <v>1787553277</v>
      </c>
      <c r="G2117" s="6" t="n">
        <v>1787553066</v>
      </c>
      <c r="H2117" s="6" t="n">
        <v>1787554537</v>
      </c>
      <c r="J2117" s="6" t="n">
        <v>0</v>
      </c>
      <c r="K2117" s="6" t="n">
        <v>0</v>
      </c>
      <c r="L2117" s="9" t="n">
        <f aca="false">IF(AND(E2117&gt;=Scenario!$B$11,E2117&lt;Scenario!$B$12),1,0)</f>
        <v>1</v>
      </c>
      <c r="M2117" s="9" t="n">
        <f aca="false">IF(AND(L2117=1,ISNUMBER(F2117)),MAX(0,F2117-E2117)/60,"")</f>
        <v>4.45</v>
      </c>
      <c r="N2117" s="9" t="n">
        <f aca="false">IF(AND(L2117=1,ISNUMBER(G2117)),MAX(0,G2117-E2117)/60,"")</f>
        <v>0.933333333333333</v>
      </c>
      <c r="O2117" s="9" t="n">
        <f aca="false">IF(ISNUMBER(H2117),IF(AND(H2117&gt;=Scenario!$B$11,H2117&lt;Scenario!$B$12),1,0),0)</f>
        <v>1</v>
      </c>
      <c r="P2117" s="9" t="n">
        <f aca="false">IF(O2117=1,MAX(0,H2117-E2117)/60,"")</f>
        <v>25.45</v>
      </c>
      <c r="Q2117" s="9" t="n">
        <f aca="false">INDEX(Scenario!$B$18:$B$20,MATCH(B2117,Scenario!$A$18:$A$20,0))</f>
        <v>60</v>
      </c>
      <c r="R2117" s="9" t="n">
        <f aca="false">INDEX(Scenario!$C$18:$C$20,MATCH(B2117,Scenario!$A$18:$A$20,0))</f>
        <v>1440</v>
      </c>
      <c r="S2117" s="9" t="n">
        <f aca="false">IF(ISNUMBER(M2117),IF(M2117&lt;=Q2117,1,0),"")</f>
        <v>1</v>
      </c>
      <c r="T2117" s="9" t="n">
        <f aca="false">IF(ISNUMBER(P2117),IF(P2117&lt;=R2117,1,0),"")</f>
        <v>1</v>
      </c>
      <c r="U2117" s="9" t="n">
        <f aca="false">IF(E2117&gt;Scenario!$B$14,0,IF(OR(AND(ISNUMBER(H2117),H2117&lt;=Scenario!$B$14),AND(ISNUMBER(I2117),I2117&lt;=Scenario!$B$14)),0,1))</f>
        <v>0</v>
      </c>
      <c r="V2117" s="9" t="n">
        <f aca="false">IF(AND(U2117=1,(Scenario!$B$14-E2117)/60&gt;R2117),1,0)</f>
        <v>0</v>
      </c>
      <c r="W2117" s="9" t="n">
        <f aca="false">IF(OR(C2117=Scenario!$B$22,C2117=Scenario!$C$22),1,0)</f>
        <v>1</v>
      </c>
      <c r="X2117" s="9" t="n">
        <f aca="false">IF(ISNUMBER(I2117),1,0)</f>
        <v>0</v>
      </c>
      <c r="Y2117" s="9" t="n">
        <f aca="false">MOD(INT(E2117/86400)+3,7)</f>
        <v>0</v>
      </c>
      <c r="Z2117" s="9" t="n">
        <f aca="false">MOD(INT(E2117/3600),24)</f>
        <v>6</v>
      </c>
      <c r="AA2117" s="6" t="s">
        <v>4478</v>
      </c>
    </row>
    <row r="2118" customFormat="false" ht="15" hidden="false" customHeight="false" outlineLevel="0" collapsed="false">
      <c r="A2118" s="6" t="s">
        <v>4479</v>
      </c>
      <c r="B2118" s="6" t="s">
        <v>43</v>
      </c>
      <c r="C2118" s="6" t="s">
        <v>47</v>
      </c>
      <c r="D2118" s="6" t="s">
        <v>170</v>
      </c>
      <c r="E2118" s="6" t="n">
        <v>1787555012</v>
      </c>
      <c r="F2118" s="6" t="n">
        <v>1787555217</v>
      </c>
      <c r="G2118" s="6" t="n">
        <v>1787555071</v>
      </c>
      <c r="H2118" s="6" t="n">
        <v>1787556394</v>
      </c>
      <c r="J2118" s="6" t="n">
        <v>0</v>
      </c>
      <c r="K2118" s="6" t="n">
        <v>1</v>
      </c>
      <c r="L2118" s="9" t="n">
        <f aca="false">IF(AND(E2118&gt;=Scenario!$B$11,E2118&lt;Scenario!$B$12),1,0)</f>
        <v>1</v>
      </c>
      <c r="M2118" s="9" t="n">
        <f aca="false">IF(AND(L2118=1,ISNUMBER(F2118)),MAX(0,F2118-E2118)/60,"")</f>
        <v>3.41666666666667</v>
      </c>
      <c r="N2118" s="9" t="n">
        <f aca="false">IF(AND(L2118=1,ISNUMBER(G2118)),MAX(0,G2118-E2118)/60,"")</f>
        <v>0.983333333333333</v>
      </c>
      <c r="O2118" s="9" t="n">
        <f aca="false">IF(ISNUMBER(H2118),IF(AND(H2118&gt;=Scenario!$B$11,H2118&lt;Scenario!$B$12),1,0),0)</f>
        <v>1</v>
      </c>
      <c r="P2118" s="9" t="n">
        <f aca="false">IF(O2118=1,MAX(0,H2118-E2118)/60,"")</f>
        <v>23.0333333333333</v>
      </c>
      <c r="Q2118" s="9" t="n">
        <f aca="false">INDEX(Scenario!$B$18:$B$20,MATCH(B2118,Scenario!$A$18:$A$20,0))</f>
        <v>60</v>
      </c>
      <c r="R2118" s="9" t="n">
        <f aca="false">INDEX(Scenario!$C$18:$C$20,MATCH(B2118,Scenario!$A$18:$A$20,0))</f>
        <v>1440</v>
      </c>
      <c r="S2118" s="9" t="n">
        <f aca="false">IF(ISNUMBER(M2118),IF(M2118&lt;=Q2118,1,0),"")</f>
        <v>1</v>
      </c>
      <c r="T2118" s="9" t="n">
        <f aca="false">IF(ISNUMBER(P2118),IF(P2118&lt;=R2118,1,0),"")</f>
        <v>1</v>
      </c>
      <c r="U2118" s="9" t="n">
        <f aca="false">IF(E2118&gt;Scenario!$B$14,0,IF(OR(AND(ISNUMBER(H2118),H2118&lt;=Scenario!$B$14),AND(ISNUMBER(I2118),I2118&lt;=Scenario!$B$14)),0,1))</f>
        <v>0</v>
      </c>
      <c r="V2118" s="9" t="n">
        <f aca="false">IF(AND(U2118=1,(Scenario!$B$14-E2118)/60&gt;R2118),1,0)</f>
        <v>0</v>
      </c>
      <c r="W2118" s="9" t="n">
        <f aca="false">IF(OR(C2118=Scenario!$B$22,C2118=Scenario!$C$22),1,0)</f>
        <v>1</v>
      </c>
      <c r="X2118" s="9" t="n">
        <f aca="false">IF(ISNUMBER(I2118),1,0)</f>
        <v>0</v>
      </c>
      <c r="Y2118" s="9" t="n">
        <f aca="false">MOD(INT(E2118/86400)+3,7)</f>
        <v>0</v>
      </c>
      <c r="Z2118" s="9" t="n">
        <f aca="false">MOD(INT(E2118/3600),24)</f>
        <v>7</v>
      </c>
      <c r="AA2118" s="6" t="s">
        <v>4480</v>
      </c>
    </row>
    <row r="2119" customFormat="false" ht="15" hidden="false" customHeight="false" outlineLevel="0" collapsed="false">
      <c r="A2119" s="6" t="s">
        <v>4481</v>
      </c>
      <c r="B2119" s="6" t="s">
        <v>43</v>
      </c>
      <c r="C2119" s="6" t="s">
        <v>46</v>
      </c>
      <c r="D2119" s="6" t="s">
        <v>172</v>
      </c>
      <c r="E2119" s="6" t="n">
        <v>1787558263</v>
      </c>
      <c r="F2119" s="6" t="n">
        <v>1787558439</v>
      </c>
      <c r="G2119" s="6" t="n">
        <v>1787558321</v>
      </c>
      <c r="H2119" s="6" t="n">
        <v>1787562843</v>
      </c>
      <c r="J2119" s="6" t="n">
        <v>0</v>
      </c>
      <c r="K2119" s="6" t="n">
        <v>0</v>
      </c>
      <c r="L2119" s="9" t="n">
        <f aca="false">IF(AND(E2119&gt;=Scenario!$B$11,E2119&lt;Scenario!$B$12),1,0)</f>
        <v>1</v>
      </c>
      <c r="M2119" s="9" t="n">
        <f aca="false">IF(AND(L2119=1,ISNUMBER(F2119)),MAX(0,F2119-E2119)/60,"")</f>
        <v>2.93333333333333</v>
      </c>
      <c r="N2119" s="9" t="n">
        <f aca="false">IF(AND(L2119=1,ISNUMBER(G2119)),MAX(0,G2119-E2119)/60,"")</f>
        <v>0.966666666666667</v>
      </c>
      <c r="O2119" s="9" t="n">
        <f aca="false">IF(ISNUMBER(H2119),IF(AND(H2119&gt;=Scenario!$B$11,H2119&lt;Scenario!$B$12),1,0),0)</f>
        <v>1</v>
      </c>
      <c r="P2119" s="9" t="n">
        <f aca="false">IF(O2119=1,MAX(0,H2119-E2119)/60,"")</f>
        <v>76.3333333333333</v>
      </c>
      <c r="Q2119" s="9" t="n">
        <f aca="false">INDEX(Scenario!$B$18:$B$20,MATCH(B2119,Scenario!$A$18:$A$20,0))</f>
        <v>60</v>
      </c>
      <c r="R2119" s="9" t="n">
        <f aca="false">INDEX(Scenario!$C$18:$C$20,MATCH(B2119,Scenario!$A$18:$A$20,0))</f>
        <v>1440</v>
      </c>
      <c r="S2119" s="9" t="n">
        <f aca="false">IF(ISNUMBER(M2119),IF(M2119&lt;=Q2119,1,0),"")</f>
        <v>1</v>
      </c>
      <c r="T2119" s="9" t="n">
        <f aca="false">IF(ISNUMBER(P2119),IF(P2119&lt;=R2119,1,0),"")</f>
        <v>1</v>
      </c>
      <c r="U2119" s="9" t="n">
        <f aca="false">IF(E2119&gt;Scenario!$B$14,0,IF(OR(AND(ISNUMBER(H2119),H2119&lt;=Scenario!$B$14),AND(ISNUMBER(I2119),I2119&lt;=Scenario!$B$14)),0,1))</f>
        <v>0</v>
      </c>
      <c r="V2119" s="9" t="n">
        <f aca="false">IF(AND(U2119=1,(Scenario!$B$14-E2119)/60&gt;R2119),1,0)</f>
        <v>0</v>
      </c>
      <c r="W2119" s="9" t="n">
        <f aca="false">IF(OR(C2119=Scenario!$B$22,C2119=Scenario!$C$22),1,0)</f>
        <v>1</v>
      </c>
      <c r="X2119" s="9" t="n">
        <f aca="false">IF(ISNUMBER(I2119),1,0)</f>
        <v>0</v>
      </c>
      <c r="Y2119" s="9" t="n">
        <f aca="false">MOD(INT(E2119/86400)+3,7)</f>
        <v>0</v>
      </c>
      <c r="Z2119" s="9" t="n">
        <f aca="false">MOD(INT(E2119/3600),24)</f>
        <v>7</v>
      </c>
      <c r="AA2119" s="6" t="s">
        <v>4482</v>
      </c>
    </row>
    <row r="2120" customFormat="false" ht="15" hidden="false" customHeight="false" outlineLevel="0" collapsed="false">
      <c r="A2120" s="6" t="s">
        <v>4483</v>
      </c>
      <c r="B2120" s="6" t="s">
        <v>43</v>
      </c>
      <c r="C2120" s="6" t="s">
        <v>249</v>
      </c>
      <c r="D2120" s="6" t="s">
        <v>172</v>
      </c>
      <c r="E2120" s="6" t="n">
        <v>1787559752</v>
      </c>
      <c r="F2120" s="6" t="n">
        <v>1787560005</v>
      </c>
      <c r="G2120" s="6" t="n">
        <v>1787559806</v>
      </c>
      <c r="H2120" s="6" t="n">
        <v>1787562817</v>
      </c>
      <c r="J2120" s="6" t="n">
        <v>0</v>
      </c>
      <c r="K2120" s="6" t="n">
        <v>0</v>
      </c>
      <c r="L2120" s="9" t="n">
        <f aca="false">IF(AND(E2120&gt;=Scenario!$B$11,E2120&lt;Scenario!$B$12),1,0)</f>
        <v>1</v>
      </c>
      <c r="M2120" s="9" t="n">
        <f aca="false">IF(AND(L2120=1,ISNUMBER(F2120)),MAX(0,F2120-E2120)/60,"")</f>
        <v>4.21666666666667</v>
      </c>
      <c r="N2120" s="9" t="n">
        <f aca="false">IF(AND(L2120=1,ISNUMBER(G2120)),MAX(0,G2120-E2120)/60,"")</f>
        <v>0.9</v>
      </c>
      <c r="O2120" s="9" t="n">
        <f aca="false">IF(ISNUMBER(H2120),IF(AND(H2120&gt;=Scenario!$B$11,H2120&lt;Scenario!$B$12),1,0),0)</f>
        <v>1</v>
      </c>
      <c r="P2120" s="9" t="n">
        <f aca="false">IF(O2120=1,MAX(0,H2120-E2120)/60,"")</f>
        <v>51.0833333333333</v>
      </c>
      <c r="Q2120" s="9" t="n">
        <f aca="false">INDEX(Scenario!$B$18:$B$20,MATCH(B2120,Scenario!$A$18:$A$20,0))</f>
        <v>60</v>
      </c>
      <c r="R2120" s="9" t="n">
        <f aca="false">INDEX(Scenario!$C$18:$C$20,MATCH(B2120,Scenario!$A$18:$A$20,0))</f>
        <v>1440</v>
      </c>
      <c r="S2120" s="9" t="n">
        <f aca="false">IF(ISNUMBER(M2120),IF(M2120&lt;=Q2120,1,0),"")</f>
        <v>1</v>
      </c>
      <c r="T2120" s="9" t="n">
        <f aca="false">IF(ISNUMBER(P2120),IF(P2120&lt;=R2120,1,0),"")</f>
        <v>1</v>
      </c>
      <c r="U2120" s="9" t="n">
        <f aca="false">IF(E2120&gt;Scenario!$B$14,0,IF(OR(AND(ISNUMBER(H2120),H2120&lt;=Scenario!$B$14),AND(ISNUMBER(I2120),I2120&lt;=Scenario!$B$14)),0,1))</f>
        <v>0</v>
      </c>
      <c r="V2120" s="9" t="n">
        <f aca="false">IF(AND(U2120=1,(Scenario!$B$14-E2120)/60&gt;R2120),1,0)</f>
        <v>0</v>
      </c>
      <c r="W2120" s="9" t="n">
        <f aca="false">IF(OR(C2120=Scenario!$B$22,C2120=Scenario!$C$22),1,0)</f>
        <v>0</v>
      </c>
      <c r="X2120" s="9" t="n">
        <f aca="false">IF(ISNUMBER(I2120),1,0)</f>
        <v>0</v>
      </c>
      <c r="Y2120" s="9" t="n">
        <f aca="false">MOD(INT(E2120/86400)+3,7)</f>
        <v>0</v>
      </c>
      <c r="Z2120" s="9" t="n">
        <f aca="false">MOD(INT(E2120/3600),24)</f>
        <v>8</v>
      </c>
      <c r="AA2120" s="6" t="s">
        <v>4484</v>
      </c>
    </row>
    <row r="2121" customFormat="false" ht="15" hidden="false" customHeight="false" outlineLevel="0" collapsed="false">
      <c r="A2121" s="6" t="s">
        <v>4485</v>
      </c>
      <c r="B2121" s="6" t="s">
        <v>44</v>
      </c>
      <c r="C2121" s="6" t="s">
        <v>46</v>
      </c>
      <c r="D2121" s="6" t="s">
        <v>171</v>
      </c>
      <c r="E2121" s="6" t="n">
        <v>1787560295</v>
      </c>
      <c r="F2121" s="6" t="n">
        <v>1787560526</v>
      </c>
      <c r="G2121" s="6" t="n">
        <v>1787560348</v>
      </c>
      <c r="H2121" s="6" t="n">
        <v>1787570500</v>
      </c>
      <c r="J2121" s="6" t="n">
        <v>0</v>
      </c>
      <c r="K2121" s="6" t="n">
        <v>0</v>
      </c>
      <c r="L2121" s="9" t="n">
        <f aca="false">IF(AND(E2121&gt;=Scenario!$B$11,E2121&lt;Scenario!$B$12),1,0)</f>
        <v>1</v>
      </c>
      <c r="M2121" s="9" t="n">
        <f aca="false">IF(AND(L2121=1,ISNUMBER(F2121)),MAX(0,F2121-E2121)/60,"")</f>
        <v>3.85</v>
      </c>
      <c r="N2121" s="9" t="n">
        <f aca="false">IF(AND(L2121=1,ISNUMBER(G2121)),MAX(0,G2121-E2121)/60,"")</f>
        <v>0.883333333333333</v>
      </c>
      <c r="O2121" s="9" t="n">
        <f aca="false">IF(ISNUMBER(H2121),IF(AND(H2121&gt;=Scenario!$B$11,H2121&lt;Scenario!$B$12),1,0),0)</f>
        <v>1</v>
      </c>
      <c r="P2121" s="9" t="n">
        <f aca="false">IF(O2121=1,MAX(0,H2121-E2121)/60,"")</f>
        <v>170.083333333333</v>
      </c>
      <c r="Q2121" s="9" t="n">
        <f aca="false">INDEX(Scenario!$B$18:$B$20,MATCH(B2121,Scenario!$A$18:$A$20,0))</f>
        <v>240</v>
      </c>
      <c r="R2121" s="9" t="n">
        <f aca="false">INDEX(Scenario!$C$18:$C$20,MATCH(B2121,Scenario!$A$18:$A$20,0))</f>
        <v>4320</v>
      </c>
      <c r="S2121" s="9" t="n">
        <f aca="false">IF(ISNUMBER(M2121),IF(M2121&lt;=Q2121,1,0),"")</f>
        <v>1</v>
      </c>
      <c r="T2121" s="9" t="n">
        <f aca="false">IF(ISNUMBER(P2121),IF(P2121&lt;=R2121,1,0),"")</f>
        <v>1</v>
      </c>
      <c r="U2121" s="9" t="n">
        <f aca="false">IF(E2121&gt;Scenario!$B$14,0,IF(OR(AND(ISNUMBER(H2121),H2121&lt;=Scenario!$B$14),AND(ISNUMBER(I2121),I2121&lt;=Scenario!$B$14)),0,1))</f>
        <v>0</v>
      </c>
      <c r="V2121" s="9" t="n">
        <f aca="false">IF(AND(U2121=1,(Scenario!$B$14-E2121)/60&gt;R2121),1,0)</f>
        <v>0</v>
      </c>
      <c r="W2121" s="9" t="n">
        <f aca="false">IF(OR(C2121=Scenario!$B$22,C2121=Scenario!$C$22),1,0)</f>
        <v>1</v>
      </c>
      <c r="X2121" s="9" t="n">
        <f aca="false">IF(ISNUMBER(I2121),1,0)</f>
        <v>0</v>
      </c>
      <c r="Y2121" s="9" t="n">
        <f aca="false">MOD(INT(E2121/86400)+3,7)</f>
        <v>0</v>
      </c>
      <c r="Z2121" s="9" t="n">
        <f aca="false">MOD(INT(E2121/3600),24)</f>
        <v>8</v>
      </c>
      <c r="AA2121" s="6" t="s">
        <v>4486</v>
      </c>
    </row>
    <row r="2122" customFormat="false" ht="15" hidden="false" customHeight="false" outlineLevel="0" collapsed="false">
      <c r="A2122" s="6" t="s">
        <v>4487</v>
      </c>
      <c r="B2122" s="6" t="s">
        <v>44</v>
      </c>
      <c r="C2122" s="6" t="s">
        <v>47</v>
      </c>
      <c r="D2122" s="6" t="s">
        <v>172</v>
      </c>
      <c r="E2122" s="6" t="n">
        <v>1787561395</v>
      </c>
      <c r="F2122" s="6" t="n">
        <v>1787561524</v>
      </c>
      <c r="G2122" s="6" t="n">
        <v>1787561407</v>
      </c>
      <c r="H2122" s="6" t="n">
        <v>1787566471</v>
      </c>
      <c r="J2122" s="6" t="n">
        <v>0</v>
      </c>
      <c r="K2122" s="6" t="n">
        <v>0</v>
      </c>
      <c r="L2122" s="9" t="n">
        <f aca="false">IF(AND(E2122&gt;=Scenario!$B$11,E2122&lt;Scenario!$B$12),1,0)</f>
        <v>1</v>
      </c>
      <c r="M2122" s="9" t="n">
        <f aca="false">IF(AND(L2122=1,ISNUMBER(F2122)),MAX(0,F2122-E2122)/60,"")</f>
        <v>2.15</v>
      </c>
      <c r="N2122" s="9" t="n">
        <f aca="false">IF(AND(L2122=1,ISNUMBER(G2122)),MAX(0,G2122-E2122)/60,"")</f>
        <v>0.2</v>
      </c>
      <c r="O2122" s="9" t="n">
        <f aca="false">IF(ISNUMBER(H2122),IF(AND(H2122&gt;=Scenario!$B$11,H2122&lt;Scenario!$B$12),1,0),0)</f>
        <v>1</v>
      </c>
      <c r="P2122" s="9" t="n">
        <f aca="false">IF(O2122=1,MAX(0,H2122-E2122)/60,"")</f>
        <v>84.6</v>
      </c>
      <c r="Q2122" s="9" t="n">
        <f aca="false">INDEX(Scenario!$B$18:$B$20,MATCH(B2122,Scenario!$A$18:$A$20,0))</f>
        <v>240</v>
      </c>
      <c r="R2122" s="9" t="n">
        <f aca="false">INDEX(Scenario!$C$18:$C$20,MATCH(B2122,Scenario!$A$18:$A$20,0))</f>
        <v>4320</v>
      </c>
      <c r="S2122" s="9" t="n">
        <f aca="false">IF(ISNUMBER(M2122),IF(M2122&lt;=Q2122,1,0),"")</f>
        <v>1</v>
      </c>
      <c r="T2122" s="9" t="n">
        <f aca="false">IF(ISNUMBER(P2122),IF(P2122&lt;=R2122,1,0),"")</f>
        <v>1</v>
      </c>
      <c r="U2122" s="9" t="n">
        <f aca="false">IF(E2122&gt;Scenario!$B$14,0,IF(OR(AND(ISNUMBER(H2122),H2122&lt;=Scenario!$B$14),AND(ISNUMBER(I2122),I2122&lt;=Scenario!$B$14)),0,1))</f>
        <v>0</v>
      </c>
      <c r="V2122" s="9" t="n">
        <f aca="false">IF(AND(U2122=1,(Scenario!$B$14-E2122)/60&gt;R2122),1,0)</f>
        <v>0</v>
      </c>
      <c r="W2122" s="9" t="n">
        <f aca="false">IF(OR(C2122=Scenario!$B$22,C2122=Scenario!$C$22),1,0)</f>
        <v>1</v>
      </c>
      <c r="X2122" s="9" t="n">
        <f aca="false">IF(ISNUMBER(I2122),1,0)</f>
        <v>0</v>
      </c>
      <c r="Y2122" s="9" t="n">
        <f aca="false">MOD(INT(E2122/86400)+3,7)</f>
        <v>0</v>
      </c>
      <c r="Z2122" s="9" t="n">
        <f aca="false">MOD(INT(E2122/3600),24)</f>
        <v>8</v>
      </c>
      <c r="AA2122" s="6" t="s">
        <v>4488</v>
      </c>
    </row>
    <row r="2123" customFormat="false" ht="15" hidden="false" customHeight="false" outlineLevel="0" collapsed="false">
      <c r="A2123" s="6" t="s">
        <v>4489</v>
      </c>
      <c r="B2123" s="6" t="s">
        <v>44</v>
      </c>
      <c r="C2123" s="6" t="s">
        <v>46</v>
      </c>
      <c r="D2123" s="6" t="s">
        <v>170</v>
      </c>
      <c r="E2123" s="6" t="n">
        <v>1787562146</v>
      </c>
      <c r="F2123" s="6" t="n">
        <v>1787562321</v>
      </c>
      <c r="G2123" s="6" t="n">
        <v>1787562182</v>
      </c>
      <c r="H2123" s="6" t="n">
        <v>1787562830</v>
      </c>
      <c r="J2123" s="6" t="n">
        <v>0</v>
      </c>
      <c r="K2123" s="6" t="n">
        <v>0</v>
      </c>
      <c r="L2123" s="9" t="n">
        <f aca="false">IF(AND(E2123&gt;=Scenario!$B$11,E2123&lt;Scenario!$B$12),1,0)</f>
        <v>1</v>
      </c>
      <c r="M2123" s="9" t="n">
        <f aca="false">IF(AND(L2123=1,ISNUMBER(F2123)),MAX(0,F2123-E2123)/60,"")</f>
        <v>2.91666666666667</v>
      </c>
      <c r="N2123" s="9" t="n">
        <f aca="false">IF(AND(L2123=1,ISNUMBER(G2123)),MAX(0,G2123-E2123)/60,"")</f>
        <v>0.6</v>
      </c>
      <c r="O2123" s="9" t="n">
        <f aca="false">IF(ISNUMBER(H2123),IF(AND(H2123&gt;=Scenario!$B$11,H2123&lt;Scenario!$B$12),1,0),0)</f>
        <v>1</v>
      </c>
      <c r="P2123" s="9" t="n">
        <f aca="false">IF(O2123=1,MAX(0,H2123-E2123)/60,"")</f>
        <v>11.4</v>
      </c>
      <c r="Q2123" s="9" t="n">
        <f aca="false">INDEX(Scenario!$B$18:$B$20,MATCH(B2123,Scenario!$A$18:$A$20,0))</f>
        <v>240</v>
      </c>
      <c r="R2123" s="9" t="n">
        <f aca="false">INDEX(Scenario!$C$18:$C$20,MATCH(B2123,Scenario!$A$18:$A$20,0))</f>
        <v>4320</v>
      </c>
      <c r="S2123" s="9" t="n">
        <f aca="false">IF(ISNUMBER(M2123),IF(M2123&lt;=Q2123,1,0),"")</f>
        <v>1</v>
      </c>
      <c r="T2123" s="9" t="n">
        <f aca="false">IF(ISNUMBER(P2123),IF(P2123&lt;=R2123,1,0),"")</f>
        <v>1</v>
      </c>
      <c r="U2123" s="9" t="n">
        <f aca="false">IF(E2123&gt;Scenario!$B$14,0,IF(OR(AND(ISNUMBER(H2123),H2123&lt;=Scenario!$B$14),AND(ISNUMBER(I2123),I2123&lt;=Scenario!$B$14)),0,1))</f>
        <v>0</v>
      </c>
      <c r="V2123" s="9" t="n">
        <f aca="false">IF(AND(U2123=1,(Scenario!$B$14-E2123)/60&gt;R2123),1,0)</f>
        <v>0</v>
      </c>
      <c r="W2123" s="9" t="n">
        <f aca="false">IF(OR(C2123=Scenario!$B$22,C2123=Scenario!$C$22),1,0)</f>
        <v>1</v>
      </c>
      <c r="X2123" s="9" t="n">
        <f aca="false">IF(ISNUMBER(I2123),1,0)</f>
        <v>0</v>
      </c>
      <c r="Y2123" s="9" t="n">
        <f aca="false">MOD(INT(E2123/86400)+3,7)</f>
        <v>0</v>
      </c>
      <c r="Z2123" s="9" t="n">
        <f aca="false">MOD(INT(E2123/3600),24)</f>
        <v>9</v>
      </c>
      <c r="AA2123" s="6" t="s">
        <v>4490</v>
      </c>
    </row>
    <row r="2124" customFormat="false" ht="15" hidden="false" customHeight="false" outlineLevel="0" collapsed="false">
      <c r="A2124" s="6" t="s">
        <v>4491</v>
      </c>
      <c r="B2124" s="6" t="s">
        <v>44</v>
      </c>
      <c r="C2124" s="6" t="s">
        <v>46</v>
      </c>
      <c r="D2124" s="6" t="s">
        <v>172</v>
      </c>
      <c r="E2124" s="6" t="n">
        <v>1787562500</v>
      </c>
      <c r="F2124" s="6" t="n">
        <v>1787562591</v>
      </c>
      <c r="G2124" s="6" t="n">
        <v>1787562530</v>
      </c>
      <c r="H2124" s="6" t="n">
        <v>1787569260</v>
      </c>
      <c r="J2124" s="6" t="n">
        <v>0</v>
      </c>
      <c r="K2124" s="6" t="n">
        <v>0</v>
      </c>
      <c r="L2124" s="9" t="n">
        <f aca="false">IF(AND(E2124&gt;=Scenario!$B$11,E2124&lt;Scenario!$B$12),1,0)</f>
        <v>1</v>
      </c>
      <c r="M2124" s="9" t="n">
        <f aca="false">IF(AND(L2124=1,ISNUMBER(F2124)),MAX(0,F2124-E2124)/60,"")</f>
        <v>1.51666666666667</v>
      </c>
      <c r="N2124" s="9" t="n">
        <f aca="false">IF(AND(L2124=1,ISNUMBER(G2124)),MAX(0,G2124-E2124)/60,"")</f>
        <v>0.5</v>
      </c>
      <c r="O2124" s="9" t="n">
        <f aca="false">IF(ISNUMBER(H2124),IF(AND(H2124&gt;=Scenario!$B$11,H2124&lt;Scenario!$B$12),1,0),0)</f>
        <v>1</v>
      </c>
      <c r="P2124" s="9" t="n">
        <f aca="false">IF(O2124=1,MAX(0,H2124-E2124)/60,"")</f>
        <v>112.666666666667</v>
      </c>
      <c r="Q2124" s="9" t="n">
        <f aca="false">INDEX(Scenario!$B$18:$B$20,MATCH(B2124,Scenario!$A$18:$A$20,0))</f>
        <v>240</v>
      </c>
      <c r="R2124" s="9" t="n">
        <f aca="false">INDEX(Scenario!$C$18:$C$20,MATCH(B2124,Scenario!$A$18:$A$20,0))</f>
        <v>4320</v>
      </c>
      <c r="S2124" s="9" t="n">
        <f aca="false">IF(ISNUMBER(M2124),IF(M2124&lt;=Q2124,1,0),"")</f>
        <v>1</v>
      </c>
      <c r="T2124" s="9" t="n">
        <f aca="false">IF(ISNUMBER(P2124),IF(P2124&lt;=R2124,1,0),"")</f>
        <v>1</v>
      </c>
      <c r="U2124" s="9" t="n">
        <f aca="false">IF(E2124&gt;Scenario!$B$14,0,IF(OR(AND(ISNUMBER(H2124),H2124&lt;=Scenario!$B$14),AND(ISNUMBER(I2124),I2124&lt;=Scenario!$B$14)),0,1))</f>
        <v>0</v>
      </c>
      <c r="V2124" s="9" t="n">
        <f aca="false">IF(AND(U2124=1,(Scenario!$B$14-E2124)/60&gt;R2124),1,0)</f>
        <v>0</v>
      </c>
      <c r="W2124" s="9" t="n">
        <f aca="false">IF(OR(C2124=Scenario!$B$22,C2124=Scenario!$C$22),1,0)</f>
        <v>1</v>
      </c>
      <c r="X2124" s="9" t="n">
        <f aca="false">IF(ISNUMBER(I2124),1,0)</f>
        <v>0</v>
      </c>
      <c r="Y2124" s="9" t="n">
        <f aca="false">MOD(INT(E2124/86400)+3,7)</f>
        <v>0</v>
      </c>
      <c r="Z2124" s="9" t="n">
        <f aca="false">MOD(INT(E2124/3600),24)</f>
        <v>9</v>
      </c>
      <c r="AA2124" s="6" t="s">
        <v>4492</v>
      </c>
    </row>
    <row r="2125" customFormat="false" ht="15" hidden="false" customHeight="false" outlineLevel="0" collapsed="false">
      <c r="A2125" s="6" t="s">
        <v>4493</v>
      </c>
      <c r="B2125" s="6" t="s">
        <v>43</v>
      </c>
      <c r="C2125" s="6" t="s">
        <v>46</v>
      </c>
      <c r="D2125" s="6" t="s">
        <v>170</v>
      </c>
      <c r="E2125" s="6" t="n">
        <v>1787562696</v>
      </c>
      <c r="F2125" s="6" t="n">
        <v>1787562913</v>
      </c>
      <c r="G2125" s="6" t="n">
        <v>1787562709</v>
      </c>
      <c r="H2125" s="6" t="n">
        <v>1787564203</v>
      </c>
      <c r="J2125" s="6" t="n">
        <v>0</v>
      </c>
      <c r="K2125" s="6" t="n">
        <v>0</v>
      </c>
      <c r="L2125" s="9" t="n">
        <f aca="false">IF(AND(E2125&gt;=Scenario!$B$11,E2125&lt;Scenario!$B$12),1,0)</f>
        <v>1</v>
      </c>
      <c r="M2125" s="9" t="n">
        <f aca="false">IF(AND(L2125=1,ISNUMBER(F2125)),MAX(0,F2125-E2125)/60,"")</f>
        <v>3.61666666666667</v>
      </c>
      <c r="N2125" s="9" t="n">
        <f aca="false">IF(AND(L2125=1,ISNUMBER(G2125)),MAX(0,G2125-E2125)/60,"")</f>
        <v>0.216666666666667</v>
      </c>
      <c r="O2125" s="9" t="n">
        <f aca="false">IF(ISNUMBER(H2125),IF(AND(H2125&gt;=Scenario!$B$11,H2125&lt;Scenario!$B$12),1,0),0)</f>
        <v>1</v>
      </c>
      <c r="P2125" s="9" t="n">
        <f aca="false">IF(O2125=1,MAX(0,H2125-E2125)/60,"")</f>
        <v>25.1166666666667</v>
      </c>
      <c r="Q2125" s="9" t="n">
        <f aca="false">INDEX(Scenario!$B$18:$B$20,MATCH(B2125,Scenario!$A$18:$A$20,0))</f>
        <v>60</v>
      </c>
      <c r="R2125" s="9" t="n">
        <f aca="false">INDEX(Scenario!$C$18:$C$20,MATCH(B2125,Scenario!$A$18:$A$20,0))</f>
        <v>1440</v>
      </c>
      <c r="S2125" s="9" t="n">
        <f aca="false">IF(ISNUMBER(M2125),IF(M2125&lt;=Q2125,1,0),"")</f>
        <v>1</v>
      </c>
      <c r="T2125" s="9" t="n">
        <f aca="false">IF(ISNUMBER(P2125),IF(P2125&lt;=R2125,1,0),"")</f>
        <v>1</v>
      </c>
      <c r="U2125" s="9" t="n">
        <f aca="false">IF(E2125&gt;Scenario!$B$14,0,IF(OR(AND(ISNUMBER(H2125),H2125&lt;=Scenario!$B$14),AND(ISNUMBER(I2125),I2125&lt;=Scenario!$B$14)),0,1))</f>
        <v>0</v>
      </c>
      <c r="V2125" s="9" t="n">
        <f aca="false">IF(AND(U2125=1,(Scenario!$B$14-E2125)/60&gt;R2125),1,0)</f>
        <v>0</v>
      </c>
      <c r="W2125" s="9" t="n">
        <f aca="false">IF(OR(C2125=Scenario!$B$22,C2125=Scenario!$C$22),1,0)</f>
        <v>1</v>
      </c>
      <c r="X2125" s="9" t="n">
        <f aca="false">IF(ISNUMBER(I2125),1,0)</f>
        <v>0</v>
      </c>
      <c r="Y2125" s="9" t="n">
        <f aca="false">MOD(INT(E2125/86400)+3,7)</f>
        <v>0</v>
      </c>
      <c r="Z2125" s="9" t="n">
        <f aca="false">MOD(INT(E2125/3600),24)</f>
        <v>9</v>
      </c>
      <c r="AA2125" s="6" t="s">
        <v>4494</v>
      </c>
    </row>
    <row r="2126" customFormat="false" ht="15" hidden="false" customHeight="false" outlineLevel="0" collapsed="false">
      <c r="A2126" s="6" t="s">
        <v>4495</v>
      </c>
      <c r="B2126" s="6" t="s">
        <v>43</v>
      </c>
      <c r="C2126" s="6" t="s">
        <v>249</v>
      </c>
      <c r="D2126" s="6" t="s">
        <v>171</v>
      </c>
      <c r="E2126" s="6" t="n">
        <v>1787564234</v>
      </c>
      <c r="F2126" s="6" t="n">
        <v>1787564491</v>
      </c>
      <c r="G2126" s="6" t="n">
        <v>1787564278</v>
      </c>
      <c r="H2126" s="6" t="n">
        <v>1787586231</v>
      </c>
      <c r="J2126" s="6" t="n">
        <v>0</v>
      </c>
      <c r="K2126" s="6" t="n">
        <v>0</v>
      </c>
      <c r="L2126" s="9" t="n">
        <f aca="false">IF(AND(E2126&gt;=Scenario!$B$11,E2126&lt;Scenario!$B$12),1,0)</f>
        <v>1</v>
      </c>
      <c r="M2126" s="9" t="n">
        <f aca="false">IF(AND(L2126=1,ISNUMBER(F2126)),MAX(0,F2126-E2126)/60,"")</f>
        <v>4.28333333333333</v>
      </c>
      <c r="N2126" s="9" t="n">
        <f aca="false">IF(AND(L2126=1,ISNUMBER(G2126)),MAX(0,G2126-E2126)/60,"")</f>
        <v>0.733333333333333</v>
      </c>
      <c r="O2126" s="9" t="n">
        <f aca="false">IF(ISNUMBER(H2126),IF(AND(H2126&gt;=Scenario!$B$11,H2126&lt;Scenario!$B$12),1,0),0)</f>
        <v>1</v>
      </c>
      <c r="P2126" s="9" t="n">
        <f aca="false">IF(O2126=1,MAX(0,H2126-E2126)/60,"")</f>
        <v>366.616666666667</v>
      </c>
      <c r="Q2126" s="9" t="n">
        <f aca="false">INDEX(Scenario!$B$18:$B$20,MATCH(B2126,Scenario!$A$18:$A$20,0))</f>
        <v>60</v>
      </c>
      <c r="R2126" s="9" t="n">
        <f aca="false">INDEX(Scenario!$C$18:$C$20,MATCH(B2126,Scenario!$A$18:$A$20,0))</f>
        <v>1440</v>
      </c>
      <c r="S2126" s="9" t="n">
        <f aca="false">IF(ISNUMBER(M2126),IF(M2126&lt;=Q2126,1,0),"")</f>
        <v>1</v>
      </c>
      <c r="T2126" s="9" t="n">
        <f aca="false">IF(ISNUMBER(P2126),IF(P2126&lt;=R2126,1,0),"")</f>
        <v>1</v>
      </c>
      <c r="U2126" s="9" t="n">
        <f aca="false">IF(E2126&gt;Scenario!$B$14,0,IF(OR(AND(ISNUMBER(H2126),H2126&lt;=Scenario!$B$14),AND(ISNUMBER(I2126),I2126&lt;=Scenario!$B$14)),0,1))</f>
        <v>0</v>
      </c>
      <c r="V2126" s="9" t="n">
        <f aca="false">IF(AND(U2126=1,(Scenario!$B$14-E2126)/60&gt;R2126),1,0)</f>
        <v>0</v>
      </c>
      <c r="W2126" s="9" t="n">
        <f aca="false">IF(OR(C2126=Scenario!$B$22,C2126=Scenario!$C$22),1,0)</f>
        <v>0</v>
      </c>
      <c r="X2126" s="9" t="n">
        <f aca="false">IF(ISNUMBER(I2126),1,0)</f>
        <v>0</v>
      </c>
      <c r="Y2126" s="9" t="n">
        <f aca="false">MOD(INT(E2126/86400)+3,7)</f>
        <v>0</v>
      </c>
      <c r="Z2126" s="9" t="n">
        <f aca="false">MOD(INT(E2126/3600),24)</f>
        <v>9</v>
      </c>
      <c r="AA2126" s="6" t="s">
        <v>4496</v>
      </c>
    </row>
    <row r="2127" customFormat="false" ht="15" hidden="false" customHeight="false" outlineLevel="0" collapsed="false">
      <c r="A2127" s="6" t="s">
        <v>4497</v>
      </c>
      <c r="B2127" s="6" t="s">
        <v>43</v>
      </c>
      <c r="C2127" s="6" t="s">
        <v>46</v>
      </c>
      <c r="D2127" s="6" t="s">
        <v>170</v>
      </c>
      <c r="E2127" s="6" t="n">
        <v>1787564241</v>
      </c>
      <c r="F2127" s="6" t="n">
        <v>1787564368</v>
      </c>
      <c r="G2127" s="6" t="n">
        <v>1787564270</v>
      </c>
      <c r="H2127" s="6" t="n">
        <v>1787591494</v>
      </c>
      <c r="J2127" s="6" t="n">
        <v>1</v>
      </c>
      <c r="K2127" s="6" t="n">
        <v>0</v>
      </c>
      <c r="L2127" s="9" t="n">
        <f aca="false">IF(AND(E2127&gt;=Scenario!$B$11,E2127&lt;Scenario!$B$12),1,0)</f>
        <v>1</v>
      </c>
      <c r="M2127" s="9" t="n">
        <f aca="false">IF(AND(L2127=1,ISNUMBER(F2127)),MAX(0,F2127-E2127)/60,"")</f>
        <v>2.11666666666667</v>
      </c>
      <c r="N2127" s="9" t="n">
        <f aca="false">IF(AND(L2127=1,ISNUMBER(G2127)),MAX(0,G2127-E2127)/60,"")</f>
        <v>0.483333333333333</v>
      </c>
      <c r="O2127" s="9" t="n">
        <f aca="false">IF(ISNUMBER(H2127),IF(AND(H2127&gt;=Scenario!$B$11,H2127&lt;Scenario!$B$12),1,0),0)</f>
        <v>1</v>
      </c>
      <c r="P2127" s="9" t="n">
        <f aca="false">IF(O2127=1,MAX(0,H2127-E2127)/60,"")</f>
        <v>454.216666666667</v>
      </c>
      <c r="Q2127" s="9" t="n">
        <f aca="false">INDEX(Scenario!$B$18:$B$20,MATCH(B2127,Scenario!$A$18:$A$20,0))</f>
        <v>60</v>
      </c>
      <c r="R2127" s="9" t="n">
        <f aca="false">INDEX(Scenario!$C$18:$C$20,MATCH(B2127,Scenario!$A$18:$A$20,0))</f>
        <v>1440</v>
      </c>
      <c r="S2127" s="9" t="n">
        <f aca="false">IF(ISNUMBER(M2127),IF(M2127&lt;=Q2127,1,0),"")</f>
        <v>1</v>
      </c>
      <c r="T2127" s="9" t="n">
        <f aca="false">IF(ISNUMBER(P2127),IF(P2127&lt;=R2127,1,0),"")</f>
        <v>1</v>
      </c>
      <c r="U2127" s="9" t="n">
        <f aca="false">IF(E2127&gt;Scenario!$B$14,0,IF(OR(AND(ISNUMBER(H2127),H2127&lt;=Scenario!$B$14),AND(ISNUMBER(I2127),I2127&lt;=Scenario!$B$14)),0,1))</f>
        <v>0</v>
      </c>
      <c r="V2127" s="9" t="n">
        <f aca="false">IF(AND(U2127=1,(Scenario!$B$14-E2127)/60&gt;R2127),1,0)</f>
        <v>0</v>
      </c>
      <c r="W2127" s="9" t="n">
        <f aca="false">IF(OR(C2127=Scenario!$B$22,C2127=Scenario!$C$22),1,0)</f>
        <v>1</v>
      </c>
      <c r="X2127" s="9" t="n">
        <f aca="false">IF(ISNUMBER(I2127),1,0)</f>
        <v>0</v>
      </c>
      <c r="Y2127" s="9" t="n">
        <f aca="false">MOD(INT(E2127/86400)+3,7)</f>
        <v>0</v>
      </c>
      <c r="Z2127" s="9" t="n">
        <f aca="false">MOD(INT(E2127/3600),24)</f>
        <v>9</v>
      </c>
      <c r="AA2127" s="6" t="s">
        <v>4498</v>
      </c>
    </row>
    <row r="2128" customFormat="false" ht="15" hidden="false" customHeight="false" outlineLevel="0" collapsed="false">
      <c r="A2128" s="6" t="s">
        <v>4499</v>
      </c>
      <c r="B2128" s="6" t="s">
        <v>42</v>
      </c>
      <c r="C2128" s="6" t="s">
        <v>47</v>
      </c>
      <c r="D2128" s="6" t="s">
        <v>170</v>
      </c>
      <c r="E2128" s="6" t="n">
        <v>1787564561</v>
      </c>
      <c r="I2128" s="6" t="n">
        <v>1787565120</v>
      </c>
      <c r="J2128" s="6" t="n">
        <v>0</v>
      </c>
      <c r="K2128" s="6" t="n">
        <v>0</v>
      </c>
      <c r="L2128" s="9" t="n">
        <f aca="false">IF(AND(E2128&gt;=Scenario!$B$11,E2128&lt;Scenario!$B$12),1,0)</f>
        <v>1</v>
      </c>
      <c r="M2128" s="0" t="str">
        <f aca="false">IF(AND(L2128=1,ISNUMBER(F2128)),MAX(0,F2128-E2128)/60,"")</f>
        <v/>
      </c>
      <c r="N2128" s="0" t="str">
        <f aca="false">IF(AND(L2128=1,ISNUMBER(G2128)),MAX(0,G2128-E2128)/60,"")</f>
        <v/>
      </c>
      <c r="O2128" s="9" t="n">
        <f aca="false">IF(ISNUMBER(H2128),IF(AND(H2128&gt;=Scenario!$B$11,H2128&lt;Scenario!$B$12),1,0),0)</f>
        <v>0</v>
      </c>
      <c r="P2128" s="0" t="str">
        <f aca="false">IF(O2128=1,MAX(0,H2128-E2128)/60,"")</f>
        <v/>
      </c>
      <c r="Q2128" s="9" t="n">
        <f aca="false">INDEX(Scenario!$B$18:$B$20,MATCH(B2128,Scenario!$A$18:$A$20,0))</f>
        <v>15</v>
      </c>
      <c r="R2128" s="9" t="n">
        <f aca="false">INDEX(Scenario!$C$18:$C$20,MATCH(B2128,Scenario!$A$18:$A$20,0))</f>
        <v>240</v>
      </c>
      <c r="S2128" s="0" t="str">
        <f aca="false">IF(ISNUMBER(M2128),IF(M2128&lt;=Q2128,1,0),"")</f>
        <v/>
      </c>
      <c r="T2128" s="0" t="str">
        <f aca="false">IF(ISNUMBER(P2128),IF(P2128&lt;=R2128,1,0),"")</f>
        <v/>
      </c>
      <c r="U2128" s="9" t="n">
        <f aca="false">IF(E2128&gt;Scenario!$B$14,0,IF(OR(AND(ISNUMBER(H2128),H2128&lt;=Scenario!$B$14),AND(ISNUMBER(I2128),I2128&lt;=Scenario!$B$14)),0,1))</f>
        <v>0</v>
      </c>
      <c r="V2128" s="9" t="n">
        <f aca="false">IF(AND(U2128=1,(Scenario!$B$14-E2128)/60&gt;R2128),1,0)</f>
        <v>0</v>
      </c>
      <c r="W2128" s="9" t="n">
        <f aca="false">IF(OR(C2128=Scenario!$B$22,C2128=Scenario!$C$22),1,0)</f>
        <v>1</v>
      </c>
      <c r="X2128" s="9" t="n">
        <f aca="false">IF(ISNUMBER(I2128),1,0)</f>
        <v>1</v>
      </c>
      <c r="Y2128" s="9" t="n">
        <f aca="false">MOD(INT(E2128/86400)+3,7)</f>
        <v>0</v>
      </c>
      <c r="Z2128" s="9" t="n">
        <f aca="false">MOD(INT(E2128/3600),24)</f>
        <v>9</v>
      </c>
      <c r="AA2128" s="6" t="s">
        <v>4500</v>
      </c>
    </row>
    <row r="2129" customFormat="false" ht="15" hidden="false" customHeight="false" outlineLevel="0" collapsed="false">
      <c r="A2129" s="6" t="s">
        <v>4501</v>
      </c>
      <c r="B2129" s="6" t="s">
        <v>44</v>
      </c>
      <c r="C2129" s="6" t="s">
        <v>46</v>
      </c>
      <c r="D2129" s="6" t="s">
        <v>172</v>
      </c>
      <c r="E2129" s="6" t="n">
        <v>1787564863</v>
      </c>
      <c r="F2129" s="6" t="n">
        <v>1787565013</v>
      </c>
      <c r="G2129" s="6" t="n">
        <v>1787564873</v>
      </c>
      <c r="H2129" s="6" t="n">
        <v>1787568808</v>
      </c>
      <c r="J2129" s="6" t="n">
        <v>0</v>
      </c>
      <c r="K2129" s="6" t="n">
        <v>0</v>
      </c>
      <c r="L2129" s="9" t="n">
        <f aca="false">IF(AND(E2129&gt;=Scenario!$B$11,E2129&lt;Scenario!$B$12),1,0)</f>
        <v>1</v>
      </c>
      <c r="M2129" s="9" t="n">
        <f aca="false">IF(AND(L2129=1,ISNUMBER(F2129)),MAX(0,F2129-E2129)/60,"")</f>
        <v>2.5</v>
      </c>
      <c r="N2129" s="9" t="n">
        <f aca="false">IF(AND(L2129=1,ISNUMBER(G2129)),MAX(0,G2129-E2129)/60,"")</f>
        <v>0.166666666666667</v>
      </c>
      <c r="O2129" s="9" t="n">
        <f aca="false">IF(ISNUMBER(H2129),IF(AND(H2129&gt;=Scenario!$B$11,H2129&lt;Scenario!$B$12),1,0),0)</f>
        <v>1</v>
      </c>
      <c r="P2129" s="9" t="n">
        <f aca="false">IF(O2129=1,MAX(0,H2129-E2129)/60,"")</f>
        <v>65.75</v>
      </c>
      <c r="Q2129" s="9" t="n">
        <f aca="false">INDEX(Scenario!$B$18:$B$20,MATCH(B2129,Scenario!$A$18:$A$20,0))</f>
        <v>240</v>
      </c>
      <c r="R2129" s="9" t="n">
        <f aca="false">INDEX(Scenario!$C$18:$C$20,MATCH(B2129,Scenario!$A$18:$A$20,0))</f>
        <v>4320</v>
      </c>
      <c r="S2129" s="9" t="n">
        <f aca="false">IF(ISNUMBER(M2129),IF(M2129&lt;=Q2129,1,0),"")</f>
        <v>1</v>
      </c>
      <c r="T2129" s="9" t="n">
        <f aca="false">IF(ISNUMBER(P2129),IF(P2129&lt;=R2129,1,0),"")</f>
        <v>1</v>
      </c>
      <c r="U2129" s="9" t="n">
        <f aca="false">IF(E2129&gt;Scenario!$B$14,0,IF(OR(AND(ISNUMBER(H2129),H2129&lt;=Scenario!$B$14),AND(ISNUMBER(I2129),I2129&lt;=Scenario!$B$14)),0,1))</f>
        <v>0</v>
      </c>
      <c r="V2129" s="9" t="n">
        <f aca="false">IF(AND(U2129=1,(Scenario!$B$14-E2129)/60&gt;R2129),1,0)</f>
        <v>0</v>
      </c>
      <c r="W2129" s="9" t="n">
        <f aca="false">IF(OR(C2129=Scenario!$B$22,C2129=Scenario!$C$22),1,0)</f>
        <v>1</v>
      </c>
      <c r="X2129" s="9" t="n">
        <f aca="false">IF(ISNUMBER(I2129),1,0)</f>
        <v>0</v>
      </c>
      <c r="Y2129" s="9" t="n">
        <f aca="false">MOD(INT(E2129/86400)+3,7)</f>
        <v>0</v>
      </c>
      <c r="Z2129" s="9" t="n">
        <f aca="false">MOD(INT(E2129/3600),24)</f>
        <v>9</v>
      </c>
      <c r="AA2129" s="6" t="s">
        <v>4502</v>
      </c>
    </row>
    <row r="2130" customFormat="false" ht="15" hidden="false" customHeight="false" outlineLevel="0" collapsed="false">
      <c r="A2130" s="6" t="s">
        <v>4503</v>
      </c>
      <c r="B2130" s="6" t="s">
        <v>44</v>
      </c>
      <c r="C2130" s="6" t="s">
        <v>288</v>
      </c>
      <c r="D2130" s="6" t="s">
        <v>172</v>
      </c>
      <c r="E2130" s="6" t="n">
        <v>1787565417</v>
      </c>
      <c r="F2130" s="6" t="n">
        <v>1787565632</v>
      </c>
      <c r="G2130" s="6" t="n">
        <v>1787565464</v>
      </c>
      <c r="H2130" s="6" t="n">
        <v>1787567548</v>
      </c>
      <c r="J2130" s="6" t="n">
        <v>0</v>
      </c>
      <c r="K2130" s="6" t="n">
        <v>0</v>
      </c>
      <c r="L2130" s="9" t="n">
        <f aca="false">IF(AND(E2130&gt;=Scenario!$B$11,E2130&lt;Scenario!$B$12),1,0)</f>
        <v>1</v>
      </c>
      <c r="M2130" s="9" t="n">
        <f aca="false">IF(AND(L2130=1,ISNUMBER(F2130)),MAX(0,F2130-E2130)/60,"")</f>
        <v>3.58333333333333</v>
      </c>
      <c r="N2130" s="9" t="n">
        <f aca="false">IF(AND(L2130=1,ISNUMBER(G2130)),MAX(0,G2130-E2130)/60,"")</f>
        <v>0.783333333333333</v>
      </c>
      <c r="O2130" s="9" t="n">
        <f aca="false">IF(ISNUMBER(H2130),IF(AND(H2130&gt;=Scenario!$B$11,H2130&lt;Scenario!$B$12),1,0),0)</f>
        <v>1</v>
      </c>
      <c r="P2130" s="9" t="n">
        <f aca="false">IF(O2130=1,MAX(0,H2130-E2130)/60,"")</f>
        <v>35.5166666666667</v>
      </c>
      <c r="Q2130" s="9" t="n">
        <f aca="false">INDEX(Scenario!$B$18:$B$20,MATCH(B2130,Scenario!$A$18:$A$20,0))</f>
        <v>240</v>
      </c>
      <c r="R2130" s="9" t="n">
        <f aca="false">INDEX(Scenario!$C$18:$C$20,MATCH(B2130,Scenario!$A$18:$A$20,0))</f>
        <v>4320</v>
      </c>
      <c r="S2130" s="9" t="n">
        <f aca="false">IF(ISNUMBER(M2130),IF(M2130&lt;=Q2130,1,0),"")</f>
        <v>1</v>
      </c>
      <c r="T2130" s="9" t="n">
        <f aca="false">IF(ISNUMBER(P2130),IF(P2130&lt;=R2130,1,0),"")</f>
        <v>1</v>
      </c>
      <c r="U2130" s="9" t="n">
        <f aca="false">IF(E2130&gt;Scenario!$B$14,0,IF(OR(AND(ISNUMBER(H2130),H2130&lt;=Scenario!$B$14),AND(ISNUMBER(I2130),I2130&lt;=Scenario!$B$14)),0,1))</f>
        <v>0</v>
      </c>
      <c r="V2130" s="9" t="n">
        <f aca="false">IF(AND(U2130=1,(Scenario!$B$14-E2130)/60&gt;R2130),1,0)</f>
        <v>0</v>
      </c>
      <c r="W2130" s="9" t="n">
        <f aca="false">IF(OR(C2130=Scenario!$B$22,C2130=Scenario!$C$22),1,0)</f>
        <v>0</v>
      </c>
      <c r="X2130" s="9" t="n">
        <f aca="false">IF(ISNUMBER(I2130),1,0)</f>
        <v>0</v>
      </c>
      <c r="Y2130" s="9" t="n">
        <f aca="false">MOD(INT(E2130/86400)+3,7)</f>
        <v>0</v>
      </c>
      <c r="Z2130" s="9" t="n">
        <f aca="false">MOD(INT(E2130/3600),24)</f>
        <v>9</v>
      </c>
      <c r="AA2130" s="6" t="s">
        <v>4504</v>
      </c>
    </row>
    <row r="2131" customFormat="false" ht="15" hidden="false" customHeight="false" outlineLevel="0" collapsed="false">
      <c r="A2131" s="6" t="s">
        <v>4505</v>
      </c>
      <c r="B2131" s="6" t="s">
        <v>43</v>
      </c>
      <c r="C2131" s="6" t="s">
        <v>288</v>
      </c>
      <c r="D2131" s="6" t="s">
        <v>172</v>
      </c>
      <c r="E2131" s="6" t="n">
        <v>1787565672</v>
      </c>
      <c r="F2131" s="6" t="n">
        <v>1787565776</v>
      </c>
      <c r="G2131" s="6" t="n">
        <v>1787565690</v>
      </c>
      <c r="H2131" s="6" t="n">
        <v>1787569454</v>
      </c>
      <c r="J2131" s="6" t="n">
        <v>0</v>
      </c>
      <c r="K2131" s="6" t="n">
        <v>0</v>
      </c>
      <c r="L2131" s="9" t="n">
        <f aca="false">IF(AND(E2131&gt;=Scenario!$B$11,E2131&lt;Scenario!$B$12),1,0)</f>
        <v>1</v>
      </c>
      <c r="M2131" s="9" t="n">
        <f aca="false">IF(AND(L2131=1,ISNUMBER(F2131)),MAX(0,F2131-E2131)/60,"")</f>
        <v>1.73333333333333</v>
      </c>
      <c r="N2131" s="9" t="n">
        <f aca="false">IF(AND(L2131=1,ISNUMBER(G2131)),MAX(0,G2131-E2131)/60,"")</f>
        <v>0.3</v>
      </c>
      <c r="O2131" s="9" t="n">
        <f aca="false">IF(ISNUMBER(H2131),IF(AND(H2131&gt;=Scenario!$B$11,H2131&lt;Scenario!$B$12),1,0),0)</f>
        <v>1</v>
      </c>
      <c r="P2131" s="9" t="n">
        <f aca="false">IF(O2131=1,MAX(0,H2131-E2131)/60,"")</f>
        <v>63.0333333333333</v>
      </c>
      <c r="Q2131" s="9" t="n">
        <f aca="false">INDEX(Scenario!$B$18:$B$20,MATCH(B2131,Scenario!$A$18:$A$20,0))</f>
        <v>60</v>
      </c>
      <c r="R2131" s="9" t="n">
        <f aca="false">INDEX(Scenario!$C$18:$C$20,MATCH(B2131,Scenario!$A$18:$A$20,0))</f>
        <v>1440</v>
      </c>
      <c r="S2131" s="9" t="n">
        <f aca="false">IF(ISNUMBER(M2131),IF(M2131&lt;=Q2131,1,0),"")</f>
        <v>1</v>
      </c>
      <c r="T2131" s="9" t="n">
        <f aca="false">IF(ISNUMBER(P2131),IF(P2131&lt;=R2131,1,0),"")</f>
        <v>1</v>
      </c>
      <c r="U2131" s="9" t="n">
        <f aca="false">IF(E2131&gt;Scenario!$B$14,0,IF(OR(AND(ISNUMBER(H2131),H2131&lt;=Scenario!$B$14),AND(ISNUMBER(I2131),I2131&lt;=Scenario!$B$14)),0,1))</f>
        <v>0</v>
      </c>
      <c r="V2131" s="9" t="n">
        <f aca="false">IF(AND(U2131=1,(Scenario!$B$14-E2131)/60&gt;R2131),1,0)</f>
        <v>0</v>
      </c>
      <c r="W2131" s="9" t="n">
        <f aca="false">IF(OR(C2131=Scenario!$B$22,C2131=Scenario!$C$22),1,0)</f>
        <v>0</v>
      </c>
      <c r="X2131" s="9" t="n">
        <f aca="false">IF(ISNUMBER(I2131),1,0)</f>
        <v>0</v>
      </c>
      <c r="Y2131" s="9" t="n">
        <f aca="false">MOD(INT(E2131/86400)+3,7)</f>
        <v>0</v>
      </c>
      <c r="Z2131" s="9" t="n">
        <f aca="false">MOD(INT(E2131/3600),24)</f>
        <v>10</v>
      </c>
      <c r="AA2131" s="6" t="s">
        <v>4506</v>
      </c>
    </row>
    <row r="2132" customFormat="false" ht="15" hidden="false" customHeight="false" outlineLevel="0" collapsed="false">
      <c r="A2132" s="6" t="s">
        <v>4507</v>
      </c>
      <c r="B2132" s="6" t="s">
        <v>44</v>
      </c>
      <c r="C2132" s="6" t="s">
        <v>249</v>
      </c>
      <c r="D2132" s="6" t="s">
        <v>172</v>
      </c>
      <c r="E2132" s="6" t="n">
        <v>1787565965</v>
      </c>
      <c r="F2132" s="6" t="n">
        <v>1787566727</v>
      </c>
      <c r="G2132" s="6" t="n">
        <v>1787566523</v>
      </c>
      <c r="H2132" s="6" t="n">
        <v>1787568724</v>
      </c>
      <c r="J2132" s="6" t="n">
        <v>0</v>
      </c>
      <c r="K2132" s="6" t="n">
        <v>0</v>
      </c>
      <c r="L2132" s="9" t="n">
        <f aca="false">IF(AND(E2132&gt;=Scenario!$B$11,E2132&lt;Scenario!$B$12),1,0)</f>
        <v>1</v>
      </c>
      <c r="M2132" s="9" t="n">
        <f aca="false">IF(AND(L2132=1,ISNUMBER(F2132)),MAX(0,F2132-E2132)/60,"")</f>
        <v>12.7</v>
      </c>
      <c r="N2132" s="9" t="n">
        <f aca="false">IF(AND(L2132=1,ISNUMBER(G2132)),MAX(0,G2132-E2132)/60,"")</f>
        <v>9.3</v>
      </c>
      <c r="O2132" s="9" t="n">
        <f aca="false">IF(ISNUMBER(H2132),IF(AND(H2132&gt;=Scenario!$B$11,H2132&lt;Scenario!$B$12),1,0),0)</f>
        <v>1</v>
      </c>
      <c r="P2132" s="9" t="n">
        <f aca="false">IF(O2132=1,MAX(0,H2132-E2132)/60,"")</f>
        <v>45.9833333333333</v>
      </c>
      <c r="Q2132" s="9" t="n">
        <f aca="false">INDEX(Scenario!$B$18:$B$20,MATCH(B2132,Scenario!$A$18:$A$20,0))</f>
        <v>240</v>
      </c>
      <c r="R2132" s="9" t="n">
        <f aca="false">INDEX(Scenario!$C$18:$C$20,MATCH(B2132,Scenario!$A$18:$A$20,0))</f>
        <v>4320</v>
      </c>
      <c r="S2132" s="9" t="n">
        <f aca="false">IF(ISNUMBER(M2132),IF(M2132&lt;=Q2132,1,0),"")</f>
        <v>1</v>
      </c>
      <c r="T2132" s="9" t="n">
        <f aca="false">IF(ISNUMBER(P2132),IF(P2132&lt;=R2132,1,0),"")</f>
        <v>1</v>
      </c>
      <c r="U2132" s="9" t="n">
        <f aca="false">IF(E2132&gt;Scenario!$B$14,0,IF(OR(AND(ISNUMBER(H2132),H2132&lt;=Scenario!$B$14),AND(ISNUMBER(I2132),I2132&lt;=Scenario!$B$14)),0,1))</f>
        <v>0</v>
      </c>
      <c r="V2132" s="9" t="n">
        <f aca="false">IF(AND(U2132=1,(Scenario!$B$14-E2132)/60&gt;R2132),1,0)</f>
        <v>0</v>
      </c>
      <c r="W2132" s="9" t="n">
        <f aca="false">IF(OR(C2132=Scenario!$B$22,C2132=Scenario!$C$22),1,0)</f>
        <v>0</v>
      </c>
      <c r="X2132" s="9" t="n">
        <f aca="false">IF(ISNUMBER(I2132),1,0)</f>
        <v>0</v>
      </c>
      <c r="Y2132" s="9" t="n">
        <f aca="false">MOD(INT(E2132/86400)+3,7)</f>
        <v>0</v>
      </c>
      <c r="Z2132" s="9" t="n">
        <f aca="false">MOD(INT(E2132/3600),24)</f>
        <v>10</v>
      </c>
      <c r="AA2132" s="6" t="s">
        <v>4508</v>
      </c>
    </row>
    <row r="2133" customFormat="false" ht="15" hidden="false" customHeight="false" outlineLevel="0" collapsed="false">
      <c r="A2133" s="6" t="s">
        <v>4509</v>
      </c>
      <c r="B2133" s="6" t="s">
        <v>44</v>
      </c>
      <c r="C2133" s="6" t="s">
        <v>46</v>
      </c>
      <c r="D2133" s="6" t="s">
        <v>170</v>
      </c>
      <c r="E2133" s="6" t="n">
        <v>1787566010</v>
      </c>
      <c r="F2133" s="6" t="n">
        <v>1787566143</v>
      </c>
      <c r="G2133" s="6" t="n">
        <v>1787566020</v>
      </c>
      <c r="H2133" s="6" t="n">
        <v>1787566575</v>
      </c>
      <c r="J2133" s="6" t="n">
        <v>0</v>
      </c>
      <c r="K2133" s="6" t="n">
        <v>0</v>
      </c>
      <c r="L2133" s="9" t="n">
        <f aca="false">IF(AND(E2133&gt;=Scenario!$B$11,E2133&lt;Scenario!$B$12),1,0)</f>
        <v>1</v>
      </c>
      <c r="M2133" s="9" t="n">
        <f aca="false">IF(AND(L2133=1,ISNUMBER(F2133)),MAX(0,F2133-E2133)/60,"")</f>
        <v>2.21666666666667</v>
      </c>
      <c r="N2133" s="9" t="n">
        <f aca="false">IF(AND(L2133=1,ISNUMBER(G2133)),MAX(0,G2133-E2133)/60,"")</f>
        <v>0.166666666666667</v>
      </c>
      <c r="O2133" s="9" t="n">
        <f aca="false">IF(ISNUMBER(H2133),IF(AND(H2133&gt;=Scenario!$B$11,H2133&lt;Scenario!$B$12),1,0),0)</f>
        <v>1</v>
      </c>
      <c r="P2133" s="9" t="n">
        <f aca="false">IF(O2133=1,MAX(0,H2133-E2133)/60,"")</f>
        <v>9.41666666666667</v>
      </c>
      <c r="Q2133" s="9" t="n">
        <f aca="false">INDEX(Scenario!$B$18:$B$20,MATCH(B2133,Scenario!$A$18:$A$20,0))</f>
        <v>240</v>
      </c>
      <c r="R2133" s="9" t="n">
        <f aca="false">INDEX(Scenario!$C$18:$C$20,MATCH(B2133,Scenario!$A$18:$A$20,0))</f>
        <v>4320</v>
      </c>
      <c r="S2133" s="9" t="n">
        <f aca="false">IF(ISNUMBER(M2133),IF(M2133&lt;=Q2133,1,0),"")</f>
        <v>1</v>
      </c>
      <c r="T2133" s="9" t="n">
        <f aca="false">IF(ISNUMBER(P2133),IF(P2133&lt;=R2133,1,0),"")</f>
        <v>1</v>
      </c>
      <c r="U2133" s="9" t="n">
        <f aca="false">IF(E2133&gt;Scenario!$B$14,0,IF(OR(AND(ISNUMBER(H2133),H2133&lt;=Scenario!$B$14),AND(ISNUMBER(I2133),I2133&lt;=Scenario!$B$14)),0,1))</f>
        <v>0</v>
      </c>
      <c r="V2133" s="9" t="n">
        <f aca="false">IF(AND(U2133=1,(Scenario!$B$14-E2133)/60&gt;R2133),1,0)</f>
        <v>0</v>
      </c>
      <c r="W2133" s="9" t="n">
        <f aca="false">IF(OR(C2133=Scenario!$B$22,C2133=Scenario!$C$22),1,0)</f>
        <v>1</v>
      </c>
      <c r="X2133" s="9" t="n">
        <f aca="false">IF(ISNUMBER(I2133),1,0)</f>
        <v>0</v>
      </c>
      <c r="Y2133" s="9" t="n">
        <f aca="false">MOD(INT(E2133/86400)+3,7)</f>
        <v>0</v>
      </c>
      <c r="Z2133" s="9" t="n">
        <f aca="false">MOD(INT(E2133/3600),24)</f>
        <v>10</v>
      </c>
      <c r="AA2133" s="6" t="s">
        <v>4510</v>
      </c>
    </row>
    <row r="2134" customFormat="false" ht="15" hidden="false" customHeight="false" outlineLevel="0" collapsed="false">
      <c r="A2134" s="6" t="s">
        <v>4511</v>
      </c>
      <c r="B2134" s="6" t="s">
        <v>44</v>
      </c>
      <c r="C2134" s="6" t="s">
        <v>249</v>
      </c>
      <c r="D2134" s="6" t="s">
        <v>170</v>
      </c>
      <c r="E2134" s="6" t="n">
        <v>1787566331</v>
      </c>
      <c r="F2134" s="6" t="n">
        <v>1787566493</v>
      </c>
      <c r="G2134" s="6" t="n">
        <v>1787566371</v>
      </c>
      <c r="H2134" s="6" t="n">
        <v>1787568405</v>
      </c>
      <c r="J2134" s="6" t="n">
        <v>0</v>
      </c>
      <c r="K2134" s="6" t="n">
        <v>0</v>
      </c>
      <c r="L2134" s="9" t="n">
        <f aca="false">IF(AND(E2134&gt;=Scenario!$B$11,E2134&lt;Scenario!$B$12),1,0)</f>
        <v>1</v>
      </c>
      <c r="M2134" s="9" t="n">
        <f aca="false">IF(AND(L2134=1,ISNUMBER(F2134)),MAX(0,F2134-E2134)/60,"")</f>
        <v>2.7</v>
      </c>
      <c r="N2134" s="9" t="n">
        <f aca="false">IF(AND(L2134=1,ISNUMBER(G2134)),MAX(0,G2134-E2134)/60,"")</f>
        <v>0.666666666666667</v>
      </c>
      <c r="O2134" s="9" t="n">
        <f aca="false">IF(ISNUMBER(H2134),IF(AND(H2134&gt;=Scenario!$B$11,H2134&lt;Scenario!$B$12),1,0),0)</f>
        <v>1</v>
      </c>
      <c r="P2134" s="9" t="n">
        <f aca="false">IF(O2134=1,MAX(0,H2134-E2134)/60,"")</f>
        <v>34.5666666666667</v>
      </c>
      <c r="Q2134" s="9" t="n">
        <f aca="false">INDEX(Scenario!$B$18:$B$20,MATCH(B2134,Scenario!$A$18:$A$20,0))</f>
        <v>240</v>
      </c>
      <c r="R2134" s="9" t="n">
        <f aca="false">INDEX(Scenario!$C$18:$C$20,MATCH(B2134,Scenario!$A$18:$A$20,0))</f>
        <v>4320</v>
      </c>
      <c r="S2134" s="9" t="n">
        <f aca="false">IF(ISNUMBER(M2134),IF(M2134&lt;=Q2134,1,0),"")</f>
        <v>1</v>
      </c>
      <c r="T2134" s="9" t="n">
        <f aca="false">IF(ISNUMBER(P2134),IF(P2134&lt;=R2134,1,0),"")</f>
        <v>1</v>
      </c>
      <c r="U2134" s="9" t="n">
        <f aca="false">IF(E2134&gt;Scenario!$B$14,0,IF(OR(AND(ISNUMBER(H2134),H2134&lt;=Scenario!$B$14),AND(ISNUMBER(I2134),I2134&lt;=Scenario!$B$14)),0,1))</f>
        <v>0</v>
      </c>
      <c r="V2134" s="9" t="n">
        <f aca="false">IF(AND(U2134=1,(Scenario!$B$14-E2134)/60&gt;R2134),1,0)</f>
        <v>0</v>
      </c>
      <c r="W2134" s="9" t="n">
        <f aca="false">IF(OR(C2134=Scenario!$B$22,C2134=Scenario!$C$22),1,0)</f>
        <v>0</v>
      </c>
      <c r="X2134" s="9" t="n">
        <f aca="false">IF(ISNUMBER(I2134),1,0)</f>
        <v>0</v>
      </c>
      <c r="Y2134" s="9" t="n">
        <f aca="false">MOD(INT(E2134/86400)+3,7)</f>
        <v>0</v>
      </c>
      <c r="Z2134" s="9" t="n">
        <f aca="false">MOD(INT(E2134/3600),24)</f>
        <v>10</v>
      </c>
      <c r="AA2134" s="6" t="s">
        <v>4512</v>
      </c>
    </row>
    <row r="2135" customFormat="false" ht="15" hidden="false" customHeight="false" outlineLevel="0" collapsed="false">
      <c r="A2135" s="6" t="s">
        <v>4513</v>
      </c>
      <c r="B2135" s="6" t="s">
        <v>43</v>
      </c>
      <c r="C2135" s="6" t="s">
        <v>249</v>
      </c>
      <c r="D2135" s="6" t="s">
        <v>172</v>
      </c>
      <c r="E2135" s="6" t="n">
        <v>1787566517</v>
      </c>
      <c r="F2135" s="6" t="n">
        <v>1787569430</v>
      </c>
      <c r="G2135" s="6" t="n">
        <v>1787569285</v>
      </c>
      <c r="H2135" s="6" t="n">
        <v>1787572135</v>
      </c>
      <c r="J2135" s="6" t="n">
        <v>0</v>
      </c>
      <c r="K2135" s="6" t="n">
        <v>0</v>
      </c>
      <c r="L2135" s="9" t="n">
        <f aca="false">IF(AND(E2135&gt;=Scenario!$B$11,E2135&lt;Scenario!$B$12),1,0)</f>
        <v>1</v>
      </c>
      <c r="M2135" s="9" t="n">
        <f aca="false">IF(AND(L2135=1,ISNUMBER(F2135)),MAX(0,F2135-E2135)/60,"")</f>
        <v>48.55</v>
      </c>
      <c r="N2135" s="9" t="n">
        <f aca="false">IF(AND(L2135=1,ISNUMBER(G2135)),MAX(0,G2135-E2135)/60,"")</f>
        <v>46.1333333333333</v>
      </c>
      <c r="O2135" s="9" t="n">
        <f aca="false">IF(ISNUMBER(H2135),IF(AND(H2135&gt;=Scenario!$B$11,H2135&lt;Scenario!$B$12),1,0),0)</f>
        <v>1</v>
      </c>
      <c r="P2135" s="9" t="n">
        <f aca="false">IF(O2135=1,MAX(0,H2135-E2135)/60,"")</f>
        <v>93.6333333333333</v>
      </c>
      <c r="Q2135" s="9" t="n">
        <f aca="false">INDEX(Scenario!$B$18:$B$20,MATCH(B2135,Scenario!$A$18:$A$20,0))</f>
        <v>60</v>
      </c>
      <c r="R2135" s="9" t="n">
        <f aca="false">INDEX(Scenario!$C$18:$C$20,MATCH(B2135,Scenario!$A$18:$A$20,0))</f>
        <v>1440</v>
      </c>
      <c r="S2135" s="9" t="n">
        <f aca="false">IF(ISNUMBER(M2135),IF(M2135&lt;=Q2135,1,0),"")</f>
        <v>1</v>
      </c>
      <c r="T2135" s="9" t="n">
        <f aca="false">IF(ISNUMBER(P2135),IF(P2135&lt;=R2135,1,0),"")</f>
        <v>1</v>
      </c>
      <c r="U2135" s="9" t="n">
        <f aca="false">IF(E2135&gt;Scenario!$B$14,0,IF(OR(AND(ISNUMBER(H2135),H2135&lt;=Scenario!$B$14),AND(ISNUMBER(I2135),I2135&lt;=Scenario!$B$14)),0,1))</f>
        <v>0</v>
      </c>
      <c r="V2135" s="9" t="n">
        <f aca="false">IF(AND(U2135=1,(Scenario!$B$14-E2135)/60&gt;R2135),1,0)</f>
        <v>0</v>
      </c>
      <c r="W2135" s="9" t="n">
        <f aca="false">IF(OR(C2135=Scenario!$B$22,C2135=Scenario!$C$22),1,0)</f>
        <v>0</v>
      </c>
      <c r="X2135" s="9" t="n">
        <f aca="false">IF(ISNUMBER(I2135),1,0)</f>
        <v>0</v>
      </c>
      <c r="Y2135" s="9" t="n">
        <f aca="false">MOD(INT(E2135/86400)+3,7)</f>
        <v>0</v>
      </c>
      <c r="Z2135" s="9" t="n">
        <f aca="false">MOD(INT(E2135/3600),24)</f>
        <v>10</v>
      </c>
      <c r="AA2135" s="6" t="s">
        <v>4514</v>
      </c>
    </row>
    <row r="2136" customFormat="false" ht="15" hidden="false" customHeight="false" outlineLevel="0" collapsed="false">
      <c r="A2136" s="6" t="s">
        <v>4515</v>
      </c>
      <c r="B2136" s="6" t="s">
        <v>43</v>
      </c>
      <c r="C2136" s="6" t="s">
        <v>46</v>
      </c>
      <c r="D2136" s="6" t="s">
        <v>170</v>
      </c>
      <c r="E2136" s="6" t="n">
        <v>1787567432</v>
      </c>
      <c r="F2136" s="6" t="n">
        <v>1787567681</v>
      </c>
      <c r="G2136" s="6" t="n">
        <v>1787567486</v>
      </c>
      <c r="H2136" s="6" t="n">
        <v>1787568203</v>
      </c>
      <c r="J2136" s="6" t="n">
        <v>0</v>
      </c>
      <c r="K2136" s="6" t="n">
        <v>0</v>
      </c>
      <c r="L2136" s="9" t="n">
        <f aca="false">IF(AND(E2136&gt;=Scenario!$B$11,E2136&lt;Scenario!$B$12),1,0)</f>
        <v>1</v>
      </c>
      <c r="M2136" s="9" t="n">
        <f aca="false">IF(AND(L2136=1,ISNUMBER(F2136)),MAX(0,F2136-E2136)/60,"")</f>
        <v>4.15</v>
      </c>
      <c r="N2136" s="9" t="n">
        <f aca="false">IF(AND(L2136=1,ISNUMBER(G2136)),MAX(0,G2136-E2136)/60,"")</f>
        <v>0.9</v>
      </c>
      <c r="O2136" s="9" t="n">
        <f aca="false">IF(ISNUMBER(H2136),IF(AND(H2136&gt;=Scenario!$B$11,H2136&lt;Scenario!$B$12),1,0),0)</f>
        <v>1</v>
      </c>
      <c r="P2136" s="9" t="n">
        <f aca="false">IF(O2136=1,MAX(0,H2136-E2136)/60,"")</f>
        <v>12.85</v>
      </c>
      <c r="Q2136" s="9" t="n">
        <f aca="false">INDEX(Scenario!$B$18:$B$20,MATCH(B2136,Scenario!$A$18:$A$20,0))</f>
        <v>60</v>
      </c>
      <c r="R2136" s="9" t="n">
        <f aca="false">INDEX(Scenario!$C$18:$C$20,MATCH(B2136,Scenario!$A$18:$A$20,0))</f>
        <v>1440</v>
      </c>
      <c r="S2136" s="9" t="n">
        <f aca="false">IF(ISNUMBER(M2136),IF(M2136&lt;=Q2136,1,0),"")</f>
        <v>1</v>
      </c>
      <c r="T2136" s="9" t="n">
        <f aca="false">IF(ISNUMBER(P2136),IF(P2136&lt;=R2136,1,0),"")</f>
        <v>1</v>
      </c>
      <c r="U2136" s="9" t="n">
        <f aca="false">IF(E2136&gt;Scenario!$B$14,0,IF(OR(AND(ISNUMBER(H2136),H2136&lt;=Scenario!$B$14),AND(ISNUMBER(I2136),I2136&lt;=Scenario!$B$14)),0,1))</f>
        <v>0</v>
      </c>
      <c r="V2136" s="9" t="n">
        <f aca="false">IF(AND(U2136=1,(Scenario!$B$14-E2136)/60&gt;R2136),1,0)</f>
        <v>0</v>
      </c>
      <c r="W2136" s="9" t="n">
        <f aca="false">IF(OR(C2136=Scenario!$B$22,C2136=Scenario!$C$22),1,0)</f>
        <v>1</v>
      </c>
      <c r="X2136" s="9" t="n">
        <f aca="false">IF(ISNUMBER(I2136),1,0)</f>
        <v>0</v>
      </c>
      <c r="Y2136" s="9" t="n">
        <f aca="false">MOD(INT(E2136/86400)+3,7)</f>
        <v>0</v>
      </c>
      <c r="Z2136" s="9" t="n">
        <f aca="false">MOD(INT(E2136/3600),24)</f>
        <v>10</v>
      </c>
      <c r="AA2136" s="6" t="s">
        <v>4516</v>
      </c>
    </row>
    <row r="2137" customFormat="false" ht="15" hidden="false" customHeight="false" outlineLevel="0" collapsed="false">
      <c r="A2137" s="6" t="s">
        <v>4517</v>
      </c>
      <c r="B2137" s="6" t="s">
        <v>43</v>
      </c>
      <c r="C2137" s="6" t="s">
        <v>46</v>
      </c>
      <c r="D2137" s="6" t="s">
        <v>171</v>
      </c>
      <c r="E2137" s="6" t="n">
        <v>1787567762</v>
      </c>
      <c r="F2137" s="6" t="n">
        <v>1787568315</v>
      </c>
      <c r="G2137" s="6" t="n">
        <v>1787568219</v>
      </c>
      <c r="H2137" s="6" t="n">
        <v>1787571534</v>
      </c>
      <c r="J2137" s="6" t="n">
        <v>0</v>
      </c>
      <c r="K2137" s="6" t="n">
        <v>0</v>
      </c>
      <c r="L2137" s="9" t="n">
        <f aca="false">IF(AND(E2137&gt;=Scenario!$B$11,E2137&lt;Scenario!$B$12),1,0)</f>
        <v>1</v>
      </c>
      <c r="M2137" s="9" t="n">
        <f aca="false">IF(AND(L2137=1,ISNUMBER(F2137)),MAX(0,F2137-E2137)/60,"")</f>
        <v>9.21666666666667</v>
      </c>
      <c r="N2137" s="9" t="n">
        <f aca="false">IF(AND(L2137=1,ISNUMBER(G2137)),MAX(0,G2137-E2137)/60,"")</f>
        <v>7.61666666666667</v>
      </c>
      <c r="O2137" s="9" t="n">
        <f aca="false">IF(ISNUMBER(H2137),IF(AND(H2137&gt;=Scenario!$B$11,H2137&lt;Scenario!$B$12),1,0),0)</f>
        <v>1</v>
      </c>
      <c r="P2137" s="9" t="n">
        <f aca="false">IF(O2137=1,MAX(0,H2137-E2137)/60,"")</f>
        <v>62.8666666666667</v>
      </c>
      <c r="Q2137" s="9" t="n">
        <f aca="false">INDEX(Scenario!$B$18:$B$20,MATCH(B2137,Scenario!$A$18:$A$20,0))</f>
        <v>60</v>
      </c>
      <c r="R2137" s="9" t="n">
        <f aca="false">INDEX(Scenario!$C$18:$C$20,MATCH(B2137,Scenario!$A$18:$A$20,0))</f>
        <v>1440</v>
      </c>
      <c r="S2137" s="9" t="n">
        <f aca="false">IF(ISNUMBER(M2137),IF(M2137&lt;=Q2137,1,0),"")</f>
        <v>1</v>
      </c>
      <c r="T2137" s="9" t="n">
        <f aca="false">IF(ISNUMBER(P2137),IF(P2137&lt;=R2137,1,0),"")</f>
        <v>1</v>
      </c>
      <c r="U2137" s="9" t="n">
        <f aca="false">IF(E2137&gt;Scenario!$B$14,0,IF(OR(AND(ISNUMBER(H2137),H2137&lt;=Scenario!$B$14),AND(ISNUMBER(I2137),I2137&lt;=Scenario!$B$14)),0,1))</f>
        <v>0</v>
      </c>
      <c r="V2137" s="9" t="n">
        <f aca="false">IF(AND(U2137=1,(Scenario!$B$14-E2137)/60&gt;R2137),1,0)</f>
        <v>0</v>
      </c>
      <c r="W2137" s="9" t="n">
        <f aca="false">IF(OR(C2137=Scenario!$B$22,C2137=Scenario!$C$22),1,0)</f>
        <v>1</v>
      </c>
      <c r="X2137" s="9" t="n">
        <f aca="false">IF(ISNUMBER(I2137),1,0)</f>
        <v>0</v>
      </c>
      <c r="Y2137" s="9" t="n">
        <f aca="false">MOD(INT(E2137/86400)+3,7)</f>
        <v>0</v>
      </c>
      <c r="Z2137" s="9" t="n">
        <f aca="false">MOD(INT(E2137/3600),24)</f>
        <v>10</v>
      </c>
      <c r="AA2137" s="6" t="s">
        <v>4518</v>
      </c>
    </row>
    <row r="2138" customFormat="false" ht="15" hidden="false" customHeight="false" outlineLevel="0" collapsed="false">
      <c r="A2138" s="6" t="s">
        <v>4519</v>
      </c>
      <c r="B2138" s="6" t="s">
        <v>44</v>
      </c>
      <c r="C2138" s="6" t="s">
        <v>249</v>
      </c>
      <c r="D2138" s="6" t="s">
        <v>171</v>
      </c>
      <c r="E2138" s="6" t="n">
        <v>1787567839</v>
      </c>
      <c r="F2138" s="6" t="n">
        <v>1787568612</v>
      </c>
      <c r="G2138" s="6" t="n">
        <v>1787568434</v>
      </c>
      <c r="H2138" s="6" t="n">
        <v>1787571455</v>
      </c>
      <c r="J2138" s="6" t="n">
        <v>0</v>
      </c>
      <c r="K2138" s="6" t="n">
        <v>0</v>
      </c>
      <c r="L2138" s="9" t="n">
        <f aca="false">IF(AND(E2138&gt;=Scenario!$B$11,E2138&lt;Scenario!$B$12),1,0)</f>
        <v>1</v>
      </c>
      <c r="M2138" s="9" t="n">
        <f aca="false">IF(AND(L2138=1,ISNUMBER(F2138)),MAX(0,F2138-E2138)/60,"")</f>
        <v>12.8833333333333</v>
      </c>
      <c r="N2138" s="9" t="n">
        <f aca="false">IF(AND(L2138=1,ISNUMBER(G2138)),MAX(0,G2138-E2138)/60,"")</f>
        <v>9.91666666666667</v>
      </c>
      <c r="O2138" s="9" t="n">
        <f aca="false">IF(ISNUMBER(H2138),IF(AND(H2138&gt;=Scenario!$B$11,H2138&lt;Scenario!$B$12),1,0),0)</f>
        <v>1</v>
      </c>
      <c r="P2138" s="9" t="n">
        <f aca="false">IF(O2138=1,MAX(0,H2138-E2138)/60,"")</f>
        <v>60.2666666666667</v>
      </c>
      <c r="Q2138" s="9" t="n">
        <f aca="false">INDEX(Scenario!$B$18:$B$20,MATCH(B2138,Scenario!$A$18:$A$20,0))</f>
        <v>240</v>
      </c>
      <c r="R2138" s="9" t="n">
        <f aca="false">INDEX(Scenario!$C$18:$C$20,MATCH(B2138,Scenario!$A$18:$A$20,0))</f>
        <v>4320</v>
      </c>
      <c r="S2138" s="9" t="n">
        <f aca="false">IF(ISNUMBER(M2138),IF(M2138&lt;=Q2138,1,0),"")</f>
        <v>1</v>
      </c>
      <c r="T2138" s="9" t="n">
        <f aca="false">IF(ISNUMBER(P2138),IF(P2138&lt;=R2138,1,0),"")</f>
        <v>1</v>
      </c>
      <c r="U2138" s="9" t="n">
        <f aca="false">IF(E2138&gt;Scenario!$B$14,0,IF(OR(AND(ISNUMBER(H2138),H2138&lt;=Scenario!$B$14),AND(ISNUMBER(I2138),I2138&lt;=Scenario!$B$14)),0,1))</f>
        <v>0</v>
      </c>
      <c r="V2138" s="9" t="n">
        <f aca="false">IF(AND(U2138=1,(Scenario!$B$14-E2138)/60&gt;R2138),1,0)</f>
        <v>0</v>
      </c>
      <c r="W2138" s="9" t="n">
        <f aca="false">IF(OR(C2138=Scenario!$B$22,C2138=Scenario!$C$22),1,0)</f>
        <v>0</v>
      </c>
      <c r="X2138" s="9" t="n">
        <f aca="false">IF(ISNUMBER(I2138),1,0)</f>
        <v>0</v>
      </c>
      <c r="Y2138" s="9" t="n">
        <f aca="false">MOD(INT(E2138/86400)+3,7)</f>
        <v>0</v>
      </c>
      <c r="Z2138" s="9" t="n">
        <f aca="false">MOD(INT(E2138/3600),24)</f>
        <v>10</v>
      </c>
      <c r="AA2138" s="6" t="s">
        <v>4520</v>
      </c>
    </row>
    <row r="2139" customFormat="false" ht="15" hidden="false" customHeight="false" outlineLevel="0" collapsed="false">
      <c r="A2139" s="6" t="s">
        <v>4521</v>
      </c>
      <c r="B2139" s="6" t="s">
        <v>43</v>
      </c>
      <c r="C2139" s="6" t="s">
        <v>46</v>
      </c>
      <c r="D2139" s="6" t="s">
        <v>172</v>
      </c>
      <c r="E2139" s="6" t="n">
        <v>1787568381</v>
      </c>
      <c r="F2139" s="6" t="n">
        <v>1787570735</v>
      </c>
      <c r="G2139" s="6" t="n">
        <v>1787570552</v>
      </c>
      <c r="H2139" s="6" t="n">
        <v>1787580000</v>
      </c>
      <c r="J2139" s="6" t="n">
        <v>0</v>
      </c>
      <c r="K2139" s="6" t="n">
        <v>0</v>
      </c>
      <c r="L2139" s="9" t="n">
        <f aca="false">IF(AND(E2139&gt;=Scenario!$B$11,E2139&lt;Scenario!$B$12),1,0)</f>
        <v>1</v>
      </c>
      <c r="M2139" s="9" t="n">
        <f aca="false">IF(AND(L2139=1,ISNUMBER(F2139)),MAX(0,F2139-E2139)/60,"")</f>
        <v>39.2333333333333</v>
      </c>
      <c r="N2139" s="9" t="n">
        <f aca="false">IF(AND(L2139=1,ISNUMBER(G2139)),MAX(0,G2139-E2139)/60,"")</f>
        <v>36.1833333333333</v>
      </c>
      <c r="O2139" s="9" t="n">
        <f aca="false">IF(ISNUMBER(H2139),IF(AND(H2139&gt;=Scenario!$B$11,H2139&lt;Scenario!$B$12),1,0),0)</f>
        <v>1</v>
      </c>
      <c r="P2139" s="9" t="n">
        <f aca="false">IF(O2139=1,MAX(0,H2139-E2139)/60,"")</f>
        <v>193.65</v>
      </c>
      <c r="Q2139" s="9" t="n">
        <f aca="false">INDEX(Scenario!$B$18:$B$20,MATCH(B2139,Scenario!$A$18:$A$20,0))</f>
        <v>60</v>
      </c>
      <c r="R2139" s="9" t="n">
        <f aca="false">INDEX(Scenario!$C$18:$C$20,MATCH(B2139,Scenario!$A$18:$A$20,0))</f>
        <v>1440</v>
      </c>
      <c r="S2139" s="9" t="n">
        <f aca="false">IF(ISNUMBER(M2139),IF(M2139&lt;=Q2139,1,0),"")</f>
        <v>1</v>
      </c>
      <c r="T2139" s="9" t="n">
        <f aca="false">IF(ISNUMBER(P2139),IF(P2139&lt;=R2139,1,0),"")</f>
        <v>1</v>
      </c>
      <c r="U2139" s="9" t="n">
        <f aca="false">IF(E2139&gt;Scenario!$B$14,0,IF(OR(AND(ISNUMBER(H2139),H2139&lt;=Scenario!$B$14),AND(ISNUMBER(I2139),I2139&lt;=Scenario!$B$14)),0,1))</f>
        <v>0</v>
      </c>
      <c r="V2139" s="9" t="n">
        <f aca="false">IF(AND(U2139=1,(Scenario!$B$14-E2139)/60&gt;R2139),1,0)</f>
        <v>0</v>
      </c>
      <c r="W2139" s="9" t="n">
        <f aca="false">IF(OR(C2139=Scenario!$B$22,C2139=Scenario!$C$22),1,0)</f>
        <v>1</v>
      </c>
      <c r="X2139" s="9" t="n">
        <f aca="false">IF(ISNUMBER(I2139),1,0)</f>
        <v>0</v>
      </c>
      <c r="Y2139" s="9" t="n">
        <f aca="false">MOD(INT(E2139/86400)+3,7)</f>
        <v>0</v>
      </c>
      <c r="Z2139" s="9" t="n">
        <f aca="false">MOD(INT(E2139/3600),24)</f>
        <v>10</v>
      </c>
      <c r="AA2139" s="6" t="s">
        <v>4522</v>
      </c>
    </row>
    <row r="2140" customFormat="false" ht="15" hidden="false" customHeight="false" outlineLevel="0" collapsed="false">
      <c r="A2140" s="6" t="s">
        <v>4523</v>
      </c>
      <c r="B2140" s="6" t="s">
        <v>44</v>
      </c>
      <c r="C2140" s="6" t="s">
        <v>249</v>
      </c>
      <c r="D2140" s="6" t="s">
        <v>170</v>
      </c>
      <c r="E2140" s="6" t="n">
        <v>1787569954</v>
      </c>
      <c r="F2140" s="6" t="n">
        <v>1787570222</v>
      </c>
      <c r="G2140" s="6" t="n">
        <v>1787570014</v>
      </c>
      <c r="H2140" s="6" t="n">
        <v>1787571052</v>
      </c>
      <c r="J2140" s="6" t="n">
        <v>0</v>
      </c>
      <c r="K2140" s="6" t="n">
        <v>0</v>
      </c>
      <c r="L2140" s="9" t="n">
        <f aca="false">IF(AND(E2140&gt;=Scenario!$B$11,E2140&lt;Scenario!$B$12),1,0)</f>
        <v>1</v>
      </c>
      <c r="M2140" s="9" t="n">
        <f aca="false">IF(AND(L2140=1,ISNUMBER(F2140)),MAX(0,F2140-E2140)/60,"")</f>
        <v>4.46666666666667</v>
      </c>
      <c r="N2140" s="9" t="n">
        <f aca="false">IF(AND(L2140=1,ISNUMBER(G2140)),MAX(0,G2140-E2140)/60,"")</f>
        <v>1</v>
      </c>
      <c r="O2140" s="9" t="n">
        <f aca="false">IF(ISNUMBER(H2140),IF(AND(H2140&gt;=Scenario!$B$11,H2140&lt;Scenario!$B$12),1,0),0)</f>
        <v>1</v>
      </c>
      <c r="P2140" s="9" t="n">
        <f aca="false">IF(O2140=1,MAX(0,H2140-E2140)/60,"")</f>
        <v>18.3</v>
      </c>
      <c r="Q2140" s="9" t="n">
        <f aca="false">INDEX(Scenario!$B$18:$B$20,MATCH(B2140,Scenario!$A$18:$A$20,0))</f>
        <v>240</v>
      </c>
      <c r="R2140" s="9" t="n">
        <f aca="false">INDEX(Scenario!$C$18:$C$20,MATCH(B2140,Scenario!$A$18:$A$20,0))</f>
        <v>4320</v>
      </c>
      <c r="S2140" s="9" t="n">
        <f aca="false">IF(ISNUMBER(M2140),IF(M2140&lt;=Q2140,1,0),"")</f>
        <v>1</v>
      </c>
      <c r="T2140" s="9" t="n">
        <f aca="false">IF(ISNUMBER(P2140),IF(P2140&lt;=R2140,1,0),"")</f>
        <v>1</v>
      </c>
      <c r="U2140" s="9" t="n">
        <f aca="false">IF(E2140&gt;Scenario!$B$14,0,IF(OR(AND(ISNUMBER(H2140),H2140&lt;=Scenario!$B$14),AND(ISNUMBER(I2140),I2140&lt;=Scenario!$B$14)),0,1))</f>
        <v>0</v>
      </c>
      <c r="V2140" s="9" t="n">
        <f aca="false">IF(AND(U2140=1,(Scenario!$B$14-E2140)/60&gt;R2140),1,0)</f>
        <v>0</v>
      </c>
      <c r="W2140" s="9" t="n">
        <f aca="false">IF(OR(C2140=Scenario!$B$22,C2140=Scenario!$C$22),1,0)</f>
        <v>0</v>
      </c>
      <c r="X2140" s="9" t="n">
        <f aca="false">IF(ISNUMBER(I2140),1,0)</f>
        <v>0</v>
      </c>
      <c r="Y2140" s="9" t="n">
        <f aca="false">MOD(INT(E2140/86400)+3,7)</f>
        <v>0</v>
      </c>
      <c r="Z2140" s="9" t="n">
        <f aca="false">MOD(INT(E2140/3600),24)</f>
        <v>11</v>
      </c>
      <c r="AA2140" s="6" t="s">
        <v>4524</v>
      </c>
    </row>
    <row r="2141" customFormat="false" ht="15" hidden="false" customHeight="false" outlineLevel="0" collapsed="false">
      <c r="A2141" s="6" t="s">
        <v>4525</v>
      </c>
      <c r="B2141" s="6" t="s">
        <v>44</v>
      </c>
      <c r="C2141" s="6" t="s">
        <v>249</v>
      </c>
      <c r="D2141" s="6" t="s">
        <v>171</v>
      </c>
      <c r="E2141" s="6" t="n">
        <v>1787571551</v>
      </c>
      <c r="F2141" s="6" t="n">
        <v>1787571732</v>
      </c>
      <c r="G2141" s="6" t="n">
        <v>1787571585</v>
      </c>
      <c r="H2141" s="6" t="n">
        <v>1787583076</v>
      </c>
      <c r="J2141" s="6" t="n">
        <v>0</v>
      </c>
      <c r="K2141" s="6" t="n">
        <v>0</v>
      </c>
      <c r="L2141" s="9" t="n">
        <f aca="false">IF(AND(E2141&gt;=Scenario!$B$11,E2141&lt;Scenario!$B$12),1,0)</f>
        <v>1</v>
      </c>
      <c r="M2141" s="9" t="n">
        <f aca="false">IF(AND(L2141=1,ISNUMBER(F2141)),MAX(0,F2141-E2141)/60,"")</f>
        <v>3.01666666666667</v>
      </c>
      <c r="N2141" s="9" t="n">
        <f aca="false">IF(AND(L2141=1,ISNUMBER(G2141)),MAX(0,G2141-E2141)/60,"")</f>
        <v>0.566666666666667</v>
      </c>
      <c r="O2141" s="9" t="n">
        <f aca="false">IF(ISNUMBER(H2141),IF(AND(H2141&gt;=Scenario!$B$11,H2141&lt;Scenario!$B$12),1,0),0)</f>
        <v>1</v>
      </c>
      <c r="P2141" s="9" t="n">
        <f aca="false">IF(O2141=1,MAX(0,H2141-E2141)/60,"")</f>
        <v>192.083333333333</v>
      </c>
      <c r="Q2141" s="9" t="n">
        <f aca="false">INDEX(Scenario!$B$18:$B$20,MATCH(B2141,Scenario!$A$18:$A$20,0))</f>
        <v>240</v>
      </c>
      <c r="R2141" s="9" t="n">
        <f aca="false">INDEX(Scenario!$C$18:$C$20,MATCH(B2141,Scenario!$A$18:$A$20,0))</f>
        <v>4320</v>
      </c>
      <c r="S2141" s="9" t="n">
        <f aca="false">IF(ISNUMBER(M2141),IF(M2141&lt;=Q2141,1,0),"")</f>
        <v>1</v>
      </c>
      <c r="T2141" s="9" t="n">
        <f aca="false">IF(ISNUMBER(P2141),IF(P2141&lt;=R2141,1,0),"")</f>
        <v>1</v>
      </c>
      <c r="U2141" s="9" t="n">
        <f aca="false">IF(E2141&gt;Scenario!$B$14,0,IF(OR(AND(ISNUMBER(H2141),H2141&lt;=Scenario!$B$14),AND(ISNUMBER(I2141),I2141&lt;=Scenario!$B$14)),0,1))</f>
        <v>0</v>
      </c>
      <c r="V2141" s="9" t="n">
        <f aca="false">IF(AND(U2141=1,(Scenario!$B$14-E2141)/60&gt;R2141),1,0)</f>
        <v>0</v>
      </c>
      <c r="W2141" s="9" t="n">
        <f aca="false">IF(OR(C2141=Scenario!$B$22,C2141=Scenario!$C$22),1,0)</f>
        <v>0</v>
      </c>
      <c r="X2141" s="9" t="n">
        <f aca="false">IF(ISNUMBER(I2141),1,0)</f>
        <v>0</v>
      </c>
      <c r="Y2141" s="9" t="n">
        <f aca="false">MOD(INT(E2141/86400)+3,7)</f>
        <v>0</v>
      </c>
      <c r="Z2141" s="9" t="n">
        <f aca="false">MOD(INT(E2141/3600),24)</f>
        <v>11</v>
      </c>
      <c r="AA2141" s="6" t="s">
        <v>4526</v>
      </c>
    </row>
    <row r="2142" customFormat="false" ht="15" hidden="false" customHeight="false" outlineLevel="0" collapsed="false">
      <c r="A2142" s="6" t="s">
        <v>4527</v>
      </c>
      <c r="B2142" s="6" t="s">
        <v>43</v>
      </c>
      <c r="C2142" s="6" t="s">
        <v>46</v>
      </c>
      <c r="D2142" s="6" t="s">
        <v>171</v>
      </c>
      <c r="E2142" s="6" t="n">
        <v>1787571572</v>
      </c>
      <c r="F2142" s="6" t="n">
        <v>1787571651</v>
      </c>
      <c r="G2142" s="6" t="n">
        <v>1787571585</v>
      </c>
      <c r="H2142" s="6" t="n">
        <v>1787573534</v>
      </c>
      <c r="J2142" s="6" t="n">
        <v>0</v>
      </c>
      <c r="K2142" s="6" t="n">
        <v>0</v>
      </c>
      <c r="L2142" s="9" t="n">
        <f aca="false">IF(AND(E2142&gt;=Scenario!$B$11,E2142&lt;Scenario!$B$12),1,0)</f>
        <v>1</v>
      </c>
      <c r="M2142" s="9" t="n">
        <f aca="false">IF(AND(L2142=1,ISNUMBER(F2142)),MAX(0,F2142-E2142)/60,"")</f>
        <v>1.31666666666667</v>
      </c>
      <c r="N2142" s="9" t="n">
        <f aca="false">IF(AND(L2142=1,ISNUMBER(G2142)),MAX(0,G2142-E2142)/60,"")</f>
        <v>0.216666666666667</v>
      </c>
      <c r="O2142" s="9" t="n">
        <f aca="false">IF(ISNUMBER(H2142),IF(AND(H2142&gt;=Scenario!$B$11,H2142&lt;Scenario!$B$12),1,0),0)</f>
        <v>1</v>
      </c>
      <c r="P2142" s="9" t="n">
        <f aca="false">IF(O2142=1,MAX(0,H2142-E2142)/60,"")</f>
        <v>32.7</v>
      </c>
      <c r="Q2142" s="9" t="n">
        <f aca="false">INDEX(Scenario!$B$18:$B$20,MATCH(B2142,Scenario!$A$18:$A$20,0))</f>
        <v>60</v>
      </c>
      <c r="R2142" s="9" t="n">
        <f aca="false">INDEX(Scenario!$C$18:$C$20,MATCH(B2142,Scenario!$A$18:$A$20,0))</f>
        <v>1440</v>
      </c>
      <c r="S2142" s="9" t="n">
        <f aca="false">IF(ISNUMBER(M2142),IF(M2142&lt;=Q2142,1,0),"")</f>
        <v>1</v>
      </c>
      <c r="T2142" s="9" t="n">
        <f aca="false">IF(ISNUMBER(P2142),IF(P2142&lt;=R2142,1,0),"")</f>
        <v>1</v>
      </c>
      <c r="U2142" s="9" t="n">
        <f aca="false">IF(E2142&gt;Scenario!$B$14,0,IF(OR(AND(ISNUMBER(H2142),H2142&lt;=Scenario!$B$14),AND(ISNUMBER(I2142),I2142&lt;=Scenario!$B$14)),0,1))</f>
        <v>0</v>
      </c>
      <c r="V2142" s="9" t="n">
        <f aca="false">IF(AND(U2142=1,(Scenario!$B$14-E2142)/60&gt;R2142),1,0)</f>
        <v>0</v>
      </c>
      <c r="W2142" s="9" t="n">
        <f aca="false">IF(OR(C2142=Scenario!$B$22,C2142=Scenario!$C$22),1,0)</f>
        <v>1</v>
      </c>
      <c r="X2142" s="9" t="n">
        <f aca="false">IF(ISNUMBER(I2142),1,0)</f>
        <v>0</v>
      </c>
      <c r="Y2142" s="9" t="n">
        <f aca="false">MOD(INT(E2142/86400)+3,7)</f>
        <v>0</v>
      </c>
      <c r="Z2142" s="9" t="n">
        <f aca="false">MOD(INT(E2142/3600),24)</f>
        <v>11</v>
      </c>
      <c r="AA2142" s="6" t="s">
        <v>4528</v>
      </c>
    </row>
    <row r="2143" customFormat="false" ht="15" hidden="false" customHeight="false" outlineLevel="0" collapsed="false">
      <c r="A2143" s="6" t="s">
        <v>4529</v>
      </c>
      <c r="B2143" s="6" t="s">
        <v>44</v>
      </c>
      <c r="C2143" s="6" t="s">
        <v>249</v>
      </c>
      <c r="D2143" s="6" t="s">
        <v>171</v>
      </c>
      <c r="E2143" s="6" t="n">
        <v>1787573013</v>
      </c>
      <c r="F2143" s="6" t="n">
        <v>1787573200</v>
      </c>
      <c r="G2143" s="6" t="n">
        <v>1787573064</v>
      </c>
      <c r="H2143" s="6" t="n">
        <v>1787574599</v>
      </c>
      <c r="J2143" s="6" t="n">
        <v>0</v>
      </c>
      <c r="K2143" s="6" t="n">
        <v>0</v>
      </c>
      <c r="L2143" s="9" t="n">
        <f aca="false">IF(AND(E2143&gt;=Scenario!$B$11,E2143&lt;Scenario!$B$12),1,0)</f>
        <v>1</v>
      </c>
      <c r="M2143" s="9" t="n">
        <f aca="false">IF(AND(L2143=1,ISNUMBER(F2143)),MAX(0,F2143-E2143)/60,"")</f>
        <v>3.11666666666667</v>
      </c>
      <c r="N2143" s="9" t="n">
        <f aca="false">IF(AND(L2143=1,ISNUMBER(G2143)),MAX(0,G2143-E2143)/60,"")</f>
        <v>0.85</v>
      </c>
      <c r="O2143" s="9" t="n">
        <f aca="false">IF(ISNUMBER(H2143),IF(AND(H2143&gt;=Scenario!$B$11,H2143&lt;Scenario!$B$12),1,0),0)</f>
        <v>1</v>
      </c>
      <c r="P2143" s="9" t="n">
        <f aca="false">IF(O2143=1,MAX(0,H2143-E2143)/60,"")</f>
        <v>26.4333333333333</v>
      </c>
      <c r="Q2143" s="9" t="n">
        <f aca="false">INDEX(Scenario!$B$18:$B$20,MATCH(B2143,Scenario!$A$18:$A$20,0))</f>
        <v>240</v>
      </c>
      <c r="R2143" s="9" t="n">
        <f aca="false">INDEX(Scenario!$C$18:$C$20,MATCH(B2143,Scenario!$A$18:$A$20,0))</f>
        <v>4320</v>
      </c>
      <c r="S2143" s="9" t="n">
        <f aca="false">IF(ISNUMBER(M2143),IF(M2143&lt;=Q2143,1,0),"")</f>
        <v>1</v>
      </c>
      <c r="T2143" s="9" t="n">
        <f aca="false">IF(ISNUMBER(P2143),IF(P2143&lt;=R2143,1,0),"")</f>
        <v>1</v>
      </c>
      <c r="U2143" s="9" t="n">
        <f aca="false">IF(E2143&gt;Scenario!$B$14,0,IF(OR(AND(ISNUMBER(H2143),H2143&lt;=Scenario!$B$14),AND(ISNUMBER(I2143),I2143&lt;=Scenario!$B$14)),0,1))</f>
        <v>0</v>
      </c>
      <c r="V2143" s="9" t="n">
        <f aca="false">IF(AND(U2143=1,(Scenario!$B$14-E2143)/60&gt;R2143),1,0)</f>
        <v>0</v>
      </c>
      <c r="W2143" s="9" t="n">
        <f aca="false">IF(OR(C2143=Scenario!$B$22,C2143=Scenario!$C$22),1,0)</f>
        <v>0</v>
      </c>
      <c r="X2143" s="9" t="n">
        <f aca="false">IF(ISNUMBER(I2143),1,0)</f>
        <v>0</v>
      </c>
      <c r="Y2143" s="9" t="n">
        <f aca="false">MOD(INT(E2143/86400)+3,7)</f>
        <v>0</v>
      </c>
      <c r="Z2143" s="9" t="n">
        <f aca="false">MOD(INT(E2143/3600),24)</f>
        <v>12</v>
      </c>
      <c r="AA2143" s="6" t="s">
        <v>4530</v>
      </c>
    </row>
    <row r="2144" customFormat="false" ht="15" hidden="false" customHeight="false" outlineLevel="0" collapsed="false">
      <c r="A2144" s="6" t="s">
        <v>4531</v>
      </c>
      <c r="B2144" s="6" t="s">
        <v>44</v>
      </c>
      <c r="C2144" s="6" t="s">
        <v>46</v>
      </c>
      <c r="D2144" s="6" t="s">
        <v>171</v>
      </c>
      <c r="E2144" s="6" t="n">
        <v>1787573555</v>
      </c>
      <c r="F2144" s="6" t="n">
        <v>1787573713</v>
      </c>
      <c r="G2144" s="6" t="n">
        <v>1787573568</v>
      </c>
      <c r="H2144" s="6" t="n">
        <v>1787635169</v>
      </c>
      <c r="J2144" s="6" t="n">
        <v>1</v>
      </c>
      <c r="K2144" s="6" t="n">
        <v>0</v>
      </c>
      <c r="L2144" s="9" t="n">
        <f aca="false">IF(AND(E2144&gt;=Scenario!$B$11,E2144&lt;Scenario!$B$12),1,0)</f>
        <v>1</v>
      </c>
      <c r="M2144" s="9" t="n">
        <f aca="false">IF(AND(L2144=1,ISNUMBER(F2144)),MAX(0,F2144-E2144)/60,"")</f>
        <v>2.63333333333333</v>
      </c>
      <c r="N2144" s="9" t="n">
        <f aca="false">IF(AND(L2144=1,ISNUMBER(G2144)),MAX(0,G2144-E2144)/60,"")</f>
        <v>0.216666666666667</v>
      </c>
      <c r="O2144" s="9" t="n">
        <f aca="false">IF(ISNUMBER(H2144),IF(AND(H2144&gt;=Scenario!$B$11,H2144&lt;Scenario!$B$12),1,0),0)</f>
        <v>1</v>
      </c>
      <c r="P2144" s="9" t="n">
        <f aca="false">IF(O2144=1,MAX(0,H2144-E2144)/60,"")</f>
        <v>1026.9</v>
      </c>
      <c r="Q2144" s="9" t="n">
        <f aca="false">INDEX(Scenario!$B$18:$B$20,MATCH(B2144,Scenario!$A$18:$A$20,0))</f>
        <v>240</v>
      </c>
      <c r="R2144" s="9" t="n">
        <f aca="false">INDEX(Scenario!$C$18:$C$20,MATCH(B2144,Scenario!$A$18:$A$20,0))</f>
        <v>4320</v>
      </c>
      <c r="S2144" s="9" t="n">
        <f aca="false">IF(ISNUMBER(M2144),IF(M2144&lt;=Q2144,1,0),"")</f>
        <v>1</v>
      </c>
      <c r="T2144" s="9" t="n">
        <f aca="false">IF(ISNUMBER(P2144),IF(P2144&lt;=R2144,1,0),"")</f>
        <v>1</v>
      </c>
      <c r="U2144" s="9" t="n">
        <f aca="false">IF(E2144&gt;Scenario!$B$14,0,IF(OR(AND(ISNUMBER(H2144),H2144&lt;=Scenario!$B$14),AND(ISNUMBER(I2144),I2144&lt;=Scenario!$B$14)),0,1))</f>
        <v>0</v>
      </c>
      <c r="V2144" s="9" t="n">
        <f aca="false">IF(AND(U2144=1,(Scenario!$B$14-E2144)/60&gt;R2144),1,0)</f>
        <v>0</v>
      </c>
      <c r="W2144" s="9" t="n">
        <f aca="false">IF(OR(C2144=Scenario!$B$22,C2144=Scenario!$C$22),1,0)</f>
        <v>1</v>
      </c>
      <c r="X2144" s="9" t="n">
        <f aca="false">IF(ISNUMBER(I2144),1,0)</f>
        <v>0</v>
      </c>
      <c r="Y2144" s="9" t="n">
        <f aca="false">MOD(INT(E2144/86400)+3,7)</f>
        <v>0</v>
      </c>
      <c r="Z2144" s="9" t="n">
        <f aca="false">MOD(INT(E2144/3600),24)</f>
        <v>12</v>
      </c>
      <c r="AA2144" s="6" t="s">
        <v>4532</v>
      </c>
    </row>
    <row r="2145" customFormat="false" ht="15" hidden="false" customHeight="false" outlineLevel="0" collapsed="false">
      <c r="A2145" s="6" t="s">
        <v>4533</v>
      </c>
      <c r="B2145" s="6" t="s">
        <v>44</v>
      </c>
      <c r="C2145" s="6" t="s">
        <v>249</v>
      </c>
      <c r="D2145" s="6" t="s">
        <v>170</v>
      </c>
      <c r="E2145" s="6" t="n">
        <v>1787574506</v>
      </c>
      <c r="F2145" s="6" t="n">
        <v>1787574771</v>
      </c>
      <c r="G2145" s="6" t="n">
        <v>1787574561</v>
      </c>
      <c r="H2145" s="6" t="n">
        <v>1787576461</v>
      </c>
      <c r="J2145" s="6" t="n">
        <v>0</v>
      </c>
      <c r="K2145" s="6" t="n">
        <v>0</v>
      </c>
      <c r="L2145" s="9" t="n">
        <f aca="false">IF(AND(E2145&gt;=Scenario!$B$11,E2145&lt;Scenario!$B$12),1,0)</f>
        <v>1</v>
      </c>
      <c r="M2145" s="9" t="n">
        <f aca="false">IF(AND(L2145=1,ISNUMBER(F2145)),MAX(0,F2145-E2145)/60,"")</f>
        <v>4.41666666666667</v>
      </c>
      <c r="N2145" s="9" t="n">
        <f aca="false">IF(AND(L2145=1,ISNUMBER(G2145)),MAX(0,G2145-E2145)/60,"")</f>
        <v>0.916666666666667</v>
      </c>
      <c r="O2145" s="9" t="n">
        <f aca="false">IF(ISNUMBER(H2145),IF(AND(H2145&gt;=Scenario!$B$11,H2145&lt;Scenario!$B$12),1,0),0)</f>
        <v>1</v>
      </c>
      <c r="P2145" s="9" t="n">
        <f aca="false">IF(O2145=1,MAX(0,H2145-E2145)/60,"")</f>
        <v>32.5833333333333</v>
      </c>
      <c r="Q2145" s="9" t="n">
        <f aca="false">INDEX(Scenario!$B$18:$B$20,MATCH(B2145,Scenario!$A$18:$A$20,0))</f>
        <v>240</v>
      </c>
      <c r="R2145" s="9" t="n">
        <f aca="false">INDEX(Scenario!$C$18:$C$20,MATCH(B2145,Scenario!$A$18:$A$20,0))</f>
        <v>4320</v>
      </c>
      <c r="S2145" s="9" t="n">
        <f aca="false">IF(ISNUMBER(M2145),IF(M2145&lt;=Q2145,1,0),"")</f>
        <v>1</v>
      </c>
      <c r="T2145" s="9" t="n">
        <f aca="false">IF(ISNUMBER(P2145),IF(P2145&lt;=R2145,1,0),"")</f>
        <v>1</v>
      </c>
      <c r="U2145" s="9" t="n">
        <f aca="false">IF(E2145&gt;Scenario!$B$14,0,IF(OR(AND(ISNUMBER(H2145),H2145&lt;=Scenario!$B$14),AND(ISNUMBER(I2145),I2145&lt;=Scenario!$B$14)),0,1))</f>
        <v>0</v>
      </c>
      <c r="V2145" s="9" t="n">
        <f aca="false">IF(AND(U2145=1,(Scenario!$B$14-E2145)/60&gt;R2145),1,0)</f>
        <v>0</v>
      </c>
      <c r="W2145" s="9" t="n">
        <f aca="false">IF(OR(C2145=Scenario!$B$22,C2145=Scenario!$C$22),1,0)</f>
        <v>0</v>
      </c>
      <c r="X2145" s="9" t="n">
        <f aca="false">IF(ISNUMBER(I2145),1,0)</f>
        <v>0</v>
      </c>
      <c r="Y2145" s="9" t="n">
        <f aca="false">MOD(INT(E2145/86400)+3,7)</f>
        <v>0</v>
      </c>
      <c r="Z2145" s="9" t="n">
        <f aca="false">MOD(INT(E2145/3600),24)</f>
        <v>12</v>
      </c>
      <c r="AA2145" s="6" t="s">
        <v>4534</v>
      </c>
    </row>
    <row r="2146" customFormat="false" ht="15" hidden="false" customHeight="false" outlineLevel="0" collapsed="false">
      <c r="A2146" s="6" t="s">
        <v>4535</v>
      </c>
      <c r="B2146" s="6" t="s">
        <v>43</v>
      </c>
      <c r="C2146" s="6" t="s">
        <v>47</v>
      </c>
      <c r="D2146" s="6" t="s">
        <v>170</v>
      </c>
      <c r="E2146" s="6" t="n">
        <v>1787574940</v>
      </c>
      <c r="F2146" s="6" t="n">
        <v>1787576293</v>
      </c>
      <c r="G2146" s="6" t="n">
        <v>1787576132</v>
      </c>
      <c r="H2146" s="6" t="n">
        <v>1787577111</v>
      </c>
      <c r="J2146" s="6" t="n">
        <v>0</v>
      </c>
      <c r="K2146" s="6" t="n">
        <v>0</v>
      </c>
      <c r="L2146" s="9" t="n">
        <f aca="false">IF(AND(E2146&gt;=Scenario!$B$11,E2146&lt;Scenario!$B$12),1,0)</f>
        <v>1</v>
      </c>
      <c r="M2146" s="9" t="n">
        <f aca="false">IF(AND(L2146=1,ISNUMBER(F2146)),MAX(0,F2146-E2146)/60,"")</f>
        <v>22.55</v>
      </c>
      <c r="N2146" s="9" t="n">
        <f aca="false">IF(AND(L2146=1,ISNUMBER(G2146)),MAX(0,G2146-E2146)/60,"")</f>
        <v>19.8666666666667</v>
      </c>
      <c r="O2146" s="9" t="n">
        <f aca="false">IF(ISNUMBER(H2146),IF(AND(H2146&gt;=Scenario!$B$11,H2146&lt;Scenario!$B$12),1,0),0)</f>
        <v>1</v>
      </c>
      <c r="P2146" s="9" t="n">
        <f aca="false">IF(O2146=1,MAX(0,H2146-E2146)/60,"")</f>
        <v>36.1833333333333</v>
      </c>
      <c r="Q2146" s="9" t="n">
        <f aca="false">INDEX(Scenario!$B$18:$B$20,MATCH(B2146,Scenario!$A$18:$A$20,0))</f>
        <v>60</v>
      </c>
      <c r="R2146" s="9" t="n">
        <f aca="false">INDEX(Scenario!$C$18:$C$20,MATCH(B2146,Scenario!$A$18:$A$20,0))</f>
        <v>1440</v>
      </c>
      <c r="S2146" s="9" t="n">
        <f aca="false">IF(ISNUMBER(M2146),IF(M2146&lt;=Q2146,1,0),"")</f>
        <v>1</v>
      </c>
      <c r="T2146" s="9" t="n">
        <f aca="false">IF(ISNUMBER(P2146),IF(P2146&lt;=R2146,1,0),"")</f>
        <v>1</v>
      </c>
      <c r="U2146" s="9" t="n">
        <f aca="false">IF(E2146&gt;Scenario!$B$14,0,IF(OR(AND(ISNUMBER(H2146),H2146&lt;=Scenario!$B$14),AND(ISNUMBER(I2146),I2146&lt;=Scenario!$B$14)),0,1))</f>
        <v>0</v>
      </c>
      <c r="V2146" s="9" t="n">
        <f aca="false">IF(AND(U2146=1,(Scenario!$B$14-E2146)/60&gt;R2146),1,0)</f>
        <v>0</v>
      </c>
      <c r="W2146" s="9" t="n">
        <f aca="false">IF(OR(C2146=Scenario!$B$22,C2146=Scenario!$C$22),1,0)</f>
        <v>1</v>
      </c>
      <c r="X2146" s="9" t="n">
        <f aca="false">IF(ISNUMBER(I2146),1,0)</f>
        <v>0</v>
      </c>
      <c r="Y2146" s="9" t="n">
        <f aca="false">MOD(INT(E2146/86400)+3,7)</f>
        <v>0</v>
      </c>
      <c r="Z2146" s="9" t="n">
        <f aca="false">MOD(INT(E2146/3600),24)</f>
        <v>12</v>
      </c>
      <c r="AA2146" s="6" t="s">
        <v>4536</v>
      </c>
    </row>
    <row r="2147" customFormat="false" ht="15" hidden="false" customHeight="false" outlineLevel="0" collapsed="false">
      <c r="A2147" s="6" t="s">
        <v>4537</v>
      </c>
      <c r="B2147" s="6" t="s">
        <v>44</v>
      </c>
      <c r="C2147" s="6" t="s">
        <v>46</v>
      </c>
      <c r="D2147" s="6" t="s">
        <v>170</v>
      </c>
      <c r="E2147" s="6" t="n">
        <v>1787575251</v>
      </c>
      <c r="I2147" s="6" t="n">
        <v>1787576118</v>
      </c>
      <c r="J2147" s="6" t="n">
        <v>0</v>
      </c>
      <c r="K2147" s="6" t="n">
        <v>0</v>
      </c>
      <c r="L2147" s="9" t="n">
        <f aca="false">IF(AND(E2147&gt;=Scenario!$B$11,E2147&lt;Scenario!$B$12),1,0)</f>
        <v>1</v>
      </c>
      <c r="M2147" s="0" t="str">
        <f aca="false">IF(AND(L2147=1,ISNUMBER(F2147)),MAX(0,F2147-E2147)/60,"")</f>
        <v/>
      </c>
      <c r="N2147" s="0" t="str">
        <f aca="false">IF(AND(L2147=1,ISNUMBER(G2147)),MAX(0,G2147-E2147)/60,"")</f>
        <v/>
      </c>
      <c r="O2147" s="9" t="n">
        <f aca="false">IF(ISNUMBER(H2147),IF(AND(H2147&gt;=Scenario!$B$11,H2147&lt;Scenario!$B$12),1,0),0)</f>
        <v>0</v>
      </c>
      <c r="P2147" s="0" t="str">
        <f aca="false">IF(O2147=1,MAX(0,H2147-E2147)/60,"")</f>
        <v/>
      </c>
      <c r="Q2147" s="9" t="n">
        <f aca="false">INDEX(Scenario!$B$18:$B$20,MATCH(B2147,Scenario!$A$18:$A$20,0))</f>
        <v>240</v>
      </c>
      <c r="R2147" s="9" t="n">
        <f aca="false">INDEX(Scenario!$C$18:$C$20,MATCH(B2147,Scenario!$A$18:$A$20,0))</f>
        <v>4320</v>
      </c>
      <c r="S2147" s="0" t="str">
        <f aca="false">IF(ISNUMBER(M2147),IF(M2147&lt;=Q2147,1,0),"")</f>
        <v/>
      </c>
      <c r="T2147" s="0" t="str">
        <f aca="false">IF(ISNUMBER(P2147),IF(P2147&lt;=R2147,1,0),"")</f>
        <v/>
      </c>
      <c r="U2147" s="9" t="n">
        <f aca="false">IF(E2147&gt;Scenario!$B$14,0,IF(OR(AND(ISNUMBER(H2147),H2147&lt;=Scenario!$B$14),AND(ISNUMBER(I2147),I2147&lt;=Scenario!$B$14)),0,1))</f>
        <v>0</v>
      </c>
      <c r="V2147" s="9" t="n">
        <f aca="false">IF(AND(U2147=1,(Scenario!$B$14-E2147)/60&gt;R2147),1,0)</f>
        <v>0</v>
      </c>
      <c r="W2147" s="9" t="n">
        <f aca="false">IF(OR(C2147=Scenario!$B$22,C2147=Scenario!$C$22),1,0)</f>
        <v>1</v>
      </c>
      <c r="X2147" s="9" t="n">
        <f aca="false">IF(ISNUMBER(I2147),1,0)</f>
        <v>1</v>
      </c>
      <c r="Y2147" s="9" t="n">
        <f aca="false">MOD(INT(E2147/86400)+3,7)</f>
        <v>0</v>
      </c>
      <c r="Z2147" s="9" t="n">
        <f aca="false">MOD(INT(E2147/3600),24)</f>
        <v>12</v>
      </c>
      <c r="AA2147" s="6" t="s">
        <v>4538</v>
      </c>
    </row>
    <row r="2148" customFormat="false" ht="15" hidden="false" customHeight="false" outlineLevel="0" collapsed="false">
      <c r="A2148" s="6" t="s">
        <v>4539</v>
      </c>
      <c r="B2148" s="6" t="s">
        <v>43</v>
      </c>
      <c r="C2148" s="6" t="s">
        <v>249</v>
      </c>
      <c r="D2148" s="6" t="s">
        <v>171</v>
      </c>
      <c r="E2148" s="6" t="n">
        <v>1787575607</v>
      </c>
      <c r="F2148" s="6" t="n">
        <v>1787575752</v>
      </c>
      <c r="G2148" s="6" t="n">
        <v>1787575664</v>
      </c>
      <c r="H2148" s="6" t="n">
        <v>1787583702</v>
      </c>
      <c r="J2148" s="6" t="n">
        <v>0</v>
      </c>
      <c r="K2148" s="6" t="n">
        <v>0</v>
      </c>
      <c r="L2148" s="9" t="n">
        <f aca="false">IF(AND(E2148&gt;=Scenario!$B$11,E2148&lt;Scenario!$B$12),1,0)</f>
        <v>1</v>
      </c>
      <c r="M2148" s="9" t="n">
        <f aca="false">IF(AND(L2148=1,ISNUMBER(F2148)),MAX(0,F2148-E2148)/60,"")</f>
        <v>2.41666666666667</v>
      </c>
      <c r="N2148" s="9" t="n">
        <f aca="false">IF(AND(L2148=1,ISNUMBER(G2148)),MAX(0,G2148-E2148)/60,"")</f>
        <v>0.95</v>
      </c>
      <c r="O2148" s="9" t="n">
        <f aca="false">IF(ISNUMBER(H2148),IF(AND(H2148&gt;=Scenario!$B$11,H2148&lt;Scenario!$B$12),1,0),0)</f>
        <v>1</v>
      </c>
      <c r="P2148" s="9" t="n">
        <f aca="false">IF(O2148=1,MAX(0,H2148-E2148)/60,"")</f>
        <v>134.916666666667</v>
      </c>
      <c r="Q2148" s="9" t="n">
        <f aca="false">INDEX(Scenario!$B$18:$B$20,MATCH(B2148,Scenario!$A$18:$A$20,0))</f>
        <v>60</v>
      </c>
      <c r="R2148" s="9" t="n">
        <f aca="false">INDEX(Scenario!$C$18:$C$20,MATCH(B2148,Scenario!$A$18:$A$20,0))</f>
        <v>1440</v>
      </c>
      <c r="S2148" s="9" t="n">
        <f aca="false">IF(ISNUMBER(M2148),IF(M2148&lt;=Q2148,1,0),"")</f>
        <v>1</v>
      </c>
      <c r="T2148" s="9" t="n">
        <f aca="false">IF(ISNUMBER(P2148),IF(P2148&lt;=R2148,1,0),"")</f>
        <v>1</v>
      </c>
      <c r="U2148" s="9" t="n">
        <f aca="false">IF(E2148&gt;Scenario!$B$14,0,IF(OR(AND(ISNUMBER(H2148),H2148&lt;=Scenario!$B$14),AND(ISNUMBER(I2148),I2148&lt;=Scenario!$B$14)),0,1))</f>
        <v>0</v>
      </c>
      <c r="V2148" s="9" t="n">
        <f aca="false">IF(AND(U2148=1,(Scenario!$B$14-E2148)/60&gt;R2148),1,0)</f>
        <v>0</v>
      </c>
      <c r="W2148" s="9" t="n">
        <f aca="false">IF(OR(C2148=Scenario!$B$22,C2148=Scenario!$C$22),1,0)</f>
        <v>0</v>
      </c>
      <c r="X2148" s="9" t="n">
        <f aca="false">IF(ISNUMBER(I2148),1,0)</f>
        <v>0</v>
      </c>
      <c r="Y2148" s="9" t="n">
        <f aca="false">MOD(INT(E2148/86400)+3,7)</f>
        <v>0</v>
      </c>
      <c r="Z2148" s="9" t="n">
        <f aca="false">MOD(INT(E2148/3600),24)</f>
        <v>12</v>
      </c>
      <c r="AA2148" s="6" t="s">
        <v>4540</v>
      </c>
    </row>
    <row r="2149" customFormat="false" ht="15" hidden="false" customHeight="false" outlineLevel="0" collapsed="false">
      <c r="A2149" s="6" t="s">
        <v>4541</v>
      </c>
      <c r="B2149" s="6" t="s">
        <v>44</v>
      </c>
      <c r="C2149" s="6" t="s">
        <v>46</v>
      </c>
      <c r="D2149" s="6" t="s">
        <v>170</v>
      </c>
      <c r="E2149" s="6" t="n">
        <v>1787576438</v>
      </c>
      <c r="F2149" s="6" t="n">
        <v>1787576699</v>
      </c>
      <c r="G2149" s="6" t="n">
        <v>1787576500</v>
      </c>
      <c r="H2149" s="6" t="n">
        <v>1787576899</v>
      </c>
      <c r="J2149" s="6" t="n">
        <v>0</v>
      </c>
      <c r="K2149" s="6" t="n">
        <v>0</v>
      </c>
      <c r="L2149" s="9" t="n">
        <f aca="false">IF(AND(E2149&gt;=Scenario!$B$11,E2149&lt;Scenario!$B$12),1,0)</f>
        <v>1</v>
      </c>
      <c r="M2149" s="9" t="n">
        <f aca="false">IF(AND(L2149=1,ISNUMBER(F2149)),MAX(0,F2149-E2149)/60,"")</f>
        <v>4.35</v>
      </c>
      <c r="N2149" s="9" t="n">
        <f aca="false">IF(AND(L2149=1,ISNUMBER(G2149)),MAX(0,G2149-E2149)/60,"")</f>
        <v>1.03333333333333</v>
      </c>
      <c r="O2149" s="9" t="n">
        <f aca="false">IF(ISNUMBER(H2149),IF(AND(H2149&gt;=Scenario!$B$11,H2149&lt;Scenario!$B$12),1,0),0)</f>
        <v>1</v>
      </c>
      <c r="P2149" s="9" t="n">
        <f aca="false">IF(O2149=1,MAX(0,H2149-E2149)/60,"")</f>
        <v>7.68333333333333</v>
      </c>
      <c r="Q2149" s="9" t="n">
        <f aca="false">INDEX(Scenario!$B$18:$B$20,MATCH(B2149,Scenario!$A$18:$A$20,0))</f>
        <v>240</v>
      </c>
      <c r="R2149" s="9" t="n">
        <f aca="false">INDEX(Scenario!$C$18:$C$20,MATCH(B2149,Scenario!$A$18:$A$20,0))</f>
        <v>4320</v>
      </c>
      <c r="S2149" s="9" t="n">
        <f aca="false">IF(ISNUMBER(M2149),IF(M2149&lt;=Q2149,1,0),"")</f>
        <v>1</v>
      </c>
      <c r="T2149" s="9" t="n">
        <f aca="false">IF(ISNUMBER(P2149),IF(P2149&lt;=R2149,1,0),"")</f>
        <v>1</v>
      </c>
      <c r="U2149" s="9" t="n">
        <f aca="false">IF(E2149&gt;Scenario!$B$14,0,IF(OR(AND(ISNUMBER(H2149),H2149&lt;=Scenario!$B$14),AND(ISNUMBER(I2149),I2149&lt;=Scenario!$B$14)),0,1))</f>
        <v>0</v>
      </c>
      <c r="V2149" s="9" t="n">
        <f aca="false">IF(AND(U2149=1,(Scenario!$B$14-E2149)/60&gt;R2149),1,0)</f>
        <v>0</v>
      </c>
      <c r="W2149" s="9" t="n">
        <f aca="false">IF(OR(C2149=Scenario!$B$22,C2149=Scenario!$C$22),1,0)</f>
        <v>1</v>
      </c>
      <c r="X2149" s="9" t="n">
        <f aca="false">IF(ISNUMBER(I2149),1,0)</f>
        <v>0</v>
      </c>
      <c r="Y2149" s="9" t="n">
        <f aca="false">MOD(INT(E2149/86400)+3,7)</f>
        <v>0</v>
      </c>
      <c r="Z2149" s="9" t="n">
        <f aca="false">MOD(INT(E2149/3600),24)</f>
        <v>13</v>
      </c>
      <c r="AA2149" s="6" t="s">
        <v>4542</v>
      </c>
    </row>
    <row r="2150" customFormat="false" ht="15" hidden="false" customHeight="false" outlineLevel="0" collapsed="false">
      <c r="A2150" s="6" t="s">
        <v>4543</v>
      </c>
      <c r="B2150" s="6" t="s">
        <v>44</v>
      </c>
      <c r="C2150" s="6" t="s">
        <v>47</v>
      </c>
      <c r="D2150" s="6" t="s">
        <v>170</v>
      </c>
      <c r="E2150" s="6" t="n">
        <v>1787577474</v>
      </c>
      <c r="F2150" s="6" t="n">
        <v>1787577634</v>
      </c>
      <c r="G2150" s="6" t="n">
        <v>1787577519</v>
      </c>
      <c r="H2150" s="6" t="n">
        <v>1787578372</v>
      </c>
      <c r="J2150" s="6" t="n">
        <v>0</v>
      </c>
      <c r="K2150" s="6" t="n">
        <v>0</v>
      </c>
      <c r="L2150" s="9" t="n">
        <f aca="false">IF(AND(E2150&gt;=Scenario!$B$11,E2150&lt;Scenario!$B$12),1,0)</f>
        <v>1</v>
      </c>
      <c r="M2150" s="9" t="n">
        <f aca="false">IF(AND(L2150=1,ISNUMBER(F2150)),MAX(0,F2150-E2150)/60,"")</f>
        <v>2.66666666666667</v>
      </c>
      <c r="N2150" s="9" t="n">
        <f aca="false">IF(AND(L2150=1,ISNUMBER(G2150)),MAX(0,G2150-E2150)/60,"")</f>
        <v>0.75</v>
      </c>
      <c r="O2150" s="9" t="n">
        <f aca="false">IF(ISNUMBER(H2150),IF(AND(H2150&gt;=Scenario!$B$11,H2150&lt;Scenario!$B$12),1,0),0)</f>
        <v>1</v>
      </c>
      <c r="P2150" s="9" t="n">
        <f aca="false">IF(O2150=1,MAX(0,H2150-E2150)/60,"")</f>
        <v>14.9666666666667</v>
      </c>
      <c r="Q2150" s="9" t="n">
        <f aca="false">INDEX(Scenario!$B$18:$B$20,MATCH(B2150,Scenario!$A$18:$A$20,0))</f>
        <v>240</v>
      </c>
      <c r="R2150" s="9" t="n">
        <f aca="false">INDEX(Scenario!$C$18:$C$20,MATCH(B2150,Scenario!$A$18:$A$20,0))</f>
        <v>4320</v>
      </c>
      <c r="S2150" s="9" t="n">
        <f aca="false">IF(ISNUMBER(M2150),IF(M2150&lt;=Q2150,1,0),"")</f>
        <v>1</v>
      </c>
      <c r="T2150" s="9" t="n">
        <f aca="false">IF(ISNUMBER(P2150),IF(P2150&lt;=R2150,1,0),"")</f>
        <v>1</v>
      </c>
      <c r="U2150" s="9" t="n">
        <f aca="false">IF(E2150&gt;Scenario!$B$14,0,IF(OR(AND(ISNUMBER(H2150),H2150&lt;=Scenario!$B$14),AND(ISNUMBER(I2150),I2150&lt;=Scenario!$B$14)),0,1))</f>
        <v>0</v>
      </c>
      <c r="V2150" s="9" t="n">
        <f aca="false">IF(AND(U2150=1,(Scenario!$B$14-E2150)/60&gt;R2150),1,0)</f>
        <v>0</v>
      </c>
      <c r="W2150" s="9" t="n">
        <f aca="false">IF(OR(C2150=Scenario!$B$22,C2150=Scenario!$C$22),1,0)</f>
        <v>1</v>
      </c>
      <c r="X2150" s="9" t="n">
        <f aca="false">IF(ISNUMBER(I2150),1,0)</f>
        <v>0</v>
      </c>
      <c r="Y2150" s="9" t="n">
        <f aca="false">MOD(INT(E2150/86400)+3,7)</f>
        <v>0</v>
      </c>
      <c r="Z2150" s="9" t="n">
        <f aca="false">MOD(INT(E2150/3600),24)</f>
        <v>13</v>
      </c>
      <c r="AA2150" s="6" t="s">
        <v>4544</v>
      </c>
    </row>
    <row r="2151" customFormat="false" ht="15" hidden="false" customHeight="false" outlineLevel="0" collapsed="false">
      <c r="A2151" s="6" t="s">
        <v>4545</v>
      </c>
      <c r="B2151" s="6" t="s">
        <v>44</v>
      </c>
      <c r="C2151" s="6" t="s">
        <v>249</v>
      </c>
      <c r="D2151" s="6" t="s">
        <v>171</v>
      </c>
      <c r="E2151" s="6" t="n">
        <v>1787577619</v>
      </c>
      <c r="F2151" s="6" t="n">
        <v>1787577868</v>
      </c>
      <c r="G2151" s="6" t="n">
        <v>1787577679</v>
      </c>
      <c r="H2151" s="6" t="n">
        <v>1787579253</v>
      </c>
      <c r="J2151" s="6" t="n">
        <v>0</v>
      </c>
      <c r="K2151" s="6" t="n">
        <v>0</v>
      </c>
      <c r="L2151" s="9" t="n">
        <f aca="false">IF(AND(E2151&gt;=Scenario!$B$11,E2151&lt;Scenario!$B$12),1,0)</f>
        <v>1</v>
      </c>
      <c r="M2151" s="9" t="n">
        <f aca="false">IF(AND(L2151=1,ISNUMBER(F2151)),MAX(0,F2151-E2151)/60,"")</f>
        <v>4.15</v>
      </c>
      <c r="N2151" s="9" t="n">
        <f aca="false">IF(AND(L2151=1,ISNUMBER(G2151)),MAX(0,G2151-E2151)/60,"")</f>
        <v>1</v>
      </c>
      <c r="O2151" s="9" t="n">
        <f aca="false">IF(ISNUMBER(H2151),IF(AND(H2151&gt;=Scenario!$B$11,H2151&lt;Scenario!$B$12),1,0),0)</f>
        <v>1</v>
      </c>
      <c r="P2151" s="9" t="n">
        <f aca="false">IF(O2151=1,MAX(0,H2151-E2151)/60,"")</f>
        <v>27.2333333333333</v>
      </c>
      <c r="Q2151" s="9" t="n">
        <f aca="false">INDEX(Scenario!$B$18:$B$20,MATCH(B2151,Scenario!$A$18:$A$20,0))</f>
        <v>240</v>
      </c>
      <c r="R2151" s="9" t="n">
        <f aca="false">INDEX(Scenario!$C$18:$C$20,MATCH(B2151,Scenario!$A$18:$A$20,0))</f>
        <v>4320</v>
      </c>
      <c r="S2151" s="9" t="n">
        <f aca="false">IF(ISNUMBER(M2151),IF(M2151&lt;=Q2151,1,0),"")</f>
        <v>1</v>
      </c>
      <c r="T2151" s="9" t="n">
        <f aca="false">IF(ISNUMBER(P2151),IF(P2151&lt;=R2151,1,0),"")</f>
        <v>1</v>
      </c>
      <c r="U2151" s="9" t="n">
        <f aca="false">IF(E2151&gt;Scenario!$B$14,0,IF(OR(AND(ISNUMBER(H2151),H2151&lt;=Scenario!$B$14),AND(ISNUMBER(I2151),I2151&lt;=Scenario!$B$14)),0,1))</f>
        <v>0</v>
      </c>
      <c r="V2151" s="9" t="n">
        <f aca="false">IF(AND(U2151=1,(Scenario!$B$14-E2151)/60&gt;R2151),1,0)</f>
        <v>0</v>
      </c>
      <c r="W2151" s="9" t="n">
        <f aca="false">IF(OR(C2151=Scenario!$B$22,C2151=Scenario!$C$22),1,0)</f>
        <v>0</v>
      </c>
      <c r="X2151" s="9" t="n">
        <f aca="false">IF(ISNUMBER(I2151),1,0)</f>
        <v>0</v>
      </c>
      <c r="Y2151" s="9" t="n">
        <f aca="false">MOD(INT(E2151/86400)+3,7)</f>
        <v>0</v>
      </c>
      <c r="Z2151" s="9" t="n">
        <f aca="false">MOD(INT(E2151/3600),24)</f>
        <v>13</v>
      </c>
      <c r="AA2151" s="6" t="s">
        <v>4546</v>
      </c>
    </row>
    <row r="2152" customFormat="false" ht="15" hidden="false" customHeight="false" outlineLevel="0" collapsed="false">
      <c r="A2152" s="6" t="s">
        <v>4547</v>
      </c>
      <c r="B2152" s="6" t="s">
        <v>44</v>
      </c>
      <c r="C2152" s="6" t="s">
        <v>47</v>
      </c>
      <c r="D2152" s="6" t="s">
        <v>170</v>
      </c>
      <c r="E2152" s="6" t="n">
        <v>1787577656</v>
      </c>
      <c r="F2152" s="6" t="n">
        <v>1787577824</v>
      </c>
      <c r="G2152" s="6" t="n">
        <v>1787577699</v>
      </c>
      <c r="H2152" s="6" t="n">
        <v>1787578643</v>
      </c>
      <c r="J2152" s="6" t="n">
        <v>0</v>
      </c>
      <c r="K2152" s="6" t="n">
        <v>0</v>
      </c>
      <c r="L2152" s="9" t="n">
        <f aca="false">IF(AND(E2152&gt;=Scenario!$B$11,E2152&lt;Scenario!$B$12),1,0)</f>
        <v>1</v>
      </c>
      <c r="M2152" s="9" t="n">
        <f aca="false">IF(AND(L2152=1,ISNUMBER(F2152)),MAX(0,F2152-E2152)/60,"")</f>
        <v>2.8</v>
      </c>
      <c r="N2152" s="9" t="n">
        <f aca="false">IF(AND(L2152=1,ISNUMBER(G2152)),MAX(0,G2152-E2152)/60,"")</f>
        <v>0.716666666666667</v>
      </c>
      <c r="O2152" s="9" t="n">
        <f aca="false">IF(ISNUMBER(H2152),IF(AND(H2152&gt;=Scenario!$B$11,H2152&lt;Scenario!$B$12),1,0),0)</f>
        <v>1</v>
      </c>
      <c r="P2152" s="9" t="n">
        <f aca="false">IF(O2152=1,MAX(0,H2152-E2152)/60,"")</f>
        <v>16.45</v>
      </c>
      <c r="Q2152" s="9" t="n">
        <f aca="false">INDEX(Scenario!$B$18:$B$20,MATCH(B2152,Scenario!$A$18:$A$20,0))</f>
        <v>240</v>
      </c>
      <c r="R2152" s="9" t="n">
        <f aca="false">INDEX(Scenario!$C$18:$C$20,MATCH(B2152,Scenario!$A$18:$A$20,0))</f>
        <v>4320</v>
      </c>
      <c r="S2152" s="9" t="n">
        <f aca="false">IF(ISNUMBER(M2152),IF(M2152&lt;=Q2152,1,0),"")</f>
        <v>1</v>
      </c>
      <c r="T2152" s="9" t="n">
        <f aca="false">IF(ISNUMBER(P2152),IF(P2152&lt;=R2152,1,0),"")</f>
        <v>1</v>
      </c>
      <c r="U2152" s="9" t="n">
        <f aca="false">IF(E2152&gt;Scenario!$B$14,0,IF(OR(AND(ISNUMBER(H2152),H2152&lt;=Scenario!$B$14),AND(ISNUMBER(I2152),I2152&lt;=Scenario!$B$14)),0,1))</f>
        <v>0</v>
      </c>
      <c r="V2152" s="9" t="n">
        <f aca="false">IF(AND(U2152=1,(Scenario!$B$14-E2152)/60&gt;R2152),1,0)</f>
        <v>0</v>
      </c>
      <c r="W2152" s="9" t="n">
        <f aca="false">IF(OR(C2152=Scenario!$B$22,C2152=Scenario!$C$22),1,0)</f>
        <v>1</v>
      </c>
      <c r="X2152" s="9" t="n">
        <f aca="false">IF(ISNUMBER(I2152),1,0)</f>
        <v>0</v>
      </c>
      <c r="Y2152" s="9" t="n">
        <f aca="false">MOD(INT(E2152/86400)+3,7)</f>
        <v>0</v>
      </c>
      <c r="Z2152" s="9" t="n">
        <f aca="false">MOD(INT(E2152/3600),24)</f>
        <v>13</v>
      </c>
      <c r="AA2152" s="6" t="s">
        <v>4548</v>
      </c>
    </row>
    <row r="2153" customFormat="false" ht="15" hidden="false" customHeight="false" outlineLevel="0" collapsed="false">
      <c r="A2153" s="6" t="s">
        <v>4549</v>
      </c>
      <c r="B2153" s="6" t="s">
        <v>44</v>
      </c>
      <c r="C2153" s="6" t="s">
        <v>46</v>
      </c>
      <c r="D2153" s="6" t="s">
        <v>171</v>
      </c>
      <c r="E2153" s="6" t="n">
        <v>1787579037</v>
      </c>
      <c r="F2153" s="6" t="n">
        <v>1787579148</v>
      </c>
      <c r="G2153" s="6" t="n">
        <v>1787579064</v>
      </c>
      <c r="H2153" s="6" t="n">
        <v>1787592285</v>
      </c>
      <c r="J2153" s="6" t="n">
        <v>0</v>
      </c>
      <c r="K2153" s="6" t="n">
        <v>0</v>
      </c>
      <c r="L2153" s="9" t="n">
        <f aca="false">IF(AND(E2153&gt;=Scenario!$B$11,E2153&lt;Scenario!$B$12),1,0)</f>
        <v>1</v>
      </c>
      <c r="M2153" s="9" t="n">
        <f aca="false">IF(AND(L2153=1,ISNUMBER(F2153)),MAX(0,F2153-E2153)/60,"")</f>
        <v>1.85</v>
      </c>
      <c r="N2153" s="9" t="n">
        <f aca="false">IF(AND(L2153=1,ISNUMBER(G2153)),MAX(0,G2153-E2153)/60,"")</f>
        <v>0.45</v>
      </c>
      <c r="O2153" s="9" t="n">
        <f aca="false">IF(ISNUMBER(H2153),IF(AND(H2153&gt;=Scenario!$B$11,H2153&lt;Scenario!$B$12),1,0),0)</f>
        <v>1</v>
      </c>
      <c r="P2153" s="9" t="n">
        <f aca="false">IF(O2153=1,MAX(0,H2153-E2153)/60,"")</f>
        <v>220.8</v>
      </c>
      <c r="Q2153" s="9" t="n">
        <f aca="false">INDEX(Scenario!$B$18:$B$20,MATCH(B2153,Scenario!$A$18:$A$20,0))</f>
        <v>240</v>
      </c>
      <c r="R2153" s="9" t="n">
        <f aca="false">INDEX(Scenario!$C$18:$C$20,MATCH(B2153,Scenario!$A$18:$A$20,0))</f>
        <v>4320</v>
      </c>
      <c r="S2153" s="9" t="n">
        <f aca="false">IF(ISNUMBER(M2153),IF(M2153&lt;=Q2153,1,0),"")</f>
        <v>1</v>
      </c>
      <c r="T2153" s="9" t="n">
        <f aca="false">IF(ISNUMBER(P2153),IF(P2153&lt;=R2153,1,0),"")</f>
        <v>1</v>
      </c>
      <c r="U2153" s="9" t="n">
        <f aca="false">IF(E2153&gt;Scenario!$B$14,0,IF(OR(AND(ISNUMBER(H2153),H2153&lt;=Scenario!$B$14),AND(ISNUMBER(I2153),I2153&lt;=Scenario!$B$14)),0,1))</f>
        <v>0</v>
      </c>
      <c r="V2153" s="9" t="n">
        <f aca="false">IF(AND(U2153=1,(Scenario!$B$14-E2153)/60&gt;R2153),1,0)</f>
        <v>0</v>
      </c>
      <c r="W2153" s="9" t="n">
        <f aca="false">IF(OR(C2153=Scenario!$B$22,C2153=Scenario!$C$22),1,0)</f>
        <v>1</v>
      </c>
      <c r="X2153" s="9" t="n">
        <f aca="false">IF(ISNUMBER(I2153),1,0)</f>
        <v>0</v>
      </c>
      <c r="Y2153" s="9" t="n">
        <f aca="false">MOD(INT(E2153/86400)+3,7)</f>
        <v>0</v>
      </c>
      <c r="Z2153" s="9" t="n">
        <f aca="false">MOD(INT(E2153/3600),24)</f>
        <v>13</v>
      </c>
      <c r="AA2153" s="6" t="s">
        <v>4550</v>
      </c>
    </row>
    <row r="2154" customFormat="false" ht="15" hidden="false" customHeight="false" outlineLevel="0" collapsed="false">
      <c r="A2154" s="6" t="s">
        <v>4551</v>
      </c>
      <c r="B2154" s="6" t="s">
        <v>44</v>
      </c>
      <c r="C2154" s="6" t="s">
        <v>249</v>
      </c>
      <c r="D2154" s="6" t="s">
        <v>171</v>
      </c>
      <c r="E2154" s="6" t="n">
        <v>1787579113</v>
      </c>
      <c r="F2154" s="6" t="n">
        <v>1787579373</v>
      </c>
      <c r="G2154" s="6" t="n">
        <v>1787579201</v>
      </c>
      <c r="H2154" s="6" t="n">
        <v>1787581355</v>
      </c>
      <c r="J2154" s="6" t="n">
        <v>0</v>
      </c>
      <c r="K2154" s="6" t="n">
        <v>0</v>
      </c>
      <c r="L2154" s="9" t="n">
        <f aca="false">IF(AND(E2154&gt;=Scenario!$B$11,E2154&lt;Scenario!$B$12),1,0)</f>
        <v>1</v>
      </c>
      <c r="M2154" s="9" t="n">
        <f aca="false">IF(AND(L2154=1,ISNUMBER(F2154)),MAX(0,F2154-E2154)/60,"")</f>
        <v>4.33333333333333</v>
      </c>
      <c r="N2154" s="9" t="n">
        <f aca="false">IF(AND(L2154=1,ISNUMBER(G2154)),MAX(0,G2154-E2154)/60,"")</f>
        <v>1.46666666666667</v>
      </c>
      <c r="O2154" s="9" t="n">
        <f aca="false">IF(ISNUMBER(H2154),IF(AND(H2154&gt;=Scenario!$B$11,H2154&lt;Scenario!$B$12),1,0),0)</f>
        <v>1</v>
      </c>
      <c r="P2154" s="9" t="n">
        <f aca="false">IF(O2154=1,MAX(0,H2154-E2154)/60,"")</f>
        <v>37.3666666666667</v>
      </c>
      <c r="Q2154" s="9" t="n">
        <f aca="false">INDEX(Scenario!$B$18:$B$20,MATCH(B2154,Scenario!$A$18:$A$20,0))</f>
        <v>240</v>
      </c>
      <c r="R2154" s="9" t="n">
        <f aca="false">INDEX(Scenario!$C$18:$C$20,MATCH(B2154,Scenario!$A$18:$A$20,0))</f>
        <v>4320</v>
      </c>
      <c r="S2154" s="9" t="n">
        <f aca="false">IF(ISNUMBER(M2154),IF(M2154&lt;=Q2154,1,0),"")</f>
        <v>1</v>
      </c>
      <c r="T2154" s="9" t="n">
        <f aca="false">IF(ISNUMBER(P2154),IF(P2154&lt;=R2154,1,0),"")</f>
        <v>1</v>
      </c>
      <c r="U2154" s="9" t="n">
        <f aca="false">IF(E2154&gt;Scenario!$B$14,0,IF(OR(AND(ISNUMBER(H2154),H2154&lt;=Scenario!$B$14),AND(ISNUMBER(I2154),I2154&lt;=Scenario!$B$14)),0,1))</f>
        <v>0</v>
      </c>
      <c r="V2154" s="9" t="n">
        <f aca="false">IF(AND(U2154=1,(Scenario!$B$14-E2154)/60&gt;R2154),1,0)</f>
        <v>0</v>
      </c>
      <c r="W2154" s="9" t="n">
        <f aca="false">IF(OR(C2154=Scenario!$B$22,C2154=Scenario!$C$22),1,0)</f>
        <v>0</v>
      </c>
      <c r="X2154" s="9" t="n">
        <f aca="false">IF(ISNUMBER(I2154),1,0)</f>
        <v>0</v>
      </c>
      <c r="Y2154" s="9" t="n">
        <f aca="false">MOD(INT(E2154/86400)+3,7)</f>
        <v>0</v>
      </c>
      <c r="Z2154" s="9" t="n">
        <f aca="false">MOD(INT(E2154/3600),24)</f>
        <v>13</v>
      </c>
      <c r="AA2154" s="6" t="s">
        <v>4552</v>
      </c>
    </row>
    <row r="2155" customFormat="false" ht="15" hidden="false" customHeight="false" outlineLevel="0" collapsed="false">
      <c r="A2155" s="6" t="s">
        <v>4553</v>
      </c>
      <c r="B2155" s="6" t="s">
        <v>44</v>
      </c>
      <c r="C2155" s="6" t="s">
        <v>46</v>
      </c>
      <c r="D2155" s="6" t="s">
        <v>171</v>
      </c>
      <c r="E2155" s="6" t="n">
        <v>1787579371</v>
      </c>
      <c r="F2155" s="6" t="n">
        <v>1787579610</v>
      </c>
      <c r="G2155" s="6" t="n">
        <v>1787579400</v>
      </c>
      <c r="H2155" s="6" t="n">
        <v>1787581571</v>
      </c>
      <c r="J2155" s="6" t="n">
        <v>0</v>
      </c>
      <c r="K2155" s="6" t="n">
        <v>0</v>
      </c>
      <c r="L2155" s="9" t="n">
        <f aca="false">IF(AND(E2155&gt;=Scenario!$B$11,E2155&lt;Scenario!$B$12),1,0)</f>
        <v>1</v>
      </c>
      <c r="M2155" s="9" t="n">
        <f aca="false">IF(AND(L2155=1,ISNUMBER(F2155)),MAX(0,F2155-E2155)/60,"")</f>
        <v>3.98333333333333</v>
      </c>
      <c r="N2155" s="9" t="n">
        <f aca="false">IF(AND(L2155=1,ISNUMBER(G2155)),MAX(0,G2155-E2155)/60,"")</f>
        <v>0.483333333333333</v>
      </c>
      <c r="O2155" s="9" t="n">
        <f aca="false">IF(ISNUMBER(H2155),IF(AND(H2155&gt;=Scenario!$B$11,H2155&lt;Scenario!$B$12),1,0),0)</f>
        <v>1</v>
      </c>
      <c r="P2155" s="9" t="n">
        <f aca="false">IF(O2155=1,MAX(0,H2155-E2155)/60,"")</f>
        <v>36.6666666666667</v>
      </c>
      <c r="Q2155" s="9" t="n">
        <f aca="false">INDEX(Scenario!$B$18:$B$20,MATCH(B2155,Scenario!$A$18:$A$20,0))</f>
        <v>240</v>
      </c>
      <c r="R2155" s="9" t="n">
        <f aca="false">INDEX(Scenario!$C$18:$C$20,MATCH(B2155,Scenario!$A$18:$A$20,0))</f>
        <v>4320</v>
      </c>
      <c r="S2155" s="9" t="n">
        <f aca="false">IF(ISNUMBER(M2155),IF(M2155&lt;=Q2155,1,0),"")</f>
        <v>1</v>
      </c>
      <c r="T2155" s="9" t="n">
        <f aca="false">IF(ISNUMBER(P2155),IF(P2155&lt;=R2155,1,0),"")</f>
        <v>1</v>
      </c>
      <c r="U2155" s="9" t="n">
        <f aca="false">IF(E2155&gt;Scenario!$B$14,0,IF(OR(AND(ISNUMBER(H2155),H2155&lt;=Scenario!$B$14),AND(ISNUMBER(I2155),I2155&lt;=Scenario!$B$14)),0,1))</f>
        <v>0</v>
      </c>
      <c r="V2155" s="9" t="n">
        <f aca="false">IF(AND(U2155=1,(Scenario!$B$14-E2155)/60&gt;R2155),1,0)</f>
        <v>0</v>
      </c>
      <c r="W2155" s="9" t="n">
        <f aca="false">IF(OR(C2155=Scenario!$B$22,C2155=Scenario!$C$22),1,0)</f>
        <v>1</v>
      </c>
      <c r="X2155" s="9" t="n">
        <f aca="false">IF(ISNUMBER(I2155),1,0)</f>
        <v>0</v>
      </c>
      <c r="Y2155" s="9" t="n">
        <f aca="false">MOD(INT(E2155/86400)+3,7)</f>
        <v>0</v>
      </c>
      <c r="Z2155" s="9" t="n">
        <f aca="false">MOD(INT(E2155/3600),24)</f>
        <v>13</v>
      </c>
      <c r="AA2155" s="6" t="s">
        <v>4554</v>
      </c>
    </row>
    <row r="2156" customFormat="false" ht="15" hidden="false" customHeight="false" outlineLevel="0" collapsed="false">
      <c r="A2156" s="6" t="s">
        <v>4555</v>
      </c>
      <c r="B2156" s="6" t="s">
        <v>44</v>
      </c>
      <c r="C2156" s="6" t="s">
        <v>249</v>
      </c>
      <c r="D2156" s="6" t="s">
        <v>171</v>
      </c>
      <c r="E2156" s="6" t="n">
        <v>1787579422</v>
      </c>
      <c r="F2156" s="6" t="n">
        <v>1787584243</v>
      </c>
      <c r="G2156" s="6" t="n">
        <v>1787584142</v>
      </c>
      <c r="H2156" s="6" t="n">
        <v>1787589252</v>
      </c>
      <c r="J2156" s="6" t="n">
        <v>0</v>
      </c>
      <c r="K2156" s="6" t="n">
        <v>0</v>
      </c>
      <c r="L2156" s="9" t="n">
        <f aca="false">IF(AND(E2156&gt;=Scenario!$B$11,E2156&lt;Scenario!$B$12),1,0)</f>
        <v>1</v>
      </c>
      <c r="M2156" s="9" t="n">
        <f aca="false">IF(AND(L2156=1,ISNUMBER(F2156)),MAX(0,F2156-E2156)/60,"")</f>
        <v>80.35</v>
      </c>
      <c r="N2156" s="9" t="n">
        <f aca="false">IF(AND(L2156=1,ISNUMBER(G2156)),MAX(0,G2156-E2156)/60,"")</f>
        <v>78.6666666666667</v>
      </c>
      <c r="O2156" s="9" t="n">
        <f aca="false">IF(ISNUMBER(H2156),IF(AND(H2156&gt;=Scenario!$B$11,H2156&lt;Scenario!$B$12),1,0),0)</f>
        <v>1</v>
      </c>
      <c r="P2156" s="9" t="n">
        <f aca="false">IF(O2156=1,MAX(0,H2156-E2156)/60,"")</f>
        <v>163.833333333333</v>
      </c>
      <c r="Q2156" s="9" t="n">
        <f aca="false">INDEX(Scenario!$B$18:$B$20,MATCH(B2156,Scenario!$A$18:$A$20,0))</f>
        <v>240</v>
      </c>
      <c r="R2156" s="9" t="n">
        <f aca="false">INDEX(Scenario!$C$18:$C$20,MATCH(B2156,Scenario!$A$18:$A$20,0))</f>
        <v>4320</v>
      </c>
      <c r="S2156" s="9" t="n">
        <f aca="false">IF(ISNUMBER(M2156),IF(M2156&lt;=Q2156,1,0),"")</f>
        <v>1</v>
      </c>
      <c r="T2156" s="9" t="n">
        <f aca="false">IF(ISNUMBER(P2156),IF(P2156&lt;=R2156,1,0),"")</f>
        <v>1</v>
      </c>
      <c r="U2156" s="9" t="n">
        <f aca="false">IF(E2156&gt;Scenario!$B$14,0,IF(OR(AND(ISNUMBER(H2156),H2156&lt;=Scenario!$B$14),AND(ISNUMBER(I2156),I2156&lt;=Scenario!$B$14)),0,1))</f>
        <v>0</v>
      </c>
      <c r="V2156" s="9" t="n">
        <f aca="false">IF(AND(U2156=1,(Scenario!$B$14-E2156)/60&gt;R2156),1,0)</f>
        <v>0</v>
      </c>
      <c r="W2156" s="9" t="n">
        <f aca="false">IF(OR(C2156=Scenario!$B$22,C2156=Scenario!$C$22),1,0)</f>
        <v>0</v>
      </c>
      <c r="X2156" s="9" t="n">
        <f aca="false">IF(ISNUMBER(I2156),1,0)</f>
        <v>0</v>
      </c>
      <c r="Y2156" s="9" t="n">
        <f aca="false">MOD(INT(E2156/86400)+3,7)</f>
        <v>0</v>
      </c>
      <c r="Z2156" s="9" t="n">
        <f aca="false">MOD(INT(E2156/3600),24)</f>
        <v>13</v>
      </c>
      <c r="AA2156" s="6" t="s">
        <v>4556</v>
      </c>
    </row>
    <row r="2157" customFormat="false" ht="15" hidden="false" customHeight="false" outlineLevel="0" collapsed="false">
      <c r="A2157" s="6" t="s">
        <v>4557</v>
      </c>
      <c r="B2157" s="6" t="s">
        <v>43</v>
      </c>
      <c r="C2157" s="6" t="s">
        <v>46</v>
      </c>
      <c r="D2157" s="6" t="s">
        <v>170</v>
      </c>
      <c r="E2157" s="6" t="n">
        <v>1787580763</v>
      </c>
      <c r="F2157" s="6" t="n">
        <v>1787580904</v>
      </c>
      <c r="G2157" s="6" t="n">
        <v>1787580799</v>
      </c>
      <c r="H2157" s="6" t="n">
        <v>1787585814</v>
      </c>
      <c r="J2157" s="6" t="n">
        <v>0</v>
      </c>
      <c r="K2157" s="6" t="n">
        <v>0</v>
      </c>
      <c r="L2157" s="9" t="n">
        <f aca="false">IF(AND(E2157&gt;=Scenario!$B$11,E2157&lt;Scenario!$B$12),1,0)</f>
        <v>1</v>
      </c>
      <c r="M2157" s="9" t="n">
        <f aca="false">IF(AND(L2157=1,ISNUMBER(F2157)),MAX(0,F2157-E2157)/60,"")</f>
        <v>2.35</v>
      </c>
      <c r="N2157" s="9" t="n">
        <f aca="false">IF(AND(L2157=1,ISNUMBER(G2157)),MAX(0,G2157-E2157)/60,"")</f>
        <v>0.6</v>
      </c>
      <c r="O2157" s="9" t="n">
        <f aca="false">IF(ISNUMBER(H2157),IF(AND(H2157&gt;=Scenario!$B$11,H2157&lt;Scenario!$B$12),1,0),0)</f>
        <v>1</v>
      </c>
      <c r="P2157" s="9" t="n">
        <f aca="false">IF(O2157=1,MAX(0,H2157-E2157)/60,"")</f>
        <v>84.1833333333333</v>
      </c>
      <c r="Q2157" s="9" t="n">
        <f aca="false">INDEX(Scenario!$B$18:$B$20,MATCH(B2157,Scenario!$A$18:$A$20,0))</f>
        <v>60</v>
      </c>
      <c r="R2157" s="9" t="n">
        <f aca="false">INDEX(Scenario!$C$18:$C$20,MATCH(B2157,Scenario!$A$18:$A$20,0))</f>
        <v>1440</v>
      </c>
      <c r="S2157" s="9" t="n">
        <f aca="false">IF(ISNUMBER(M2157),IF(M2157&lt;=Q2157,1,0),"")</f>
        <v>1</v>
      </c>
      <c r="T2157" s="9" t="n">
        <f aca="false">IF(ISNUMBER(P2157),IF(P2157&lt;=R2157,1,0),"")</f>
        <v>1</v>
      </c>
      <c r="U2157" s="9" t="n">
        <f aca="false">IF(E2157&gt;Scenario!$B$14,0,IF(OR(AND(ISNUMBER(H2157),H2157&lt;=Scenario!$B$14),AND(ISNUMBER(I2157),I2157&lt;=Scenario!$B$14)),0,1))</f>
        <v>0</v>
      </c>
      <c r="V2157" s="9" t="n">
        <f aca="false">IF(AND(U2157=1,(Scenario!$B$14-E2157)/60&gt;R2157),1,0)</f>
        <v>0</v>
      </c>
      <c r="W2157" s="9" t="n">
        <f aca="false">IF(OR(C2157=Scenario!$B$22,C2157=Scenario!$C$22),1,0)</f>
        <v>1</v>
      </c>
      <c r="X2157" s="9" t="n">
        <f aca="false">IF(ISNUMBER(I2157),1,0)</f>
        <v>0</v>
      </c>
      <c r="Y2157" s="9" t="n">
        <f aca="false">MOD(INT(E2157/86400)+3,7)</f>
        <v>0</v>
      </c>
      <c r="Z2157" s="9" t="n">
        <f aca="false">MOD(INT(E2157/3600),24)</f>
        <v>14</v>
      </c>
      <c r="AA2157" s="6" t="s">
        <v>4558</v>
      </c>
    </row>
    <row r="2158" customFormat="false" ht="15" hidden="false" customHeight="false" outlineLevel="0" collapsed="false">
      <c r="A2158" s="6" t="s">
        <v>4559</v>
      </c>
      <c r="B2158" s="6" t="s">
        <v>44</v>
      </c>
      <c r="C2158" s="6" t="s">
        <v>249</v>
      </c>
      <c r="D2158" s="6" t="s">
        <v>170</v>
      </c>
      <c r="E2158" s="6" t="n">
        <v>1787580883</v>
      </c>
      <c r="F2158" s="6" t="n">
        <v>1787585988</v>
      </c>
      <c r="G2158" s="6" t="n">
        <v>1787585863</v>
      </c>
      <c r="H2158" s="6" t="n">
        <v>1787587465</v>
      </c>
      <c r="J2158" s="6" t="n">
        <v>0</v>
      </c>
      <c r="K2158" s="6" t="n">
        <v>0</v>
      </c>
      <c r="L2158" s="9" t="n">
        <f aca="false">IF(AND(E2158&gt;=Scenario!$B$11,E2158&lt;Scenario!$B$12),1,0)</f>
        <v>1</v>
      </c>
      <c r="M2158" s="9" t="n">
        <f aca="false">IF(AND(L2158=1,ISNUMBER(F2158)),MAX(0,F2158-E2158)/60,"")</f>
        <v>85.0833333333333</v>
      </c>
      <c r="N2158" s="9" t="n">
        <f aca="false">IF(AND(L2158=1,ISNUMBER(G2158)),MAX(0,G2158-E2158)/60,"")</f>
        <v>83</v>
      </c>
      <c r="O2158" s="9" t="n">
        <f aca="false">IF(ISNUMBER(H2158),IF(AND(H2158&gt;=Scenario!$B$11,H2158&lt;Scenario!$B$12),1,0),0)</f>
        <v>1</v>
      </c>
      <c r="P2158" s="9" t="n">
        <f aca="false">IF(O2158=1,MAX(0,H2158-E2158)/60,"")</f>
        <v>109.7</v>
      </c>
      <c r="Q2158" s="9" t="n">
        <f aca="false">INDEX(Scenario!$B$18:$B$20,MATCH(B2158,Scenario!$A$18:$A$20,0))</f>
        <v>240</v>
      </c>
      <c r="R2158" s="9" t="n">
        <f aca="false">INDEX(Scenario!$C$18:$C$20,MATCH(B2158,Scenario!$A$18:$A$20,0))</f>
        <v>4320</v>
      </c>
      <c r="S2158" s="9" t="n">
        <f aca="false">IF(ISNUMBER(M2158),IF(M2158&lt;=Q2158,1,0),"")</f>
        <v>1</v>
      </c>
      <c r="T2158" s="9" t="n">
        <f aca="false">IF(ISNUMBER(P2158),IF(P2158&lt;=R2158,1,0),"")</f>
        <v>1</v>
      </c>
      <c r="U2158" s="9" t="n">
        <f aca="false">IF(E2158&gt;Scenario!$B$14,0,IF(OR(AND(ISNUMBER(H2158),H2158&lt;=Scenario!$B$14),AND(ISNUMBER(I2158),I2158&lt;=Scenario!$B$14)),0,1))</f>
        <v>0</v>
      </c>
      <c r="V2158" s="9" t="n">
        <f aca="false">IF(AND(U2158=1,(Scenario!$B$14-E2158)/60&gt;R2158),1,0)</f>
        <v>0</v>
      </c>
      <c r="W2158" s="9" t="n">
        <f aca="false">IF(OR(C2158=Scenario!$B$22,C2158=Scenario!$C$22),1,0)</f>
        <v>0</v>
      </c>
      <c r="X2158" s="9" t="n">
        <f aca="false">IF(ISNUMBER(I2158),1,0)</f>
        <v>0</v>
      </c>
      <c r="Y2158" s="9" t="n">
        <f aca="false">MOD(INT(E2158/86400)+3,7)</f>
        <v>0</v>
      </c>
      <c r="Z2158" s="9" t="n">
        <f aca="false">MOD(INT(E2158/3600),24)</f>
        <v>14</v>
      </c>
      <c r="AA2158" s="6" t="s">
        <v>4560</v>
      </c>
    </row>
    <row r="2159" customFormat="false" ht="15" hidden="false" customHeight="false" outlineLevel="0" collapsed="false">
      <c r="A2159" s="6" t="s">
        <v>4561</v>
      </c>
      <c r="B2159" s="6" t="s">
        <v>44</v>
      </c>
      <c r="C2159" s="6" t="s">
        <v>288</v>
      </c>
      <c r="D2159" s="6" t="s">
        <v>172</v>
      </c>
      <c r="E2159" s="6" t="n">
        <v>1787582232</v>
      </c>
      <c r="F2159" s="6" t="n">
        <v>1787582317</v>
      </c>
      <c r="G2159" s="6" t="n">
        <v>1787582243</v>
      </c>
      <c r="H2159" s="6" t="n">
        <v>1787585379</v>
      </c>
      <c r="J2159" s="6" t="n">
        <v>0</v>
      </c>
      <c r="K2159" s="6" t="n">
        <v>0</v>
      </c>
      <c r="L2159" s="9" t="n">
        <f aca="false">IF(AND(E2159&gt;=Scenario!$B$11,E2159&lt;Scenario!$B$12),1,0)</f>
        <v>1</v>
      </c>
      <c r="M2159" s="9" t="n">
        <f aca="false">IF(AND(L2159=1,ISNUMBER(F2159)),MAX(0,F2159-E2159)/60,"")</f>
        <v>1.41666666666667</v>
      </c>
      <c r="N2159" s="9" t="n">
        <f aca="false">IF(AND(L2159=1,ISNUMBER(G2159)),MAX(0,G2159-E2159)/60,"")</f>
        <v>0.183333333333333</v>
      </c>
      <c r="O2159" s="9" t="n">
        <f aca="false">IF(ISNUMBER(H2159),IF(AND(H2159&gt;=Scenario!$B$11,H2159&lt;Scenario!$B$12),1,0),0)</f>
        <v>1</v>
      </c>
      <c r="P2159" s="9" t="n">
        <f aca="false">IF(O2159=1,MAX(0,H2159-E2159)/60,"")</f>
        <v>52.45</v>
      </c>
      <c r="Q2159" s="9" t="n">
        <f aca="false">INDEX(Scenario!$B$18:$B$20,MATCH(B2159,Scenario!$A$18:$A$20,0))</f>
        <v>240</v>
      </c>
      <c r="R2159" s="9" t="n">
        <f aca="false">INDEX(Scenario!$C$18:$C$20,MATCH(B2159,Scenario!$A$18:$A$20,0))</f>
        <v>4320</v>
      </c>
      <c r="S2159" s="9" t="n">
        <f aca="false">IF(ISNUMBER(M2159),IF(M2159&lt;=Q2159,1,0),"")</f>
        <v>1</v>
      </c>
      <c r="T2159" s="9" t="n">
        <f aca="false">IF(ISNUMBER(P2159),IF(P2159&lt;=R2159,1,0),"")</f>
        <v>1</v>
      </c>
      <c r="U2159" s="9" t="n">
        <f aca="false">IF(E2159&gt;Scenario!$B$14,0,IF(OR(AND(ISNUMBER(H2159),H2159&lt;=Scenario!$B$14),AND(ISNUMBER(I2159),I2159&lt;=Scenario!$B$14)),0,1))</f>
        <v>0</v>
      </c>
      <c r="V2159" s="9" t="n">
        <f aca="false">IF(AND(U2159=1,(Scenario!$B$14-E2159)/60&gt;R2159),1,0)</f>
        <v>0</v>
      </c>
      <c r="W2159" s="9" t="n">
        <f aca="false">IF(OR(C2159=Scenario!$B$22,C2159=Scenario!$C$22),1,0)</f>
        <v>0</v>
      </c>
      <c r="X2159" s="9" t="n">
        <f aca="false">IF(ISNUMBER(I2159),1,0)</f>
        <v>0</v>
      </c>
      <c r="Y2159" s="9" t="n">
        <f aca="false">MOD(INT(E2159/86400)+3,7)</f>
        <v>0</v>
      </c>
      <c r="Z2159" s="9" t="n">
        <f aca="false">MOD(INT(E2159/3600),24)</f>
        <v>14</v>
      </c>
      <c r="AA2159" s="6" t="s">
        <v>4562</v>
      </c>
    </row>
    <row r="2160" customFormat="false" ht="15" hidden="false" customHeight="false" outlineLevel="0" collapsed="false">
      <c r="A2160" s="6" t="s">
        <v>4563</v>
      </c>
      <c r="B2160" s="6" t="s">
        <v>43</v>
      </c>
      <c r="C2160" s="6" t="s">
        <v>249</v>
      </c>
      <c r="D2160" s="6" t="s">
        <v>172</v>
      </c>
      <c r="E2160" s="6" t="n">
        <v>1787583107</v>
      </c>
      <c r="F2160" s="6" t="n">
        <v>1787583931</v>
      </c>
      <c r="G2160" s="6" t="n">
        <v>1787583732</v>
      </c>
      <c r="H2160" s="6" t="n">
        <v>1787587013</v>
      </c>
      <c r="J2160" s="6" t="n">
        <v>0</v>
      </c>
      <c r="K2160" s="6" t="n">
        <v>1</v>
      </c>
      <c r="L2160" s="9" t="n">
        <f aca="false">IF(AND(E2160&gt;=Scenario!$B$11,E2160&lt;Scenario!$B$12),1,0)</f>
        <v>1</v>
      </c>
      <c r="M2160" s="9" t="n">
        <f aca="false">IF(AND(L2160=1,ISNUMBER(F2160)),MAX(0,F2160-E2160)/60,"")</f>
        <v>13.7333333333333</v>
      </c>
      <c r="N2160" s="9" t="n">
        <f aca="false">IF(AND(L2160=1,ISNUMBER(G2160)),MAX(0,G2160-E2160)/60,"")</f>
        <v>10.4166666666667</v>
      </c>
      <c r="O2160" s="9" t="n">
        <f aca="false">IF(ISNUMBER(H2160),IF(AND(H2160&gt;=Scenario!$B$11,H2160&lt;Scenario!$B$12),1,0),0)</f>
        <v>1</v>
      </c>
      <c r="P2160" s="9" t="n">
        <f aca="false">IF(O2160=1,MAX(0,H2160-E2160)/60,"")</f>
        <v>65.1</v>
      </c>
      <c r="Q2160" s="9" t="n">
        <f aca="false">INDEX(Scenario!$B$18:$B$20,MATCH(B2160,Scenario!$A$18:$A$20,0))</f>
        <v>60</v>
      </c>
      <c r="R2160" s="9" t="n">
        <f aca="false">INDEX(Scenario!$C$18:$C$20,MATCH(B2160,Scenario!$A$18:$A$20,0))</f>
        <v>1440</v>
      </c>
      <c r="S2160" s="9" t="n">
        <f aca="false">IF(ISNUMBER(M2160),IF(M2160&lt;=Q2160,1,0),"")</f>
        <v>1</v>
      </c>
      <c r="T2160" s="9" t="n">
        <f aca="false">IF(ISNUMBER(P2160),IF(P2160&lt;=R2160,1,0),"")</f>
        <v>1</v>
      </c>
      <c r="U2160" s="9" t="n">
        <f aca="false">IF(E2160&gt;Scenario!$B$14,0,IF(OR(AND(ISNUMBER(H2160),H2160&lt;=Scenario!$B$14),AND(ISNUMBER(I2160),I2160&lt;=Scenario!$B$14)),0,1))</f>
        <v>0</v>
      </c>
      <c r="V2160" s="9" t="n">
        <f aca="false">IF(AND(U2160=1,(Scenario!$B$14-E2160)/60&gt;R2160),1,0)</f>
        <v>0</v>
      </c>
      <c r="W2160" s="9" t="n">
        <f aca="false">IF(OR(C2160=Scenario!$B$22,C2160=Scenario!$C$22),1,0)</f>
        <v>0</v>
      </c>
      <c r="X2160" s="9" t="n">
        <f aca="false">IF(ISNUMBER(I2160),1,0)</f>
        <v>0</v>
      </c>
      <c r="Y2160" s="9" t="n">
        <f aca="false">MOD(INT(E2160/86400)+3,7)</f>
        <v>0</v>
      </c>
      <c r="Z2160" s="9" t="n">
        <f aca="false">MOD(INT(E2160/3600),24)</f>
        <v>14</v>
      </c>
      <c r="AA2160" s="6" t="s">
        <v>4564</v>
      </c>
    </row>
    <row r="2161" customFormat="false" ht="15" hidden="false" customHeight="false" outlineLevel="0" collapsed="false">
      <c r="A2161" s="6" t="s">
        <v>4565</v>
      </c>
      <c r="B2161" s="6" t="s">
        <v>44</v>
      </c>
      <c r="C2161" s="6" t="s">
        <v>288</v>
      </c>
      <c r="D2161" s="6" t="s">
        <v>171</v>
      </c>
      <c r="E2161" s="6" t="n">
        <v>1787584780</v>
      </c>
      <c r="F2161" s="6" t="n">
        <v>1787588187</v>
      </c>
      <c r="G2161" s="6" t="n">
        <v>1787588086</v>
      </c>
      <c r="H2161" s="6" t="n">
        <v>1787699200</v>
      </c>
      <c r="J2161" s="6" t="n">
        <v>1</v>
      </c>
      <c r="K2161" s="6" t="n">
        <v>0</v>
      </c>
      <c r="L2161" s="9" t="n">
        <f aca="false">IF(AND(E2161&gt;=Scenario!$B$11,E2161&lt;Scenario!$B$12),1,0)</f>
        <v>1</v>
      </c>
      <c r="M2161" s="9" t="n">
        <f aca="false">IF(AND(L2161=1,ISNUMBER(F2161)),MAX(0,F2161-E2161)/60,"")</f>
        <v>56.7833333333333</v>
      </c>
      <c r="N2161" s="9" t="n">
        <f aca="false">IF(AND(L2161=1,ISNUMBER(G2161)),MAX(0,G2161-E2161)/60,"")</f>
        <v>55.1</v>
      </c>
      <c r="O2161" s="9" t="n">
        <f aca="false">IF(ISNUMBER(H2161),IF(AND(H2161&gt;=Scenario!$B$11,H2161&lt;Scenario!$B$12),1,0),0)</f>
        <v>1</v>
      </c>
      <c r="P2161" s="9" t="n">
        <f aca="false">IF(O2161=1,MAX(0,H2161-E2161)/60,"")</f>
        <v>1907</v>
      </c>
      <c r="Q2161" s="9" t="n">
        <f aca="false">INDEX(Scenario!$B$18:$B$20,MATCH(B2161,Scenario!$A$18:$A$20,0))</f>
        <v>240</v>
      </c>
      <c r="R2161" s="9" t="n">
        <f aca="false">INDEX(Scenario!$C$18:$C$20,MATCH(B2161,Scenario!$A$18:$A$20,0))</f>
        <v>4320</v>
      </c>
      <c r="S2161" s="9" t="n">
        <f aca="false">IF(ISNUMBER(M2161),IF(M2161&lt;=Q2161,1,0),"")</f>
        <v>1</v>
      </c>
      <c r="T2161" s="9" t="n">
        <f aca="false">IF(ISNUMBER(P2161),IF(P2161&lt;=R2161,1,0),"")</f>
        <v>1</v>
      </c>
      <c r="U2161" s="9" t="n">
        <f aca="false">IF(E2161&gt;Scenario!$B$14,0,IF(OR(AND(ISNUMBER(H2161),H2161&lt;=Scenario!$B$14),AND(ISNUMBER(I2161),I2161&lt;=Scenario!$B$14)),0,1))</f>
        <v>0</v>
      </c>
      <c r="V2161" s="9" t="n">
        <f aca="false">IF(AND(U2161=1,(Scenario!$B$14-E2161)/60&gt;R2161),1,0)</f>
        <v>0</v>
      </c>
      <c r="W2161" s="9" t="n">
        <f aca="false">IF(OR(C2161=Scenario!$B$22,C2161=Scenario!$C$22),1,0)</f>
        <v>0</v>
      </c>
      <c r="X2161" s="9" t="n">
        <f aca="false">IF(ISNUMBER(I2161),1,0)</f>
        <v>0</v>
      </c>
      <c r="Y2161" s="9" t="n">
        <f aca="false">MOD(INT(E2161/86400)+3,7)</f>
        <v>0</v>
      </c>
      <c r="Z2161" s="9" t="n">
        <f aca="false">MOD(INT(E2161/3600),24)</f>
        <v>15</v>
      </c>
      <c r="AA2161" s="6" t="s">
        <v>4566</v>
      </c>
    </row>
    <row r="2162" customFormat="false" ht="15" hidden="false" customHeight="false" outlineLevel="0" collapsed="false">
      <c r="A2162" s="6" t="s">
        <v>4567</v>
      </c>
      <c r="B2162" s="6" t="s">
        <v>44</v>
      </c>
      <c r="C2162" s="6" t="s">
        <v>288</v>
      </c>
      <c r="D2162" s="6" t="s">
        <v>170</v>
      </c>
      <c r="E2162" s="6" t="n">
        <v>1787584834</v>
      </c>
      <c r="F2162" s="6" t="n">
        <v>1787587433</v>
      </c>
      <c r="G2162" s="6" t="n">
        <v>1787587238</v>
      </c>
      <c r="H2162" s="6" t="n">
        <v>1787588899</v>
      </c>
      <c r="J2162" s="6" t="n">
        <v>0</v>
      </c>
      <c r="K2162" s="6" t="n">
        <v>0</v>
      </c>
      <c r="L2162" s="9" t="n">
        <f aca="false">IF(AND(E2162&gt;=Scenario!$B$11,E2162&lt;Scenario!$B$12),1,0)</f>
        <v>1</v>
      </c>
      <c r="M2162" s="9" t="n">
        <f aca="false">IF(AND(L2162=1,ISNUMBER(F2162)),MAX(0,F2162-E2162)/60,"")</f>
        <v>43.3166666666667</v>
      </c>
      <c r="N2162" s="9" t="n">
        <f aca="false">IF(AND(L2162=1,ISNUMBER(G2162)),MAX(0,G2162-E2162)/60,"")</f>
        <v>40.0666666666667</v>
      </c>
      <c r="O2162" s="9" t="n">
        <f aca="false">IF(ISNUMBER(H2162),IF(AND(H2162&gt;=Scenario!$B$11,H2162&lt;Scenario!$B$12),1,0),0)</f>
        <v>1</v>
      </c>
      <c r="P2162" s="9" t="n">
        <f aca="false">IF(O2162=1,MAX(0,H2162-E2162)/60,"")</f>
        <v>67.75</v>
      </c>
      <c r="Q2162" s="9" t="n">
        <f aca="false">INDEX(Scenario!$B$18:$B$20,MATCH(B2162,Scenario!$A$18:$A$20,0))</f>
        <v>240</v>
      </c>
      <c r="R2162" s="9" t="n">
        <f aca="false">INDEX(Scenario!$C$18:$C$20,MATCH(B2162,Scenario!$A$18:$A$20,0))</f>
        <v>4320</v>
      </c>
      <c r="S2162" s="9" t="n">
        <f aca="false">IF(ISNUMBER(M2162),IF(M2162&lt;=Q2162,1,0),"")</f>
        <v>1</v>
      </c>
      <c r="T2162" s="9" t="n">
        <f aca="false">IF(ISNUMBER(P2162),IF(P2162&lt;=R2162,1,0),"")</f>
        <v>1</v>
      </c>
      <c r="U2162" s="9" t="n">
        <f aca="false">IF(E2162&gt;Scenario!$B$14,0,IF(OR(AND(ISNUMBER(H2162),H2162&lt;=Scenario!$B$14),AND(ISNUMBER(I2162),I2162&lt;=Scenario!$B$14)),0,1))</f>
        <v>0</v>
      </c>
      <c r="V2162" s="9" t="n">
        <f aca="false">IF(AND(U2162=1,(Scenario!$B$14-E2162)/60&gt;R2162),1,0)</f>
        <v>0</v>
      </c>
      <c r="W2162" s="9" t="n">
        <f aca="false">IF(OR(C2162=Scenario!$B$22,C2162=Scenario!$C$22),1,0)</f>
        <v>0</v>
      </c>
      <c r="X2162" s="9" t="n">
        <f aca="false">IF(ISNUMBER(I2162),1,0)</f>
        <v>0</v>
      </c>
      <c r="Y2162" s="9" t="n">
        <f aca="false">MOD(INT(E2162/86400)+3,7)</f>
        <v>0</v>
      </c>
      <c r="Z2162" s="9" t="n">
        <f aca="false">MOD(INT(E2162/3600),24)</f>
        <v>15</v>
      </c>
      <c r="AA2162" s="6" t="s">
        <v>4568</v>
      </c>
    </row>
    <row r="2163" customFormat="false" ht="15" hidden="false" customHeight="false" outlineLevel="0" collapsed="false">
      <c r="A2163" s="6" t="s">
        <v>4569</v>
      </c>
      <c r="B2163" s="6" t="s">
        <v>44</v>
      </c>
      <c r="C2163" s="6" t="s">
        <v>288</v>
      </c>
      <c r="D2163" s="6" t="s">
        <v>171</v>
      </c>
      <c r="E2163" s="6" t="n">
        <v>1787585081</v>
      </c>
      <c r="F2163" s="6" t="n">
        <v>1787589122</v>
      </c>
      <c r="G2163" s="6" t="n">
        <v>1787588912</v>
      </c>
      <c r="H2163" s="6" t="n">
        <v>1787595343</v>
      </c>
      <c r="J2163" s="6" t="n">
        <v>0</v>
      </c>
      <c r="K2163" s="6" t="n">
        <v>1</v>
      </c>
      <c r="L2163" s="9" t="n">
        <f aca="false">IF(AND(E2163&gt;=Scenario!$B$11,E2163&lt;Scenario!$B$12),1,0)</f>
        <v>1</v>
      </c>
      <c r="M2163" s="9" t="n">
        <f aca="false">IF(AND(L2163=1,ISNUMBER(F2163)),MAX(0,F2163-E2163)/60,"")</f>
        <v>67.35</v>
      </c>
      <c r="N2163" s="9" t="n">
        <f aca="false">IF(AND(L2163=1,ISNUMBER(G2163)),MAX(0,G2163-E2163)/60,"")</f>
        <v>63.85</v>
      </c>
      <c r="O2163" s="9" t="n">
        <f aca="false">IF(ISNUMBER(H2163),IF(AND(H2163&gt;=Scenario!$B$11,H2163&lt;Scenario!$B$12),1,0),0)</f>
        <v>1</v>
      </c>
      <c r="P2163" s="9" t="n">
        <f aca="false">IF(O2163=1,MAX(0,H2163-E2163)/60,"")</f>
        <v>171.033333333333</v>
      </c>
      <c r="Q2163" s="9" t="n">
        <f aca="false">INDEX(Scenario!$B$18:$B$20,MATCH(B2163,Scenario!$A$18:$A$20,0))</f>
        <v>240</v>
      </c>
      <c r="R2163" s="9" t="n">
        <f aca="false">INDEX(Scenario!$C$18:$C$20,MATCH(B2163,Scenario!$A$18:$A$20,0))</f>
        <v>4320</v>
      </c>
      <c r="S2163" s="9" t="n">
        <f aca="false">IF(ISNUMBER(M2163),IF(M2163&lt;=Q2163,1,0),"")</f>
        <v>1</v>
      </c>
      <c r="T2163" s="9" t="n">
        <f aca="false">IF(ISNUMBER(P2163),IF(P2163&lt;=R2163,1,0),"")</f>
        <v>1</v>
      </c>
      <c r="U2163" s="9" t="n">
        <f aca="false">IF(E2163&gt;Scenario!$B$14,0,IF(OR(AND(ISNUMBER(H2163),H2163&lt;=Scenario!$B$14),AND(ISNUMBER(I2163),I2163&lt;=Scenario!$B$14)),0,1))</f>
        <v>0</v>
      </c>
      <c r="V2163" s="9" t="n">
        <f aca="false">IF(AND(U2163=1,(Scenario!$B$14-E2163)/60&gt;R2163),1,0)</f>
        <v>0</v>
      </c>
      <c r="W2163" s="9" t="n">
        <f aca="false">IF(OR(C2163=Scenario!$B$22,C2163=Scenario!$C$22),1,0)</f>
        <v>0</v>
      </c>
      <c r="X2163" s="9" t="n">
        <f aca="false">IF(ISNUMBER(I2163),1,0)</f>
        <v>0</v>
      </c>
      <c r="Y2163" s="9" t="n">
        <f aca="false">MOD(INT(E2163/86400)+3,7)</f>
        <v>0</v>
      </c>
      <c r="Z2163" s="9" t="n">
        <f aca="false">MOD(INT(E2163/3600),24)</f>
        <v>15</v>
      </c>
      <c r="AA2163" s="6" t="s">
        <v>4570</v>
      </c>
    </row>
    <row r="2164" customFormat="false" ht="15" hidden="false" customHeight="false" outlineLevel="0" collapsed="false">
      <c r="A2164" s="6" t="s">
        <v>4571</v>
      </c>
      <c r="B2164" s="6" t="s">
        <v>43</v>
      </c>
      <c r="C2164" s="6" t="s">
        <v>47</v>
      </c>
      <c r="D2164" s="6" t="s">
        <v>171</v>
      </c>
      <c r="E2164" s="6" t="n">
        <v>1787585604</v>
      </c>
      <c r="I2164" s="6" t="n">
        <v>1787585792</v>
      </c>
      <c r="J2164" s="6" t="n">
        <v>0</v>
      </c>
      <c r="K2164" s="6" t="n">
        <v>0</v>
      </c>
      <c r="L2164" s="9" t="n">
        <f aca="false">IF(AND(E2164&gt;=Scenario!$B$11,E2164&lt;Scenario!$B$12),1,0)</f>
        <v>1</v>
      </c>
      <c r="M2164" s="0" t="str">
        <f aca="false">IF(AND(L2164=1,ISNUMBER(F2164)),MAX(0,F2164-E2164)/60,"")</f>
        <v/>
      </c>
      <c r="N2164" s="0" t="str">
        <f aca="false">IF(AND(L2164=1,ISNUMBER(G2164)),MAX(0,G2164-E2164)/60,"")</f>
        <v/>
      </c>
      <c r="O2164" s="9" t="n">
        <f aca="false">IF(ISNUMBER(H2164),IF(AND(H2164&gt;=Scenario!$B$11,H2164&lt;Scenario!$B$12),1,0),0)</f>
        <v>0</v>
      </c>
      <c r="P2164" s="0" t="str">
        <f aca="false">IF(O2164=1,MAX(0,H2164-E2164)/60,"")</f>
        <v/>
      </c>
      <c r="Q2164" s="9" t="n">
        <f aca="false">INDEX(Scenario!$B$18:$B$20,MATCH(B2164,Scenario!$A$18:$A$20,0))</f>
        <v>60</v>
      </c>
      <c r="R2164" s="9" t="n">
        <f aca="false">INDEX(Scenario!$C$18:$C$20,MATCH(B2164,Scenario!$A$18:$A$20,0))</f>
        <v>1440</v>
      </c>
      <c r="S2164" s="0" t="str">
        <f aca="false">IF(ISNUMBER(M2164),IF(M2164&lt;=Q2164,1,0),"")</f>
        <v/>
      </c>
      <c r="T2164" s="0" t="str">
        <f aca="false">IF(ISNUMBER(P2164),IF(P2164&lt;=R2164,1,0),"")</f>
        <v/>
      </c>
      <c r="U2164" s="9" t="n">
        <f aca="false">IF(E2164&gt;Scenario!$B$14,0,IF(OR(AND(ISNUMBER(H2164),H2164&lt;=Scenario!$B$14),AND(ISNUMBER(I2164),I2164&lt;=Scenario!$B$14)),0,1))</f>
        <v>0</v>
      </c>
      <c r="V2164" s="9" t="n">
        <f aca="false">IF(AND(U2164=1,(Scenario!$B$14-E2164)/60&gt;R2164),1,0)</f>
        <v>0</v>
      </c>
      <c r="W2164" s="9" t="n">
        <f aca="false">IF(OR(C2164=Scenario!$B$22,C2164=Scenario!$C$22),1,0)</f>
        <v>1</v>
      </c>
      <c r="X2164" s="9" t="n">
        <f aca="false">IF(ISNUMBER(I2164),1,0)</f>
        <v>1</v>
      </c>
      <c r="Y2164" s="9" t="n">
        <f aca="false">MOD(INT(E2164/86400)+3,7)</f>
        <v>0</v>
      </c>
      <c r="Z2164" s="9" t="n">
        <f aca="false">MOD(INT(E2164/3600),24)</f>
        <v>15</v>
      </c>
      <c r="AA2164" s="6" t="s">
        <v>4572</v>
      </c>
    </row>
    <row r="2165" customFormat="false" ht="15" hidden="false" customHeight="false" outlineLevel="0" collapsed="false">
      <c r="A2165" s="6" t="s">
        <v>4573</v>
      </c>
      <c r="B2165" s="6" t="s">
        <v>43</v>
      </c>
      <c r="C2165" s="6" t="s">
        <v>46</v>
      </c>
      <c r="D2165" s="6" t="s">
        <v>171</v>
      </c>
      <c r="E2165" s="6" t="n">
        <v>1787586394</v>
      </c>
      <c r="F2165" s="6" t="n">
        <v>1787587462</v>
      </c>
      <c r="G2165" s="6" t="n">
        <v>1787587253</v>
      </c>
      <c r="H2165" s="6" t="n">
        <v>1787590135</v>
      </c>
      <c r="J2165" s="6" t="n">
        <v>0</v>
      </c>
      <c r="K2165" s="6" t="n">
        <v>0</v>
      </c>
      <c r="L2165" s="9" t="n">
        <f aca="false">IF(AND(E2165&gt;=Scenario!$B$11,E2165&lt;Scenario!$B$12),1,0)</f>
        <v>1</v>
      </c>
      <c r="M2165" s="9" t="n">
        <f aca="false">IF(AND(L2165=1,ISNUMBER(F2165)),MAX(0,F2165-E2165)/60,"")</f>
        <v>17.8</v>
      </c>
      <c r="N2165" s="9" t="n">
        <f aca="false">IF(AND(L2165=1,ISNUMBER(G2165)),MAX(0,G2165-E2165)/60,"")</f>
        <v>14.3166666666667</v>
      </c>
      <c r="O2165" s="9" t="n">
        <f aca="false">IF(ISNUMBER(H2165),IF(AND(H2165&gt;=Scenario!$B$11,H2165&lt;Scenario!$B$12),1,0),0)</f>
        <v>1</v>
      </c>
      <c r="P2165" s="9" t="n">
        <f aca="false">IF(O2165=1,MAX(0,H2165-E2165)/60,"")</f>
        <v>62.35</v>
      </c>
      <c r="Q2165" s="9" t="n">
        <f aca="false">INDEX(Scenario!$B$18:$B$20,MATCH(B2165,Scenario!$A$18:$A$20,0))</f>
        <v>60</v>
      </c>
      <c r="R2165" s="9" t="n">
        <f aca="false">INDEX(Scenario!$C$18:$C$20,MATCH(B2165,Scenario!$A$18:$A$20,0))</f>
        <v>1440</v>
      </c>
      <c r="S2165" s="9" t="n">
        <f aca="false">IF(ISNUMBER(M2165),IF(M2165&lt;=Q2165,1,0),"")</f>
        <v>1</v>
      </c>
      <c r="T2165" s="9" t="n">
        <f aca="false">IF(ISNUMBER(P2165),IF(P2165&lt;=R2165,1,0),"")</f>
        <v>1</v>
      </c>
      <c r="U2165" s="9" t="n">
        <f aca="false">IF(E2165&gt;Scenario!$B$14,0,IF(OR(AND(ISNUMBER(H2165),H2165&lt;=Scenario!$B$14),AND(ISNUMBER(I2165),I2165&lt;=Scenario!$B$14)),0,1))</f>
        <v>0</v>
      </c>
      <c r="V2165" s="9" t="n">
        <f aca="false">IF(AND(U2165=1,(Scenario!$B$14-E2165)/60&gt;R2165),1,0)</f>
        <v>0</v>
      </c>
      <c r="W2165" s="9" t="n">
        <f aca="false">IF(OR(C2165=Scenario!$B$22,C2165=Scenario!$C$22),1,0)</f>
        <v>1</v>
      </c>
      <c r="X2165" s="9" t="n">
        <f aca="false">IF(ISNUMBER(I2165),1,0)</f>
        <v>0</v>
      </c>
      <c r="Y2165" s="9" t="n">
        <f aca="false">MOD(INT(E2165/86400)+3,7)</f>
        <v>0</v>
      </c>
      <c r="Z2165" s="9" t="n">
        <f aca="false">MOD(INT(E2165/3600),24)</f>
        <v>15</v>
      </c>
      <c r="AA2165" s="6" t="s">
        <v>4574</v>
      </c>
    </row>
    <row r="2166" customFormat="false" ht="15" hidden="false" customHeight="false" outlineLevel="0" collapsed="false">
      <c r="A2166" s="6" t="s">
        <v>4575</v>
      </c>
      <c r="B2166" s="6" t="s">
        <v>43</v>
      </c>
      <c r="C2166" s="6" t="s">
        <v>46</v>
      </c>
      <c r="D2166" s="6" t="s">
        <v>172</v>
      </c>
      <c r="E2166" s="6" t="n">
        <v>1787586602</v>
      </c>
      <c r="F2166" s="6" t="n">
        <v>1787587391</v>
      </c>
      <c r="G2166" s="6" t="n">
        <v>1787587252</v>
      </c>
      <c r="H2166" s="6" t="n">
        <v>1787595859</v>
      </c>
      <c r="J2166" s="6" t="n">
        <v>0</v>
      </c>
      <c r="K2166" s="6" t="n">
        <v>0</v>
      </c>
      <c r="L2166" s="9" t="n">
        <f aca="false">IF(AND(E2166&gt;=Scenario!$B$11,E2166&lt;Scenario!$B$12),1,0)</f>
        <v>1</v>
      </c>
      <c r="M2166" s="9" t="n">
        <f aca="false">IF(AND(L2166=1,ISNUMBER(F2166)),MAX(0,F2166-E2166)/60,"")</f>
        <v>13.15</v>
      </c>
      <c r="N2166" s="9" t="n">
        <f aca="false">IF(AND(L2166=1,ISNUMBER(G2166)),MAX(0,G2166-E2166)/60,"")</f>
        <v>10.8333333333333</v>
      </c>
      <c r="O2166" s="9" t="n">
        <f aca="false">IF(ISNUMBER(H2166),IF(AND(H2166&gt;=Scenario!$B$11,H2166&lt;Scenario!$B$12),1,0),0)</f>
        <v>1</v>
      </c>
      <c r="P2166" s="9" t="n">
        <f aca="false">IF(O2166=1,MAX(0,H2166-E2166)/60,"")</f>
        <v>154.283333333333</v>
      </c>
      <c r="Q2166" s="9" t="n">
        <f aca="false">INDEX(Scenario!$B$18:$B$20,MATCH(B2166,Scenario!$A$18:$A$20,0))</f>
        <v>60</v>
      </c>
      <c r="R2166" s="9" t="n">
        <f aca="false">INDEX(Scenario!$C$18:$C$20,MATCH(B2166,Scenario!$A$18:$A$20,0))</f>
        <v>1440</v>
      </c>
      <c r="S2166" s="9" t="n">
        <f aca="false">IF(ISNUMBER(M2166),IF(M2166&lt;=Q2166,1,0),"")</f>
        <v>1</v>
      </c>
      <c r="T2166" s="9" t="n">
        <f aca="false">IF(ISNUMBER(P2166),IF(P2166&lt;=R2166,1,0),"")</f>
        <v>1</v>
      </c>
      <c r="U2166" s="9" t="n">
        <f aca="false">IF(E2166&gt;Scenario!$B$14,0,IF(OR(AND(ISNUMBER(H2166),H2166&lt;=Scenario!$B$14),AND(ISNUMBER(I2166),I2166&lt;=Scenario!$B$14)),0,1))</f>
        <v>0</v>
      </c>
      <c r="V2166" s="9" t="n">
        <f aca="false">IF(AND(U2166=1,(Scenario!$B$14-E2166)/60&gt;R2166),1,0)</f>
        <v>0</v>
      </c>
      <c r="W2166" s="9" t="n">
        <f aca="false">IF(OR(C2166=Scenario!$B$22,C2166=Scenario!$C$22),1,0)</f>
        <v>1</v>
      </c>
      <c r="X2166" s="9" t="n">
        <f aca="false">IF(ISNUMBER(I2166),1,0)</f>
        <v>0</v>
      </c>
      <c r="Y2166" s="9" t="n">
        <f aca="false">MOD(INT(E2166/86400)+3,7)</f>
        <v>0</v>
      </c>
      <c r="Z2166" s="9" t="n">
        <f aca="false">MOD(INT(E2166/3600),24)</f>
        <v>15</v>
      </c>
      <c r="AA2166" s="6" t="s">
        <v>4576</v>
      </c>
    </row>
    <row r="2167" customFormat="false" ht="15" hidden="false" customHeight="false" outlineLevel="0" collapsed="false">
      <c r="A2167" s="6" t="s">
        <v>4577</v>
      </c>
      <c r="B2167" s="6" t="s">
        <v>44</v>
      </c>
      <c r="C2167" s="6" t="s">
        <v>47</v>
      </c>
      <c r="D2167" s="6" t="s">
        <v>171</v>
      </c>
      <c r="E2167" s="6" t="n">
        <v>1787587018</v>
      </c>
      <c r="F2167" s="6" t="n">
        <v>1787588421</v>
      </c>
      <c r="G2167" s="6" t="n">
        <v>1787588290</v>
      </c>
      <c r="H2167" s="6" t="n">
        <v>1787591197</v>
      </c>
      <c r="J2167" s="6" t="n">
        <v>0</v>
      </c>
      <c r="K2167" s="6" t="n">
        <v>0</v>
      </c>
      <c r="L2167" s="9" t="n">
        <f aca="false">IF(AND(E2167&gt;=Scenario!$B$11,E2167&lt;Scenario!$B$12),1,0)</f>
        <v>1</v>
      </c>
      <c r="M2167" s="9" t="n">
        <f aca="false">IF(AND(L2167=1,ISNUMBER(F2167)),MAX(0,F2167-E2167)/60,"")</f>
        <v>23.3833333333333</v>
      </c>
      <c r="N2167" s="9" t="n">
        <f aca="false">IF(AND(L2167=1,ISNUMBER(G2167)),MAX(0,G2167-E2167)/60,"")</f>
        <v>21.2</v>
      </c>
      <c r="O2167" s="9" t="n">
        <f aca="false">IF(ISNUMBER(H2167),IF(AND(H2167&gt;=Scenario!$B$11,H2167&lt;Scenario!$B$12),1,0),0)</f>
        <v>1</v>
      </c>
      <c r="P2167" s="9" t="n">
        <f aca="false">IF(O2167=1,MAX(0,H2167-E2167)/60,"")</f>
        <v>69.65</v>
      </c>
      <c r="Q2167" s="9" t="n">
        <f aca="false">INDEX(Scenario!$B$18:$B$20,MATCH(B2167,Scenario!$A$18:$A$20,0))</f>
        <v>240</v>
      </c>
      <c r="R2167" s="9" t="n">
        <f aca="false">INDEX(Scenario!$C$18:$C$20,MATCH(B2167,Scenario!$A$18:$A$20,0))</f>
        <v>4320</v>
      </c>
      <c r="S2167" s="9" t="n">
        <f aca="false">IF(ISNUMBER(M2167),IF(M2167&lt;=Q2167,1,0),"")</f>
        <v>1</v>
      </c>
      <c r="T2167" s="9" t="n">
        <f aca="false">IF(ISNUMBER(P2167),IF(P2167&lt;=R2167,1,0),"")</f>
        <v>1</v>
      </c>
      <c r="U2167" s="9" t="n">
        <f aca="false">IF(E2167&gt;Scenario!$B$14,0,IF(OR(AND(ISNUMBER(H2167),H2167&lt;=Scenario!$B$14),AND(ISNUMBER(I2167),I2167&lt;=Scenario!$B$14)),0,1))</f>
        <v>0</v>
      </c>
      <c r="V2167" s="9" t="n">
        <f aca="false">IF(AND(U2167=1,(Scenario!$B$14-E2167)/60&gt;R2167),1,0)</f>
        <v>0</v>
      </c>
      <c r="W2167" s="9" t="n">
        <f aca="false">IF(OR(C2167=Scenario!$B$22,C2167=Scenario!$C$22),1,0)</f>
        <v>1</v>
      </c>
      <c r="X2167" s="9" t="n">
        <f aca="false">IF(ISNUMBER(I2167),1,0)</f>
        <v>0</v>
      </c>
      <c r="Y2167" s="9" t="n">
        <f aca="false">MOD(INT(E2167/86400)+3,7)</f>
        <v>0</v>
      </c>
      <c r="Z2167" s="9" t="n">
        <f aca="false">MOD(INT(E2167/3600),24)</f>
        <v>15</v>
      </c>
      <c r="AA2167" s="6" t="s">
        <v>4578</v>
      </c>
    </row>
    <row r="2168" customFormat="false" ht="15" hidden="false" customHeight="false" outlineLevel="0" collapsed="false">
      <c r="A2168" s="6" t="s">
        <v>4579</v>
      </c>
      <c r="B2168" s="6" t="s">
        <v>43</v>
      </c>
      <c r="C2168" s="6" t="s">
        <v>288</v>
      </c>
      <c r="D2168" s="6" t="s">
        <v>171</v>
      </c>
      <c r="E2168" s="6" t="n">
        <v>1787588609</v>
      </c>
      <c r="F2168" s="6" t="n">
        <v>1787590295</v>
      </c>
      <c r="G2168" s="6" t="n">
        <v>1787590169</v>
      </c>
      <c r="H2168" s="6" t="n">
        <v>1787591405</v>
      </c>
      <c r="J2168" s="6" t="n">
        <v>0</v>
      </c>
      <c r="K2168" s="6" t="n">
        <v>0</v>
      </c>
      <c r="L2168" s="9" t="n">
        <f aca="false">IF(AND(E2168&gt;=Scenario!$B$11,E2168&lt;Scenario!$B$12),1,0)</f>
        <v>1</v>
      </c>
      <c r="M2168" s="9" t="n">
        <f aca="false">IF(AND(L2168=1,ISNUMBER(F2168)),MAX(0,F2168-E2168)/60,"")</f>
        <v>28.1</v>
      </c>
      <c r="N2168" s="9" t="n">
        <f aca="false">IF(AND(L2168=1,ISNUMBER(G2168)),MAX(0,G2168-E2168)/60,"")</f>
        <v>26</v>
      </c>
      <c r="O2168" s="9" t="n">
        <f aca="false">IF(ISNUMBER(H2168),IF(AND(H2168&gt;=Scenario!$B$11,H2168&lt;Scenario!$B$12),1,0),0)</f>
        <v>1</v>
      </c>
      <c r="P2168" s="9" t="n">
        <f aca="false">IF(O2168=1,MAX(0,H2168-E2168)/60,"")</f>
        <v>46.6</v>
      </c>
      <c r="Q2168" s="9" t="n">
        <f aca="false">INDEX(Scenario!$B$18:$B$20,MATCH(B2168,Scenario!$A$18:$A$20,0))</f>
        <v>60</v>
      </c>
      <c r="R2168" s="9" t="n">
        <f aca="false">INDEX(Scenario!$C$18:$C$20,MATCH(B2168,Scenario!$A$18:$A$20,0))</f>
        <v>1440</v>
      </c>
      <c r="S2168" s="9" t="n">
        <f aca="false">IF(ISNUMBER(M2168),IF(M2168&lt;=Q2168,1,0),"")</f>
        <v>1</v>
      </c>
      <c r="T2168" s="9" t="n">
        <f aca="false">IF(ISNUMBER(P2168),IF(P2168&lt;=R2168,1,0),"")</f>
        <v>1</v>
      </c>
      <c r="U2168" s="9" t="n">
        <f aca="false">IF(E2168&gt;Scenario!$B$14,0,IF(OR(AND(ISNUMBER(H2168),H2168&lt;=Scenario!$B$14),AND(ISNUMBER(I2168),I2168&lt;=Scenario!$B$14)),0,1))</f>
        <v>0</v>
      </c>
      <c r="V2168" s="9" t="n">
        <f aca="false">IF(AND(U2168=1,(Scenario!$B$14-E2168)/60&gt;R2168),1,0)</f>
        <v>0</v>
      </c>
      <c r="W2168" s="9" t="n">
        <f aca="false">IF(OR(C2168=Scenario!$B$22,C2168=Scenario!$C$22),1,0)</f>
        <v>0</v>
      </c>
      <c r="X2168" s="9" t="n">
        <f aca="false">IF(ISNUMBER(I2168),1,0)</f>
        <v>0</v>
      </c>
      <c r="Y2168" s="9" t="n">
        <f aca="false">MOD(INT(E2168/86400)+3,7)</f>
        <v>0</v>
      </c>
      <c r="Z2168" s="9" t="n">
        <f aca="false">MOD(INT(E2168/3600),24)</f>
        <v>16</v>
      </c>
      <c r="AA2168" s="6" t="s">
        <v>4580</v>
      </c>
    </row>
    <row r="2169" customFormat="false" ht="15" hidden="false" customHeight="false" outlineLevel="0" collapsed="false">
      <c r="A2169" s="6" t="s">
        <v>4581</v>
      </c>
      <c r="B2169" s="6" t="s">
        <v>43</v>
      </c>
      <c r="C2169" s="6" t="s">
        <v>47</v>
      </c>
      <c r="D2169" s="6" t="s">
        <v>170</v>
      </c>
      <c r="E2169" s="6" t="n">
        <v>1787589312</v>
      </c>
      <c r="F2169" s="6" t="n">
        <v>1787589418</v>
      </c>
      <c r="G2169" s="6" t="n">
        <v>1787589344</v>
      </c>
      <c r="H2169" s="6" t="n">
        <v>1787591681</v>
      </c>
      <c r="J2169" s="6" t="n">
        <v>0</v>
      </c>
      <c r="K2169" s="6" t="n">
        <v>0</v>
      </c>
      <c r="L2169" s="9" t="n">
        <f aca="false">IF(AND(E2169&gt;=Scenario!$B$11,E2169&lt;Scenario!$B$12),1,0)</f>
        <v>1</v>
      </c>
      <c r="M2169" s="9" t="n">
        <f aca="false">IF(AND(L2169=1,ISNUMBER(F2169)),MAX(0,F2169-E2169)/60,"")</f>
        <v>1.76666666666667</v>
      </c>
      <c r="N2169" s="9" t="n">
        <f aca="false">IF(AND(L2169=1,ISNUMBER(G2169)),MAX(0,G2169-E2169)/60,"")</f>
        <v>0.533333333333333</v>
      </c>
      <c r="O2169" s="9" t="n">
        <f aca="false">IF(ISNUMBER(H2169),IF(AND(H2169&gt;=Scenario!$B$11,H2169&lt;Scenario!$B$12),1,0),0)</f>
        <v>1</v>
      </c>
      <c r="P2169" s="9" t="n">
        <f aca="false">IF(O2169=1,MAX(0,H2169-E2169)/60,"")</f>
        <v>39.4833333333333</v>
      </c>
      <c r="Q2169" s="9" t="n">
        <f aca="false">INDEX(Scenario!$B$18:$B$20,MATCH(B2169,Scenario!$A$18:$A$20,0))</f>
        <v>60</v>
      </c>
      <c r="R2169" s="9" t="n">
        <f aca="false">INDEX(Scenario!$C$18:$C$20,MATCH(B2169,Scenario!$A$18:$A$20,0))</f>
        <v>1440</v>
      </c>
      <c r="S2169" s="9" t="n">
        <f aca="false">IF(ISNUMBER(M2169),IF(M2169&lt;=Q2169,1,0),"")</f>
        <v>1</v>
      </c>
      <c r="T2169" s="9" t="n">
        <f aca="false">IF(ISNUMBER(P2169),IF(P2169&lt;=R2169,1,0),"")</f>
        <v>1</v>
      </c>
      <c r="U2169" s="9" t="n">
        <f aca="false">IF(E2169&gt;Scenario!$B$14,0,IF(OR(AND(ISNUMBER(H2169),H2169&lt;=Scenario!$B$14),AND(ISNUMBER(I2169),I2169&lt;=Scenario!$B$14)),0,1))</f>
        <v>0</v>
      </c>
      <c r="V2169" s="9" t="n">
        <f aca="false">IF(AND(U2169=1,(Scenario!$B$14-E2169)/60&gt;R2169),1,0)</f>
        <v>0</v>
      </c>
      <c r="W2169" s="9" t="n">
        <f aca="false">IF(OR(C2169=Scenario!$B$22,C2169=Scenario!$C$22),1,0)</f>
        <v>1</v>
      </c>
      <c r="X2169" s="9" t="n">
        <f aca="false">IF(ISNUMBER(I2169),1,0)</f>
        <v>0</v>
      </c>
      <c r="Y2169" s="9" t="n">
        <f aca="false">MOD(INT(E2169/86400)+3,7)</f>
        <v>0</v>
      </c>
      <c r="Z2169" s="9" t="n">
        <f aca="false">MOD(INT(E2169/3600),24)</f>
        <v>16</v>
      </c>
      <c r="AA2169" s="6" t="s">
        <v>4582</v>
      </c>
    </row>
    <row r="2170" customFormat="false" ht="15" hidden="false" customHeight="false" outlineLevel="0" collapsed="false">
      <c r="A2170" s="6" t="s">
        <v>4583</v>
      </c>
      <c r="B2170" s="6" t="s">
        <v>44</v>
      </c>
      <c r="C2170" s="6" t="s">
        <v>249</v>
      </c>
      <c r="D2170" s="6" t="s">
        <v>171</v>
      </c>
      <c r="E2170" s="6" t="n">
        <v>1787590558</v>
      </c>
      <c r="F2170" s="6" t="n">
        <v>1787591495</v>
      </c>
      <c r="G2170" s="6" t="n">
        <v>1787591428</v>
      </c>
      <c r="H2170" s="6" t="n">
        <v>1787595182</v>
      </c>
      <c r="J2170" s="6" t="n">
        <v>0</v>
      </c>
      <c r="K2170" s="6" t="n">
        <v>0</v>
      </c>
      <c r="L2170" s="9" t="n">
        <f aca="false">IF(AND(E2170&gt;=Scenario!$B$11,E2170&lt;Scenario!$B$12),1,0)</f>
        <v>1</v>
      </c>
      <c r="M2170" s="9" t="n">
        <f aca="false">IF(AND(L2170=1,ISNUMBER(F2170)),MAX(0,F2170-E2170)/60,"")</f>
        <v>15.6166666666667</v>
      </c>
      <c r="N2170" s="9" t="n">
        <f aca="false">IF(AND(L2170=1,ISNUMBER(G2170)),MAX(0,G2170-E2170)/60,"")</f>
        <v>14.5</v>
      </c>
      <c r="O2170" s="9" t="n">
        <f aca="false">IF(ISNUMBER(H2170),IF(AND(H2170&gt;=Scenario!$B$11,H2170&lt;Scenario!$B$12),1,0),0)</f>
        <v>1</v>
      </c>
      <c r="P2170" s="9" t="n">
        <f aca="false">IF(O2170=1,MAX(0,H2170-E2170)/60,"")</f>
        <v>77.0666666666667</v>
      </c>
      <c r="Q2170" s="9" t="n">
        <f aca="false">INDEX(Scenario!$B$18:$B$20,MATCH(B2170,Scenario!$A$18:$A$20,0))</f>
        <v>240</v>
      </c>
      <c r="R2170" s="9" t="n">
        <f aca="false">INDEX(Scenario!$C$18:$C$20,MATCH(B2170,Scenario!$A$18:$A$20,0))</f>
        <v>4320</v>
      </c>
      <c r="S2170" s="9" t="n">
        <f aca="false">IF(ISNUMBER(M2170),IF(M2170&lt;=Q2170,1,0),"")</f>
        <v>1</v>
      </c>
      <c r="T2170" s="9" t="n">
        <f aca="false">IF(ISNUMBER(P2170),IF(P2170&lt;=R2170,1,0),"")</f>
        <v>1</v>
      </c>
      <c r="U2170" s="9" t="n">
        <f aca="false">IF(E2170&gt;Scenario!$B$14,0,IF(OR(AND(ISNUMBER(H2170),H2170&lt;=Scenario!$B$14),AND(ISNUMBER(I2170),I2170&lt;=Scenario!$B$14)),0,1))</f>
        <v>0</v>
      </c>
      <c r="V2170" s="9" t="n">
        <f aca="false">IF(AND(U2170=1,(Scenario!$B$14-E2170)/60&gt;R2170),1,0)</f>
        <v>0</v>
      </c>
      <c r="W2170" s="9" t="n">
        <f aca="false">IF(OR(C2170=Scenario!$B$22,C2170=Scenario!$C$22),1,0)</f>
        <v>0</v>
      </c>
      <c r="X2170" s="9" t="n">
        <f aca="false">IF(ISNUMBER(I2170),1,0)</f>
        <v>0</v>
      </c>
      <c r="Y2170" s="9" t="n">
        <f aca="false">MOD(INT(E2170/86400)+3,7)</f>
        <v>0</v>
      </c>
      <c r="Z2170" s="9" t="n">
        <f aca="false">MOD(INT(E2170/3600),24)</f>
        <v>16</v>
      </c>
      <c r="AA2170" s="6" t="s">
        <v>4584</v>
      </c>
    </row>
    <row r="2171" customFormat="false" ht="15" hidden="false" customHeight="false" outlineLevel="0" collapsed="false">
      <c r="A2171" s="6" t="s">
        <v>4585</v>
      </c>
      <c r="B2171" s="6" t="s">
        <v>44</v>
      </c>
      <c r="C2171" s="6" t="s">
        <v>46</v>
      </c>
      <c r="D2171" s="6" t="s">
        <v>170</v>
      </c>
      <c r="E2171" s="6" t="n">
        <v>1787591140</v>
      </c>
      <c r="F2171" s="6" t="n">
        <v>1787591356</v>
      </c>
      <c r="G2171" s="6" t="n">
        <v>1787591193</v>
      </c>
      <c r="H2171" s="6" t="n">
        <v>1787596682</v>
      </c>
      <c r="J2171" s="6" t="n">
        <v>0</v>
      </c>
      <c r="K2171" s="6" t="n">
        <v>0</v>
      </c>
      <c r="L2171" s="9" t="n">
        <f aca="false">IF(AND(E2171&gt;=Scenario!$B$11,E2171&lt;Scenario!$B$12),1,0)</f>
        <v>1</v>
      </c>
      <c r="M2171" s="9" t="n">
        <f aca="false">IF(AND(L2171=1,ISNUMBER(F2171)),MAX(0,F2171-E2171)/60,"")</f>
        <v>3.6</v>
      </c>
      <c r="N2171" s="9" t="n">
        <f aca="false">IF(AND(L2171=1,ISNUMBER(G2171)),MAX(0,G2171-E2171)/60,"")</f>
        <v>0.883333333333333</v>
      </c>
      <c r="O2171" s="9" t="n">
        <f aca="false">IF(ISNUMBER(H2171),IF(AND(H2171&gt;=Scenario!$B$11,H2171&lt;Scenario!$B$12),1,0),0)</f>
        <v>1</v>
      </c>
      <c r="P2171" s="9" t="n">
        <f aca="false">IF(O2171=1,MAX(0,H2171-E2171)/60,"")</f>
        <v>92.3666666666667</v>
      </c>
      <c r="Q2171" s="9" t="n">
        <f aca="false">INDEX(Scenario!$B$18:$B$20,MATCH(B2171,Scenario!$A$18:$A$20,0))</f>
        <v>240</v>
      </c>
      <c r="R2171" s="9" t="n">
        <f aca="false">INDEX(Scenario!$C$18:$C$20,MATCH(B2171,Scenario!$A$18:$A$20,0))</f>
        <v>4320</v>
      </c>
      <c r="S2171" s="9" t="n">
        <f aca="false">IF(ISNUMBER(M2171),IF(M2171&lt;=Q2171,1,0),"")</f>
        <v>1</v>
      </c>
      <c r="T2171" s="9" t="n">
        <f aca="false">IF(ISNUMBER(P2171),IF(P2171&lt;=R2171,1,0),"")</f>
        <v>1</v>
      </c>
      <c r="U2171" s="9" t="n">
        <f aca="false">IF(E2171&gt;Scenario!$B$14,0,IF(OR(AND(ISNUMBER(H2171),H2171&lt;=Scenario!$B$14),AND(ISNUMBER(I2171),I2171&lt;=Scenario!$B$14)),0,1))</f>
        <v>0</v>
      </c>
      <c r="V2171" s="9" t="n">
        <f aca="false">IF(AND(U2171=1,(Scenario!$B$14-E2171)/60&gt;R2171),1,0)</f>
        <v>0</v>
      </c>
      <c r="W2171" s="9" t="n">
        <f aca="false">IF(OR(C2171=Scenario!$B$22,C2171=Scenario!$C$22),1,0)</f>
        <v>1</v>
      </c>
      <c r="X2171" s="9" t="n">
        <f aca="false">IF(ISNUMBER(I2171),1,0)</f>
        <v>0</v>
      </c>
      <c r="Y2171" s="9" t="n">
        <f aca="false">MOD(INT(E2171/86400)+3,7)</f>
        <v>0</v>
      </c>
      <c r="Z2171" s="9" t="n">
        <f aca="false">MOD(INT(E2171/3600),24)</f>
        <v>17</v>
      </c>
      <c r="AA2171" s="6" t="s">
        <v>4586</v>
      </c>
    </row>
    <row r="2172" customFormat="false" ht="15" hidden="false" customHeight="false" outlineLevel="0" collapsed="false">
      <c r="A2172" s="6" t="s">
        <v>4587</v>
      </c>
      <c r="B2172" s="6" t="s">
        <v>44</v>
      </c>
      <c r="C2172" s="6" t="s">
        <v>249</v>
      </c>
      <c r="D2172" s="6" t="s">
        <v>170</v>
      </c>
      <c r="E2172" s="6" t="n">
        <v>1787592866</v>
      </c>
      <c r="F2172" s="6" t="n">
        <v>1787592952</v>
      </c>
      <c r="G2172" s="6" t="n">
        <v>1787592885</v>
      </c>
      <c r="H2172" s="6" t="n">
        <v>1787594531</v>
      </c>
      <c r="J2172" s="6" t="n">
        <v>0</v>
      </c>
      <c r="K2172" s="6" t="n">
        <v>0</v>
      </c>
      <c r="L2172" s="9" t="n">
        <f aca="false">IF(AND(E2172&gt;=Scenario!$B$11,E2172&lt;Scenario!$B$12),1,0)</f>
        <v>1</v>
      </c>
      <c r="M2172" s="9" t="n">
        <f aca="false">IF(AND(L2172=1,ISNUMBER(F2172)),MAX(0,F2172-E2172)/60,"")</f>
        <v>1.43333333333333</v>
      </c>
      <c r="N2172" s="9" t="n">
        <f aca="false">IF(AND(L2172=1,ISNUMBER(G2172)),MAX(0,G2172-E2172)/60,"")</f>
        <v>0.316666666666667</v>
      </c>
      <c r="O2172" s="9" t="n">
        <f aca="false">IF(ISNUMBER(H2172),IF(AND(H2172&gt;=Scenario!$B$11,H2172&lt;Scenario!$B$12),1,0),0)</f>
        <v>1</v>
      </c>
      <c r="P2172" s="9" t="n">
        <f aca="false">IF(O2172=1,MAX(0,H2172-E2172)/60,"")</f>
        <v>27.75</v>
      </c>
      <c r="Q2172" s="9" t="n">
        <f aca="false">INDEX(Scenario!$B$18:$B$20,MATCH(B2172,Scenario!$A$18:$A$20,0))</f>
        <v>240</v>
      </c>
      <c r="R2172" s="9" t="n">
        <f aca="false">INDEX(Scenario!$C$18:$C$20,MATCH(B2172,Scenario!$A$18:$A$20,0))</f>
        <v>4320</v>
      </c>
      <c r="S2172" s="9" t="n">
        <f aca="false">IF(ISNUMBER(M2172),IF(M2172&lt;=Q2172,1,0),"")</f>
        <v>1</v>
      </c>
      <c r="T2172" s="9" t="n">
        <f aca="false">IF(ISNUMBER(P2172),IF(P2172&lt;=R2172,1,0),"")</f>
        <v>1</v>
      </c>
      <c r="U2172" s="9" t="n">
        <f aca="false">IF(E2172&gt;Scenario!$B$14,0,IF(OR(AND(ISNUMBER(H2172),H2172&lt;=Scenario!$B$14),AND(ISNUMBER(I2172),I2172&lt;=Scenario!$B$14)),0,1))</f>
        <v>0</v>
      </c>
      <c r="V2172" s="9" t="n">
        <f aca="false">IF(AND(U2172=1,(Scenario!$B$14-E2172)/60&gt;R2172),1,0)</f>
        <v>0</v>
      </c>
      <c r="W2172" s="9" t="n">
        <f aca="false">IF(OR(C2172=Scenario!$B$22,C2172=Scenario!$C$22),1,0)</f>
        <v>0</v>
      </c>
      <c r="X2172" s="9" t="n">
        <f aca="false">IF(ISNUMBER(I2172),1,0)</f>
        <v>0</v>
      </c>
      <c r="Y2172" s="9" t="n">
        <f aca="false">MOD(INT(E2172/86400)+3,7)</f>
        <v>0</v>
      </c>
      <c r="Z2172" s="9" t="n">
        <f aca="false">MOD(INT(E2172/3600),24)</f>
        <v>17</v>
      </c>
      <c r="AA2172" s="6" t="s">
        <v>4588</v>
      </c>
    </row>
    <row r="2173" customFormat="false" ht="15" hidden="false" customHeight="false" outlineLevel="0" collapsed="false">
      <c r="A2173" s="6" t="s">
        <v>4589</v>
      </c>
      <c r="B2173" s="6" t="s">
        <v>43</v>
      </c>
      <c r="C2173" s="6" t="s">
        <v>46</v>
      </c>
      <c r="D2173" s="6" t="s">
        <v>170</v>
      </c>
      <c r="E2173" s="6" t="n">
        <v>1787594819</v>
      </c>
      <c r="F2173" s="6" t="n">
        <v>1787594967</v>
      </c>
      <c r="G2173" s="6" t="n">
        <v>1787594849</v>
      </c>
      <c r="H2173" s="6" t="n">
        <v>1787596958</v>
      </c>
      <c r="J2173" s="6" t="n">
        <v>0</v>
      </c>
      <c r="K2173" s="6" t="n">
        <v>0</v>
      </c>
      <c r="L2173" s="9" t="n">
        <f aca="false">IF(AND(E2173&gt;=Scenario!$B$11,E2173&lt;Scenario!$B$12),1,0)</f>
        <v>1</v>
      </c>
      <c r="M2173" s="9" t="n">
        <f aca="false">IF(AND(L2173=1,ISNUMBER(F2173)),MAX(0,F2173-E2173)/60,"")</f>
        <v>2.46666666666667</v>
      </c>
      <c r="N2173" s="9" t="n">
        <f aca="false">IF(AND(L2173=1,ISNUMBER(G2173)),MAX(0,G2173-E2173)/60,"")</f>
        <v>0.5</v>
      </c>
      <c r="O2173" s="9" t="n">
        <f aca="false">IF(ISNUMBER(H2173),IF(AND(H2173&gt;=Scenario!$B$11,H2173&lt;Scenario!$B$12),1,0),0)</f>
        <v>1</v>
      </c>
      <c r="P2173" s="9" t="n">
        <f aca="false">IF(O2173=1,MAX(0,H2173-E2173)/60,"")</f>
        <v>35.65</v>
      </c>
      <c r="Q2173" s="9" t="n">
        <f aca="false">INDEX(Scenario!$B$18:$B$20,MATCH(B2173,Scenario!$A$18:$A$20,0))</f>
        <v>60</v>
      </c>
      <c r="R2173" s="9" t="n">
        <f aca="false">INDEX(Scenario!$C$18:$C$20,MATCH(B2173,Scenario!$A$18:$A$20,0))</f>
        <v>1440</v>
      </c>
      <c r="S2173" s="9" t="n">
        <f aca="false">IF(ISNUMBER(M2173),IF(M2173&lt;=Q2173,1,0),"")</f>
        <v>1</v>
      </c>
      <c r="T2173" s="9" t="n">
        <f aca="false">IF(ISNUMBER(P2173),IF(P2173&lt;=R2173,1,0),"")</f>
        <v>1</v>
      </c>
      <c r="U2173" s="9" t="n">
        <f aca="false">IF(E2173&gt;Scenario!$B$14,0,IF(OR(AND(ISNUMBER(H2173),H2173&lt;=Scenario!$B$14),AND(ISNUMBER(I2173),I2173&lt;=Scenario!$B$14)),0,1))</f>
        <v>0</v>
      </c>
      <c r="V2173" s="9" t="n">
        <f aca="false">IF(AND(U2173=1,(Scenario!$B$14-E2173)/60&gt;R2173),1,0)</f>
        <v>0</v>
      </c>
      <c r="W2173" s="9" t="n">
        <f aca="false">IF(OR(C2173=Scenario!$B$22,C2173=Scenario!$C$22),1,0)</f>
        <v>1</v>
      </c>
      <c r="X2173" s="9" t="n">
        <f aca="false">IF(ISNUMBER(I2173),1,0)</f>
        <v>0</v>
      </c>
      <c r="Y2173" s="9" t="n">
        <f aca="false">MOD(INT(E2173/86400)+3,7)</f>
        <v>0</v>
      </c>
      <c r="Z2173" s="9" t="n">
        <f aca="false">MOD(INT(E2173/3600),24)</f>
        <v>18</v>
      </c>
      <c r="AA2173" s="6" t="s">
        <v>4590</v>
      </c>
    </row>
    <row r="2174" customFormat="false" ht="15" hidden="false" customHeight="false" outlineLevel="0" collapsed="false">
      <c r="A2174" s="6" t="s">
        <v>4591</v>
      </c>
      <c r="B2174" s="6" t="s">
        <v>43</v>
      </c>
      <c r="C2174" s="6" t="s">
        <v>249</v>
      </c>
      <c r="D2174" s="6" t="s">
        <v>172</v>
      </c>
      <c r="E2174" s="6" t="n">
        <v>1787596736</v>
      </c>
      <c r="F2174" s="6" t="n">
        <v>1787596976</v>
      </c>
      <c r="G2174" s="6" t="n">
        <v>1787596792</v>
      </c>
      <c r="H2174" s="6" t="n">
        <v>1787599889</v>
      </c>
      <c r="J2174" s="6" t="n">
        <v>0</v>
      </c>
      <c r="K2174" s="6" t="n">
        <v>0</v>
      </c>
      <c r="L2174" s="9" t="n">
        <f aca="false">IF(AND(E2174&gt;=Scenario!$B$11,E2174&lt;Scenario!$B$12),1,0)</f>
        <v>1</v>
      </c>
      <c r="M2174" s="9" t="n">
        <f aca="false">IF(AND(L2174=1,ISNUMBER(F2174)),MAX(0,F2174-E2174)/60,"")</f>
        <v>4</v>
      </c>
      <c r="N2174" s="9" t="n">
        <f aca="false">IF(AND(L2174=1,ISNUMBER(G2174)),MAX(0,G2174-E2174)/60,"")</f>
        <v>0.933333333333333</v>
      </c>
      <c r="O2174" s="9" t="n">
        <f aca="false">IF(ISNUMBER(H2174),IF(AND(H2174&gt;=Scenario!$B$11,H2174&lt;Scenario!$B$12),1,0),0)</f>
        <v>1</v>
      </c>
      <c r="P2174" s="9" t="n">
        <f aca="false">IF(O2174=1,MAX(0,H2174-E2174)/60,"")</f>
        <v>52.55</v>
      </c>
      <c r="Q2174" s="9" t="n">
        <f aca="false">INDEX(Scenario!$B$18:$B$20,MATCH(B2174,Scenario!$A$18:$A$20,0))</f>
        <v>60</v>
      </c>
      <c r="R2174" s="9" t="n">
        <f aca="false">INDEX(Scenario!$C$18:$C$20,MATCH(B2174,Scenario!$A$18:$A$20,0))</f>
        <v>1440</v>
      </c>
      <c r="S2174" s="9" t="n">
        <f aca="false">IF(ISNUMBER(M2174),IF(M2174&lt;=Q2174,1,0),"")</f>
        <v>1</v>
      </c>
      <c r="T2174" s="9" t="n">
        <f aca="false">IF(ISNUMBER(P2174),IF(P2174&lt;=R2174,1,0),"")</f>
        <v>1</v>
      </c>
      <c r="U2174" s="9" t="n">
        <f aca="false">IF(E2174&gt;Scenario!$B$14,0,IF(OR(AND(ISNUMBER(H2174),H2174&lt;=Scenario!$B$14),AND(ISNUMBER(I2174),I2174&lt;=Scenario!$B$14)),0,1))</f>
        <v>0</v>
      </c>
      <c r="V2174" s="9" t="n">
        <f aca="false">IF(AND(U2174=1,(Scenario!$B$14-E2174)/60&gt;R2174),1,0)</f>
        <v>0</v>
      </c>
      <c r="W2174" s="9" t="n">
        <f aca="false">IF(OR(C2174=Scenario!$B$22,C2174=Scenario!$C$22),1,0)</f>
        <v>0</v>
      </c>
      <c r="X2174" s="9" t="n">
        <f aca="false">IF(ISNUMBER(I2174),1,0)</f>
        <v>0</v>
      </c>
      <c r="Y2174" s="9" t="n">
        <f aca="false">MOD(INT(E2174/86400)+3,7)</f>
        <v>0</v>
      </c>
      <c r="Z2174" s="9" t="n">
        <f aca="false">MOD(INT(E2174/3600),24)</f>
        <v>18</v>
      </c>
      <c r="AA2174" s="6" t="s">
        <v>4592</v>
      </c>
    </row>
    <row r="2175" customFormat="false" ht="15" hidden="false" customHeight="false" outlineLevel="0" collapsed="false">
      <c r="A2175" s="6" t="s">
        <v>4593</v>
      </c>
      <c r="B2175" s="6" t="s">
        <v>44</v>
      </c>
      <c r="C2175" s="6" t="s">
        <v>47</v>
      </c>
      <c r="D2175" s="6" t="s">
        <v>172</v>
      </c>
      <c r="E2175" s="6" t="n">
        <v>1787598685</v>
      </c>
      <c r="F2175" s="6" t="n">
        <v>1787598824</v>
      </c>
      <c r="G2175" s="6" t="n">
        <v>1787598725</v>
      </c>
      <c r="H2175" s="6" t="n">
        <v>1787600050</v>
      </c>
      <c r="J2175" s="6" t="n">
        <v>0</v>
      </c>
      <c r="K2175" s="6" t="n">
        <v>0</v>
      </c>
      <c r="L2175" s="9" t="n">
        <f aca="false">IF(AND(E2175&gt;=Scenario!$B$11,E2175&lt;Scenario!$B$12),1,0)</f>
        <v>1</v>
      </c>
      <c r="M2175" s="9" t="n">
        <f aca="false">IF(AND(L2175=1,ISNUMBER(F2175)),MAX(0,F2175-E2175)/60,"")</f>
        <v>2.31666666666667</v>
      </c>
      <c r="N2175" s="9" t="n">
        <f aca="false">IF(AND(L2175=1,ISNUMBER(G2175)),MAX(0,G2175-E2175)/60,"")</f>
        <v>0.666666666666667</v>
      </c>
      <c r="O2175" s="9" t="n">
        <f aca="false">IF(ISNUMBER(H2175),IF(AND(H2175&gt;=Scenario!$B$11,H2175&lt;Scenario!$B$12),1,0),0)</f>
        <v>1</v>
      </c>
      <c r="P2175" s="9" t="n">
        <f aca="false">IF(O2175=1,MAX(0,H2175-E2175)/60,"")</f>
        <v>22.75</v>
      </c>
      <c r="Q2175" s="9" t="n">
        <f aca="false">INDEX(Scenario!$B$18:$B$20,MATCH(B2175,Scenario!$A$18:$A$20,0))</f>
        <v>240</v>
      </c>
      <c r="R2175" s="9" t="n">
        <f aca="false">INDEX(Scenario!$C$18:$C$20,MATCH(B2175,Scenario!$A$18:$A$20,0))</f>
        <v>4320</v>
      </c>
      <c r="S2175" s="9" t="n">
        <f aca="false">IF(ISNUMBER(M2175),IF(M2175&lt;=Q2175,1,0),"")</f>
        <v>1</v>
      </c>
      <c r="T2175" s="9" t="n">
        <f aca="false">IF(ISNUMBER(P2175),IF(P2175&lt;=R2175,1,0),"")</f>
        <v>1</v>
      </c>
      <c r="U2175" s="9" t="n">
        <f aca="false">IF(E2175&gt;Scenario!$B$14,0,IF(OR(AND(ISNUMBER(H2175),H2175&lt;=Scenario!$B$14),AND(ISNUMBER(I2175),I2175&lt;=Scenario!$B$14)),0,1))</f>
        <v>0</v>
      </c>
      <c r="V2175" s="9" t="n">
        <f aca="false">IF(AND(U2175=1,(Scenario!$B$14-E2175)/60&gt;R2175),1,0)</f>
        <v>0</v>
      </c>
      <c r="W2175" s="9" t="n">
        <f aca="false">IF(OR(C2175=Scenario!$B$22,C2175=Scenario!$C$22),1,0)</f>
        <v>1</v>
      </c>
      <c r="X2175" s="9" t="n">
        <f aca="false">IF(ISNUMBER(I2175),1,0)</f>
        <v>0</v>
      </c>
      <c r="Y2175" s="9" t="n">
        <f aca="false">MOD(INT(E2175/86400)+3,7)</f>
        <v>0</v>
      </c>
      <c r="Z2175" s="9" t="n">
        <f aca="false">MOD(INT(E2175/3600),24)</f>
        <v>19</v>
      </c>
      <c r="AA2175" s="6" t="s">
        <v>4594</v>
      </c>
    </row>
    <row r="2176" customFormat="false" ht="15" hidden="false" customHeight="false" outlineLevel="0" collapsed="false">
      <c r="A2176" s="6" t="s">
        <v>4595</v>
      </c>
      <c r="B2176" s="6" t="s">
        <v>44</v>
      </c>
      <c r="C2176" s="6" t="s">
        <v>249</v>
      </c>
      <c r="D2176" s="6" t="s">
        <v>171</v>
      </c>
      <c r="E2176" s="6" t="n">
        <v>1787600662</v>
      </c>
      <c r="F2176" s="6" t="n">
        <v>1787600907</v>
      </c>
      <c r="G2176" s="6" t="n">
        <v>1787600703</v>
      </c>
      <c r="H2176" s="6" t="n">
        <v>1787604480</v>
      </c>
      <c r="J2176" s="6" t="n">
        <v>0</v>
      </c>
      <c r="K2176" s="6" t="n">
        <v>0</v>
      </c>
      <c r="L2176" s="9" t="n">
        <f aca="false">IF(AND(E2176&gt;=Scenario!$B$11,E2176&lt;Scenario!$B$12),1,0)</f>
        <v>1</v>
      </c>
      <c r="M2176" s="9" t="n">
        <f aca="false">IF(AND(L2176=1,ISNUMBER(F2176)),MAX(0,F2176-E2176)/60,"")</f>
        <v>4.08333333333333</v>
      </c>
      <c r="N2176" s="9" t="n">
        <f aca="false">IF(AND(L2176=1,ISNUMBER(G2176)),MAX(0,G2176-E2176)/60,"")</f>
        <v>0.683333333333333</v>
      </c>
      <c r="O2176" s="9" t="n">
        <f aca="false">IF(ISNUMBER(H2176),IF(AND(H2176&gt;=Scenario!$B$11,H2176&lt;Scenario!$B$12),1,0),0)</f>
        <v>1</v>
      </c>
      <c r="P2176" s="9" t="n">
        <f aca="false">IF(O2176=1,MAX(0,H2176-E2176)/60,"")</f>
        <v>63.6333333333333</v>
      </c>
      <c r="Q2176" s="9" t="n">
        <f aca="false">INDEX(Scenario!$B$18:$B$20,MATCH(B2176,Scenario!$A$18:$A$20,0))</f>
        <v>240</v>
      </c>
      <c r="R2176" s="9" t="n">
        <f aca="false">INDEX(Scenario!$C$18:$C$20,MATCH(B2176,Scenario!$A$18:$A$20,0))</f>
        <v>4320</v>
      </c>
      <c r="S2176" s="9" t="n">
        <f aca="false">IF(ISNUMBER(M2176),IF(M2176&lt;=Q2176,1,0),"")</f>
        <v>1</v>
      </c>
      <c r="T2176" s="9" t="n">
        <f aca="false">IF(ISNUMBER(P2176),IF(P2176&lt;=R2176,1,0),"")</f>
        <v>1</v>
      </c>
      <c r="U2176" s="9" t="n">
        <f aca="false">IF(E2176&gt;Scenario!$B$14,0,IF(OR(AND(ISNUMBER(H2176),H2176&lt;=Scenario!$B$14),AND(ISNUMBER(I2176),I2176&lt;=Scenario!$B$14)),0,1))</f>
        <v>0</v>
      </c>
      <c r="V2176" s="9" t="n">
        <f aca="false">IF(AND(U2176=1,(Scenario!$B$14-E2176)/60&gt;R2176),1,0)</f>
        <v>0</v>
      </c>
      <c r="W2176" s="9" t="n">
        <f aca="false">IF(OR(C2176=Scenario!$B$22,C2176=Scenario!$C$22),1,0)</f>
        <v>0</v>
      </c>
      <c r="X2176" s="9" t="n">
        <f aca="false">IF(ISNUMBER(I2176),1,0)</f>
        <v>0</v>
      </c>
      <c r="Y2176" s="9" t="n">
        <f aca="false">MOD(INT(E2176/86400)+3,7)</f>
        <v>0</v>
      </c>
      <c r="Z2176" s="9" t="n">
        <f aca="false">MOD(INT(E2176/3600),24)</f>
        <v>19</v>
      </c>
      <c r="AA2176" s="6" t="s">
        <v>4596</v>
      </c>
    </row>
    <row r="2177" customFormat="false" ht="15" hidden="false" customHeight="false" outlineLevel="0" collapsed="false">
      <c r="A2177" s="6" t="s">
        <v>4597</v>
      </c>
      <c r="B2177" s="6" t="s">
        <v>44</v>
      </c>
      <c r="C2177" s="6" t="s">
        <v>288</v>
      </c>
      <c r="D2177" s="6" t="s">
        <v>172</v>
      </c>
      <c r="E2177" s="6" t="n">
        <v>1787600721</v>
      </c>
      <c r="F2177" s="6" t="n">
        <v>1787600904</v>
      </c>
      <c r="G2177" s="6" t="n">
        <v>1787600740</v>
      </c>
      <c r="H2177" s="6" t="n">
        <v>1787662717</v>
      </c>
      <c r="J2177" s="6" t="n">
        <v>1</v>
      </c>
      <c r="K2177" s="6" t="n">
        <v>0</v>
      </c>
      <c r="L2177" s="9" t="n">
        <f aca="false">IF(AND(E2177&gt;=Scenario!$B$11,E2177&lt;Scenario!$B$12),1,0)</f>
        <v>1</v>
      </c>
      <c r="M2177" s="9" t="n">
        <f aca="false">IF(AND(L2177=1,ISNUMBER(F2177)),MAX(0,F2177-E2177)/60,"")</f>
        <v>3.05</v>
      </c>
      <c r="N2177" s="9" t="n">
        <f aca="false">IF(AND(L2177=1,ISNUMBER(G2177)),MAX(0,G2177-E2177)/60,"")</f>
        <v>0.316666666666667</v>
      </c>
      <c r="O2177" s="9" t="n">
        <f aca="false">IF(ISNUMBER(H2177),IF(AND(H2177&gt;=Scenario!$B$11,H2177&lt;Scenario!$B$12),1,0),0)</f>
        <v>1</v>
      </c>
      <c r="P2177" s="9" t="n">
        <f aca="false">IF(O2177=1,MAX(0,H2177-E2177)/60,"")</f>
        <v>1033.26666666667</v>
      </c>
      <c r="Q2177" s="9" t="n">
        <f aca="false">INDEX(Scenario!$B$18:$B$20,MATCH(B2177,Scenario!$A$18:$A$20,0))</f>
        <v>240</v>
      </c>
      <c r="R2177" s="9" t="n">
        <f aca="false">INDEX(Scenario!$C$18:$C$20,MATCH(B2177,Scenario!$A$18:$A$20,0))</f>
        <v>4320</v>
      </c>
      <c r="S2177" s="9" t="n">
        <f aca="false">IF(ISNUMBER(M2177),IF(M2177&lt;=Q2177,1,0),"")</f>
        <v>1</v>
      </c>
      <c r="T2177" s="9" t="n">
        <f aca="false">IF(ISNUMBER(P2177),IF(P2177&lt;=R2177,1,0),"")</f>
        <v>1</v>
      </c>
      <c r="U2177" s="9" t="n">
        <f aca="false">IF(E2177&gt;Scenario!$B$14,0,IF(OR(AND(ISNUMBER(H2177),H2177&lt;=Scenario!$B$14),AND(ISNUMBER(I2177),I2177&lt;=Scenario!$B$14)),0,1))</f>
        <v>0</v>
      </c>
      <c r="V2177" s="9" t="n">
        <f aca="false">IF(AND(U2177=1,(Scenario!$B$14-E2177)/60&gt;R2177),1,0)</f>
        <v>0</v>
      </c>
      <c r="W2177" s="9" t="n">
        <f aca="false">IF(OR(C2177=Scenario!$B$22,C2177=Scenario!$C$22),1,0)</f>
        <v>0</v>
      </c>
      <c r="X2177" s="9" t="n">
        <f aca="false">IF(ISNUMBER(I2177),1,0)</f>
        <v>0</v>
      </c>
      <c r="Y2177" s="9" t="n">
        <f aca="false">MOD(INT(E2177/86400)+3,7)</f>
        <v>0</v>
      </c>
      <c r="Z2177" s="9" t="n">
        <f aca="false">MOD(INT(E2177/3600),24)</f>
        <v>19</v>
      </c>
      <c r="AA2177" s="6" t="s">
        <v>4598</v>
      </c>
    </row>
    <row r="2178" customFormat="false" ht="15" hidden="false" customHeight="false" outlineLevel="0" collapsed="false">
      <c r="A2178" s="6" t="s">
        <v>4599</v>
      </c>
      <c r="B2178" s="6" t="s">
        <v>43</v>
      </c>
      <c r="C2178" s="6" t="s">
        <v>47</v>
      </c>
      <c r="D2178" s="6" t="s">
        <v>171</v>
      </c>
      <c r="E2178" s="6" t="n">
        <v>1787603617</v>
      </c>
      <c r="F2178" s="6" t="n">
        <v>1787603746</v>
      </c>
      <c r="G2178" s="6" t="n">
        <v>1787603636</v>
      </c>
      <c r="H2178" s="6" t="n">
        <v>1787607393</v>
      </c>
      <c r="J2178" s="6" t="n">
        <v>0</v>
      </c>
      <c r="K2178" s="6" t="n">
        <v>0</v>
      </c>
      <c r="L2178" s="9" t="n">
        <f aca="false">IF(AND(E2178&gt;=Scenario!$B$11,E2178&lt;Scenario!$B$12),1,0)</f>
        <v>1</v>
      </c>
      <c r="M2178" s="9" t="n">
        <f aca="false">IF(AND(L2178=1,ISNUMBER(F2178)),MAX(0,F2178-E2178)/60,"")</f>
        <v>2.15</v>
      </c>
      <c r="N2178" s="9" t="n">
        <f aca="false">IF(AND(L2178=1,ISNUMBER(G2178)),MAX(0,G2178-E2178)/60,"")</f>
        <v>0.316666666666667</v>
      </c>
      <c r="O2178" s="9" t="n">
        <f aca="false">IF(ISNUMBER(H2178),IF(AND(H2178&gt;=Scenario!$B$11,H2178&lt;Scenario!$B$12),1,0),0)</f>
        <v>1</v>
      </c>
      <c r="P2178" s="9" t="n">
        <f aca="false">IF(O2178=1,MAX(0,H2178-E2178)/60,"")</f>
        <v>62.9333333333333</v>
      </c>
      <c r="Q2178" s="9" t="n">
        <f aca="false">INDEX(Scenario!$B$18:$B$20,MATCH(B2178,Scenario!$A$18:$A$20,0))</f>
        <v>60</v>
      </c>
      <c r="R2178" s="9" t="n">
        <f aca="false">INDEX(Scenario!$C$18:$C$20,MATCH(B2178,Scenario!$A$18:$A$20,0))</f>
        <v>1440</v>
      </c>
      <c r="S2178" s="9" t="n">
        <f aca="false">IF(ISNUMBER(M2178),IF(M2178&lt;=Q2178,1,0),"")</f>
        <v>1</v>
      </c>
      <c r="T2178" s="9" t="n">
        <f aca="false">IF(ISNUMBER(P2178),IF(P2178&lt;=R2178,1,0),"")</f>
        <v>1</v>
      </c>
      <c r="U2178" s="9" t="n">
        <f aca="false">IF(E2178&gt;Scenario!$B$14,0,IF(OR(AND(ISNUMBER(H2178),H2178&lt;=Scenario!$B$14),AND(ISNUMBER(I2178),I2178&lt;=Scenario!$B$14)),0,1))</f>
        <v>0</v>
      </c>
      <c r="V2178" s="9" t="n">
        <f aca="false">IF(AND(U2178=1,(Scenario!$B$14-E2178)/60&gt;R2178),1,0)</f>
        <v>0</v>
      </c>
      <c r="W2178" s="9" t="n">
        <f aca="false">IF(OR(C2178=Scenario!$B$22,C2178=Scenario!$C$22),1,0)</f>
        <v>1</v>
      </c>
      <c r="X2178" s="9" t="n">
        <f aca="false">IF(ISNUMBER(I2178),1,0)</f>
        <v>0</v>
      </c>
      <c r="Y2178" s="9" t="n">
        <f aca="false">MOD(INT(E2178/86400)+3,7)</f>
        <v>0</v>
      </c>
      <c r="Z2178" s="9" t="n">
        <f aca="false">MOD(INT(E2178/3600),24)</f>
        <v>20</v>
      </c>
      <c r="AA2178" s="6" t="s">
        <v>4600</v>
      </c>
    </row>
    <row r="2179" customFormat="false" ht="15" hidden="false" customHeight="false" outlineLevel="0" collapsed="false">
      <c r="A2179" s="6" t="s">
        <v>4601</v>
      </c>
      <c r="B2179" s="6" t="s">
        <v>44</v>
      </c>
      <c r="C2179" s="6" t="s">
        <v>46</v>
      </c>
      <c r="D2179" s="6" t="s">
        <v>172</v>
      </c>
      <c r="E2179" s="6" t="n">
        <v>1787603836</v>
      </c>
      <c r="F2179" s="6" t="n">
        <v>1787604460</v>
      </c>
      <c r="G2179" s="6" t="n">
        <v>1787604335</v>
      </c>
      <c r="H2179" s="6" t="n">
        <v>1787606487</v>
      </c>
      <c r="J2179" s="6" t="n">
        <v>0</v>
      </c>
      <c r="K2179" s="6" t="n">
        <v>1</v>
      </c>
      <c r="L2179" s="9" t="n">
        <f aca="false">IF(AND(E2179&gt;=Scenario!$B$11,E2179&lt;Scenario!$B$12),1,0)</f>
        <v>1</v>
      </c>
      <c r="M2179" s="9" t="n">
        <f aca="false">IF(AND(L2179=1,ISNUMBER(F2179)),MAX(0,F2179-E2179)/60,"")</f>
        <v>10.4</v>
      </c>
      <c r="N2179" s="9" t="n">
        <f aca="false">IF(AND(L2179=1,ISNUMBER(G2179)),MAX(0,G2179-E2179)/60,"")</f>
        <v>8.31666666666667</v>
      </c>
      <c r="O2179" s="9" t="n">
        <f aca="false">IF(ISNUMBER(H2179),IF(AND(H2179&gt;=Scenario!$B$11,H2179&lt;Scenario!$B$12),1,0),0)</f>
        <v>1</v>
      </c>
      <c r="P2179" s="9" t="n">
        <f aca="false">IF(O2179=1,MAX(0,H2179-E2179)/60,"")</f>
        <v>44.1833333333333</v>
      </c>
      <c r="Q2179" s="9" t="n">
        <f aca="false">INDEX(Scenario!$B$18:$B$20,MATCH(B2179,Scenario!$A$18:$A$20,0))</f>
        <v>240</v>
      </c>
      <c r="R2179" s="9" t="n">
        <f aca="false">INDEX(Scenario!$C$18:$C$20,MATCH(B2179,Scenario!$A$18:$A$20,0))</f>
        <v>4320</v>
      </c>
      <c r="S2179" s="9" t="n">
        <f aca="false">IF(ISNUMBER(M2179),IF(M2179&lt;=Q2179,1,0),"")</f>
        <v>1</v>
      </c>
      <c r="T2179" s="9" t="n">
        <f aca="false">IF(ISNUMBER(P2179),IF(P2179&lt;=R2179,1,0),"")</f>
        <v>1</v>
      </c>
      <c r="U2179" s="9" t="n">
        <f aca="false">IF(E2179&gt;Scenario!$B$14,0,IF(OR(AND(ISNUMBER(H2179),H2179&lt;=Scenario!$B$14),AND(ISNUMBER(I2179),I2179&lt;=Scenario!$B$14)),0,1))</f>
        <v>0</v>
      </c>
      <c r="V2179" s="9" t="n">
        <f aca="false">IF(AND(U2179=1,(Scenario!$B$14-E2179)/60&gt;R2179),1,0)</f>
        <v>0</v>
      </c>
      <c r="W2179" s="9" t="n">
        <f aca="false">IF(OR(C2179=Scenario!$B$22,C2179=Scenario!$C$22),1,0)</f>
        <v>1</v>
      </c>
      <c r="X2179" s="9" t="n">
        <f aca="false">IF(ISNUMBER(I2179),1,0)</f>
        <v>0</v>
      </c>
      <c r="Y2179" s="9" t="n">
        <f aca="false">MOD(INT(E2179/86400)+3,7)</f>
        <v>0</v>
      </c>
      <c r="Z2179" s="9" t="n">
        <f aca="false">MOD(INT(E2179/3600),24)</f>
        <v>20</v>
      </c>
      <c r="AA2179" s="6" t="s">
        <v>4602</v>
      </c>
    </row>
    <row r="2180" customFormat="false" ht="15" hidden="false" customHeight="false" outlineLevel="0" collapsed="false">
      <c r="A2180" s="6" t="s">
        <v>4603</v>
      </c>
      <c r="B2180" s="6" t="s">
        <v>44</v>
      </c>
      <c r="C2180" s="6" t="s">
        <v>46</v>
      </c>
      <c r="D2180" s="6" t="s">
        <v>172</v>
      </c>
      <c r="E2180" s="6" t="n">
        <v>1787604102</v>
      </c>
      <c r="F2180" s="6" t="n">
        <v>1787605094</v>
      </c>
      <c r="G2180" s="6" t="n">
        <v>1787604889</v>
      </c>
      <c r="H2180" s="6" t="n">
        <v>1787608194</v>
      </c>
      <c r="J2180" s="6" t="n">
        <v>0</v>
      </c>
      <c r="K2180" s="6" t="n">
        <v>1</v>
      </c>
      <c r="L2180" s="9" t="n">
        <f aca="false">IF(AND(E2180&gt;=Scenario!$B$11,E2180&lt;Scenario!$B$12),1,0)</f>
        <v>1</v>
      </c>
      <c r="M2180" s="9" t="n">
        <f aca="false">IF(AND(L2180=1,ISNUMBER(F2180)),MAX(0,F2180-E2180)/60,"")</f>
        <v>16.5333333333333</v>
      </c>
      <c r="N2180" s="9" t="n">
        <f aca="false">IF(AND(L2180=1,ISNUMBER(G2180)),MAX(0,G2180-E2180)/60,"")</f>
        <v>13.1166666666667</v>
      </c>
      <c r="O2180" s="9" t="n">
        <f aca="false">IF(ISNUMBER(H2180),IF(AND(H2180&gt;=Scenario!$B$11,H2180&lt;Scenario!$B$12),1,0),0)</f>
        <v>1</v>
      </c>
      <c r="P2180" s="9" t="n">
        <f aca="false">IF(O2180=1,MAX(0,H2180-E2180)/60,"")</f>
        <v>68.2</v>
      </c>
      <c r="Q2180" s="9" t="n">
        <f aca="false">INDEX(Scenario!$B$18:$B$20,MATCH(B2180,Scenario!$A$18:$A$20,0))</f>
        <v>240</v>
      </c>
      <c r="R2180" s="9" t="n">
        <f aca="false">INDEX(Scenario!$C$18:$C$20,MATCH(B2180,Scenario!$A$18:$A$20,0))</f>
        <v>4320</v>
      </c>
      <c r="S2180" s="9" t="n">
        <f aca="false">IF(ISNUMBER(M2180),IF(M2180&lt;=Q2180,1,0),"")</f>
        <v>1</v>
      </c>
      <c r="T2180" s="9" t="n">
        <f aca="false">IF(ISNUMBER(P2180),IF(P2180&lt;=R2180,1,0),"")</f>
        <v>1</v>
      </c>
      <c r="U2180" s="9" t="n">
        <f aca="false">IF(E2180&gt;Scenario!$B$14,0,IF(OR(AND(ISNUMBER(H2180),H2180&lt;=Scenario!$B$14),AND(ISNUMBER(I2180),I2180&lt;=Scenario!$B$14)),0,1))</f>
        <v>0</v>
      </c>
      <c r="V2180" s="9" t="n">
        <f aca="false">IF(AND(U2180=1,(Scenario!$B$14-E2180)/60&gt;R2180),1,0)</f>
        <v>0</v>
      </c>
      <c r="W2180" s="9" t="n">
        <f aca="false">IF(OR(C2180=Scenario!$B$22,C2180=Scenario!$C$22),1,0)</f>
        <v>1</v>
      </c>
      <c r="X2180" s="9" t="n">
        <f aca="false">IF(ISNUMBER(I2180),1,0)</f>
        <v>0</v>
      </c>
      <c r="Y2180" s="9" t="n">
        <f aca="false">MOD(INT(E2180/86400)+3,7)</f>
        <v>0</v>
      </c>
      <c r="Z2180" s="9" t="n">
        <f aca="false">MOD(INT(E2180/3600),24)</f>
        <v>20</v>
      </c>
      <c r="AA2180" s="6" t="s">
        <v>4604</v>
      </c>
    </row>
    <row r="2181" customFormat="false" ht="15" hidden="false" customHeight="false" outlineLevel="0" collapsed="false">
      <c r="A2181" s="6" t="s">
        <v>4605</v>
      </c>
      <c r="B2181" s="6" t="s">
        <v>44</v>
      </c>
      <c r="C2181" s="6" t="s">
        <v>47</v>
      </c>
      <c r="D2181" s="6" t="s">
        <v>170</v>
      </c>
      <c r="E2181" s="6" t="n">
        <v>1787605715</v>
      </c>
      <c r="F2181" s="6" t="n">
        <v>1787606707</v>
      </c>
      <c r="G2181" s="6" t="n">
        <v>1787606531</v>
      </c>
      <c r="H2181" s="6" t="n">
        <v>1787607798</v>
      </c>
      <c r="J2181" s="6" t="n">
        <v>0</v>
      </c>
      <c r="K2181" s="6" t="n">
        <v>0</v>
      </c>
      <c r="L2181" s="9" t="n">
        <f aca="false">IF(AND(E2181&gt;=Scenario!$B$11,E2181&lt;Scenario!$B$12),1,0)</f>
        <v>1</v>
      </c>
      <c r="M2181" s="9" t="n">
        <f aca="false">IF(AND(L2181=1,ISNUMBER(F2181)),MAX(0,F2181-E2181)/60,"")</f>
        <v>16.5333333333333</v>
      </c>
      <c r="N2181" s="9" t="n">
        <f aca="false">IF(AND(L2181=1,ISNUMBER(G2181)),MAX(0,G2181-E2181)/60,"")</f>
        <v>13.6</v>
      </c>
      <c r="O2181" s="9" t="n">
        <f aca="false">IF(ISNUMBER(H2181),IF(AND(H2181&gt;=Scenario!$B$11,H2181&lt;Scenario!$B$12),1,0),0)</f>
        <v>1</v>
      </c>
      <c r="P2181" s="9" t="n">
        <f aca="false">IF(O2181=1,MAX(0,H2181-E2181)/60,"")</f>
        <v>34.7166666666667</v>
      </c>
      <c r="Q2181" s="9" t="n">
        <f aca="false">INDEX(Scenario!$B$18:$B$20,MATCH(B2181,Scenario!$A$18:$A$20,0))</f>
        <v>240</v>
      </c>
      <c r="R2181" s="9" t="n">
        <f aca="false">INDEX(Scenario!$C$18:$C$20,MATCH(B2181,Scenario!$A$18:$A$20,0))</f>
        <v>4320</v>
      </c>
      <c r="S2181" s="9" t="n">
        <f aca="false">IF(ISNUMBER(M2181),IF(M2181&lt;=Q2181,1,0),"")</f>
        <v>1</v>
      </c>
      <c r="T2181" s="9" t="n">
        <f aca="false">IF(ISNUMBER(P2181),IF(P2181&lt;=R2181,1,0),"")</f>
        <v>1</v>
      </c>
      <c r="U2181" s="9" t="n">
        <f aca="false">IF(E2181&gt;Scenario!$B$14,0,IF(OR(AND(ISNUMBER(H2181),H2181&lt;=Scenario!$B$14),AND(ISNUMBER(I2181),I2181&lt;=Scenario!$B$14)),0,1))</f>
        <v>0</v>
      </c>
      <c r="V2181" s="9" t="n">
        <f aca="false">IF(AND(U2181=1,(Scenario!$B$14-E2181)/60&gt;R2181),1,0)</f>
        <v>0</v>
      </c>
      <c r="W2181" s="9" t="n">
        <f aca="false">IF(OR(C2181=Scenario!$B$22,C2181=Scenario!$C$22),1,0)</f>
        <v>1</v>
      </c>
      <c r="X2181" s="9" t="n">
        <f aca="false">IF(ISNUMBER(I2181),1,0)</f>
        <v>0</v>
      </c>
      <c r="Y2181" s="9" t="n">
        <f aca="false">MOD(INT(E2181/86400)+3,7)</f>
        <v>0</v>
      </c>
      <c r="Z2181" s="9" t="n">
        <f aca="false">MOD(INT(E2181/3600),24)</f>
        <v>21</v>
      </c>
      <c r="AA2181" s="6" t="s">
        <v>4606</v>
      </c>
    </row>
    <row r="2182" customFormat="false" ht="15" hidden="false" customHeight="false" outlineLevel="0" collapsed="false">
      <c r="A2182" s="6" t="s">
        <v>4607</v>
      </c>
      <c r="B2182" s="6" t="s">
        <v>43</v>
      </c>
      <c r="C2182" s="6" t="s">
        <v>249</v>
      </c>
      <c r="D2182" s="6" t="s">
        <v>170</v>
      </c>
      <c r="E2182" s="6" t="n">
        <v>1787611855</v>
      </c>
      <c r="F2182" s="6" t="n">
        <v>1787612036</v>
      </c>
      <c r="G2182" s="6" t="n">
        <v>1787611874</v>
      </c>
      <c r="H2182" s="6" t="n">
        <v>1787614859</v>
      </c>
      <c r="J2182" s="6" t="n">
        <v>0</v>
      </c>
      <c r="K2182" s="6" t="n">
        <v>1</v>
      </c>
      <c r="L2182" s="9" t="n">
        <f aca="false">IF(AND(E2182&gt;=Scenario!$B$11,E2182&lt;Scenario!$B$12),1,0)</f>
        <v>1</v>
      </c>
      <c r="M2182" s="9" t="n">
        <f aca="false">IF(AND(L2182=1,ISNUMBER(F2182)),MAX(0,F2182-E2182)/60,"")</f>
        <v>3.01666666666667</v>
      </c>
      <c r="N2182" s="9" t="n">
        <f aca="false">IF(AND(L2182=1,ISNUMBER(G2182)),MAX(0,G2182-E2182)/60,"")</f>
        <v>0.316666666666667</v>
      </c>
      <c r="O2182" s="9" t="n">
        <f aca="false">IF(ISNUMBER(H2182),IF(AND(H2182&gt;=Scenario!$B$11,H2182&lt;Scenario!$B$12),1,0),0)</f>
        <v>1</v>
      </c>
      <c r="P2182" s="9" t="n">
        <f aca="false">IF(O2182=1,MAX(0,H2182-E2182)/60,"")</f>
        <v>50.0666666666667</v>
      </c>
      <c r="Q2182" s="9" t="n">
        <f aca="false">INDEX(Scenario!$B$18:$B$20,MATCH(B2182,Scenario!$A$18:$A$20,0))</f>
        <v>60</v>
      </c>
      <c r="R2182" s="9" t="n">
        <f aca="false">INDEX(Scenario!$C$18:$C$20,MATCH(B2182,Scenario!$A$18:$A$20,0))</f>
        <v>1440</v>
      </c>
      <c r="S2182" s="9" t="n">
        <f aca="false">IF(ISNUMBER(M2182),IF(M2182&lt;=Q2182,1,0),"")</f>
        <v>1</v>
      </c>
      <c r="T2182" s="9" t="n">
        <f aca="false">IF(ISNUMBER(P2182),IF(P2182&lt;=R2182,1,0),"")</f>
        <v>1</v>
      </c>
      <c r="U2182" s="9" t="n">
        <f aca="false">IF(E2182&gt;Scenario!$B$14,0,IF(OR(AND(ISNUMBER(H2182),H2182&lt;=Scenario!$B$14),AND(ISNUMBER(I2182),I2182&lt;=Scenario!$B$14)),0,1))</f>
        <v>0</v>
      </c>
      <c r="V2182" s="9" t="n">
        <f aca="false">IF(AND(U2182=1,(Scenario!$B$14-E2182)/60&gt;R2182),1,0)</f>
        <v>0</v>
      </c>
      <c r="W2182" s="9" t="n">
        <f aca="false">IF(OR(C2182=Scenario!$B$22,C2182=Scenario!$C$22),1,0)</f>
        <v>0</v>
      </c>
      <c r="X2182" s="9" t="n">
        <f aca="false">IF(ISNUMBER(I2182),1,0)</f>
        <v>0</v>
      </c>
      <c r="Y2182" s="9" t="n">
        <f aca="false">MOD(INT(E2182/86400)+3,7)</f>
        <v>0</v>
      </c>
      <c r="Z2182" s="9" t="n">
        <f aca="false">MOD(INT(E2182/3600),24)</f>
        <v>22</v>
      </c>
      <c r="AA2182" s="6" t="s">
        <v>4608</v>
      </c>
    </row>
    <row r="2183" customFormat="false" ht="15" hidden="false" customHeight="false" outlineLevel="0" collapsed="false">
      <c r="A2183" s="6" t="s">
        <v>4609</v>
      </c>
      <c r="B2183" s="6" t="s">
        <v>44</v>
      </c>
      <c r="C2183" s="6" t="s">
        <v>288</v>
      </c>
      <c r="D2183" s="6" t="s">
        <v>172</v>
      </c>
      <c r="E2183" s="6" t="n">
        <v>1787639113</v>
      </c>
      <c r="F2183" s="6" t="n">
        <v>1787639340</v>
      </c>
      <c r="G2183" s="6" t="n">
        <v>1787639124</v>
      </c>
      <c r="H2183" s="6" t="n">
        <v>1787641709</v>
      </c>
      <c r="J2183" s="6" t="n">
        <v>0</v>
      </c>
      <c r="K2183" s="6" t="n">
        <v>0</v>
      </c>
      <c r="L2183" s="9" t="n">
        <f aca="false">IF(AND(E2183&gt;=Scenario!$B$11,E2183&lt;Scenario!$B$12),1,0)</f>
        <v>1</v>
      </c>
      <c r="M2183" s="9" t="n">
        <f aca="false">IF(AND(L2183=1,ISNUMBER(F2183)),MAX(0,F2183-E2183)/60,"")</f>
        <v>3.78333333333333</v>
      </c>
      <c r="N2183" s="9" t="n">
        <f aca="false">IF(AND(L2183=1,ISNUMBER(G2183)),MAX(0,G2183-E2183)/60,"")</f>
        <v>0.183333333333333</v>
      </c>
      <c r="O2183" s="9" t="n">
        <f aca="false">IF(ISNUMBER(H2183),IF(AND(H2183&gt;=Scenario!$B$11,H2183&lt;Scenario!$B$12),1,0),0)</f>
        <v>1</v>
      </c>
      <c r="P2183" s="9" t="n">
        <f aca="false">IF(O2183=1,MAX(0,H2183-E2183)/60,"")</f>
        <v>43.2666666666667</v>
      </c>
      <c r="Q2183" s="9" t="n">
        <f aca="false">INDEX(Scenario!$B$18:$B$20,MATCH(B2183,Scenario!$A$18:$A$20,0))</f>
        <v>240</v>
      </c>
      <c r="R2183" s="9" t="n">
        <f aca="false">INDEX(Scenario!$C$18:$C$20,MATCH(B2183,Scenario!$A$18:$A$20,0))</f>
        <v>4320</v>
      </c>
      <c r="S2183" s="9" t="n">
        <f aca="false">IF(ISNUMBER(M2183),IF(M2183&lt;=Q2183,1,0),"")</f>
        <v>1</v>
      </c>
      <c r="T2183" s="9" t="n">
        <f aca="false">IF(ISNUMBER(P2183),IF(P2183&lt;=R2183,1,0),"")</f>
        <v>1</v>
      </c>
      <c r="U2183" s="9" t="n">
        <f aca="false">IF(E2183&gt;Scenario!$B$14,0,IF(OR(AND(ISNUMBER(H2183),H2183&lt;=Scenario!$B$14),AND(ISNUMBER(I2183),I2183&lt;=Scenario!$B$14)),0,1))</f>
        <v>0</v>
      </c>
      <c r="V2183" s="9" t="n">
        <f aca="false">IF(AND(U2183=1,(Scenario!$B$14-E2183)/60&gt;R2183),1,0)</f>
        <v>0</v>
      </c>
      <c r="W2183" s="9" t="n">
        <f aca="false">IF(OR(C2183=Scenario!$B$22,C2183=Scenario!$C$22),1,0)</f>
        <v>0</v>
      </c>
      <c r="X2183" s="9" t="n">
        <f aca="false">IF(ISNUMBER(I2183),1,0)</f>
        <v>0</v>
      </c>
      <c r="Y2183" s="9" t="n">
        <f aca="false">MOD(INT(E2183/86400)+3,7)</f>
        <v>1</v>
      </c>
      <c r="Z2183" s="9" t="n">
        <f aca="false">MOD(INT(E2183/3600),24)</f>
        <v>6</v>
      </c>
      <c r="AA2183" s="6" t="s">
        <v>4610</v>
      </c>
    </row>
    <row r="2184" customFormat="false" ht="15" hidden="false" customHeight="false" outlineLevel="0" collapsed="false">
      <c r="A2184" s="6" t="s">
        <v>4611</v>
      </c>
      <c r="B2184" s="6" t="s">
        <v>44</v>
      </c>
      <c r="C2184" s="6" t="s">
        <v>288</v>
      </c>
      <c r="D2184" s="6" t="s">
        <v>172</v>
      </c>
      <c r="E2184" s="6" t="n">
        <v>1787642031</v>
      </c>
      <c r="F2184" s="6" t="n">
        <v>1787642239</v>
      </c>
      <c r="G2184" s="6" t="n">
        <v>1787642081</v>
      </c>
      <c r="H2184" s="6" t="n">
        <v>1787644214</v>
      </c>
      <c r="J2184" s="6" t="n">
        <v>0</v>
      </c>
      <c r="K2184" s="6" t="n">
        <v>0</v>
      </c>
      <c r="L2184" s="9" t="n">
        <f aca="false">IF(AND(E2184&gt;=Scenario!$B$11,E2184&lt;Scenario!$B$12),1,0)</f>
        <v>1</v>
      </c>
      <c r="M2184" s="9" t="n">
        <f aca="false">IF(AND(L2184=1,ISNUMBER(F2184)),MAX(0,F2184-E2184)/60,"")</f>
        <v>3.46666666666667</v>
      </c>
      <c r="N2184" s="9" t="n">
        <f aca="false">IF(AND(L2184=1,ISNUMBER(G2184)),MAX(0,G2184-E2184)/60,"")</f>
        <v>0.833333333333333</v>
      </c>
      <c r="O2184" s="9" t="n">
        <f aca="false">IF(ISNUMBER(H2184),IF(AND(H2184&gt;=Scenario!$B$11,H2184&lt;Scenario!$B$12),1,0),0)</f>
        <v>1</v>
      </c>
      <c r="P2184" s="9" t="n">
        <f aca="false">IF(O2184=1,MAX(0,H2184-E2184)/60,"")</f>
        <v>36.3833333333333</v>
      </c>
      <c r="Q2184" s="9" t="n">
        <f aca="false">INDEX(Scenario!$B$18:$B$20,MATCH(B2184,Scenario!$A$18:$A$20,0))</f>
        <v>240</v>
      </c>
      <c r="R2184" s="9" t="n">
        <f aca="false">INDEX(Scenario!$C$18:$C$20,MATCH(B2184,Scenario!$A$18:$A$20,0))</f>
        <v>4320</v>
      </c>
      <c r="S2184" s="9" t="n">
        <f aca="false">IF(ISNUMBER(M2184),IF(M2184&lt;=Q2184,1,0),"")</f>
        <v>1</v>
      </c>
      <c r="T2184" s="9" t="n">
        <f aca="false">IF(ISNUMBER(P2184),IF(P2184&lt;=R2184,1,0),"")</f>
        <v>1</v>
      </c>
      <c r="U2184" s="9" t="n">
        <f aca="false">IF(E2184&gt;Scenario!$B$14,0,IF(OR(AND(ISNUMBER(H2184),H2184&lt;=Scenario!$B$14),AND(ISNUMBER(I2184),I2184&lt;=Scenario!$B$14)),0,1))</f>
        <v>0</v>
      </c>
      <c r="V2184" s="9" t="n">
        <f aca="false">IF(AND(U2184=1,(Scenario!$B$14-E2184)/60&gt;R2184),1,0)</f>
        <v>0</v>
      </c>
      <c r="W2184" s="9" t="n">
        <f aca="false">IF(OR(C2184=Scenario!$B$22,C2184=Scenario!$C$22),1,0)</f>
        <v>0</v>
      </c>
      <c r="X2184" s="9" t="n">
        <f aca="false">IF(ISNUMBER(I2184),1,0)</f>
        <v>0</v>
      </c>
      <c r="Y2184" s="9" t="n">
        <f aca="false">MOD(INT(E2184/86400)+3,7)</f>
        <v>1</v>
      </c>
      <c r="Z2184" s="9" t="n">
        <f aca="false">MOD(INT(E2184/3600),24)</f>
        <v>7</v>
      </c>
      <c r="AA2184" s="6" t="s">
        <v>4612</v>
      </c>
    </row>
    <row r="2185" customFormat="false" ht="15" hidden="false" customHeight="false" outlineLevel="0" collapsed="false">
      <c r="A2185" s="6" t="s">
        <v>4613</v>
      </c>
      <c r="B2185" s="6" t="s">
        <v>43</v>
      </c>
      <c r="C2185" s="6" t="s">
        <v>47</v>
      </c>
      <c r="D2185" s="6" t="s">
        <v>171</v>
      </c>
      <c r="E2185" s="6" t="n">
        <v>1787645958</v>
      </c>
      <c r="F2185" s="6" t="n">
        <v>1787646094</v>
      </c>
      <c r="G2185" s="6" t="n">
        <v>1787645989</v>
      </c>
      <c r="H2185" s="6" t="n">
        <v>1787655728</v>
      </c>
      <c r="J2185" s="6" t="n">
        <v>0</v>
      </c>
      <c r="K2185" s="6" t="n">
        <v>0</v>
      </c>
      <c r="L2185" s="9" t="n">
        <f aca="false">IF(AND(E2185&gt;=Scenario!$B$11,E2185&lt;Scenario!$B$12),1,0)</f>
        <v>1</v>
      </c>
      <c r="M2185" s="9" t="n">
        <f aca="false">IF(AND(L2185=1,ISNUMBER(F2185)),MAX(0,F2185-E2185)/60,"")</f>
        <v>2.26666666666667</v>
      </c>
      <c r="N2185" s="9" t="n">
        <f aca="false">IF(AND(L2185=1,ISNUMBER(G2185)),MAX(0,G2185-E2185)/60,"")</f>
        <v>0.516666666666667</v>
      </c>
      <c r="O2185" s="9" t="n">
        <f aca="false">IF(ISNUMBER(H2185),IF(AND(H2185&gt;=Scenario!$B$11,H2185&lt;Scenario!$B$12),1,0),0)</f>
        <v>1</v>
      </c>
      <c r="P2185" s="9" t="n">
        <f aca="false">IF(O2185=1,MAX(0,H2185-E2185)/60,"")</f>
        <v>162.833333333333</v>
      </c>
      <c r="Q2185" s="9" t="n">
        <f aca="false">INDEX(Scenario!$B$18:$B$20,MATCH(B2185,Scenario!$A$18:$A$20,0))</f>
        <v>60</v>
      </c>
      <c r="R2185" s="9" t="n">
        <f aca="false">INDEX(Scenario!$C$18:$C$20,MATCH(B2185,Scenario!$A$18:$A$20,0))</f>
        <v>1440</v>
      </c>
      <c r="S2185" s="9" t="n">
        <f aca="false">IF(ISNUMBER(M2185),IF(M2185&lt;=Q2185,1,0),"")</f>
        <v>1</v>
      </c>
      <c r="T2185" s="9" t="n">
        <f aca="false">IF(ISNUMBER(P2185),IF(P2185&lt;=R2185,1,0),"")</f>
        <v>1</v>
      </c>
      <c r="U2185" s="9" t="n">
        <f aca="false">IF(E2185&gt;Scenario!$B$14,0,IF(OR(AND(ISNUMBER(H2185),H2185&lt;=Scenario!$B$14),AND(ISNUMBER(I2185),I2185&lt;=Scenario!$B$14)),0,1))</f>
        <v>0</v>
      </c>
      <c r="V2185" s="9" t="n">
        <f aca="false">IF(AND(U2185=1,(Scenario!$B$14-E2185)/60&gt;R2185),1,0)</f>
        <v>0</v>
      </c>
      <c r="W2185" s="9" t="n">
        <f aca="false">IF(OR(C2185=Scenario!$B$22,C2185=Scenario!$C$22),1,0)</f>
        <v>1</v>
      </c>
      <c r="X2185" s="9" t="n">
        <f aca="false">IF(ISNUMBER(I2185),1,0)</f>
        <v>0</v>
      </c>
      <c r="Y2185" s="9" t="n">
        <f aca="false">MOD(INT(E2185/86400)+3,7)</f>
        <v>1</v>
      </c>
      <c r="Z2185" s="9" t="n">
        <f aca="false">MOD(INT(E2185/3600),24)</f>
        <v>8</v>
      </c>
      <c r="AA2185" s="6" t="s">
        <v>4614</v>
      </c>
    </row>
    <row r="2186" customFormat="false" ht="15" hidden="false" customHeight="false" outlineLevel="0" collapsed="false">
      <c r="A2186" s="6" t="s">
        <v>4615</v>
      </c>
      <c r="B2186" s="6" t="s">
        <v>43</v>
      </c>
      <c r="C2186" s="6" t="s">
        <v>288</v>
      </c>
      <c r="D2186" s="6" t="s">
        <v>171</v>
      </c>
      <c r="E2186" s="6" t="n">
        <v>1787648733</v>
      </c>
      <c r="F2186" s="6" t="n">
        <v>1787648963</v>
      </c>
      <c r="G2186" s="6" t="n">
        <v>1787648768</v>
      </c>
      <c r="H2186" s="6" t="n">
        <v>1787656307</v>
      </c>
      <c r="J2186" s="6" t="n">
        <v>0</v>
      </c>
      <c r="K2186" s="6" t="n">
        <v>0</v>
      </c>
      <c r="L2186" s="9" t="n">
        <f aca="false">IF(AND(E2186&gt;=Scenario!$B$11,E2186&lt;Scenario!$B$12),1,0)</f>
        <v>1</v>
      </c>
      <c r="M2186" s="9" t="n">
        <f aca="false">IF(AND(L2186=1,ISNUMBER(F2186)),MAX(0,F2186-E2186)/60,"")</f>
        <v>3.83333333333333</v>
      </c>
      <c r="N2186" s="9" t="n">
        <f aca="false">IF(AND(L2186=1,ISNUMBER(G2186)),MAX(0,G2186-E2186)/60,"")</f>
        <v>0.583333333333333</v>
      </c>
      <c r="O2186" s="9" t="n">
        <f aca="false">IF(ISNUMBER(H2186),IF(AND(H2186&gt;=Scenario!$B$11,H2186&lt;Scenario!$B$12),1,0),0)</f>
        <v>1</v>
      </c>
      <c r="P2186" s="9" t="n">
        <f aca="false">IF(O2186=1,MAX(0,H2186-E2186)/60,"")</f>
        <v>126.233333333333</v>
      </c>
      <c r="Q2186" s="9" t="n">
        <f aca="false">INDEX(Scenario!$B$18:$B$20,MATCH(B2186,Scenario!$A$18:$A$20,0))</f>
        <v>60</v>
      </c>
      <c r="R2186" s="9" t="n">
        <f aca="false">INDEX(Scenario!$C$18:$C$20,MATCH(B2186,Scenario!$A$18:$A$20,0))</f>
        <v>1440</v>
      </c>
      <c r="S2186" s="9" t="n">
        <f aca="false">IF(ISNUMBER(M2186),IF(M2186&lt;=Q2186,1,0),"")</f>
        <v>1</v>
      </c>
      <c r="T2186" s="9" t="n">
        <f aca="false">IF(ISNUMBER(P2186),IF(P2186&lt;=R2186,1,0),"")</f>
        <v>1</v>
      </c>
      <c r="U2186" s="9" t="n">
        <f aca="false">IF(E2186&gt;Scenario!$B$14,0,IF(OR(AND(ISNUMBER(H2186),H2186&lt;=Scenario!$B$14),AND(ISNUMBER(I2186),I2186&lt;=Scenario!$B$14)),0,1))</f>
        <v>0</v>
      </c>
      <c r="V2186" s="9" t="n">
        <f aca="false">IF(AND(U2186=1,(Scenario!$B$14-E2186)/60&gt;R2186),1,0)</f>
        <v>0</v>
      </c>
      <c r="W2186" s="9" t="n">
        <f aca="false">IF(OR(C2186=Scenario!$B$22,C2186=Scenario!$C$22),1,0)</f>
        <v>0</v>
      </c>
      <c r="X2186" s="9" t="n">
        <f aca="false">IF(ISNUMBER(I2186),1,0)</f>
        <v>0</v>
      </c>
      <c r="Y2186" s="9" t="n">
        <f aca="false">MOD(INT(E2186/86400)+3,7)</f>
        <v>1</v>
      </c>
      <c r="Z2186" s="9" t="n">
        <f aca="false">MOD(INT(E2186/3600),24)</f>
        <v>9</v>
      </c>
      <c r="AA2186" s="6" t="s">
        <v>4616</v>
      </c>
    </row>
    <row r="2187" customFormat="false" ht="15" hidden="false" customHeight="false" outlineLevel="0" collapsed="false">
      <c r="A2187" s="6" t="s">
        <v>4617</v>
      </c>
      <c r="B2187" s="6" t="s">
        <v>43</v>
      </c>
      <c r="C2187" s="6" t="s">
        <v>288</v>
      </c>
      <c r="D2187" s="6" t="s">
        <v>170</v>
      </c>
      <c r="E2187" s="6" t="n">
        <v>1787650569</v>
      </c>
      <c r="F2187" s="6" t="n">
        <v>1787650698</v>
      </c>
      <c r="G2187" s="6" t="n">
        <v>1787650617</v>
      </c>
      <c r="H2187" s="6" t="n">
        <v>1787652285</v>
      </c>
      <c r="J2187" s="6" t="n">
        <v>0</v>
      </c>
      <c r="K2187" s="6" t="n">
        <v>0</v>
      </c>
      <c r="L2187" s="9" t="n">
        <f aca="false">IF(AND(E2187&gt;=Scenario!$B$11,E2187&lt;Scenario!$B$12),1,0)</f>
        <v>1</v>
      </c>
      <c r="M2187" s="9" t="n">
        <f aca="false">IF(AND(L2187=1,ISNUMBER(F2187)),MAX(0,F2187-E2187)/60,"")</f>
        <v>2.15</v>
      </c>
      <c r="N2187" s="9" t="n">
        <f aca="false">IF(AND(L2187=1,ISNUMBER(G2187)),MAX(0,G2187-E2187)/60,"")</f>
        <v>0.8</v>
      </c>
      <c r="O2187" s="9" t="n">
        <f aca="false">IF(ISNUMBER(H2187),IF(AND(H2187&gt;=Scenario!$B$11,H2187&lt;Scenario!$B$12),1,0),0)</f>
        <v>1</v>
      </c>
      <c r="P2187" s="9" t="n">
        <f aca="false">IF(O2187=1,MAX(0,H2187-E2187)/60,"")</f>
        <v>28.6</v>
      </c>
      <c r="Q2187" s="9" t="n">
        <f aca="false">INDEX(Scenario!$B$18:$B$20,MATCH(B2187,Scenario!$A$18:$A$20,0))</f>
        <v>60</v>
      </c>
      <c r="R2187" s="9" t="n">
        <f aca="false">INDEX(Scenario!$C$18:$C$20,MATCH(B2187,Scenario!$A$18:$A$20,0))</f>
        <v>1440</v>
      </c>
      <c r="S2187" s="9" t="n">
        <f aca="false">IF(ISNUMBER(M2187),IF(M2187&lt;=Q2187,1,0),"")</f>
        <v>1</v>
      </c>
      <c r="T2187" s="9" t="n">
        <f aca="false">IF(ISNUMBER(P2187),IF(P2187&lt;=R2187,1,0),"")</f>
        <v>1</v>
      </c>
      <c r="U2187" s="9" t="n">
        <f aca="false">IF(E2187&gt;Scenario!$B$14,0,IF(OR(AND(ISNUMBER(H2187),H2187&lt;=Scenario!$B$14),AND(ISNUMBER(I2187),I2187&lt;=Scenario!$B$14)),0,1))</f>
        <v>0</v>
      </c>
      <c r="V2187" s="9" t="n">
        <f aca="false">IF(AND(U2187=1,(Scenario!$B$14-E2187)/60&gt;R2187),1,0)</f>
        <v>0</v>
      </c>
      <c r="W2187" s="9" t="n">
        <f aca="false">IF(OR(C2187=Scenario!$B$22,C2187=Scenario!$C$22),1,0)</f>
        <v>0</v>
      </c>
      <c r="X2187" s="9" t="n">
        <f aca="false">IF(ISNUMBER(I2187),1,0)</f>
        <v>0</v>
      </c>
      <c r="Y2187" s="9" t="n">
        <f aca="false">MOD(INT(E2187/86400)+3,7)</f>
        <v>1</v>
      </c>
      <c r="Z2187" s="9" t="n">
        <f aca="false">MOD(INT(E2187/3600),24)</f>
        <v>9</v>
      </c>
      <c r="AA2187" s="6" t="s">
        <v>4618</v>
      </c>
    </row>
    <row r="2188" customFormat="false" ht="15" hidden="false" customHeight="false" outlineLevel="0" collapsed="false">
      <c r="A2188" s="6" t="s">
        <v>4619</v>
      </c>
      <c r="B2188" s="6" t="s">
        <v>43</v>
      </c>
      <c r="C2188" s="6" t="s">
        <v>46</v>
      </c>
      <c r="D2188" s="6" t="s">
        <v>170</v>
      </c>
      <c r="E2188" s="6" t="n">
        <v>1787650579</v>
      </c>
      <c r="F2188" s="6" t="n">
        <v>1787650686</v>
      </c>
      <c r="G2188" s="6" t="n">
        <v>1787650614</v>
      </c>
      <c r="H2188" s="6" t="n">
        <v>1787651629</v>
      </c>
      <c r="J2188" s="6" t="n">
        <v>0</v>
      </c>
      <c r="K2188" s="6" t="n">
        <v>0</v>
      </c>
      <c r="L2188" s="9" t="n">
        <f aca="false">IF(AND(E2188&gt;=Scenario!$B$11,E2188&lt;Scenario!$B$12),1,0)</f>
        <v>1</v>
      </c>
      <c r="M2188" s="9" t="n">
        <f aca="false">IF(AND(L2188=1,ISNUMBER(F2188)),MAX(0,F2188-E2188)/60,"")</f>
        <v>1.78333333333333</v>
      </c>
      <c r="N2188" s="9" t="n">
        <f aca="false">IF(AND(L2188=1,ISNUMBER(G2188)),MAX(0,G2188-E2188)/60,"")</f>
        <v>0.583333333333333</v>
      </c>
      <c r="O2188" s="9" t="n">
        <f aca="false">IF(ISNUMBER(H2188),IF(AND(H2188&gt;=Scenario!$B$11,H2188&lt;Scenario!$B$12),1,0),0)</f>
        <v>1</v>
      </c>
      <c r="P2188" s="9" t="n">
        <f aca="false">IF(O2188=1,MAX(0,H2188-E2188)/60,"")</f>
        <v>17.5</v>
      </c>
      <c r="Q2188" s="9" t="n">
        <f aca="false">INDEX(Scenario!$B$18:$B$20,MATCH(B2188,Scenario!$A$18:$A$20,0))</f>
        <v>60</v>
      </c>
      <c r="R2188" s="9" t="n">
        <f aca="false">INDEX(Scenario!$C$18:$C$20,MATCH(B2188,Scenario!$A$18:$A$20,0))</f>
        <v>1440</v>
      </c>
      <c r="S2188" s="9" t="n">
        <f aca="false">IF(ISNUMBER(M2188),IF(M2188&lt;=Q2188,1,0),"")</f>
        <v>1</v>
      </c>
      <c r="T2188" s="9" t="n">
        <f aca="false">IF(ISNUMBER(P2188),IF(P2188&lt;=R2188,1,0),"")</f>
        <v>1</v>
      </c>
      <c r="U2188" s="9" t="n">
        <f aca="false">IF(E2188&gt;Scenario!$B$14,0,IF(OR(AND(ISNUMBER(H2188),H2188&lt;=Scenario!$B$14),AND(ISNUMBER(I2188),I2188&lt;=Scenario!$B$14)),0,1))</f>
        <v>0</v>
      </c>
      <c r="V2188" s="9" t="n">
        <f aca="false">IF(AND(U2188=1,(Scenario!$B$14-E2188)/60&gt;R2188),1,0)</f>
        <v>0</v>
      </c>
      <c r="W2188" s="9" t="n">
        <f aca="false">IF(OR(C2188=Scenario!$B$22,C2188=Scenario!$C$22),1,0)</f>
        <v>1</v>
      </c>
      <c r="X2188" s="9" t="n">
        <f aca="false">IF(ISNUMBER(I2188),1,0)</f>
        <v>0</v>
      </c>
      <c r="Y2188" s="9" t="n">
        <f aca="false">MOD(INT(E2188/86400)+3,7)</f>
        <v>1</v>
      </c>
      <c r="Z2188" s="9" t="n">
        <f aca="false">MOD(INT(E2188/3600),24)</f>
        <v>9</v>
      </c>
      <c r="AA2188" s="6" t="s">
        <v>4620</v>
      </c>
    </row>
    <row r="2189" customFormat="false" ht="15" hidden="false" customHeight="false" outlineLevel="0" collapsed="false">
      <c r="A2189" s="6" t="s">
        <v>4621</v>
      </c>
      <c r="B2189" s="6" t="s">
        <v>44</v>
      </c>
      <c r="C2189" s="6" t="s">
        <v>47</v>
      </c>
      <c r="D2189" s="6" t="s">
        <v>172</v>
      </c>
      <c r="E2189" s="6" t="n">
        <v>1787650653</v>
      </c>
      <c r="F2189" s="6" t="n">
        <v>1787650897</v>
      </c>
      <c r="G2189" s="6" t="n">
        <v>1787650668</v>
      </c>
      <c r="H2189" s="6" t="n">
        <v>1787651955</v>
      </c>
      <c r="J2189" s="6" t="n">
        <v>0</v>
      </c>
      <c r="K2189" s="6" t="n">
        <v>0</v>
      </c>
      <c r="L2189" s="9" t="n">
        <f aca="false">IF(AND(E2189&gt;=Scenario!$B$11,E2189&lt;Scenario!$B$12),1,0)</f>
        <v>1</v>
      </c>
      <c r="M2189" s="9" t="n">
        <f aca="false">IF(AND(L2189=1,ISNUMBER(F2189)),MAX(0,F2189-E2189)/60,"")</f>
        <v>4.06666666666667</v>
      </c>
      <c r="N2189" s="9" t="n">
        <f aca="false">IF(AND(L2189=1,ISNUMBER(G2189)),MAX(0,G2189-E2189)/60,"")</f>
        <v>0.25</v>
      </c>
      <c r="O2189" s="9" t="n">
        <f aca="false">IF(ISNUMBER(H2189),IF(AND(H2189&gt;=Scenario!$B$11,H2189&lt;Scenario!$B$12),1,0),0)</f>
        <v>1</v>
      </c>
      <c r="P2189" s="9" t="n">
        <f aca="false">IF(O2189=1,MAX(0,H2189-E2189)/60,"")</f>
        <v>21.7</v>
      </c>
      <c r="Q2189" s="9" t="n">
        <f aca="false">INDEX(Scenario!$B$18:$B$20,MATCH(B2189,Scenario!$A$18:$A$20,0))</f>
        <v>240</v>
      </c>
      <c r="R2189" s="9" t="n">
        <f aca="false">INDEX(Scenario!$C$18:$C$20,MATCH(B2189,Scenario!$A$18:$A$20,0))</f>
        <v>4320</v>
      </c>
      <c r="S2189" s="9" t="n">
        <f aca="false">IF(ISNUMBER(M2189),IF(M2189&lt;=Q2189,1,0),"")</f>
        <v>1</v>
      </c>
      <c r="T2189" s="9" t="n">
        <f aca="false">IF(ISNUMBER(P2189),IF(P2189&lt;=R2189,1,0),"")</f>
        <v>1</v>
      </c>
      <c r="U2189" s="9" t="n">
        <f aca="false">IF(E2189&gt;Scenario!$B$14,0,IF(OR(AND(ISNUMBER(H2189),H2189&lt;=Scenario!$B$14),AND(ISNUMBER(I2189),I2189&lt;=Scenario!$B$14)),0,1))</f>
        <v>0</v>
      </c>
      <c r="V2189" s="9" t="n">
        <f aca="false">IF(AND(U2189=1,(Scenario!$B$14-E2189)/60&gt;R2189),1,0)</f>
        <v>0</v>
      </c>
      <c r="W2189" s="9" t="n">
        <f aca="false">IF(OR(C2189=Scenario!$B$22,C2189=Scenario!$C$22),1,0)</f>
        <v>1</v>
      </c>
      <c r="X2189" s="9" t="n">
        <f aca="false">IF(ISNUMBER(I2189),1,0)</f>
        <v>0</v>
      </c>
      <c r="Y2189" s="9" t="n">
        <f aca="false">MOD(INT(E2189/86400)+3,7)</f>
        <v>1</v>
      </c>
      <c r="Z2189" s="9" t="n">
        <f aca="false">MOD(INT(E2189/3600),24)</f>
        <v>9</v>
      </c>
      <c r="AA2189" s="6" t="s">
        <v>4622</v>
      </c>
    </row>
    <row r="2190" customFormat="false" ht="15" hidden="false" customHeight="false" outlineLevel="0" collapsed="false">
      <c r="A2190" s="6" t="s">
        <v>4623</v>
      </c>
      <c r="B2190" s="6" t="s">
        <v>43</v>
      </c>
      <c r="C2190" s="6" t="s">
        <v>46</v>
      </c>
      <c r="D2190" s="6" t="s">
        <v>172</v>
      </c>
      <c r="E2190" s="6" t="n">
        <v>1787652253</v>
      </c>
      <c r="F2190" s="6" t="n">
        <v>1787652458</v>
      </c>
      <c r="G2190" s="6" t="n">
        <v>1787652266</v>
      </c>
      <c r="H2190" s="6" t="n">
        <v>1787655853</v>
      </c>
      <c r="J2190" s="6" t="n">
        <v>0</v>
      </c>
      <c r="K2190" s="6" t="n">
        <v>0</v>
      </c>
      <c r="L2190" s="9" t="n">
        <f aca="false">IF(AND(E2190&gt;=Scenario!$B$11,E2190&lt;Scenario!$B$12),1,0)</f>
        <v>1</v>
      </c>
      <c r="M2190" s="9" t="n">
        <f aca="false">IF(AND(L2190=1,ISNUMBER(F2190)),MAX(0,F2190-E2190)/60,"")</f>
        <v>3.41666666666667</v>
      </c>
      <c r="N2190" s="9" t="n">
        <f aca="false">IF(AND(L2190=1,ISNUMBER(G2190)),MAX(0,G2190-E2190)/60,"")</f>
        <v>0.216666666666667</v>
      </c>
      <c r="O2190" s="9" t="n">
        <f aca="false">IF(ISNUMBER(H2190),IF(AND(H2190&gt;=Scenario!$B$11,H2190&lt;Scenario!$B$12),1,0),0)</f>
        <v>1</v>
      </c>
      <c r="P2190" s="9" t="n">
        <f aca="false">IF(O2190=1,MAX(0,H2190-E2190)/60,"")</f>
        <v>60</v>
      </c>
      <c r="Q2190" s="9" t="n">
        <f aca="false">INDEX(Scenario!$B$18:$B$20,MATCH(B2190,Scenario!$A$18:$A$20,0))</f>
        <v>60</v>
      </c>
      <c r="R2190" s="9" t="n">
        <f aca="false">INDEX(Scenario!$C$18:$C$20,MATCH(B2190,Scenario!$A$18:$A$20,0))</f>
        <v>1440</v>
      </c>
      <c r="S2190" s="9" t="n">
        <f aca="false">IF(ISNUMBER(M2190),IF(M2190&lt;=Q2190,1,0),"")</f>
        <v>1</v>
      </c>
      <c r="T2190" s="9" t="n">
        <f aca="false">IF(ISNUMBER(P2190),IF(P2190&lt;=R2190,1,0),"")</f>
        <v>1</v>
      </c>
      <c r="U2190" s="9" t="n">
        <f aca="false">IF(E2190&gt;Scenario!$B$14,0,IF(OR(AND(ISNUMBER(H2190),H2190&lt;=Scenario!$B$14),AND(ISNUMBER(I2190),I2190&lt;=Scenario!$B$14)),0,1))</f>
        <v>0</v>
      </c>
      <c r="V2190" s="9" t="n">
        <f aca="false">IF(AND(U2190=1,(Scenario!$B$14-E2190)/60&gt;R2190),1,0)</f>
        <v>0</v>
      </c>
      <c r="W2190" s="9" t="n">
        <f aca="false">IF(OR(C2190=Scenario!$B$22,C2190=Scenario!$C$22),1,0)</f>
        <v>1</v>
      </c>
      <c r="X2190" s="9" t="n">
        <f aca="false">IF(ISNUMBER(I2190),1,0)</f>
        <v>0</v>
      </c>
      <c r="Y2190" s="9" t="n">
        <f aca="false">MOD(INT(E2190/86400)+3,7)</f>
        <v>1</v>
      </c>
      <c r="Z2190" s="9" t="n">
        <f aca="false">MOD(INT(E2190/3600),24)</f>
        <v>10</v>
      </c>
      <c r="AA2190" s="6" t="s">
        <v>4624</v>
      </c>
    </row>
    <row r="2191" customFormat="false" ht="15" hidden="false" customHeight="false" outlineLevel="0" collapsed="false">
      <c r="A2191" s="6" t="s">
        <v>4625</v>
      </c>
      <c r="B2191" s="6" t="s">
        <v>43</v>
      </c>
      <c r="C2191" s="6" t="s">
        <v>249</v>
      </c>
      <c r="D2191" s="6" t="s">
        <v>171</v>
      </c>
      <c r="E2191" s="6" t="n">
        <v>1787652915</v>
      </c>
      <c r="F2191" s="6" t="n">
        <v>1787653021</v>
      </c>
      <c r="G2191" s="6" t="n">
        <v>1787652948</v>
      </c>
      <c r="H2191" s="6" t="n">
        <v>1787658246</v>
      </c>
      <c r="J2191" s="6" t="n">
        <v>0</v>
      </c>
      <c r="K2191" s="6" t="n">
        <v>0</v>
      </c>
      <c r="L2191" s="9" t="n">
        <f aca="false">IF(AND(E2191&gt;=Scenario!$B$11,E2191&lt;Scenario!$B$12),1,0)</f>
        <v>1</v>
      </c>
      <c r="M2191" s="9" t="n">
        <f aca="false">IF(AND(L2191=1,ISNUMBER(F2191)),MAX(0,F2191-E2191)/60,"")</f>
        <v>1.76666666666667</v>
      </c>
      <c r="N2191" s="9" t="n">
        <f aca="false">IF(AND(L2191=1,ISNUMBER(G2191)),MAX(0,G2191-E2191)/60,"")</f>
        <v>0.55</v>
      </c>
      <c r="O2191" s="9" t="n">
        <f aca="false">IF(ISNUMBER(H2191),IF(AND(H2191&gt;=Scenario!$B$11,H2191&lt;Scenario!$B$12),1,0),0)</f>
        <v>1</v>
      </c>
      <c r="P2191" s="9" t="n">
        <f aca="false">IF(O2191=1,MAX(0,H2191-E2191)/60,"")</f>
        <v>88.85</v>
      </c>
      <c r="Q2191" s="9" t="n">
        <f aca="false">INDEX(Scenario!$B$18:$B$20,MATCH(B2191,Scenario!$A$18:$A$20,0))</f>
        <v>60</v>
      </c>
      <c r="R2191" s="9" t="n">
        <f aca="false">INDEX(Scenario!$C$18:$C$20,MATCH(B2191,Scenario!$A$18:$A$20,0))</f>
        <v>1440</v>
      </c>
      <c r="S2191" s="9" t="n">
        <f aca="false">IF(ISNUMBER(M2191),IF(M2191&lt;=Q2191,1,0),"")</f>
        <v>1</v>
      </c>
      <c r="T2191" s="9" t="n">
        <f aca="false">IF(ISNUMBER(P2191),IF(P2191&lt;=R2191,1,0),"")</f>
        <v>1</v>
      </c>
      <c r="U2191" s="9" t="n">
        <f aca="false">IF(E2191&gt;Scenario!$B$14,0,IF(OR(AND(ISNUMBER(H2191),H2191&lt;=Scenario!$B$14),AND(ISNUMBER(I2191),I2191&lt;=Scenario!$B$14)),0,1))</f>
        <v>0</v>
      </c>
      <c r="V2191" s="9" t="n">
        <f aca="false">IF(AND(U2191=1,(Scenario!$B$14-E2191)/60&gt;R2191),1,0)</f>
        <v>0</v>
      </c>
      <c r="W2191" s="9" t="n">
        <f aca="false">IF(OR(C2191=Scenario!$B$22,C2191=Scenario!$C$22),1,0)</f>
        <v>0</v>
      </c>
      <c r="X2191" s="9" t="n">
        <f aca="false">IF(ISNUMBER(I2191),1,0)</f>
        <v>0</v>
      </c>
      <c r="Y2191" s="9" t="n">
        <f aca="false">MOD(INT(E2191/86400)+3,7)</f>
        <v>1</v>
      </c>
      <c r="Z2191" s="9" t="n">
        <f aca="false">MOD(INT(E2191/3600),24)</f>
        <v>10</v>
      </c>
      <c r="AA2191" s="6" t="s">
        <v>4626</v>
      </c>
    </row>
    <row r="2192" customFormat="false" ht="15" hidden="false" customHeight="false" outlineLevel="0" collapsed="false">
      <c r="A2192" s="6" t="s">
        <v>4627</v>
      </c>
      <c r="B2192" s="6" t="s">
        <v>43</v>
      </c>
      <c r="C2192" s="6" t="s">
        <v>47</v>
      </c>
      <c r="D2192" s="6" t="s">
        <v>171</v>
      </c>
      <c r="E2192" s="6" t="n">
        <v>1787654235</v>
      </c>
      <c r="F2192" s="6" t="n">
        <v>1787654436</v>
      </c>
      <c r="G2192" s="6" t="n">
        <v>1787654252</v>
      </c>
      <c r="H2192" s="6" t="n">
        <v>1787673416</v>
      </c>
      <c r="J2192" s="6" t="n">
        <v>0</v>
      </c>
      <c r="K2192" s="6" t="n">
        <v>0</v>
      </c>
      <c r="L2192" s="9" t="n">
        <f aca="false">IF(AND(E2192&gt;=Scenario!$B$11,E2192&lt;Scenario!$B$12),1,0)</f>
        <v>1</v>
      </c>
      <c r="M2192" s="9" t="n">
        <f aca="false">IF(AND(L2192=1,ISNUMBER(F2192)),MAX(0,F2192-E2192)/60,"")</f>
        <v>3.35</v>
      </c>
      <c r="N2192" s="9" t="n">
        <f aca="false">IF(AND(L2192=1,ISNUMBER(G2192)),MAX(0,G2192-E2192)/60,"")</f>
        <v>0.283333333333333</v>
      </c>
      <c r="O2192" s="9" t="n">
        <f aca="false">IF(ISNUMBER(H2192),IF(AND(H2192&gt;=Scenario!$B$11,H2192&lt;Scenario!$B$12),1,0),0)</f>
        <v>1</v>
      </c>
      <c r="P2192" s="9" t="n">
        <f aca="false">IF(O2192=1,MAX(0,H2192-E2192)/60,"")</f>
        <v>319.683333333333</v>
      </c>
      <c r="Q2192" s="9" t="n">
        <f aca="false">INDEX(Scenario!$B$18:$B$20,MATCH(B2192,Scenario!$A$18:$A$20,0))</f>
        <v>60</v>
      </c>
      <c r="R2192" s="9" t="n">
        <f aca="false">INDEX(Scenario!$C$18:$C$20,MATCH(B2192,Scenario!$A$18:$A$20,0))</f>
        <v>1440</v>
      </c>
      <c r="S2192" s="9" t="n">
        <f aca="false">IF(ISNUMBER(M2192),IF(M2192&lt;=Q2192,1,0),"")</f>
        <v>1</v>
      </c>
      <c r="T2192" s="9" t="n">
        <f aca="false">IF(ISNUMBER(P2192),IF(P2192&lt;=R2192,1,0),"")</f>
        <v>1</v>
      </c>
      <c r="U2192" s="9" t="n">
        <f aca="false">IF(E2192&gt;Scenario!$B$14,0,IF(OR(AND(ISNUMBER(H2192),H2192&lt;=Scenario!$B$14),AND(ISNUMBER(I2192),I2192&lt;=Scenario!$B$14)),0,1))</f>
        <v>0</v>
      </c>
      <c r="V2192" s="9" t="n">
        <f aca="false">IF(AND(U2192=1,(Scenario!$B$14-E2192)/60&gt;R2192),1,0)</f>
        <v>0</v>
      </c>
      <c r="W2192" s="9" t="n">
        <f aca="false">IF(OR(C2192=Scenario!$B$22,C2192=Scenario!$C$22),1,0)</f>
        <v>1</v>
      </c>
      <c r="X2192" s="9" t="n">
        <f aca="false">IF(ISNUMBER(I2192),1,0)</f>
        <v>0</v>
      </c>
      <c r="Y2192" s="9" t="n">
        <f aca="false">MOD(INT(E2192/86400)+3,7)</f>
        <v>1</v>
      </c>
      <c r="Z2192" s="9" t="n">
        <f aca="false">MOD(INT(E2192/3600),24)</f>
        <v>10</v>
      </c>
      <c r="AA2192" s="6" t="s">
        <v>4628</v>
      </c>
    </row>
    <row r="2193" customFormat="false" ht="15" hidden="false" customHeight="false" outlineLevel="0" collapsed="false">
      <c r="A2193" s="6" t="s">
        <v>4629</v>
      </c>
      <c r="B2193" s="6" t="s">
        <v>43</v>
      </c>
      <c r="C2193" s="6" t="s">
        <v>249</v>
      </c>
      <c r="D2193" s="6" t="s">
        <v>170</v>
      </c>
      <c r="E2193" s="6" t="n">
        <v>1787654935</v>
      </c>
      <c r="F2193" s="6" t="n">
        <v>1787655063</v>
      </c>
      <c r="G2193" s="6" t="n">
        <v>1787654994</v>
      </c>
      <c r="H2193" s="6" t="n">
        <v>1787657429</v>
      </c>
      <c r="J2193" s="6" t="n">
        <v>0</v>
      </c>
      <c r="K2193" s="6" t="n">
        <v>0</v>
      </c>
      <c r="L2193" s="9" t="n">
        <f aca="false">IF(AND(E2193&gt;=Scenario!$B$11,E2193&lt;Scenario!$B$12),1,0)</f>
        <v>1</v>
      </c>
      <c r="M2193" s="9" t="n">
        <f aca="false">IF(AND(L2193=1,ISNUMBER(F2193)),MAX(0,F2193-E2193)/60,"")</f>
        <v>2.13333333333333</v>
      </c>
      <c r="N2193" s="9" t="n">
        <f aca="false">IF(AND(L2193=1,ISNUMBER(G2193)),MAX(0,G2193-E2193)/60,"")</f>
        <v>0.983333333333333</v>
      </c>
      <c r="O2193" s="9" t="n">
        <f aca="false">IF(ISNUMBER(H2193),IF(AND(H2193&gt;=Scenario!$B$11,H2193&lt;Scenario!$B$12),1,0),0)</f>
        <v>1</v>
      </c>
      <c r="P2193" s="9" t="n">
        <f aca="false">IF(O2193=1,MAX(0,H2193-E2193)/60,"")</f>
        <v>41.5666666666667</v>
      </c>
      <c r="Q2193" s="9" t="n">
        <f aca="false">INDEX(Scenario!$B$18:$B$20,MATCH(B2193,Scenario!$A$18:$A$20,0))</f>
        <v>60</v>
      </c>
      <c r="R2193" s="9" t="n">
        <f aca="false">INDEX(Scenario!$C$18:$C$20,MATCH(B2193,Scenario!$A$18:$A$20,0))</f>
        <v>1440</v>
      </c>
      <c r="S2193" s="9" t="n">
        <f aca="false">IF(ISNUMBER(M2193),IF(M2193&lt;=Q2193,1,0),"")</f>
        <v>1</v>
      </c>
      <c r="T2193" s="9" t="n">
        <f aca="false">IF(ISNUMBER(P2193),IF(P2193&lt;=R2193,1,0),"")</f>
        <v>1</v>
      </c>
      <c r="U2193" s="9" t="n">
        <f aca="false">IF(E2193&gt;Scenario!$B$14,0,IF(OR(AND(ISNUMBER(H2193),H2193&lt;=Scenario!$B$14),AND(ISNUMBER(I2193),I2193&lt;=Scenario!$B$14)),0,1))</f>
        <v>0</v>
      </c>
      <c r="V2193" s="9" t="n">
        <f aca="false">IF(AND(U2193=1,(Scenario!$B$14-E2193)/60&gt;R2193),1,0)</f>
        <v>0</v>
      </c>
      <c r="W2193" s="9" t="n">
        <f aca="false">IF(OR(C2193=Scenario!$B$22,C2193=Scenario!$C$22),1,0)</f>
        <v>0</v>
      </c>
      <c r="X2193" s="9" t="n">
        <f aca="false">IF(ISNUMBER(I2193),1,0)</f>
        <v>0</v>
      </c>
      <c r="Y2193" s="9" t="n">
        <f aca="false">MOD(INT(E2193/86400)+3,7)</f>
        <v>1</v>
      </c>
      <c r="Z2193" s="9" t="n">
        <f aca="false">MOD(INT(E2193/3600),24)</f>
        <v>10</v>
      </c>
      <c r="AA2193" s="6" t="s">
        <v>4630</v>
      </c>
    </row>
    <row r="2194" customFormat="false" ht="15" hidden="false" customHeight="false" outlineLevel="0" collapsed="false">
      <c r="A2194" s="6" t="s">
        <v>4631</v>
      </c>
      <c r="B2194" s="6" t="s">
        <v>43</v>
      </c>
      <c r="C2194" s="6" t="s">
        <v>46</v>
      </c>
      <c r="D2194" s="6" t="s">
        <v>172</v>
      </c>
      <c r="E2194" s="6" t="n">
        <v>1787655505</v>
      </c>
      <c r="F2194" s="6" t="n">
        <v>1787655747</v>
      </c>
      <c r="G2194" s="6" t="n">
        <v>1787655547</v>
      </c>
      <c r="H2194" s="6" t="n">
        <v>1787657347</v>
      </c>
      <c r="J2194" s="6" t="n">
        <v>0</v>
      </c>
      <c r="K2194" s="6" t="n">
        <v>0</v>
      </c>
      <c r="L2194" s="9" t="n">
        <f aca="false">IF(AND(E2194&gt;=Scenario!$B$11,E2194&lt;Scenario!$B$12),1,0)</f>
        <v>1</v>
      </c>
      <c r="M2194" s="9" t="n">
        <f aca="false">IF(AND(L2194=1,ISNUMBER(F2194)),MAX(0,F2194-E2194)/60,"")</f>
        <v>4.03333333333333</v>
      </c>
      <c r="N2194" s="9" t="n">
        <f aca="false">IF(AND(L2194=1,ISNUMBER(G2194)),MAX(0,G2194-E2194)/60,"")</f>
        <v>0.7</v>
      </c>
      <c r="O2194" s="9" t="n">
        <f aca="false">IF(ISNUMBER(H2194),IF(AND(H2194&gt;=Scenario!$B$11,H2194&lt;Scenario!$B$12),1,0),0)</f>
        <v>1</v>
      </c>
      <c r="P2194" s="9" t="n">
        <f aca="false">IF(O2194=1,MAX(0,H2194-E2194)/60,"")</f>
        <v>30.7</v>
      </c>
      <c r="Q2194" s="9" t="n">
        <f aca="false">INDEX(Scenario!$B$18:$B$20,MATCH(B2194,Scenario!$A$18:$A$20,0))</f>
        <v>60</v>
      </c>
      <c r="R2194" s="9" t="n">
        <f aca="false">INDEX(Scenario!$C$18:$C$20,MATCH(B2194,Scenario!$A$18:$A$20,0))</f>
        <v>1440</v>
      </c>
      <c r="S2194" s="9" t="n">
        <f aca="false">IF(ISNUMBER(M2194),IF(M2194&lt;=Q2194,1,0),"")</f>
        <v>1</v>
      </c>
      <c r="T2194" s="9" t="n">
        <f aca="false">IF(ISNUMBER(P2194),IF(P2194&lt;=R2194,1,0),"")</f>
        <v>1</v>
      </c>
      <c r="U2194" s="9" t="n">
        <f aca="false">IF(E2194&gt;Scenario!$B$14,0,IF(OR(AND(ISNUMBER(H2194),H2194&lt;=Scenario!$B$14),AND(ISNUMBER(I2194),I2194&lt;=Scenario!$B$14)),0,1))</f>
        <v>0</v>
      </c>
      <c r="V2194" s="9" t="n">
        <f aca="false">IF(AND(U2194=1,(Scenario!$B$14-E2194)/60&gt;R2194),1,0)</f>
        <v>0</v>
      </c>
      <c r="W2194" s="9" t="n">
        <f aca="false">IF(OR(C2194=Scenario!$B$22,C2194=Scenario!$C$22),1,0)</f>
        <v>1</v>
      </c>
      <c r="X2194" s="9" t="n">
        <f aca="false">IF(ISNUMBER(I2194),1,0)</f>
        <v>0</v>
      </c>
      <c r="Y2194" s="9" t="n">
        <f aca="false">MOD(INT(E2194/86400)+3,7)</f>
        <v>1</v>
      </c>
      <c r="Z2194" s="9" t="n">
        <f aca="false">MOD(INT(E2194/3600),24)</f>
        <v>10</v>
      </c>
      <c r="AA2194" s="6" t="s">
        <v>4632</v>
      </c>
    </row>
    <row r="2195" customFormat="false" ht="15" hidden="false" customHeight="false" outlineLevel="0" collapsed="false">
      <c r="A2195" s="6" t="s">
        <v>4633</v>
      </c>
      <c r="B2195" s="6" t="s">
        <v>43</v>
      </c>
      <c r="C2195" s="6" t="s">
        <v>47</v>
      </c>
      <c r="D2195" s="6" t="s">
        <v>170</v>
      </c>
      <c r="E2195" s="6" t="n">
        <v>1787656751</v>
      </c>
      <c r="F2195" s="6" t="n">
        <v>1787656973</v>
      </c>
      <c r="G2195" s="6" t="n">
        <v>1787656795</v>
      </c>
      <c r="H2195" s="6" t="n">
        <v>1787660693</v>
      </c>
      <c r="J2195" s="6" t="n">
        <v>0</v>
      </c>
      <c r="K2195" s="6" t="n">
        <v>0</v>
      </c>
      <c r="L2195" s="9" t="n">
        <f aca="false">IF(AND(E2195&gt;=Scenario!$B$11,E2195&lt;Scenario!$B$12),1,0)</f>
        <v>1</v>
      </c>
      <c r="M2195" s="9" t="n">
        <f aca="false">IF(AND(L2195=1,ISNUMBER(F2195)),MAX(0,F2195-E2195)/60,"")</f>
        <v>3.7</v>
      </c>
      <c r="N2195" s="9" t="n">
        <f aca="false">IF(AND(L2195=1,ISNUMBER(G2195)),MAX(0,G2195-E2195)/60,"")</f>
        <v>0.733333333333333</v>
      </c>
      <c r="O2195" s="9" t="n">
        <f aca="false">IF(ISNUMBER(H2195),IF(AND(H2195&gt;=Scenario!$B$11,H2195&lt;Scenario!$B$12),1,0),0)</f>
        <v>1</v>
      </c>
      <c r="P2195" s="9" t="n">
        <f aca="false">IF(O2195=1,MAX(0,H2195-E2195)/60,"")</f>
        <v>65.7</v>
      </c>
      <c r="Q2195" s="9" t="n">
        <f aca="false">INDEX(Scenario!$B$18:$B$20,MATCH(B2195,Scenario!$A$18:$A$20,0))</f>
        <v>60</v>
      </c>
      <c r="R2195" s="9" t="n">
        <f aca="false">INDEX(Scenario!$C$18:$C$20,MATCH(B2195,Scenario!$A$18:$A$20,0))</f>
        <v>1440</v>
      </c>
      <c r="S2195" s="9" t="n">
        <f aca="false">IF(ISNUMBER(M2195),IF(M2195&lt;=Q2195,1,0),"")</f>
        <v>1</v>
      </c>
      <c r="T2195" s="9" t="n">
        <f aca="false">IF(ISNUMBER(P2195),IF(P2195&lt;=R2195,1,0),"")</f>
        <v>1</v>
      </c>
      <c r="U2195" s="9" t="n">
        <f aca="false">IF(E2195&gt;Scenario!$B$14,0,IF(OR(AND(ISNUMBER(H2195),H2195&lt;=Scenario!$B$14),AND(ISNUMBER(I2195),I2195&lt;=Scenario!$B$14)),0,1))</f>
        <v>0</v>
      </c>
      <c r="V2195" s="9" t="n">
        <f aca="false">IF(AND(U2195=1,(Scenario!$B$14-E2195)/60&gt;R2195),1,0)</f>
        <v>0</v>
      </c>
      <c r="W2195" s="9" t="n">
        <f aca="false">IF(OR(C2195=Scenario!$B$22,C2195=Scenario!$C$22),1,0)</f>
        <v>1</v>
      </c>
      <c r="X2195" s="9" t="n">
        <f aca="false">IF(ISNUMBER(I2195),1,0)</f>
        <v>0</v>
      </c>
      <c r="Y2195" s="9" t="n">
        <f aca="false">MOD(INT(E2195/86400)+3,7)</f>
        <v>1</v>
      </c>
      <c r="Z2195" s="9" t="n">
        <f aca="false">MOD(INT(E2195/3600),24)</f>
        <v>11</v>
      </c>
      <c r="AA2195" s="6" t="s">
        <v>4634</v>
      </c>
    </row>
    <row r="2196" customFormat="false" ht="15" hidden="false" customHeight="false" outlineLevel="0" collapsed="false">
      <c r="A2196" s="6" t="s">
        <v>4635</v>
      </c>
      <c r="B2196" s="6" t="s">
        <v>43</v>
      </c>
      <c r="C2196" s="6" t="s">
        <v>46</v>
      </c>
      <c r="D2196" s="6" t="s">
        <v>172</v>
      </c>
      <c r="E2196" s="6" t="n">
        <v>1787656885</v>
      </c>
      <c r="F2196" s="6" t="n">
        <v>1787657107</v>
      </c>
      <c r="G2196" s="6" t="n">
        <v>1787656944</v>
      </c>
      <c r="H2196" s="6" t="n">
        <v>1787658816</v>
      </c>
      <c r="J2196" s="6" t="n">
        <v>0</v>
      </c>
      <c r="K2196" s="6" t="n">
        <v>0</v>
      </c>
      <c r="L2196" s="9" t="n">
        <f aca="false">IF(AND(E2196&gt;=Scenario!$B$11,E2196&lt;Scenario!$B$12),1,0)</f>
        <v>1</v>
      </c>
      <c r="M2196" s="9" t="n">
        <f aca="false">IF(AND(L2196=1,ISNUMBER(F2196)),MAX(0,F2196-E2196)/60,"")</f>
        <v>3.7</v>
      </c>
      <c r="N2196" s="9" t="n">
        <f aca="false">IF(AND(L2196=1,ISNUMBER(G2196)),MAX(0,G2196-E2196)/60,"")</f>
        <v>0.983333333333333</v>
      </c>
      <c r="O2196" s="9" t="n">
        <f aca="false">IF(ISNUMBER(H2196),IF(AND(H2196&gt;=Scenario!$B$11,H2196&lt;Scenario!$B$12),1,0),0)</f>
        <v>1</v>
      </c>
      <c r="P2196" s="9" t="n">
        <f aca="false">IF(O2196=1,MAX(0,H2196-E2196)/60,"")</f>
        <v>32.1833333333333</v>
      </c>
      <c r="Q2196" s="9" t="n">
        <f aca="false">INDEX(Scenario!$B$18:$B$20,MATCH(B2196,Scenario!$A$18:$A$20,0))</f>
        <v>60</v>
      </c>
      <c r="R2196" s="9" t="n">
        <f aca="false">INDEX(Scenario!$C$18:$C$20,MATCH(B2196,Scenario!$A$18:$A$20,0))</f>
        <v>1440</v>
      </c>
      <c r="S2196" s="9" t="n">
        <f aca="false">IF(ISNUMBER(M2196),IF(M2196&lt;=Q2196,1,0),"")</f>
        <v>1</v>
      </c>
      <c r="T2196" s="9" t="n">
        <f aca="false">IF(ISNUMBER(P2196),IF(P2196&lt;=R2196,1,0),"")</f>
        <v>1</v>
      </c>
      <c r="U2196" s="9" t="n">
        <f aca="false">IF(E2196&gt;Scenario!$B$14,0,IF(OR(AND(ISNUMBER(H2196),H2196&lt;=Scenario!$B$14),AND(ISNUMBER(I2196),I2196&lt;=Scenario!$B$14)),0,1))</f>
        <v>0</v>
      </c>
      <c r="V2196" s="9" t="n">
        <f aca="false">IF(AND(U2196=1,(Scenario!$B$14-E2196)/60&gt;R2196),1,0)</f>
        <v>0</v>
      </c>
      <c r="W2196" s="9" t="n">
        <f aca="false">IF(OR(C2196=Scenario!$B$22,C2196=Scenario!$C$22),1,0)</f>
        <v>1</v>
      </c>
      <c r="X2196" s="9" t="n">
        <f aca="false">IF(ISNUMBER(I2196),1,0)</f>
        <v>0</v>
      </c>
      <c r="Y2196" s="9" t="n">
        <f aca="false">MOD(INT(E2196/86400)+3,7)</f>
        <v>1</v>
      </c>
      <c r="Z2196" s="9" t="n">
        <f aca="false">MOD(INT(E2196/3600),24)</f>
        <v>11</v>
      </c>
      <c r="AA2196" s="6" t="s">
        <v>4636</v>
      </c>
    </row>
    <row r="2197" customFormat="false" ht="15" hidden="false" customHeight="false" outlineLevel="0" collapsed="false">
      <c r="A2197" s="6" t="s">
        <v>4637</v>
      </c>
      <c r="B2197" s="6" t="s">
        <v>44</v>
      </c>
      <c r="C2197" s="6" t="s">
        <v>46</v>
      </c>
      <c r="D2197" s="6" t="s">
        <v>171</v>
      </c>
      <c r="E2197" s="6" t="n">
        <v>1787657075</v>
      </c>
      <c r="F2197" s="6" t="n">
        <v>1787658082</v>
      </c>
      <c r="G2197" s="6" t="n">
        <v>1787657957</v>
      </c>
      <c r="H2197" s="6" t="n">
        <v>1787670742</v>
      </c>
      <c r="J2197" s="6" t="n">
        <v>0</v>
      </c>
      <c r="K2197" s="6" t="n">
        <v>0</v>
      </c>
      <c r="L2197" s="9" t="n">
        <f aca="false">IF(AND(E2197&gt;=Scenario!$B$11,E2197&lt;Scenario!$B$12),1,0)</f>
        <v>1</v>
      </c>
      <c r="M2197" s="9" t="n">
        <f aca="false">IF(AND(L2197=1,ISNUMBER(F2197)),MAX(0,F2197-E2197)/60,"")</f>
        <v>16.7833333333333</v>
      </c>
      <c r="N2197" s="9" t="n">
        <f aca="false">IF(AND(L2197=1,ISNUMBER(G2197)),MAX(0,G2197-E2197)/60,"")</f>
        <v>14.7</v>
      </c>
      <c r="O2197" s="9" t="n">
        <f aca="false">IF(ISNUMBER(H2197),IF(AND(H2197&gt;=Scenario!$B$11,H2197&lt;Scenario!$B$12),1,0),0)</f>
        <v>1</v>
      </c>
      <c r="P2197" s="9" t="n">
        <f aca="false">IF(O2197=1,MAX(0,H2197-E2197)/60,"")</f>
        <v>227.783333333333</v>
      </c>
      <c r="Q2197" s="9" t="n">
        <f aca="false">INDEX(Scenario!$B$18:$B$20,MATCH(B2197,Scenario!$A$18:$A$20,0))</f>
        <v>240</v>
      </c>
      <c r="R2197" s="9" t="n">
        <f aca="false">INDEX(Scenario!$C$18:$C$20,MATCH(B2197,Scenario!$A$18:$A$20,0))</f>
        <v>4320</v>
      </c>
      <c r="S2197" s="9" t="n">
        <f aca="false">IF(ISNUMBER(M2197),IF(M2197&lt;=Q2197,1,0),"")</f>
        <v>1</v>
      </c>
      <c r="T2197" s="9" t="n">
        <f aca="false">IF(ISNUMBER(P2197),IF(P2197&lt;=R2197,1,0),"")</f>
        <v>1</v>
      </c>
      <c r="U2197" s="9" t="n">
        <f aca="false">IF(E2197&gt;Scenario!$B$14,0,IF(OR(AND(ISNUMBER(H2197),H2197&lt;=Scenario!$B$14),AND(ISNUMBER(I2197),I2197&lt;=Scenario!$B$14)),0,1))</f>
        <v>0</v>
      </c>
      <c r="V2197" s="9" t="n">
        <f aca="false">IF(AND(U2197=1,(Scenario!$B$14-E2197)/60&gt;R2197),1,0)</f>
        <v>0</v>
      </c>
      <c r="W2197" s="9" t="n">
        <f aca="false">IF(OR(C2197=Scenario!$B$22,C2197=Scenario!$C$22),1,0)</f>
        <v>1</v>
      </c>
      <c r="X2197" s="9" t="n">
        <f aca="false">IF(ISNUMBER(I2197),1,0)</f>
        <v>0</v>
      </c>
      <c r="Y2197" s="9" t="n">
        <f aca="false">MOD(INT(E2197/86400)+3,7)</f>
        <v>1</v>
      </c>
      <c r="Z2197" s="9" t="n">
        <f aca="false">MOD(INT(E2197/3600),24)</f>
        <v>11</v>
      </c>
      <c r="AA2197" s="6" t="s">
        <v>4638</v>
      </c>
    </row>
    <row r="2198" customFormat="false" ht="15" hidden="false" customHeight="false" outlineLevel="0" collapsed="false">
      <c r="A2198" s="6" t="s">
        <v>4639</v>
      </c>
      <c r="B2198" s="6" t="s">
        <v>44</v>
      </c>
      <c r="C2198" s="6" t="s">
        <v>249</v>
      </c>
      <c r="D2198" s="6" t="s">
        <v>171</v>
      </c>
      <c r="E2198" s="6" t="n">
        <v>1787657912</v>
      </c>
      <c r="F2198" s="6" t="n">
        <v>1787659327</v>
      </c>
      <c r="G2198" s="6" t="n">
        <v>1787659253</v>
      </c>
      <c r="H2198" s="6" t="n">
        <v>1787664528</v>
      </c>
      <c r="J2198" s="6" t="n">
        <v>0</v>
      </c>
      <c r="K2198" s="6" t="n">
        <v>0</v>
      </c>
      <c r="L2198" s="9" t="n">
        <f aca="false">IF(AND(E2198&gt;=Scenario!$B$11,E2198&lt;Scenario!$B$12),1,0)</f>
        <v>1</v>
      </c>
      <c r="M2198" s="9" t="n">
        <f aca="false">IF(AND(L2198=1,ISNUMBER(F2198)),MAX(0,F2198-E2198)/60,"")</f>
        <v>23.5833333333333</v>
      </c>
      <c r="N2198" s="9" t="n">
        <f aca="false">IF(AND(L2198=1,ISNUMBER(G2198)),MAX(0,G2198-E2198)/60,"")</f>
        <v>22.35</v>
      </c>
      <c r="O2198" s="9" t="n">
        <f aca="false">IF(ISNUMBER(H2198),IF(AND(H2198&gt;=Scenario!$B$11,H2198&lt;Scenario!$B$12),1,0),0)</f>
        <v>1</v>
      </c>
      <c r="P2198" s="9" t="n">
        <f aca="false">IF(O2198=1,MAX(0,H2198-E2198)/60,"")</f>
        <v>110.266666666667</v>
      </c>
      <c r="Q2198" s="9" t="n">
        <f aca="false">INDEX(Scenario!$B$18:$B$20,MATCH(B2198,Scenario!$A$18:$A$20,0))</f>
        <v>240</v>
      </c>
      <c r="R2198" s="9" t="n">
        <f aca="false">INDEX(Scenario!$C$18:$C$20,MATCH(B2198,Scenario!$A$18:$A$20,0))</f>
        <v>4320</v>
      </c>
      <c r="S2198" s="9" t="n">
        <f aca="false">IF(ISNUMBER(M2198),IF(M2198&lt;=Q2198,1,0),"")</f>
        <v>1</v>
      </c>
      <c r="T2198" s="9" t="n">
        <f aca="false">IF(ISNUMBER(P2198),IF(P2198&lt;=R2198,1,0),"")</f>
        <v>1</v>
      </c>
      <c r="U2198" s="9" t="n">
        <f aca="false">IF(E2198&gt;Scenario!$B$14,0,IF(OR(AND(ISNUMBER(H2198),H2198&lt;=Scenario!$B$14),AND(ISNUMBER(I2198),I2198&lt;=Scenario!$B$14)),0,1))</f>
        <v>0</v>
      </c>
      <c r="V2198" s="9" t="n">
        <f aca="false">IF(AND(U2198=1,(Scenario!$B$14-E2198)/60&gt;R2198),1,0)</f>
        <v>0</v>
      </c>
      <c r="W2198" s="9" t="n">
        <f aca="false">IF(OR(C2198=Scenario!$B$22,C2198=Scenario!$C$22),1,0)</f>
        <v>0</v>
      </c>
      <c r="X2198" s="9" t="n">
        <f aca="false">IF(ISNUMBER(I2198),1,0)</f>
        <v>0</v>
      </c>
      <c r="Y2198" s="9" t="n">
        <f aca="false">MOD(INT(E2198/86400)+3,7)</f>
        <v>1</v>
      </c>
      <c r="Z2198" s="9" t="n">
        <f aca="false">MOD(INT(E2198/3600),24)</f>
        <v>11</v>
      </c>
      <c r="AA2198" s="6" t="s">
        <v>4640</v>
      </c>
    </row>
    <row r="2199" customFormat="false" ht="15" hidden="false" customHeight="false" outlineLevel="0" collapsed="false">
      <c r="A2199" s="6" t="s">
        <v>4641</v>
      </c>
      <c r="B2199" s="6" t="s">
        <v>43</v>
      </c>
      <c r="C2199" s="6" t="s">
        <v>46</v>
      </c>
      <c r="D2199" s="6" t="s">
        <v>171</v>
      </c>
      <c r="E2199" s="6" t="n">
        <v>1787658101</v>
      </c>
      <c r="F2199" s="6" t="n">
        <v>1787658344</v>
      </c>
      <c r="G2199" s="6" t="n">
        <v>1787658156</v>
      </c>
      <c r="H2199" s="6" t="n">
        <v>1787662479</v>
      </c>
      <c r="J2199" s="6" t="n">
        <v>0</v>
      </c>
      <c r="K2199" s="6" t="n">
        <v>0</v>
      </c>
      <c r="L2199" s="9" t="n">
        <f aca="false">IF(AND(E2199&gt;=Scenario!$B$11,E2199&lt;Scenario!$B$12),1,0)</f>
        <v>1</v>
      </c>
      <c r="M2199" s="9" t="n">
        <f aca="false">IF(AND(L2199=1,ISNUMBER(F2199)),MAX(0,F2199-E2199)/60,"")</f>
        <v>4.05</v>
      </c>
      <c r="N2199" s="9" t="n">
        <f aca="false">IF(AND(L2199=1,ISNUMBER(G2199)),MAX(0,G2199-E2199)/60,"")</f>
        <v>0.916666666666667</v>
      </c>
      <c r="O2199" s="9" t="n">
        <f aca="false">IF(ISNUMBER(H2199),IF(AND(H2199&gt;=Scenario!$B$11,H2199&lt;Scenario!$B$12),1,0),0)</f>
        <v>1</v>
      </c>
      <c r="P2199" s="9" t="n">
        <f aca="false">IF(O2199=1,MAX(0,H2199-E2199)/60,"")</f>
        <v>72.9666666666667</v>
      </c>
      <c r="Q2199" s="9" t="n">
        <f aca="false">INDEX(Scenario!$B$18:$B$20,MATCH(B2199,Scenario!$A$18:$A$20,0))</f>
        <v>60</v>
      </c>
      <c r="R2199" s="9" t="n">
        <f aca="false">INDEX(Scenario!$C$18:$C$20,MATCH(B2199,Scenario!$A$18:$A$20,0))</f>
        <v>1440</v>
      </c>
      <c r="S2199" s="9" t="n">
        <f aca="false">IF(ISNUMBER(M2199),IF(M2199&lt;=Q2199,1,0),"")</f>
        <v>1</v>
      </c>
      <c r="T2199" s="9" t="n">
        <f aca="false">IF(ISNUMBER(P2199),IF(P2199&lt;=R2199,1,0),"")</f>
        <v>1</v>
      </c>
      <c r="U2199" s="9" t="n">
        <f aca="false">IF(E2199&gt;Scenario!$B$14,0,IF(OR(AND(ISNUMBER(H2199),H2199&lt;=Scenario!$B$14),AND(ISNUMBER(I2199),I2199&lt;=Scenario!$B$14)),0,1))</f>
        <v>0</v>
      </c>
      <c r="V2199" s="9" t="n">
        <f aca="false">IF(AND(U2199=1,(Scenario!$B$14-E2199)/60&gt;R2199),1,0)</f>
        <v>0</v>
      </c>
      <c r="W2199" s="9" t="n">
        <f aca="false">IF(OR(C2199=Scenario!$B$22,C2199=Scenario!$C$22),1,0)</f>
        <v>1</v>
      </c>
      <c r="X2199" s="9" t="n">
        <f aca="false">IF(ISNUMBER(I2199),1,0)</f>
        <v>0</v>
      </c>
      <c r="Y2199" s="9" t="n">
        <f aca="false">MOD(INT(E2199/86400)+3,7)</f>
        <v>1</v>
      </c>
      <c r="Z2199" s="9" t="n">
        <f aca="false">MOD(INT(E2199/3600),24)</f>
        <v>11</v>
      </c>
      <c r="AA2199" s="6" t="s">
        <v>4642</v>
      </c>
    </row>
    <row r="2200" customFormat="false" ht="15" hidden="false" customHeight="false" outlineLevel="0" collapsed="false">
      <c r="A2200" s="6" t="s">
        <v>4643</v>
      </c>
      <c r="B2200" s="6" t="s">
        <v>43</v>
      </c>
      <c r="C2200" s="6" t="s">
        <v>249</v>
      </c>
      <c r="D2200" s="6" t="s">
        <v>172</v>
      </c>
      <c r="E2200" s="6" t="n">
        <v>1787659320</v>
      </c>
      <c r="F2200" s="6" t="n">
        <v>1787659446</v>
      </c>
      <c r="G2200" s="6" t="n">
        <v>1787659335</v>
      </c>
      <c r="H2200" s="6" t="n">
        <v>1787665460</v>
      </c>
      <c r="J2200" s="6" t="n">
        <v>0</v>
      </c>
      <c r="K2200" s="6" t="n">
        <v>0</v>
      </c>
      <c r="L2200" s="9" t="n">
        <f aca="false">IF(AND(E2200&gt;=Scenario!$B$11,E2200&lt;Scenario!$B$12),1,0)</f>
        <v>1</v>
      </c>
      <c r="M2200" s="9" t="n">
        <f aca="false">IF(AND(L2200=1,ISNUMBER(F2200)),MAX(0,F2200-E2200)/60,"")</f>
        <v>2.1</v>
      </c>
      <c r="N2200" s="9" t="n">
        <f aca="false">IF(AND(L2200=1,ISNUMBER(G2200)),MAX(0,G2200-E2200)/60,"")</f>
        <v>0.25</v>
      </c>
      <c r="O2200" s="9" t="n">
        <f aca="false">IF(ISNUMBER(H2200),IF(AND(H2200&gt;=Scenario!$B$11,H2200&lt;Scenario!$B$12),1,0),0)</f>
        <v>1</v>
      </c>
      <c r="P2200" s="9" t="n">
        <f aca="false">IF(O2200=1,MAX(0,H2200-E2200)/60,"")</f>
        <v>102.333333333333</v>
      </c>
      <c r="Q2200" s="9" t="n">
        <f aca="false">INDEX(Scenario!$B$18:$B$20,MATCH(B2200,Scenario!$A$18:$A$20,0))</f>
        <v>60</v>
      </c>
      <c r="R2200" s="9" t="n">
        <f aca="false">INDEX(Scenario!$C$18:$C$20,MATCH(B2200,Scenario!$A$18:$A$20,0))</f>
        <v>1440</v>
      </c>
      <c r="S2200" s="9" t="n">
        <f aca="false">IF(ISNUMBER(M2200),IF(M2200&lt;=Q2200,1,0),"")</f>
        <v>1</v>
      </c>
      <c r="T2200" s="9" t="n">
        <f aca="false">IF(ISNUMBER(P2200),IF(P2200&lt;=R2200,1,0),"")</f>
        <v>1</v>
      </c>
      <c r="U2200" s="9" t="n">
        <f aca="false">IF(E2200&gt;Scenario!$B$14,0,IF(OR(AND(ISNUMBER(H2200),H2200&lt;=Scenario!$B$14),AND(ISNUMBER(I2200),I2200&lt;=Scenario!$B$14)),0,1))</f>
        <v>0</v>
      </c>
      <c r="V2200" s="9" t="n">
        <f aca="false">IF(AND(U2200=1,(Scenario!$B$14-E2200)/60&gt;R2200),1,0)</f>
        <v>0</v>
      </c>
      <c r="W2200" s="9" t="n">
        <f aca="false">IF(OR(C2200=Scenario!$B$22,C2200=Scenario!$C$22),1,0)</f>
        <v>0</v>
      </c>
      <c r="X2200" s="9" t="n">
        <f aca="false">IF(ISNUMBER(I2200),1,0)</f>
        <v>0</v>
      </c>
      <c r="Y2200" s="9" t="n">
        <f aca="false">MOD(INT(E2200/86400)+3,7)</f>
        <v>1</v>
      </c>
      <c r="Z2200" s="9" t="n">
        <f aca="false">MOD(INT(E2200/3600),24)</f>
        <v>12</v>
      </c>
      <c r="AA2200" s="6" t="s">
        <v>4644</v>
      </c>
    </row>
    <row r="2201" customFormat="false" ht="15" hidden="false" customHeight="false" outlineLevel="0" collapsed="false">
      <c r="A2201" s="6" t="s">
        <v>4645</v>
      </c>
      <c r="B2201" s="6" t="s">
        <v>44</v>
      </c>
      <c r="C2201" s="6" t="s">
        <v>249</v>
      </c>
      <c r="D2201" s="6" t="s">
        <v>170</v>
      </c>
      <c r="E2201" s="6" t="n">
        <v>1787659362</v>
      </c>
      <c r="F2201" s="6" t="n">
        <v>1787659585</v>
      </c>
      <c r="G2201" s="6" t="n">
        <v>1787659400</v>
      </c>
      <c r="H2201" s="6" t="n">
        <v>1787661329</v>
      </c>
      <c r="J2201" s="6" t="n">
        <v>0</v>
      </c>
      <c r="K2201" s="6" t="n">
        <v>0</v>
      </c>
      <c r="L2201" s="9" t="n">
        <f aca="false">IF(AND(E2201&gt;=Scenario!$B$11,E2201&lt;Scenario!$B$12),1,0)</f>
        <v>1</v>
      </c>
      <c r="M2201" s="9" t="n">
        <f aca="false">IF(AND(L2201=1,ISNUMBER(F2201)),MAX(0,F2201-E2201)/60,"")</f>
        <v>3.71666666666667</v>
      </c>
      <c r="N2201" s="9" t="n">
        <f aca="false">IF(AND(L2201=1,ISNUMBER(G2201)),MAX(0,G2201-E2201)/60,"")</f>
        <v>0.633333333333333</v>
      </c>
      <c r="O2201" s="9" t="n">
        <f aca="false">IF(ISNUMBER(H2201),IF(AND(H2201&gt;=Scenario!$B$11,H2201&lt;Scenario!$B$12),1,0),0)</f>
        <v>1</v>
      </c>
      <c r="P2201" s="9" t="n">
        <f aca="false">IF(O2201=1,MAX(0,H2201-E2201)/60,"")</f>
        <v>32.7833333333333</v>
      </c>
      <c r="Q2201" s="9" t="n">
        <f aca="false">INDEX(Scenario!$B$18:$B$20,MATCH(B2201,Scenario!$A$18:$A$20,0))</f>
        <v>240</v>
      </c>
      <c r="R2201" s="9" t="n">
        <f aca="false">INDEX(Scenario!$C$18:$C$20,MATCH(B2201,Scenario!$A$18:$A$20,0))</f>
        <v>4320</v>
      </c>
      <c r="S2201" s="9" t="n">
        <f aca="false">IF(ISNUMBER(M2201),IF(M2201&lt;=Q2201,1,0),"")</f>
        <v>1</v>
      </c>
      <c r="T2201" s="9" t="n">
        <f aca="false">IF(ISNUMBER(P2201),IF(P2201&lt;=R2201,1,0),"")</f>
        <v>1</v>
      </c>
      <c r="U2201" s="9" t="n">
        <f aca="false">IF(E2201&gt;Scenario!$B$14,0,IF(OR(AND(ISNUMBER(H2201),H2201&lt;=Scenario!$B$14),AND(ISNUMBER(I2201),I2201&lt;=Scenario!$B$14)),0,1))</f>
        <v>0</v>
      </c>
      <c r="V2201" s="9" t="n">
        <f aca="false">IF(AND(U2201=1,(Scenario!$B$14-E2201)/60&gt;R2201),1,0)</f>
        <v>0</v>
      </c>
      <c r="W2201" s="9" t="n">
        <f aca="false">IF(OR(C2201=Scenario!$B$22,C2201=Scenario!$C$22),1,0)</f>
        <v>0</v>
      </c>
      <c r="X2201" s="9" t="n">
        <f aca="false">IF(ISNUMBER(I2201),1,0)</f>
        <v>0</v>
      </c>
      <c r="Y2201" s="9" t="n">
        <f aca="false">MOD(INT(E2201/86400)+3,7)</f>
        <v>1</v>
      </c>
      <c r="Z2201" s="9" t="n">
        <f aca="false">MOD(INT(E2201/3600),24)</f>
        <v>12</v>
      </c>
      <c r="AA2201" s="6" t="s">
        <v>4646</v>
      </c>
    </row>
    <row r="2202" customFormat="false" ht="15" hidden="false" customHeight="false" outlineLevel="0" collapsed="false">
      <c r="A2202" s="6" t="s">
        <v>4647</v>
      </c>
      <c r="B2202" s="6" t="s">
        <v>43</v>
      </c>
      <c r="C2202" s="6" t="s">
        <v>288</v>
      </c>
      <c r="D2202" s="6" t="s">
        <v>170</v>
      </c>
      <c r="E2202" s="6" t="n">
        <v>1787661081</v>
      </c>
      <c r="F2202" s="6" t="n">
        <v>1787661245</v>
      </c>
      <c r="G2202" s="6" t="n">
        <v>1787661091</v>
      </c>
      <c r="H2202" s="6" t="n">
        <v>1787662131</v>
      </c>
      <c r="J2202" s="6" t="n">
        <v>0</v>
      </c>
      <c r="K2202" s="6" t="n">
        <v>0</v>
      </c>
      <c r="L2202" s="9" t="n">
        <f aca="false">IF(AND(E2202&gt;=Scenario!$B$11,E2202&lt;Scenario!$B$12),1,0)</f>
        <v>1</v>
      </c>
      <c r="M2202" s="9" t="n">
        <f aca="false">IF(AND(L2202=1,ISNUMBER(F2202)),MAX(0,F2202-E2202)/60,"")</f>
        <v>2.73333333333333</v>
      </c>
      <c r="N2202" s="9" t="n">
        <f aca="false">IF(AND(L2202=1,ISNUMBER(G2202)),MAX(0,G2202-E2202)/60,"")</f>
        <v>0.166666666666667</v>
      </c>
      <c r="O2202" s="9" t="n">
        <f aca="false">IF(ISNUMBER(H2202),IF(AND(H2202&gt;=Scenario!$B$11,H2202&lt;Scenario!$B$12),1,0),0)</f>
        <v>1</v>
      </c>
      <c r="P2202" s="9" t="n">
        <f aca="false">IF(O2202=1,MAX(0,H2202-E2202)/60,"")</f>
        <v>17.5</v>
      </c>
      <c r="Q2202" s="9" t="n">
        <f aca="false">INDEX(Scenario!$B$18:$B$20,MATCH(B2202,Scenario!$A$18:$A$20,0))</f>
        <v>60</v>
      </c>
      <c r="R2202" s="9" t="n">
        <f aca="false">INDEX(Scenario!$C$18:$C$20,MATCH(B2202,Scenario!$A$18:$A$20,0))</f>
        <v>1440</v>
      </c>
      <c r="S2202" s="9" t="n">
        <f aca="false">IF(ISNUMBER(M2202),IF(M2202&lt;=Q2202,1,0),"")</f>
        <v>1</v>
      </c>
      <c r="T2202" s="9" t="n">
        <f aca="false">IF(ISNUMBER(P2202),IF(P2202&lt;=R2202,1,0),"")</f>
        <v>1</v>
      </c>
      <c r="U2202" s="9" t="n">
        <f aca="false">IF(E2202&gt;Scenario!$B$14,0,IF(OR(AND(ISNUMBER(H2202),H2202&lt;=Scenario!$B$14),AND(ISNUMBER(I2202),I2202&lt;=Scenario!$B$14)),0,1))</f>
        <v>0</v>
      </c>
      <c r="V2202" s="9" t="n">
        <f aca="false">IF(AND(U2202=1,(Scenario!$B$14-E2202)/60&gt;R2202),1,0)</f>
        <v>0</v>
      </c>
      <c r="W2202" s="9" t="n">
        <f aca="false">IF(OR(C2202=Scenario!$B$22,C2202=Scenario!$C$22),1,0)</f>
        <v>0</v>
      </c>
      <c r="X2202" s="9" t="n">
        <f aca="false">IF(ISNUMBER(I2202),1,0)</f>
        <v>0</v>
      </c>
      <c r="Y2202" s="9" t="n">
        <f aca="false">MOD(INT(E2202/86400)+3,7)</f>
        <v>1</v>
      </c>
      <c r="Z2202" s="9" t="n">
        <f aca="false">MOD(INT(E2202/3600),24)</f>
        <v>12</v>
      </c>
      <c r="AA2202" s="6" t="s">
        <v>4648</v>
      </c>
    </row>
    <row r="2203" customFormat="false" ht="15" hidden="false" customHeight="false" outlineLevel="0" collapsed="false">
      <c r="A2203" s="6" t="s">
        <v>4649</v>
      </c>
      <c r="B2203" s="6" t="s">
        <v>44</v>
      </c>
      <c r="C2203" s="6" t="s">
        <v>288</v>
      </c>
      <c r="D2203" s="6" t="s">
        <v>171</v>
      </c>
      <c r="E2203" s="6" t="n">
        <v>1787663622</v>
      </c>
      <c r="F2203" s="6" t="n">
        <v>1787663902</v>
      </c>
      <c r="G2203" s="6" t="n">
        <v>1787663678</v>
      </c>
      <c r="H2203" s="6" t="n">
        <v>1787667479</v>
      </c>
      <c r="J2203" s="6" t="n">
        <v>0</v>
      </c>
      <c r="K2203" s="6" t="n">
        <v>0</v>
      </c>
      <c r="L2203" s="9" t="n">
        <f aca="false">IF(AND(E2203&gt;=Scenario!$B$11,E2203&lt;Scenario!$B$12),1,0)</f>
        <v>1</v>
      </c>
      <c r="M2203" s="9" t="n">
        <f aca="false">IF(AND(L2203=1,ISNUMBER(F2203)),MAX(0,F2203-E2203)/60,"")</f>
        <v>4.66666666666667</v>
      </c>
      <c r="N2203" s="9" t="n">
        <f aca="false">IF(AND(L2203=1,ISNUMBER(G2203)),MAX(0,G2203-E2203)/60,"")</f>
        <v>0.933333333333333</v>
      </c>
      <c r="O2203" s="9" t="n">
        <f aca="false">IF(ISNUMBER(H2203),IF(AND(H2203&gt;=Scenario!$B$11,H2203&lt;Scenario!$B$12),1,0),0)</f>
        <v>1</v>
      </c>
      <c r="P2203" s="9" t="n">
        <f aca="false">IF(O2203=1,MAX(0,H2203-E2203)/60,"")</f>
        <v>64.2833333333333</v>
      </c>
      <c r="Q2203" s="9" t="n">
        <f aca="false">INDEX(Scenario!$B$18:$B$20,MATCH(B2203,Scenario!$A$18:$A$20,0))</f>
        <v>240</v>
      </c>
      <c r="R2203" s="9" t="n">
        <f aca="false">INDEX(Scenario!$C$18:$C$20,MATCH(B2203,Scenario!$A$18:$A$20,0))</f>
        <v>4320</v>
      </c>
      <c r="S2203" s="9" t="n">
        <f aca="false">IF(ISNUMBER(M2203),IF(M2203&lt;=Q2203,1,0),"")</f>
        <v>1</v>
      </c>
      <c r="T2203" s="9" t="n">
        <f aca="false">IF(ISNUMBER(P2203),IF(P2203&lt;=R2203,1,0),"")</f>
        <v>1</v>
      </c>
      <c r="U2203" s="9" t="n">
        <f aca="false">IF(E2203&gt;Scenario!$B$14,0,IF(OR(AND(ISNUMBER(H2203),H2203&lt;=Scenario!$B$14),AND(ISNUMBER(I2203),I2203&lt;=Scenario!$B$14)),0,1))</f>
        <v>0</v>
      </c>
      <c r="V2203" s="9" t="n">
        <f aca="false">IF(AND(U2203=1,(Scenario!$B$14-E2203)/60&gt;R2203),1,0)</f>
        <v>0</v>
      </c>
      <c r="W2203" s="9" t="n">
        <f aca="false">IF(OR(C2203=Scenario!$B$22,C2203=Scenario!$C$22),1,0)</f>
        <v>0</v>
      </c>
      <c r="X2203" s="9" t="n">
        <f aca="false">IF(ISNUMBER(I2203),1,0)</f>
        <v>0</v>
      </c>
      <c r="Y2203" s="9" t="n">
        <f aca="false">MOD(INT(E2203/86400)+3,7)</f>
        <v>1</v>
      </c>
      <c r="Z2203" s="9" t="n">
        <f aca="false">MOD(INT(E2203/3600),24)</f>
        <v>13</v>
      </c>
      <c r="AA2203" s="6" t="s">
        <v>4650</v>
      </c>
    </row>
    <row r="2204" customFormat="false" ht="15" hidden="false" customHeight="false" outlineLevel="0" collapsed="false">
      <c r="A2204" s="6" t="s">
        <v>4651</v>
      </c>
      <c r="B2204" s="6" t="s">
        <v>42</v>
      </c>
      <c r="C2204" s="6" t="s">
        <v>249</v>
      </c>
      <c r="D2204" s="6" t="s">
        <v>171</v>
      </c>
      <c r="E2204" s="6" t="n">
        <v>1787666584</v>
      </c>
      <c r="F2204" s="6" t="n">
        <v>1787666848</v>
      </c>
      <c r="G2204" s="6" t="n">
        <v>1787666643</v>
      </c>
      <c r="H2204" s="6" t="n">
        <v>1787668536</v>
      </c>
      <c r="J2204" s="6" t="n">
        <v>0</v>
      </c>
      <c r="K2204" s="6" t="n">
        <v>0</v>
      </c>
      <c r="L2204" s="9" t="n">
        <f aca="false">IF(AND(E2204&gt;=Scenario!$B$11,E2204&lt;Scenario!$B$12),1,0)</f>
        <v>1</v>
      </c>
      <c r="M2204" s="9" t="n">
        <f aca="false">IF(AND(L2204=1,ISNUMBER(F2204)),MAX(0,F2204-E2204)/60,"")</f>
        <v>4.4</v>
      </c>
      <c r="N2204" s="9" t="n">
        <f aca="false">IF(AND(L2204=1,ISNUMBER(G2204)),MAX(0,G2204-E2204)/60,"")</f>
        <v>0.983333333333333</v>
      </c>
      <c r="O2204" s="9" t="n">
        <f aca="false">IF(ISNUMBER(H2204),IF(AND(H2204&gt;=Scenario!$B$11,H2204&lt;Scenario!$B$12),1,0),0)</f>
        <v>1</v>
      </c>
      <c r="P2204" s="9" t="n">
        <f aca="false">IF(O2204=1,MAX(0,H2204-E2204)/60,"")</f>
        <v>32.5333333333333</v>
      </c>
      <c r="Q2204" s="9" t="n">
        <f aca="false">INDEX(Scenario!$B$18:$B$20,MATCH(B2204,Scenario!$A$18:$A$20,0))</f>
        <v>15</v>
      </c>
      <c r="R2204" s="9" t="n">
        <f aca="false">INDEX(Scenario!$C$18:$C$20,MATCH(B2204,Scenario!$A$18:$A$20,0))</f>
        <v>240</v>
      </c>
      <c r="S2204" s="9" t="n">
        <f aca="false">IF(ISNUMBER(M2204),IF(M2204&lt;=Q2204,1,0),"")</f>
        <v>1</v>
      </c>
      <c r="T2204" s="9" t="n">
        <f aca="false">IF(ISNUMBER(P2204),IF(P2204&lt;=R2204,1,0),"")</f>
        <v>1</v>
      </c>
      <c r="U2204" s="9" t="n">
        <f aca="false">IF(E2204&gt;Scenario!$B$14,0,IF(OR(AND(ISNUMBER(H2204),H2204&lt;=Scenario!$B$14),AND(ISNUMBER(I2204),I2204&lt;=Scenario!$B$14)),0,1))</f>
        <v>0</v>
      </c>
      <c r="V2204" s="9" t="n">
        <f aca="false">IF(AND(U2204=1,(Scenario!$B$14-E2204)/60&gt;R2204),1,0)</f>
        <v>0</v>
      </c>
      <c r="W2204" s="9" t="n">
        <f aca="false">IF(OR(C2204=Scenario!$B$22,C2204=Scenario!$C$22),1,0)</f>
        <v>0</v>
      </c>
      <c r="X2204" s="9" t="n">
        <f aca="false">IF(ISNUMBER(I2204),1,0)</f>
        <v>0</v>
      </c>
      <c r="Y2204" s="9" t="n">
        <f aca="false">MOD(INT(E2204/86400)+3,7)</f>
        <v>1</v>
      </c>
      <c r="Z2204" s="9" t="n">
        <f aca="false">MOD(INT(E2204/3600),24)</f>
        <v>14</v>
      </c>
      <c r="AA2204" s="6" t="s">
        <v>4652</v>
      </c>
    </row>
    <row r="2205" customFormat="false" ht="15" hidden="false" customHeight="false" outlineLevel="0" collapsed="false">
      <c r="A2205" s="6" t="s">
        <v>4653</v>
      </c>
      <c r="B2205" s="6" t="s">
        <v>44</v>
      </c>
      <c r="C2205" s="6" t="s">
        <v>249</v>
      </c>
      <c r="D2205" s="6" t="s">
        <v>170</v>
      </c>
      <c r="E2205" s="6" t="n">
        <v>1787668226</v>
      </c>
      <c r="F2205" s="6" t="n">
        <v>1787668399</v>
      </c>
      <c r="G2205" s="6" t="n">
        <v>1787668258</v>
      </c>
      <c r="H2205" s="6" t="n">
        <v>1787669092</v>
      </c>
      <c r="J2205" s="6" t="n">
        <v>0</v>
      </c>
      <c r="K2205" s="6" t="n">
        <v>0</v>
      </c>
      <c r="L2205" s="9" t="n">
        <f aca="false">IF(AND(E2205&gt;=Scenario!$B$11,E2205&lt;Scenario!$B$12),1,0)</f>
        <v>1</v>
      </c>
      <c r="M2205" s="9" t="n">
        <f aca="false">IF(AND(L2205=1,ISNUMBER(F2205)),MAX(0,F2205-E2205)/60,"")</f>
        <v>2.88333333333333</v>
      </c>
      <c r="N2205" s="9" t="n">
        <f aca="false">IF(AND(L2205=1,ISNUMBER(G2205)),MAX(0,G2205-E2205)/60,"")</f>
        <v>0.533333333333333</v>
      </c>
      <c r="O2205" s="9" t="n">
        <f aca="false">IF(ISNUMBER(H2205),IF(AND(H2205&gt;=Scenario!$B$11,H2205&lt;Scenario!$B$12),1,0),0)</f>
        <v>1</v>
      </c>
      <c r="P2205" s="9" t="n">
        <f aca="false">IF(O2205=1,MAX(0,H2205-E2205)/60,"")</f>
        <v>14.4333333333333</v>
      </c>
      <c r="Q2205" s="9" t="n">
        <f aca="false">INDEX(Scenario!$B$18:$B$20,MATCH(B2205,Scenario!$A$18:$A$20,0))</f>
        <v>240</v>
      </c>
      <c r="R2205" s="9" t="n">
        <f aca="false">INDEX(Scenario!$C$18:$C$20,MATCH(B2205,Scenario!$A$18:$A$20,0))</f>
        <v>4320</v>
      </c>
      <c r="S2205" s="9" t="n">
        <f aca="false">IF(ISNUMBER(M2205),IF(M2205&lt;=Q2205,1,0),"")</f>
        <v>1</v>
      </c>
      <c r="T2205" s="9" t="n">
        <f aca="false">IF(ISNUMBER(P2205),IF(P2205&lt;=R2205,1,0),"")</f>
        <v>1</v>
      </c>
      <c r="U2205" s="9" t="n">
        <f aca="false">IF(E2205&gt;Scenario!$B$14,0,IF(OR(AND(ISNUMBER(H2205),H2205&lt;=Scenario!$B$14),AND(ISNUMBER(I2205),I2205&lt;=Scenario!$B$14)),0,1))</f>
        <v>0</v>
      </c>
      <c r="V2205" s="9" t="n">
        <f aca="false">IF(AND(U2205=1,(Scenario!$B$14-E2205)/60&gt;R2205),1,0)</f>
        <v>0</v>
      </c>
      <c r="W2205" s="9" t="n">
        <f aca="false">IF(OR(C2205=Scenario!$B$22,C2205=Scenario!$C$22),1,0)</f>
        <v>0</v>
      </c>
      <c r="X2205" s="9" t="n">
        <f aca="false">IF(ISNUMBER(I2205),1,0)</f>
        <v>0</v>
      </c>
      <c r="Y2205" s="9" t="n">
        <f aca="false">MOD(INT(E2205/86400)+3,7)</f>
        <v>1</v>
      </c>
      <c r="Z2205" s="9" t="n">
        <f aca="false">MOD(INT(E2205/3600),24)</f>
        <v>14</v>
      </c>
      <c r="AA2205" s="6" t="s">
        <v>4654</v>
      </c>
    </row>
    <row r="2206" customFormat="false" ht="15" hidden="false" customHeight="false" outlineLevel="0" collapsed="false">
      <c r="A2206" s="6" t="s">
        <v>4655</v>
      </c>
      <c r="B2206" s="6" t="s">
        <v>44</v>
      </c>
      <c r="C2206" s="6" t="s">
        <v>288</v>
      </c>
      <c r="D2206" s="6" t="s">
        <v>170</v>
      </c>
      <c r="E2206" s="6" t="n">
        <v>1787668720</v>
      </c>
      <c r="F2206" s="6" t="n">
        <v>1787668879</v>
      </c>
      <c r="G2206" s="6" t="n">
        <v>1787668774</v>
      </c>
      <c r="H2206" s="6" t="n">
        <v>1787675011</v>
      </c>
      <c r="J2206" s="6" t="n">
        <v>0</v>
      </c>
      <c r="K2206" s="6" t="n">
        <v>0</v>
      </c>
      <c r="L2206" s="9" t="n">
        <f aca="false">IF(AND(E2206&gt;=Scenario!$B$11,E2206&lt;Scenario!$B$12),1,0)</f>
        <v>1</v>
      </c>
      <c r="M2206" s="9" t="n">
        <f aca="false">IF(AND(L2206=1,ISNUMBER(F2206)),MAX(0,F2206-E2206)/60,"")</f>
        <v>2.65</v>
      </c>
      <c r="N2206" s="9" t="n">
        <f aca="false">IF(AND(L2206=1,ISNUMBER(G2206)),MAX(0,G2206-E2206)/60,"")</f>
        <v>0.9</v>
      </c>
      <c r="O2206" s="9" t="n">
        <f aca="false">IF(ISNUMBER(H2206),IF(AND(H2206&gt;=Scenario!$B$11,H2206&lt;Scenario!$B$12),1,0),0)</f>
        <v>1</v>
      </c>
      <c r="P2206" s="9" t="n">
        <f aca="false">IF(O2206=1,MAX(0,H2206-E2206)/60,"")</f>
        <v>104.85</v>
      </c>
      <c r="Q2206" s="9" t="n">
        <f aca="false">INDEX(Scenario!$B$18:$B$20,MATCH(B2206,Scenario!$A$18:$A$20,0))</f>
        <v>240</v>
      </c>
      <c r="R2206" s="9" t="n">
        <f aca="false">INDEX(Scenario!$C$18:$C$20,MATCH(B2206,Scenario!$A$18:$A$20,0))</f>
        <v>4320</v>
      </c>
      <c r="S2206" s="9" t="n">
        <f aca="false">IF(ISNUMBER(M2206),IF(M2206&lt;=Q2206,1,0),"")</f>
        <v>1</v>
      </c>
      <c r="T2206" s="9" t="n">
        <f aca="false">IF(ISNUMBER(P2206),IF(P2206&lt;=R2206,1,0),"")</f>
        <v>1</v>
      </c>
      <c r="U2206" s="9" t="n">
        <f aca="false">IF(E2206&gt;Scenario!$B$14,0,IF(OR(AND(ISNUMBER(H2206),H2206&lt;=Scenario!$B$14),AND(ISNUMBER(I2206),I2206&lt;=Scenario!$B$14)),0,1))</f>
        <v>0</v>
      </c>
      <c r="V2206" s="9" t="n">
        <f aca="false">IF(AND(U2206=1,(Scenario!$B$14-E2206)/60&gt;R2206),1,0)</f>
        <v>0</v>
      </c>
      <c r="W2206" s="9" t="n">
        <f aca="false">IF(OR(C2206=Scenario!$B$22,C2206=Scenario!$C$22),1,0)</f>
        <v>0</v>
      </c>
      <c r="X2206" s="9" t="n">
        <f aca="false">IF(ISNUMBER(I2206),1,0)</f>
        <v>0</v>
      </c>
      <c r="Y2206" s="9" t="n">
        <f aca="false">MOD(INT(E2206/86400)+3,7)</f>
        <v>1</v>
      </c>
      <c r="Z2206" s="9" t="n">
        <f aca="false">MOD(INT(E2206/3600),24)</f>
        <v>14</v>
      </c>
      <c r="AA2206" s="6" t="s">
        <v>4656</v>
      </c>
    </row>
    <row r="2207" customFormat="false" ht="15" hidden="false" customHeight="false" outlineLevel="0" collapsed="false">
      <c r="A2207" s="6" t="s">
        <v>4657</v>
      </c>
      <c r="B2207" s="6" t="s">
        <v>43</v>
      </c>
      <c r="C2207" s="6" t="s">
        <v>47</v>
      </c>
      <c r="D2207" s="6" t="s">
        <v>171</v>
      </c>
      <c r="E2207" s="6" t="n">
        <v>1787668754</v>
      </c>
      <c r="F2207" s="6" t="n">
        <v>1787668942</v>
      </c>
      <c r="G2207" s="6" t="n">
        <v>1787668777</v>
      </c>
      <c r="H2207" s="6" t="n">
        <v>1787671394</v>
      </c>
      <c r="J2207" s="6" t="n">
        <v>0</v>
      </c>
      <c r="K2207" s="6" t="n">
        <v>0</v>
      </c>
      <c r="L2207" s="9" t="n">
        <f aca="false">IF(AND(E2207&gt;=Scenario!$B$11,E2207&lt;Scenario!$B$12),1,0)</f>
        <v>1</v>
      </c>
      <c r="M2207" s="9" t="n">
        <f aca="false">IF(AND(L2207=1,ISNUMBER(F2207)),MAX(0,F2207-E2207)/60,"")</f>
        <v>3.13333333333333</v>
      </c>
      <c r="N2207" s="9" t="n">
        <f aca="false">IF(AND(L2207=1,ISNUMBER(G2207)),MAX(0,G2207-E2207)/60,"")</f>
        <v>0.383333333333333</v>
      </c>
      <c r="O2207" s="9" t="n">
        <f aca="false">IF(ISNUMBER(H2207),IF(AND(H2207&gt;=Scenario!$B$11,H2207&lt;Scenario!$B$12),1,0),0)</f>
        <v>1</v>
      </c>
      <c r="P2207" s="9" t="n">
        <f aca="false">IF(O2207=1,MAX(0,H2207-E2207)/60,"")</f>
        <v>44</v>
      </c>
      <c r="Q2207" s="9" t="n">
        <f aca="false">INDEX(Scenario!$B$18:$B$20,MATCH(B2207,Scenario!$A$18:$A$20,0))</f>
        <v>60</v>
      </c>
      <c r="R2207" s="9" t="n">
        <f aca="false">INDEX(Scenario!$C$18:$C$20,MATCH(B2207,Scenario!$A$18:$A$20,0))</f>
        <v>1440</v>
      </c>
      <c r="S2207" s="9" t="n">
        <f aca="false">IF(ISNUMBER(M2207),IF(M2207&lt;=Q2207,1,0),"")</f>
        <v>1</v>
      </c>
      <c r="T2207" s="9" t="n">
        <f aca="false">IF(ISNUMBER(P2207),IF(P2207&lt;=R2207,1,0),"")</f>
        <v>1</v>
      </c>
      <c r="U2207" s="9" t="n">
        <f aca="false">IF(E2207&gt;Scenario!$B$14,0,IF(OR(AND(ISNUMBER(H2207),H2207&lt;=Scenario!$B$14),AND(ISNUMBER(I2207),I2207&lt;=Scenario!$B$14)),0,1))</f>
        <v>0</v>
      </c>
      <c r="V2207" s="9" t="n">
        <f aca="false">IF(AND(U2207=1,(Scenario!$B$14-E2207)/60&gt;R2207),1,0)</f>
        <v>0</v>
      </c>
      <c r="W2207" s="9" t="n">
        <f aca="false">IF(OR(C2207=Scenario!$B$22,C2207=Scenario!$C$22),1,0)</f>
        <v>1</v>
      </c>
      <c r="X2207" s="9" t="n">
        <f aca="false">IF(ISNUMBER(I2207),1,0)</f>
        <v>0</v>
      </c>
      <c r="Y2207" s="9" t="n">
        <f aca="false">MOD(INT(E2207/86400)+3,7)</f>
        <v>1</v>
      </c>
      <c r="Z2207" s="9" t="n">
        <f aca="false">MOD(INT(E2207/3600),24)</f>
        <v>14</v>
      </c>
      <c r="AA2207" s="6" t="s">
        <v>4658</v>
      </c>
    </row>
    <row r="2208" customFormat="false" ht="15" hidden="false" customHeight="false" outlineLevel="0" collapsed="false">
      <c r="A2208" s="6" t="s">
        <v>4659</v>
      </c>
      <c r="B2208" s="6" t="s">
        <v>44</v>
      </c>
      <c r="C2208" s="6" t="s">
        <v>249</v>
      </c>
      <c r="D2208" s="6" t="s">
        <v>170</v>
      </c>
      <c r="E2208" s="6" t="n">
        <v>1787669393</v>
      </c>
      <c r="F2208" s="6" t="n">
        <v>1787669610</v>
      </c>
      <c r="G2208" s="6" t="n">
        <v>1787669432</v>
      </c>
      <c r="H2208" s="6" t="n">
        <v>1787671182</v>
      </c>
      <c r="J2208" s="6" t="n">
        <v>0</v>
      </c>
      <c r="K2208" s="6" t="n">
        <v>0</v>
      </c>
      <c r="L2208" s="9" t="n">
        <f aca="false">IF(AND(E2208&gt;=Scenario!$B$11,E2208&lt;Scenario!$B$12),1,0)</f>
        <v>1</v>
      </c>
      <c r="M2208" s="9" t="n">
        <f aca="false">IF(AND(L2208=1,ISNUMBER(F2208)),MAX(0,F2208-E2208)/60,"")</f>
        <v>3.61666666666667</v>
      </c>
      <c r="N2208" s="9" t="n">
        <f aca="false">IF(AND(L2208=1,ISNUMBER(G2208)),MAX(0,G2208-E2208)/60,"")</f>
        <v>0.65</v>
      </c>
      <c r="O2208" s="9" t="n">
        <f aca="false">IF(ISNUMBER(H2208),IF(AND(H2208&gt;=Scenario!$B$11,H2208&lt;Scenario!$B$12),1,0),0)</f>
        <v>1</v>
      </c>
      <c r="P2208" s="9" t="n">
        <f aca="false">IF(O2208=1,MAX(0,H2208-E2208)/60,"")</f>
        <v>29.8166666666667</v>
      </c>
      <c r="Q2208" s="9" t="n">
        <f aca="false">INDEX(Scenario!$B$18:$B$20,MATCH(B2208,Scenario!$A$18:$A$20,0))</f>
        <v>240</v>
      </c>
      <c r="R2208" s="9" t="n">
        <f aca="false">INDEX(Scenario!$C$18:$C$20,MATCH(B2208,Scenario!$A$18:$A$20,0))</f>
        <v>4320</v>
      </c>
      <c r="S2208" s="9" t="n">
        <f aca="false">IF(ISNUMBER(M2208),IF(M2208&lt;=Q2208,1,0),"")</f>
        <v>1</v>
      </c>
      <c r="T2208" s="9" t="n">
        <f aca="false">IF(ISNUMBER(P2208),IF(P2208&lt;=R2208,1,0),"")</f>
        <v>1</v>
      </c>
      <c r="U2208" s="9" t="n">
        <f aca="false">IF(E2208&gt;Scenario!$B$14,0,IF(OR(AND(ISNUMBER(H2208),H2208&lt;=Scenario!$B$14),AND(ISNUMBER(I2208),I2208&lt;=Scenario!$B$14)),0,1))</f>
        <v>0</v>
      </c>
      <c r="V2208" s="9" t="n">
        <f aca="false">IF(AND(U2208=1,(Scenario!$B$14-E2208)/60&gt;R2208),1,0)</f>
        <v>0</v>
      </c>
      <c r="W2208" s="9" t="n">
        <f aca="false">IF(OR(C2208=Scenario!$B$22,C2208=Scenario!$C$22),1,0)</f>
        <v>0</v>
      </c>
      <c r="X2208" s="9" t="n">
        <f aca="false">IF(ISNUMBER(I2208),1,0)</f>
        <v>0</v>
      </c>
      <c r="Y2208" s="9" t="n">
        <f aca="false">MOD(INT(E2208/86400)+3,7)</f>
        <v>1</v>
      </c>
      <c r="Z2208" s="9" t="n">
        <f aca="false">MOD(INT(E2208/3600),24)</f>
        <v>14</v>
      </c>
      <c r="AA2208" s="6" t="s">
        <v>4660</v>
      </c>
    </row>
    <row r="2209" customFormat="false" ht="15" hidden="false" customHeight="false" outlineLevel="0" collapsed="false">
      <c r="A2209" s="6" t="s">
        <v>4661</v>
      </c>
      <c r="B2209" s="6" t="s">
        <v>43</v>
      </c>
      <c r="C2209" s="6" t="s">
        <v>46</v>
      </c>
      <c r="D2209" s="6" t="s">
        <v>172</v>
      </c>
      <c r="E2209" s="6" t="n">
        <v>1787670617</v>
      </c>
      <c r="F2209" s="6" t="n">
        <v>1787670809</v>
      </c>
      <c r="G2209" s="6" t="n">
        <v>1787670662</v>
      </c>
      <c r="H2209" s="6" t="n">
        <v>1787676638</v>
      </c>
      <c r="J2209" s="6" t="n">
        <v>0</v>
      </c>
      <c r="K2209" s="6" t="n">
        <v>0</v>
      </c>
      <c r="L2209" s="9" t="n">
        <f aca="false">IF(AND(E2209&gt;=Scenario!$B$11,E2209&lt;Scenario!$B$12),1,0)</f>
        <v>1</v>
      </c>
      <c r="M2209" s="9" t="n">
        <f aca="false">IF(AND(L2209=1,ISNUMBER(F2209)),MAX(0,F2209-E2209)/60,"")</f>
        <v>3.2</v>
      </c>
      <c r="N2209" s="9" t="n">
        <f aca="false">IF(AND(L2209=1,ISNUMBER(G2209)),MAX(0,G2209-E2209)/60,"")</f>
        <v>0.75</v>
      </c>
      <c r="O2209" s="9" t="n">
        <f aca="false">IF(ISNUMBER(H2209),IF(AND(H2209&gt;=Scenario!$B$11,H2209&lt;Scenario!$B$12),1,0),0)</f>
        <v>1</v>
      </c>
      <c r="P2209" s="9" t="n">
        <f aca="false">IF(O2209=1,MAX(0,H2209-E2209)/60,"")</f>
        <v>100.35</v>
      </c>
      <c r="Q2209" s="9" t="n">
        <f aca="false">INDEX(Scenario!$B$18:$B$20,MATCH(B2209,Scenario!$A$18:$A$20,0))</f>
        <v>60</v>
      </c>
      <c r="R2209" s="9" t="n">
        <f aca="false">INDEX(Scenario!$C$18:$C$20,MATCH(B2209,Scenario!$A$18:$A$20,0))</f>
        <v>1440</v>
      </c>
      <c r="S2209" s="9" t="n">
        <f aca="false">IF(ISNUMBER(M2209),IF(M2209&lt;=Q2209,1,0),"")</f>
        <v>1</v>
      </c>
      <c r="T2209" s="9" t="n">
        <f aca="false">IF(ISNUMBER(P2209),IF(P2209&lt;=R2209,1,0),"")</f>
        <v>1</v>
      </c>
      <c r="U2209" s="9" t="n">
        <f aca="false">IF(E2209&gt;Scenario!$B$14,0,IF(OR(AND(ISNUMBER(H2209),H2209&lt;=Scenario!$B$14),AND(ISNUMBER(I2209),I2209&lt;=Scenario!$B$14)),0,1))</f>
        <v>0</v>
      </c>
      <c r="V2209" s="9" t="n">
        <f aca="false">IF(AND(U2209=1,(Scenario!$B$14-E2209)/60&gt;R2209),1,0)</f>
        <v>0</v>
      </c>
      <c r="W2209" s="9" t="n">
        <f aca="false">IF(OR(C2209=Scenario!$B$22,C2209=Scenario!$C$22),1,0)</f>
        <v>1</v>
      </c>
      <c r="X2209" s="9" t="n">
        <f aca="false">IF(ISNUMBER(I2209),1,0)</f>
        <v>0</v>
      </c>
      <c r="Y2209" s="9" t="n">
        <f aca="false">MOD(INT(E2209/86400)+3,7)</f>
        <v>1</v>
      </c>
      <c r="Z2209" s="9" t="n">
        <f aca="false">MOD(INT(E2209/3600),24)</f>
        <v>15</v>
      </c>
      <c r="AA2209" s="6" t="s">
        <v>4662</v>
      </c>
    </row>
    <row r="2210" customFormat="false" ht="15" hidden="false" customHeight="false" outlineLevel="0" collapsed="false">
      <c r="A2210" s="6" t="s">
        <v>4663</v>
      </c>
      <c r="B2210" s="6" t="s">
        <v>43</v>
      </c>
      <c r="C2210" s="6" t="s">
        <v>47</v>
      </c>
      <c r="D2210" s="6" t="s">
        <v>170</v>
      </c>
      <c r="E2210" s="6" t="n">
        <v>1787671522</v>
      </c>
      <c r="F2210" s="6" t="n">
        <v>1787671708</v>
      </c>
      <c r="G2210" s="6" t="n">
        <v>1787671533</v>
      </c>
      <c r="H2210" s="6" t="n">
        <v>1787673100</v>
      </c>
      <c r="J2210" s="6" t="n">
        <v>0</v>
      </c>
      <c r="K2210" s="6" t="n">
        <v>0</v>
      </c>
      <c r="L2210" s="9" t="n">
        <f aca="false">IF(AND(E2210&gt;=Scenario!$B$11,E2210&lt;Scenario!$B$12),1,0)</f>
        <v>1</v>
      </c>
      <c r="M2210" s="9" t="n">
        <f aca="false">IF(AND(L2210=1,ISNUMBER(F2210)),MAX(0,F2210-E2210)/60,"")</f>
        <v>3.1</v>
      </c>
      <c r="N2210" s="9" t="n">
        <f aca="false">IF(AND(L2210=1,ISNUMBER(G2210)),MAX(0,G2210-E2210)/60,"")</f>
        <v>0.183333333333333</v>
      </c>
      <c r="O2210" s="9" t="n">
        <f aca="false">IF(ISNUMBER(H2210),IF(AND(H2210&gt;=Scenario!$B$11,H2210&lt;Scenario!$B$12),1,0),0)</f>
        <v>1</v>
      </c>
      <c r="P2210" s="9" t="n">
        <f aca="false">IF(O2210=1,MAX(0,H2210-E2210)/60,"")</f>
        <v>26.3</v>
      </c>
      <c r="Q2210" s="9" t="n">
        <f aca="false">INDEX(Scenario!$B$18:$B$20,MATCH(B2210,Scenario!$A$18:$A$20,0))</f>
        <v>60</v>
      </c>
      <c r="R2210" s="9" t="n">
        <f aca="false">INDEX(Scenario!$C$18:$C$20,MATCH(B2210,Scenario!$A$18:$A$20,0))</f>
        <v>1440</v>
      </c>
      <c r="S2210" s="9" t="n">
        <f aca="false">IF(ISNUMBER(M2210),IF(M2210&lt;=Q2210,1,0),"")</f>
        <v>1</v>
      </c>
      <c r="T2210" s="9" t="n">
        <f aca="false">IF(ISNUMBER(P2210),IF(P2210&lt;=R2210,1,0),"")</f>
        <v>1</v>
      </c>
      <c r="U2210" s="9" t="n">
        <f aca="false">IF(E2210&gt;Scenario!$B$14,0,IF(OR(AND(ISNUMBER(H2210),H2210&lt;=Scenario!$B$14),AND(ISNUMBER(I2210),I2210&lt;=Scenario!$B$14)),0,1))</f>
        <v>0</v>
      </c>
      <c r="V2210" s="9" t="n">
        <f aca="false">IF(AND(U2210=1,(Scenario!$B$14-E2210)/60&gt;R2210),1,0)</f>
        <v>0</v>
      </c>
      <c r="W2210" s="9" t="n">
        <f aca="false">IF(OR(C2210=Scenario!$B$22,C2210=Scenario!$C$22),1,0)</f>
        <v>1</v>
      </c>
      <c r="X2210" s="9" t="n">
        <f aca="false">IF(ISNUMBER(I2210),1,0)</f>
        <v>0</v>
      </c>
      <c r="Y2210" s="9" t="n">
        <f aca="false">MOD(INT(E2210/86400)+3,7)</f>
        <v>1</v>
      </c>
      <c r="Z2210" s="9" t="n">
        <f aca="false">MOD(INT(E2210/3600),24)</f>
        <v>15</v>
      </c>
      <c r="AA2210" s="6" t="s">
        <v>4664</v>
      </c>
    </row>
    <row r="2211" customFormat="false" ht="15" hidden="false" customHeight="false" outlineLevel="0" collapsed="false">
      <c r="A2211" s="6" t="s">
        <v>4665</v>
      </c>
      <c r="B2211" s="6" t="s">
        <v>44</v>
      </c>
      <c r="C2211" s="6" t="s">
        <v>249</v>
      </c>
      <c r="D2211" s="6" t="s">
        <v>171</v>
      </c>
      <c r="E2211" s="6" t="n">
        <v>1787671817</v>
      </c>
      <c r="F2211" s="6" t="n">
        <v>1787671960</v>
      </c>
      <c r="G2211" s="6" t="n">
        <v>1787671847</v>
      </c>
      <c r="H2211" s="6" t="n">
        <v>1787674244</v>
      </c>
      <c r="J2211" s="6" t="n">
        <v>0</v>
      </c>
      <c r="K2211" s="6" t="n">
        <v>0</v>
      </c>
      <c r="L2211" s="9" t="n">
        <f aca="false">IF(AND(E2211&gt;=Scenario!$B$11,E2211&lt;Scenario!$B$12),1,0)</f>
        <v>1</v>
      </c>
      <c r="M2211" s="9" t="n">
        <f aca="false">IF(AND(L2211=1,ISNUMBER(F2211)),MAX(0,F2211-E2211)/60,"")</f>
        <v>2.38333333333333</v>
      </c>
      <c r="N2211" s="9" t="n">
        <f aca="false">IF(AND(L2211=1,ISNUMBER(G2211)),MAX(0,G2211-E2211)/60,"")</f>
        <v>0.5</v>
      </c>
      <c r="O2211" s="9" t="n">
        <f aca="false">IF(ISNUMBER(H2211),IF(AND(H2211&gt;=Scenario!$B$11,H2211&lt;Scenario!$B$12),1,0),0)</f>
        <v>1</v>
      </c>
      <c r="P2211" s="9" t="n">
        <f aca="false">IF(O2211=1,MAX(0,H2211-E2211)/60,"")</f>
        <v>40.45</v>
      </c>
      <c r="Q2211" s="9" t="n">
        <f aca="false">INDEX(Scenario!$B$18:$B$20,MATCH(B2211,Scenario!$A$18:$A$20,0))</f>
        <v>240</v>
      </c>
      <c r="R2211" s="9" t="n">
        <f aca="false">INDEX(Scenario!$C$18:$C$20,MATCH(B2211,Scenario!$A$18:$A$20,0))</f>
        <v>4320</v>
      </c>
      <c r="S2211" s="9" t="n">
        <f aca="false">IF(ISNUMBER(M2211),IF(M2211&lt;=Q2211,1,0),"")</f>
        <v>1</v>
      </c>
      <c r="T2211" s="9" t="n">
        <f aca="false">IF(ISNUMBER(P2211),IF(P2211&lt;=R2211,1,0),"")</f>
        <v>1</v>
      </c>
      <c r="U2211" s="9" t="n">
        <f aca="false">IF(E2211&gt;Scenario!$B$14,0,IF(OR(AND(ISNUMBER(H2211),H2211&lt;=Scenario!$B$14),AND(ISNUMBER(I2211),I2211&lt;=Scenario!$B$14)),0,1))</f>
        <v>0</v>
      </c>
      <c r="V2211" s="9" t="n">
        <f aca="false">IF(AND(U2211=1,(Scenario!$B$14-E2211)/60&gt;R2211),1,0)</f>
        <v>0</v>
      </c>
      <c r="W2211" s="9" t="n">
        <f aca="false">IF(OR(C2211=Scenario!$B$22,C2211=Scenario!$C$22),1,0)</f>
        <v>0</v>
      </c>
      <c r="X2211" s="9" t="n">
        <f aca="false">IF(ISNUMBER(I2211),1,0)</f>
        <v>0</v>
      </c>
      <c r="Y2211" s="9" t="n">
        <f aca="false">MOD(INT(E2211/86400)+3,7)</f>
        <v>1</v>
      </c>
      <c r="Z2211" s="9" t="n">
        <f aca="false">MOD(INT(E2211/3600),24)</f>
        <v>15</v>
      </c>
      <c r="AA2211" s="6" t="s">
        <v>4666</v>
      </c>
    </row>
    <row r="2212" customFormat="false" ht="15" hidden="false" customHeight="false" outlineLevel="0" collapsed="false">
      <c r="A2212" s="6" t="s">
        <v>4667</v>
      </c>
      <c r="B2212" s="6" t="s">
        <v>43</v>
      </c>
      <c r="C2212" s="6" t="s">
        <v>249</v>
      </c>
      <c r="D2212" s="6" t="s">
        <v>171</v>
      </c>
      <c r="E2212" s="6" t="n">
        <v>1787672825</v>
      </c>
      <c r="F2212" s="6" t="n">
        <v>1787673861</v>
      </c>
      <c r="G2212" s="6" t="n">
        <v>1787673631</v>
      </c>
      <c r="H2212" s="6" t="n">
        <v>1787676298</v>
      </c>
      <c r="J2212" s="6" t="n">
        <v>0</v>
      </c>
      <c r="K2212" s="6" t="n">
        <v>0</v>
      </c>
      <c r="L2212" s="9" t="n">
        <f aca="false">IF(AND(E2212&gt;=Scenario!$B$11,E2212&lt;Scenario!$B$12),1,0)</f>
        <v>1</v>
      </c>
      <c r="M2212" s="9" t="n">
        <f aca="false">IF(AND(L2212=1,ISNUMBER(F2212)),MAX(0,F2212-E2212)/60,"")</f>
        <v>17.2666666666667</v>
      </c>
      <c r="N2212" s="9" t="n">
        <f aca="false">IF(AND(L2212=1,ISNUMBER(G2212)),MAX(0,G2212-E2212)/60,"")</f>
        <v>13.4333333333333</v>
      </c>
      <c r="O2212" s="9" t="n">
        <f aca="false">IF(ISNUMBER(H2212),IF(AND(H2212&gt;=Scenario!$B$11,H2212&lt;Scenario!$B$12),1,0),0)</f>
        <v>1</v>
      </c>
      <c r="P2212" s="9" t="n">
        <f aca="false">IF(O2212=1,MAX(0,H2212-E2212)/60,"")</f>
        <v>57.8833333333333</v>
      </c>
      <c r="Q2212" s="9" t="n">
        <f aca="false">INDEX(Scenario!$B$18:$B$20,MATCH(B2212,Scenario!$A$18:$A$20,0))</f>
        <v>60</v>
      </c>
      <c r="R2212" s="9" t="n">
        <f aca="false">INDEX(Scenario!$C$18:$C$20,MATCH(B2212,Scenario!$A$18:$A$20,0))</f>
        <v>1440</v>
      </c>
      <c r="S2212" s="9" t="n">
        <f aca="false">IF(ISNUMBER(M2212),IF(M2212&lt;=Q2212,1,0),"")</f>
        <v>1</v>
      </c>
      <c r="T2212" s="9" t="n">
        <f aca="false">IF(ISNUMBER(P2212),IF(P2212&lt;=R2212,1,0),"")</f>
        <v>1</v>
      </c>
      <c r="U2212" s="9" t="n">
        <f aca="false">IF(E2212&gt;Scenario!$B$14,0,IF(OR(AND(ISNUMBER(H2212),H2212&lt;=Scenario!$B$14),AND(ISNUMBER(I2212),I2212&lt;=Scenario!$B$14)),0,1))</f>
        <v>0</v>
      </c>
      <c r="V2212" s="9" t="n">
        <f aca="false">IF(AND(U2212=1,(Scenario!$B$14-E2212)/60&gt;R2212),1,0)</f>
        <v>0</v>
      </c>
      <c r="W2212" s="9" t="n">
        <f aca="false">IF(OR(C2212=Scenario!$B$22,C2212=Scenario!$C$22),1,0)</f>
        <v>0</v>
      </c>
      <c r="X2212" s="9" t="n">
        <f aca="false">IF(ISNUMBER(I2212),1,0)</f>
        <v>0</v>
      </c>
      <c r="Y2212" s="9" t="n">
        <f aca="false">MOD(INT(E2212/86400)+3,7)</f>
        <v>1</v>
      </c>
      <c r="Z2212" s="9" t="n">
        <f aca="false">MOD(INT(E2212/3600),24)</f>
        <v>15</v>
      </c>
      <c r="AA2212" s="6" t="s">
        <v>4668</v>
      </c>
    </row>
    <row r="2213" customFormat="false" ht="15" hidden="false" customHeight="false" outlineLevel="0" collapsed="false">
      <c r="A2213" s="6" t="s">
        <v>4669</v>
      </c>
      <c r="B2213" s="6" t="s">
        <v>43</v>
      </c>
      <c r="C2213" s="6" t="s">
        <v>249</v>
      </c>
      <c r="D2213" s="6" t="s">
        <v>172</v>
      </c>
      <c r="E2213" s="6" t="n">
        <v>1787672851</v>
      </c>
      <c r="F2213" s="6" t="n">
        <v>1787673004</v>
      </c>
      <c r="G2213" s="6" t="n">
        <v>1787672864</v>
      </c>
      <c r="H2213" s="6" t="n">
        <v>1787675942</v>
      </c>
      <c r="J2213" s="6" t="n">
        <v>0</v>
      </c>
      <c r="K2213" s="6" t="n">
        <v>0</v>
      </c>
      <c r="L2213" s="9" t="n">
        <f aca="false">IF(AND(E2213&gt;=Scenario!$B$11,E2213&lt;Scenario!$B$12),1,0)</f>
        <v>1</v>
      </c>
      <c r="M2213" s="9" t="n">
        <f aca="false">IF(AND(L2213=1,ISNUMBER(F2213)),MAX(0,F2213-E2213)/60,"")</f>
        <v>2.55</v>
      </c>
      <c r="N2213" s="9" t="n">
        <f aca="false">IF(AND(L2213=1,ISNUMBER(G2213)),MAX(0,G2213-E2213)/60,"")</f>
        <v>0.216666666666667</v>
      </c>
      <c r="O2213" s="9" t="n">
        <f aca="false">IF(ISNUMBER(H2213),IF(AND(H2213&gt;=Scenario!$B$11,H2213&lt;Scenario!$B$12),1,0),0)</f>
        <v>1</v>
      </c>
      <c r="P2213" s="9" t="n">
        <f aca="false">IF(O2213=1,MAX(0,H2213-E2213)/60,"")</f>
        <v>51.5166666666667</v>
      </c>
      <c r="Q2213" s="9" t="n">
        <f aca="false">INDEX(Scenario!$B$18:$B$20,MATCH(B2213,Scenario!$A$18:$A$20,0))</f>
        <v>60</v>
      </c>
      <c r="R2213" s="9" t="n">
        <f aca="false">INDEX(Scenario!$C$18:$C$20,MATCH(B2213,Scenario!$A$18:$A$20,0))</f>
        <v>1440</v>
      </c>
      <c r="S2213" s="9" t="n">
        <f aca="false">IF(ISNUMBER(M2213),IF(M2213&lt;=Q2213,1,0),"")</f>
        <v>1</v>
      </c>
      <c r="T2213" s="9" t="n">
        <f aca="false">IF(ISNUMBER(P2213),IF(P2213&lt;=R2213,1,0),"")</f>
        <v>1</v>
      </c>
      <c r="U2213" s="9" t="n">
        <f aca="false">IF(E2213&gt;Scenario!$B$14,0,IF(OR(AND(ISNUMBER(H2213),H2213&lt;=Scenario!$B$14),AND(ISNUMBER(I2213),I2213&lt;=Scenario!$B$14)),0,1))</f>
        <v>0</v>
      </c>
      <c r="V2213" s="9" t="n">
        <f aca="false">IF(AND(U2213=1,(Scenario!$B$14-E2213)/60&gt;R2213),1,0)</f>
        <v>0</v>
      </c>
      <c r="W2213" s="9" t="n">
        <f aca="false">IF(OR(C2213=Scenario!$B$22,C2213=Scenario!$C$22),1,0)</f>
        <v>0</v>
      </c>
      <c r="X2213" s="9" t="n">
        <f aca="false">IF(ISNUMBER(I2213),1,0)</f>
        <v>0</v>
      </c>
      <c r="Y2213" s="9" t="n">
        <f aca="false">MOD(INT(E2213/86400)+3,7)</f>
        <v>1</v>
      </c>
      <c r="Z2213" s="9" t="n">
        <f aca="false">MOD(INT(E2213/3600),24)</f>
        <v>15</v>
      </c>
      <c r="AA2213" s="6" t="s">
        <v>4670</v>
      </c>
    </row>
    <row r="2214" customFormat="false" ht="15" hidden="false" customHeight="false" outlineLevel="0" collapsed="false">
      <c r="A2214" s="6" t="s">
        <v>4671</v>
      </c>
      <c r="B2214" s="6" t="s">
        <v>44</v>
      </c>
      <c r="C2214" s="6" t="s">
        <v>249</v>
      </c>
      <c r="D2214" s="6" t="s">
        <v>172</v>
      </c>
      <c r="E2214" s="6" t="n">
        <v>1787673086</v>
      </c>
      <c r="F2214" s="6" t="n">
        <v>1787673261</v>
      </c>
      <c r="G2214" s="6" t="n">
        <v>1787673104</v>
      </c>
      <c r="H2214" s="6" t="n">
        <v>1787675393</v>
      </c>
      <c r="J2214" s="6" t="n">
        <v>0</v>
      </c>
      <c r="K2214" s="6" t="n">
        <v>0</v>
      </c>
      <c r="L2214" s="9" t="n">
        <f aca="false">IF(AND(E2214&gt;=Scenario!$B$11,E2214&lt;Scenario!$B$12),1,0)</f>
        <v>1</v>
      </c>
      <c r="M2214" s="9" t="n">
        <f aca="false">IF(AND(L2214=1,ISNUMBER(F2214)),MAX(0,F2214-E2214)/60,"")</f>
        <v>2.91666666666667</v>
      </c>
      <c r="N2214" s="9" t="n">
        <f aca="false">IF(AND(L2214=1,ISNUMBER(G2214)),MAX(0,G2214-E2214)/60,"")</f>
        <v>0.3</v>
      </c>
      <c r="O2214" s="9" t="n">
        <f aca="false">IF(ISNUMBER(H2214),IF(AND(H2214&gt;=Scenario!$B$11,H2214&lt;Scenario!$B$12),1,0),0)</f>
        <v>1</v>
      </c>
      <c r="P2214" s="9" t="n">
        <f aca="false">IF(O2214=1,MAX(0,H2214-E2214)/60,"")</f>
        <v>38.45</v>
      </c>
      <c r="Q2214" s="9" t="n">
        <f aca="false">INDEX(Scenario!$B$18:$B$20,MATCH(B2214,Scenario!$A$18:$A$20,0))</f>
        <v>240</v>
      </c>
      <c r="R2214" s="9" t="n">
        <f aca="false">INDEX(Scenario!$C$18:$C$20,MATCH(B2214,Scenario!$A$18:$A$20,0))</f>
        <v>4320</v>
      </c>
      <c r="S2214" s="9" t="n">
        <f aca="false">IF(ISNUMBER(M2214),IF(M2214&lt;=Q2214,1,0),"")</f>
        <v>1</v>
      </c>
      <c r="T2214" s="9" t="n">
        <f aca="false">IF(ISNUMBER(P2214),IF(P2214&lt;=R2214,1,0),"")</f>
        <v>1</v>
      </c>
      <c r="U2214" s="9" t="n">
        <f aca="false">IF(E2214&gt;Scenario!$B$14,0,IF(OR(AND(ISNUMBER(H2214),H2214&lt;=Scenario!$B$14),AND(ISNUMBER(I2214),I2214&lt;=Scenario!$B$14)),0,1))</f>
        <v>0</v>
      </c>
      <c r="V2214" s="9" t="n">
        <f aca="false">IF(AND(U2214=1,(Scenario!$B$14-E2214)/60&gt;R2214),1,0)</f>
        <v>0</v>
      </c>
      <c r="W2214" s="9" t="n">
        <f aca="false">IF(OR(C2214=Scenario!$B$22,C2214=Scenario!$C$22),1,0)</f>
        <v>0</v>
      </c>
      <c r="X2214" s="9" t="n">
        <f aca="false">IF(ISNUMBER(I2214),1,0)</f>
        <v>0</v>
      </c>
      <c r="Y2214" s="9" t="n">
        <f aca="false">MOD(INT(E2214/86400)+3,7)</f>
        <v>1</v>
      </c>
      <c r="Z2214" s="9" t="n">
        <f aca="false">MOD(INT(E2214/3600),24)</f>
        <v>15</v>
      </c>
      <c r="AA2214" s="6" t="s">
        <v>4672</v>
      </c>
    </row>
    <row r="2215" customFormat="false" ht="15" hidden="false" customHeight="false" outlineLevel="0" collapsed="false">
      <c r="A2215" s="6" t="s">
        <v>4673</v>
      </c>
      <c r="B2215" s="6" t="s">
        <v>44</v>
      </c>
      <c r="C2215" s="6" t="s">
        <v>249</v>
      </c>
      <c r="D2215" s="6" t="s">
        <v>172</v>
      </c>
      <c r="E2215" s="6" t="n">
        <v>1787674624</v>
      </c>
      <c r="F2215" s="6" t="n">
        <v>1787674787</v>
      </c>
      <c r="G2215" s="6" t="n">
        <v>1787674672</v>
      </c>
      <c r="H2215" s="6" t="n">
        <v>1787678739</v>
      </c>
      <c r="J2215" s="6" t="n">
        <v>0</v>
      </c>
      <c r="K2215" s="6" t="n">
        <v>0</v>
      </c>
      <c r="L2215" s="9" t="n">
        <f aca="false">IF(AND(E2215&gt;=Scenario!$B$11,E2215&lt;Scenario!$B$12),1,0)</f>
        <v>1</v>
      </c>
      <c r="M2215" s="9" t="n">
        <f aca="false">IF(AND(L2215=1,ISNUMBER(F2215)),MAX(0,F2215-E2215)/60,"")</f>
        <v>2.71666666666667</v>
      </c>
      <c r="N2215" s="9" t="n">
        <f aca="false">IF(AND(L2215=1,ISNUMBER(G2215)),MAX(0,G2215-E2215)/60,"")</f>
        <v>0.8</v>
      </c>
      <c r="O2215" s="9" t="n">
        <f aca="false">IF(ISNUMBER(H2215),IF(AND(H2215&gt;=Scenario!$B$11,H2215&lt;Scenario!$B$12),1,0),0)</f>
        <v>1</v>
      </c>
      <c r="P2215" s="9" t="n">
        <f aca="false">IF(O2215=1,MAX(0,H2215-E2215)/60,"")</f>
        <v>68.5833333333333</v>
      </c>
      <c r="Q2215" s="9" t="n">
        <f aca="false">INDEX(Scenario!$B$18:$B$20,MATCH(B2215,Scenario!$A$18:$A$20,0))</f>
        <v>240</v>
      </c>
      <c r="R2215" s="9" t="n">
        <f aca="false">INDEX(Scenario!$C$18:$C$20,MATCH(B2215,Scenario!$A$18:$A$20,0))</f>
        <v>4320</v>
      </c>
      <c r="S2215" s="9" t="n">
        <f aca="false">IF(ISNUMBER(M2215),IF(M2215&lt;=Q2215,1,0),"")</f>
        <v>1</v>
      </c>
      <c r="T2215" s="9" t="n">
        <f aca="false">IF(ISNUMBER(P2215),IF(P2215&lt;=R2215,1,0),"")</f>
        <v>1</v>
      </c>
      <c r="U2215" s="9" t="n">
        <f aca="false">IF(E2215&gt;Scenario!$B$14,0,IF(OR(AND(ISNUMBER(H2215),H2215&lt;=Scenario!$B$14),AND(ISNUMBER(I2215),I2215&lt;=Scenario!$B$14)),0,1))</f>
        <v>0</v>
      </c>
      <c r="V2215" s="9" t="n">
        <f aca="false">IF(AND(U2215=1,(Scenario!$B$14-E2215)/60&gt;R2215),1,0)</f>
        <v>0</v>
      </c>
      <c r="W2215" s="9" t="n">
        <f aca="false">IF(OR(C2215=Scenario!$B$22,C2215=Scenario!$C$22),1,0)</f>
        <v>0</v>
      </c>
      <c r="X2215" s="9" t="n">
        <f aca="false">IF(ISNUMBER(I2215),1,0)</f>
        <v>0</v>
      </c>
      <c r="Y2215" s="9" t="n">
        <f aca="false">MOD(INT(E2215/86400)+3,7)</f>
        <v>1</v>
      </c>
      <c r="Z2215" s="9" t="n">
        <f aca="false">MOD(INT(E2215/3600),24)</f>
        <v>16</v>
      </c>
      <c r="AA2215" s="6" t="s">
        <v>4674</v>
      </c>
    </row>
    <row r="2216" customFormat="false" ht="15" hidden="false" customHeight="false" outlineLevel="0" collapsed="false">
      <c r="A2216" s="6" t="s">
        <v>4675</v>
      </c>
      <c r="B2216" s="6" t="s">
        <v>44</v>
      </c>
      <c r="C2216" s="6" t="s">
        <v>288</v>
      </c>
      <c r="D2216" s="6" t="s">
        <v>171</v>
      </c>
      <c r="E2216" s="6" t="n">
        <v>1787674645</v>
      </c>
      <c r="F2216" s="6" t="n">
        <v>1787676205</v>
      </c>
      <c r="G2216" s="6" t="n">
        <v>1787676066</v>
      </c>
      <c r="H2216" s="6" t="n">
        <v>1787679850</v>
      </c>
      <c r="J2216" s="6" t="n">
        <v>0</v>
      </c>
      <c r="K2216" s="6" t="n">
        <v>0</v>
      </c>
      <c r="L2216" s="9" t="n">
        <f aca="false">IF(AND(E2216&gt;=Scenario!$B$11,E2216&lt;Scenario!$B$12),1,0)</f>
        <v>1</v>
      </c>
      <c r="M2216" s="9" t="n">
        <f aca="false">IF(AND(L2216=1,ISNUMBER(F2216)),MAX(0,F2216-E2216)/60,"")</f>
        <v>26</v>
      </c>
      <c r="N2216" s="9" t="n">
        <f aca="false">IF(AND(L2216=1,ISNUMBER(G2216)),MAX(0,G2216-E2216)/60,"")</f>
        <v>23.6833333333333</v>
      </c>
      <c r="O2216" s="9" t="n">
        <f aca="false">IF(ISNUMBER(H2216),IF(AND(H2216&gt;=Scenario!$B$11,H2216&lt;Scenario!$B$12),1,0),0)</f>
        <v>1</v>
      </c>
      <c r="P2216" s="9" t="n">
        <f aca="false">IF(O2216=1,MAX(0,H2216-E2216)/60,"")</f>
        <v>86.75</v>
      </c>
      <c r="Q2216" s="9" t="n">
        <f aca="false">INDEX(Scenario!$B$18:$B$20,MATCH(B2216,Scenario!$A$18:$A$20,0))</f>
        <v>240</v>
      </c>
      <c r="R2216" s="9" t="n">
        <f aca="false">INDEX(Scenario!$C$18:$C$20,MATCH(B2216,Scenario!$A$18:$A$20,0))</f>
        <v>4320</v>
      </c>
      <c r="S2216" s="9" t="n">
        <f aca="false">IF(ISNUMBER(M2216),IF(M2216&lt;=Q2216,1,0),"")</f>
        <v>1</v>
      </c>
      <c r="T2216" s="9" t="n">
        <f aca="false">IF(ISNUMBER(P2216),IF(P2216&lt;=R2216,1,0),"")</f>
        <v>1</v>
      </c>
      <c r="U2216" s="9" t="n">
        <f aca="false">IF(E2216&gt;Scenario!$B$14,0,IF(OR(AND(ISNUMBER(H2216),H2216&lt;=Scenario!$B$14),AND(ISNUMBER(I2216),I2216&lt;=Scenario!$B$14)),0,1))</f>
        <v>0</v>
      </c>
      <c r="V2216" s="9" t="n">
        <f aca="false">IF(AND(U2216=1,(Scenario!$B$14-E2216)/60&gt;R2216),1,0)</f>
        <v>0</v>
      </c>
      <c r="W2216" s="9" t="n">
        <f aca="false">IF(OR(C2216=Scenario!$B$22,C2216=Scenario!$C$22),1,0)</f>
        <v>0</v>
      </c>
      <c r="X2216" s="9" t="n">
        <f aca="false">IF(ISNUMBER(I2216),1,0)</f>
        <v>0</v>
      </c>
      <c r="Y2216" s="9" t="n">
        <f aca="false">MOD(INT(E2216/86400)+3,7)</f>
        <v>1</v>
      </c>
      <c r="Z2216" s="9" t="n">
        <f aca="false">MOD(INT(E2216/3600),24)</f>
        <v>16</v>
      </c>
      <c r="AA2216" s="6" t="s">
        <v>4676</v>
      </c>
    </row>
    <row r="2217" customFormat="false" ht="15" hidden="false" customHeight="false" outlineLevel="0" collapsed="false">
      <c r="A2217" s="6" t="s">
        <v>4677</v>
      </c>
      <c r="B2217" s="6" t="s">
        <v>44</v>
      </c>
      <c r="C2217" s="6" t="s">
        <v>46</v>
      </c>
      <c r="D2217" s="6" t="s">
        <v>170</v>
      </c>
      <c r="E2217" s="6" t="n">
        <v>1787677031</v>
      </c>
      <c r="F2217" s="6" t="n">
        <v>1787677274</v>
      </c>
      <c r="G2217" s="6" t="n">
        <v>1787677045</v>
      </c>
      <c r="H2217" s="6" t="n">
        <v>1787679104</v>
      </c>
      <c r="J2217" s="6" t="n">
        <v>0</v>
      </c>
      <c r="K2217" s="6" t="n">
        <v>0</v>
      </c>
      <c r="L2217" s="9" t="n">
        <f aca="false">IF(AND(E2217&gt;=Scenario!$B$11,E2217&lt;Scenario!$B$12),1,0)</f>
        <v>1</v>
      </c>
      <c r="M2217" s="9" t="n">
        <f aca="false">IF(AND(L2217=1,ISNUMBER(F2217)),MAX(0,F2217-E2217)/60,"")</f>
        <v>4.05</v>
      </c>
      <c r="N2217" s="9" t="n">
        <f aca="false">IF(AND(L2217=1,ISNUMBER(G2217)),MAX(0,G2217-E2217)/60,"")</f>
        <v>0.233333333333333</v>
      </c>
      <c r="O2217" s="9" t="n">
        <f aca="false">IF(ISNUMBER(H2217),IF(AND(H2217&gt;=Scenario!$B$11,H2217&lt;Scenario!$B$12),1,0),0)</f>
        <v>1</v>
      </c>
      <c r="P2217" s="9" t="n">
        <f aca="false">IF(O2217=1,MAX(0,H2217-E2217)/60,"")</f>
        <v>34.55</v>
      </c>
      <c r="Q2217" s="9" t="n">
        <f aca="false">INDEX(Scenario!$B$18:$B$20,MATCH(B2217,Scenario!$A$18:$A$20,0))</f>
        <v>240</v>
      </c>
      <c r="R2217" s="9" t="n">
        <f aca="false">INDEX(Scenario!$C$18:$C$20,MATCH(B2217,Scenario!$A$18:$A$20,0))</f>
        <v>4320</v>
      </c>
      <c r="S2217" s="9" t="n">
        <f aca="false">IF(ISNUMBER(M2217),IF(M2217&lt;=Q2217,1,0),"")</f>
        <v>1</v>
      </c>
      <c r="T2217" s="9" t="n">
        <f aca="false">IF(ISNUMBER(P2217),IF(P2217&lt;=R2217,1,0),"")</f>
        <v>1</v>
      </c>
      <c r="U2217" s="9" t="n">
        <f aca="false">IF(E2217&gt;Scenario!$B$14,0,IF(OR(AND(ISNUMBER(H2217),H2217&lt;=Scenario!$B$14),AND(ISNUMBER(I2217),I2217&lt;=Scenario!$B$14)),0,1))</f>
        <v>0</v>
      </c>
      <c r="V2217" s="9" t="n">
        <f aca="false">IF(AND(U2217=1,(Scenario!$B$14-E2217)/60&gt;R2217),1,0)</f>
        <v>0</v>
      </c>
      <c r="W2217" s="9" t="n">
        <f aca="false">IF(OR(C2217=Scenario!$B$22,C2217=Scenario!$C$22),1,0)</f>
        <v>1</v>
      </c>
      <c r="X2217" s="9" t="n">
        <f aca="false">IF(ISNUMBER(I2217),1,0)</f>
        <v>0</v>
      </c>
      <c r="Y2217" s="9" t="n">
        <f aca="false">MOD(INT(E2217/86400)+3,7)</f>
        <v>1</v>
      </c>
      <c r="Z2217" s="9" t="n">
        <f aca="false">MOD(INT(E2217/3600),24)</f>
        <v>16</v>
      </c>
      <c r="AA2217" s="6" t="s">
        <v>4678</v>
      </c>
    </row>
    <row r="2218" customFormat="false" ht="15" hidden="false" customHeight="false" outlineLevel="0" collapsed="false">
      <c r="A2218" s="6" t="s">
        <v>4679</v>
      </c>
      <c r="B2218" s="6" t="s">
        <v>44</v>
      </c>
      <c r="C2218" s="6" t="s">
        <v>249</v>
      </c>
      <c r="D2218" s="6" t="s">
        <v>170</v>
      </c>
      <c r="E2218" s="6" t="n">
        <v>1787679038</v>
      </c>
      <c r="F2218" s="6" t="n">
        <v>1787679237</v>
      </c>
      <c r="G2218" s="6" t="n">
        <v>1787679096</v>
      </c>
      <c r="H2218" s="6" t="n">
        <v>1787680065</v>
      </c>
      <c r="J2218" s="6" t="n">
        <v>0</v>
      </c>
      <c r="K2218" s="6" t="n">
        <v>0</v>
      </c>
      <c r="L2218" s="9" t="n">
        <f aca="false">IF(AND(E2218&gt;=Scenario!$B$11,E2218&lt;Scenario!$B$12),1,0)</f>
        <v>1</v>
      </c>
      <c r="M2218" s="9" t="n">
        <f aca="false">IF(AND(L2218=1,ISNUMBER(F2218)),MAX(0,F2218-E2218)/60,"")</f>
        <v>3.31666666666667</v>
      </c>
      <c r="N2218" s="9" t="n">
        <f aca="false">IF(AND(L2218=1,ISNUMBER(G2218)),MAX(0,G2218-E2218)/60,"")</f>
        <v>0.966666666666667</v>
      </c>
      <c r="O2218" s="9" t="n">
        <f aca="false">IF(ISNUMBER(H2218),IF(AND(H2218&gt;=Scenario!$B$11,H2218&lt;Scenario!$B$12),1,0),0)</f>
        <v>1</v>
      </c>
      <c r="P2218" s="9" t="n">
        <f aca="false">IF(O2218=1,MAX(0,H2218-E2218)/60,"")</f>
        <v>17.1166666666667</v>
      </c>
      <c r="Q2218" s="9" t="n">
        <f aca="false">INDEX(Scenario!$B$18:$B$20,MATCH(B2218,Scenario!$A$18:$A$20,0))</f>
        <v>240</v>
      </c>
      <c r="R2218" s="9" t="n">
        <f aca="false">INDEX(Scenario!$C$18:$C$20,MATCH(B2218,Scenario!$A$18:$A$20,0))</f>
        <v>4320</v>
      </c>
      <c r="S2218" s="9" t="n">
        <f aca="false">IF(ISNUMBER(M2218),IF(M2218&lt;=Q2218,1,0),"")</f>
        <v>1</v>
      </c>
      <c r="T2218" s="9" t="n">
        <f aca="false">IF(ISNUMBER(P2218),IF(P2218&lt;=R2218,1,0),"")</f>
        <v>1</v>
      </c>
      <c r="U2218" s="9" t="n">
        <f aca="false">IF(E2218&gt;Scenario!$B$14,0,IF(OR(AND(ISNUMBER(H2218),H2218&lt;=Scenario!$B$14),AND(ISNUMBER(I2218),I2218&lt;=Scenario!$B$14)),0,1))</f>
        <v>0</v>
      </c>
      <c r="V2218" s="9" t="n">
        <f aca="false">IF(AND(U2218=1,(Scenario!$B$14-E2218)/60&gt;R2218),1,0)</f>
        <v>0</v>
      </c>
      <c r="W2218" s="9" t="n">
        <f aca="false">IF(OR(C2218=Scenario!$B$22,C2218=Scenario!$C$22),1,0)</f>
        <v>0</v>
      </c>
      <c r="X2218" s="9" t="n">
        <f aca="false">IF(ISNUMBER(I2218),1,0)</f>
        <v>0</v>
      </c>
      <c r="Y2218" s="9" t="n">
        <f aca="false">MOD(INT(E2218/86400)+3,7)</f>
        <v>1</v>
      </c>
      <c r="Z2218" s="9" t="n">
        <f aca="false">MOD(INT(E2218/3600),24)</f>
        <v>17</v>
      </c>
      <c r="AA2218" s="6" t="s">
        <v>4680</v>
      </c>
    </row>
    <row r="2219" customFormat="false" ht="15" hidden="false" customHeight="false" outlineLevel="0" collapsed="false">
      <c r="A2219" s="6" t="s">
        <v>4681</v>
      </c>
      <c r="B2219" s="6" t="s">
        <v>42</v>
      </c>
      <c r="C2219" s="6" t="s">
        <v>47</v>
      </c>
      <c r="D2219" s="6" t="s">
        <v>172</v>
      </c>
      <c r="E2219" s="6" t="n">
        <v>1787679450</v>
      </c>
      <c r="F2219" s="6" t="n">
        <v>1787679681</v>
      </c>
      <c r="G2219" s="6" t="n">
        <v>1787679484</v>
      </c>
      <c r="H2219" s="6" t="n">
        <v>1787686108</v>
      </c>
      <c r="J2219" s="6" t="n">
        <v>0</v>
      </c>
      <c r="K2219" s="6" t="n">
        <v>0</v>
      </c>
      <c r="L2219" s="9" t="n">
        <f aca="false">IF(AND(E2219&gt;=Scenario!$B$11,E2219&lt;Scenario!$B$12),1,0)</f>
        <v>1</v>
      </c>
      <c r="M2219" s="9" t="n">
        <f aca="false">IF(AND(L2219=1,ISNUMBER(F2219)),MAX(0,F2219-E2219)/60,"")</f>
        <v>3.85</v>
      </c>
      <c r="N2219" s="9" t="n">
        <f aca="false">IF(AND(L2219=1,ISNUMBER(G2219)),MAX(0,G2219-E2219)/60,"")</f>
        <v>0.566666666666667</v>
      </c>
      <c r="O2219" s="9" t="n">
        <f aca="false">IF(ISNUMBER(H2219),IF(AND(H2219&gt;=Scenario!$B$11,H2219&lt;Scenario!$B$12),1,0),0)</f>
        <v>1</v>
      </c>
      <c r="P2219" s="9" t="n">
        <f aca="false">IF(O2219=1,MAX(0,H2219-E2219)/60,"")</f>
        <v>110.966666666667</v>
      </c>
      <c r="Q2219" s="9" t="n">
        <f aca="false">INDEX(Scenario!$B$18:$B$20,MATCH(B2219,Scenario!$A$18:$A$20,0))</f>
        <v>15</v>
      </c>
      <c r="R2219" s="9" t="n">
        <f aca="false">INDEX(Scenario!$C$18:$C$20,MATCH(B2219,Scenario!$A$18:$A$20,0))</f>
        <v>240</v>
      </c>
      <c r="S2219" s="9" t="n">
        <f aca="false">IF(ISNUMBER(M2219),IF(M2219&lt;=Q2219,1,0),"")</f>
        <v>1</v>
      </c>
      <c r="T2219" s="9" t="n">
        <f aca="false">IF(ISNUMBER(P2219),IF(P2219&lt;=R2219,1,0),"")</f>
        <v>1</v>
      </c>
      <c r="U2219" s="9" t="n">
        <f aca="false">IF(E2219&gt;Scenario!$B$14,0,IF(OR(AND(ISNUMBER(H2219),H2219&lt;=Scenario!$B$14),AND(ISNUMBER(I2219),I2219&lt;=Scenario!$B$14)),0,1))</f>
        <v>0</v>
      </c>
      <c r="V2219" s="9" t="n">
        <f aca="false">IF(AND(U2219=1,(Scenario!$B$14-E2219)/60&gt;R2219),1,0)</f>
        <v>0</v>
      </c>
      <c r="W2219" s="9" t="n">
        <f aca="false">IF(OR(C2219=Scenario!$B$22,C2219=Scenario!$C$22),1,0)</f>
        <v>1</v>
      </c>
      <c r="X2219" s="9" t="n">
        <f aca="false">IF(ISNUMBER(I2219),1,0)</f>
        <v>0</v>
      </c>
      <c r="Y2219" s="9" t="n">
        <f aca="false">MOD(INT(E2219/86400)+3,7)</f>
        <v>1</v>
      </c>
      <c r="Z2219" s="9" t="n">
        <f aca="false">MOD(INT(E2219/3600),24)</f>
        <v>17</v>
      </c>
      <c r="AA2219" s="6" t="s">
        <v>4682</v>
      </c>
    </row>
    <row r="2220" customFormat="false" ht="15" hidden="false" customHeight="false" outlineLevel="0" collapsed="false">
      <c r="A2220" s="6" t="s">
        <v>4683</v>
      </c>
      <c r="B2220" s="6" t="s">
        <v>44</v>
      </c>
      <c r="C2220" s="6" t="s">
        <v>46</v>
      </c>
      <c r="D2220" s="6" t="s">
        <v>172</v>
      </c>
      <c r="E2220" s="6" t="n">
        <v>1787682809</v>
      </c>
      <c r="F2220" s="6" t="n">
        <v>1787682898</v>
      </c>
      <c r="G2220" s="6" t="n">
        <v>1787682823</v>
      </c>
      <c r="H2220" s="6" t="n">
        <v>1787687740</v>
      </c>
      <c r="J2220" s="6" t="n">
        <v>0</v>
      </c>
      <c r="K2220" s="6" t="n">
        <v>1</v>
      </c>
      <c r="L2220" s="9" t="n">
        <f aca="false">IF(AND(E2220&gt;=Scenario!$B$11,E2220&lt;Scenario!$B$12),1,0)</f>
        <v>1</v>
      </c>
      <c r="M2220" s="9" t="n">
        <f aca="false">IF(AND(L2220=1,ISNUMBER(F2220)),MAX(0,F2220-E2220)/60,"")</f>
        <v>1.48333333333333</v>
      </c>
      <c r="N2220" s="9" t="n">
        <f aca="false">IF(AND(L2220=1,ISNUMBER(G2220)),MAX(0,G2220-E2220)/60,"")</f>
        <v>0.233333333333333</v>
      </c>
      <c r="O2220" s="9" t="n">
        <f aca="false">IF(ISNUMBER(H2220),IF(AND(H2220&gt;=Scenario!$B$11,H2220&lt;Scenario!$B$12),1,0),0)</f>
        <v>1</v>
      </c>
      <c r="P2220" s="9" t="n">
        <f aca="false">IF(O2220=1,MAX(0,H2220-E2220)/60,"")</f>
        <v>82.1833333333333</v>
      </c>
      <c r="Q2220" s="9" t="n">
        <f aca="false">INDEX(Scenario!$B$18:$B$20,MATCH(B2220,Scenario!$A$18:$A$20,0))</f>
        <v>240</v>
      </c>
      <c r="R2220" s="9" t="n">
        <f aca="false">INDEX(Scenario!$C$18:$C$20,MATCH(B2220,Scenario!$A$18:$A$20,0))</f>
        <v>4320</v>
      </c>
      <c r="S2220" s="9" t="n">
        <f aca="false">IF(ISNUMBER(M2220),IF(M2220&lt;=Q2220,1,0),"")</f>
        <v>1</v>
      </c>
      <c r="T2220" s="9" t="n">
        <f aca="false">IF(ISNUMBER(P2220),IF(P2220&lt;=R2220,1,0),"")</f>
        <v>1</v>
      </c>
      <c r="U2220" s="9" t="n">
        <f aca="false">IF(E2220&gt;Scenario!$B$14,0,IF(OR(AND(ISNUMBER(H2220),H2220&lt;=Scenario!$B$14),AND(ISNUMBER(I2220),I2220&lt;=Scenario!$B$14)),0,1))</f>
        <v>0</v>
      </c>
      <c r="V2220" s="9" t="n">
        <f aca="false">IF(AND(U2220=1,(Scenario!$B$14-E2220)/60&gt;R2220),1,0)</f>
        <v>0</v>
      </c>
      <c r="W2220" s="9" t="n">
        <f aca="false">IF(OR(C2220=Scenario!$B$22,C2220=Scenario!$C$22),1,0)</f>
        <v>1</v>
      </c>
      <c r="X2220" s="9" t="n">
        <f aca="false">IF(ISNUMBER(I2220),1,0)</f>
        <v>0</v>
      </c>
      <c r="Y2220" s="9" t="n">
        <f aca="false">MOD(INT(E2220/86400)+3,7)</f>
        <v>1</v>
      </c>
      <c r="Z2220" s="9" t="n">
        <f aca="false">MOD(INT(E2220/3600),24)</f>
        <v>18</v>
      </c>
      <c r="AA2220" s="6" t="s">
        <v>4684</v>
      </c>
    </row>
    <row r="2221" customFormat="false" ht="15" hidden="false" customHeight="false" outlineLevel="0" collapsed="false">
      <c r="A2221" s="6" t="s">
        <v>4685</v>
      </c>
      <c r="B2221" s="6" t="s">
        <v>44</v>
      </c>
      <c r="C2221" s="6" t="s">
        <v>46</v>
      </c>
      <c r="D2221" s="6" t="s">
        <v>170</v>
      </c>
      <c r="E2221" s="6" t="n">
        <v>1787683781</v>
      </c>
      <c r="F2221" s="6" t="n">
        <v>1787683879</v>
      </c>
      <c r="G2221" s="6" t="n">
        <v>1787683812</v>
      </c>
      <c r="H2221" s="6" t="n">
        <v>1787684596</v>
      </c>
      <c r="J2221" s="6" t="n">
        <v>0</v>
      </c>
      <c r="K2221" s="6" t="n">
        <v>0</v>
      </c>
      <c r="L2221" s="9" t="n">
        <f aca="false">IF(AND(E2221&gt;=Scenario!$B$11,E2221&lt;Scenario!$B$12),1,0)</f>
        <v>1</v>
      </c>
      <c r="M2221" s="9" t="n">
        <f aca="false">IF(AND(L2221=1,ISNUMBER(F2221)),MAX(0,F2221-E2221)/60,"")</f>
        <v>1.63333333333333</v>
      </c>
      <c r="N2221" s="9" t="n">
        <f aca="false">IF(AND(L2221=1,ISNUMBER(G2221)),MAX(0,G2221-E2221)/60,"")</f>
        <v>0.516666666666667</v>
      </c>
      <c r="O2221" s="9" t="n">
        <f aca="false">IF(ISNUMBER(H2221),IF(AND(H2221&gt;=Scenario!$B$11,H2221&lt;Scenario!$B$12),1,0),0)</f>
        <v>1</v>
      </c>
      <c r="P2221" s="9" t="n">
        <f aca="false">IF(O2221=1,MAX(0,H2221-E2221)/60,"")</f>
        <v>13.5833333333333</v>
      </c>
      <c r="Q2221" s="9" t="n">
        <f aca="false">INDEX(Scenario!$B$18:$B$20,MATCH(B2221,Scenario!$A$18:$A$20,0))</f>
        <v>240</v>
      </c>
      <c r="R2221" s="9" t="n">
        <f aca="false">INDEX(Scenario!$C$18:$C$20,MATCH(B2221,Scenario!$A$18:$A$20,0))</f>
        <v>4320</v>
      </c>
      <c r="S2221" s="9" t="n">
        <f aca="false">IF(ISNUMBER(M2221),IF(M2221&lt;=Q2221,1,0),"")</f>
        <v>1</v>
      </c>
      <c r="T2221" s="9" t="n">
        <f aca="false">IF(ISNUMBER(P2221),IF(P2221&lt;=R2221,1,0),"")</f>
        <v>1</v>
      </c>
      <c r="U2221" s="9" t="n">
        <f aca="false">IF(E2221&gt;Scenario!$B$14,0,IF(OR(AND(ISNUMBER(H2221),H2221&lt;=Scenario!$B$14),AND(ISNUMBER(I2221),I2221&lt;=Scenario!$B$14)),0,1))</f>
        <v>0</v>
      </c>
      <c r="V2221" s="9" t="n">
        <f aca="false">IF(AND(U2221=1,(Scenario!$B$14-E2221)/60&gt;R2221),1,0)</f>
        <v>0</v>
      </c>
      <c r="W2221" s="9" t="n">
        <f aca="false">IF(OR(C2221=Scenario!$B$22,C2221=Scenario!$C$22),1,0)</f>
        <v>1</v>
      </c>
      <c r="X2221" s="9" t="n">
        <f aca="false">IF(ISNUMBER(I2221),1,0)</f>
        <v>0</v>
      </c>
      <c r="Y2221" s="9" t="n">
        <f aca="false">MOD(INT(E2221/86400)+3,7)</f>
        <v>1</v>
      </c>
      <c r="Z2221" s="9" t="n">
        <f aca="false">MOD(INT(E2221/3600),24)</f>
        <v>18</v>
      </c>
      <c r="AA2221" s="6" t="s">
        <v>4686</v>
      </c>
    </row>
    <row r="2222" customFormat="false" ht="15" hidden="false" customHeight="false" outlineLevel="0" collapsed="false">
      <c r="A2222" s="6" t="s">
        <v>4687</v>
      </c>
      <c r="B2222" s="6" t="s">
        <v>43</v>
      </c>
      <c r="C2222" s="6" t="s">
        <v>288</v>
      </c>
      <c r="D2222" s="6" t="s">
        <v>172</v>
      </c>
      <c r="E2222" s="6" t="n">
        <v>1787684241</v>
      </c>
      <c r="F2222" s="6" t="n">
        <v>1787684415</v>
      </c>
      <c r="G2222" s="6" t="n">
        <v>1787684280</v>
      </c>
      <c r="H2222" s="6" t="n">
        <v>1787692149</v>
      </c>
      <c r="J2222" s="6" t="n">
        <v>0</v>
      </c>
      <c r="K2222" s="6" t="n">
        <v>0</v>
      </c>
      <c r="L2222" s="9" t="n">
        <f aca="false">IF(AND(E2222&gt;=Scenario!$B$11,E2222&lt;Scenario!$B$12),1,0)</f>
        <v>1</v>
      </c>
      <c r="M2222" s="9" t="n">
        <f aca="false">IF(AND(L2222=1,ISNUMBER(F2222)),MAX(0,F2222-E2222)/60,"")</f>
        <v>2.9</v>
      </c>
      <c r="N2222" s="9" t="n">
        <f aca="false">IF(AND(L2222=1,ISNUMBER(G2222)),MAX(0,G2222-E2222)/60,"")</f>
        <v>0.65</v>
      </c>
      <c r="O2222" s="9" t="n">
        <f aca="false">IF(ISNUMBER(H2222),IF(AND(H2222&gt;=Scenario!$B$11,H2222&lt;Scenario!$B$12),1,0),0)</f>
        <v>1</v>
      </c>
      <c r="P2222" s="9" t="n">
        <f aca="false">IF(O2222=1,MAX(0,H2222-E2222)/60,"")</f>
        <v>131.8</v>
      </c>
      <c r="Q2222" s="9" t="n">
        <f aca="false">INDEX(Scenario!$B$18:$B$20,MATCH(B2222,Scenario!$A$18:$A$20,0))</f>
        <v>60</v>
      </c>
      <c r="R2222" s="9" t="n">
        <f aca="false">INDEX(Scenario!$C$18:$C$20,MATCH(B2222,Scenario!$A$18:$A$20,0))</f>
        <v>1440</v>
      </c>
      <c r="S2222" s="9" t="n">
        <f aca="false">IF(ISNUMBER(M2222),IF(M2222&lt;=Q2222,1,0),"")</f>
        <v>1</v>
      </c>
      <c r="T2222" s="9" t="n">
        <f aca="false">IF(ISNUMBER(P2222),IF(P2222&lt;=R2222,1,0),"")</f>
        <v>1</v>
      </c>
      <c r="U2222" s="9" t="n">
        <f aca="false">IF(E2222&gt;Scenario!$B$14,0,IF(OR(AND(ISNUMBER(H2222),H2222&lt;=Scenario!$B$14),AND(ISNUMBER(I2222),I2222&lt;=Scenario!$B$14)),0,1))</f>
        <v>0</v>
      </c>
      <c r="V2222" s="9" t="n">
        <f aca="false">IF(AND(U2222=1,(Scenario!$B$14-E2222)/60&gt;R2222),1,0)</f>
        <v>0</v>
      </c>
      <c r="W2222" s="9" t="n">
        <f aca="false">IF(OR(C2222=Scenario!$B$22,C2222=Scenario!$C$22),1,0)</f>
        <v>0</v>
      </c>
      <c r="X2222" s="9" t="n">
        <f aca="false">IF(ISNUMBER(I2222),1,0)</f>
        <v>0</v>
      </c>
      <c r="Y2222" s="9" t="n">
        <f aca="false">MOD(INT(E2222/86400)+3,7)</f>
        <v>1</v>
      </c>
      <c r="Z2222" s="9" t="n">
        <f aca="false">MOD(INT(E2222/3600),24)</f>
        <v>18</v>
      </c>
      <c r="AA2222" s="6" t="s">
        <v>4688</v>
      </c>
    </row>
    <row r="2223" customFormat="false" ht="15" hidden="false" customHeight="false" outlineLevel="0" collapsed="false">
      <c r="A2223" s="6" t="s">
        <v>4689</v>
      </c>
      <c r="B2223" s="6" t="s">
        <v>43</v>
      </c>
      <c r="C2223" s="6" t="s">
        <v>46</v>
      </c>
      <c r="D2223" s="6" t="s">
        <v>170</v>
      </c>
      <c r="E2223" s="6" t="n">
        <v>1787689512</v>
      </c>
      <c r="F2223" s="6" t="n">
        <v>1787689763</v>
      </c>
      <c r="G2223" s="6" t="n">
        <v>1787689535</v>
      </c>
      <c r="H2223" s="6" t="n">
        <v>1787691170</v>
      </c>
      <c r="J2223" s="6" t="n">
        <v>0</v>
      </c>
      <c r="K2223" s="6" t="n">
        <v>0</v>
      </c>
      <c r="L2223" s="9" t="n">
        <f aca="false">IF(AND(E2223&gt;=Scenario!$B$11,E2223&lt;Scenario!$B$12),1,0)</f>
        <v>1</v>
      </c>
      <c r="M2223" s="9" t="n">
        <f aca="false">IF(AND(L2223=1,ISNUMBER(F2223)),MAX(0,F2223-E2223)/60,"")</f>
        <v>4.18333333333333</v>
      </c>
      <c r="N2223" s="9" t="n">
        <f aca="false">IF(AND(L2223=1,ISNUMBER(G2223)),MAX(0,G2223-E2223)/60,"")</f>
        <v>0.383333333333333</v>
      </c>
      <c r="O2223" s="9" t="n">
        <f aca="false">IF(ISNUMBER(H2223),IF(AND(H2223&gt;=Scenario!$B$11,H2223&lt;Scenario!$B$12),1,0),0)</f>
        <v>1</v>
      </c>
      <c r="P2223" s="9" t="n">
        <f aca="false">IF(O2223=1,MAX(0,H2223-E2223)/60,"")</f>
        <v>27.6333333333333</v>
      </c>
      <c r="Q2223" s="9" t="n">
        <f aca="false">INDEX(Scenario!$B$18:$B$20,MATCH(B2223,Scenario!$A$18:$A$20,0))</f>
        <v>60</v>
      </c>
      <c r="R2223" s="9" t="n">
        <f aca="false">INDEX(Scenario!$C$18:$C$20,MATCH(B2223,Scenario!$A$18:$A$20,0))</f>
        <v>1440</v>
      </c>
      <c r="S2223" s="9" t="n">
        <f aca="false">IF(ISNUMBER(M2223),IF(M2223&lt;=Q2223,1,0),"")</f>
        <v>1</v>
      </c>
      <c r="T2223" s="9" t="n">
        <f aca="false">IF(ISNUMBER(P2223),IF(P2223&lt;=R2223,1,0),"")</f>
        <v>1</v>
      </c>
      <c r="U2223" s="9" t="n">
        <f aca="false">IF(E2223&gt;Scenario!$B$14,0,IF(OR(AND(ISNUMBER(H2223),H2223&lt;=Scenario!$B$14),AND(ISNUMBER(I2223),I2223&lt;=Scenario!$B$14)),0,1))</f>
        <v>0</v>
      </c>
      <c r="V2223" s="9" t="n">
        <f aca="false">IF(AND(U2223=1,(Scenario!$B$14-E2223)/60&gt;R2223),1,0)</f>
        <v>0</v>
      </c>
      <c r="W2223" s="9" t="n">
        <f aca="false">IF(OR(C2223=Scenario!$B$22,C2223=Scenario!$C$22),1,0)</f>
        <v>1</v>
      </c>
      <c r="X2223" s="9" t="n">
        <f aca="false">IF(ISNUMBER(I2223),1,0)</f>
        <v>0</v>
      </c>
      <c r="Y2223" s="9" t="n">
        <f aca="false">MOD(INT(E2223/86400)+3,7)</f>
        <v>1</v>
      </c>
      <c r="Z2223" s="9" t="n">
        <f aca="false">MOD(INT(E2223/3600),24)</f>
        <v>20</v>
      </c>
      <c r="AA2223" s="6" t="s">
        <v>4690</v>
      </c>
    </row>
    <row r="2224" customFormat="false" ht="15" hidden="false" customHeight="false" outlineLevel="0" collapsed="false">
      <c r="A2224" s="6" t="s">
        <v>4691</v>
      </c>
      <c r="B2224" s="6" t="s">
        <v>43</v>
      </c>
      <c r="C2224" s="6" t="s">
        <v>46</v>
      </c>
      <c r="D2224" s="6" t="s">
        <v>171</v>
      </c>
      <c r="E2224" s="6" t="n">
        <v>1787689567</v>
      </c>
      <c r="F2224" s="6" t="n">
        <v>1787689766</v>
      </c>
      <c r="G2224" s="6" t="n">
        <v>1787689625</v>
      </c>
      <c r="H2224" s="6" t="n">
        <v>1787692344</v>
      </c>
      <c r="J2224" s="6" t="n">
        <v>0</v>
      </c>
      <c r="K2224" s="6" t="n">
        <v>0</v>
      </c>
      <c r="L2224" s="9" t="n">
        <f aca="false">IF(AND(E2224&gt;=Scenario!$B$11,E2224&lt;Scenario!$B$12),1,0)</f>
        <v>1</v>
      </c>
      <c r="M2224" s="9" t="n">
        <f aca="false">IF(AND(L2224=1,ISNUMBER(F2224)),MAX(0,F2224-E2224)/60,"")</f>
        <v>3.31666666666667</v>
      </c>
      <c r="N2224" s="9" t="n">
        <f aca="false">IF(AND(L2224=1,ISNUMBER(G2224)),MAX(0,G2224-E2224)/60,"")</f>
        <v>0.966666666666667</v>
      </c>
      <c r="O2224" s="9" t="n">
        <f aca="false">IF(ISNUMBER(H2224),IF(AND(H2224&gt;=Scenario!$B$11,H2224&lt;Scenario!$B$12),1,0),0)</f>
        <v>1</v>
      </c>
      <c r="P2224" s="9" t="n">
        <f aca="false">IF(O2224=1,MAX(0,H2224-E2224)/60,"")</f>
        <v>46.2833333333333</v>
      </c>
      <c r="Q2224" s="9" t="n">
        <f aca="false">INDEX(Scenario!$B$18:$B$20,MATCH(B2224,Scenario!$A$18:$A$20,0))</f>
        <v>60</v>
      </c>
      <c r="R2224" s="9" t="n">
        <f aca="false">INDEX(Scenario!$C$18:$C$20,MATCH(B2224,Scenario!$A$18:$A$20,0))</f>
        <v>1440</v>
      </c>
      <c r="S2224" s="9" t="n">
        <f aca="false">IF(ISNUMBER(M2224),IF(M2224&lt;=Q2224,1,0),"")</f>
        <v>1</v>
      </c>
      <c r="T2224" s="9" t="n">
        <f aca="false">IF(ISNUMBER(P2224),IF(P2224&lt;=R2224,1,0),"")</f>
        <v>1</v>
      </c>
      <c r="U2224" s="9" t="n">
        <f aca="false">IF(E2224&gt;Scenario!$B$14,0,IF(OR(AND(ISNUMBER(H2224),H2224&lt;=Scenario!$B$14),AND(ISNUMBER(I2224),I2224&lt;=Scenario!$B$14)),0,1))</f>
        <v>0</v>
      </c>
      <c r="V2224" s="9" t="n">
        <f aca="false">IF(AND(U2224=1,(Scenario!$B$14-E2224)/60&gt;R2224),1,0)</f>
        <v>0</v>
      </c>
      <c r="W2224" s="9" t="n">
        <f aca="false">IF(OR(C2224=Scenario!$B$22,C2224=Scenario!$C$22),1,0)</f>
        <v>1</v>
      </c>
      <c r="X2224" s="9" t="n">
        <f aca="false">IF(ISNUMBER(I2224),1,0)</f>
        <v>0</v>
      </c>
      <c r="Y2224" s="9" t="n">
        <f aca="false">MOD(INT(E2224/86400)+3,7)</f>
        <v>1</v>
      </c>
      <c r="Z2224" s="9" t="n">
        <f aca="false">MOD(INT(E2224/3600),24)</f>
        <v>20</v>
      </c>
      <c r="AA2224" s="6" t="s">
        <v>4692</v>
      </c>
    </row>
    <row r="2225" customFormat="false" ht="15" hidden="false" customHeight="false" outlineLevel="0" collapsed="false">
      <c r="A2225" s="6" t="s">
        <v>4693</v>
      </c>
      <c r="B2225" s="6" t="s">
        <v>44</v>
      </c>
      <c r="C2225" s="6" t="s">
        <v>249</v>
      </c>
      <c r="D2225" s="6" t="s">
        <v>172</v>
      </c>
      <c r="E2225" s="6" t="n">
        <v>1787696389</v>
      </c>
      <c r="F2225" s="6" t="n">
        <v>1787696545</v>
      </c>
      <c r="G2225" s="6" t="n">
        <v>1787696429</v>
      </c>
      <c r="H2225" s="6" t="n">
        <v>1787699138</v>
      </c>
      <c r="J2225" s="6" t="n">
        <v>0</v>
      </c>
      <c r="K2225" s="6" t="n">
        <v>0</v>
      </c>
      <c r="L2225" s="9" t="n">
        <f aca="false">IF(AND(E2225&gt;=Scenario!$B$11,E2225&lt;Scenario!$B$12),1,0)</f>
        <v>1</v>
      </c>
      <c r="M2225" s="9" t="n">
        <f aca="false">IF(AND(L2225=1,ISNUMBER(F2225)),MAX(0,F2225-E2225)/60,"")</f>
        <v>2.6</v>
      </c>
      <c r="N2225" s="9" t="n">
        <f aca="false">IF(AND(L2225=1,ISNUMBER(G2225)),MAX(0,G2225-E2225)/60,"")</f>
        <v>0.666666666666667</v>
      </c>
      <c r="O2225" s="9" t="n">
        <f aca="false">IF(ISNUMBER(H2225),IF(AND(H2225&gt;=Scenario!$B$11,H2225&lt;Scenario!$B$12),1,0),0)</f>
        <v>1</v>
      </c>
      <c r="P2225" s="9" t="n">
        <f aca="false">IF(O2225=1,MAX(0,H2225-E2225)/60,"")</f>
        <v>45.8166666666667</v>
      </c>
      <c r="Q2225" s="9" t="n">
        <f aca="false">INDEX(Scenario!$B$18:$B$20,MATCH(B2225,Scenario!$A$18:$A$20,0))</f>
        <v>240</v>
      </c>
      <c r="R2225" s="9" t="n">
        <f aca="false">INDEX(Scenario!$C$18:$C$20,MATCH(B2225,Scenario!$A$18:$A$20,0))</f>
        <v>4320</v>
      </c>
      <c r="S2225" s="9" t="n">
        <f aca="false">IF(ISNUMBER(M2225),IF(M2225&lt;=Q2225,1,0),"")</f>
        <v>1</v>
      </c>
      <c r="T2225" s="9" t="n">
        <f aca="false">IF(ISNUMBER(P2225),IF(P2225&lt;=R2225,1,0),"")</f>
        <v>1</v>
      </c>
      <c r="U2225" s="9" t="n">
        <f aca="false">IF(E2225&gt;Scenario!$B$14,0,IF(OR(AND(ISNUMBER(H2225),H2225&lt;=Scenario!$B$14),AND(ISNUMBER(I2225),I2225&lt;=Scenario!$B$14)),0,1))</f>
        <v>0</v>
      </c>
      <c r="V2225" s="9" t="n">
        <f aca="false">IF(AND(U2225=1,(Scenario!$B$14-E2225)/60&gt;R2225),1,0)</f>
        <v>0</v>
      </c>
      <c r="W2225" s="9" t="n">
        <f aca="false">IF(OR(C2225=Scenario!$B$22,C2225=Scenario!$C$22),1,0)</f>
        <v>0</v>
      </c>
      <c r="X2225" s="9" t="n">
        <f aca="false">IF(ISNUMBER(I2225),1,0)</f>
        <v>0</v>
      </c>
      <c r="Y2225" s="9" t="n">
        <f aca="false">MOD(INT(E2225/86400)+3,7)</f>
        <v>1</v>
      </c>
      <c r="Z2225" s="9" t="n">
        <f aca="false">MOD(INT(E2225/3600),24)</f>
        <v>22</v>
      </c>
      <c r="AA2225" s="6" t="s">
        <v>4694</v>
      </c>
    </row>
    <row r="2226" customFormat="false" ht="15" hidden="false" customHeight="false" outlineLevel="0" collapsed="false">
      <c r="A2226" s="6" t="s">
        <v>4695</v>
      </c>
      <c r="B2226" s="6" t="s">
        <v>44</v>
      </c>
      <c r="C2226" s="6" t="s">
        <v>288</v>
      </c>
      <c r="D2226" s="6" t="s">
        <v>170</v>
      </c>
      <c r="E2226" s="6" t="n">
        <v>1787702011</v>
      </c>
      <c r="F2226" s="6" t="n">
        <v>1787720556</v>
      </c>
      <c r="G2226" s="6" t="n">
        <v>1787720423</v>
      </c>
      <c r="H2226" s="6" t="n">
        <v>1787721266</v>
      </c>
      <c r="J2226" s="6" t="n">
        <v>0</v>
      </c>
      <c r="K2226" s="6" t="n">
        <v>0</v>
      </c>
      <c r="L2226" s="9" t="n">
        <f aca="false">IF(AND(E2226&gt;=Scenario!$B$11,E2226&lt;Scenario!$B$12),1,0)</f>
        <v>1</v>
      </c>
      <c r="M2226" s="9" t="n">
        <f aca="false">IF(AND(L2226=1,ISNUMBER(F2226)),MAX(0,F2226-E2226)/60,"")</f>
        <v>309.083333333333</v>
      </c>
      <c r="N2226" s="9" t="n">
        <f aca="false">IF(AND(L2226=1,ISNUMBER(G2226)),MAX(0,G2226-E2226)/60,"")</f>
        <v>306.866666666667</v>
      </c>
      <c r="O2226" s="9" t="n">
        <f aca="false">IF(ISNUMBER(H2226),IF(AND(H2226&gt;=Scenario!$B$11,H2226&lt;Scenario!$B$12),1,0),0)</f>
        <v>1</v>
      </c>
      <c r="P2226" s="9" t="n">
        <f aca="false">IF(O2226=1,MAX(0,H2226-E2226)/60,"")</f>
        <v>320.916666666667</v>
      </c>
      <c r="Q2226" s="9" t="n">
        <f aca="false">INDEX(Scenario!$B$18:$B$20,MATCH(B2226,Scenario!$A$18:$A$20,0))</f>
        <v>240</v>
      </c>
      <c r="R2226" s="9" t="n">
        <f aca="false">INDEX(Scenario!$C$18:$C$20,MATCH(B2226,Scenario!$A$18:$A$20,0))</f>
        <v>4320</v>
      </c>
      <c r="S2226" s="9" t="n">
        <f aca="false">IF(ISNUMBER(M2226),IF(M2226&lt;=Q2226,1,0),"")</f>
        <v>0</v>
      </c>
      <c r="T2226" s="9" t="n">
        <f aca="false">IF(ISNUMBER(P2226),IF(P2226&lt;=R2226,1,0),"")</f>
        <v>1</v>
      </c>
      <c r="U2226" s="9" t="n">
        <f aca="false">IF(E2226&gt;Scenario!$B$14,0,IF(OR(AND(ISNUMBER(H2226),H2226&lt;=Scenario!$B$14),AND(ISNUMBER(I2226),I2226&lt;=Scenario!$B$14)),0,1))</f>
        <v>0</v>
      </c>
      <c r="V2226" s="9" t="n">
        <f aca="false">IF(AND(U2226=1,(Scenario!$B$14-E2226)/60&gt;R2226),1,0)</f>
        <v>0</v>
      </c>
      <c r="W2226" s="9" t="n">
        <f aca="false">IF(OR(C2226=Scenario!$B$22,C2226=Scenario!$C$22),1,0)</f>
        <v>0</v>
      </c>
      <c r="X2226" s="9" t="n">
        <f aca="false">IF(ISNUMBER(I2226),1,0)</f>
        <v>0</v>
      </c>
      <c r="Y2226" s="9" t="n">
        <f aca="false">MOD(INT(E2226/86400)+3,7)</f>
        <v>1</v>
      </c>
      <c r="Z2226" s="9" t="n">
        <f aca="false">MOD(INT(E2226/3600),24)</f>
        <v>23</v>
      </c>
      <c r="AA2226" s="6" t="s">
        <v>4696</v>
      </c>
    </row>
    <row r="2227" customFormat="false" ht="15" hidden="false" customHeight="false" outlineLevel="0" collapsed="false">
      <c r="A2227" s="6" t="s">
        <v>4697</v>
      </c>
      <c r="B2227" s="6" t="s">
        <v>43</v>
      </c>
      <c r="C2227" s="6" t="s">
        <v>288</v>
      </c>
      <c r="D2227" s="6" t="s">
        <v>171</v>
      </c>
      <c r="E2227" s="6" t="n">
        <v>1787725784</v>
      </c>
      <c r="F2227" s="6" t="n">
        <v>1787725915</v>
      </c>
      <c r="G2227" s="6" t="n">
        <v>1787725832</v>
      </c>
      <c r="H2227" s="6" t="n">
        <v>1787728309</v>
      </c>
      <c r="J2227" s="6" t="n">
        <v>0</v>
      </c>
      <c r="K2227" s="6" t="n">
        <v>0</v>
      </c>
      <c r="L2227" s="9" t="n">
        <f aca="false">IF(AND(E2227&gt;=Scenario!$B$11,E2227&lt;Scenario!$B$12),1,0)</f>
        <v>1</v>
      </c>
      <c r="M2227" s="9" t="n">
        <f aca="false">IF(AND(L2227=1,ISNUMBER(F2227)),MAX(0,F2227-E2227)/60,"")</f>
        <v>2.18333333333333</v>
      </c>
      <c r="N2227" s="9" t="n">
        <f aca="false">IF(AND(L2227=1,ISNUMBER(G2227)),MAX(0,G2227-E2227)/60,"")</f>
        <v>0.8</v>
      </c>
      <c r="O2227" s="9" t="n">
        <f aca="false">IF(ISNUMBER(H2227),IF(AND(H2227&gt;=Scenario!$B$11,H2227&lt;Scenario!$B$12),1,0),0)</f>
        <v>1</v>
      </c>
      <c r="P2227" s="9" t="n">
        <f aca="false">IF(O2227=1,MAX(0,H2227-E2227)/60,"")</f>
        <v>42.0833333333333</v>
      </c>
      <c r="Q2227" s="9" t="n">
        <f aca="false">INDEX(Scenario!$B$18:$B$20,MATCH(B2227,Scenario!$A$18:$A$20,0))</f>
        <v>60</v>
      </c>
      <c r="R2227" s="9" t="n">
        <f aca="false">INDEX(Scenario!$C$18:$C$20,MATCH(B2227,Scenario!$A$18:$A$20,0))</f>
        <v>1440</v>
      </c>
      <c r="S2227" s="9" t="n">
        <f aca="false">IF(ISNUMBER(M2227),IF(M2227&lt;=Q2227,1,0),"")</f>
        <v>1</v>
      </c>
      <c r="T2227" s="9" t="n">
        <f aca="false">IF(ISNUMBER(P2227),IF(P2227&lt;=R2227,1,0),"")</f>
        <v>1</v>
      </c>
      <c r="U2227" s="9" t="n">
        <f aca="false">IF(E2227&gt;Scenario!$B$14,0,IF(OR(AND(ISNUMBER(H2227),H2227&lt;=Scenario!$B$14),AND(ISNUMBER(I2227),I2227&lt;=Scenario!$B$14)),0,1))</f>
        <v>0</v>
      </c>
      <c r="V2227" s="9" t="n">
        <f aca="false">IF(AND(U2227=1,(Scenario!$B$14-E2227)/60&gt;R2227),1,0)</f>
        <v>0</v>
      </c>
      <c r="W2227" s="9" t="n">
        <f aca="false">IF(OR(C2227=Scenario!$B$22,C2227=Scenario!$C$22),1,0)</f>
        <v>0</v>
      </c>
      <c r="X2227" s="9" t="n">
        <f aca="false">IF(ISNUMBER(I2227),1,0)</f>
        <v>0</v>
      </c>
      <c r="Y2227" s="9" t="n">
        <f aca="false">MOD(INT(E2227/86400)+3,7)</f>
        <v>2</v>
      </c>
      <c r="Z2227" s="9" t="n">
        <f aca="false">MOD(INT(E2227/3600),24)</f>
        <v>6</v>
      </c>
      <c r="AA2227" s="6" t="s">
        <v>4698</v>
      </c>
    </row>
    <row r="2228" customFormat="false" ht="15" hidden="false" customHeight="false" outlineLevel="0" collapsed="false">
      <c r="A2228" s="6" t="s">
        <v>4699</v>
      </c>
      <c r="B2228" s="6" t="s">
        <v>43</v>
      </c>
      <c r="C2228" s="6" t="s">
        <v>249</v>
      </c>
      <c r="D2228" s="6" t="s">
        <v>171</v>
      </c>
      <c r="E2228" s="6" t="n">
        <v>1787729675</v>
      </c>
      <c r="F2228" s="6" t="n">
        <v>1787729791</v>
      </c>
      <c r="G2228" s="6" t="n">
        <v>1787729705</v>
      </c>
      <c r="H2228" s="6" t="n">
        <v>1787747350</v>
      </c>
      <c r="J2228" s="6" t="n">
        <v>0</v>
      </c>
      <c r="K2228" s="6" t="n">
        <v>0</v>
      </c>
      <c r="L2228" s="9" t="n">
        <f aca="false">IF(AND(E2228&gt;=Scenario!$B$11,E2228&lt;Scenario!$B$12),1,0)</f>
        <v>1</v>
      </c>
      <c r="M2228" s="9" t="n">
        <f aca="false">IF(AND(L2228=1,ISNUMBER(F2228)),MAX(0,F2228-E2228)/60,"")</f>
        <v>1.93333333333333</v>
      </c>
      <c r="N2228" s="9" t="n">
        <f aca="false">IF(AND(L2228=1,ISNUMBER(G2228)),MAX(0,G2228-E2228)/60,"")</f>
        <v>0.5</v>
      </c>
      <c r="O2228" s="9" t="n">
        <f aca="false">IF(ISNUMBER(H2228),IF(AND(H2228&gt;=Scenario!$B$11,H2228&lt;Scenario!$B$12),1,0),0)</f>
        <v>1</v>
      </c>
      <c r="P2228" s="9" t="n">
        <f aca="false">IF(O2228=1,MAX(0,H2228-E2228)/60,"")</f>
        <v>294.583333333333</v>
      </c>
      <c r="Q2228" s="9" t="n">
        <f aca="false">INDEX(Scenario!$B$18:$B$20,MATCH(B2228,Scenario!$A$18:$A$20,0))</f>
        <v>60</v>
      </c>
      <c r="R2228" s="9" t="n">
        <f aca="false">INDEX(Scenario!$C$18:$C$20,MATCH(B2228,Scenario!$A$18:$A$20,0))</f>
        <v>1440</v>
      </c>
      <c r="S2228" s="9" t="n">
        <f aca="false">IF(ISNUMBER(M2228),IF(M2228&lt;=Q2228,1,0),"")</f>
        <v>1</v>
      </c>
      <c r="T2228" s="9" t="n">
        <f aca="false">IF(ISNUMBER(P2228),IF(P2228&lt;=R2228,1,0),"")</f>
        <v>1</v>
      </c>
      <c r="U2228" s="9" t="n">
        <f aca="false">IF(E2228&gt;Scenario!$B$14,0,IF(OR(AND(ISNUMBER(H2228),H2228&lt;=Scenario!$B$14),AND(ISNUMBER(I2228),I2228&lt;=Scenario!$B$14)),0,1))</f>
        <v>0</v>
      </c>
      <c r="V2228" s="9" t="n">
        <f aca="false">IF(AND(U2228=1,(Scenario!$B$14-E2228)/60&gt;R2228),1,0)</f>
        <v>0</v>
      </c>
      <c r="W2228" s="9" t="n">
        <f aca="false">IF(OR(C2228=Scenario!$B$22,C2228=Scenario!$C$22),1,0)</f>
        <v>0</v>
      </c>
      <c r="X2228" s="9" t="n">
        <f aca="false">IF(ISNUMBER(I2228),1,0)</f>
        <v>0</v>
      </c>
      <c r="Y2228" s="9" t="n">
        <f aca="false">MOD(INT(E2228/86400)+3,7)</f>
        <v>2</v>
      </c>
      <c r="Z2228" s="9" t="n">
        <f aca="false">MOD(INT(E2228/3600),24)</f>
        <v>7</v>
      </c>
      <c r="AA2228" s="6" t="s">
        <v>4700</v>
      </c>
    </row>
    <row r="2229" customFormat="false" ht="15" hidden="false" customHeight="false" outlineLevel="0" collapsed="false">
      <c r="A2229" s="6" t="s">
        <v>4701</v>
      </c>
      <c r="B2229" s="6" t="s">
        <v>44</v>
      </c>
      <c r="C2229" s="6" t="s">
        <v>46</v>
      </c>
      <c r="D2229" s="6" t="s">
        <v>171</v>
      </c>
      <c r="E2229" s="6" t="n">
        <v>1787731413</v>
      </c>
      <c r="F2229" s="6" t="n">
        <v>1787731599</v>
      </c>
      <c r="G2229" s="6" t="n">
        <v>1787731439</v>
      </c>
      <c r="H2229" s="6" t="n">
        <v>1787734755</v>
      </c>
      <c r="J2229" s="6" t="n">
        <v>0</v>
      </c>
      <c r="K2229" s="6" t="n">
        <v>0</v>
      </c>
      <c r="L2229" s="9" t="n">
        <f aca="false">IF(AND(E2229&gt;=Scenario!$B$11,E2229&lt;Scenario!$B$12),1,0)</f>
        <v>1</v>
      </c>
      <c r="M2229" s="9" t="n">
        <f aca="false">IF(AND(L2229=1,ISNUMBER(F2229)),MAX(0,F2229-E2229)/60,"")</f>
        <v>3.1</v>
      </c>
      <c r="N2229" s="9" t="n">
        <f aca="false">IF(AND(L2229=1,ISNUMBER(G2229)),MAX(0,G2229-E2229)/60,"")</f>
        <v>0.433333333333333</v>
      </c>
      <c r="O2229" s="9" t="n">
        <f aca="false">IF(ISNUMBER(H2229),IF(AND(H2229&gt;=Scenario!$B$11,H2229&lt;Scenario!$B$12),1,0),0)</f>
        <v>1</v>
      </c>
      <c r="P2229" s="9" t="n">
        <f aca="false">IF(O2229=1,MAX(0,H2229-E2229)/60,"")</f>
        <v>55.7</v>
      </c>
      <c r="Q2229" s="9" t="n">
        <f aca="false">INDEX(Scenario!$B$18:$B$20,MATCH(B2229,Scenario!$A$18:$A$20,0))</f>
        <v>240</v>
      </c>
      <c r="R2229" s="9" t="n">
        <f aca="false">INDEX(Scenario!$C$18:$C$20,MATCH(B2229,Scenario!$A$18:$A$20,0))</f>
        <v>4320</v>
      </c>
      <c r="S2229" s="9" t="n">
        <f aca="false">IF(ISNUMBER(M2229),IF(M2229&lt;=Q2229,1,0),"")</f>
        <v>1</v>
      </c>
      <c r="T2229" s="9" t="n">
        <f aca="false">IF(ISNUMBER(P2229),IF(P2229&lt;=R2229,1,0),"")</f>
        <v>1</v>
      </c>
      <c r="U2229" s="9" t="n">
        <f aca="false">IF(E2229&gt;Scenario!$B$14,0,IF(OR(AND(ISNUMBER(H2229),H2229&lt;=Scenario!$B$14),AND(ISNUMBER(I2229),I2229&lt;=Scenario!$B$14)),0,1))</f>
        <v>0</v>
      </c>
      <c r="V2229" s="9" t="n">
        <f aca="false">IF(AND(U2229=1,(Scenario!$B$14-E2229)/60&gt;R2229),1,0)</f>
        <v>0</v>
      </c>
      <c r="W2229" s="9" t="n">
        <f aca="false">IF(OR(C2229=Scenario!$B$22,C2229=Scenario!$C$22),1,0)</f>
        <v>1</v>
      </c>
      <c r="X2229" s="9" t="n">
        <f aca="false">IF(ISNUMBER(I2229),1,0)</f>
        <v>0</v>
      </c>
      <c r="Y2229" s="9" t="n">
        <f aca="false">MOD(INT(E2229/86400)+3,7)</f>
        <v>2</v>
      </c>
      <c r="Z2229" s="9" t="n">
        <f aca="false">MOD(INT(E2229/3600),24)</f>
        <v>8</v>
      </c>
      <c r="AA2229" s="6" t="s">
        <v>4702</v>
      </c>
    </row>
    <row r="2230" customFormat="false" ht="15" hidden="false" customHeight="false" outlineLevel="0" collapsed="false">
      <c r="A2230" s="6" t="s">
        <v>4703</v>
      </c>
      <c r="B2230" s="6" t="s">
        <v>43</v>
      </c>
      <c r="C2230" s="6" t="s">
        <v>288</v>
      </c>
      <c r="D2230" s="6" t="s">
        <v>171</v>
      </c>
      <c r="E2230" s="6" t="n">
        <v>1787731824</v>
      </c>
      <c r="F2230" s="6" t="n">
        <v>1787731996</v>
      </c>
      <c r="G2230" s="6" t="n">
        <v>1787731863</v>
      </c>
      <c r="H2230" s="6" t="n">
        <v>1787838897</v>
      </c>
      <c r="J2230" s="6" t="n">
        <v>1</v>
      </c>
      <c r="K2230" s="6" t="n">
        <v>0</v>
      </c>
      <c r="L2230" s="9" t="n">
        <f aca="false">IF(AND(E2230&gt;=Scenario!$B$11,E2230&lt;Scenario!$B$12),1,0)</f>
        <v>1</v>
      </c>
      <c r="M2230" s="9" t="n">
        <f aca="false">IF(AND(L2230=1,ISNUMBER(F2230)),MAX(0,F2230-E2230)/60,"")</f>
        <v>2.86666666666667</v>
      </c>
      <c r="N2230" s="9" t="n">
        <f aca="false">IF(AND(L2230=1,ISNUMBER(G2230)),MAX(0,G2230-E2230)/60,"")</f>
        <v>0.65</v>
      </c>
      <c r="O2230" s="9" t="n">
        <f aca="false">IF(ISNUMBER(H2230),IF(AND(H2230&gt;=Scenario!$B$11,H2230&lt;Scenario!$B$12),1,0),0)</f>
        <v>1</v>
      </c>
      <c r="P2230" s="9" t="n">
        <f aca="false">IF(O2230=1,MAX(0,H2230-E2230)/60,"")</f>
        <v>1784.55</v>
      </c>
      <c r="Q2230" s="9" t="n">
        <f aca="false">INDEX(Scenario!$B$18:$B$20,MATCH(B2230,Scenario!$A$18:$A$20,0))</f>
        <v>60</v>
      </c>
      <c r="R2230" s="9" t="n">
        <f aca="false">INDEX(Scenario!$C$18:$C$20,MATCH(B2230,Scenario!$A$18:$A$20,0))</f>
        <v>1440</v>
      </c>
      <c r="S2230" s="9" t="n">
        <f aca="false">IF(ISNUMBER(M2230),IF(M2230&lt;=Q2230,1,0),"")</f>
        <v>1</v>
      </c>
      <c r="T2230" s="9" t="n">
        <f aca="false">IF(ISNUMBER(P2230),IF(P2230&lt;=R2230,1,0),"")</f>
        <v>0</v>
      </c>
      <c r="U2230" s="9" t="n">
        <f aca="false">IF(E2230&gt;Scenario!$B$14,0,IF(OR(AND(ISNUMBER(H2230),H2230&lt;=Scenario!$B$14),AND(ISNUMBER(I2230),I2230&lt;=Scenario!$B$14)),0,1))</f>
        <v>0</v>
      </c>
      <c r="V2230" s="9" t="n">
        <f aca="false">IF(AND(U2230=1,(Scenario!$B$14-E2230)/60&gt;R2230),1,0)</f>
        <v>0</v>
      </c>
      <c r="W2230" s="9" t="n">
        <f aca="false">IF(OR(C2230=Scenario!$B$22,C2230=Scenario!$C$22),1,0)</f>
        <v>0</v>
      </c>
      <c r="X2230" s="9" t="n">
        <f aca="false">IF(ISNUMBER(I2230),1,0)</f>
        <v>0</v>
      </c>
      <c r="Y2230" s="9" t="n">
        <f aca="false">MOD(INT(E2230/86400)+3,7)</f>
        <v>2</v>
      </c>
      <c r="Z2230" s="9" t="n">
        <f aca="false">MOD(INT(E2230/3600),24)</f>
        <v>8</v>
      </c>
      <c r="AA2230" s="6" t="s">
        <v>4704</v>
      </c>
    </row>
    <row r="2231" customFormat="false" ht="15" hidden="false" customHeight="false" outlineLevel="0" collapsed="false">
      <c r="A2231" s="6" t="s">
        <v>4705</v>
      </c>
      <c r="B2231" s="6" t="s">
        <v>43</v>
      </c>
      <c r="C2231" s="6" t="s">
        <v>46</v>
      </c>
      <c r="D2231" s="6" t="s">
        <v>172</v>
      </c>
      <c r="E2231" s="6" t="n">
        <v>1787733647</v>
      </c>
      <c r="F2231" s="6" t="n">
        <v>1787733730</v>
      </c>
      <c r="G2231" s="6" t="n">
        <v>1787733665</v>
      </c>
      <c r="H2231" s="6" t="n">
        <v>1787735584</v>
      </c>
      <c r="J2231" s="6" t="n">
        <v>0</v>
      </c>
      <c r="K2231" s="6" t="n">
        <v>0</v>
      </c>
      <c r="L2231" s="9" t="n">
        <f aca="false">IF(AND(E2231&gt;=Scenario!$B$11,E2231&lt;Scenario!$B$12),1,0)</f>
        <v>1</v>
      </c>
      <c r="M2231" s="9" t="n">
        <f aca="false">IF(AND(L2231=1,ISNUMBER(F2231)),MAX(0,F2231-E2231)/60,"")</f>
        <v>1.38333333333333</v>
      </c>
      <c r="N2231" s="9" t="n">
        <f aca="false">IF(AND(L2231=1,ISNUMBER(G2231)),MAX(0,G2231-E2231)/60,"")</f>
        <v>0.3</v>
      </c>
      <c r="O2231" s="9" t="n">
        <f aca="false">IF(ISNUMBER(H2231),IF(AND(H2231&gt;=Scenario!$B$11,H2231&lt;Scenario!$B$12),1,0),0)</f>
        <v>1</v>
      </c>
      <c r="P2231" s="9" t="n">
        <f aca="false">IF(O2231=1,MAX(0,H2231-E2231)/60,"")</f>
        <v>32.2833333333333</v>
      </c>
      <c r="Q2231" s="9" t="n">
        <f aca="false">INDEX(Scenario!$B$18:$B$20,MATCH(B2231,Scenario!$A$18:$A$20,0))</f>
        <v>60</v>
      </c>
      <c r="R2231" s="9" t="n">
        <f aca="false">INDEX(Scenario!$C$18:$C$20,MATCH(B2231,Scenario!$A$18:$A$20,0))</f>
        <v>1440</v>
      </c>
      <c r="S2231" s="9" t="n">
        <f aca="false">IF(ISNUMBER(M2231),IF(M2231&lt;=Q2231,1,0),"")</f>
        <v>1</v>
      </c>
      <c r="T2231" s="9" t="n">
        <f aca="false">IF(ISNUMBER(P2231),IF(P2231&lt;=R2231,1,0),"")</f>
        <v>1</v>
      </c>
      <c r="U2231" s="9" t="n">
        <f aca="false">IF(E2231&gt;Scenario!$B$14,0,IF(OR(AND(ISNUMBER(H2231),H2231&lt;=Scenario!$B$14),AND(ISNUMBER(I2231),I2231&lt;=Scenario!$B$14)),0,1))</f>
        <v>0</v>
      </c>
      <c r="V2231" s="9" t="n">
        <f aca="false">IF(AND(U2231=1,(Scenario!$B$14-E2231)/60&gt;R2231),1,0)</f>
        <v>0</v>
      </c>
      <c r="W2231" s="9" t="n">
        <f aca="false">IF(OR(C2231=Scenario!$B$22,C2231=Scenario!$C$22),1,0)</f>
        <v>1</v>
      </c>
      <c r="X2231" s="9" t="n">
        <f aca="false">IF(ISNUMBER(I2231),1,0)</f>
        <v>0</v>
      </c>
      <c r="Y2231" s="9" t="n">
        <f aca="false">MOD(INT(E2231/86400)+3,7)</f>
        <v>2</v>
      </c>
      <c r="Z2231" s="9" t="n">
        <f aca="false">MOD(INT(E2231/3600),24)</f>
        <v>8</v>
      </c>
      <c r="AA2231" s="6" t="s">
        <v>4706</v>
      </c>
    </row>
    <row r="2232" customFormat="false" ht="15" hidden="false" customHeight="false" outlineLevel="0" collapsed="false">
      <c r="A2232" s="6" t="s">
        <v>4707</v>
      </c>
      <c r="B2232" s="6" t="s">
        <v>43</v>
      </c>
      <c r="C2232" s="6" t="s">
        <v>46</v>
      </c>
      <c r="D2232" s="6" t="s">
        <v>170</v>
      </c>
      <c r="E2232" s="6" t="n">
        <v>1787734360</v>
      </c>
      <c r="F2232" s="6" t="n">
        <v>1787734533</v>
      </c>
      <c r="G2232" s="6" t="n">
        <v>1787734378</v>
      </c>
      <c r="H2232" s="6" t="n">
        <v>1787736237</v>
      </c>
      <c r="J2232" s="6" t="n">
        <v>0</v>
      </c>
      <c r="K2232" s="6" t="n">
        <v>0</v>
      </c>
      <c r="L2232" s="9" t="n">
        <f aca="false">IF(AND(E2232&gt;=Scenario!$B$11,E2232&lt;Scenario!$B$12),1,0)</f>
        <v>1</v>
      </c>
      <c r="M2232" s="9" t="n">
        <f aca="false">IF(AND(L2232=1,ISNUMBER(F2232)),MAX(0,F2232-E2232)/60,"")</f>
        <v>2.88333333333333</v>
      </c>
      <c r="N2232" s="9" t="n">
        <f aca="false">IF(AND(L2232=1,ISNUMBER(G2232)),MAX(0,G2232-E2232)/60,"")</f>
        <v>0.3</v>
      </c>
      <c r="O2232" s="9" t="n">
        <f aca="false">IF(ISNUMBER(H2232),IF(AND(H2232&gt;=Scenario!$B$11,H2232&lt;Scenario!$B$12),1,0),0)</f>
        <v>1</v>
      </c>
      <c r="P2232" s="9" t="n">
        <f aca="false">IF(O2232=1,MAX(0,H2232-E2232)/60,"")</f>
        <v>31.2833333333333</v>
      </c>
      <c r="Q2232" s="9" t="n">
        <f aca="false">INDEX(Scenario!$B$18:$B$20,MATCH(B2232,Scenario!$A$18:$A$20,0))</f>
        <v>60</v>
      </c>
      <c r="R2232" s="9" t="n">
        <f aca="false">INDEX(Scenario!$C$18:$C$20,MATCH(B2232,Scenario!$A$18:$A$20,0))</f>
        <v>1440</v>
      </c>
      <c r="S2232" s="9" t="n">
        <f aca="false">IF(ISNUMBER(M2232),IF(M2232&lt;=Q2232,1,0),"")</f>
        <v>1</v>
      </c>
      <c r="T2232" s="9" t="n">
        <f aca="false">IF(ISNUMBER(P2232),IF(P2232&lt;=R2232,1,0),"")</f>
        <v>1</v>
      </c>
      <c r="U2232" s="9" t="n">
        <f aca="false">IF(E2232&gt;Scenario!$B$14,0,IF(OR(AND(ISNUMBER(H2232),H2232&lt;=Scenario!$B$14),AND(ISNUMBER(I2232),I2232&lt;=Scenario!$B$14)),0,1))</f>
        <v>0</v>
      </c>
      <c r="V2232" s="9" t="n">
        <f aca="false">IF(AND(U2232=1,(Scenario!$B$14-E2232)/60&gt;R2232),1,0)</f>
        <v>0</v>
      </c>
      <c r="W2232" s="9" t="n">
        <f aca="false">IF(OR(C2232=Scenario!$B$22,C2232=Scenario!$C$22),1,0)</f>
        <v>1</v>
      </c>
      <c r="X2232" s="9" t="n">
        <f aca="false">IF(ISNUMBER(I2232),1,0)</f>
        <v>0</v>
      </c>
      <c r="Y2232" s="9" t="n">
        <f aca="false">MOD(INT(E2232/86400)+3,7)</f>
        <v>2</v>
      </c>
      <c r="Z2232" s="9" t="n">
        <f aca="false">MOD(INT(E2232/3600),24)</f>
        <v>8</v>
      </c>
      <c r="AA2232" s="6" t="s">
        <v>4708</v>
      </c>
    </row>
    <row r="2233" customFormat="false" ht="15" hidden="false" customHeight="false" outlineLevel="0" collapsed="false">
      <c r="A2233" s="6" t="s">
        <v>4709</v>
      </c>
      <c r="B2233" s="6" t="s">
        <v>44</v>
      </c>
      <c r="C2233" s="6" t="s">
        <v>249</v>
      </c>
      <c r="D2233" s="6" t="s">
        <v>172</v>
      </c>
      <c r="E2233" s="6" t="n">
        <v>1787735210</v>
      </c>
      <c r="F2233" s="6" t="n">
        <v>1787735392</v>
      </c>
      <c r="G2233" s="6" t="n">
        <v>1787735240</v>
      </c>
      <c r="H2233" s="6" t="n">
        <v>1787737177</v>
      </c>
      <c r="J2233" s="6" t="n">
        <v>0</v>
      </c>
      <c r="K2233" s="6" t="n">
        <v>0</v>
      </c>
      <c r="L2233" s="9" t="n">
        <f aca="false">IF(AND(E2233&gt;=Scenario!$B$11,E2233&lt;Scenario!$B$12),1,0)</f>
        <v>1</v>
      </c>
      <c r="M2233" s="9" t="n">
        <f aca="false">IF(AND(L2233=1,ISNUMBER(F2233)),MAX(0,F2233-E2233)/60,"")</f>
        <v>3.03333333333333</v>
      </c>
      <c r="N2233" s="9" t="n">
        <f aca="false">IF(AND(L2233=1,ISNUMBER(G2233)),MAX(0,G2233-E2233)/60,"")</f>
        <v>0.5</v>
      </c>
      <c r="O2233" s="9" t="n">
        <f aca="false">IF(ISNUMBER(H2233),IF(AND(H2233&gt;=Scenario!$B$11,H2233&lt;Scenario!$B$12),1,0),0)</f>
        <v>1</v>
      </c>
      <c r="P2233" s="9" t="n">
        <f aca="false">IF(O2233=1,MAX(0,H2233-E2233)/60,"")</f>
        <v>32.7833333333333</v>
      </c>
      <c r="Q2233" s="9" t="n">
        <f aca="false">INDEX(Scenario!$B$18:$B$20,MATCH(B2233,Scenario!$A$18:$A$20,0))</f>
        <v>240</v>
      </c>
      <c r="R2233" s="9" t="n">
        <f aca="false">INDEX(Scenario!$C$18:$C$20,MATCH(B2233,Scenario!$A$18:$A$20,0))</f>
        <v>4320</v>
      </c>
      <c r="S2233" s="9" t="n">
        <f aca="false">IF(ISNUMBER(M2233),IF(M2233&lt;=Q2233,1,0),"")</f>
        <v>1</v>
      </c>
      <c r="T2233" s="9" t="n">
        <f aca="false">IF(ISNUMBER(P2233),IF(P2233&lt;=R2233,1,0),"")</f>
        <v>1</v>
      </c>
      <c r="U2233" s="9" t="n">
        <f aca="false">IF(E2233&gt;Scenario!$B$14,0,IF(OR(AND(ISNUMBER(H2233),H2233&lt;=Scenario!$B$14),AND(ISNUMBER(I2233),I2233&lt;=Scenario!$B$14)),0,1))</f>
        <v>0</v>
      </c>
      <c r="V2233" s="9" t="n">
        <f aca="false">IF(AND(U2233=1,(Scenario!$B$14-E2233)/60&gt;R2233),1,0)</f>
        <v>0</v>
      </c>
      <c r="W2233" s="9" t="n">
        <f aca="false">IF(OR(C2233=Scenario!$B$22,C2233=Scenario!$C$22),1,0)</f>
        <v>0</v>
      </c>
      <c r="X2233" s="9" t="n">
        <f aca="false">IF(ISNUMBER(I2233),1,0)</f>
        <v>0</v>
      </c>
      <c r="Y2233" s="9" t="n">
        <f aca="false">MOD(INT(E2233/86400)+3,7)</f>
        <v>2</v>
      </c>
      <c r="Z2233" s="9" t="n">
        <f aca="false">MOD(INT(E2233/3600),24)</f>
        <v>9</v>
      </c>
      <c r="AA2233" s="6" t="s">
        <v>4710</v>
      </c>
    </row>
    <row r="2234" customFormat="false" ht="15" hidden="false" customHeight="false" outlineLevel="0" collapsed="false">
      <c r="A2234" s="6" t="s">
        <v>4711</v>
      </c>
      <c r="B2234" s="6" t="s">
        <v>44</v>
      </c>
      <c r="C2234" s="6" t="s">
        <v>46</v>
      </c>
      <c r="D2234" s="6" t="s">
        <v>172</v>
      </c>
      <c r="E2234" s="6" t="n">
        <v>1787737054</v>
      </c>
      <c r="F2234" s="6" t="n">
        <v>1787737267</v>
      </c>
      <c r="G2234" s="6" t="n">
        <v>1787737067</v>
      </c>
      <c r="H2234" s="6" t="n">
        <v>1787738942</v>
      </c>
      <c r="J2234" s="6" t="n">
        <v>0</v>
      </c>
      <c r="K2234" s="6" t="n">
        <v>0</v>
      </c>
      <c r="L2234" s="9" t="n">
        <f aca="false">IF(AND(E2234&gt;=Scenario!$B$11,E2234&lt;Scenario!$B$12),1,0)</f>
        <v>1</v>
      </c>
      <c r="M2234" s="9" t="n">
        <f aca="false">IF(AND(L2234=1,ISNUMBER(F2234)),MAX(0,F2234-E2234)/60,"")</f>
        <v>3.55</v>
      </c>
      <c r="N2234" s="9" t="n">
        <f aca="false">IF(AND(L2234=1,ISNUMBER(G2234)),MAX(0,G2234-E2234)/60,"")</f>
        <v>0.216666666666667</v>
      </c>
      <c r="O2234" s="9" t="n">
        <f aca="false">IF(ISNUMBER(H2234),IF(AND(H2234&gt;=Scenario!$B$11,H2234&lt;Scenario!$B$12),1,0),0)</f>
        <v>1</v>
      </c>
      <c r="P2234" s="9" t="n">
        <f aca="false">IF(O2234=1,MAX(0,H2234-E2234)/60,"")</f>
        <v>31.4666666666667</v>
      </c>
      <c r="Q2234" s="9" t="n">
        <f aca="false">INDEX(Scenario!$B$18:$B$20,MATCH(B2234,Scenario!$A$18:$A$20,0))</f>
        <v>240</v>
      </c>
      <c r="R2234" s="9" t="n">
        <f aca="false">INDEX(Scenario!$C$18:$C$20,MATCH(B2234,Scenario!$A$18:$A$20,0))</f>
        <v>4320</v>
      </c>
      <c r="S2234" s="9" t="n">
        <f aca="false">IF(ISNUMBER(M2234),IF(M2234&lt;=Q2234,1,0),"")</f>
        <v>1</v>
      </c>
      <c r="T2234" s="9" t="n">
        <f aca="false">IF(ISNUMBER(P2234),IF(P2234&lt;=R2234,1,0),"")</f>
        <v>1</v>
      </c>
      <c r="U2234" s="9" t="n">
        <f aca="false">IF(E2234&gt;Scenario!$B$14,0,IF(OR(AND(ISNUMBER(H2234),H2234&lt;=Scenario!$B$14),AND(ISNUMBER(I2234),I2234&lt;=Scenario!$B$14)),0,1))</f>
        <v>0</v>
      </c>
      <c r="V2234" s="9" t="n">
        <f aca="false">IF(AND(U2234=1,(Scenario!$B$14-E2234)/60&gt;R2234),1,0)</f>
        <v>0</v>
      </c>
      <c r="W2234" s="9" t="n">
        <f aca="false">IF(OR(C2234=Scenario!$B$22,C2234=Scenario!$C$22),1,0)</f>
        <v>1</v>
      </c>
      <c r="X2234" s="9" t="n">
        <f aca="false">IF(ISNUMBER(I2234),1,0)</f>
        <v>0</v>
      </c>
      <c r="Y2234" s="9" t="n">
        <f aca="false">MOD(INT(E2234/86400)+3,7)</f>
        <v>2</v>
      </c>
      <c r="Z2234" s="9" t="n">
        <f aca="false">MOD(INT(E2234/3600),24)</f>
        <v>9</v>
      </c>
      <c r="AA2234" s="6" t="s">
        <v>4712</v>
      </c>
    </row>
    <row r="2235" customFormat="false" ht="15" hidden="false" customHeight="false" outlineLevel="0" collapsed="false">
      <c r="A2235" s="6" t="s">
        <v>4713</v>
      </c>
      <c r="B2235" s="6" t="s">
        <v>43</v>
      </c>
      <c r="C2235" s="6" t="s">
        <v>288</v>
      </c>
      <c r="D2235" s="6" t="s">
        <v>171</v>
      </c>
      <c r="E2235" s="6" t="n">
        <v>1787738689</v>
      </c>
      <c r="F2235" s="6" t="n">
        <v>1787738852</v>
      </c>
      <c r="G2235" s="6" t="n">
        <v>1787738725</v>
      </c>
      <c r="H2235" s="6" t="n">
        <v>1787747863</v>
      </c>
      <c r="J2235" s="6" t="n">
        <v>0</v>
      </c>
      <c r="K2235" s="6" t="n">
        <v>0</v>
      </c>
      <c r="L2235" s="9" t="n">
        <f aca="false">IF(AND(E2235&gt;=Scenario!$B$11,E2235&lt;Scenario!$B$12),1,0)</f>
        <v>1</v>
      </c>
      <c r="M2235" s="9" t="n">
        <f aca="false">IF(AND(L2235=1,ISNUMBER(F2235)),MAX(0,F2235-E2235)/60,"")</f>
        <v>2.71666666666667</v>
      </c>
      <c r="N2235" s="9" t="n">
        <f aca="false">IF(AND(L2235=1,ISNUMBER(G2235)),MAX(0,G2235-E2235)/60,"")</f>
        <v>0.6</v>
      </c>
      <c r="O2235" s="9" t="n">
        <f aca="false">IF(ISNUMBER(H2235),IF(AND(H2235&gt;=Scenario!$B$11,H2235&lt;Scenario!$B$12),1,0),0)</f>
        <v>1</v>
      </c>
      <c r="P2235" s="9" t="n">
        <f aca="false">IF(O2235=1,MAX(0,H2235-E2235)/60,"")</f>
        <v>152.9</v>
      </c>
      <c r="Q2235" s="9" t="n">
        <f aca="false">INDEX(Scenario!$B$18:$B$20,MATCH(B2235,Scenario!$A$18:$A$20,0))</f>
        <v>60</v>
      </c>
      <c r="R2235" s="9" t="n">
        <f aca="false">INDEX(Scenario!$C$18:$C$20,MATCH(B2235,Scenario!$A$18:$A$20,0))</f>
        <v>1440</v>
      </c>
      <c r="S2235" s="9" t="n">
        <f aca="false">IF(ISNUMBER(M2235),IF(M2235&lt;=Q2235,1,0),"")</f>
        <v>1</v>
      </c>
      <c r="T2235" s="9" t="n">
        <f aca="false">IF(ISNUMBER(P2235),IF(P2235&lt;=R2235,1,0),"")</f>
        <v>1</v>
      </c>
      <c r="U2235" s="9" t="n">
        <f aca="false">IF(E2235&gt;Scenario!$B$14,0,IF(OR(AND(ISNUMBER(H2235),H2235&lt;=Scenario!$B$14),AND(ISNUMBER(I2235),I2235&lt;=Scenario!$B$14)),0,1))</f>
        <v>0</v>
      </c>
      <c r="V2235" s="9" t="n">
        <f aca="false">IF(AND(U2235=1,(Scenario!$B$14-E2235)/60&gt;R2235),1,0)</f>
        <v>0</v>
      </c>
      <c r="W2235" s="9" t="n">
        <f aca="false">IF(OR(C2235=Scenario!$B$22,C2235=Scenario!$C$22),1,0)</f>
        <v>0</v>
      </c>
      <c r="X2235" s="9" t="n">
        <f aca="false">IF(ISNUMBER(I2235),1,0)</f>
        <v>0</v>
      </c>
      <c r="Y2235" s="9" t="n">
        <f aca="false">MOD(INT(E2235/86400)+3,7)</f>
        <v>2</v>
      </c>
      <c r="Z2235" s="9" t="n">
        <f aca="false">MOD(INT(E2235/3600),24)</f>
        <v>10</v>
      </c>
      <c r="AA2235" s="6" t="s">
        <v>4714</v>
      </c>
    </row>
    <row r="2236" customFormat="false" ht="15" hidden="false" customHeight="false" outlineLevel="0" collapsed="false">
      <c r="A2236" s="6" t="s">
        <v>4715</v>
      </c>
      <c r="B2236" s="6" t="s">
        <v>44</v>
      </c>
      <c r="C2236" s="6" t="s">
        <v>288</v>
      </c>
      <c r="D2236" s="6" t="s">
        <v>172</v>
      </c>
      <c r="E2236" s="6" t="n">
        <v>1787739114</v>
      </c>
      <c r="F2236" s="6" t="n">
        <v>1787739318</v>
      </c>
      <c r="G2236" s="6" t="n">
        <v>1787739140</v>
      </c>
      <c r="H2236" s="6" t="n">
        <v>1787745939</v>
      </c>
      <c r="J2236" s="6" t="n">
        <v>0</v>
      </c>
      <c r="K2236" s="6" t="n">
        <v>1</v>
      </c>
      <c r="L2236" s="9" t="n">
        <f aca="false">IF(AND(E2236&gt;=Scenario!$B$11,E2236&lt;Scenario!$B$12),1,0)</f>
        <v>1</v>
      </c>
      <c r="M2236" s="9" t="n">
        <f aca="false">IF(AND(L2236=1,ISNUMBER(F2236)),MAX(0,F2236-E2236)/60,"")</f>
        <v>3.4</v>
      </c>
      <c r="N2236" s="9" t="n">
        <f aca="false">IF(AND(L2236=1,ISNUMBER(G2236)),MAX(0,G2236-E2236)/60,"")</f>
        <v>0.433333333333333</v>
      </c>
      <c r="O2236" s="9" t="n">
        <f aca="false">IF(ISNUMBER(H2236),IF(AND(H2236&gt;=Scenario!$B$11,H2236&lt;Scenario!$B$12),1,0),0)</f>
        <v>1</v>
      </c>
      <c r="P2236" s="9" t="n">
        <f aca="false">IF(O2236=1,MAX(0,H2236-E2236)/60,"")</f>
        <v>113.75</v>
      </c>
      <c r="Q2236" s="9" t="n">
        <f aca="false">INDEX(Scenario!$B$18:$B$20,MATCH(B2236,Scenario!$A$18:$A$20,0))</f>
        <v>240</v>
      </c>
      <c r="R2236" s="9" t="n">
        <f aca="false">INDEX(Scenario!$C$18:$C$20,MATCH(B2236,Scenario!$A$18:$A$20,0))</f>
        <v>4320</v>
      </c>
      <c r="S2236" s="9" t="n">
        <f aca="false">IF(ISNUMBER(M2236),IF(M2236&lt;=Q2236,1,0),"")</f>
        <v>1</v>
      </c>
      <c r="T2236" s="9" t="n">
        <f aca="false">IF(ISNUMBER(P2236),IF(P2236&lt;=R2236,1,0),"")</f>
        <v>1</v>
      </c>
      <c r="U2236" s="9" t="n">
        <f aca="false">IF(E2236&gt;Scenario!$B$14,0,IF(OR(AND(ISNUMBER(H2236),H2236&lt;=Scenario!$B$14),AND(ISNUMBER(I2236),I2236&lt;=Scenario!$B$14)),0,1))</f>
        <v>0</v>
      </c>
      <c r="V2236" s="9" t="n">
        <f aca="false">IF(AND(U2236=1,(Scenario!$B$14-E2236)/60&gt;R2236),1,0)</f>
        <v>0</v>
      </c>
      <c r="W2236" s="9" t="n">
        <f aca="false">IF(OR(C2236=Scenario!$B$22,C2236=Scenario!$C$22),1,0)</f>
        <v>0</v>
      </c>
      <c r="X2236" s="9" t="n">
        <f aca="false">IF(ISNUMBER(I2236),1,0)</f>
        <v>0</v>
      </c>
      <c r="Y2236" s="9" t="n">
        <f aca="false">MOD(INT(E2236/86400)+3,7)</f>
        <v>2</v>
      </c>
      <c r="Z2236" s="9" t="n">
        <f aca="false">MOD(INT(E2236/3600),24)</f>
        <v>10</v>
      </c>
      <c r="AA2236" s="6" t="s">
        <v>4716</v>
      </c>
    </row>
    <row r="2237" customFormat="false" ht="15" hidden="false" customHeight="false" outlineLevel="0" collapsed="false">
      <c r="A2237" s="6" t="s">
        <v>4717</v>
      </c>
      <c r="B2237" s="6" t="s">
        <v>44</v>
      </c>
      <c r="C2237" s="6" t="s">
        <v>288</v>
      </c>
      <c r="D2237" s="6" t="s">
        <v>172</v>
      </c>
      <c r="E2237" s="6" t="n">
        <v>1787739282</v>
      </c>
      <c r="F2237" s="6" t="n">
        <v>1787739456</v>
      </c>
      <c r="G2237" s="6" t="n">
        <v>1787739303</v>
      </c>
      <c r="H2237" s="6" t="n">
        <v>1787742681</v>
      </c>
      <c r="J2237" s="6" t="n">
        <v>0</v>
      </c>
      <c r="K2237" s="6" t="n">
        <v>0</v>
      </c>
      <c r="L2237" s="9" t="n">
        <f aca="false">IF(AND(E2237&gt;=Scenario!$B$11,E2237&lt;Scenario!$B$12),1,0)</f>
        <v>1</v>
      </c>
      <c r="M2237" s="9" t="n">
        <f aca="false">IF(AND(L2237=1,ISNUMBER(F2237)),MAX(0,F2237-E2237)/60,"")</f>
        <v>2.9</v>
      </c>
      <c r="N2237" s="9" t="n">
        <f aca="false">IF(AND(L2237=1,ISNUMBER(G2237)),MAX(0,G2237-E2237)/60,"")</f>
        <v>0.35</v>
      </c>
      <c r="O2237" s="9" t="n">
        <f aca="false">IF(ISNUMBER(H2237),IF(AND(H2237&gt;=Scenario!$B$11,H2237&lt;Scenario!$B$12),1,0),0)</f>
        <v>1</v>
      </c>
      <c r="P2237" s="9" t="n">
        <f aca="false">IF(O2237=1,MAX(0,H2237-E2237)/60,"")</f>
        <v>56.65</v>
      </c>
      <c r="Q2237" s="9" t="n">
        <f aca="false">INDEX(Scenario!$B$18:$B$20,MATCH(B2237,Scenario!$A$18:$A$20,0))</f>
        <v>240</v>
      </c>
      <c r="R2237" s="9" t="n">
        <f aca="false">INDEX(Scenario!$C$18:$C$20,MATCH(B2237,Scenario!$A$18:$A$20,0))</f>
        <v>4320</v>
      </c>
      <c r="S2237" s="9" t="n">
        <f aca="false">IF(ISNUMBER(M2237),IF(M2237&lt;=Q2237,1,0),"")</f>
        <v>1</v>
      </c>
      <c r="T2237" s="9" t="n">
        <f aca="false">IF(ISNUMBER(P2237),IF(P2237&lt;=R2237,1,0),"")</f>
        <v>1</v>
      </c>
      <c r="U2237" s="9" t="n">
        <f aca="false">IF(E2237&gt;Scenario!$B$14,0,IF(OR(AND(ISNUMBER(H2237),H2237&lt;=Scenario!$B$14),AND(ISNUMBER(I2237),I2237&lt;=Scenario!$B$14)),0,1))</f>
        <v>0</v>
      </c>
      <c r="V2237" s="9" t="n">
        <f aca="false">IF(AND(U2237=1,(Scenario!$B$14-E2237)/60&gt;R2237),1,0)</f>
        <v>0</v>
      </c>
      <c r="W2237" s="9" t="n">
        <f aca="false">IF(OR(C2237=Scenario!$B$22,C2237=Scenario!$C$22),1,0)</f>
        <v>0</v>
      </c>
      <c r="X2237" s="9" t="n">
        <f aca="false">IF(ISNUMBER(I2237),1,0)</f>
        <v>0</v>
      </c>
      <c r="Y2237" s="9" t="n">
        <f aca="false">MOD(INT(E2237/86400)+3,7)</f>
        <v>2</v>
      </c>
      <c r="Z2237" s="9" t="n">
        <f aca="false">MOD(INT(E2237/3600),24)</f>
        <v>10</v>
      </c>
      <c r="AA2237" s="6" t="s">
        <v>4718</v>
      </c>
    </row>
    <row r="2238" customFormat="false" ht="15" hidden="false" customHeight="false" outlineLevel="0" collapsed="false">
      <c r="A2238" s="6" t="s">
        <v>4719</v>
      </c>
      <c r="B2238" s="6" t="s">
        <v>44</v>
      </c>
      <c r="C2238" s="6" t="s">
        <v>249</v>
      </c>
      <c r="D2238" s="6" t="s">
        <v>171</v>
      </c>
      <c r="E2238" s="6" t="n">
        <v>1787740117</v>
      </c>
      <c r="F2238" s="6" t="n">
        <v>1787740897</v>
      </c>
      <c r="G2238" s="6" t="n">
        <v>1787740734</v>
      </c>
      <c r="H2238" s="6" t="n">
        <v>1787748543</v>
      </c>
      <c r="J2238" s="6" t="n">
        <v>0</v>
      </c>
      <c r="K2238" s="6" t="n">
        <v>0</v>
      </c>
      <c r="L2238" s="9" t="n">
        <f aca="false">IF(AND(E2238&gt;=Scenario!$B$11,E2238&lt;Scenario!$B$12),1,0)</f>
        <v>1</v>
      </c>
      <c r="M2238" s="9" t="n">
        <f aca="false">IF(AND(L2238=1,ISNUMBER(F2238)),MAX(0,F2238-E2238)/60,"")</f>
        <v>13</v>
      </c>
      <c r="N2238" s="9" t="n">
        <f aca="false">IF(AND(L2238=1,ISNUMBER(G2238)),MAX(0,G2238-E2238)/60,"")</f>
        <v>10.2833333333333</v>
      </c>
      <c r="O2238" s="9" t="n">
        <f aca="false">IF(ISNUMBER(H2238),IF(AND(H2238&gt;=Scenario!$B$11,H2238&lt;Scenario!$B$12),1,0),0)</f>
        <v>1</v>
      </c>
      <c r="P2238" s="9" t="n">
        <f aca="false">IF(O2238=1,MAX(0,H2238-E2238)/60,"")</f>
        <v>140.433333333333</v>
      </c>
      <c r="Q2238" s="9" t="n">
        <f aca="false">INDEX(Scenario!$B$18:$B$20,MATCH(B2238,Scenario!$A$18:$A$20,0))</f>
        <v>240</v>
      </c>
      <c r="R2238" s="9" t="n">
        <f aca="false">INDEX(Scenario!$C$18:$C$20,MATCH(B2238,Scenario!$A$18:$A$20,0))</f>
        <v>4320</v>
      </c>
      <c r="S2238" s="9" t="n">
        <f aca="false">IF(ISNUMBER(M2238),IF(M2238&lt;=Q2238,1,0),"")</f>
        <v>1</v>
      </c>
      <c r="T2238" s="9" t="n">
        <f aca="false">IF(ISNUMBER(P2238),IF(P2238&lt;=R2238,1,0),"")</f>
        <v>1</v>
      </c>
      <c r="U2238" s="9" t="n">
        <f aca="false">IF(E2238&gt;Scenario!$B$14,0,IF(OR(AND(ISNUMBER(H2238),H2238&lt;=Scenario!$B$14),AND(ISNUMBER(I2238),I2238&lt;=Scenario!$B$14)),0,1))</f>
        <v>0</v>
      </c>
      <c r="V2238" s="9" t="n">
        <f aca="false">IF(AND(U2238=1,(Scenario!$B$14-E2238)/60&gt;R2238),1,0)</f>
        <v>0</v>
      </c>
      <c r="W2238" s="9" t="n">
        <f aca="false">IF(OR(C2238=Scenario!$B$22,C2238=Scenario!$C$22),1,0)</f>
        <v>0</v>
      </c>
      <c r="X2238" s="9" t="n">
        <f aca="false">IF(ISNUMBER(I2238),1,0)</f>
        <v>0</v>
      </c>
      <c r="Y2238" s="9" t="n">
        <f aca="false">MOD(INT(E2238/86400)+3,7)</f>
        <v>2</v>
      </c>
      <c r="Z2238" s="9" t="n">
        <f aca="false">MOD(INT(E2238/3600),24)</f>
        <v>10</v>
      </c>
      <c r="AA2238" s="6" t="s">
        <v>4720</v>
      </c>
    </row>
    <row r="2239" customFormat="false" ht="15" hidden="false" customHeight="false" outlineLevel="0" collapsed="false">
      <c r="A2239" s="6" t="s">
        <v>4721</v>
      </c>
      <c r="B2239" s="6" t="s">
        <v>44</v>
      </c>
      <c r="C2239" s="6" t="s">
        <v>46</v>
      </c>
      <c r="D2239" s="6" t="s">
        <v>170</v>
      </c>
      <c r="E2239" s="6" t="n">
        <v>1787741856</v>
      </c>
      <c r="F2239" s="6" t="n">
        <v>1787742084</v>
      </c>
      <c r="G2239" s="6" t="n">
        <v>1787741903</v>
      </c>
      <c r="H2239" s="6" t="n">
        <v>1787743036</v>
      </c>
      <c r="J2239" s="6" t="n">
        <v>0</v>
      </c>
      <c r="K2239" s="6" t="n">
        <v>0</v>
      </c>
      <c r="L2239" s="9" t="n">
        <f aca="false">IF(AND(E2239&gt;=Scenario!$B$11,E2239&lt;Scenario!$B$12),1,0)</f>
        <v>1</v>
      </c>
      <c r="M2239" s="9" t="n">
        <f aca="false">IF(AND(L2239=1,ISNUMBER(F2239)),MAX(0,F2239-E2239)/60,"")</f>
        <v>3.8</v>
      </c>
      <c r="N2239" s="9" t="n">
        <f aca="false">IF(AND(L2239=1,ISNUMBER(G2239)),MAX(0,G2239-E2239)/60,"")</f>
        <v>0.783333333333333</v>
      </c>
      <c r="O2239" s="9" t="n">
        <f aca="false">IF(ISNUMBER(H2239),IF(AND(H2239&gt;=Scenario!$B$11,H2239&lt;Scenario!$B$12),1,0),0)</f>
        <v>1</v>
      </c>
      <c r="P2239" s="9" t="n">
        <f aca="false">IF(O2239=1,MAX(0,H2239-E2239)/60,"")</f>
        <v>19.6666666666667</v>
      </c>
      <c r="Q2239" s="9" t="n">
        <f aca="false">INDEX(Scenario!$B$18:$B$20,MATCH(B2239,Scenario!$A$18:$A$20,0))</f>
        <v>240</v>
      </c>
      <c r="R2239" s="9" t="n">
        <f aca="false">INDEX(Scenario!$C$18:$C$20,MATCH(B2239,Scenario!$A$18:$A$20,0))</f>
        <v>4320</v>
      </c>
      <c r="S2239" s="9" t="n">
        <f aca="false">IF(ISNUMBER(M2239),IF(M2239&lt;=Q2239,1,0),"")</f>
        <v>1</v>
      </c>
      <c r="T2239" s="9" t="n">
        <f aca="false">IF(ISNUMBER(P2239),IF(P2239&lt;=R2239,1,0),"")</f>
        <v>1</v>
      </c>
      <c r="U2239" s="9" t="n">
        <f aca="false">IF(E2239&gt;Scenario!$B$14,0,IF(OR(AND(ISNUMBER(H2239),H2239&lt;=Scenario!$B$14),AND(ISNUMBER(I2239),I2239&lt;=Scenario!$B$14)),0,1))</f>
        <v>0</v>
      </c>
      <c r="V2239" s="9" t="n">
        <f aca="false">IF(AND(U2239=1,(Scenario!$B$14-E2239)/60&gt;R2239),1,0)</f>
        <v>0</v>
      </c>
      <c r="W2239" s="9" t="n">
        <f aca="false">IF(OR(C2239=Scenario!$B$22,C2239=Scenario!$C$22),1,0)</f>
        <v>1</v>
      </c>
      <c r="X2239" s="9" t="n">
        <f aca="false">IF(ISNUMBER(I2239),1,0)</f>
        <v>0</v>
      </c>
      <c r="Y2239" s="9" t="n">
        <f aca="false">MOD(INT(E2239/86400)+3,7)</f>
        <v>2</v>
      </c>
      <c r="Z2239" s="9" t="n">
        <f aca="false">MOD(INT(E2239/3600),24)</f>
        <v>10</v>
      </c>
      <c r="AA2239" s="6" t="s">
        <v>4722</v>
      </c>
    </row>
    <row r="2240" customFormat="false" ht="15" hidden="false" customHeight="false" outlineLevel="0" collapsed="false">
      <c r="A2240" s="6" t="s">
        <v>4723</v>
      </c>
      <c r="B2240" s="6" t="s">
        <v>44</v>
      </c>
      <c r="C2240" s="6" t="s">
        <v>249</v>
      </c>
      <c r="D2240" s="6" t="s">
        <v>171</v>
      </c>
      <c r="E2240" s="6" t="n">
        <v>1787742242</v>
      </c>
      <c r="F2240" s="6" t="n">
        <v>1787749643</v>
      </c>
      <c r="G2240" s="6" t="n">
        <v>1787749504</v>
      </c>
      <c r="H2240" s="6" t="n">
        <v>1787759932</v>
      </c>
      <c r="J2240" s="6" t="n">
        <v>0</v>
      </c>
      <c r="K2240" s="6" t="n">
        <v>0</v>
      </c>
      <c r="L2240" s="9" t="n">
        <f aca="false">IF(AND(E2240&gt;=Scenario!$B$11,E2240&lt;Scenario!$B$12),1,0)</f>
        <v>1</v>
      </c>
      <c r="M2240" s="9" t="n">
        <f aca="false">IF(AND(L2240=1,ISNUMBER(F2240)),MAX(0,F2240-E2240)/60,"")</f>
        <v>123.35</v>
      </c>
      <c r="N2240" s="9" t="n">
        <f aca="false">IF(AND(L2240=1,ISNUMBER(G2240)),MAX(0,G2240-E2240)/60,"")</f>
        <v>121.033333333333</v>
      </c>
      <c r="O2240" s="9" t="n">
        <f aca="false">IF(ISNUMBER(H2240),IF(AND(H2240&gt;=Scenario!$B$11,H2240&lt;Scenario!$B$12),1,0),0)</f>
        <v>1</v>
      </c>
      <c r="P2240" s="9" t="n">
        <f aca="false">IF(O2240=1,MAX(0,H2240-E2240)/60,"")</f>
        <v>294.833333333333</v>
      </c>
      <c r="Q2240" s="9" t="n">
        <f aca="false">INDEX(Scenario!$B$18:$B$20,MATCH(B2240,Scenario!$A$18:$A$20,0))</f>
        <v>240</v>
      </c>
      <c r="R2240" s="9" t="n">
        <f aca="false">INDEX(Scenario!$C$18:$C$20,MATCH(B2240,Scenario!$A$18:$A$20,0))</f>
        <v>4320</v>
      </c>
      <c r="S2240" s="9" t="n">
        <f aca="false">IF(ISNUMBER(M2240),IF(M2240&lt;=Q2240,1,0),"")</f>
        <v>1</v>
      </c>
      <c r="T2240" s="9" t="n">
        <f aca="false">IF(ISNUMBER(P2240),IF(P2240&lt;=R2240,1,0),"")</f>
        <v>1</v>
      </c>
      <c r="U2240" s="9" t="n">
        <f aca="false">IF(E2240&gt;Scenario!$B$14,0,IF(OR(AND(ISNUMBER(H2240),H2240&lt;=Scenario!$B$14),AND(ISNUMBER(I2240),I2240&lt;=Scenario!$B$14)),0,1))</f>
        <v>0</v>
      </c>
      <c r="V2240" s="9" t="n">
        <f aca="false">IF(AND(U2240=1,(Scenario!$B$14-E2240)/60&gt;R2240),1,0)</f>
        <v>0</v>
      </c>
      <c r="W2240" s="9" t="n">
        <f aca="false">IF(OR(C2240=Scenario!$B$22,C2240=Scenario!$C$22),1,0)</f>
        <v>0</v>
      </c>
      <c r="X2240" s="9" t="n">
        <f aca="false">IF(ISNUMBER(I2240),1,0)</f>
        <v>0</v>
      </c>
      <c r="Y2240" s="9" t="n">
        <f aca="false">MOD(INT(E2240/86400)+3,7)</f>
        <v>2</v>
      </c>
      <c r="Z2240" s="9" t="n">
        <f aca="false">MOD(INT(E2240/3600),24)</f>
        <v>11</v>
      </c>
      <c r="AA2240" s="6" t="s">
        <v>4724</v>
      </c>
    </row>
    <row r="2241" customFormat="false" ht="15" hidden="false" customHeight="false" outlineLevel="0" collapsed="false">
      <c r="A2241" s="6" t="s">
        <v>4725</v>
      </c>
      <c r="B2241" s="6" t="s">
        <v>44</v>
      </c>
      <c r="C2241" s="6" t="s">
        <v>46</v>
      </c>
      <c r="D2241" s="6" t="s">
        <v>171</v>
      </c>
      <c r="E2241" s="6" t="n">
        <v>1787742455</v>
      </c>
      <c r="I2241" s="6" t="n">
        <v>1787742725</v>
      </c>
      <c r="J2241" s="6" t="n">
        <v>0</v>
      </c>
      <c r="K2241" s="6" t="n">
        <v>0</v>
      </c>
      <c r="L2241" s="9" t="n">
        <f aca="false">IF(AND(E2241&gt;=Scenario!$B$11,E2241&lt;Scenario!$B$12),1,0)</f>
        <v>1</v>
      </c>
      <c r="M2241" s="0" t="str">
        <f aca="false">IF(AND(L2241=1,ISNUMBER(F2241)),MAX(0,F2241-E2241)/60,"")</f>
        <v/>
      </c>
      <c r="N2241" s="0" t="str">
        <f aca="false">IF(AND(L2241=1,ISNUMBER(G2241)),MAX(0,G2241-E2241)/60,"")</f>
        <v/>
      </c>
      <c r="O2241" s="9" t="n">
        <f aca="false">IF(ISNUMBER(H2241),IF(AND(H2241&gt;=Scenario!$B$11,H2241&lt;Scenario!$B$12),1,0),0)</f>
        <v>0</v>
      </c>
      <c r="P2241" s="0" t="str">
        <f aca="false">IF(O2241=1,MAX(0,H2241-E2241)/60,"")</f>
        <v/>
      </c>
      <c r="Q2241" s="9" t="n">
        <f aca="false">INDEX(Scenario!$B$18:$B$20,MATCH(B2241,Scenario!$A$18:$A$20,0))</f>
        <v>240</v>
      </c>
      <c r="R2241" s="9" t="n">
        <f aca="false">INDEX(Scenario!$C$18:$C$20,MATCH(B2241,Scenario!$A$18:$A$20,0))</f>
        <v>4320</v>
      </c>
      <c r="S2241" s="0" t="str">
        <f aca="false">IF(ISNUMBER(M2241),IF(M2241&lt;=Q2241,1,0),"")</f>
        <v/>
      </c>
      <c r="T2241" s="0" t="str">
        <f aca="false">IF(ISNUMBER(P2241),IF(P2241&lt;=R2241,1,0),"")</f>
        <v/>
      </c>
      <c r="U2241" s="9" t="n">
        <f aca="false">IF(E2241&gt;Scenario!$B$14,0,IF(OR(AND(ISNUMBER(H2241),H2241&lt;=Scenario!$B$14),AND(ISNUMBER(I2241),I2241&lt;=Scenario!$B$14)),0,1))</f>
        <v>0</v>
      </c>
      <c r="V2241" s="9" t="n">
        <f aca="false">IF(AND(U2241=1,(Scenario!$B$14-E2241)/60&gt;R2241),1,0)</f>
        <v>0</v>
      </c>
      <c r="W2241" s="9" t="n">
        <f aca="false">IF(OR(C2241=Scenario!$B$22,C2241=Scenario!$C$22),1,0)</f>
        <v>1</v>
      </c>
      <c r="X2241" s="9" t="n">
        <f aca="false">IF(ISNUMBER(I2241),1,0)</f>
        <v>1</v>
      </c>
      <c r="Y2241" s="9" t="n">
        <f aca="false">MOD(INT(E2241/86400)+3,7)</f>
        <v>2</v>
      </c>
      <c r="Z2241" s="9" t="n">
        <f aca="false">MOD(INT(E2241/3600),24)</f>
        <v>11</v>
      </c>
      <c r="AA2241" s="6" t="s">
        <v>4726</v>
      </c>
    </row>
    <row r="2242" customFormat="false" ht="15" hidden="false" customHeight="false" outlineLevel="0" collapsed="false">
      <c r="A2242" s="6" t="s">
        <v>4727</v>
      </c>
      <c r="B2242" s="6" t="s">
        <v>44</v>
      </c>
      <c r="C2242" s="6" t="s">
        <v>249</v>
      </c>
      <c r="D2242" s="6" t="s">
        <v>171</v>
      </c>
      <c r="E2242" s="6" t="n">
        <v>1787743916</v>
      </c>
      <c r="F2242" s="6" t="n">
        <v>1787744041</v>
      </c>
      <c r="G2242" s="6" t="n">
        <v>1787743926</v>
      </c>
      <c r="H2242" s="6" t="n">
        <v>1787807715</v>
      </c>
      <c r="J2242" s="6" t="n">
        <v>1</v>
      </c>
      <c r="K2242" s="6" t="n">
        <v>0</v>
      </c>
      <c r="L2242" s="9" t="n">
        <f aca="false">IF(AND(E2242&gt;=Scenario!$B$11,E2242&lt;Scenario!$B$12),1,0)</f>
        <v>1</v>
      </c>
      <c r="M2242" s="9" t="n">
        <f aca="false">IF(AND(L2242=1,ISNUMBER(F2242)),MAX(0,F2242-E2242)/60,"")</f>
        <v>2.08333333333333</v>
      </c>
      <c r="N2242" s="9" t="n">
        <f aca="false">IF(AND(L2242=1,ISNUMBER(G2242)),MAX(0,G2242-E2242)/60,"")</f>
        <v>0.166666666666667</v>
      </c>
      <c r="O2242" s="9" t="n">
        <f aca="false">IF(ISNUMBER(H2242),IF(AND(H2242&gt;=Scenario!$B$11,H2242&lt;Scenario!$B$12),1,0),0)</f>
        <v>1</v>
      </c>
      <c r="P2242" s="9" t="n">
        <f aca="false">IF(O2242=1,MAX(0,H2242-E2242)/60,"")</f>
        <v>1063.31666666667</v>
      </c>
      <c r="Q2242" s="9" t="n">
        <f aca="false">INDEX(Scenario!$B$18:$B$20,MATCH(B2242,Scenario!$A$18:$A$20,0))</f>
        <v>240</v>
      </c>
      <c r="R2242" s="9" t="n">
        <f aca="false">INDEX(Scenario!$C$18:$C$20,MATCH(B2242,Scenario!$A$18:$A$20,0))</f>
        <v>4320</v>
      </c>
      <c r="S2242" s="9" t="n">
        <f aca="false">IF(ISNUMBER(M2242),IF(M2242&lt;=Q2242,1,0),"")</f>
        <v>1</v>
      </c>
      <c r="T2242" s="9" t="n">
        <f aca="false">IF(ISNUMBER(P2242),IF(P2242&lt;=R2242,1,0),"")</f>
        <v>1</v>
      </c>
      <c r="U2242" s="9" t="n">
        <f aca="false">IF(E2242&gt;Scenario!$B$14,0,IF(OR(AND(ISNUMBER(H2242),H2242&lt;=Scenario!$B$14),AND(ISNUMBER(I2242),I2242&lt;=Scenario!$B$14)),0,1))</f>
        <v>0</v>
      </c>
      <c r="V2242" s="9" t="n">
        <f aca="false">IF(AND(U2242=1,(Scenario!$B$14-E2242)/60&gt;R2242),1,0)</f>
        <v>0</v>
      </c>
      <c r="W2242" s="9" t="n">
        <f aca="false">IF(OR(C2242=Scenario!$B$22,C2242=Scenario!$C$22),1,0)</f>
        <v>0</v>
      </c>
      <c r="X2242" s="9" t="n">
        <f aca="false">IF(ISNUMBER(I2242),1,0)</f>
        <v>0</v>
      </c>
      <c r="Y2242" s="9" t="n">
        <f aca="false">MOD(INT(E2242/86400)+3,7)</f>
        <v>2</v>
      </c>
      <c r="Z2242" s="9" t="n">
        <f aca="false">MOD(INT(E2242/3600),24)</f>
        <v>11</v>
      </c>
      <c r="AA2242" s="6" t="s">
        <v>4728</v>
      </c>
    </row>
    <row r="2243" customFormat="false" ht="15" hidden="false" customHeight="false" outlineLevel="0" collapsed="false">
      <c r="A2243" s="6" t="s">
        <v>4729</v>
      </c>
      <c r="B2243" s="6" t="s">
        <v>43</v>
      </c>
      <c r="C2243" s="6" t="s">
        <v>46</v>
      </c>
      <c r="D2243" s="6" t="s">
        <v>171</v>
      </c>
      <c r="E2243" s="6" t="n">
        <v>1787744145</v>
      </c>
      <c r="F2243" s="6" t="n">
        <v>1787745793</v>
      </c>
      <c r="G2243" s="6" t="n">
        <v>1787745632</v>
      </c>
      <c r="H2243" s="6" t="n">
        <v>1787749480</v>
      </c>
      <c r="J2243" s="6" t="n">
        <v>0</v>
      </c>
      <c r="K2243" s="6" t="n">
        <v>0</v>
      </c>
      <c r="L2243" s="9" t="n">
        <f aca="false">IF(AND(E2243&gt;=Scenario!$B$11,E2243&lt;Scenario!$B$12),1,0)</f>
        <v>1</v>
      </c>
      <c r="M2243" s="9" t="n">
        <f aca="false">IF(AND(L2243=1,ISNUMBER(F2243)),MAX(0,F2243-E2243)/60,"")</f>
        <v>27.4666666666667</v>
      </c>
      <c r="N2243" s="9" t="n">
        <f aca="false">IF(AND(L2243=1,ISNUMBER(G2243)),MAX(0,G2243-E2243)/60,"")</f>
        <v>24.7833333333333</v>
      </c>
      <c r="O2243" s="9" t="n">
        <f aca="false">IF(ISNUMBER(H2243),IF(AND(H2243&gt;=Scenario!$B$11,H2243&lt;Scenario!$B$12),1,0),0)</f>
        <v>1</v>
      </c>
      <c r="P2243" s="9" t="n">
        <f aca="false">IF(O2243=1,MAX(0,H2243-E2243)/60,"")</f>
        <v>88.9166666666667</v>
      </c>
      <c r="Q2243" s="9" t="n">
        <f aca="false">INDEX(Scenario!$B$18:$B$20,MATCH(B2243,Scenario!$A$18:$A$20,0))</f>
        <v>60</v>
      </c>
      <c r="R2243" s="9" t="n">
        <f aca="false">INDEX(Scenario!$C$18:$C$20,MATCH(B2243,Scenario!$A$18:$A$20,0))</f>
        <v>1440</v>
      </c>
      <c r="S2243" s="9" t="n">
        <f aca="false">IF(ISNUMBER(M2243),IF(M2243&lt;=Q2243,1,0),"")</f>
        <v>1</v>
      </c>
      <c r="T2243" s="9" t="n">
        <f aca="false">IF(ISNUMBER(P2243),IF(P2243&lt;=R2243,1,0),"")</f>
        <v>1</v>
      </c>
      <c r="U2243" s="9" t="n">
        <f aca="false">IF(E2243&gt;Scenario!$B$14,0,IF(OR(AND(ISNUMBER(H2243),H2243&lt;=Scenario!$B$14),AND(ISNUMBER(I2243),I2243&lt;=Scenario!$B$14)),0,1))</f>
        <v>0</v>
      </c>
      <c r="V2243" s="9" t="n">
        <f aca="false">IF(AND(U2243=1,(Scenario!$B$14-E2243)/60&gt;R2243),1,0)</f>
        <v>0</v>
      </c>
      <c r="W2243" s="9" t="n">
        <f aca="false">IF(OR(C2243=Scenario!$B$22,C2243=Scenario!$C$22),1,0)</f>
        <v>1</v>
      </c>
      <c r="X2243" s="9" t="n">
        <f aca="false">IF(ISNUMBER(I2243),1,0)</f>
        <v>0</v>
      </c>
      <c r="Y2243" s="9" t="n">
        <f aca="false">MOD(INT(E2243/86400)+3,7)</f>
        <v>2</v>
      </c>
      <c r="Z2243" s="9" t="n">
        <f aca="false">MOD(INT(E2243/3600),24)</f>
        <v>11</v>
      </c>
      <c r="AA2243" s="6" t="s">
        <v>4730</v>
      </c>
    </row>
    <row r="2244" customFormat="false" ht="15" hidden="false" customHeight="false" outlineLevel="0" collapsed="false">
      <c r="A2244" s="6" t="s">
        <v>4731</v>
      </c>
      <c r="B2244" s="6" t="s">
        <v>44</v>
      </c>
      <c r="C2244" s="6" t="s">
        <v>46</v>
      </c>
      <c r="D2244" s="6" t="s">
        <v>172</v>
      </c>
      <c r="E2244" s="6" t="n">
        <v>1787744910</v>
      </c>
      <c r="F2244" s="6" t="n">
        <v>1787745114</v>
      </c>
      <c r="G2244" s="6" t="n">
        <v>1787744928</v>
      </c>
      <c r="H2244" s="6" t="n">
        <v>1787746408</v>
      </c>
      <c r="J2244" s="6" t="n">
        <v>0</v>
      </c>
      <c r="K2244" s="6" t="n">
        <v>1</v>
      </c>
      <c r="L2244" s="9" t="n">
        <f aca="false">IF(AND(E2244&gt;=Scenario!$B$11,E2244&lt;Scenario!$B$12),1,0)</f>
        <v>1</v>
      </c>
      <c r="M2244" s="9" t="n">
        <f aca="false">IF(AND(L2244=1,ISNUMBER(F2244)),MAX(0,F2244-E2244)/60,"")</f>
        <v>3.4</v>
      </c>
      <c r="N2244" s="9" t="n">
        <f aca="false">IF(AND(L2244=1,ISNUMBER(G2244)),MAX(0,G2244-E2244)/60,"")</f>
        <v>0.3</v>
      </c>
      <c r="O2244" s="9" t="n">
        <f aca="false">IF(ISNUMBER(H2244),IF(AND(H2244&gt;=Scenario!$B$11,H2244&lt;Scenario!$B$12),1,0),0)</f>
        <v>1</v>
      </c>
      <c r="P2244" s="9" t="n">
        <f aca="false">IF(O2244=1,MAX(0,H2244-E2244)/60,"")</f>
        <v>24.9666666666667</v>
      </c>
      <c r="Q2244" s="9" t="n">
        <f aca="false">INDEX(Scenario!$B$18:$B$20,MATCH(B2244,Scenario!$A$18:$A$20,0))</f>
        <v>240</v>
      </c>
      <c r="R2244" s="9" t="n">
        <f aca="false">INDEX(Scenario!$C$18:$C$20,MATCH(B2244,Scenario!$A$18:$A$20,0))</f>
        <v>4320</v>
      </c>
      <c r="S2244" s="9" t="n">
        <f aca="false">IF(ISNUMBER(M2244),IF(M2244&lt;=Q2244,1,0),"")</f>
        <v>1</v>
      </c>
      <c r="T2244" s="9" t="n">
        <f aca="false">IF(ISNUMBER(P2244),IF(P2244&lt;=R2244,1,0),"")</f>
        <v>1</v>
      </c>
      <c r="U2244" s="9" t="n">
        <f aca="false">IF(E2244&gt;Scenario!$B$14,0,IF(OR(AND(ISNUMBER(H2244),H2244&lt;=Scenario!$B$14),AND(ISNUMBER(I2244),I2244&lt;=Scenario!$B$14)),0,1))</f>
        <v>0</v>
      </c>
      <c r="V2244" s="9" t="n">
        <f aca="false">IF(AND(U2244=1,(Scenario!$B$14-E2244)/60&gt;R2244),1,0)</f>
        <v>0</v>
      </c>
      <c r="W2244" s="9" t="n">
        <f aca="false">IF(OR(C2244=Scenario!$B$22,C2244=Scenario!$C$22),1,0)</f>
        <v>1</v>
      </c>
      <c r="X2244" s="9" t="n">
        <f aca="false">IF(ISNUMBER(I2244),1,0)</f>
        <v>0</v>
      </c>
      <c r="Y2244" s="9" t="n">
        <f aca="false">MOD(INT(E2244/86400)+3,7)</f>
        <v>2</v>
      </c>
      <c r="Z2244" s="9" t="n">
        <f aca="false">MOD(INT(E2244/3600),24)</f>
        <v>11</v>
      </c>
      <c r="AA2244" s="6" t="s">
        <v>4732</v>
      </c>
    </row>
    <row r="2245" customFormat="false" ht="15" hidden="false" customHeight="false" outlineLevel="0" collapsed="false">
      <c r="A2245" s="6" t="s">
        <v>4733</v>
      </c>
      <c r="B2245" s="6" t="s">
        <v>42</v>
      </c>
      <c r="C2245" s="6" t="s">
        <v>47</v>
      </c>
      <c r="D2245" s="6" t="s">
        <v>170</v>
      </c>
      <c r="E2245" s="6" t="n">
        <v>1787746662</v>
      </c>
      <c r="F2245" s="6" t="n">
        <v>1787746836</v>
      </c>
      <c r="G2245" s="6" t="n">
        <v>1787746698</v>
      </c>
      <c r="H2245" s="6" t="n">
        <v>1787747800</v>
      </c>
      <c r="J2245" s="6" t="n">
        <v>0</v>
      </c>
      <c r="K2245" s="6" t="n">
        <v>0</v>
      </c>
      <c r="L2245" s="9" t="n">
        <f aca="false">IF(AND(E2245&gt;=Scenario!$B$11,E2245&lt;Scenario!$B$12),1,0)</f>
        <v>1</v>
      </c>
      <c r="M2245" s="9" t="n">
        <f aca="false">IF(AND(L2245=1,ISNUMBER(F2245)),MAX(0,F2245-E2245)/60,"")</f>
        <v>2.9</v>
      </c>
      <c r="N2245" s="9" t="n">
        <f aca="false">IF(AND(L2245=1,ISNUMBER(G2245)),MAX(0,G2245-E2245)/60,"")</f>
        <v>0.6</v>
      </c>
      <c r="O2245" s="9" t="n">
        <f aca="false">IF(ISNUMBER(H2245),IF(AND(H2245&gt;=Scenario!$B$11,H2245&lt;Scenario!$B$12),1,0),0)</f>
        <v>1</v>
      </c>
      <c r="P2245" s="9" t="n">
        <f aca="false">IF(O2245=1,MAX(0,H2245-E2245)/60,"")</f>
        <v>18.9666666666667</v>
      </c>
      <c r="Q2245" s="9" t="n">
        <f aca="false">INDEX(Scenario!$B$18:$B$20,MATCH(B2245,Scenario!$A$18:$A$20,0))</f>
        <v>15</v>
      </c>
      <c r="R2245" s="9" t="n">
        <f aca="false">INDEX(Scenario!$C$18:$C$20,MATCH(B2245,Scenario!$A$18:$A$20,0))</f>
        <v>240</v>
      </c>
      <c r="S2245" s="9" t="n">
        <f aca="false">IF(ISNUMBER(M2245),IF(M2245&lt;=Q2245,1,0),"")</f>
        <v>1</v>
      </c>
      <c r="T2245" s="9" t="n">
        <f aca="false">IF(ISNUMBER(P2245),IF(P2245&lt;=R2245,1,0),"")</f>
        <v>1</v>
      </c>
      <c r="U2245" s="9" t="n">
        <f aca="false">IF(E2245&gt;Scenario!$B$14,0,IF(OR(AND(ISNUMBER(H2245),H2245&lt;=Scenario!$B$14),AND(ISNUMBER(I2245),I2245&lt;=Scenario!$B$14)),0,1))</f>
        <v>0</v>
      </c>
      <c r="V2245" s="9" t="n">
        <f aca="false">IF(AND(U2245=1,(Scenario!$B$14-E2245)/60&gt;R2245),1,0)</f>
        <v>0</v>
      </c>
      <c r="W2245" s="9" t="n">
        <f aca="false">IF(OR(C2245=Scenario!$B$22,C2245=Scenario!$C$22),1,0)</f>
        <v>1</v>
      </c>
      <c r="X2245" s="9" t="n">
        <f aca="false">IF(ISNUMBER(I2245),1,0)</f>
        <v>0</v>
      </c>
      <c r="Y2245" s="9" t="n">
        <f aca="false">MOD(INT(E2245/86400)+3,7)</f>
        <v>2</v>
      </c>
      <c r="Z2245" s="9" t="n">
        <f aca="false">MOD(INT(E2245/3600),24)</f>
        <v>12</v>
      </c>
      <c r="AA2245" s="6" t="s">
        <v>4734</v>
      </c>
    </row>
    <row r="2246" customFormat="false" ht="15" hidden="false" customHeight="false" outlineLevel="0" collapsed="false">
      <c r="A2246" s="6" t="s">
        <v>4735</v>
      </c>
      <c r="B2246" s="6" t="s">
        <v>43</v>
      </c>
      <c r="C2246" s="6" t="s">
        <v>47</v>
      </c>
      <c r="D2246" s="6" t="s">
        <v>171</v>
      </c>
      <c r="E2246" s="6" t="n">
        <v>1787747267</v>
      </c>
      <c r="I2246" s="6" t="n">
        <v>1787747474</v>
      </c>
      <c r="J2246" s="6" t="n">
        <v>0</v>
      </c>
      <c r="K2246" s="6" t="n">
        <v>0</v>
      </c>
      <c r="L2246" s="9" t="n">
        <f aca="false">IF(AND(E2246&gt;=Scenario!$B$11,E2246&lt;Scenario!$B$12),1,0)</f>
        <v>1</v>
      </c>
      <c r="M2246" s="0" t="str">
        <f aca="false">IF(AND(L2246=1,ISNUMBER(F2246)),MAX(0,F2246-E2246)/60,"")</f>
        <v/>
      </c>
      <c r="N2246" s="0" t="str">
        <f aca="false">IF(AND(L2246=1,ISNUMBER(G2246)),MAX(0,G2246-E2246)/60,"")</f>
        <v/>
      </c>
      <c r="O2246" s="9" t="n">
        <f aca="false">IF(ISNUMBER(H2246),IF(AND(H2246&gt;=Scenario!$B$11,H2246&lt;Scenario!$B$12),1,0),0)</f>
        <v>0</v>
      </c>
      <c r="P2246" s="0" t="str">
        <f aca="false">IF(O2246=1,MAX(0,H2246-E2246)/60,"")</f>
        <v/>
      </c>
      <c r="Q2246" s="9" t="n">
        <f aca="false">INDEX(Scenario!$B$18:$B$20,MATCH(B2246,Scenario!$A$18:$A$20,0))</f>
        <v>60</v>
      </c>
      <c r="R2246" s="9" t="n">
        <f aca="false">INDEX(Scenario!$C$18:$C$20,MATCH(B2246,Scenario!$A$18:$A$20,0))</f>
        <v>1440</v>
      </c>
      <c r="S2246" s="0" t="str">
        <f aca="false">IF(ISNUMBER(M2246),IF(M2246&lt;=Q2246,1,0),"")</f>
        <v/>
      </c>
      <c r="T2246" s="0" t="str">
        <f aca="false">IF(ISNUMBER(P2246),IF(P2246&lt;=R2246,1,0),"")</f>
        <v/>
      </c>
      <c r="U2246" s="9" t="n">
        <f aca="false">IF(E2246&gt;Scenario!$B$14,0,IF(OR(AND(ISNUMBER(H2246),H2246&lt;=Scenario!$B$14),AND(ISNUMBER(I2246),I2246&lt;=Scenario!$B$14)),0,1))</f>
        <v>0</v>
      </c>
      <c r="V2246" s="9" t="n">
        <f aca="false">IF(AND(U2246=1,(Scenario!$B$14-E2246)/60&gt;R2246),1,0)</f>
        <v>0</v>
      </c>
      <c r="W2246" s="9" t="n">
        <f aca="false">IF(OR(C2246=Scenario!$B$22,C2246=Scenario!$C$22),1,0)</f>
        <v>1</v>
      </c>
      <c r="X2246" s="9" t="n">
        <f aca="false">IF(ISNUMBER(I2246),1,0)</f>
        <v>1</v>
      </c>
      <c r="Y2246" s="9" t="n">
        <f aca="false">MOD(INT(E2246/86400)+3,7)</f>
        <v>2</v>
      </c>
      <c r="Z2246" s="9" t="n">
        <f aca="false">MOD(INT(E2246/3600),24)</f>
        <v>12</v>
      </c>
      <c r="AA2246" s="6" t="s">
        <v>4736</v>
      </c>
    </row>
    <row r="2247" customFormat="false" ht="15" hidden="false" customHeight="false" outlineLevel="0" collapsed="false">
      <c r="A2247" s="6" t="s">
        <v>4737</v>
      </c>
      <c r="B2247" s="6" t="s">
        <v>44</v>
      </c>
      <c r="C2247" s="6" t="s">
        <v>249</v>
      </c>
      <c r="D2247" s="6" t="s">
        <v>172</v>
      </c>
      <c r="E2247" s="6" t="n">
        <v>1787750637</v>
      </c>
      <c r="F2247" s="6" t="n">
        <v>1787750821</v>
      </c>
      <c r="G2247" s="6" t="n">
        <v>1787750675</v>
      </c>
      <c r="H2247" s="6" t="n">
        <v>1787753841</v>
      </c>
      <c r="J2247" s="6" t="n">
        <v>0</v>
      </c>
      <c r="K2247" s="6" t="n">
        <v>0</v>
      </c>
      <c r="L2247" s="9" t="n">
        <f aca="false">IF(AND(E2247&gt;=Scenario!$B$11,E2247&lt;Scenario!$B$12),1,0)</f>
        <v>1</v>
      </c>
      <c r="M2247" s="9" t="n">
        <f aca="false">IF(AND(L2247=1,ISNUMBER(F2247)),MAX(0,F2247-E2247)/60,"")</f>
        <v>3.06666666666667</v>
      </c>
      <c r="N2247" s="9" t="n">
        <f aca="false">IF(AND(L2247=1,ISNUMBER(G2247)),MAX(0,G2247-E2247)/60,"")</f>
        <v>0.633333333333333</v>
      </c>
      <c r="O2247" s="9" t="n">
        <f aca="false">IF(ISNUMBER(H2247),IF(AND(H2247&gt;=Scenario!$B$11,H2247&lt;Scenario!$B$12),1,0),0)</f>
        <v>1</v>
      </c>
      <c r="P2247" s="9" t="n">
        <f aca="false">IF(O2247=1,MAX(0,H2247-E2247)/60,"")</f>
        <v>53.4</v>
      </c>
      <c r="Q2247" s="9" t="n">
        <f aca="false">INDEX(Scenario!$B$18:$B$20,MATCH(B2247,Scenario!$A$18:$A$20,0))</f>
        <v>240</v>
      </c>
      <c r="R2247" s="9" t="n">
        <f aca="false">INDEX(Scenario!$C$18:$C$20,MATCH(B2247,Scenario!$A$18:$A$20,0))</f>
        <v>4320</v>
      </c>
      <c r="S2247" s="9" t="n">
        <f aca="false">IF(ISNUMBER(M2247),IF(M2247&lt;=Q2247,1,0),"")</f>
        <v>1</v>
      </c>
      <c r="T2247" s="9" t="n">
        <f aca="false">IF(ISNUMBER(P2247),IF(P2247&lt;=R2247,1,0),"")</f>
        <v>1</v>
      </c>
      <c r="U2247" s="9" t="n">
        <f aca="false">IF(E2247&gt;Scenario!$B$14,0,IF(OR(AND(ISNUMBER(H2247),H2247&lt;=Scenario!$B$14),AND(ISNUMBER(I2247),I2247&lt;=Scenario!$B$14)),0,1))</f>
        <v>0</v>
      </c>
      <c r="V2247" s="9" t="n">
        <f aca="false">IF(AND(U2247=1,(Scenario!$B$14-E2247)/60&gt;R2247),1,0)</f>
        <v>0</v>
      </c>
      <c r="W2247" s="9" t="n">
        <f aca="false">IF(OR(C2247=Scenario!$B$22,C2247=Scenario!$C$22),1,0)</f>
        <v>0</v>
      </c>
      <c r="X2247" s="9" t="n">
        <f aca="false">IF(ISNUMBER(I2247),1,0)</f>
        <v>0</v>
      </c>
      <c r="Y2247" s="9" t="n">
        <f aca="false">MOD(INT(E2247/86400)+3,7)</f>
        <v>2</v>
      </c>
      <c r="Z2247" s="9" t="n">
        <f aca="false">MOD(INT(E2247/3600),24)</f>
        <v>13</v>
      </c>
      <c r="AA2247" s="6" t="s">
        <v>4738</v>
      </c>
    </row>
    <row r="2248" customFormat="false" ht="15" hidden="false" customHeight="false" outlineLevel="0" collapsed="false">
      <c r="A2248" s="6" t="s">
        <v>4739</v>
      </c>
      <c r="B2248" s="6" t="s">
        <v>43</v>
      </c>
      <c r="C2248" s="6" t="s">
        <v>249</v>
      </c>
      <c r="D2248" s="6" t="s">
        <v>171</v>
      </c>
      <c r="E2248" s="6" t="n">
        <v>1787751514</v>
      </c>
      <c r="F2248" s="6" t="n">
        <v>1787752994</v>
      </c>
      <c r="G2248" s="6" t="n">
        <v>1787752902</v>
      </c>
      <c r="H2248" s="6" t="n">
        <v>1787764111</v>
      </c>
      <c r="J2248" s="6" t="n">
        <v>0</v>
      </c>
      <c r="K2248" s="6" t="n">
        <v>0</v>
      </c>
      <c r="L2248" s="9" t="n">
        <f aca="false">IF(AND(E2248&gt;=Scenario!$B$11,E2248&lt;Scenario!$B$12),1,0)</f>
        <v>1</v>
      </c>
      <c r="M2248" s="9" t="n">
        <f aca="false">IF(AND(L2248=1,ISNUMBER(F2248)),MAX(0,F2248-E2248)/60,"")</f>
        <v>24.6666666666667</v>
      </c>
      <c r="N2248" s="9" t="n">
        <f aca="false">IF(AND(L2248=1,ISNUMBER(G2248)),MAX(0,G2248-E2248)/60,"")</f>
        <v>23.1333333333333</v>
      </c>
      <c r="O2248" s="9" t="n">
        <f aca="false">IF(ISNUMBER(H2248),IF(AND(H2248&gt;=Scenario!$B$11,H2248&lt;Scenario!$B$12),1,0),0)</f>
        <v>1</v>
      </c>
      <c r="P2248" s="9" t="n">
        <f aca="false">IF(O2248=1,MAX(0,H2248-E2248)/60,"")</f>
        <v>209.95</v>
      </c>
      <c r="Q2248" s="9" t="n">
        <f aca="false">INDEX(Scenario!$B$18:$B$20,MATCH(B2248,Scenario!$A$18:$A$20,0))</f>
        <v>60</v>
      </c>
      <c r="R2248" s="9" t="n">
        <f aca="false">INDEX(Scenario!$C$18:$C$20,MATCH(B2248,Scenario!$A$18:$A$20,0))</f>
        <v>1440</v>
      </c>
      <c r="S2248" s="9" t="n">
        <f aca="false">IF(ISNUMBER(M2248),IF(M2248&lt;=Q2248,1,0),"")</f>
        <v>1</v>
      </c>
      <c r="T2248" s="9" t="n">
        <f aca="false">IF(ISNUMBER(P2248),IF(P2248&lt;=R2248,1,0),"")</f>
        <v>1</v>
      </c>
      <c r="U2248" s="9" t="n">
        <f aca="false">IF(E2248&gt;Scenario!$B$14,0,IF(OR(AND(ISNUMBER(H2248),H2248&lt;=Scenario!$B$14),AND(ISNUMBER(I2248),I2248&lt;=Scenario!$B$14)),0,1))</f>
        <v>0</v>
      </c>
      <c r="V2248" s="9" t="n">
        <f aca="false">IF(AND(U2248=1,(Scenario!$B$14-E2248)/60&gt;R2248),1,0)</f>
        <v>0</v>
      </c>
      <c r="W2248" s="9" t="n">
        <f aca="false">IF(OR(C2248=Scenario!$B$22,C2248=Scenario!$C$22),1,0)</f>
        <v>0</v>
      </c>
      <c r="X2248" s="9" t="n">
        <f aca="false">IF(ISNUMBER(I2248),1,0)</f>
        <v>0</v>
      </c>
      <c r="Y2248" s="9" t="n">
        <f aca="false">MOD(INT(E2248/86400)+3,7)</f>
        <v>2</v>
      </c>
      <c r="Z2248" s="9" t="n">
        <f aca="false">MOD(INT(E2248/3600),24)</f>
        <v>13</v>
      </c>
      <c r="AA2248" s="6" t="s">
        <v>4740</v>
      </c>
    </row>
    <row r="2249" customFormat="false" ht="15" hidden="false" customHeight="false" outlineLevel="0" collapsed="false">
      <c r="A2249" s="6" t="s">
        <v>4741</v>
      </c>
      <c r="B2249" s="6" t="s">
        <v>43</v>
      </c>
      <c r="C2249" s="6" t="s">
        <v>47</v>
      </c>
      <c r="D2249" s="6" t="s">
        <v>171</v>
      </c>
      <c r="E2249" s="6" t="n">
        <v>1787751686</v>
      </c>
      <c r="I2249" s="6" t="n">
        <v>1787753474</v>
      </c>
      <c r="J2249" s="6" t="n">
        <v>0</v>
      </c>
      <c r="K2249" s="6" t="n">
        <v>0</v>
      </c>
      <c r="L2249" s="9" t="n">
        <f aca="false">IF(AND(E2249&gt;=Scenario!$B$11,E2249&lt;Scenario!$B$12),1,0)</f>
        <v>1</v>
      </c>
      <c r="M2249" s="0" t="str">
        <f aca="false">IF(AND(L2249=1,ISNUMBER(F2249)),MAX(0,F2249-E2249)/60,"")</f>
        <v/>
      </c>
      <c r="N2249" s="0" t="str">
        <f aca="false">IF(AND(L2249=1,ISNUMBER(G2249)),MAX(0,G2249-E2249)/60,"")</f>
        <v/>
      </c>
      <c r="O2249" s="9" t="n">
        <f aca="false">IF(ISNUMBER(H2249),IF(AND(H2249&gt;=Scenario!$B$11,H2249&lt;Scenario!$B$12),1,0),0)</f>
        <v>0</v>
      </c>
      <c r="P2249" s="0" t="str">
        <f aca="false">IF(O2249=1,MAX(0,H2249-E2249)/60,"")</f>
        <v/>
      </c>
      <c r="Q2249" s="9" t="n">
        <f aca="false">INDEX(Scenario!$B$18:$B$20,MATCH(B2249,Scenario!$A$18:$A$20,0))</f>
        <v>60</v>
      </c>
      <c r="R2249" s="9" t="n">
        <f aca="false">INDEX(Scenario!$C$18:$C$20,MATCH(B2249,Scenario!$A$18:$A$20,0))</f>
        <v>1440</v>
      </c>
      <c r="S2249" s="0" t="str">
        <f aca="false">IF(ISNUMBER(M2249),IF(M2249&lt;=Q2249,1,0),"")</f>
        <v/>
      </c>
      <c r="T2249" s="0" t="str">
        <f aca="false">IF(ISNUMBER(P2249),IF(P2249&lt;=R2249,1,0),"")</f>
        <v/>
      </c>
      <c r="U2249" s="9" t="n">
        <f aca="false">IF(E2249&gt;Scenario!$B$14,0,IF(OR(AND(ISNUMBER(H2249),H2249&lt;=Scenario!$B$14),AND(ISNUMBER(I2249),I2249&lt;=Scenario!$B$14)),0,1))</f>
        <v>0</v>
      </c>
      <c r="V2249" s="9" t="n">
        <f aca="false">IF(AND(U2249=1,(Scenario!$B$14-E2249)/60&gt;R2249),1,0)</f>
        <v>0</v>
      </c>
      <c r="W2249" s="9" t="n">
        <f aca="false">IF(OR(C2249=Scenario!$B$22,C2249=Scenario!$C$22),1,0)</f>
        <v>1</v>
      </c>
      <c r="X2249" s="9" t="n">
        <f aca="false">IF(ISNUMBER(I2249),1,0)</f>
        <v>1</v>
      </c>
      <c r="Y2249" s="9" t="n">
        <f aca="false">MOD(INT(E2249/86400)+3,7)</f>
        <v>2</v>
      </c>
      <c r="Z2249" s="9" t="n">
        <f aca="false">MOD(INT(E2249/3600),24)</f>
        <v>13</v>
      </c>
      <c r="AA2249" s="6" t="s">
        <v>4742</v>
      </c>
    </row>
    <row r="2250" customFormat="false" ht="15" hidden="false" customHeight="false" outlineLevel="0" collapsed="false">
      <c r="A2250" s="6" t="s">
        <v>4743</v>
      </c>
      <c r="B2250" s="6" t="s">
        <v>44</v>
      </c>
      <c r="C2250" s="6" t="s">
        <v>46</v>
      </c>
      <c r="D2250" s="6" t="s">
        <v>170</v>
      </c>
      <c r="E2250" s="6" t="n">
        <v>1787751749</v>
      </c>
      <c r="F2250" s="6" t="n">
        <v>1787751903</v>
      </c>
      <c r="G2250" s="6" t="n">
        <v>1787751763</v>
      </c>
      <c r="H2250" s="6" t="n">
        <v>1787752825</v>
      </c>
      <c r="J2250" s="6" t="n">
        <v>0</v>
      </c>
      <c r="K2250" s="6" t="n">
        <v>0</v>
      </c>
      <c r="L2250" s="9" t="n">
        <f aca="false">IF(AND(E2250&gt;=Scenario!$B$11,E2250&lt;Scenario!$B$12),1,0)</f>
        <v>1</v>
      </c>
      <c r="M2250" s="9" t="n">
        <f aca="false">IF(AND(L2250=1,ISNUMBER(F2250)),MAX(0,F2250-E2250)/60,"")</f>
        <v>2.56666666666667</v>
      </c>
      <c r="N2250" s="9" t="n">
        <f aca="false">IF(AND(L2250=1,ISNUMBER(G2250)),MAX(0,G2250-E2250)/60,"")</f>
        <v>0.233333333333333</v>
      </c>
      <c r="O2250" s="9" t="n">
        <f aca="false">IF(ISNUMBER(H2250),IF(AND(H2250&gt;=Scenario!$B$11,H2250&lt;Scenario!$B$12),1,0),0)</f>
        <v>1</v>
      </c>
      <c r="P2250" s="9" t="n">
        <f aca="false">IF(O2250=1,MAX(0,H2250-E2250)/60,"")</f>
        <v>17.9333333333333</v>
      </c>
      <c r="Q2250" s="9" t="n">
        <f aca="false">INDEX(Scenario!$B$18:$B$20,MATCH(B2250,Scenario!$A$18:$A$20,0))</f>
        <v>240</v>
      </c>
      <c r="R2250" s="9" t="n">
        <f aca="false">INDEX(Scenario!$C$18:$C$20,MATCH(B2250,Scenario!$A$18:$A$20,0))</f>
        <v>4320</v>
      </c>
      <c r="S2250" s="9" t="n">
        <f aca="false">IF(ISNUMBER(M2250),IF(M2250&lt;=Q2250,1,0),"")</f>
        <v>1</v>
      </c>
      <c r="T2250" s="9" t="n">
        <f aca="false">IF(ISNUMBER(P2250),IF(P2250&lt;=R2250,1,0),"")</f>
        <v>1</v>
      </c>
      <c r="U2250" s="9" t="n">
        <f aca="false">IF(E2250&gt;Scenario!$B$14,0,IF(OR(AND(ISNUMBER(H2250),H2250&lt;=Scenario!$B$14),AND(ISNUMBER(I2250),I2250&lt;=Scenario!$B$14)),0,1))</f>
        <v>0</v>
      </c>
      <c r="V2250" s="9" t="n">
        <f aca="false">IF(AND(U2250=1,(Scenario!$B$14-E2250)/60&gt;R2250),1,0)</f>
        <v>0</v>
      </c>
      <c r="W2250" s="9" t="n">
        <f aca="false">IF(OR(C2250=Scenario!$B$22,C2250=Scenario!$C$22),1,0)</f>
        <v>1</v>
      </c>
      <c r="X2250" s="9" t="n">
        <f aca="false">IF(ISNUMBER(I2250),1,0)</f>
        <v>0</v>
      </c>
      <c r="Y2250" s="9" t="n">
        <f aca="false">MOD(INT(E2250/86400)+3,7)</f>
        <v>2</v>
      </c>
      <c r="Z2250" s="9" t="n">
        <f aca="false">MOD(INT(E2250/3600),24)</f>
        <v>13</v>
      </c>
      <c r="AA2250" s="6" t="s">
        <v>4744</v>
      </c>
    </row>
    <row r="2251" customFormat="false" ht="15" hidden="false" customHeight="false" outlineLevel="0" collapsed="false">
      <c r="A2251" s="6" t="s">
        <v>4745</v>
      </c>
      <c r="B2251" s="6" t="s">
        <v>43</v>
      </c>
      <c r="C2251" s="6" t="s">
        <v>249</v>
      </c>
      <c r="D2251" s="6" t="s">
        <v>170</v>
      </c>
      <c r="E2251" s="6" t="n">
        <v>1787753734</v>
      </c>
      <c r="F2251" s="6" t="n">
        <v>1787753984</v>
      </c>
      <c r="G2251" s="6" t="n">
        <v>1787753781</v>
      </c>
      <c r="H2251" s="6" t="n">
        <v>1787758426</v>
      </c>
      <c r="J2251" s="6" t="n">
        <v>0</v>
      </c>
      <c r="K2251" s="6" t="n">
        <v>0</v>
      </c>
      <c r="L2251" s="9" t="n">
        <f aca="false">IF(AND(E2251&gt;=Scenario!$B$11,E2251&lt;Scenario!$B$12),1,0)</f>
        <v>1</v>
      </c>
      <c r="M2251" s="9" t="n">
        <f aca="false">IF(AND(L2251=1,ISNUMBER(F2251)),MAX(0,F2251-E2251)/60,"")</f>
        <v>4.16666666666667</v>
      </c>
      <c r="N2251" s="9" t="n">
        <f aca="false">IF(AND(L2251=1,ISNUMBER(G2251)),MAX(0,G2251-E2251)/60,"")</f>
        <v>0.783333333333333</v>
      </c>
      <c r="O2251" s="9" t="n">
        <f aca="false">IF(ISNUMBER(H2251),IF(AND(H2251&gt;=Scenario!$B$11,H2251&lt;Scenario!$B$12),1,0),0)</f>
        <v>1</v>
      </c>
      <c r="P2251" s="9" t="n">
        <f aca="false">IF(O2251=1,MAX(0,H2251-E2251)/60,"")</f>
        <v>78.2</v>
      </c>
      <c r="Q2251" s="9" t="n">
        <f aca="false">INDEX(Scenario!$B$18:$B$20,MATCH(B2251,Scenario!$A$18:$A$20,0))</f>
        <v>60</v>
      </c>
      <c r="R2251" s="9" t="n">
        <f aca="false">INDEX(Scenario!$C$18:$C$20,MATCH(B2251,Scenario!$A$18:$A$20,0))</f>
        <v>1440</v>
      </c>
      <c r="S2251" s="9" t="n">
        <f aca="false">IF(ISNUMBER(M2251),IF(M2251&lt;=Q2251,1,0),"")</f>
        <v>1</v>
      </c>
      <c r="T2251" s="9" t="n">
        <f aca="false">IF(ISNUMBER(P2251),IF(P2251&lt;=R2251,1,0),"")</f>
        <v>1</v>
      </c>
      <c r="U2251" s="9" t="n">
        <f aca="false">IF(E2251&gt;Scenario!$B$14,0,IF(OR(AND(ISNUMBER(H2251),H2251&lt;=Scenario!$B$14),AND(ISNUMBER(I2251),I2251&lt;=Scenario!$B$14)),0,1))</f>
        <v>0</v>
      </c>
      <c r="V2251" s="9" t="n">
        <f aca="false">IF(AND(U2251=1,(Scenario!$B$14-E2251)/60&gt;R2251),1,0)</f>
        <v>0</v>
      </c>
      <c r="W2251" s="9" t="n">
        <f aca="false">IF(OR(C2251=Scenario!$B$22,C2251=Scenario!$C$22),1,0)</f>
        <v>0</v>
      </c>
      <c r="X2251" s="9" t="n">
        <f aca="false">IF(ISNUMBER(I2251),1,0)</f>
        <v>0</v>
      </c>
      <c r="Y2251" s="9" t="n">
        <f aca="false">MOD(INT(E2251/86400)+3,7)</f>
        <v>2</v>
      </c>
      <c r="Z2251" s="9" t="n">
        <f aca="false">MOD(INT(E2251/3600),24)</f>
        <v>14</v>
      </c>
      <c r="AA2251" s="6" t="s">
        <v>4746</v>
      </c>
    </row>
    <row r="2252" customFormat="false" ht="15" hidden="false" customHeight="false" outlineLevel="0" collapsed="false">
      <c r="A2252" s="6" t="s">
        <v>4747</v>
      </c>
      <c r="B2252" s="6" t="s">
        <v>43</v>
      </c>
      <c r="C2252" s="6" t="s">
        <v>46</v>
      </c>
      <c r="D2252" s="6" t="s">
        <v>171</v>
      </c>
      <c r="E2252" s="6" t="n">
        <v>1787756740</v>
      </c>
      <c r="I2252" s="6" t="n">
        <v>1787759056</v>
      </c>
      <c r="J2252" s="6" t="n">
        <v>0</v>
      </c>
      <c r="K2252" s="6" t="n">
        <v>0</v>
      </c>
      <c r="L2252" s="9" t="n">
        <f aca="false">IF(AND(E2252&gt;=Scenario!$B$11,E2252&lt;Scenario!$B$12),1,0)</f>
        <v>1</v>
      </c>
      <c r="M2252" s="0" t="str">
        <f aca="false">IF(AND(L2252=1,ISNUMBER(F2252)),MAX(0,F2252-E2252)/60,"")</f>
        <v/>
      </c>
      <c r="N2252" s="0" t="str">
        <f aca="false">IF(AND(L2252=1,ISNUMBER(G2252)),MAX(0,G2252-E2252)/60,"")</f>
        <v/>
      </c>
      <c r="O2252" s="9" t="n">
        <f aca="false">IF(ISNUMBER(H2252),IF(AND(H2252&gt;=Scenario!$B$11,H2252&lt;Scenario!$B$12),1,0),0)</f>
        <v>0</v>
      </c>
      <c r="P2252" s="0" t="str">
        <f aca="false">IF(O2252=1,MAX(0,H2252-E2252)/60,"")</f>
        <v/>
      </c>
      <c r="Q2252" s="9" t="n">
        <f aca="false">INDEX(Scenario!$B$18:$B$20,MATCH(B2252,Scenario!$A$18:$A$20,0))</f>
        <v>60</v>
      </c>
      <c r="R2252" s="9" t="n">
        <f aca="false">INDEX(Scenario!$C$18:$C$20,MATCH(B2252,Scenario!$A$18:$A$20,0))</f>
        <v>1440</v>
      </c>
      <c r="S2252" s="0" t="str">
        <f aca="false">IF(ISNUMBER(M2252),IF(M2252&lt;=Q2252,1,0),"")</f>
        <v/>
      </c>
      <c r="T2252" s="0" t="str">
        <f aca="false">IF(ISNUMBER(P2252),IF(P2252&lt;=R2252,1,0),"")</f>
        <v/>
      </c>
      <c r="U2252" s="9" t="n">
        <f aca="false">IF(E2252&gt;Scenario!$B$14,0,IF(OR(AND(ISNUMBER(H2252),H2252&lt;=Scenario!$B$14),AND(ISNUMBER(I2252),I2252&lt;=Scenario!$B$14)),0,1))</f>
        <v>0</v>
      </c>
      <c r="V2252" s="9" t="n">
        <f aca="false">IF(AND(U2252=1,(Scenario!$B$14-E2252)/60&gt;R2252),1,0)</f>
        <v>0</v>
      </c>
      <c r="W2252" s="9" t="n">
        <f aca="false">IF(OR(C2252=Scenario!$B$22,C2252=Scenario!$C$22),1,0)</f>
        <v>1</v>
      </c>
      <c r="X2252" s="9" t="n">
        <f aca="false">IF(ISNUMBER(I2252),1,0)</f>
        <v>1</v>
      </c>
      <c r="Y2252" s="9" t="n">
        <f aca="false">MOD(INT(E2252/86400)+3,7)</f>
        <v>2</v>
      </c>
      <c r="Z2252" s="9" t="n">
        <f aca="false">MOD(INT(E2252/3600),24)</f>
        <v>15</v>
      </c>
      <c r="AA2252" s="6" t="s">
        <v>4748</v>
      </c>
    </row>
    <row r="2253" customFormat="false" ht="15" hidden="false" customHeight="false" outlineLevel="0" collapsed="false">
      <c r="A2253" s="6" t="s">
        <v>4749</v>
      </c>
      <c r="B2253" s="6" t="s">
        <v>44</v>
      </c>
      <c r="C2253" s="6" t="s">
        <v>249</v>
      </c>
      <c r="D2253" s="6" t="s">
        <v>170</v>
      </c>
      <c r="E2253" s="6" t="n">
        <v>1787757733</v>
      </c>
      <c r="F2253" s="6" t="n">
        <v>1787758619</v>
      </c>
      <c r="G2253" s="6" t="n">
        <v>1787758485</v>
      </c>
      <c r="H2253" s="6" t="n">
        <v>1787759791</v>
      </c>
      <c r="J2253" s="6" t="n">
        <v>0</v>
      </c>
      <c r="K2253" s="6" t="n">
        <v>0</v>
      </c>
      <c r="L2253" s="9" t="n">
        <f aca="false">IF(AND(E2253&gt;=Scenario!$B$11,E2253&lt;Scenario!$B$12),1,0)</f>
        <v>1</v>
      </c>
      <c r="M2253" s="9" t="n">
        <f aca="false">IF(AND(L2253=1,ISNUMBER(F2253)),MAX(0,F2253-E2253)/60,"")</f>
        <v>14.7666666666667</v>
      </c>
      <c r="N2253" s="9" t="n">
        <f aca="false">IF(AND(L2253=1,ISNUMBER(G2253)),MAX(0,G2253-E2253)/60,"")</f>
        <v>12.5333333333333</v>
      </c>
      <c r="O2253" s="9" t="n">
        <f aca="false">IF(ISNUMBER(H2253),IF(AND(H2253&gt;=Scenario!$B$11,H2253&lt;Scenario!$B$12),1,0),0)</f>
        <v>1</v>
      </c>
      <c r="P2253" s="9" t="n">
        <f aca="false">IF(O2253=1,MAX(0,H2253-E2253)/60,"")</f>
        <v>34.3</v>
      </c>
      <c r="Q2253" s="9" t="n">
        <f aca="false">INDEX(Scenario!$B$18:$B$20,MATCH(B2253,Scenario!$A$18:$A$20,0))</f>
        <v>240</v>
      </c>
      <c r="R2253" s="9" t="n">
        <f aca="false">INDEX(Scenario!$C$18:$C$20,MATCH(B2253,Scenario!$A$18:$A$20,0))</f>
        <v>4320</v>
      </c>
      <c r="S2253" s="9" t="n">
        <f aca="false">IF(ISNUMBER(M2253),IF(M2253&lt;=Q2253,1,0),"")</f>
        <v>1</v>
      </c>
      <c r="T2253" s="9" t="n">
        <f aca="false">IF(ISNUMBER(P2253),IF(P2253&lt;=R2253,1,0),"")</f>
        <v>1</v>
      </c>
      <c r="U2253" s="9" t="n">
        <f aca="false">IF(E2253&gt;Scenario!$B$14,0,IF(OR(AND(ISNUMBER(H2253),H2253&lt;=Scenario!$B$14),AND(ISNUMBER(I2253),I2253&lt;=Scenario!$B$14)),0,1))</f>
        <v>0</v>
      </c>
      <c r="V2253" s="9" t="n">
        <f aca="false">IF(AND(U2253=1,(Scenario!$B$14-E2253)/60&gt;R2253),1,0)</f>
        <v>0</v>
      </c>
      <c r="W2253" s="9" t="n">
        <f aca="false">IF(OR(C2253=Scenario!$B$22,C2253=Scenario!$C$22),1,0)</f>
        <v>0</v>
      </c>
      <c r="X2253" s="9" t="n">
        <f aca="false">IF(ISNUMBER(I2253),1,0)</f>
        <v>0</v>
      </c>
      <c r="Y2253" s="9" t="n">
        <f aca="false">MOD(INT(E2253/86400)+3,7)</f>
        <v>2</v>
      </c>
      <c r="Z2253" s="9" t="n">
        <f aca="false">MOD(INT(E2253/3600),24)</f>
        <v>15</v>
      </c>
      <c r="AA2253" s="6" t="s">
        <v>4750</v>
      </c>
    </row>
    <row r="2254" customFormat="false" ht="15" hidden="false" customHeight="false" outlineLevel="0" collapsed="false">
      <c r="A2254" s="6" t="s">
        <v>4751</v>
      </c>
      <c r="B2254" s="6" t="s">
        <v>43</v>
      </c>
      <c r="C2254" s="6" t="s">
        <v>249</v>
      </c>
      <c r="D2254" s="6" t="s">
        <v>172</v>
      </c>
      <c r="E2254" s="6" t="n">
        <v>1787757963</v>
      </c>
      <c r="F2254" s="6" t="n">
        <v>1787758084</v>
      </c>
      <c r="G2254" s="6" t="n">
        <v>1787758007</v>
      </c>
      <c r="H2254" s="6" t="n">
        <v>1787761459</v>
      </c>
      <c r="J2254" s="6" t="n">
        <v>0</v>
      </c>
      <c r="K2254" s="6" t="n">
        <v>0</v>
      </c>
      <c r="L2254" s="9" t="n">
        <f aca="false">IF(AND(E2254&gt;=Scenario!$B$11,E2254&lt;Scenario!$B$12),1,0)</f>
        <v>1</v>
      </c>
      <c r="M2254" s="9" t="n">
        <f aca="false">IF(AND(L2254=1,ISNUMBER(F2254)),MAX(0,F2254-E2254)/60,"")</f>
        <v>2.01666666666667</v>
      </c>
      <c r="N2254" s="9" t="n">
        <f aca="false">IF(AND(L2254=1,ISNUMBER(G2254)),MAX(0,G2254-E2254)/60,"")</f>
        <v>0.733333333333333</v>
      </c>
      <c r="O2254" s="9" t="n">
        <f aca="false">IF(ISNUMBER(H2254),IF(AND(H2254&gt;=Scenario!$B$11,H2254&lt;Scenario!$B$12),1,0),0)</f>
        <v>1</v>
      </c>
      <c r="P2254" s="9" t="n">
        <f aca="false">IF(O2254=1,MAX(0,H2254-E2254)/60,"")</f>
        <v>58.2666666666667</v>
      </c>
      <c r="Q2254" s="9" t="n">
        <f aca="false">INDEX(Scenario!$B$18:$B$20,MATCH(B2254,Scenario!$A$18:$A$20,0))</f>
        <v>60</v>
      </c>
      <c r="R2254" s="9" t="n">
        <f aca="false">INDEX(Scenario!$C$18:$C$20,MATCH(B2254,Scenario!$A$18:$A$20,0))</f>
        <v>1440</v>
      </c>
      <c r="S2254" s="9" t="n">
        <f aca="false">IF(ISNUMBER(M2254),IF(M2254&lt;=Q2254,1,0),"")</f>
        <v>1</v>
      </c>
      <c r="T2254" s="9" t="n">
        <f aca="false">IF(ISNUMBER(P2254),IF(P2254&lt;=R2254,1,0),"")</f>
        <v>1</v>
      </c>
      <c r="U2254" s="9" t="n">
        <f aca="false">IF(E2254&gt;Scenario!$B$14,0,IF(OR(AND(ISNUMBER(H2254),H2254&lt;=Scenario!$B$14),AND(ISNUMBER(I2254),I2254&lt;=Scenario!$B$14)),0,1))</f>
        <v>0</v>
      </c>
      <c r="V2254" s="9" t="n">
        <f aca="false">IF(AND(U2254=1,(Scenario!$B$14-E2254)/60&gt;R2254),1,0)</f>
        <v>0</v>
      </c>
      <c r="W2254" s="9" t="n">
        <f aca="false">IF(OR(C2254=Scenario!$B$22,C2254=Scenario!$C$22),1,0)</f>
        <v>0</v>
      </c>
      <c r="X2254" s="9" t="n">
        <f aca="false">IF(ISNUMBER(I2254),1,0)</f>
        <v>0</v>
      </c>
      <c r="Y2254" s="9" t="n">
        <f aca="false">MOD(INT(E2254/86400)+3,7)</f>
        <v>2</v>
      </c>
      <c r="Z2254" s="9" t="n">
        <f aca="false">MOD(INT(E2254/3600),24)</f>
        <v>15</v>
      </c>
      <c r="AA2254" s="6" t="s">
        <v>4752</v>
      </c>
    </row>
    <row r="2255" customFormat="false" ht="15" hidden="false" customHeight="false" outlineLevel="0" collapsed="false">
      <c r="A2255" s="6" t="s">
        <v>4753</v>
      </c>
      <c r="B2255" s="6" t="s">
        <v>43</v>
      </c>
      <c r="C2255" s="6" t="s">
        <v>47</v>
      </c>
      <c r="D2255" s="6" t="s">
        <v>172</v>
      </c>
      <c r="E2255" s="6" t="n">
        <v>1787758270</v>
      </c>
      <c r="I2255" s="6" t="n">
        <v>1787758390</v>
      </c>
      <c r="J2255" s="6" t="n">
        <v>0</v>
      </c>
      <c r="K2255" s="6" t="n">
        <v>0</v>
      </c>
      <c r="L2255" s="9" t="n">
        <f aca="false">IF(AND(E2255&gt;=Scenario!$B$11,E2255&lt;Scenario!$B$12),1,0)</f>
        <v>1</v>
      </c>
      <c r="M2255" s="0" t="str">
        <f aca="false">IF(AND(L2255=1,ISNUMBER(F2255)),MAX(0,F2255-E2255)/60,"")</f>
        <v/>
      </c>
      <c r="N2255" s="0" t="str">
        <f aca="false">IF(AND(L2255=1,ISNUMBER(G2255)),MAX(0,G2255-E2255)/60,"")</f>
        <v/>
      </c>
      <c r="O2255" s="9" t="n">
        <f aca="false">IF(ISNUMBER(H2255),IF(AND(H2255&gt;=Scenario!$B$11,H2255&lt;Scenario!$B$12),1,0),0)</f>
        <v>0</v>
      </c>
      <c r="P2255" s="0" t="str">
        <f aca="false">IF(O2255=1,MAX(0,H2255-E2255)/60,"")</f>
        <v/>
      </c>
      <c r="Q2255" s="9" t="n">
        <f aca="false">INDEX(Scenario!$B$18:$B$20,MATCH(B2255,Scenario!$A$18:$A$20,0))</f>
        <v>60</v>
      </c>
      <c r="R2255" s="9" t="n">
        <f aca="false">INDEX(Scenario!$C$18:$C$20,MATCH(B2255,Scenario!$A$18:$A$20,0))</f>
        <v>1440</v>
      </c>
      <c r="S2255" s="0" t="str">
        <f aca="false">IF(ISNUMBER(M2255),IF(M2255&lt;=Q2255,1,0),"")</f>
        <v/>
      </c>
      <c r="T2255" s="0" t="str">
        <f aca="false">IF(ISNUMBER(P2255),IF(P2255&lt;=R2255,1,0),"")</f>
        <v/>
      </c>
      <c r="U2255" s="9" t="n">
        <f aca="false">IF(E2255&gt;Scenario!$B$14,0,IF(OR(AND(ISNUMBER(H2255),H2255&lt;=Scenario!$B$14),AND(ISNUMBER(I2255),I2255&lt;=Scenario!$B$14)),0,1))</f>
        <v>0</v>
      </c>
      <c r="V2255" s="9" t="n">
        <f aca="false">IF(AND(U2255=1,(Scenario!$B$14-E2255)/60&gt;R2255),1,0)</f>
        <v>0</v>
      </c>
      <c r="W2255" s="9" t="n">
        <f aca="false">IF(OR(C2255=Scenario!$B$22,C2255=Scenario!$C$22),1,0)</f>
        <v>1</v>
      </c>
      <c r="X2255" s="9" t="n">
        <f aca="false">IF(ISNUMBER(I2255),1,0)</f>
        <v>1</v>
      </c>
      <c r="Y2255" s="9" t="n">
        <f aca="false">MOD(INT(E2255/86400)+3,7)</f>
        <v>2</v>
      </c>
      <c r="Z2255" s="9" t="n">
        <f aca="false">MOD(INT(E2255/3600),24)</f>
        <v>15</v>
      </c>
      <c r="AA2255" s="6" t="s">
        <v>4754</v>
      </c>
    </row>
    <row r="2256" customFormat="false" ht="15" hidden="false" customHeight="false" outlineLevel="0" collapsed="false">
      <c r="A2256" s="6" t="s">
        <v>4755</v>
      </c>
      <c r="B2256" s="6" t="s">
        <v>43</v>
      </c>
      <c r="C2256" s="6" t="s">
        <v>288</v>
      </c>
      <c r="D2256" s="6" t="s">
        <v>172</v>
      </c>
      <c r="E2256" s="6" t="n">
        <v>1787759408</v>
      </c>
      <c r="F2256" s="6" t="n">
        <v>1787760272</v>
      </c>
      <c r="G2256" s="6" t="n">
        <v>1787760055</v>
      </c>
      <c r="H2256" s="6" t="n">
        <v>1787765578</v>
      </c>
      <c r="J2256" s="6" t="n">
        <v>0</v>
      </c>
      <c r="K2256" s="6" t="n">
        <v>1</v>
      </c>
      <c r="L2256" s="9" t="n">
        <f aca="false">IF(AND(E2256&gt;=Scenario!$B$11,E2256&lt;Scenario!$B$12),1,0)</f>
        <v>1</v>
      </c>
      <c r="M2256" s="9" t="n">
        <f aca="false">IF(AND(L2256=1,ISNUMBER(F2256)),MAX(0,F2256-E2256)/60,"")</f>
        <v>14.4</v>
      </c>
      <c r="N2256" s="9" t="n">
        <f aca="false">IF(AND(L2256=1,ISNUMBER(G2256)),MAX(0,G2256-E2256)/60,"")</f>
        <v>10.7833333333333</v>
      </c>
      <c r="O2256" s="9" t="n">
        <f aca="false">IF(ISNUMBER(H2256),IF(AND(H2256&gt;=Scenario!$B$11,H2256&lt;Scenario!$B$12),1,0),0)</f>
        <v>1</v>
      </c>
      <c r="P2256" s="9" t="n">
        <f aca="false">IF(O2256=1,MAX(0,H2256-E2256)/60,"")</f>
        <v>102.833333333333</v>
      </c>
      <c r="Q2256" s="9" t="n">
        <f aca="false">INDEX(Scenario!$B$18:$B$20,MATCH(B2256,Scenario!$A$18:$A$20,0))</f>
        <v>60</v>
      </c>
      <c r="R2256" s="9" t="n">
        <f aca="false">INDEX(Scenario!$C$18:$C$20,MATCH(B2256,Scenario!$A$18:$A$20,0))</f>
        <v>1440</v>
      </c>
      <c r="S2256" s="9" t="n">
        <f aca="false">IF(ISNUMBER(M2256),IF(M2256&lt;=Q2256,1,0),"")</f>
        <v>1</v>
      </c>
      <c r="T2256" s="9" t="n">
        <f aca="false">IF(ISNUMBER(P2256),IF(P2256&lt;=R2256,1,0),"")</f>
        <v>1</v>
      </c>
      <c r="U2256" s="9" t="n">
        <f aca="false">IF(E2256&gt;Scenario!$B$14,0,IF(OR(AND(ISNUMBER(H2256),H2256&lt;=Scenario!$B$14),AND(ISNUMBER(I2256),I2256&lt;=Scenario!$B$14)),0,1))</f>
        <v>0</v>
      </c>
      <c r="V2256" s="9" t="n">
        <f aca="false">IF(AND(U2256=1,(Scenario!$B$14-E2256)/60&gt;R2256),1,0)</f>
        <v>0</v>
      </c>
      <c r="W2256" s="9" t="n">
        <f aca="false">IF(OR(C2256=Scenario!$B$22,C2256=Scenario!$C$22),1,0)</f>
        <v>0</v>
      </c>
      <c r="X2256" s="9" t="n">
        <f aca="false">IF(ISNUMBER(I2256),1,0)</f>
        <v>0</v>
      </c>
      <c r="Y2256" s="9" t="n">
        <f aca="false">MOD(INT(E2256/86400)+3,7)</f>
        <v>2</v>
      </c>
      <c r="Z2256" s="9" t="n">
        <f aca="false">MOD(INT(E2256/3600),24)</f>
        <v>15</v>
      </c>
      <c r="AA2256" s="6" t="s">
        <v>4756</v>
      </c>
    </row>
    <row r="2257" customFormat="false" ht="15" hidden="false" customHeight="false" outlineLevel="0" collapsed="false">
      <c r="A2257" s="6" t="s">
        <v>4757</v>
      </c>
      <c r="B2257" s="6" t="s">
        <v>44</v>
      </c>
      <c r="C2257" s="6" t="s">
        <v>47</v>
      </c>
      <c r="D2257" s="6" t="s">
        <v>172</v>
      </c>
      <c r="E2257" s="6" t="n">
        <v>1787759731</v>
      </c>
      <c r="F2257" s="6" t="n">
        <v>1787760258</v>
      </c>
      <c r="G2257" s="6" t="n">
        <v>1787760039</v>
      </c>
      <c r="H2257" s="6" t="n">
        <v>1787763160</v>
      </c>
      <c r="J2257" s="6" t="n">
        <v>0</v>
      </c>
      <c r="K2257" s="6" t="n">
        <v>0</v>
      </c>
      <c r="L2257" s="9" t="n">
        <f aca="false">IF(AND(E2257&gt;=Scenario!$B$11,E2257&lt;Scenario!$B$12),1,0)</f>
        <v>1</v>
      </c>
      <c r="M2257" s="9" t="n">
        <f aca="false">IF(AND(L2257=1,ISNUMBER(F2257)),MAX(0,F2257-E2257)/60,"")</f>
        <v>8.78333333333333</v>
      </c>
      <c r="N2257" s="9" t="n">
        <f aca="false">IF(AND(L2257=1,ISNUMBER(G2257)),MAX(0,G2257-E2257)/60,"")</f>
        <v>5.13333333333333</v>
      </c>
      <c r="O2257" s="9" t="n">
        <f aca="false">IF(ISNUMBER(H2257),IF(AND(H2257&gt;=Scenario!$B$11,H2257&lt;Scenario!$B$12),1,0),0)</f>
        <v>1</v>
      </c>
      <c r="P2257" s="9" t="n">
        <f aca="false">IF(O2257=1,MAX(0,H2257-E2257)/60,"")</f>
        <v>57.15</v>
      </c>
      <c r="Q2257" s="9" t="n">
        <f aca="false">INDEX(Scenario!$B$18:$B$20,MATCH(B2257,Scenario!$A$18:$A$20,0))</f>
        <v>240</v>
      </c>
      <c r="R2257" s="9" t="n">
        <f aca="false">INDEX(Scenario!$C$18:$C$20,MATCH(B2257,Scenario!$A$18:$A$20,0))</f>
        <v>4320</v>
      </c>
      <c r="S2257" s="9" t="n">
        <f aca="false">IF(ISNUMBER(M2257),IF(M2257&lt;=Q2257,1,0),"")</f>
        <v>1</v>
      </c>
      <c r="T2257" s="9" t="n">
        <f aca="false">IF(ISNUMBER(P2257),IF(P2257&lt;=R2257,1,0),"")</f>
        <v>1</v>
      </c>
      <c r="U2257" s="9" t="n">
        <f aca="false">IF(E2257&gt;Scenario!$B$14,0,IF(OR(AND(ISNUMBER(H2257),H2257&lt;=Scenario!$B$14),AND(ISNUMBER(I2257),I2257&lt;=Scenario!$B$14)),0,1))</f>
        <v>0</v>
      </c>
      <c r="V2257" s="9" t="n">
        <f aca="false">IF(AND(U2257=1,(Scenario!$B$14-E2257)/60&gt;R2257),1,0)</f>
        <v>0</v>
      </c>
      <c r="W2257" s="9" t="n">
        <f aca="false">IF(OR(C2257=Scenario!$B$22,C2257=Scenario!$C$22),1,0)</f>
        <v>1</v>
      </c>
      <c r="X2257" s="9" t="n">
        <f aca="false">IF(ISNUMBER(I2257),1,0)</f>
        <v>0</v>
      </c>
      <c r="Y2257" s="9" t="n">
        <f aca="false">MOD(INT(E2257/86400)+3,7)</f>
        <v>2</v>
      </c>
      <c r="Z2257" s="9" t="n">
        <f aca="false">MOD(INT(E2257/3600),24)</f>
        <v>15</v>
      </c>
      <c r="AA2257" s="6" t="s">
        <v>4758</v>
      </c>
    </row>
    <row r="2258" customFormat="false" ht="15" hidden="false" customHeight="false" outlineLevel="0" collapsed="false">
      <c r="A2258" s="6" t="s">
        <v>4759</v>
      </c>
      <c r="B2258" s="6" t="s">
        <v>44</v>
      </c>
      <c r="C2258" s="6" t="s">
        <v>288</v>
      </c>
      <c r="D2258" s="6" t="s">
        <v>170</v>
      </c>
      <c r="E2258" s="6" t="n">
        <v>1787759984</v>
      </c>
      <c r="F2258" s="6" t="n">
        <v>1787760251</v>
      </c>
      <c r="G2258" s="6" t="n">
        <v>1787760038</v>
      </c>
      <c r="H2258" s="6" t="n">
        <v>1787783209</v>
      </c>
      <c r="J2258" s="6" t="n">
        <v>1</v>
      </c>
      <c r="K2258" s="6" t="n">
        <v>0</v>
      </c>
      <c r="L2258" s="9" t="n">
        <f aca="false">IF(AND(E2258&gt;=Scenario!$B$11,E2258&lt;Scenario!$B$12),1,0)</f>
        <v>1</v>
      </c>
      <c r="M2258" s="9" t="n">
        <f aca="false">IF(AND(L2258=1,ISNUMBER(F2258)),MAX(0,F2258-E2258)/60,"")</f>
        <v>4.45</v>
      </c>
      <c r="N2258" s="9" t="n">
        <f aca="false">IF(AND(L2258=1,ISNUMBER(G2258)),MAX(0,G2258-E2258)/60,"")</f>
        <v>0.9</v>
      </c>
      <c r="O2258" s="9" t="n">
        <f aca="false">IF(ISNUMBER(H2258),IF(AND(H2258&gt;=Scenario!$B$11,H2258&lt;Scenario!$B$12),1,0),0)</f>
        <v>1</v>
      </c>
      <c r="P2258" s="9" t="n">
        <f aca="false">IF(O2258=1,MAX(0,H2258-E2258)/60,"")</f>
        <v>387.083333333333</v>
      </c>
      <c r="Q2258" s="9" t="n">
        <f aca="false">INDEX(Scenario!$B$18:$B$20,MATCH(B2258,Scenario!$A$18:$A$20,0))</f>
        <v>240</v>
      </c>
      <c r="R2258" s="9" t="n">
        <f aca="false">INDEX(Scenario!$C$18:$C$20,MATCH(B2258,Scenario!$A$18:$A$20,0))</f>
        <v>4320</v>
      </c>
      <c r="S2258" s="9" t="n">
        <f aca="false">IF(ISNUMBER(M2258),IF(M2258&lt;=Q2258,1,0),"")</f>
        <v>1</v>
      </c>
      <c r="T2258" s="9" t="n">
        <f aca="false">IF(ISNUMBER(P2258),IF(P2258&lt;=R2258,1,0),"")</f>
        <v>1</v>
      </c>
      <c r="U2258" s="9" t="n">
        <f aca="false">IF(E2258&gt;Scenario!$B$14,0,IF(OR(AND(ISNUMBER(H2258),H2258&lt;=Scenario!$B$14),AND(ISNUMBER(I2258),I2258&lt;=Scenario!$B$14)),0,1))</f>
        <v>0</v>
      </c>
      <c r="V2258" s="9" t="n">
        <f aca="false">IF(AND(U2258=1,(Scenario!$B$14-E2258)/60&gt;R2258),1,0)</f>
        <v>0</v>
      </c>
      <c r="W2258" s="9" t="n">
        <f aca="false">IF(OR(C2258=Scenario!$B$22,C2258=Scenario!$C$22),1,0)</f>
        <v>0</v>
      </c>
      <c r="X2258" s="9" t="n">
        <f aca="false">IF(ISNUMBER(I2258),1,0)</f>
        <v>0</v>
      </c>
      <c r="Y2258" s="9" t="n">
        <f aca="false">MOD(INT(E2258/86400)+3,7)</f>
        <v>2</v>
      </c>
      <c r="Z2258" s="9" t="n">
        <f aca="false">MOD(INT(E2258/3600),24)</f>
        <v>15</v>
      </c>
      <c r="AA2258" s="6" t="s">
        <v>4760</v>
      </c>
    </row>
    <row r="2259" customFormat="false" ht="15" hidden="false" customHeight="false" outlineLevel="0" collapsed="false">
      <c r="A2259" s="6" t="s">
        <v>4761</v>
      </c>
      <c r="B2259" s="6" t="s">
        <v>44</v>
      </c>
      <c r="C2259" s="6" t="s">
        <v>47</v>
      </c>
      <c r="D2259" s="6" t="s">
        <v>170</v>
      </c>
      <c r="E2259" s="6" t="n">
        <v>1787760126</v>
      </c>
      <c r="F2259" s="6" t="n">
        <v>1787760698</v>
      </c>
      <c r="G2259" s="6" t="n">
        <v>1787760554</v>
      </c>
      <c r="H2259" s="6" t="n">
        <v>1787761768</v>
      </c>
      <c r="J2259" s="6" t="n">
        <v>0</v>
      </c>
      <c r="K2259" s="6" t="n">
        <v>0</v>
      </c>
      <c r="L2259" s="9" t="n">
        <f aca="false">IF(AND(E2259&gt;=Scenario!$B$11,E2259&lt;Scenario!$B$12),1,0)</f>
        <v>1</v>
      </c>
      <c r="M2259" s="9" t="n">
        <f aca="false">IF(AND(L2259=1,ISNUMBER(F2259)),MAX(0,F2259-E2259)/60,"")</f>
        <v>9.53333333333333</v>
      </c>
      <c r="N2259" s="9" t="n">
        <f aca="false">IF(AND(L2259=1,ISNUMBER(G2259)),MAX(0,G2259-E2259)/60,"")</f>
        <v>7.13333333333333</v>
      </c>
      <c r="O2259" s="9" t="n">
        <f aca="false">IF(ISNUMBER(H2259),IF(AND(H2259&gt;=Scenario!$B$11,H2259&lt;Scenario!$B$12),1,0),0)</f>
        <v>1</v>
      </c>
      <c r="P2259" s="9" t="n">
        <f aca="false">IF(O2259=1,MAX(0,H2259-E2259)/60,"")</f>
        <v>27.3666666666667</v>
      </c>
      <c r="Q2259" s="9" t="n">
        <f aca="false">INDEX(Scenario!$B$18:$B$20,MATCH(B2259,Scenario!$A$18:$A$20,0))</f>
        <v>240</v>
      </c>
      <c r="R2259" s="9" t="n">
        <f aca="false">INDEX(Scenario!$C$18:$C$20,MATCH(B2259,Scenario!$A$18:$A$20,0))</f>
        <v>4320</v>
      </c>
      <c r="S2259" s="9" t="n">
        <f aca="false">IF(ISNUMBER(M2259),IF(M2259&lt;=Q2259,1,0),"")</f>
        <v>1</v>
      </c>
      <c r="T2259" s="9" t="n">
        <f aca="false">IF(ISNUMBER(P2259),IF(P2259&lt;=R2259,1,0),"")</f>
        <v>1</v>
      </c>
      <c r="U2259" s="9" t="n">
        <f aca="false">IF(E2259&gt;Scenario!$B$14,0,IF(OR(AND(ISNUMBER(H2259),H2259&lt;=Scenario!$B$14),AND(ISNUMBER(I2259),I2259&lt;=Scenario!$B$14)),0,1))</f>
        <v>0</v>
      </c>
      <c r="V2259" s="9" t="n">
        <f aca="false">IF(AND(U2259=1,(Scenario!$B$14-E2259)/60&gt;R2259),1,0)</f>
        <v>0</v>
      </c>
      <c r="W2259" s="9" t="n">
        <f aca="false">IF(OR(C2259=Scenario!$B$22,C2259=Scenario!$C$22),1,0)</f>
        <v>1</v>
      </c>
      <c r="X2259" s="9" t="n">
        <f aca="false">IF(ISNUMBER(I2259),1,0)</f>
        <v>0</v>
      </c>
      <c r="Y2259" s="9" t="n">
        <f aca="false">MOD(INT(E2259/86400)+3,7)</f>
        <v>2</v>
      </c>
      <c r="Z2259" s="9" t="n">
        <f aca="false">MOD(INT(E2259/3600),24)</f>
        <v>16</v>
      </c>
      <c r="AA2259" s="6" t="s">
        <v>4762</v>
      </c>
    </row>
    <row r="2260" customFormat="false" ht="15" hidden="false" customHeight="false" outlineLevel="0" collapsed="false">
      <c r="A2260" s="6" t="s">
        <v>4763</v>
      </c>
      <c r="B2260" s="6" t="s">
        <v>44</v>
      </c>
      <c r="C2260" s="6" t="s">
        <v>249</v>
      </c>
      <c r="D2260" s="6" t="s">
        <v>171</v>
      </c>
      <c r="E2260" s="6" t="n">
        <v>1787760209</v>
      </c>
      <c r="F2260" s="6" t="n">
        <v>1787761140</v>
      </c>
      <c r="G2260" s="6" t="n">
        <v>1787760968</v>
      </c>
      <c r="H2260" s="6" t="n">
        <v>1787767384</v>
      </c>
      <c r="J2260" s="6" t="n">
        <v>0</v>
      </c>
      <c r="K2260" s="6" t="n">
        <v>1</v>
      </c>
      <c r="L2260" s="9" t="n">
        <f aca="false">IF(AND(E2260&gt;=Scenario!$B$11,E2260&lt;Scenario!$B$12),1,0)</f>
        <v>1</v>
      </c>
      <c r="M2260" s="9" t="n">
        <f aca="false">IF(AND(L2260=1,ISNUMBER(F2260)),MAX(0,F2260-E2260)/60,"")</f>
        <v>15.5166666666667</v>
      </c>
      <c r="N2260" s="9" t="n">
        <f aca="false">IF(AND(L2260=1,ISNUMBER(G2260)),MAX(0,G2260-E2260)/60,"")</f>
        <v>12.65</v>
      </c>
      <c r="O2260" s="9" t="n">
        <f aca="false">IF(ISNUMBER(H2260),IF(AND(H2260&gt;=Scenario!$B$11,H2260&lt;Scenario!$B$12),1,0),0)</f>
        <v>1</v>
      </c>
      <c r="P2260" s="9" t="n">
        <f aca="false">IF(O2260=1,MAX(0,H2260-E2260)/60,"")</f>
        <v>119.583333333333</v>
      </c>
      <c r="Q2260" s="9" t="n">
        <f aca="false">INDEX(Scenario!$B$18:$B$20,MATCH(B2260,Scenario!$A$18:$A$20,0))</f>
        <v>240</v>
      </c>
      <c r="R2260" s="9" t="n">
        <f aca="false">INDEX(Scenario!$C$18:$C$20,MATCH(B2260,Scenario!$A$18:$A$20,0))</f>
        <v>4320</v>
      </c>
      <c r="S2260" s="9" t="n">
        <f aca="false">IF(ISNUMBER(M2260),IF(M2260&lt;=Q2260,1,0),"")</f>
        <v>1</v>
      </c>
      <c r="T2260" s="9" t="n">
        <f aca="false">IF(ISNUMBER(P2260),IF(P2260&lt;=R2260,1,0),"")</f>
        <v>1</v>
      </c>
      <c r="U2260" s="9" t="n">
        <f aca="false">IF(E2260&gt;Scenario!$B$14,0,IF(OR(AND(ISNUMBER(H2260),H2260&lt;=Scenario!$B$14),AND(ISNUMBER(I2260),I2260&lt;=Scenario!$B$14)),0,1))</f>
        <v>0</v>
      </c>
      <c r="V2260" s="9" t="n">
        <f aca="false">IF(AND(U2260=1,(Scenario!$B$14-E2260)/60&gt;R2260),1,0)</f>
        <v>0</v>
      </c>
      <c r="W2260" s="9" t="n">
        <f aca="false">IF(OR(C2260=Scenario!$B$22,C2260=Scenario!$C$22),1,0)</f>
        <v>0</v>
      </c>
      <c r="X2260" s="9" t="n">
        <f aca="false">IF(ISNUMBER(I2260),1,0)</f>
        <v>0</v>
      </c>
      <c r="Y2260" s="9" t="n">
        <f aca="false">MOD(INT(E2260/86400)+3,7)</f>
        <v>2</v>
      </c>
      <c r="Z2260" s="9" t="n">
        <f aca="false">MOD(INT(E2260/3600),24)</f>
        <v>16</v>
      </c>
      <c r="AA2260" s="6" t="s">
        <v>4764</v>
      </c>
    </row>
    <row r="2261" customFormat="false" ht="15" hidden="false" customHeight="false" outlineLevel="0" collapsed="false">
      <c r="A2261" s="6" t="s">
        <v>4765</v>
      </c>
      <c r="B2261" s="6" t="s">
        <v>43</v>
      </c>
      <c r="C2261" s="6" t="s">
        <v>249</v>
      </c>
      <c r="D2261" s="6" t="s">
        <v>171</v>
      </c>
      <c r="E2261" s="6" t="n">
        <v>1787760370</v>
      </c>
      <c r="F2261" s="6" t="n">
        <v>1787760601</v>
      </c>
      <c r="G2261" s="6" t="n">
        <v>1787760384</v>
      </c>
      <c r="H2261" s="6" t="n">
        <v>1787763235</v>
      </c>
      <c r="J2261" s="6" t="n">
        <v>0</v>
      </c>
      <c r="K2261" s="6" t="n">
        <v>0</v>
      </c>
      <c r="L2261" s="9" t="n">
        <f aca="false">IF(AND(E2261&gt;=Scenario!$B$11,E2261&lt;Scenario!$B$12),1,0)</f>
        <v>1</v>
      </c>
      <c r="M2261" s="9" t="n">
        <f aca="false">IF(AND(L2261=1,ISNUMBER(F2261)),MAX(0,F2261-E2261)/60,"")</f>
        <v>3.85</v>
      </c>
      <c r="N2261" s="9" t="n">
        <f aca="false">IF(AND(L2261=1,ISNUMBER(G2261)),MAX(0,G2261-E2261)/60,"")</f>
        <v>0.233333333333333</v>
      </c>
      <c r="O2261" s="9" t="n">
        <f aca="false">IF(ISNUMBER(H2261),IF(AND(H2261&gt;=Scenario!$B$11,H2261&lt;Scenario!$B$12),1,0),0)</f>
        <v>1</v>
      </c>
      <c r="P2261" s="9" t="n">
        <f aca="false">IF(O2261=1,MAX(0,H2261-E2261)/60,"")</f>
        <v>47.75</v>
      </c>
      <c r="Q2261" s="9" t="n">
        <f aca="false">INDEX(Scenario!$B$18:$B$20,MATCH(B2261,Scenario!$A$18:$A$20,0))</f>
        <v>60</v>
      </c>
      <c r="R2261" s="9" t="n">
        <f aca="false">INDEX(Scenario!$C$18:$C$20,MATCH(B2261,Scenario!$A$18:$A$20,0))</f>
        <v>1440</v>
      </c>
      <c r="S2261" s="9" t="n">
        <f aca="false">IF(ISNUMBER(M2261),IF(M2261&lt;=Q2261,1,0),"")</f>
        <v>1</v>
      </c>
      <c r="T2261" s="9" t="n">
        <f aca="false">IF(ISNUMBER(P2261),IF(P2261&lt;=R2261,1,0),"")</f>
        <v>1</v>
      </c>
      <c r="U2261" s="9" t="n">
        <f aca="false">IF(E2261&gt;Scenario!$B$14,0,IF(OR(AND(ISNUMBER(H2261),H2261&lt;=Scenario!$B$14),AND(ISNUMBER(I2261),I2261&lt;=Scenario!$B$14)),0,1))</f>
        <v>0</v>
      </c>
      <c r="V2261" s="9" t="n">
        <f aca="false">IF(AND(U2261=1,(Scenario!$B$14-E2261)/60&gt;R2261),1,0)</f>
        <v>0</v>
      </c>
      <c r="W2261" s="9" t="n">
        <f aca="false">IF(OR(C2261=Scenario!$B$22,C2261=Scenario!$C$22),1,0)</f>
        <v>0</v>
      </c>
      <c r="X2261" s="9" t="n">
        <f aca="false">IF(ISNUMBER(I2261),1,0)</f>
        <v>0</v>
      </c>
      <c r="Y2261" s="9" t="n">
        <f aca="false">MOD(INT(E2261/86400)+3,7)</f>
        <v>2</v>
      </c>
      <c r="Z2261" s="9" t="n">
        <f aca="false">MOD(INT(E2261/3600),24)</f>
        <v>16</v>
      </c>
      <c r="AA2261" s="6" t="s">
        <v>4766</v>
      </c>
    </row>
    <row r="2262" customFormat="false" ht="15" hidden="false" customHeight="false" outlineLevel="0" collapsed="false">
      <c r="A2262" s="6" t="s">
        <v>4767</v>
      </c>
      <c r="B2262" s="6" t="s">
        <v>43</v>
      </c>
      <c r="C2262" s="6" t="s">
        <v>288</v>
      </c>
      <c r="D2262" s="6" t="s">
        <v>171</v>
      </c>
      <c r="E2262" s="6" t="n">
        <v>1787761433</v>
      </c>
      <c r="F2262" s="6" t="n">
        <v>1787763521</v>
      </c>
      <c r="G2262" s="6" t="n">
        <v>1787763295</v>
      </c>
      <c r="H2262" s="6" t="n">
        <v>1787765185</v>
      </c>
      <c r="J2262" s="6" t="n">
        <v>0</v>
      </c>
      <c r="K2262" s="6" t="n">
        <v>0</v>
      </c>
      <c r="L2262" s="9" t="n">
        <f aca="false">IF(AND(E2262&gt;=Scenario!$B$11,E2262&lt;Scenario!$B$12),1,0)</f>
        <v>1</v>
      </c>
      <c r="M2262" s="9" t="n">
        <f aca="false">IF(AND(L2262=1,ISNUMBER(F2262)),MAX(0,F2262-E2262)/60,"")</f>
        <v>34.8</v>
      </c>
      <c r="N2262" s="9" t="n">
        <f aca="false">IF(AND(L2262=1,ISNUMBER(G2262)),MAX(0,G2262-E2262)/60,"")</f>
        <v>31.0333333333333</v>
      </c>
      <c r="O2262" s="9" t="n">
        <f aca="false">IF(ISNUMBER(H2262),IF(AND(H2262&gt;=Scenario!$B$11,H2262&lt;Scenario!$B$12),1,0),0)</f>
        <v>1</v>
      </c>
      <c r="P2262" s="9" t="n">
        <f aca="false">IF(O2262=1,MAX(0,H2262-E2262)/60,"")</f>
        <v>62.5333333333333</v>
      </c>
      <c r="Q2262" s="9" t="n">
        <f aca="false">INDEX(Scenario!$B$18:$B$20,MATCH(B2262,Scenario!$A$18:$A$20,0))</f>
        <v>60</v>
      </c>
      <c r="R2262" s="9" t="n">
        <f aca="false">INDEX(Scenario!$C$18:$C$20,MATCH(B2262,Scenario!$A$18:$A$20,0))</f>
        <v>1440</v>
      </c>
      <c r="S2262" s="9" t="n">
        <f aca="false">IF(ISNUMBER(M2262),IF(M2262&lt;=Q2262,1,0),"")</f>
        <v>1</v>
      </c>
      <c r="T2262" s="9" t="n">
        <f aca="false">IF(ISNUMBER(P2262),IF(P2262&lt;=R2262,1,0),"")</f>
        <v>1</v>
      </c>
      <c r="U2262" s="9" t="n">
        <f aca="false">IF(E2262&gt;Scenario!$B$14,0,IF(OR(AND(ISNUMBER(H2262),H2262&lt;=Scenario!$B$14),AND(ISNUMBER(I2262),I2262&lt;=Scenario!$B$14)),0,1))</f>
        <v>0</v>
      </c>
      <c r="V2262" s="9" t="n">
        <f aca="false">IF(AND(U2262=1,(Scenario!$B$14-E2262)/60&gt;R2262),1,0)</f>
        <v>0</v>
      </c>
      <c r="W2262" s="9" t="n">
        <f aca="false">IF(OR(C2262=Scenario!$B$22,C2262=Scenario!$C$22),1,0)</f>
        <v>0</v>
      </c>
      <c r="X2262" s="9" t="n">
        <f aca="false">IF(ISNUMBER(I2262),1,0)</f>
        <v>0</v>
      </c>
      <c r="Y2262" s="9" t="n">
        <f aca="false">MOD(INT(E2262/86400)+3,7)</f>
        <v>2</v>
      </c>
      <c r="Z2262" s="9" t="n">
        <f aca="false">MOD(INT(E2262/3600),24)</f>
        <v>16</v>
      </c>
      <c r="AA2262" s="6" t="s">
        <v>4768</v>
      </c>
    </row>
    <row r="2263" customFormat="false" ht="15" hidden="false" customHeight="false" outlineLevel="0" collapsed="false">
      <c r="A2263" s="6" t="s">
        <v>4769</v>
      </c>
      <c r="B2263" s="6" t="s">
        <v>43</v>
      </c>
      <c r="C2263" s="6" t="s">
        <v>47</v>
      </c>
      <c r="D2263" s="6" t="s">
        <v>170</v>
      </c>
      <c r="E2263" s="6" t="n">
        <v>1787762948</v>
      </c>
      <c r="F2263" s="6" t="n">
        <v>1787763076</v>
      </c>
      <c r="G2263" s="6" t="n">
        <v>1787762978</v>
      </c>
      <c r="H2263" s="6" t="n">
        <v>1787764372</v>
      </c>
      <c r="J2263" s="6" t="n">
        <v>0</v>
      </c>
      <c r="K2263" s="6" t="n">
        <v>0</v>
      </c>
      <c r="L2263" s="9" t="n">
        <f aca="false">IF(AND(E2263&gt;=Scenario!$B$11,E2263&lt;Scenario!$B$12),1,0)</f>
        <v>1</v>
      </c>
      <c r="M2263" s="9" t="n">
        <f aca="false">IF(AND(L2263=1,ISNUMBER(F2263)),MAX(0,F2263-E2263)/60,"")</f>
        <v>2.13333333333333</v>
      </c>
      <c r="N2263" s="9" t="n">
        <f aca="false">IF(AND(L2263=1,ISNUMBER(G2263)),MAX(0,G2263-E2263)/60,"")</f>
        <v>0.5</v>
      </c>
      <c r="O2263" s="9" t="n">
        <f aca="false">IF(ISNUMBER(H2263),IF(AND(H2263&gt;=Scenario!$B$11,H2263&lt;Scenario!$B$12),1,0),0)</f>
        <v>1</v>
      </c>
      <c r="P2263" s="9" t="n">
        <f aca="false">IF(O2263=1,MAX(0,H2263-E2263)/60,"")</f>
        <v>23.7333333333333</v>
      </c>
      <c r="Q2263" s="9" t="n">
        <f aca="false">INDEX(Scenario!$B$18:$B$20,MATCH(B2263,Scenario!$A$18:$A$20,0))</f>
        <v>60</v>
      </c>
      <c r="R2263" s="9" t="n">
        <f aca="false">INDEX(Scenario!$C$18:$C$20,MATCH(B2263,Scenario!$A$18:$A$20,0))</f>
        <v>1440</v>
      </c>
      <c r="S2263" s="9" t="n">
        <f aca="false">IF(ISNUMBER(M2263),IF(M2263&lt;=Q2263,1,0),"")</f>
        <v>1</v>
      </c>
      <c r="T2263" s="9" t="n">
        <f aca="false">IF(ISNUMBER(P2263),IF(P2263&lt;=R2263,1,0),"")</f>
        <v>1</v>
      </c>
      <c r="U2263" s="9" t="n">
        <f aca="false">IF(E2263&gt;Scenario!$B$14,0,IF(OR(AND(ISNUMBER(H2263),H2263&lt;=Scenario!$B$14),AND(ISNUMBER(I2263),I2263&lt;=Scenario!$B$14)),0,1))</f>
        <v>0</v>
      </c>
      <c r="V2263" s="9" t="n">
        <f aca="false">IF(AND(U2263=1,(Scenario!$B$14-E2263)/60&gt;R2263),1,0)</f>
        <v>0</v>
      </c>
      <c r="W2263" s="9" t="n">
        <f aca="false">IF(OR(C2263=Scenario!$B$22,C2263=Scenario!$C$22),1,0)</f>
        <v>1</v>
      </c>
      <c r="X2263" s="9" t="n">
        <f aca="false">IF(ISNUMBER(I2263),1,0)</f>
        <v>0</v>
      </c>
      <c r="Y2263" s="9" t="n">
        <f aca="false">MOD(INT(E2263/86400)+3,7)</f>
        <v>2</v>
      </c>
      <c r="Z2263" s="9" t="n">
        <f aca="false">MOD(INT(E2263/3600),24)</f>
        <v>16</v>
      </c>
      <c r="AA2263" s="6" t="s">
        <v>4770</v>
      </c>
    </row>
    <row r="2264" customFormat="false" ht="15" hidden="false" customHeight="false" outlineLevel="0" collapsed="false">
      <c r="A2264" s="6" t="s">
        <v>4771</v>
      </c>
      <c r="B2264" s="6" t="s">
        <v>44</v>
      </c>
      <c r="C2264" s="6" t="s">
        <v>249</v>
      </c>
      <c r="D2264" s="6" t="s">
        <v>172</v>
      </c>
      <c r="E2264" s="6" t="n">
        <v>1787763179</v>
      </c>
      <c r="F2264" s="6" t="n">
        <v>1787763397</v>
      </c>
      <c r="G2264" s="6" t="n">
        <v>1787763192</v>
      </c>
      <c r="H2264" s="6" t="n">
        <v>1787765539</v>
      </c>
      <c r="J2264" s="6" t="n">
        <v>0</v>
      </c>
      <c r="K2264" s="6" t="n">
        <v>0</v>
      </c>
      <c r="L2264" s="9" t="n">
        <f aca="false">IF(AND(E2264&gt;=Scenario!$B$11,E2264&lt;Scenario!$B$12),1,0)</f>
        <v>1</v>
      </c>
      <c r="M2264" s="9" t="n">
        <f aca="false">IF(AND(L2264=1,ISNUMBER(F2264)),MAX(0,F2264-E2264)/60,"")</f>
        <v>3.63333333333333</v>
      </c>
      <c r="N2264" s="9" t="n">
        <f aca="false">IF(AND(L2264=1,ISNUMBER(G2264)),MAX(0,G2264-E2264)/60,"")</f>
        <v>0.216666666666667</v>
      </c>
      <c r="O2264" s="9" t="n">
        <f aca="false">IF(ISNUMBER(H2264),IF(AND(H2264&gt;=Scenario!$B$11,H2264&lt;Scenario!$B$12),1,0),0)</f>
        <v>1</v>
      </c>
      <c r="P2264" s="9" t="n">
        <f aca="false">IF(O2264=1,MAX(0,H2264-E2264)/60,"")</f>
        <v>39.3333333333333</v>
      </c>
      <c r="Q2264" s="9" t="n">
        <f aca="false">INDEX(Scenario!$B$18:$B$20,MATCH(B2264,Scenario!$A$18:$A$20,0))</f>
        <v>240</v>
      </c>
      <c r="R2264" s="9" t="n">
        <f aca="false">INDEX(Scenario!$C$18:$C$20,MATCH(B2264,Scenario!$A$18:$A$20,0))</f>
        <v>4320</v>
      </c>
      <c r="S2264" s="9" t="n">
        <f aca="false">IF(ISNUMBER(M2264),IF(M2264&lt;=Q2264,1,0),"")</f>
        <v>1</v>
      </c>
      <c r="T2264" s="9" t="n">
        <f aca="false">IF(ISNUMBER(P2264),IF(P2264&lt;=R2264,1,0),"")</f>
        <v>1</v>
      </c>
      <c r="U2264" s="9" t="n">
        <f aca="false">IF(E2264&gt;Scenario!$B$14,0,IF(OR(AND(ISNUMBER(H2264),H2264&lt;=Scenario!$B$14),AND(ISNUMBER(I2264),I2264&lt;=Scenario!$B$14)),0,1))</f>
        <v>0</v>
      </c>
      <c r="V2264" s="9" t="n">
        <f aca="false">IF(AND(U2264=1,(Scenario!$B$14-E2264)/60&gt;R2264),1,0)</f>
        <v>0</v>
      </c>
      <c r="W2264" s="9" t="n">
        <f aca="false">IF(OR(C2264=Scenario!$B$22,C2264=Scenario!$C$22),1,0)</f>
        <v>0</v>
      </c>
      <c r="X2264" s="9" t="n">
        <f aca="false">IF(ISNUMBER(I2264),1,0)</f>
        <v>0</v>
      </c>
      <c r="Y2264" s="9" t="n">
        <f aca="false">MOD(INT(E2264/86400)+3,7)</f>
        <v>2</v>
      </c>
      <c r="Z2264" s="9" t="n">
        <f aca="false">MOD(INT(E2264/3600),24)</f>
        <v>16</v>
      </c>
      <c r="AA2264" s="6" t="s">
        <v>4772</v>
      </c>
    </row>
    <row r="2265" customFormat="false" ht="15" hidden="false" customHeight="false" outlineLevel="0" collapsed="false">
      <c r="A2265" s="6" t="s">
        <v>4773</v>
      </c>
      <c r="B2265" s="6" t="s">
        <v>43</v>
      </c>
      <c r="C2265" s="6" t="s">
        <v>249</v>
      </c>
      <c r="D2265" s="6" t="s">
        <v>170</v>
      </c>
      <c r="E2265" s="6" t="n">
        <v>1787765230</v>
      </c>
      <c r="F2265" s="6" t="n">
        <v>1787765388</v>
      </c>
      <c r="G2265" s="6" t="n">
        <v>1787765251</v>
      </c>
      <c r="H2265" s="6" t="n">
        <v>1787769458</v>
      </c>
      <c r="J2265" s="6" t="n">
        <v>0</v>
      </c>
      <c r="K2265" s="6" t="n">
        <v>0</v>
      </c>
      <c r="L2265" s="9" t="n">
        <f aca="false">IF(AND(E2265&gt;=Scenario!$B$11,E2265&lt;Scenario!$B$12),1,0)</f>
        <v>1</v>
      </c>
      <c r="M2265" s="9" t="n">
        <f aca="false">IF(AND(L2265=1,ISNUMBER(F2265)),MAX(0,F2265-E2265)/60,"")</f>
        <v>2.63333333333333</v>
      </c>
      <c r="N2265" s="9" t="n">
        <f aca="false">IF(AND(L2265=1,ISNUMBER(G2265)),MAX(0,G2265-E2265)/60,"")</f>
        <v>0.35</v>
      </c>
      <c r="O2265" s="9" t="n">
        <f aca="false">IF(ISNUMBER(H2265),IF(AND(H2265&gt;=Scenario!$B$11,H2265&lt;Scenario!$B$12),1,0),0)</f>
        <v>1</v>
      </c>
      <c r="P2265" s="9" t="n">
        <f aca="false">IF(O2265=1,MAX(0,H2265-E2265)/60,"")</f>
        <v>70.4666666666667</v>
      </c>
      <c r="Q2265" s="9" t="n">
        <f aca="false">INDEX(Scenario!$B$18:$B$20,MATCH(B2265,Scenario!$A$18:$A$20,0))</f>
        <v>60</v>
      </c>
      <c r="R2265" s="9" t="n">
        <f aca="false">INDEX(Scenario!$C$18:$C$20,MATCH(B2265,Scenario!$A$18:$A$20,0))</f>
        <v>1440</v>
      </c>
      <c r="S2265" s="9" t="n">
        <f aca="false">IF(ISNUMBER(M2265),IF(M2265&lt;=Q2265,1,0),"")</f>
        <v>1</v>
      </c>
      <c r="T2265" s="9" t="n">
        <f aca="false">IF(ISNUMBER(P2265),IF(P2265&lt;=R2265,1,0),"")</f>
        <v>1</v>
      </c>
      <c r="U2265" s="9" t="n">
        <f aca="false">IF(E2265&gt;Scenario!$B$14,0,IF(OR(AND(ISNUMBER(H2265),H2265&lt;=Scenario!$B$14),AND(ISNUMBER(I2265),I2265&lt;=Scenario!$B$14)),0,1))</f>
        <v>0</v>
      </c>
      <c r="V2265" s="9" t="n">
        <f aca="false">IF(AND(U2265=1,(Scenario!$B$14-E2265)/60&gt;R2265),1,0)</f>
        <v>0</v>
      </c>
      <c r="W2265" s="9" t="n">
        <f aca="false">IF(OR(C2265=Scenario!$B$22,C2265=Scenario!$C$22),1,0)</f>
        <v>0</v>
      </c>
      <c r="X2265" s="9" t="n">
        <f aca="false">IF(ISNUMBER(I2265),1,0)</f>
        <v>0</v>
      </c>
      <c r="Y2265" s="9" t="n">
        <f aca="false">MOD(INT(E2265/86400)+3,7)</f>
        <v>2</v>
      </c>
      <c r="Z2265" s="9" t="n">
        <f aca="false">MOD(INT(E2265/3600),24)</f>
        <v>17</v>
      </c>
      <c r="AA2265" s="6" t="s">
        <v>4774</v>
      </c>
    </row>
    <row r="2266" customFormat="false" ht="15" hidden="false" customHeight="false" outlineLevel="0" collapsed="false">
      <c r="A2266" s="6" t="s">
        <v>4775</v>
      </c>
      <c r="B2266" s="6" t="s">
        <v>44</v>
      </c>
      <c r="C2266" s="6" t="s">
        <v>47</v>
      </c>
      <c r="D2266" s="6" t="s">
        <v>171</v>
      </c>
      <c r="E2266" s="6" t="n">
        <v>1787765784</v>
      </c>
      <c r="F2266" s="6" t="n">
        <v>1787766140</v>
      </c>
      <c r="G2266" s="6" t="n">
        <v>1787765964</v>
      </c>
      <c r="H2266" s="6" t="n">
        <v>1787769443</v>
      </c>
      <c r="J2266" s="6" t="n">
        <v>0</v>
      </c>
      <c r="K2266" s="6" t="n">
        <v>0</v>
      </c>
      <c r="L2266" s="9" t="n">
        <f aca="false">IF(AND(E2266&gt;=Scenario!$B$11,E2266&lt;Scenario!$B$12),1,0)</f>
        <v>1</v>
      </c>
      <c r="M2266" s="9" t="n">
        <f aca="false">IF(AND(L2266=1,ISNUMBER(F2266)),MAX(0,F2266-E2266)/60,"")</f>
        <v>5.93333333333333</v>
      </c>
      <c r="N2266" s="9" t="n">
        <f aca="false">IF(AND(L2266=1,ISNUMBER(G2266)),MAX(0,G2266-E2266)/60,"")</f>
        <v>3</v>
      </c>
      <c r="O2266" s="9" t="n">
        <f aca="false">IF(ISNUMBER(H2266),IF(AND(H2266&gt;=Scenario!$B$11,H2266&lt;Scenario!$B$12),1,0),0)</f>
        <v>1</v>
      </c>
      <c r="P2266" s="9" t="n">
        <f aca="false">IF(O2266=1,MAX(0,H2266-E2266)/60,"")</f>
        <v>60.9833333333333</v>
      </c>
      <c r="Q2266" s="9" t="n">
        <f aca="false">INDEX(Scenario!$B$18:$B$20,MATCH(B2266,Scenario!$A$18:$A$20,0))</f>
        <v>240</v>
      </c>
      <c r="R2266" s="9" t="n">
        <f aca="false">INDEX(Scenario!$C$18:$C$20,MATCH(B2266,Scenario!$A$18:$A$20,0))</f>
        <v>4320</v>
      </c>
      <c r="S2266" s="9" t="n">
        <f aca="false">IF(ISNUMBER(M2266),IF(M2266&lt;=Q2266,1,0),"")</f>
        <v>1</v>
      </c>
      <c r="T2266" s="9" t="n">
        <f aca="false">IF(ISNUMBER(P2266),IF(P2266&lt;=R2266,1,0),"")</f>
        <v>1</v>
      </c>
      <c r="U2266" s="9" t="n">
        <f aca="false">IF(E2266&gt;Scenario!$B$14,0,IF(OR(AND(ISNUMBER(H2266),H2266&lt;=Scenario!$B$14),AND(ISNUMBER(I2266),I2266&lt;=Scenario!$B$14)),0,1))</f>
        <v>0</v>
      </c>
      <c r="V2266" s="9" t="n">
        <f aca="false">IF(AND(U2266=1,(Scenario!$B$14-E2266)/60&gt;R2266),1,0)</f>
        <v>0</v>
      </c>
      <c r="W2266" s="9" t="n">
        <f aca="false">IF(OR(C2266=Scenario!$B$22,C2266=Scenario!$C$22),1,0)</f>
        <v>1</v>
      </c>
      <c r="X2266" s="9" t="n">
        <f aca="false">IF(ISNUMBER(I2266),1,0)</f>
        <v>0</v>
      </c>
      <c r="Y2266" s="9" t="n">
        <f aca="false">MOD(INT(E2266/86400)+3,7)</f>
        <v>2</v>
      </c>
      <c r="Z2266" s="9" t="n">
        <f aca="false">MOD(INT(E2266/3600),24)</f>
        <v>17</v>
      </c>
      <c r="AA2266" s="6" t="s">
        <v>4776</v>
      </c>
    </row>
    <row r="2267" customFormat="false" ht="15" hidden="false" customHeight="false" outlineLevel="0" collapsed="false">
      <c r="A2267" s="6" t="s">
        <v>4777</v>
      </c>
      <c r="B2267" s="6" t="s">
        <v>43</v>
      </c>
      <c r="C2267" s="6" t="s">
        <v>249</v>
      </c>
      <c r="D2267" s="6" t="s">
        <v>171</v>
      </c>
      <c r="E2267" s="6" t="n">
        <v>1787766658</v>
      </c>
      <c r="F2267" s="6" t="n">
        <v>1787767434</v>
      </c>
      <c r="G2267" s="6" t="n">
        <v>1787767232</v>
      </c>
      <c r="H2267" s="6" t="n">
        <v>1787772438</v>
      </c>
      <c r="J2267" s="6" t="n">
        <v>0</v>
      </c>
      <c r="K2267" s="6" t="n">
        <v>0</v>
      </c>
      <c r="L2267" s="9" t="n">
        <f aca="false">IF(AND(E2267&gt;=Scenario!$B$11,E2267&lt;Scenario!$B$12),1,0)</f>
        <v>1</v>
      </c>
      <c r="M2267" s="9" t="n">
        <f aca="false">IF(AND(L2267=1,ISNUMBER(F2267)),MAX(0,F2267-E2267)/60,"")</f>
        <v>12.9333333333333</v>
      </c>
      <c r="N2267" s="9" t="n">
        <f aca="false">IF(AND(L2267=1,ISNUMBER(G2267)),MAX(0,G2267-E2267)/60,"")</f>
        <v>9.56666666666667</v>
      </c>
      <c r="O2267" s="9" t="n">
        <f aca="false">IF(ISNUMBER(H2267),IF(AND(H2267&gt;=Scenario!$B$11,H2267&lt;Scenario!$B$12),1,0),0)</f>
        <v>1</v>
      </c>
      <c r="P2267" s="9" t="n">
        <f aca="false">IF(O2267=1,MAX(0,H2267-E2267)/60,"")</f>
        <v>96.3333333333333</v>
      </c>
      <c r="Q2267" s="9" t="n">
        <f aca="false">INDEX(Scenario!$B$18:$B$20,MATCH(B2267,Scenario!$A$18:$A$20,0))</f>
        <v>60</v>
      </c>
      <c r="R2267" s="9" t="n">
        <f aca="false">INDEX(Scenario!$C$18:$C$20,MATCH(B2267,Scenario!$A$18:$A$20,0))</f>
        <v>1440</v>
      </c>
      <c r="S2267" s="9" t="n">
        <f aca="false">IF(ISNUMBER(M2267),IF(M2267&lt;=Q2267,1,0),"")</f>
        <v>1</v>
      </c>
      <c r="T2267" s="9" t="n">
        <f aca="false">IF(ISNUMBER(P2267),IF(P2267&lt;=R2267,1,0),"")</f>
        <v>1</v>
      </c>
      <c r="U2267" s="9" t="n">
        <f aca="false">IF(E2267&gt;Scenario!$B$14,0,IF(OR(AND(ISNUMBER(H2267),H2267&lt;=Scenario!$B$14),AND(ISNUMBER(I2267),I2267&lt;=Scenario!$B$14)),0,1))</f>
        <v>0</v>
      </c>
      <c r="V2267" s="9" t="n">
        <f aca="false">IF(AND(U2267=1,(Scenario!$B$14-E2267)/60&gt;R2267),1,0)</f>
        <v>0</v>
      </c>
      <c r="W2267" s="9" t="n">
        <f aca="false">IF(OR(C2267=Scenario!$B$22,C2267=Scenario!$C$22),1,0)</f>
        <v>0</v>
      </c>
      <c r="X2267" s="9" t="n">
        <f aca="false">IF(ISNUMBER(I2267),1,0)</f>
        <v>0</v>
      </c>
      <c r="Y2267" s="9" t="n">
        <f aca="false">MOD(INT(E2267/86400)+3,7)</f>
        <v>2</v>
      </c>
      <c r="Z2267" s="9" t="n">
        <f aca="false">MOD(INT(E2267/3600),24)</f>
        <v>17</v>
      </c>
      <c r="AA2267" s="6" t="s">
        <v>4778</v>
      </c>
    </row>
    <row r="2268" customFormat="false" ht="15" hidden="false" customHeight="false" outlineLevel="0" collapsed="false">
      <c r="A2268" s="6" t="s">
        <v>4779</v>
      </c>
      <c r="B2268" s="6" t="s">
        <v>43</v>
      </c>
      <c r="C2268" s="6" t="s">
        <v>288</v>
      </c>
      <c r="D2268" s="6" t="s">
        <v>172</v>
      </c>
      <c r="E2268" s="6" t="n">
        <v>1787769417</v>
      </c>
      <c r="F2268" s="6" t="n">
        <v>1787769632</v>
      </c>
      <c r="G2268" s="6" t="n">
        <v>1787769461</v>
      </c>
      <c r="H2268" s="6" t="n">
        <v>1787772783</v>
      </c>
      <c r="J2268" s="6" t="n">
        <v>0</v>
      </c>
      <c r="K2268" s="6" t="n">
        <v>0</v>
      </c>
      <c r="L2268" s="9" t="n">
        <f aca="false">IF(AND(E2268&gt;=Scenario!$B$11,E2268&lt;Scenario!$B$12),1,0)</f>
        <v>1</v>
      </c>
      <c r="M2268" s="9" t="n">
        <f aca="false">IF(AND(L2268=1,ISNUMBER(F2268)),MAX(0,F2268-E2268)/60,"")</f>
        <v>3.58333333333333</v>
      </c>
      <c r="N2268" s="9" t="n">
        <f aca="false">IF(AND(L2268=1,ISNUMBER(G2268)),MAX(0,G2268-E2268)/60,"")</f>
        <v>0.733333333333333</v>
      </c>
      <c r="O2268" s="9" t="n">
        <f aca="false">IF(ISNUMBER(H2268),IF(AND(H2268&gt;=Scenario!$B$11,H2268&lt;Scenario!$B$12),1,0),0)</f>
        <v>1</v>
      </c>
      <c r="P2268" s="9" t="n">
        <f aca="false">IF(O2268=1,MAX(0,H2268-E2268)/60,"")</f>
        <v>56.1</v>
      </c>
      <c r="Q2268" s="9" t="n">
        <f aca="false">INDEX(Scenario!$B$18:$B$20,MATCH(B2268,Scenario!$A$18:$A$20,0))</f>
        <v>60</v>
      </c>
      <c r="R2268" s="9" t="n">
        <f aca="false">INDEX(Scenario!$C$18:$C$20,MATCH(B2268,Scenario!$A$18:$A$20,0))</f>
        <v>1440</v>
      </c>
      <c r="S2268" s="9" t="n">
        <f aca="false">IF(ISNUMBER(M2268),IF(M2268&lt;=Q2268,1,0),"")</f>
        <v>1</v>
      </c>
      <c r="T2268" s="9" t="n">
        <f aca="false">IF(ISNUMBER(P2268),IF(P2268&lt;=R2268,1,0),"")</f>
        <v>1</v>
      </c>
      <c r="U2268" s="9" t="n">
        <f aca="false">IF(E2268&gt;Scenario!$B$14,0,IF(OR(AND(ISNUMBER(H2268),H2268&lt;=Scenario!$B$14),AND(ISNUMBER(I2268),I2268&lt;=Scenario!$B$14)),0,1))</f>
        <v>0</v>
      </c>
      <c r="V2268" s="9" t="n">
        <f aca="false">IF(AND(U2268=1,(Scenario!$B$14-E2268)/60&gt;R2268),1,0)</f>
        <v>0</v>
      </c>
      <c r="W2268" s="9" t="n">
        <f aca="false">IF(OR(C2268=Scenario!$B$22,C2268=Scenario!$C$22),1,0)</f>
        <v>0</v>
      </c>
      <c r="X2268" s="9" t="n">
        <f aca="false">IF(ISNUMBER(I2268),1,0)</f>
        <v>0</v>
      </c>
      <c r="Y2268" s="9" t="n">
        <f aca="false">MOD(INT(E2268/86400)+3,7)</f>
        <v>2</v>
      </c>
      <c r="Z2268" s="9" t="n">
        <f aca="false">MOD(INT(E2268/3600),24)</f>
        <v>18</v>
      </c>
      <c r="AA2268" s="6" t="s">
        <v>4780</v>
      </c>
    </row>
    <row r="2269" customFormat="false" ht="15" hidden="false" customHeight="false" outlineLevel="0" collapsed="false">
      <c r="A2269" s="6" t="s">
        <v>4781</v>
      </c>
      <c r="B2269" s="6" t="s">
        <v>44</v>
      </c>
      <c r="C2269" s="6" t="s">
        <v>46</v>
      </c>
      <c r="D2269" s="6" t="s">
        <v>170</v>
      </c>
      <c r="E2269" s="6" t="n">
        <v>1787769553</v>
      </c>
      <c r="F2269" s="6" t="n">
        <v>1787769818</v>
      </c>
      <c r="G2269" s="6" t="n">
        <v>1787769599</v>
      </c>
      <c r="H2269" s="6" t="n">
        <v>1787771603</v>
      </c>
      <c r="J2269" s="6" t="n">
        <v>0</v>
      </c>
      <c r="K2269" s="6" t="n">
        <v>0</v>
      </c>
      <c r="L2269" s="9" t="n">
        <f aca="false">IF(AND(E2269&gt;=Scenario!$B$11,E2269&lt;Scenario!$B$12),1,0)</f>
        <v>1</v>
      </c>
      <c r="M2269" s="9" t="n">
        <f aca="false">IF(AND(L2269=1,ISNUMBER(F2269)),MAX(0,F2269-E2269)/60,"")</f>
        <v>4.41666666666667</v>
      </c>
      <c r="N2269" s="9" t="n">
        <f aca="false">IF(AND(L2269=1,ISNUMBER(G2269)),MAX(0,G2269-E2269)/60,"")</f>
        <v>0.766666666666667</v>
      </c>
      <c r="O2269" s="9" t="n">
        <f aca="false">IF(ISNUMBER(H2269),IF(AND(H2269&gt;=Scenario!$B$11,H2269&lt;Scenario!$B$12),1,0),0)</f>
        <v>1</v>
      </c>
      <c r="P2269" s="9" t="n">
        <f aca="false">IF(O2269=1,MAX(0,H2269-E2269)/60,"")</f>
        <v>34.1666666666667</v>
      </c>
      <c r="Q2269" s="9" t="n">
        <f aca="false">INDEX(Scenario!$B$18:$B$20,MATCH(B2269,Scenario!$A$18:$A$20,0))</f>
        <v>240</v>
      </c>
      <c r="R2269" s="9" t="n">
        <f aca="false">INDEX(Scenario!$C$18:$C$20,MATCH(B2269,Scenario!$A$18:$A$20,0))</f>
        <v>4320</v>
      </c>
      <c r="S2269" s="9" t="n">
        <f aca="false">IF(ISNUMBER(M2269),IF(M2269&lt;=Q2269,1,0),"")</f>
        <v>1</v>
      </c>
      <c r="T2269" s="9" t="n">
        <f aca="false">IF(ISNUMBER(P2269),IF(P2269&lt;=R2269,1,0),"")</f>
        <v>1</v>
      </c>
      <c r="U2269" s="9" t="n">
        <f aca="false">IF(E2269&gt;Scenario!$B$14,0,IF(OR(AND(ISNUMBER(H2269),H2269&lt;=Scenario!$B$14),AND(ISNUMBER(I2269),I2269&lt;=Scenario!$B$14)),0,1))</f>
        <v>0</v>
      </c>
      <c r="V2269" s="9" t="n">
        <f aca="false">IF(AND(U2269=1,(Scenario!$B$14-E2269)/60&gt;R2269),1,0)</f>
        <v>0</v>
      </c>
      <c r="W2269" s="9" t="n">
        <f aca="false">IF(OR(C2269=Scenario!$B$22,C2269=Scenario!$C$22),1,0)</f>
        <v>1</v>
      </c>
      <c r="X2269" s="9" t="n">
        <f aca="false">IF(ISNUMBER(I2269),1,0)</f>
        <v>0</v>
      </c>
      <c r="Y2269" s="9" t="n">
        <f aca="false">MOD(INT(E2269/86400)+3,7)</f>
        <v>2</v>
      </c>
      <c r="Z2269" s="9" t="n">
        <f aca="false">MOD(INT(E2269/3600),24)</f>
        <v>18</v>
      </c>
      <c r="AA2269" s="6" t="s">
        <v>4782</v>
      </c>
    </row>
    <row r="2270" customFormat="false" ht="15" hidden="false" customHeight="false" outlineLevel="0" collapsed="false">
      <c r="A2270" s="6" t="s">
        <v>4783</v>
      </c>
      <c r="B2270" s="6" t="s">
        <v>42</v>
      </c>
      <c r="C2270" s="6" t="s">
        <v>249</v>
      </c>
      <c r="D2270" s="6" t="s">
        <v>171</v>
      </c>
      <c r="E2270" s="6" t="n">
        <v>1787770333</v>
      </c>
      <c r="F2270" s="6" t="n">
        <v>1787770534</v>
      </c>
      <c r="G2270" s="6" t="n">
        <v>1787770392</v>
      </c>
      <c r="H2270" s="6" t="n">
        <v>1787771559</v>
      </c>
      <c r="J2270" s="6" t="n">
        <v>0</v>
      </c>
      <c r="K2270" s="6" t="n">
        <v>0</v>
      </c>
      <c r="L2270" s="9" t="n">
        <f aca="false">IF(AND(E2270&gt;=Scenario!$B$11,E2270&lt;Scenario!$B$12),1,0)</f>
        <v>1</v>
      </c>
      <c r="M2270" s="9" t="n">
        <f aca="false">IF(AND(L2270=1,ISNUMBER(F2270)),MAX(0,F2270-E2270)/60,"")</f>
        <v>3.35</v>
      </c>
      <c r="N2270" s="9" t="n">
        <f aca="false">IF(AND(L2270=1,ISNUMBER(G2270)),MAX(0,G2270-E2270)/60,"")</f>
        <v>0.983333333333333</v>
      </c>
      <c r="O2270" s="9" t="n">
        <f aca="false">IF(ISNUMBER(H2270),IF(AND(H2270&gt;=Scenario!$B$11,H2270&lt;Scenario!$B$12),1,0),0)</f>
        <v>1</v>
      </c>
      <c r="P2270" s="9" t="n">
        <f aca="false">IF(O2270=1,MAX(0,H2270-E2270)/60,"")</f>
        <v>20.4333333333333</v>
      </c>
      <c r="Q2270" s="9" t="n">
        <f aca="false">INDEX(Scenario!$B$18:$B$20,MATCH(B2270,Scenario!$A$18:$A$20,0))</f>
        <v>15</v>
      </c>
      <c r="R2270" s="9" t="n">
        <f aca="false">INDEX(Scenario!$C$18:$C$20,MATCH(B2270,Scenario!$A$18:$A$20,0))</f>
        <v>240</v>
      </c>
      <c r="S2270" s="9" t="n">
        <f aca="false">IF(ISNUMBER(M2270),IF(M2270&lt;=Q2270,1,0),"")</f>
        <v>1</v>
      </c>
      <c r="T2270" s="9" t="n">
        <f aca="false">IF(ISNUMBER(P2270),IF(P2270&lt;=R2270,1,0),"")</f>
        <v>1</v>
      </c>
      <c r="U2270" s="9" t="n">
        <f aca="false">IF(E2270&gt;Scenario!$B$14,0,IF(OR(AND(ISNUMBER(H2270),H2270&lt;=Scenario!$B$14),AND(ISNUMBER(I2270),I2270&lt;=Scenario!$B$14)),0,1))</f>
        <v>0</v>
      </c>
      <c r="V2270" s="9" t="n">
        <f aca="false">IF(AND(U2270=1,(Scenario!$B$14-E2270)/60&gt;R2270),1,0)</f>
        <v>0</v>
      </c>
      <c r="W2270" s="9" t="n">
        <f aca="false">IF(OR(C2270=Scenario!$B$22,C2270=Scenario!$C$22),1,0)</f>
        <v>0</v>
      </c>
      <c r="X2270" s="9" t="n">
        <f aca="false">IF(ISNUMBER(I2270),1,0)</f>
        <v>0</v>
      </c>
      <c r="Y2270" s="9" t="n">
        <f aca="false">MOD(INT(E2270/86400)+3,7)</f>
        <v>2</v>
      </c>
      <c r="Z2270" s="9" t="n">
        <f aca="false">MOD(INT(E2270/3600),24)</f>
        <v>18</v>
      </c>
      <c r="AA2270" s="6" t="s">
        <v>4784</v>
      </c>
    </row>
    <row r="2271" customFormat="false" ht="15" hidden="false" customHeight="false" outlineLevel="0" collapsed="false">
      <c r="A2271" s="6" t="s">
        <v>4785</v>
      </c>
      <c r="B2271" s="6" t="s">
        <v>44</v>
      </c>
      <c r="C2271" s="6" t="s">
        <v>46</v>
      </c>
      <c r="D2271" s="6" t="s">
        <v>171</v>
      </c>
      <c r="E2271" s="6" t="n">
        <v>1787772698</v>
      </c>
      <c r="F2271" s="6" t="n">
        <v>1787772978</v>
      </c>
      <c r="G2271" s="6" t="n">
        <v>1787772749</v>
      </c>
      <c r="H2271" s="6" t="n">
        <v>1787775914</v>
      </c>
      <c r="J2271" s="6" t="n">
        <v>0</v>
      </c>
      <c r="K2271" s="6" t="n">
        <v>0</v>
      </c>
      <c r="L2271" s="9" t="n">
        <f aca="false">IF(AND(E2271&gt;=Scenario!$B$11,E2271&lt;Scenario!$B$12),1,0)</f>
        <v>1</v>
      </c>
      <c r="M2271" s="9" t="n">
        <f aca="false">IF(AND(L2271=1,ISNUMBER(F2271)),MAX(0,F2271-E2271)/60,"")</f>
        <v>4.66666666666667</v>
      </c>
      <c r="N2271" s="9" t="n">
        <f aca="false">IF(AND(L2271=1,ISNUMBER(G2271)),MAX(0,G2271-E2271)/60,"")</f>
        <v>0.85</v>
      </c>
      <c r="O2271" s="9" t="n">
        <f aca="false">IF(ISNUMBER(H2271),IF(AND(H2271&gt;=Scenario!$B$11,H2271&lt;Scenario!$B$12),1,0),0)</f>
        <v>1</v>
      </c>
      <c r="P2271" s="9" t="n">
        <f aca="false">IF(O2271=1,MAX(0,H2271-E2271)/60,"")</f>
        <v>53.6</v>
      </c>
      <c r="Q2271" s="9" t="n">
        <f aca="false">INDEX(Scenario!$B$18:$B$20,MATCH(B2271,Scenario!$A$18:$A$20,0))</f>
        <v>240</v>
      </c>
      <c r="R2271" s="9" t="n">
        <f aca="false">INDEX(Scenario!$C$18:$C$20,MATCH(B2271,Scenario!$A$18:$A$20,0))</f>
        <v>4320</v>
      </c>
      <c r="S2271" s="9" t="n">
        <f aca="false">IF(ISNUMBER(M2271),IF(M2271&lt;=Q2271,1,0),"")</f>
        <v>1</v>
      </c>
      <c r="T2271" s="9" t="n">
        <f aca="false">IF(ISNUMBER(P2271),IF(P2271&lt;=R2271,1,0),"")</f>
        <v>1</v>
      </c>
      <c r="U2271" s="9" t="n">
        <f aca="false">IF(E2271&gt;Scenario!$B$14,0,IF(OR(AND(ISNUMBER(H2271),H2271&lt;=Scenario!$B$14),AND(ISNUMBER(I2271),I2271&lt;=Scenario!$B$14)),0,1))</f>
        <v>0</v>
      </c>
      <c r="V2271" s="9" t="n">
        <f aca="false">IF(AND(U2271=1,(Scenario!$B$14-E2271)/60&gt;R2271),1,0)</f>
        <v>0</v>
      </c>
      <c r="W2271" s="9" t="n">
        <f aca="false">IF(OR(C2271=Scenario!$B$22,C2271=Scenario!$C$22),1,0)</f>
        <v>1</v>
      </c>
      <c r="X2271" s="9" t="n">
        <f aca="false">IF(ISNUMBER(I2271),1,0)</f>
        <v>0</v>
      </c>
      <c r="Y2271" s="9" t="n">
        <f aca="false">MOD(INT(E2271/86400)+3,7)</f>
        <v>2</v>
      </c>
      <c r="Z2271" s="9" t="n">
        <f aca="false">MOD(INT(E2271/3600),24)</f>
        <v>19</v>
      </c>
      <c r="AA2271" s="6" t="s">
        <v>4786</v>
      </c>
    </row>
    <row r="2272" customFormat="false" ht="15" hidden="false" customHeight="false" outlineLevel="0" collapsed="false">
      <c r="A2272" s="6" t="s">
        <v>4787</v>
      </c>
      <c r="B2272" s="6" t="s">
        <v>44</v>
      </c>
      <c r="C2272" s="6" t="s">
        <v>46</v>
      </c>
      <c r="D2272" s="6" t="s">
        <v>172</v>
      </c>
      <c r="E2272" s="6" t="n">
        <v>1787772977</v>
      </c>
      <c r="F2272" s="6" t="n">
        <v>1787773242</v>
      </c>
      <c r="G2272" s="6" t="n">
        <v>1787773030</v>
      </c>
      <c r="H2272" s="6" t="n">
        <v>1787775426</v>
      </c>
      <c r="J2272" s="6" t="n">
        <v>0</v>
      </c>
      <c r="K2272" s="6" t="n">
        <v>0</v>
      </c>
      <c r="L2272" s="9" t="n">
        <f aca="false">IF(AND(E2272&gt;=Scenario!$B$11,E2272&lt;Scenario!$B$12),1,0)</f>
        <v>1</v>
      </c>
      <c r="M2272" s="9" t="n">
        <f aca="false">IF(AND(L2272=1,ISNUMBER(F2272)),MAX(0,F2272-E2272)/60,"")</f>
        <v>4.41666666666667</v>
      </c>
      <c r="N2272" s="9" t="n">
        <f aca="false">IF(AND(L2272=1,ISNUMBER(G2272)),MAX(0,G2272-E2272)/60,"")</f>
        <v>0.883333333333333</v>
      </c>
      <c r="O2272" s="9" t="n">
        <f aca="false">IF(ISNUMBER(H2272),IF(AND(H2272&gt;=Scenario!$B$11,H2272&lt;Scenario!$B$12),1,0),0)</f>
        <v>1</v>
      </c>
      <c r="P2272" s="9" t="n">
        <f aca="false">IF(O2272=1,MAX(0,H2272-E2272)/60,"")</f>
        <v>40.8166666666667</v>
      </c>
      <c r="Q2272" s="9" t="n">
        <f aca="false">INDEX(Scenario!$B$18:$B$20,MATCH(B2272,Scenario!$A$18:$A$20,0))</f>
        <v>240</v>
      </c>
      <c r="R2272" s="9" t="n">
        <f aca="false">INDEX(Scenario!$C$18:$C$20,MATCH(B2272,Scenario!$A$18:$A$20,0))</f>
        <v>4320</v>
      </c>
      <c r="S2272" s="9" t="n">
        <f aca="false">IF(ISNUMBER(M2272),IF(M2272&lt;=Q2272,1,0),"")</f>
        <v>1</v>
      </c>
      <c r="T2272" s="9" t="n">
        <f aca="false">IF(ISNUMBER(P2272),IF(P2272&lt;=R2272,1,0),"")</f>
        <v>1</v>
      </c>
      <c r="U2272" s="9" t="n">
        <f aca="false">IF(E2272&gt;Scenario!$B$14,0,IF(OR(AND(ISNUMBER(H2272),H2272&lt;=Scenario!$B$14),AND(ISNUMBER(I2272),I2272&lt;=Scenario!$B$14)),0,1))</f>
        <v>0</v>
      </c>
      <c r="V2272" s="9" t="n">
        <f aca="false">IF(AND(U2272=1,(Scenario!$B$14-E2272)/60&gt;R2272),1,0)</f>
        <v>0</v>
      </c>
      <c r="W2272" s="9" t="n">
        <f aca="false">IF(OR(C2272=Scenario!$B$22,C2272=Scenario!$C$22),1,0)</f>
        <v>1</v>
      </c>
      <c r="X2272" s="9" t="n">
        <f aca="false">IF(ISNUMBER(I2272),1,0)</f>
        <v>0</v>
      </c>
      <c r="Y2272" s="9" t="n">
        <f aca="false">MOD(INT(E2272/86400)+3,7)</f>
        <v>2</v>
      </c>
      <c r="Z2272" s="9" t="n">
        <f aca="false">MOD(INT(E2272/3600),24)</f>
        <v>19</v>
      </c>
      <c r="AA2272" s="6" t="s">
        <v>4788</v>
      </c>
    </row>
    <row r="2273" customFormat="false" ht="15" hidden="false" customHeight="false" outlineLevel="0" collapsed="false">
      <c r="A2273" s="6" t="s">
        <v>4789</v>
      </c>
      <c r="B2273" s="6" t="s">
        <v>44</v>
      </c>
      <c r="C2273" s="6" t="s">
        <v>288</v>
      </c>
      <c r="D2273" s="6" t="s">
        <v>172</v>
      </c>
      <c r="E2273" s="6" t="n">
        <v>1787778196</v>
      </c>
      <c r="F2273" s="6" t="n">
        <v>1787778320</v>
      </c>
      <c r="G2273" s="6" t="n">
        <v>1787778236</v>
      </c>
      <c r="H2273" s="6" t="n">
        <v>1787780526</v>
      </c>
      <c r="J2273" s="6" t="n">
        <v>0</v>
      </c>
      <c r="K2273" s="6" t="n">
        <v>1</v>
      </c>
      <c r="L2273" s="9" t="n">
        <f aca="false">IF(AND(E2273&gt;=Scenario!$B$11,E2273&lt;Scenario!$B$12),1,0)</f>
        <v>1</v>
      </c>
      <c r="M2273" s="9" t="n">
        <f aca="false">IF(AND(L2273=1,ISNUMBER(F2273)),MAX(0,F2273-E2273)/60,"")</f>
        <v>2.06666666666667</v>
      </c>
      <c r="N2273" s="9" t="n">
        <f aca="false">IF(AND(L2273=1,ISNUMBER(G2273)),MAX(0,G2273-E2273)/60,"")</f>
        <v>0.666666666666667</v>
      </c>
      <c r="O2273" s="9" t="n">
        <f aca="false">IF(ISNUMBER(H2273),IF(AND(H2273&gt;=Scenario!$B$11,H2273&lt;Scenario!$B$12),1,0),0)</f>
        <v>1</v>
      </c>
      <c r="P2273" s="9" t="n">
        <f aca="false">IF(O2273=1,MAX(0,H2273-E2273)/60,"")</f>
        <v>38.8333333333333</v>
      </c>
      <c r="Q2273" s="9" t="n">
        <f aca="false">INDEX(Scenario!$B$18:$B$20,MATCH(B2273,Scenario!$A$18:$A$20,0))</f>
        <v>240</v>
      </c>
      <c r="R2273" s="9" t="n">
        <f aca="false">INDEX(Scenario!$C$18:$C$20,MATCH(B2273,Scenario!$A$18:$A$20,0))</f>
        <v>4320</v>
      </c>
      <c r="S2273" s="9" t="n">
        <f aca="false">IF(ISNUMBER(M2273),IF(M2273&lt;=Q2273,1,0),"")</f>
        <v>1</v>
      </c>
      <c r="T2273" s="9" t="n">
        <f aca="false">IF(ISNUMBER(P2273),IF(P2273&lt;=R2273,1,0),"")</f>
        <v>1</v>
      </c>
      <c r="U2273" s="9" t="n">
        <f aca="false">IF(E2273&gt;Scenario!$B$14,0,IF(OR(AND(ISNUMBER(H2273),H2273&lt;=Scenario!$B$14),AND(ISNUMBER(I2273),I2273&lt;=Scenario!$B$14)),0,1))</f>
        <v>0</v>
      </c>
      <c r="V2273" s="9" t="n">
        <f aca="false">IF(AND(U2273=1,(Scenario!$B$14-E2273)/60&gt;R2273),1,0)</f>
        <v>0</v>
      </c>
      <c r="W2273" s="9" t="n">
        <f aca="false">IF(OR(C2273=Scenario!$B$22,C2273=Scenario!$C$22),1,0)</f>
        <v>0</v>
      </c>
      <c r="X2273" s="9" t="n">
        <f aca="false">IF(ISNUMBER(I2273),1,0)</f>
        <v>0</v>
      </c>
      <c r="Y2273" s="9" t="n">
        <f aca="false">MOD(INT(E2273/86400)+3,7)</f>
        <v>2</v>
      </c>
      <c r="Z2273" s="9" t="n">
        <f aca="false">MOD(INT(E2273/3600),24)</f>
        <v>21</v>
      </c>
      <c r="AA2273" s="6" t="s">
        <v>4790</v>
      </c>
    </row>
    <row r="2274" customFormat="false" ht="15" hidden="false" customHeight="false" outlineLevel="0" collapsed="false">
      <c r="A2274" s="6" t="s">
        <v>4791</v>
      </c>
      <c r="B2274" s="6" t="s">
        <v>43</v>
      </c>
      <c r="C2274" s="6" t="s">
        <v>249</v>
      </c>
      <c r="D2274" s="6" t="s">
        <v>172</v>
      </c>
      <c r="E2274" s="6" t="n">
        <v>1787779084</v>
      </c>
      <c r="F2274" s="6" t="n">
        <v>1787779228</v>
      </c>
      <c r="G2274" s="6" t="n">
        <v>1787779129</v>
      </c>
      <c r="H2274" s="6" t="n">
        <v>1787783083</v>
      </c>
      <c r="J2274" s="6" t="n">
        <v>0</v>
      </c>
      <c r="K2274" s="6" t="n">
        <v>0</v>
      </c>
      <c r="L2274" s="9" t="n">
        <f aca="false">IF(AND(E2274&gt;=Scenario!$B$11,E2274&lt;Scenario!$B$12),1,0)</f>
        <v>1</v>
      </c>
      <c r="M2274" s="9" t="n">
        <f aca="false">IF(AND(L2274=1,ISNUMBER(F2274)),MAX(0,F2274-E2274)/60,"")</f>
        <v>2.4</v>
      </c>
      <c r="N2274" s="9" t="n">
        <f aca="false">IF(AND(L2274=1,ISNUMBER(G2274)),MAX(0,G2274-E2274)/60,"")</f>
        <v>0.75</v>
      </c>
      <c r="O2274" s="9" t="n">
        <f aca="false">IF(ISNUMBER(H2274),IF(AND(H2274&gt;=Scenario!$B$11,H2274&lt;Scenario!$B$12),1,0),0)</f>
        <v>1</v>
      </c>
      <c r="P2274" s="9" t="n">
        <f aca="false">IF(O2274=1,MAX(0,H2274-E2274)/60,"")</f>
        <v>66.65</v>
      </c>
      <c r="Q2274" s="9" t="n">
        <f aca="false">INDEX(Scenario!$B$18:$B$20,MATCH(B2274,Scenario!$A$18:$A$20,0))</f>
        <v>60</v>
      </c>
      <c r="R2274" s="9" t="n">
        <f aca="false">INDEX(Scenario!$C$18:$C$20,MATCH(B2274,Scenario!$A$18:$A$20,0))</f>
        <v>1440</v>
      </c>
      <c r="S2274" s="9" t="n">
        <f aca="false">IF(ISNUMBER(M2274),IF(M2274&lt;=Q2274,1,0),"")</f>
        <v>1</v>
      </c>
      <c r="T2274" s="9" t="n">
        <f aca="false">IF(ISNUMBER(P2274),IF(P2274&lt;=R2274,1,0),"")</f>
        <v>1</v>
      </c>
      <c r="U2274" s="9" t="n">
        <f aca="false">IF(E2274&gt;Scenario!$B$14,0,IF(OR(AND(ISNUMBER(H2274),H2274&lt;=Scenario!$B$14),AND(ISNUMBER(I2274),I2274&lt;=Scenario!$B$14)),0,1))</f>
        <v>0</v>
      </c>
      <c r="V2274" s="9" t="n">
        <f aca="false">IF(AND(U2274=1,(Scenario!$B$14-E2274)/60&gt;R2274),1,0)</f>
        <v>0</v>
      </c>
      <c r="W2274" s="9" t="n">
        <f aca="false">IF(OR(C2274=Scenario!$B$22,C2274=Scenario!$C$22),1,0)</f>
        <v>0</v>
      </c>
      <c r="X2274" s="9" t="n">
        <f aca="false">IF(ISNUMBER(I2274),1,0)</f>
        <v>0</v>
      </c>
      <c r="Y2274" s="9" t="n">
        <f aca="false">MOD(INT(E2274/86400)+3,7)</f>
        <v>2</v>
      </c>
      <c r="Z2274" s="9" t="n">
        <f aca="false">MOD(INT(E2274/3600),24)</f>
        <v>21</v>
      </c>
      <c r="AA2274" s="6" t="s">
        <v>4792</v>
      </c>
    </row>
    <row r="2275" customFormat="false" ht="15" hidden="false" customHeight="false" outlineLevel="0" collapsed="false">
      <c r="A2275" s="6" t="s">
        <v>4793</v>
      </c>
      <c r="B2275" s="6" t="s">
        <v>44</v>
      </c>
      <c r="C2275" s="6" t="s">
        <v>46</v>
      </c>
      <c r="D2275" s="6" t="s">
        <v>170</v>
      </c>
      <c r="E2275" s="6" t="n">
        <v>1787779191</v>
      </c>
      <c r="F2275" s="6" t="n">
        <v>1787779448</v>
      </c>
      <c r="G2275" s="6" t="n">
        <v>1787779250</v>
      </c>
      <c r="H2275" s="6" t="n">
        <v>1787780105</v>
      </c>
      <c r="J2275" s="6" t="n">
        <v>0</v>
      </c>
      <c r="K2275" s="6" t="n">
        <v>0</v>
      </c>
      <c r="L2275" s="9" t="n">
        <f aca="false">IF(AND(E2275&gt;=Scenario!$B$11,E2275&lt;Scenario!$B$12),1,0)</f>
        <v>1</v>
      </c>
      <c r="M2275" s="9" t="n">
        <f aca="false">IF(AND(L2275=1,ISNUMBER(F2275)),MAX(0,F2275-E2275)/60,"")</f>
        <v>4.28333333333333</v>
      </c>
      <c r="N2275" s="9" t="n">
        <f aca="false">IF(AND(L2275=1,ISNUMBER(G2275)),MAX(0,G2275-E2275)/60,"")</f>
        <v>0.983333333333333</v>
      </c>
      <c r="O2275" s="9" t="n">
        <f aca="false">IF(ISNUMBER(H2275),IF(AND(H2275&gt;=Scenario!$B$11,H2275&lt;Scenario!$B$12),1,0),0)</f>
        <v>1</v>
      </c>
      <c r="P2275" s="9" t="n">
        <f aca="false">IF(O2275=1,MAX(0,H2275-E2275)/60,"")</f>
        <v>15.2333333333333</v>
      </c>
      <c r="Q2275" s="9" t="n">
        <f aca="false">INDEX(Scenario!$B$18:$B$20,MATCH(B2275,Scenario!$A$18:$A$20,0))</f>
        <v>240</v>
      </c>
      <c r="R2275" s="9" t="n">
        <f aca="false">INDEX(Scenario!$C$18:$C$20,MATCH(B2275,Scenario!$A$18:$A$20,0))</f>
        <v>4320</v>
      </c>
      <c r="S2275" s="9" t="n">
        <f aca="false">IF(ISNUMBER(M2275),IF(M2275&lt;=Q2275,1,0),"")</f>
        <v>1</v>
      </c>
      <c r="T2275" s="9" t="n">
        <f aca="false">IF(ISNUMBER(P2275),IF(P2275&lt;=R2275,1,0),"")</f>
        <v>1</v>
      </c>
      <c r="U2275" s="9" t="n">
        <f aca="false">IF(E2275&gt;Scenario!$B$14,0,IF(OR(AND(ISNUMBER(H2275),H2275&lt;=Scenario!$B$14),AND(ISNUMBER(I2275),I2275&lt;=Scenario!$B$14)),0,1))</f>
        <v>0</v>
      </c>
      <c r="V2275" s="9" t="n">
        <f aca="false">IF(AND(U2275=1,(Scenario!$B$14-E2275)/60&gt;R2275),1,0)</f>
        <v>0</v>
      </c>
      <c r="W2275" s="9" t="n">
        <f aca="false">IF(OR(C2275=Scenario!$B$22,C2275=Scenario!$C$22),1,0)</f>
        <v>1</v>
      </c>
      <c r="X2275" s="9" t="n">
        <f aca="false">IF(ISNUMBER(I2275),1,0)</f>
        <v>0</v>
      </c>
      <c r="Y2275" s="9" t="n">
        <f aca="false">MOD(INT(E2275/86400)+3,7)</f>
        <v>2</v>
      </c>
      <c r="Z2275" s="9" t="n">
        <f aca="false">MOD(INT(E2275/3600),24)</f>
        <v>21</v>
      </c>
      <c r="AA2275" s="6" t="s">
        <v>4794</v>
      </c>
    </row>
    <row r="2276" customFormat="false" ht="15" hidden="false" customHeight="false" outlineLevel="0" collapsed="false">
      <c r="A2276" s="6" t="s">
        <v>4795</v>
      </c>
      <c r="B2276" s="6" t="s">
        <v>44</v>
      </c>
      <c r="C2276" s="6" t="s">
        <v>46</v>
      </c>
      <c r="D2276" s="6" t="s">
        <v>171</v>
      </c>
      <c r="E2276" s="6" t="n">
        <v>1787780028</v>
      </c>
      <c r="F2276" s="6" t="n">
        <v>1787780227</v>
      </c>
      <c r="G2276" s="6" t="n">
        <v>1787780053</v>
      </c>
      <c r="H2276" s="6" t="n">
        <v>1787791266</v>
      </c>
      <c r="J2276" s="6" t="n">
        <v>0</v>
      </c>
      <c r="K2276" s="6" t="n">
        <v>0</v>
      </c>
      <c r="L2276" s="9" t="n">
        <f aca="false">IF(AND(E2276&gt;=Scenario!$B$11,E2276&lt;Scenario!$B$12),1,0)</f>
        <v>1</v>
      </c>
      <c r="M2276" s="9" t="n">
        <f aca="false">IF(AND(L2276=1,ISNUMBER(F2276)),MAX(0,F2276-E2276)/60,"")</f>
        <v>3.31666666666667</v>
      </c>
      <c r="N2276" s="9" t="n">
        <f aca="false">IF(AND(L2276=1,ISNUMBER(G2276)),MAX(0,G2276-E2276)/60,"")</f>
        <v>0.416666666666667</v>
      </c>
      <c r="O2276" s="9" t="n">
        <f aca="false">IF(ISNUMBER(H2276),IF(AND(H2276&gt;=Scenario!$B$11,H2276&lt;Scenario!$B$12),1,0),0)</f>
        <v>1</v>
      </c>
      <c r="P2276" s="9" t="n">
        <f aca="false">IF(O2276=1,MAX(0,H2276-E2276)/60,"")</f>
        <v>187.3</v>
      </c>
      <c r="Q2276" s="9" t="n">
        <f aca="false">INDEX(Scenario!$B$18:$B$20,MATCH(B2276,Scenario!$A$18:$A$20,0))</f>
        <v>240</v>
      </c>
      <c r="R2276" s="9" t="n">
        <f aca="false">INDEX(Scenario!$C$18:$C$20,MATCH(B2276,Scenario!$A$18:$A$20,0))</f>
        <v>4320</v>
      </c>
      <c r="S2276" s="9" t="n">
        <f aca="false">IF(ISNUMBER(M2276),IF(M2276&lt;=Q2276,1,0),"")</f>
        <v>1</v>
      </c>
      <c r="T2276" s="9" t="n">
        <f aca="false">IF(ISNUMBER(P2276),IF(P2276&lt;=R2276,1,0),"")</f>
        <v>1</v>
      </c>
      <c r="U2276" s="9" t="n">
        <f aca="false">IF(E2276&gt;Scenario!$B$14,0,IF(OR(AND(ISNUMBER(H2276),H2276&lt;=Scenario!$B$14),AND(ISNUMBER(I2276),I2276&lt;=Scenario!$B$14)),0,1))</f>
        <v>0</v>
      </c>
      <c r="V2276" s="9" t="n">
        <f aca="false">IF(AND(U2276=1,(Scenario!$B$14-E2276)/60&gt;R2276),1,0)</f>
        <v>0</v>
      </c>
      <c r="W2276" s="9" t="n">
        <f aca="false">IF(OR(C2276=Scenario!$B$22,C2276=Scenario!$C$22),1,0)</f>
        <v>1</v>
      </c>
      <c r="X2276" s="9" t="n">
        <f aca="false">IF(ISNUMBER(I2276),1,0)</f>
        <v>0</v>
      </c>
      <c r="Y2276" s="9" t="n">
        <f aca="false">MOD(INT(E2276/86400)+3,7)</f>
        <v>2</v>
      </c>
      <c r="Z2276" s="9" t="n">
        <f aca="false">MOD(INT(E2276/3600),24)</f>
        <v>21</v>
      </c>
      <c r="AA2276" s="6" t="s">
        <v>4796</v>
      </c>
    </row>
    <row r="2277" customFormat="false" ht="15" hidden="false" customHeight="false" outlineLevel="0" collapsed="false">
      <c r="A2277" s="6" t="s">
        <v>4797</v>
      </c>
      <c r="B2277" s="6" t="s">
        <v>44</v>
      </c>
      <c r="C2277" s="6" t="s">
        <v>46</v>
      </c>
      <c r="D2277" s="6" t="s">
        <v>170</v>
      </c>
      <c r="E2277" s="6" t="n">
        <v>1787781328</v>
      </c>
      <c r="F2277" s="6" t="n">
        <v>1787781552</v>
      </c>
      <c r="G2277" s="6" t="n">
        <v>1787781378</v>
      </c>
      <c r="H2277" s="6" t="n">
        <v>1787782609</v>
      </c>
      <c r="J2277" s="6" t="n">
        <v>0</v>
      </c>
      <c r="K2277" s="6" t="n">
        <v>0</v>
      </c>
      <c r="L2277" s="9" t="n">
        <f aca="false">IF(AND(E2277&gt;=Scenario!$B$11,E2277&lt;Scenario!$B$12),1,0)</f>
        <v>1</v>
      </c>
      <c r="M2277" s="9" t="n">
        <f aca="false">IF(AND(L2277=1,ISNUMBER(F2277)),MAX(0,F2277-E2277)/60,"")</f>
        <v>3.73333333333333</v>
      </c>
      <c r="N2277" s="9" t="n">
        <f aca="false">IF(AND(L2277=1,ISNUMBER(G2277)),MAX(0,G2277-E2277)/60,"")</f>
        <v>0.833333333333333</v>
      </c>
      <c r="O2277" s="9" t="n">
        <f aca="false">IF(ISNUMBER(H2277),IF(AND(H2277&gt;=Scenario!$B$11,H2277&lt;Scenario!$B$12),1,0),0)</f>
        <v>1</v>
      </c>
      <c r="P2277" s="9" t="n">
        <f aca="false">IF(O2277=1,MAX(0,H2277-E2277)/60,"")</f>
        <v>21.35</v>
      </c>
      <c r="Q2277" s="9" t="n">
        <f aca="false">INDEX(Scenario!$B$18:$B$20,MATCH(B2277,Scenario!$A$18:$A$20,0))</f>
        <v>240</v>
      </c>
      <c r="R2277" s="9" t="n">
        <f aca="false">INDEX(Scenario!$C$18:$C$20,MATCH(B2277,Scenario!$A$18:$A$20,0))</f>
        <v>4320</v>
      </c>
      <c r="S2277" s="9" t="n">
        <f aca="false">IF(ISNUMBER(M2277),IF(M2277&lt;=Q2277,1,0),"")</f>
        <v>1</v>
      </c>
      <c r="T2277" s="9" t="n">
        <f aca="false">IF(ISNUMBER(P2277),IF(P2277&lt;=R2277,1,0),"")</f>
        <v>1</v>
      </c>
      <c r="U2277" s="9" t="n">
        <f aca="false">IF(E2277&gt;Scenario!$B$14,0,IF(OR(AND(ISNUMBER(H2277),H2277&lt;=Scenario!$B$14),AND(ISNUMBER(I2277),I2277&lt;=Scenario!$B$14)),0,1))</f>
        <v>0</v>
      </c>
      <c r="V2277" s="9" t="n">
        <f aca="false">IF(AND(U2277=1,(Scenario!$B$14-E2277)/60&gt;R2277),1,0)</f>
        <v>0</v>
      </c>
      <c r="W2277" s="9" t="n">
        <f aca="false">IF(OR(C2277=Scenario!$B$22,C2277=Scenario!$C$22),1,0)</f>
        <v>1</v>
      </c>
      <c r="X2277" s="9" t="n">
        <f aca="false">IF(ISNUMBER(I2277),1,0)</f>
        <v>0</v>
      </c>
      <c r="Y2277" s="9" t="n">
        <f aca="false">MOD(INT(E2277/86400)+3,7)</f>
        <v>2</v>
      </c>
      <c r="Z2277" s="9" t="n">
        <f aca="false">MOD(INT(E2277/3600),24)</f>
        <v>21</v>
      </c>
      <c r="AA2277" s="6" t="s">
        <v>4798</v>
      </c>
    </row>
    <row r="2278" customFormat="false" ht="15" hidden="false" customHeight="false" outlineLevel="0" collapsed="false">
      <c r="A2278" s="6" t="s">
        <v>4799</v>
      </c>
      <c r="B2278" s="6" t="s">
        <v>43</v>
      </c>
      <c r="C2278" s="6" t="s">
        <v>46</v>
      </c>
      <c r="D2278" s="6" t="s">
        <v>172</v>
      </c>
      <c r="E2278" s="6" t="n">
        <v>1787811697</v>
      </c>
      <c r="F2278" s="6" t="n">
        <v>1787811864</v>
      </c>
      <c r="G2278" s="6" t="n">
        <v>1787811746</v>
      </c>
      <c r="H2278" s="6" t="n">
        <v>1787816867</v>
      </c>
      <c r="J2278" s="6" t="n">
        <v>0</v>
      </c>
      <c r="K2278" s="6" t="n">
        <v>0</v>
      </c>
      <c r="L2278" s="9" t="n">
        <f aca="false">IF(AND(E2278&gt;=Scenario!$B$11,E2278&lt;Scenario!$B$12),1,0)</f>
        <v>1</v>
      </c>
      <c r="M2278" s="9" t="n">
        <f aca="false">IF(AND(L2278=1,ISNUMBER(F2278)),MAX(0,F2278-E2278)/60,"")</f>
        <v>2.78333333333333</v>
      </c>
      <c r="N2278" s="9" t="n">
        <f aca="false">IF(AND(L2278=1,ISNUMBER(G2278)),MAX(0,G2278-E2278)/60,"")</f>
        <v>0.816666666666667</v>
      </c>
      <c r="O2278" s="9" t="n">
        <f aca="false">IF(ISNUMBER(H2278),IF(AND(H2278&gt;=Scenario!$B$11,H2278&lt;Scenario!$B$12),1,0),0)</f>
        <v>1</v>
      </c>
      <c r="P2278" s="9" t="n">
        <f aca="false">IF(O2278=1,MAX(0,H2278-E2278)/60,"")</f>
        <v>86.1666666666667</v>
      </c>
      <c r="Q2278" s="9" t="n">
        <f aca="false">INDEX(Scenario!$B$18:$B$20,MATCH(B2278,Scenario!$A$18:$A$20,0))</f>
        <v>60</v>
      </c>
      <c r="R2278" s="9" t="n">
        <f aca="false">INDEX(Scenario!$C$18:$C$20,MATCH(B2278,Scenario!$A$18:$A$20,0))</f>
        <v>1440</v>
      </c>
      <c r="S2278" s="9" t="n">
        <f aca="false">IF(ISNUMBER(M2278),IF(M2278&lt;=Q2278,1,0),"")</f>
        <v>1</v>
      </c>
      <c r="T2278" s="9" t="n">
        <f aca="false">IF(ISNUMBER(P2278),IF(P2278&lt;=R2278,1,0),"")</f>
        <v>1</v>
      </c>
      <c r="U2278" s="9" t="n">
        <f aca="false">IF(E2278&gt;Scenario!$B$14,0,IF(OR(AND(ISNUMBER(H2278),H2278&lt;=Scenario!$B$14),AND(ISNUMBER(I2278),I2278&lt;=Scenario!$B$14)),0,1))</f>
        <v>0</v>
      </c>
      <c r="V2278" s="9" t="n">
        <f aca="false">IF(AND(U2278=1,(Scenario!$B$14-E2278)/60&gt;R2278),1,0)</f>
        <v>0</v>
      </c>
      <c r="W2278" s="9" t="n">
        <f aca="false">IF(OR(C2278=Scenario!$B$22,C2278=Scenario!$C$22),1,0)</f>
        <v>1</v>
      </c>
      <c r="X2278" s="9" t="n">
        <f aca="false">IF(ISNUMBER(I2278),1,0)</f>
        <v>0</v>
      </c>
      <c r="Y2278" s="9" t="n">
        <f aca="false">MOD(INT(E2278/86400)+3,7)</f>
        <v>3</v>
      </c>
      <c r="Z2278" s="9" t="n">
        <f aca="false">MOD(INT(E2278/3600),24)</f>
        <v>6</v>
      </c>
      <c r="AA2278" s="6" t="s">
        <v>4800</v>
      </c>
    </row>
    <row r="2279" customFormat="false" ht="15" hidden="false" customHeight="false" outlineLevel="0" collapsed="false">
      <c r="A2279" s="6" t="s">
        <v>4801</v>
      </c>
      <c r="B2279" s="6" t="s">
        <v>44</v>
      </c>
      <c r="C2279" s="6" t="s">
        <v>46</v>
      </c>
      <c r="D2279" s="6" t="s">
        <v>172</v>
      </c>
      <c r="E2279" s="6" t="n">
        <v>1787815146</v>
      </c>
      <c r="F2279" s="6" t="n">
        <v>1787815424</v>
      </c>
      <c r="G2279" s="6" t="n">
        <v>1787815203</v>
      </c>
      <c r="H2279" s="6" t="n">
        <v>1787819209</v>
      </c>
      <c r="J2279" s="6" t="n">
        <v>0</v>
      </c>
      <c r="K2279" s="6" t="n">
        <v>0</v>
      </c>
      <c r="L2279" s="9" t="n">
        <f aca="false">IF(AND(E2279&gt;=Scenario!$B$11,E2279&lt;Scenario!$B$12),1,0)</f>
        <v>1</v>
      </c>
      <c r="M2279" s="9" t="n">
        <f aca="false">IF(AND(L2279=1,ISNUMBER(F2279)),MAX(0,F2279-E2279)/60,"")</f>
        <v>4.63333333333333</v>
      </c>
      <c r="N2279" s="9" t="n">
        <f aca="false">IF(AND(L2279=1,ISNUMBER(G2279)),MAX(0,G2279-E2279)/60,"")</f>
        <v>0.95</v>
      </c>
      <c r="O2279" s="9" t="n">
        <f aca="false">IF(ISNUMBER(H2279),IF(AND(H2279&gt;=Scenario!$B$11,H2279&lt;Scenario!$B$12),1,0),0)</f>
        <v>1</v>
      </c>
      <c r="P2279" s="9" t="n">
        <f aca="false">IF(O2279=1,MAX(0,H2279-E2279)/60,"")</f>
        <v>67.7166666666667</v>
      </c>
      <c r="Q2279" s="9" t="n">
        <f aca="false">INDEX(Scenario!$B$18:$B$20,MATCH(B2279,Scenario!$A$18:$A$20,0))</f>
        <v>240</v>
      </c>
      <c r="R2279" s="9" t="n">
        <f aca="false">INDEX(Scenario!$C$18:$C$20,MATCH(B2279,Scenario!$A$18:$A$20,0))</f>
        <v>4320</v>
      </c>
      <c r="S2279" s="9" t="n">
        <f aca="false">IF(ISNUMBER(M2279),IF(M2279&lt;=Q2279,1,0),"")</f>
        <v>1</v>
      </c>
      <c r="T2279" s="9" t="n">
        <f aca="false">IF(ISNUMBER(P2279),IF(P2279&lt;=R2279,1,0),"")</f>
        <v>1</v>
      </c>
      <c r="U2279" s="9" t="n">
        <f aca="false">IF(E2279&gt;Scenario!$B$14,0,IF(OR(AND(ISNUMBER(H2279),H2279&lt;=Scenario!$B$14),AND(ISNUMBER(I2279),I2279&lt;=Scenario!$B$14)),0,1))</f>
        <v>0</v>
      </c>
      <c r="V2279" s="9" t="n">
        <f aca="false">IF(AND(U2279=1,(Scenario!$B$14-E2279)/60&gt;R2279),1,0)</f>
        <v>0</v>
      </c>
      <c r="W2279" s="9" t="n">
        <f aca="false">IF(OR(C2279=Scenario!$B$22,C2279=Scenario!$C$22),1,0)</f>
        <v>1</v>
      </c>
      <c r="X2279" s="9" t="n">
        <f aca="false">IF(ISNUMBER(I2279),1,0)</f>
        <v>0</v>
      </c>
      <c r="Y2279" s="9" t="n">
        <f aca="false">MOD(INT(E2279/86400)+3,7)</f>
        <v>3</v>
      </c>
      <c r="Z2279" s="9" t="n">
        <f aca="false">MOD(INT(E2279/3600),24)</f>
        <v>7</v>
      </c>
      <c r="AA2279" s="6" t="s">
        <v>4802</v>
      </c>
    </row>
    <row r="2280" customFormat="false" ht="15" hidden="false" customHeight="false" outlineLevel="0" collapsed="false">
      <c r="A2280" s="6" t="s">
        <v>4803</v>
      </c>
      <c r="B2280" s="6" t="s">
        <v>43</v>
      </c>
      <c r="C2280" s="6" t="s">
        <v>249</v>
      </c>
      <c r="D2280" s="6" t="s">
        <v>171</v>
      </c>
      <c r="E2280" s="6" t="n">
        <v>1787816518</v>
      </c>
      <c r="F2280" s="6" t="n">
        <v>1787816766</v>
      </c>
      <c r="G2280" s="6" t="n">
        <v>1787816539</v>
      </c>
      <c r="H2280" s="6" t="n">
        <v>1787819532</v>
      </c>
      <c r="J2280" s="6" t="n">
        <v>0</v>
      </c>
      <c r="K2280" s="6" t="n">
        <v>0</v>
      </c>
      <c r="L2280" s="9" t="n">
        <f aca="false">IF(AND(E2280&gt;=Scenario!$B$11,E2280&lt;Scenario!$B$12),1,0)</f>
        <v>1</v>
      </c>
      <c r="M2280" s="9" t="n">
        <f aca="false">IF(AND(L2280=1,ISNUMBER(F2280)),MAX(0,F2280-E2280)/60,"")</f>
        <v>4.13333333333333</v>
      </c>
      <c r="N2280" s="9" t="n">
        <f aca="false">IF(AND(L2280=1,ISNUMBER(G2280)),MAX(0,G2280-E2280)/60,"")</f>
        <v>0.35</v>
      </c>
      <c r="O2280" s="9" t="n">
        <f aca="false">IF(ISNUMBER(H2280),IF(AND(H2280&gt;=Scenario!$B$11,H2280&lt;Scenario!$B$12),1,0),0)</f>
        <v>1</v>
      </c>
      <c r="P2280" s="9" t="n">
        <f aca="false">IF(O2280=1,MAX(0,H2280-E2280)/60,"")</f>
        <v>50.2333333333333</v>
      </c>
      <c r="Q2280" s="9" t="n">
        <f aca="false">INDEX(Scenario!$B$18:$B$20,MATCH(B2280,Scenario!$A$18:$A$20,0))</f>
        <v>60</v>
      </c>
      <c r="R2280" s="9" t="n">
        <f aca="false">INDEX(Scenario!$C$18:$C$20,MATCH(B2280,Scenario!$A$18:$A$20,0))</f>
        <v>1440</v>
      </c>
      <c r="S2280" s="9" t="n">
        <f aca="false">IF(ISNUMBER(M2280),IF(M2280&lt;=Q2280,1,0),"")</f>
        <v>1</v>
      </c>
      <c r="T2280" s="9" t="n">
        <f aca="false">IF(ISNUMBER(P2280),IF(P2280&lt;=R2280,1,0),"")</f>
        <v>1</v>
      </c>
      <c r="U2280" s="9" t="n">
        <f aca="false">IF(E2280&gt;Scenario!$B$14,0,IF(OR(AND(ISNUMBER(H2280),H2280&lt;=Scenario!$B$14),AND(ISNUMBER(I2280),I2280&lt;=Scenario!$B$14)),0,1))</f>
        <v>0</v>
      </c>
      <c r="V2280" s="9" t="n">
        <f aca="false">IF(AND(U2280=1,(Scenario!$B$14-E2280)/60&gt;R2280),1,0)</f>
        <v>0</v>
      </c>
      <c r="W2280" s="9" t="n">
        <f aca="false">IF(OR(C2280=Scenario!$B$22,C2280=Scenario!$C$22),1,0)</f>
        <v>0</v>
      </c>
      <c r="X2280" s="9" t="n">
        <f aca="false">IF(ISNUMBER(I2280),1,0)</f>
        <v>0</v>
      </c>
      <c r="Y2280" s="9" t="n">
        <f aca="false">MOD(INT(E2280/86400)+3,7)</f>
        <v>3</v>
      </c>
      <c r="Z2280" s="9" t="n">
        <f aca="false">MOD(INT(E2280/3600),24)</f>
        <v>7</v>
      </c>
      <c r="AA2280" s="6" t="s">
        <v>4804</v>
      </c>
    </row>
    <row r="2281" customFormat="false" ht="15" hidden="false" customHeight="false" outlineLevel="0" collapsed="false">
      <c r="A2281" s="6" t="s">
        <v>4805</v>
      </c>
      <c r="B2281" s="6" t="s">
        <v>42</v>
      </c>
      <c r="C2281" s="6" t="s">
        <v>47</v>
      </c>
      <c r="D2281" s="6" t="s">
        <v>170</v>
      </c>
      <c r="E2281" s="6" t="n">
        <v>1787817077</v>
      </c>
      <c r="F2281" s="6" t="n">
        <v>1787817303</v>
      </c>
      <c r="G2281" s="6" t="n">
        <v>1787817122</v>
      </c>
      <c r="H2281" s="6" t="n">
        <v>1787818949</v>
      </c>
      <c r="J2281" s="6" t="n">
        <v>0</v>
      </c>
      <c r="K2281" s="6" t="n">
        <v>1</v>
      </c>
      <c r="L2281" s="9" t="n">
        <f aca="false">IF(AND(E2281&gt;=Scenario!$B$11,E2281&lt;Scenario!$B$12),1,0)</f>
        <v>1</v>
      </c>
      <c r="M2281" s="9" t="n">
        <f aca="false">IF(AND(L2281=1,ISNUMBER(F2281)),MAX(0,F2281-E2281)/60,"")</f>
        <v>3.76666666666667</v>
      </c>
      <c r="N2281" s="9" t="n">
        <f aca="false">IF(AND(L2281=1,ISNUMBER(G2281)),MAX(0,G2281-E2281)/60,"")</f>
        <v>0.75</v>
      </c>
      <c r="O2281" s="9" t="n">
        <f aca="false">IF(ISNUMBER(H2281),IF(AND(H2281&gt;=Scenario!$B$11,H2281&lt;Scenario!$B$12),1,0),0)</f>
        <v>1</v>
      </c>
      <c r="P2281" s="9" t="n">
        <f aca="false">IF(O2281=1,MAX(0,H2281-E2281)/60,"")</f>
        <v>31.2</v>
      </c>
      <c r="Q2281" s="9" t="n">
        <f aca="false">INDEX(Scenario!$B$18:$B$20,MATCH(B2281,Scenario!$A$18:$A$20,0))</f>
        <v>15</v>
      </c>
      <c r="R2281" s="9" t="n">
        <f aca="false">INDEX(Scenario!$C$18:$C$20,MATCH(B2281,Scenario!$A$18:$A$20,0))</f>
        <v>240</v>
      </c>
      <c r="S2281" s="9" t="n">
        <f aca="false">IF(ISNUMBER(M2281),IF(M2281&lt;=Q2281,1,0),"")</f>
        <v>1</v>
      </c>
      <c r="T2281" s="9" t="n">
        <f aca="false">IF(ISNUMBER(P2281),IF(P2281&lt;=R2281,1,0),"")</f>
        <v>1</v>
      </c>
      <c r="U2281" s="9" t="n">
        <f aca="false">IF(E2281&gt;Scenario!$B$14,0,IF(OR(AND(ISNUMBER(H2281),H2281&lt;=Scenario!$B$14),AND(ISNUMBER(I2281),I2281&lt;=Scenario!$B$14)),0,1))</f>
        <v>0</v>
      </c>
      <c r="V2281" s="9" t="n">
        <f aca="false">IF(AND(U2281=1,(Scenario!$B$14-E2281)/60&gt;R2281),1,0)</f>
        <v>0</v>
      </c>
      <c r="W2281" s="9" t="n">
        <f aca="false">IF(OR(C2281=Scenario!$B$22,C2281=Scenario!$C$22),1,0)</f>
        <v>1</v>
      </c>
      <c r="X2281" s="9" t="n">
        <f aca="false">IF(ISNUMBER(I2281),1,0)</f>
        <v>0</v>
      </c>
      <c r="Y2281" s="9" t="n">
        <f aca="false">MOD(INT(E2281/86400)+3,7)</f>
        <v>3</v>
      </c>
      <c r="Z2281" s="9" t="n">
        <f aca="false">MOD(INT(E2281/3600),24)</f>
        <v>7</v>
      </c>
      <c r="AA2281" s="6" t="s">
        <v>4806</v>
      </c>
    </row>
    <row r="2282" customFormat="false" ht="15" hidden="false" customHeight="false" outlineLevel="0" collapsed="false">
      <c r="A2282" s="6" t="s">
        <v>4807</v>
      </c>
      <c r="B2282" s="6" t="s">
        <v>44</v>
      </c>
      <c r="C2282" s="6" t="s">
        <v>46</v>
      </c>
      <c r="D2282" s="6" t="s">
        <v>170</v>
      </c>
      <c r="E2282" s="6" t="n">
        <v>1787817254</v>
      </c>
      <c r="F2282" s="6" t="n">
        <v>1787817490</v>
      </c>
      <c r="G2282" s="6" t="n">
        <v>1787817282</v>
      </c>
      <c r="H2282" s="6" t="n">
        <v>1787820065</v>
      </c>
      <c r="J2282" s="6" t="n">
        <v>0</v>
      </c>
      <c r="K2282" s="6" t="n">
        <v>0</v>
      </c>
      <c r="L2282" s="9" t="n">
        <f aca="false">IF(AND(E2282&gt;=Scenario!$B$11,E2282&lt;Scenario!$B$12),1,0)</f>
        <v>1</v>
      </c>
      <c r="M2282" s="9" t="n">
        <f aca="false">IF(AND(L2282=1,ISNUMBER(F2282)),MAX(0,F2282-E2282)/60,"")</f>
        <v>3.93333333333333</v>
      </c>
      <c r="N2282" s="9" t="n">
        <f aca="false">IF(AND(L2282=1,ISNUMBER(G2282)),MAX(0,G2282-E2282)/60,"")</f>
        <v>0.466666666666667</v>
      </c>
      <c r="O2282" s="9" t="n">
        <f aca="false">IF(ISNUMBER(H2282),IF(AND(H2282&gt;=Scenario!$B$11,H2282&lt;Scenario!$B$12),1,0),0)</f>
        <v>1</v>
      </c>
      <c r="P2282" s="9" t="n">
        <f aca="false">IF(O2282=1,MAX(0,H2282-E2282)/60,"")</f>
        <v>46.85</v>
      </c>
      <c r="Q2282" s="9" t="n">
        <f aca="false">INDEX(Scenario!$B$18:$B$20,MATCH(B2282,Scenario!$A$18:$A$20,0))</f>
        <v>240</v>
      </c>
      <c r="R2282" s="9" t="n">
        <f aca="false">INDEX(Scenario!$C$18:$C$20,MATCH(B2282,Scenario!$A$18:$A$20,0))</f>
        <v>4320</v>
      </c>
      <c r="S2282" s="9" t="n">
        <f aca="false">IF(ISNUMBER(M2282),IF(M2282&lt;=Q2282,1,0),"")</f>
        <v>1</v>
      </c>
      <c r="T2282" s="9" t="n">
        <f aca="false">IF(ISNUMBER(P2282),IF(P2282&lt;=R2282,1,0),"")</f>
        <v>1</v>
      </c>
      <c r="U2282" s="9" t="n">
        <f aca="false">IF(E2282&gt;Scenario!$B$14,0,IF(OR(AND(ISNUMBER(H2282),H2282&lt;=Scenario!$B$14),AND(ISNUMBER(I2282),I2282&lt;=Scenario!$B$14)),0,1))</f>
        <v>0</v>
      </c>
      <c r="V2282" s="9" t="n">
        <f aca="false">IF(AND(U2282=1,(Scenario!$B$14-E2282)/60&gt;R2282),1,0)</f>
        <v>0</v>
      </c>
      <c r="W2282" s="9" t="n">
        <f aca="false">IF(OR(C2282=Scenario!$B$22,C2282=Scenario!$C$22),1,0)</f>
        <v>1</v>
      </c>
      <c r="X2282" s="9" t="n">
        <f aca="false">IF(ISNUMBER(I2282),1,0)</f>
        <v>0</v>
      </c>
      <c r="Y2282" s="9" t="n">
        <f aca="false">MOD(INT(E2282/86400)+3,7)</f>
        <v>3</v>
      </c>
      <c r="Z2282" s="9" t="n">
        <f aca="false">MOD(INT(E2282/3600),24)</f>
        <v>7</v>
      </c>
      <c r="AA2282" s="6" t="s">
        <v>4808</v>
      </c>
    </row>
    <row r="2283" customFormat="false" ht="15" hidden="false" customHeight="false" outlineLevel="0" collapsed="false">
      <c r="A2283" s="6" t="s">
        <v>4809</v>
      </c>
      <c r="B2283" s="6" t="s">
        <v>44</v>
      </c>
      <c r="C2283" s="6" t="s">
        <v>249</v>
      </c>
      <c r="D2283" s="6" t="s">
        <v>171</v>
      </c>
      <c r="E2283" s="6" t="n">
        <v>1787817813</v>
      </c>
      <c r="F2283" s="6" t="n">
        <v>1787817933</v>
      </c>
      <c r="G2283" s="6" t="n">
        <v>1787817830</v>
      </c>
      <c r="H2283" s="6" t="n">
        <v>1787820444</v>
      </c>
      <c r="J2283" s="6" t="n">
        <v>0</v>
      </c>
      <c r="K2283" s="6" t="n">
        <v>1</v>
      </c>
      <c r="L2283" s="9" t="n">
        <f aca="false">IF(AND(E2283&gt;=Scenario!$B$11,E2283&lt;Scenario!$B$12),1,0)</f>
        <v>1</v>
      </c>
      <c r="M2283" s="9" t="n">
        <f aca="false">IF(AND(L2283=1,ISNUMBER(F2283)),MAX(0,F2283-E2283)/60,"")</f>
        <v>2</v>
      </c>
      <c r="N2283" s="9" t="n">
        <f aca="false">IF(AND(L2283=1,ISNUMBER(G2283)),MAX(0,G2283-E2283)/60,"")</f>
        <v>0.283333333333333</v>
      </c>
      <c r="O2283" s="9" t="n">
        <f aca="false">IF(ISNUMBER(H2283),IF(AND(H2283&gt;=Scenario!$B$11,H2283&lt;Scenario!$B$12),1,0),0)</f>
        <v>1</v>
      </c>
      <c r="P2283" s="9" t="n">
        <f aca="false">IF(O2283=1,MAX(0,H2283-E2283)/60,"")</f>
        <v>43.85</v>
      </c>
      <c r="Q2283" s="9" t="n">
        <f aca="false">INDEX(Scenario!$B$18:$B$20,MATCH(B2283,Scenario!$A$18:$A$20,0))</f>
        <v>240</v>
      </c>
      <c r="R2283" s="9" t="n">
        <f aca="false">INDEX(Scenario!$C$18:$C$20,MATCH(B2283,Scenario!$A$18:$A$20,0))</f>
        <v>4320</v>
      </c>
      <c r="S2283" s="9" t="n">
        <f aca="false">IF(ISNUMBER(M2283),IF(M2283&lt;=Q2283,1,0),"")</f>
        <v>1</v>
      </c>
      <c r="T2283" s="9" t="n">
        <f aca="false">IF(ISNUMBER(P2283),IF(P2283&lt;=R2283,1,0),"")</f>
        <v>1</v>
      </c>
      <c r="U2283" s="9" t="n">
        <f aca="false">IF(E2283&gt;Scenario!$B$14,0,IF(OR(AND(ISNUMBER(H2283),H2283&lt;=Scenario!$B$14),AND(ISNUMBER(I2283),I2283&lt;=Scenario!$B$14)),0,1))</f>
        <v>0</v>
      </c>
      <c r="V2283" s="9" t="n">
        <f aca="false">IF(AND(U2283=1,(Scenario!$B$14-E2283)/60&gt;R2283),1,0)</f>
        <v>0</v>
      </c>
      <c r="W2283" s="9" t="n">
        <f aca="false">IF(OR(C2283=Scenario!$B$22,C2283=Scenario!$C$22),1,0)</f>
        <v>0</v>
      </c>
      <c r="X2283" s="9" t="n">
        <f aca="false">IF(ISNUMBER(I2283),1,0)</f>
        <v>0</v>
      </c>
      <c r="Y2283" s="9" t="n">
        <f aca="false">MOD(INT(E2283/86400)+3,7)</f>
        <v>3</v>
      </c>
      <c r="Z2283" s="9" t="n">
        <f aca="false">MOD(INT(E2283/3600),24)</f>
        <v>8</v>
      </c>
      <c r="AA2283" s="6" t="s">
        <v>4810</v>
      </c>
    </row>
    <row r="2284" customFormat="false" ht="15" hidden="false" customHeight="false" outlineLevel="0" collapsed="false">
      <c r="A2284" s="6" t="s">
        <v>4811</v>
      </c>
      <c r="B2284" s="6" t="s">
        <v>43</v>
      </c>
      <c r="C2284" s="6" t="s">
        <v>47</v>
      </c>
      <c r="D2284" s="6" t="s">
        <v>171</v>
      </c>
      <c r="E2284" s="6" t="n">
        <v>1787817988</v>
      </c>
      <c r="F2284" s="6" t="n">
        <v>1787818073</v>
      </c>
      <c r="G2284" s="6" t="n">
        <v>1787818006</v>
      </c>
      <c r="H2284" s="6" t="n">
        <v>1787895183</v>
      </c>
      <c r="J2284" s="6" t="n">
        <v>1</v>
      </c>
      <c r="K2284" s="6" t="n">
        <v>0</v>
      </c>
      <c r="L2284" s="9" t="n">
        <f aca="false">IF(AND(E2284&gt;=Scenario!$B$11,E2284&lt;Scenario!$B$12),1,0)</f>
        <v>1</v>
      </c>
      <c r="M2284" s="9" t="n">
        <f aca="false">IF(AND(L2284=1,ISNUMBER(F2284)),MAX(0,F2284-E2284)/60,"")</f>
        <v>1.41666666666667</v>
      </c>
      <c r="N2284" s="9" t="n">
        <f aca="false">IF(AND(L2284=1,ISNUMBER(G2284)),MAX(0,G2284-E2284)/60,"")</f>
        <v>0.3</v>
      </c>
      <c r="O2284" s="9" t="n">
        <f aca="false">IF(ISNUMBER(H2284),IF(AND(H2284&gt;=Scenario!$B$11,H2284&lt;Scenario!$B$12),1,0),0)</f>
        <v>1</v>
      </c>
      <c r="P2284" s="9" t="n">
        <f aca="false">IF(O2284=1,MAX(0,H2284-E2284)/60,"")</f>
        <v>1286.58333333333</v>
      </c>
      <c r="Q2284" s="9" t="n">
        <f aca="false">INDEX(Scenario!$B$18:$B$20,MATCH(B2284,Scenario!$A$18:$A$20,0))</f>
        <v>60</v>
      </c>
      <c r="R2284" s="9" t="n">
        <f aca="false">INDEX(Scenario!$C$18:$C$20,MATCH(B2284,Scenario!$A$18:$A$20,0))</f>
        <v>1440</v>
      </c>
      <c r="S2284" s="9" t="n">
        <f aca="false">IF(ISNUMBER(M2284),IF(M2284&lt;=Q2284,1,0),"")</f>
        <v>1</v>
      </c>
      <c r="T2284" s="9" t="n">
        <f aca="false">IF(ISNUMBER(P2284),IF(P2284&lt;=R2284,1,0),"")</f>
        <v>1</v>
      </c>
      <c r="U2284" s="9" t="n">
        <f aca="false">IF(E2284&gt;Scenario!$B$14,0,IF(OR(AND(ISNUMBER(H2284),H2284&lt;=Scenario!$B$14),AND(ISNUMBER(I2284),I2284&lt;=Scenario!$B$14)),0,1))</f>
        <v>0</v>
      </c>
      <c r="V2284" s="9" t="n">
        <f aca="false">IF(AND(U2284=1,(Scenario!$B$14-E2284)/60&gt;R2284),1,0)</f>
        <v>0</v>
      </c>
      <c r="W2284" s="9" t="n">
        <f aca="false">IF(OR(C2284=Scenario!$B$22,C2284=Scenario!$C$22),1,0)</f>
        <v>1</v>
      </c>
      <c r="X2284" s="9" t="n">
        <f aca="false">IF(ISNUMBER(I2284),1,0)</f>
        <v>0</v>
      </c>
      <c r="Y2284" s="9" t="n">
        <f aca="false">MOD(INT(E2284/86400)+3,7)</f>
        <v>3</v>
      </c>
      <c r="Z2284" s="9" t="n">
        <f aca="false">MOD(INT(E2284/3600),24)</f>
        <v>8</v>
      </c>
      <c r="AA2284" s="6" t="s">
        <v>4812</v>
      </c>
    </row>
    <row r="2285" customFormat="false" ht="15" hidden="false" customHeight="false" outlineLevel="0" collapsed="false">
      <c r="A2285" s="6" t="s">
        <v>4813</v>
      </c>
      <c r="B2285" s="6" t="s">
        <v>44</v>
      </c>
      <c r="C2285" s="6" t="s">
        <v>46</v>
      </c>
      <c r="D2285" s="6" t="s">
        <v>170</v>
      </c>
      <c r="E2285" s="6" t="n">
        <v>1787820468</v>
      </c>
      <c r="F2285" s="6" t="n">
        <v>1787820584</v>
      </c>
      <c r="G2285" s="6" t="n">
        <v>1787820492</v>
      </c>
      <c r="H2285" s="6" t="n">
        <v>1787821024</v>
      </c>
      <c r="J2285" s="6" t="n">
        <v>0</v>
      </c>
      <c r="K2285" s="6" t="n">
        <v>0</v>
      </c>
      <c r="L2285" s="9" t="n">
        <f aca="false">IF(AND(E2285&gt;=Scenario!$B$11,E2285&lt;Scenario!$B$12),1,0)</f>
        <v>1</v>
      </c>
      <c r="M2285" s="9" t="n">
        <f aca="false">IF(AND(L2285=1,ISNUMBER(F2285)),MAX(0,F2285-E2285)/60,"")</f>
        <v>1.93333333333333</v>
      </c>
      <c r="N2285" s="9" t="n">
        <f aca="false">IF(AND(L2285=1,ISNUMBER(G2285)),MAX(0,G2285-E2285)/60,"")</f>
        <v>0.4</v>
      </c>
      <c r="O2285" s="9" t="n">
        <f aca="false">IF(ISNUMBER(H2285),IF(AND(H2285&gt;=Scenario!$B$11,H2285&lt;Scenario!$B$12),1,0),0)</f>
        <v>1</v>
      </c>
      <c r="P2285" s="9" t="n">
        <f aca="false">IF(O2285=1,MAX(0,H2285-E2285)/60,"")</f>
        <v>9.26666666666667</v>
      </c>
      <c r="Q2285" s="9" t="n">
        <f aca="false">INDEX(Scenario!$B$18:$B$20,MATCH(B2285,Scenario!$A$18:$A$20,0))</f>
        <v>240</v>
      </c>
      <c r="R2285" s="9" t="n">
        <f aca="false">INDEX(Scenario!$C$18:$C$20,MATCH(B2285,Scenario!$A$18:$A$20,0))</f>
        <v>4320</v>
      </c>
      <c r="S2285" s="9" t="n">
        <f aca="false">IF(ISNUMBER(M2285),IF(M2285&lt;=Q2285,1,0),"")</f>
        <v>1</v>
      </c>
      <c r="T2285" s="9" t="n">
        <f aca="false">IF(ISNUMBER(P2285),IF(P2285&lt;=R2285,1,0),"")</f>
        <v>1</v>
      </c>
      <c r="U2285" s="9" t="n">
        <f aca="false">IF(E2285&gt;Scenario!$B$14,0,IF(OR(AND(ISNUMBER(H2285),H2285&lt;=Scenario!$B$14),AND(ISNUMBER(I2285),I2285&lt;=Scenario!$B$14)),0,1))</f>
        <v>0</v>
      </c>
      <c r="V2285" s="9" t="n">
        <f aca="false">IF(AND(U2285=1,(Scenario!$B$14-E2285)/60&gt;R2285),1,0)</f>
        <v>0</v>
      </c>
      <c r="W2285" s="9" t="n">
        <f aca="false">IF(OR(C2285=Scenario!$B$22,C2285=Scenario!$C$22),1,0)</f>
        <v>1</v>
      </c>
      <c r="X2285" s="9" t="n">
        <f aca="false">IF(ISNUMBER(I2285),1,0)</f>
        <v>0</v>
      </c>
      <c r="Y2285" s="9" t="n">
        <f aca="false">MOD(INT(E2285/86400)+3,7)</f>
        <v>3</v>
      </c>
      <c r="Z2285" s="9" t="n">
        <f aca="false">MOD(INT(E2285/3600),24)</f>
        <v>8</v>
      </c>
      <c r="AA2285" s="6" t="s">
        <v>4814</v>
      </c>
    </row>
    <row r="2286" customFormat="false" ht="15" hidden="false" customHeight="false" outlineLevel="0" collapsed="false">
      <c r="A2286" s="6" t="s">
        <v>4815</v>
      </c>
      <c r="B2286" s="6" t="s">
        <v>43</v>
      </c>
      <c r="C2286" s="6" t="s">
        <v>249</v>
      </c>
      <c r="D2286" s="6" t="s">
        <v>172</v>
      </c>
      <c r="E2286" s="6" t="n">
        <v>1787822044</v>
      </c>
      <c r="F2286" s="6" t="n">
        <v>1787822287</v>
      </c>
      <c r="G2286" s="6" t="n">
        <v>1787822058</v>
      </c>
      <c r="H2286" s="6" t="n">
        <v>1787825821</v>
      </c>
      <c r="J2286" s="6" t="n">
        <v>0</v>
      </c>
      <c r="K2286" s="6" t="n">
        <v>0</v>
      </c>
      <c r="L2286" s="9" t="n">
        <f aca="false">IF(AND(E2286&gt;=Scenario!$B$11,E2286&lt;Scenario!$B$12),1,0)</f>
        <v>1</v>
      </c>
      <c r="M2286" s="9" t="n">
        <f aca="false">IF(AND(L2286=1,ISNUMBER(F2286)),MAX(0,F2286-E2286)/60,"")</f>
        <v>4.05</v>
      </c>
      <c r="N2286" s="9" t="n">
        <f aca="false">IF(AND(L2286=1,ISNUMBER(G2286)),MAX(0,G2286-E2286)/60,"")</f>
        <v>0.233333333333333</v>
      </c>
      <c r="O2286" s="9" t="n">
        <f aca="false">IF(ISNUMBER(H2286),IF(AND(H2286&gt;=Scenario!$B$11,H2286&lt;Scenario!$B$12),1,0),0)</f>
        <v>1</v>
      </c>
      <c r="P2286" s="9" t="n">
        <f aca="false">IF(O2286=1,MAX(0,H2286-E2286)/60,"")</f>
        <v>62.95</v>
      </c>
      <c r="Q2286" s="9" t="n">
        <f aca="false">INDEX(Scenario!$B$18:$B$20,MATCH(B2286,Scenario!$A$18:$A$20,0))</f>
        <v>60</v>
      </c>
      <c r="R2286" s="9" t="n">
        <f aca="false">INDEX(Scenario!$C$18:$C$20,MATCH(B2286,Scenario!$A$18:$A$20,0))</f>
        <v>1440</v>
      </c>
      <c r="S2286" s="9" t="n">
        <f aca="false">IF(ISNUMBER(M2286),IF(M2286&lt;=Q2286,1,0),"")</f>
        <v>1</v>
      </c>
      <c r="T2286" s="9" t="n">
        <f aca="false">IF(ISNUMBER(P2286),IF(P2286&lt;=R2286,1,0),"")</f>
        <v>1</v>
      </c>
      <c r="U2286" s="9" t="n">
        <f aca="false">IF(E2286&gt;Scenario!$B$14,0,IF(OR(AND(ISNUMBER(H2286),H2286&lt;=Scenario!$B$14),AND(ISNUMBER(I2286),I2286&lt;=Scenario!$B$14)),0,1))</f>
        <v>0</v>
      </c>
      <c r="V2286" s="9" t="n">
        <f aca="false">IF(AND(U2286=1,(Scenario!$B$14-E2286)/60&gt;R2286),1,0)</f>
        <v>0</v>
      </c>
      <c r="W2286" s="9" t="n">
        <f aca="false">IF(OR(C2286=Scenario!$B$22,C2286=Scenario!$C$22),1,0)</f>
        <v>0</v>
      </c>
      <c r="X2286" s="9" t="n">
        <f aca="false">IF(ISNUMBER(I2286),1,0)</f>
        <v>0</v>
      </c>
      <c r="Y2286" s="9" t="n">
        <f aca="false">MOD(INT(E2286/86400)+3,7)</f>
        <v>3</v>
      </c>
      <c r="Z2286" s="9" t="n">
        <f aca="false">MOD(INT(E2286/3600),24)</f>
        <v>9</v>
      </c>
      <c r="AA2286" s="6" t="s">
        <v>4816</v>
      </c>
    </row>
    <row r="2287" customFormat="false" ht="15" hidden="false" customHeight="false" outlineLevel="0" collapsed="false">
      <c r="A2287" s="6" t="s">
        <v>4817</v>
      </c>
      <c r="B2287" s="6" t="s">
        <v>44</v>
      </c>
      <c r="C2287" s="6" t="s">
        <v>46</v>
      </c>
      <c r="D2287" s="6" t="s">
        <v>170</v>
      </c>
      <c r="E2287" s="6" t="n">
        <v>1787822563</v>
      </c>
      <c r="F2287" s="6" t="n">
        <v>1787822683</v>
      </c>
      <c r="G2287" s="6" t="n">
        <v>1787822580</v>
      </c>
      <c r="H2287" s="6" t="n">
        <v>1787823464</v>
      </c>
      <c r="J2287" s="6" t="n">
        <v>0</v>
      </c>
      <c r="K2287" s="6" t="n">
        <v>0</v>
      </c>
      <c r="L2287" s="9" t="n">
        <f aca="false">IF(AND(E2287&gt;=Scenario!$B$11,E2287&lt;Scenario!$B$12),1,0)</f>
        <v>1</v>
      </c>
      <c r="M2287" s="9" t="n">
        <f aca="false">IF(AND(L2287=1,ISNUMBER(F2287)),MAX(0,F2287-E2287)/60,"")</f>
        <v>2</v>
      </c>
      <c r="N2287" s="9" t="n">
        <f aca="false">IF(AND(L2287=1,ISNUMBER(G2287)),MAX(0,G2287-E2287)/60,"")</f>
        <v>0.283333333333333</v>
      </c>
      <c r="O2287" s="9" t="n">
        <f aca="false">IF(ISNUMBER(H2287),IF(AND(H2287&gt;=Scenario!$B$11,H2287&lt;Scenario!$B$12),1,0),0)</f>
        <v>1</v>
      </c>
      <c r="P2287" s="9" t="n">
        <f aca="false">IF(O2287=1,MAX(0,H2287-E2287)/60,"")</f>
        <v>15.0166666666667</v>
      </c>
      <c r="Q2287" s="9" t="n">
        <f aca="false">INDEX(Scenario!$B$18:$B$20,MATCH(B2287,Scenario!$A$18:$A$20,0))</f>
        <v>240</v>
      </c>
      <c r="R2287" s="9" t="n">
        <f aca="false">INDEX(Scenario!$C$18:$C$20,MATCH(B2287,Scenario!$A$18:$A$20,0))</f>
        <v>4320</v>
      </c>
      <c r="S2287" s="9" t="n">
        <f aca="false">IF(ISNUMBER(M2287),IF(M2287&lt;=Q2287,1,0),"")</f>
        <v>1</v>
      </c>
      <c r="T2287" s="9" t="n">
        <f aca="false">IF(ISNUMBER(P2287),IF(P2287&lt;=R2287,1,0),"")</f>
        <v>1</v>
      </c>
      <c r="U2287" s="9" t="n">
        <f aca="false">IF(E2287&gt;Scenario!$B$14,0,IF(OR(AND(ISNUMBER(H2287),H2287&lt;=Scenario!$B$14),AND(ISNUMBER(I2287),I2287&lt;=Scenario!$B$14)),0,1))</f>
        <v>0</v>
      </c>
      <c r="V2287" s="9" t="n">
        <f aca="false">IF(AND(U2287=1,(Scenario!$B$14-E2287)/60&gt;R2287),1,0)</f>
        <v>0</v>
      </c>
      <c r="W2287" s="9" t="n">
        <f aca="false">IF(OR(C2287=Scenario!$B$22,C2287=Scenario!$C$22),1,0)</f>
        <v>1</v>
      </c>
      <c r="X2287" s="9" t="n">
        <f aca="false">IF(ISNUMBER(I2287),1,0)</f>
        <v>0</v>
      </c>
      <c r="Y2287" s="9" t="n">
        <f aca="false">MOD(INT(E2287/86400)+3,7)</f>
        <v>3</v>
      </c>
      <c r="Z2287" s="9" t="n">
        <f aca="false">MOD(INT(E2287/3600),24)</f>
        <v>9</v>
      </c>
      <c r="AA2287" s="6" t="s">
        <v>4818</v>
      </c>
    </row>
    <row r="2288" customFormat="false" ht="15" hidden="false" customHeight="false" outlineLevel="0" collapsed="false">
      <c r="A2288" s="6" t="s">
        <v>4819</v>
      </c>
      <c r="B2288" s="6" t="s">
        <v>43</v>
      </c>
      <c r="C2288" s="6" t="s">
        <v>47</v>
      </c>
      <c r="D2288" s="6" t="s">
        <v>171</v>
      </c>
      <c r="E2288" s="6" t="n">
        <v>1787824407</v>
      </c>
      <c r="F2288" s="6" t="n">
        <v>1787824600</v>
      </c>
      <c r="G2288" s="6" t="n">
        <v>1787824436</v>
      </c>
      <c r="H2288" s="6" t="n">
        <v>1787828283</v>
      </c>
      <c r="J2288" s="6" t="n">
        <v>0</v>
      </c>
      <c r="K2288" s="6" t="n">
        <v>0</v>
      </c>
      <c r="L2288" s="9" t="n">
        <f aca="false">IF(AND(E2288&gt;=Scenario!$B$11,E2288&lt;Scenario!$B$12),1,0)</f>
        <v>1</v>
      </c>
      <c r="M2288" s="9" t="n">
        <f aca="false">IF(AND(L2288=1,ISNUMBER(F2288)),MAX(0,F2288-E2288)/60,"")</f>
        <v>3.21666666666667</v>
      </c>
      <c r="N2288" s="9" t="n">
        <f aca="false">IF(AND(L2288=1,ISNUMBER(G2288)),MAX(0,G2288-E2288)/60,"")</f>
        <v>0.483333333333333</v>
      </c>
      <c r="O2288" s="9" t="n">
        <f aca="false">IF(ISNUMBER(H2288),IF(AND(H2288&gt;=Scenario!$B$11,H2288&lt;Scenario!$B$12),1,0),0)</f>
        <v>1</v>
      </c>
      <c r="P2288" s="9" t="n">
        <f aca="false">IF(O2288=1,MAX(0,H2288-E2288)/60,"")</f>
        <v>64.6</v>
      </c>
      <c r="Q2288" s="9" t="n">
        <f aca="false">INDEX(Scenario!$B$18:$B$20,MATCH(B2288,Scenario!$A$18:$A$20,0))</f>
        <v>60</v>
      </c>
      <c r="R2288" s="9" t="n">
        <f aca="false">INDEX(Scenario!$C$18:$C$20,MATCH(B2288,Scenario!$A$18:$A$20,0))</f>
        <v>1440</v>
      </c>
      <c r="S2288" s="9" t="n">
        <f aca="false">IF(ISNUMBER(M2288),IF(M2288&lt;=Q2288,1,0),"")</f>
        <v>1</v>
      </c>
      <c r="T2288" s="9" t="n">
        <f aca="false">IF(ISNUMBER(P2288),IF(P2288&lt;=R2288,1,0),"")</f>
        <v>1</v>
      </c>
      <c r="U2288" s="9" t="n">
        <f aca="false">IF(E2288&gt;Scenario!$B$14,0,IF(OR(AND(ISNUMBER(H2288),H2288&lt;=Scenario!$B$14),AND(ISNUMBER(I2288),I2288&lt;=Scenario!$B$14)),0,1))</f>
        <v>0</v>
      </c>
      <c r="V2288" s="9" t="n">
        <f aca="false">IF(AND(U2288=1,(Scenario!$B$14-E2288)/60&gt;R2288),1,0)</f>
        <v>0</v>
      </c>
      <c r="W2288" s="9" t="n">
        <f aca="false">IF(OR(C2288=Scenario!$B$22,C2288=Scenario!$C$22),1,0)</f>
        <v>1</v>
      </c>
      <c r="X2288" s="9" t="n">
        <f aca="false">IF(ISNUMBER(I2288),1,0)</f>
        <v>0</v>
      </c>
      <c r="Y2288" s="9" t="n">
        <f aca="false">MOD(INT(E2288/86400)+3,7)</f>
        <v>3</v>
      </c>
      <c r="Z2288" s="9" t="n">
        <f aca="false">MOD(INT(E2288/3600),24)</f>
        <v>9</v>
      </c>
      <c r="AA2288" s="6" t="s">
        <v>4820</v>
      </c>
    </row>
    <row r="2289" customFormat="false" ht="15" hidden="false" customHeight="false" outlineLevel="0" collapsed="false">
      <c r="A2289" s="6" t="s">
        <v>4821</v>
      </c>
      <c r="B2289" s="6" t="s">
        <v>44</v>
      </c>
      <c r="C2289" s="6" t="s">
        <v>288</v>
      </c>
      <c r="D2289" s="6" t="s">
        <v>171</v>
      </c>
      <c r="E2289" s="6" t="n">
        <v>1787824577</v>
      </c>
      <c r="F2289" s="6" t="n">
        <v>1787824664</v>
      </c>
      <c r="G2289" s="6" t="n">
        <v>1787824595</v>
      </c>
      <c r="H2289" s="6" t="n">
        <v>1787826430</v>
      </c>
      <c r="J2289" s="6" t="n">
        <v>0</v>
      </c>
      <c r="K2289" s="6" t="n">
        <v>0</v>
      </c>
      <c r="L2289" s="9" t="n">
        <f aca="false">IF(AND(E2289&gt;=Scenario!$B$11,E2289&lt;Scenario!$B$12),1,0)</f>
        <v>1</v>
      </c>
      <c r="M2289" s="9" t="n">
        <f aca="false">IF(AND(L2289=1,ISNUMBER(F2289)),MAX(0,F2289-E2289)/60,"")</f>
        <v>1.45</v>
      </c>
      <c r="N2289" s="9" t="n">
        <f aca="false">IF(AND(L2289=1,ISNUMBER(G2289)),MAX(0,G2289-E2289)/60,"")</f>
        <v>0.3</v>
      </c>
      <c r="O2289" s="9" t="n">
        <f aca="false">IF(ISNUMBER(H2289),IF(AND(H2289&gt;=Scenario!$B$11,H2289&lt;Scenario!$B$12),1,0),0)</f>
        <v>1</v>
      </c>
      <c r="P2289" s="9" t="n">
        <f aca="false">IF(O2289=1,MAX(0,H2289-E2289)/60,"")</f>
        <v>30.8833333333333</v>
      </c>
      <c r="Q2289" s="9" t="n">
        <f aca="false">INDEX(Scenario!$B$18:$B$20,MATCH(B2289,Scenario!$A$18:$A$20,0))</f>
        <v>240</v>
      </c>
      <c r="R2289" s="9" t="n">
        <f aca="false">INDEX(Scenario!$C$18:$C$20,MATCH(B2289,Scenario!$A$18:$A$20,0))</f>
        <v>4320</v>
      </c>
      <c r="S2289" s="9" t="n">
        <f aca="false">IF(ISNUMBER(M2289),IF(M2289&lt;=Q2289,1,0),"")</f>
        <v>1</v>
      </c>
      <c r="T2289" s="9" t="n">
        <f aca="false">IF(ISNUMBER(P2289),IF(P2289&lt;=R2289,1,0),"")</f>
        <v>1</v>
      </c>
      <c r="U2289" s="9" t="n">
        <f aca="false">IF(E2289&gt;Scenario!$B$14,0,IF(OR(AND(ISNUMBER(H2289),H2289&lt;=Scenario!$B$14),AND(ISNUMBER(I2289),I2289&lt;=Scenario!$B$14)),0,1))</f>
        <v>0</v>
      </c>
      <c r="V2289" s="9" t="n">
        <f aca="false">IF(AND(U2289=1,(Scenario!$B$14-E2289)/60&gt;R2289),1,0)</f>
        <v>0</v>
      </c>
      <c r="W2289" s="9" t="n">
        <f aca="false">IF(OR(C2289=Scenario!$B$22,C2289=Scenario!$C$22),1,0)</f>
        <v>0</v>
      </c>
      <c r="X2289" s="9" t="n">
        <f aca="false">IF(ISNUMBER(I2289),1,0)</f>
        <v>0</v>
      </c>
      <c r="Y2289" s="9" t="n">
        <f aca="false">MOD(INT(E2289/86400)+3,7)</f>
        <v>3</v>
      </c>
      <c r="Z2289" s="9" t="n">
        <f aca="false">MOD(INT(E2289/3600),24)</f>
        <v>9</v>
      </c>
      <c r="AA2289" s="6" t="s">
        <v>4822</v>
      </c>
    </row>
    <row r="2290" customFormat="false" ht="15" hidden="false" customHeight="false" outlineLevel="0" collapsed="false">
      <c r="A2290" s="6" t="s">
        <v>4823</v>
      </c>
      <c r="B2290" s="6" t="s">
        <v>43</v>
      </c>
      <c r="C2290" s="6" t="s">
        <v>46</v>
      </c>
      <c r="D2290" s="6" t="s">
        <v>170</v>
      </c>
      <c r="E2290" s="6" t="n">
        <v>1787825120</v>
      </c>
      <c r="F2290" s="6" t="n">
        <v>1787825378</v>
      </c>
      <c r="G2290" s="6" t="n">
        <v>1787825155</v>
      </c>
      <c r="H2290" s="6" t="n">
        <v>1787826863</v>
      </c>
      <c r="J2290" s="6" t="n">
        <v>0</v>
      </c>
      <c r="K2290" s="6" t="n">
        <v>0</v>
      </c>
      <c r="L2290" s="9" t="n">
        <f aca="false">IF(AND(E2290&gt;=Scenario!$B$11,E2290&lt;Scenario!$B$12),1,0)</f>
        <v>1</v>
      </c>
      <c r="M2290" s="9" t="n">
        <f aca="false">IF(AND(L2290=1,ISNUMBER(F2290)),MAX(0,F2290-E2290)/60,"")</f>
        <v>4.3</v>
      </c>
      <c r="N2290" s="9" t="n">
        <f aca="false">IF(AND(L2290=1,ISNUMBER(G2290)),MAX(0,G2290-E2290)/60,"")</f>
        <v>0.583333333333333</v>
      </c>
      <c r="O2290" s="9" t="n">
        <f aca="false">IF(ISNUMBER(H2290),IF(AND(H2290&gt;=Scenario!$B$11,H2290&lt;Scenario!$B$12),1,0),0)</f>
        <v>1</v>
      </c>
      <c r="P2290" s="9" t="n">
        <f aca="false">IF(O2290=1,MAX(0,H2290-E2290)/60,"")</f>
        <v>29.05</v>
      </c>
      <c r="Q2290" s="9" t="n">
        <f aca="false">INDEX(Scenario!$B$18:$B$20,MATCH(B2290,Scenario!$A$18:$A$20,0))</f>
        <v>60</v>
      </c>
      <c r="R2290" s="9" t="n">
        <f aca="false">INDEX(Scenario!$C$18:$C$20,MATCH(B2290,Scenario!$A$18:$A$20,0))</f>
        <v>1440</v>
      </c>
      <c r="S2290" s="9" t="n">
        <f aca="false">IF(ISNUMBER(M2290),IF(M2290&lt;=Q2290,1,0),"")</f>
        <v>1</v>
      </c>
      <c r="T2290" s="9" t="n">
        <f aca="false">IF(ISNUMBER(P2290),IF(P2290&lt;=R2290,1,0),"")</f>
        <v>1</v>
      </c>
      <c r="U2290" s="9" t="n">
        <f aca="false">IF(E2290&gt;Scenario!$B$14,0,IF(OR(AND(ISNUMBER(H2290),H2290&lt;=Scenario!$B$14),AND(ISNUMBER(I2290),I2290&lt;=Scenario!$B$14)),0,1))</f>
        <v>0</v>
      </c>
      <c r="V2290" s="9" t="n">
        <f aca="false">IF(AND(U2290=1,(Scenario!$B$14-E2290)/60&gt;R2290),1,0)</f>
        <v>0</v>
      </c>
      <c r="W2290" s="9" t="n">
        <f aca="false">IF(OR(C2290=Scenario!$B$22,C2290=Scenario!$C$22),1,0)</f>
        <v>1</v>
      </c>
      <c r="X2290" s="9" t="n">
        <f aca="false">IF(ISNUMBER(I2290),1,0)</f>
        <v>0</v>
      </c>
      <c r="Y2290" s="9" t="n">
        <f aca="false">MOD(INT(E2290/86400)+3,7)</f>
        <v>3</v>
      </c>
      <c r="Z2290" s="9" t="n">
        <f aca="false">MOD(INT(E2290/3600),24)</f>
        <v>10</v>
      </c>
      <c r="AA2290" s="6" t="s">
        <v>4824</v>
      </c>
    </row>
    <row r="2291" customFormat="false" ht="15" hidden="false" customHeight="false" outlineLevel="0" collapsed="false">
      <c r="A2291" s="6" t="s">
        <v>4825</v>
      </c>
      <c r="B2291" s="6" t="s">
        <v>43</v>
      </c>
      <c r="C2291" s="6" t="s">
        <v>249</v>
      </c>
      <c r="D2291" s="6" t="s">
        <v>171</v>
      </c>
      <c r="E2291" s="6" t="n">
        <v>1787825218</v>
      </c>
      <c r="F2291" s="6" t="n">
        <v>1787825388</v>
      </c>
      <c r="G2291" s="6" t="n">
        <v>1787825263</v>
      </c>
      <c r="H2291" s="6" t="n">
        <v>1787830946</v>
      </c>
      <c r="J2291" s="6" t="n">
        <v>0</v>
      </c>
      <c r="K2291" s="6" t="n">
        <v>1</v>
      </c>
      <c r="L2291" s="9" t="n">
        <f aca="false">IF(AND(E2291&gt;=Scenario!$B$11,E2291&lt;Scenario!$B$12),1,0)</f>
        <v>1</v>
      </c>
      <c r="M2291" s="9" t="n">
        <f aca="false">IF(AND(L2291=1,ISNUMBER(F2291)),MAX(0,F2291-E2291)/60,"")</f>
        <v>2.83333333333333</v>
      </c>
      <c r="N2291" s="9" t="n">
        <f aca="false">IF(AND(L2291=1,ISNUMBER(G2291)),MAX(0,G2291-E2291)/60,"")</f>
        <v>0.75</v>
      </c>
      <c r="O2291" s="9" t="n">
        <f aca="false">IF(ISNUMBER(H2291),IF(AND(H2291&gt;=Scenario!$B$11,H2291&lt;Scenario!$B$12),1,0),0)</f>
        <v>1</v>
      </c>
      <c r="P2291" s="9" t="n">
        <f aca="false">IF(O2291=1,MAX(0,H2291-E2291)/60,"")</f>
        <v>95.4666666666667</v>
      </c>
      <c r="Q2291" s="9" t="n">
        <f aca="false">INDEX(Scenario!$B$18:$B$20,MATCH(B2291,Scenario!$A$18:$A$20,0))</f>
        <v>60</v>
      </c>
      <c r="R2291" s="9" t="n">
        <f aca="false">INDEX(Scenario!$C$18:$C$20,MATCH(B2291,Scenario!$A$18:$A$20,0))</f>
        <v>1440</v>
      </c>
      <c r="S2291" s="9" t="n">
        <f aca="false">IF(ISNUMBER(M2291),IF(M2291&lt;=Q2291,1,0),"")</f>
        <v>1</v>
      </c>
      <c r="T2291" s="9" t="n">
        <f aca="false">IF(ISNUMBER(P2291),IF(P2291&lt;=R2291,1,0),"")</f>
        <v>1</v>
      </c>
      <c r="U2291" s="9" t="n">
        <f aca="false">IF(E2291&gt;Scenario!$B$14,0,IF(OR(AND(ISNUMBER(H2291),H2291&lt;=Scenario!$B$14),AND(ISNUMBER(I2291),I2291&lt;=Scenario!$B$14)),0,1))</f>
        <v>0</v>
      </c>
      <c r="V2291" s="9" t="n">
        <f aca="false">IF(AND(U2291=1,(Scenario!$B$14-E2291)/60&gt;R2291),1,0)</f>
        <v>0</v>
      </c>
      <c r="W2291" s="9" t="n">
        <f aca="false">IF(OR(C2291=Scenario!$B$22,C2291=Scenario!$C$22),1,0)</f>
        <v>0</v>
      </c>
      <c r="X2291" s="9" t="n">
        <f aca="false">IF(ISNUMBER(I2291),1,0)</f>
        <v>0</v>
      </c>
      <c r="Y2291" s="9" t="n">
        <f aca="false">MOD(INT(E2291/86400)+3,7)</f>
        <v>3</v>
      </c>
      <c r="Z2291" s="9" t="n">
        <f aca="false">MOD(INT(E2291/3600),24)</f>
        <v>10</v>
      </c>
      <c r="AA2291" s="6" t="s">
        <v>4826</v>
      </c>
    </row>
    <row r="2292" customFormat="false" ht="15" hidden="false" customHeight="false" outlineLevel="0" collapsed="false">
      <c r="A2292" s="6" t="s">
        <v>4827</v>
      </c>
      <c r="B2292" s="6" t="s">
        <v>43</v>
      </c>
      <c r="C2292" s="6" t="s">
        <v>46</v>
      </c>
      <c r="D2292" s="6" t="s">
        <v>172</v>
      </c>
      <c r="E2292" s="6" t="n">
        <v>1787829018</v>
      </c>
      <c r="F2292" s="6" t="n">
        <v>1787829200</v>
      </c>
      <c r="G2292" s="6" t="n">
        <v>1787829077</v>
      </c>
      <c r="H2292" s="6" t="n">
        <v>1787832386</v>
      </c>
      <c r="J2292" s="6" t="n">
        <v>0</v>
      </c>
      <c r="K2292" s="6" t="n">
        <v>0</v>
      </c>
      <c r="L2292" s="9" t="n">
        <f aca="false">IF(AND(E2292&gt;=Scenario!$B$11,E2292&lt;Scenario!$B$12),1,0)</f>
        <v>1</v>
      </c>
      <c r="M2292" s="9" t="n">
        <f aca="false">IF(AND(L2292=1,ISNUMBER(F2292)),MAX(0,F2292-E2292)/60,"")</f>
        <v>3.03333333333333</v>
      </c>
      <c r="N2292" s="9" t="n">
        <f aca="false">IF(AND(L2292=1,ISNUMBER(G2292)),MAX(0,G2292-E2292)/60,"")</f>
        <v>0.983333333333333</v>
      </c>
      <c r="O2292" s="9" t="n">
        <f aca="false">IF(ISNUMBER(H2292),IF(AND(H2292&gt;=Scenario!$B$11,H2292&lt;Scenario!$B$12),1,0),0)</f>
        <v>1</v>
      </c>
      <c r="P2292" s="9" t="n">
        <f aca="false">IF(O2292=1,MAX(0,H2292-E2292)/60,"")</f>
        <v>56.1333333333333</v>
      </c>
      <c r="Q2292" s="9" t="n">
        <f aca="false">INDEX(Scenario!$B$18:$B$20,MATCH(B2292,Scenario!$A$18:$A$20,0))</f>
        <v>60</v>
      </c>
      <c r="R2292" s="9" t="n">
        <f aca="false">INDEX(Scenario!$C$18:$C$20,MATCH(B2292,Scenario!$A$18:$A$20,0))</f>
        <v>1440</v>
      </c>
      <c r="S2292" s="9" t="n">
        <f aca="false">IF(ISNUMBER(M2292),IF(M2292&lt;=Q2292,1,0),"")</f>
        <v>1</v>
      </c>
      <c r="T2292" s="9" t="n">
        <f aca="false">IF(ISNUMBER(P2292),IF(P2292&lt;=R2292,1,0),"")</f>
        <v>1</v>
      </c>
      <c r="U2292" s="9" t="n">
        <f aca="false">IF(E2292&gt;Scenario!$B$14,0,IF(OR(AND(ISNUMBER(H2292),H2292&lt;=Scenario!$B$14),AND(ISNUMBER(I2292),I2292&lt;=Scenario!$B$14)),0,1))</f>
        <v>0</v>
      </c>
      <c r="V2292" s="9" t="n">
        <f aca="false">IF(AND(U2292=1,(Scenario!$B$14-E2292)/60&gt;R2292),1,0)</f>
        <v>0</v>
      </c>
      <c r="W2292" s="9" t="n">
        <f aca="false">IF(OR(C2292=Scenario!$B$22,C2292=Scenario!$C$22),1,0)</f>
        <v>1</v>
      </c>
      <c r="X2292" s="9" t="n">
        <f aca="false">IF(ISNUMBER(I2292),1,0)</f>
        <v>0</v>
      </c>
      <c r="Y2292" s="9" t="n">
        <f aca="false">MOD(INT(E2292/86400)+3,7)</f>
        <v>3</v>
      </c>
      <c r="Z2292" s="9" t="n">
        <f aca="false">MOD(INT(E2292/3600),24)</f>
        <v>11</v>
      </c>
      <c r="AA2292" s="6" t="s">
        <v>4828</v>
      </c>
    </row>
    <row r="2293" customFormat="false" ht="15" hidden="false" customHeight="false" outlineLevel="0" collapsed="false">
      <c r="A2293" s="6" t="s">
        <v>4829</v>
      </c>
      <c r="B2293" s="6" t="s">
        <v>42</v>
      </c>
      <c r="C2293" s="6" t="s">
        <v>47</v>
      </c>
      <c r="D2293" s="6" t="s">
        <v>172</v>
      </c>
      <c r="E2293" s="6" t="n">
        <v>1787829455</v>
      </c>
      <c r="F2293" s="6" t="n">
        <v>1787829608</v>
      </c>
      <c r="G2293" s="6" t="n">
        <v>1787829514</v>
      </c>
      <c r="H2293" s="6" t="n">
        <v>1787832627</v>
      </c>
      <c r="J2293" s="6" t="n">
        <v>0</v>
      </c>
      <c r="K2293" s="6" t="n">
        <v>0</v>
      </c>
      <c r="L2293" s="9" t="n">
        <f aca="false">IF(AND(E2293&gt;=Scenario!$B$11,E2293&lt;Scenario!$B$12),1,0)</f>
        <v>1</v>
      </c>
      <c r="M2293" s="9" t="n">
        <f aca="false">IF(AND(L2293=1,ISNUMBER(F2293)),MAX(0,F2293-E2293)/60,"")</f>
        <v>2.55</v>
      </c>
      <c r="N2293" s="9" t="n">
        <f aca="false">IF(AND(L2293=1,ISNUMBER(G2293)),MAX(0,G2293-E2293)/60,"")</f>
        <v>0.983333333333333</v>
      </c>
      <c r="O2293" s="9" t="n">
        <f aca="false">IF(ISNUMBER(H2293),IF(AND(H2293&gt;=Scenario!$B$11,H2293&lt;Scenario!$B$12),1,0),0)</f>
        <v>1</v>
      </c>
      <c r="P2293" s="9" t="n">
        <f aca="false">IF(O2293=1,MAX(0,H2293-E2293)/60,"")</f>
        <v>52.8666666666667</v>
      </c>
      <c r="Q2293" s="9" t="n">
        <f aca="false">INDEX(Scenario!$B$18:$B$20,MATCH(B2293,Scenario!$A$18:$A$20,0))</f>
        <v>15</v>
      </c>
      <c r="R2293" s="9" t="n">
        <f aca="false">INDEX(Scenario!$C$18:$C$20,MATCH(B2293,Scenario!$A$18:$A$20,0))</f>
        <v>240</v>
      </c>
      <c r="S2293" s="9" t="n">
        <f aca="false">IF(ISNUMBER(M2293),IF(M2293&lt;=Q2293,1,0),"")</f>
        <v>1</v>
      </c>
      <c r="T2293" s="9" t="n">
        <f aca="false">IF(ISNUMBER(P2293),IF(P2293&lt;=R2293,1,0),"")</f>
        <v>1</v>
      </c>
      <c r="U2293" s="9" t="n">
        <f aca="false">IF(E2293&gt;Scenario!$B$14,0,IF(OR(AND(ISNUMBER(H2293),H2293&lt;=Scenario!$B$14),AND(ISNUMBER(I2293),I2293&lt;=Scenario!$B$14)),0,1))</f>
        <v>0</v>
      </c>
      <c r="V2293" s="9" t="n">
        <f aca="false">IF(AND(U2293=1,(Scenario!$B$14-E2293)/60&gt;R2293),1,0)</f>
        <v>0</v>
      </c>
      <c r="W2293" s="9" t="n">
        <f aca="false">IF(OR(C2293=Scenario!$B$22,C2293=Scenario!$C$22),1,0)</f>
        <v>1</v>
      </c>
      <c r="X2293" s="9" t="n">
        <f aca="false">IF(ISNUMBER(I2293),1,0)</f>
        <v>0</v>
      </c>
      <c r="Y2293" s="9" t="n">
        <f aca="false">MOD(INT(E2293/86400)+3,7)</f>
        <v>3</v>
      </c>
      <c r="Z2293" s="9" t="n">
        <f aca="false">MOD(INT(E2293/3600),24)</f>
        <v>11</v>
      </c>
      <c r="AA2293" s="6" t="s">
        <v>4830</v>
      </c>
    </row>
    <row r="2294" customFormat="false" ht="15" hidden="false" customHeight="false" outlineLevel="0" collapsed="false">
      <c r="A2294" s="6" t="s">
        <v>4831</v>
      </c>
      <c r="B2294" s="6" t="s">
        <v>44</v>
      </c>
      <c r="C2294" s="6" t="s">
        <v>46</v>
      </c>
      <c r="D2294" s="6" t="s">
        <v>172</v>
      </c>
      <c r="E2294" s="6" t="n">
        <v>1787829722</v>
      </c>
      <c r="F2294" s="6" t="n">
        <v>1787829986</v>
      </c>
      <c r="G2294" s="6" t="n">
        <v>1787829755</v>
      </c>
      <c r="H2294" s="6" t="n">
        <v>1787830751</v>
      </c>
      <c r="J2294" s="6" t="n">
        <v>0</v>
      </c>
      <c r="K2294" s="6" t="n">
        <v>0</v>
      </c>
      <c r="L2294" s="9" t="n">
        <f aca="false">IF(AND(E2294&gt;=Scenario!$B$11,E2294&lt;Scenario!$B$12),1,0)</f>
        <v>1</v>
      </c>
      <c r="M2294" s="9" t="n">
        <f aca="false">IF(AND(L2294=1,ISNUMBER(F2294)),MAX(0,F2294-E2294)/60,"")</f>
        <v>4.4</v>
      </c>
      <c r="N2294" s="9" t="n">
        <f aca="false">IF(AND(L2294=1,ISNUMBER(G2294)),MAX(0,G2294-E2294)/60,"")</f>
        <v>0.55</v>
      </c>
      <c r="O2294" s="9" t="n">
        <f aca="false">IF(ISNUMBER(H2294),IF(AND(H2294&gt;=Scenario!$B$11,H2294&lt;Scenario!$B$12),1,0),0)</f>
        <v>1</v>
      </c>
      <c r="P2294" s="9" t="n">
        <f aca="false">IF(O2294=1,MAX(0,H2294-E2294)/60,"")</f>
        <v>17.15</v>
      </c>
      <c r="Q2294" s="9" t="n">
        <f aca="false">INDEX(Scenario!$B$18:$B$20,MATCH(B2294,Scenario!$A$18:$A$20,0))</f>
        <v>240</v>
      </c>
      <c r="R2294" s="9" t="n">
        <f aca="false">INDEX(Scenario!$C$18:$C$20,MATCH(B2294,Scenario!$A$18:$A$20,0))</f>
        <v>4320</v>
      </c>
      <c r="S2294" s="9" t="n">
        <f aca="false">IF(ISNUMBER(M2294),IF(M2294&lt;=Q2294,1,0),"")</f>
        <v>1</v>
      </c>
      <c r="T2294" s="9" t="n">
        <f aca="false">IF(ISNUMBER(P2294),IF(P2294&lt;=R2294,1,0),"")</f>
        <v>1</v>
      </c>
      <c r="U2294" s="9" t="n">
        <f aca="false">IF(E2294&gt;Scenario!$B$14,0,IF(OR(AND(ISNUMBER(H2294),H2294&lt;=Scenario!$B$14),AND(ISNUMBER(I2294),I2294&lt;=Scenario!$B$14)),0,1))</f>
        <v>0</v>
      </c>
      <c r="V2294" s="9" t="n">
        <f aca="false">IF(AND(U2294=1,(Scenario!$B$14-E2294)/60&gt;R2294),1,0)</f>
        <v>0</v>
      </c>
      <c r="W2294" s="9" t="n">
        <f aca="false">IF(OR(C2294=Scenario!$B$22,C2294=Scenario!$C$22),1,0)</f>
        <v>1</v>
      </c>
      <c r="X2294" s="9" t="n">
        <f aca="false">IF(ISNUMBER(I2294),1,0)</f>
        <v>0</v>
      </c>
      <c r="Y2294" s="9" t="n">
        <f aca="false">MOD(INT(E2294/86400)+3,7)</f>
        <v>3</v>
      </c>
      <c r="Z2294" s="9" t="n">
        <f aca="false">MOD(INT(E2294/3600),24)</f>
        <v>11</v>
      </c>
      <c r="AA2294" s="6" t="s">
        <v>4832</v>
      </c>
    </row>
    <row r="2295" customFormat="false" ht="15" hidden="false" customHeight="false" outlineLevel="0" collapsed="false">
      <c r="A2295" s="6" t="s">
        <v>4833</v>
      </c>
      <c r="B2295" s="6" t="s">
        <v>43</v>
      </c>
      <c r="C2295" s="6" t="s">
        <v>249</v>
      </c>
      <c r="D2295" s="6" t="s">
        <v>170</v>
      </c>
      <c r="E2295" s="6" t="n">
        <v>1787832377</v>
      </c>
      <c r="F2295" s="6" t="n">
        <v>1787832666</v>
      </c>
      <c r="G2295" s="6" t="n">
        <v>1787832428</v>
      </c>
      <c r="H2295" s="6" t="n">
        <v>1787833563</v>
      </c>
      <c r="J2295" s="6" t="n">
        <v>0</v>
      </c>
      <c r="K2295" s="6" t="n">
        <v>0</v>
      </c>
      <c r="L2295" s="9" t="n">
        <f aca="false">IF(AND(E2295&gt;=Scenario!$B$11,E2295&lt;Scenario!$B$12),1,0)</f>
        <v>1</v>
      </c>
      <c r="M2295" s="9" t="n">
        <f aca="false">IF(AND(L2295=1,ISNUMBER(F2295)),MAX(0,F2295-E2295)/60,"")</f>
        <v>4.81666666666667</v>
      </c>
      <c r="N2295" s="9" t="n">
        <f aca="false">IF(AND(L2295=1,ISNUMBER(G2295)),MAX(0,G2295-E2295)/60,"")</f>
        <v>0.85</v>
      </c>
      <c r="O2295" s="9" t="n">
        <f aca="false">IF(ISNUMBER(H2295),IF(AND(H2295&gt;=Scenario!$B$11,H2295&lt;Scenario!$B$12),1,0),0)</f>
        <v>1</v>
      </c>
      <c r="P2295" s="9" t="n">
        <f aca="false">IF(O2295=1,MAX(0,H2295-E2295)/60,"")</f>
        <v>19.7666666666667</v>
      </c>
      <c r="Q2295" s="9" t="n">
        <f aca="false">INDEX(Scenario!$B$18:$B$20,MATCH(B2295,Scenario!$A$18:$A$20,0))</f>
        <v>60</v>
      </c>
      <c r="R2295" s="9" t="n">
        <f aca="false">INDEX(Scenario!$C$18:$C$20,MATCH(B2295,Scenario!$A$18:$A$20,0))</f>
        <v>1440</v>
      </c>
      <c r="S2295" s="9" t="n">
        <f aca="false">IF(ISNUMBER(M2295),IF(M2295&lt;=Q2295,1,0),"")</f>
        <v>1</v>
      </c>
      <c r="T2295" s="9" t="n">
        <f aca="false">IF(ISNUMBER(P2295),IF(P2295&lt;=R2295,1,0),"")</f>
        <v>1</v>
      </c>
      <c r="U2295" s="9" t="n">
        <f aca="false">IF(E2295&gt;Scenario!$B$14,0,IF(OR(AND(ISNUMBER(H2295),H2295&lt;=Scenario!$B$14),AND(ISNUMBER(I2295),I2295&lt;=Scenario!$B$14)),0,1))</f>
        <v>0</v>
      </c>
      <c r="V2295" s="9" t="n">
        <f aca="false">IF(AND(U2295=1,(Scenario!$B$14-E2295)/60&gt;R2295),1,0)</f>
        <v>0</v>
      </c>
      <c r="W2295" s="9" t="n">
        <f aca="false">IF(OR(C2295=Scenario!$B$22,C2295=Scenario!$C$22),1,0)</f>
        <v>0</v>
      </c>
      <c r="X2295" s="9" t="n">
        <f aca="false">IF(ISNUMBER(I2295),1,0)</f>
        <v>0</v>
      </c>
      <c r="Y2295" s="9" t="n">
        <f aca="false">MOD(INT(E2295/86400)+3,7)</f>
        <v>3</v>
      </c>
      <c r="Z2295" s="9" t="n">
        <f aca="false">MOD(INT(E2295/3600),24)</f>
        <v>12</v>
      </c>
      <c r="AA2295" s="6" t="s">
        <v>4834</v>
      </c>
    </row>
    <row r="2296" customFormat="false" ht="15" hidden="false" customHeight="false" outlineLevel="0" collapsed="false">
      <c r="A2296" s="6" t="s">
        <v>4835</v>
      </c>
      <c r="B2296" s="6" t="s">
        <v>44</v>
      </c>
      <c r="C2296" s="6" t="s">
        <v>288</v>
      </c>
      <c r="D2296" s="6" t="s">
        <v>171</v>
      </c>
      <c r="E2296" s="6" t="n">
        <v>1787832459</v>
      </c>
      <c r="F2296" s="6" t="n">
        <v>1787832552</v>
      </c>
      <c r="G2296" s="6" t="n">
        <v>1787832490</v>
      </c>
      <c r="H2296" s="6" t="n">
        <v>1787834774</v>
      </c>
      <c r="J2296" s="6" t="n">
        <v>0</v>
      </c>
      <c r="K2296" s="6" t="n">
        <v>0</v>
      </c>
      <c r="L2296" s="9" t="n">
        <f aca="false">IF(AND(E2296&gt;=Scenario!$B$11,E2296&lt;Scenario!$B$12),1,0)</f>
        <v>1</v>
      </c>
      <c r="M2296" s="9" t="n">
        <f aca="false">IF(AND(L2296=1,ISNUMBER(F2296)),MAX(0,F2296-E2296)/60,"")</f>
        <v>1.55</v>
      </c>
      <c r="N2296" s="9" t="n">
        <f aca="false">IF(AND(L2296=1,ISNUMBER(G2296)),MAX(0,G2296-E2296)/60,"")</f>
        <v>0.516666666666667</v>
      </c>
      <c r="O2296" s="9" t="n">
        <f aca="false">IF(ISNUMBER(H2296),IF(AND(H2296&gt;=Scenario!$B$11,H2296&lt;Scenario!$B$12),1,0),0)</f>
        <v>1</v>
      </c>
      <c r="P2296" s="9" t="n">
        <f aca="false">IF(O2296=1,MAX(0,H2296-E2296)/60,"")</f>
        <v>38.5833333333333</v>
      </c>
      <c r="Q2296" s="9" t="n">
        <f aca="false">INDEX(Scenario!$B$18:$B$20,MATCH(B2296,Scenario!$A$18:$A$20,0))</f>
        <v>240</v>
      </c>
      <c r="R2296" s="9" t="n">
        <f aca="false">INDEX(Scenario!$C$18:$C$20,MATCH(B2296,Scenario!$A$18:$A$20,0))</f>
        <v>4320</v>
      </c>
      <c r="S2296" s="9" t="n">
        <f aca="false">IF(ISNUMBER(M2296),IF(M2296&lt;=Q2296,1,0),"")</f>
        <v>1</v>
      </c>
      <c r="T2296" s="9" t="n">
        <f aca="false">IF(ISNUMBER(P2296),IF(P2296&lt;=R2296,1,0),"")</f>
        <v>1</v>
      </c>
      <c r="U2296" s="9" t="n">
        <f aca="false">IF(E2296&gt;Scenario!$B$14,0,IF(OR(AND(ISNUMBER(H2296),H2296&lt;=Scenario!$B$14),AND(ISNUMBER(I2296),I2296&lt;=Scenario!$B$14)),0,1))</f>
        <v>0</v>
      </c>
      <c r="V2296" s="9" t="n">
        <f aca="false">IF(AND(U2296=1,(Scenario!$B$14-E2296)/60&gt;R2296),1,0)</f>
        <v>0</v>
      </c>
      <c r="W2296" s="9" t="n">
        <f aca="false">IF(OR(C2296=Scenario!$B$22,C2296=Scenario!$C$22),1,0)</f>
        <v>0</v>
      </c>
      <c r="X2296" s="9" t="n">
        <f aca="false">IF(ISNUMBER(I2296),1,0)</f>
        <v>0</v>
      </c>
      <c r="Y2296" s="9" t="n">
        <f aca="false">MOD(INT(E2296/86400)+3,7)</f>
        <v>3</v>
      </c>
      <c r="Z2296" s="9" t="n">
        <f aca="false">MOD(INT(E2296/3600),24)</f>
        <v>12</v>
      </c>
      <c r="AA2296" s="6" t="s">
        <v>4836</v>
      </c>
    </row>
    <row r="2297" customFormat="false" ht="15" hidden="false" customHeight="false" outlineLevel="0" collapsed="false">
      <c r="A2297" s="6" t="s">
        <v>4837</v>
      </c>
      <c r="B2297" s="6" t="s">
        <v>42</v>
      </c>
      <c r="C2297" s="6" t="s">
        <v>249</v>
      </c>
      <c r="D2297" s="6" t="s">
        <v>171</v>
      </c>
      <c r="E2297" s="6" t="n">
        <v>1787833059</v>
      </c>
      <c r="F2297" s="6" t="n">
        <v>1787833264</v>
      </c>
      <c r="G2297" s="6" t="n">
        <v>1787833104</v>
      </c>
      <c r="H2297" s="6" t="n">
        <v>1787844664</v>
      </c>
      <c r="J2297" s="6" t="n">
        <v>0</v>
      </c>
      <c r="K2297" s="6" t="n">
        <v>0</v>
      </c>
      <c r="L2297" s="9" t="n">
        <f aca="false">IF(AND(E2297&gt;=Scenario!$B$11,E2297&lt;Scenario!$B$12),1,0)</f>
        <v>1</v>
      </c>
      <c r="M2297" s="9" t="n">
        <f aca="false">IF(AND(L2297=1,ISNUMBER(F2297)),MAX(0,F2297-E2297)/60,"")</f>
        <v>3.41666666666667</v>
      </c>
      <c r="N2297" s="9" t="n">
        <f aca="false">IF(AND(L2297=1,ISNUMBER(G2297)),MAX(0,G2297-E2297)/60,"")</f>
        <v>0.75</v>
      </c>
      <c r="O2297" s="9" t="n">
        <f aca="false">IF(ISNUMBER(H2297),IF(AND(H2297&gt;=Scenario!$B$11,H2297&lt;Scenario!$B$12),1,0),0)</f>
        <v>1</v>
      </c>
      <c r="P2297" s="9" t="n">
        <f aca="false">IF(O2297=1,MAX(0,H2297-E2297)/60,"")</f>
        <v>193.416666666667</v>
      </c>
      <c r="Q2297" s="9" t="n">
        <f aca="false">INDEX(Scenario!$B$18:$B$20,MATCH(B2297,Scenario!$A$18:$A$20,0))</f>
        <v>15</v>
      </c>
      <c r="R2297" s="9" t="n">
        <f aca="false">INDEX(Scenario!$C$18:$C$20,MATCH(B2297,Scenario!$A$18:$A$20,0))</f>
        <v>240</v>
      </c>
      <c r="S2297" s="9" t="n">
        <f aca="false">IF(ISNUMBER(M2297),IF(M2297&lt;=Q2297,1,0),"")</f>
        <v>1</v>
      </c>
      <c r="T2297" s="9" t="n">
        <f aca="false">IF(ISNUMBER(P2297),IF(P2297&lt;=R2297,1,0),"")</f>
        <v>1</v>
      </c>
      <c r="U2297" s="9" t="n">
        <f aca="false">IF(E2297&gt;Scenario!$B$14,0,IF(OR(AND(ISNUMBER(H2297),H2297&lt;=Scenario!$B$14),AND(ISNUMBER(I2297),I2297&lt;=Scenario!$B$14)),0,1))</f>
        <v>0</v>
      </c>
      <c r="V2297" s="9" t="n">
        <f aca="false">IF(AND(U2297=1,(Scenario!$B$14-E2297)/60&gt;R2297),1,0)</f>
        <v>0</v>
      </c>
      <c r="W2297" s="9" t="n">
        <f aca="false">IF(OR(C2297=Scenario!$B$22,C2297=Scenario!$C$22),1,0)</f>
        <v>0</v>
      </c>
      <c r="X2297" s="9" t="n">
        <f aca="false">IF(ISNUMBER(I2297),1,0)</f>
        <v>0</v>
      </c>
      <c r="Y2297" s="9" t="n">
        <f aca="false">MOD(INT(E2297/86400)+3,7)</f>
        <v>3</v>
      </c>
      <c r="Z2297" s="9" t="n">
        <f aca="false">MOD(INT(E2297/3600),24)</f>
        <v>12</v>
      </c>
      <c r="AA2297" s="6" t="s">
        <v>4838</v>
      </c>
    </row>
    <row r="2298" customFormat="false" ht="15" hidden="false" customHeight="false" outlineLevel="0" collapsed="false">
      <c r="A2298" s="6" t="s">
        <v>4839</v>
      </c>
      <c r="B2298" s="6" t="s">
        <v>44</v>
      </c>
      <c r="C2298" s="6" t="s">
        <v>47</v>
      </c>
      <c r="D2298" s="6" t="s">
        <v>171</v>
      </c>
      <c r="E2298" s="6" t="n">
        <v>1787833119</v>
      </c>
      <c r="F2298" s="6" t="n">
        <v>1787833239</v>
      </c>
      <c r="G2298" s="6" t="n">
        <v>1787833155</v>
      </c>
      <c r="H2298" s="6" t="n">
        <v>1787837688</v>
      </c>
      <c r="J2298" s="6" t="n">
        <v>0</v>
      </c>
      <c r="K2298" s="6" t="n">
        <v>0</v>
      </c>
      <c r="L2298" s="9" t="n">
        <f aca="false">IF(AND(E2298&gt;=Scenario!$B$11,E2298&lt;Scenario!$B$12),1,0)</f>
        <v>1</v>
      </c>
      <c r="M2298" s="9" t="n">
        <f aca="false">IF(AND(L2298=1,ISNUMBER(F2298)),MAX(0,F2298-E2298)/60,"")</f>
        <v>2</v>
      </c>
      <c r="N2298" s="9" t="n">
        <f aca="false">IF(AND(L2298=1,ISNUMBER(G2298)),MAX(0,G2298-E2298)/60,"")</f>
        <v>0.6</v>
      </c>
      <c r="O2298" s="9" t="n">
        <f aca="false">IF(ISNUMBER(H2298),IF(AND(H2298&gt;=Scenario!$B$11,H2298&lt;Scenario!$B$12),1,0),0)</f>
        <v>1</v>
      </c>
      <c r="P2298" s="9" t="n">
        <f aca="false">IF(O2298=1,MAX(0,H2298-E2298)/60,"")</f>
        <v>76.15</v>
      </c>
      <c r="Q2298" s="9" t="n">
        <f aca="false">INDEX(Scenario!$B$18:$B$20,MATCH(B2298,Scenario!$A$18:$A$20,0))</f>
        <v>240</v>
      </c>
      <c r="R2298" s="9" t="n">
        <f aca="false">INDEX(Scenario!$C$18:$C$20,MATCH(B2298,Scenario!$A$18:$A$20,0))</f>
        <v>4320</v>
      </c>
      <c r="S2298" s="9" t="n">
        <f aca="false">IF(ISNUMBER(M2298),IF(M2298&lt;=Q2298,1,0),"")</f>
        <v>1</v>
      </c>
      <c r="T2298" s="9" t="n">
        <f aca="false">IF(ISNUMBER(P2298),IF(P2298&lt;=R2298,1,0),"")</f>
        <v>1</v>
      </c>
      <c r="U2298" s="9" t="n">
        <f aca="false">IF(E2298&gt;Scenario!$B$14,0,IF(OR(AND(ISNUMBER(H2298),H2298&lt;=Scenario!$B$14),AND(ISNUMBER(I2298),I2298&lt;=Scenario!$B$14)),0,1))</f>
        <v>0</v>
      </c>
      <c r="V2298" s="9" t="n">
        <f aca="false">IF(AND(U2298=1,(Scenario!$B$14-E2298)/60&gt;R2298),1,0)</f>
        <v>0</v>
      </c>
      <c r="W2298" s="9" t="n">
        <f aca="false">IF(OR(C2298=Scenario!$B$22,C2298=Scenario!$C$22),1,0)</f>
        <v>1</v>
      </c>
      <c r="X2298" s="9" t="n">
        <f aca="false">IF(ISNUMBER(I2298),1,0)</f>
        <v>0</v>
      </c>
      <c r="Y2298" s="9" t="n">
        <f aca="false">MOD(INT(E2298/86400)+3,7)</f>
        <v>3</v>
      </c>
      <c r="Z2298" s="9" t="n">
        <f aca="false">MOD(INT(E2298/3600),24)</f>
        <v>12</v>
      </c>
      <c r="AA2298" s="6" t="s">
        <v>4840</v>
      </c>
    </row>
    <row r="2299" customFormat="false" ht="15" hidden="false" customHeight="false" outlineLevel="0" collapsed="false">
      <c r="A2299" s="6" t="s">
        <v>4841</v>
      </c>
      <c r="B2299" s="6" t="s">
        <v>44</v>
      </c>
      <c r="C2299" s="6" t="s">
        <v>47</v>
      </c>
      <c r="D2299" s="6" t="s">
        <v>170</v>
      </c>
      <c r="E2299" s="6" t="n">
        <v>1787834095</v>
      </c>
      <c r="F2299" s="6" t="n">
        <v>1787834269</v>
      </c>
      <c r="G2299" s="6" t="n">
        <v>1787834112</v>
      </c>
      <c r="H2299" s="6" t="n">
        <v>1787835545</v>
      </c>
      <c r="J2299" s="6" t="n">
        <v>0</v>
      </c>
      <c r="K2299" s="6" t="n">
        <v>0</v>
      </c>
      <c r="L2299" s="9" t="n">
        <f aca="false">IF(AND(E2299&gt;=Scenario!$B$11,E2299&lt;Scenario!$B$12),1,0)</f>
        <v>1</v>
      </c>
      <c r="M2299" s="9" t="n">
        <f aca="false">IF(AND(L2299=1,ISNUMBER(F2299)),MAX(0,F2299-E2299)/60,"")</f>
        <v>2.9</v>
      </c>
      <c r="N2299" s="9" t="n">
        <f aca="false">IF(AND(L2299=1,ISNUMBER(G2299)),MAX(0,G2299-E2299)/60,"")</f>
        <v>0.283333333333333</v>
      </c>
      <c r="O2299" s="9" t="n">
        <f aca="false">IF(ISNUMBER(H2299),IF(AND(H2299&gt;=Scenario!$B$11,H2299&lt;Scenario!$B$12),1,0),0)</f>
        <v>1</v>
      </c>
      <c r="P2299" s="9" t="n">
        <f aca="false">IF(O2299=1,MAX(0,H2299-E2299)/60,"")</f>
        <v>24.1666666666667</v>
      </c>
      <c r="Q2299" s="9" t="n">
        <f aca="false">INDEX(Scenario!$B$18:$B$20,MATCH(B2299,Scenario!$A$18:$A$20,0))</f>
        <v>240</v>
      </c>
      <c r="R2299" s="9" t="n">
        <f aca="false">INDEX(Scenario!$C$18:$C$20,MATCH(B2299,Scenario!$A$18:$A$20,0))</f>
        <v>4320</v>
      </c>
      <c r="S2299" s="9" t="n">
        <f aca="false">IF(ISNUMBER(M2299),IF(M2299&lt;=Q2299,1,0),"")</f>
        <v>1</v>
      </c>
      <c r="T2299" s="9" t="n">
        <f aca="false">IF(ISNUMBER(P2299),IF(P2299&lt;=R2299,1,0),"")</f>
        <v>1</v>
      </c>
      <c r="U2299" s="9" t="n">
        <f aca="false">IF(E2299&gt;Scenario!$B$14,0,IF(OR(AND(ISNUMBER(H2299),H2299&lt;=Scenario!$B$14),AND(ISNUMBER(I2299),I2299&lt;=Scenario!$B$14)),0,1))</f>
        <v>0</v>
      </c>
      <c r="V2299" s="9" t="n">
        <f aca="false">IF(AND(U2299=1,(Scenario!$B$14-E2299)/60&gt;R2299),1,0)</f>
        <v>0</v>
      </c>
      <c r="W2299" s="9" t="n">
        <f aca="false">IF(OR(C2299=Scenario!$B$22,C2299=Scenario!$C$22),1,0)</f>
        <v>1</v>
      </c>
      <c r="X2299" s="9" t="n">
        <f aca="false">IF(ISNUMBER(I2299),1,0)</f>
        <v>0</v>
      </c>
      <c r="Y2299" s="9" t="n">
        <f aca="false">MOD(INT(E2299/86400)+3,7)</f>
        <v>3</v>
      </c>
      <c r="Z2299" s="9" t="n">
        <f aca="false">MOD(INT(E2299/3600),24)</f>
        <v>12</v>
      </c>
      <c r="AA2299" s="6" t="s">
        <v>4842</v>
      </c>
    </row>
    <row r="2300" customFormat="false" ht="15" hidden="false" customHeight="false" outlineLevel="0" collapsed="false">
      <c r="A2300" s="6" t="s">
        <v>4843</v>
      </c>
      <c r="B2300" s="6" t="s">
        <v>44</v>
      </c>
      <c r="C2300" s="6" t="s">
        <v>46</v>
      </c>
      <c r="D2300" s="6" t="s">
        <v>170</v>
      </c>
      <c r="E2300" s="6" t="n">
        <v>1787834426</v>
      </c>
      <c r="F2300" s="6" t="n">
        <v>1787834529</v>
      </c>
      <c r="G2300" s="6" t="n">
        <v>1787834438</v>
      </c>
      <c r="H2300" s="6" t="n">
        <v>1787895698</v>
      </c>
      <c r="J2300" s="6" t="n">
        <v>1</v>
      </c>
      <c r="K2300" s="6" t="n">
        <v>0</v>
      </c>
      <c r="L2300" s="9" t="n">
        <f aca="false">IF(AND(E2300&gt;=Scenario!$B$11,E2300&lt;Scenario!$B$12),1,0)</f>
        <v>1</v>
      </c>
      <c r="M2300" s="9" t="n">
        <f aca="false">IF(AND(L2300=1,ISNUMBER(F2300)),MAX(0,F2300-E2300)/60,"")</f>
        <v>1.71666666666667</v>
      </c>
      <c r="N2300" s="9" t="n">
        <f aca="false">IF(AND(L2300=1,ISNUMBER(G2300)),MAX(0,G2300-E2300)/60,"")</f>
        <v>0.2</v>
      </c>
      <c r="O2300" s="9" t="n">
        <f aca="false">IF(ISNUMBER(H2300),IF(AND(H2300&gt;=Scenario!$B$11,H2300&lt;Scenario!$B$12),1,0),0)</f>
        <v>1</v>
      </c>
      <c r="P2300" s="9" t="n">
        <f aca="false">IF(O2300=1,MAX(0,H2300-E2300)/60,"")</f>
        <v>1021.2</v>
      </c>
      <c r="Q2300" s="9" t="n">
        <f aca="false">INDEX(Scenario!$B$18:$B$20,MATCH(B2300,Scenario!$A$18:$A$20,0))</f>
        <v>240</v>
      </c>
      <c r="R2300" s="9" t="n">
        <f aca="false">INDEX(Scenario!$C$18:$C$20,MATCH(B2300,Scenario!$A$18:$A$20,0))</f>
        <v>4320</v>
      </c>
      <c r="S2300" s="9" t="n">
        <f aca="false">IF(ISNUMBER(M2300),IF(M2300&lt;=Q2300,1,0),"")</f>
        <v>1</v>
      </c>
      <c r="T2300" s="9" t="n">
        <f aca="false">IF(ISNUMBER(P2300),IF(P2300&lt;=R2300,1,0),"")</f>
        <v>1</v>
      </c>
      <c r="U2300" s="9" t="n">
        <f aca="false">IF(E2300&gt;Scenario!$B$14,0,IF(OR(AND(ISNUMBER(H2300),H2300&lt;=Scenario!$B$14),AND(ISNUMBER(I2300),I2300&lt;=Scenario!$B$14)),0,1))</f>
        <v>0</v>
      </c>
      <c r="V2300" s="9" t="n">
        <f aca="false">IF(AND(U2300=1,(Scenario!$B$14-E2300)/60&gt;R2300),1,0)</f>
        <v>0</v>
      </c>
      <c r="W2300" s="9" t="n">
        <f aca="false">IF(OR(C2300=Scenario!$B$22,C2300=Scenario!$C$22),1,0)</f>
        <v>1</v>
      </c>
      <c r="X2300" s="9" t="n">
        <f aca="false">IF(ISNUMBER(I2300),1,0)</f>
        <v>0</v>
      </c>
      <c r="Y2300" s="9" t="n">
        <f aca="false">MOD(INT(E2300/86400)+3,7)</f>
        <v>3</v>
      </c>
      <c r="Z2300" s="9" t="n">
        <f aca="false">MOD(INT(E2300/3600),24)</f>
        <v>12</v>
      </c>
      <c r="AA2300" s="6" t="s">
        <v>4844</v>
      </c>
    </row>
    <row r="2301" customFormat="false" ht="15" hidden="false" customHeight="false" outlineLevel="0" collapsed="false">
      <c r="A2301" s="6" t="s">
        <v>4845</v>
      </c>
      <c r="B2301" s="6" t="s">
        <v>44</v>
      </c>
      <c r="C2301" s="6" t="s">
        <v>47</v>
      </c>
      <c r="D2301" s="6" t="s">
        <v>171</v>
      </c>
      <c r="E2301" s="6" t="n">
        <v>1787835229</v>
      </c>
      <c r="F2301" s="6" t="n">
        <v>1787835479</v>
      </c>
      <c r="G2301" s="6" t="n">
        <v>1787835287</v>
      </c>
      <c r="H2301" s="6" t="n">
        <v>1787841502</v>
      </c>
      <c r="J2301" s="6" t="n">
        <v>0</v>
      </c>
      <c r="K2301" s="6" t="n">
        <v>0</v>
      </c>
      <c r="L2301" s="9" t="n">
        <f aca="false">IF(AND(E2301&gt;=Scenario!$B$11,E2301&lt;Scenario!$B$12),1,0)</f>
        <v>1</v>
      </c>
      <c r="M2301" s="9" t="n">
        <f aca="false">IF(AND(L2301=1,ISNUMBER(F2301)),MAX(0,F2301-E2301)/60,"")</f>
        <v>4.16666666666667</v>
      </c>
      <c r="N2301" s="9" t="n">
        <f aca="false">IF(AND(L2301=1,ISNUMBER(G2301)),MAX(0,G2301-E2301)/60,"")</f>
        <v>0.966666666666667</v>
      </c>
      <c r="O2301" s="9" t="n">
        <f aca="false">IF(ISNUMBER(H2301),IF(AND(H2301&gt;=Scenario!$B$11,H2301&lt;Scenario!$B$12),1,0),0)</f>
        <v>1</v>
      </c>
      <c r="P2301" s="9" t="n">
        <f aca="false">IF(O2301=1,MAX(0,H2301-E2301)/60,"")</f>
        <v>104.55</v>
      </c>
      <c r="Q2301" s="9" t="n">
        <f aca="false">INDEX(Scenario!$B$18:$B$20,MATCH(B2301,Scenario!$A$18:$A$20,0))</f>
        <v>240</v>
      </c>
      <c r="R2301" s="9" t="n">
        <f aca="false">INDEX(Scenario!$C$18:$C$20,MATCH(B2301,Scenario!$A$18:$A$20,0))</f>
        <v>4320</v>
      </c>
      <c r="S2301" s="9" t="n">
        <f aca="false">IF(ISNUMBER(M2301),IF(M2301&lt;=Q2301,1,0),"")</f>
        <v>1</v>
      </c>
      <c r="T2301" s="9" t="n">
        <f aca="false">IF(ISNUMBER(P2301),IF(P2301&lt;=R2301,1,0),"")</f>
        <v>1</v>
      </c>
      <c r="U2301" s="9" t="n">
        <f aca="false">IF(E2301&gt;Scenario!$B$14,0,IF(OR(AND(ISNUMBER(H2301),H2301&lt;=Scenario!$B$14),AND(ISNUMBER(I2301),I2301&lt;=Scenario!$B$14)),0,1))</f>
        <v>0</v>
      </c>
      <c r="V2301" s="9" t="n">
        <f aca="false">IF(AND(U2301=1,(Scenario!$B$14-E2301)/60&gt;R2301),1,0)</f>
        <v>0</v>
      </c>
      <c r="W2301" s="9" t="n">
        <f aca="false">IF(OR(C2301=Scenario!$B$22,C2301=Scenario!$C$22),1,0)</f>
        <v>1</v>
      </c>
      <c r="X2301" s="9" t="n">
        <f aca="false">IF(ISNUMBER(I2301),1,0)</f>
        <v>0</v>
      </c>
      <c r="Y2301" s="9" t="n">
        <f aca="false">MOD(INT(E2301/86400)+3,7)</f>
        <v>3</v>
      </c>
      <c r="Z2301" s="9" t="n">
        <f aca="false">MOD(INT(E2301/3600),24)</f>
        <v>12</v>
      </c>
      <c r="AA2301" s="6" t="s">
        <v>4846</v>
      </c>
    </row>
    <row r="2302" customFormat="false" ht="15" hidden="false" customHeight="false" outlineLevel="0" collapsed="false">
      <c r="A2302" s="6" t="s">
        <v>4847</v>
      </c>
      <c r="B2302" s="6" t="s">
        <v>44</v>
      </c>
      <c r="C2302" s="6" t="s">
        <v>249</v>
      </c>
      <c r="D2302" s="6" t="s">
        <v>171</v>
      </c>
      <c r="E2302" s="6" t="n">
        <v>1787835759</v>
      </c>
      <c r="F2302" s="6" t="n">
        <v>1787836033</v>
      </c>
      <c r="G2302" s="6" t="n">
        <v>1787835806</v>
      </c>
      <c r="H2302" s="6" t="n">
        <v>1787837279</v>
      </c>
      <c r="J2302" s="6" t="n">
        <v>0</v>
      </c>
      <c r="K2302" s="6" t="n">
        <v>0</v>
      </c>
      <c r="L2302" s="9" t="n">
        <f aca="false">IF(AND(E2302&gt;=Scenario!$B$11,E2302&lt;Scenario!$B$12),1,0)</f>
        <v>1</v>
      </c>
      <c r="M2302" s="9" t="n">
        <f aca="false">IF(AND(L2302=1,ISNUMBER(F2302)),MAX(0,F2302-E2302)/60,"")</f>
        <v>4.56666666666667</v>
      </c>
      <c r="N2302" s="9" t="n">
        <f aca="false">IF(AND(L2302=1,ISNUMBER(G2302)),MAX(0,G2302-E2302)/60,"")</f>
        <v>0.783333333333333</v>
      </c>
      <c r="O2302" s="9" t="n">
        <f aca="false">IF(ISNUMBER(H2302),IF(AND(H2302&gt;=Scenario!$B$11,H2302&lt;Scenario!$B$12),1,0),0)</f>
        <v>1</v>
      </c>
      <c r="P2302" s="9" t="n">
        <f aca="false">IF(O2302=1,MAX(0,H2302-E2302)/60,"")</f>
        <v>25.3333333333333</v>
      </c>
      <c r="Q2302" s="9" t="n">
        <f aca="false">INDEX(Scenario!$B$18:$B$20,MATCH(B2302,Scenario!$A$18:$A$20,0))</f>
        <v>240</v>
      </c>
      <c r="R2302" s="9" t="n">
        <f aca="false">INDEX(Scenario!$C$18:$C$20,MATCH(B2302,Scenario!$A$18:$A$20,0))</f>
        <v>4320</v>
      </c>
      <c r="S2302" s="9" t="n">
        <f aca="false">IF(ISNUMBER(M2302),IF(M2302&lt;=Q2302,1,0),"")</f>
        <v>1</v>
      </c>
      <c r="T2302" s="9" t="n">
        <f aca="false">IF(ISNUMBER(P2302),IF(P2302&lt;=R2302,1,0),"")</f>
        <v>1</v>
      </c>
      <c r="U2302" s="9" t="n">
        <f aca="false">IF(E2302&gt;Scenario!$B$14,0,IF(OR(AND(ISNUMBER(H2302),H2302&lt;=Scenario!$B$14),AND(ISNUMBER(I2302),I2302&lt;=Scenario!$B$14)),0,1))</f>
        <v>0</v>
      </c>
      <c r="V2302" s="9" t="n">
        <f aca="false">IF(AND(U2302=1,(Scenario!$B$14-E2302)/60&gt;R2302),1,0)</f>
        <v>0</v>
      </c>
      <c r="W2302" s="9" t="n">
        <f aca="false">IF(OR(C2302=Scenario!$B$22,C2302=Scenario!$C$22),1,0)</f>
        <v>0</v>
      </c>
      <c r="X2302" s="9" t="n">
        <f aca="false">IF(ISNUMBER(I2302),1,0)</f>
        <v>0</v>
      </c>
      <c r="Y2302" s="9" t="n">
        <f aca="false">MOD(INT(E2302/86400)+3,7)</f>
        <v>3</v>
      </c>
      <c r="Z2302" s="9" t="n">
        <f aca="false">MOD(INT(E2302/3600),24)</f>
        <v>13</v>
      </c>
      <c r="AA2302" s="6" t="s">
        <v>4848</v>
      </c>
    </row>
    <row r="2303" customFormat="false" ht="15" hidden="false" customHeight="false" outlineLevel="0" collapsed="false">
      <c r="A2303" s="6" t="s">
        <v>4849</v>
      </c>
      <c r="B2303" s="6" t="s">
        <v>43</v>
      </c>
      <c r="C2303" s="6" t="s">
        <v>46</v>
      </c>
      <c r="D2303" s="6" t="s">
        <v>172</v>
      </c>
      <c r="E2303" s="6" t="n">
        <v>1787835812</v>
      </c>
      <c r="F2303" s="6" t="n">
        <v>1787836091</v>
      </c>
      <c r="G2303" s="6" t="n">
        <v>1787835860</v>
      </c>
      <c r="H2303" s="6" t="n">
        <v>1787837536</v>
      </c>
      <c r="J2303" s="6" t="n">
        <v>0</v>
      </c>
      <c r="K2303" s="6" t="n">
        <v>0</v>
      </c>
      <c r="L2303" s="9" t="n">
        <f aca="false">IF(AND(E2303&gt;=Scenario!$B$11,E2303&lt;Scenario!$B$12),1,0)</f>
        <v>1</v>
      </c>
      <c r="M2303" s="9" t="n">
        <f aca="false">IF(AND(L2303=1,ISNUMBER(F2303)),MAX(0,F2303-E2303)/60,"")</f>
        <v>4.65</v>
      </c>
      <c r="N2303" s="9" t="n">
        <f aca="false">IF(AND(L2303=1,ISNUMBER(G2303)),MAX(0,G2303-E2303)/60,"")</f>
        <v>0.8</v>
      </c>
      <c r="O2303" s="9" t="n">
        <f aca="false">IF(ISNUMBER(H2303),IF(AND(H2303&gt;=Scenario!$B$11,H2303&lt;Scenario!$B$12),1,0),0)</f>
        <v>1</v>
      </c>
      <c r="P2303" s="9" t="n">
        <f aca="false">IF(O2303=1,MAX(0,H2303-E2303)/60,"")</f>
        <v>28.7333333333333</v>
      </c>
      <c r="Q2303" s="9" t="n">
        <f aca="false">INDEX(Scenario!$B$18:$B$20,MATCH(B2303,Scenario!$A$18:$A$20,0))</f>
        <v>60</v>
      </c>
      <c r="R2303" s="9" t="n">
        <f aca="false">INDEX(Scenario!$C$18:$C$20,MATCH(B2303,Scenario!$A$18:$A$20,0))</f>
        <v>1440</v>
      </c>
      <c r="S2303" s="9" t="n">
        <f aca="false">IF(ISNUMBER(M2303),IF(M2303&lt;=Q2303,1,0),"")</f>
        <v>1</v>
      </c>
      <c r="T2303" s="9" t="n">
        <f aca="false">IF(ISNUMBER(P2303),IF(P2303&lt;=R2303,1,0),"")</f>
        <v>1</v>
      </c>
      <c r="U2303" s="9" t="n">
        <f aca="false">IF(E2303&gt;Scenario!$B$14,0,IF(OR(AND(ISNUMBER(H2303),H2303&lt;=Scenario!$B$14),AND(ISNUMBER(I2303),I2303&lt;=Scenario!$B$14)),0,1))</f>
        <v>0</v>
      </c>
      <c r="V2303" s="9" t="n">
        <f aca="false">IF(AND(U2303=1,(Scenario!$B$14-E2303)/60&gt;R2303),1,0)</f>
        <v>0</v>
      </c>
      <c r="W2303" s="9" t="n">
        <f aca="false">IF(OR(C2303=Scenario!$B$22,C2303=Scenario!$C$22),1,0)</f>
        <v>1</v>
      </c>
      <c r="X2303" s="9" t="n">
        <f aca="false">IF(ISNUMBER(I2303),1,0)</f>
        <v>0</v>
      </c>
      <c r="Y2303" s="9" t="n">
        <f aca="false">MOD(INT(E2303/86400)+3,7)</f>
        <v>3</v>
      </c>
      <c r="Z2303" s="9" t="n">
        <f aca="false">MOD(INT(E2303/3600),24)</f>
        <v>13</v>
      </c>
      <c r="AA2303" s="6" t="s">
        <v>4850</v>
      </c>
    </row>
    <row r="2304" customFormat="false" ht="15" hidden="false" customHeight="false" outlineLevel="0" collapsed="false">
      <c r="A2304" s="6" t="s">
        <v>4851</v>
      </c>
      <c r="B2304" s="6" t="s">
        <v>44</v>
      </c>
      <c r="C2304" s="6" t="s">
        <v>46</v>
      </c>
      <c r="D2304" s="6" t="s">
        <v>170</v>
      </c>
      <c r="E2304" s="6" t="n">
        <v>1787836553</v>
      </c>
      <c r="F2304" s="6" t="n">
        <v>1787836715</v>
      </c>
      <c r="G2304" s="6" t="n">
        <v>1787836568</v>
      </c>
      <c r="H2304" s="6" t="n">
        <v>1787838249</v>
      </c>
      <c r="J2304" s="6" t="n">
        <v>0</v>
      </c>
      <c r="K2304" s="6" t="n">
        <v>0</v>
      </c>
      <c r="L2304" s="9" t="n">
        <f aca="false">IF(AND(E2304&gt;=Scenario!$B$11,E2304&lt;Scenario!$B$12),1,0)</f>
        <v>1</v>
      </c>
      <c r="M2304" s="9" t="n">
        <f aca="false">IF(AND(L2304=1,ISNUMBER(F2304)),MAX(0,F2304-E2304)/60,"")</f>
        <v>2.7</v>
      </c>
      <c r="N2304" s="9" t="n">
        <f aca="false">IF(AND(L2304=1,ISNUMBER(G2304)),MAX(0,G2304-E2304)/60,"")</f>
        <v>0.25</v>
      </c>
      <c r="O2304" s="9" t="n">
        <f aca="false">IF(ISNUMBER(H2304),IF(AND(H2304&gt;=Scenario!$B$11,H2304&lt;Scenario!$B$12),1,0),0)</f>
        <v>1</v>
      </c>
      <c r="P2304" s="9" t="n">
        <f aca="false">IF(O2304=1,MAX(0,H2304-E2304)/60,"")</f>
        <v>28.2666666666667</v>
      </c>
      <c r="Q2304" s="9" t="n">
        <f aca="false">INDEX(Scenario!$B$18:$B$20,MATCH(B2304,Scenario!$A$18:$A$20,0))</f>
        <v>240</v>
      </c>
      <c r="R2304" s="9" t="n">
        <f aca="false">INDEX(Scenario!$C$18:$C$20,MATCH(B2304,Scenario!$A$18:$A$20,0))</f>
        <v>4320</v>
      </c>
      <c r="S2304" s="9" t="n">
        <f aca="false">IF(ISNUMBER(M2304),IF(M2304&lt;=Q2304,1,0),"")</f>
        <v>1</v>
      </c>
      <c r="T2304" s="9" t="n">
        <f aca="false">IF(ISNUMBER(P2304),IF(P2304&lt;=R2304,1,0),"")</f>
        <v>1</v>
      </c>
      <c r="U2304" s="9" t="n">
        <f aca="false">IF(E2304&gt;Scenario!$B$14,0,IF(OR(AND(ISNUMBER(H2304),H2304&lt;=Scenario!$B$14),AND(ISNUMBER(I2304),I2304&lt;=Scenario!$B$14)),0,1))</f>
        <v>0</v>
      </c>
      <c r="V2304" s="9" t="n">
        <f aca="false">IF(AND(U2304=1,(Scenario!$B$14-E2304)/60&gt;R2304),1,0)</f>
        <v>0</v>
      </c>
      <c r="W2304" s="9" t="n">
        <f aca="false">IF(OR(C2304=Scenario!$B$22,C2304=Scenario!$C$22),1,0)</f>
        <v>1</v>
      </c>
      <c r="X2304" s="9" t="n">
        <f aca="false">IF(ISNUMBER(I2304),1,0)</f>
        <v>0</v>
      </c>
      <c r="Y2304" s="9" t="n">
        <f aca="false">MOD(INT(E2304/86400)+3,7)</f>
        <v>3</v>
      </c>
      <c r="Z2304" s="9" t="n">
        <f aca="false">MOD(INT(E2304/3600),24)</f>
        <v>13</v>
      </c>
      <c r="AA2304" s="6" t="s">
        <v>4852</v>
      </c>
    </row>
    <row r="2305" customFormat="false" ht="15" hidden="false" customHeight="false" outlineLevel="0" collapsed="false">
      <c r="A2305" s="6" t="s">
        <v>4853</v>
      </c>
      <c r="B2305" s="6" t="s">
        <v>44</v>
      </c>
      <c r="C2305" s="6" t="s">
        <v>249</v>
      </c>
      <c r="D2305" s="6" t="s">
        <v>170</v>
      </c>
      <c r="E2305" s="6" t="n">
        <v>1787836948</v>
      </c>
      <c r="F2305" s="6" t="n">
        <v>1787837561</v>
      </c>
      <c r="G2305" s="6" t="n">
        <v>1787837340</v>
      </c>
      <c r="H2305" s="6" t="n">
        <v>1787840195</v>
      </c>
      <c r="J2305" s="6" t="n">
        <v>0</v>
      </c>
      <c r="K2305" s="6" t="n">
        <v>0</v>
      </c>
      <c r="L2305" s="9" t="n">
        <f aca="false">IF(AND(E2305&gt;=Scenario!$B$11,E2305&lt;Scenario!$B$12),1,0)</f>
        <v>1</v>
      </c>
      <c r="M2305" s="9" t="n">
        <f aca="false">IF(AND(L2305=1,ISNUMBER(F2305)),MAX(0,F2305-E2305)/60,"")</f>
        <v>10.2166666666667</v>
      </c>
      <c r="N2305" s="9" t="n">
        <f aca="false">IF(AND(L2305=1,ISNUMBER(G2305)),MAX(0,G2305-E2305)/60,"")</f>
        <v>6.53333333333333</v>
      </c>
      <c r="O2305" s="9" t="n">
        <f aca="false">IF(ISNUMBER(H2305),IF(AND(H2305&gt;=Scenario!$B$11,H2305&lt;Scenario!$B$12),1,0),0)</f>
        <v>1</v>
      </c>
      <c r="P2305" s="9" t="n">
        <f aca="false">IF(O2305=1,MAX(0,H2305-E2305)/60,"")</f>
        <v>54.1166666666667</v>
      </c>
      <c r="Q2305" s="9" t="n">
        <f aca="false">INDEX(Scenario!$B$18:$B$20,MATCH(B2305,Scenario!$A$18:$A$20,0))</f>
        <v>240</v>
      </c>
      <c r="R2305" s="9" t="n">
        <f aca="false">INDEX(Scenario!$C$18:$C$20,MATCH(B2305,Scenario!$A$18:$A$20,0))</f>
        <v>4320</v>
      </c>
      <c r="S2305" s="9" t="n">
        <f aca="false">IF(ISNUMBER(M2305),IF(M2305&lt;=Q2305,1,0),"")</f>
        <v>1</v>
      </c>
      <c r="T2305" s="9" t="n">
        <f aca="false">IF(ISNUMBER(P2305),IF(P2305&lt;=R2305,1,0),"")</f>
        <v>1</v>
      </c>
      <c r="U2305" s="9" t="n">
        <f aca="false">IF(E2305&gt;Scenario!$B$14,0,IF(OR(AND(ISNUMBER(H2305),H2305&lt;=Scenario!$B$14),AND(ISNUMBER(I2305),I2305&lt;=Scenario!$B$14)),0,1))</f>
        <v>0</v>
      </c>
      <c r="V2305" s="9" t="n">
        <f aca="false">IF(AND(U2305=1,(Scenario!$B$14-E2305)/60&gt;R2305),1,0)</f>
        <v>0</v>
      </c>
      <c r="W2305" s="9" t="n">
        <f aca="false">IF(OR(C2305=Scenario!$B$22,C2305=Scenario!$C$22),1,0)</f>
        <v>0</v>
      </c>
      <c r="X2305" s="9" t="n">
        <f aca="false">IF(ISNUMBER(I2305),1,0)</f>
        <v>0</v>
      </c>
      <c r="Y2305" s="9" t="n">
        <f aca="false">MOD(INT(E2305/86400)+3,7)</f>
        <v>3</v>
      </c>
      <c r="Z2305" s="9" t="n">
        <f aca="false">MOD(INT(E2305/3600),24)</f>
        <v>13</v>
      </c>
      <c r="AA2305" s="6" t="s">
        <v>4854</v>
      </c>
    </row>
    <row r="2306" customFormat="false" ht="15" hidden="false" customHeight="false" outlineLevel="0" collapsed="false">
      <c r="A2306" s="6" t="s">
        <v>4855</v>
      </c>
      <c r="B2306" s="6" t="s">
        <v>44</v>
      </c>
      <c r="C2306" s="6" t="s">
        <v>288</v>
      </c>
      <c r="D2306" s="6" t="s">
        <v>171</v>
      </c>
      <c r="E2306" s="6" t="n">
        <v>1787837077</v>
      </c>
      <c r="F2306" s="6" t="n">
        <v>1787837190</v>
      </c>
      <c r="G2306" s="6" t="n">
        <v>1787837090</v>
      </c>
      <c r="H2306" s="6" t="n">
        <v>1787839280</v>
      </c>
      <c r="J2306" s="6" t="n">
        <v>0</v>
      </c>
      <c r="K2306" s="6" t="n">
        <v>0</v>
      </c>
      <c r="L2306" s="9" t="n">
        <f aca="false">IF(AND(E2306&gt;=Scenario!$B$11,E2306&lt;Scenario!$B$12),1,0)</f>
        <v>1</v>
      </c>
      <c r="M2306" s="9" t="n">
        <f aca="false">IF(AND(L2306=1,ISNUMBER(F2306)),MAX(0,F2306-E2306)/60,"")</f>
        <v>1.88333333333333</v>
      </c>
      <c r="N2306" s="9" t="n">
        <f aca="false">IF(AND(L2306=1,ISNUMBER(G2306)),MAX(0,G2306-E2306)/60,"")</f>
        <v>0.216666666666667</v>
      </c>
      <c r="O2306" s="9" t="n">
        <f aca="false">IF(ISNUMBER(H2306),IF(AND(H2306&gt;=Scenario!$B$11,H2306&lt;Scenario!$B$12),1,0),0)</f>
        <v>1</v>
      </c>
      <c r="P2306" s="9" t="n">
        <f aca="false">IF(O2306=1,MAX(0,H2306-E2306)/60,"")</f>
        <v>36.7166666666667</v>
      </c>
      <c r="Q2306" s="9" t="n">
        <f aca="false">INDEX(Scenario!$B$18:$B$20,MATCH(B2306,Scenario!$A$18:$A$20,0))</f>
        <v>240</v>
      </c>
      <c r="R2306" s="9" t="n">
        <f aca="false">INDEX(Scenario!$C$18:$C$20,MATCH(B2306,Scenario!$A$18:$A$20,0))</f>
        <v>4320</v>
      </c>
      <c r="S2306" s="9" t="n">
        <f aca="false">IF(ISNUMBER(M2306),IF(M2306&lt;=Q2306,1,0),"")</f>
        <v>1</v>
      </c>
      <c r="T2306" s="9" t="n">
        <f aca="false">IF(ISNUMBER(P2306),IF(P2306&lt;=R2306,1,0),"")</f>
        <v>1</v>
      </c>
      <c r="U2306" s="9" t="n">
        <f aca="false">IF(E2306&gt;Scenario!$B$14,0,IF(OR(AND(ISNUMBER(H2306),H2306&lt;=Scenario!$B$14),AND(ISNUMBER(I2306),I2306&lt;=Scenario!$B$14)),0,1))</f>
        <v>0</v>
      </c>
      <c r="V2306" s="9" t="n">
        <f aca="false">IF(AND(U2306=1,(Scenario!$B$14-E2306)/60&gt;R2306),1,0)</f>
        <v>0</v>
      </c>
      <c r="W2306" s="9" t="n">
        <f aca="false">IF(OR(C2306=Scenario!$B$22,C2306=Scenario!$C$22),1,0)</f>
        <v>0</v>
      </c>
      <c r="X2306" s="9" t="n">
        <f aca="false">IF(ISNUMBER(I2306),1,0)</f>
        <v>0</v>
      </c>
      <c r="Y2306" s="9" t="n">
        <f aca="false">MOD(INT(E2306/86400)+3,7)</f>
        <v>3</v>
      </c>
      <c r="Z2306" s="9" t="n">
        <f aca="false">MOD(INT(E2306/3600),24)</f>
        <v>13</v>
      </c>
      <c r="AA2306" s="6" t="s">
        <v>4856</v>
      </c>
    </row>
    <row r="2307" customFormat="false" ht="15" hidden="false" customHeight="false" outlineLevel="0" collapsed="false">
      <c r="A2307" s="6" t="s">
        <v>4857</v>
      </c>
      <c r="B2307" s="6" t="s">
        <v>44</v>
      </c>
      <c r="C2307" s="6" t="s">
        <v>46</v>
      </c>
      <c r="D2307" s="6" t="s">
        <v>170</v>
      </c>
      <c r="E2307" s="6" t="n">
        <v>1787837487</v>
      </c>
      <c r="F2307" s="6" t="n">
        <v>1787839720</v>
      </c>
      <c r="G2307" s="6" t="n">
        <v>1787839546</v>
      </c>
      <c r="H2307" s="6" t="n">
        <v>1787840704</v>
      </c>
      <c r="J2307" s="6" t="n">
        <v>0</v>
      </c>
      <c r="K2307" s="6" t="n">
        <v>0</v>
      </c>
      <c r="L2307" s="9" t="n">
        <f aca="false">IF(AND(E2307&gt;=Scenario!$B$11,E2307&lt;Scenario!$B$12),1,0)</f>
        <v>1</v>
      </c>
      <c r="M2307" s="9" t="n">
        <f aca="false">IF(AND(L2307=1,ISNUMBER(F2307)),MAX(0,F2307-E2307)/60,"")</f>
        <v>37.2166666666667</v>
      </c>
      <c r="N2307" s="9" t="n">
        <f aca="false">IF(AND(L2307=1,ISNUMBER(G2307)),MAX(0,G2307-E2307)/60,"")</f>
        <v>34.3166666666667</v>
      </c>
      <c r="O2307" s="9" t="n">
        <f aca="false">IF(ISNUMBER(H2307),IF(AND(H2307&gt;=Scenario!$B$11,H2307&lt;Scenario!$B$12),1,0),0)</f>
        <v>1</v>
      </c>
      <c r="P2307" s="9" t="n">
        <f aca="false">IF(O2307=1,MAX(0,H2307-E2307)/60,"")</f>
        <v>53.6166666666667</v>
      </c>
      <c r="Q2307" s="9" t="n">
        <f aca="false">INDEX(Scenario!$B$18:$B$20,MATCH(B2307,Scenario!$A$18:$A$20,0))</f>
        <v>240</v>
      </c>
      <c r="R2307" s="9" t="n">
        <f aca="false">INDEX(Scenario!$C$18:$C$20,MATCH(B2307,Scenario!$A$18:$A$20,0))</f>
        <v>4320</v>
      </c>
      <c r="S2307" s="9" t="n">
        <f aca="false">IF(ISNUMBER(M2307),IF(M2307&lt;=Q2307,1,0),"")</f>
        <v>1</v>
      </c>
      <c r="T2307" s="9" t="n">
        <f aca="false">IF(ISNUMBER(P2307),IF(P2307&lt;=R2307,1,0),"")</f>
        <v>1</v>
      </c>
      <c r="U2307" s="9" t="n">
        <f aca="false">IF(E2307&gt;Scenario!$B$14,0,IF(OR(AND(ISNUMBER(H2307),H2307&lt;=Scenario!$B$14),AND(ISNUMBER(I2307),I2307&lt;=Scenario!$B$14)),0,1))</f>
        <v>0</v>
      </c>
      <c r="V2307" s="9" t="n">
        <f aca="false">IF(AND(U2307=1,(Scenario!$B$14-E2307)/60&gt;R2307),1,0)</f>
        <v>0</v>
      </c>
      <c r="W2307" s="9" t="n">
        <f aca="false">IF(OR(C2307=Scenario!$B$22,C2307=Scenario!$C$22),1,0)</f>
        <v>1</v>
      </c>
      <c r="X2307" s="9" t="n">
        <f aca="false">IF(ISNUMBER(I2307),1,0)</f>
        <v>0</v>
      </c>
      <c r="Y2307" s="9" t="n">
        <f aca="false">MOD(INT(E2307/86400)+3,7)</f>
        <v>3</v>
      </c>
      <c r="Z2307" s="9" t="n">
        <f aca="false">MOD(INT(E2307/3600),24)</f>
        <v>13</v>
      </c>
      <c r="AA2307" s="6" t="s">
        <v>4858</v>
      </c>
    </row>
    <row r="2308" customFormat="false" ht="15" hidden="false" customHeight="false" outlineLevel="0" collapsed="false">
      <c r="A2308" s="6" t="s">
        <v>4859</v>
      </c>
      <c r="B2308" s="6" t="s">
        <v>43</v>
      </c>
      <c r="C2308" s="6" t="s">
        <v>249</v>
      </c>
      <c r="D2308" s="6" t="s">
        <v>170</v>
      </c>
      <c r="E2308" s="6" t="n">
        <v>1787837845</v>
      </c>
      <c r="F2308" s="6" t="n">
        <v>1787838359</v>
      </c>
      <c r="G2308" s="6" t="n">
        <v>1787838287</v>
      </c>
      <c r="H2308" s="6" t="n">
        <v>1787840794</v>
      </c>
      <c r="J2308" s="6" t="n">
        <v>0</v>
      </c>
      <c r="K2308" s="6" t="n">
        <v>0</v>
      </c>
      <c r="L2308" s="9" t="n">
        <f aca="false">IF(AND(E2308&gt;=Scenario!$B$11,E2308&lt;Scenario!$B$12),1,0)</f>
        <v>1</v>
      </c>
      <c r="M2308" s="9" t="n">
        <f aca="false">IF(AND(L2308=1,ISNUMBER(F2308)),MAX(0,F2308-E2308)/60,"")</f>
        <v>8.56666666666667</v>
      </c>
      <c r="N2308" s="9" t="n">
        <f aca="false">IF(AND(L2308=1,ISNUMBER(G2308)),MAX(0,G2308-E2308)/60,"")</f>
        <v>7.36666666666667</v>
      </c>
      <c r="O2308" s="9" t="n">
        <f aca="false">IF(ISNUMBER(H2308),IF(AND(H2308&gt;=Scenario!$B$11,H2308&lt;Scenario!$B$12),1,0),0)</f>
        <v>1</v>
      </c>
      <c r="P2308" s="9" t="n">
        <f aca="false">IF(O2308=1,MAX(0,H2308-E2308)/60,"")</f>
        <v>49.15</v>
      </c>
      <c r="Q2308" s="9" t="n">
        <f aca="false">INDEX(Scenario!$B$18:$B$20,MATCH(B2308,Scenario!$A$18:$A$20,0))</f>
        <v>60</v>
      </c>
      <c r="R2308" s="9" t="n">
        <f aca="false">INDEX(Scenario!$C$18:$C$20,MATCH(B2308,Scenario!$A$18:$A$20,0))</f>
        <v>1440</v>
      </c>
      <c r="S2308" s="9" t="n">
        <f aca="false">IF(ISNUMBER(M2308),IF(M2308&lt;=Q2308,1,0),"")</f>
        <v>1</v>
      </c>
      <c r="T2308" s="9" t="n">
        <f aca="false">IF(ISNUMBER(P2308),IF(P2308&lt;=R2308,1,0),"")</f>
        <v>1</v>
      </c>
      <c r="U2308" s="9" t="n">
        <f aca="false">IF(E2308&gt;Scenario!$B$14,0,IF(OR(AND(ISNUMBER(H2308),H2308&lt;=Scenario!$B$14),AND(ISNUMBER(I2308),I2308&lt;=Scenario!$B$14)),0,1))</f>
        <v>0</v>
      </c>
      <c r="V2308" s="9" t="n">
        <f aca="false">IF(AND(U2308=1,(Scenario!$B$14-E2308)/60&gt;R2308),1,0)</f>
        <v>0</v>
      </c>
      <c r="W2308" s="9" t="n">
        <f aca="false">IF(OR(C2308=Scenario!$B$22,C2308=Scenario!$C$22),1,0)</f>
        <v>0</v>
      </c>
      <c r="X2308" s="9" t="n">
        <f aca="false">IF(ISNUMBER(I2308),1,0)</f>
        <v>0</v>
      </c>
      <c r="Y2308" s="9" t="n">
        <f aca="false">MOD(INT(E2308/86400)+3,7)</f>
        <v>3</v>
      </c>
      <c r="Z2308" s="9" t="n">
        <f aca="false">MOD(INT(E2308/3600),24)</f>
        <v>13</v>
      </c>
      <c r="AA2308" s="6" t="s">
        <v>4860</v>
      </c>
    </row>
    <row r="2309" customFormat="false" ht="15" hidden="false" customHeight="false" outlineLevel="0" collapsed="false">
      <c r="A2309" s="6" t="s">
        <v>4861</v>
      </c>
      <c r="B2309" s="6" t="s">
        <v>44</v>
      </c>
      <c r="C2309" s="6" t="s">
        <v>47</v>
      </c>
      <c r="D2309" s="6" t="s">
        <v>172</v>
      </c>
      <c r="E2309" s="6" t="n">
        <v>1787839033</v>
      </c>
      <c r="F2309" s="6" t="n">
        <v>1787839308</v>
      </c>
      <c r="G2309" s="6" t="n">
        <v>1787839093</v>
      </c>
      <c r="H2309" s="6" t="n">
        <v>1787856807</v>
      </c>
      <c r="J2309" s="6" t="n">
        <v>0</v>
      </c>
      <c r="K2309" s="6" t="n">
        <v>0</v>
      </c>
      <c r="L2309" s="9" t="n">
        <f aca="false">IF(AND(E2309&gt;=Scenario!$B$11,E2309&lt;Scenario!$B$12),1,0)</f>
        <v>1</v>
      </c>
      <c r="M2309" s="9" t="n">
        <f aca="false">IF(AND(L2309=1,ISNUMBER(F2309)),MAX(0,F2309-E2309)/60,"")</f>
        <v>4.58333333333333</v>
      </c>
      <c r="N2309" s="9" t="n">
        <f aca="false">IF(AND(L2309=1,ISNUMBER(G2309)),MAX(0,G2309-E2309)/60,"")</f>
        <v>1</v>
      </c>
      <c r="O2309" s="9" t="n">
        <f aca="false">IF(ISNUMBER(H2309),IF(AND(H2309&gt;=Scenario!$B$11,H2309&lt;Scenario!$B$12),1,0),0)</f>
        <v>1</v>
      </c>
      <c r="P2309" s="9" t="n">
        <f aca="false">IF(O2309=1,MAX(0,H2309-E2309)/60,"")</f>
        <v>296.233333333333</v>
      </c>
      <c r="Q2309" s="9" t="n">
        <f aca="false">INDEX(Scenario!$B$18:$B$20,MATCH(B2309,Scenario!$A$18:$A$20,0))</f>
        <v>240</v>
      </c>
      <c r="R2309" s="9" t="n">
        <f aca="false">INDEX(Scenario!$C$18:$C$20,MATCH(B2309,Scenario!$A$18:$A$20,0))</f>
        <v>4320</v>
      </c>
      <c r="S2309" s="9" t="n">
        <f aca="false">IF(ISNUMBER(M2309),IF(M2309&lt;=Q2309,1,0),"")</f>
        <v>1</v>
      </c>
      <c r="T2309" s="9" t="n">
        <f aca="false">IF(ISNUMBER(P2309),IF(P2309&lt;=R2309,1,0),"")</f>
        <v>1</v>
      </c>
      <c r="U2309" s="9" t="n">
        <f aca="false">IF(E2309&gt;Scenario!$B$14,0,IF(OR(AND(ISNUMBER(H2309),H2309&lt;=Scenario!$B$14),AND(ISNUMBER(I2309),I2309&lt;=Scenario!$B$14)),0,1))</f>
        <v>0</v>
      </c>
      <c r="V2309" s="9" t="n">
        <f aca="false">IF(AND(U2309=1,(Scenario!$B$14-E2309)/60&gt;R2309),1,0)</f>
        <v>0</v>
      </c>
      <c r="W2309" s="9" t="n">
        <f aca="false">IF(OR(C2309=Scenario!$B$22,C2309=Scenario!$C$22),1,0)</f>
        <v>1</v>
      </c>
      <c r="X2309" s="9" t="n">
        <f aca="false">IF(ISNUMBER(I2309),1,0)</f>
        <v>0</v>
      </c>
      <c r="Y2309" s="9" t="n">
        <f aca="false">MOD(INT(E2309/86400)+3,7)</f>
        <v>3</v>
      </c>
      <c r="Z2309" s="9" t="n">
        <f aca="false">MOD(INT(E2309/3600),24)</f>
        <v>13</v>
      </c>
      <c r="AA2309" s="6" t="s">
        <v>4862</v>
      </c>
    </row>
    <row r="2310" customFormat="false" ht="15" hidden="false" customHeight="false" outlineLevel="0" collapsed="false">
      <c r="A2310" s="6" t="s">
        <v>4863</v>
      </c>
      <c r="B2310" s="6" t="s">
        <v>44</v>
      </c>
      <c r="C2310" s="6" t="s">
        <v>47</v>
      </c>
      <c r="D2310" s="6" t="s">
        <v>171</v>
      </c>
      <c r="E2310" s="6" t="n">
        <v>1787839074</v>
      </c>
      <c r="F2310" s="6" t="n">
        <v>1787839237</v>
      </c>
      <c r="G2310" s="6" t="n">
        <v>1787839129</v>
      </c>
      <c r="H2310" s="6" t="n">
        <v>1787840042</v>
      </c>
      <c r="J2310" s="6" t="n">
        <v>0</v>
      </c>
      <c r="K2310" s="6" t="n">
        <v>0</v>
      </c>
      <c r="L2310" s="9" t="n">
        <f aca="false">IF(AND(E2310&gt;=Scenario!$B$11,E2310&lt;Scenario!$B$12),1,0)</f>
        <v>1</v>
      </c>
      <c r="M2310" s="9" t="n">
        <f aca="false">IF(AND(L2310=1,ISNUMBER(F2310)),MAX(0,F2310-E2310)/60,"")</f>
        <v>2.71666666666667</v>
      </c>
      <c r="N2310" s="9" t="n">
        <f aca="false">IF(AND(L2310=1,ISNUMBER(G2310)),MAX(0,G2310-E2310)/60,"")</f>
        <v>0.916666666666667</v>
      </c>
      <c r="O2310" s="9" t="n">
        <f aca="false">IF(ISNUMBER(H2310),IF(AND(H2310&gt;=Scenario!$B$11,H2310&lt;Scenario!$B$12),1,0),0)</f>
        <v>1</v>
      </c>
      <c r="P2310" s="9" t="n">
        <f aca="false">IF(O2310=1,MAX(0,H2310-E2310)/60,"")</f>
        <v>16.1333333333333</v>
      </c>
      <c r="Q2310" s="9" t="n">
        <f aca="false">INDEX(Scenario!$B$18:$B$20,MATCH(B2310,Scenario!$A$18:$A$20,0))</f>
        <v>240</v>
      </c>
      <c r="R2310" s="9" t="n">
        <f aca="false">INDEX(Scenario!$C$18:$C$20,MATCH(B2310,Scenario!$A$18:$A$20,0))</f>
        <v>4320</v>
      </c>
      <c r="S2310" s="9" t="n">
        <f aca="false">IF(ISNUMBER(M2310),IF(M2310&lt;=Q2310,1,0),"")</f>
        <v>1</v>
      </c>
      <c r="T2310" s="9" t="n">
        <f aca="false">IF(ISNUMBER(P2310),IF(P2310&lt;=R2310,1,0),"")</f>
        <v>1</v>
      </c>
      <c r="U2310" s="9" t="n">
        <f aca="false">IF(E2310&gt;Scenario!$B$14,0,IF(OR(AND(ISNUMBER(H2310),H2310&lt;=Scenario!$B$14),AND(ISNUMBER(I2310),I2310&lt;=Scenario!$B$14)),0,1))</f>
        <v>0</v>
      </c>
      <c r="V2310" s="9" t="n">
        <f aca="false">IF(AND(U2310=1,(Scenario!$B$14-E2310)/60&gt;R2310),1,0)</f>
        <v>0</v>
      </c>
      <c r="W2310" s="9" t="n">
        <f aca="false">IF(OR(C2310=Scenario!$B$22,C2310=Scenario!$C$22),1,0)</f>
        <v>1</v>
      </c>
      <c r="X2310" s="9" t="n">
        <f aca="false">IF(ISNUMBER(I2310),1,0)</f>
        <v>0</v>
      </c>
      <c r="Y2310" s="9" t="n">
        <f aca="false">MOD(INT(E2310/86400)+3,7)</f>
        <v>3</v>
      </c>
      <c r="Z2310" s="9" t="n">
        <f aca="false">MOD(INT(E2310/3600),24)</f>
        <v>13</v>
      </c>
      <c r="AA2310" s="6" t="s">
        <v>4864</v>
      </c>
    </row>
    <row r="2311" customFormat="false" ht="15" hidden="false" customHeight="false" outlineLevel="0" collapsed="false">
      <c r="A2311" s="6" t="s">
        <v>4865</v>
      </c>
      <c r="B2311" s="6" t="s">
        <v>44</v>
      </c>
      <c r="C2311" s="6" t="s">
        <v>249</v>
      </c>
      <c r="D2311" s="6" t="s">
        <v>171</v>
      </c>
      <c r="E2311" s="6" t="n">
        <v>1787840117</v>
      </c>
      <c r="F2311" s="6" t="n">
        <v>1787845846</v>
      </c>
      <c r="G2311" s="6" t="n">
        <v>1787845666</v>
      </c>
      <c r="H2311" s="6" t="n">
        <v>1787847865</v>
      </c>
      <c r="J2311" s="6" t="n">
        <v>0</v>
      </c>
      <c r="K2311" s="6" t="n">
        <v>0</v>
      </c>
      <c r="L2311" s="9" t="n">
        <f aca="false">IF(AND(E2311&gt;=Scenario!$B$11,E2311&lt;Scenario!$B$12),1,0)</f>
        <v>1</v>
      </c>
      <c r="M2311" s="9" t="n">
        <f aca="false">IF(AND(L2311=1,ISNUMBER(F2311)),MAX(0,F2311-E2311)/60,"")</f>
        <v>95.4833333333333</v>
      </c>
      <c r="N2311" s="9" t="n">
        <f aca="false">IF(AND(L2311=1,ISNUMBER(G2311)),MAX(0,G2311-E2311)/60,"")</f>
        <v>92.4833333333333</v>
      </c>
      <c r="O2311" s="9" t="n">
        <f aca="false">IF(ISNUMBER(H2311),IF(AND(H2311&gt;=Scenario!$B$11,H2311&lt;Scenario!$B$12),1,0),0)</f>
        <v>1</v>
      </c>
      <c r="P2311" s="9" t="n">
        <f aca="false">IF(O2311=1,MAX(0,H2311-E2311)/60,"")</f>
        <v>129.133333333333</v>
      </c>
      <c r="Q2311" s="9" t="n">
        <f aca="false">INDEX(Scenario!$B$18:$B$20,MATCH(B2311,Scenario!$A$18:$A$20,0))</f>
        <v>240</v>
      </c>
      <c r="R2311" s="9" t="n">
        <f aca="false">INDEX(Scenario!$C$18:$C$20,MATCH(B2311,Scenario!$A$18:$A$20,0))</f>
        <v>4320</v>
      </c>
      <c r="S2311" s="9" t="n">
        <f aca="false">IF(ISNUMBER(M2311),IF(M2311&lt;=Q2311,1,0),"")</f>
        <v>1</v>
      </c>
      <c r="T2311" s="9" t="n">
        <f aca="false">IF(ISNUMBER(P2311),IF(P2311&lt;=R2311,1,0),"")</f>
        <v>1</v>
      </c>
      <c r="U2311" s="9" t="n">
        <f aca="false">IF(E2311&gt;Scenario!$B$14,0,IF(OR(AND(ISNUMBER(H2311),H2311&lt;=Scenario!$B$14),AND(ISNUMBER(I2311),I2311&lt;=Scenario!$B$14)),0,1))</f>
        <v>0</v>
      </c>
      <c r="V2311" s="9" t="n">
        <f aca="false">IF(AND(U2311=1,(Scenario!$B$14-E2311)/60&gt;R2311),1,0)</f>
        <v>0</v>
      </c>
      <c r="W2311" s="9" t="n">
        <f aca="false">IF(OR(C2311=Scenario!$B$22,C2311=Scenario!$C$22),1,0)</f>
        <v>0</v>
      </c>
      <c r="X2311" s="9" t="n">
        <f aca="false">IF(ISNUMBER(I2311),1,0)</f>
        <v>0</v>
      </c>
      <c r="Y2311" s="9" t="n">
        <f aca="false">MOD(INT(E2311/86400)+3,7)</f>
        <v>3</v>
      </c>
      <c r="Z2311" s="9" t="n">
        <f aca="false">MOD(INT(E2311/3600),24)</f>
        <v>14</v>
      </c>
      <c r="AA2311" s="6" t="s">
        <v>4866</v>
      </c>
    </row>
    <row r="2312" customFormat="false" ht="15" hidden="false" customHeight="false" outlineLevel="0" collapsed="false">
      <c r="A2312" s="6" t="s">
        <v>4867</v>
      </c>
      <c r="B2312" s="6" t="s">
        <v>43</v>
      </c>
      <c r="C2312" s="6" t="s">
        <v>288</v>
      </c>
      <c r="D2312" s="6" t="s">
        <v>171</v>
      </c>
      <c r="E2312" s="6" t="n">
        <v>1787840158</v>
      </c>
      <c r="F2312" s="6" t="n">
        <v>1787840309</v>
      </c>
      <c r="G2312" s="6" t="n">
        <v>1787840209</v>
      </c>
      <c r="H2312" s="6" t="n">
        <v>1787844744</v>
      </c>
      <c r="J2312" s="6" t="n">
        <v>0</v>
      </c>
      <c r="K2312" s="6" t="n">
        <v>0</v>
      </c>
      <c r="L2312" s="9" t="n">
        <f aca="false">IF(AND(E2312&gt;=Scenario!$B$11,E2312&lt;Scenario!$B$12),1,0)</f>
        <v>1</v>
      </c>
      <c r="M2312" s="9" t="n">
        <f aca="false">IF(AND(L2312=1,ISNUMBER(F2312)),MAX(0,F2312-E2312)/60,"")</f>
        <v>2.51666666666667</v>
      </c>
      <c r="N2312" s="9" t="n">
        <f aca="false">IF(AND(L2312=1,ISNUMBER(G2312)),MAX(0,G2312-E2312)/60,"")</f>
        <v>0.85</v>
      </c>
      <c r="O2312" s="9" t="n">
        <f aca="false">IF(ISNUMBER(H2312),IF(AND(H2312&gt;=Scenario!$B$11,H2312&lt;Scenario!$B$12),1,0),0)</f>
        <v>1</v>
      </c>
      <c r="P2312" s="9" t="n">
        <f aca="false">IF(O2312=1,MAX(0,H2312-E2312)/60,"")</f>
        <v>76.4333333333333</v>
      </c>
      <c r="Q2312" s="9" t="n">
        <f aca="false">INDEX(Scenario!$B$18:$B$20,MATCH(B2312,Scenario!$A$18:$A$20,0))</f>
        <v>60</v>
      </c>
      <c r="R2312" s="9" t="n">
        <f aca="false">INDEX(Scenario!$C$18:$C$20,MATCH(B2312,Scenario!$A$18:$A$20,0))</f>
        <v>1440</v>
      </c>
      <c r="S2312" s="9" t="n">
        <f aca="false">IF(ISNUMBER(M2312),IF(M2312&lt;=Q2312,1,0),"")</f>
        <v>1</v>
      </c>
      <c r="T2312" s="9" t="n">
        <f aca="false">IF(ISNUMBER(P2312),IF(P2312&lt;=R2312,1,0),"")</f>
        <v>1</v>
      </c>
      <c r="U2312" s="9" t="n">
        <f aca="false">IF(E2312&gt;Scenario!$B$14,0,IF(OR(AND(ISNUMBER(H2312),H2312&lt;=Scenario!$B$14),AND(ISNUMBER(I2312),I2312&lt;=Scenario!$B$14)),0,1))</f>
        <v>0</v>
      </c>
      <c r="V2312" s="9" t="n">
        <f aca="false">IF(AND(U2312=1,(Scenario!$B$14-E2312)/60&gt;R2312),1,0)</f>
        <v>0</v>
      </c>
      <c r="W2312" s="9" t="n">
        <f aca="false">IF(OR(C2312=Scenario!$B$22,C2312=Scenario!$C$22),1,0)</f>
        <v>0</v>
      </c>
      <c r="X2312" s="9" t="n">
        <f aca="false">IF(ISNUMBER(I2312),1,0)</f>
        <v>0</v>
      </c>
      <c r="Y2312" s="9" t="n">
        <f aca="false">MOD(INT(E2312/86400)+3,7)</f>
        <v>3</v>
      </c>
      <c r="Z2312" s="9" t="n">
        <f aca="false">MOD(INT(E2312/3600),24)</f>
        <v>14</v>
      </c>
      <c r="AA2312" s="6" t="s">
        <v>4868</v>
      </c>
    </row>
    <row r="2313" customFormat="false" ht="15" hidden="false" customHeight="false" outlineLevel="0" collapsed="false">
      <c r="A2313" s="6" t="s">
        <v>4869</v>
      </c>
      <c r="B2313" s="6" t="s">
        <v>44</v>
      </c>
      <c r="C2313" s="6" t="s">
        <v>46</v>
      </c>
      <c r="D2313" s="6" t="s">
        <v>170</v>
      </c>
      <c r="E2313" s="6" t="n">
        <v>1787840696</v>
      </c>
      <c r="F2313" s="6" t="n">
        <v>1787840831</v>
      </c>
      <c r="G2313" s="6" t="n">
        <v>1787840720</v>
      </c>
      <c r="I2313" s="6" t="n">
        <v>1787843452</v>
      </c>
      <c r="J2313" s="6" t="n">
        <v>0</v>
      </c>
      <c r="K2313" s="6" t="n">
        <v>1</v>
      </c>
      <c r="L2313" s="9" t="n">
        <f aca="false">IF(AND(E2313&gt;=Scenario!$B$11,E2313&lt;Scenario!$B$12),1,0)</f>
        <v>1</v>
      </c>
      <c r="M2313" s="9" t="n">
        <f aca="false">IF(AND(L2313=1,ISNUMBER(F2313)),MAX(0,F2313-E2313)/60,"")</f>
        <v>2.25</v>
      </c>
      <c r="N2313" s="9" t="n">
        <f aca="false">IF(AND(L2313=1,ISNUMBER(G2313)),MAX(0,G2313-E2313)/60,"")</f>
        <v>0.4</v>
      </c>
      <c r="O2313" s="9" t="n">
        <f aca="false">IF(ISNUMBER(H2313),IF(AND(H2313&gt;=Scenario!$B$11,H2313&lt;Scenario!$B$12),1,0),0)</f>
        <v>0</v>
      </c>
      <c r="P2313" s="0" t="str">
        <f aca="false">IF(O2313=1,MAX(0,H2313-E2313)/60,"")</f>
        <v/>
      </c>
      <c r="Q2313" s="9" t="n">
        <f aca="false">INDEX(Scenario!$B$18:$B$20,MATCH(B2313,Scenario!$A$18:$A$20,0))</f>
        <v>240</v>
      </c>
      <c r="R2313" s="9" t="n">
        <f aca="false">INDEX(Scenario!$C$18:$C$20,MATCH(B2313,Scenario!$A$18:$A$20,0))</f>
        <v>4320</v>
      </c>
      <c r="S2313" s="9" t="n">
        <f aca="false">IF(ISNUMBER(M2313),IF(M2313&lt;=Q2313,1,0),"")</f>
        <v>1</v>
      </c>
      <c r="T2313" s="0" t="str">
        <f aca="false">IF(ISNUMBER(P2313),IF(P2313&lt;=R2313,1,0),"")</f>
        <v/>
      </c>
      <c r="U2313" s="9" t="n">
        <f aca="false">IF(E2313&gt;Scenario!$B$14,0,IF(OR(AND(ISNUMBER(H2313),H2313&lt;=Scenario!$B$14),AND(ISNUMBER(I2313),I2313&lt;=Scenario!$B$14)),0,1))</f>
        <v>0</v>
      </c>
      <c r="V2313" s="9" t="n">
        <f aca="false">IF(AND(U2313=1,(Scenario!$B$14-E2313)/60&gt;R2313),1,0)</f>
        <v>0</v>
      </c>
      <c r="W2313" s="9" t="n">
        <f aca="false">IF(OR(C2313=Scenario!$B$22,C2313=Scenario!$C$22),1,0)</f>
        <v>1</v>
      </c>
      <c r="X2313" s="9" t="n">
        <f aca="false">IF(ISNUMBER(I2313),1,0)</f>
        <v>1</v>
      </c>
      <c r="Y2313" s="9" t="n">
        <f aca="false">MOD(INT(E2313/86400)+3,7)</f>
        <v>3</v>
      </c>
      <c r="Z2313" s="9" t="n">
        <f aca="false">MOD(INT(E2313/3600),24)</f>
        <v>14</v>
      </c>
      <c r="AA2313" s="6" t="s">
        <v>4870</v>
      </c>
    </row>
    <row r="2314" customFormat="false" ht="15" hidden="false" customHeight="false" outlineLevel="0" collapsed="false">
      <c r="A2314" s="6" t="s">
        <v>4871</v>
      </c>
      <c r="B2314" s="6" t="s">
        <v>43</v>
      </c>
      <c r="C2314" s="6" t="s">
        <v>249</v>
      </c>
      <c r="D2314" s="6" t="s">
        <v>171</v>
      </c>
      <c r="E2314" s="6" t="n">
        <v>1787841075</v>
      </c>
      <c r="F2314" s="6" t="n">
        <v>1787842900</v>
      </c>
      <c r="G2314" s="6" t="n">
        <v>1787842661</v>
      </c>
      <c r="H2314" s="6" t="n">
        <v>1787845721</v>
      </c>
      <c r="J2314" s="6" t="n">
        <v>0</v>
      </c>
      <c r="K2314" s="6" t="n">
        <v>0</v>
      </c>
      <c r="L2314" s="9" t="n">
        <f aca="false">IF(AND(E2314&gt;=Scenario!$B$11,E2314&lt;Scenario!$B$12),1,0)</f>
        <v>1</v>
      </c>
      <c r="M2314" s="9" t="n">
        <f aca="false">IF(AND(L2314=1,ISNUMBER(F2314)),MAX(0,F2314-E2314)/60,"")</f>
        <v>30.4166666666667</v>
      </c>
      <c r="N2314" s="9" t="n">
        <f aca="false">IF(AND(L2314=1,ISNUMBER(G2314)),MAX(0,G2314-E2314)/60,"")</f>
        <v>26.4333333333333</v>
      </c>
      <c r="O2314" s="9" t="n">
        <f aca="false">IF(ISNUMBER(H2314),IF(AND(H2314&gt;=Scenario!$B$11,H2314&lt;Scenario!$B$12),1,0),0)</f>
        <v>1</v>
      </c>
      <c r="P2314" s="9" t="n">
        <f aca="false">IF(O2314=1,MAX(0,H2314-E2314)/60,"")</f>
        <v>77.4333333333333</v>
      </c>
      <c r="Q2314" s="9" t="n">
        <f aca="false">INDEX(Scenario!$B$18:$B$20,MATCH(B2314,Scenario!$A$18:$A$20,0))</f>
        <v>60</v>
      </c>
      <c r="R2314" s="9" t="n">
        <f aca="false">INDEX(Scenario!$C$18:$C$20,MATCH(B2314,Scenario!$A$18:$A$20,0))</f>
        <v>1440</v>
      </c>
      <c r="S2314" s="9" t="n">
        <f aca="false">IF(ISNUMBER(M2314),IF(M2314&lt;=Q2314,1,0),"")</f>
        <v>1</v>
      </c>
      <c r="T2314" s="9" t="n">
        <f aca="false">IF(ISNUMBER(P2314),IF(P2314&lt;=R2314,1,0),"")</f>
        <v>1</v>
      </c>
      <c r="U2314" s="9" t="n">
        <f aca="false">IF(E2314&gt;Scenario!$B$14,0,IF(OR(AND(ISNUMBER(H2314),H2314&lt;=Scenario!$B$14),AND(ISNUMBER(I2314),I2314&lt;=Scenario!$B$14)),0,1))</f>
        <v>0</v>
      </c>
      <c r="V2314" s="9" t="n">
        <f aca="false">IF(AND(U2314=1,(Scenario!$B$14-E2314)/60&gt;R2314),1,0)</f>
        <v>0</v>
      </c>
      <c r="W2314" s="9" t="n">
        <f aca="false">IF(OR(C2314=Scenario!$B$22,C2314=Scenario!$C$22),1,0)</f>
        <v>0</v>
      </c>
      <c r="X2314" s="9" t="n">
        <f aca="false">IF(ISNUMBER(I2314),1,0)</f>
        <v>0</v>
      </c>
      <c r="Y2314" s="9" t="n">
        <f aca="false">MOD(INT(E2314/86400)+3,7)</f>
        <v>3</v>
      </c>
      <c r="Z2314" s="9" t="n">
        <f aca="false">MOD(INT(E2314/3600),24)</f>
        <v>14</v>
      </c>
      <c r="AA2314" s="6" t="s">
        <v>4872</v>
      </c>
    </row>
    <row r="2315" customFormat="false" ht="15" hidden="false" customHeight="false" outlineLevel="0" collapsed="false">
      <c r="A2315" s="6" t="s">
        <v>4873</v>
      </c>
      <c r="B2315" s="6" t="s">
        <v>44</v>
      </c>
      <c r="C2315" s="6" t="s">
        <v>249</v>
      </c>
      <c r="D2315" s="6" t="s">
        <v>171</v>
      </c>
      <c r="E2315" s="6" t="n">
        <v>1787842358</v>
      </c>
      <c r="F2315" s="6" t="n">
        <v>1787849246</v>
      </c>
      <c r="G2315" s="6" t="n">
        <v>1787849180</v>
      </c>
      <c r="H2315" s="6" t="n">
        <v>1787852165</v>
      </c>
      <c r="J2315" s="6" t="n">
        <v>0</v>
      </c>
      <c r="K2315" s="6" t="n">
        <v>0</v>
      </c>
      <c r="L2315" s="9" t="n">
        <f aca="false">IF(AND(E2315&gt;=Scenario!$B$11,E2315&lt;Scenario!$B$12),1,0)</f>
        <v>1</v>
      </c>
      <c r="M2315" s="9" t="n">
        <f aca="false">IF(AND(L2315=1,ISNUMBER(F2315)),MAX(0,F2315-E2315)/60,"")</f>
        <v>114.8</v>
      </c>
      <c r="N2315" s="9" t="n">
        <f aca="false">IF(AND(L2315=1,ISNUMBER(G2315)),MAX(0,G2315-E2315)/60,"")</f>
        <v>113.7</v>
      </c>
      <c r="O2315" s="9" t="n">
        <f aca="false">IF(ISNUMBER(H2315),IF(AND(H2315&gt;=Scenario!$B$11,H2315&lt;Scenario!$B$12),1,0),0)</f>
        <v>1</v>
      </c>
      <c r="P2315" s="9" t="n">
        <f aca="false">IF(O2315=1,MAX(0,H2315-E2315)/60,"")</f>
        <v>163.45</v>
      </c>
      <c r="Q2315" s="9" t="n">
        <f aca="false">INDEX(Scenario!$B$18:$B$20,MATCH(B2315,Scenario!$A$18:$A$20,0))</f>
        <v>240</v>
      </c>
      <c r="R2315" s="9" t="n">
        <f aca="false">INDEX(Scenario!$C$18:$C$20,MATCH(B2315,Scenario!$A$18:$A$20,0))</f>
        <v>4320</v>
      </c>
      <c r="S2315" s="9" t="n">
        <f aca="false">IF(ISNUMBER(M2315),IF(M2315&lt;=Q2315,1,0),"")</f>
        <v>1</v>
      </c>
      <c r="T2315" s="9" t="n">
        <f aca="false">IF(ISNUMBER(P2315),IF(P2315&lt;=R2315,1,0),"")</f>
        <v>1</v>
      </c>
      <c r="U2315" s="9" t="n">
        <f aca="false">IF(E2315&gt;Scenario!$B$14,0,IF(OR(AND(ISNUMBER(H2315),H2315&lt;=Scenario!$B$14),AND(ISNUMBER(I2315),I2315&lt;=Scenario!$B$14)),0,1))</f>
        <v>0</v>
      </c>
      <c r="V2315" s="9" t="n">
        <f aca="false">IF(AND(U2315=1,(Scenario!$B$14-E2315)/60&gt;R2315),1,0)</f>
        <v>0</v>
      </c>
      <c r="W2315" s="9" t="n">
        <f aca="false">IF(OR(C2315=Scenario!$B$22,C2315=Scenario!$C$22),1,0)</f>
        <v>0</v>
      </c>
      <c r="X2315" s="9" t="n">
        <f aca="false">IF(ISNUMBER(I2315),1,0)</f>
        <v>0</v>
      </c>
      <c r="Y2315" s="9" t="n">
        <f aca="false">MOD(INT(E2315/86400)+3,7)</f>
        <v>3</v>
      </c>
      <c r="Z2315" s="9" t="n">
        <f aca="false">MOD(INT(E2315/3600),24)</f>
        <v>14</v>
      </c>
      <c r="AA2315" s="6" t="s">
        <v>4874</v>
      </c>
    </row>
    <row r="2316" customFormat="false" ht="15" hidden="false" customHeight="false" outlineLevel="0" collapsed="false">
      <c r="A2316" s="6" t="s">
        <v>4875</v>
      </c>
      <c r="B2316" s="6" t="s">
        <v>43</v>
      </c>
      <c r="C2316" s="6" t="s">
        <v>249</v>
      </c>
      <c r="D2316" s="6" t="s">
        <v>170</v>
      </c>
      <c r="E2316" s="6" t="n">
        <v>1787842774</v>
      </c>
      <c r="F2316" s="6" t="n">
        <v>1787844975</v>
      </c>
      <c r="G2316" s="6" t="n">
        <v>1787844762</v>
      </c>
      <c r="H2316" s="6" t="n">
        <v>1787847339</v>
      </c>
      <c r="J2316" s="6" t="n">
        <v>0</v>
      </c>
      <c r="K2316" s="6" t="n">
        <v>0</v>
      </c>
      <c r="L2316" s="9" t="n">
        <f aca="false">IF(AND(E2316&gt;=Scenario!$B$11,E2316&lt;Scenario!$B$12),1,0)</f>
        <v>1</v>
      </c>
      <c r="M2316" s="9" t="n">
        <f aca="false">IF(AND(L2316=1,ISNUMBER(F2316)),MAX(0,F2316-E2316)/60,"")</f>
        <v>36.6833333333333</v>
      </c>
      <c r="N2316" s="9" t="n">
        <f aca="false">IF(AND(L2316=1,ISNUMBER(G2316)),MAX(0,G2316-E2316)/60,"")</f>
        <v>33.1333333333333</v>
      </c>
      <c r="O2316" s="9" t="n">
        <f aca="false">IF(ISNUMBER(H2316),IF(AND(H2316&gt;=Scenario!$B$11,H2316&lt;Scenario!$B$12),1,0),0)</f>
        <v>1</v>
      </c>
      <c r="P2316" s="9" t="n">
        <f aca="false">IF(O2316=1,MAX(0,H2316-E2316)/60,"")</f>
        <v>76.0833333333333</v>
      </c>
      <c r="Q2316" s="9" t="n">
        <f aca="false">INDEX(Scenario!$B$18:$B$20,MATCH(B2316,Scenario!$A$18:$A$20,0))</f>
        <v>60</v>
      </c>
      <c r="R2316" s="9" t="n">
        <f aca="false">INDEX(Scenario!$C$18:$C$20,MATCH(B2316,Scenario!$A$18:$A$20,0))</f>
        <v>1440</v>
      </c>
      <c r="S2316" s="9" t="n">
        <f aca="false">IF(ISNUMBER(M2316),IF(M2316&lt;=Q2316,1,0),"")</f>
        <v>1</v>
      </c>
      <c r="T2316" s="9" t="n">
        <f aca="false">IF(ISNUMBER(P2316),IF(P2316&lt;=R2316,1,0),"")</f>
        <v>1</v>
      </c>
      <c r="U2316" s="9" t="n">
        <f aca="false">IF(E2316&gt;Scenario!$B$14,0,IF(OR(AND(ISNUMBER(H2316),H2316&lt;=Scenario!$B$14),AND(ISNUMBER(I2316),I2316&lt;=Scenario!$B$14)),0,1))</f>
        <v>0</v>
      </c>
      <c r="V2316" s="9" t="n">
        <f aca="false">IF(AND(U2316=1,(Scenario!$B$14-E2316)/60&gt;R2316),1,0)</f>
        <v>0</v>
      </c>
      <c r="W2316" s="9" t="n">
        <f aca="false">IF(OR(C2316=Scenario!$B$22,C2316=Scenario!$C$22),1,0)</f>
        <v>0</v>
      </c>
      <c r="X2316" s="9" t="n">
        <f aca="false">IF(ISNUMBER(I2316),1,0)</f>
        <v>0</v>
      </c>
      <c r="Y2316" s="9" t="n">
        <f aca="false">MOD(INT(E2316/86400)+3,7)</f>
        <v>3</v>
      </c>
      <c r="Z2316" s="9" t="n">
        <f aca="false">MOD(INT(E2316/3600),24)</f>
        <v>14</v>
      </c>
      <c r="AA2316" s="6" t="s">
        <v>4876</v>
      </c>
    </row>
    <row r="2317" customFormat="false" ht="15" hidden="false" customHeight="false" outlineLevel="0" collapsed="false">
      <c r="A2317" s="6" t="s">
        <v>4877</v>
      </c>
      <c r="B2317" s="6" t="s">
        <v>44</v>
      </c>
      <c r="C2317" s="6" t="s">
        <v>46</v>
      </c>
      <c r="D2317" s="6" t="s">
        <v>170</v>
      </c>
      <c r="E2317" s="6" t="n">
        <v>1787842788</v>
      </c>
      <c r="F2317" s="6" t="n">
        <v>1787848096</v>
      </c>
      <c r="G2317" s="6" t="n">
        <v>1787847889</v>
      </c>
      <c r="H2317" s="6" t="n">
        <v>1787848669</v>
      </c>
      <c r="J2317" s="6" t="n">
        <v>0</v>
      </c>
      <c r="K2317" s="6" t="n">
        <v>0</v>
      </c>
      <c r="L2317" s="9" t="n">
        <f aca="false">IF(AND(E2317&gt;=Scenario!$B$11,E2317&lt;Scenario!$B$12),1,0)</f>
        <v>1</v>
      </c>
      <c r="M2317" s="9" t="n">
        <f aca="false">IF(AND(L2317=1,ISNUMBER(F2317)),MAX(0,F2317-E2317)/60,"")</f>
        <v>88.4666666666667</v>
      </c>
      <c r="N2317" s="9" t="n">
        <f aca="false">IF(AND(L2317=1,ISNUMBER(G2317)),MAX(0,G2317-E2317)/60,"")</f>
        <v>85.0166666666667</v>
      </c>
      <c r="O2317" s="9" t="n">
        <f aca="false">IF(ISNUMBER(H2317),IF(AND(H2317&gt;=Scenario!$B$11,H2317&lt;Scenario!$B$12),1,0),0)</f>
        <v>1</v>
      </c>
      <c r="P2317" s="9" t="n">
        <f aca="false">IF(O2317=1,MAX(0,H2317-E2317)/60,"")</f>
        <v>98.0166666666667</v>
      </c>
      <c r="Q2317" s="9" t="n">
        <f aca="false">INDEX(Scenario!$B$18:$B$20,MATCH(B2317,Scenario!$A$18:$A$20,0))</f>
        <v>240</v>
      </c>
      <c r="R2317" s="9" t="n">
        <f aca="false">INDEX(Scenario!$C$18:$C$20,MATCH(B2317,Scenario!$A$18:$A$20,0))</f>
        <v>4320</v>
      </c>
      <c r="S2317" s="9" t="n">
        <f aca="false">IF(ISNUMBER(M2317),IF(M2317&lt;=Q2317,1,0),"")</f>
        <v>1</v>
      </c>
      <c r="T2317" s="9" t="n">
        <f aca="false">IF(ISNUMBER(P2317),IF(P2317&lt;=R2317,1,0),"")</f>
        <v>1</v>
      </c>
      <c r="U2317" s="9" t="n">
        <f aca="false">IF(E2317&gt;Scenario!$B$14,0,IF(OR(AND(ISNUMBER(H2317),H2317&lt;=Scenario!$B$14),AND(ISNUMBER(I2317),I2317&lt;=Scenario!$B$14)),0,1))</f>
        <v>0</v>
      </c>
      <c r="V2317" s="9" t="n">
        <f aca="false">IF(AND(U2317=1,(Scenario!$B$14-E2317)/60&gt;R2317),1,0)</f>
        <v>0</v>
      </c>
      <c r="W2317" s="9" t="n">
        <f aca="false">IF(OR(C2317=Scenario!$B$22,C2317=Scenario!$C$22),1,0)</f>
        <v>1</v>
      </c>
      <c r="X2317" s="9" t="n">
        <f aca="false">IF(ISNUMBER(I2317),1,0)</f>
        <v>0</v>
      </c>
      <c r="Y2317" s="9" t="n">
        <f aca="false">MOD(INT(E2317/86400)+3,7)</f>
        <v>3</v>
      </c>
      <c r="Z2317" s="9" t="n">
        <f aca="false">MOD(INT(E2317/3600),24)</f>
        <v>14</v>
      </c>
      <c r="AA2317" s="6" t="s">
        <v>4878</v>
      </c>
    </row>
    <row r="2318" customFormat="false" ht="15" hidden="false" customHeight="false" outlineLevel="0" collapsed="false">
      <c r="A2318" s="6" t="s">
        <v>4879</v>
      </c>
      <c r="B2318" s="6" t="s">
        <v>42</v>
      </c>
      <c r="C2318" s="6" t="s">
        <v>46</v>
      </c>
      <c r="D2318" s="6" t="s">
        <v>170</v>
      </c>
      <c r="E2318" s="6" t="n">
        <v>1787842949</v>
      </c>
      <c r="F2318" s="6" t="n">
        <v>1787844830</v>
      </c>
      <c r="G2318" s="6" t="n">
        <v>1787844691</v>
      </c>
      <c r="H2318" s="6" t="n">
        <v>1787845626</v>
      </c>
      <c r="J2318" s="6" t="n">
        <v>0</v>
      </c>
      <c r="K2318" s="6" t="n">
        <v>0</v>
      </c>
      <c r="L2318" s="9" t="n">
        <f aca="false">IF(AND(E2318&gt;=Scenario!$B$11,E2318&lt;Scenario!$B$12),1,0)</f>
        <v>1</v>
      </c>
      <c r="M2318" s="9" t="n">
        <f aca="false">IF(AND(L2318=1,ISNUMBER(F2318)),MAX(0,F2318-E2318)/60,"")</f>
        <v>31.35</v>
      </c>
      <c r="N2318" s="9" t="n">
        <f aca="false">IF(AND(L2318=1,ISNUMBER(G2318)),MAX(0,G2318-E2318)/60,"")</f>
        <v>29.0333333333333</v>
      </c>
      <c r="O2318" s="9" t="n">
        <f aca="false">IF(ISNUMBER(H2318),IF(AND(H2318&gt;=Scenario!$B$11,H2318&lt;Scenario!$B$12),1,0),0)</f>
        <v>1</v>
      </c>
      <c r="P2318" s="9" t="n">
        <f aca="false">IF(O2318=1,MAX(0,H2318-E2318)/60,"")</f>
        <v>44.6166666666667</v>
      </c>
      <c r="Q2318" s="9" t="n">
        <f aca="false">INDEX(Scenario!$B$18:$B$20,MATCH(B2318,Scenario!$A$18:$A$20,0))</f>
        <v>15</v>
      </c>
      <c r="R2318" s="9" t="n">
        <f aca="false">INDEX(Scenario!$C$18:$C$20,MATCH(B2318,Scenario!$A$18:$A$20,0))</f>
        <v>240</v>
      </c>
      <c r="S2318" s="9" t="n">
        <f aca="false">IF(ISNUMBER(M2318),IF(M2318&lt;=Q2318,1,0),"")</f>
        <v>0</v>
      </c>
      <c r="T2318" s="9" t="n">
        <f aca="false">IF(ISNUMBER(P2318),IF(P2318&lt;=R2318,1,0),"")</f>
        <v>1</v>
      </c>
      <c r="U2318" s="9" t="n">
        <f aca="false">IF(E2318&gt;Scenario!$B$14,0,IF(OR(AND(ISNUMBER(H2318),H2318&lt;=Scenario!$B$14),AND(ISNUMBER(I2318),I2318&lt;=Scenario!$B$14)),0,1))</f>
        <v>0</v>
      </c>
      <c r="V2318" s="9" t="n">
        <f aca="false">IF(AND(U2318=1,(Scenario!$B$14-E2318)/60&gt;R2318),1,0)</f>
        <v>0</v>
      </c>
      <c r="W2318" s="9" t="n">
        <f aca="false">IF(OR(C2318=Scenario!$B$22,C2318=Scenario!$C$22),1,0)</f>
        <v>1</v>
      </c>
      <c r="X2318" s="9" t="n">
        <f aca="false">IF(ISNUMBER(I2318),1,0)</f>
        <v>0</v>
      </c>
      <c r="Y2318" s="9" t="n">
        <f aca="false">MOD(INT(E2318/86400)+3,7)</f>
        <v>3</v>
      </c>
      <c r="Z2318" s="9" t="n">
        <f aca="false">MOD(INT(E2318/3600),24)</f>
        <v>15</v>
      </c>
      <c r="AA2318" s="6" t="s">
        <v>4880</v>
      </c>
    </row>
    <row r="2319" customFormat="false" ht="15" hidden="false" customHeight="false" outlineLevel="0" collapsed="false">
      <c r="A2319" s="6" t="s">
        <v>4881</v>
      </c>
      <c r="B2319" s="6" t="s">
        <v>43</v>
      </c>
      <c r="C2319" s="6" t="s">
        <v>46</v>
      </c>
      <c r="D2319" s="6" t="s">
        <v>170</v>
      </c>
      <c r="E2319" s="6" t="n">
        <v>1787843114</v>
      </c>
      <c r="F2319" s="6" t="n">
        <v>1787846641</v>
      </c>
      <c r="G2319" s="6" t="n">
        <v>1787846420</v>
      </c>
      <c r="H2319" s="6" t="n">
        <v>1787931533</v>
      </c>
      <c r="J2319" s="6" t="n">
        <v>1</v>
      </c>
      <c r="K2319" s="6" t="n">
        <v>0</v>
      </c>
      <c r="L2319" s="9" t="n">
        <f aca="false">IF(AND(E2319&gt;=Scenario!$B$11,E2319&lt;Scenario!$B$12),1,0)</f>
        <v>1</v>
      </c>
      <c r="M2319" s="9" t="n">
        <f aca="false">IF(AND(L2319=1,ISNUMBER(F2319)),MAX(0,F2319-E2319)/60,"")</f>
        <v>58.7833333333333</v>
      </c>
      <c r="N2319" s="9" t="n">
        <f aca="false">IF(AND(L2319=1,ISNUMBER(G2319)),MAX(0,G2319-E2319)/60,"")</f>
        <v>55.1</v>
      </c>
      <c r="O2319" s="9" t="n">
        <f aca="false">IF(ISNUMBER(H2319),IF(AND(H2319&gt;=Scenario!$B$11,H2319&lt;Scenario!$B$12),1,0),0)</f>
        <v>1</v>
      </c>
      <c r="P2319" s="9" t="n">
        <f aca="false">IF(O2319=1,MAX(0,H2319-E2319)/60,"")</f>
        <v>1473.65</v>
      </c>
      <c r="Q2319" s="9" t="n">
        <f aca="false">INDEX(Scenario!$B$18:$B$20,MATCH(B2319,Scenario!$A$18:$A$20,0))</f>
        <v>60</v>
      </c>
      <c r="R2319" s="9" t="n">
        <f aca="false">INDEX(Scenario!$C$18:$C$20,MATCH(B2319,Scenario!$A$18:$A$20,0))</f>
        <v>1440</v>
      </c>
      <c r="S2319" s="9" t="n">
        <f aca="false">IF(ISNUMBER(M2319),IF(M2319&lt;=Q2319,1,0),"")</f>
        <v>1</v>
      </c>
      <c r="T2319" s="9" t="n">
        <f aca="false">IF(ISNUMBER(P2319),IF(P2319&lt;=R2319,1,0),"")</f>
        <v>0</v>
      </c>
      <c r="U2319" s="9" t="n">
        <f aca="false">IF(E2319&gt;Scenario!$B$14,0,IF(OR(AND(ISNUMBER(H2319),H2319&lt;=Scenario!$B$14),AND(ISNUMBER(I2319),I2319&lt;=Scenario!$B$14)),0,1))</f>
        <v>0</v>
      </c>
      <c r="V2319" s="9" t="n">
        <f aca="false">IF(AND(U2319=1,(Scenario!$B$14-E2319)/60&gt;R2319),1,0)</f>
        <v>0</v>
      </c>
      <c r="W2319" s="9" t="n">
        <f aca="false">IF(OR(C2319=Scenario!$B$22,C2319=Scenario!$C$22),1,0)</f>
        <v>1</v>
      </c>
      <c r="X2319" s="9" t="n">
        <f aca="false">IF(ISNUMBER(I2319),1,0)</f>
        <v>0</v>
      </c>
      <c r="Y2319" s="9" t="n">
        <f aca="false">MOD(INT(E2319/86400)+3,7)</f>
        <v>3</v>
      </c>
      <c r="Z2319" s="9" t="n">
        <f aca="false">MOD(INT(E2319/3600),24)</f>
        <v>15</v>
      </c>
      <c r="AA2319" s="6" t="s">
        <v>4882</v>
      </c>
    </row>
    <row r="2320" customFormat="false" ht="15" hidden="false" customHeight="false" outlineLevel="0" collapsed="false">
      <c r="A2320" s="6" t="s">
        <v>4883</v>
      </c>
      <c r="B2320" s="6" t="s">
        <v>44</v>
      </c>
      <c r="C2320" s="6" t="s">
        <v>249</v>
      </c>
      <c r="D2320" s="6" t="s">
        <v>172</v>
      </c>
      <c r="E2320" s="6" t="n">
        <v>1787843121</v>
      </c>
      <c r="F2320" s="6" t="n">
        <v>1787843297</v>
      </c>
      <c r="G2320" s="6" t="n">
        <v>1787843141</v>
      </c>
      <c r="H2320" s="6" t="n">
        <v>1787844861</v>
      </c>
      <c r="J2320" s="6" t="n">
        <v>0</v>
      </c>
      <c r="K2320" s="6" t="n">
        <v>0</v>
      </c>
      <c r="L2320" s="9" t="n">
        <f aca="false">IF(AND(E2320&gt;=Scenario!$B$11,E2320&lt;Scenario!$B$12),1,0)</f>
        <v>1</v>
      </c>
      <c r="M2320" s="9" t="n">
        <f aca="false">IF(AND(L2320=1,ISNUMBER(F2320)),MAX(0,F2320-E2320)/60,"")</f>
        <v>2.93333333333333</v>
      </c>
      <c r="N2320" s="9" t="n">
        <f aca="false">IF(AND(L2320=1,ISNUMBER(G2320)),MAX(0,G2320-E2320)/60,"")</f>
        <v>0.333333333333333</v>
      </c>
      <c r="O2320" s="9" t="n">
        <f aca="false">IF(ISNUMBER(H2320),IF(AND(H2320&gt;=Scenario!$B$11,H2320&lt;Scenario!$B$12),1,0),0)</f>
        <v>1</v>
      </c>
      <c r="P2320" s="9" t="n">
        <f aca="false">IF(O2320=1,MAX(0,H2320-E2320)/60,"")</f>
        <v>29</v>
      </c>
      <c r="Q2320" s="9" t="n">
        <f aca="false">INDEX(Scenario!$B$18:$B$20,MATCH(B2320,Scenario!$A$18:$A$20,0))</f>
        <v>240</v>
      </c>
      <c r="R2320" s="9" t="n">
        <f aca="false">INDEX(Scenario!$C$18:$C$20,MATCH(B2320,Scenario!$A$18:$A$20,0))</f>
        <v>4320</v>
      </c>
      <c r="S2320" s="9" t="n">
        <f aca="false">IF(ISNUMBER(M2320),IF(M2320&lt;=Q2320,1,0),"")</f>
        <v>1</v>
      </c>
      <c r="T2320" s="9" t="n">
        <f aca="false">IF(ISNUMBER(P2320),IF(P2320&lt;=R2320,1,0),"")</f>
        <v>1</v>
      </c>
      <c r="U2320" s="9" t="n">
        <f aca="false">IF(E2320&gt;Scenario!$B$14,0,IF(OR(AND(ISNUMBER(H2320),H2320&lt;=Scenario!$B$14),AND(ISNUMBER(I2320),I2320&lt;=Scenario!$B$14)),0,1))</f>
        <v>0</v>
      </c>
      <c r="V2320" s="9" t="n">
        <f aca="false">IF(AND(U2320=1,(Scenario!$B$14-E2320)/60&gt;R2320),1,0)</f>
        <v>0</v>
      </c>
      <c r="W2320" s="9" t="n">
        <f aca="false">IF(OR(C2320=Scenario!$B$22,C2320=Scenario!$C$22),1,0)</f>
        <v>0</v>
      </c>
      <c r="X2320" s="9" t="n">
        <f aca="false">IF(ISNUMBER(I2320),1,0)</f>
        <v>0</v>
      </c>
      <c r="Y2320" s="9" t="n">
        <f aca="false">MOD(INT(E2320/86400)+3,7)</f>
        <v>3</v>
      </c>
      <c r="Z2320" s="9" t="n">
        <f aca="false">MOD(INT(E2320/3600),24)</f>
        <v>15</v>
      </c>
      <c r="AA2320" s="6" t="s">
        <v>4884</v>
      </c>
    </row>
    <row r="2321" customFormat="false" ht="15" hidden="false" customHeight="false" outlineLevel="0" collapsed="false">
      <c r="A2321" s="6" t="s">
        <v>4885</v>
      </c>
      <c r="B2321" s="6" t="s">
        <v>44</v>
      </c>
      <c r="C2321" s="6" t="s">
        <v>46</v>
      </c>
      <c r="D2321" s="6" t="s">
        <v>172</v>
      </c>
      <c r="E2321" s="6" t="n">
        <v>1787844352</v>
      </c>
      <c r="F2321" s="6" t="n">
        <v>1787845132</v>
      </c>
      <c r="G2321" s="6" t="n">
        <v>1787844893</v>
      </c>
      <c r="H2321" s="6" t="n">
        <v>1787927616</v>
      </c>
      <c r="J2321" s="6" t="n">
        <v>1</v>
      </c>
      <c r="K2321" s="6" t="n">
        <v>0</v>
      </c>
      <c r="L2321" s="9" t="n">
        <f aca="false">IF(AND(E2321&gt;=Scenario!$B$11,E2321&lt;Scenario!$B$12),1,0)</f>
        <v>1</v>
      </c>
      <c r="M2321" s="9" t="n">
        <f aca="false">IF(AND(L2321=1,ISNUMBER(F2321)),MAX(0,F2321-E2321)/60,"")</f>
        <v>13</v>
      </c>
      <c r="N2321" s="9" t="n">
        <f aca="false">IF(AND(L2321=1,ISNUMBER(G2321)),MAX(0,G2321-E2321)/60,"")</f>
        <v>9.01666666666667</v>
      </c>
      <c r="O2321" s="9" t="n">
        <f aca="false">IF(ISNUMBER(H2321),IF(AND(H2321&gt;=Scenario!$B$11,H2321&lt;Scenario!$B$12),1,0),0)</f>
        <v>1</v>
      </c>
      <c r="P2321" s="9" t="n">
        <f aca="false">IF(O2321=1,MAX(0,H2321-E2321)/60,"")</f>
        <v>1387.73333333333</v>
      </c>
      <c r="Q2321" s="9" t="n">
        <f aca="false">INDEX(Scenario!$B$18:$B$20,MATCH(B2321,Scenario!$A$18:$A$20,0))</f>
        <v>240</v>
      </c>
      <c r="R2321" s="9" t="n">
        <f aca="false">INDEX(Scenario!$C$18:$C$20,MATCH(B2321,Scenario!$A$18:$A$20,0))</f>
        <v>4320</v>
      </c>
      <c r="S2321" s="9" t="n">
        <f aca="false">IF(ISNUMBER(M2321),IF(M2321&lt;=Q2321,1,0),"")</f>
        <v>1</v>
      </c>
      <c r="T2321" s="9" t="n">
        <f aca="false">IF(ISNUMBER(P2321),IF(P2321&lt;=R2321,1,0),"")</f>
        <v>1</v>
      </c>
      <c r="U2321" s="9" t="n">
        <f aca="false">IF(E2321&gt;Scenario!$B$14,0,IF(OR(AND(ISNUMBER(H2321),H2321&lt;=Scenario!$B$14),AND(ISNUMBER(I2321),I2321&lt;=Scenario!$B$14)),0,1))</f>
        <v>0</v>
      </c>
      <c r="V2321" s="9" t="n">
        <f aca="false">IF(AND(U2321=1,(Scenario!$B$14-E2321)/60&gt;R2321),1,0)</f>
        <v>0</v>
      </c>
      <c r="W2321" s="9" t="n">
        <f aca="false">IF(OR(C2321=Scenario!$B$22,C2321=Scenario!$C$22),1,0)</f>
        <v>1</v>
      </c>
      <c r="X2321" s="9" t="n">
        <f aca="false">IF(ISNUMBER(I2321),1,0)</f>
        <v>0</v>
      </c>
      <c r="Y2321" s="9" t="n">
        <f aca="false">MOD(INT(E2321/86400)+3,7)</f>
        <v>3</v>
      </c>
      <c r="Z2321" s="9" t="n">
        <f aca="false">MOD(INT(E2321/3600),24)</f>
        <v>15</v>
      </c>
      <c r="AA2321" s="6" t="s">
        <v>4886</v>
      </c>
    </row>
    <row r="2322" customFormat="false" ht="15" hidden="false" customHeight="false" outlineLevel="0" collapsed="false">
      <c r="A2322" s="6" t="s">
        <v>4887</v>
      </c>
      <c r="B2322" s="6" t="s">
        <v>43</v>
      </c>
      <c r="C2322" s="6" t="s">
        <v>249</v>
      </c>
      <c r="D2322" s="6" t="s">
        <v>171</v>
      </c>
      <c r="E2322" s="6" t="n">
        <v>1787844865</v>
      </c>
      <c r="F2322" s="6" t="n">
        <v>1787846601</v>
      </c>
      <c r="G2322" s="6" t="n">
        <v>1787846432</v>
      </c>
      <c r="H2322" s="6" t="n">
        <v>1787849343</v>
      </c>
      <c r="J2322" s="6" t="n">
        <v>0</v>
      </c>
      <c r="K2322" s="6" t="n">
        <v>0</v>
      </c>
      <c r="L2322" s="9" t="n">
        <f aca="false">IF(AND(E2322&gt;=Scenario!$B$11,E2322&lt;Scenario!$B$12),1,0)</f>
        <v>1</v>
      </c>
      <c r="M2322" s="9" t="n">
        <f aca="false">IF(AND(L2322=1,ISNUMBER(F2322)),MAX(0,F2322-E2322)/60,"")</f>
        <v>28.9333333333333</v>
      </c>
      <c r="N2322" s="9" t="n">
        <f aca="false">IF(AND(L2322=1,ISNUMBER(G2322)),MAX(0,G2322-E2322)/60,"")</f>
        <v>26.1166666666667</v>
      </c>
      <c r="O2322" s="9" t="n">
        <f aca="false">IF(ISNUMBER(H2322),IF(AND(H2322&gt;=Scenario!$B$11,H2322&lt;Scenario!$B$12),1,0),0)</f>
        <v>1</v>
      </c>
      <c r="P2322" s="9" t="n">
        <f aca="false">IF(O2322=1,MAX(0,H2322-E2322)/60,"")</f>
        <v>74.6333333333333</v>
      </c>
      <c r="Q2322" s="9" t="n">
        <f aca="false">INDEX(Scenario!$B$18:$B$20,MATCH(B2322,Scenario!$A$18:$A$20,0))</f>
        <v>60</v>
      </c>
      <c r="R2322" s="9" t="n">
        <f aca="false">INDEX(Scenario!$C$18:$C$20,MATCH(B2322,Scenario!$A$18:$A$20,0))</f>
        <v>1440</v>
      </c>
      <c r="S2322" s="9" t="n">
        <f aca="false">IF(ISNUMBER(M2322),IF(M2322&lt;=Q2322,1,0),"")</f>
        <v>1</v>
      </c>
      <c r="T2322" s="9" t="n">
        <f aca="false">IF(ISNUMBER(P2322),IF(P2322&lt;=R2322,1,0),"")</f>
        <v>1</v>
      </c>
      <c r="U2322" s="9" t="n">
        <f aca="false">IF(E2322&gt;Scenario!$B$14,0,IF(OR(AND(ISNUMBER(H2322),H2322&lt;=Scenario!$B$14),AND(ISNUMBER(I2322),I2322&lt;=Scenario!$B$14)),0,1))</f>
        <v>0</v>
      </c>
      <c r="V2322" s="9" t="n">
        <f aca="false">IF(AND(U2322=1,(Scenario!$B$14-E2322)/60&gt;R2322),1,0)</f>
        <v>0</v>
      </c>
      <c r="W2322" s="9" t="n">
        <f aca="false">IF(OR(C2322=Scenario!$B$22,C2322=Scenario!$C$22),1,0)</f>
        <v>0</v>
      </c>
      <c r="X2322" s="9" t="n">
        <f aca="false">IF(ISNUMBER(I2322),1,0)</f>
        <v>0</v>
      </c>
      <c r="Y2322" s="9" t="n">
        <f aca="false">MOD(INT(E2322/86400)+3,7)</f>
        <v>3</v>
      </c>
      <c r="Z2322" s="9" t="n">
        <f aca="false">MOD(INT(E2322/3600),24)</f>
        <v>15</v>
      </c>
      <c r="AA2322" s="6" t="s">
        <v>4888</v>
      </c>
    </row>
    <row r="2323" customFormat="false" ht="15" hidden="false" customHeight="false" outlineLevel="0" collapsed="false">
      <c r="A2323" s="6" t="s">
        <v>4889</v>
      </c>
      <c r="B2323" s="6" t="s">
        <v>43</v>
      </c>
      <c r="C2323" s="6" t="s">
        <v>47</v>
      </c>
      <c r="D2323" s="6" t="s">
        <v>172</v>
      </c>
      <c r="E2323" s="6" t="n">
        <v>1787845727</v>
      </c>
      <c r="F2323" s="6" t="n">
        <v>1787846676</v>
      </c>
      <c r="G2323" s="6" t="n">
        <v>1787846459</v>
      </c>
      <c r="H2323" s="6" t="n">
        <v>1787857828</v>
      </c>
      <c r="J2323" s="6" t="n">
        <v>0</v>
      </c>
      <c r="K2323" s="6" t="n">
        <v>0</v>
      </c>
      <c r="L2323" s="9" t="n">
        <f aca="false">IF(AND(E2323&gt;=Scenario!$B$11,E2323&lt;Scenario!$B$12),1,0)</f>
        <v>1</v>
      </c>
      <c r="M2323" s="9" t="n">
        <f aca="false">IF(AND(L2323=1,ISNUMBER(F2323)),MAX(0,F2323-E2323)/60,"")</f>
        <v>15.8166666666667</v>
      </c>
      <c r="N2323" s="9" t="n">
        <f aca="false">IF(AND(L2323=1,ISNUMBER(G2323)),MAX(0,G2323-E2323)/60,"")</f>
        <v>12.2</v>
      </c>
      <c r="O2323" s="9" t="n">
        <f aca="false">IF(ISNUMBER(H2323),IF(AND(H2323&gt;=Scenario!$B$11,H2323&lt;Scenario!$B$12),1,0),0)</f>
        <v>1</v>
      </c>
      <c r="P2323" s="9" t="n">
        <f aca="false">IF(O2323=1,MAX(0,H2323-E2323)/60,"")</f>
        <v>201.683333333333</v>
      </c>
      <c r="Q2323" s="9" t="n">
        <f aca="false">INDEX(Scenario!$B$18:$B$20,MATCH(B2323,Scenario!$A$18:$A$20,0))</f>
        <v>60</v>
      </c>
      <c r="R2323" s="9" t="n">
        <f aca="false">INDEX(Scenario!$C$18:$C$20,MATCH(B2323,Scenario!$A$18:$A$20,0))</f>
        <v>1440</v>
      </c>
      <c r="S2323" s="9" t="n">
        <f aca="false">IF(ISNUMBER(M2323),IF(M2323&lt;=Q2323,1,0),"")</f>
        <v>1</v>
      </c>
      <c r="T2323" s="9" t="n">
        <f aca="false">IF(ISNUMBER(P2323),IF(P2323&lt;=R2323,1,0),"")</f>
        <v>1</v>
      </c>
      <c r="U2323" s="9" t="n">
        <f aca="false">IF(E2323&gt;Scenario!$B$14,0,IF(OR(AND(ISNUMBER(H2323),H2323&lt;=Scenario!$B$14),AND(ISNUMBER(I2323),I2323&lt;=Scenario!$B$14)),0,1))</f>
        <v>0</v>
      </c>
      <c r="V2323" s="9" t="n">
        <f aca="false">IF(AND(U2323=1,(Scenario!$B$14-E2323)/60&gt;R2323),1,0)</f>
        <v>0</v>
      </c>
      <c r="W2323" s="9" t="n">
        <f aca="false">IF(OR(C2323=Scenario!$B$22,C2323=Scenario!$C$22),1,0)</f>
        <v>1</v>
      </c>
      <c r="X2323" s="9" t="n">
        <f aca="false">IF(ISNUMBER(I2323),1,0)</f>
        <v>0</v>
      </c>
      <c r="Y2323" s="9" t="n">
        <f aca="false">MOD(INT(E2323/86400)+3,7)</f>
        <v>3</v>
      </c>
      <c r="Z2323" s="9" t="n">
        <f aca="false">MOD(INT(E2323/3600),24)</f>
        <v>15</v>
      </c>
      <c r="AA2323" s="6" t="s">
        <v>4890</v>
      </c>
    </row>
    <row r="2324" customFormat="false" ht="15" hidden="false" customHeight="false" outlineLevel="0" collapsed="false">
      <c r="A2324" s="6" t="s">
        <v>4891</v>
      </c>
      <c r="B2324" s="6" t="s">
        <v>44</v>
      </c>
      <c r="C2324" s="6" t="s">
        <v>249</v>
      </c>
      <c r="D2324" s="6" t="s">
        <v>171</v>
      </c>
      <c r="E2324" s="6" t="n">
        <v>1787847630</v>
      </c>
      <c r="F2324" s="6" t="n">
        <v>1787849562</v>
      </c>
      <c r="G2324" s="6" t="n">
        <v>1787849382</v>
      </c>
      <c r="H2324" s="6" t="n">
        <v>1787851917</v>
      </c>
      <c r="J2324" s="6" t="n">
        <v>0</v>
      </c>
      <c r="K2324" s="6" t="n">
        <v>0</v>
      </c>
      <c r="L2324" s="9" t="n">
        <f aca="false">IF(AND(E2324&gt;=Scenario!$B$11,E2324&lt;Scenario!$B$12),1,0)</f>
        <v>1</v>
      </c>
      <c r="M2324" s="9" t="n">
        <f aca="false">IF(AND(L2324=1,ISNUMBER(F2324)),MAX(0,F2324-E2324)/60,"")</f>
        <v>32.2</v>
      </c>
      <c r="N2324" s="9" t="n">
        <f aca="false">IF(AND(L2324=1,ISNUMBER(G2324)),MAX(0,G2324-E2324)/60,"")</f>
        <v>29.2</v>
      </c>
      <c r="O2324" s="9" t="n">
        <f aca="false">IF(ISNUMBER(H2324),IF(AND(H2324&gt;=Scenario!$B$11,H2324&lt;Scenario!$B$12),1,0),0)</f>
        <v>1</v>
      </c>
      <c r="P2324" s="9" t="n">
        <f aca="false">IF(O2324=1,MAX(0,H2324-E2324)/60,"")</f>
        <v>71.45</v>
      </c>
      <c r="Q2324" s="9" t="n">
        <f aca="false">INDEX(Scenario!$B$18:$B$20,MATCH(B2324,Scenario!$A$18:$A$20,0))</f>
        <v>240</v>
      </c>
      <c r="R2324" s="9" t="n">
        <f aca="false">INDEX(Scenario!$C$18:$C$20,MATCH(B2324,Scenario!$A$18:$A$20,0))</f>
        <v>4320</v>
      </c>
      <c r="S2324" s="9" t="n">
        <f aca="false">IF(ISNUMBER(M2324),IF(M2324&lt;=Q2324,1,0),"")</f>
        <v>1</v>
      </c>
      <c r="T2324" s="9" t="n">
        <f aca="false">IF(ISNUMBER(P2324),IF(P2324&lt;=R2324,1,0),"")</f>
        <v>1</v>
      </c>
      <c r="U2324" s="9" t="n">
        <f aca="false">IF(E2324&gt;Scenario!$B$14,0,IF(OR(AND(ISNUMBER(H2324),H2324&lt;=Scenario!$B$14),AND(ISNUMBER(I2324),I2324&lt;=Scenario!$B$14)),0,1))</f>
        <v>0</v>
      </c>
      <c r="V2324" s="9" t="n">
        <f aca="false">IF(AND(U2324=1,(Scenario!$B$14-E2324)/60&gt;R2324),1,0)</f>
        <v>0</v>
      </c>
      <c r="W2324" s="9" t="n">
        <f aca="false">IF(OR(C2324=Scenario!$B$22,C2324=Scenario!$C$22),1,0)</f>
        <v>0</v>
      </c>
      <c r="X2324" s="9" t="n">
        <f aca="false">IF(ISNUMBER(I2324),1,0)</f>
        <v>0</v>
      </c>
      <c r="Y2324" s="9" t="n">
        <f aca="false">MOD(INT(E2324/86400)+3,7)</f>
        <v>3</v>
      </c>
      <c r="Z2324" s="9" t="n">
        <f aca="false">MOD(INT(E2324/3600),24)</f>
        <v>16</v>
      </c>
      <c r="AA2324" s="6" t="s">
        <v>4892</v>
      </c>
    </row>
    <row r="2325" customFormat="false" ht="15" hidden="false" customHeight="false" outlineLevel="0" collapsed="false">
      <c r="A2325" s="6" t="s">
        <v>4893</v>
      </c>
      <c r="B2325" s="6" t="s">
        <v>43</v>
      </c>
      <c r="C2325" s="6" t="s">
        <v>288</v>
      </c>
      <c r="D2325" s="6" t="s">
        <v>170</v>
      </c>
      <c r="E2325" s="6" t="n">
        <v>1787848113</v>
      </c>
      <c r="F2325" s="6" t="n">
        <v>1787849184</v>
      </c>
      <c r="G2325" s="6" t="n">
        <v>1787848976</v>
      </c>
      <c r="H2325" s="6" t="n">
        <v>1787850149</v>
      </c>
      <c r="J2325" s="6" t="n">
        <v>0</v>
      </c>
      <c r="K2325" s="6" t="n">
        <v>0</v>
      </c>
      <c r="L2325" s="9" t="n">
        <f aca="false">IF(AND(E2325&gt;=Scenario!$B$11,E2325&lt;Scenario!$B$12),1,0)</f>
        <v>1</v>
      </c>
      <c r="M2325" s="9" t="n">
        <f aca="false">IF(AND(L2325=1,ISNUMBER(F2325)),MAX(0,F2325-E2325)/60,"")</f>
        <v>17.85</v>
      </c>
      <c r="N2325" s="9" t="n">
        <f aca="false">IF(AND(L2325=1,ISNUMBER(G2325)),MAX(0,G2325-E2325)/60,"")</f>
        <v>14.3833333333333</v>
      </c>
      <c r="O2325" s="9" t="n">
        <f aca="false">IF(ISNUMBER(H2325),IF(AND(H2325&gt;=Scenario!$B$11,H2325&lt;Scenario!$B$12),1,0),0)</f>
        <v>1</v>
      </c>
      <c r="P2325" s="9" t="n">
        <f aca="false">IF(O2325=1,MAX(0,H2325-E2325)/60,"")</f>
        <v>33.9333333333333</v>
      </c>
      <c r="Q2325" s="9" t="n">
        <f aca="false">INDEX(Scenario!$B$18:$B$20,MATCH(B2325,Scenario!$A$18:$A$20,0))</f>
        <v>60</v>
      </c>
      <c r="R2325" s="9" t="n">
        <f aca="false">INDEX(Scenario!$C$18:$C$20,MATCH(B2325,Scenario!$A$18:$A$20,0))</f>
        <v>1440</v>
      </c>
      <c r="S2325" s="9" t="n">
        <f aca="false">IF(ISNUMBER(M2325),IF(M2325&lt;=Q2325,1,0),"")</f>
        <v>1</v>
      </c>
      <c r="T2325" s="9" t="n">
        <f aca="false">IF(ISNUMBER(P2325),IF(P2325&lt;=R2325,1,0),"")</f>
        <v>1</v>
      </c>
      <c r="U2325" s="9" t="n">
        <f aca="false">IF(E2325&gt;Scenario!$B$14,0,IF(OR(AND(ISNUMBER(H2325),H2325&lt;=Scenario!$B$14),AND(ISNUMBER(I2325),I2325&lt;=Scenario!$B$14)),0,1))</f>
        <v>0</v>
      </c>
      <c r="V2325" s="9" t="n">
        <f aca="false">IF(AND(U2325=1,(Scenario!$B$14-E2325)/60&gt;R2325),1,0)</f>
        <v>0</v>
      </c>
      <c r="W2325" s="9" t="n">
        <f aca="false">IF(OR(C2325=Scenario!$B$22,C2325=Scenario!$C$22),1,0)</f>
        <v>0</v>
      </c>
      <c r="X2325" s="9" t="n">
        <f aca="false">IF(ISNUMBER(I2325),1,0)</f>
        <v>0</v>
      </c>
      <c r="Y2325" s="9" t="n">
        <f aca="false">MOD(INT(E2325/86400)+3,7)</f>
        <v>3</v>
      </c>
      <c r="Z2325" s="9" t="n">
        <f aca="false">MOD(INT(E2325/3600),24)</f>
        <v>16</v>
      </c>
      <c r="AA2325" s="6" t="s">
        <v>4894</v>
      </c>
    </row>
    <row r="2326" customFormat="false" ht="15" hidden="false" customHeight="false" outlineLevel="0" collapsed="false">
      <c r="A2326" s="6" t="s">
        <v>4895</v>
      </c>
      <c r="B2326" s="6" t="s">
        <v>44</v>
      </c>
      <c r="C2326" s="6" t="s">
        <v>46</v>
      </c>
      <c r="D2326" s="6" t="s">
        <v>171</v>
      </c>
      <c r="E2326" s="6" t="n">
        <v>1787848731</v>
      </c>
      <c r="F2326" s="6" t="n">
        <v>1787852095</v>
      </c>
      <c r="G2326" s="6" t="n">
        <v>1787851939</v>
      </c>
      <c r="H2326" s="6" t="n">
        <v>1787854068</v>
      </c>
      <c r="J2326" s="6" t="n">
        <v>0</v>
      </c>
      <c r="K2326" s="6" t="n">
        <v>0</v>
      </c>
      <c r="L2326" s="9" t="n">
        <f aca="false">IF(AND(E2326&gt;=Scenario!$B$11,E2326&lt;Scenario!$B$12),1,0)</f>
        <v>1</v>
      </c>
      <c r="M2326" s="9" t="n">
        <f aca="false">IF(AND(L2326=1,ISNUMBER(F2326)),MAX(0,F2326-E2326)/60,"")</f>
        <v>56.0666666666667</v>
      </c>
      <c r="N2326" s="9" t="n">
        <f aca="false">IF(AND(L2326=1,ISNUMBER(G2326)),MAX(0,G2326-E2326)/60,"")</f>
        <v>53.4666666666667</v>
      </c>
      <c r="O2326" s="9" t="n">
        <f aca="false">IF(ISNUMBER(H2326),IF(AND(H2326&gt;=Scenario!$B$11,H2326&lt;Scenario!$B$12),1,0),0)</f>
        <v>1</v>
      </c>
      <c r="P2326" s="9" t="n">
        <f aca="false">IF(O2326=1,MAX(0,H2326-E2326)/60,"")</f>
        <v>88.95</v>
      </c>
      <c r="Q2326" s="9" t="n">
        <f aca="false">INDEX(Scenario!$B$18:$B$20,MATCH(B2326,Scenario!$A$18:$A$20,0))</f>
        <v>240</v>
      </c>
      <c r="R2326" s="9" t="n">
        <f aca="false">INDEX(Scenario!$C$18:$C$20,MATCH(B2326,Scenario!$A$18:$A$20,0))</f>
        <v>4320</v>
      </c>
      <c r="S2326" s="9" t="n">
        <f aca="false">IF(ISNUMBER(M2326),IF(M2326&lt;=Q2326,1,0),"")</f>
        <v>1</v>
      </c>
      <c r="T2326" s="9" t="n">
        <f aca="false">IF(ISNUMBER(P2326),IF(P2326&lt;=R2326,1,0),"")</f>
        <v>1</v>
      </c>
      <c r="U2326" s="9" t="n">
        <f aca="false">IF(E2326&gt;Scenario!$B$14,0,IF(OR(AND(ISNUMBER(H2326),H2326&lt;=Scenario!$B$14),AND(ISNUMBER(I2326),I2326&lt;=Scenario!$B$14)),0,1))</f>
        <v>0</v>
      </c>
      <c r="V2326" s="9" t="n">
        <f aca="false">IF(AND(U2326=1,(Scenario!$B$14-E2326)/60&gt;R2326),1,0)</f>
        <v>0</v>
      </c>
      <c r="W2326" s="9" t="n">
        <f aca="false">IF(OR(C2326=Scenario!$B$22,C2326=Scenario!$C$22),1,0)</f>
        <v>1</v>
      </c>
      <c r="X2326" s="9" t="n">
        <f aca="false">IF(ISNUMBER(I2326),1,0)</f>
        <v>0</v>
      </c>
      <c r="Y2326" s="9" t="n">
        <f aca="false">MOD(INT(E2326/86400)+3,7)</f>
        <v>3</v>
      </c>
      <c r="Z2326" s="9" t="n">
        <f aca="false">MOD(INT(E2326/3600),24)</f>
        <v>16</v>
      </c>
      <c r="AA2326" s="6" t="s">
        <v>4896</v>
      </c>
    </row>
    <row r="2327" customFormat="false" ht="15" hidden="false" customHeight="false" outlineLevel="0" collapsed="false">
      <c r="A2327" s="6" t="s">
        <v>4897</v>
      </c>
      <c r="B2327" s="6" t="s">
        <v>44</v>
      </c>
      <c r="C2327" s="6" t="s">
        <v>46</v>
      </c>
      <c r="D2327" s="6" t="s">
        <v>170</v>
      </c>
      <c r="E2327" s="6" t="n">
        <v>1787852305</v>
      </c>
      <c r="F2327" s="6" t="n">
        <v>1787852534</v>
      </c>
      <c r="G2327" s="6" t="n">
        <v>1787852352</v>
      </c>
      <c r="H2327" s="6" t="n">
        <v>1787855132</v>
      </c>
      <c r="J2327" s="6" t="n">
        <v>0</v>
      </c>
      <c r="K2327" s="6" t="n">
        <v>0</v>
      </c>
      <c r="L2327" s="9" t="n">
        <f aca="false">IF(AND(E2327&gt;=Scenario!$B$11,E2327&lt;Scenario!$B$12),1,0)</f>
        <v>1</v>
      </c>
      <c r="M2327" s="9" t="n">
        <f aca="false">IF(AND(L2327=1,ISNUMBER(F2327)),MAX(0,F2327-E2327)/60,"")</f>
        <v>3.81666666666667</v>
      </c>
      <c r="N2327" s="9" t="n">
        <f aca="false">IF(AND(L2327=1,ISNUMBER(G2327)),MAX(0,G2327-E2327)/60,"")</f>
        <v>0.783333333333333</v>
      </c>
      <c r="O2327" s="9" t="n">
        <f aca="false">IF(ISNUMBER(H2327),IF(AND(H2327&gt;=Scenario!$B$11,H2327&lt;Scenario!$B$12),1,0),0)</f>
        <v>1</v>
      </c>
      <c r="P2327" s="9" t="n">
        <f aca="false">IF(O2327=1,MAX(0,H2327-E2327)/60,"")</f>
        <v>47.1166666666667</v>
      </c>
      <c r="Q2327" s="9" t="n">
        <f aca="false">INDEX(Scenario!$B$18:$B$20,MATCH(B2327,Scenario!$A$18:$A$20,0))</f>
        <v>240</v>
      </c>
      <c r="R2327" s="9" t="n">
        <f aca="false">INDEX(Scenario!$C$18:$C$20,MATCH(B2327,Scenario!$A$18:$A$20,0))</f>
        <v>4320</v>
      </c>
      <c r="S2327" s="9" t="n">
        <f aca="false">IF(ISNUMBER(M2327),IF(M2327&lt;=Q2327,1,0),"")</f>
        <v>1</v>
      </c>
      <c r="T2327" s="9" t="n">
        <f aca="false">IF(ISNUMBER(P2327),IF(P2327&lt;=R2327,1,0),"")</f>
        <v>1</v>
      </c>
      <c r="U2327" s="9" t="n">
        <f aca="false">IF(E2327&gt;Scenario!$B$14,0,IF(OR(AND(ISNUMBER(H2327),H2327&lt;=Scenario!$B$14),AND(ISNUMBER(I2327),I2327&lt;=Scenario!$B$14)),0,1))</f>
        <v>0</v>
      </c>
      <c r="V2327" s="9" t="n">
        <f aca="false">IF(AND(U2327=1,(Scenario!$B$14-E2327)/60&gt;R2327),1,0)</f>
        <v>0</v>
      </c>
      <c r="W2327" s="9" t="n">
        <f aca="false">IF(OR(C2327=Scenario!$B$22,C2327=Scenario!$C$22),1,0)</f>
        <v>1</v>
      </c>
      <c r="X2327" s="9" t="n">
        <f aca="false">IF(ISNUMBER(I2327),1,0)</f>
        <v>0</v>
      </c>
      <c r="Y2327" s="9" t="n">
        <f aca="false">MOD(INT(E2327/86400)+3,7)</f>
        <v>3</v>
      </c>
      <c r="Z2327" s="9" t="n">
        <f aca="false">MOD(INT(E2327/3600),24)</f>
        <v>17</v>
      </c>
      <c r="AA2327" s="6" t="s">
        <v>4898</v>
      </c>
    </row>
    <row r="2328" customFormat="false" ht="15" hidden="false" customHeight="false" outlineLevel="0" collapsed="false">
      <c r="A2328" s="6" t="s">
        <v>4899</v>
      </c>
      <c r="B2328" s="6" t="s">
        <v>44</v>
      </c>
      <c r="C2328" s="6" t="s">
        <v>47</v>
      </c>
      <c r="D2328" s="6" t="s">
        <v>170</v>
      </c>
      <c r="E2328" s="6" t="n">
        <v>1787852654</v>
      </c>
      <c r="I2328" s="6" t="n">
        <v>1787853760</v>
      </c>
      <c r="J2328" s="6" t="n">
        <v>0</v>
      </c>
      <c r="K2328" s="6" t="n">
        <v>0</v>
      </c>
      <c r="L2328" s="9" t="n">
        <f aca="false">IF(AND(E2328&gt;=Scenario!$B$11,E2328&lt;Scenario!$B$12),1,0)</f>
        <v>1</v>
      </c>
      <c r="M2328" s="0" t="str">
        <f aca="false">IF(AND(L2328=1,ISNUMBER(F2328)),MAX(0,F2328-E2328)/60,"")</f>
        <v/>
      </c>
      <c r="N2328" s="0" t="str">
        <f aca="false">IF(AND(L2328=1,ISNUMBER(G2328)),MAX(0,G2328-E2328)/60,"")</f>
        <v/>
      </c>
      <c r="O2328" s="9" t="n">
        <f aca="false">IF(ISNUMBER(H2328),IF(AND(H2328&gt;=Scenario!$B$11,H2328&lt;Scenario!$B$12),1,0),0)</f>
        <v>0</v>
      </c>
      <c r="P2328" s="0" t="str">
        <f aca="false">IF(O2328=1,MAX(0,H2328-E2328)/60,"")</f>
        <v/>
      </c>
      <c r="Q2328" s="9" t="n">
        <f aca="false">INDEX(Scenario!$B$18:$B$20,MATCH(B2328,Scenario!$A$18:$A$20,0))</f>
        <v>240</v>
      </c>
      <c r="R2328" s="9" t="n">
        <f aca="false">INDEX(Scenario!$C$18:$C$20,MATCH(B2328,Scenario!$A$18:$A$20,0))</f>
        <v>4320</v>
      </c>
      <c r="S2328" s="0" t="str">
        <f aca="false">IF(ISNUMBER(M2328),IF(M2328&lt;=Q2328,1,0),"")</f>
        <v/>
      </c>
      <c r="T2328" s="0" t="str">
        <f aca="false">IF(ISNUMBER(P2328),IF(P2328&lt;=R2328,1,0),"")</f>
        <v/>
      </c>
      <c r="U2328" s="9" t="n">
        <f aca="false">IF(E2328&gt;Scenario!$B$14,0,IF(OR(AND(ISNUMBER(H2328),H2328&lt;=Scenario!$B$14),AND(ISNUMBER(I2328),I2328&lt;=Scenario!$B$14)),0,1))</f>
        <v>0</v>
      </c>
      <c r="V2328" s="9" t="n">
        <f aca="false">IF(AND(U2328=1,(Scenario!$B$14-E2328)/60&gt;R2328),1,0)</f>
        <v>0</v>
      </c>
      <c r="W2328" s="9" t="n">
        <f aca="false">IF(OR(C2328=Scenario!$B$22,C2328=Scenario!$C$22),1,0)</f>
        <v>1</v>
      </c>
      <c r="X2328" s="9" t="n">
        <f aca="false">IF(ISNUMBER(I2328),1,0)</f>
        <v>1</v>
      </c>
      <c r="Y2328" s="9" t="n">
        <f aca="false">MOD(INT(E2328/86400)+3,7)</f>
        <v>3</v>
      </c>
      <c r="Z2328" s="9" t="n">
        <f aca="false">MOD(INT(E2328/3600),24)</f>
        <v>17</v>
      </c>
      <c r="AA2328" s="6" t="s">
        <v>4900</v>
      </c>
    </row>
    <row r="2329" customFormat="false" ht="15" hidden="false" customHeight="false" outlineLevel="0" collapsed="false">
      <c r="A2329" s="6" t="s">
        <v>4901</v>
      </c>
      <c r="B2329" s="6" t="s">
        <v>43</v>
      </c>
      <c r="C2329" s="6" t="s">
        <v>288</v>
      </c>
      <c r="D2329" s="6" t="s">
        <v>171</v>
      </c>
      <c r="E2329" s="6" t="n">
        <v>1787854642</v>
      </c>
      <c r="F2329" s="6" t="n">
        <v>1787854769</v>
      </c>
      <c r="G2329" s="6" t="n">
        <v>1787854688</v>
      </c>
      <c r="H2329" s="6" t="n">
        <v>1787867545</v>
      </c>
      <c r="J2329" s="6" t="n">
        <v>0</v>
      </c>
      <c r="K2329" s="6" t="n">
        <v>0</v>
      </c>
      <c r="L2329" s="9" t="n">
        <f aca="false">IF(AND(E2329&gt;=Scenario!$B$11,E2329&lt;Scenario!$B$12),1,0)</f>
        <v>1</v>
      </c>
      <c r="M2329" s="9" t="n">
        <f aca="false">IF(AND(L2329=1,ISNUMBER(F2329)),MAX(0,F2329-E2329)/60,"")</f>
        <v>2.11666666666667</v>
      </c>
      <c r="N2329" s="9" t="n">
        <f aca="false">IF(AND(L2329=1,ISNUMBER(G2329)),MAX(0,G2329-E2329)/60,"")</f>
        <v>0.766666666666667</v>
      </c>
      <c r="O2329" s="9" t="n">
        <f aca="false">IF(ISNUMBER(H2329),IF(AND(H2329&gt;=Scenario!$B$11,H2329&lt;Scenario!$B$12),1,0),0)</f>
        <v>1</v>
      </c>
      <c r="P2329" s="9" t="n">
        <f aca="false">IF(O2329=1,MAX(0,H2329-E2329)/60,"")</f>
        <v>215.05</v>
      </c>
      <c r="Q2329" s="9" t="n">
        <f aca="false">INDEX(Scenario!$B$18:$B$20,MATCH(B2329,Scenario!$A$18:$A$20,0))</f>
        <v>60</v>
      </c>
      <c r="R2329" s="9" t="n">
        <f aca="false">INDEX(Scenario!$C$18:$C$20,MATCH(B2329,Scenario!$A$18:$A$20,0))</f>
        <v>1440</v>
      </c>
      <c r="S2329" s="9" t="n">
        <f aca="false">IF(ISNUMBER(M2329),IF(M2329&lt;=Q2329,1,0),"")</f>
        <v>1</v>
      </c>
      <c r="T2329" s="9" t="n">
        <f aca="false">IF(ISNUMBER(P2329),IF(P2329&lt;=R2329,1,0),"")</f>
        <v>1</v>
      </c>
      <c r="U2329" s="9" t="n">
        <f aca="false">IF(E2329&gt;Scenario!$B$14,0,IF(OR(AND(ISNUMBER(H2329),H2329&lt;=Scenario!$B$14),AND(ISNUMBER(I2329),I2329&lt;=Scenario!$B$14)),0,1))</f>
        <v>0</v>
      </c>
      <c r="V2329" s="9" t="n">
        <f aca="false">IF(AND(U2329=1,(Scenario!$B$14-E2329)/60&gt;R2329),1,0)</f>
        <v>0</v>
      </c>
      <c r="W2329" s="9" t="n">
        <f aca="false">IF(OR(C2329=Scenario!$B$22,C2329=Scenario!$C$22),1,0)</f>
        <v>0</v>
      </c>
      <c r="X2329" s="9" t="n">
        <f aca="false">IF(ISNUMBER(I2329),1,0)</f>
        <v>0</v>
      </c>
      <c r="Y2329" s="9" t="n">
        <f aca="false">MOD(INT(E2329/86400)+3,7)</f>
        <v>3</v>
      </c>
      <c r="Z2329" s="9" t="n">
        <f aca="false">MOD(INT(E2329/3600),24)</f>
        <v>18</v>
      </c>
      <c r="AA2329" s="6" t="s">
        <v>4902</v>
      </c>
    </row>
    <row r="2330" customFormat="false" ht="15" hidden="false" customHeight="false" outlineLevel="0" collapsed="false">
      <c r="A2330" s="6" t="s">
        <v>4903</v>
      </c>
      <c r="B2330" s="6" t="s">
        <v>44</v>
      </c>
      <c r="C2330" s="6" t="s">
        <v>47</v>
      </c>
      <c r="D2330" s="6" t="s">
        <v>170</v>
      </c>
      <c r="E2330" s="6" t="n">
        <v>1787855362</v>
      </c>
      <c r="F2330" s="6" t="n">
        <v>1787855591</v>
      </c>
      <c r="G2330" s="6" t="n">
        <v>1787855391</v>
      </c>
      <c r="H2330" s="6" t="n">
        <v>1787856489</v>
      </c>
      <c r="J2330" s="6" t="n">
        <v>0</v>
      </c>
      <c r="K2330" s="6" t="n">
        <v>0</v>
      </c>
      <c r="L2330" s="9" t="n">
        <f aca="false">IF(AND(E2330&gt;=Scenario!$B$11,E2330&lt;Scenario!$B$12),1,0)</f>
        <v>1</v>
      </c>
      <c r="M2330" s="9" t="n">
        <f aca="false">IF(AND(L2330=1,ISNUMBER(F2330)),MAX(0,F2330-E2330)/60,"")</f>
        <v>3.81666666666667</v>
      </c>
      <c r="N2330" s="9" t="n">
        <f aca="false">IF(AND(L2330=1,ISNUMBER(G2330)),MAX(0,G2330-E2330)/60,"")</f>
        <v>0.483333333333333</v>
      </c>
      <c r="O2330" s="9" t="n">
        <f aca="false">IF(ISNUMBER(H2330),IF(AND(H2330&gt;=Scenario!$B$11,H2330&lt;Scenario!$B$12),1,0),0)</f>
        <v>1</v>
      </c>
      <c r="P2330" s="9" t="n">
        <f aca="false">IF(O2330=1,MAX(0,H2330-E2330)/60,"")</f>
        <v>18.7833333333333</v>
      </c>
      <c r="Q2330" s="9" t="n">
        <f aca="false">INDEX(Scenario!$B$18:$B$20,MATCH(B2330,Scenario!$A$18:$A$20,0))</f>
        <v>240</v>
      </c>
      <c r="R2330" s="9" t="n">
        <f aca="false">INDEX(Scenario!$C$18:$C$20,MATCH(B2330,Scenario!$A$18:$A$20,0))</f>
        <v>4320</v>
      </c>
      <c r="S2330" s="9" t="n">
        <f aca="false">IF(ISNUMBER(M2330),IF(M2330&lt;=Q2330,1,0),"")</f>
        <v>1</v>
      </c>
      <c r="T2330" s="9" t="n">
        <f aca="false">IF(ISNUMBER(P2330),IF(P2330&lt;=R2330,1,0),"")</f>
        <v>1</v>
      </c>
      <c r="U2330" s="9" t="n">
        <f aca="false">IF(E2330&gt;Scenario!$B$14,0,IF(OR(AND(ISNUMBER(H2330),H2330&lt;=Scenario!$B$14),AND(ISNUMBER(I2330),I2330&lt;=Scenario!$B$14)),0,1))</f>
        <v>0</v>
      </c>
      <c r="V2330" s="9" t="n">
        <f aca="false">IF(AND(U2330=1,(Scenario!$B$14-E2330)/60&gt;R2330),1,0)</f>
        <v>0</v>
      </c>
      <c r="W2330" s="9" t="n">
        <f aca="false">IF(OR(C2330=Scenario!$B$22,C2330=Scenario!$C$22),1,0)</f>
        <v>1</v>
      </c>
      <c r="X2330" s="9" t="n">
        <f aca="false">IF(ISNUMBER(I2330),1,0)</f>
        <v>0</v>
      </c>
      <c r="Y2330" s="9" t="n">
        <f aca="false">MOD(INT(E2330/86400)+3,7)</f>
        <v>3</v>
      </c>
      <c r="Z2330" s="9" t="n">
        <f aca="false">MOD(INT(E2330/3600),24)</f>
        <v>18</v>
      </c>
      <c r="AA2330" s="6" t="s">
        <v>4904</v>
      </c>
    </row>
    <row r="2331" customFormat="false" ht="15" hidden="false" customHeight="false" outlineLevel="0" collapsed="false">
      <c r="A2331" s="6" t="s">
        <v>4905</v>
      </c>
      <c r="B2331" s="6" t="s">
        <v>44</v>
      </c>
      <c r="C2331" s="6" t="s">
        <v>46</v>
      </c>
      <c r="D2331" s="6" t="s">
        <v>171</v>
      </c>
      <c r="E2331" s="6" t="n">
        <v>1787856340</v>
      </c>
      <c r="F2331" s="6" t="n">
        <v>1787856478</v>
      </c>
      <c r="G2331" s="6" t="n">
        <v>1787856362</v>
      </c>
      <c r="H2331" s="6" t="n">
        <v>1787858162</v>
      </c>
      <c r="J2331" s="6" t="n">
        <v>0</v>
      </c>
      <c r="K2331" s="6" t="n">
        <v>0</v>
      </c>
      <c r="L2331" s="9" t="n">
        <f aca="false">IF(AND(E2331&gt;=Scenario!$B$11,E2331&lt;Scenario!$B$12),1,0)</f>
        <v>1</v>
      </c>
      <c r="M2331" s="9" t="n">
        <f aca="false">IF(AND(L2331=1,ISNUMBER(F2331)),MAX(0,F2331-E2331)/60,"")</f>
        <v>2.3</v>
      </c>
      <c r="N2331" s="9" t="n">
        <f aca="false">IF(AND(L2331=1,ISNUMBER(G2331)),MAX(0,G2331-E2331)/60,"")</f>
        <v>0.366666666666667</v>
      </c>
      <c r="O2331" s="9" t="n">
        <f aca="false">IF(ISNUMBER(H2331),IF(AND(H2331&gt;=Scenario!$B$11,H2331&lt;Scenario!$B$12),1,0),0)</f>
        <v>1</v>
      </c>
      <c r="P2331" s="9" t="n">
        <f aca="false">IF(O2331=1,MAX(0,H2331-E2331)/60,"")</f>
        <v>30.3666666666667</v>
      </c>
      <c r="Q2331" s="9" t="n">
        <f aca="false">INDEX(Scenario!$B$18:$B$20,MATCH(B2331,Scenario!$A$18:$A$20,0))</f>
        <v>240</v>
      </c>
      <c r="R2331" s="9" t="n">
        <f aca="false">INDEX(Scenario!$C$18:$C$20,MATCH(B2331,Scenario!$A$18:$A$20,0))</f>
        <v>4320</v>
      </c>
      <c r="S2331" s="9" t="n">
        <f aca="false">IF(ISNUMBER(M2331),IF(M2331&lt;=Q2331,1,0),"")</f>
        <v>1</v>
      </c>
      <c r="T2331" s="9" t="n">
        <f aca="false">IF(ISNUMBER(P2331),IF(P2331&lt;=R2331,1,0),"")</f>
        <v>1</v>
      </c>
      <c r="U2331" s="9" t="n">
        <f aca="false">IF(E2331&gt;Scenario!$B$14,0,IF(OR(AND(ISNUMBER(H2331),H2331&lt;=Scenario!$B$14),AND(ISNUMBER(I2331),I2331&lt;=Scenario!$B$14)),0,1))</f>
        <v>0</v>
      </c>
      <c r="V2331" s="9" t="n">
        <f aca="false">IF(AND(U2331=1,(Scenario!$B$14-E2331)/60&gt;R2331),1,0)</f>
        <v>0</v>
      </c>
      <c r="W2331" s="9" t="n">
        <f aca="false">IF(OR(C2331=Scenario!$B$22,C2331=Scenario!$C$22),1,0)</f>
        <v>1</v>
      </c>
      <c r="X2331" s="9" t="n">
        <f aca="false">IF(ISNUMBER(I2331),1,0)</f>
        <v>0</v>
      </c>
      <c r="Y2331" s="9" t="n">
        <f aca="false">MOD(INT(E2331/86400)+3,7)</f>
        <v>3</v>
      </c>
      <c r="Z2331" s="9" t="n">
        <f aca="false">MOD(INT(E2331/3600),24)</f>
        <v>18</v>
      </c>
      <c r="AA2331" s="6" t="s">
        <v>4906</v>
      </c>
    </row>
    <row r="2332" customFormat="false" ht="15" hidden="false" customHeight="false" outlineLevel="0" collapsed="false">
      <c r="A2332" s="6" t="s">
        <v>4907</v>
      </c>
      <c r="B2332" s="6" t="s">
        <v>44</v>
      </c>
      <c r="C2332" s="6" t="s">
        <v>47</v>
      </c>
      <c r="D2332" s="6" t="s">
        <v>170</v>
      </c>
      <c r="E2332" s="6" t="n">
        <v>1787856860</v>
      </c>
      <c r="F2332" s="6" t="n">
        <v>1787856989</v>
      </c>
      <c r="G2332" s="6" t="n">
        <v>1787856885</v>
      </c>
      <c r="H2332" s="6" t="n">
        <v>1787859437</v>
      </c>
      <c r="J2332" s="6" t="n">
        <v>0</v>
      </c>
      <c r="K2332" s="6" t="n">
        <v>0</v>
      </c>
      <c r="L2332" s="9" t="n">
        <f aca="false">IF(AND(E2332&gt;=Scenario!$B$11,E2332&lt;Scenario!$B$12),1,0)</f>
        <v>1</v>
      </c>
      <c r="M2332" s="9" t="n">
        <f aca="false">IF(AND(L2332=1,ISNUMBER(F2332)),MAX(0,F2332-E2332)/60,"")</f>
        <v>2.15</v>
      </c>
      <c r="N2332" s="9" t="n">
        <f aca="false">IF(AND(L2332=1,ISNUMBER(G2332)),MAX(0,G2332-E2332)/60,"")</f>
        <v>0.416666666666667</v>
      </c>
      <c r="O2332" s="9" t="n">
        <f aca="false">IF(ISNUMBER(H2332),IF(AND(H2332&gt;=Scenario!$B$11,H2332&lt;Scenario!$B$12),1,0),0)</f>
        <v>1</v>
      </c>
      <c r="P2332" s="9" t="n">
        <f aca="false">IF(O2332=1,MAX(0,H2332-E2332)/60,"")</f>
        <v>42.95</v>
      </c>
      <c r="Q2332" s="9" t="n">
        <f aca="false">INDEX(Scenario!$B$18:$B$20,MATCH(B2332,Scenario!$A$18:$A$20,0))</f>
        <v>240</v>
      </c>
      <c r="R2332" s="9" t="n">
        <f aca="false">INDEX(Scenario!$C$18:$C$20,MATCH(B2332,Scenario!$A$18:$A$20,0))</f>
        <v>4320</v>
      </c>
      <c r="S2332" s="9" t="n">
        <f aca="false">IF(ISNUMBER(M2332),IF(M2332&lt;=Q2332,1,0),"")</f>
        <v>1</v>
      </c>
      <c r="T2332" s="9" t="n">
        <f aca="false">IF(ISNUMBER(P2332),IF(P2332&lt;=R2332,1,0),"")</f>
        <v>1</v>
      </c>
      <c r="U2332" s="9" t="n">
        <f aca="false">IF(E2332&gt;Scenario!$B$14,0,IF(OR(AND(ISNUMBER(H2332),H2332&lt;=Scenario!$B$14),AND(ISNUMBER(I2332),I2332&lt;=Scenario!$B$14)),0,1))</f>
        <v>0</v>
      </c>
      <c r="V2332" s="9" t="n">
        <f aca="false">IF(AND(U2332=1,(Scenario!$B$14-E2332)/60&gt;R2332),1,0)</f>
        <v>0</v>
      </c>
      <c r="W2332" s="9" t="n">
        <f aca="false">IF(OR(C2332=Scenario!$B$22,C2332=Scenario!$C$22),1,0)</f>
        <v>1</v>
      </c>
      <c r="X2332" s="9" t="n">
        <f aca="false">IF(ISNUMBER(I2332),1,0)</f>
        <v>0</v>
      </c>
      <c r="Y2332" s="9" t="n">
        <f aca="false">MOD(INT(E2332/86400)+3,7)</f>
        <v>3</v>
      </c>
      <c r="Z2332" s="9" t="n">
        <f aca="false">MOD(INT(E2332/3600),24)</f>
        <v>18</v>
      </c>
      <c r="AA2332" s="6" t="s">
        <v>4908</v>
      </c>
    </row>
    <row r="2333" customFormat="false" ht="15" hidden="false" customHeight="false" outlineLevel="0" collapsed="false">
      <c r="A2333" s="6" t="s">
        <v>4909</v>
      </c>
      <c r="B2333" s="6" t="s">
        <v>43</v>
      </c>
      <c r="C2333" s="6" t="s">
        <v>46</v>
      </c>
      <c r="D2333" s="6" t="s">
        <v>171</v>
      </c>
      <c r="E2333" s="6" t="n">
        <v>1787857088</v>
      </c>
      <c r="F2333" s="6" t="n">
        <v>1787858036</v>
      </c>
      <c r="G2333" s="6" t="n">
        <v>1787857880</v>
      </c>
      <c r="H2333" s="6" t="n">
        <v>1787862050</v>
      </c>
      <c r="J2333" s="6" t="n">
        <v>0</v>
      </c>
      <c r="K2333" s="6" t="n">
        <v>0</v>
      </c>
      <c r="L2333" s="9" t="n">
        <f aca="false">IF(AND(E2333&gt;=Scenario!$B$11,E2333&lt;Scenario!$B$12),1,0)</f>
        <v>1</v>
      </c>
      <c r="M2333" s="9" t="n">
        <f aca="false">IF(AND(L2333=1,ISNUMBER(F2333)),MAX(0,F2333-E2333)/60,"")</f>
        <v>15.8</v>
      </c>
      <c r="N2333" s="9" t="n">
        <f aca="false">IF(AND(L2333=1,ISNUMBER(G2333)),MAX(0,G2333-E2333)/60,"")</f>
        <v>13.2</v>
      </c>
      <c r="O2333" s="9" t="n">
        <f aca="false">IF(ISNUMBER(H2333),IF(AND(H2333&gt;=Scenario!$B$11,H2333&lt;Scenario!$B$12),1,0),0)</f>
        <v>1</v>
      </c>
      <c r="P2333" s="9" t="n">
        <f aca="false">IF(O2333=1,MAX(0,H2333-E2333)/60,"")</f>
        <v>82.7</v>
      </c>
      <c r="Q2333" s="9" t="n">
        <f aca="false">INDEX(Scenario!$B$18:$B$20,MATCH(B2333,Scenario!$A$18:$A$20,0))</f>
        <v>60</v>
      </c>
      <c r="R2333" s="9" t="n">
        <f aca="false">INDEX(Scenario!$C$18:$C$20,MATCH(B2333,Scenario!$A$18:$A$20,0))</f>
        <v>1440</v>
      </c>
      <c r="S2333" s="9" t="n">
        <f aca="false">IF(ISNUMBER(M2333),IF(M2333&lt;=Q2333,1,0),"")</f>
        <v>1</v>
      </c>
      <c r="T2333" s="9" t="n">
        <f aca="false">IF(ISNUMBER(P2333),IF(P2333&lt;=R2333,1,0),"")</f>
        <v>1</v>
      </c>
      <c r="U2333" s="9" t="n">
        <f aca="false">IF(E2333&gt;Scenario!$B$14,0,IF(OR(AND(ISNUMBER(H2333),H2333&lt;=Scenario!$B$14),AND(ISNUMBER(I2333),I2333&lt;=Scenario!$B$14)),0,1))</f>
        <v>0</v>
      </c>
      <c r="V2333" s="9" t="n">
        <f aca="false">IF(AND(U2333=1,(Scenario!$B$14-E2333)/60&gt;R2333),1,0)</f>
        <v>0</v>
      </c>
      <c r="W2333" s="9" t="n">
        <f aca="false">IF(OR(C2333=Scenario!$B$22,C2333=Scenario!$C$22),1,0)</f>
        <v>1</v>
      </c>
      <c r="X2333" s="9" t="n">
        <f aca="false">IF(ISNUMBER(I2333),1,0)</f>
        <v>0</v>
      </c>
      <c r="Y2333" s="9" t="n">
        <f aca="false">MOD(INT(E2333/86400)+3,7)</f>
        <v>3</v>
      </c>
      <c r="Z2333" s="9" t="n">
        <f aca="false">MOD(INT(E2333/3600),24)</f>
        <v>18</v>
      </c>
      <c r="AA2333" s="6" t="s">
        <v>4910</v>
      </c>
    </row>
    <row r="2334" customFormat="false" ht="15" hidden="false" customHeight="false" outlineLevel="0" collapsed="false">
      <c r="A2334" s="6" t="s">
        <v>4911</v>
      </c>
      <c r="B2334" s="6" t="s">
        <v>43</v>
      </c>
      <c r="C2334" s="6" t="s">
        <v>249</v>
      </c>
      <c r="D2334" s="6" t="s">
        <v>172</v>
      </c>
      <c r="E2334" s="6" t="n">
        <v>1787857237</v>
      </c>
      <c r="F2334" s="6" t="n">
        <v>1787858080</v>
      </c>
      <c r="G2334" s="6" t="n">
        <v>1787857848</v>
      </c>
      <c r="H2334" s="6" t="n">
        <v>1787862911</v>
      </c>
      <c r="J2334" s="6" t="n">
        <v>0</v>
      </c>
      <c r="K2334" s="6" t="n">
        <v>0</v>
      </c>
      <c r="L2334" s="9" t="n">
        <f aca="false">IF(AND(E2334&gt;=Scenario!$B$11,E2334&lt;Scenario!$B$12),1,0)</f>
        <v>1</v>
      </c>
      <c r="M2334" s="9" t="n">
        <f aca="false">IF(AND(L2334=1,ISNUMBER(F2334)),MAX(0,F2334-E2334)/60,"")</f>
        <v>14.05</v>
      </c>
      <c r="N2334" s="9" t="n">
        <f aca="false">IF(AND(L2334=1,ISNUMBER(G2334)),MAX(0,G2334-E2334)/60,"")</f>
        <v>10.1833333333333</v>
      </c>
      <c r="O2334" s="9" t="n">
        <f aca="false">IF(ISNUMBER(H2334),IF(AND(H2334&gt;=Scenario!$B$11,H2334&lt;Scenario!$B$12),1,0),0)</f>
        <v>1</v>
      </c>
      <c r="P2334" s="9" t="n">
        <f aca="false">IF(O2334=1,MAX(0,H2334-E2334)/60,"")</f>
        <v>94.5666666666667</v>
      </c>
      <c r="Q2334" s="9" t="n">
        <f aca="false">INDEX(Scenario!$B$18:$B$20,MATCH(B2334,Scenario!$A$18:$A$20,0))</f>
        <v>60</v>
      </c>
      <c r="R2334" s="9" t="n">
        <f aca="false">INDEX(Scenario!$C$18:$C$20,MATCH(B2334,Scenario!$A$18:$A$20,0))</f>
        <v>1440</v>
      </c>
      <c r="S2334" s="9" t="n">
        <f aca="false">IF(ISNUMBER(M2334),IF(M2334&lt;=Q2334,1,0),"")</f>
        <v>1</v>
      </c>
      <c r="T2334" s="9" t="n">
        <f aca="false">IF(ISNUMBER(P2334),IF(P2334&lt;=R2334,1,0),"")</f>
        <v>1</v>
      </c>
      <c r="U2334" s="9" t="n">
        <f aca="false">IF(E2334&gt;Scenario!$B$14,0,IF(OR(AND(ISNUMBER(H2334),H2334&lt;=Scenario!$B$14),AND(ISNUMBER(I2334),I2334&lt;=Scenario!$B$14)),0,1))</f>
        <v>0</v>
      </c>
      <c r="V2334" s="9" t="n">
        <f aca="false">IF(AND(U2334=1,(Scenario!$B$14-E2334)/60&gt;R2334),1,0)</f>
        <v>0</v>
      </c>
      <c r="W2334" s="9" t="n">
        <f aca="false">IF(OR(C2334=Scenario!$B$22,C2334=Scenario!$C$22),1,0)</f>
        <v>0</v>
      </c>
      <c r="X2334" s="9" t="n">
        <f aca="false">IF(ISNUMBER(I2334),1,0)</f>
        <v>0</v>
      </c>
      <c r="Y2334" s="9" t="n">
        <f aca="false">MOD(INT(E2334/86400)+3,7)</f>
        <v>3</v>
      </c>
      <c r="Z2334" s="9" t="n">
        <f aca="false">MOD(INT(E2334/3600),24)</f>
        <v>19</v>
      </c>
      <c r="AA2334" s="6" t="s">
        <v>4912</v>
      </c>
    </row>
    <row r="2335" customFormat="false" ht="15" hidden="false" customHeight="false" outlineLevel="0" collapsed="false">
      <c r="A2335" s="6" t="s">
        <v>4913</v>
      </c>
      <c r="B2335" s="6" t="s">
        <v>43</v>
      </c>
      <c r="C2335" s="6" t="s">
        <v>47</v>
      </c>
      <c r="D2335" s="6" t="s">
        <v>170</v>
      </c>
      <c r="E2335" s="6" t="n">
        <v>1787857291</v>
      </c>
      <c r="F2335" s="6" t="n">
        <v>1787861386</v>
      </c>
      <c r="G2335" s="6" t="n">
        <v>1787861271</v>
      </c>
      <c r="H2335" s="6" t="n">
        <v>1787864513</v>
      </c>
      <c r="J2335" s="6" t="n">
        <v>0</v>
      </c>
      <c r="K2335" s="6" t="n">
        <v>0</v>
      </c>
      <c r="L2335" s="9" t="n">
        <f aca="false">IF(AND(E2335&gt;=Scenario!$B$11,E2335&lt;Scenario!$B$12),1,0)</f>
        <v>1</v>
      </c>
      <c r="M2335" s="9" t="n">
        <f aca="false">IF(AND(L2335=1,ISNUMBER(F2335)),MAX(0,F2335-E2335)/60,"")</f>
        <v>68.25</v>
      </c>
      <c r="N2335" s="9" t="n">
        <f aca="false">IF(AND(L2335=1,ISNUMBER(G2335)),MAX(0,G2335-E2335)/60,"")</f>
        <v>66.3333333333333</v>
      </c>
      <c r="O2335" s="9" t="n">
        <f aca="false">IF(ISNUMBER(H2335),IF(AND(H2335&gt;=Scenario!$B$11,H2335&lt;Scenario!$B$12),1,0),0)</f>
        <v>1</v>
      </c>
      <c r="P2335" s="9" t="n">
        <f aca="false">IF(O2335=1,MAX(0,H2335-E2335)/60,"")</f>
        <v>120.366666666667</v>
      </c>
      <c r="Q2335" s="9" t="n">
        <f aca="false">INDEX(Scenario!$B$18:$B$20,MATCH(B2335,Scenario!$A$18:$A$20,0))</f>
        <v>60</v>
      </c>
      <c r="R2335" s="9" t="n">
        <f aca="false">INDEX(Scenario!$C$18:$C$20,MATCH(B2335,Scenario!$A$18:$A$20,0))</f>
        <v>1440</v>
      </c>
      <c r="S2335" s="9" t="n">
        <f aca="false">IF(ISNUMBER(M2335),IF(M2335&lt;=Q2335,1,0),"")</f>
        <v>0</v>
      </c>
      <c r="T2335" s="9" t="n">
        <f aca="false">IF(ISNUMBER(P2335),IF(P2335&lt;=R2335,1,0),"")</f>
        <v>1</v>
      </c>
      <c r="U2335" s="9" t="n">
        <f aca="false">IF(E2335&gt;Scenario!$B$14,0,IF(OR(AND(ISNUMBER(H2335),H2335&lt;=Scenario!$B$14),AND(ISNUMBER(I2335),I2335&lt;=Scenario!$B$14)),0,1))</f>
        <v>0</v>
      </c>
      <c r="V2335" s="9" t="n">
        <f aca="false">IF(AND(U2335=1,(Scenario!$B$14-E2335)/60&gt;R2335),1,0)</f>
        <v>0</v>
      </c>
      <c r="W2335" s="9" t="n">
        <f aca="false">IF(OR(C2335=Scenario!$B$22,C2335=Scenario!$C$22),1,0)</f>
        <v>1</v>
      </c>
      <c r="X2335" s="9" t="n">
        <f aca="false">IF(ISNUMBER(I2335),1,0)</f>
        <v>0</v>
      </c>
      <c r="Y2335" s="9" t="n">
        <f aca="false">MOD(INT(E2335/86400)+3,7)</f>
        <v>3</v>
      </c>
      <c r="Z2335" s="9" t="n">
        <f aca="false">MOD(INT(E2335/3600),24)</f>
        <v>19</v>
      </c>
      <c r="AA2335" s="6" t="s">
        <v>4914</v>
      </c>
    </row>
    <row r="2336" customFormat="false" ht="15" hidden="false" customHeight="false" outlineLevel="0" collapsed="false">
      <c r="A2336" s="6" t="s">
        <v>4915</v>
      </c>
      <c r="B2336" s="6" t="s">
        <v>44</v>
      </c>
      <c r="C2336" s="6" t="s">
        <v>47</v>
      </c>
      <c r="D2336" s="6" t="s">
        <v>170</v>
      </c>
      <c r="E2336" s="6" t="n">
        <v>1787859898</v>
      </c>
      <c r="F2336" s="6" t="n">
        <v>1787868005</v>
      </c>
      <c r="G2336" s="6" t="n">
        <v>1787867917</v>
      </c>
      <c r="H2336" s="6" t="n">
        <v>1787871533</v>
      </c>
      <c r="J2336" s="6" t="n">
        <v>0</v>
      </c>
      <c r="K2336" s="6" t="n">
        <v>0</v>
      </c>
      <c r="L2336" s="9" t="n">
        <f aca="false">IF(AND(E2336&gt;=Scenario!$B$11,E2336&lt;Scenario!$B$12),1,0)</f>
        <v>1</v>
      </c>
      <c r="M2336" s="9" t="n">
        <f aca="false">IF(AND(L2336=1,ISNUMBER(F2336)),MAX(0,F2336-E2336)/60,"")</f>
        <v>135.116666666667</v>
      </c>
      <c r="N2336" s="9" t="n">
        <f aca="false">IF(AND(L2336=1,ISNUMBER(G2336)),MAX(0,G2336-E2336)/60,"")</f>
        <v>133.65</v>
      </c>
      <c r="O2336" s="9" t="n">
        <f aca="false">IF(ISNUMBER(H2336),IF(AND(H2336&gt;=Scenario!$B$11,H2336&lt;Scenario!$B$12),1,0),0)</f>
        <v>1</v>
      </c>
      <c r="P2336" s="9" t="n">
        <f aca="false">IF(O2336=1,MAX(0,H2336-E2336)/60,"")</f>
        <v>193.916666666667</v>
      </c>
      <c r="Q2336" s="9" t="n">
        <f aca="false">INDEX(Scenario!$B$18:$B$20,MATCH(B2336,Scenario!$A$18:$A$20,0))</f>
        <v>240</v>
      </c>
      <c r="R2336" s="9" t="n">
        <f aca="false">INDEX(Scenario!$C$18:$C$20,MATCH(B2336,Scenario!$A$18:$A$20,0))</f>
        <v>4320</v>
      </c>
      <c r="S2336" s="9" t="n">
        <f aca="false">IF(ISNUMBER(M2336),IF(M2336&lt;=Q2336,1,0),"")</f>
        <v>1</v>
      </c>
      <c r="T2336" s="9" t="n">
        <f aca="false">IF(ISNUMBER(P2336),IF(P2336&lt;=R2336,1,0),"")</f>
        <v>1</v>
      </c>
      <c r="U2336" s="9" t="n">
        <f aca="false">IF(E2336&gt;Scenario!$B$14,0,IF(OR(AND(ISNUMBER(H2336),H2336&lt;=Scenario!$B$14),AND(ISNUMBER(I2336),I2336&lt;=Scenario!$B$14)),0,1))</f>
        <v>0</v>
      </c>
      <c r="V2336" s="9" t="n">
        <f aca="false">IF(AND(U2336=1,(Scenario!$B$14-E2336)/60&gt;R2336),1,0)</f>
        <v>0</v>
      </c>
      <c r="W2336" s="9" t="n">
        <f aca="false">IF(OR(C2336=Scenario!$B$22,C2336=Scenario!$C$22),1,0)</f>
        <v>1</v>
      </c>
      <c r="X2336" s="9" t="n">
        <f aca="false">IF(ISNUMBER(I2336),1,0)</f>
        <v>0</v>
      </c>
      <c r="Y2336" s="9" t="n">
        <f aca="false">MOD(INT(E2336/86400)+3,7)</f>
        <v>3</v>
      </c>
      <c r="Z2336" s="9" t="n">
        <f aca="false">MOD(INT(E2336/3600),24)</f>
        <v>19</v>
      </c>
      <c r="AA2336" s="6" t="s">
        <v>4916</v>
      </c>
    </row>
    <row r="2337" customFormat="false" ht="15" hidden="false" customHeight="false" outlineLevel="0" collapsed="false">
      <c r="A2337" s="6" t="s">
        <v>4917</v>
      </c>
      <c r="B2337" s="6" t="s">
        <v>42</v>
      </c>
      <c r="C2337" s="6" t="s">
        <v>249</v>
      </c>
      <c r="D2337" s="6" t="s">
        <v>170</v>
      </c>
      <c r="E2337" s="6" t="n">
        <v>1787861531</v>
      </c>
      <c r="F2337" s="6" t="n">
        <v>1787864846</v>
      </c>
      <c r="G2337" s="6" t="n">
        <v>1787864735</v>
      </c>
      <c r="H2337" s="6" t="n">
        <v>1787867319</v>
      </c>
      <c r="J2337" s="6" t="n">
        <v>0</v>
      </c>
      <c r="K2337" s="6" t="n">
        <v>0</v>
      </c>
      <c r="L2337" s="9" t="n">
        <f aca="false">IF(AND(E2337&gt;=Scenario!$B$11,E2337&lt;Scenario!$B$12),1,0)</f>
        <v>1</v>
      </c>
      <c r="M2337" s="9" t="n">
        <f aca="false">IF(AND(L2337=1,ISNUMBER(F2337)),MAX(0,F2337-E2337)/60,"")</f>
        <v>55.25</v>
      </c>
      <c r="N2337" s="9" t="n">
        <f aca="false">IF(AND(L2337=1,ISNUMBER(G2337)),MAX(0,G2337-E2337)/60,"")</f>
        <v>53.4</v>
      </c>
      <c r="O2337" s="9" t="n">
        <f aca="false">IF(ISNUMBER(H2337),IF(AND(H2337&gt;=Scenario!$B$11,H2337&lt;Scenario!$B$12),1,0),0)</f>
        <v>1</v>
      </c>
      <c r="P2337" s="9" t="n">
        <f aca="false">IF(O2337=1,MAX(0,H2337-E2337)/60,"")</f>
        <v>96.4666666666667</v>
      </c>
      <c r="Q2337" s="9" t="n">
        <f aca="false">INDEX(Scenario!$B$18:$B$20,MATCH(B2337,Scenario!$A$18:$A$20,0))</f>
        <v>15</v>
      </c>
      <c r="R2337" s="9" t="n">
        <f aca="false">INDEX(Scenario!$C$18:$C$20,MATCH(B2337,Scenario!$A$18:$A$20,0))</f>
        <v>240</v>
      </c>
      <c r="S2337" s="9" t="n">
        <f aca="false">IF(ISNUMBER(M2337),IF(M2337&lt;=Q2337,1,0),"")</f>
        <v>0</v>
      </c>
      <c r="T2337" s="9" t="n">
        <f aca="false">IF(ISNUMBER(P2337),IF(P2337&lt;=R2337,1,0),"")</f>
        <v>1</v>
      </c>
      <c r="U2337" s="9" t="n">
        <f aca="false">IF(E2337&gt;Scenario!$B$14,0,IF(OR(AND(ISNUMBER(H2337),H2337&lt;=Scenario!$B$14),AND(ISNUMBER(I2337),I2337&lt;=Scenario!$B$14)),0,1))</f>
        <v>0</v>
      </c>
      <c r="V2337" s="9" t="n">
        <f aca="false">IF(AND(U2337=1,(Scenario!$B$14-E2337)/60&gt;R2337),1,0)</f>
        <v>0</v>
      </c>
      <c r="W2337" s="9" t="n">
        <f aca="false">IF(OR(C2337=Scenario!$B$22,C2337=Scenario!$C$22),1,0)</f>
        <v>0</v>
      </c>
      <c r="X2337" s="9" t="n">
        <f aca="false">IF(ISNUMBER(I2337),1,0)</f>
        <v>0</v>
      </c>
      <c r="Y2337" s="9" t="n">
        <f aca="false">MOD(INT(E2337/86400)+3,7)</f>
        <v>3</v>
      </c>
      <c r="Z2337" s="9" t="n">
        <f aca="false">MOD(INT(E2337/3600),24)</f>
        <v>20</v>
      </c>
      <c r="AA2337" s="6" t="s">
        <v>4918</v>
      </c>
    </row>
    <row r="2338" customFormat="false" ht="15" hidden="false" customHeight="false" outlineLevel="0" collapsed="false">
      <c r="A2338" s="6" t="s">
        <v>4919</v>
      </c>
      <c r="B2338" s="6" t="s">
        <v>44</v>
      </c>
      <c r="C2338" s="6" t="s">
        <v>249</v>
      </c>
      <c r="D2338" s="6" t="s">
        <v>171</v>
      </c>
      <c r="E2338" s="6" t="n">
        <v>1787861689</v>
      </c>
      <c r="F2338" s="6" t="n">
        <v>1787869495</v>
      </c>
      <c r="G2338" s="6" t="n">
        <v>1787869391</v>
      </c>
      <c r="H2338" s="6" t="n">
        <v>1787870800</v>
      </c>
      <c r="J2338" s="6" t="n">
        <v>0</v>
      </c>
      <c r="K2338" s="6" t="n">
        <v>0</v>
      </c>
      <c r="L2338" s="9" t="n">
        <f aca="false">IF(AND(E2338&gt;=Scenario!$B$11,E2338&lt;Scenario!$B$12),1,0)</f>
        <v>1</v>
      </c>
      <c r="M2338" s="9" t="n">
        <f aca="false">IF(AND(L2338=1,ISNUMBER(F2338)),MAX(0,F2338-E2338)/60,"")</f>
        <v>130.1</v>
      </c>
      <c r="N2338" s="9" t="n">
        <f aca="false">IF(AND(L2338=1,ISNUMBER(G2338)),MAX(0,G2338-E2338)/60,"")</f>
        <v>128.366666666667</v>
      </c>
      <c r="O2338" s="9" t="n">
        <f aca="false">IF(ISNUMBER(H2338),IF(AND(H2338&gt;=Scenario!$B$11,H2338&lt;Scenario!$B$12),1,0),0)</f>
        <v>1</v>
      </c>
      <c r="P2338" s="9" t="n">
        <f aca="false">IF(O2338=1,MAX(0,H2338-E2338)/60,"")</f>
        <v>151.85</v>
      </c>
      <c r="Q2338" s="9" t="n">
        <f aca="false">INDEX(Scenario!$B$18:$B$20,MATCH(B2338,Scenario!$A$18:$A$20,0))</f>
        <v>240</v>
      </c>
      <c r="R2338" s="9" t="n">
        <f aca="false">INDEX(Scenario!$C$18:$C$20,MATCH(B2338,Scenario!$A$18:$A$20,0))</f>
        <v>4320</v>
      </c>
      <c r="S2338" s="9" t="n">
        <f aca="false">IF(ISNUMBER(M2338),IF(M2338&lt;=Q2338,1,0),"")</f>
        <v>1</v>
      </c>
      <c r="T2338" s="9" t="n">
        <f aca="false">IF(ISNUMBER(P2338),IF(P2338&lt;=R2338,1,0),"")</f>
        <v>1</v>
      </c>
      <c r="U2338" s="9" t="n">
        <f aca="false">IF(E2338&gt;Scenario!$B$14,0,IF(OR(AND(ISNUMBER(H2338),H2338&lt;=Scenario!$B$14),AND(ISNUMBER(I2338),I2338&lt;=Scenario!$B$14)),0,1))</f>
        <v>0</v>
      </c>
      <c r="V2338" s="9" t="n">
        <f aca="false">IF(AND(U2338=1,(Scenario!$B$14-E2338)/60&gt;R2338),1,0)</f>
        <v>0</v>
      </c>
      <c r="W2338" s="9" t="n">
        <f aca="false">IF(OR(C2338=Scenario!$B$22,C2338=Scenario!$C$22),1,0)</f>
        <v>0</v>
      </c>
      <c r="X2338" s="9" t="n">
        <f aca="false">IF(ISNUMBER(I2338),1,0)</f>
        <v>0</v>
      </c>
      <c r="Y2338" s="9" t="n">
        <f aca="false">MOD(INT(E2338/86400)+3,7)</f>
        <v>3</v>
      </c>
      <c r="Z2338" s="9" t="n">
        <f aca="false">MOD(INT(E2338/3600),24)</f>
        <v>20</v>
      </c>
      <c r="AA2338" s="6" t="s">
        <v>4920</v>
      </c>
    </row>
    <row r="2339" customFormat="false" ht="15" hidden="false" customHeight="false" outlineLevel="0" collapsed="false">
      <c r="A2339" s="6" t="s">
        <v>4921</v>
      </c>
      <c r="B2339" s="6" t="s">
        <v>43</v>
      </c>
      <c r="C2339" s="6" t="s">
        <v>47</v>
      </c>
      <c r="D2339" s="6" t="s">
        <v>170</v>
      </c>
      <c r="E2339" s="6" t="n">
        <v>1787863102</v>
      </c>
      <c r="F2339" s="6" t="n">
        <v>1787867477</v>
      </c>
      <c r="G2339" s="6" t="n">
        <v>1787867338</v>
      </c>
      <c r="H2339" s="6" t="n">
        <v>1787872594</v>
      </c>
      <c r="J2339" s="6" t="n">
        <v>0</v>
      </c>
      <c r="K2339" s="6" t="n">
        <v>0</v>
      </c>
      <c r="L2339" s="9" t="n">
        <f aca="false">IF(AND(E2339&gt;=Scenario!$B$11,E2339&lt;Scenario!$B$12),1,0)</f>
        <v>1</v>
      </c>
      <c r="M2339" s="9" t="n">
        <f aca="false">IF(AND(L2339=1,ISNUMBER(F2339)),MAX(0,F2339-E2339)/60,"")</f>
        <v>72.9166666666667</v>
      </c>
      <c r="N2339" s="9" t="n">
        <f aca="false">IF(AND(L2339=1,ISNUMBER(G2339)),MAX(0,G2339-E2339)/60,"")</f>
        <v>70.6</v>
      </c>
      <c r="O2339" s="9" t="n">
        <f aca="false">IF(ISNUMBER(H2339),IF(AND(H2339&gt;=Scenario!$B$11,H2339&lt;Scenario!$B$12),1,0),0)</f>
        <v>1</v>
      </c>
      <c r="P2339" s="9" t="n">
        <f aca="false">IF(O2339=1,MAX(0,H2339-E2339)/60,"")</f>
        <v>158.2</v>
      </c>
      <c r="Q2339" s="9" t="n">
        <f aca="false">INDEX(Scenario!$B$18:$B$20,MATCH(B2339,Scenario!$A$18:$A$20,0))</f>
        <v>60</v>
      </c>
      <c r="R2339" s="9" t="n">
        <f aca="false">INDEX(Scenario!$C$18:$C$20,MATCH(B2339,Scenario!$A$18:$A$20,0))</f>
        <v>1440</v>
      </c>
      <c r="S2339" s="9" t="n">
        <f aca="false">IF(ISNUMBER(M2339),IF(M2339&lt;=Q2339,1,0),"")</f>
        <v>0</v>
      </c>
      <c r="T2339" s="9" t="n">
        <f aca="false">IF(ISNUMBER(P2339),IF(P2339&lt;=R2339,1,0),"")</f>
        <v>1</v>
      </c>
      <c r="U2339" s="9" t="n">
        <f aca="false">IF(E2339&gt;Scenario!$B$14,0,IF(OR(AND(ISNUMBER(H2339),H2339&lt;=Scenario!$B$14),AND(ISNUMBER(I2339),I2339&lt;=Scenario!$B$14)),0,1))</f>
        <v>0</v>
      </c>
      <c r="V2339" s="9" t="n">
        <f aca="false">IF(AND(U2339=1,(Scenario!$B$14-E2339)/60&gt;R2339),1,0)</f>
        <v>0</v>
      </c>
      <c r="W2339" s="9" t="n">
        <f aca="false">IF(OR(C2339=Scenario!$B$22,C2339=Scenario!$C$22),1,0)</f>
        <v>1</v>
      </c>
      <c r="X2339" s="9" t="n">
        <f aca="false">IF(ISNUMBER(I2339),1,0)</f>
        <v>0</v>
      </c>
      <c r="Y2339" s="9" t="n">
        <f aca="false">MOD(INT(E2339/86400)+3,7)</f>
        <v>3</v>
      </c>
      <c r="Z2339" s="9" t="n">
        <f aca="false">MOD(INT(E2339/3600),24)</f>
        <v>20</v>
      </c>
      <c r="AA2339" s="6" t="s">
        <v>4922</v>
      </c>
    </row>
    <row r="2340" customFormat="false" ht="15" hidden="false" customHeight="false" outlineLevel="0" collapsed="false">
      <c r="A2340" s="6" t="s">
        <v>4923</v>
      </c>
      <c r="B2340" s="6" t="s">
        <v>44</v>
      </c>
      <c r="C2340" s="6" t="s">
        <v>46</v>
      </c>
      <c r="D2340" s="6" t="s">
        <v>171</v>
      </c>
      <c r="E2340" s="6" t="n">
        <v>1787873882</v>
      </c>
      <c r="F2340" s="6" t="n">
        <v>1787893732</v>
      </c>
      <c r="G2340" s="6" t="n">
        <v>1787893668</v>
      </c>
      <c r="H2340" s="6" t="n">
        <v>1788042812</v>
      </c>
      <c r="J2340" s="6" t="n">
        <v>1</v>
      </c>
      <c r="K2340" s="6" t="n">
        <v>0</v>
      </c>
      <c r="L2340" s="9" t="n">
        <f aca="false">IF(AND(E2340&gt;=Scenario!$B$11,E2340&lt;Scenario!$B$12),1,0)</f>
        <v>1</v>
      </c>
      <c r="M2340" s="9" t="n">
        <f aca="false">IF(AND(L2340=1,ISNUMBER(F2340)),MAX(0,F2340-E2340)/60,"")</f>
        <v>330.833333333333</v>
      </c>
      <c r="N2340" s="9" t="n">
        <f aca="false">IF(AND(L2340=1,ISNUMBER(G2340)),MAX(0,G2340-E2340)/60,"")</f>
        <v>329.766666666667</v>
      </c>
      <c r="O2340" s="9" t="n">
        <f aca="false">IF(ISNUMBER(H2340),IF(AND(H2340&gt;=Scenario!$B$11,H2340&lt;Scenario!$B$12),1,0),0)</f>
        <v>1</v>
      </c>
      <c r="P2340" s="9" t="n">
        <f aca="false">IF(O2340=1,MAX(0,H2340-E2340)/60,"")</f>
        <v>2815.5</v>
      </c>
      <c r="Q2340" s="9" t="n">
        <f aca="false">INDEX(Scenario!$B$18:$B$20,MATCH(B2340,Scenario!$A$18:$A$20,0))</f>
        <v>240</v>
      </c>
      <c r="R2340" s="9" t="n">
        <f aca="false">INDEX(Scenario!$C$18:$C$20,MATCH(B2340,Scenario!$A$18:$A$20,0))</f>
        <v>4320</v>
      </c>
      <c r="S2340" s="9" t="n">
        <f aca="false">IF(ISNUMBER(M2340),IF(M2340&lt;=Q2340,1,0),"")</f>
        <v>0</v>
      </c>
      <c r="T2340" s="9" t="n">
        <f aca="false">IF(ISNUMBER(P2340),IF(P2340&lt;=R2340,1,0),"")</f>
        <v>1</v>
      </c>
      <c r="U2340" s="9" t="n">
        <f aca="false">IF(E2340&gt;Scenario!$B$14,0,IF(OR(AND(ISNUMBER(H2340),H2340&lt;=Scenario!$B$14),AND(ISNUMBER(I2340),I2340&lt;=Scenario!$B$14)),0,1))</f>
        <v>0</v>
      </c>
      <c r="V2340" s="9" t="n">
        <f aca="false">IF(AND(U2340=1,(Scenario!$B$14-E2340)/60&gt;R2340),1,0)</f>
        <v>0</v>
      </c>
      <c r="W2340" s="9" t="n">
        <f aca="false">IF(OR(C2340=Scenario!$B$22,C2340=Scenario!$C$22),1,0)</f>
        <v>1</v>
      </c>
      <c r="X2340" s="9" t="n">
        <f aca="false">IF(ISNUMBER(I2340),1,0)</f>
        <v>0</v>
      </c>
      <c r="Y2340" s="9" t="n">
        <f aca="false">MOD(INT(E2340/86400)+3,7)</f>
        <v>3</v>
      </c>
      <c r="Z2340" s="9" t="n">
        <f aca="false">MOD(INT(E2340/3600),24)</f>
        <v>23</v>
      </c>
      <c r="AA2340" s="6" t="s">
        <v>4924</v>
      </c>
    </row>
    <row r="2341" customFormat="false" ht="15" hidden="false" customHeight="false" outlineLevel="0" collapsed="false">
      <c r="A2341" s="6" t="s">
        <v>4925</v>
      </c>
      <c r="B2341" s="6" t="s">
        <v>43</v>
      </c>
      <c r="C2341" s="6" t="s">
        <v>46</v>
      </c>
      <c r="D2341" s="6" t="s">
        <v>172</v>
      </c>
      <c r="E2341" s="6" t="n">
        <v>1787890360</v>
      </c>
      <c r="F2341" s="6" t="n">
        <v>1787893435</v>
      </c>
      <c r="G2341" s="6" t="n">
        <v>1787893255</v>
      </c>
      <c r="H2341" s="6" t="n">
        <v>1787898939</v>
      </c>
      <c r="J2341" s="6" t="n">
        <v>0</v>
      </c>
      <c r="K2341" s="6" t="n">
        <v>1</v>
      </c>
      <c r="L2341" s="9" t="n">
        <f aca="false">IF(AND(E2341&gt;=Scenario!$B$11,E2341&lt;Scenario!$B$12),1,0)</f>
        <v>1</v>
      </c>
      <c r="M2341" s="9" t="n">
        <f aca="false">IF(AND(L2341=1,ISNUMBER(F2341)),MAX(0,F2341-E2341)/60,"")</f>
        <v>51.25</v>
      </c>
      <c r="N2341" s="9" t="n">
        <f aca="false">IF(AND(L2341=1,ISNUMBER(G2341)),MAX(0,G2341-E2341)/60,"")</f>
        <v>48.25</v>
      </c>
      <c r="O2341" s="9" t="n">
        <f aca="false">IF(ISNUMBER(H2341),IF(AND(H2341&gt;=Scenario!$B$11,H2341&lt;Scenario!$B$12),1,0),0)</f>
        <v>1</v>
      </c>
      <c r="P2341" s="9" t="n">
        <f aca="false">IF(O2341=1,MAX(0,H2341-E2341)/60,"")</f>
        <v>142.983333333333</v>
      </c>
      <c r="Q2341" s="9" t="n">
        <f aca="false">INDEX(Scenario!$B$18:$B$20,MATCH(B2341,Scenario!$A$18:$A$20,0))</f>
        <v>60</v>
      </c>
      <c r="R2341" s="9" t="n">
        <f aca="false">INDEX(Scenario!$C$18:$C$20,MATCH(B2341,Scenario!$A$18:$A$20,0))</f>
        <v>1440</v>
      </c>
      <c r="S2341" s="9" t="n">
        <f aca="false">IF(ISNUMBER(M2341),IF(M2341&lt;=Q2341,1,0),"")</f>
        <v>1</v>
      </c>
      <c r="T2341" s="9" t="n">
        <f aca="false">IF(ISNUMBER(P2341),IF(P2341&lt;=R2341,1,0),"")</f>
        <v>1</v>
      </c>
      <c r="U2341" s="9" t="n">
        <f aca="false">IF(E2341&gt;Scenario!$B$14,0,IF(OR(AND(ISNUMBER(H2341),H2341&lt;=Scenario!$B$14),AND(ISNUMBER(I2341),I2341&lt;=Scenario!$B$14)),0,1))</f>
        <v>0</v>
      </c>
      <c r="V2341" s="9" t="n">
        <f aca="false">IF(AND(U2341=1,(Scenario!$B$14-E2341)/60&gt;R2341),1,0)</f>
        <v>0</v>
      </c>
      <c r="W2341" s="9" t="n">
        <f aca="false">IF(OR(C2341=Scenario!$B$22,C2341=Scenario!$C$22),1,0)</f>
        <v>1</v>
      </c>
      <c r="X2341" s="9" t="n">
        <f aca="false">IF(ISNUMBER(I2341),1,0)</f>
        <v>0</v>
      </c>
      <c r="Y2341" s="9" t="n">
        <f aca="false">MOD(INT(E2341/86400)+3,7)</f>
        <v>4</v>
      </c>
      <c r="Z2341" s="9" t="n">
        <f aca="false">MOD(INT(E2341/3600),24)</f>
        <v>4</v>
      </c>
      <c r="AA2341" s="6" t="s">
        <v>4926</v>
      </c>
    </row>
    <row r="2342" customFormat="false" ht="15" hidden="false" customHeight="false" outlineLevel="0" collapsed="false">
      <c r="A2342" s="6" t="s">
        <v>4927</v>
      </c>
      <c r="B2342" s="6" t="s">
        <v>43</v>
      </c>
      <c r="C2342" s="6" t="s">
        <v>46</v>
      </c>
      <c r="D2342" s="6" t="s">
        <v>170</v>
      </c>
      <c r="E2342" s="6" t="n">
        <v>1787897660</v>
      </c>
      <c r="F2342" s="6" t="n">
        <v>1787897807</v>
      </c>
      <c r="G2342" s="6" t="n">
        <v>1787897677</v>
      </c>
      <c r="H2342" s="6" t="n">
        <v>1787899796</v>
      </c>
      <c r="J2342" s="6" t="n">
        <v>0</v>
      </c>
      <c r="K2342" s="6" t="n">
        <v>0</v>
      </c>
      <c r="L2342" s="9" t="n">
        <f aca="false">IF(AND(E2342&gt;=Scenario!$B$11,E2342&lt;Scenario!$B$12),1,0)</f>
        <v>1</v>
      </c>
      <c r="M2342" s="9" t="n">
        <f aca="false">IF(AND(L2342=1,ISNUMBER(F2342)),MAX(0,F2342-E2342)/60,"")</f>
        <v>2.45</v>
      </c>
      <c r="N2342" s="9" t="n">
        <f aca="false">IF(AND(L2342=1,ISNUMBER(G2342)),MAX(0,G2342-E2342)/60,"")</f>
        <v>0.283333333333333</v>
      </c>
      <c r="O2342" s="9" t="n">
        <f aca="false">IF(ISNUMBER(H2342),IF(AND(H2342&gt;=Scenario!$B$11,H2342&lt;Scenario!$B$12),1,0),0)</f>
        <v>1</v>
      </c>
      <c r="P2342" s="9" t="n">
        <f aca="false">IF(O2342=1,MAX(0,H2342-E2342)/60,"")</f>
        <v>35.6</v>
      </c>
      <c r="Q2342" s="9" t="n">
        <f aca="false">INDEX(Scenario!$B$18:$B$20,MATCH(B2342,Scenario!$A$18:$A$20,0))</f>
        <v>60</v>
      </c>
      <c r="R2342" s="9" t="n">
        <f aca="false">INDEX(Scenario!$C$18:$C$20,MATCH(B2342,Scenario!$A$18:$A$20,0))</f>
        <v>1440</v>
      </c>
      <c r="S2342" s="9" t="n">
        <f aca="false">IF(ISNUMBER(M2342),IF(M2342&lt;=Q2342,1,0),"")</f>
        <v>1</v>
      </c>
      <c r="T2342" s="9" t="n">
        <f aca="false">IF(ISNUMBER(P2342),IF(P2342&lt;=R2342,1,0),"")</f>
        <v>1</v>
      </c>
      <c r="U2342" s="9" t="n">
        <f aca="false">IF(E2342&gt;Scenario!$B$14,0,IF(OR(AND(ISNUMBER(H2342),H2342&lt;=Scenario!$B$14),AND(ISNUMBER(I2342),I2342&lt;=Scenario!$B$14)),0,1))</f>
        <v>0</v>
      </c>
      <c r="V2342" s="9" t="n">
        <f aca="false">IF(AND(U2342=1,(Scenario!$B$14-E2342)/60&gt;R2342),1,0)</f>
        <v>0</v>
      </c>
      <c r="W2342" s="9" t="n">
        <f aca="false">IF(OR(C2342=Scenario!$B$22,C2342=Scenario!$C$22),1,0)</f>
        <v>1</v>
      </c>
      <c r="X2342" s="9" t="n">
        <f aca="false">IF(ISNUMBER(I2342),1,0)</f>
        <v>0</v>
      </c>
      <c r="Y2342" s="9" t="n">
        <f aca="false">MOD(INT(E2342/86400)+3,7)</f>
        <v>4</v>
      </c>
      <c r="Z2342" s="9" t="n">
        <f aca="false">MOD(INT(E2342/3600),24)</f>
        <v>6</v>
      </c>
      <c r="AA2342" s="6" t="s">
        <v>4928</v>
      </c>
    </row>
    <row r="2343" customFormat="false" ht="15" hidden="false" customHeight="false" outlineLevel="0" collapsed="false">
      <c r="A2343" s="6" t="s">
        <v>4929</v>
      </c>
      <c r="B2343" s="6" t="s">
        <v>43</v>
      </c>
      <c r="C2343" s="6" t="s">
        <v>249</v>
      </c>
      <c r="D2343" s="6" t="s">
        <v>170</v>
      </c>
      <c r="E2343" s="6" t="n">
        <v>1787898984</v>
      </c>
      <c r="F2343" s="6" t="n">
        <v>1787899142</v>
      </c>
      <c r="G2343" s="6" t="n">
        <v>1787898997</v>
      </c>
      <c r="H2343" s="6" t="n">
        <v>1787901504</v>
      </c>
      <c r="J2343" s="6" t="n">
        <v>0</v>
      </c>
      <c r="K2343" s="6" t="n">
        <v>0</v>
      </c>
      <c r="L2343" s="9" t="n">
        <f aca="false">IF(AND(E2343&gt;=Scenario!$B$11,E2343&lt;Scenario!$B$12),1,0)</f>
        <v>1</v>
      </c>
      <c r="M2343" s="9" t="n">
        <f aca="false">IF(AND(L2343=1,ISNUMBER(F2343)),MAX(0,F2343-E2343)/60,"")</f>
        <v>2.63333333333333</v>
      </c>
      <c r="N2343" s="9" t="n">
        <f aca="false">IF(AND(L2343=1,ISNUMBER(G2343)),MAX(0,G2343-E2343)/60,"")</f>
        <v>0.216666666666667</v>
      </c>
      <c r="O2343" s="9" t="n">
        <f aca="false">IF(ISNUMBER(H2343),IF(AND(H2343&gt;=Scenario!$B$11,H2343&lt;Scenario!$B$12),1,0),0)</f>
        <v>1</v>
      </c>
      <c r="P2343" s="9" t="n">
        <f aca="false">IF(O2343=1,MAX(0,H2343-E2343)/60,"")</f>
        <v>42</v>
      </c>
      <c r="Q2343" s="9" t="n">
        <f aca="false">INDEX(Scenario!$B$18:$B$20,MATCH(B2343,Scenario!$A$18:$A$20,0))</f>
        <v>60</v>
      </c>
      <c r="R2343" s="9" t="n">
        <f aca="false">INDEX(Scenario!$C$18:$C$20,MATCH(B2343,Scenario!$A$18:$A$20,0))</f>
        <v>1440</v>
      </c>
      <c r="S2343" s="9" t="n">
        <f aca="false">IF(ISNUMBER(M2343),IF(M2343&lt;=Q2343,1,0),"")</f>
        <v>1</v>
      </c>
      <c r="T2343" s="9" t="n">
        <f aca="false">IF(ISNUMBER(P2343),IF(P2343&lt;=R2343,1,0),"")</f>
        <v>1</v>
      </c>
      <c r="U2343" s="9" t="n">
        <f aca="false">IF(E2343&gt;Scenario!$B$14,0,IF(OR(AND(ISNUMBER(H2343),H2343&lt;=Scenario!$B$14),AND(ISNUMBER(I2343),I2343&lt;=Scenario!$B$14)),0,1))</f>
        <v>0</v>
      </c>
      <c r="V2343" s="9" t="n">
        <f aca="false">IF(AND(U2343=1,(Scenario!$B$14-E2343)/60&gt;R2343),1,0)</f>
        <v>0</v>
      </c>
      <c r="W2343" s="9" t="n">
        <f aca="false">IF(OR(C2343=Scenario!$B$22,C2343=Scenario!$C$22),1,0)</f>
        <v>0</v>
      </c>
      <c r="X2343" s="9" t="n">
        <f aca="false">IF(ISNUMBER(I2343),1,0)</f>
        <v>0</v>
      </c>
      <c r="Y2343" s="9" t="n">
        <f aca="false">MOD(INT(E2343/86400)+3,7)</f>
        <v>4</v>
      </c>
      <c r="Z2343" s="9" t="n">
        <f aca="false">MOD(INT(E2343/3600),24)</f>
        <v>6</v>
      </c>
      <c r="AA2343" s="6" t="s">
        <v>4930</v>
      </c>
    </row>
    <row r="2344" customFormat="false" ht="15" hidden="false" customHeight="false" outlineLevel="0" collapsed="false">
      <c r="A2344" s="6" t="s">
        <v>4931</v>
      </c>
      <c r="B2344" s="6" t="s">
        <v>44</v>
      </c>
      <c r="C2344" s="6" t="s">
        <v>249</v>
      </c>
      <c r="D2344" s="6" t="s">
        <v>172</v>
      </c>
      <c r="E2344" s="6" t="n">
        <v>1787902477</v>
      </c>
      <c r="F2344" s="6" t="n">
        <v>1787902735</v>
      </c>
      <c r="G2344" s="6" t="n">
        <v>1787902501</v>
      </c>
      <c r="H2344" s="6" t="n">
        <v>1787906275</v>
      </c>
      <c r="J2344" s="6" t="n">
        <v>0</v>
      </c>
      <c r="K2344" s="6" t="n">
        <v>0</v>
      </c>
      <c r="L2344" s="9" t="n">
        <f aca="false">IF(AND(E2344&gt;=Scenario!$B$11,E2344&lt;Scenario!$B$12),1,0)</f>
        <v>1</v>
      </c>
      <c r="M2344" s="9" t="n">
        <f aca="false">IF(AND(L2344=1,ISNUMBER(F2344)),MAX(0,F2344-E2344)/60,"")</f>
        <v>4.3</v>
      </c>
      <c r="N2344" s="9" t="n">
        <f aca="false">IF(AND(L2344=1,ISNUMBER(G2344)),MAX(0,G2344-E2344)/60,"")</f>
        <v>0.4</v>
      </c>
      <c r="O2344" s="9" t="n">
        <f aca="false">IF(ISNUMBER(H2344),IF(AND(H2344&gt;=Scenario!$B$11,H2344&lt;Scenario!$B$12),1,0),0)</f>
        <v>1</v>
      </c>
      <c r="P2344" s="9" t="n">
        <f aca="false">IF(O2344=1,MAX(0,H2344-E2344)/60,"")</f>
        <v>63.3</v>
      </c>
      <c r="Q2344" s="9" t="n">
        <f aca="false">INDEX(Scenario!$B$18:$B$20,MATCH(B2344,Scenario!$A$18:$A$20,0))</f>
        <v>240</v>
      </c>
      <c r="R2344" s="9" t="n">
        <f aca="false">INDEX(Scenario!$C$18:$C$20,MATCH(B2344,Scenario!$A$18:$A$20,0))</f>
        <v>4320</v>
      </c>
      <c r="S2344" s="9" t="n">
        <f aca="false">IF(ISNUMBER(M2344),IF(M2344&lt;=Q2344,1,0),"")</f>
        <v>1</v>
      </c>
      <c r="T2344" s="9" t="n">
        <f aca="false">IF(ISNUMBER(P2344),IF(P2344&lt;=R2344,1,0),"")</f>
        <v>1</v>
      </c>
      <c r="U2344" s="9" t="n">
        <f aca="false">IF(E2344&gt;Scenario!$B$14,0,IF(OR(AND(ISNUMBER(H2344),H2344&lt;=Scenario!$B$14),AND(ISNUMBER(I2344),I2344&lt;=Scenario!$B$14)),0,1))</f>
        <v>0</v>
      </c>
      <c r="V2344" s="9" t="n">
        <f aca="false">IF(AND(U2344=1,(Scenario!$B$14-E2344)/60&gt;R2344),1,0)</f>
        <v>0</v>
      </c>
      <c r="W2344" s="9" t="n">
        <f aca="false">IF(OR(C2344=Scenario!$B$22,C2344=Scenario!$C$22),1,0)</f>
        <v>0</v>
      </c>
      <c r="X2344" s="9" t="n">
        <f aca="false">IF(ISNUMBER(I2344),1,0)</f>
        <v>0</v>
      </c>
      <c r="Y2344" s="9" t="n">
        <f aca="false">MOD(INT(E2344/86400)+3,7)</f>
        <v>4</v>
      </c>
      <c r="Z2344" s="9" t="n">
        <f aca="false">MOD(INT(E2344/3600),24)</f>
        <v>7</v>
      </c>
      <c r="AA2344" s="6" t="s">
        <v>4932</v>
      </c>
    </row>
    <row r="2345" customFormat="false" ht="15" hidden="false" customHeight="false" outlineLevel="0" collapsed="false">
      <c r="A2345" s="6" t="s">
        <v>4933</v>
      </c>
      <c r="B2345" s="6" t="s">
        <v>44</v>
      </c>
      <c r="C2345" s="6" t="s">
        <v>288</v>
      </c>
      <c r="D2345" s="6" t="s">
        <v>170</v>
      </c>
      <c r="E2345" s="6" t="n">
        <v>1787903103</v>
      </c>
      <c r="F2345" s="6" t="n">
        <v>1787903297</v>
      </c>
      <c r="G2345" s="6" t="n">
        <v>1787903123</v>
      </c>
      <c r="H2345" s="6" t="n">
        <v>1787905051</v>
      </c>
      <c r="J2345" s="6" t="n">
        <v>0</v>
      </c>
      <c r="K2345" s="6" t="n">
        <v>0</v>
      </c>
      <c r="L2345" s="9" t="n">
        <f aca="false">IF(AND(E2345&gt;=Scenario!$B$11,E2345&lt;Scenario!$B$12),1,0)</f>
        <v>1</v>
      </c>
      <c r="M2345" s="9" t="n">
        <f aca="false">IF(AND(L2345=1,ISNUMBER(F2345)),MAX(0,F2345-E2345)/60,"")</f>
        <v>3.23333333333333</v>
      </c>
      <c r="N2345" s="9" t="n">
        <f aca="false">IF(AND(L2345=1,ISNUMBER(G2345)),MAX(0,G2345-E2345)/60,"")</f>
        <v>0.333333333333333</v>
      </c>
      <c r="O2345" s="9" t="n">
        <f aca="false">IF(ISNUMBER(H2345),IF(AND(H2345&gt;=Scenario!$B$11,H2345&lt;Scenario!$B$12),1,0),0)</f>
        <v>1</v>
      </c>
      <c r="P2345" s="9" t="n">
        <f aca="false">IF(O2345=1,MAX(0,H2345-E2345)/60,"")</f>
        <v>32.4666666666667</v>
      </c>
      <c r="Q2345" s="9" t="n">
        <f aca="false">INDEX(Scenario!$B$18:$B$20,MATCH(B2345,Scenario!$A$18:$A$20,0))</f>
        <v>240</v>
      </c>
      <c r="R2345" s="9" t="n">
        <f aca="false">INDEX(Scenario!$C$18:$C$20,MATCH(B2345,Scenario!$A$18:$A$20,0))</f>
        <v>4320</v>
      </c>
      <c r="S2345" s="9" t="n">
        <f aca="false">IF(ISNUMBER(M2345),IF(M2345&lt;=Q2345,1,0),"")</f>
        <v>1</v>
      </c>
      <c r="T2345" s="9" t="n">
        <f aca="false">IF(ISNUMBER(P2345),IF(P2345&lt;=R2345,1,0),"")</f>
        <v>1</v>
      </c>
      <c r="U2345" s="9" t="n">
        <f aca="false">IF(E2345&gt;Scenario!$B$14,0,IF(OR(AND(ISNUMBER(H2345),H2345&lt;=Scenario!$B$14),AND(ISNUMBER(I2345),I2345&lt;=Scenario!$B$14)),0,1))</f>
        <v>0</v>
      </c>
      <c r="V2345" s="9" t="n">
        <f aca="false">IF(AND(U2345=1,(Scenario!$B$14-E2345)/60&gt;R2345),1,0)</f>
        <v>0</v>
      </c>
      <c r="W2345" s="9" t="n">
        <f aca="false">IF(OR(C2345=Scenario!$B$22,C2345=Scenario!$C$22),1,0)</f>
        <v>0</v>
      </c>
      <c r="X2345" s="9" t="n">
        <f aca="false">IF(ISNUMBER(I2345),1,0)</f>
        <v>0</v>
      </c>
      <c r="Y2345" s="9" t="n">
        <f aca="false">MOD(INT(E2345/86400)+3,7)</f>
        <v>4</v>
      </c>
      <c r="Z2345" s="9" t="n">
        <f aca="false">MOD(INT(E2345/3600),24)</f>
        <v>7</v>
      </c>
      <c r="AA2345" s="6" t="s">
        <v>4934</v>
      </c>
    </row>
    <row r="2346" customFormat="false" ht="15" hidden="false" customHeight="false" outlineLevel="0" collapsed="false">
      <c r="A2346" s="6" t="s">
        <v>4935</v>
      </c>
      <c r="B2346" s="6" t="s">
        <v>44</v>
      </c>
      <c r="C2346" s="6" t="s">
        <v>249</v>
      </c>
      <c r="D2346" s="6" t="s">
        <v>172</v>
      </c>
      <c r="E2346" s="6" t="n">
        <v>1787907757</v>
      </c>
      <c r="F2346" s="6" t="n">
        <v>1787908026</v>
      </c>
      <c r="G2346" s="6" t="n">
        <v>1787907813</v>
      </c>
      <c r="H2346" s="6" t="n">
        <v>1787912086</v>
      </c>
      <c r="J2346" s="6" t="n">
        <v>0</v>
      </c>
      <c r="K2346" s="6" t="n">
        <v>1</v>
      </c>
      <c r="L2346" s="9" t="n">
        <f aca="false">IF(AND(E2346&gt;=Scenario!$B$11,E2346&lt;Scenario!$B$12),1,0)</f>
        <v>1</v>
      </c>
      <c r="M2346" s="9" t="n">
        <f aca="false">IF(AND(L2346=1,ISNUMBER(F2346)),MAX(0,F2346-E2346)/60,"")</f>
        <v>4.48333333333333</v>
      </c>
      <c r="N2346" s="9" t="n">
        <f aca="false">IF(AND(L2346=1,ISNUMBER(G2346)),MAX(0,G2346-E2346)/60,"")</f>
        <v>0.933333333333333</v>
      </c>
      <c r="O2346" s="9" t="n">
        <f aca="false">IF(ISNUMBER(H2346),IF(AND(H2346&gt;=Scenario!$B$11,H2346&lt;Scenario!$B$12),1,0),0)</f>
        <v>1</v>
      </c>
      <c r="P2346" s="9" t="n">
        <f aca="false">IF(O2346=1,MAX(0,H2346-E2346)/60,"")</f>
        <v>72.15</v>
      </c>
      <c r="Q2346" s="9" t="n">
        <f aca="false">INDEX(Scenario!$B$18:$B$20,MATCH(B2346,Scenario!$A$18:$A$20,0))</f>
        <v>240</v>
      </c>
      <c r="R2346" s="9" t="n">
        <f aca="false">INDEX(Scenario!$C$18:$C$20,MATCH(B2346,Scenario!$A$18:$A$20,0))</f>
        <v>4320</v>
      </c>
      <c r="S2346" s="9" t="n">
        <f aca="false">IF(ISNUMBER(M2346),IF(M2346&lt;=Q2346,1,0),"")</f>
        <v>1</v>
      </c>
      <c r="T2346" s="9" t="n">
        <f aca="false">IF(ISNUMBER(P2346),IF(P2346&lt;=R2346,1,0),"")</f>
        <v>1</v>
      </c>
      <c r="U2346" s="9" t="n">
        <f aca="false">IF(E2346&gt;Scenario!$B$14,0,IF(OR(AND(ISNUMBER(H2346),H2346&lt;=Scenario!$B$14),AND(ISNUMBER(I2346),I2346&lt;=Scenario!$B$14)),0,1))</f>
        <v>0</v>
      </c>
      <c r="V2346" s="9" t="n">
        <f aca="false">IF(AND(U2346=1,(Scenario!$B$14-E2346)/60&gt;R2346),1,0)</f>
        <v>0</v>
      </c>
      <c r="W2346" s="9" t="n">
        <f aca="false">IF(OR(C2346=Scenario!$B$22,C2346=Scenario!$C$22),1,0)</f>
        <v>0</v>
      </c>
      <c r="X2346" s="9" t="n">
        <f aca="false">IF(ISNUMBER(I2346),1,0)</f>
        <v>0</v>
      </c>
      <c r="Y2346" s="9" t="n">
        <f aca="false">MOD(INT(E2346/86400)+3,7)</f>
        <v>4</v>
      </c>
      <c r="Z2346" s="9" t="n">
        <f aca="false">MOD(INT(E2346/3600),24)</f>
        <v>9</v>
      </c>
      <c r="AA2346" s="6" t="s">
        <v>4936</v>
      </c>
    </row>
    <row r="2347" customFormat="false" ht="15" hidden="false" customHeight="false" outlineLevel="0" collapsed="false">
      <c r="A2347" s="6" t="s">
        <v>4937</v>
      </c>
      <c r="B2347" s="6" t="s">
        <v>44</v>
      </c>
      <c r="C2347" s="6" t="s">
        <v>46</v>
      </c>
      <c r="D2347" s="6" t="s">
        <v>172</v>
      </c>
      <c r="E2347" s="6" t="n">
        <v>1787909226</v>
      </c>
      <c r="F2347" s="6" t="n">
        <v>1787909486</v>
      </c>
      <c r="G2347" s="6" t="n">
        <v>1787909265</v>
      </c>
      <c r="H2347" s="6" t="n">
        <v>1787912719</v>
      </c>
      <c r="J2347" s="6" t="n">
        <v>0</v>
      </c>
      <c r="K2347" s="6" t="n">
        <v>0</v>
      </c>
      <c r="L2347" s="9" t="n">
        <f aca="false">IF(AND(E2347&gt;=Scenario!$B$11,E2347&lt;Scenario!$B$12),1,0)</f>
        <v>1</v>
      </c>
      <c r="M2347" s="9" t="n">
        <f aca="false">IF(AND(L2347=1,ISNUMBER(F2347)),MAX(0,F2347-E2347)/60,"")</f>
        <v>4.33333333333333</v>
      </c>
      <c r="N2347" s="9" t="n">
        <f aca="false">IF(AND(L2347=1,ISNUMBER(G2347)),MAX(0,G2347-E2347)/60,"")</f>
        <v>0.65</v>
      </c>
      <c r="O2347" s="9" t="n">
        <f aca="false">IF(ISNUMBER(H2347),IF(AND(H2347&gt;=Scenario!$B$11,H2347&lt;Scenario!$B$12),1,0),0)</f>
        <v>1</v>
      </c>
      <c r="P2347" s="9" t="n">
        <f aca="false">IF(O2347=1,MAX(0,H2347-E2347)/60,"")</f>
        <v>58.2166666666667</v>
      </c>
      <c r="Q2347" s="9" t="n">
        <f aca="false">INDEX(Scenario!$B$18:$B$20,MATCH(B2347,Scenario!$A$18:$A$20,0))</f>
        <v>240</v>
      </c>
      <c r="R2347" s="9" t="n">
        <f aca="false">INDEX(Scenario!$C$18:$C$20,MATCH(B2347,Scenario!$A$18:$A$20,0))</f>
        <v>4320</v>
      </c>
      <c r="S2347" s="9" t="n">
        <f aca="false">IF(ISNUMBER(M2347),IF(M2347&lt;=Q2347,1,0),"")</f>
        <v>1</v>
      </c>
      <c r="T2347" s="9" t="n">
        <f aca="false">IF(ISNUMBER(P2347),IF(P2347&lt;=R2347,1,0),"")</f>
        <v>1</v>
      </c>
      <c r="U2347" s="9" t="n">
        <f aca="false">IF(E2347&gt;Scenario!$B$14,0,IF(OR(AND(ISNUMBER(H2347),H2347&lt;=Scenario!$B$14),AND(ISNUMBER(I2347),I2347&lt;=Scenario!$B$14)),0,1))</f>
        <v>0</v>
      </c>
      <c r="V2347" s="9" t="n">
        <f aca="false">IF(AND(U2347=1,(Scenario!$B$14-E2347)/60&gt;R2347),1,0)</f>
        <v>0</v>
      </c>
      <c r="W2347" s="9" t="n">
        <f aca="false">IF(OR(C2347=Scenario!$B$22,C2347=Scenario!$C$22),1,0)</f>
        <v>1</v>
      </c>
      <c r="X2347" s="9" t="n">
        <f aca="false">IF(ISNUMBER(I2347),1,0)</f>
        <v>0</v>
      </c>
      <c r="Y2347" s="9" t="n">
        <f aca="false">MOD(INT(E2347/86400)+3,7)</f>
        <v>4</v>
      </c>
      <c r="Z2347" s="9" t="n">
        <f aca="false">MOD(INT(E2347/3600),24)</f>
        <v>9</v>
      </c>
      <c r="AA2347" s="6" t="s">
        <v>4938</v>
      </c>
    </row>
    <row r="2348" customFormat="false" ht="15" hidden="false" customHeight="false" outlineLevel="0" collapsed="false">
      <c r="A2348" s="6" t="s">
        <v>4939</v>
      </c>
      <c r="B2348" s="6" t="s">
        <v>43</v>
      </c>
      <c r="C2348" s="6" t="s">
        <v>288</v>
      </c>
      <c r="D2348" s="6" t="s">
        <v>172</v>
      </c>
      <c r="E2348" s="6" t="n">
        <v>1787913302</v>
      </c>
      <c r="F2348" s="6" t="n">
        <v>1787913556</v>
      </c>
      <c r="G2348" s="6" t="n">
        <v>1787913333</v>
      </c>
      <c r="H2348" s="6" t="n">
        <v>1787915733</v>
      </c>
      <c r="J2348" s="6" t="n">
        <v>0</v>
      </c>
      <c r="K2348" s="6" t="n">
        <v>0</v>
      </c>
      <c r="L2348" s="9" t="n">
        <f aca="false">IF(AND(E2348&gt;=Scenario!$B$11,E2348&lt;Scenario!$B$12),1,0)</f>
        <v>1</v>
      </c>
      <c r="M2348" s="9" t="n">
        <f aca="false">IF(AND(L2348=1,ISNUMBER(F2348)),MAX(0,F2348-E2348)/60,"")</f>
        <v>4.23333333333333</v>
      </c>
      <c r="N2348" s="9" t="n">
        <f aca="false">IF(AND(L2348=1,ISNUMBER(G2348)),MAX(0,G2348-E2348)/60,"")</f>
        <v>0.516666666666667</v>
      </c>
      <c r="O2348" s="9" t="n">
        <f aca="false">IF(ISNUMBER(H2348),IF(AND(H2348&gt;=Scenario!$B$11,H2348&lt;Scenario!$B$12),1,0),0)</f>
        <v>1</v>
      </c>
      <c r="P2348" s="9" t="n">
        <f aca="false">IF(O2348=1,MAX(0,H2348-E2348)/60,"")</f>
        <v>40.5166666666667</v>
      </c>
      <c r="Q2348" s="9" t="n">
        <f aca="false">INDEX(Scenario!$B$18:$B$20,MATCH(B2348,Scenario!$A$18:$A$20,0))</f>
        <v>60</v>
      </c>
      <c r="R2348" s="9" t="n">
        <f aca="false">INDEX(Scenario!$C$18:$C$20,MATCH(B2348,Scenario!$A$18:$A$20,0))</f>
        <v>1440</v>
      </c>
      <c r="S2348" s="9" t="n">
        <f aca="false">IF(ISNUMBER(M2348),IF(M2348&lt;=Q2348,1,0),"")</f>
        <v>1</v>
      </c>
      <c r="T2348" s="9" t="n">
        <f aca="false">IF(ISNUMBER(P2348),IF(P2348&lt;=R2348,1,0),"")</f>
        <v>1</v>
      </c>
      <c r="U2348" s="9" t="n">
        <f aca="false">IF(E2348&gt;Scenario!$B$14,0,IF(OR(AND(ISNUMBER(H2348),H2348&lt;=Scenario!$B$14),AND(ISNUMBER(I2348),I2348&lt;=Scenario!$B$14)),0,1))</f>
        <v>0</v>
      </c>
      <c r="V2348" s="9" t="n">
        <f aca="false">IF(AND(U2348=1,(Scenario!$B$14-E2348)/60&gt;R2348),1,0)</f>
        <v>0</v>
      </c>
      <c r="W2348" s="9" t="n">
        <f aca="false">IF(OR(C2348=Scenario!$B$22,C2348=Scenario!$C$22),1,0)</f>
        <v>0</v>
      </c>
      <c r="X2348" s="9" t="n">
        <f aca="false">IF(ISNUMBER(I2348),1,0)</f>
        <v>0</v>
      </c>
      <c r="Y2348" s="9" t="n">
        <f aca="false">MOD(INT(E2348/86400)+3,7)</f>
        <v>4</v>
      </c>
      <c r="Z2348" s="9" t="n">
        <f aca="false">MOD(INT(E2348/3600),24)</f>
        <v>10</v>
      </c>
      <c r="AA2348" s="6" t="s">
        <v>4940</v>
      </c>
    </row>
    <row r="2349" customFormat="false" ht="15" hidden="false" customHeight="false" outlineLevel="0" collapsed="false">
      <c r="A2349" s="6" t="s">
        <v>4941</v>
      </c>
      <c r="B2349" s="6" t="s">
        <v>43</v>
      </c>
      <c r="C2349" s="6" t="s">
        <v>46</v>
      </c>
      <c r="D2349" s="6" t="s">
        <v>171</v>
      </c>
      <c r="E2349" s="6" t="n">
        <v>1787913389</v>
      </c>
      <c r="F2349" s="6" t="n">
        <v>1787913563</v>
      </c>
      <c r="G2349" s="6" t="n">
        <v>1787913448</v>
      </c>
      <c r="H2349" s="6" t="n">
        <v>1787924172</v>
      </c>
      <c r="J2349" s="6" t="n">
        <v>0</v>
      </c>
      <c r="K2349" s="6" t="n">
        <v>0</v>
      </c>
      <c r="L2349" s="9" t="n">
        <f aca="false">IF(AND(E2349&gt;=Scenario!$B$11,E2349&lt;Scenario!$B$12),1,0)</f>
        <v>1</v>
      </c>
      <c r="M2349" s="9" t="n">
        <f aca="false">IF(AND(L2349=1,ISNUMBER(F2349)),MAX(0,F2349-E2349)/60,"")</f>
        <v>2.9</v>
      </c>
      <c r="N2349" s="9" t="n">
        <f aca="false">IF(AND(L2349=1,ISNUMBER(G2349)),MAX(0,G2349-E2349)/60,"")</f>
        <v>0.983333333333333</v>
      </c>
      <c r="O2349" s="9" t="n">
        <f aca="false">IF(ISNUMBER(H2349),IF(AND(H2349&gt;=Scenario!$B$11,H2349&lt;Scenario!$B$12),1,0),0)</f>
        <v>1</v>
      </c>
      <c r="P2349" s="9" t="n">
        <f aca="false">IF(O2349=1,MAX(0,H2349-E2349)/60,"")</f>
        <v>179.716666666667</v>
      </c>
      <c r="Q2349" s="9" t="n">
        <f aca="false">INDEX(Scenario!$B$18:$B$20,MATCH(B2349,Scenario!$A$18:$A$20,0))</f>
        <v>60</v>
      </c>
      <c r="R2349" s="9" t="n">
        <f aca="false">INDEX(Scenario!$C$18:$C$20,MATCH(B2349,Scenario!$A$18:$A$20,0))</f>
        <v>1440</v>
      </c>
      <c r="S2349" s="9" t="n">
        <f aca="false">IF(ISNUMBER(M2349),IF(M2349&lt;=Q2349,1,0),"")</f>
        <v>1</v>
      </c>
      <c r="T2349" s="9" t="n">
        <f aca="false">IF(ISNUMBER(P2349),IF(P2349&lt;=R2349,1,0),"")</f>
        <v>1</v>
      </c>
      <c r="U2349" s="9" t="n">
        <f aca="false">IF(E2349&gt;Scenario!$B$14,0,IF(OR(AND(ISNUMBER(H2349),H2349&lt;=Scenario!$B$14),AND(ISNUMBER(I2349),I2349&lt;=Scenario!$B$14)),0,1))</f>
        <v>0</v>
      </c>
      <c r="V2349" s="9" t="n">
        <f aca="false">IF(AND(U2349=1,(Scenario!$B$14-E2349)/60&gt;R2349),1,0)</f>
        <v>0</v>
      </c>
      <c r="W2349" s="9" t="n">
        <f aca="false">IF(OR(C2349=Scenario!$B$22,C2349=Scenario!$C$22),1,0)</f>
        <v>1</v>
      </c>
      <c r="X2349" s="9" t="n">
        <f aca="false">IF(ISNUMBER(I2349),1,0)</f>
        <v>0</v>
      </c>
      <c r="Y2349" s="9" t="n">
        <f aca="false">MOD(INT(E2349/86400)+3,7)</f>
        <v>4</v>
      </c>
      <c r="Z2349" s="9" t="n">
        <f aca="false">MOD(INT(E2349/3600),24)</f>
        <v>10</v>
      </c>
      <c r="AA2349" s="6" t="s">
        <v>4942</v>
      </c>
    </row>
    <row r="2350" customFormat="false" ht="15" hidden="false" customHeight="false" outlineLevel="0" collapsed="false">
      <c r="A2350" s="6" t="s">
        <v>4943</v>
      </c>
      <c r="B2350" s="6" t="s">
        <v>44</v>
      </c>
      <c r="C2350" s="6" t="s">
        <v>46</v>
      </c>
      <c r="D2350" s="6" t="s">
        <v>172</v>
      </c>
      <c r="E2350" s="6" t="n">
        <v>1787913533</v>
      </c>
      <c r="F2350" s="6" t="n">
        <v>1787913780</v>
      </c>
      <c r="G2350" s="6" t="n">
        <v>1787913583</v>
      </c>
      <c r="H2350" s="6" t="n">
        <v>1787915674</v>
      </c>
      <c r="J2350" s="6" t="n">
        <v>0</v>
      </c>
      <c r="K2350" s="6" t="n">
        <v>0</v>
      </c>
      <c r="L2350" s="9" t="n">
        <f aca="false">IF(AND(E2350&gt;=Scenario!$B$11,E2350&lt;Scenario!$B$12),1,0)</f>
        <v>1</v>
      </c>
      <c r="M2350" s="9" t="n">
        <f aca="false">IF(AND(L2350=1,ISNUMBER(F2350)),MAX(0,F2350-E2350)/60,"")</f>
        <v>4.11666666666667</v>
      </c>
      <c r="N2350" s="9" t="n">
        <f aca="false">IF(AND(L2350=1,ISNUMBER(G2350)),MAX(0,G2350-E2350)/60,"")</f>
        <v>0.833333333333333</v>
      </c>
      <c r="O2350" s="9" t="n">
        <f aca="false">IF(ISNUMBER(H2350),IF(AND(H2350&gt;=Scenario!$B$11,H2350&lt;Scenario!$B$12),1,0),0)</f>
        <v>1</v>
      </c>
      <c r="P2350" s="9" t="n">
        <f aca="false">IF(O2350=1,MAX(0,H2350-E2350)/60,"")</f>
        <v>35.6833333333333</v>
      </c>
      <c r="Q2350" s="9" t="n">
        <f aca="false">INDEX(Scenario!$B$18:$B$20,MATCH(B2350,Scenario!$A$18:$A$20,0))</f>
        <v>240</v>
      </c>
      <c r="R2350" s="9" t="n">
        <f aca="false">INDEX(Scenario!$C$18:$C$20,MATCH(B2350,Scenario!$A$18:$A$20,0))</f>
        <v>4320</v>
      </c>
      <c r="S2350" s="9" t="n">
        <f aca="false">IF(ISNUMBER(M2350),IF(M2350&lt;=Q2350,1,0),"")</f>
        <v>1</v>
      </c>
      <c r="T2350" s="9" t="n">
        <f aca="false">IF(ISNUMBER(P2350),IF(P2350&lt;=R2350,1,0),"")</f>
        <v>1</v>
      </c>
      <c r="U2350" s="9" t="n">
        <f aca="false">IF(E2350&gt;Scenario!$B$14,0,IF(OR(AND(ISNUMBER(H2350),H2350&lt;=Scenario!$B$14),AND(ISNUMBER(I2350),I2350&lt;=Scenario!$B$14)),0,1))</f>
        <v>0</v>
      </c>
      <c r="V2350" s="9" t="n">
        <f aca="false">IF(AND(U2350=1,(Scenario!$B$14-E2350)/60&gt;R2350),1,0)</f>
        <v>0</v>
      </c>
      <c r="W2350" s="9" t="n">
        <f aca="false">IF(OR(C2350=Scenario!$B$22,C2350=Scenario!$C$22),1,0)</f>
        <v>1</v>
      </c>
      <c r="X2350" s="9" t="n">
        <f aca="false">IF(ISNUMBER(I2350),1,0)</f>
        <v>0</v>
      </c>
      <c r="Y2350" s="9" t="n">
        <f aca="false">MOD(INT(E2350/86400)+3,7)</f>
        <v>4</v>
      </c>
      <c r="Z2350" s="9" t="n">
        <f aca="false">MOD(INT(E2350/3600),24)</f>
        <v>10</v>
      </c>
      <c r="AA2350" s="6" t="s">
        <v>4944</v>
      </c>
    </row>
    <row r="2351" customFormat="false" ht="15" hidden="false" customHeight="false" outlineLevel="0" collapsed="false">
      <c r="A2351" s="6" t="s">
        <v>4945</v>
      </c>
      <c r="B2351" s="6" t="s">
        <v>43</v>
      </c>
      <c r="C2351" s="6" t="s">
        <v>47</v>
      </c>
      <c r="D2351" s="6" t="s">
        <v>170</v>
      </c>
      <c r="E2351" s="6" t="n">
        <v>1787913626</v>
      </c>
      <c r="F2351" s="6" t="n">
        <v>1787913812</v>
      </c>
      <c r="G2351" s="6" t="n">
        <v>1787913670</v>
      </c>
      <c r="H2351" s="6" t="n">
        <v>1787914833</v>
      </c>
      <c r="J2351" s="6" t="n">
        <v>0</v>
      </c>
      <c r="K2351" s="6" t="n">
        <v>0</v>
      </c>
      <c r="L2351" s="9" t="n">
        <f aca="false">IF(AND(E2351&gt;=Scenario!$B$11,E2351&lt;Scenario!$B$12),1,0)</f>
        <v>1</v>
      </c>
      <c r="M2351" s="9" t="n">
        <f aca="false">IF(AND(L2351=1,ISNUMBER(F2351)),MAX(0,F2351-E2351)/60,"")</f>
        <v>3.1</v>
      </c>
      <c r="N2351" s="9" t="n">
        <f aca="false">IF(AND(L2351=1,ISNUMBER(G2351)),MAX(0,G2351-E2351)/60,"")</f>
        <v>0.733333333333333</v>
      </c>
      <c r="O2351" s="9" t="n">
        <f aca="false">IF(ISNUMBER(H2351),IF(AND(H2351&gt;=Scenario!$B$11,H2351&lt;Scenario!$B$12),1,0),0)</f>
        <v>1</v>
      </c>
      <c r="P2351" s="9" t="n">
        <f aca="false">IF(O2351=1,MAX(0,H2351-E2351)/60,"")</f>
        <v>20.1166666666667</v>
      </c>
      <c r="Q2351" s="9" t="n">
        <f aca="false">INDEX(Scenario!$B$18:$B$20,MATCH(B2351,Scenario!$A$18:$A$20,0))</f>
        <v>60</v>
      </c>
      <c r="R2351" s="9" t="n">
        <f aca="false">INDEX(Scenario!$C$18:$C$20,MATCH(B2351,Scenario!$A$18:$A$20,0))</f>
        <v>1440</v>
      </c>
      <c r="S2351" s="9" t="n">
        <f aca="false">IF(ISNUMBER(M2351),IF(M2351&lt;=Q2351,1,0),"")</f>
        <v>1</v>
      </c>
      <c r="T2351" s="9" t="n">
        <f aca="false">IF(ISNUMBER(P2351),IF(P2351&lt;=R2351,1,0),"")</f>
        <v>1</v>
      </c>
      <c r="U2351" s="9" t="n">
        <f aca="false">IF(E2351&gt;Scenario!$B$14,0,IF(OR(AND(ISNUMBER(H2351),H2351&lt;=Scenario!$B$14),AND(ISNUMBER(I2351),I2351&lt;=Scenario!$B$14)),0,1))</f>
        <v>0</v>
      </c>
      <c r="V2351" s="9" t="n">
        <f aca="false">IF(AND(U2351=1,(Scenario!$B$14-E2351)/60&gt;R2351),1,0)</f>
        <v>0</v>
      </c>
      <c r="W2351" s="9" t="n">
        <f aca="false">IF(OR(C2351=Scenario!$B$22,C2351=Scenario!$C$22),1,0)</f>
        <v>1</v>
      </c>
      <c r="X2351" s="9" t="n">
        <f aca="false">IF(ISNUMBER(I2351),1,0)</f>
        <v>0</v>
      </c>
      <c r="Y2351" s="9" t="n">
        <f aca="false">MOD(INT(E2351/86400)+3,7)</f>
        <v>4</v>
      </c>
      <c r="Z2351" s="9" t="n">
        <f aca="false">MOD(INT(E2351/3600),24)</f>
        <v>10</v>
      </c>
      <c r="AA2351" s="6" t="s">
        <v>4946</v>
      </c>
    </row>
    <row r="2352" customFormat="false" ht="15" hidden="false" customHeight="false" outlineLevel="0" collapsed="false">
      <c r="A2352" s="6" t="s">
        <v>4947</v>
      </c>
      <c r="B2352" s="6" t="s">
        <v>44</v>
      </c>
      <c r="C2352" s="6" t="s">
        <v>46</v>
      </c>
      <c r="D2352" s="6" t="s">
        <v>170</v>
      </c>
      <c r="E2352" s="6" t="n">
        <v>1787913882</v>
      </c>
      <c r="F2352" s="6" t="n">
        <v>1787914024</v>
      </c>
      <c r="G2352" s="6" t="n">
        <v>1787913915</v>
      </c>
      <c r="H2352" s="6" t="n">
        <v>1787916914</v>
      </c>
      <c r="J2352" s="6" t="n">
        <v>0</v>
      </c>
      <c r="K2352" s="6" t="n">
        <v>0</v>
      </c>
      <c r="L2352" s="9" t="n">
        <f aca="false">IF(AND(E2352&gt;=Scenario!$B$11,E2352&lt;Scenario!$B$12),1,0)</f>
        <v>1</v>
      </c>
      <c r="M2352" s="9" t="n">
        <f aca="false">IF(AND(L2352=1,ISNUMBER(F2352)),MAX(0,F2352-E2352)/60,"")</f>
        <v>2.36666666666667</v>
      </c>
      <c r="N2352" s="9" t="n">
        <f aca="false">IF(AND(L2352=1,ISNUMBER(G2352)),MAX(0,G2352-E2352)/60,"")</f>
        <v>0.55</v>
      </c>
      <c r="O2352" s="9" t="n">
        <f aca="false">IF(ISNUMBER(H2352),IF(AND(H2352&gt;=Scenario!$B$11,H2352&lt;Scenario!$B$12),1,0),0)</f>
        <v>1</v>
      </c>
      <c r="P2352" s="9" t="n">
        <f aca="false">IF(O2352=1,MAX(0,H2352-E2352)/60,"")</f>
        <v>50.5333333333333</v>
      </c>
      <c r="Q2352" s="9" t="n">
        <f aca="false">INDEX(Scenario!$B$18:$B$20,MATCH(B2352,Scenario!$A$18:$A$20,0))</f>
        <v>240</v>
      </c>
      <c r="R2352" s="9" t="n">
        <f aca="false">INDEX(Scenario!$C$18:$C$20,MATCH(B2352,Scenario!$A$18:$A$20,0))</f>
        <v>4320</v>
      </c>
      <c r="S2352" s="9" t="n">
        <f aca="false">IF(ISNUMBER(M2352),IF(M2352&lt;=Q2352,1,0),"")</f>
        <v>1</v>
      </c>
      <c r="T2352" s="9" t="n">
        <f aca="false">IF(ISNUMBER(P2352),IF(P2352&lt;=R2352,1,0),"")</f>
        <v>1</v>
      </c>
      <c r="U2352" s="9" t="n">
        <f aca="false">IF(E2352&gt;Scenario!$B$14,0,IF(OR(AND(ISNUMBER(H2352),H2352&lt;=Scenario!$B$14),AND(ISNUMBER(I2352),I2352&lt;=Scenario!$B$14)),0,1))</f>
        <v>0</v>
      </c>
      <c r="V2352" s="9" t="n">
        <f aca="false">IF(AND(U2352=1,(Scenario!$B$14-E2352)/60&gt;R2352),1,0)</f>
        <v>0</v>
      </c>
      <c r="W2352" s="9" t="n">
        <f aca="false">IF(OR(C2352=Scenario!$B$22,C2352=Scenario!$C$22),1,0)</f>
        <v>1</v>
      </c>
      <c r="X2352" s="9" t="n">
        <f aca="false">IF(ISNUMBER(I2352),1,0)</f>
        <v>0</v>
      </c>
      <c r="Y2352" s="9" t="n">
        <f aca="false">MOD(INT(E2352/86400)+3,7)</f>
        <v>4</v>
      </c>
      <c r="Z2352" s="9" t="n">
        <f aca="false">MOD(INT(E2352/3600),24)</f>
        <v>10</v>
      </c>
      <c r="AA2352" s="6" t="s">
        <v>4948</v>
      </c>
    </row>
    <row r="2353" customFormat="false" ht="15" hidden="false" customHeight="false" outlineLevel="0" collapsed="false">
      <c r="A2353" s="6" t="s">
        <v>4949</v>
      </c>
      <c r="B2353" s="6" t="s">
        <v>44</v>
      </c>
      <c r="C2353" s="6" t="s">
        <v>47</v>
      </c>
      <c r="D2353" s="6" t="s">
        <v>172</v>
      </c>
      <c r="E2353" s="6" t="n">
        <v>1787915131</v>
      </c>
      <c r="F2353" s="6" t="n">
        <v>1787915238</v>
      </c>
      <c r="G2353" s="6" t="n">
        <v>1787915142</v>
      </c>
      <c r="H2353" s="6" t="n">
        <v>1787924950</v>
      </c>
      <c r="J2353" s="6" t="n">
        <v>0</v>
      </c>
      <c r="K2353" s="6" t="n">
        <v>0</v>
      </c>
      <c r="L2353" s="9" t="n">
        <f aca="false">IF(AND(E2353&gt;=Scenario!$B$11,E2353&lt;Scenario!$B$12),1,0)</f>
        <v>1</v>
      </c>
      <c r="M2353" s="9" t="n">
        <f aca="false">IF(AND(L2353=1,ISNUMBER(F2353)),MAX(0,F2353-E2353)/60,"")</f>
        <v>1.78333333333333</v>
      </c>
      <c r="N2353" s="9" t="n">
        <f aca="false">IF(AND(L2353=1,ISNUMBER(G2353)),MAX(0,G2353-E2353)/60,"")</f>
        <v>0.183333333333333</v>
      </c>
      <c r="O2353" s="9" t="n">
        <f aca="false">IF(ISNUMBER(H2353),IF(AND(H2353&gt;=Scenario!$B$11,H2353&lt;Scenario!$B$12),1,0),0)</f>
        <v>1</v>
      </c>
      <c r="P2353" s="9" t="n">
        <f aca="false">IF(O2353=1,MAX(0,H2353-E2353)/60,"")</f>
        <v>163.65</v>
      </c>
      <c r="Q2353" s="9" t="n">
        <f aca="false">INDEX(Scenario!$B$18:$B$20,MATCH(B2353,Scenario!$A$18:$A$20,0))</f>
        <v>240</v>
      </c>
      <c r="R2353" s="9" t="n">
        <f aca="false">INDEX(Scenario!$C$18:$C$20,MATCH(B2353,Scenario!$A$18:$A$20,0))</f>
        <v>4320</v>
      </c>
      <c r="S2353" s="9" t="n">
        <f aca="false">IF(ISNUMBER(M2353),IF(M2353&lt;=Q2353,1,0),"")</f>
        <v>1</v>
      </c>
      <c r="T2353" s="9" t="n">
        <f aca="false">IF(ISNUMBER(P2353),IF(P2353&lt;=R2353,1,0),"")</f>
        <v>1</v>
      </c>
      <c r="U2353" s="9" t="n">
        <f aca="false">IF(E2353&gt;Scenario!$B$14,0,IF(OR(AND(ISNUMBER(H2353),H2353&lt;=Scenario!$B$14),AND(ISNUMBER(I2353),I2353&lt;=Scenario!$B$14)),0,1))</f>
        <v>0</v>
      </c>
      <c r="V2353" s="9" t="n">
        <f aca="false">IF(AND(U2353=1,(Scenario!$B$14-E2353)/60&gt;R2353),1,0)</f>
        <v>0</v>
      </c>
      <c r="W2353" s="9" t="n">
        <f aca="false">IF(OR(C2353=Scenario!$B$22,C2353=Scenario!$C$22),1,0)</f>
        <v>1</v>
      </c>
      <c r="X2353" s="9" t="n">
        <f aca="false">IF(ISNUMBER(I2353),1,0)</f>
        <v>0</v>
      </c>
      <c r="Y2353" s="9" t="n">
        <f aca="false">MOD(INT(E2353/86400)+3,7)</f>
        <v>4</v>
      </c>
      <c r="Z2353" s="9" t="n">
        <f aca="false">MOD(INT(E2353/3600),24)</f>
        <v>11</v>
      </c>
      <c r="AA2353" s="6" t="s">
        <v>4950</v>
      </c>
    </row>
    <row r="2354" customFormat="false" ht="15" hidden="false" customHeight="false" outlineLevel="0" collapsed="false">
      <c r="A2354" s="6" t="s">
        <v>4951</v>
      </c>
      <c r="B2354" s="6" t="s">
        <v>44</v>
      </c>
      <c r="C2354" s="6" t="s">
        <v>249</v>
      </c>
      <c r="D2354" s="6" t="s">
        <v>170</v>
      </c>
      <c r="E2354" s="6" t="n">
        <v>1787915405</v>
      </c>
      <c r="F2354" s="6" t="n">
        <v>1787915674</v>
      </c>
      <c r="G2354" s="6" t="n">
        <v>1787915460</v>
      </c>
      <c r="H2354" s="6" t="n">
        <v>1787917066</v>
      </c>
      <c r="J2354" s="6" t="n">
        <v>0</v>
      </c>
      <c r="K2354" s="6" t="n">
        <v>0</v>
      </c>
      <c r="L2354" s="9" t="n">
        <f aca="false">IF(AND(E2354&gt;=Scenario!$B$11,E2354&lt;Scenario!$B$12),1,0)</f>
        <v>1</v>
      </c>
      <c r="M2354" s="9" t="n">
        <f aca="false">IF(AND(L2354=1,ISNUMBER(F2354)),MAX(0,F2354-E2354)/60,"")</f>
        <v>4.48333333333333</v>
      </c>
      <c r="N2354" s="9" t="n">
        <f aca="false">IF(AND(L2354=1,ISNUMBER(G2354)),MAX(0,G2354-E2354)/60,"")</f>
        <v>0.916666666666667</v>
      </c>
      <c r="O2354" s="9" t="n">
        <f aca="false">IF(ISNUMBER(H2354),IF(AND(H2354&gt;=Scenario!$B$11,H2354&lt;Scenario!$B$12),1,0),0)</f>
        <v>1</v>
      </c>
      <c r="P2354" s="9" t="n">
        <f aca="false">IF(O2354=1,MAX(0,H2354-E2354)/60,"")</f>
        <v>27.6833333333333</v>
      </c>
      <c r="Q2354" s="9" t="n">
        <f aca="false">INDEX(Scenario!$B$18:$B$20,MATCH(B2354,Scenario!$A$18:$A$20,0))</f>
        <v>240</v>
      </c>
      <c r="R2354" s="9" t="n">
        <f aca="false">INDEX(Scenario!$C$18:$C$20,MATCH(B2354,Scenario!$A$18:$A$20,0))</f>
        <v>4320</v>
      </c>
      <c r="S2354" s="9" t="n">
        <f aca="false">IF(ISNUMBER(M2354),IF(M2354&lt;=Q2354,1,0),"")</f>
        <v>1</v>
      </c>
      <c r="T2354" s="9" t="n">
        <f aca="false">IF(ISNUMBER(P2354),IF(P2354&lt;=R2354,1,0),"")</f>
        <v>1</v>
      </c>
      <c r="U2354" s="9" t="n">
        <f aca="false">IF(E2354&gt;Scenario!$B$14,0,IF(OR(AND(ISNUMBER(H2354),H2354&lt;=Scenario!$B$14),AND(ISNUMBER(I2354),I2354&lt;=Scenario!$B$14)),0,1))</f>
        <v>0</v>
      </c>
      <c r="V2354" s="9" t="n">
        <f aca="false">IF(AND(U2354=1,(Scenario!$B$14-E2354)/60&gt;R2354),1,0)</f>
        <v>0</v>
      </c>
      <c r="W2354" s="9" t="n">
        <f aca="false">IF(OR(C2354=Scenario!$B$22,C2354=Scenario!$C$22),1,0)</f>
        <v>0</v>
      </c>
      <c r="X2354" s="9" t="n">
        <f aca="false">IF(ISNUMBER(I2354),1,0)</f>
        <v>0</v>
      </c>
      <c r="Y2354" s="9" t="n">
        <f aca="false">MOD(INT(E2354/86400)+3,7)</f>
        <v>4</v>
      </c>
      <c r="Z2354" s="9" t="n">
        <f aca="false">MOD(INT(E2354/3600),24)</f>
        <v>11</v>
      </c>
      <c r="AA2354" s="6" t="s">
        <v>4952</v>
      </c>
    </row>
    <row r="2355" customFormat="false" ht="15" hidden="false" customHeight="false" outlineLevel="0" collapsed="false">
      <c r="A2355" s="6" t="s">
        <v>4953</v>
      </c>
      <c r="B2355" s="6" t="s">
        <v>44</v>
      </c>
      <c r="C2355" s="6" t="s">
        <v>46</v>
      </c>
      <c r="D2355" s="6" t="s">
        <v>172</v>
      </c>
      <c r="E2355" s="6" t="n">
        <v>1787917261</v>
      </c>
      <c r="F2355" s="6" t="n">
        <v>1787917518</v>
      </c>
      <c r="G2355" s="6" t="n">
        <v>1787917288</v>
      </c>
      <c r="H2355" s="6" t="n">
        <v>1787921826</v>
      </c>
      <c r="J2355" s="6" t="n">
        <v>0</v>
      </c>
      <c r="K2355" s="6" t="n">
        <v>0</v>
      </c>
      <c r="L2355" s="9" t="n">
        <f aca="false">IF(AND(E2355&gt;=Scenario!$B$11,E2355&lt;Scenario!$B$12),1,0)</f>
        <v>1</v>
      </c>
      <c r="M2355" s="9" t="n">
        <f aca="false">IF(AND(L2355=1,ISNUMBER(F2355)),MAX(0,F2355-E2355)/60,"")</f>
        <v>4.28333333333333</v>
      </c>
      <c r="N2355" s="9" t="n">
        <f aca="false">IF(AND(L2355=1,ISNUMBER(G2355)),MAX(0,G2355-E2355)/60,"")</f>
        <v>0.45</v>
      </c>
      <c r="O2355" s="9" t="n">
        <f aca="false">IF(ISNUMBER(H2355),IF(AND(H2355&gt;=Scenario!$B$11,H2355&lt;Scenario!$B$12),1,0),0)</f>
        <v>1</v>
      </c>
      <c r="P2355" s="9" t="n">
        <f aca="false">IF(O2355=1,MAX(0,H2355-E2355)/60,"")</f>
        <v>76.0833333333333</v>
      </c>
      <c r="Q2355" s="9" t="n">
        <f aca="false">INDEX(Scenario!$B$18:$B$20,MATCH(B2355,Scenario!$A$18:$A$20,0))</f>
        <v>240</v>
      </c>
      <c r="R2355" s="9" t="n">
        <f aca="false">INDEX(Scenario!$C$18:$C$20,MATCH(B2355,Scenario!$A$18:$A$20,0))</f>
        <v>4320</v>
      </c>
      <c r="S2355" s="9" t="n">
        <f aca="false">IF(ISNUMBER(M2355),IF(M2355&lt;=Q2355,1,0),"")</f>
        <v>1</v>
      </c>
      <c r="T2355" s="9" t="n">
        <f aca="false">IF(ISNUMBER(P2355),IF(P2355&lt;=R2355,1,0),"")</f>
        <v>1</v>
      </c>
      <c r="U2355" s="9" t="n">
        <f aca="false">IF(E2355&gt;Scenario!$B$14,0,IF(OR(AND(ISNUMBER(H2355),H2355&lt;=Scenario!$B$14),AND(ISNUMBER(I2355),I2355&lt;=Scenario!$B$14)),0,1))</f>
        <v>0</v>
      </c>
      <c r="V2355" s="9" t="n">
        <f aca="false">IF(AND(U2355=1,(Scenario!$B$14-E2355)/60&gt;R2355),1,0)</f>
        <v>0</v>
      </c>
      <c r="W2355" s="9" t="n">
        <f aca="false">IF(OR(C2355=Scenario!$B$22,C2355=Scenario!$C$22),1,0)</f>
        <v>1</v>
      </c>
      <c r="X2355" s="9" t="n">
        <f aca="false">IF(ISNUMBER(I2355),1,0)</f>
        <v>0</v>
      </c>
      <c r="Y2355" s="9" t="n">
        <f aca="false">MOD(INT(E2355/86400)+3,7)</f>
        <v>4</v>
      </c>
      <c r="Z2355" s="9" t="n">
        <f aca="false">MOD(INT(E2355/3600),24)</f>
        <v>11</v>
      </c>
      <c r="AA2355" s="6" t="s">
        <v>4954</v>
      </c>
    </row>
    <row r="2356" customFormat="false" ht="15" hidden="false" customHeight="false" outlineLevel="0" collapsed="false">
      <c r="A2356" s="6" t="s">
        <v>4955</v>
      </c>
      <c r="B2356" s="6" t="s">
        <v>44</v>
      </c>
      <c r="C2356" s="6" t="s">
        <v>249</v>
      </c>
      <c r="D2356" s="6" t="s">
        <v>171</v>
      </c>
      <c r="E2356" s="6" t="n">
        <v>1787917475</v>
      </c>
      <c r="F2356" s="6" t="n">
        <v>1787917695</v>
      </c>
      <c r="G2356" s="6" t="n">
        <v>1787917521</v>
      </c>
      <c r="H2356" s="6" t="n">
        <v>1787925856</v>
      </c>
      <c r="J2356" s="6" t="n">
        <v>0</v>
      </c>
      <c r="K2356" s="6" t="n">
        <v>0</v>
      </c>
      <c r="L2356" s="9" t="n">
        <f aca="false">IF(AND(E2356&gt;=Scenario!$B$11,E2356&lt;Scenario!$B$12),1,0)</f>
        <v>1</v>
      </c>
      <c r="M2356" s="9" t="n">
        <f aca="false">IF(AND(L2356=1,ISNUMBER(F2356)),MAX(0,F2356-E2356)/60,"")</f>
        <v>3.66666666666667</v>
      </c>
      <c r="N2356" s="9" t="n">
        <f aca="false">IF(AND(L2356=1,ISNUMBER(G2356)),MAX(0,G2356-E2356)/60,"")</f>
        <v>0.766666666666667</v>
      </c>
      <c r="O2356" s="9" t="n">
        <f aca="false">IF(ISNUMBER(H2356),IF(AND(H2356&gt;=Scenario!$B$11,H2356&lt;Scenario!$B$12),1,0),0)</f>
        <v>1</v>
      </c>
      <c r="P2356" s="9" t="n">
        <f aca="false">IF(O2356=1,MAX(0,H2356-E2356)/60,"")</f>
        <v>139.683333333333</v>
      </c>
      <c r="Q2356" s="9" t="n">
        <f aca="false">INDEX(Scenario!$B$18:$B$20,MATCH(B2356,Scenario!$A$18:$A$20,0))</f>
        <v>240</v>
      </c>
      <c r="R2356" s="9" t="n">
        <f aca="false">INDEX(Scenario!$C$18:$C$20,MATCH(B2356,Scenario!$A$18:$A$20,0))</f>
        <v>4320</v>
      </c>
      <c r="S2356" s="9" t="n">
        <f aca="false">IF(ISNUMBER(M2356),IF(M2356&lt;=Q2356,1,0),"")</f>
        <v>1</v>
      </c>
      <c r="T2356" s="9" t="n">
        <f aca="false">IF(ISNUMBER(P2356),IF(P2356&lt;=R2356,1,0),"")</f>
        <v>1</v>
      </c>
      <c r="U2356" s="9" t="n">
        <f aca="false">IF(E2356&gt;Scenario!$B$14,0,IF(OR(AND(ISNUMBER(H2356),H2356&lt;=Scenario!$B$14),AND(ISNUMBER(I2356),I2356&lt;=Scenario!$B$14)),0,1))</f>
        <v>0</v>
      </c>
      <c r="V2356" s="9" t="n">
        <f aca="false">IF(AND(U2356=1,(Scenario!$B$14-E2356)/60&gt;R2356),1,0)</f>
        <v>0</v>
      </c>
      <c r="W2356" s="9" t="n">
        <f aca="false">IF(OR(C2356=Scenario!$B$22,C2356=Scenario!$C$22),1,0)</f>
        <v>0</v>
      </c>
      <c r="X2356" s="9" t="n">
        <f aca="false">IF(ISNUMBER(I2356),1,0)</f>
        <v>0</v>
      </c>
      <c r="Y2356" s="9" t="n">
        <f aca="false">MOD(INT(E2356/86400)+3,7)</f>
        <v>4</v>
      </c>
      <c r="Z2356" s="9" t="n">
        <f aca="false">MOD(INT(E2356/3600),24)</f>
        <v>11</v>
      </c>
      <c r="AA2356" s="6" t="s">
        <v>4956</v>
      </c>
    </row>
    <row r="2357" customFormat="false" ht="15" hidden="false" customHeight="false" outlineLevel="0" collapsed="false">
      <c r="A2357" s="6" t="s">
        <v>4957</v>
      </c>
      <c r="B2357" s="6" t="s">
        <v>43</v>
      </c>
      <c r="C2357" s="6" t="s">
        <v>47</v>
      </c>
      <c r="D2357" s="6" t="s">
        <v>172</v>
      </c>
      <c r="E2357" s="6" t="n">
        <v>1787917813</v>
      </c>
      <c r="F2357" s="6" t="n">
        <v>1787918081</v>
      </c>
      <c r="G2357" s="6" t="n">
        <v>1787917859</v>
      </c>
      <c r="H2357" s="6" t="n">
        <v>1787921759</v>
      </c>
      <c r="J2357" s="6" t="n">
        <v>0</v>
      </c>
      <c r="K2357" s="6" t="n">
        <v>0</v>
      </c>
      <c r="L2357" s="9" t="n">
        <f aca="false">IF(AND(E2357&gt;=Scenario!$B$11,E2357&lt;Scenario!$B$12),1,0)</f>
        <v>1</v>
      </c>
      <c r="M2357" s="9" t="n">
        <f aca="false">IF(AND(L2357=1,ISNUMBER(F2357)),MAX(0,F2357-E2357)/60,"")</f>
        <v>4.46666666666667</v>
      </c>
      <c r="N2357" s="9" t="n">
        <f aca="false">IF(AND(L2357=1,ISNUMBER(G2357)),MAX(0,G2357-E2357)/60,"")</f>
        <v>0.766666666666667</v>
      </c>
      <c r="O2357" s="9" t="n">
        <f aca="false">IF(ISNUMBER(H2357),IF(AND(H2357&gt;=Scenario!$B$11,H2357&lt;Scenario!$B$12),1,0),0)</f>
        <v>1</v>
      </c>
      <c r="P2357" s="9" t="n">
        <f aca="false">IF(O2357=1,MAX(0,H2357-E2357)/60,"")</f>
        <v>65.7666666666667</v>
      </c>
      <c r="Q2357" s="9" t="n">
        <f aca="false">INDEX(Scenario!$B$18:$B$20,MATCH(B2357,Scenario!$A$18:$A$20,0))</f>
        <v>60</v>
      </c>
      <c r="R2357" s="9" t="n">
        <f aca="false">INDEX(Scenario!$C$18:$C$20,MATCH(B2357,Scenario!$A$18:$A$20,0))</f>
        <v>1440</v>
      </c>
      <c r="S2357" s="9" t="n">
        <f aca="false">IF(ISNUMBER(M2357),IF(M2357&lt;=Q2357,1,0),"")</f>
        <v>1</v>
      </c>
      <c r="T2357" s="9" t="n">
        <f aca="false">IF(ISNUMBER(P2357),IF(P2357&lt;=R2357,1,0),"")</f>
        <v>1</v>
      </c>
      <c r="U2357" s="9" t="n">
        <f aca="false">IF(E2357&gt;Scenario!$B$14,0,IF(OR(AND(ISNUMBER(H2357),H2357&lt;=Scenario!$B$14),AND(ISNUMBER(I2357),I2357&lt;=Scenario!$B$14)),0,1))</f>
        <v>0</v>
      </c>
      <c r="V2357" s="9" t="n">
        <f aca="false">IF(AND(U2357=1,(Scenario!$B$14-E2357)/60&gt;R2357),1,0)</f>
        <v>0</v>
      </c>
      <c r="W2357" s="9" t="n">
        <f aca="false">IF(OR(C2357=Scenario!$B$22,C2357=Scenario!$C$22),1,0)</f>
        <v>1</v>
      </c>
      <c r="X2357" s="9" t="n">
        <f aca="false">IF(ISNUMBER(I2357),1,0)</f>
        <v>0</v>
      </c>
      <c r="Y2357" s="9" t="n">
        <f aca="false">MOD(INT(E2357/86400)+3,7)</f>
        <v>4</v>
      </c>
      <c r="Z2357" s="9" t="n">
        <f aca="false">MOD(INT(E2357/3600),24)</f>
        <v>11</v>
      </c>
      <c r="AA2357" s="6" t="s">
        <v>4958</v>
      </c>
    </row>
    <row r="2358" customFormat="false" ht="15" hidden="false" customHeight="false" outlineLevel="0" collapsed="false">
      <c r="A2358" s="6" t="s">
        <v>4959</v>
      </c>
      <c r="B2358" s="6" t="s">
        <v>44</v>
      </c>
      <c r="C2358" s="6" t="s">
        <v>47</v>
      </c>
      <c r="D2358" s="6" t="s">
        <v>171</v>
      </c>
      <c r="E2358" s="6" t="n">
        <v>1787917976</v>
      </c>
      <c r="F2358" s="6" t="n">
        <v>1787918570</v>
      </c>
      <c r="G2358" s="6" t="n">
        <v>1787918419</v>
      </c>
      <c r="H2358" s="6" t="n">
        <v>1787927359</v>
      </c>
      <c r="J2358" s="6" t="n">
        <v>0</v>
      </c>
      <c r="K2358" s="6" t="n">
        <v>0</v>
      </c>
      <c r="L2358" s="9" t="n">
        <f aca="false">IF(AND(E2358&gt;=Scenario!$B$11,E2358&lt;Scenario!$B$12),1,0)</f>
        <v>1</v>
      </c>
      <c r="M2358" s="9" t="n">
        <f aca="false">IF(AND(L2358=1,ISNUMBER(F2358)),MAX(0,F2358-E2358)/60,"")</f>
        <v>9.9</v>
      </c>
      <c r="N2358" s="9" t="n">
        <f aca="false">IF(AND(L2358=1,ISNUMBER(G2358)),MAX(0,G2358-E2358)/60,"")</f>
        <v>7.38333333333333</v>
      </c>
      <c r="O2358" s="9" t="n">
        <f aca="false">IF(ISNUMBER(H2358),IF(AND(H2358&gt;=Scenario!$B$11,H2358&lt;Scenario!$B$12),1,0),0)</f>
        <v>1</v>
      </c>
      <c r="P2358" s="9" t="n">
        <f aca="false">IF(O2358=1,MAX(0,H2358-E2358)/60,"")</f>
        <v>156.383333333333</v>
      </c>
      <c r="Q2358" s="9" t="n">
        <f aca="false">INDEX(Scenario!$B$18:$B$20,MATCH(B2358,Scenario!$A$18:$A$20,0))</f>
        <v>240</v>
      </c>
      <c r="R2358" s="9" t="n">
        <f aca="false">INDEX(Scenario!$C$18:$C$20,MATCH(B2358,Scenario!$A$18:$A$20,0))</f>
        <v>4320</v>
      </c>
      <c r="S2358" s="9" t="n">
        <f aca="false">IF(ISNUMBER(M2358),IF(M2358&lt;=Q2358,1,0),"")</f>
        <v>1</v>
      </c>
      <c r="T2358" s="9" t="n">
        <f aca="false">IF(ISNUMBER(P2358),IF(P2358&lt;=R2358,1,0),"")</f>
        <v>1</v>
      </c>
      <c r="U2358" s="9" t="n">
        <f aca="false">IF(E2358&gt;Scenario!$B$14,0,IF(OR(AND(ISNUMBER(H2358),H2358&lt;=Scenario!$B$14),AND(ISNUMBER(I2358),I2358&lt;=Scenario!$B$14)),0,1))</f>
        <v>0</v>
      </c>
      <c r="V2358" s="9" t="n">
        <f aca="false">IF(AND(U2358=1,(Scenario!$B$14-E2358)/60&gt;R2358),1,0)</f>
        <v>0</v>
      </c>
      <c r="W2358" s="9" t="n">
        <f aca="false">IF(OR(C2358=Scenario!$B$22,C2358=Scenario!$C$22),1,0)</f>
        <v>1</v>
      </c>
      <c r="X2358" s="9" t="n">
        <f aca="false">IF(ISNUMBER(I2358),1,0)</f>
        <v>0</v>
      </c>
      <c r="Y2358" s="9" t="n">
        <f aca="false">MOD(INT(E2358/86400)+3,7)</f>
        <v>4</v>
      </c>
      <c r="Z2358" s="9" t="n">
        <f aca="false">MOD(INT(E2358/3600),24)</f>
        <v>11</v>
      </c>
      <c r="AA2358" s="6" t="s">
        <v>4960</v>
      </c>
    </row>
    <row r="2359" customFormat="false" ht="15" hidden="false" customHeight="false" outlineLevel="0" collapsed="false">
      <c r="A2359" s="6" t="s">
        <v>4961</v>
      </c>
      <c r="B2359" s="6" t="s">
        <v>44</v>
      </c>
      <c r="C2359" s="6" t="s">
        <v>46</v>
      </c>
      <c r="D2359" s="6" t="s">
        <v>171</v>
      </c>
      <c r="E2359" s="6" t="n">
        <v>1787918187</v>
      </c>
      <c r="F2359" s="6" t="n">
        <v>1787918424</v>
      </c>
      <c r="G2359" s="6" t="n">
        <v>1787918245</v>
      </c>
      <c r="H2359" s="6" t="n">
        <v>1787920901</v>
      </c>
      <c r="J2359" s="6" t="n">
        <v>0</v>
      </c>
      <c r="K2359" s="6" t="n">
        <v>0</v>
      </c>
      <c r="L2359" s="9" t="n">
        <f aca="false">IF(AND(E2359&gt;=Scenario!$B$11,E2359&lt;Scenario!$B$12),1,0)</f>
        <v>1</v>
      </c>
      <c r="M2359" s="9" t="n">
        <f aca="false">IF(AND(L2359=1,ISNUMBER(F2359)),MAX(0,F2359-E2359)/60,"")</f>
        <v>3.95</v>
      </c>
      <c r="N2359" s="9" t="n">
        <f aca="false">IF(AND(L2359=1,ISNUMBER(G2359)),MAX(0,G2359-E2359)/60,"")</f>
        <v>0.966666666666667</v>
      </c>
      <c r="O2359" s="9" t="n">
        <f aca="false">IF(ISNUMBER(H2359),IF(AND(H2359&gt;=Scenario!$B$11,H2359&lt;Scenario!$B$12),1,0),0)</f>
        <v>1</v>
      </c>
      <c r="P2359" s="9" t="n">
        <f aca="false">IF(O2359=1,MAX(0,H2359-E2359)/60,"")</f>
        <v>45.2333333333333</v>
      </c>
      <c r="Q2359" s="9" t="n">
        <f aca="false">INDEX(Scenario!$B$18:$B$20,MATCH(B2359,Scenario!$A$18:$A$20,0))</f>
        <v>240</v>
      </c>
      <c r="R2359" s="9" t="n">
        <f aca="false">INDEX(Scenario!$C$18:$C$20,MATCH(B2359,Scenario!$A$18:$A$20,0))</f>
        <v>4320</v>
      </c>
      <c r="S2359" s="9" t="n">
        <f aca="false">IF(ISNUMBER(M2359),IF(M2359&lt;=Q2359,1,0),"")</f>
        <v>1</v>
      </c>
      <c r="T2359" s="9" t="n">
        <f aca="false">IF(ISNUMBER(P2359),IF(P2359&lt;=R2359,1,0),"")</f>
        <v>1</v>
      </c>
      <c r="U2359" s="9" t="n">
        <f aca="false">IF(E2359&gt;Scenario!$B$14,0,IF(OR(AND(ISNUMBER(H2359),H2359&lt;=Scenario!$B$14),AND(ISNUMBER(I2359),I2359&lt;=Scenario!$B$14)),0,1))</f>
        <v>0</v>
      </c>
      <c r="V2359" s="9" t="n">
        <f aca="false">IF(AND(U2359=1,(Scenario!$B$14-E2359)/60&gt;R2359),1,0)</f>
        <v>0</v>
      </c>
      <c r="W2359" s="9" t="n">
        <f aca="false">IF(OR(C2359=Scenario!$B$22,C2359=Scenario!$C$22),1,0)</f>
        <v>1</v>
      </c>
      <c r="X2359" s="9" t="n">
        <f aca="false">IF(ISNUMBER(I2359),1,0)</f>
        <v>0</v>
      </c>
      <c r="Y2359" s="9" t="n">
        <f aca="false">MOD(INT(E2359/86400)+3,7)</f>
        <v>4</v>
      </c>
      <c r="Z2359" s="9" t="n">
        <f aca="false">MOD(INT(E2359/3600),24)</f>
        <v>11</v>
      </c>
      <c r="AA2359" s="6" t="s">
        <v>4962</v>
      </c>
    </row>
    <row r="2360" customFormat="false" ht="15" hidden="false" customHeight="false" outlineLevel="0" collapsed="false">
      <c r="A2360" s="6" t="s">
        <v>4963</v>
      </c>
      <c r="B2360" s="6" t="s">
        <v>43</v>
      </c>
      <c r="C2360" s="6" t="s">
        <v>288</v>
      </c>
      <c r="D2360" s="6" t="s">
        <v>170</v>
      </c>
      <c r="E2360" s="6" t="n">
        <v>1787918283</v>
      </c>
      <c r="F2360" s="6" t="n">
        <v>1787918504</v>
      </c>
      <c r="G2360" s="6" t="n">
        <v>1787918301</v>
      </c>
      <c r="H2360" s="6" t="n">
        <v>1787919941</v>
      </c>
      <c r="J2360" s="6" t="n">
        <v>0</v>
      </c>
      <c r="K2360" s="6" t="n">
        <v>0</v>
      </c>
      <c r="L2360" s="9" t="n">
        <f aca="false">IF(AND(E2360&gt;=Scenario!$B$11,E2360&lt;Scenario!$B$12),1,0)</f>
        <v>1</v>
      </c>
      <c r="M2360" s="9" t="n">
        <f aca="false">IF(AND(L2360=1,ISNUMBER(F2360)),MAX(0,F2360-E2360)/60,"")</f>
        <v>3.68333333333333</v>
      </c>
      <c r="N2360" s="9" t="n">
        <f aca="false">IF(AND(L2360=1,ISNUMBER(G2360)),MAX(0,G2360-E2360)/60,"")</f>
        <v>0.3</v>
      </c>
      <c r="O2360" s="9" t="n">
        <f aca="false">IF(ISNUMBER(H2360),IF(AND(H2360&gt;=Scenario!$B$11,H2360&lt;Scenario!$B$12),1,0),0)</f>
        <v>1</v>
      </c>
      <c r="P2360" s="9" t="n">
        <f aca="false">IF(O2360=1,MAX(0,H2360-E2360)/60,"")</f>
        <v>27.6333333333333</v>
      </c>
      <c r="Q2360" s="9" t="n">
        <f aca="false">INDEX(Scenario!$B$18:$B$20,MATCH(B2360,Scenario!$A$18:$A$20,0))</f>
        <v>60</v>
      </c>
      <c r="R2360" s="9" t="n">
        <f aca="false">INDEX(Scenario!$C$18:$C$20,MATCH(B2360,Scenario!$A$18:$A$20,0))</f>
        <v>1440</v>
      </c>
      <c r="S2360" s="9" t="n">
        <f aca="false">IF(ISNUMBER(M2360),IF(M2360&lt;=Q2360,1,0),"")</f>
        <v>1</v>
      </c>
      <c r="T2360" s="9" t="n">
        <f aca="false">IF(ISNUMBER(P2360),IF(P2360&lt;=R2360,1,0),"")</f>
        <v>1</v>
      </c>
      <c r="U2360" s="9" t="n">
        <f aca="false">IF(E2360&gt;Scenario!$B$14,0,IF(OR(AND(ISNUMBER(H2360),H2360&lt;=Scenario!$B$14),AND(ISNUMBER(I2360),I2360&lt;=Scenario!$B$14)),0,1))</f>
        <v>0</v>
      </c>
      <c r="V2360" s="9" t="n">
        <f aca="false">IF(AND(U2360=1,(Scenario!$B$14-E2360)/60&gt;R2360),1,0)</f>
        <v>0</v>
      </c>
      <c r="W2360" s="9" t="n">
        <f aca="false">IF(OR(C2360=Scenario!$B$22,C2360=Scenario!$C$22),1,0)</f>
        <v>0</v>
      </c>
      <c r="X2360" s="9" t="n">
        <f aca="false">IF(ISNUMBER(I2360),1,0)</f>
        <v>0</v>
      </c>
      <c r="Y2360" s="9" t="n">
        <f aca="false">MOD(INT(E2360/86400)+3,7)</f>
        <v>4</v>
      </c>
      <c r="Z2360" s="9" t="n">
        <f aca="false">MOD(INT(E2360/3600),24)</f>
        <v>11</v>
      </c>
      <c r="AA2360" s="6" t="s">
        <v>4964</v>
      </c>
    </row>
    <row r="2361" customFormat="false" ht="15" hidden="false" customHeight="false" outlineLevel="0" collapsed="false">
      <c r="A2361" s="6" t="s">
        <v>4965</v>
      </c>
      <c r="B2361" s="6" t="s">
        <v>44</v>
      </c>
      <c r="C2361" s="6" t="s">
        <v>46</v>
      </c>
      <c r="D2361" s="6" t="s">
        <v>172</v>
      </c>
      <c r="E2361" s="6" t="n">
        <v>1787918577</v>
      </c>
      <c r="F2361" s="6" t="n">
        <v>1787918788</v>
      </c>
      <c r="G2361" s="6" t="n">
        <v>1787918617</v>
      </c>
      <c r="H2361" s="6" t="n">
        <v>1787922407</v>
      </c>
      <c r="J2361" s="6" t="n">
        <v>0</v>
      </c>
      <c r="K2361" s="6" t="n">
        <v>0</v>
      </c>
      <c r="L2361" s="9" t="n">
        <f aca="false">IF(AND(E2361&gt;=Scenario!$B$11,E2361&lt;Scenario!$B$12),1,0)</f>
        <v>1</v>
      </c>
      <c r="M2361" s="9" t="n">
        <f aca="false">IF(AND(L2361=1,ISNUMBER(F2361)),MAX(0,F2361-E2361)/60,"")</f>
        <v>3.51666666666667</v>
      </c>
      <c r="N2361" s="9" t="n">
        <f aca="false">IF(AND(L2361=1,ISNUMBER(G2361)),MAX(0,G2361-E2361)/60,"")</f>
        <v>0.666666666666667</v>
      </c>
      <c r="O2361" s="9" t="n">
        <f aca="false">IF(ISNUMBER(H2361),IF(AND(H2361&gt;=Scenario!$B$11,H2361&lt;Scenario!$B$12),1,0),0)</f>
        <v>1</v>
      </c>
      <c r="P2361" s="9" t="n">
        <f aca="false">IF(O2361=1,MAX(0,H2361-E2361)/60,"")</f>
        <v>63.8333333333333</v>
      </c>
      <c r="Q2361" s="9" t="n">
        <f aca="false">INDEX(Scenario!$B$18:$B$20,MATCH(B2361,Scenario!$A$18:$A$20,0))</f>
        <v>240</v>
      </c>
      <c r="R2361" s="9" t="n">
        <f aca="false">INDEX(Scenario!$C$18:$C$20,MATCH(B2361,Scenario!$A$18:$A$20,0))</f>
        <v>4320</v>
      </c>
      <c r="S2361" s="9" t="n">
        <f aca="false">IF(ISNUMBER(M2361),IF(M2361&lt;=Q2361,1,0),"")</f>
        <v>1</v>
      </c>
      <c r="T2361" s="9" t="n">
        <f aca="false">IF(ISNUMBER(P2361),IF(P2361&lt;=R2361,1,0),"")</f>
        <v>1</v>
      </c>
      <c r="U2361" s="9" t="n">
        <f aca="false">IF(E2361&gt;Scenario!$B$14,0,IF(OR(AND(ISNUMBER(H2361),H2361&lt;=Scenario!$B$14),AND(ISNUMBER(I2361),I2361&lt;=Scenario!$B$14)),0,1))</f>
        <v>0</v>
      </c>
      <c r="V2361" s="9" t="n">
        <f aca="false">IF(AND(U2361=1,(Scenario!$B$14-E2361)/60&gt;R2361),1,0)</f>
        <v>0</v>
      </c>
      <c r="W2361" s="9" t="n">
        <f aca="false">IF(OR(C2361=Scenario!$B$22,C2361=Scenario!$C$22),1,0)</f>
        <v>1</v>
      </c>
      <c r="X2361" s="9" t="n">
        <f aca="false">IF(ISNUMBER(I2361),1,0)</f>
        <v>0</v>
      </c>
      <c r="Y2361" s="9" t="n">
        <f aca="false">MOD(INT(E2361/86400)+3,7)</f>
        <v>4</v>
      </c>
      <c r="Z2361" s="9" t="n">
        <f aca="false">MOD(INT(E2361/3600),24)</f>
        <v>12</v>
      </c>
      <c r="AA2361" s="6" t="s">
        <v>4966</v>
      </c>
    </row>
    <row r="2362" customFormat="false" ht="15" hidden="false" customHeight="false" outlineLevel="0" collapsed="false">
      <c r="A2362" s="6" t="s">
        <v>4967</v>
      </c>
      <c r="B2362" s="6" t="s">
        <v>43</v>
      </c>
      <c r="C2362" s="6" t="s">
        <v>249</v>
      </c>
      <c r="D2362" s="6" t="s">
        <v>170</v>
      </c>
      <c r="E2362" s="6" t="n">
        <v>1787919043</v>
      </c>
      <c r="F2362" s="6" t="n">
        <v>1787919187</v>
      </c>
      <c r="G2362" s="6" t="n">
        <v>1787919095</v>
      </c>
      <c r="H2362" s="6" t="n">
        <v>1787989011</v>
      </c>
      <c r="J2362" s="6" t="n">
        <v>1</v>
      </c>
      <c r="K2362" s="6" t="n">
        <v>0</v>
      </c>
      <c r="L2362" s="9" t="n">
        <f aca="false">IF(AND(E2362&gt;=Scenario!$B$11,E2362&lt;Scenario!$B$12),1,0)</f>
        <v>1</v>
      </c>
      <c r="M2362" s="9" t="n">
        <f aca="false">IF(AND(L2362=1,ISNUMBER(F2362)),MAX(0,F2362-E2362)/60,"")</f>
        <v>2.4</v>
      </c>
      <c r="N2362" s="9" t="n">
        <f aca="false">IF(AND(L2362=1,ISNUMBER(G2362)),MAX(0,G2362-E2362)/60,"")</f>
        <v>0.866666666666667</v>
      </c>
      <c r="O2362" s="9" t="n">
        <f aca="false">IF(ISNUMBER(H2362),IF(AND(H2362&gt;=Scenario!$B$11,H2362&lt;Scenario!$B$12),1,0),0)</f>
        <v>1</v>
      </c>
      <c r="P2362" s="9" t="n">
        <f aca="false">IF(O2362=1,MAX(0,H2362-E2362)/60,"")</f>
        <v>1166.13333333333</v>
      </c>
      <c r="Q2362" s="9" t="n">
        <f aca="false">INDEX(Scenario!$B$18:$B$20,MATCH(B2362,Scenario!$A$18:$A$20,0))</f>
        <v>60</v>
      </c>
      <c r="R2362" s="9" t="n">
        <f aca="false">INDEX(Scenario!$C$18:$C$20,MATCH(B2362,Scenario!$A$18:$A$20,0))</f>
        <v>1440</v>
      </c>
      <c r="S2362" s="9" t="n">
        <f aca="false">IF(ISNUMBER(M2362),IF(M2362&lt;=Q2362,1,0),"")</f>
        <v>1</v>
      </c>
      <c r="T2362" s="9" t="n">
        <f aca="false">IF(ISNUMBER(P2362),IF(P2362&lt;=R2362,1,0),"")</f>
        <v>1</v>
      </c>
      <c r="U2362" s="9" t="n">
        <f aca="false">IF(E2362&gt;Scenario!$B$14,0,IF(OR(AND(ISNUMBER(H2362),H2362&lt;=Scenario!$B$14),AND(ISNUMBER(I2362),I2362&lt;=Scenario!$B$14)),0,1))</f>
        <v>0</v>
      </c>
      <c r="V2362" s="9" t="n">
        <f aca="false">IF(AND(U2362=1,(Scenario!$B$14-E2362)/60&gt;R2362),1,0)</f>
        <v>0</v>
      </c>
      <c r="W2362" s="9" t="n">
        <f aca="false">IF(OR(C2362=Scenario!$B$22,C2362=Scenario!$C$22),1,0)</f>
        <v>0</v>
      </c>
      <c r="X2362" s="9" t="n">
        <f aca="false">IF(ISNUMBER(I2362),1,0)</f>
        <v>0</v>
      </c>
      <c r="Y2362" s="9" t="n">
        <f aca="false">MOD(INT(E2362/86400)+3,7)</f>
        <v>4</v>
      </c>
      <c r="Z2362" s="9" t="n">
        <f aca="false">MOD(INT(E2362/3600),24)</f>
        <v>12</v>
      </c>
      <c r="AA2362" s="6" t="s">
        <v>4968</v>
      </c>
    </row>
    <row r="2363" customFormat="false" ht="15" hidden="false" customHeight="false" outlineLevel="0" collapsed="false">
      <c r="A2363" s="6" t="s">
        <v>4969</v>
      </c>
      <c r="B2363" s="6" t="s">
        <v>44</v>
      </c>
      <c r="C2363" s="6" t="s">
        <v>47</v>
      </c>
      <c r="D2363" s="6" t="s">
        <v>171</v>
      </c>
      <c r="E2363" s="6" t="n">
        <v>1787921928</v>
      </c>
      <c r="F2363" s="6" t="n">
        <v>1787922046</v>
      </c>
      <c r="G2363" s="6" t="n">
        <v>1787921978</v>
      </c>
      <c r="H2363" s="6" t="n">
        <v>1787930985</v>
      </c>
      <c r="J2363" s="6" t="n">
        <v>0</v>
      </c>
      <c r="K2363" s="6" t="n">
        <v>0</v>
      </c>
      <c r="L2363" s="9" t="n">
        <f aca="false">IF(AND(E2363&gt;=Scenario!$B$11,E2363&lt;Scenario!$B$12),1,0)</f>
        <v>1</v>
      </c>
      <c r="M2363" s="9" t="n">
        <f aca="false">IF(AND(L2363=1,ISNUMBER(F2363)),MAX(0,F2363-E2363)/60,"")</f>
        <v>1.96666666666667</v>
      </c>
      <c r="N2363" s="9" t="n">
        <f aca="false">IF(AND(L2363=1,ISNUMBER(G2363)),MAX(0,G2363-E2363)/60,"")</f>
        <v>0.833333333333333</v>
      </c>
      <c r="O2363" s="9" t="n">
        <f aca="false">IF(ISNUMBER(H2363),IF(AND(H2363&gt;=Scenario!$B$11,H2363&lt;Scenario!$B$12),1,0),0)</f>
        <v>1</v>
      </c>
      <c r="P2363" s="9" t="n">
        <f aca="false">IF(O2363=1,MAX(0,H2363-E2363)/60,"")</f>
        <v>150.95</v>
      </c>
      <c r="Q2363" s="9" t="n">
        <f aca="false">INDEX(Scenario!$B$18:$B$20,MATCH(B2363,Scenario!$A$18:$A$20,0))</f>
        <v>240</v>
      </c>
      <c r="R2363" s="9" t="n">
        <f aca="false">INDEX(Scenario!$C$18:$C$20,MATCH(B2363,Scenario!$A$18:$A$20,0))</f>
        <v>4320</v>
      </c>
      <c r="S2363" s="9" t="n">
        <f aca="false">IF(ISNUMBER(M2363),IF(M2363&lt;=Q2363,1,0),"")</f>
        <v>1</v>
      </c>
      <c r="T2363" s="9" t="n">
        <f aca="false">IF(ISNUMBER(P2363),IF(P2363&lt;=R2363,1,0),"")</f>
        <v>1</v>
      </c>
      <c r="U2363" s="9" t="n">
        <f aca="false">IF(E2363&gt;Scenario!$B$14,0,IF(OR(AND(ISNUMBER(H2363),H2363&lt;=Scenario!$B$14),AND(ISNUMBER(I2363),I2363&lt;=Scenario!$B$14)),0,1))</f>
        <v>0</v>
      </c>
      <c r="V2363" s="9" t="n">
        <f aca="false">IF(AND(U2363=1,(Scenario!$B$14-E2363)/60&gt;R2363),1,0)</f>
        <v>0</v>
      </c>
      <c r="W2363" s="9" t="n">
        <f aca="false">IF(OR(C2363=Scenario!$B$22,C2363=Scenario!$C$22),1,0)</f>
        <v>1</v>
      </c>
      <c r="X2363" s="9" t="n">
        <f aca="false">IF(ISNUMBER(I2363),1,0)</f>
        <v>0</v>
      </c>
      <c r="Y2363" s="9" t="n">
        <f aca="false">MOD(INT(E2363/86400)+3,7)</f>
        <v>4</v>
      </c>
      <c r="Z2363" s="9" t="n">
        <f aca="false">MOD(INT(E2363/3600),24)</f>
        <v>12</v>
      </c>
      <c r="AA2363" s="6" t="s">
        <v>4970</v>
      </c>
    </row>
    <row r="2364" customFormat="false" ht="15" hidden="false" customHeight="false" outlineLevel="0" collapsed="false">
      <c r="A2364" s="6" t="s">
        <v>4971</v>
      </c>
      <c r="B2364" s="6" t="s">
        <v>44</v>
      </c>
      <c r="C2364" s="6" t="s">
        <v>46</v>
      </c>
      <c r="D2364" s="6" t="s">
        <v>172</v>
      </c>
      <c r="E2364" s="6" t="n">
        <v>1787923147</v>
      </c>
      <c r="F2364" s="6" t="n">
        <v>1787923239</v>
      </c>
      <c r="G2364" s="6" t="n">
        <v>1787923169</v>
      </c>
      <c r="H2364" s="6" t="n">
        <v>1787926695</v>
      </c>
      <c r="J2364" s="6" t="n">
        <v>0</v>
      </c>
      <c r="K2364" s="6" t="n">
        <v>0</v>
      </c>
      <c r="L2364" s="9" t="n">
        <f aca="false">IF(AND(E2364&gt;=Scenario!$B$11,E2364&lt;Scenario!$B$12),1,0)</f>
        <v>1</v>
      </c>
      <c r="M2364" s="9" t="n">
        <f aca="false">IF(AND(L2364=1,ISNUMBER(F2364)),MAX(0,F2364-E2364)/60,"")</f>
        <v>1.53333333333333</v>
      </c>
      <c r="N2364" s="9" t="n">
        <f aca="false">IF(AND(L2364=1,ISNUMBER(G2364)),MAX(0,G2364-E2364)/60,"")</f>
        <v>0.366666666666667</v>
      </c>
      <c r="O2364" s="9" t="n">
        <f aca="false">IF(ISNUMBER(H2364),IF(AND(H2364&gt;=Scenario!$B$11,H2364&lt;Scenario!$B$12),1,0),0)</f>
        <v>1</v>
      </c>
      <c r="P2364" s="9" t="n">
        <f aca="false">IF(O2364=1,MAX(0,H2364-E2364)/60,"")</f>
        <v>59.1333333333333</v>
      </c>
      <c r="Q2364" s="9" t="n">
        <f aca="false">INDEX(Scenario!$B$18:$B$20,MATCH(B2364,Scenario!$A$18:$A$20,0))</f>
        <v>240</v>
      </c>
      <c r="R2364" s="9" t="n">
        <f aca="false">INDEX(Scenario!$C$18:$C$20,MATCH(B2364,Scenario!$A$18:$A$20,0))</f>
        <v>4320</v>
      </c>
      <c r="S2364" s="9" t="n">
        <f aca="false">IF(ISNUMBER(M2364),IF(M2364&lt;=Q2364,1,0),"")</f>
        <v>1</v>
      </c>
      <c r="T2364" s="9" t="n">
        <f aca="false">IF(ISNUMBER(P2364),IF(P2364&lt;=R2364,1,0),"")</f>
        <v>1</v>
      </c>
      <c r="U2364" s="9" t="n">
        <f aca="false">IF(E2364&gt;Scenario!$B$14,0,IF(OR(AND(ISNUMBER(H2364),H2364&lt;=Scenario!$B$14),AND(ISNUMBER(I2364),I2364&lt;=Scenario!$B$14)),0,1))</f>
        <v>0</v>
      </c>
      <c r="V2364" s="9" t="n">
        <f aca="false">IF(AND(U2364=1,(Scenario!$B$14-E2364)/60&gt;R2364),1,0)</f>
        <v>0</v>
      </c>
      <c r="W2364" s="9" t="n">
        <f aca="false">IF(OR(C2364=Scenario!$B$22,C2364=Scenario!$C$22),1,0)</f>
        <v>1</v>
      </c>
      <c r="X2364" s="9" t="n">
        <f aca="false">IF(ISNUMBER(I2364),1,0)</f>
        <v>0</v>
      </c>
      <c r="Y2364" s="9" t="n">
        <f aca="false">MOD(INT(E2364/86400)+3,7)</f>
        <v>4</v>
      </c>
      <c r="Z2364" s="9" t="n">
        <f aca="false">MOD(INT(E2364/3600),24)</f>
        <v>13</v>
      </c>
      <c r="AA2364" s="6" t="s">
        <v>4972</v>
      </c>
    </row>
    <row r="2365" customFormat="false" ht="15" hidden="false" customHeight="false" outlineLevel="0" collapsed="false">
      <c r="A2365" s="6" t="s">
        <v>4973</v>
      </c>
      <c r="B2365" s="6" t="s">
        <v>42</v>
      </c>
      <c r="C2365" s="6" t="s">
        <v>288</v>
      </c>
      <c r="D2365" s="6" t="s">
        <v>170</v>
      </c>
      <c r="E2365" s="6" t="n">
        <v>1787923498</v>
      </c>
      <c r="F2365" s="6" t="n">
        <v>1787923643</v>
      </c>
      <c r="G2365" s="6" t="n">
        <v>1787923544</v>
      </c>
      <c r="H2365" s="6" t="n">
        <v>1787926147</v>
      </c>
      <c r="J2365" s="6" t="n">
        <v>0</v>
      </c>
      <c r="K2365" s="6" t="n">
        <v>0</v>
      </c>
      <c r="L2365" s="9" t="n">
        <f aca="false">IF(AND(E2365&gt;=Scenario!$B$11,E2365&lt;Scenario!$B$12),1,0)</f>
        <v>1</v>
      </c>
      <c r="M2365" s="9" t="n">
        <f aca="false">IF(AND(L2365=1,ISNUMBER(F2365)),MAX(0,F2365-E2365)/60,"")</f>
        <v>2.41666666666667</v>
      </c>
      <c r="N2365" s="9" t="n">
        <f aca="false">IF(AND(L2365=1,ISNUMBER(G2365)),MAX(0,G2365-E2365)/60,"")</f>
        <v>0.766666666666667</v>
      </c>
      <c r="O2365" s="9" t="n">
        <f aca="false">IF(ISNUMBER(H2365),IF(AND(H2365&gt;=Scenario!$B$11,H2365&lt;Scenario!$B$12),1,0),0)</f>
        <v>1</v>
      </c>
      <c r="P2365" s="9" t="n">
        <f aca="false">IF(O2365=1,MAX(0,H2365-E2365)/60,"")</f>
        <v>44.15</v>
      </c>
      <c r="Q2365" s="9" t="n">
        <f aca="false">INDEX(Scenario!$B$18:$B$20,MATCH(B2365,Scenario!$A$18:$A$20,0))</f>
        <v>15</v>
      </c>
      <c r="R2365" s="9" t="n">
        <f aca="false">INDEX(Scenario!$C$18:$C$20,MATCH(B2365,Scenario!$A$18:$A$20,0))</f>
        <v>240</v>
      </c>
      <c r="S2365" s="9" t="n">
        <f aca="false">IF(ISNUMBER(M2365),IF(M2365&lt;=Q2365,1,0),"")</f>
        <v>1</v>
      </c>
      <c r="T2365" s="9" t="n">
        <f aca="false">IF(ISNUMBER(P2365),IF(P2365&lt;=R2365,1,0),"")</f>
        <v>1</v>
      </c>
      <c r="U2365" s="9" t="n">
        <f aca="false">IF(E2365&gt;Scenario!$B$14,0,IF(OR(AND(ISNUMBER(H2365),H2365&lt;=Scenario!$B$14),AND(ISNUMBER(I2365),I2365&lt;=Scenario!$B$14)),0,1))</f>
        <v>0</v>
      </c>
      <c r="V2365" s="9" t="n">
        <f aca="false">IF(AND(U2365=1,(Scenario!$B$14-E2365)/60&gt;R2365),1,0)</f>
        <v>0</v>
      </c>
      <c r="W2365" s="9" t="n">
        <f aca="false">IF(OR(C2365=Scenario!$B$22,C2365=Scenario!$C$22),1,0)</f>
        <v>0</v>
      </c>
      <c r="X2365" s="9" t="n">
        <f aca="false">IF(ISNUMBER(I2365),1,0)</f>
        <v>0</v>
      </c>
      <c r="Y2365" s="9" t="n">
        <f aca="false">MOD(INT(E2365/86400)+3,7)</f>
        <v>4</v>
      </c>
      <c r="Z2365" s="9" t="n">
        <f aca="false">MOD(INT(E2365/3600),24)</f>
        <v>13</v>
      </c>
      <c r="AA2365" s="6" t="s">
        <v>4974</v>
      </c>
    </row>
    <row r="2366" customFormat="false" ht="15" hidden="false" customHeight="false" outlineLevel="0" collapsed="false">
      <c r="A2366" s="6" t="s">
        <v>4975</v>
      </c>
      <c r="B2366" s="6" t="s">
        <v>42</v>
      </c>
      <c r="C2366" s="6" t="s">
        <v>249</v>
      </c>
      <c r="D2366" s="6" t="s">
        <v>171</v>
      </c>
      <c r="E2366" s="6" t="n">
        <v>1787924730</v>
      </c>
      <c r="F2366" s="6" t="n">
        <v>1787926375</v>
      </c>
      <c r="G2366" s="6" t="n">
        <v>1787926163</v>
      </c>
      <c r="H2366" s="6" t="n">
        <v>1787931196</v>
      </c>
      <c r="J2366" s="6" t="n">
        <v>0</v>
      </c>
      <c r="K2366" s="6" t="n">
        <v>0</v>
      </c>
      <c r="L2366" s="9" t="n">
        <f aca="false">IF(AND(E2366&gt;=Scenario!$B$11,E2366&lt;Scenario!$B$12),1,0)</f>
        <v>1</v>
      </c>
      <c r="M2366" s="9" t="n">
        <f aca="false">IF(AND(L2366=1,ISNUMBER(F2366)),MAX(0,F2366-E2366)/60,"")</f>
        <v>27.4166666666667</v>
      </c>
      <c r="N2366" s="9" t="n">
        <f aca="false">IF(AND(L2366=1,ISNUMBER(G2366)),MAX(0,G2366-E2366)/60,"")</f>
        <v>23.8833333333333</v>
      </c>
      <c r="O2366" s="9" t="n">
        <f aca="false">IF(ISNUMBER(H2366),IF(AND(H2366&gt;=Scenario!$B$11,H2366&lt;Scenario!$B$12),1,0),0)</f>
        <v>1</v>
      </c>
      <c r="P2366" s="9" t="n">
        <f aca="false">IF(O2366=1,MAX(0,H2366-E2366)/60,"")</f>
        <v>107.766666666667</v>
      </c>
      <c r="Q2366" s="9" t="n">
        <f aca="false">INDEX(Scenario!$B$18:$B$20,MATCH(B2366,Scenario!$A$18:$A$20,0))</f>
        <v>15</v>
      </c>
      <c r="R2366" s="9" t="n">
        <f aca="false">INDEX(Scenario!$C$18:$C$20,MATCH(B2366,Scenario!$A$18:$A$20,0))</f>
        <v>240</v>
      </c>
      <c r="S2366" s="9" t="n">
        <f aca="false">IF(ISNUMBER(M2366),IF(M2366&lt;=Q2366,1,0),"")</f>
        <v>0</v>
      </c>
      <c r="T2366" s="9" t="n">
        <f aca="false">IF(ISNUMBER(P2366),IF(P2366&lt;=R2366,1,0),"")</f>
        <v>1</v>
      </c>
      <c r="U2366" s="9" t="n">
        <f aca="false">IF(E2366&gt;Scenario!$B$14,0,IF(OR(AND(ISNUMBER(H2366),H2366&lt;=Scenario!$B$14),AND(ISNUMBER(I2366),I2366&lt;=Scenario!$B$14)),0,1))</f>
        <v>0</v>
      </c>
      <c r="V2366" s="9" t="n">
        <f aca="false">IF(AND(U2366=1,(Scenario!$B$14-E2366)/60&gt;R2366),1,0)</f>
        <v>0</v>
      </c>
      <c r="W2366" s="9" t="n">
        <f aca="false">IF(OR(C2366=Scenario!$B$22,C2366=Scenario!$C$22),1,0)</f>
        <v>0</v>
      </c>
      <c r="X2366" s="9" t="n">
        <f aca="false">IF(ISNUMBER(I2366),1,0)</f>
        <v>0</v>
      </c>
      <c r="Y2366" s="9" t="n">
        <f aca="false">MOD(INT(E2366/86400)+3,7)</f>
        <v>4</v>
      </c>
      <c r="Z2366" s="9" t="n">
        <f aca="false">MOD(INT(E2366/3600),24)</f>
        <v>13</v>
      </c>
      <c r="AA2366" s="6" t="s">
        <v>4976</v>
      </c>
    </row>
    <row r="2367" customFormat="false" ht="15" hidden="false" customHeight="false" outlineLevel="0" collapsed="false">
      <c r="A2367" s="6" t="s">
        <v>4977</v>
      </c>
      <c r="B2367" s="6" t="s">
        <v>43</v>
      </c>
      <c r="C2367" s="6" t="s">
        <v>46</v>
      </c>
      <c r="D2367" s="6" t="s">
        <v>170</v>
      </c>
      <c r="E2367" s="6" t="n">
        <v>1787927709</v>
      </c>
      <c r="F2367" s="6" t="n">
        <v>1787927892</v>
      </c>
      <c r="G2367" s="6" t="n">
        <v>1787927756</v>
      </c>
      <c r="H2367" s="6" t="n">
        <v>1787930292</v>
      </c>
      <c r="J2367" s="6" t="n">
        <v>0</v>
      </c>
      <c r="K2367" s="6" t="n">
        <v>0</v>
      </c>
      <c r="L2367" s="9" t="n">
        <f aca="false">IF(AND(E2367&gt;=Scenario!$B$11,E2367&lt;Scenario!$B$12),1,0)</f>
        <v>1</v>
      </c>
      <c r="M2367" s="9" t="n">
        <f aca="false">IF(AND(L2367=1,ISNUMBER(F2367)),MAX(0,F2367-E2367)/60,"")</f>
        <v>3.05</v>
      </c>
      <c r="N2367" s="9" t="n">
        <f aca="false">IF(AND(L2367=1,ISNUMBER(G2367)),MAX(0,G2367-E2367)/60,"")</f>
        <v>0.783333333333333</v>
      </c>
      <c r="O2367" s="9" t="n">
        <f aca="false">IF(ISNUMBER(H2367),IF(AND(H2367&gt;=Scenario!$B$11,H2367&lt;Scenario!$B$12),1,0),0)</f>
        <v>1</v>
      </c>
      <c r="P2367" s="9" t="n">
        <f aca="false">IF(O2367=1,MAX(0,H2367-E2367)/60,"")</f>
        <v>43.05</v>
      </c>
      <c r="Q2367" s="9" t="n">
        <f aca="false">INDEX(Scenario!$B$18:$B$20,MATCH(B2367,Scenario!$A$18:$A$20,0))</f>
        <v>60</v>
      </c>
      <c r="R2367" s="9" t="n">
        <f aca="false">INDEX(Scenario!$C$18:$C$20,MATCH(B2367,Scenario!$A$18:$A$20,0))</f>
        <v>1440</v>
      </c>
      <c r="S2367" s="9" t="n">
        <f aca="false">IF(ISNUMBER(M2367),IF(M2367&lt;=Q2367,1,0),"")</f>
        <v>1</v>
      </c>
      <c r="T2367" s="9" t="n">
        <f aca="false">IF(ISNUMBER(P2367),IF(P2367&lt;=R2367,1,0),"")</f>
        <v>1</v>
      </c>
      <c r="U2367" s="9" t="n">
        <f aca="false">IF(E2367&gt;Scenario!$B$14,0,IF(OR(AND(ISNUMBER(H2367),H2367&lt;=Scenario!$B$14),AND(ISNUMBER(I2367),I2367&lt;=Scenario!$B$14)),0,1))</f>
        <v>0</v>
      </c>
      <c r="V2367" s="9" t="n">
        <f aca="false">IF(AND(U2367=1,(Scenario!$B$14-E2367)/60&gt;R2367),1,0)</f>
        <v>0</v>
      </c>
      <c r="W2367" s="9" t="n">
        <f aca="false">IF(OR(C2367=Scenario!$B$22,C2367=Scenario!$C$22),1,0)</f>
        <v>1</v>
      </c>
      <c r="X2367" s="9" t="n">
        <f aca="false">IF(ISNUMBER(I2367),1,0)</f>
        <v>0</v>
      </c>
      <c r="Y2367" s="9" t="n">
        <f aca="false">MOD(INT(E2367/86400)+3,7)</f>
        <v>4</v>
      </c>
      <c r="Z2367" s="9" t="n">
        <f aca="false">MOD(INT(E2367/3600),24)</f>
        <v>14</v>
      </c>
      <c r="AA2367" s="6" t="s">
        <v>4978</v>
      </c>
    </row>
    <row r="2368" customFormat="false" ht="15" hidden="false" customHeight="false" outlineLevel="0" collapsed="false">
      <c r="A2368" s="6" t="s">
        <v>4979</v>
      </c>
      <c r="B2368" s="6" t="s">
        <v>44</v>
      </c>
      <c r="C2368" s="6" t="s">
        <v>46</v>
      </c>
      <c r="D2368" s="6" t="s">
        <v>170</v>
      </c>
      <c r="E2368" s="6" t="n">
        <v>1787928187</v>
      </c>
      <c r="F2368" s="6" t="n">
        <v>1787928287</v>
      </c>
      <c r="G2368" s="6" t="n">
        <v>1787928223</v>
      </c>
      <c r="H2368" s="6" t="n">
        <v>1787929812</v>
      </c>
      <c r="J2368" s="6" t="n">
        <v>0</v>
      </c>
      <c r="K2368" s="6" t="n">
        <v>0</v>
      </c>
      <c r="L2368" s="9" t="n">
        <f aca="false">IF(AND(E2368&gt;=Scenario!$B$11,E2368&lt;Scenario!$B$12),1,0)</f>
        <v>1</v>
      </c>
      <c r="M2368" s="9" t="n">
        <f aca="false">IF(AND(L2368=1,ISNUMBER(F2368)),MAX(0,F2368-E2368)/60,"")</f>
        <v>1.66666666666667</v>
      </c>
      <c r="N2368" s="9" t="n">
        <f aca="false">IF(AND(L2368=1,ISNUMBER(G2368)),MAX(0,G2368-E2368)/60,"")</f>
        <v>0.6</v>
      </c>
      <c r="O2368" s="9" t="n">
        <f aca="false">IF(ISNUMBER(H2368),IF(AND(H2368&gt;=Scenario!$B$11,H2368&lt;Scenario!$B$12),1,0),0)</f>
        <v>1</v>
      </c>
      <c r="P2368" s="9" t="n">
        <f aca="false">IF(O2368=1,MAX(0,H2368-E2368)/60,"")</f>
        <v>27.0833333333333</v>
      </c>
      <c r="Q2368" s="9" t="n">
        <f aca="false">INDEX(Scenario!$B$18:$B$20,MATCH(B2368,Scenario!$A$18:$A$20,0))</f>
        <v>240</v>
      </c>
      <c r="R2368" s="9" t="n">
        <f aca="false">INDEX(Scenario!$C$18:$C$20,MATCH(B2368,Scenario!$A$18:$A$20,0))</f>
        <v>4320</v>
      </c>
      <c r="S2368" s="9" t="n">
        <f aca="false">IF(ISNUMBER(M2368),IF(M2368&lt;=Q2368,1,0),"")</f>
        <v>1</v>
      </c>
      <c r="T2368" s="9" t="n">
        <f aca="false">IF(ISNUMBER(P2368),IF(P2368&lt;=R2368,1,0),"")</f>
        <v>1</v>
      </c>
      <c r="U2368" s="9" t="n">
        <f aca="false">IF(E2368&gt;Scenario!$B$14,0,IF(OR(AND(ISNUMBER(H2368),H2368&lt;=Scenario!$B$14),AND(ISNUMBER(I2368),I2368&lt;=Scenario!$B$14)),0,1))</f>
        <v>0</v>
      </c>
      <c r="V2368" s="9" t="n">
        <f aca="false">IF(AND(U2368=1,(Scenario!$B$14-E2368)/60&gt;R2368),1,0)</f>
        <v>0</v>
      </c>
      <c r="W2368" s="9" t="n">
        <f aca="false">IF(OR(C2368=Scenario!$B$22,C2368=Scenario!$C$22),1,0)</f>
        <v>1</v>
      </c>
      <c r="X2368" s="9" t="n">
        <f aca="false">IF(ISNUMBER(I2368),1,0)</f>
        <v>0</v>
      </c>
      <c r="Y2368" s="9" t="n">
        <f aca="false">MOD(INT(E2368/86400)+3,7)</f>
        <v>4</v>
      </c>
      <c r="Z2368" s="9" t="n">
        <f aca="false">MOD(INT(E2368/3600),24)</f>
        <v>14</v>
      </c>
      <c r="AA2368" s="6" t="s">
        <v>4980</v>
      </c>
    </row>
    <row r="2369" customFormat="false" ht="15" hidden="false" customHeight="false" outlineLevel="0" collapsed="false">
      <c r="A2369" s="6" t="s">
        <v>4981</v>
      </c>
      <c r="B2369" s="6" t="s">
        <v>44</v>
      </c>
      <c r="C2369" s="6" t="s">
        <v>47</v>
      </c>
      <c r="D2369" s="6" t="s">
        <v>171</v>
      </c>
      <c r="E2369" s="6" t="n">
        <v>1787928860</v>
      </c>
      <c r="F2369" s="6" t="n">
        <v>1787929036</v>
      </c>
      <c r="G2369" s="6" t="n">
        <v>1787928891</v>
      </c>
      <c r="H2369" s="6" t="n">
        <v>1787931702</v>
      </c>
      <c r="J2369" s="6" t="n">
        <v>0</v>
      </c>
      <c r="K2369" s="6" t="n">
        <v>0</v>
      </c>
      <c r="L2369" s="9" t="n">
        <f aca="false">IF(AND(E2369&gt;=Scenario!$B$11,E2369&lt;Scenario!$B$12),1,0)</f>
        <v>1</v>
      </c>
      <c r="M2369" s="9" t="n">
        <f aca="false">IF(AND(L2369=1,ISNUMBER(F2369)),MAX(0,F2369-E2369)/60,"")</f>
        <v>2.93333333333333</v>
      </c>
      <c r="N2369" s="9" t="n">
        <f aca="false">IF(AND(L2369=1,ISNUMBER(G2369)),MAX(0,G2369-E2369)/60,"")</f>
        <v>0.516666666666667</v>
      </c>
      <c r="O2369" s="9" t="n">
        <f aca="false">IF(ISNUMBER(H2369),IF(AND(H2369&gt;=Scenario!$B$11,H2369&lt;Scenario!$B$12),1,0),0)</f>
        <v>1</v>
      </c>
      <c r="P2369" s="9" t="n">
        <f aca="false">IF(O2369=1,MAX(0,H2369-E2369)/60,"")</f>
        <v>47.3666666666667</v>
      </c>
      <c r="Q2369" s="9" t="n">
        <f aca="false">INDEX(Scenario!$B$18:$B$20,MATCH(B2369,Scenario!$A$18:$A$20,0))</f>
        <v>240</v>
      </c>
      <c r="R2369" s="9" t="n">
        <f aca="false">INDEX(Scenario!$C$18:$C$20,MATCH(B2369,Scenario!$A$18:$A$20,0))</f>
        <v>4320</v>
      </c>
      <c r="S2369" s="9" t="n">
        <f aca="false">IF(ISNUMBER(M2369),IF(M2369&lt;=Q2369,1,0),"")</f>
        <v>1</v>
      </c>
      <c r="T2369" s="9" t="n">
        <f aca="false">IF(ISNUMBER(P2369),IF(P2369&lt;=R2369,1,0),"")</f>
        <v>1</v>
      </c>
      <c r="U2369" s="9" t="n">
        <f aca="false">IF(E2369&gt;Scenario!$B$14,0,IF(OR(AND(ISNUMBER(H2369),H2369&lt;=Scenario!$B$14),AND(ISNUMBER(I2369),I2369&lt;=Scenario!$B$14)),0,1))</f>
        <v>0</v>
      </c>
      <c r="V2369" s="9" t="n">
        <f aca="false">IF(AND(U2369=1,(Scenario!$B$14-E2369)/60&gt;R2369),1,0)</f>
        <v>0</v>
      </c>
      <c r="W2369" s="9" t="n">
        <f aca="false">IF(OR(C2369=Scenario!$B$22,C2369=Scenario!$C$22),1,0)</f>
        <v>1</v>
      </c>
      <c r="X2369" s="9" t="n">
        <f aca="false">IF(ISNUMBER(I2369),1,0)</f>
        <v>0</v>
      </c>
      <c r="Y2369" s="9" t="n">
        <f aca="false">MOD(INT(E2369/86400)+3,7)</f>
        <v>4</v>
      </c>
      <c r="Z2369" s="9" t="n">
        <f aca="false">MOD(INT(E2369/3600),24)</f>
        <v>14</v>
      </c>
      <c r="AA2369" s="6" t="s">
        <v>4982</v>
      </c>
    </row>
    <row r="2370" customFormat="false" ht="15" hidden="false" customHeight="false" outlineLevel="0" collapsed="false">
      <c r="A2370" s="6" t="s">
        <v>4983</v>
      </c>
      <c r="B2370" s="6" t="s">
        <v>44</v>
      </c>
      <c r="C2370" s="6" t="s">
        <v>249</v>
      </c>
      <c r="D2370" s="6" t="s">
        <v>171</v>
      </c>
      <c r="E2370" s="6" t="n">
        <v>1787929379</v>
      </c>
      <c r="F2370" s="6" t="n">
        <v>1787931082</v>
      </c>
      <c r="G2370" s="6" t="n">
        <v>1787931001</v>
      </c>
      <c r="H2370" s="6" t="n">
        <v>1787934497</v>
      </c>
      <c r="J2370" s="6" t="n">
        <v>0</v>
      </c>
      <c r="K2370" s="6" t="n">
        <v>0</v>
      </c>
      <c r="L2370" s="9" t="n">
        <f aca="false">IF(AND(E2370&gt;=Scenario!$B$11,E2370&lt;Scenario!$B$12),1,0)</f>
        <v>1</v>
      </c>
      <c r="M2370" s="9" t="n">
        <f aca="false">IF(AND(L2370=1,ISNUMBER(F2370)),MAX(0,F2370-E2370)/60,"")</f>
        <v>28.3833333333333</v>
      </c>
      <c r="N2370" s="9" t="n">
        <f aca="false">IF(AND(L2370=1,ISNUMBER(G2370)),MAX(0,G2370-E2370)/60,"")</f>
        <v>27.0333333333333</v>
      </c>
      <c r="O2370" s="9" t="n">
        <f aca="false">IF(ISNUMBER(H2370),IF(AND(H2370&gt;=Scenario!$B$11,H2370&lt;Scenario!$B$12),1,0),0)</f>
        <v>1</v>
      </c>
      <c r="P2370" s="9" t="n">
        <f aca="false">IF(O2370=1,MAX(0,H2370-E2370)/60,"")</f>
        <v>85.3</v>
      </c>
      <c r="Q2370" s="9" t="n">
        <f aca="false">INDEX(Scenario!$B$18:$B$20,MATCH(B2370,Scenario!$A$18:$A$20,0))</f>
        <v>240</v>
      </c>
      <c r="R2370" s="9" t="n">
        <f aca="false">INDEX(Scenario!$C$18:$C$20,MATCH(B2370,Scenario!$A$18:$A$20,0))</f>
        <v>4320</v>
      </c>
      <c r="S2370" s="9" t="n">
        <f aca="false">IF(ISNUMBER(M2370),IF(M2370&lt;=Q2370,1,0),"")</f>
        <v>1</v>
      </c>
      <c r="T2370" s="9" t="n">
        <f aca="false">IF(ISNUMBER(P2370),IF(P2370&lt;=R2370,1,0),"")</f>
        <v>1</v>
      </c>
      <c r="U2370" s="9" t="n">
        <f aca="false">IF(E2370&gt;Scenario!$B$14,0,IF(OR(AND(ISNUMBER(H2370),H2370&lt;=Scenario!$B$14),AND(ISNUMBER(I2370),I2370&lt;=Scenario!$B$14)),0,1))</f>
        <v>0</v>
      </c>
      <c r="V2370" s="9" t="n">
        <f aca="false">IF(AND(U2370=1,(Scenario!$B$14-E2370)/60&gt;R2370),1,0)</f>
        <v>0</v>
      </c>
      <c r="W2370" s="9" t="n">
        <f aca="false">IF(OR(C2370=Scenario!$B$22,C2370=Scenario!$C$22),1,0)</f>
        <v>0</v>
      </c>
      <c r="X2370" s="9" t="n">
        <f aca="false">IF(ISNUMBER(I2370),1,0)</f>
        <v>0</v>
      </c>
      <c r="Y2370" s="9" t="n">
        <f aca="false">MOD(INT(E2370/86400)+3,7)</f>
        <v>4</v>
      </c>
      <c r="Z2370" s="9" t="n">
        <f aca="false">MOD(INT(E2370/3600),24)</f>
        <v>15</v>
      </c>
      <c r="AA2370" s="6" t="s">
        <v>4984</v>
      </c>
    </row>
    <row r="2371" customFormat="false" ht="15" hidden="false" customHeight="false" outlineLevel="0" collapsed="false">
      <c r="A2371" s="6" t="s">
        <v>4985</v>
      </c>
      <c r="B2371" s="6" t="s">
        <v>43</v>
      </c>
      <c r="C2371" s="6" t="s">
        <v>47</v>
      </c>
      <c r="D2371" s="6" t="s">
        <v>170</v>
      </c>
      <c r="E2371" s="6" t="n">
        <v>1787932474</v>
      </c>
      <c r="F2371" s="6" t="n">
        <v>1787932685</v>
      </c>
      <c r="G2371" s="6" t="n">
        <v>1787932531</v>
      </c>
      <c r="H2371" s="6" t="n">
        <v>1787941104</v>
      </c>
      <c r="J2371" s="6" t="n">
        <v>0</v>
      </c>
      <c r="K2371" s="6" t="n">
        <v>0</v>
      </c>
      <c r="L2371" s="9" t="n">
        <f aca="false">IF(AND(E2371&gt;=Scenario!$B$11,E2371&lt;Scenario!$B$12),1,0)</f>
        <v>1</v>
      </c>
      <c r="M2371" s="9" t="n">
        <f aca="false">IF(AND(L2371=1,ISNUMBER(F2371)),MAX(0,F2371-E2371)/60,"")</f>
        <v>3.51666666666667</v>
      </c>
      <c r="N2371" s="9" t="n">
        <f aca="false">IF(AND(L2371=1,ISNUMBER(G2371)),MAX(0,G2371-E2371)/60,"")</f>
        <v>0.95</v>
      </c>
      <c r="O2371" s="9" t="n">
        <f aca="false">IF(ISNUMBER(H2371),IF(AND(H2371&gt;=Scenario!$B$11,H2371&lt;Scenario!$B$12),1,0),0)</f>
        <v>1</v>
      </c>
      <c r="P2371" s="9" t="n">
        <f aca="false">IF(O2371=1,MAX(0,H2371-E2371)/60,"")</f>
        <v>143.833333333333</v>
      </c>
      <c r="Q2371" s="9" t="n">
        <f aca="false">INDEX(Scenario!$B$18:$B$20,MATCH(B2371,Scenario!$A$18:$A$20,0))</f>
        <v>60</v>
      </c>
      <c r="R2371" s="9" t="n">
        <f aca="false">INDEX(Scenario!$C$18:$C$20,MATCH(B2371,Scenario!$A$18:$A$20,0))</f>
        <v>1440</v>
      </c>
      <c r="S2371" s="9" t="n">
        <f aca="false">IF(ISNUMBER(M2371),IF(M2371&lt;=Q2371,1,0),"")</f>
        <v>1</v>
      </c>
      <c r="T2371" s="9" t="n">
        <f aca="false">IF(ISNUMBER(P2371),IF(P2371&lt;=R2371,1,0),"")</f>
        <v>1</v>
      </c>
      <c r="U2371" s="9" t="n">
        <f aca="false">IF(E2371&gt;Scenario!$B$14,0,IF(OR(AND(ISNUMBER(H2371),H2371&lt;=Scenario!$B$14),AND(ISNUMBER(I2371),I2371&lt;=Scenario!$B$14)),0,1))</f>
        <v>0</v>
      </c>
      <c r="V2371" s="9" t="n">
        <f aca="false">IF(AND(U2371=1,(Scenario!$B$14-E2371)/60&gt;R2371),1,0)</f>
        <v>0</v>
      </c>
      <c r="W2371" s="9" t="n">
        <f aca="false">IF(OR(C2371=Scenario!$B$22,C2371=Scenario!$C$22),1,0)</f>
        <v>1</v>
      </c>
      <c r="X2371" s="9" t="n">
        <f aca="false">IF(ISNUMBER(I2371),1,0)</f>
        <v>0</v>
      </c>
      <c r="Y2371" s="9" t="n">
        <f aca="false">MOD(INT(E2371/86400)+3,7)</f>
        <v>4</v>
      </c>
      <c r="Z2371" s="9" t="n">
        <f aca="false">MOD(INT(E2371/3600),24)</f>
        <v>15</v>
      </c>
      <c r="AA2371" s="6" t="s">
        <v>4986</v>
      </c>
    </row>
    <row r="2372" customFormat="false" ht="15" hidden="false" customHeight="false" outlineLevel="0" collapsed="false">
      <c r="A2372" s="6" t="s">
        <v>4987</v>
      </c>
      <c r="B2372" s="6" t="s">
        <v>44</v>
      </c>
      <c r="C2372" s="6" t="s">
        <v>46</v>
      </c>
      <c r="D2372" s="6" t="s">
        <v>172</v>
      </c>
      <c r="E2372" s="6" t="n">
        <v>1787932794</v>
      </c>
      <c r="F2372" s="6" t="n">
        <v>1787932887</v>
      </c>
      <c r="G2372" s="6" t="n">
        <v>1787932808</v>
      </c>
      <c r="H2372" s="6" t="n">
        <v>1787934246</v>
      </c>
      <c r="J2372" s="6" t="n">
        <v>0</v>
      </c>
      <c r="K2372" s="6" t="n">
        <v>0</v>
      </c>
      <c r="L2372" s="9" t="n">
        <f aca="false">IF(AND(E2372&gt;=Scenario!$B$11,E2372&lt;Scenario!$B$12),1,0)</f>
        <v>1</v>
      </c>
      <c r="M2372" s="9" t="n">
        <f aca="false">IF(AND(L2372=1,ISNUMBER(F2372)),MAX(0,F2372-E2372)/60,"")</f>
        <v>1.55</v>
      </c>
      <c r="N2372" s="9" t="n">
        <f aca="false">IF(AND(L2372=1,ISNUMBER(G2372)),MAX(0,G2372-E2372)/60,"")</f>
        <v>0.233333333333333</v>
      </c>
      <c r="O2372" s="9" t="n">
        <f aca="false">IF(ISNUMBER(H2372),IF(AND(H2372&gt;=Scenario!$B$11,H2372&lt;Scenario!$B$12),1,0),0)</f>
        <v>1</v>
      </c>
      <c r="P2372" s="9" t="n">
        <f aca="false">IF(O2372=1,MAX(0,H2372-E2372)/60,"")</f>
        <v>24.2</v>
      </c>
      <c r="Q2372" s="9" t="n">
        <f aca="false">INDEX(Scenario!$B$18:$B$20,MATCH(B2372,Scenario!$A$18:$A$20,0))</f>
        <v>240</v>
      </c>
      <c r="R2372" s="9" t="n">
        <f aca="false">INDEX(Scenario!$C$18:$C$20,MATCH(B2372,Scenario!$A$18:$A$20,0))</f>
        <v>4320</v>
      </c>
      <c r="S2372" s="9" t="n">
        <f aca="false">IF(ISNUMBER(M2372),IF(M2372&lt;=Q2372,1,0),"")</f>
        <v>1</v>
      </c>
      <c r="T2372" s="9" t="n">
        <f aca="false">IF(ISNUMBER(P2372),IF(P2372&lt;=R2372,1,0),"")</f>
        <v>1</v>
      </c>
      <c r="U2372" s="9" t="n">
        <f aca="false">IF(E2372&gt;Scenario!$B$14,0,IF(OR(AND(ISNUMBER(H2372),H2372&lt;=Scenario!$B$14),AND(ISNUMBER(I2372),I2372&lt;=Scenario!$B$14)),0,1))</f>
        <v>0</v>
      </c>
      <c r="V2372" s="9" t="n">
        <f aca="false">IF(AND(U2372=1,(Scenario!$B$14-E2372)/60&gt;R2372),1,0)</f>
        <v>0</v>
      </c>
      <c r="W2372" s="9" t="n">
        <f aca="false">IF(OR(C2372=Scenario!$B$22,C2372=Scenario!$C$22),1,0)</f>
        <v>1</v>
      </c>
      <c r="X2372" s="9" t="n">
        <f aca="false">IF(ISNUMBER(I2372),1,0)</f>
        <v>0</v>
      </c>
      <c r="Y2372" s="9" t="n">
        <f aca="false">MOD(INT(E2372/86400)+3,7)</f>
        <v>4</v>
      </c>
      <c r="Z2372" s="9" t="n">
        <f aca="false">MOD(INT(E2372/3600),24)</f>
        <v>15</v>
      </c>
      <c r="AA2372" s="6" t="s">
        <v>4988</v>
      </c>
    </row>
    <row r="2373" customFormat="false" ht="15" hidden="false" customHeight="false" outlineLevel="0" collapsed="false">
      <c r="A2373" s="6" t="s">
        <v>4989</v>
      </c>
      <c r="B2373" s="6" t="s">
        <v>43</v>
      </c>
      <c r="C2373" s="6" t="s">
        <v>46</v>
      </c>
      <c r="D2373" s="6" t="s">
        <v>170</v>
      </c>
      <c r="E2373" s="6" t="n">
        <v>1787932880</v>
      </c>
      <c r="F2373" s="6" t="n">
        <v>1787933051</v>
      </c>
      <c r="G2373" s="6" t="n">
        <v>1787932901</v>
      </c>
      <c r="H2373" s="6" t="n">
        <v>1788014048</v>
      </c>
      <c r="J2373" s="6" t="n">
        <v>1</v>
      </c>
      <c r="K2373" s="6" t="n">
        <v>0</v>
      </c>
      <c r="L2373" s="9" t="n">
        <f aca="false">IF(AND(E2373&gt;=Scenario!$B$11,E2373&lt;Scenario!$B$12),1,0)</f>
        <v>1</v>
      </c>
      <c r="M2373" s="9" t="n">
        <f aca="false">IF(AND(L2373=1,ISNUMBER(F2373)),MAX(0,F2373-E2373)/60,"")</f>
        <v>2.85</v>
      </c>
      <c r="N2373" s="9" t="n">
        <f aca="false">IF(AND(L2373=1,ISNUMBER(G2373)),MAX(0,G2373-E2373)/60,"")</f>
        <v>0.35</v>
      </c>
      <c r="O2373" s="9" t="n">
        <f aca="false">IF(ISNUMBER(H2373),IF(AND(H2373&gt;=Scenario!$B$11,H2373&lt;Scenario!$B$12),1,0),0)</f>
        <v>1</v>
      </c>
      <c r="P2373" s="9" t="n">
        <f aca="false">IF(O2373=1,MAX(0,H2373-E2373)/60,"")</f>
        <v>1352.8</v>
      </c>
      <c r="Q2373" s="9" t="n">
        <f aca="false">INDEX(Scenario!$B$18:$B$20,MATCH(B2373,Scenario!$A$18:$A$20,0))</f>
        <v>60</v>
      </c>
      <c r="R2373" s="9" t="n">
        <f aca="false">INDEX(Scenario!$C$18:$C$20,MATCH(B2373,Scenario!$A$18:$A$20,0))</f>
        <v>1440</v>
      </c>
      <c r="S2373" s="9" t="n">
        <f aca="false">IF(ISNUMBER(M2373),IF(M2373&lt;=Q2373,1,0),"")</f>
        <v>1</v>
      </c>
      <c r="T2373" s="9" t="n">
        <f aca="false">IF(ISNUMBER(P2373),IF(P2373&lt;=R2373,1,0),"")</f>
        <v>1</v>
      </c>
      <c r="U2373" s="9" t="n">
        <f aca="false">IF(E2373&gt;Scenario!$B$14,0,IF(OR(AND(ISNUMBER(H2373),H2373&lt;=Scenario!$B$14),AND(ISNUMBER(I2373),I2373&lt;=Scenario!$B$14)),0,1))</f>
        <v>0</v>
      </c>
      <c r="V2373" s="9" t="n">
        <f aca="false">IF(AND(U2373=1,(Scenario!$B$14-E2373)/60&gt;R2373),1,0)</f>
        <v>0</v>
      </c>
      <c r="W2373" s="9" t="n">
        <f aca="false">IF(OR(C2373=Scenario!$B$22,C2373=Scenario!$C$22),1,0)</f>
        <v>1</v>
      </c>
      <c r="X2373" s="9" t="n">
        <f aca="false">IF(ISNUMBER(I2373),1,0)</f>
        <v>0</v>
      </c>
      <c r="Y2373" s="9" t="n">
        <f aca="false">MOD(INT(E2373/86400)+3,7)</f>
        <v>4</v>
      </c>
      <c r="Z2373" s="9" t="n">
        <f aca="false">MOD(INT(E2373/3600),24)</f>
        <v>16</v>
      </c>
      <c r="AA2373" s="6" t="s">
        <v>4990</v>
      </c>
    </row>
    <row r="2374" customFormat="false" ht="15" hidden="false" customHeight="false" outlineLevel="0" collapsed="false">
      <c r="A2374" s="6" t="s">
        <v>4991</v>
      </c>
      <c r="B2374" s="6" t="s">
        <v>44</v>
      </c>
      <c r="C2374" s="6" t="s">
        <v>46</v>
      </c>
      <c r="D2374" s="6" t="s">
        <v>171</v>
      </c>
      <c r="E2374" s="6" t="n">
        <v>1787933012</v>
      </c>
      <c r="F2374" s="6" t="n">
        <v>1787933266</v>
      </c>
      <c r="G2374" s="6" t="n">
        <v>1787933061</v>
      </c>
      <c r="H2374" s="6" t="n">
        <v>1787936735</v>
      </c>
      <c r="J2374" s="6" t="n">
        <v>0</v>
      </c>
      <c r="K2374" s="6" t="n">
        <v>0</v>
      </c>
      <c r="L2374" s="9" t="n">
        <f aca="false">IF(AND(E2374&gt;=Scenario!$B$11,E2374&lt;Scenario!$B$12),1,0)</f>
        <v>1</v>
      </c>
      <c r="M2374" s="9" t="n">
        <f aca="false">IF(AND(L2374=1,ISNUMBER(F2374)),MAX(0,F2374-E2374)/60,"")</f>
        <v>4.23333333333333</v>
      </c>
      <c r="N2374" s="9" t="n">
        <f aca="false">IF(AND(L2374=1,ISNUMBER(G2374)),MAX(0,G2374-E2374)/60,"")</f>
        <v>0.816666666666667</v>
      </c>
      <c r="O2374" s="9" t="n">
        <f aca="false">IF(ISNUMBER(H2374),IF(AND(H2374&gt;=Scenario!$B$11,H2374&lt;Scenario!$B$12),1,0),0)</f>
        <v>1</v>
      </c>
      <c r="P2374" s="9" t="n">
        <f aca="false">IF(O2374=1,MAX(0,H2374-E2374)/60,"")</f>
        <v>62.05</v>
      </c>
      <c r="Q2374" s="9" t="n">
        <f aca="false">INDEX(Scenario!$B$18:$B$20,MATCH(B2374,Scenario!$A$18:$A$20,0))</f>
        <v>240</v>
      </c>
      <c r="R2374" s="9" t="n">
        <f aca="false">INDEX(Scenario!$C$18:$C$20,MATCH(B2374,Scenario!$A$18:$A$20,0))</f>
        <v>4320</v>
      </c>
      <c r="S2374" s="9" t="n">
        <f aca="false">IF(ISNUMBER(M2374),IF(M2374&lt;=Q2374,1,0),"")</f>
        <v>1</v>
      </c>
      <c r="T2374" s="9" t="n">
        <f aca="false">IF(ISNUMBER(P2374),IF(P2374&lt;=R2374,1,0),"")</f>
        <v>1</v>
      </c>
      <c r="U2374" s="9" t="n">
        <f aca="false">IF(E2374&gt;Scenario!$B$14,0,IF(OR(AND(ISNUMBER(H2374),H2374&lt;=Scenario!$B$14),AND(ISNUMBER(I2374),I2374&lt;=Scenario!$B$14)),0,1))</f>
        <v>0</v>
      </c>
      <c r="V2374" s="9" t="n">
        <f aca="false">IF(AND(U2374=1,(Scenario!$B$14-E2374)/60&gt;R2374),1,0)</f>
        <v>0</v>
      </c>
      <c r="W2374" s="9" t="n">
        <f aca="false">IF(OR(C2374=Scenario!$B$22,C2374=Scenario!$C$22),1,0)</f>
        <v>1</v>
      </c>
      <c r="X2374" s="9" t="n">
        <f aca="false">IF(ISNUMBER(I2374),1,0)</f>
        <v>0</v>
      </c>
      <c r="Y2374" s="9" t="n">
        <f aca="false">MOD(INT(E2374/86400)+3,7)</f>
        <v>4</v>
      </c>
      <c r="Z2374" s="9" t="n">
        <f aca="false">MOD(INT(E2374/3600),24)</f>
        <v>16</v>
      </c>
      <c r="AA2374" s="6" t="s">
        <v>4992</v>
      </c>
    </row>
    <row r="2375" customFormat="false" ht="15" hidden="false" customHeight="false" outlineLevel="0" collapsed="false">
      <c r="A2375" s="6" t="s">
        <v>4993</v>
      </c>
      <c r="B2375" s="6" t="s">
        <v>44</v>
      </c>
      <c r="C2375" s="6" t="s">
        <v>47</v>
      </c>
      <c r="D2375" s="6" t="s">
        <v>170</v>
      </c>
      <c r="E2375" s="6" t="n">
        <v>1787934941</v>
      </c>
      <c r="F2375" s="6" t="n">
        <v>1787935156</v>
      </c>
      <c r="G2375" s="6" t="n">
        <v>1787934999</v>
      </c>
      <c r="H2375" s="6" t="n">
        <v>1787936567</v>
      </c>
      <c r="J2375" s="6" t="n">
        <v>0</v>
      </c>
      <c r="K2375" s="6" t="n">
        <v>0</v>
      </c>
      <c r="L2375" s="9" t="n">
        <f aca="false">IF(AND(E2375&gt;=Scenario!$B$11,E2375&lt;Scenario!$B$12),1,0)</f>
        <v>1</v>
      </c>
      <c r="M2375" s="9" t="n">
        <f aca="false">IF(AND(L2375=1,ISNUMBER(F2375)),MAX(0,F2375-E2375)/60,"")</f>
        <v>3.58333333333333</v>
      </c>
      <c r="N2375" s="9" t="n">
        <f aca="false">IF(AND(L2375=1,ISNUMBER(G2375)),MAX(0,G2375-E2375)/60,"")</f>
        <v>0.966666666666667</v>
      </c>
      <c r="O2375" s="9" t="n">
        <f aca="false">IF(ISNUMBER(H2375),IF(AND(H2375&gt;=Scenario!$B$11,H2375&lt;Scenario!$B$12),1,0),0)</f>
        <v>1</v>
      </c>
      <c r="P2375" s="9" t="n">
        <f aca="false">IF(O2375=1,MAX(0,H2375-E2375)/60,"")</f>
        <v>27.1</v>
      </c>
      <c r="Q2375" s="9" t="n">
        <f aca="false">INDEX(Scenario!$B$18:$B$20,MATCH(B2375,Scenario!$A$18:$A$20,0))</f>
        <v>240</v>
      </c>
      <c r="R2375" s="9" t="n">
        <f aca="false">INDEX(Scenario!$C$18:$C$20,MATCH(B2375,Scenario!$A$18:$A$20,0))</f>
        <v>4320</v>
      </c>
      <c r="S2375" s="9" t="n">
        <f aca="false">IF(ISNUMBER(M2375),IF(M2375&lt;=Q2375,1,0),"")</f>
        <v>1</v>
      </c>
      <c r="T2375" s="9" t="n">
        <f aca="false">IF(ISNUMBER(P2375),IF(P2375&lt;=R2375,1,0),"")</f>
        <v>1</v>
      </c>
      <c r="U2375" s="9" t="n">
        <f aca="false">IF(E2375&gt;Scenario!$B$14,0,IF(OR(AND(ISNUMBER(H2375),H2375&lt;=Scenario!$B$14),AND(ISNUMBER(I2375),I2375&lt;=Scenario!$B$14)),0,1))</f>
        <v>0</v>
      </c>
      <c r="V2375" s="9" t="n">
        <f aca="false">IF(AND(U2375=1,(Scenario!$B$14-E2375)/60&gt;R2375),1,0)</f>
        <v>0</v>
      </c>
      <c r="W2375" s="9" t="n">
        <f aca="false">IF(OR(C2375=Scenario!$B$22,C2375=Scenario!$C$22),1,0)</f>
        <v>1</v>
      </c>
      <c r="X2375" s="9" t="n">
        <f aca="false">IF(ISNUMBER(I2375),1,0)</f>
        <v>0</v>
      </c>
      <c r="Y2375" s="9" t="n">
        <f aca="false">MOD(INT(E2375/86400)+3,7)</f>
        <v>4</v>
      </c>
      <c r="Z2375" s="9" t="n">
        <f aca="false">MOD(INT(E2375/3600),24)</f>
        <v>16</v>
      </c>
      <c r="AA2375" s="6" t="s">
        <v>4994</v>
      </c>
    </row>
    <row r="2376" customFormat="false" ht="15" hidden="false" customHeight="false" outlineLevel="0" collapsed="false">
      <c r="A2376" s="6" t="s">
        <v>4995</v>
      </c>
      <c r="B2376" s="6" t="s">
        <v>43</v>
      </c>
      <c r="C2376" s="6" t="s">
        <v>288</v>
      </c>
      <c r="D2376" s="6" t="s">
        <v>172</v>
      </c>
      <c r="E2376" s="6" t="n">
        <v>1787934944</v>
      </c>
      <c r="F2376" s="6" t="n">
        <v>1787935155</v>
      </c>
      <c r="G2376" s="6" t="n">
        <v>1787934987</v>
      </c>
      <c r="H2376" s="6" t="n">
        <v>1787937000</v>
      </c>
      <c r="J2376" s="6" t="n">
        <v>0</v>
      </c>
      <c r="K2376" s="6" t="n">
        <v>0</v>
      </c>
      <c r="L2376" s="9" t="n">
        <f aca="false">IF(AND(E2376&gt;=Scenario!$B$11,E2376&lt;Scenario!$B$12),1,0)</f>
        <v>1</v>
      </c>
      <c r="M2376" s="9" t="n">
        <f aca="false">IF(AND(L2376=1,ISNUMBER(F2376)),MAX(0,F2376-E2376)/60,"")</f>
        <v>3.51666666666667</v>
      </c>
      <c r="N2376" s="9" t="n">
        <f aca="false">IF(AND(L2376=1,ISNUMBER(G2376)),MAX(0,G2376-E2376)/60,"")</f>
        <v>0.716666666666667</v>
      </c>
      <c r="O2376" s="9" t="n">
        <f aca="false">IF(ISNUMBER(H2376),IF(AND(H2376&gt;=Scenario!$B$11,H2376&lt;Scenario!$B$12),1,0),0)</f>
        <v>1</v>
      </c>
      <c r="P2376" s="9" t="n">
        <f aca="false">IF(O2376=1,MAX(0,H2376-E2376)/60,"")</f>
        <v>34.2666666666667</v>
      </c>
      <c r="Q2376" s="9" t="n">
        <f aca="false">INDEX(Scenario!$B$18:$B$20,MATCH(B2376,Scenario!$A$18:$A$20,0))</f>
        <v>60</v>
      </c>
      <c r="R2376" s="9" t="n">
        <f aca="false">INDEX(Scenario!$C$18:$C$20,MATCH(B2376,Scenario!$A$18:$A$20,0))</f>
        <v>1440</v>
      </c>
      <c r="S2376" s="9" t="n">
        <f aca="false">IF(ISNUMBER(M2376),IF(M2376&lt;=Q2376,1,0),"")</f>
        <v>1</v>
      </c>
      <c r="T2376" s="9" t="n">
        <f aca="false">IF(ISNUMBER(P2376),IF(P2376&lt;=R2376,1,0),"")</f>
        <v>1</v>
      </c>
      <c r="U2376" s="9" t="n">
        <f aca="false">IF(E2376&gt;Scenario!$B$14,0,IF(OR(AND(ISNUMBER(H2376),H2376&lt;=Scenario!$B$14),AND(ISNUMBER(I2376),I2376&lt;=Scenario!$B$14)),0,1))</f>
        <v>0</v>
      </c>
      <c r="V2376" s="9" t="n">
        <f aca="false">IF(AND(U2376=1,(Scenario!$B$14-E2376)/60&gt;R2376),1,0)</f>
        <v>0</v>
      </c>
      <c r="W2376" s="9" t="n">
        <f aca="false">IF(OR(C2376=Scenario!$B$22,C2376=Scenario!$C$22),1,0)</f>
        <v>0</v>
      </c>
      <c r="X2376" s="9" t="n">
        <f aca="false">IF(ISNUMBER(I2376),1,0)</f>
        <v>0</v>
      </c>
      <c r="Y2376" s="9" t="n">
        <f aca="false">MOD(INT(E2376/86400)+3,7)</f>
        <v>4</v>
      </c>
      <c r="Z2376" s="9" t="n">
        <f aca="false">MOD(INT(E2376/3600),24)</f>
        <v>16</v>
      </c>
      <c r="AA2376" s="6" t="s">
        <v>4996</v>
      </c>
    </row>
    <row r="2377" customFormat="false" ht="15" hidden="false" customHeight="false" outlineLevel="0" collapsed="false">
      <c r="A2377" s="6" t="s">
        <v>4997</v>
      </c>
      <c r="B2377" s="6" t="s">
        <v>43</v>
      </c>
      <c r="C2377" s="6" t="s">
        <v>46</v>
      </c>
      <c r="D2377" s="6" t="s">
        <v>171</v>
      </c>
      <c r="E2377" s="6" t="n">
        <v>1787935867</v>
      </c>
      <c r="F2377" s="6" t="n">
        <v>1787936021</v>
      </c>
      <c r="G2377" s="6" t="n">
        <v>1787935921</v>
      </c>
      <c r="H2377" s="6" t="n">
        <v>1787945102</v>
      </c>
      <c r="J2377" s="6" t="n">
        <v>0</v>
      </c>
      <c r="K2377" s="6" t="n">
        <v>0</v>
      </c>
      <c r="L2377" s="9" t="n">
        <f aca="false">IF(AND(E2377&gt;=Scenario!$B$11,E2377&lt;Scenario!$B$12),1,0)</f>
        <v>1</v>
      </c>
      <c r="M2377" s="9" t="n">
        <f aca="false">IF(AND(L2377=1,ISNUMBER(F2377)),MAX(0,F2377-E2377)/60,"")</f>
        <v>2.56666666666667</v>
      </c>
      <c r="N2377" s="9" t="n">
        <f aca="false">IF(AND(L2377=1,ISNUMBER(G2377)),MAX(0,G2377-E2377)/60,"")</f>
        <v>0.9</v>
      </c>
      <c r="O2377" s="9" t="n">
        <f aca="false">IF(ISNUMBER(H2377),IF(AND(H2377&gt;=Scenario!$B$11,H2377&lt;Scenario!$B$12),1,0),0)</f>
        <v>1</v>
      </c>
      <c r="P2377" s="9" t="n">
        <f aca="false">IF(O2377=1,MAX(0,H2377-E2377)/60,"")</f>
        <v>153.916666666667</v>
      </c>
      <c r="Q2377" s="9" t="n">
        <f aca="false">INDEX(Scenario!$B$18:$B$20,MATCH(B2377,Scenario!$A$18:$A$20,0))</f>
        <v>60</v>
      </c>
      <c r="R2377" s="9" t="n">
        <f aca="false">INDEX(Scenario!$C$18:$C$20,MATCH(B2377,Scenario!$A$18:$A$20,0))</f>
        <v>1440</v>
      </c>
      <c r="S2377" s="9" t="n">
        <f aca="false">IF(ISNUMBER(M2377),IF(M2377&lt;=Q2377,1,0),"")</f>
        <v>1</v>
      </c>
      <c r="T2377" s="9" t="n">
        <f aca="false">IF(ISNUMBER(P2377),IF(P2377&lt;=R2377,1,0),"")</f>
        <v>1</v>
      </c>
      <c r="U2377" s="9" t="n">
        <f aca="false">IF(E2377&gt;Scenario!$B$14,0,IF(OR(AND(ISNUMBER(H2377),H2377&lt;=Scenario!$B$14),AND(ISNUMBER(I2377),I2377&lt;=Scenario!$B$14)),0,1))</f>
        <v>0</v>
      </c>
      <c r="V2377" s="9" t="n">
        <f aca="false">IF(AND(U2377=1,(Scenario!$B$14-E2377)/60&gt;R2377),1,0)</f>
        <v>0</v>
      </c>
      <c r="W2377" s="9" t="n">
        <f aca="false">IF(OR(C2377=Scenario!$B$22,C2377=Scenario!$C$22),1,0)</f>
        <v>1</v>
      </c>
      <c r="X2377" s="9" t="n">
        <f aca="false">IF(ISNUMBER(I2377),1,0)</f>
        <v>0</v>
      </c>
      <c r="Y2377" s="9" t="n">
        <f aca="false">MOD(INT(E2377/86400)+3,7)</f>
        <v>4</v>
      </c>
      <c r="Z2377" s="9" t="n">
        <f aca="false">MOD(INT(E2377/3600),24)</f>
        <v>16</v>
      </c>
      <c r="AA2377" s="6" t="s">
        <v>4998</v>
      </c>
    </row>
    <row r="2378" customFormat="false" ht="15" hidden="false" customHeight="false" outlineLevel="0" collapsed="false">
      <c r="A2378" s="6" t="s">
        <v>4999</v>
      </c>
      <c r="B2378" s="6" t="s">
        <v>43</v>
      </c>
      <c r="C2378" s="6" t="s">
        <v>46</v>
      </c>
      <c r="D2378" s="6" t="s">
        <v>172</v>
      </c>
      <c r="E2378" s="6" t="n">
        <v>1787936702</v>
      </c>
      <c r="F2378" s="6" t="n">
        <v>1787936923</v>
      </c>
      <c r="G2378" s="6" t="n">
        <v>1787936739</v>
      </c>
      <c r="H2378" s="6" t="n">
        <v>1787943685</v>
      </c>
      <c r="J2378" s="6" t="n">
        <v>0</v>
      </c>
      <c r="K2378" s="6" t="n">
        <v>0</v>
      </c>
      <c r="L2378" s="9" t="n">
        <f aca="false">IF(AND(E2378&gt;=Scenario!$B$11,E2378&lt;Scenario!$B$12),1,0)</f>
        <v>1</v>
      </c>
      <c r="M2378" s="9" t="n">
        <f aca="false">IF(AND(L2378=1,ISNUMBER(F2378)),MAX(0,F2378-E2378)/60,"")</f>
        <v>3.68333333333333</v>
      </c>
      <c r="N2378" s="9" t="n">
        <f aca="false">IF(AND(L2378=1,ISNUMBER(G2378)),MAX(0,G2378-E2378)/60,"")</f>
        <v>0.616666666666667</v>
      </c>
      <c r="O2378" s="9" t="n">
        <f aca="false">IF(ISNUMBER(H2378),IF(AND(H2378&gt;=Scenario!$B$11,H2378&lt;Scenario!$B$12),1,0),0)</f>
        <v>1</v>
      </c>
      <c r="P2378" s="9" t="n">
        <f aca="false">IF(O2378=1,MAX(0,H2378-E2378)/60,"")</f>
        <v>116.383333333333</v>
      </c>
      <c r="Q2378" s="9" t="n">
        <f aca="false">INDEX(Scenario!$B$18:$B$20,MATCH(B2378,Scenario!$A$18:$A$20,0))</f>
        <v>60</v>
      </c>
      <c r="R2378" s="9" t="n">
        <f aca="false">INDEX(Scenario!$C$18:$C$20,MATCH(B2378,Scenario!$A$18:$A$20,0))</f>
        <v>1440</v>
      </c>
      <c r="S2378" s="9" t="n">
        <f aca="false">IF(ISNUMBER(M2378),IF(M2378&lt;=Q2378,1,0),"")</f>
        <v>1</v>
      </c>
      <c r="T2378" s="9" t="n">
        <f aca="false">IF(ISNUMBER(P2378),IF(P2378&lt;=R2378,1,0),"")</f>
        <v>1</v>
      </c>
      <c r="U2378" s="9" t="n">
        <f aca="false">IF(E2378&gt;Scenario!$B$14,0,IF(OR(AND(ISNUMBER(H2378),H2378&lt;=Scenario!$B$14),AND(ISNUMBER(I2378),I2378&lt;=Scenario!$B$14)),0,1))</f>
        <v>0</v>
      </c>
      <c r="V2378" s="9" t="n">
        <f aca="false">IF(AND(U2378=1,(Scenario!$B$14-E2378)/60&gt;R2378),1,0)</f>
        <v>0</v>
      </c>
      <c r="W2378" s="9" t="n">
        <f aca="false">IF(OR(C2378=Scenario!$B$22,C2378=Scenario!$C$22),1,0)</f>
        <v>1</v>
      </c>
      <c r="X2378" s="9" t="n">
        <f aca="false">IF(ISNUMBER(I2378),1,0)</f>
        <v>0</v>
      </c>
      <c r="Y2378" s="9" t="n">
        <f aca="false">MOD(INT(E2378/86400)+3,7)</f>
        <v>4</v>
      </c>
      <c r="Z2378" s="9" t="n">
        <f aca="false">MOD(INT(E2378/3600),24)</f>
        <v>17</v>
      </c>
      <c r="AA2378" s="6" t="s">
        <v>5000</v>
      </c>
    </row>
    <row r="2379" customFormat="false" ht="15" hidden="false" customHeight="false" outlineLevel="0" collapsed="false">
      <c r="A2379" s="6" t="s">
        <v>5001</v>
      </c>
      <c r="B2379" s="6" t="s">
        <v>44</v>
      </c>
      <c r="C2379" s="6" t="s">
        <v>47</v>
      </c>
      <c r="D2379" s="6" t="s">
        <v>171</v>
      </c>
      <c r="E2379" s="6" t="n">
        <v>1787938453</v>
      </c>
      <c r="F2379" s="6" t="n">
        <v>1787938616</v>
      </c>
      <c r="G2379" s="6" t="n">
        <v>1787938471</v>
      </c>
      <c r="H2379" s="6" t="n">
        <v>1787940638</v>
      </c>
      <c r="J2379" s="6" t="n">
        <v>0</v>
      </c>
      <c r="K2379" s="6" t="n">
        <v>0</v>
      </c>
      <c r="L2379" s="9" t="n">
        <f aca="false">IF(AND(E2379&gt;=Scenario!$B$11,E2379&lt;Scenario!$B$12),1,0)</f>
        <v>1</v>
      </c>
      <c r="M2379" s="9" t="n">
        <f aca="false">IF(AND(L2379=1,ISNUMBER(F2379)),MAX(0,F2379-E2379)/60,"")</f>
        <v>2.71666666666667</v>
      </c>
      <c r="N2379" s="9" t="n">
        <f aca="false">IF(AND(L2379=1,ISNUMBER(G2379)),MAX(0,G2379-E2379)/60,"")</f>
        <v>0.3</v>
      </c>
      <c r="O2379" s="9" t="n">
        <f aca="false">IF(ISNUMBER(H2379),IF(AND(H2379&gt;=Scenario!$B$11,H2379&lt;Scenario!$B$12),1,0),0)</f>
        <v>1</v>
      </c>
      <c r="P2379" s="9" t="n">
        <f aca="false">IF(O2379=1,MAX(0,H2379-E2379)/60,"")</f>
        <v>36.4166666666667</v>
      </c>
      <c r="Q2379" s="9" t="n">
        <f aca="false">INDEX(Scenario!$B$18:$B$20,MATCH(B2379,Scenario!$A$18:$A$20,0))</f>
        <v>240</v>
      </c>
      <c r="R2379" s="9" t="n">
        <f aca="false">INDEX(Scenario!$C$18:$C$20,MATCH(B2379,Scenario!$A$18:$A$20,0))</f>
        <v>4320</v>
      </c>
      <c r="S2379" s="9" t="n">
        <f aca="false">IF(ISNUMBER(M2379),IF(M2379&lt;=Q2379,1,0),"")</f>
        <v>1</v>
      </c>
      <c r="T2379" s="9" t="n">
        <f aca="false">IF(ISNUMBER(P2379),IF(P2379&lt;=R2379,1,0),"")</f>
        <v>1</v>
      </c>
      <c r="U2379" s="9" t="n">
        <f aca="false">IF(E2379&gt;Scenario!$B$14,0,IF(OR(AND(ISNUMBER(H2379),H2379&lt;=Scenario!$B$14),AND(ISNUMBER(I2379),I2379&lt;=Scenario!$B$14)),0,1))</f>
        <v>0</v>
      </c>
      <c r="V2379" s="9" t="n">
        <f aca="false">IF(AND(U2379=1,(Scenario!$B$14-E2379)/60&gt;R2379),1,0)</f>
        <v>0</v>
      </c>
      <c r="W2379" s="9" t="n">
        <f aca="false">IF(OR(C2379=Scenario!$B$22,C2379=Scenario!$C$22),1,0)</f>
        <v>1</v>
      </c>
      <c r="X2379" s="9" t="n">
        <f aca="false">IF(ISNUMBER(I2379),1,0)</f>
        <v>0</v>
      </c>
      <c r="Y2379" s="9" t="n">
        <f aca="false">MOD(INT(E2379/86400)+3,7)</f>
        <v>4</v>
      </c>
      <c r="Z2379" s="9" t="n">
        <f aca="false">MOD(INT(E2379/3600),24)</f>
        <v>17</v>
      </c>
      <c r="AA2379" s="6" t="s">
        <v>5002</v>
      </c>
    </row>
    <row r="2380" customFormat="false" ht="15" hidden="false" customHeight="false" outlineLevel="0" collapsed="false">
      <c r="A2380" s="6" t="s">
        <v>5003</v>
      </c>
      <c r="B2380" s="6" t="s">
        <v>44</v>
      </c>
      <c r="C2380" s="6" t="s">
        <v>47</v>
      </c>
      <c r="D2380" s="6" t="s">
        <v>170</v>
      </c>
      <c r="E2380" s="6" t="n">
        <v>1787940791</v>
      </c>
      <c r="F2380" s="6" t="n">
        <v>1787940923</v>
      </c>
      <c r="G2380" s="6" t="n">
        <v>1787940801</v>
      </c>
      <c r="H2380" s="6" t="n">
        <v>1787943240</v>
      </c>
      <c r="J2380" s="6" t="n">
        <v>0</v>
      </c>
      <c r="K2380" s="6" t="n">
        <v>0</v>
      </c>
      <c r="L2380" s="9" t="n">
        <f aca="false">IF(AND(E2380&gt;=Scenario!$B$11,E2380&lt;Scenario!$B$12),1,0)</f>
        <v>1</v>
      </c>
      <c r="M2380" s="9" t="n">
        <f aca="false">IF(AND(L2380=1,ISNUMBER(F2380)),MAX(0,F2380-E2380)/60,"")</f>
        <v>2.2</v>
      </c>
      <c r="N2380" s="9" t="n">
        <f aca="false">IF(AND(L2380=1,ISNUMBER(G2380)),MAX(0,G2380-E2380)/60,"")</f>
        <v>0.166666666666667</v>
      </c>
      <c r="O2380" s="9" t="n">
        <f aca="false">IF(ISNUMBER(H2380),IF(AND(H2380&gt;=Scenario!$B$11,H2380&lt;Scenario!$B$12),1,0),0)</f>
        <v>1</v>
      </c>
      <c r="P2380" s="9" t="n">
        <f aca="false">IF(O2380=1,MAX(0,H2380-E2380)/60,"")</f>
        <v>40.8166666666667</v>
      </c>
      <c r="Q2380" s="9" t="n">
        <f aca="false">INDEX(Scenario!$B$18:$B$20,MATCH(B2380,Scenario!$A$18:$A$20,0))</f>
        <v>240</v>
      </c>
      <c r="R2380" s="9" t="n">
        <f aca="false">INDEX(Scenario!$C$18:$C$20,MATCH(B2380,Scenario!$A$18:$A$20,0))</f>
        <v>4320</v>
      </c>
      <c r="S2380" s="9" t="n">
        <f aca="false">IF(ISNUMBER(M2380),IF(M2380&lt;=Q2380,1,0),"")</f>
        <v>1</v>
      </c>
      <c r="T2380" s="9" t="n">
        <f aca="false">IF(ISNUMBER(P2380),IF(P2380&lt;=R2380,1,0),"")</f>
        <v>1</v>
      </c>
      <c r="U2380" s="9" t="n">
        <f aca="false">IF(E2380&gt;Scenario!$B$14,0,IF(OR(AND(ISNUMBER(H2380),H2380&lt;=Scenario!$B$14),AND(ISNUMBER(I2380),I2380&lt;=Scenario!$B$14)),0,1))</f>
        <v>0</v>
      </c>
      <c r="V2380" s="9" t="n">
        <f aca="false">IF(AND(U2380=1,(Scenario!$B$14-E2380)/60&gt;R2380),1,0)</f>
        <v>0</v>
      </c>
      <c r="W2380" s="9" t="n">
        <f aca="false">IF(OR(C2380=Scenario!$B$22,C2380=Scenario!$C$22),1,0)</f>
        <v>1</v>
      </c>
      <c r="X2380" s="9" t="n">
        <f aca="false">IF(ISNUMBER(I2380),1,0)</f>
        <v>0</v>
      </c>
      <c r="Y2380" s="9" t="n">
        <f aca="false">MOD(INT(E2380/86400)+3,7)</f>
        <v>4</v>
      </c>
      <c r="Z2380" s="9" t="n">
        <f aca="false">MOD(INT(E2380/3600),24)</f>
        <v>18</v>
      </c>
      <c r="AA2380" s="6" t="s">
        <v>5004</v>
      </c>
    </row>
    <row r="2381" customFormat="false" ht="15" hidden="false" customHeight="false" outlineLevel="0" collapsed="false">
      <c r="A2381" s="6" t="s">
        <v>5005</v>
      </c>
      <c r="B2381" s="6" t="s">
        <v>44</v>
      </c>
      <c r="C2381" s="6" t="s">
        <v>249</v>
      </c>
      <c r="D2381" s="6" t="s">
        <v>172</v>
      </c>
      <c r="E2381" s="6" t="n">
        <v>1787952578</v>
      </c>
      <c r="F2381" s="6" t="n">
        <v>1787952782</v>
      </c>
      <c r="G2381" s="6" t="n">
        <v>1787952608</v>
      </c>
      <c r="H2381" s="6" t="n">
        <v>1787956914</v>
      </c>
      <c r="J2381" s="6" t="n">
        <v>0</v>
      </c>
      <c r="K2381" s="6" t="n">
        <v>0</v>
      </c>
      <c r="L2381" s="9" t="n">
        <f aca="false">IF(AND(E2381&gt;=Scenario!$B$11,E2381&lt;Scenario!$B$12),1,0)</f>
        <v>1</v>
      </c>
      <c r="M2381" s="9" t="n">
        <f aca="false">IF(AND(L2381=1,ISNUMBER(F2381)),MAX(0,F2381-E2381)/60,"")</f>
        <v>3.4</v>
      </c>
      <c r="N2381" s="9" t="n">
        <f aca="false">IF(AND(L2381=1,ISNUMBER(G2381)),MAX(0,G2381-E2381)/60,"")</f>
        <v>0.5</v>
      </c>
      <c r="O2381" s="9" t="n">
        <f aca="false">IF(ISNUMBER(H2381),IF(AND(H2381&gt;=Scenario!$B$11,H2381&lt;Scenario!$B$12),1,0),0)</f>
        <v>1</v>
      </c>
      <c r="P2381" s="9" t="n">
        <f aca="false">IF(O2381=1,MAX(0,H2381-E2381)/60,"")</f>
        <v>72.2666666666667</v>
      </c>
      <c r="Q2381" s="9" t="n">
        <f aca="false">INDEX(Scenario!$B$18:$B$20,MATCH(B2381,Scenario!$A$18:$A$20,0))</f>
        <v>240</v>
      </c>
      <c r="R2381" s="9" t="n">
        <f aca="false">INDEX(Scenario!$C$18:$C$20,MATCH(B2381,Scenario!$A$18:$A$20,0))</f>
        <v>4320</v>
      </c>
      <c r="S2381" s="9" t="n">
        <f aca="false">IF(ISNUMBER(M2381),IF(M2381&lt;=Q2381,1,0),"")</f>
        <v>1</v>
      </c>
      <c r="T2381" s="9" t="n">
        <f aca="false">IF(ISNUMBER(P2381),IF(P2381&lt;=R2381,1,0),"")</f>
        <v>1</v>
      </c>
      <c r="U2381" s="9" t="n">
        <f aca="false">IF(E2381&gt;Scenario!$B$14,0,IF(OR(AND(ISNUMBER(H2381),H2381&lt;=Scenario!$B$14),AND(ISNUMBER(I2381),I2381&lt;=Scenario!$B$14)),0,1))</f>
        <v>0</v>
      </c>
      <c r="V2381" s="9" t="n">
        <f aca="false">IF(AND(U2381=1,(Scenario!$B$14-E2381)/60&gt;R2381),1,0)</f>
        <v>0</v>
      </c>
      <c r="W2381" s="9" t="n">
        <f aca="false">IF(OR(C2381=Scenario!$B$22,C2381=Scenario!$C$22),1,0)</f>
        <v>0</v>
      </c>
      <c r="X2381" s="9" t="n">
        <f aca="false">IF(ISNUMBER(I2381),1,0)</f>
        <v>0</v>
      </c>
      <c r="Y2381" s="9" t="n">
        <f aca="false">MOD(INT(E2381/86400)+3,7)</f>
        <v>4</v>
      </c>
      <c r="Z2381" s="9" t="n">
        <f aca="false">MOD(INT(E2381/3600),24)</f>
        <v>21</v>
      </c>
      <c r="AA2381" s="6" t="s">
        <v>5006</v>
      </c>
    </row>
    <row r="2382" customFormat="false" ht="15" hidden="false" customHeight="false" outlineLevel="0" collapsed="false">
      <c r="A2382" s="6" t="s">
        <v>5007</v>
      </c>
      <c r="B2382" s="6" t="s">
        <v>44</v>
      </c>
      <c r="C2382" s="6" t="s">
        <v>46</v>
      </c>
      <c r="D2382" s="6" t="s">
        <v>172</v>
      </c>
      <c r="E2382" s="6" t="n">
        <v>1787994666</v>
      </c>
      <c r="F2382" s="6" t="n">
        <v>1787994756</v>
      </c>
      <c r="G2382" s="6" t="n">
        <v>1787994683</v>
      </c>
      <c r="H2382" s="6" t="n">
        <v>1787997445</v>
      </c>
      <c r="J2382" s="6" t="n">
        <v>0</v>
      </c>
      <c r="K2382" s="6" t="n">
        <v>0</v>
      </c>
      <c r="L2382" s="9" t="n">
        <f aca="false">IF(AND(E2382&gt;=Scenario!$B$11,E2382&lt;Scenario!$B$12),1,0)</f>
        <v>1</v>
      </c>
      <c r="M2382" s="9" t="n">
        <f aca="false">IF(AND(L2382=1,ISNUMBER(F2382)),MAX(0,F2382-E2382)/60,"")</f>
        <v>1.5</v>
      </c>
      <c r="N2382" s="9" t="n">
        <f aca="false">IF(AND(L2382=1,ISNUMBER(G2382)),MAX(0,G2382-E2382)/60,"")</f>
        <v>0.283333333333333</v>
      </c>
      <c r="O2382" s="9" t="n">
        <f aca="false">IF(ISNUMBER(H2382),IF(AND(H2382&gt;=Scenario!$B$11,H2382&lt;Scenario!$B$12),1,0),0)</f>
        <v>1</v>
      </c>
      <c r="P2382" s="9" t="n">
        <f aca="false">IF(O2382=1,MAX(0,H2382-E2382)/60,"")</f>
        <v>46.3166666666667</v>
      </c>
      <c r="Q2382" s="9" t="n">
        <f aca="false">INDEX(Scenario!$B$18:$B$20,MATCH(B2382,Scenario!$A$18:$A$20,0))</f>
        <v>240</v>
      </c>
      <c r="R2382" s="9" t="n">
        <f aca="false">INDEX(Scenario!$C$18:$C$20,MATCH(B2382,Scenario!$A$18:$A$20,0))</f>
        <v>4320</v>
      </c>
      <c r="S2382" s="9" t="n">
        <f aca="false">IF(ISNUMBER(M2382),IF(M2382&lt;=Q2382,1,0),"")</f>
        <v>1</v>
      </c>
      <c r="T2382" s="9" t="n">
        <f aca="false">IF(ISNUMBER(P2382),IF(P2382&lt;=R2382,1,0),"")</f>
        <v>1</v>
      </c>
      <c r="U2382" s="9" t="n">
        <f aca="false">IF(E2382&gt;Scenario!$B$14,0,IF(OR(AND(ISNUMBER(H2382),H2382&lt;=Scenario!$B$14),AND(ISNUMBER(I2382),I2382&lt;=Scenario!$B$14)),0,1))</f>
        <v>0</v>
      </c>
      <c r="V2382" s="9" t="n">
        <f aca="false">IF(AND(U2382=1,(Scenario!$B$14-E2382)/60&gt;R2382),1,0)</f>
        <v>0</v>
      </c>
      <c r="W2382" s="9" t="n">
        <f aca="false">IF(OR(C2382=Scenario!$B$22,C2382=Scenario!$C$22),1,0)</f>
        <v>1</v>
      </c>
      <c r="X2382" s="9" t="n">
        <f aca="false">IF(ISNUMBER(I2382),1,0)</f>
        <v>0</v>
      </c>
      <c r="Y2382" s="9" t="n">
        <f aca="false">MOD(INT(E2382/86400)+3,7)</f>
        <v>5</v>
      </c>
      <c r="Z2382" s="9" t="n">
        <f aca="false">MOD(INT(E2382/3600),24)</f>
        <v>9</v>
      </c>
      <c r="AA2382" s="6" t="s">
        <v>5008</v>
      </c>
    </row>
    <row r="2383" customFormat="false" ht="15" hidden="false" customHeight="false" outlineLevel="0" collapsed="false">
      <c r="A2383" s="6" t="s">
        <v>5009</v>
      </c>
      <c r="B2383" s="6" t="s">
        <v>43</v>
      </c>
      <c r="C2383" s="6" t="s">
        <v>249</v>
      </c>
      <c r="D2383" s="6" t="s">
        <v>170</v>
      </c>
      <c r="E2383" s="6" t="n">
        <v>1788002078</v>
      </c>
      <c r="F2383" s="6" t="n">
        <v>1788002351</v>
      </c>
      <c r="G2383" s="6" t="n">
        <v>1788002112</v>
      </c>
      <c r="H2383" s="6" t="n">
        <v>1788004664</v>
      </c>
      <c r="J2383" s="6" t="n">
        <v>0</v>
      </c>
      <c r="K2383" s="6" t="n">
        <v>0</v>
      </c>
      <c r="L2383" s="9" t="n">
        <f aca="false">IF(AND(E2383&gt;=Scenario!$B$11,E2383&lt;Scenario!$B$12),1,0)</f>
        <v>1</v>
      </c>
      <c r="M2383" s="9" t="n">
        <f aca="false">IF(AND(L2383=1,ISNUMBER(F2383)),MAX(0,F2383-E2383)/60,"")</f>
        <v>4.55</v>
      </c>
      <c r="N2383" s="9" t="n">
        <f aca="false">IF(AND(L2383=1,ISNUMBER(G2383)),MAX(0,G2383-E2383)/60,"")</f>
        <v>0.566666666666667</v>
      </c>
      <c r="O2383" s="9" t="n">
        <f aca="false">IF(ISNUMBER(H2383),IF(AND(H2383&gt;=Scenario!$B$11,H2383&lt;Scenario!$B$12),1,0),0)</f>
        <v>1</v>
      </c>
      <c r="P2383" s="9" t="n">
        <f aca="false">IF(O2383=1,MAX(0,H2383-E2383)/60,"")</f>
        <v>43.1</v>
      </c>
      <c r="Q2383" s="9" t="n">
        <f aca="false">INDEX(Scenario!$B$18:$B$20,MATCH(B2383,Scenario!$A$18:$A$20,0))</f>
        <v>60</v>
      </c>
      <c r="R2383" s="9" t="n">
        <f aca="false">INDEX(Scenario!$C$18:$C$20,MATCH(B2383,Scenario!$A$18:$A$20,0))</f>
        <v>1440</v>
      </c>
      <c r="S2383" s="9" t="n">
        <f aca="false">IF(ISNUMBER(M2383),IF(M2383&lt;=Q2383,1,0),"")</f>
        <v>1</v>
      </c>
      <c r="T2383" s="9" t="n">
        <f aca="false">IF(ISNUMBER(P2383),IF(P2383&lt;=R2383,1,0),"")</f>
        <v>1</v>
      </c>
      <c r="U2383" s="9" t="n">
        <f aca="false">IF(E2383&gt;Scenario!$B$14,0,IF(OR(AND(ISNUMBER(H2383),H2383&lt;=Scenario!$B$14),AND(ISNUMBER(I2383),I2383&lt;=Scenario!$B$14)),0,1))</f>
        <v>0</v>
      </c>
      <c r="V2383" s="9" t="n">
        <f aca="false">IF(AND(U2383=1,(Scenario!$B$14-E2383)/60&gt;R2383),1,0)</f>
        <v>0</v>
      </c>
      <c r="W2383" s="9" t="n">
        <f aca="false">IF(OR(C2383=Scenario!$B$22,C2383=Scenario!$C$22),1,0)</f>
        <v>0</v>
      </c>
      <c r="X2383" s="9" t="n">
        <f aca="false">IF(ISNUMBER(I2383),1,0)</f>
        <v>0</v>
      </c>
      <c r="Y2383" s="9" t="n">
        <f aca="false">MOD(INT(E2383/86400)+3,7)</f>
        <v>5</v>
      </c>
      <c r="Z2383" s="9" t="n">
        <f aca="false">MOD(INT(E2383/3600),24)</f>
        <v>11</v>
      </c>
      <c r="AA2383" s="6" t="s">
        <v>5010</v>
      </c>
    </row>
    <row r="2384" customFormat="false" ht="15" hidden="false" customHeight="false" outlineLevel="0" collapsed="false">
      <c r="A2384" s="6" t="s">
        <v>5011</v>
      </c>
      <c r="B2384" s="6" t="s">
        <v>42</v>
      </c>
      <c r="C2384" s="6" t="s">
        <v>47</v>
      </c>
      <c r="D2384" s="6" t="s">
        <v>171</v>
      </c>
      <c r="E2384" s="6" t="n">
        <v>1788008367</v>
      </c>
      <c r="I2384" s="6" t="n">
        <v>1788011765</v>
      </c>
      <c r="J2384" s="6" t="n">
        <v>0</v>
      </c>
      <c r="K2384" s="6" t="n">
        <v>0</v>
      </c>
      <c r="L2384" s="9" t="n">
        <f aca="false">IF(AND(E2384&gt;=Scenario!$B$11,E2384&lt;Scenario!$B$12),1,0)</f>
        <v>1</v>
      </c>
      <c r="M2384" s="0" t="str">
        <f aca="false">IF(AND(L2384=1,ISNUMBER(F2384)),MAX(0,F2384-E2384)/60,"")</f>
        <v/>
      </c>
      <c r="N2384" s="0" t="str">
        <f aca="false">IF(AND(L2384=1,ISNUMBER(G2384)),MAX(0,G2384-E2384)/60,"")</f>
        <v/>
      </c>
      <c r="O2384" s="9" t="n">
        <f aca="false">IF(ISNUMBER(H2384),IF(AND(H2384&gt;=Scenario!$B$11,H2384&lt;Scenario!$B$12),1,0),0)</f>
        <v>0</v>
      </c>
      <c r="P2384" s="0" t="str">
        <f aca="false">IF(O2384=1,MAX(0,H2384-E2384)/60,"")</f>
        <v/>
      </c>
      <c r="Q2384" s="9" t="n">
        <f aca="false">INDEX(Scenario!$B$18:$B$20,MATCH(B2384,Scenario!$A$18:$A$20,0))</f>
        <v>15</v>
      </c>
      <c r="R2384" s="9" t="n">
        <f aca="false">INDEX(Scenario!$C$18:$C$20,MATCH(B2384,Scenario!$A$18:$A$20,0))</f>
        <v>240</v>
      </c>
      <c r="S2384" s="0" t="str">
        <f aca="false">IF(ISNUMBER(M2384),IF(M2384&lt;=Q2384,1,0),"")</f>
        <v/>
      </c>
      <c r="T2384" s="0" t="str">
        <f aca="false">IF(ISNUMBER(P2384),IF(P2384&lt;=R2384,1,0),"")</f>
        <v/>
      </c>
      <c r="U2384" s="9" t="n">
        <f aca="false">IF(E2384&gt;Scenario!$B$14,0,IF(OR(AND(ISNUMBER(H2384),H2384&lt;=Scenario!$B$14),AND(ISNUMBER(I2384),I2384&lt;=Scenario!$B$14)),0,1))</f>
        <v>0</v>
      </c>
      <c r="V2384" s="9" t="n">
        <f aca="false">IF(AND(U2384=1,(Scenario!$B$14-E2384)/60&gt;R2384),1,0)</f>
        <v>0</v>
      </c>
      <c r="W2384" s="9" t="n">
        <f aca="false">IF(OR(C2384=Scenario!$B$22,C2384=Scenario!$C$22),1,0)</f>
        <v>1</v>
      </c>
      <c r="X2384" s="9" t="n">
        <f aca="false">IF(ISNUMBER(I2384),1,0)</f>
        <v>1</v>
      </c>
      <c r="Y2384" s="9" t="n">
        <f aca="false">MOD(INT(E2384/86400)+3,7)</f>
        <v>5</v>
      </c>
      <c r="Z2384" s="9" t="n">
        <f aca="false">MOD(INT(E2384/3600),24)</f>
        <v>12</v>
      </c>
      <c r="AA2384" s="6" t="s">
        <v>5012</v>
      </c>
    </row>
    <row r="2385" customFormat="false" ht="15" hidden="false" customHeight="false" outlineLevel="0" collapsed="false">
      <c r="A2385" s="6" t="s">
        <v>5013</v>
      </c>
      <c r="B2385" s="6" t="s">
        <v>44</v>
      </c>
      <c r="C2385" s="6" t="s">
        <v>249</v>
      </c>
      <c r="D2385" s="6" t="s">
        <v>170</v>
      </c>
      <c r="E2385" s="6" t="n">
        <v>1788015891</v>
      </c>
      <c r="F2385" s="6" t="n">
        <v>1788016158</v>
      </c>
      <c r="G2385" s="6" t="n">
        <v>1788015942</v>
      </c>
      <c r="H2385" s="6" t="n">
        <v>1788098817</v>
      </c>
      <c r="J2385" s="6" t="n">
        <v>1</v>
      </c>
      <c r="K2385" s="6" t="n">
        <v>0</v>
      </c>
      <c r="L2385" s="9" t="n">
        <f aca="false">IF(AND(E2385&gt;=Scenario!$B$11,E2385&lt;Scenario!$B$12),1,0)</f>
        <v>1</v>
      </c>
      <c r="M2385" s="9" t="n">
        <f aca="false">IF(AND(L2385=1,ISNUMBER(F2385)),MAX(0,F2385-E2385)/60,"")</f>
        <v>4.45</v>
      </c>
      <c r="N2385" s="9" t="n">
        <f aca="false">IF(AND(L2385=1,ISNUMBER(G2385)),MAX(0,G2385-E2385)/60,"")</f>
        <v>0.85</v>
      </c>
      <c r="O2385" s="9" t="n">
        <f aca="false">IF(ISNUMBER(H2385),IF(AND(H2385&gt;=Scenario!$B$11,H2385&lt;Scenario!$B$12),1,0),0)</f>
        <v>1</v>
      </c>
      <c r="P2385" s="9" t="n">
        <f aca="false">IF(O2385=1,MAX(0,H2385-E2385)/60,"")</f>
        <v>1382.1</v>
      </c>
      <c r="Q2385" s="9" t="n">
        <f aca="false">INDEX(Scenario!$B$18:$B$20,MATCH(B2385,Scenario!$A$18:$A$20,0))</f>
        <v>240</v>
      </c>
      <c r="R2385" s="9" t="n">
        <f aca="false">INDEX(Scenario!$C$18:$C$20,MATCH(B2385,Scenario!$A$18:$A$20,0))</f>
        <v>4320</v>
      </c>
      <c r="S2385" s="9" t="n">
        <f aca="false">IF(ISNUMBER(M2385),IF(M2385&lt;=Q2385,1,0),"")</f>
        <v>1</v>
      </c>
      <c r="T2385" s="9" t="n">
        <f aca="false">IF(ISNUMBER(P2385),IF(P2385&lt;=R2385,1,0),"")</f>
        <v>1</v>
      </c>
      <c r="U2385" s="9" t="n">
        <f aca="false">IF(E2385&gt;Scenario!$B$14,0,IF(OR(AND(ISNUMBER(H2385),H2385&lt;=Scenario!$B$14),AND(ISNUMBER(I2385),I2385&lt;=Scenario!$B$14)),0,1))</f>
        <v>0</v>
      </c>
      <c r="V2385" s="9" t="n">
        <f aca="false">IF(AND(U2385=1,(Scenario!$B$14-E2385)/60&gt;R2385),1,0)</f>
        <v>0</v>
      </c>
      <c r="W2385" s="9" t="n">
        <f aca="false">IF(OR(C2385=Scenario!$B$22,C2385=Scenario!$C$22),1,0)</f>
        <v>0</v>
      </c>
      <c r="X2385" s="9" t="n">
        <f aca="false">IF(ISNUMBER(I2385),1,0)</f>
        <v>0</v>
      </c>
      <c r="Y2385" s="9" t="n">
        <f aca="false">MOD(INT(E2385/86400)+3,7)</f>
        <v>5</v>
      </c>
      <c r="Z2385" s="9" t="n">
        <f aca="false">MOD(INT(E2385/3600),24)</f>
        <v>15</v>
      </c>
      <c r="AA2385" s="6" t="s">
        <v>5014</v>
      </c>
    </row>
    <row r="2386" customFormat="false" ht="15" hidden="false" customHeight="false" outlineLevel="0" collapsed="false">
      <c r="A2386" s="6" t="s">
        <v>5015</v>
      </c>
      <c r="B2386" s="6" t="s">
        <v>43</v>
      </c>
      <c r="C2386" s="6" t="s">
        <v>249</v>
      </c>
      <c r="D2386" s="6" t="s">
        <v>171</v>
      </c>
      <c r="E2386" s="6" t="n">
        <v>1788087454</v>
      </c>
      <c r="F2386" s="6" t="n">
        <v>1788127368</v>
      </c>
      <c r="G2386" s="6" t="n">
        <v>1788127260</v>
      </c>
      <c r="H2386" s="6" t="n">
        <v>1788143679</v>
      </c>
      <c r="J2386" s="6" t="n">
        <v>0</v>
      </c>
      <c r="K2386" s="6" t="n">
        <v>0</v>
      </c>
      <c r="L2386" s="9" t="n">
        <f aca="false">IF(AND(E2386&gt;=Scenario!$B$11,E2386&lt;Scenario!$B$12),1,0)</f>
        <v>1</v>
      </c>
      <c r="M2386" s="9" t="n">
        <f aca="false">IF(AND(L2386=1,ISNUMBER(F2386)),MAX(0,F2386-E2386)/60,"")</f>
        <v>665.233333333333</v>
      </c>
      <c r="N2386" s="9" t="n">
        <f aca="false">IF(AND(L2386=1,ISNUMBER(G2386)),MAX(0,G2386-E2386)/60,"")</f>
        <v>663.433333333333</v>
      </c>
      <c r="O2386" s="9" t="n">
        <f aca="false">IF(ISNUMBER(H2386),IF(AND(H2386&gt;=Scenario!$B$11,H2386&lt;Scenario!$B$12),1,0),0)</f>
        <v>1</v>
      </c>
      <c r="P2386" s="9" t="n">
        <f aca="false">IF(O2386=1,MAX(0,H2386-E2386)/60,"")</f>
        <v>937.083333333333</v>
      </c>
      <c r="Q2386" s="9" t="n">
        <f aca="false">INDEX(Scenario!$B$18:$B$20,MATCH(B2386,Scenario!$A$18:$A$20,0))</f>
        <v>60</v>
      </c>
      <c r="R2386" s="9" t="n">
        <f aca="false">INDEX(Scenario!$C$18:$C$20,MATCH(B2386,Scenario!$A$18:$A$20,0))</f>
        <v>1440</v>
      </c>
      <c r="S2386" s="9" t="n">
        <f aca="false">IF(ISNUMBER(M2386),IF(M2386&lt;=Q2386,1,0),"")</f>
        <v>0</v>
      </c>
      <c r="T2386" s="9" t="n">
        <f aca="false">IF(ISNUMBER(P2386),IF(P2386&lt;=R2386,1,0),"")</f>
        <v>1</v>
      </c>
      <c r="U2386" s="9" t="n">
        <f aca="false">IF(E2386&gt;Scenario!$B$14,0,IF(OR(AND(ISNUMBER(H2386),H2386&lt;=Scenario!$B$14),AND(ISNUMBER(I2386),I2386&lt;=Scenario!$B$14)),0,1))</f>
        <v>0</v>
      </c>
      <c r="V2386" s="9" t="n">
        <f aca="false">IF(AND(U2386=1,(Scenario!$B$14-E2386)/60&gt;R2386),1,0)</f>
        <v>0</v>
      </c>
      <c r="W2386" s="9" t="n">
        <f aca="false">IF(OR(C2386=Scenario!$B$22,C2386=Scenario!$C$22),1,0)</f>
        <v>0</v>
      </c>
      <c r="X2386" s="9" t="n">
        <f aca="false">IF(ISNUMBER(I2386),1,0)</f>
        <v>0</v>
      </c>
      <c r="Y2386" s="9" t="n">
        <f aca="false">MOD(INT(E2386/86400)+3,7)</f>
        <v>6</v>
      </c>
      <c r="Z2386" s="9" t="n">
        <f aca="false">MOD(INT(E2386/3600),24)</f>
        <v>10</v>
      </c>
      <c r="AA2386" s="6" t="s">
        <v>5016</v>
      </c>
    </row>
    <row r="2387" customFormat="false" ht="15" hidden="false" customHeight="false" outlineLevel="0" collapsed="false">
      <c r="A2387" s="6" t="s">
        <v>5017</v>
      </c>
      <c r="B2387" s="6" t="s">
        <v>44</v>
      </c>
      <c r="C2387" s="6" t="s">
        <v>249</v>
      </c>
      <c r="D2387" s="6" t="s">
        <v>170</v>
      </c>
      <c r="E2387" s="6" t="n">
        <v>1788107573</v>
      </c>
      <c r="F2387" s="6" t="n">
        <v>1788107768</v>
      </c>
      <c r="G2387" s="6" t="n">
        <v>1788107587</v>
      </c>
      <c r="H2387" s="6" t="n">
        <v>1788108700</v>
      </c>
      <c r="J2387" s="6" t="n">
        <v>0</v>
      </c>
      <c r="K2387" s="6" t="n">
        <v>0</v>
      </c>
      <c r="L2387" s="9" t="n">
        <f aca="false">IF(AND(E2387&gt;=Scenario!$B$11,E2387&lt;Scenario!$B$12),1,0)</f>
        <v>1</v>
      </c>
      <c r="M2387" s="9" t="n">
        <f aca="false">IF(AND(L2387=1,ISNUMBER(F2387)),MAX(0,F2387-E2387)/60,"")</f>
        <v>3.25</v>
      </c>
      <c r="N2387" s="9" t="n">
        <f aca="false">IF(AND(L2387=1,ISNUMBER(G2387)),MAX(0,G2387-E2387)/60,"")</f>
        <v>0.233333333333333</v>
      </c>
      <c r="O2387" s="9" t="n">
        <f aca="false">IF(ISNUMBER(H2387),IF(AND(H2387&gt;=Scenario!$B$11,H2387&lt;Scenario!$B$12),1,0),0)</f>
        <v>1</v>
      </c>
      <c r="P2387" s="9" t="n">
        <f aca="false">IF(O2387=1,MAX(0,H2387-E2387)/60,"")</f>
        <v>18.7833333333333</v>
      </c>
      <c r="Q2387" s="9" t="n">
        <f aca="false">INDEX(Scenario!$B$18:$B$20,MATCH(B2387,Scenario!$A$18:$A$20,0))</f>
        <v>240</v>
      </c>
      <c r="R2387" s="9" t="n">
        <f aca="false">INDEX(Scenario!$C$18:$C$20,MATCH(B2387,Scenario!$A$18:$A$20,0))</f>
        <v>4320</v>
      </c>
      <c r="S2387" s="9" t="n">
        <f aca="false">IF(ISNUMBER(M2387),IF(M2387&lt;=Q2387,1,0),"")</f>
        <v>1</v>
      </c>
      <c r="T2387" s="9" t="n">
        <f aca="false">IF(ISNUMBER(P2387),IF(P2387&lt;=R2387,1,0),"")</f>
        <v>1</v>
      </c>
      <c r="U2387" s="9" t="n">
        <f aca="false">IF(E2387&gt;Scenario!$B$14,0,IF(OR(AND(ISNUMBER(H2387),H2387&lt;=Scenario!$B$14),AND(ISNUMBER(I2387),I2387&lt;=Scenario!$B$14)),0,1))</f>
        <v>0</v>
      </c>
      <c r="V2387" s="9" t="n">
        <f aca="false">IF(AND(U2387=1,(Scenario!$B$14-E2387)/60&gt;R2387),1,0)</f>
        <v>0</v>
      </c>
      <c r="W2387" s="9" t="n">
        <f aca="false">IF(OR(C2387=Scenario!$B$22,C2387=Scenario!$C$22),1,0)</f>
        <v>0</v>
      </c>
      <c r="X2387" s="9" t="n">
        <f aca="false">IF(ISNUMBER(I2387),1,0)</f>
        <v>0</v>
      </c>
      <c r="Y2387" s="9" t="n">
        <f aca="false">MOD(INT(E2387/86400)+3,7)</f>
        <v>6</v>
      </c>
      <c r="Z2387" s="9" t="n">
        <f aca="false">MOD(INT(E2387/3600),24)</f>
        <v>16</v>
      </c>
      <c r="AA2387" s="6" t="s">
        <v>5018</v>
      </c>
    </row>
    <row r="2388" customFormat="false" ht="15" hidden="false" customHeight="false" outlineLevel="0" collapsed="false">
      <c r="A2388" s="6" t="s">
        <v>5019</v>
      </c>
      <c r="B2388" s="6" t="s">
        <v>44</v>
      </c>
      <c r="C2388" s="6" t="s">
        <v>288</v>
      </c>
      <c r="D2388" s="6" t="s">
        <v>172</v>
      </c>
      <c r="E2388" s="6" t="n">
        <v>1788154245</v>
      </c>
      <c r="F2388" s="6" t="n">
        <v>1788154428</v>
      </c>
      <c r="G2388" s="6" t="n">
        <v>1788154278</v>
      </c>
      <c r="H2388" s="6" t="n">
        <v>1788156236</v>
      </c>
      <c r="J2388" s="6" t="n">
        <v>0</v>
      </c>
      <c r="K2388" s="6" t="n">
        <v>0</v>
      </c>
      <c r="L2388" s="9" t="n">
        <f aca="false">IF(AND(E2388&gt;=Scenario!$B$11,E2388&lt;Scenario!$B$12),1,0)</f>
        <v>1</v>
      </c>
      <c r="M2388" s="9" t="n">
        <f aca="false">IF(AND(L2388=1,ISNUMBER(F2388)),MAX(0,F2388-E2388)/60,"")</f>
        <v>3.05</v>
      </c>
      <c r="N2388" s="9" t="n">
        <f aca="false">IF(AND(L2388=1,ISNUMBER(G2388)),MAX(0,G2388-E2388)/60,"")</f>
        <v>0.55</v>
      </c>
      <c r="O2388" s="9" t="n">
        <f aca="false">IF(ISNUMBER(H2388),IF(AND(H2388&gt;=Scenario!$B$11,H2388&lt;Scenario!$B$12),1,0),0)</f>
        <v>1</v>
      </c>
      <c r="P2388" s="9" t="n">
        <f aca="false">IF(O2388=1,MAX(0,H2388-E2388)/60,"")</f>
        <v>33.1833333333333</v>
      </c>
      <c r="Q2388" s="9" t="n">
        <f aca="false">INDEX(Scenario!$B$18:$B$20,MATCH(B2388,Scenario!$A$18:$A$20,0))</f>
        <v>240</v>
      </c>
      <c r="R2388" s="9" t="n">
        <f aca="false">INDEX(Scenario!$C$18:$C$20,MATCH(B2388,Scenario!$A$18:$A$20,0))</f>
        <v>4320</v>
      </c>
      <c r="S2388" s="9" t="n">
        <f aca="false">IF(ISNUMBER(M2388),IF(M2388&lt;=Q2388,1,0),"")</f>
        <v>1</v>
      </c>
      <c r="T2388" s="9" t="n">
        <f aca="false">IF(ISNUMBER(P2388),IF(P2388&lt;=R2388,1,0),"")</f>
        <v>1</v>
      </c>
      <c r="U2388" s="9" t="n">
        <f aca="false">IF(E2388&gt;Scenario!$B$14,0,IF(OR(AND(ISNUMBER(H2388),H2388&lt;=Scenario!$B$14),AND(ISNUMBER(I2388),I2388&lt;=Scenario!$B$14)),0,1))</f>
        <v>0</v>
      </c>
      <c r="V2388" s="9" t="n">
        <f aca="false">IF(AND(U2388=1,(Scenario!$B$14-E2388)/60&gt;R2388),1,0)</f>
        <v>0</v>
      </c>
      <c r="W2388" s="9" t="n">
        <f aca="false">IF(OR(C2388=Scenario!$B$22,C2388=Scenario!$C$22),1,0)</f>
        <v>0</v>
      </c>
      <c r="X2388" s="9" t="n">
        <f aca="false">IF(ISNUMBER(I2388),1,0)</f>
        <v>0</v>
      </c>
      <c r="Y2388" s="9" t="n">
        <f aca="false">MOD(INT(E2388/86400)+3,7)</f>
        <v>0</v>
      </c>
      <c r="Z2388" s="9" t="n">
        <f aca="false">MOD(INT(E2388/3600),24)</f>
        <v>5</v>
      </c>
      <c r="AA2388" s="6" t="s">
        <v>5020</v>
      </c>
    </row>
    <row r="2389" customFormat="false" ht="15" hidden="false" customHeight="false" outlineLevel="0" collapsed="false">
      <c r="A2389" s="6" t="s">
        <v>5021</v>
      </c>
      <c r="B2389" s="6" t="s">
        <v>44</v>
      </c>
      <c r="C2389" s="6" t="s">
        <v>249</v>
      </c>
      <c r="D2389" s="6" t="s">
        <v>172</v>
      </c>
      <c r="E2389" s="6" t="n">
        <v>1788158968</v>
      </c>
      <c r="F2389" s="6" t="n">
        <v>1788159193</v>
      </c>
      <c r="G2389" s="6" t="n">
        <v>1788158978</v>
      </c>
      <c r="H2389" s="6" t="n">
        <v>1788163178</v>
      </c>
      <c r="J2389" s="6" t="n">
        <v>0</v>
      </c>
      <c r="K2389" s="6" t="n">
        <v>1</v>
      </c>
      <c r="L2389" s="9" t="n">
        <f aca="false">IF(AND(E2389&gt;=Scenario!$B$11,E2389&lt;Scenario!$B$12),1,0)</f>
        <v>1</v>
      </c>
      <c r="M2389" s="9" t="n">
        <f aca="false">IF(AND(L2389=1,ISNUMBER(F2389)),MAX(0,F2389-E2389)/60,"")</f>
        <v>3.75</v>
      </c>
      <c r="N2389" s="9" t="n">
        <f aca="false">IF(AND(L2389=1,ISNUMBER(G2389)),MAX(0,G2389-E2389)/60,"")</f>
        <v>0.166666666666667</v>
      </c>
      <c r="O2389" s="9" t="n">
        <f aca="false">IF(ISNUMBER(H2389),IF(AND(H2389&gt;=Scenario!$B$11,H2389&lt;Scenario!$B$12),1,0),0)</f>
        <v>1</v>
      </c>
      <c r="P2389" s="9" t="n">
        <f aca="false">IF(O2389=1,MAX(0,H2389-E2389)/60,"")</f>
        <v>70.1666666666667</v>
      </c>
      <c r="Q2389" s="9" t="n">
        <f aca="false">INDEX(Scenario!$B$18:$B$20,MATCH(B2389,Scenario!$A$18:$A$20,0))</f>
        <v>240</v>
      </c>
      <c r="R2389" s="9" t="n">
        <f aca="false">INDEX(Scenario!$C$18:$C$20,MATCH(B2389,Scenario!$A$18:$A$20,0))</f>
        <v>4320</v>
      </c>
      <c r="S2389" s="9" t="n">
        <f aca="false">IF(ISNUMBER(M2389),IF(M2389&lt;=Q2389,1,0),"")</f>
        <v>1</v>
      </c>
      <c r="T2389" s="9" t="n">
        <f aca="false">IF(ISNUMBER(P2389),IF(P2389&lt;=R2389,1,0),"")</f>
        <v>1</v>
      </c>
      <c r="U2389" s="9" t="n">
        <f aca="false">IF(E2389&gt;Scenario!$B$14,0,IF(OR(AND(ISNUMBER(H2389),H2389&lt;=Scenario!$B$14),AND(ISNUMBER(I2389),I2389&lt;=Scenario!$B$14)),0,1))</f>
        <v>0</v>
      </c>
      <c r="V2389" s="9" t="n">
        <f aca="false">IF(AND(U2389=1,(Scenario!$B$14-E2389)/60&gt;R2389),1,0)</f>
        <v>0</v>
      </c>
      <c r="W2389" s="9" t="n">
        <f aca="false">IF(OR(C2389=Scenario!$B$22,C2389=Scenario!$C$22),1,0)</f>
        <v>0</v>
      </c>
      <c r="X2389" s="9" t="n">
        <f aca="false">IF(ISNUMBER(I2389),1,0)</f>
        <v>0</v>
      </c>
      <c r="Y2389" s="9" t="n">
        <f aca="false">MOD(INT(E2389/86400)+3,7)</f>
        <v>0</v>
      </c>
      <c r="Z2389" s="9" t="n">
        <f aca="false">MOD(INT(E2389/3600),24)</f>
        <v>6</v>
      </c>
      <c r="AA2389" s="6" t="s">
        <v>5022</v>
      </c>
    </row>
    <row r="2390" customFormat="false" ht="15" hidden="false" customHeight="false" outlineLevel="0" collapsed="false">
      <c r="A2390" s="6" t="s">
        <v>5023</v>
      </c>
      <c r="B2390" s="6" t="s">
        <v>43</v>
      </c>
      <c r="C2390" s="6" t="s">
        <v>249</v>
      </c>
      <c r="D2390" s="6" t="s">
        <v>170</v>
      </c>
      <c r="E2390" s="6" t="n">
        <v>1788159222</v>
      </c>
      <c r="F2390" s="6" t="n">
        <v>1788159422</v>
      </c>
      <c r="G2390" s="6" t="n">
        <v>1788159255</v>
      </c>
      <c r="H2390" s="6" t="n">
        <v>1788242987</v>
      </c>
      <c r="J2390" s="6" t="n">
        <v>1</v>
      </c>
      <c r="K2390" s="6" t="n">
        <v>0</v>
      </c>
      <c r="L2390" s="9" t="n">
        <f aca="false">IF(AND(E2390&gt;=Scenario!$B$11,E2390&lt;Scenario!$B$12),1,0)</f>
        <v>1</v>
      </c>
      <c r="M2390" s="9" t="n">
        <f aca="false">IF(AND(L2390=1,ISNUMBER(F2390)),MAX(0,F2390-E2390)/60,"")</f>
        <v>3.33333333333333</v>
      </c>
      <c r="N2390" s="9" t="n">
        <f aca="false">IF(AND(L2390=1,ISNUMBER(G2390)),MAX(0,G2390-E2390)/60,"")</f>
        <v>0.55</v>
      </c>
      <c r="O2390" s="9" t="n">
        <f aca="false">IF(ISNUMBER(H2390),IF(AND(H2390&gt;=Scenario!$B$11,H2390&lt;Scenario!$B$12),1,0),0)</f>
        <v>1</v>
      </c>
      <c r="P2390" s="9" t="n">
        <f aca="false">IF(O2390=1,MAX(0,H2390-E2390)/60,"")</f>
        <v>1396.08333333333</v>
      </c>
      <c r="Q2390" s="9" t="n">
        <f aca="false">INDEX(Scenario!$B$18:$B$20,MATCH(B2390,Scenario!$A$18:$A$20,0))</f>
        <v>60</v>
      </c>
      <c r="R2390" s="9" t="n">
        <f aca="false">INDEX(Scenario!$C$18:$C$20,MATCH(B2390,Scenario!$A$18:$A$20,0))</f>
        <v>1440</v>
      </c>
      <c r="S2390" s="9" t="n">
        <f aca="false">IF(ISNUMBER(M2390),IF(M2390&lt;=Q2390,1,0),"")</f>
        <v>1</v>
      </c>
      <c r="T2390" s="9" t="n">
        <f aca="false">IF(ISNUMBER(P2390),IF(P2390&lt;=R2390,1,0),"")</f>
        <v>1</v>
      </c>
      <c r="U2390" s="9" t="n">
        <f aca="false">IF(E2390&gt;Scenario!$B$14,0,IF(OR(AND(ISNUMBER(H2390),H2390&lt;=Scenario!$B$14),AND(ISNUMBER(I2390),I2390&lt;=Scenario!$B$14)),0,1))</f>
        <v>0</v>
      </c>
      <c r="V2390" s="9" t="n">
        <f aca="false">IF(AND(U2390=1,(Scenario!$B$14-E2390)/60&gt;R2390),1,0)</f>
        <v>0</v>
      </c>
      <c r="W2390" s="9" t="n">
        <f aca="false">IF(OR(C2390=Scenario!$B$22,C2390=Scenario!$C$22),1,0)</f>
        <v>0</v>
      </c>
      <c r="X2390" s="9" t="n">
        <f aca="false">IF(ISNUMBER(I2390),1,0)</f>
        <v>0</v>
      </c>
      <c r="Y2390" s="9" t="n">
        <f aca="false">MOD(INT(E2390/86400)+3,7)</f>
        <v>0</v>
      </c>
      <c r="Z2390" s="9" t="n">
        <f aca="false">MOD(INT(E2390/3600),24)</f>
        <v>6</v>
      </c>
      <c r="AA2390" s="6" t="s">
        <v>5024</v>
      </c>
    </row>
    <row r="2391" customFormat="false" ht="15" hidden="false" customHeight="false" outlineLevel="0" collapsed="false">
      <c r="A2391" s="6" t="s">
        <v>5025</v>
      </c>
      <c r="B2391" s="6" t="s">
        <v>43</v>
      </c>
      <c r="C2391" s="6" t="s">
        <v>249</v>
      </c>
      <c r="D2391" s="6" t="s">
        <v>171</v>
      </c>
      <c r="E2391" s="6" t="n">
        <v>1788161014</v>
      </c>
      <c r="F2391" s="6" t="n">
        <v>1788161200</v>
      </c>
      <c r="G2391" s="6" t="n">
        <v>1788161035</v>
      </c>
      <c r="H2391" s="6" t="n">
        <v>1788165608</v>
      </c>
      <c r="J2391" s="6" t="n">
        <v>0</v>
      </c>
      <c r="K2391" s="6" t="n">
        <v>0</v>
      </c>
      <c r="L2391" s="9" t="n">
        <f aca="false">IF(AND(E2391&gt;=Scenario!$B$11,E2391&lt;Scenario!$B$12),1,0)</f>
        <v>1</v>
      </c>
      <c r="M2391" s="9" t="n">
        <f aca="false">IF(AND(L2391=1,ISNUMBER(F2391)),MAX(0,F2391-E2391)/60,"")</f>
        <v>3.1</v>
      </c>
      <c r="N2391" s="9" t="n">
        <f aca="false">IF(AND(L2391=1,ISNUMBER(G2391)),MAX(0,G2391-E2391)/60,"")</f>
        <v>0.35</v>
      </c>
      <c r="O2391" s="9" t="n">
        <f aca="false">IF(ISNUMBER(H2391),IF(AND(H2391&gt;=Scenario!$B$11,H2391&lt;Scenario!$B$12),1,0),0)</f>
        <v>1</v>
      </c>
      <c r="P2391" s="9" t="n">
        <f aca="false">IF(O2391=1,MAX(0,H2391-E2391)/60,"")</f>
        <v>76.5666666666667</v>
      </c>
      <c r="Q2391" s="9" t="n">
        <f aca="false">INDEX(Scenario!$B$18:$B$20,MATCH(B2391,Scenario!$A$18:$A$20,0))</f>
        <v>60</v>
      </c>
      <c r="R2391" s="9" t="n">
        <f aca="false">INDEX(Scenario!$C$18:$C$20,MATCH(B2391,Scenario!$A$18:$A$20,0))</f>
        <v>1440</v>
      </c>
      <c r="S2391" s="9" t="n">
        <f aca="false">IF(ISNUMBER(M2391),IF(M2391&lt;=Q2391,1,0),"")</f>
        <v>1</v>
      </c>
      <c r="T2391" s="9" t="n">
        <f aca="false">IF(ISNUMBER(P2391),IF(P2391&lt;=R2391,1,0),"")</f>
        <v>1</v>
      </c>
      <c r="U2391" s="9" t="n">
        <f aca="false">IF(E2391&gt;Scenario!$B$14,0,IF(OR(AND(ISNUMBER(H2391),H2391&lt;=Scenario!$B$14),AND(ISNUMBER(I2391),I2391&lt;=Scenario!$B$14)),0,1))</f>
        <v>0</v>
      </c>
      <c r="V2391" s="9" t="n">
        <f aca="false">IF(AND(U2391=1,(Scenario!$B$14-E2391)/60&gt;R2391),1,0)</f>
        <v>0</v>
      </c>
      <c r="W2391" s="9" t="n">
        <f aca="false">IF(OR(C2391=Scenario!$B$22,C2391=Scenario!$C$22),1,0)</f>
        <v>0</v>
      </c>
      <c r="X2391" s="9" t="n">
        <f aca="false">IF(ISNUMBER(I2391),1,0)</f>
        <v>0</v>
      </c>
      <c r="Y2391" s="9" t="n">
        <f aca="false">MOD(INT(E2391/86400)+3,7)</f>
        <v>0</v>
      </c>
      <c r="Z2391" s="9" t="n">
        <f aca="false">MOD(INT(E2391/3600),24)</f>
        <v>7</v>
      </c>
      <c r="AA2391" s="6" t="s">
        <v>5026</v>
      </c>
    </row>
    <row r="2392" customFormat="false" ht="15" hidden="false" customHeight="false" outlineLevel="0" collapsed="false">
      <c r="A2392" s="6" t="s">
        <v>5027</v>
      </c>
      <c r="B2392" s="6" t="s">
        <v>43</v>
      </c>
      <c r="C2392" s="6" t="s">
        <v>46</v>
      </c>
      <c r="D2392" s="6" t="s">
        <v>170</v>
      </c>
      <c r="E2392" s="6" t="n">
        <v>1788162425</v>
      </c>
      <c r="F2392" s="6" t="n">
        <v>1788162691</v>
      </c>
      <c r="G2392" s="6" t="n">
        <v>1788162484</v>
      </c>
      <c r="H2392" s="6" t="n">
        <v>1788163437</v>
      </c>
      <c r="J2392" s="6" t="n">
        <v>0</v>
      </c>
      <c r="K2392" s="6" t="n">
        <v>0</v>
      </c>
      <c r="L2392" s="9" t="n">
        <f aca="false">IF(AND(E2392&gt;=Scenario!$B$11,E2392&lt;Scenario!$B$12),1,0)</f>
        <v>1</v>
      </c>
      <c r="M2392" s="9" t="n">
        <f aca="false">IF(AND(L2392=1,ISNUMBER(F2392)),MAX(0,F2392-E2392)/60,"")</f>
        <v>4.43333333333333</v>
      </c>
      <c r="N2392" s="9" t="n">
        <f aca="false">IF(AND(L2392=1,ISNUMBER(G2392)),MAX(0,G2392-E2392)/60,"")</f>
        <v>0.983333333333333</v>
      </c>
      <c r="O2392" s="9" t="n">
        <f aca="false">IF(ISNUMBER(H2392),IF(AND(H2392&gt;=Scenario!$B$11,H2392&lt;Scenario!$B$12),1,0),0)</f>
        <v>1</v>
      </c>
      <c r="P2392" s="9" t="n">
        <f aca="false">IF(O2392=1,MAX(0,H2392-E2392)/60,"")</f>
        <v>16.8666666666667</v>
      </c>
      <c r="Q2392" s="9" t="n">
        <f aca="false">INDEX(Scenario!$B$18:$B$20,MATCH(B2392,Scenario!$A$18:$A$20,0))</f>
        <v>60</v>
      </c>
      <c r="R2392" s="9" t="n">
        <f aca="false">INDEX(Scenario!$C$18:$C$20,MATCH(B2392,Scenario!$A$18:$A$20,0))</f>
        <v>1440</v>
      </c>
      <c r="S2392" s="9" t="n">
        <f aca="false">IF(ISNUMBER(M2392),IF(M2392&lt;=Q2392,1,0),"")</f>
        <v>1</v>
      </c>
      <c r="T2392" s="9" t="n">
        <f aca="false">IF(ISNUMBER(P2392),IF(P2392&lt;=R2392,1,0),"")</f>
        <v>1</v>
      </c>
      <c r="U2392" s="9" t="n">
        <f aca="false">IF(E2392&gt;Scenario!$B$14,0,IF(OR(AND(ISNUMBER(H2392),H2392&lt;=Scenario!$B$14),AND(ISNUMBER(I2392),I2392&lt;=Scenario!$B$14)),0,1))</f>
        <v>0</v>
      </c>
      <c r="V2392" s="9" t="n">
        <f aca="false">IF(AND(U2392=1,(Scenario!$B$14-E2392)/60&gt;R2392),1,0)</f>
        <v>0</v>
      </c>
      <c r="W2392" s="9" t="n">
        <f aca="false">IF(OR(C2392=Scenario!$B$22,C2392=Scenario!$C$22),1,0)</f>
        <v>1</v>
      </c>
      <c r="X2392" s="9" t="n">
        <f aca="false">IF(ISNUMBER(I2392),1,0)</f>
        <v>0</v>
      </c>
      <c r="Y2392" s="9" t="n">
        <f aca="false">MOD(INT(E2392/86400)+3,7)</f>
        <v>0</v>
      </c>
      <c r="Z2392" s="9" t="n">
        <f aca="false">MOD(INT(E2392/3600),24)</f>
        <v>7</v>
      </c>
      <c r="AA2392" s="6" t="s">
        <v>5028</v>
      </c>
    </row>
    <row r="2393" customFormat="false" ht="15" hidden="false" customHeight="false" outlineLevel="0" collapsed="false">
      <c r="A2393" s="6" t="s">
        <v>5029</v>
      </c>
      <c r="B2393" s="6" t="s">
        <v>43</v>
      </c>
      <c r="C2393" s="6" t="s">
        <v>47</v>
      </c>
      <c r="D2393" s="6" t="s">
        <v>171</v>
      </c>
      <c r="E2393" s="6" t="n">
        <v>1788165000</v>
      </c>
      <c r="F2393" s="6" t="n">
        <v>1788165236</v>
      </c>
      <c r="G2393" s="6" t="n">
        <v>1788165055</v>
      </c>
      <c r="H2393" s="6" t="n">
        <v>1788168270</v>
      </c>
      <c r="J2393" s="6" t="n">
        <v>0</v>
      </c>
      <c r="K2393" s="6" t="n">
        <v>0</v>
      </c>
      <c r="L2393" s="9" t="n">
        <f aca="false">IF(AND(E2393&gt;=Scenario!$B$11,E2393&lt;Scenario!$B$12),1,0)</f>
        <v>1</v>
      </c>
      <c r="M2393" s="9" t="n">
        <f aca="false">IF(AND(L2393=1,ISNUMBER(F2393)),MAX(0,F2393-E2393)/60,"")</f>
        <v>3.93333333333333</v>
      </c>
      <c r="N2393" s="9" t="n">
        <f aca="false">IF(AND(L2393=1,ISNUMBER(G2393)),MAX(0,G2393-E2393)/60,"")</f>
        <v>0.916666666666667</v>
      </c>
      <c r="O2393" s="9" t="n">
        <f aca="false">IF(ISNUMBER(H2393),IF(AND(H2393&gt;=Scenario!$B$11,H2393&lt;Scenario!$B$12),1,0),0)</f>
        <v>1</v>
      </c>
      <c r="P2393" s="9" t="n">
        <f aca="false">IF(O2393=1,MAX(0,H2393-E2393)/60,"")</f>
        <v>54.5</v>
      </c>
      <c r="Q2393" s="9" t="n">
        <f aca="false">INDEX(Scenario!$B$18:$B$20,MATCH(B2393,Scenario!$A$18:$A$20,0))</f>
        <v>60</v>
      </c>
      <c r="R2393" s="9" t="n">
        <f aca="false">INDEX(Scenario!$C$18:$C$20,MATCH(B2393,Scenario!$A$18:$A$20,0))</f>
        <v>1440</v>
      </c>
      <c r="S2393" s="9" t="n">
        <f aca="false">IF(ISNUMBER(M2393),IF(M2393&lt;=Q2393,1,0),"")</f>
        <v>1</v>
      </c>
      <c r="T2393" s="9" t="n">
        <f aca="false">IF(ISNUMBER(P2393),IF(P2393&lt;=R2393,1,0),"")</f>
        <v>1</v>
      </c>
      <c r="U2393" s="9" t="n">
        <f aca="false">IF(E2393&gt;Scenario!$B$14,0,IF(OR(AND(ISNUMBER(H2393),H2393&lt;=Scenario!$B$14),AND(ISNUMBER(I2393),I2393&lt;=Scenario!$B$14)),0,1))</f>
        <v>0</v>
      </c>
      <c r="V2393" s="9" t="n">
        <f aca="false">IF(AND(U2393=1,(Scenario!$B$14-E2393)/60&gt;R2393),1,0)</f>
        <v>0</v>
      </c>
      <c r="W2393" s="9" t="n">
        <f aca="false">IF(OR(C2393=Scenario!$B$22,C2393=Scenario!$C$22),1,0)</f>
        <v>1</v>
      </c>
      <c r="X2393" s="9" t="n">
        <f aca="false">IF(ISNUMBER(I2393),1,0)</f>
        <v>0</v>
      </c>
      <c r="Y2393" s="9" t="n">
        <f aca="false">MOD(INT(E2393/86400)+3,7)</f>
        <v>0</v>
      </c>
      <c r="Z2393" s="9" t="n">
        <f aca="false">MOD(INT(E2393/3600),24)</f>
        <v>8</v>
      </c>
      <c r="AA2393" s="6" t="s">
        <v>5030</v>
      </c>
    </row>
    <row r="2394" customFormat="false" ht="15" hidden="false" customHeight="false" outlineLevel="0" collapsed="false">
      <c r="A2394" s="6" t="s">
        <v>5031</v>
      </c>
      <c r="B2394" s="6" t="s">
        <v>44</v>
      </c>
      <c r="C2394" s="6" t="s">
        <v>47</v>
      </c>
      <c r="D2394" s="6" t="s">
        <v>172</v>
      </c>
      <c r="E2394" s="6" t="n">
        <v>1788165493</v>
      </c>
      <c r="F2394" s="6" t="n">
        <v>1788165774</v>
      </c>
      <c r="G2394" s="6" t="n">
        <v>1788165544</v>
      </c>
      <c r="H2394" s="6" t="n">
        <v>1788168414</v>
      </c>
      <c r="J2394" s="6" t="n">
        <v>0</v>
      </c>
      <c r="K2394" s="6" t="n">
        <v>1</v>
      </c>
      <c r="L2394" s="9" t="n">
        <f aca="false">IF(AND(E2394&gt;=Scenario!$B$11,E2394&lt;Scenario!$B$12),1,0)</f>
        <v>1</v>
      </c>
      <c r="M2394" s="9" t="n">
        <f aca="false">IF(AND(L2394=1,ISNUMBER(F2394)),MAX(0,F2394-E2394)/60,"")</f>
        <v>4.68333333333333</v>
      </c>
      <c r="N2394" s="9" t="n">
        <f aca="false">IF(AND(L2394=1,ISNUMBER(G2394)),MAX(0,G2394-E2394)/60,"")</f>
        <v>0.85</v>
      </c>
      <c r="O2394" s="9" t="n">
        <f aca="false">IF(ISNUMBER(H2394),IF(AND(H2394&gt;=Scenario!$B$11,H2394&lt;Scenario!$B$12),1,0),0)</f>
        <v>1</v>
      </c>
      <c r="P2394" s="9" t="n">
        <f aca="false">IF(O2394=1,MAX(0,H2394-E2394)/60,"")</f>
        <v>48.6833333333333</v>
      </c>
      <c r="Q2394" s="9" t="n">
        <f aca="false">INDEX(Scenario!$B$18:$B$20,MATCH(B2394,Scenario!$A$18:$A$20,0))</f>
        <v>240</v>
      </c>
      <c r="R2394" s="9" t="n">
        <f aca="false">INDEX(Scenario!$C$18:$C$20,MATCH(B2394,Scenario!$A$18:$A$20,0))</f>
        <v>4320</v>
      </c>
      <c r="S2394" s="9" t="n">
        <f aca="false">IF(ISNUMBER(M2394),IF(M2394&lt;=Q2394,1,0),"")</f>
        <v>1</v>
      </c>
      <c r="T2394" s="9" t="n">
        <f aca="false">IF(ISNUMBER(P2394),IF(P2394&lt;=R2394,1,0),"")</f>
        <v>1</v>
      </c>
      <c r="U2394" s="9" t="n">
        <f aca="false">IF(E2394&gt;Scenario!$B$14,0,IF(OR(AND(ISNUMBER(H2394),H2394&lt;=Scenario!$B$14),AND(ISNUMBER(I2394),I2394&lt;=Scenario!$B$14)),0,1))</f>
        <v>0</v>
      </c>
      <c r="V2394" s="9" t="n">
        <f aca="false">IF(AND(U2394=1,(Scenario!$B$14-E2394)/60&gt;R2394),1,0)</f>
        <v>0</v>
      </c>
      <c r="W2394" s="9" t="n">
        <f aca="false">IF(OR(C2394=Scenario!$B$22,C2394=Scenario!$C$22),1,0)</f>
        <v>1</v>
      </c>
      <c r="X2394" s="9" t="n">
        <f aca="false">IF(ISNUMBER(I2394),1,0)</f>
        <v>0</v>
      </c>
      <c r="Y2394" s="9" t="n">
        <f aca="false">MOD(INT(E2394/86400)+3,7)</f>
        <v>0</v>
      </c>
      <c r="Z2394" s="9" t="n">
        <f aca="false">MOD(INT(E2394/3600),24)</f>
        <v>8</v>
      </c>
      <c r="AA2394" s="6" t="s">
        <v>5032</v>
      </c>
    </row>
    <row r="2395" customFormat="false" ht="15" hidden="false" customHeight="false" outlineLevel="0" collapsed="false">
      <c r="A2395" s="6" t="s">
        <v>5033</v>
      </c>
      <c r="B2395" s="6" t="s">
        <v>43</v>
      </c>
      <c r="C2395" s="6" t="s">
        <v>249</v>
      </c>
      <c r="D2395" s="6" t="s">
        <v>170</v>
      </c>
      <c r="E2395" s="6" t="n">
        <v>1788166816</v>
      </c>
      <c r="F2395" s="6" t="n">
        <v>1788166973</v>
      </c>
      <c r="G2395" s="6" t="n">
        <v>1788166843</v>
      </c>
      <c r="H2395" s="6" t="n">
        <v>1788167599</v>
      </c>
      <c r="J2395" s="6" t="n">
        <v>0</v>
      </c>
      <c r="K2395" s="6" t="n">
        <v>0</v>
      </c>
      <c r="L2395" s="9" t="n">
        <f aca="false">IF(AND(E2395&gt;=Scenario!$B$11,E2395&lt;Scenario!$B$12),1,0)</f>
        <v>1</v>
      </c>
      <c r="M2395" s="9" t="n">
        <f aca="false">IF(AND(L2395=1,ISNUMBER(F2395)),MAX(0,F2395-E2395)/60,"")</f>
        <v>2.61666666666667</v>
      </c>
      <c r="N2395" s="9" t="n">
        <f aca="false">IF(AND(L2395=1,ISNUMBER(G2395)),MAX(0,G2395-E2395)/60,"")</f>
        <v>0.45</v>
      </c>
      <c r="O2395" s="9" t="n">
        <f aca="false">IF(ISNUMBER(H2395),IF(AND(H2395&gt;=Scenario!$B$11,H2395&lt;Scenario!$B$12),1,0),0)</f>
        <v>1</v>
      </c>
      <c r="P2395" s="9" t="n">
        <f aca="false">IF(O2395=1,MAX(0,H2395-E2395)/60,"")</f>
        <v>13.05</v>
      </c>
      <c r="Q2395" s="9" t="n">
        <f aca="false">INDEX(Scenario!$B$18:$B$20,MATCH(B2395,Scenario!$A$18:$A$20,0))</f>
        <v>60</v>
      </c>
      <c r="R2395" s="9" t="n">
        <f aca="false">INDEX(Scenario!$C$18:$C$20,MATCH(B2395,Scenario!$A$18:$A$20,0))</f>
        <v>1440</v>
      </c>
      <c r="S2395" s="9" t="n">
        <f aca="false">IF(ISNUMBER(M2395),IF(M2395&lt;=Q2395,1,0),"")</f>
        <v>1</v>
      </c>
      <c r="T2395" s="9" t="n">
        <f aca="false">IF(ISNUMBER(P2395),IF(P2395&lt;=R2395,1,0),"")</f>
        <v>1</v>
      </c>
      <c r="U2395" s="9" t="n">
        <f aca="false">IF(E2395&gt;Scenario!$B$14,0,IF(OR(AND(ISNUMBER(H2395),H2395&lt;=Scenario!$B$14),AND(ISNUMBER(I2395),I2395&lt;=Scenario!$B$14)),0,1))</f>
        <v>0</v>
      </c>
      <c r="V2395" s="9" t="n">
        <f aca="false">IF(AND(U2395=1,(Scenario!$B$14-E2395)/60&gt;R2395),1,0)</f>
        <v>0</v>
      </c>
      <c r="W2395" s="9" t="n">
        <f aca="false">IF(OR(C2395=Scenario!$B$22,C2395=Scenario!$C$22),1,0)</f>
        <v>0</v>
      </c>
      <c r="X2395" s="9" t="n">
        <f aca="false">IF(ISNUMBER(I2395),1,0)</f>
        <v>0</v>
      </c>
      <c r="Y2395" s="9" t="n">
        <f aca="false">MOD(INT(E2395/86400)+3,7)</f>
        <v>0</v>
      </c>
      <c r="Z2395" s="9" t="n">
        <f aca="false">MOD(INT(E2395/3600),24)</f>
        <v>9</v>
      </c>
      <c r="AA2395" s="6" t="s">
        <v>5034</v>
      </c>
    </row>
    <row r="2396" customFormat="false" ht="15" hidden="false" customHeight="false" outlineLevel="0" collapsed="false">
      <c r="A2396" s="6" t="s">
        <v>5035</v>
      </c>
      <c r="B2396" s="6" t="s">
        <v>44</v>
      </c>
      <c r="C2396" s="6" t="s">
        <v>288</v>
      </c>
      <c r="D2396" s="6" t="s">
        <v>171</v>
      </c>
      <c r="E2396" s="6" t="n">
        <v>1788167074</v>
      </c>
      <c r="F2396" s="6" t="n">
        <v>1788167290</v>
      </c>
      <c r="G2396" s="6" t="n">
        <v>1788167107</v>
      </c>
      <c r="H2396" s="6" t="n">
        <v>1788185321</v>
      </c>
      <c r="J2396" s="6" t="n">
        <v>1</v>
      </c>
      <c r="K2396" s="6" t="n">
        <v>0</v>
      </c>
      <c r="L2396" s="9" t="n">
        <f aca="false">IF(AND(E2396&gt;=Scenario!$B$11,E2396&lt;Scenario!$B$12),1,0)</f>
        <v>1</v>
      </c>
      <c r="M2396" s="9" t="n">
        <f aca="false">IF(AND(L2396=1,ISNUMBER(F2396)),MAX(0,F2396-E2396)/60,"")</f>
        <v>3.6</v>
      </c>
      <c r="N2396" s="9" t="n">
        <f aca="false">IF(AND(L2396=1,ISNUMBER(G2396)),MAX(0,G2396-E2396)/60,"")</f>
        <v>0.55</v>
      </c>
      <c r="O2396" s="9" t="n">
        <f aca="false">IF(ISNUMBER(H2396),IF(AND(H2396&gt;=Scenario!$B$11,H2396&lt;Scenario!$B$12),1,0),0)</f>
        <v>1</v>
      </c>
      <c r="P2396" s="9" t="n">
        <f aca="false">IF(O2396=1,MAX(0,H2396-E2396)/60,"")</f>
        <v>304.116666666667</v>
      </c>
      <c r="Q2396" s="9" t="n">
        <f aca="false">INDEX(Scenario!$B$18:$B$20,MATCH(B2396,Scenario!$A$18:$A$20,0))</f>
        <v>240</v>
      </c>
      <c r="R2396" s="9" t="n">
        <f aca="false">INDEX(Scenario!$C$18:$C$20,MATCH(B2396,Scenario!$A$18:$A$20,0))</f>
        <v>4320</v>
      </c>
      <c r="S2396" s="9" t="n">
        <f aca="false">IF(ISNUMBER(M2396),IF(M2396&lt;=Q2396,1,0),"")</f>
        <v>1</v>
      </c>
      <c r="T2396" s="9" t="n">
        <f aca="false">IF(ISNUMBER(P2396),IF(P2396&lt;=R2396,1,0),"")</f>
        <v>1</v>
      </c>
      <c r="U2396" s="9" t="n">
        <f aca="false">IF(E2396&gt;Scenario!$B$14,0,IF(OR(AND(ISNUMBER(H2396),H2396&lt;=Scenario!$B$14),AND(ISNUMBER(I2396),I2396&lt;=Scenario!$B$14)),0,1))</f>
        <v>0</v>
      </c>
      <c r="V2396" s="9" t="n">
        <f aca="false">IF(AND(U2396=1,(Scenario!$B$14-E2396)/60&gt;R2396),1,0)</f>
        <v>0</v>
      </c>
      <c r="W2396" s="9" t="n">
        <f aca="false">IF(OR(C2396=Scenario!$B$22,C2396=Scenario!$C$22),1,0)</f>
        <v>0</v>
      </c>
      <c r="X2396" s="9" t="n">
        <f aca="false">IF(ISNUMBER(I2396),1,0)</f>
        <v>0</v>
      </c>
      <c r="Y2396" s="9" t="n">
        <f aca="false">MOD(INT(E2396/86400)+3,7)</f>
        <v>0</v>
      </c>
      <c r="Z2396" s="9" t="n">
        <f aca="false">MOD(INT(E2396/3600),24)</f>
        <v>9</v>
      </c>
      <c r="AA2396" s="6" t="s">
        <v>5036</v>
      </c>
    </row>
    <row r="2397" customFormat="false" ht="15" hidden="false" customHeight="false" outlineLevel="0" collapsed="false">
      <c r="A2397" s="6" t="s">
        <v>5037</v>
      </c>
      <c r="B2397" s="6" t="s">
        <v>42</v>
      </c>
      <c r="C2397" s="6" t="s">
        <v>47</v>
      </c>
      <c r="D2397" s="6" t="s">
        <v>171</v>
      </c>
      <c r="E2397" s="6" t="n">
        <v>1788167265</v>
      </c>
      <c r="F2397" s="6" t="n">
        <v>1788167425</v>
      </c>
      <c r="G2397" s="6" t="n">
        <v>1788167287</v>
      </c>
      <c r="H2397" s="6" t="n">
        <v>1788171631</v>
      </c>
      <c r="J2397" s="6" t="n">
        <v>0</v>
      </c>
      <c r="K2397" s="6" t="n">
        <v>1</v>
      </c>
      <c r="L2397" s="9" t="n">
        <f aca="false">IF(AND(E2397&gt;=Scenario!$B$11,E2397&lt;Scenario!$B$12),1,0)</f>
        <v>1</v>
      </c>
      <c r="M2397" s="9" t="n">
        <f aca="false">IF(AND(L2397=1,ISNUMBER(F2397)),MAX(0,F2397-E2397)/60,"")</f>
        <v>2.66666666666667</v>
      </c>
      <c r="N2397" s="9" t="n">
        <f aca="false">IF(AND(L2397=1,ISNUMBER(G2397)),MAX(0,G2397-E2397)/60,"")</f>
        <v>0.366666666666667</v>
      </c>
      <c r="O2397" s="9" t="n">
        <f aca="false">IF(ISNUMBER(H2397),IF(AND(H2397&gt;=Scenario!$B$11,H2397&lt;Scenario!$B$12),1,0),0)</f>
        <v>1</v>
      </c>
      <c r="P2397" s="9" t="n">
        <f aca="false">IF(O2397=1,MAX(0,H2397-E2397)/60,"")</f>
        <v>72.7666666666667</v>
      </c>
      <c r="Q2397" s="9" t="n">
        <f aca="false">INDEX(Scenario!$B$18:$B$20,MATCH(B2397,Scenario!$A$18:$A$20,0))</f>
        <v>15</v>
      </c>
      <c r="R2397" s="9" t="n">
        <f aca="false">INDEX(Scenario!$C$18:$C$20,MATCH(B2397,Scenario!$A$18:$A$20,0))</f>
        <v>240</v>
      </c>
      <c r="S2397" s="9" t="n">
        <f aca="false">IF(ISNUMBER(M2397),IF(M2397&lt;=Q2397,1,0),"")</f>
        <v>1</v>
      </c>
      <c r="T2397" s="9" t="n">
        <f aca="false">IF(ISNUMBER(P2397),IF(P2397&lt;=R2397,1,0),"")</f>
        <v>1</v>
      </c>
      <c r="U2397" s="9" t="n">
        <f aca="false">IF(E2397&gt;Scenario!$B$14,0,IF(OR(AND(ISNUMBER(H2397),H2397&lt;=Scenario!$B$14),AND(ISNUMBER(I2397),I2397&lt;=Scenario!$B$14)),0,1))</f>
        <v>0</v>
      </c>
      <c r="V2397" s="9" t="n">
        <f aca="false">IF(AND(U2397=1,(Scenario!$B$14-E2397)/60&gt;R2397),1,0)</f>
        <v>0</v>
      </c>
      <c r="W2397" s="9" t="n">
        <f aca="false">IF(OR(C2397=Scenario!$B$22,C2397=Scenario!$C$22),1,0)</f>
        <v>1</v>
      </c>
      <c r="X2397" s="9" t="n">
        <f aca="false">IF(ISNUMBER(I2397),1,0)</f>
        <v>0</v>
      </c>
      <c r="Y2397" s="9" t="n">
        <f aca="false">MOD(INT(E2397/86400)+3,7)</f>
        <v>0</v>
      </c>
      <c r="Z2397" s="9" t="n">
        <f aca="false">MOD(INT(E2397/3600),24)</f>
        <v>9</v>
      </c>
      <c r="AA2397" s="6" t="s">
        <v>5038</v>
      </c>
    </row>
    <row r="2398" customFormat="false" ht="15" hidden="false" customHeight="false" outlineLevel="0" collapsed="false">
      <c r="A2398" s="6" t="s">
        <v>5039</v>
      </c>
      <c r="B2398" s="6" t="s">
        <v>44</v>
      </c>
      <c r="C2398" s="6" t="s">
        <v>46</v>
      </c>
      <c r="D2398" s="6" t="s">
        <v>171</v>
      </c>
      <c r="E2398" s="6" t="n">
        <v>1788167462</v>
      </c>
      <c r="F2398" s="6" t="n">
        <v>1788167569</v>
      </c>
      <c r="G2398" s="6" t="n">
        <v>1788167476</v>
      </c>
      <c r="H2398" s="6" t="n">
        <v>1788174655</v>
      </c>
      <c r="J2398" s="6" t="n">
        <v>0</v>
      </c>
      <c r="K2398" s="6" t="n">
        <v>0</v>
      </c>
      <c r="L2398" s="9" t="n">
        <f aca="false">IF(AND(E2398&gt;=Scenario!$B$11,E2398&lt;Scenario!$B$12),1,0)</f>
        <v>1</v>
      </c>
      <c r="M2398" s="9" t="n">
        <f aca="false">IF(AND(L2398=1,ISNUMBER(F2398)),MAX(0,F2398-E2398)/60,"")</f>
        <v>1.78333333333333</v>
      </c>
      <c r="N2398" s="9" t="n">
        <f aca="false">IF(AND(L2398=1,ISNUMBER(G2398)),MAX(0,G2398-E2398)/60,"")</f>
        <v>0.233333333333333</v>
      </c>
      <c r="O2398" s="9" t="n">
        <f aca="false">IF(ISNUMBER(H2398),IF(AND(H2398&gt;=Scenario!$B$11,H2398&lt;Scenario!$B$12),1,0),0)</f>
        <v>1</v>
      </c>
      <c r="P2398" s="9" t="n">
        <f aca="false">IF(O2398=1,MAX(0,H2398-E2398)/60,"")</f>
        <v>119.883333333333</v>
      </c>
      <c r="Q2398" s="9" t="n">
        <f aca="false">INDEX(Scenario!$B$18:$B$20,MATCH(B2398,Scenario!$A$18:$A$20,0))</f>
        <v>240</v>
      </c>
      <c r="R2398" s="9" t="n">
        <f aca="false">INDEX(Scenario!$C$18:$C$20,MATCH(B2398,Scenario!$A$18:$A$20,0))</f>
        <v>4320</v>
      </c>
      <c r="S2398" s="9" t="n">
        <f aca="false">IF(ISNUMBER(M2398),IF(M2398&lt;=Q2398,1,0),"")</f>
        <v>1</v>
      </c>
      <c r="T2398" s="9" t="n">
        <f aca="false">IF(ISNUMBER(P2398),IF(P2398&lt;=R2398,1,0),"")</f>
        <v>1</v>
      </c>
      <c r="U2398" s="9" t="n">
        <f aca="false">IF(E2398&gt;Scenario!$B$14,0,IF(OR(AND(ISNUMBER(H2398),H2398&lt;=Scenario!$B$14),AND(ISNUMBER(I2398),I2398&lt;=Scenario!$B$14)),0,1))</f>
        <v>0</v>
      </c>
      <c r="V2398" s="9" t="n">
        <f aca="false">IF(AND(U2398=1,(Scenario!$B$14-E2398)/60&gt;R2398),1,0)</f>
        <v>0</v>
      </c>
      <c r="W2398" s="9" t="n">
        <f aca="false">IF(OR(C2398=Scenario!$B$22,C2398=Scenario!$C$22),1,0)</f>
        <v>1</v>
      </c>
      <c r="X2398" s="9" t="n">
        <f aca="false">IF(ISNUMBER(I2398),1,0)</f>
        <v>0</v>
      </c>
      <c r="Y2398" s="9" t="n">
        <f aca="false">MOD(INT(E2398/86400)+3,7)</f>
        <v>0</v>
      </c>
      <c r="Z2398" s="9" t="n">
        <f aca="false">MOD(INT(E2398/3600),24)</f>
        <v>9</v>
      </c>
      <c r="AA2398" s="6" t="s">
        <v>5040</v>
      </c>
    </row>
    <row r="2399" customFormat="false" ht="15" hidden="false" customHeight="false" outlineLevel="0" collapsed="false">
      <c r="A2399" s="6" t="s">
        <v>5041</v>
      </c>
      <c r="B2399" s="6" t="s">
        <v>44</v>
      </c>
      <c r="C2399" s="6" t="s">
        <v>47</v>
      </c>
      <c r="D2399" s="6" t="s">
        <v>170</v>
      </c>
      <c r="E2399" s="6" t="n">
        <v>1788167963</v>
      </c>
      <c r="F2399" s="6" t="n">
        <v>1788168143</v>
      </c>
      <c r="G2399" s="6" t="n">
        <v>1788167974</v>
      </c>
      <c r="H2399" s="6" t="n">
        <v>1788169654</v>
      </c>
      <c r="J2399" s="6" t="n">
        <v>0</v>
      </c>
      <c r="K2399" s="6" t="n">
        <v>0</v>
      </c>
      <c r="L2399" s="9" t="n">
        <f aca="false">IF(AND(E2399&gt;=Scenario!$B$11,E2399&lt;Scenario!$B$12),1,0)</f>
        <v>1</v>
      </c>
      <c r="M2399" s="9" t="n">
        <f aca="false">IF(AND(L2399=1,ISNUMBER(F2399)),MAX(0,F2399-E2399)/60,"")</f>
        <v>3</v>
      </c>
      <c r="N2399" s="9" t="n">
        <f aca="false">IF(AND(L2399=1,ISNUMBER(G2399)),MAX(0,G2399-E2399)/60,"")</f>
        <v>0.183333333333333</v>
      </c>
      <c r="O2399" s="9" t="n">
        <f aca="false">IF(ISNUMBER(H2399),IF(AND(H2399&gt;=Scenario!$B$11,H2399&lt;Scenario!$B$12),1,0),0)</f>
        <v>1</v>
      </c>
      <c r="P2399" s="9" t="n">
        <f aca="false">IF(O2399=1,MAX(0,H2399-E2399)/60,"")</f>
        <v>28.1833333333333</v>
      </c>
      <c r="Q2399" s="9" t="n">
        <f aca="false">INDEX(Scenario!$B$18:$B$20,MATCH(B2399,Scenario!$A$18:$A$20,0))</f>
        <v>240</v>
      </c>
      <c r="R2399" s="9" t="n">
        <f aca="false">INDEX(Scenario!$C$18:$C$20,MATCH(B2399,Scenario!$A$18:$A$20,0))</f>
        <v>4320</v>
      </c>
      <c r="S2399" s="9" t="n">
        <f aca="false">IF(ISNUMBER(M2399),IF(M2399&lt;=Q2399,1,0),"")</f>
        <v>1</v>
      </c>
      <c r="T2399" s="9" t="n">
        <f aca="false">IF(ISNUMBER(P2399),IF(P2399&lt;=R2399,1,0),"")</f>
        <v>1</v>
      </c>
      <c r="U2399" s="9" t="n">
        <f aca="false">IF(E2399&gt;Scenario!$B$14,0,IF(OR(AND(ISNUMBER(H2399),H2399&lt;=Scenario!$B$14),AND(ISNUMBER(I2399),I2399&lt;=Scenario!$B$14)),0,1))</f>
        <v>0</v>
      </c>
      <c r="V2399" s="9" t="n">
        <f aca="false">IF(AND(U2399=1,(Scenario!$B$14-E2399)/60&gt;R2399),1,0)</f>
        <v>0</v>
      </c>
      <c r="W2399" s="9" t="n">
        <f aca="false">IF(OR(C2399=Scenario!$B$22,C2399=Scenario!$C$22),1,0)</f>
        <v>1</v>
      </c>
      <c r="X2399" s="9" t="n">
        <f aca="false">IF(ISNUMBER(I2399),1,0)</f>
        <v>0</v>
      </c>
      <c r="Y2399" s="9" t="n">
        <f aca="false">MOD(INT(E2399/86400)+3,7)</f>
        <v>0</v>
      </c>
      <c r="Z2399" s="9" t="n">
        <f aca="false">MOD(INT(E2399/3600),24)</f>
        <v>9</v>
      </c>
      <c r="AA2399" s="6" t="s">
        <v>5042</v>
      </c>
    </row>
    <row r="2400" customFormat="false" ht="15" hidden="false" customHeight="false" outlineLevel="0" collapsed="false">
      <c r="A2400" s="6" t="s">
        <v>5043</v>
      </c>
      <c r="B2400" s="6" t="s">
        <v>44</v>
      </c>
      <c r="C2400" s="6" t="s">
        <v>46</v>
      </c>
      <c r="D2400" s="6" t="s">
        <v>170</v>
      </c>
      <c r="E2400" s="6" t="n">
        <v>1788168267</v>
      </c>
      <c r="F2400" s="6" t="n">
        <v>1788168574</v>
      </c>
      <c r="G2400" s="6" t="n">
        <v>1788168461</v>
      </c>
      <c r="H2400" s="6" t="n">
        <v>1788169823</v>
      </c>
      <c r="J2400" s="6" t="n">
        <v>0</v>
      </c>
      <c r="K2400" s="6" t="n">
        <v>0</v>
      </c>
      <c r="L2400" s="9" t="n">
        <f aca="false">IF(AND(E2400&gt;=Scenario!$B$11,E2400&lt;Scenario!$B$12),1,0)</f>
        <v>1</v>
      </c>
      <c r="M2400" s="9" t="n">
        <f aca="false">IF(AND(L2400=1,ISNUMBER(F2400)),MAX(0,F2400-E2400)/60,"")</f>
        <v>5.11666666666667</v>
      </c>
      <c r="N2400" s="9" t="n">
        <f aca="false">IF(AND(L2400=1,ISNUMBER(G2400)),MAX(0,G2400-E2400)/60,"")</f>
        <v>3.23333333333333</v>
      </c>
      <c r="O2400" s="9" t="n">
        <f aca="false">IF(ISNUMBER(H2400),IF(AND(H2400&gt;=Scenario!$B$11,H2400&lt;Scenario!$B$12),1,0),0)</f>
        <v>1</v>
      </c>
      <c r="P2400" s="9" t="n">
        <f aca="false">IF(O2400=1,MAX(0,H2400-E2400)/60,"")</f>
        <v>25.9333333333333</v>
      </c>
      <c r="Q2400" s="9" t="n">
        <f aca="false">INDEX(Scenario!$B$18:$B$20,MATCH(B2400,Scenario!$A$18:$A$20,0))</f>
        <v>240</v>
      </c>
      <c r="R2400" s="9" t="n">
        <f aca="false">INDEX(Scenario!$C$18:$C$20,MATCH(B2400,Scenario!$A$18:$A$20,0))</f>
        <v>4320</v>
      </c>
      <c r="S2400" s="9" t="n">
        <f aca="false">IF(ISNUMBER(M2400),IF(M2400&lt;=Q2400,1,0),"")</f>
        <v>1</v>
      </c>
      <c r="T2400" s="9" t="n">
        <f aca="false">IF(ISNUMBER(P2400),IF(P2400&lt;=R2400,1,0),"")</f>
        <v>1</v>
      </c>
      <c r="U2400" s="9" t="n">
        <f aca="false">IF(E2400&gt;Scenario!$B$14,0,IF(OR(AND(ISNUMBER(H2400),H2400&lt;=Scenario!$B$14),AND(ISNUMBER(I2400),I2400&lt;=Scenario!$B$14)),0,1))</f>
        <v>0</v>
      </c>
      <c r="V2400" s="9" t="n">
        <f aca="false">IF(AND(U2400=1,(Scenario!$B$14-E2400)/60&gt;R2400),1,0)</f>
        <v>0</v>
      </c>
      <c r="W2400" s="9" t="n">
        <f aca="false">IF(OR(C2400=Scenario!$B$22,C2400=Scenario!$C$22),1,0)</f>
        <v>1</v>
      </c>
      <c r="X2400" s="9" t="n">
        <f aca="false">IF(ISNUMBER(I2400),1,0)</f>
        <v>0</v>
      </c>
      <c r="Y2400" s="9" t="n">
        <f aca="false">MOD(INT(E2400/86400)+3,7)</f>
        <v>0</v>
      </c>
      <c r="Z2400" s="9" t="n">
        <f aca="false">MOD(INT(E2400/3600),24)</f>
        <v>9</v>
      </c>
      <c r="AA2400" s="6" t="s">
        <v>5044</v>
      </c>
    </row>
    <row r="2401" customFormat="false" ht="15" hidden="false" customHeight="false" outlineLevel="0" collapsed="false">
      <c r="A2401" s="6" t="s">
        <v>5045</v>
      </c>
      <c r="B2401" s="6" t="s">
        <v>44</v>
      </c>
      <c r="C2401" s="6" t="s">
        <v>249</v>
      </c>
      <c r="D2401" s="6" t="s">
        <v>172</v>
      </c>
      <c r="E2401" s="6" t="n">
        <v>1788169159</v>
      </c>
      <c r="F2401" s="6" t="n">
        <v>1788169942</v>
      </c>
      <c r="G2401" s="6" t="n">
        <v>1788169708</v>
      </c>
      <c r="H2401" s="6" t="n">
        <v>1788172211</v>
      </c>
      <c r="J2401" s="6" t="n">
        <v>0</v>
      </c>
      <c r="K2401" s="6" t="n">
        <v>1</v>
      </c>
      <c r="L2401" s="9" t="n">
        <f aca="false">IF(AND(E2401&gt;=Scenario!$B$11,E2401&lt;Scenario!$B$12),1,0)</f>
        <v>1</v>
      </c>
      <c r="M2401" s="9" t="n">
        <f aca="false">IF(AND(L2401=1,ISNUMBER(F2401)),MAX(0,F2401-E2401)/60,"")</f>
        <v>13.05</v>
      </c>
      <c r="N2401" s="9" t="n">
        <f aca="false">IF(AND(L2401=1,ISNUMBER(G2401)),MAX(0,G2401-E2401)/60,"")</f>
        <v>9.15</v>
      </c>
      <c r="O2401" s="9" t="n">
        <f aca="false">IF(ISNUMBER(H2401),IF(AND(H2401&gt;=Scenario!$B$11,H2401&lt;Scenario!$B$12),1,0),0)</f>
        <v>1</v>
      </c>
      <c r="P2401" s="9" t="n">
        <f aca="false">IF(O2401=1,MAX(0,H2401-E2401)/60,"")</f>
        <v>50.8666666666667</v>
      </c>
      <c r="Q2401" s="9" t="n">
        <f aca="false">INDEX(Scenario!$B$18:$B$20,MATCH(B2401,Scenario!$A$18:$A$20,0))</f>
        <v>240</v>
      </c>
      <c r="R2401" s="9" t="n">
        <f aca="false">INDEX(Scenario!$C$18:$C$20,MATCH(B2401,Scenario!$A$18:$A$20,0))</f>
        <v>4320</v>
      </c>
      <c r="S2401" s="9" t="n">
        <f aca="false">IF(ISNUMBER(M2401),IF(M2401&lt;=Q2401,1,0),"")</f>
        <v>1</v>
      </c>
      <c r="T2401" s="9" t="n">
        <f aca="false">IF(ISNUMBER(P2401),IF(P2401&lt;=R2401,1,0),"")</f>
        <v>1</v>
      </c>
      <c r="U2401" s="9" t="n">
        <f aca="false">IF(E2401&gt;Scenario!$B$14,0,IF(OR(AND(ISNUMBER(H2401),H2401&lt;=Scenario!$B$14),AND(ISNUMBER(I2401),I2401&lt;=Scenario!$B$14)),0,1))</f>
        <v>0</v>
      </c>
      <c r="V2401" s="9" t="n">
        <f aca="false">IF(AND(U2401=1,(Scenario!$B$14-E2401)/60&gt;R2401),1,0)</f>
        <v>0</v>
      </c>
      <c r="W2401" s="9" t="n">
        <f aca="false">IF(OR(C2401=Scenario!$B$22,C2401=Scenario!$C$22),1,0)</f>
        <v>0</v>
      </c>
      <c r="X2401" s="9" t="n">
        <f aca="false">IF(ISNUMBER(I2401),1,0)</f>
        <v>0</v>
      </c>
      <c r="Y2401" s="9" t="n">
        <f aca="false">MOD(INT(E2401/86400)+3,7)</f>
        <v>0</v>
      </c>
      <c r="Z2401" s="9" t="n">
        <f aca="false">MOD(INT(E2401/3600),24)</f>
        <v>9</v>
      </c>
      <c r="AA2401" s="6" t="s">
        <v>5046</v>
      </c>
    </row>
    <row r="2402" customFormat="false" ht="15" hidden="false" customHeight="false" outlineLevel="0" collapsed="false">
      <c r="A2402" s="6" t="s">
        <v>5047</v>
      </c>
      <c r="B2402" s="6" t="s">
        <v>43</v>
      </c>
      <c r="C2402" s="6" t="s">
        <v>47</v>
      </c>
      <c r="D2402" s="6" t="s">
        <v>171</v>
      </c>
      <c r="E2402" s="6" t="n">
        <v>1788169613</v>
      </c>
      <c r="F2402" s="6" t="n">
        <v>1788169765</v>
      </c>
      <c r="G2402" s="6" t="n">
        <v>1788169642</v>
      </c>
      <c r="H2402" s="6" t="n">
        <v>1788186861</v>
      </c>
      <c r="J2402" s="6" t="n">
        <v>0</v>
      </c>
      <c r="K2402" s="6" t="n">
        <v>0</v>
      </c>
      <c r="L2402" s="9" t="n">
        <f aca="false">IF(AND(E2402&gt;=Scenario!$B$11,E2402&lt;Scenario!$B$12),1,0)</f>
        <v>1</v>
      </c>
      <c r="M2402" s="9" t="n">
        <f aca="false">IF(AND(L2402=1,ISNUMBER(F2402)),MAX(0,F2402-E2402)/60,"")</f>
        <v>2.53333333333333</v>
      </c>
      <c r="N2402" s="9" t="n">
        <f aca="false">IF(AND(L2402=1,ISNUMBER(G2402)),MAX(0,G2402-E2402)/60,"")</f>
        <v>0.483333333333333</v>
      </c>
      <c r="O2402" s="9" t="n">
        <f aca="false">IF(ISNUMBER(H2402),IF(AND(H2402&gt;=Scenario!$B$11,H2402&lt;Scenario!$B$12),1,0),0)</f>
        <v>1</v>
      </c>
      <c r="P2402" s="9" t="n">
        <f aca="false">IF(O2402=1,MAX(0,H2402-E2402)/60,"")</f>
        <v>287.466666666667</v>
      </c>
      <c r="Q2402" s="9" t="n">
        <f aca="false">INDEX(Scenario!$B$18:$B$20,MATCH(B2402,Scenario!$A$18:$A$20,0))</f>
        <v>60</v>
      </c>
      <c r="R2402" s="9" t="n">
        <f aca="false">INDEX(Scenario!$C$18:$C$20,MATCH(B2402,Scenario!$A$18:$A$20,0))</f>
        <v>1440</v>
      </c>
      <c r="S2402" s="9" t="n">
        <f aca="false">IF(ISNUMBER(M2402),IF(M2402&lt;=Q2402,1,0),"")</f>
        <v>1</v>
      </c>
      <c r="T2402" s="9" t="n">
        <f aca="false">IF(ISNUMBER(P2402),IF(P2402&lt;=R2402,1,0),"")</f>
        <v>1</v>
      </c>
      <c r="U2402" s="9" t="n">
        <f aca="false">IF(E2402&gt;Scenario!$B$14,0,IF(OR(AND(ISNUMBER(H2402),H2402&lt;=Scenario!$B$14),AND(ISNUMBER(I2402),I2402&lt;=Scenario!$B$14)),0,1))</f>
        <v>0</v>
      </c>
      <c r="V2402" s="9" t="n">
        <f aca="false">IF(AND(U2402=1,(Scenario!$B$14-E2402)/60&gt;R2402),1,0)</f>
        <v>0</v>
      </c>
      <c r="W2402" s="9" t="n">
        <f aca="false">IF(OR(C2402=Scenario!$B$22,C2402=Scenario!$C$22),1,0)</f>
        <v>1</v>
      </c>
      <c r="X2402" s="9" t="n">
        <f aca="false">IF(ISNUMBER(I2402),1,0)</f>
        <v>0</v>
      </c>
      <c r="Y2402" s="9" t="n">
        <f aca="false">MOD(INT(E2402/86400)+3,7)</f>
        <v>0</v>
      </c>
      <c r="Z2402" s="9" t="n">
        <f aca="false">MOD(INT(E2402/3600),24)</f>
        <v>9</v>
      </c>
      <c r="AA2402" s="6" t="s">
        <v>5048</v>
      </c>
    </row>
    <row r="2403" customFormat="false" ht="15" hidden="false" customHeight="false" outlineLevel="0" collapsed="false">
      <c r="A2403" s="6" t="s">
        <v>5049</v>
      </c>
      <c r="B2403" s="6" t="s">
        <v>43</v>
      </c>
      <c r="C2403" s="6" t="s">
        <v>249</v>
      </c>
      <c r="D2403" s="6" t="s">
        <v>171</v>
      </c>
      <c r="E2403" s="6" t="n">
        <v>1788170078</v>
      </c>
      <c r="F2403" s="6" t="n">
        <v>1788170308</v>
      </c>
      <c r="G2403" s="6" t="n">
        <v>1788170113</v>
      </c>
      <c r="H2403" s="6" t="n">
        <v>1788173574</v>
      </c>
      <c r="J2403" s="6" t="n">
        <v>0</v>
      </c>
      <c r="K2403" s="6" t="n">
        <v>0</v>
      </c>
      <c r="L2403" s="9" t="n">
        <f aca="false">IF(AND(E2403&gt;=Scenario!$B$11,E2403&lt;Scenario!$B$12),1,0)</f>
        <v>1</v>
      </c>
      <c r="M2403" s="9" t="n">
        <f aca="false">IF(AND(L2403=1,ISNUMBER(F2403)),MAX(0,F2403-E2403)/60,"")</f>
        <v>3.83333333333333</v>
      </c>
      <c r="N2403" s="9" t="n">
        <f aca="false">IF(AND(L2403=1,ISNUMBER(G2403)),MAX(0,G2403-E2403)/60,"")</f>
        <v>0.583333333333333</v>
      </c>
      <c r="O2403" s="9" t="n">
        <f aca="false">IF(ISNUMBER(H2403),IF(AND(H2403&gt;=Scenario!$B$11,H2403&lt;Scenario!$B$12),1,0),0)</f>
        <v>1</v>
      </c>
      <c r="P2403" s="9" t="n">
        <f aca="false">IF(O2403=1,MAX(0,H2403-E2403)/60,"")</f>
        <v>58.2666666666667</v>
      </c>
      <c r="Q2403" s="9" t="n">
        <f aca="false">INDEX(Scenario!$B$18:$B$20,MATCH(B2403,Scenario!$A$18:$A$20,0))</f>
        <v>60</v>
      </c>
      <c r="R2403" s="9" t="n">
        <f aca="false">INDEX(Scenario!$C$18:$C$20,MATCH(B2403,Scenario!$A$18:$A$20,0))</f>
        <v>1440</v>
      </c>
      <c r="S2403" s="9" t="n">
        <f aca="false">IF(ISNUMBER(M2403),IF(M2403&lt;=Q2403,1,0),"")</f>
        <v>1</v>
      </c>
      <c r="T2403" s="9" t="n">
        <f aca="false">IF(ISNUMBER(P2403),IF(P2403&lt;=R2403,1,0),"")</f>
        <v>1</v>
      </c>
      <c r="U2403" s="9" t="n">
        <f aca="false">IF(E2403&gt;Scenario!$B$14,0,IF(OR(AND(ISNUMBER(H2403),H2403&lt;=Scenario!$B$14),AND(ISNUMBER(I2403),I2403&lt;=Scenario!$B$14)),0,1))</f>
        <v>0</v>
      </c>
      <c r="V2403" s="9" t="n">
        <f aca="false">IF(AND(U2403=1,(Scenario!$B$14-E2403)/60&gt;R2403),1,0)</f>
        <v>0</v>
      </c>
      <c r="W2403" s="9" t="n">
        <f aca="false">IF(OR(C2403=Scenario!$B$22,C2403=Scenario!$C$22),1,0)</f>
        <v>0</v>
      </c>
      <c r="X2403" s="9" t="n">
        <f aca="false">IF(ISNUMBER(I2403),1,0)</f>
        <v>0</v>
      </c>
      <c r="Y2403" s="9" t="n">
        <f aca="false">MOD(INT(E2403/86400)+3,7)</f>
        <v>0</v>
      </c>
      <c r="Z2403" s="9" t="n">
        <f aca="false">MOD(INT(E2403/3600),24)</f>
        <v>9</v>
      </c>
      <c r="AA2403" s="6" t="s">
        <v>5050</v>
      </c>
    </row>
    <row r="2404" customFormat="false" ht="15" hidden="false" customHeight="false" outlineLevel="0" collapsed="false">
      <c r="A2404" s="6" t="s">
        <v>5051</v>
      </c>
      <c r="B2404" s="6" t="s">
        <v>44</v>
      </c>
      <c r="C2404" s="6" t="s">
        <v>46</v>
      </c>
      <c r="D2404" s="6" t="s">
        <v>171</v>
      </c>
      <c r="E2404" s="6" t="n">
        <v>1788170337</v>
      </c>
      <c r="F2404" s="6" t="n">
        <v>1788170525</v>
      </c>
      <c r="G2404" s="6" t="n">
        <v>1788170375</v>
      </c>
      <c r="H2404" s="6" t="n">
        <v>1788174365</v>
      </c>
      <c r="J2404" s="6" t="n">
        <v>0</v>
      </c>
      <c r="K2404" s="6" t="n">
        <v>0</v>
      </c>
      <c r="L2404" s="9" t="n">
        <f aca="false">IF(AND(E2404&gt;=Scenario!$B$11,E2404&lt;Scenario!$B$12),1,0)</f>
        <v>1</v>
      </c>
      <c r="M2404" s="9" t="n">
        <f aca="false">IF(AND(L2404=1,ISNUMBER(F2404)),MAX(0,F2404-E2404)/60,"")</f>
        <v>3.13333333333333</v>
      </c>
      <c r="N2404" s="9" t="n">
        <f aca="false">IF(AND(L2404=1,ISNUMBER(G2404)),MAX(0,G2404-E2404)/60,"")</f>
        <v>0.633333333333333</v>
      </c>
      <c r="O2404" s="9" t="n">
        <f aca="false">IF(ISNUMBER(H2404),IF(AND(H2404&gt;=Scenario!$B$11,H2404&lt;Scenario!$B$12),1,0),0)</f>
        <v>1</v>
      </c>
      <c r="P2404" s="9" t="n">
        <f aca="false">IF(O2404=1,MAX(0,H2404-E2404)/60,"")</f>
        <v>67.1333333333333</v>
      </c>
      <c r="Q2404" s="9" t="n">
        <f aca="false">INDEX(Scenario!$B$18:$B$20,MATCH(B2404,Scenario!$A$18:$A$20,0))</f>
        <v>240</v>
      </c>
      <c r="R2404" s="9" t="n">
        <f aca="false">INDEX(Scenario!$C$18:$C$20,MATCH(B2404,Scenario!$A$18:$A$20,0))</f>
        <v>4320</v>
      </c>
      <c r="S2404" s="9" t="n">
        <f aca="false">IF(ISNUMBER(M2404),IF(M2404&lt;=Q2404,1,0),"")</f>
        <v>1</v>
      </c>
      <c r="T2404" s="9" t="n">
        <f aca="false">IF(ISNUMBER(P2404),IF(P2404&lt;=R2404,1,0),"")</f>
        <v>1</v>
      </c>
      <c r="U2404" s="9" t="n">
        <f aca="false">IF(E2404&gt;Scenario!$B$14,0,IF(OR(AND(ISNUMBER(H2404),H2404&lt;=Scenario!$B$14),AND(ISNUMBER(I2404),I2404&lt;=Scenario!$B$14)),0,1))</f>
        <v>0</v>
      </c>
      <c r="V2404" s="9" t="n">
        <f aca="false">IF(AND(U2404=1,(Scenario!$B$14-E2404)/60&gt;R2404),1,0)</f>
        <v>0</v>
      </c>
      <c r="W2404" s="9" t="n">
        <f aca="false">IF(OR(C2404=Scenario!$B$22,C2404=Scenario!$C$22),1,0)</f>
        <v>1</v>
      </c>
      <c r="X2404" s="9" t="n">
        <f aca="false">IF(ISNUMBER(I2404),1,0)</f>
        <v>0</v>
      </c>
      <c r="Y2404" s="9" t="n">
        <f aca="false">MOD(INT(E2404/86400)+3,7)</f>
        <v>0</v>
      </c>
      <c r="Z2404" s="9" t="n">
        <f aca="false">MOD(INT(E2404/3600),24)</f>
        <v>9</v>
      </c>
      <c r="AA2404" s="6" t="s">
        <v>5052</v>
      </c>
    </row>
    <row r="2405" customFormat="false" ht="15" hidden="false" customHeight="false" outlineLevel="0" collapsed="false">
      <c r="A2405" s="6" t="s">
        <v>5053</v>
      </c>
      <c r="B2405" s="6" t="s">
        <v>43</v>
      </c>
      <c r="C2405" s="6" t="s">
        <v>249</v>
      </c>
      <c r="D2405" s="6" t="s">
        <v>171</v>
      </c>
      <c r="E2405" s="6" t="n">
        <v>1788170544</v>
      </c>
      <c r="F2405" s="6" t="n">
        <v>1788171808</v>
      </c>
      <c r="G2405" s="6" t="n">
        <v>1788171677</v>
      </c>
      <c r="H2405" s="6" t="n">
        <v>1788174777</v>
      </c>
      <c r="J2405" s="6" t="n">
        <v>0</v>
      </c>
      <c r="K2405" s="6" t="n">
        <v>0</v>
      </c>
      <c r="L2405" s="9" t="n">
        <f aca="false">IF(AND(E2405&gt;=Scenario!$B$11,E2405&lt;Scenario!$B$12),1,0)</f>
        <v>1</v>
      </c>
      <c r="M2405" s="9" t="n">
        <f aca="false">IF(AND(L2405=1,ISNUMBER(F2405)),MAX(0,F2405-E2405)/60,"")</f>
        <v>21.0666666666667</v>
      </c>
      <c r="N2405" s="9" t="n">
        <f aca="false">IF(AND(L2405=1,ISNUMBER(G2405)),MAX(0,G2405-E2405)/60,"")</f>
        <v>18.8833333333333</v>
      </c>
      <c r="O2405" s="9" t="n">
        <f aca="false">IF(ISNUMBER(H2405),IF(AND(H2405&gt;=Scenario!$B$11,H2405&lt;Scenario!$B$12),1,0),0)</f>
        <v>1</v>
      </c>
      <c r="P2405" s="9" t="n">
        <f aca="false">IF(O2405=1,MAX(0,H2405-E2405)/60,"")</f>
        <v>70.55</v>
      </c>
      <c r="Q2405" s="9" t="n">
        <f aca="false">INDEX(Scenario!$B$18:$B$20,MATCH(B2405,Scenario!$A$18:$A$20,0))</f>
        <v>60</v>
      </c>
      <c r="R2405" s="9" t="n">
        <f aca="false">INDEX(Scenario!$C$18:$C$20,MATCH(B2405,Scenario!$A$18:$A$20,0))</f>
        <v>1440</v>
      </c>
      <c r="S2405" s="9" t="n">
        <f aca="false">IF(ISNUMBER(M2405),IF(M2405&lt;=Q2405,1,0),"")</f>
        <v>1</v>
      </c>
      <c r="T2405" s="9" t="n">
        <f aca="false">IF(ISNUMBER(P2405),IF(P2405&lt;=R2405,1,0),"")</f>
        <v>1</v>
      </c>
      <c r="U2405" s="9" t="n">
        <f aca="false">IF(E2405&gt;Scenario!$B$14,0,IF(OR(AND(ISNUMBER(H2405),H2405&lt;=Scenario!$B$14),AND(ISNUMBER(I2405),I2405&lt;=Scenario!$B$14)),0,1))</f>
        <v>0</v>
      </c>
      <c r="V2405" s="9" t="n">
        <f aca="false">IF(AND(U2405=1,(Scenario!$B$14-E2405)/60&gt;R2405),1,0)</f>
        <v>0</v>
      </c>
      <c r="W2405" s="9" t="n">
        <f aca="false">IF(OR(C2405=Scenario!$B$22,C2405=Scenario!$C$22),1,0)</f>
        <v>0</v>
      </c>
      <c r="X2405" s="9" t="n">
        <f aca="false">IF(ISNUMBER(I2405),1,0)</f>
        <v>0</v>
      </c>
      <c r="Y2405" s="9" t="n">
        <f aca="false">MOD(INT(E2405/86400)+3,7)</f>
        <v>0</v>
      </c>
      <c r="Z2405" s="9" t="n">
        <f aca="false">MOD(INT(E2405/3600),24)</f>
        <v>10</v>
      </c>
      <c r="AA2405" s="6" t="s">
        <v>5054</v>
      </c>
    </row>
    <row r="2406" customFormat="false" ht="15" hidden="false" customHeight="false" outlineLevel="0" collapsed="false">
      <c r="A2406" s="6" t="s">
        <v>5055</v>
      </c>
      <c r="B2406" s="6" t="s">
        <v>44</v>
      </c>
      <c r="C2406" s="6" t="s">
        <v>249</v>
      </c>
      <c r="D2406" s="6" t="s">
        <v>171</v>
      </c>
      <c r="E2406" s="6" t="n">
        <v>1788170811</v>
      </c>
      <c r="F2406" s="6" t="n">
        <v>1788177306</v>
      </c>
      <c r="G2406" s="6" t="n">
        <v>1788177132</v>
      </c>
      <c r="H2406" s="6" t="n">
        <v>1788179921</v>
      </c>
      <c r="J2406" s="6" t="n">
        <v>0</v>
      </c>
      <c r="K2406" s="6" t="n">
        <v>0</v>
      </c>
      <c r="L2406" s="9" t="n">
        <f aca="false">IF(AND(E2406&gt;=Scenario!$B$11,E2406&lt;Scenario!$B$12),1,0)</f>
        <v>1</v>
      </c>
      <c r="M2406" s="9" t="n">
        <f aca="false">IF(AND(L2406=1,ISNUMBER(F2406)),MAX(0,F2406-E2406)/60,"")</f>
        <v>108.25</v>
      </c>
      <c r="N2406" s="9" t="n">
        <f aca="false">IF(AND(L2406=1,ISNUMBER(G2406)),MAX(0,G2406-E2406)/60,"")</f>
        <v>105.35</v>
      </c>
      <c r="O2406" s="9" t="n">
        <f aca="false">IF(ISNUMBER(H2406),IF(AND(H2406&gt;=Scenario!$B$11,H2406&lt;Scenario!$B$12),1,0),0)</f>
        <v>1</v>
      </c>
      <c r="P2406" s="9" t="n">
        <f aca="false">IF(O2406=1,MAX(0,H2406-E2406)/60,"")</f>
        <v>151.833333333333</v>
      </c>
      <c r="Q2406" s="9" t="n">
        <f aca="false">INDEX(Scenario!$B$18:$B$20,MATCH(B2406,Scenario!$A$18:$A$20,0))</f>
        <v>240</v>
      </c>
      <c r="R2406" s="9" t="n">
        <f aca="false">INDEX(Scenario!$C$18:$C$20,MATCH(B2406,Scenario!$A$18:$A$20,0))</f>
        <v>4320</v>
      </c>
      <c r="S2406" s="9" t="n">
        <f aca="false">IF(ISNUMBER(M2406),IF(M2406&lt;=Q2406,1,0),"")</f>
        <v>1</v>
      </c>
      <c r="T2406" s="9" t="n">
        <f aca="false">IF(ISNUMBER(P2406),IF(P2406&lt;=R2406,1,0),"")</f>
        <v>1</v>
      </c>
      <c r="U2406" s="9" t="n">
        <f aca="false">IF(E2406&gt;Scenario!$B$14,0,IF(OR(AND(ISNUMBER(H2406),H2406&lt;=Scenario!$B$14),AND(ISNUMBER(I2406),I2406&lt;=Scenario!$B$14)),0,1))</f>
        <v>0</v>
      </c>
      <c r="V2406" s="9" t="n">
        <f aca="false">IF(AND(U2406=1,(Scenario!$B$14-E2406)/60&gt;R2406),1,0)</f>
        <v>0</v>
      </c>
      <c r="W2406" s="9" t="n">
        <f aca="false">IF(OR(C2406=Scenario!$B$22,C2406=Scenario!$C$22),1,0)</f>
        <v>0</v>
      </c>
      <c r="X2406" s="9" t="n">
        <f aca="false">IF(ISNUMBER(I2406),1,0)</f>
        <v>0</v>
      </c>
      <c r="Y2406" s="9" t="n">
        <f aca="false">MOD(INT(E2406/86400)+3,7)</f>
        <v>0</v>
      </c>
      <c r="Z2406" s="9" t="n">
        <f aca="false">MOD(INT(E2406/3600),24)</f>
        <v>10</v>
      </c>
      <c r="AA2406" s="6" t="s">
        <v>5056</v>
      </c>
    </row>
    <row r="2407" customFormat="false" ht="15" hidden="false" customHeight="false" outlineLevel="0" collapsed="false">
      <c r="A2407" s="6" t="s">
        <v>5057</v>
      </c>
      <c r="B2407" s="6" t="s">
        <v>44</v>
      </c>
      <c r="C2407" s="6" t="s">
        <v>46</v>
      </c>
      <c r="D2407" s="6" t="s">
        <v>170</v>
      </c>
      <c r="E2407" s="6" t="n">
        <v>1788170823</v>
      </c>
      <c r="I2407" s="6" t="n">
        <v>1788172084</v>
      </c>
      <c r="J2407" s="6" t="n">
        <v>0</v>
      </c>
      <c r="K2407" s="6" t="n">
        <v>0</v>
      </c>
      <c r="L2407" s="9" t="n">
        <f aca="false">IF(AND(E2407&gt;=Scenario!$B$11,E2407&lt;Scenario!$B$12),1,0)</f>
        <v>1</v>
      </c>
      <c r="M2407" s="0" t="str">
        <f aca="false">IF(AND(L2407=1,ISNUMBER(F2407)),MAX(0,F2407-E2407)/60,"")</f>
        <v/>
      </c>
      <c r="N2407" s="0" t="str">
        <f aca="false">IF(AND(L2407=1,ISNUMBER(G2407)),MAX(0,G2407-E2407)/60,"")</f>
        <v/>
      </c>
      <c r="O2407" s="9" t="n">
        <f aca="false">IF(ISNUMBER(H2407),IF(AND(H2407&gt;=Scenario!$B$11,H2407&lt;Scenario!$B$12),1,0),0)</f>
        <v>0</v>
      </c>
      <c r="P2407" s="0" t="str">
        <f aca="false">IF(O2407=1,MAX(0,H2407-E2407)/60,"")</f>
        <v/>
      </c>
      <c r="Q2407" s="9" t="n">
        <f aca="false">INDEX(Scenario!$B$18:$B$20,MATCH(B2407,Scenario!$A$18:$A$20,0))</f>
        <v>240</v>
      </c>
      <c r="R2407" s="9" t="n">
        <f aca="false">INDEX(Scenario!$C$18:$C$20,MATCH(B2407,Scenario!$A$18:$A$20,0))</f>
        <v>4320</v>
      </c>
      <c r="S2407" s="0" t="str">
        <f aca="false">IF(ISNUMBER(M2407),IF(M2407&lt;=Q2407,1,0),"")</f>
        <v/>
      </c>
      <c r="T2407" s="0" t="str">
        <f aca="false">IF(ISNUMBER(P2407),IF(P2407&lt;=R2407,1,0),"")</f>
        <v/>
      </c>
      <c r="U2407" s="9" t="n">
        <f aca="false">IF(E2407&gt;Scenario!$B$14,0,IF(OR(AND(ISNUMBER(H2407),H2407&lt;=Scenario!$B$14),AND(ISNUMBER(I2407),I2407&lt;=Scenario!$B$14)),0,1))</f>
        <v>0</v>
      </c>
      <c r="V2407" s="9" t="n">
        <f aca="false">IF(AND(U2407=1,(Scenario!$B$14-E2407)/60&gt;R2407),1,0)</f>
        <v>0</v>
      </c>
      <c r="W2407" s="9" t="n">
        <f aca="false">IF(OR(C2407=Scenario!$B$22,C2407=Scenario!$C$22),1,0)</f>
        <v>1</v>
      </c>
      <c r="X2407" s="9" t="n">
        <f aca="false">IF(ISNUMBER(I2407),1,0)</f>
        <v>1</v>
      </c>
      <c r="Y2407" s="9" t="n">
        <f aca="false">MOD(INT(E2407/86400)+3,7)</f>
        <v>0</v>
      </c>
      <c r="Z2407" s="9" t="n">
        <f aca="false">MOD(INT(E2407/3600),24)</f>
        <v>10</v>
      </c>
      <c r="AA2407" s="6" t="s">
        <v>5058</v>
      </c>
    </row>
    <row r="2408" customFormat="false" ht="15" hidden="false" customHeight="false" outlineLevel="0" collapsed="false">
      <c r="A2408" s="6" t="s">
        <v>5059</v>
      </c>
      <c r="B2408" s="6" t="s">
        <v>43</v>
      </c>
      <c r="C2408" s="6" t="s">
        <v>47</v>
      </c>
      <c r="D2408" s="6" t="s">
        <v>171</v>
      </c>
      <c r="E2408" s="6" t="n">
        <v>1788170926</v>
      </c>
      <c r="F2408" s="6" t="n">
        <v>1788172319</v>
      </c>
      <c r="G2408" s="6" t="n">
        <v>1788172231</v>
      </c>
      <c r="H2408" s="6" t="n">
        <v>1788175291</v>
      </c>
      <c r="J2408" s="6" t="n">
        <v>0</v>
      </c>
      <c r="K2408" s="6" t="n">
        <v>0</v>
      </c>
      <c r="L2408" s="9" t="n">
        <f aca="false">IF(AND(E2408&gt;=Scenario!$B$11,E2408&lt;Scenario!$B$12),1,0)</f>
        <v>1</v>
      </c>
      <c r="M2408" s="9" t="n">
        <f aca="false">IF(AND(L2408=1,ISNUMBER(F2408)),MAX(0,F2408-E2408)/60,"")</f>
        <v>23.2166666666667</v>
      </c>
      <c r="N2408" s="9" t="n">
        <f aca="false">IF(AND(L2408=1,ISNUMBER(G2408)),MAX(0,G2408-E2408)/60,"")</f>
        <v>21.75</v>
      </c>
      <c r="O2408" s="9" t="n">
        <f aca="false">IF(ISNUMBER(H2408),IF(AND(H2408&gt;=Scenario!$B$11,H2408&lt;Scenario!$B$12),1,0),0)</f>
        <v>1</v>
      </c>
      <c r="P2408" s="9" t="n">
        <f aca="false">IF(O2408=1,MAX(0,H2408-E2408)/60,"")</f>
        <v>72.75</v>
      </c>
      <c r="Q2408" s="9" t="n">
        <f aca="false">INDEX(Scenario!$B$18:$B$20,MATCH(B2408,Scenario!$A$18:$A$20,0))</f>
        <v>60</v>
      </c>
      <c r="R2408" s="9" t="n">
        <f aca="false">INDEX(Scenario!$C$18:$C$20,MATCH(B2408,Scenario!$A$18:$A$20,0))</f>
        <v>1440</v>
      </c>
      <c r="S2408" s="9" t="n">
        <f aca="false">IF(ISNUMBER(M2408),IF(M2408&lt;=Q2408,1,0),"")</f>
        <v>1</v>
      </c>
      <c r="T2408" s="9" t="n">
        <f aca="false">IF(ISNUMBER(P2408),IF(P2408&lt;=R2408,1,0),"")</f>
        <v>1</v>
      </c>
      <c r="U2408" s="9" t="n">
        <f aca="false">IF(E2408&gt;Scenario!$B$14,0,IF(OR(AND(ISNUMBER(H2408),H2408&lt;=Scenario!$B$14),AND(ISNUMBER(I2408),I2408&lt;=Scenario!$B$14)),0,1))</f>
        <v>0</v>
      </c>
      <c r="V2408" s="9" t="n">
        <f aca="false">IF(AND(U2408=1,(Scenario!$B$14-E2408)/60&gt;R2408),1,0)</f>
        <v>0</v>
      </c>
      <c r="W2408" s="9" t="n">
        <f aca="false">IF(OR(C2408=Scenario!$B$22,C2408=Scenario!$C$22),1,0)</f>
        <v>1</v>
      </c>
      <c r="X2408" s="9" t="n">
        <f aca="false">IF(ISNUMBER(I2408),1,0)</f>
        <v>0</v>
      </c>
      <c r="Y2408" s="9" t="n">
        <f aca="false">MOD(INT(E2408/86400)+3,7)</f>
        <v>0</v>
      </c>
      <c r="Z2408" s="9" t="n">
        <f aca="false">MOD(INT(E2408/3600),24)</f>
        <v>10</v>
      </c>
      <c r="AA2408" s="6" t="s">
        <v>5060</v>
      </c>
    </row>
    <row r="2409" customFormat="false" ht="15" hidden="false" customHeight="false" outlineLevel="0" collapsed="false">
      <c r="A2409" s="6" t="s">
        <v>5061</v>
      </c>
      <c r="B2409" s="6" t="s">
        <v>44</v>
      </c>
      <c r="C2409" s="6" t="s">
        <v>47</v>
      </c>
      <c r="D2409" s="6" t="s">
        <v>171</v>
      </c>
      <c r="E2409" s="6" t="n">
        <v>1788172422</v>
      </c>
      <c r="F2409" s="6" t="n">
        <v>1788177846</v>
      </c>
      <c r="G2409" s="6" t="n">
        <v>1788177618</v>
      </c>
      <c r="H2409" s="6" t="n">
        <v>1788183739</v>
      </c>
      <c r="J2409" s="6" t="n">
        <v>0</v>
      </c>
      <c r="K2409" s="6" t="n">
        <v>1</v>
      </c>
      <c r="L2409" s="9" t="n">
        <f aca="false">IF(AND(E2409&gt;=Scenario!$B$11,E2409&lt;Scenario!$B$12),1,0)</f>
        <v>1</v>
      </c>
      <c r="M2409" s="9" t="n">
        <f aca="false">IF(AND(L2409=1,ISNUMBER(F2409)),MAX(0,F2409-E2409)/60,"")</f>
        <v>90.4</v>
      </c>
      <c r="N2409" s="9" t="n">
        <f aca="false">IF(AND(L2409=1,ISNUMBER(G2409)),MAX(0,G2409-E2409)/60,"")</f>
        <v>86.6</v>
      </c>
      <c r="O2409" s="9" t="n">
        <f aca="false">IF(ISNUMBER(H2409),IF(AND(H2409&gt;=Scenario!$B$11,H2409&lt;Scenario!$B$12),1,0),0)</f>
        <v>1</v>
      </c>
      <c r="P2409" s="9" t="n">
        <f aca="false">IF(O2409=1,MAX(0,H2409-E2409)/60,"")</f>
        <v>188.616666666667</v>
      </c>
      <c r="Q2409" s="9" t="n">
        <f aca="false">INDEX(Scenario!$B$18:$B$20,MATCH(B2409,Scenario!$A$18:$A$20,0))</f>
        <v>240</v>
      </c>
      <c r="R2409" s="9" t="n">
        <f aca="false">INDEX(Scenario!$C$18:$C$20,MATCH(B2409,Scenario!$A$18:$A$20,0))</f>
        <v>4320</v>
      </c>
      <c r="S2409" s="9" t="n">
        <f aca="false">IF(ISNUMBER(M2409),IF(M2409&lt;=Q2409,1,0),"")</f>
        <v>1</v>
      </c>
      <c r="T2409" s="9" t="n">
        <f aca="false">IF(ISNUMBER(P2409),IF(P2409&lt;=R2409,1,0),"")</f>
        <v>1</v>
      </c>
      <c r="U2409" s="9" t="n">
        <f aca="false">IF(E2409&gt;Scenario!$B$14,0,IF(OR(AND(ISNUMBER(H2409),H2409&lt;=Scenario!$B$14),AND(ISNUMBER(I2409),I2409&lt;=Scenario!$B$14)),0,1))</f>
        <v>0</v>
      </c>
      <c r="V2409" s="9" t="n">
        <f aca="false">IF(AND(U2409=1,(Scenario!$B$14-E2409)/60&gt;R2409),1,0)</f>
        <v>0</v>
      </c>
      <c r="W2409" s="9" t="n">
        <f aca="false">IF(OR(C2409=Scenario!$B$22,C2409=Scenario!$C$22),1,0)</f>
        <v>1</v>
      </c>
      <c r="X2409" s="9" t="n">
        <f aca="false">IF(ISNUMBER(I2409),1,0)</f>
        <v>0</v>
      </c>
      <c r="Y2409" s="9" t="n">
        <f aca="false">MOD(INT(E2409/86400)+3,7)</f>
        <v>0</v>
      </c>
      <c r="Z2409" s="9" t="n">
        <f aca="false">MOD(INT(E2409/3600),24)</f>
        <v>10</v>
      </c>
      <c r="AA2409" s="6" t="s">
        <v>5062</v>
      </c>
    </row>
    <row r="2410" customFormat="false" ht="15" hidden="false" customHeight="false" outlineLevel="0" collapsed="false">
      <c r="A2410" s="6" t="s">
        <v>5063</v>
      </c>
      <c r="B2410" s="6" t="s">
        <v>43</v>
      </c>
      <c r="C2410" s="6" t="s">
        <v>46</v>
      </c>
      <c r="D2410" s="6" t="s">
        <v>171</v>
      </c>
      <c r="E2410" s="6" t="n">
        <v>1788172441</v>
      </c>
      <c r="F2410" s="6" t="n">
        <v>1788174768</v>
      </c>
      <c r="G2410" s="6" t="n">
        <v>1788174707</v>
      </c>
      <c r="H2410" s="6" t="n">
        <v>1788179263</v>
      </c>
      <c r="J2410" s="6" t="n">
        <v>0</v>
      </c>
      <c r="K2410" s="6" t="n">
        <v>0</v>
      </c>
      <c r="L2410" s="9" t="n">
        <f aca="false">IF(AND(E2410&gt;=Scenario!$B$11,E2410&lt;Scenario!$B$12),1,0)</f>
        <v>1</v>
      </c>
      <c r="M2410" s="9" t="n">
        <f aca="false">IF(AND(L2410=1,ISNUMBER(F2410)),MAX(0,F2410-E2410)/60,"")</f>
        <v>38.7833333333333</v>
      </c>
      <c r="N2410" s="9" t="n">
        <f aca="false">IF(AND(L2410=1,ISNUMBER(G2410)),MAX(0,G2410-E2410)/60,"")</f>
        <v>37.7666666666667</v>
      </c>
      <c r="O2410" s="9" t="n">
        <f aca="false">IF(ISNUMBER(H2410),IF(AND(H2410&gt;=Scenario!$B$11,H2410&lt;Scenario!$B$12),1,0),0)</f>
        <v>1</v>
      </c>
      <c r="P2410" s="9" t="n">
        <f aca="false">IF(O2410=1,MAX(0,H2410-E2410)/60,"")</f>
        <v>113.7</v>
      </c>
      <c r="Q2410" s="9" t="n">
        <f aca="false">INDEX(Scenario!$B$18:$B$20,MATCH(B2410,Scenario!$A$18:$A$20,0))</f>
        <v>60</v>
      </c>
      <c r="R2410" s="9" t="n">
        <f aca="false">INDEX(Scenario!$C$18:$C$20,MATCH(B2410,Scenario!$A$18:$A$20,0))</f>
        <v>1440</v>
      </c>
      <c r="S2410" s="9" t="n">
        <f aca="false">IF(ISNUMBER(M2410),IF(M2410&lt;=Q2410,1,0),"")</f>
        <v>1</v>
      </c>
      <c r="T2410" s="9" t="n">
        <f aca="false">IF(ISNUMBER(P2410),IF(P2410&lt;=R2410,1,0),"")</f>
        <v>1</v>
      </c>
      <c r="U2410" s="9" t="n">
        <f aca="false">IF(E2410&gt;Scenario!$B$14,0,IF(OR(AND(ISNUMBER(H2410),H2410&lt;=Scenario!$B$14),AND(ISNUMBER(I2410),I2410&lt;=Scenario!$B$14)),0,1))</f>
        <v>0</v>
      </c>
      <c r="V2410" s="9" t="n">
        <f aca="false">IF(AND(U2410=1,(Scenario!$B$14-E2410)/60&gt;R2410),1,0)</f>
        <v>0</v>
      </c>
      <c r="W2410" s="9" t="n">
        <f aca="false">IF(OR(C2410=Scenario!$B$22,C2410=Scenario!$C$22),1,0)</f>
        <v>1</v>
      </c>
      <c r="X2410" s="9" t="n">
        <f aca="false">IF(ISNUMBER(I2410),1,0)</f>
        <v>0</v>
      </c>
      <c r="Y2410" s="9" t="n">
        <f aca="false">MOD(INT(E2410/86400)+3,7)</f>
        <v>0</v>
      </c>
      <c r="Z2410" s="9" t="n">
        <f aca="false">MOD(INT(E2410/3600),24)</f>
        <v>10</v>
      </c>
      <c r="AA2410" s="6" t="s">
        <v>5064</v>
      </c>
    </row>
    <row r="2411" customFormat="false" ht="15" hidden="false" customHeight="false" outlineLevel="0" collapsed="false">
      <c r="A2411" s="6" t="s">
        <v>5065</v>
      </c>
      <c r="B2411" s="6" t="s">
        <v>43</v>
      </c>
      <c r="C2411" s="6" t="s">
        <v>249</v>
      </c>
      <c r="D2411" s="6" t="s">
        <v>171</v>
      </c>
      <c r="E2411" s="6" t="n">
        <v>1788173007</v>
      </c>
      <c r="F2411" s="6" t="n">
        <v>1788174518</v>
      </c>
      <c r="G2411" s="6" t="n">
        <v>1788174410</v>
      </c>
      <c r="H2411" s="6" t="n">
        <v>1788179367</v>
      </c>
      <c r="J2411" s="6" t="n">
        <v>0</v>
      </c>
      <c r="K2411" s="6" t="n">
        <v>0</v>
      </c>
      <c r="L2411" s="9" t="n">
        <f aca="false">IF(AND(E2411&gt;=Scenario!$B$11,E2411&lt;Scenario!$B$12),1,0)</f>
        <v>1</v>
      </c>
      <c r="M2411" s="9" t="n">
        <f aca="false">IF(AND(L2411=1,ISNUMBER(F2411)),MAX(0,F2411-E2411)/60,"")</f>
        <v>25.1833333333333</v>
      </c>
      <c r="N2411" s="9" t="n">
        <f aca="false">IF(AND(L2411=1,ISNUMBER(G2411)),MAX(0,G2411-E2411)/60,"")</f>
        <v>23.3833333333333</v>
      </c>
      <c r="O2411" s="9" t="n">
        <f aca="false">IF(ISNUMBER(H2411),IF(AND(H2411&gt;=Scenario!$B$11,H2411&lt;Scenario!$B$12),1,0),0)</f>
        <v>1</v>
      </c>
      <c r="P2411" s="9" t="n">
        <f aca="false">IF(O2411=1,MAX(0,H2411-E2411)/60,"")</f>
        <v>106</v>
      </c>
      <c r="Q2411" s="9" t="n">
        <f aca="false">INDEX(Scenario!$B$18:$B$20,MATCH(B2411,Scenario!$A$18:$A$20,0))</f>
        <v>60</v>
      </c>
      <c r="R2411" s="9" t="n">
        <f aca="false">INDEX(Scenario!$C$18:$C$20,MATCH(B2411,Scenario!$A$18:$A$20,0))</f>
        <v>1440</v>
      </c>
      <c r="S2411" s="9" t="n">
        <f aca="false">IF(ISNUMBER(M2411),IF(M2411&lt;=Q2411,1,0),"")</f>
        <v>1</v>
      </c>
      <c r="T2411" s="9" t="n">
        <f aca="false">IF(ISNUMBER(P2411),IF(P2411&lt;=R2411,1,0),"")</f>
        <v>1</v>
      </c>
      <c r="U2411" s="9" t="n">
        <f aca="false">IF(E2411&gt;Scenario!$B$14,0,IF(OR(AND(ISNUMBER(H2411),H2411&lt;=Scenario!$B$14),AND(ISNUMBER(I2411),I2411&lt;=Scenario!$B$14)),0,1))</f>
        <v>0</v>
      </c>
      <c r="V2411" s="9" t="n">
        <f aca="false">IF(AND(U2411=1,(Scenario!$B$14-E2411)/60&gt;R2411),1,0)</f>
        <v>0</v>
      </c>
      <c r="W2411" s="9" t="n">
        <f aca="false">IF(OR(C2411=Scenario!$B$22,C2411=Scenario!$C$22),1,0)</f>
        <v>0</v>
      </c>
      <c r="X2411" s="9" t="n">
        <f aca="false">IF(ISNUMBER(I2411),1,0)</f>
        <v>0</v>
      </c>
      <c r="Y2411" s="9" t="n">
        <f aca="false">MOD(INT(E2411/86400)+3,7)</f>
        <v>0</v>
      </c>
      <c r="Z2411" s="9" t="n">
        <f aca="false">MOD(INT(E2411/3600),24)</f>
        <v>10</v>
      </c>
      <c r="AA2411" s="6" t="s">
        <v>5066</v>
      </c>
    </row>
    <row r="2412" customFormat="false" ht="15" hidden="false" customHeight="false" outlineLevel="0" collapsed="false">
      <c r="A2412" s="6" t="s">
        <v>5067</v>
      </c>
      <c r="B2412" s="6" t="s">
        <v>43</v>
      </c>
      <c r="C2412" s="6" t="s">
        <v>288</v>
      </c>
      <c r="D2412" s="6" t="s">
        <v>171</v>
      </c>
      <c r="E2412" s="6" t="n">
        <v>1788173100</v>
      </c>
      <c r="F2412" s="6" t="n">
        <v>1788174993</v>
      </c>
      <c r="G2412" s="6" t="n">
        <v>1788174826</v>
      </c>
      <c r="H2412" s="6" t="n">
        <v>1788186747</v>
      </c>
      <c r="J2412" s="6" t="n">
        <v>0</v>
      </c>
      <c r="K2412" s="6" t="n">
        <v>0</v>
      </c>
      <c r="L2412" s="9" t="n">
        <f aca="false">IF(AND(E2412&gt;=Scenario!$B$11,E2412&lt;Scenario!$B$12),1,0)</f>
        <v>1</v>
      </c>
      <c r="M2412" s="9" t="n">
        <f aca="false">IF(AND(L2412=1,ISNUMBER(F2412)),MAX(0,F2412-E2412)/60,"")</f>
        <v>31.55</v>
      </c>
      <c r="N2412" s="9" t="n">
        <f aca="false">IF(AND(L2412=1,ISNUMBER(G2412)),MAX(0,G2412-E2412)/60,"")</f>
        <v>28.7666666666667</v>
      </c>
      <c r="O2412" s="9" t="n">
        <f aca="false">IF(ISNUMBER(H2412),IF(AND(H2412&gt;=Scenario!$B$11,H2412&lt;Scenario!$B$12),1,0),0)</f>
        <v>1</v>
      </c>
      <c r="P2412" s="9" t="n">
        <f aca="false">IF(O2412=1,MAX(0,H2412-E2412)/60,"")</f>
        <v>227.45</v>
      </c>
      <c r="Q2412" s="9" t="n">
        <f aca="false">INDEX(Scenario!$B$18:$B$20,MATCH(B2412,Scenario!$A$18:$A$20,0))</f>
        <v>60</v>
      </c>
      <c r="R2412" s="9" t="n">
        <f aca="false">INDEX(Scenario!$C$18:$C$20,MATCH(B2412,Scenario!$A$18:$A$20,0))</f>
        <v>1440</v>
      </c>
      <c r="S2412" s="9" t="n">
        <f aca="false">IF(ISNUMBER(M2412),IF(M2412&lt;=Q2412,1,0),"")</f>
        <v>1</v>
      </c>
      <c r="T2412" s="9" t="n">
        <f aca="false">IF(ISNUMBER(P2412),IF(P2412&lt;=R2412,1,0),"")</f>
        <v>1</v>
      </c>
      <c r="U2412" s="9" t="n">
        <f aca="false">IF(E2412&gt;Scenario!$B$14,0,IF(OR(AND(ISNUMBER(H2412),H2412&lt;=Scenario!$B$14),AND(ISNUMBER(I2412),I2412&lt;=Scenario!$B$14)),0,1))</f>
        <v>0</v>
      </c>
      <c r="V2412" s="9" t="n">
        <f aca="false">IF(AND(U2412=1,(Scenario!$B$14-E2412)/60&gt;R2412),1,0)</f>
        <v>0</v>
      </c>
      <c r="W2412" s="9" t="n">
        <f aca="false">IF(OR(C2412=Scenario!$B$22,C2412=Scenario!$C$22),1,0)</f>
        <v>0</v>
      </c>
      <c r="X2412" s="9" t="n">
        <f aca="false">IF(ISNUMBER(I2412),1,0)</f>
        <v>0</v>
      </c>
      <c r="Y2412" s="9" t="n">
        <f aca="false">MOD(INT(E2412/86400)+3,7)</f>
        <v>0</v>
      </c>
      <c r="Z2412" s="9" t="n">
        <f aca="false">MOD(INT(E2412/3600),24)</f>
        <v>10</v>
      </c>
      <c r="AA2412" s="6" t="s">
        <v>5068</v>
      </c>
    </row>
    <row r="2413" customFormat="false" ht="15" hidden="false" customHeight="false" outlineLevel="0" collapsed="false">
      <c r="A2413" s="6" t="s">
        <v>5069</v>
      </c>
      <c r="B2413" s="6" t="s">
        <v>43</v>
      </c>
      <c r="C2413" s="6" t="s">
        <v>249</v>
      </c>
      <c r="D2413" s="6" t="s">
        <v>171</v>
      </c>
      <c r="E2413" s="6" t="n">
        <v>1788173569</v>
      </c>
      <c r="F2413" s="6" t="n">
        <v>1788175050</v>
      </c>
      <c r="G2413" s="6" t="n">
        <v>1788174892</v>
      </c>
      <c r="H2413" s="6" t="n">
        <v>1788179023</v>
      </c>
      <c r="J2413" s="6" t="n">
        <v>0</v>
      </c>
      <c r="K2413" s="6" t="n">
        <v>0</v>
      </c>
      <c r="L2413" s="9" t="n">
        <f aca="false">IF(AND(E2413&gt;=Scenario!$B$11,E2413&lt;Scenario!$B$12),1,0)</f>
        <v>1</v>
      </c>
      <c r="M2413" s="9" t="n">
        <f aca="false">IF(AND(L2413=1,ISNUMBER(F2413)),MAX(0,F2413-E2413)/60,"")</f>
        <v>24.6833333333333</v>
      </c>
      <c r="N2413" s="9" t="n">
        <f aca="false">IF(AND(L2413=1,ISNUMBER(G2413)),MAX(0,G2413-E2413)/60,"")</f>
        <v>22.05</v>
      </c>
      <c r="O2413" s="9" t="n">
        <f aca="false">IF(ISNUMBER(H2413),IF(AND(H2413&gt;=Scenario!$B$11,H2413&lt;Scenario!$B$12),1,0),0)</f>
        <v>1</v>
      </c>
      <c r="P2413" s="9" t="n">
        <f aca="false">IF(O2413=1,MAX(0,H2413-E2413)/60,"")</f>
        <v>90.9</v>
      </c>
      <c r="Q2413" s="9" t="n">
        <f aca="false">INDEX(Scenario!$B$18:$B$20,MATCH(B2413,Scenario!$A$18:$A$20,0))</f>
        <v>60</v>
      </c>
      <c r="R2413" s="9" t="n">
        <f aca="false">INDEX(Scenario!$C$18:$C$20,MATCH(B2413,Scenario!$A$18:$A$20,0))</f>
        <v>1440</v>
      </c>
      <c r="S2413" s="9" t="n">
        <f aca="false">IF(ISNUMBER(M2413),IF(M2413&lt;=Q2413,1,0),"")</f>
        <v>1</v>
      </c>
      <c r="T2413" s="9" t="n">
        <f aca="false">IF(ISNUMBER(P2413),IF(P2413&lt;=R2413,1,0),"")</f>
        <v>1</v>
      </c>
      <c r="U2413" s="9" t="n">
        <f aca="false">IF(E2413&gt;Scenario!$B$14,0,IF(OR(AND(ISNUMBER(H2413),H2413&lt;=Scenario!$B$14),AND(ISNUMBER(I2413),I2413&lt;=Scenario!$B$14)),0,1))</f>
        <v>0</v>
      </c>
      <c r="V2413" s="9" t="n">
        <f aca="false">IF(AND(U2413=1,(Scenario!$B$14-E2413)/60&gt;R2413),1,0)</f>
        <v>0</v>
      </c>
      <c r="W2413" s="9" t="n">
        <f aca="false">IF(OR(C2413=Scenario!$B$22,C2413=Scenario!$C$22),1,0)</f>
        <v>0</v>
      </c>
      <c r="X2413" s="9" t="n">
        <f aca="false">IF(ISNUMBER(I2413),1,0)</f>
        <v>0</v>
      </c>
      <c r="Y2413" s="9" t="n">
        <f aca="false">MOD(INT(E2413/86400)+3,7)</f>
        <v>0</v>
      </c>
      <c r="Z2413" s="9" t="n">
        <f aca="false">MOD(INT(E2413/3600),24)</f>
        <v>10</v>
      </c>
      <c r="AA2413" s="6" t="s">
        <v>5070</v>
      </c>
    </row>
    <row r="2414" customFormat="false" ht="15" hidden="false" customHeight="false" outlineLevel="0" collapsed="false">
      <c r="A2414" s="6" t="s">
        <v>5071</v>
      </c>
      <c r="B2414" s="6" t="s">
        <v>44</v>
      </c>
      <c r="C2414" s="6" t="s">
        <v>46</v>
      </c>
      <c r="D2414" s="6" t="s">
        <v>170</v>
      </c>
      <c r="E2414" s="6" t="n">
        <v>1788174128</v>
      </c>
      <c r="I2414" s="6" t="n">
        <v>1788175184</v>
      </c>
      <c r="J2414" s="6" t="n">
        <v>0</v>
      </c>
      <c r="K2414" s="6" t="n">
        <v>0</v>
      </c>
      <c r="L2414" s="9" t="n">
        <f aca="false">IF(AND(E2414&gt;=Scenario!$B$11,E2414&lt;Scenario!$B$12),1,0)</f>
        <v>1</v>
      </c>
      <c r="M2414" s="0" t="str">
        <f aca="false">IF(AND(L2414=1,ISNUMBER(F2414)),MAX(0,F2414-E2414)/60,"")</f>
        <v/>
      </c>
      <c r="N2414" s="0" t="str">
        <f aca="false">IF(AND(L2414=1,ISNUMBER(G2414)),MAX(0,G2414-E2414)/60,"")</f>
        <v/>
      </c>
      <c r="O2414" s="9" t="n">
        <f aca="false">IF(ISNUMBER(H2414),IF(AND(H2414&gt;=Scenario!$B$11,H2414&lt;Scenario!$B$12),1,0),0)</f>
        <v>0</v>
      </c>
      <c r="P2414" s="0" t="str">
        <f aca="false">IF(O2414=1,MAX(0,H2414-E2414)/60,"")</f>
        <v/>
      </c>
      <c r="Q2414" s="9" t="n">
        <f aca="false">INDEX(Scenario!$B$18:$B$20,MATCH(B2414,Scenario!$A$18:$A$20,0))</f>
        <v>240</v>
      </c>
      <c r="R2414" s="9" t="n">
        <f aca="false">INDEX(Scenario!$C$18:$C$20,MATCH(B2414,Scenario!$A$18:$A$20,0))</f>
        <v>4320</v>
      </c>
      <c r="S2414" s="0" t="str">
        <f aca="false">IF(ISNUMBER(M2414),IF(M2414&lt;=Q2414,1,0),"")</f>
        <v/>
      </c>
      <c r="T2414" s="0" t="str">
        <f aca="false">IF(ISNUMBER(P2414),IF(P2414&lt;=R2414,1,0),"")</f>
        <v/>
      </c>
      <c r="U2414" s="9" t="n">
        <f aca="false">IF(E2414&gt;Scenario!$B$14,0,IF(OR(AND(ISNUMBER(H2414),H2414&lt;=Scenario!$B$14),AND(ISNUMBER(I2414),I2414&lt;=Scenario!$B$14)),0,1))</f>
        <v>0</v>
      </c>
      <c r="V2414" s="9" t="n">
        <f aca="false">IF(AND(U2414=1,(Scenario!$B$14-E2414)/60&gt;R2414),1,0)</f>
        <v>0</v>
      </c>
      <c r="W2414" s="9" t="n">
        <f aca="false">IF(OR(C2414=Scenario!$B$22,C2414=Scenario!$C$22),1,0)</f>
        <v>1</v>
      </c>
      <c r="X2414" s="9" t="n">
        <f aca="false">IF(ISNUMBER(I2414),1,0)</f>
        <v>1</v>
      </c>
      <c r="Y2414" s="9" t="n">
        <f aca="false">MOD(INT(E2414/86400)+3,7)</f>
        <v>0</v>
      </c>
      <c r="Z2414" s="9" t="n">
        <f aca="false">MOD(INT(E2414/3600),24)</f>
        <v>11</v>
      </c>
      <c r="AA2414" s="6" t="s">
        <v>5072</v>
      </c>
    </row>
    <row r="2415" customFormat="false" ht="15" hidden="false" customHeight="false" outlineLevel="0" collapsed="false">
      <c r="A2415" s="6" t="s">
        <v>5073</v>
      </c>
      <c r="B2415" s="6" t="s">
        <v>44</v>
      </c>
      <c r="C2415" s="6" t="s">
        <v>288</v>
      </c>
      <c r="D2415" s="6" t="s">
        <v>171</v>
      </c>
      <c r="E2415" s="6" t="n">
        <v>1788174369</v>
      </c>
      <c r="F2415" s="6" t="n">
        <v>1788177766</v>
      </c>
      <c r="G2415" s="6" t="n">
        <v>1788177643</v>
      </c>
      <c r="H2415" s="6" t="n">
        <v>1788203097</v>
      </c>
      <c r="J2415" s="6" t="n">
        <v>1</v>
      </c>
      <c r="K2415" s="6" t="n">
        <v>0</v>
      </c>
      <c r="L2415" s="9" t="n">
        <f aca="false">IF(AND(E2415&gt;=Scenario!$B$11,E2415&lt;Scenario!$B$12),1,0)</f>
        <v>1</v>
      </c>
      <c r="M2415" s="9" t="n">
        <f aca="false">IF(AND(L2415=1,ISNUMBER(F2415)),MAX(0,F2415-E2415)/60,"")</f>
        <v>56.6166666666667</v>
      </c>
      <c r="N2415" s="9" t="n">
        <f aca="false">IF(AND(L2415=1,ISNUMBER(G2415)),MAX(0,G2415-E2415)/60,"")</f>
        <v>54.5666666666667</v>
      </c>
      <c r="O2415" s="9" t="n">
        <f aca="false">IF(ISNUMBER(H2415),IF(AND(H2415&gt;=Scenario!$B$11,H2415&lt;Scenario!$B$12),1,0),0)</f>
        <v>1</v>
      </c>
      <c r="P2415" s="9" t="n">
        <f aca="false">IF(O2415=1,MAX(0,H2415-E2415)/60,"")</f>
        <v>478.8</v>
      </c>
      <c r="Q2415" s="9" t="n">
        <f aca="false">INDEX(Scenario!$B$18:$B$20,MATCH(B2415,Scenario!$A$18:$A$20,0))</f>
        <v>240</v>
      </c>
      <c r="R2415" s="9" t="n">
        <f aca="false">INDEX(Scenario!$C$18:$C$20,MATCH(B2415,Scenario!$A$18:$A$20,0))</f>
        <v>4320</v>
      </c>
      <c r="S2415" s="9" t="n">
        <f aca="false">IF(ISNUMBER(M2415),IF(M2415&lt;=Q2415,1,0),"")</f>
        <v>1</v>
      </c>
      <c r="T2415" s="9" t="n">
        <f aca="false">IF(ISNUMBER(P2415),IF(P2415&lt;=R2415,1,0),"")</f>
        <v>1</v>
      </c>
      <c r="U2415" s="9" t="n">
        <f aca="false">IF(E2415&gt;Scenario!$B$14,0,IF(OR(AND(ISNUMBER(H2415),H2415&lt;=Scenario!$B$14),AND(ISNUMBER(I2415),I2415&lt;=Scenario!$B$14)),0,1))</f>
        <v>0</v>
      </c>
      <c r="V2415" s="9" t="n">
        <f aca="false">IF(AND(U2415=1,(Scenario!$B$14-E2415)/60&gt;R2415),1,0)</f>
        <v>0</v>
      </c>
      <c r="W2415" s="9" t="n">
        <f aca="false">IF(OR(C2415=Scenario!$B$22,C2415=Scenario!$C$22),1,0)</f>
        <v>0</v>
      </c>
      <c r="X2415" s="9" t="n">
        <f aca="false">IF(ISNUMBER(I2415),1,0)</f>
        <v>0</v>
      </c>
      <c r="Y2415" s="9" t="n">
        <f aca="false">MOD(INT(E2415/86400)+3,7)</f>
        <v>0</v>
      </c>
      <c r="Z2415" s="9" t="n">
        <f aca="false">MOD(INT(E2415/3600),24)</f>
        <v>11</v>
      </c>
      <c r="AA2415" s="6" t="s">
        <v>5074</v>
      </c>
    </row>
    <row r="2416" customFormat="false" ht="15" hidden="false" customHeight="false" outlineLevel="0" collapsed="false">
      <c r="A2416" s="6" t="s">
        <v>5075</v>
      </c>
      <c r="B2416" s="6" t="s">
        <v>44</v>
      </c>
      <c r="C2416" s="6" t="s">
        <v>46</v>
      </c>
      <c r="D2416" s="6" t="s">
        <v>171</v>
      </c>
      <c r="E2416" s="6" t="n">
        <v>1788175395</v>
      </c>
      <c r="I2416" s="6" t="n">
        <v>1788176086</v>
      </c>
      <c r="J2416" s="6" t="n">
        <v>0</v>
      </c>
      <c r="K2416" s="6" t="n">
        <v>0</v>
      </c>
      <c r="L2416" s="9" t="n">
        <f aca="false">IF(AND(E2416&gt;=Scenario!$B$11,E2416&lt;Scenario!$B$12),1,0)</f>
        <v>1</v>
      </c>
      <c r="M2416" s="0" t="str">
        <f aca="false">IF(AND(L2416=1,ISNUMBER(F2416)),MAX(0,F2416-E2416)/60,"")</f>
        <v/>
      </c>
      <c r="N2416" s="0" t="str">
        <f aca="false">IF(AND(L2416=1,ISNUMBER(G2416)),MAX(0,G2416-E2416)/60,"")</f>
        <v/>
      </c>
      <c r="O2416" s="9" t="n">
        <f aca="false">IF(ISNUMBER(H2416),IF(AND(H2416&gt;=Scenario!$B$11,H2416&lt;Scenario!$B$12),1,0),0)</f>
        <v>0</v>
      </c>
      <c r="P2416" s="0" t="str">
        <f aca="false">IF(O2416=1,MAX(0,H2416-E2416)/60,"")</f>
        <v/>
      </c>
      <c r="Q2416" s="9" t="n">
        <f aca="false">INDEX(Scenario!$B$18:$B$20,MATCH(B2416,Scenario!$A$18:$A$20,0))</f>
        <v>240</v>
      </c>
      <c r="R2416" s="9" t="n">
        <f aca="false">INDEX(Scenario!$C$18:$C$20,MATCH(B2416,Scenario!$A$18:$A$20,0))</f>
        <v>4320</v>
      </c>
      <c r="S2416" s="0" t="str">
        <f aca="false">IF(ISNUMBER(M2416),IF(M2416&lt;=Q2416,1,0),"")</f>
        <v/>
      </c>
      <c r="T2416" s="0" t="str">
        <f aca="false">IF(ISNUMBER(P2416),IF(P2416&lt;=R2416,1,0),"")</f>
        <v/>
      </c>
      <c r="U2416" s="9" t="n">
        <f aca="false">IF(E2416&gt;Scenario!$B$14,0,IF(OR(AND(ISNUMBER(H2416),H2416&lt;=Scenario!$B$14),AND(ISNUMBER(I2416),I2416&lt;=Scenario!$B$14)),0,1))</f>
        <v>0</v>
      </c>
      <c r="V2416" s="9" t="n">
        <f aca="false">IF(AND(U2416=1,(Scenario!$B$14-E2416)/60&gt;R2416),1,0)</f>
        <v>0</v>
      </c>
      <c r="W2416" s="9" t="n">
        <f aca="false">IF(OR(C2416=Scenario!$B$22,C2416=Scenario!$C$22),1,0)</f>
        <v>1</v>
      </c>
      <c r="X2416" s="9" t="n">
        <f aca="false">IF(ISNUMBER(I2416),1,0)</f>
        <v>1</v>
      </c>
      <c r="Y2416" s="9" t="n">
        <f aca="false">MOD(INT(E2416/86400)+3,7)</f>
        <v>0</v>
      </c>
      <c r="Z2416" s="9" t="n">
        <f aca="false">MOD(INT(E2416/3600),24)</f>
        <v>11</v>
      </c>
      <c r="AA2416" s="6" t="s">
        <v>5076</v>
      </c>
    </row>
    <row r="2417" customFormat="false" ht="15" hidden="false" customHeight="false" outlineLevel="0" collapsed="false">
      <c r="A2417" s="6" t="s">
        <v>5077</v>
      </c>
      <c r="B2417" s="6" t="s">
        <v>44</v>
      </c>
      <c r="C2417" s="6" t="s">
        <v>47</v>
      </c>
      <c r="D2417" s="6" t="s">
        <v>171</v>
      </c>
      <c r="E2417" s="6" t="n">
        <v>1788178883</v>
      </c>
      <c r="I2417" s="6" t="n">
        <v>1788179003</v>
      </c>
      <c r="J2417" s="6" t="n">
        <v>0</v>
      </c>
      <c r="K2417" s="6" t="n">
        <v>0</v>
      </c>
      <c r="L2417" s="9" t="n">
        <f aca="false">IF(AND(E2417&gt;=Scenario!$B$11,E2417&lt;Scenario!$B$12),1,0)</f>
        <v>1</v>
      </c>
      <c r="M2417" s="0" t="str">
        <f aca="false">IF(AND(L2417=1,ISNUMBER(F2417)),MAX(0,F2417-E2417)/60,"")</f>
        <v/>
      </c>
      <c r="N2417" s="0" t="str">
        <f aca="false">IF(AND(L2417=1,ISNUMBER(G2417)),MAX(0,G2417-E2417)/60,"")</f>
        <v/>
      </c>
      <c r="O2417" s="9" t="n">
        <f aca="false">IF(ISNUMBER(H2417),IF(AND(H2417&gt;=Scenario!$B$11,H2417&lt;Scenario!$B$12),1,0),0)</f>
        <v>0</v>
      </c>
      <c r="P2417" s="0" t="str">
        <f aca="false">IF(O2417=1,MAX(0,H2417-E2417)/60,"")</f>
        <v/>
      </c>
      <c r="Q2417" s="9" t="n">
        <f aca="false">INDEX(Scenario!$B$18:$B$20,MATCH(B2417,Scenario!$A$18:$A$20,0))</f>
        <v>240</v>
      </c>
      <c r="R2417" s="9" t="n">
        <f aca="false">INDEX(Scenario!$C$18:$C$20,MATCH(B2417,Scenario!$A$18:$A$20,0))</f>
        <v>4320</v>
      </c>
      <c r="S2417" s="0" t="str">
        <f aca="false">IF(ISNUMBER(M2417),IF(M2417&lt;=Q2417,1,0),"")</f>
        <v/>
      </c>
      <c r="T2417" s="0" t="str">
        <f aca="false">IF(ISNUMBER(P2417),IF(P2417&lt;=R2417,1,0),"")</f>
        <v/>
      </c>
      <c r="U2417" s="9" t="n">
        <f aca="false">IF(E2417&gt;Scenario!$B$14,0,IF(OR(AND(ISNUMBER(H2417),H2417&lt;=Scenario!$B$14),AND(ISNUMBER(I2417),I2417&lt;=Scenario!$B$14)),0,1))</f>
        <v>0</v>
      </c>
      <c r="V2417" s="9" t="n">
        <f aca="false">IF(AND(U2417=1,(Scenario!$B$14-E2417)/60&gt;R2417),1,0)</f>
        <v>0</v>
      </c>
      <c r="W2417" s="9" t="n">
        <f aca="false">IF(OR(C2417=Scenario!$B$22,C2417=Scenario!$C$22),1,0)</f>
        <v>1</v>
      </c>
      <c r="X2417" s="9" t="n">
        <f aca="false">IF(ISNUMBER(I2417),1,0)</f>
        <v>1</v>
      </c>
      <c r="Y2417" s="9" t="n">
        <f aca="false">MOD(INT(E2417/86400)+3,7)</f>
        <v>0</v>
      </c>
      <c r="Z2417" s="9" t="n">
        <f aca="false">MOD(INT(E2417/3600),24)</f>
        <v>12</v>
      </c>
      <c r="AA2417" s="6" t="s">
        <v>5078</v>
      </c>
    </row>
    <row r="2418" customFormat="false" ht="15" hidden="false" customHeight="false" outlineLevel="0" collapsed="false">
      <c r="A2418" s="6" t="s">
        <v>5079</v>
      </c>
      <c r="B2418" s="6" t="s">
        <v>44</v>
      </c>
      <c r="C2418" s="6" t="s">
        <v>47</v>
      </c>
      <c r="D2418" s="6" t="s">
        <v>171</v>
      </c>
      <c r="E2418" s="6" t="n">
        <v>1788179123</v>
      </c>
      <c r="F2418" s="6" t="n">
        <v>1788180174</v>
      </c>
      <c r="G2418" s="6" t="n">
        <v>1788179946</v>
      </c>
      <c r="H2418" s="6" t="n">
        <v>1788181953</v>
      </c>
      <c r="J2418" s="6" t="n">
        <v>0</v>
      </c>
      <c r="K2418" s="6" t="n">
        <v>0</v>
      </c>
      <c r="L2418" s="9" t="n">
        <f aca="false">IF(AND(E2418&gt;=Scenario!$B$11,E2418&lt;Scenario!$B$12),1,0)</f>
        <v>1</v>
      </c>
      <c r="M2418" s="9" t="n">
        <f aca="false">IF(AND(L2418=1,ISNUMBER(F2418)),MAX(0,F2418-E2418)/60,"")</f>
        <v>17.5166666666667</v>
      </c>
      <c r="N2418" s="9" t="n">
        <f aca="false">IF(AND(L2418=1,ISNUMBER(G2418)),MAX(0,G2418-E2418)/60,"")</f>
        <v>13.7166666666667</v>
      </c>
      <c r="O2418" s="9" t="n">
        <f aca="false">IF(ISNUMBER(H2418),IF(AND(H2418&gt;=Scenario!$B$11,H2418&lt;Scenario!$B$12),1,0),0)</f>
        <v>1</v>
      </c>
      <c r="P2418" s="9" t="n">
        <f aca="false">IF(O2418=1,MAX(0,H2418-E2418)/60,"")</f>
        <v>47.1666666666667</v>
      </c>
      <c r="Q2418" s="9" t="n">
        <f aca="false">INDEX(Scenario!$B$18:$B$20,MATCH(B2418,Scenario!$A$18:$A$20,0))</f>
        <v>240</v>
      </c>
      <c r="R2418" s="9" t="n">
        <f aca="false">INDEX(Scenario!$C$18:$C$20,MATCH(B2418,Scenario!$A$18:$A$20,0))</f>
        <v>4320</v>
      </c>
      <c r="S2418" s="9" t="n">
        <f aca="false">IF(ISNUMBER(M2418),IF(M2418&lt;=Q2418,1,0),"")</f>
        <v>1</v>
      </c>
      <c r="T2418" s="9" t="n">
        <f aca="false">IF(ISNUMBER(P2418),IF(P2418&lt;=R2418,1,0),"")</f>
        <v>1</v>
      </c>
      <c r="U2418" s="9" t="n">
        <f aca="false">IF(E2418&gt;Scenario!$B$14,0,IF(OR(AND(ISNUMBER(H2418),H2418&lt;=Scenario!$B$14),AND(ISNUMBER(I2418),I2418&lt;=Scenario!$B$14)),0,1))</f>
        <v>0</v>
      </c>
      <c r="V2418" s="9" t="n">
        <f aca="false">IF(AND(U2418=1,(Scenario!$B$14-E2418)/60&gt;R2418),1,0)</f>
        <v>0</v>
      </c>
      <c r="W2418" s="9" t="n">
        <f aca="false">IF(OR(C2418=Scenario!$B$22,C2418=Scenario!$C$22),1,0)</f>
        <v>1</v>
      </c>
      <c r="X2418" s="9" t="n">
        <f aca="false">IF(ISNUMBER(I2418),1,0)</f>
        <v>0</v>
      </c>
      <c r="Y2418" s="9" t="n">
        <f aca="false">MOD(INT(E2418/86400)+3,7)</f>
        <v>0</v>
      </c>
      <c r="Z2418" s="9" t="n">
        <f aca="false">MOD(INT(E2418/3600),24)</f>
        <v>12</v>
      </c>
      <c r="AA2418" s="6" t="s">
        <v>5080</v>
      </c>
    </row>
    <row r="2419" customFormat="false" ht="15" hidden="false" customHeight="false" outlineLevel="0" collapsed="false">
      <c r="A2419" s="6" t="s">
        <v>5081</v>
      </c>
      <c r="B2419" s="6" t="s">
        <v>44</v>
      </c>
      <c r="C2419" s="6" t="s">
        <v>249</v>
      </c>
      <c r="D2419" s="6" t="s">
        <v>172</v>
      </c>
      <c r="E2419" s="6" t="n">
        <v>1788179567</v>
      </c>
      <c r="F2419" s="6" t="n">
        <v>1788179749</v>
      </c>
      <c r="G2419" s="6" t="n">
        <v>1788179623</v>
      </c>
      <c r="H2419" s="6" t="n">
        <v>1788180892</v>
      </c>
      <c r="J2419" s="6" t="n">
        <v>0</v>
      </c>
      <c r="K2419" s="6" t="n">
        <v>0</v>
      </c>
      <c r="L2419" s="9" t="n">
        <f aca="false">IF(AND(E2419&gt;=Scenario!$B$11,E2419&lt;Scenario!$B$12),1,0)</f>
        <v>1</v>
      </c>
      <c r="M2419" s="9" t="n">
        <f aca="false">IF(AND(L2419=1,ISNUMBER(F2419)),MAX(0,F2419-E2419)/60,"")</f>
        <v>3.03333333333333</v>
      </c>
      <c r="N2419" s="9" t="n">
        <f aca="false">IF(AND(L2419=1,ISNUMBER(G2419)),MAX(0,G2419-E2419)/60,"")</f>
        <v>0.933333333333333</v>
      </c>
      <c r="O2419" s="9" t="n">
        <f aca="false">IF(ISNUMBER(H2419),IF(AND(H2419&gt;=Scenario!$B$11,H2419&lt;Scenario!$B$12),1,0),0)</f>
        <v>1</v>
      </c>
      <c r="P2419" s="9" t="n">
        <f aca="false">IF(O2419=1,MAX(0,H2419-E2419)/60,"")</f>
        <v>22.0833333333333</v>
      </c>
      <c r="Q2419" s="9" t="n">
        <f aca="false">INDEX(Scenario!$B$18:$B$20,MATCH(B2419,Scenario!$A$18:$A$20,0))</f>
        <v>240</v>
      </c>
      <c r="R2419" s="9" t="n">
        <f aca="false">INDEX(Scenario!$C$18:$C$20,MATCH(B2419,Scenario!$A$18:$A$20,0))</f>
        <v>4320</v>
      </c>
      <c r="S2419" s="9" t="n">
        <f aca="false">IF(ISNUMBER(M2419),IF(M2419&lt;=Q2419,1,0),"")</f>
        <v>1</v>
      </c>
      <c r="T2419" s="9" t="n">
        <f aca="false">IF(ISNUMBER(P2419),IF(P2419&lt;=R2419,1,0),"")</f>
        <v>1</v>
      </c>
      <c r="U2419" s="9" t="n">
        <f aca="false">IF(E2419&gt;Scenario!$B$14,0,IF(OR(AND(ISNUMBER(H2419),H2419&lt;=Scenario!$B$14),AND(ISNUMBER(I2419),I2419&lt;=Scenario!$B$14)),0,1))</f>
        <v>0</v>
      </c>
      <c r="V2419" s="9" t="n">
        <f aca="false">IF(AND(U2419=1,(Scenario!$B$14-E2419)/60&gt;R2419),1,0)</f>
        <v>0</v>
      </c>
      <c r="W2419" s="9" t="n">
        <f aca="false">IF(OR(C2419=Scenario!$B$22,C2419=Scenario!$C$22),1,0)</f>
        <v>0</v>
      </c>
      <c r="X2419" s="9" t="n">
        <f aca="false">IF(ISNUMBER(I2419),1,0)</f>
        <v>0</v>
      </c>
      <c r="Y2419" s="9" t="n">
        <f aca="false">MOD(INT(E2419/86400)+3,7)</f>
        <v>0</v>
      </c>
      <c r="Z2419" s="9" t="n">
        <f aca="false">MOD(INT(E2419/3600),24)</f>
        <v>12</v>
      </c>
      <c r="AA2419" s="6" t="s">
        <v>5082</v>
      </c>
    </row>
    <row r="2420" customFormat="false" ht="15" hidden="false" customHeight="false" outlineLevel="0" collapsed="false">
      <c r="A2420" s="6" t="s">
        <v>5083</v>
      </c>
      <c r="B2420" s="6" t="s">
        <v>44</v>
      </c>
      <c r="C2420" s="6" t="s">
        <v>249</v>
      </c>
      <c r="D2420" s="6" t="s">
        <v>171</v>
      </c>
      <c r="E2420" s="6" t="n">
        <v>1788179967</v>
      </c>
      <c r="F2420" s="6" t="n">
        <v>1788180724</v>
      </c>
      <c r="G2420" s="6" t="n">
        <v>1788180610</v>
      </c>
      <c r="H2420" s="6" t="n">
        <v>1788182081</v>
      </c>
      <c r="J2420" s="6" t="n">
        <v>0</v>
      </c>
      <c r="K2420" s="6" t="n">
        <v>0</v>
      </c>
      <c r="L2420" s="9" t="n">
        <f aca="false">IF(AND(E2420&gt;=Scenario!$B$11,E2420&lt;Scenario!$B$12),1,0)</f>
        <v>1</v>
      </c>
      <c r="M2420" s="9" t="n">
        <f aca="false">IF(AND(L2420=1,ISNUMBER(F2420)),MAX(0,F2420-E2420)/60,"")</f>
        <v>12.6166666666667</v>
      </c>
      <c r="N2420" s="9" t="n">
        <f aca="false">IF(AND(L2420=1,ISNUMBER(G2420)),MAX(0,G2420-E2420)/60,"")</f>
        <v>10.7166666666667</v>
      </c>
      <c r="O2420" s="9" t="n">
        <f aca="false">IF(ISNUMBER(H2420),IF(AND(H2420&gt;=Scenario!$B$11,H2420&lt;Scenario!$B$12),1,0),0)</f>
        <v>1</v>
      </c>
      <c r="P2420" s="9" t="n">
        <f aca="false">IF(O2420=1,MAX(0,H2420-E2420)/60,"")</f>
        <v>35.2333333333333</v>
      </c>
      <c r="Q2420" s="9" t="n">
        <f aca="false">INDEX(Scenario!$B$18:$B$20,MATCH(B2420,Scenario!$A$18:$A$20,0))</f>
        <v>240</v>
      </c>
      <c r="R2420" s="9" t="n">
        <f aca="false">INDEX(Scenario!$C$18:$C$20,MATCH(B2420,Scenario!$A$18:$A$20,0))</f>
        <v>4320</v>
      </c>
      <c r="S2420" s="9" t="n">
        <f aca="false">IF(ISNUMBER(M2420),IF(M2420&lt;=Q2420,1,0),"")</f>
        <v>1</v>
      </c>
      <c r="T2420" s="9" t="n">
        <f aca="false">IF(ISNUMBER(P2420),IF(P2420&lt;=R2420,1,0),"")</f>
        <v>1</v>
      </c>
      <c r="U2420" s="9" t="n">
        <f aca="false">IF(E2420&gt;Scenario!$B$14,0,IF(OR(AND(ISNUMBER(H2420),H2420&lt;=Scenario!$B$14),AND(ISNUMBER(I2420),I2420&lt;=Scenario!$B$14)),0,1))</f>
        <v>0</v>
      </c>
      <c r="V2420" s="9" t="n">
        <f aca="false">IF(AND(U2420=1,(Scenario!$B$14-E2420)/60&gt;R2420),1,0)</f>
        <v>0</v>
      </c>
      <c r="W2420" s="9" t="n">
        <f aca="false">IF(OR(C2420=Scenario!$B$22,C2420=Scenario!$C$22),1,0)</f>
        <v>0</v>
      </c>
      <c r="X2420" s="9" t="n">
        <f aca="false">IF(ISNUMBER(I2420),1,0)</f>
        <v>0</v>
      </c>
      <c r="Y2420" s="9" t="n">
        <f aca="false">MOD(INT(E2420/86400)+3,7)</f>
        <v>0</v>
      </c>
      <c r="Z2420" s="9" t="n">
        <f aca="false">MOD(INT(E2420/3600),24)</f>
        <v>12</v>
      </c>
      <c r="AA2420" s="6" t="s">
        <v>5084</v>
      </c>
    </row>
    <row r="2421" customFormat="false" ht="15" hidden="false" customHeight="false" outlineLevel="0" collapsed="false">
      <c r="A2421" s="6" t="s">
        <v>5085</v>
      </c>
      <c r="B2421" s="6" t="s">
        <v>43</v>
      </c>
      <c r="C2421" s="6" t="s">
        <v>46</v>
      </c>
      <c r="D2421" s="6" t="s">
        <v>171</v>
      </c>
      <c r="E2421" s="6" t="n">
        <v>1788180465</v>
      </c>
      <c r="F2421" s="6" t="n">
        <v>1788180662</v>
      </c>
      <c r="G2421" s="6" t="n">
        <v>1788180484</v>
      </c>
      <c r="H2421" s="6" t="n">
        <v>1788186957</v>
      </c>
      <c r="J2421" s="6" t="n">
        <v>0</v>
      </c>
      <c r="K2421" s="6" t="n">
        <v>1</v>
      </c>
      <c r="L2421" s="9" t="n">
        <f aca="false">IF(AND(E2421&gt;=Scenario!$B$11,E2421&lt;Scenario!$B$12),1,0)</f>
        <v>1</v>
      </c>
      <c r="M2421" s="9" t="n">
        <f aca="false">IF(AND(L2421=1,ISNUMBER(F2421)),MAX(0,F2421-E2421)/60,"")</f>
        <v>3.28333333333333</v>
      </c>
      <c r="N2421" s="9" t="n">
        <f aca="false">IF(AND(L2421=1,ISNUMBER(G2421)),MAX(0,G2421-E2421)/60,"")</f>
        <v>0.316666666666667</v>
      </c>
      <c r="O2421" s="9" t="n">
        <f aca="false">IF(ISNUMBER(H2421),IF(AND(H2421&gt;=Scenario!$B$11,H2421&lt;Scenario!$B$12),1,0),0)</f>
        <v>1</v>
      </c>
      <c r="P2421" s="9" t="n">
        <f aca="false">IF(O2421=1,MAX(0,H2421-E2421)/60,"")</f>
        <v>108.2</v>
      </c>
      <c r="Q2421" s="9" t="n">
        <f aca="false">INDEX(Scenario!$B$18:$B$20,MATCH(B2421,Scenario!$A$18:$A$20,0))</f>
        <v>60</v>
      </c>
      <c r="R2421" s="9" t="n">
        <f aca="false">INDEX(Scenario!$C$18:$C$20,MATCH(B2421,Scenario!$A$18:$A$20,0))</f>
        <v>1440</v>
      </c>
      <c r="S2421" s="9" t="n">
        <f aca="false">IF(ISNUMBER(M2421),IF(M2421&lt;=Q2421,1,0),"")</f>
        <v>1</v>
      </c>
      <c r="T2421" s="9" t="n">
        <f aca="false">IF(ISNUMBER(P2421),IF(P2421&lt;=R2421,1,0),"")</f>
        <v>1</v>
      </c>
      <c r="U2421" s="9" t="n">
        <f aca="false">IF(E2421&gt;Scenario!$B$14,0,IF(OR(AND(ISNUMBER(H2421),H2421&lt;=Scenario!$B$14),AND(ISNUMBER(I2421),I2421&lt;=Scenario!$B$14)),0,1))</f>
        <v>0</v>
      </c>
      <c r="V2421" s="9" t="n">
        <f aca="false">IF(AND(U2421=1,(Scenario!$B$14-E2421)/60&gt;R2421),1,0)</f>
        <v>0</v>
      </c>
      <c r="W2421" s="9" t="n">
        <f aca="false">IF(OR(C2421=Scenario!$B$22,C2421=Scenario!$C$22),1,0)</f>
        <v>1</v>
      </c>
      <c r="X2421" s="9" t="n">
        <f aca="false">IF(ISNUMBER(I2421),1,0)</f>
        <v>0</v>
      </c>
      <c r="Y2421" s="9" t="n">
        <f aca="false">MOD(INT(E2421/86400)+3,7)</f>
        <v>0</v>
      </c>
      <c r="Z2421" s="9" t="n">
        <f aca="false">MOD(INT(E2421/3600),24)</f>
        <v>12</v>
      </c>
      <c r="AA2421" s="6" t="s">
        <v>5086</v>
      </c>
    </row>
    <row r="2422" customFormat="false" ht="15" hidden="false" customHeight="false" outlineLevel="0" collapsed="false">
      <c r="A2422" s="6" t="s">
        <v>5087</v>
      </c>
      <c r="B2422" s="6" t="s">
        <v>42</v>
      </c>
      <c r="C2422" s="6" t="s">
        <v>47</v>
      </c>
      <c r="D2422" s="6" t="s">
        <v>171</v>
      </c>
      <c r="E2422" s="6" t="n">
        <v>1788180569</v>
      </c>
      <c r="F2422" s="6" t="n">
        <v>1788181019</v>
      </c>
      <c r="G2422" s="6" t="n">
        <v>1788180792</v>
      </c>
      <c r="H2422" s="6" t="n">
        <v>1788184200</v>
      </c>
      <c r="J2422" s="6" t="n">
        <v>0</v>
      </c>
      <c r="K2422" s="6" t="n">
        <v>0</v>
      </c>
      <c r="L2422" s="9" t="n">
        <f aca="false">IF(AND(E2422&gt;=Scenario!$B$11,E2422&lt;Scenario!$B$12),1,0)</f>
        <v>1</v>
      </c>
      <c r="M2422" s="9" t="n">
        <f aca="false">IF(AND(L2422=1,ISNUMBER(F2422)),MAX(0,F2422-E2422)/60,"")</f>
        <v>7.5</v>
      </c>
      <c r="N2422" s="9" t="n">
        <f aca="false">IF(AND(L2422=1,ISNUMBER(G2422)),MAX(0,G2422-E2422)/60,"")</f>
        <v>3.71666666666667</v>
      </c>
      <c r="O2422" s="9" t="n">
        <f aca="false">IF(ISNUMBER(H2422),IF(AND(H2422&gt;=Scenario!$B$11,H2422&lt;Scenario!$B$12),1,0),0)</f>
        <v>1</v>
      </c>
      <c r="P2422" s="9" t="n">
        <f aca="false">IF(O2422=1,MAX(0,H2422-E2422)/60,"")</f>
        <v>60.5166666666667</v>
      </c>
      <c r="Q2422" s="9" t="n">
        <f aca="false">INDEX(Scenario!$B$18:$B$20,MATCH(B2422,Scenario!$A$18:$A$20,0))</f>
        <v>15</v>
      </c>
      <c r="R2422" s="9" t="n">
        <f aca="false">INDEX(Scenario!$C$18:$C$20,MATCH(B2422,Scenario!$A$18:$A$20,0))</f>
        <v>240</v>
      </c>
      <c r="S2422" s="9" t="n">
        <f aca="false">IF(ISNUMBER(M2422),IF(M2422&lt;=Q2422,1,0),"")</f>
        <v>1</v>
      </c>
      <c r="T2422" s="9" t="n">
        <f aca="false">IF(ISNUMBER(P2422),IF(P2422&lt;=R2422,1,0),"")</f>
        <v>1</v>
      </c>
      <c r="U2422" s="9" t="n">
        <f aca="false">IF(E2422&gt;Scenario!$B$14,0,IF(OR(AND(ISNUMBER(H2422),H2422&lt;=Scenario!$B$14),AND(ISNUMBER(I2422),I2422&lt;=Scenario!$B$14)),0,1))</f>
        <v>0</v>
      </c>
      <c r="V2422" s="9" t="n">
        <f aca="false">IF(AND(U2422=1,(Scenario!$B$14-E2422)/60&gt;R2422),1,0)</f>
        <v>0</v>
      </c>
      <c r="W2422" s="9" t="n">
        <f aca="false">IF(OR(C2422=Scenario!$B$22,C2422=Scenario!$C$22),1,0)</f>
        <v>1</v>
      </c>
      <c r="X2422" s="9" t="n">
        <f aca="false">IF(ISNUMBER(I2422),1,0)</f>
        <v>0</v>
      </c>
      <c r="Y2422" s="9" t="n">
        <f aca="false">MOD(INT(E2422/86400)+3,7)</f>
        <v>0</v>
      </c>
      <c r="Z2422" s="9" t="n">
        <f aca="false">MOD(INT(E2422/3600),24)</f>
        <v>12</v>
      </c>
      <c r="AA2422" s="6" t="s">
        <v>5088</v>
      </c>
    </row>
    <row r="2423" customFormat="false" ht="15" hidden="false" customHeight="false" outlineLevel="0" collapsed="false">
      <c r="A2423" s="6" t="s">
        <v>5089</v>
      </c>
      <c r="B2423" s="6" t="s">
        <v>43</v>
      </c>
      <c r="C2423" s="6" t="s">
        <v>249</v>
      </c>
      <c r="D2423" s="6" t="s">
        <v>171</v>
      </c>
      <c r="E2423" s="6" t="n">
        <v>1788180771</v>
      </c>
      <c r="F2423" s="6" t="n">
        <v>1788181335</v>
      </c>
      <c r="G2423" s="6" t="n">
        <v>1788181149</v>
      </c>
      <c r="H2423" s="6" t="n">
        <v>1788186437</v>
      </c>
      <c r="J2423" s="6" t="n">
        <v>0</v>
      </c>
      <c r="K2423" s="6" t="n">
        <v>0</v>
      </c>
      <c r="L2423" s="9" t="n">
        <f aca="false">IF(AND(E2423&gt;=Scenario!$B$11,E2423&lt;Scenario!$B$12),1,0)</f>
        <v>1</v>
      </c>
      <c r="M2423" s="9" t="n">
        <f aca="false">IF(AND(L2423=1,ISNUMBER(F2423)),MAX(0,F2423-E2423)/60,"")</f>
        <v>9.4</v>
      </c>
      <c r="N2423" s="9" t="n">
        <f aca="false">IF(AND(L2423=1,ISNUMBER(G2423)),MAX(0,G2423-E2423)/60,"")</f>
        <v>6.3</v>
      </c>
      <c r="O2423" s="9" t="n">
        <f aca="false">IF(ISNUMBER(H2423),IF(AND(H2423&gt;=Scenario!$B$11,H2423&lt;Scenario!$B$12),1,0),0)</f>
        <v>1</v>
      </c>
      <c r="P2423" s="9" t="n">
        <f aca="false">IF(O2423=1,MAX(0,H2423-E2423)/60,"")</f>
        <v>94.4333333333333</v>
      </c>
      <c r="Q2423" s="9" t="n">
        <f aca="false">INDEX(Scenario!$B$18:$B$20,MATCH(B2423,Scenario!$A$18:$A$20,0))</f>
        <v>60</v>
      </c>
      <c r="R2423" s="9" t="n">
        <f aca="false">INDEX(Scenario!$C$18:$C$20,MATCH(B2423,Scenario!$A$18:$A$20,0))</f>
        <v>1440</v>
      </c>
      <c r="S2423" s="9" t="n">
        <f aca="false">IF(ISNUMBER(M2423),IF(M2423&lt;=Q2423,1,0),"")</f>
        <v>1</v>
      </c>
      <c r="T2423" s="9" t="n">
        <f aca="false">IF(ISNUMBER(P2423),IF(P2423&lt;=R2423,1,0),"")</f>
        <v>1</v>
      </c>
      <c r="U2423" s="9" t="n">
        <f aca="false">IF(E2423&gt;Scenario!$B$14,0,IF(OR(AND(ISNUMBER(H2423),H2423&lt;=Scenario!$B$14),AND(ISNUMBER(I2423),I2423&lt;=Scenario!$B$14)),0,1))</f>
        <v>0</v>
      </c>
      <c r="V2423" s="9" t="n">
        <f aca="false">IF(AND(U2423=1,(Scenario!$B$14-E2423)/60&gt;R2423),1,0)</f>
        <v>0</v>
      </c>
      <c r="W2423" s="9" t="n">
        <f aca="false">IF(OR(C2423=Scenario!$B$22,C2423=Scenario!$C$22),1,0)</f>
        <v>0</v>
      </c>
      <c r="X2423" s="9" t="n">
        <f aca="false">IF(ISNUMBER(I2423),1,0)</f>
        <v>0</v>
      </c>
      <c r="Y2423" s="9" t="n">
        <f aca="false">MOD(INT(E2423/86400)+3,7)</f>
        <v>0</v>
      </c>
      <c r="Z2423" s="9" t="n">
        <f aca="false">MOD(INT(E2423/3600),24)</f>
        <v>12</v>
      </c>
      <c r="AA2423" s="6" t="s">
        <v>5090</v>
      </c>
    </row>
    <row r="2424" customFormat="false" ht="15" hidden="false" customHeight="false" outlineLevel="0" collapsed="false">
      <c r="A2424" s="6" t="s">
        <v>5091</v>
      </c>
      <c r="B2424" s="6" t="s">
        <v>43</v>
      </c>
      <c r="C2424" s="6" t="s">
        <v>46</v>
      </c>
      <c r="D2424" s="6" t="s">
        <v>171</v>
      </c>
      <c r="E2424" s="6" t="n">
        <v>1788181567</v>
      </c>
      <c r="F2424" s="6" t="n">
        <v>1788182233</v>
      </c>
      <c r="G2424" s="6" t="n">
        <v>1788182113</v>
      </c>
      <c r="H2424" s="6" t="n">
        <v>1788185826</v>
      </c>
      <c r="J2424" s="6" t="n">
        <v>0</v>
      </c>
      <c r="K2424" s="6" t="n">
        <v>0</v>
      </c>
      <c r="L2424" s="9" t="n">
        <f aca="false">IF(AND(E2424&gt;=Scenario!$B$11,E2424&lt;Scenario!$B$12),1,0)</f>
        <v>1</v>
      </c>
      <c r="M2424" s="9" t="n">
        <f aca="false">IF(AND(L2424=1,ISNUMBER(F2424)),MAX(0,F2424-E2424)/60,"")</f>
        <v>11.1</v>
      </c>
      <c r="N2424" s="9" t="n">
        <f aca="false">IF(AND(L2424=1,ISNUMBER(G2424)),MAX(0,G2424-E2424)/60,"")</f>
        <v>9.1</v>
      </c>
      <c r="O2424" s="9" t="n">
        <f aca="false">IF(ISNUMBER(H2424),IF(AND(H2424&gt;=Scenario!$B$11,H2424&lt;Scenario!$B$12),1,0),0)</f>
        <v>1</v>
      </c>
      <c r="P2424" s="9" t="n">
        <f aca="false">IF(O2424=1,MAX(0,H2424-E2424)/60,"")</f>
        <v>70.9833333333333</v>
      </c>
      <c r="Q2424" s="9" t="n">
        <f aca="false">INDEX(Scenario!$B$18:$B$20,MATCH(B2424,Scenario!$A$18:$A$20,0))</f>
        <v>60</v>
      </c>
      <c r="R2424" s="9" t="n">
        <f aca="false">INDEX(Scenario!$C$18:$C$20,MATCH(B2424,Scenario!$A$18:$A$20,0))</f>
        <v>1440</v>
      </c>
      <c r="S2424" s="9" t="n">
        <f aca="false">IF(ISNUMBER(M2424),IF(M2424&lt;=Q2424,1,0),"")</f>
        <v>1</v>
      </c>
      <c r="T2424" s="9" t="n">
        <f aca="false">IF(ISNUMBER(P2424),IF(P2424&lt;=R2424,1,0),"")</f>
        <v>1</v>
      </c>
      <c r="U2424" s="9" t="n">
        <f aca="false">IF(E2424&gt;Scenario!$B$14,0,IF(OR(AND(ISNUMBER(H2424),H2424&lt;=Scenario!$B$14),AND(ISNUMBER(I2424),I2424&lt;=Scenario!$B$14)),0,1))</f>
        <v>0</v>
      </c>
      <c r="V2424" s="9" t="n">
        <f aca="false">IF(AND(U2424=1,(Scenario!$B$14-E2424)/60&gt;R2424),1,0)</f>
        <v>0</v>
      </c>
      <c r="W2424" s="9" t="n">
        <f aca="false">IF(OR(C2424=Scenario!$B$22,C2424=Scenario!$C$22),1,0)</f>
        <v>1</v>
      </c>
      <c r="X2424" s="9" t="n">
        <f aca="false">IF(ISNUMBER(I2424),1,0)</f>
        <v>0</v>
      </c>
      <c r="Y2424" s="9" t="n">
        <f aca="false">MOD(INT(E2424/86400)+3,7)</f>
        <v>0</v>
      </c>
      <c r="Z2424" s="9" t="n">
        <f aca="false">MOD(INT(E2424/3600),24)</f>
        <v>13</v>
      </c>
      <c r="AA2424" s="6" t="s">
        <v>5092</v>
      </c>
    </row>
    <row r="2425" customFormat="false" ht="15" hidden="false" customHeight="false" outlineLevel="0" collapsed="false">
      <c r="A2425" s="6" t="s">
        <v>5093</v>
      </c>
      <c r="B2425" s="6" t="s">
        <v>43</v>
      </c>
      <c r="C2425" s="6" t="s">
        <v>288</v>
      </c>
      <c r="D2425" s="6" t="s">
        <v>172</v>
      </c>
      <c r="E2425" s="6" t="n">
        <v>1788182164</v>
      </c>
      <c r="F2425" s="6" t="n">
        <v>1788182281</v>
      </c>
      <c r="G2425" s="6" t="n">
        <v>1788182208</v>
      </c>
      <c r="H2425" s="6" t="n">
        <v>1788185235</v>
      </c>
      <c r="J2425" s="6" t="n">
        <v>0</v>
      </c>
      <c r="K2425" s="6" t="n">
        <v>0</v>
      </c>
      <c r="L2425" s="9" t="n">
        <f aca="false">IF(AND(E2425&gt;=Scenario!$B$11,E2425&lt;Scenario!$B$12),1,0)</f>
        <v>1</v>
      </c>
      <c r="M2425" s="9" t="n">
        <f aca="false">IF(AND(L2425=1,ISNUMBER(F2425)),MAX(0,F2425-E2425)/60,"")</f>
        <v>1.95</v>
      </c>
      <c r="N2425" s="9" t="n">
        <f aca="false">IF(AND(L2425=1,ISNUMBER(G2425)),MAX(0,G2425-E2425)/60,"")</f>
        <v>0.733333333333333</v>
      </c>
      <c r="O2425" s="9" t="n">
        <f aca="false">IF(ISNUMBER(H2425),IF(AND(H2425&gt;=Scenario!$B$11,H2425&lt;Scenario!$B$12),1,0),0)</f>
        <v>1</v>
      </c>
      <c r="P2425" s="9" t="n">
        <f aca="false">IF(O2425=1,MAX(0,H2425-E2425)/60,"")</f>
        <v>51.1833333333333</v>
      </c>
      <c r="Q2425" s="9" t="n">
        <f aca="false">INDEX(Scenario!$B$18:$B$20,MATCH(B2425,Scenario!$A$18:$A$20,0))</f>
        <v>60</v>
      </c>
      <c r="R2425" s="9" t="n">
        <f aca="false">INDEX(Scenario!$C$18:$C$20,MATCH(B2425,Scenario!$A$18:$A$20,0))</f>
        <v>1440</v>
      </c>
      <c r="S2425" s="9" t="n">
        <f aca="false">IF(ISNUMBER(M2425),IF(M2425&lt;=Q2425,1,0),"")</f>
        <v>1</v>
      </c>
      <c r="T2425" s="9" t="n">
        <f aca="false">IF(ISNUMBER(P2425),IF(P2425&lt;=R2425,1,0),"")</f>
        <v>1</v>
      </c>
      <c r="U2425" s="9" t="n">
        <f aca="false">IF(E2425&gt;Scenario!$B$14,0,IF(OR(AND(ISNUMBER(H2425),H2425&lt;=Scenario!$B$14),AND(ISNUMBER(I2425),I2425&lt;=Scenario!$B$14)),0,1))</f>
        <v>0</v>
      </c>
      <c r="V2425" s="9" t="n">
        <f aca="false">IF(AND(U2425=1,(Scenario!$B$14-E2425)/60&gt;R2425),1,0)</f>
        <v>0</v>
      </c>
      <c r="W2425" s="9" t="n">
        <f aca="false">IF(OR(C2425=Scenario!$B$22,C2425=Scenario!$C$22),1,0)</f>
        <v>0</v>
      </c>
      <c r="X2425" s="9" t="n">
        <f aca="false">IF(ISNUMBER(I2425),1,0)</f>
        <v>0</v>
      </c>
      <c r="Y2425" s="9" t="n">
        <f aca="false">MOD(INT(E2425/86400)+3,7)</f>
        <v>0</v>
      </c>
      <c r="Z2425" s="9" t="n">
        <f aca="false">MOD(INT(E2425/3600),24)</f>
        <v>13</v>
      </c>
      <c r="AA2425" s="6" t="s">
        <v>5094</v>
      </c>
    </row>
    <row r="2426" customFormat="false" ht="15" hidden="false" customHeight="false" outlineLevel="0" collapsed="false">
      <c r="A2426" s="6" t="s">
        <v>5095</v>
      </c>
      <c r="B2426" s="6" t="s">
        <v>44</v>
      </c>
      <c r="C2426" s="6" t="s">
        <v>249</v>
      </c>
      <c r="D2426" s="6" t="s">
        <v>172</v>
      </c>
      <c r="E2426" s="6" t="n">
        <v>1788183249</v>
      </c>
      <c r="F2426" s="6" t="n">
        <v>1788183505</v>
      </c>
      <c r="G2426" s="6" t="n">
        <v>1788183298</v>
      </c>
      <c r="H2426" s="6" t="n">
        <v>1788185270</v>
      </c>
      <c r="J2426" s="6" t="n">
        <v>0</v>
      </c>
      <c r="K2426" s="6" t="n">
        <v>0</v>
      </c>
      <c r="L2426" s="9" t="n">
        <f aca="false">IF(AND(E2426&gt;=Scenario!$B$11,E2426&lt;Scenario!$B$12),1,0)</f>
        <v>1</v>
      </c>
      <c r="M2426" s="9" t="n">
        <f aca="false">IF(AND(L2426=1,ISNUMBER(F2426)),MAX(0,F2426-E2426)/60,"")</f>
        <v>4.26666666666667</v>
      </c>
      <c r="N2426" s="9" t="n">
        <f aca="false">IF(AND(L2426=1,ISNUMBER(G2426)),MAX(0,G2426-E2426)/60,"")</f>
        <v>0.816666666666667</v>
      </c>
      <c r="O2426" s="9" t="n">
        <f aca="false">IF(ISNUMBER(H2426),IF(AND(H2426&gt;=Scenario!$B$11,H2426&lt;Scenario!$B$12),1,0),0)</f>
        <v>1</v>
      </c>
      <c r="P2426" s="9" t="n">
        <f aca="false">IF(O2426=1,MAX(0,H2426-E2426)/60,"")</f>
        <v>33.6833333333333</v>
      </c>
      <c r="Q2426" s="9" t="n">
        <f aca="false">INDEX(Scenario!$B$18:$B$20,MATCH(B2426,Scenario!$A$18:$A$20,0))</f>
        <v>240</v>
      </c>
      <c r="R2426" s="9" t="n">
        <f aca="false">INDEX(Scenario!$C$18:$C$20,MATCH(B2426,Scenario!$A$18:$A$20,0))</f>
        <v>4320</v>
      </c>
      <c r="S2426" s="9" t="n">
        <f aca="false">IF(ISNUMBER(M2426),IF(M2426&lt;=Q2426,1,0),"")</f>
        <v>1</v>
      </c>
      <c r="T2426" s="9" t="n">
        <f aca="false">IF(ISNUMBER(P2426),IF(P2426&lt;=R2426,1,0),"")</f>
        <v>1</v>
      </c>
      <c r="U2426" s="9" t="n">
        <f aca="false">IF(E2426&gt;Scenario!$B$14,0,IF(OR(AND(ISNUMBER(H2426),H2426&lt;=Scenario!$B$14),AND(ISNUMBER(I2426),I2426&lt;=Scenario!$B$14)),0,1))</f>
        <v>0</v>
      </c>
      <c r="V2426" s="9" t="n">
        <f aca="false">IF(AND(U2426=1,(Scenario!$B$14-E2426)/60&gt;R2426),1,0)</f>
        <v>0</v>
      </c>
      <c r="W2426" s="9" t="n">
        <f aca="false">IF(OR(C2426=Scenario!$B$22,C2426=Scenario!$C$22),1,0)</f>
        <v>0</v>
      </c>
      <c r="X2426" s="9" t="n">
        <f aca="false">IF(ISNUMBER(I2426),1,0)</f>
        <v>0</v>
      </c>
      <c r="Y2426" s="9" t="n">
        <f aca="false">MOD(INT(E2426/86400)+3,7)</f>
        <v>0</v>
      </c>
      <c r="Z2426" s="9" t="n">
        <f aca="false">MOD(INT(E2426/3600),24)</f>
        <v>13</v>
      </c>
      <c r="AA2426" s="6" t="s">
        <v>5096</v>
      </c>
    </row>
    <row r="2427" customFormat="false" ht="15" hidden="false" customHeight="false" outlineLevel="0" collapsed="false">
      <c r="A2427" s="6" t="s">
        <v>5097</v>
      </c>
      <c r="B2427" s="6" t="s">
        <v>44</v>
      </c>
      <c r="C2427" s="6" t="s">
        <v>249</v>
      </c>
      <c r="D2427" s="6" t="s">
        <v>170</v>
      </c>
      <c r="E2427" s="6" t="n">
        <v>1788183782</v>
      </c>
      <c r="F2427" s="6" t="n">
        <v>1788188813</v>
      </c>
      <c r="G2427" s="6" t="n">
        <v>1788188591</v>
      </c>
      <c r="H2427" s="6" t="n">
        <v>1788190026</v>
      </c>
      <c r="J2427" s="6" t="n">
        <v>0</v>
      </c>
      <c r="K2427" s="6" t="n">
        <v>0</v>
      </c>
      <c r="L2427" s="9" t="n">
        <f aca="false">IF(AND(E2427&gt;=Scenario!$B$11,E2427&lt;Scenario!$B$12),1,0)</f>
        <v>1</v>
      </c>
      <c r="M2427" s="9" t="n">
        <f aca="false">IF(AND(L2427=1,ISNUMBER(F2427)),MAX(0,F2427-E2427)/60,"")</f>
        <v>83.85</v>
      </c>
      <c r="N2427" s="9" t="n">
        <f aca="false">IF(AND(L2427=1,ISNUMBER(G2427)),MAX(0,G2427-E2427)/60,"")</f>
        <v>80.15</v>
      </c>
      <c r="O2427" s="9" t="n">
        <f aca="false">IF(ISNUMBER(H2427),IF(AND(H2427&gt;=Scenario!$B$11,H2427&lt;Scenario!$B$12),1,0),0)</f>
        <v>1</v>
      </c>
      <c r="P2427" s="9" t="n">
        <f aca="false">IF(O2427=1,MAX(0,H2427-E2427)/60,"")</f>
        <v>104.066666666667</v>
      </c>
      <c r="Q2427" s="9" t="n">
        <f aca="false">INDEX(Scenario!$B$18:$B$20,MATCH(B2427,Scenario!$A$18:$A$20,0))</f>
        <v>240</v>
      </c>
      <c r="R2427" s="9" t="n">
        <f aca="false">INDEX(Scenario!$C$18:$C$20,MATCH(B2427,Scenario!$A$18:$A$20,0))</f>
        <v>4320</v>
      </c>
      <c r="S2427" s="9" t="n">
        <f aca="false">IF(ISNUMBER(M2427),IF(M2427&lt;=Q2427,1,0),"")</f>
        <v>1</v>
      </c>
      <c r="T2427" s="9" t="n">
        <f aca="false">IF(ISNUMBER(P2427),IF(P2427&lt;=R2427,1,0),"")</f>
        <v>1</v>
      </c>
      <c r="U2427" s="9" t="n">
        <f aca="false">IF(E2427&gt;Scenario!$B$14,0,IF(OR(AND(ISNUMBER(H2427),H2427&lt;=Scenario!$B$14),AND(ISNUMBER(I2427),I2427&lt;=Scenario!$B$14)),0,1))</f>
        <v>0</v>
      </c>
      <c r="V2427" s="9" t="n">
        <f aca="false">IF(AND(U2427=1,(Scenario!$B$14-E2427)/60&gt;R2427),1,0)</f>
        <v>0</v>
      </c>
      <c r="W2427" s="9" t="n">
        <f aca="false">IF(OR(C2427=Scenario!$B$22,C2427=Scenario!$C$22),1,0)</f>
        <v>0</v>
      </c>
      <c r="X2427" s="9" t="n">
        <f aca="false">IF(ISNUMBER(I2427),1,0)</f>
        <v>0</v>
      </c>
      <c r="Y2427" s="9" t="n">
        <f aca="false">MOD(INT(E2427/86400)+3,7)</f>
        <v>0</v>
      </c>
      <c r="Z2427" s="9" t="n">
        <f aca="false">MOD(INT(E2427/3600),24)</f>
        <v>13</v>
      </c>
      <c r="AA2427" s="6" t="s">
        <v>5098</v>
      </c>
    </row>
    <row r="2428" customFormat="false" ht="15" hidden="false" customHeight="false" outlineLevel="0" collapsed="false">
      <c r="A2428" s="6" t="s">
        <v>5099</v>
      </c>
      <c r="B2428" s="6" t="s">
        <v>44</v>
      </c>
      <c r="C2428" s="6" t="s">
        <v>47</v>
      </c>
      <c r="D2428" s="6" t="s">
        <v>172</v>
      </c>
      <c r="E2428" s="6" t="n">
        <v>1788184737</v>
      </c>
      <c r="F2428" s="6" t="n">
        <v>1788185315</v>
      </c>
      <c r="G2428" s="6" t="n">
        <v>1788185246</v>
      </c>
      <c r="H2428" s="6" t="n">
        <v>1788195542</v>
      </c>
      <c r="J2428" s="6" t="n">
        <v>0</v>
      </c>
      <c r="K2428" s="6" t="n">
        <v>0</v>
      </c>
      <c r="L2428" s="9" t="n">
        <f aca="false">IF(AND(E2428&gt;=Scenario!$B$11,E2428&lt;Scenario!$B$12),1,0)</f>
        <v>1</v>
      </c>
      <c r="M2428" s="9" t="n">
        <f aca="false">IF(AND(L2428=1,ISNUMBER(F2428)),MAX(0,F2428-E2428)/60,"")</f>
        <v>9.63333333333333</v>
      </c>
      <c r="N2428" s="9" t="n">
        <f aca="false">IF(AND(L2428=1,ISNUMBER(G2428)),MAX(0,G2428-E2428)/60,"")</f>
        <v>8.48333333333333</v>
      </c>
      <c r="O2428" s="9" t="n">
        <f aca="false">IF(ISNUMBER(H2428),IF(AND(H2428&gt;=Scenario!$B$11,H2428&lt;Scenario!$B$12),1,0),0)</f>
        <v>1</v>
      </c>
      <c r="P2428" s="9" t="n">
        <f aca="false">IF(O2428=1,MAX(0,H2428-E2428)/60,"")</f>
        <v>180.083333333333</v>
      </c>
      <c r="Q2428" s="9" t="n">
        <f aca="false">INDEX(Scenario!$B$18:$B$20,MATCH(B2428,Scenario!$A$18:$A$20,0))</f>
        <v>240</v>
      </c>
      <c r="R2428" s="9" t="n">
        <f aca="false">INDEX(Scenario!$C$18:$C$20,MATCH(B2428,Scenario!$A$18:$A$20,0))</f>
        <v>4320</v>
      </c>
      <c r="S2428" s="9" t="n">
        <f aca="false">IF(ISNUMBER(M2428),IF(M2428&lt;=Q2428,1,0),"")</f>
        <v>1</v>
      </c>
      <c r="T2428" s="9" t="n">
        <f aca="false">IF(ISNUMBER(P2428),IF(P2428&lt;=R2428,1,0),"")</f>
        <v>1</v>
      </c>
      <c r="U2428" s="9" t="n">
        <f aca="false">IF(E2428&gt;Scenario!$B$14,0,IF(OR(AND(ISNUMBER(H2428),H2428&lt;=Scenario!$B$14),AND(ISNUMBER(I2428),I2428&lt;=Scenario!$B$14)),0,1))</f>
        <v>0</v>
      </c>
      <c r="V2428" s="9" t="n">
        <f aca="false">IF(AND(U2428=1,(Scenario!$B$14-E2428)/60&gt;R2428),1,0)</f>
        <v>0</v>
      </c>
      <c r="W2428" s="9" t="n">
        <f aca="false">IF(OR(C2428=Scenario!$B$22,C2428=Scenario!$C$22),1,0)</f>
        <v>1</v>
      </c>
      <c r="X2428" s="9" t="n">
        <f aca="false">IF(ISNUMBER(I2428),1,0)</f>
        <v>0</v>
      </c>
      <c r="Y2428" s="9" t="n">
        <f aca="false">MOD(INT(E2428/86400)+3,7)</f>
        <v>0</v>
      </c>
      <c r="Z2428" s="9" t="n">
        <f aca="false">MOD(INT(E2428/3600),24)</f>
        <v>13</v>
      </c>
      <c r="AA2428" s="6" t="s">
        <v>5100</v>
      </c>
    </row>
    <row r="2429" customFormat="false" ht="15" hidden="false" customHeight="false" outlineLevel="0" collapsed="false">
      <c r="A2429" s="6" t="s">
        <v>5101</v>
      </c>
      <c r="B2429" s="6" t="s">
        <v>43</v>
      </c>
      <c r="C2429" s="6" t="s">
        <v>47</v>
      </c>
      <c r="D2429" s="6" t="s">
        <v>171</v>
      </c>
      <c r="E2429" s="6" t="n">
        <v>1788184894</v>
      </c>
      <c r="F2429" s="6" t="n">
        <v>1788185995</v>
      </c>
      <c r="G2429" s="6" t="n">
        <v>1788185875</v>
      </c>
      <c r="H2429" s="6" t="n">
        <v>1788187269</v>
      </c>
      <c r="J2429" s="6" t="n">
        <v>0</v>
      </c>
      <c r="K2429" s="6" t="n">
        <v>0</v>
      </c>
      <c r="L2429" s="9" t="n">
        <f aca="false">IF(AND(E2429&gt;=Scenario!$B$11,E2429&lt;Scenario!$B$12),1,0)</f>
        <v>1</v>
      </c>
      <c r="M2429" s="9" t="n">
        <f aca="false">IF(AND(L2429=1,ISNUMBER(F2429)),MAX(0,F2429-E2429)/60,"")</f>
        <v>18.35</v>
      </c>
      <c r="N2429" s="9" t="n">
        <f aca="false">IF(AND(L2429=1,ISNUMBER(G2429)),MAX(0,G2429-E2429)/60,"")</f>
        <v>16.35</v>
      </c>
      <c r="O2429" s="9" t="n">
        <f aca="false">IF(ISNUMBER(H2429),IF(AND(H2429&gt;=Scenario!$B$11,H2429&lt;Scenario!$B$12),1,0),0)</f>
        <v>1</v>
      </c>
      <c r="P2429" s="9" t="n">
        <f aca="false">IF(O2429=1,MAX(0,H2429-E2429)/60,"")</f>
        <v>39.5833333333333</v>
      </c>
      <c r="Q2429" s="9" t="n">
        <f aca="false">INDEX(Scenario!$B$18:$B$20,MATCH(B2429,Scenario!$A$18:$A$20,0))</f>
        <v>60</v>
      </c>
      <c r="R2429" s="9" t="n">
        <f aca="false">INDEX(Scenario!$C$18:$C$20,MATCH(B2429,Scenario!$A$18:$A$20,0))</f>
        <v>1440</v>
      </c>
      <c r="S2429" s="9" t="n">
        <f aca="false">IF(ISNUMBER(M2429),IF(M2429&lt;=Q2429,1,0),"")</f>
        <v>1</v>
      </c>
      <c r="T2429" s="9" t="n">
        <f aca="false">IF(ISNUMBER(P2429),IF(P2429&lt;=R2429,1,0),"")</f>
        <v>1</v>
      </c>
      <c r="U2429" s="9" t="n">
        <f aca="false">IF(E2429&gt;Scenario!$B$14,0,IF(OR(AND(ISNUMBER(H2429),H2429&lt;=Scenario!$B$14),AND(ISNUMBER(I2429),I2429&lt;=Scenario!$B$14)),0,1))</f>
        <v>0</v>
      </c>
      <c r="V2429" s="9" t="n">
        <f aca="false">IF(AND(U2429=1,(Scenario!$B$14-E2429)/60&gt;R2429),1,0)</f>
        <v>0</v>
      </c>
      <c r="W2429" s="9" t="n">
        <f aca="false">IF(OR(C2429=Scenario!$B$22,C2429=Scenario!$C$22),1,0)</f>
        <v>1</v>
      </c>
      <c r="X2429" s="9" t="n">
        <f aca="false">IF(ISNUMBER(I2429),1,0)</f>
        <v>0</v>
      </c>
      <c r="Y2429" s="9" t="n">
        <f aca="false">MOD(INT(E2429/86400)+3,7)</f>
        <v>0</v>
      </c>
      <c r="Z2429" s="9" t="n">
        <f aca="false">MOD(INT(E2429/3600),24)</f>
        <v>14</v>
      </c>
      <c r="AA2429" s="6" t="s">
        <v>5102</v>
      </c>
    </row>
    <row r="2430" customFormat="false" ht="15" hidden="false" customHeight="false" outlineLevel="0" collapsed="false">
      <c r="A2430" s="6" t="s">
        <v>5103</v>
      </c>
      <c r="B2430" s="6" t="s">
        <v>43</v>
      </c>
      <c r="C2430" s="6" t="s">
        <v>288</v>
      </c>
      <c r="D2430" s="6" t="s">
        <v>171</v>
      </c>
      <c r="E2430" s="6" t="n">
        <v>1788185535</v>
      </c>
      <c r="F2430" s="6" t="n">
        <v>1788187519</v>
      </c>
      <c r="G2430" s="6" t="n">
        <v>1788187316</v>
      </c>
      <c r="H2430" s="6" t="n">
        <v>1788194152</v>
      </c>
      <c r="J2430" s="6" t="n">
        <v>0</v>
      </c>
      <c r="K2430" s="6" t="n">
        <v>0</v>
      </c>
      <c r="L2430" s="9" t="n">
        <f aca="false">IF(AND(E2430&gt;=Scenario!$B$11,E2430&lt;Scenario!$B$12),1,0)</f>
        <v>1</v>
      </c>
      <c r="M2430" s="9" t="n">
        <f aca="false">IF(AND(L2430=1,ISNUMBER(F2430)),MAX(0,F2430-E2430)/60,"")</f>
        <v>33.0666666666667</v>
      </c>
      <c r="N2430" s="9" t="n">
        <f aca="false">IF(AND(L2430=1,ISNUMBER(G2430)),MAX(0,G2430-E2430)/60,"")</f>
        <v>29.6833333333333</v>
      </c>
      <c r="O2430" s="9" t="n">
        <f aca="false">IF(ISNUMBER(H2430),IF(AND(H2430&gt;=Scenario!$B$11,H2430&lt;Scenario!$B$12),1,0),0)</f>
        <v>1</v>
      </c>
      <c r="P2430" s="9" t="n">
        <f aca="false">IF(O2430=1,MAX(0,H2430-E2430)/60,"")</f>
        <v>143.616666666667</v>
      </c>
      <c r="Q2430" s="9" t="n">
        <f aca="false">INDEX(Scenario!$B$18:$B$20,MATCH(B2430,Scenario!$A$18:$A$20,0))</f>
        <v>60</v>
      </c>
      <c r="R2430" s="9" t="n">
        <f aca="false">INDEX(Scenario!$C$18:$C$20,MATCH(B2430,Scenario!$A$18:$A$20,0))</f>
        <v>1440</v>
      </c>
      <c r="S2430" s="9" t="n">
        <f aca="false">IF(ISNUMBER(M2430),IF(M2430&lt;=Q2430,1,0),"")</f>
        <v>1</v>
      </c>
      <c r="T2430" s="9" t="n">
        <f aca="false">IF(ISNUMBER(P2430),IF(P2430&lt;=R2430,1,0),"")</f>
        <v>1</v>
      </c>
      <c r="U2430" s="9" t="n">
        <f aca="false">IF(E2430&gt;Scenario!$B$14,0,IF(OR(AND(ISNUMBER(H2430),H2430&lt;=Scenario!$B$14),AND(ISNUMBER(I2430),I2430&lt;=Scenario!$B$14)),0,1))</f>
        <v>0</v>
      </c>
      <c r="V2430" s="9" t="n">
        <f aca="false">IF(AND(U2430=1,(Scenario!$B$14-E2430)/60&gt;R2430),1,0)</f>
        <v>0</v>
      </c>
      <c r="W2430" s="9" t="n">
        <f aca="false">IF(OR(C2430=Scenario!$B$22,C2430=Scenario!$C$22),1,0)</f>
        <v>0</v>
      </c>
      <c r="X2430" s="9" t="n">
        <f aca="false">IF(ISNUMBER(I2430),1,0)</f>
        <v>0</v>
      </c>
      <c r="Y2430" s="9" t="n">
        <f aca="false">MOD(INT(E2430/86400)+3,7)</f>
        <v>0</v>
      </c>
      <c r="Z2430" s="9" t="n">
        <f aca="false">MOD(INT(E2430/3600),24)</f>
        <v>14</v>
      </c>
      <c r="AA2430" s="6" t="s">
        <v>5104</v>
      </c>
    </row>
    <row r="2431" customFormat="false" ht="15" hidden="false" customHeight="false" outlineLevel="0" collapsed="false">
      <c r="A2431" s="6" t="s">
        <v>5105</v>
      </c>
      <c r="B2431" s="6" t="s">
        <v>44</v>
      </c>
      <c r="C2431" s="6" t="s">
        <v>288</v>
      </c>
      <c r="D2431" s="6" t="s">
        <v>172</v>
      </c>
      <c r="E2431" s="6" t="n">
        <v>1788186037</v>
      </c>
      <c r="F2431" s="6" t="n">
        <v>1788186270</v>
      </c>
      <c r="G2431" s="6" t="n">
        <v>1788186081</v>
      </c>
      <c r="H2431" s="6" t="n">
        <v>1788189588</v>
      </c>
      <c r="J2431" s="6" t="n">
        <v>0</v>
      </c>
      <c r="K2431" s="6" t="n">
        <v>0</v>
      </c>
      <c r="L2431" s="9" t="n">
        <f aca="false">IF(AND(E2431&gt;=Scenario!$B$11,E2431&lt;Scenario!$B$12),1,0)</f>
        <v>1</v>
      </c>
      <c r="M2431" s="9" t="n">
        <f aca="false">IF(AND(L2431=1,ISNUMBER(F2431)),MAX(0,F2431-E2431)/60,"")</f>
        <v>3.88333333333333</v>
      </c>
      <c r="N2431" s="9" t="n">
        <f aca="false">IF(AND(L2431=1,ISNUMBER(G2431)),MAX(0,G2431-E2431)/60,"")</f>
        <v>0.733333333333333</v>
      </c>
      <c r="O2431" s="9" t="n">
        <f aca="false">IF(ISNUMBER(H2431),IF(AND(H2431&gt;=Scenario!$B$11,H2431&lt;Scenario!$B$12),1,0),0)</f>
        <v>1</v>
      </c>
      <c r="P2431" s="9" t="n">
        <f aca="false">IF(O2431=1,MAX(0,H2431-E2431)/60,"")</f>
        <v>59.1833333333333</v>
      </c>
      <c r="Q2431" s="9" t="n">
        <f aca="false">INDEX(Scenario!$B$18:$B$20,MATCH(B2431,Scenario!$A$18:$A$20,0))</f>
        <v>240</v>
      </c>
      <c r="R2431" s="9" t="n">
        <f aca="false">INDEX(Scenario!$C$18:$C$20,MATCH(B2431,Scenario!$A$18:$A$20,0))</f>
        <v>4320</v>
      </c>
      <c r="S2431" s="9" t="n">
        <f aca="false">IF(ISNUMBER(M2431),IF(M2431&lt;=Q2431,1,0),"")</f>
        <v>1</v>
      </c>
      <c r="T2431" s="9" t="n">
        <f aca="false">IF(ISNUMBER(P2431),IF(P2431&lt;=R2431,1,0),"")</f>
        <v>1</v>
      </c>
      <c r="U2431" s="9" t="n">
        <f aca="false">IF(E2431&gt;Scenario!$B$14,0,IF(OR(AND(ISNUMBER(H2431),H2431&lt;=Scenario!$B$14),AND(ISNUMBER(I2431),I2431&lt;=Scenario!$B$14)),0,1))</f>
        <v>0</v>
      </c>
      <c r="V2431" s="9" t="n">
        <f aca="false">IF(AND(U2431=1,(Scenario!$B$14-E2431)/60&gt;R2431),1,0)</f>
        <v>0</v>
      </c>
      <c r="W2431" s="9" t="n">
        <f aca="false">IF(OR(C2431=Scenario!$B$22,C2431=Scenario!$C$22),1,0)</f>
        <v>0</v>
      </c>
      <c r="X2431" s="9" t="n">
        <f aca="false">IF(ISNUMBER(I2431),1,0)</f>
        <v>0</v>
      </c>
      <c r="Y2431" s="9" t="n">
        <f aca="false">MOD(INT(E2431/86400)+3,7)</f>
        <v>0</v>
      </c>
      <c r="Z2431" s="9" t="n">
        <f aca="false">MOD(INT(E2431/3600),24)</f>
        <v>14</v>
      </c>
      <c r="AA2431" s="6" t="s">
        <v>5106</v>
      </c>
    </row>
    <row r="2432" customFormat="false" ht="15" hidden="false" customHeight="false" outlineLevel="0" collapsed="false">
      <c r="A2432" s="6" t="s">
        <v>5107</v>
      </c>
      <c r="B2432" s="6" t="s">
        <v>44</v>
      </c>
      <c r="C2432" s="6" t="s">
        <v>288</v>
      </c>
      <c r="D2432" s="6" t="s">
        <v>171</v>
      </c>
      <c r="E2432" s="6" t="n">
        <v>1788186345</v>
      </c>
      <c r="F2432" s="6" t="n">
        <v>1788192142</v>
      </c>
      <c r="G2432" s="6" t="n">
        <v>1788192037</v>
      </c>
      <c r="H2432" s="6" t="n">
        <v>1788196479</v>
      </c>
      <c r="J2432" s="6" t="n">
        <v>0</v>
      </c>
      <c r="K2432" s="6" t="n">
        <v>0</v>
      </c>
      <c r="L2432" s="9" t="n">
        <f aca="false">IF(AND(E2432&gt;=Scenario!$B$11,E2432&lt;Scenario!$B$12),1,0)</f>
        <v>1</v>
      </c>
      <c r="M2432" s="9" t="n">
        <f aca="false">IF(AND(L2432=1,ISNUMBER(F2432)),MAX(0,F2432-E2432)/60,"")</f>
        <v>96.6166666666667</v>
      </c>
      <c r="N2432" s="9" t="n">
        <f aca="false">IF(AND(L2432=1,ISNUMBER(G2432)),MAX(0,G2432-E2432)/60,"")</f>
        <v>94.8666666666667</v>
      </c>
      <c r="O2432" s="9" t="n">
        <f aca="false">IF(ISNUMBER(H2432),IF(AND(H2432&gt;=Scenario!$B$11,H2432&lt;Scenario!$B$12),1,0),0)</f>
        <v>1</v>
      </c>
      <c r="P2432" s="9" t="n">
        <f aca="false">IF(O2432=1,MAX(0,H2432-E2432)/60,"")</f>
        <v>168.9</v>
      </c>
      <c r="Q2432" s="9" t="n">
        <f aca="false">INDEX(Scenario!$B$18:$B$20,MATCH(B2432,Scenario!$A$18:$A$20,0))</f>
        <v>240</v>
      </c>
      <c r="R2432" s="9" t="n">
        <f aca="false">INDEX(Scenario!$C$18:$C$20,MATCH(B2432,Scenario!$A$18:$A$20,0))</f>
        <v>4320</v>
      </c>
      <c r="S2432" s="9" t="n">
        <f aca="false">IF(ISNUMBER(M2432),IF(M2432&lt;=Q2432,1,0),"")</f>
        <v>1</v>
      </c>
      <c r="T2432" s="9" t="n">
        <f aca="false">IF(ISNUMBER(P2432),IF(P2432&lt;=R2432,1,0),"")</f>
        <v>1</v>
      </c>
      <c r="U2432" s="9" t="n">
        <f aca="false">IF(E2432&gt;Scenario!$B$14,0,IF(OR(AND(ISNUMBER(H2432),H2432&lt;=Scenario!$B$14),AND(ISNUMBER(I2432),I2432&lt;=Scenario!$B$14)),0,1))</f>
        <v>0</v>
      </c>
      <c r="V2432" s="9" t="n">
        <f aca="false">IF(AND(U2432=1,(Scenario!$B$14-E2432)/60&gt;R2432),1,0)</f>
        <v>0</v>
      </c>
      <c r="W2432" s="9" t="n">
        <f aca="false">IF(OR(C2432=Scenario!$B$22,C2432=Scenario!$C$22),1,0)</f>
        <v>0</v>
      </c>
      <c r="X2432" s="9" t="n">
        <f aca="false">IF(ISNUMBER(I2432),1,0)</f>
        <v>0</v>
      </c>
      <c r="Y2432" s="9" t="n">
        <f aca="false">MOD(INT(E2432/86400)+3,7)</f>
        <v>0</v>
      </c>
      <c r="Z2432" s="9" t="n">
        <f aca="false">MOD(INT(E2432/3600),24)</f>
        <v>14</v>
      </c>
      <c r="AA2432" s="6" t="s">
        <v>5108</v>
      </c>
    </row>
    <row r="2433" customFormat="false" ht="15" hidden="false" customHeight="false" outlineLevel="0" collapsed="false">
      <c r="A2433" s="6" t="s">
        <v>5109</v>
      </c>
      <c r="B2433" s="6" t="s">
        <v>44</v>
      </c>
      <c r="C2433" s="6" t="s">
        <v>288</v>
      </c>
      <c r="D2433" s="6" t="s">
        <v>172</v>
      </c>
      <c r="E2433" s="6" t="n">
        <v>1788186688</v>
      </c>
      <c r="F2433" s="6" t="n">
        <v>1788187775</v>
      </c>
      <c r="G2433" s="6" t="n">
        <v>1788187591</v>
      </c>
      <c r="H2433" s="6" t="n">
        <v>1788190996</v>
      </c>
      <c r="J2433" s="6" t="n">
        <v>0</v>
      </c>
      <c r="K2433" s="6" t="n">
        <v>0</v>
      </c>
      <c r="L2433" s="9" t="n">
        <f aca="false">IF(AND(E2433&gt;=Scenario!$B$11,E2433&lt;Scenario!$B$12),1,0)</f>
        <v>1</v>
      </c>
      <c r="M2433" s="9" t="n">
        <f aca="false">IF(AND(L2433=1,ISNUMBER(F2433)),MAX(0,F2433-E2433)/60,"")</f>
        <v>18.1166666666667</v>
      </c>
      <c r="N2433" s="9" t="n">
        <f aca="false">IF(AND(L2433=1,ISNUMBER(G2433)),MAX(0,G2433-E2433)/60,"")</f>
        <v>15.05</v>
      </c>
      <c r="O2433" s="9" t="n">
        <f aca="false">IF(ISNUMBER(H2433),IF(AND(H2433&gt;=Scenario!$B$11,H2433&lt;Scenario!$B$12),1,0),0)</f>
        <v>1</v>
      </c>
      <c r="P2433" s="9" t="n">
        <f aca="false">IF(O2433=1,MAX(0,H2433-E2433)/60,"")</f>
        <v>71.8</v>
      </c>
      <c r="Q2433" s="9" t="n">
        <f aca="false">INDEX(Scenario!$B$18:$B$20,MATCH(B2433,Scenario!$A$18:$A$20,0))</f>
        <v>240</v>
      </c>
      <c r="R2433" s="9" t="n">
        <f aca="false">INDEX(Scenario!$C$18:$C$20,MATCH(B2433,Scenario!$A$18:$A$20,0))</f>
        <v>4320</v>
      </c>
      <c r="S2433" s="9" t="n">
        <f aca="false">IF(ISNUMBER(M2433),IF(M2433&lt;=Q2433,1,0),"")</f>
        <v>1</v>
      </c>
      <c r="T2433" s="9" t="n">
        <f aca="false">IF(ISNUMBER(P2433),IF(P2433&lt;=R2433,1,0),"")</f>
        <v>1</v>
      </c>
      <c r="U2433" s="9" t="n">
        <f aca="false">IF(E2433&gt;Scenario!$B$14,0,IF(OR(AND(ISNUMBER(H2433),H2433&lt;=Scenario!$B$14),AND(ISNUMBER(I2433),I2433&lt;=Scenario!$B$14)),0,1))</f>
        <v>0</v>
      </c>
      <c r="V2433" s="9" t="n">
        <f aca="false">IF(AND(U2433=1,(Scenario!$B$14-E2433)/60&gt;R2433),1,0)</f>
        <v>0</v>
      </c>
      <c r="W2433" s="9" t="n">
        <f aca="false">IF(OR(C2433=Scenario!$B$22,C2433=Scenario!$C$22),1,0)</f>
        <v>0</v>
      </c>
      <c r="X2433" s="9" t="n">
        <f aca="false">IF(ISNUMBER(I2433),1,0)</f>
        <v>0</v>
      </c>
      <c r="Y2433" s="9" t="n">
        <f aca="false">MOD(INT(E2433/86400)+3,7)</f>
        <v>0</v>
      </c>
      <c r="Z2433" s="9" t="n">
        <f aca="false">MOD(INT(E2433/3600),24)</f>
        <v>14</v>
      </c>
      <c r="AA2433" s="6" t="s">
        <v>5110</v>
      </c>
    </row>
    <row r="2434" customFormat="false" ht="15" hidden="false" customHeight="false" outlineLevel="0" collapsed="false">
      <c r="A2434" s="6" t="s">
        <v>5111</v>
      </c>
      <c r="B2434" s="6" t="s">
        <v>43</v>
      </c>
      <c r="C2434" s="6" t="s">
        <v>249</v>
      </c>
      <c r="D2434" s="6" t="s">
        <v>171</v>
      </c>
      <c r="E2434" s="6" t="n">
        <v>1788187511</v>
      </c>
      <c r="F2434" s="6" t="n">
        <v>1788188146</v>
      </c>
      <c r="G2434" s="6" t="n">
        <v>1788188071</v>
      </c>
      <c r="H2434" s="6" t="n">
        <v>1788196804</v>
      </c>
      <c r="J2434" s="6" t="n">
        <v>0</v>
      </c>
      <c r="K2434" s="6" t="n">
        <v>0</v>
      </c>
      <c r="L2434" s="9" t="n">
        <f aca="false">IF(AND(E2434&gt;=Scenario!$B$11,E2434&lt;Scenario!$B$12),1,0)</f>
        <v>1</v>
      </c>
      <c r="M2434" s="9" t="n">
        <f aca="false">IF(AND(L2434=1,ISNUMBER(F2434)),MAX(0,F2434-E2434)/60,"")</f>
        <v>10.5833333333333</v>
      </c>
      <c r="N2434" s="9" t="n">
        <f aca="false">IF(AND(L2434=1,ISNUMBER(G2434)),MAX(0,G2434-E2434)/60,"")</f>
        <v>9.33333333333333</v>
      </c>
      <c r="O2434" s="9" t="n">
        <f aca="false">IF(ISNUMBER(H2434),IF(AND(H2434&gt;=Scenario!$B$11,H2434&lt;Scenario!$B$12),1,0),0)</f>
        <v>1</v>
      </c>
      <c r="P2434" s="9" t="n">
        <f aca="false">IF(O2434=1,MAX(0,H2434-E2434)/60,"")</f>
        <v>154.883333333333</v>
      </c>
      <c r="Q2434" s="9" t="n">
        <f aca="false">INDEX(Scenario!$B$18:$B$20,MATCH(B2434,Scenario!$A$18:$A$20,0))</f>
        <v>60</v>
      </c>
      <c r="R2434" s="9" t="n">
        <f aca="false">INDEX(Scenario!$C$18:$C$20,MATCH(B2434,Scenario!$A$18:$A$20,0))</f>
        <v>1440</v>
      </c>
      <c r="S2434" s="9" t="n">
        <f aca="false">IF(ISNUMBER(M2434),IF(M2434&lt;=Q2434,1,0),"")</f>
        <v>1</v>
      </c>
      <c r="T2434" s="9" t="n">
        <f aca="false">IF(ISNUMBER(P2434),IF(P2434&lt;=R2434,1,0),"")</f>
        <v>1</v>
      </c>
      <c r="U2434" s="9" t="n">
        <f aca="false">IF(E2434&gt;Scenario!$B$14,0,IF(OR(AND(ISNUMBER(H2434),H2434&lt;=Scenario!$B$14),AND(ISNUMBER(I2434),I2434&lt;=Scenario!$B$14)),0,1))</f>
        <v>0</v>
      </c>
      <c r="V2434" s="9" t="n">
        <f aca="false">IF(AND(U2434=1,(Scenario!$B$14-E2434)/60&gt;R2434),1,0)</f>
        <v>0</v>
      </c>
      <c r="W2434" s="9" t="n">
        <f aca="false">IF(OR(C2434=Scenario!$B$22,C2434=Scenario!$C$22),1,0)</f>
        <v>0</v>
      </c>
      <c r="X2434" s="9" t="n">
        <f aca="false">IF(ISNUMBER(I2434),1,0)</f>
        <v>0</v>
      </c>
      <c r="Y2434" s="9" t="n">
        <f aca="false">MOD(INT(E2434/86400)+3,7)</f>
        <v>0</v>
      </c>
      <c r="Z2434" s="9" t="n">
        <f aca="false">MOD(INT(E2434/3600),24)</f>
        <v>14</v>
      </c>
      <c r="AA2434" s="6" t="s">
        <v>5112</v>
      </c>
    </row>
    <row r="2435" customFormat="false" ht="15" hidden="false" customHeight="false" outlineLevel="0" collapsed="false">
      <c r="A2435" s="6" t="s">
        <v>5113</v>
      </c>
      <c r="B2435" s="6" t="s">
        <v>44</v>
      </c>
      <c r="C2435" s="6" t="s">
        <v>47</v>
      </c>
      <c r="D2435" s="6" t="s">
        <v>170</v>
      </c>
      <c r="E2435" s="6" t="n">
        <v>1788187954</v>
      </c>
      <c r="I2435" s="6" t="n">
        <v>1788188315</v>
      </c>
      <c r="J2435" s="6" t="n">
        <v>0</v>
      </c>
      <c r="K2435" s="6" t="n">
        <v>0</v>
      </c>
      <c r="L2435" s="9" t="n">
        <f aca="false">IF(AND(E2435&gt;=Scenario!$B$11,E2435&lt;Scenario!$B$12),1,0)</f>
        <v>1</v>
      </c>
      <c r="M2435" s="0" t="str">
        <f aca="false">IF(AND(L2435=1,ISNUMBER(F2435)),MAX(0,F2435-E2435)/60,"")</f>
        <v/>
      </c>
      <c r="N2435" s="0" t="str">
        <f aca="false">IF(AND(L2435=1,ISNUMBER(G2435)),MAX(0,G2435-E2435)/60,"")</f>
        <v/>
      </c>
      <c r="O2435" s="9" t="n">
        <f aca="false">IF(ISNUMBER(H2435),IF(AND(H2435&gt;=Scenario!$B$11,H2435&lt;Scenario!$B$12),1,0),0)</f>
        <v>0</v>
      </c>
      <c r="P2435" s="0" t="str">
        <f aca="false">IF(O2435=1,MAX(0,H2435-E2435)/60,"")</f>
        <v/>
      </c>
      <c r="Q2435" s="9" t="n">
        <f aca="false">INDEX(Scenario!$B$18:$B$20,MATCH(B2435,Scenario!$A$18:$A$20,0))</f>
        <v>240</v>
      </c>
      <c r="R2435" s="9" t="n">
        <f aca="false">INDEX(Scenario!$C$18:$C$20,MATCH(B2435,Scenario!$A$18:$A$20,0))</f>
        <v>4320</v>
      </c>
      <c r="S2435" s="0" t="str">
        <f aca="false">IF(ISNUMBER(M2435),IF(M2435&lt;=Q2435,1,0),"")</f>
        <v/>
      </c>
      <c r="T2435" s="0" t="str">
        <f aca="false">IF(ISNUMBER(P2435),IF(P2435&lt;=R2435,1,0),"")</f>
        <v/>
      </c>
      <c r="U2435" s="9" t="n">
        <f aca="false">IF(E2435&gt;Scenario!$B$14,0,IF(OR(AND(ISNUMBER(H2435),H2435&lt;=Scenario!$B$14),AND(ISNUMBER(I2435),I2435&lt;=Scenario!$B$14)),0,1))</f>
        <v>0</v>
      </c>
      <c r="V2435" s="9" t="n">
        <f aca="false">IF(AND(U2435=1,(Scenario!$B$14-E2435)/60&gt;R2435),1,0)</f>
        <v>0</v>
      </c>
      <c r="W2435" s="9" t="n">
        <f aca="false">IF(OR(C2435=Scenario!$B$22,C2435=Scenario!$C$22),1,0)</f>
        <v>1</v>
      </c>
      <c r="X2435" s="9" t="n">
        <f aca="false">IF(ISNUMBER(I2435),1,0)</f>
        <v>1</v>
      </c>
      <c r="Y2435" s="9" t="n">
        <f aca="false">MOD(INT(E2435/86400)+3,7)</f>
        <v>0</v>
      </c>
      <c r="Z2435" s="9" t="n">
        <f aca="false">MOD(INT(E2435/3600),24)</f>
        <v>14</v>
      </c>
      <c r="AA2435" s="6" t="s">
        <v>5114</v>
      </c>
    </row>
    <row r="2436" customFormat="false" ht="15" hidden="false" customHeight="false" outlineLevel="0" collapsed="false">
      <c r="A2436" s="6" t="s">
        <v>5115</v>
      </c>
      <c r="B2436" s="6" t="s">
        <v>43</v>
      </c>
      <c r="C2436" s="6" t="s">
        <v>249</v>
      </c>
      <c r="D2436" s="6" t="s">
        <v>171</v>
      </c>
      <c r="E2436" s="6" t="n">
        <v>1788188506</v>
      </c>
      <c r="F2436" s="6" t="n">
        <v>1788188738</v>
      </c>
      <c r="G2436" s="6" t="n">
        <v>1788188611</v>
      </c>
      <c r="H2436" s="6" t="n">
        <v>1788198291</v>
      </c>
      <c r="J2436" s="6" t="n">
        <v>0</v>
      </c>
      <c r="K2436" s="6" t="n">
        <v>0</v>
      </c>
      <c r="L2436" s="9" t="n">
        <f aca="false">IF(AND(E2436&gt;=Scenario!$B$11,E2436&lt;Scenario!$B$12),1,0)</f>
        <v>1</v>
      </c>
      <c r="M2436" s="9" t="n">
        <f aca="false">IF(AND(L2436=1,ISNUMBER(F2436)),MAX(0,F2436-E2436)/60,"")</f>
        <v>3.86666666666667</v>
      </c>
      <c r="N2436" s="9" t="n">
        <f aca="false">IF(AND(L2436=1,ISNUMBER(G2436)),MAX(0,G2436-E2436)/60,"")</f>
        <v>1.75</v>
      </c>
      <c r="O2436" s="9" t="n">
        <f aca="false">IF(ISNUMBER(H2436),IF(AND(H2436&gt;=Scenario!$B$11,H2436&lt;Scenario!$B$12),1,0),0)</f>
        <v>1</v>
      </c>
      <c r="P2436" s="9" t="n">
        <f aca="false">IF(O2436=1,MAX(0,H2436-E2436)/60,"")</f>
        <v>163.083333333333</v>
      </c>
      <c r="Q2436" s="9" t="n">
        <f aca="false">INDEX(Scenario!$B$18:$B$20,MATCH(B2436,Scenario!$A$18:$A$20,0))</f>
        <v>60</v>
      </c>
      <c r="R2436" s="9" t="n">
        <f aca="false">INDEX(Scenario!$C$18:$C$20,MATCH(B2436,Scenario!$A$18:$A$20,0))</f>
        <v>1440</v>
      </c>
      <c r="S2436" s="9" t="n">
        <f aca="false">IF(ISNUMBER(M2436),IF(M2436&lt;=Q2436,1,0),"")</f>
        <v>1</v>
      </c>
      <c r="T2436" s="9" t="n">
        <f aca="false">IF(ISNUMBER(P2436),IF(P2436&lt;=R2436,1,0),"")</f>
        <v>1</v>
      </c>
      <c r="U2436" s="9" t="n">
        <f aca="false">IF(E2436&gt;Scenario!$B$14,0,IF(OR(AND(ISNUMBER(H2436),H2436&lt;=Scenario!$B$14),AND(ISNUMBER(I2436),I2436&lt;=Scenario!$B$14)),0,1))</f>
        <v>0</v>
      </c>
      <c r="V2436" s="9" t="n">
        <f aca="false">IF(AND(U2436=1,(Scenario!$B$14-E2436)/60&gt;R2436),1,0)</f>
        <v>0</v>
      </c>
      <c r="W2436" s="9" t="n">
        <f aca="false">IF(OR(C2436=Scenario!$B$22,C2436=Scenario!$C$22),1,0)</f>
        <v>0</v>
      </c>
      <c r="X2436" s="9" t="n">
        <f aca="false">IF(ISNUMBER(I2436),1,0)</f>
        <v>0</v>
      </c>
      <c r="Y2436" s="9" t="n">
        <f aca="false">MOD(INT(E2436/86400)+3,7)</f>
        <v>0</v>
      </c>
      <c r="Z2436" s="9" t="n">
        <f aca="false">MOD(INT(E2436/3600),24)</f>
        <v>15</v>
      </c>
      <c r="AA2436" s="6" t="s">
        <v>5116</v>
      </c>
    </row>
    <row r="2437" customFormat="false" ht="15" hidden="false" customHeight="false" outlineLevel="0" collapsed="false">
      <c r="A2437" s="6" t="s">
        <v>5117</v>
      </c>
      <c r="B2437" s="6" t="s">
        <v>42</v>
      </c>
      <c r="C2437" s="6" t="s">
        <v>249</v>
      </c>
      <c r="D2437" s="6" t="s">
        <v>170</v>
      </c>
      <c r="E2437" s="6" t="n">
        <v>1788189106</v>
      </c>
      <c r="F2437" s="6" t="n">
        <v>1788189700</v>
      </c>
      <c r="G2437" s="6" t="n">
        <v>1788189615</v>
      </c>
      <c r="H2437" s="6" t="n">
        <v>1788257324</v>
      </c>
      <c r="J2437" s="6" t="n">
        <v>1</v>
      </c>
      <c r="K2437" s="6" t="n">
        <v>1</v>
      </c>
      <c r="L2437" s="9" t="n">
        <f aca="false">IF(AND(E2437&gt;=Scenario!$B$11,E2437&lt;Scenario!$B$12),1,0)</f>
        <v>1</v>
      </c>
      <c r="M2437" s="9" t="n">
        <f aca="false">IF(AND(L2437=1,ISNUMBER(F2437)),MAX(0,F2437-E2437)/60,"")</f>
        <v>9.9</v>
      </c>
      <c r="N2437" s="9" t="n">
        <f aca="false">IF(AND(L2437=1,ISNUMBER(G2437)),MAX(0,G2437-E2437)/60,"")</f>
        <v>8.48333333333333</v>
      </c>
      <c r="O2437" s="9" t="n">
        <f aca="false">IF(ISNUMBER(H2437),IF(AND(H2437&gt;=Scenario!$B$11,H2437&lt;Scenario!$B$12),1,0),0)</f>
        <v>1</v>
      </c>
      <c r="P2437" s="9" t="n">
        <f aca="false">IF(O2437=1,MAX(0,H2437-E2437)/60,"")</f>
        <v>1136.96666666667</v>
      </c>
      <c r="Q2437" s="9" t="n">
        <f aca="false">INDEX(Scenario!$B$18:$B$20,MATCH(B2437,Scenario!$A$18:$A$20,0))</f>
        <v>15</v>
      </c>
      <c r="R2437" s="9" t="n">
        <f aca="false">INDEX(Scenario!$C$18:$C$20,MATCH(B2437,Scenario!$A$18:$A$20,0))</f>
        <v>240</v>
      </c>
      <c r="S2437" s="9" t="n">
        <f aca="false">IF(ISNUMBER(M2437),IF(M2437&lt;=Q2437,1,0),"")</f>
        <v>1</v>
      </c>
      <c r="T2437" s="9" t="n">
        <f aca="false">IF(ISNUMBER(P2437),IF(P2437&lt;=R2437,1,0),"")</f>
        <v>0</v>
      </c>
      <c r="U2437" s="9" t="n">
        <f aca="false">IF(E2437&gt;Scenario!$B$14,0,IF(OR(AND(ISNUMBER(H2437),H2437&lt;=Scenario!$B$14),AND(ISNUMBER(I2437),I2437&lt;=Scenario!$B$14)),0,1))</f>
        <v>0</v>
      </c>
      <c r="V2437" s="9" t="n">
        <f aca="false">IF(AND(U2437=1,(Scenario!$B$14-E2437)/60&gt;R2437),1,0)</f>
        <v>0</v>
      </c>
      <c r="W2437" s="9" t="n">
        <f aca="false">IF(OR(C2437=Scenario!$B$22,C2437=Scenario!$C$22),1,0)</f>
        <v>0</v>
      </c>
      <c r="X2437" s="9" t="n">
        <f aca="false">IF(ISNUMBER(I2437),1,0)</f>
        <v>0</v>
      </c>
      <c r="Y2437" s="9" t="n">
        <f aca="false">MOD(INT(E2437/86400)+3,7)</f>
        <v>0</v>
      </c>
      <c r="Z2437" s="9" t="n">
        <f aca="false">MOD(INT(E2437/3600),24)</f>
        <v>15</v>
      </c>
      <c r="AA2437" s="6" t="s">
        <v>5118</v>
      </c>
    </row>
    <row r="2438" customFormat="false" ht="15" hidden="false" customHeight="false" outlineLevel="0" collapsed="false">
      <c r="A2438" s="6" t="s">
        <v>5119</v>
      </c>
      <c r="B2438" s="6" t="s">
        <v>44</v>
      </c>
      <c r="C2438" s="6" t="s">
        <v>46</v>
      </c>
      <c r="D2438" s="6" t="s">
        <v>172</v>
      </c>
      <c r="E2438" s="6" t="n">
        <v>1788189678</v>
      </c>
      <c r="F2438" s="6" t="n">
        <v>1788190198</v>
      </c>
      <c r="G2438" s="6" t="n">
        <v>1788190135</v>
      </c>
      <c r="H2438" s="6" t="n">
        <v>1788193177</v>
      </c>
      <c r="J2438" s="6" t="n">
        <v>0</v>
      </c>
      <c r="K2438" s="6" t="n">
        <v>0</v>
      </c>
      <c r="L2438" s="9" t="n">
        <f aca="false">IF(AND(E2438&gt;=Scenario!$B$11,E2438&lt;Scenario!$B$12),1,0)</f>
        <v>1</v>
      </c>
      <c r="M2438" s="9" t="n">
        <f aca="false">IF(AND(L2438=1,ISNUMBER(F2438)),MAX(0,F2438-E2438)/60,"")</f>
        <v>8.66666666666667</v>
      </c>
      <c r="N2438" s="9" t="n">
        <f aca="false">IF(AND(L2438=1,ISNUMBER(G2438)),MAX(0,G2438-E2438)/60,"")</f>
        <v>7.61666666666667</v>
      </c>
      <c r="O2438" s="9" t="n">
        <f aca="false">IF(ISNUMBER(H2438),IF(AND(H2438&gt;=Scenario!$B$11,H2438&lt;Scenario!$B$12),1,0),0)</f>
        <v>1</v>
      </c>
      <c r="P2438" s="9" t="n">
        <f aca="false">IF(O2438=1,MAX(0,H2438-E2438)/60,"")</f>
        <v>58.3166666666667</v>
      </c>
      <c r="Q2438" s="9" t="n">
        <f aca="false">INDEX(Scenario!$B$18:$B$20,MATCH(B2438,Scenario!$A$18:$A$20,0))</f>
        <v>240</v>
      </c>
      <c r="R2438" s="9" t="n">
        <f aca="false">INDEX(Scenario!$C$18:$C$20,MATCH(B2438,Scenario!$A$18:$A$20,0))</f>
        <v>4320</v>
      </c>
      <c r="S2438" s="9" t="n">
        <f aca="false">IF(ISNUMBER(M2438),IF(M2438&lt;=Q2438,1,0),"")</f>
        <v>1</v>
      </c>
      <c r="T2438" s="9" t="n">
        <f aca="false">IF(ISNUMBER(P2438),IF(P2438&lt;=R2438,1,0),"")</f>
        <v>1</v>
      </c>
      <c r="U2438" s="9" t="n">
        <f aca="false">IF(E2438&gt;Scenario!$B$14,0,IF(OR(AND(ISNUMBER(H2438),H2438&lt;=Scenario!$B$14),AND(ISNUMBER(I2438),I2438&lt;=Scenario!$B$14)),0,1))</f>
        <v>0</v>
      </c>
      <c r="V2438" s="9" t="n">
        <f aca="false">IF(AND(U2438=1,(Scenario!$B$14-E2438)/60&gt;R2438),1,0)</f>
        <v>0</v>
      </c>
      <c r="W2438" s="9" t="n">
        <f aca="false">IF(OR(C2438=Scenario!$B$22,C2438=Scenario!$C$22),1,0)</f>
        <v>1</v>
      </c>
      <c r="X2438" s="9" t="n">
        <f aca="false">IF(ISNUMBER(I2438),1,0)</f>
        <v>0</v>
      </c>
      <c r="Y2438" s="9" t="n">
        <f aca="false">MOD(INT(E2438/86400)+3,7)</f>
        <v>0</v>
      </c>
      <c r="Z2438" s="9" t="n">
        <f aca="false">MOD(INT(E2438/3600),24)</f>
        <v>15</v>
      </c>
      <c r="AA2438" s="6" t="s">
        <v>5120</v>
      </c>
    </row>
    <row r="2439" customFormat="false" ht="15" hidden="false" customHeight="false" outlineLevel="0" collapsed="false">
      <c r="A2439" s="6" t="s">
        <v>5121</v>
      </c>
      <c r="B2439" s="6" t="s">
        <v>44</v>
      </c>
      <c r="C2439" s="6" t="s">
        <v>249</v>
      </c>
      <c r="D2439" s="6" t="s">
        <v>172</v>
      </c>
      <c r="E2439" s="6" t="n">
        <v>1788190319</v>
      </c>
      <c r="F2439" s="6" t="n">
        <v>1788190512</v>
      </c>
      <c r="G2439" s="6" t="n">
        <v>1788190373</v>
      </c>
      <c r="H2439" s="6" t="n">
        <v>1788191466</v>
      </c>
      <c r="J2439" s="6" t="n">
        <v>0</v>
      </c>
      <c r="K2439" s="6" t="n">
        <v>0</v>
      </c>
      <c r="L2439" s="9" t="n">
        <f aca="false">IF(AND(E2439&gt;=Scenario!$B$11,E2439&lt;Scenario!$B$12),1,0)</f>
        <v>1</v>
      </c>
      <c r="M2439" s="9" t="n">
        <f aca="false">IF(AND(L2439=1,ISNUMBER(F2439)),MAX(0,F2439-E2439)/60,"")</f>
        <v>3.21666666666667</v>
      </c>
      <c r="N2439" s="9" t="n">
        <f aca="false">IF(AND(L2439=1,ISNUMBER(G2439)),MAX(0,G2439-E2439)/60,"")</f>
        <v>0.9</v>
      </c>
      <c r="O2439" s="9" t="n">
        <f aca="false">IF(ISNUMBER(H2439),IF(AND(H2439&gt;=Scenario!$B$11,H2439&lt;Scenario!$B$12),1,0),0)</f>
        <v>1</v>
      </c>
      <c r="P2439" s="9" t="n">
        <f aca="false">IF(O2439=1,MAX(0,H2439-E2439)/60,"")</f>
        <v>19.1166666666667</v>
      </c>
      <c r="Q2439" s="9" t="n">
        <f aca="false">INDEX(Scenario!$B$18:$B$20,MATCH(B2439,Scenario!$A$18:$A$20,0))</f>
        <v>240</v>
      </c>
      <c r="R2439" s="9" t="n">
        <f aca="false">INDEX(Scenario!$C$18:$C$20,MATCH(B2439,Scenario!$A$18:$A$20,0))</f>
        <v>4320</v>
      </c>
      <c r="S2439" s="9" t="n">
        <f aca="false">IF(ISNUMBER(M2439),IF(M2439&lt;=Q2439,1,0),"")</f>
        <v>1</v>
      </c>
      <c r="T2439" s="9" t="n">
        <f aca="false">IF(ISNUMBER(P2439),IF(P2439&lt;=R2439,1,0),"")</f>
        <v>1</v>
      </c>
      <c r="U2439" s="9" t="n">
        <f aca="false">IF(E2439&gt;Scenario!$B$14,0,IF(OR(AND(ISNUMBER(H2439),H2439&lt;=Scenario!$B$14),AND(ISNUMBER(I2439),I2439&lt;=Scenario!$B$14)),0,1))</f>
        <v>0</v>
      </c>
      <c r="V2439" s="9" t="n">
        <f aca="false">IF(AND(U2439=1,(Scenario!$B$14-E2439)/60&gt;R2439),1,0)</f>
        <v>0</v>
      </c>
      <c r="W2439" s="9" t="n">
        <f aca="false">IF(OR(C2439=Scenario!$B$22,C2439=Scenario!$C$22),1,0)</f>
        <v>0</v>
      </c>
      <c r="X2439" s="9" t="n">
        <f aca="false">IF(ISNUMBER(I2439),1,0)</f>
        <v>0</v>
      </c>
      <c r="Y2439" s="9" t="n">
        <f aca="false">MOD(INT(E2439/86400)+3,7)</f>
        <v>0</v>
      </c>
      <c r="Z2439" s="9" t="n">
        <f aca="false">MOD(INT(E2439/3600),24)</f>
        <v>15</v>
      </c>
      <c r="AA2439" s="6" t="s">
        <v>5122</v>
      </c>
    </row>
    <row r="2440" customFormat="false" ht="15" hidden="false" customHeight="false" outlineLevel="0" collapsed="false">
      <c r="A2440" s="6" t="s">
        <v>5123</v>
      </c>
      <c r="B2440" s="6" t="s">
        <v>43</v>
      </c>
      <c r="C2440" s="6" t="s">
        <v>47</v>
      </c>
      <c r="D2440" s="6" t="s">
        <v>171</v>
      </c>
      <c r="E2440" s="6" t="n">
        <v>1788191201</v>
      </c>
      <c r="F2440" s="6" t="n">
        <v>1788191364</v>
      </c>
      <c r="G2440" s="6" t="n">
        <v>1788191257</v>
      </c>
      <c r="H2440" s="6" t="n">
        <v>1788195398</v>
      </c>
      <c r="J2440" s="6" t="n">
        <v>0</v>
      </c>
      <c r="K2440" s="6" t="n">
        <v>0</v>
      </c>
      <c r="L2440" s="9" t="n">
        <f aca="false">IF(AND(E2440&gt;=Scenario!$B$11,E2440&lt;Scenario!$B$12),1,0)</f>
        <v>1</v>
      </c>
      <c r="M2440" s="9" t="n">
        <f aca="false">IF(AND(L2440=1,ISNUMBER(F2440)),MAX(0,F2440-E2440)/60,"")</f>
        <v>2.71666666666667</v>
      </c>
      <c r="N2440" s="9" t="n">
        <f aca="false">IF(AND(L2440=1,ISNUMBER(G2440)),MAX(0,G2440-E2440)/60,"")</f>
        <v>0.933333333333333</v>
      </c>
      <c r="O2440" s="9" t="n">
        <f aca="false">IF(ISNUMBER(H2440),IF(AND(H2440&gt;=Scenario!$B$11,H2440&lt;Scenario!$B$12),1,0),0)</f>
        <v>1</v>
      </c>
      <c r="P2440" s="9" t="n">
        <f aca="false">IF(O2440=1,MAX(0,H2440-E2440)/60,"")</f>
        <v>69.95</v>
      </c>
      <c r="Q2440" s="9" t="n">
        <f aca="false">INDEX(Scenario!$B$18:$B$20,MATCH(B2440,Scenario!$A$18:$A$20,0))</f>
        <v>60</v>
      </c>
      <c r="R2440" s="9" t="n">
        <f aca="false">INDEX(Scenario!$C$18:$C$20,MATCH(B2440,Scenario!$A$18:$A$20,0))</f>
        <v>1440</v>
      </c>
      <c r="S2440" s="9" t="n">
        <f aca="false">IF(ISNUMBER(M2440),IF(M2440&lt;=Q2440,1,0),"")</f>
        <v>1</v>
      </c>
      <c r="T2440" s="9" t="n">
        <f aca="false">IF(ISNUMBER(P2440),IF(P2440&lt;=R2440,1,0),"")</f>
        <v>1</v>
      </c>
      <c r="U2440" s="9" t="n">
        <f aca="false">IF(E2440&gt;Scenario!$B$14,0,IF(OR(AND(ISNUMBER(H2440),H2440&lt;=Scenario!$B$14),AND(ISNUMBER(I2440),I2440&lt;=Scenario!$B$14)),0,1))</f>
        <v>0</v>
      </c>
      <c r="V2440" s="9" t="n">
        <f aca="false">IF(AND(U2440=1,(Scenario!$B$14-E2440)/60&gt;R2440),1,0)</f>
        <v>0</v>
      </c>
      <c r="W2440" s="9" t="n">
        <f aca="false">IF(OR(C2440=Scenario!$B$22,C2440=Scenario!$C$22),1,0)</f>
        <v>1</v>
      </c>
      <c r="X2440" s="9" t="n">
        <f aca="false">IF(ISNUMBER(I2440),1,0)</f>
        <v>0</v>
      </c>
      <c r="Y2440" s="9" t="n">
        <f aca="false">MOD(INT(E2440/86400)+3,7)</f>
        <v>0</v>
      </c>
      <c r="Z2440" s="9" t="n">
        <f aca="false">MOD(INT(E2440/3600),24)</f>
        <v>15</v>
      </c>
      <c r="AA2440" s="6" t="s">
        <v>5124</v>
      </c>
    </row>
    <row r="2441" customFormat="false" ht="15" hidden="false" customHeight="false" outlineLevel="0" collapsed="false">
      <c r="A2441" s="6" t="s">
        <v>5125</v>
      </c>
      <c r="B2441" s="6" t="s">
        <v>44</v>
      </c>
      <c r="C2441" s="6" t="s">
        <v>249</v>
      </c>
      <c r="D2441" s="6" t="s">
        <v>170</v>
      </c>
      <c r="E2441" s="6" t="n">
        <v>1788192143</v>
      </c>
      <c r="F2441" s="6" t="n">
        <v>1788192291</v>
      </c>
      <c r="G2441" s="6" t="n">
        <v>1788192163</v>
      </c>
      <c r="H2441" s="6" t="n">
        <v>1788196495</v>
      </c>
      <c r="J2441" s="6" t="n">
        <v>0</v>
      </c>
      <c r="K2441" s="6" t="n">
        <v>0</v>
      </c>
      <c r="L2441" s="9" t="n">
        <f aca="false">IF(AND(E2441&gt;=Scenario!$B$11,E2441&lt;Scenario!$B$12),1,0)</f>
        <v>1</v>
      </c>
      <c r="M2441" s="9" t="n">
        <f aca="false">IF(AND(L2441=1,ISNUMBER(F2441)),MAX(0,F2441-E2441)/60,"")</f>
        <v>2.46666666666667</v>
      </c>
      <c r="N2441" s="9" t="n">
        <f aca="false">IF(AND(L2441=1,ISNUMBER(G2441)),MAX(0,G2441-E2441)/60,"")</f>
        <v>0.333333333333333</v>
      </c>
      <c r="O2441" s="9" t="n">
        <f aca="false">IF(ISNUMBER(H2441),IF(AND(H2441&gt;=Scenario!$B$11,H2441&lt;Scenario!$B$12),1,0),0)</f>
        <v>1</v>
      </c>
      <c r="P2441" s="9" t="n">
        <f aca="false">IF(O2441=1,MAX(0,H2441-E2441)/60,"")</f>
        <v>72.5333333333333</v>
      </c>
      <c r="Q2441" s="9" t="n">
        <f aca="false">INDEX(Scenario!$B$18:$B$20,MATCH(B2441,Scenario!$A$18:$A$20,0))</f>
        <v>240</v>
      </c>
      <c r="R2441" s="9" t="n">
        <f aca="false">INDEX(Scenario!$C$18:$C$20,MATCH(B2441,Scenario!$A$18:$A$20,0))</f>
        <v>4320</v>
      </c>
      <c r="S2441" s="9" t="n">
        <f aca="false">IF(ISNUMBER(M2441),IF(M2441&lt;=Q2441,1,0),"")</f>
        <v>1</v>
      </c>
      <c r="T2441" s="9" t="n">
        <f aca="false">IF(ISNUMBER(P2441),IF(P2441&lt;=R2441,1,0),"")</f>
        <v>1</v>
      </c>
      <c r="U2441" s="9" t="n">
        <f aca="false">IF(E2441&gt;Scenario!$B$14,0,IF(OR(AND(ISNUMBER(H2441),H2441&lt;=Scenario!$B$14),AND(ISNUMBER(I2441),I2441&lt;=Scenario!$B$14)),0,1))</f>
        <v>0</v>
      </c>
      <c r="V2441" s="9" t="n">
        <f aca="false">IF(AND(U2441=1,(Scenario!$B$14-E2441)/60&gt;R2441),1,0)</f>
        <v>0</v>
      </c>
      <c r="W2441" s="9" t="n">
        <f aca="false">IF(OR(C2441=Scenario!$B$22,C2441=Scenario!$C$22),1,0)</f>
        <v>0</v>
      </c>
      <c r="X2441" s="9" t="n">
        <f aca="false">IF(ISNUMBER(I2441),1,0)</f>
        <v>0</v>
      </c>
      <c r="Y2441" s="9" t="n">
        <f aca="false">MOD(INT(E2441/86400)+3,7)</f>
        <v>0</v>
      </c>
      <c r="Z2441" s="9" t="n">
        <f aca="false">MOD(INT(E2441/3600),24)</f>
        <v>16</v>
      </c>
      <c r="AA2441" s="6" t="s">
        <v>5126</v>
      </c>
    </row>
    <row r="2442" customFormat="false" ht="15" hidden="false" customHeight="false" outlineLevel="0" collapsed="false">
      <c r="A2442" s="6" t="s">
        <v>5127</v>
      </c>
      <c r="B2442" s="6" t="s">
        <v>44</v>
      </c>
      <c r="C2442" s="6" t="s">
        <v>288</v>
      </c>
      <c r="D2442" s="6" t="s">
        <v>171</v>
      </c>
      <c r="E2442" s="6" t="n">
        <v>1788192350</v>
      </c>
      <c r="F2442" s="6" t="n">
        <v>1788196675</v>
      </c>
      <c r="G2442" s="6" t="n">
        <v>1788196528</v>
      </c>
      <c r="H2442" s="6" t="n">
        <v>1788200555</v>
      </c>
      <c r="J2442" s="6" t="n">
        <v>0</v>
      </c>
      <c r="K2442" s="6" t="n">
        <v>0</v>
      </c>
      <c r="L2442" s="9" t="n">
        <f aca="false">IF(AND(E2442&gt;=Scenario!$B$11,E2442&lt;Scenario!$B$12),1,0)</f>
        <v>1</v>
      </c>
      <c r="M2442" s="9" t="n">
        <f aca="false">IF(AND(L2442=1,ISNUMBER(F2442)),MAX(0,F2442-E2442)/60,"")</f>
        <v>72.0833333333333</v>
      </c>
      <c r="N2442" s="9" t="n">
        <f aca="false">IF(AND(L2442=1,ISNUMBER(G2442)),MAX(0,G2442-E2442)/60,"")</f>
        <v>69.6333333333333</v>
      </c>
      <c r="O2442" s="9" t="n">
        <f aca="false">IF(ISNUMBER(H2442),IF(AND(H2442&gt;=Scenario!$B$11,H2442&lt;Scenario!$B$12),1,0),0)</f>
        <v>1</v>
      </c>
      <c r="P2442" s="9" t="n">
        <f aca="false">IF(O2442=1,MAX(0,H2442-E2442)/60,"")</f>
        <v>136.75</v>
      </c>
      <c r="Q2442" s="9" t="n">
        <f aca="false">INDEX(Scenario!$B$18:$B$20,MATCH(B2442,Scenario!$A$18:$A$20,0))</f>
        <v>240</v>
      </c>
      <c r="R2442" s="9" t="n">
        <f aca="false">INDEX(Scenario!$C$18:$C$20,MATCH(B2442,Scenario!$A$18:$A$20,0))</f>
        <v>4320</v>
      </c>
      <c r="S2442" s="9" t="n">
        <f aca="false">IF(ISNUMBER(M2442),IF(M2442&lt;=Q2442,1,0),"")</f>
        <v>1</v>
      </c>
      <c r="T2442" s="9" t="n">
        <f aca="false">IF(ISNUMBER(P2442),IF(P2442&lt;=R2442,1,0),"")</f>
        <v>1</v>
      </c>
      <c r="U2442" s="9" t="n">
        <f aca="false">IF(E2442&gt;Scenario!$B$14,0,IF(OR(AND(ISNUMBER(H2442),H2442&lt;=Scenario!$B$14),AND(ISNUMBER(I2442),I2442&lt;=Scenario!$B$14)),0,1))</f>
        <v>0</v>
      </c>
      <c r="V2442" s="9" t="n">
        <f aca="false">IF(AND(U2442=1,(Scenario!$B$14-E2442)/60&gt;R2442),1,0)</f>
        <v>0</v>
      </c>
      <c r="W2442" s="9" t="n">
        <f aca="false">IF(OR(C2442=Scenario!$B$22,C2442=Scenario!$C$22),1,0)</f>
        <v>0</v>
      </c>
      <c r="X2442" s="9" t="n">
        <f aca="false">IF(ISNUMBER(I2442),1,0)</f>
        <v>0</v>
      </c>
      <c r="Y2442" s="9" t="n">
        <f aca="false">MOD(INT(E2442/86400)+3,7)</f>
        <v>0</v>
      </c>
      <c r="Z2442" s="9" t="n">
        <f aca="false">MOD(INT(E2442/3600),24)</f>
        <v>16</v>
      </c>
      <c r="AA2442" s="6" t="s">
        <v>5128</v>
      </c>
    </row>
    <row r="2443" customFormat="false" ht="15" hidden="false" customHeight="false" outlineLevel="0" collapsed="false">
      <c r="A2443" s="6" t="s">
        <v>5129</v>
      </c>
      <c r="B2443" s="6" t="s">
        <v>44</v>
      </c>
      <c r="C2443" s="6" t="s">
        <v>249</v>
      </c>
      <c r="D2443" s="6" t="s">
        <v>170</v>
      </c>
      <c r="E2443" s="6" t="n">
        <v>1788192969</v>
      </c>
      <c r="F2443" s="6" t="n">
        <v>1788193217</v>
      </c>
      <c r="G2443" s="6" t="n">
        <v>1788193004</v>
      </c>
      <c r="H2443" s="6" t="n">
        <v>1788195498</v>
      </c>
      <c r="J2443" s="6" t="n">
        <v>0</v>
      </c>
      <c r="K2443" s="6" t="n">
        <v>0</v>
      </c>
      <c r="L2443" s="9" t="n">
        <f aca="false">IF(AND(E2443&gt;=Scenario!$B$11,E2443&lt;Scenario!$B$12),1,0)</f>
        <v>1</v>
      </c>
      <c r="M2443" s="9" t="n">
        <f aca="false">IF(AND(L2443=1,ISNUMBER(F2443)),MAX(0,F2443-E2443)/60,"")</f>
        <v>4.13333333333333</v>
      </c>
      <c r="N2443" s="9" t="n">
        <f aca="false">IF(AND(L2443=1,ISNUMBER(G2443)),MAX(0,G2443-E2443)/60,"")</f>
        <v>0.583333333333333</v>
      </c>
      <c r="O2443" s="9" t="n">
        <f aca="false">IF(ISNUMBER(H2443),IF(AND(H2443&gt;=Scenario!$B$11,H2443&lt;Scenario!$B$12),1,0),0)</f>
        <v>1</v>
      </c>
      <c r="P2443" s="9" t="n">
        <f aca="false">IF(O2443=1,MAX(0,H2443-E2443)/60,"")</f>
        <v>42.15</v>
      </c>
      <c r="Q2443" s="9" t="n">
        <f aca="false">INDEX(Scenario!$B$18:$B$20,MATCH(B2443,Scenario!$A$18:$A$20,0))</f>
        <v>240</v>
      </c>
      <c r="R2443" s="9" t="n">
        <f aca="false">INDEX(Scenario!$C$18:$C$20,MATCH(B2443,Scenario!$A$18:$A$20,0))</f>
        <v>4320</v>
      </c>
      <c r="S2443" s="9" t="n">
        <f aca="false">IF(ISNUMBER(M2443),IF(M2443&lt;=Q2443,1,0),"")</f>
        <v>1</v>
      </c>
      <c r="T2443" s="9" t="n">
        <f aca="false">IF(ISNUMBER(P2443),IF(P2443&lt;=R2443,1,0),"")</f>
        <v>1</v>
      </c>
      <c r="U2443" s="9" t="n">
        <f aca="false">IF(E2443&gt;Scenario!$B$14,0,IF(OR(AND(ISNUMBER(H2443),H2443&lt;=Scenario!$B$14),AND(ISNUMBER(I2443),I2443&lt;=Scenario!$B$14)),0,1))</f>
        <v>0</v>
      </c>
      <c r="V2443" s="9" t="n">
        <f aca="false">IF(AND(U2443=1,(Scenario!$B$14-E2443)/60&gt;R2443),1,0)</f>
        <v>0</v>
      </c>
      <c r="W2443" s="9" t="n">
        <f aca="false">IF(OR(C2443=Scenario!$B$22,C2443=Scenario!$C$22),1,0)</f>
        <v>0</v>
      </c>
      <c r="X2443" s="9" t="n">
        <f aca="false">IF(ISNUMBER(I2443),1,0)</f>
        <v>0</v>
      </c>
      <c r="Y2443" s="9" t="n">
        <f aca="false">MOD(INT(E2443/86400)+3,7)</f>
        <v>0</v>
      </c>
      <c r="Z2443" s="9" t="n">
        <f aca="false">MOD(INT(E2443/3600),24)</f>
        <v>16</v>
      </c>
      <c r="AA2443" s="6" t="s">
        <v>5130</v>
      </c>
    </row>
    <row r="2444" customFormat="false" ht="15" hidden="false" customHeight="false" outlineLevel="0" collapsed="false">
      <c r="A2444" s="6" t="s">
        <v>5131</v>
      </c>
      <c r="B2444" s="6" t="s">
        <v>44</v>
      </c>
      <c r="C2444" s="6" t="s">
        <v>46</v>
      </c>
      <c r="D2444" s="6" t="s">
        <v>172</v>
      </c>
      <c r="E2444" s="6" t="n">
        <v>1788193063</v>
      </c>
      <c r="F2444" s="6" t="n">
        <v>1788193224</v>
      </c>
      <c r="G2444" s="6" t="n">
        <v>1788193074</v>
      </c>
      <c r="H2444" s="6" t="n">
        <v>1788200751</v>
      </c>
      <c r="J2444" s="6" t="n">
        <v>0</v>
      </c>
      <c r="K2444" s="6" t="n">
        <v>0</v>
      </c>
      <c r="L2444" s="9" t="n">
        <f aca="false">IF(AND(E2444&gt;=Scenario!$B$11,E2444&lt;Scenario!$B$12),1,0)</f>
        <v>1</v>
      </c>
      <c r="M2444" s="9" t="n">
        <f aca="false">IF(AND(L2444=1,ISNUMBER(F2444)),MAX(0,F2444-E2444)/60,"")</f>
        <v>2.68333333333333</v>
      </c>
      <c r="N2444" s="9" t="n">
        <f aca="false">IF(AND(L2444=1,ISNUMBER(G2444)),MAX(0,G2444-E2444)/60,"")</f>
        <v>0.183333333333333</v>
      </c>
      <c r="O2444" s="9" t="n">
        <f aca="false">IF(ISNUMBER(H2444),IF(AND(H2444&gt;=Scenario!$B$11,H2444&lt;Scenario!$B$12),1,0),0)</f>
        <v>1</v>
      </c>
      <c r="P2444" s="9" t="n">
        <f aca="false">IF(O2444=1,MAX(0,H2444-E2444)/60,"")</f>
        <v>128.133333333333</v>
      </c>
      <c r="Q2444" s="9" t="n">
        <f aca="false">INDEX(Scenario!$B$18:$B$20,MATCH(B2444,Scenario!$A$18:$A$20,0))</f>
        <v>240</v>
      </c>
      <c r="R2444" s="9" t="n">
        <f aca="false">INDEX(Scenario!$C$18:$C$20,MATCH(B2444,Scenario!$A$18:$A$20,0))</f>
        <v>4320</v>
      </c>
      <c r="S2444" s="9" t="n">
        <f aca="false">IF(ISNUMBER(M2444),IF(M2444&lt;=Q2444,1,0),"")</f>
        <v>1</v>
      </c>
      <c r="T2444" s="9" t="n">
        <f aca="false">IF(ISNUMBER(P2444),IF(P2444&lt;=R2444,1,0),"")</f>
        <v>1</v>
      </c>
      <c r="U2444" s="9" t="n">
        <f aca="false">IF(E2444&gt;Scenario!$B$14,0,IF(OR(AND(ISNUMBER(H2444),H2444&lt;=Scenario!$B$14),AND(ISNUMBER(I2444),I2444&lt;=Scenario!$B$14)),0,1))</f>
        <v>0</v>
      </c>
      <c r="V2444" s="9" t="n">
        <f aca="false">IF(AND(U2444=1,(Scenario!$B$14-E2444)/60&gt;R2444),1,0)</f>
        <v>0</v>
      </c>
      <c r="W2444" s="9" t="n">
        <f aca="false">IF(OR(C2444=Scenario!$B$22,C2444=Scenario!$C$22),1,0)</f>
        <v>1</v>
      </c>
      <c r="X2444" s="9" t="n">
        <f aca="false">IF(ISNUMBER(I2444),1,0)</f>
        <v>0</v>
      </c>
      <c r="Y2444" s="9" t="n">
        <f aca="false">MOD(INT(E2444/86400)+3,7)</f>
        <v>0</v>
      </c>
      <c r="Z2444" s="9" t="n">
        <f aca="false">MOD(INT(E2444/3600),24)</f>
        <v>16</v>
      </c>
      <c r="AA2444" s="6" t="s">
        <v>5132</v>
      </c>
    </row>
    <row r="2445" customFormat="false" ht="15" hidden="false" customHeight="false" outlineLevel="0" collapsed="false">
      <c r="A2445" s="6" t="s">
        <v>5133</v>
      </c>
      <c r="B2445" s="6" t="s">
        <v>42</v>
      </c>
      <c r="C2445" s="6" t="s">
        <v>46</v>
      </c>
      <c r="D2445" s="6" t="s">
        <v>171</v>
      </c>
      <c r="E2445" s="6" t="n">
        <v>1788193183</v>
      </c>
      <c r="I2445" s="6" t="n">
        <v>1788193971</v>
      </c>
      <c r="J2445" s="6" t="n">
        <v>0</v>
      </c>
      <c r="K2445" s="6" t="n">
        <v>0</v>
      </c>
      <c r="L2445" s="9" t="n">
        <f aca="false">IF(AND(E2445&gt;=Scenario!$B$11,E2445&lt;Scenario!$B$12),1,0)</f>
        <v>1</v>
      </c>
      <c r="M2445" s="0" t="str">
        <f aca="false">IF(AND(L2445=1,ISNUMBER(F2445)),MAX(0,F2445-E2445)/60,"")</f>
        <v/>
      </c>
      <c r="N2445" s="0" t="str">
        <f aca="false">IF(AND(L2445=1,ISNUMBER(G2445)),MAX(0,G2445-E2445)/60,"")</f>
        <v/>
      </c>
      <c r="O2445" s="9" t="n">
        <f aca="false">IF(ISNUMBER(H2445),IF(AND(H2445&gt;=Scenario!$B$11,H2445&lt;Scenario!$B$12),1,0),0)</f>
        <v>0</v>
      </c>
      <c r="P2445" s="0" t="str">
        <f aca="false">IF(O2445=1,MAX(0,H2445-E2445)/60,"")</f>
        <v/>
      </c>
      <c r="Q2445" s="9" t="n">
        <f aca="false">INDEX(Scenario!$B$18:$B$20,MATCH(B2445,Scenario!$A$18:$A$20,0))</f>
        <v>15</v>
      </c>
      <c r="R2445" s="9" t="n">
        <f aca="false">INDEX(Scenario!$C$18:$C$20,MATCH(B2445,Scenario!$A$18:$A$20,0))</f>
        <v>240</v>
      </c>
      <c r="S2445" s="0" t="str">
        <f aca="false">IF(ISNUMBER(M2445),IF(M2445&lt;=Q2445,1,0),"")</f>
        <v/>
      </c>
      <c r="T2445" s="0" t="str">
        <f aca="false">IF(ISNUMBER(P2445),IF(P2445&lt;=R2445,1,0),"")</f>
        <v/>
      </c>
      <c r="U2445" s="9" t="n">
        <f aca="false">IF(E2445&gt;Scenario!$B$14,0,IF(OR(AND(ISNUMBER(H2445),H2445&lt;=Scenario!$B$14),AND(ISNUMBER(I2445),I2445&lt;=Scenario!$B$14)),0,1))</f>
        <v>0</v>
      </c>
      <c r="V2445" s="9" t="n">
        <f aca="false">IF(AND(U2445=1,(Scenario!$B$14-E2445)/60&gt;R2445),1,0)</f>
        <v>0</v>
      </c>
      <c r="W2445" s="9" t="n">
        <f aca="false">IF(OR(C2445=Scenario!$B$22,C2445=Scenario!$C$22),1,0)</f>
        <v>1</v>
      </c>
      <c r="X2445" s="9" t="n">
        <f aca="false">IF(ISNUMBER(I2445),1,0)</f>
        <v>1</v>
      </c>
      <c r="Y2445" s="9" t="n">
        <f aca="false">MOD(INT(E2445/86400)+3,7)</f>
        <v>0</v>
      </c>
      <c r="Z2445" s="9" t="n">
        <f aca="false">MOD(INT(E2445/3600),24)</f>
        <v>16</v>
      </c>
      <c r="AA2445" s="6" t="s">
        <v>5134</v>
      </c>
    </row>
    <row r="2446" customFormat="false" ht="15" hidden="false" customHeight="false" outlineLevel="0" collapsed="false">
      <c r="A2446" s="6" t="s">
        <v>5135</v>
      </c>
      <c r="B2446" s="6" t="s">
        <v>44</v>
      </c>
      <c r="C2446" s="6" t="s">
        <v>249</v>
      </c>
      <c r="D2446" s="6" t="s">
        <v>171</v>
      </c>
      <c r="E2446" s="6" t="n">
        <v>1788194781</v>
      </c>
      <c r="F2446" s="6" t="n">
        <v>1788198693</v>
      </c>
      <c r="G2446" s="6" t="n">
        <v>1788198616</v>
      </c>
      <c r="H2446" s="6" t="n">
        <v>1788201182</v>
      </c>
      <c r="J2446" s="6" t="n">
        <v>0</v>
      </c>
      <c r="K2446" s="6" t="n">
        <v>0</v>
      </c>
      <c r="L2446" s="9" t="n">
        <f aca="false">IF(AND(E2446&gt;=Scenario!$B$11,E2446&lt;Scenario!$B$12),1,0)</f>
        <v>1</v>
      </c>
      <c r="M2446" s="9" t="n">
        <f aca="false">IF(AND(L2446=1,ISNUMBER(F2446)),MAX(0,F2446-E2446)/60,"")</f>
        <v>65.2</v>
      </c>
      <c r="N2446" s="9" t="n">
        <f aca="false">IF(AND(L2446=1,ISNUMBER(G2446)),MAX(0,G2446-E2446)/60,"")</f>
        <v>63.9166666666667</v>
      </c>
      <c r="O2446" s="9" t="n">
        <f aca="false">IF(ISNUMBER(H2446),IF(AND(H2446&gt;=Scenario!$B$11,H2446&lt;Scenario!$B$12),1,0),0)</f>
        <v>1</v>
      </c>
      <c r="P2446" s="9" t="n">
        <f aca="false">IF(O2446=1,MAX(0,H2446-E2446)/60,"")</f>
        <v>106.683333333333</v>
      </c>
      <c r="Q2446" s="9" t="n">
        <f aca="false">INDEX(Scenario!$B$18:$B$20,MATCH(B2446,Scenario!$A$18:$A$20,0))</f>
        <v>240</v>
      </c>
      <c r="R2446" s="9" t="n">
        <f aca="false">INDEX(Scenario!$C$18:$C$20,MATCH(B2446,Scenario!$A$18:$A$20,0))</f>
        <v>4320</v>
      </c>
      <c r="S2446" s="9" t="n">
        <f aca="false">IF(ISNUMBER(M2446),IF(M2446&lt;=Q2446,1,0),"")</f>
        <v>1</v>
      </c>
      <c r="T2446" s="9" t="n">
        <f aca="false">IF(ISNUMBER(P2446),IF(P2446&lt;=R2446,1,0),"")</f>
        <v>1</v>
      </c>
      <c r="U2446" s="9" t="n">
        <f aca="false">IF(E2446&gt;Scenario!$B$14,0,IF(OR(AND(ISNUMBER(H2446),H2446&lt;=Scenario!$B$14),AND(ISNUMBER(I2446),I2446&lt;=Scenario!$B$14)),0,1))</f>
        <v>0</v>
      </c>
      <c r="V2446" s="9" t="n">
        <f aca="false">IF(AND(U2446=1,(Scenario!$B$14-E2446)/60&gt;R2446),1,0)</f>
        <v>0</v>
      </c>
      <c r="W2446" s="9" t="n">
        <f aca="false">IF(OR(C2446=Scenario!$B$22,C2446=Scenario!$C$22),1,0)</f>
        <v>0</v>
      </c>
      <c r="X2446" s="9" t="n">
        <f aca="false">IF(ISNUMBER(I2446),1,0)</f>
        <v>0</v>
      </c>
      <c r="Y2446" s="9" t="n">
        <f aca="false">MOD(INT(E2446/86400)+3,7)</f>
        <v>0</v>
      </c>
      <c r="Z2446" s="9" t="n">
        <f aca="false">MOD(INT(E2446/3600),24)</f>
        <v>16</v>
      </c>
      <c r="AA2446" s="6" t="s">
        <v>5136</v>
      </c>
    </row>
    <row r="2447" customFormat="false" ht="15" hidden="false" customHeight="false" outlineLevel="0" collapsed="false">
      <c r="A2447" s="6" t="s">
        <v>5137</v>
      </c>
      <c r="B2447" s="6" t="s">
        <v>44</v>
      </c>
      <c r="C2447" s="6" t="s">
        <v>249</v>
      </c>
      <c r="D2447" s="6" t="s">
        <v>170</v>
      </c>
      <c r="E2447" s="6" t="n">
        <v>1788194822</v>
      </c>
      <c r="F2447" s="6" t="n">
        <v>1788199443</v>
      </c>
      <c r="G2447" s="6" t="n">
        <v>1788199253</v>
      </c>
      <c r="H2447" s="6" t="n">
        <v>1788200959</v>
      </c>
      <c r="J2447" s="6" t="n">
        <v>0</v>
      </c>
      <c r="K2447" s="6" t="n">
        <v>1</v>
      </c>
      <c r="L2447" s="9" t="n">
        <f aca="false">IF(AND(E2447&gt;=Scenario!$B$11,E2447&lt;Scenario!$B$12),1,0)</f>
        <v>1</v>
      </c>
      <c r="M2447" s="9" t="n">
        <f aca="false">IF(AND(L2447=1,ISNUMBER(F2447)),MAX(0,F2447-E2447)/60,"")</f>
        <v>77.0166666666667</v>
      </c>
      <c r="N2447" s="9" t="n">
        <f aca="false">IF(AND(L2447=1,ISNUMBER(G2447)),MAX(0,G2447-E2447)/60,"")</f>
        <v>73.85</v>
      </c>
      <c r="O2447" s="9" t="n">
        <f aca="false">IF(ISNUMBER(H2447),IF(AND(H2447&gt;=Scenario!$B$11,H2447&lt;Scenario!$B$12),1,0),0)</f>
        <v>1</v>
      </c>
      <c r="P2447" s="9" t="n">
        <f aca="false">IF(O2447=1,MAX(0,H2447-E2447)/60,"")</f>
        <v>102.283333333333</v>
      </c>
      <c r="Q2447" s="9" t="n">
        <f aca="false">INDEX(Scenario!$B$18:$B$20,MATCH(B2447,Scenario!$A$18:$A$20,0))</f>
        <v>240</v>
      </c>
      <c r="R2447" s="9" t="n">
        <f aca="false">INDEX(Scenario!$C$18:$C$20,MATCH(B2447,Scenario!$A$18:$A$20,0))</f>
        <v>4320</v>
      </c>
      <c r="S2447" s="9" t="n">
        <f aca="false">IF(ISNUMBER(M2447),IF(M2447&lt;=Q2447,1,0),"")</f>
        <v>1</v>
      </c>
      <c r="T2447" s="9" t="n">
        <f aca="false">IF(ISNUMBER(P2447),IF(P2447&lt;=R2447,1,0),"")</f>
        <v>1</v>
      </c>
      <c r="U2447" s="9" t="n">
        <f aca="false">IF(E2447&gt;Scenario!$B$14,0,IF(OR(AND(ISNUMBER(H2447),H2447&lt;=Scenario!$B$14),AND(ISNUMBER(I2447),I2447&lt;=Scenario!$B$14)),0,1))</f>
        <v>0</v>
      </c>
      <c r="V2447" s="9" t="n">
        <f aca="false">IF(AND(U2447=1,(Scenario!$B$14-E2447)/60&gt;R2447),1,0)</f>
        <v>0</v>
      </c>
      <c r="W2447" s="9" t="n">
        <f aca="false">IF(OR(C2447=Scenario!$B$22,C2447=Scenario!$C$22),1,0)</f>
        <v>0</v>
      </c>
      <c r="X2447" s="9" t="n">
        <f aca="false">IF(ISNUMBER(I2447),1,0)</f>
        <v>0</v>
      </c>
      <c r="Y2447" s="9" t="n">
        <f aca="false">MOD(INT(E2447/86400)+3,7)</f>
        <v>0</v>
      </c>
      <c r="Z2447" s="9" t="n">
        <f aca="false">MOD(INT(E2447/3600),24)</f>
        <v>16</v>
      </c>
      <c r="AA2447" s="6" t="s">
        <v>5138</v>
      </c>
    </row>
    <row r="2448" customFormat="false" ht="15" hidden="false" customHeight="false" outlineLevel="0" collapsed="false">
      <c r="A2448" s="6" t="s">
        <v>5139</v>
      </c>
      <c r="B2448" s="6" t="s">
        <v>43</v>
      </c>
      <c r="C2448" s="6" t="s">
        <v>46</v>
      </c>
      <c r="D2448" s="6" t="s">
        <v>170</v>
      </c>
      <c r="E2448" s="6" t="n">
        <v>1788195998</v>
      </c>
      <c r="F2448" s="6" t="n">
        <v>1788196265</v>
      </c>
      <c r="G2448" s="6" t="n">
        <v>1788196045</v>
      </c>
      <c r="H2448" s="6" t="n">
        <v>1788198255</v>
      </c>
      <c r="J2448" s="6" t="n">
        <v>0</v>
      </c>
      <c r="K2448" s="6" t="n">
        <v>0</v>
      </c>
      <c r="L2448" s="9" t="n">
        <f aca="false">IF(AND(E2448&gt;=Scenario!$B$11,E2448&lt;Scenario!$B$12),1,0)</f>
        <v>1</v>
      </c>
      <c r="M2448" s="9" t="n">
        <f aca="false">IF(AND(L2448=1,ISNUMBER(F2448)),MAX(0,F2448-E2448)/60,"")</f>
        <v>4.45</v>
      </c>
      <c r="N2448" s="9" t="n">
        <f aca="false">IF(AND(L2448=1,ISNUMBER(G2448)),MAX(0,G2448-E2448)/60,"")</f>
        <v>0.783333333333333</v>
      </c>
      <c r="O2448" s="9" t="n">
        <f aca="false">IF(ISNUMBER(H2448),IF(AND(H2448&gt;=Scenario!$B$11,H2448&lt;Scenario!$B$12),1,0),0)</f>
        <v>1</v>
      </c>
      <c r="P2448" s="9" t="n">
        <f aca="false">IF(O2448=1,MAX(0,H2448-E2448)/60,"")</f>
        <v>37.6166666666667</v>
      </c>
      <c r="Q2448" s="9" t="n">
        <f aca="false">INDEX(Scenario!$B$18:$B$20,MATCH(B2448,Scenario!$A$18:$A$20,0))</f>
        <v>60</v>
      </c>
      <c r="R2448" s="9" t="n">
        <f aca="false">INDEX(Scenario!$C$18:$C$20,MATCH(B2448,Scenario!$A$18:$A$20,0))</f>
        <v>1440</v>
      </c>
      <c r="S2448" s="9" t="n">
        <f aca="false">IF(ISNUMBER(M2448),IF(M2448&lt;=Q2448,1,0),"")</f>
        <v>1</v>
      </c>
      <c r="T2448" s="9" t="n">
        <f aca="false">IF(ISNUMBER(P2448),IF(P2448&lt;=R2448,1,0),"")</f>
        <v>1</v>
      </c>
      <c r="U2448" s="9" t="n">
        <f aca="false">IF(E2448&gt;Scenario!$B$14,0,IF(OR(AND(ISNUMBER(H2448),H2448&lt;=Scenario!$B$14),AND(ISNUMBER(I2448),I2448&lt;=Scenario!$B$14)),0,1))</f>
        <v>0</v>
      </c>
      <c r="V2448" s="9" t="n">
        <f aca="false">IF(AND(U2448=1,(Scenario!$B$14-E2448)/60&gt;R2448),1,0)</f>
        <v>0</v>
      </c>
      <c r="W2448" s="9" t="n">
        <f aca="false">IF(OR(C2448=Scenario!$B$22,C2448=Scenario!$C$22),1,0)</f>
        <v>1</v>
      </c>
      <c r="X2448" s="9" t="n">
        <f aca="false">IF(ISNUMBER(I2448),1,0)</f>
        <v>0</v>
      </c>
      <c r="Y2448" s="9" t="n">
        <f aca="false">MOD(INT(E2448/86400)+3,7)</f>
        <v>0</v>
      </c>
      <c r="Z2448" s="9" t="n">
        <f aca="false">MOD(INT(E2448/3600),24)</f>
        <v>17</v>
      </c>
      <c r="AA2448" s="6" t="s">
        <v>5140</v>
      </c>
    </row>
    <row r="2449" customFormat="false" ht="15" hidden="false" customHeight="false" outlineLevel="0" collapsed="false">
      <c r="A2449" s="6" t="s">
        <v>5141</v>
      </c>
      <c r="B2449" s="6" t="s">
        <v>44</v>
      </c>
      <c r="C2449" s="6" t="s">
        <v>288</v>
      </c>
      <c r="D2449" s="6" t="s">
        <v>171</v>
      </c>
      <c r="E2449" s="6" t="n">
        <v>1788196147</v>
      </c>
      <c r="F2449" s="6" t="n">
        <v>1788199327</v>
      </c>
      <c r="G2449" s="6" t="n">
        <v>1788199252</v>
      </c>
      <c r="H2449" s="6" t="n">
        <v>1788207999</v>
      </c>
      <c r="J2449" s="6" t="n">
        <v>0</v>
      </c>
      <c r="K2449" s="6" t="n">
        <v>0</v>
      </c>
      <c r="L2449" s="9" t="n">
        <f aca="false">IF(AND(E2449&gt;=Scenario!$B$11,E2449&lt;Scenario!$B$12),1,0)</f>
        <v>1</v>
      </c>
      <c r="M2449" s="9" t="n">
        <f aca="false">IF(AND(L2449=1,ISNUMBER(F2449)),MAX(0,F2449-E2449)/60,"")</f>
        <v>53</v>
      </c>
      <c r="N2449" s="9" t="n">
        <f aca="false">IF(AND(L2449=1,ISNUMBER(G2449)),MAX(0,G2449-E2449)/60,"")</f>
        <v>51.75</v>
      </c>
      <c r="O2449" s="9" t="n">
        <f aca="false">IF(ISNUMBER(H2449),IF(AND(H2449&gt;=Scenario!$B$11,H2449&lt;Scenario!$B$12),1,0),0)</f>
        <v>1</v>
      </c>
      <c r="P2449" s="9" t="n">
        <f aca="false">IF(O2449=1,MAX(0,H2449-E2449)/60,"")</f>
        <v>197.533333333333</v>
      </c>
      <c r="Q2449" s="9" t="n">
        <f aca="false">INDEX(Scenario!$B$18:$B$20,MATCH(B2449,Scenario!$A$18:$A$20,0))</f>
        <v>240</v>
      </c>
      <c r="R2449" s="9" t="n">
        <f aca="false">INDEX(Scenario!$C$18:$C$20,MATCH(B2449,Scenario!$A$18:$A$20,0))</f>
        <v>4320</v>
      </c>
      <c r="S2449" s="9" t="n">
        <f aca="false">IF(ISNUMBER(M2449),IF(M2449&lt;=Q2449,1,0),"")</f>
        <v>1</v>
      </c>
      <c r="T2449" s="9" t="n">
        <f aca="false">IF(ISNUMBER(P2449),IF(P2449&lt;=R2449,1,0),"")</f>
        <v>1</v>
      </c>
      <c r="U2449" s="9" t="n">
        <f aca="false">IF(E2449&gt;Scenario!$B$14,0,IF(OR(AND(ISNUMBER(H2449),H2449&lt;=Scenario!$B$14),AND(ISNUMBER(I2449),I2449&lt;=Scenario!$B$14)),0,1))</f>
        <v>0</v>
      </c>
      <c r="V2449" s="9" t="n">
        <f aca="false">IF(AND(U2449=1,(Scenario!$B$14-E2449)/60&gt;R2449),1,0)</f>
        <v>0</v>
      </c>
      <c r="W2449" s="9" t="n">
        <f aca="false">IF(OR(C2449=Scenario!$B$22,C2449=Scenario!$C$22),1,0)</f>
        <v>0</v>
      </c>
      <c r="X2449" s="9" t="n">
        <f aca="false">IF(ISNUMBER(I2449),1,0)</f>
        <v>0</v>
      </c>
      <c r="Y2449" s="9" t="n">
        <f aca="false">MOD(INT(E2449/86400)+3,7)</f>
        <v>0</v>
      </c>
      <c r="Z2449" s="9" t="n">
        <f aca="false">MOD(INT(E2449/3600),24)</f>
        <v>17</v>
      </c>
      <c r="AA2449" s="6" t="s">
        <v>5142</v>
      </c>
    </row>
    <row r="2450" customFormat="false" ht="15" hidden="false" customHeight="false" outlineLevel="0" collapsed="false">
      <c r="A2450" s="6" t="s">
        <v>5143</v>
      </c>
      <c r="B2450" s="6" t="s">
        <v>44</v>
      </c>
      <c r="C2450" s="6" t="s">
        <v>46</v>
      </c>
      <c r="D2450" s="6" t="s">
        <v>171</v>
      </c>
      <c r="E2450" s="6" t="n">
        <v>1788200240</v>
      </c>
      <c r="F2450" s="6" t="n">
        <v>1788200394</v>
      </c>
      <c r="G2450" s="6" t="n">
        <v>1788200294</v>
      </c>
      <c r="H2450" s="6" t="n">
        <v>1788205462</v>
      </c>
      <c r="J2450" s="6" t="n">
        <v>0</v>
      </c>
      <c r="K2450" s="6" t="n">
        <v>0</v>
      </c>
      <c r="L2450" s="9" t="n">
        <f aca="false">IF(AND(E2450&gt;=Scenario!$B$11,E2450&lt;Scenario!$B$12),1,0)</f>
        <v>1</v>
      </c>
      <c r="M2450" s="9" t="n">
        <f aca="false">IF(AND(L2450=1,ISNUMBER(F2450)),MAX(0,F2450-E2450)/60,"")</f>
        <v>2.56666666666667</v>
      </c>
      <c r="N2450" s="9" t="n">
        <f aca="false">IF(AND(L2450=1,ISNUMBER(G2450)),MAX(0,G2450-E2450)/60,"")</f>
        <v>0.9</v>
      </c>
      <c r="O2450" s="9" t="n">
        <f aca="false">IF(ISNUMBER(H2450),IF(AND(H2450&gt;=Scenario!$B$11,H2450&lt;Scenario!$B$12),1,0),0)</f>
        <v>1</v>
      </c>
      <c r="P2450" s="9" t="n">
        <f aca="false">IF(O2450=1,MAX(0,H2450-E2450)/60,"")</f>
        <v>87.0333333333333</v>
      </c>
      <c r="Q2450" s="9" t="n">
        <f aca="false">INDEX(Scenario!$B$18:$B$20,MATCH(B2450,Scenario!$A$18:$A$20,0))</f>
        <v>240</v>
      </c>
      <c r="R2450" s="9" t="n">
        <f aca="false">INDEX(Scenario!$C$18:$C$20,MATCH(B2450,Scenario!$A$18:$A$20,0))</f>
        <v>4320</v>
      </c>
      <c r="S2450" s="9" t="n">
        <f aca="false">IF(ISNUMBER(M2450),IF(M2450&lt;=Q2450,1,0),"")</f>
        <v>1</v>
      </c>
      <c r="T2450" s="9" t="n">
        <f aca="false">IF(ISNUMBER(P2450),IF(P2450&lt;=R2450,1,0),"")</f>
        <v>1</v>
      </c>
      <c r="U2450" s="9" t="n">
        <f aca="false">IF(E2450&gt;Scenario!$B$14,0,IF(OR(AND(ISNUMBER(H2450),H2450&lt;=Scenario!$B$14),AND(ISNUMBER(I2450),I2450&lt;=Scenario!$B$14)),0,1))</f>
        <v>0</v>
      </c>
      <c r="V2450" s="9" t="n">
        <f aca="false">IF(AND(U2450=1,(Scenario!$B$14-E2450)/60&gt;R2450),1,0)</f>
        <v>0</v>
      </c>
      <c r="W2450" s="9" t="n">
        <f aca="false">IF(OR(C2450=Scenario!$B$22,C2450=Scenario!$C$22),1,0)</f>
        <v>1</v>
      </c>
      <c r="X2450" s="9" t="n">
        <f aca="false">IF(ISNUMBER(I2450),1,0)</f>
        <v>0</v>
      </c>
      <c r="Y2450" s="9" t="n">
        <f aca="false">MOD(INT(E2450/86400)+3,7)</f>
        <v>0</v>
      </c>
      <c r="Z2450" s="9" t="n">
        <f aca="false">MOD(INT(E2450/3600),24)</f>
        <v>18</v>
      </c>
      <c r="AA2450" s="6" t="s">
        <v>5144</v>
      </c>
    </row>
    <row r="2451" customFormat="false" ht="15" hidden="false" customHeight="false" outlineLevel="0" collapsed="false">
      <c r="A2451" s="6" t="s">
        <v>5145</v>
      </c>
      <c r="B2451" s="6" t="s">
        <v>43</v>
      </c>
      <c r="C2451" s="6" t="s">
        <v>46</v>
      </c>
      <c r="D2451" s="6" t="s">
        <v>170</v>
      </c>
      <c r="E2451" s="6" t="n">
        <v>1788201402</v>
      </c>
      <c r="F2451" s="6" t="n">
        <v>1788201585</v>
      </c>
      <c r="G2451" s="6" t="n">
        <v>1788201418</v>
      </c>
      <c r="H2451" s="6" t="n">
        <v>1788203093</v>
      </c>
      <c r="J2451" s="6" t="n">
        <v>0</v>
      </c>
      <c r="K2451" s="6" t="n">
        <v>0</v>
      </c>
      <c r="L2451" s="9" t="n">
        <f aca="false">IF(AND(E2451&gt;=Scenario!$B$11,E2451&lt;Scenario!$B$12),1,0)</f>
        <v>1</v>
      </c>
      <c r="M2451" s="9" t="n">
        <f aca="false">IF(AND(L2451=1,ISNUMBER(F2451)),MAX(0,F2451-E2451)/60,"")</f>
        <v>3.05</v>
      </c>
      <c r="N2451" s="9" t="n">
        <f aca="false">IF(AND(L2451=1,ISNUMBER(G2451)),MAX(0,G2451-E2451)/60,"")</f>
        <v>0.266666666666667</v>
      </c>
      <c r="O2451" s="9" t="n">
        <f aca="false">IF(ISNUMBER(H2451),IF(AND(H2451&gt;=Scenario!$B$11,H2451&lt;Scenario!$B$12),1,0),0)</f>
        <v>1</v>
      </c>
      <c r="P2451" s="9" t="n">
        <f aca="false">IF(O2451=1,MAX(0,H2451-E2451)/60,"")</f>
        <v>28.1833333333333</v>
      </c>
      <c r="Q2451" s="9" t="n">
        <f aca="false">INDEX(Scenario!$B$18:$B$20,MATCH(B2451,Scenario!$A$18:$A$20,0))</f>
        <v>60</v>
      </c>
      <c r="R2451" s="9" t="n">
        <f aca="false">INDEX(Scenario!$C$18:$C$20,MATCH(B2451,Scenario!$A$18:$A$20,0))</f>
        <v>1440</v>
      </c>
      <c r="S2451" s="9" t="n">
        <f aca="false">IF(ISNUMBER(M2451),IF(M2451&lt;=Q2451,1,0),"")</f>
        <v>1</v>
      </c>
      <c r="T2451" s="9" t="n">
        <f aca="false">IF(ISNUMBER(P2451),IF(P2451&lt;=R2451,1,0),"")</f>
        <v>1</v>
      </c>
      <c r="U2451" s="9" t="n">
        <f aca="false">IF(E2451&gt;Scenario!$B$14,0,IF(OR(AND(ISNUMBER(H2451),H2451&lt;=Scenario!$B$14),AND(ISNUMBER(I2451),I2451&lt;=Scenario!$B$14)),0,1))</f>
        <v>0</v>
      </c>
      <c r="V2451" s="9" t="n">
        <f aca="false">IF(AND(U2451=1,(Scenario!$B$14-E2451)/60&gt;R2451),1,0)</f>
        <v>0</v>
      </c>
      <c r="W2451" s="9" t="n">
        <f aca="false">IF(OR(C2451=Scenario!$B$22,C2451=Scenario!$C$22),1,0)</f>
        <v>1</v>
      </c>
      <c r="X2451" s="9" t="n">
        <f aca="false">IF(ISNUMBER(I2451),1,0)</f>
        <v>0</v>
      </c>
      <c r="Y2451" s="9" t="n">
        <f aca="false">MOD(INT(E2451/86400)+3,7)</f>
        <v>0</v>
      </c>
      <c r="Z2451" s="9" t="n">
        <f aca="false">MOD(INT(E2451/3600),24)</f>
        <v>18</v>
      </c>
      <c r="AA2451" s="6" t="s">
        <v>5146</v>
      </c>
    </row>
    <row r="2452" customFormat="false" ht="15" hidden="false" customHeight="false" outlineLevel="0" collapsed="false">
      <c r="A2452" s="6" t="s">
        <v>5147</v>
      </c>
      <c r="B2452" s="6" t="s">
        <v>44</v>
      </c>
      <c r="C2452" s="6" t="s">
        <v>249</v>
      </c>
      <c r="D2452" s="6" t="s">
        <v>171</v>
      </c>
      <c r="E2452" s="6" t="n">
        <v>1788204942</v>
      </c>
      <c r="F2452" s="6" t="n">
        <v>1788205721</v>
      </c>
      <c r="G2452" s="6" t="n">
        <v>1788205509</v>
      </c>
      <c r="H2452" s="6" t="n">
        <v>1788210327</v>
      </c>
      <c r="J2452" s="6" t="n">
        <v>0</v>
      </c>
      <c r="K2452" s="6" t="n">
        <v>0</v>
      </c>
      <c r="L2452" s="9" t="n">
        <f aca="false">IF(AND(E2452&gt;=Scenario!$B$11,E2452&lt;Scenario!$B$12),1,0)</f>
        <v>1</v>
      </c>
      <c r="M2452" s="9" t="n">
        <f aca="false">IF(AND(L2452=1,ISNUMBER(F2452)),MAX(0,F2452-E2452)/60,"")</f>
        <v>12.9833333333333</v>
      </c>
      <c r="N2452" s="9" t="n">
        <f aca="false">IF(AND(L2452=1,ISNUMBER(G2452)),MAX(0,G2452-E2452)/60,"")</f>
        <v>9.45</v>
      </c>
      <c r="O2452" s="9" t="n">
        <f aca="false">IF(ISNUMBER(H2452),IF(AND(H2452&gt;=Scenario!$B$11,H2452&lt;Scenario!$B$12),1,0),0)</f>
        <v>1</v>
      </c>
      <c r="P2452" s="9" t="n">
        <f aca="false">IF(O2452=1,MAX(0,H2452-E2452)/60,"")</f>
        <v>89.75</v>
      </c>
      <c r="Q2452" s="9" t="n">
        <f aca="false">INDEX(Scenario!$B$18:$B$20,MATCH(B2452,Scenario!$A$18:$A$20,0))</f>
        <v>240</v>
      </c>
      <c r="R2452" s="9" t="n">
        <f aca="false">INDEX(Scenario!$C$18:$C$20,MATCH(B2452,Scenario!$A$18:$A$20,0))</f>
        <v>4320</v>
      </c>
      <c r="S2452" s="9" t="n">
        <f aca="false">IF(ISNUMBER(M2452),IF(M2452&lt;=Q2452,1,0),"")</f>
        <v>1</v>
      </c>
      <c r="T2452" s="9" t="n">
        <f aca="false">IF(ISNUMBER(P2452),IF(P2452&lt;=R2452,1,0),"")</f>
        <v>1</v>
      </c>
      <c r="U2452" s="9" t="n">
        <f aca="false">IF(E2452&gt;Scenario!$B$14,0,IF(OR(AND(ISNUMBER(H2452),H2452&lt;=Scenario!$B$14),AND(ISNUMBER(I2452),I2452&lt;=Scenario!$B$14)),0,1))</f>
        <v>0</v>
      </c>
      <c r="V2452" s="9" t="n">
        <f aca="false">IF(AND(U2452=1,(Scenario!$B$14-E2452)/60&gt;R2452),1,0)</f>
        <v>0</v>
      </c>
      <c r="W2452" s="9" t="n">
        <f aca="false">IF(OR(C2452=Scenario!$B$22,C2452=Scenario!$C$22),1,0)</f>
        <v>0</v>
      </c>
      <c r="X2452" s="9" t="n">
        <f aca="false">IF(ISNUMBER(I2452),1,0)</f>
        <v>0</v>
      </c>
      <c r="Y2452" s="9" t="n">
        <f aca="false">MOD(INT(E2452/86400)+3,7)</f>
        <v>0</v>
      </c>
      <c r="Z2452" s="9" t="n">
        <f aca="false">MOD(INT(E2452/3600),24)</f>
        <v>19</v>
      </c>
      <c r="AA2452" s="6" t="s">
        <v>5148</v>
      </c>
    </row>
    <row r="2453" customFormat="false" ht="15" hidden="false" customHeight="false" outlineLevel="0" collapsed="false">
      <c r="A2453" s="6" t="s">
        <v>5149</v>
      </c>
      <c r="B2453" s="6" t="s">
        <v>44</v>
      </c>
      <c r="C2453" s="6" t="s">
        <v>46</v>
      </c>
      <c r="D2453" s="6" t="s">
        <v>171</v>
      </c>
      <c r="E2453" s="6" t="n">
        <v>1788205816</v>
      </c>
      <c r="F2453" s="6" t="n">
        <v>1788206509</v>
      </c>
      <c r="G2453" s="6" t="n">
        <v>1788206412</v>
      </c>
      <c r="H2453" s="6" t="n">
        <v>1788207592</v>
      </c>
      <c r="J2453" s="6" t="n">
        <v>0</v>
      </c>
      <c r="K2453" s="6" t="n">
        <v>0</v>
      </c>
      <c r="L2453" s="9" t="n">
        <f aca="false">IF(AND(E2453&gt;=Scenario!$B$11,E2453&lt;Scenario!$B$12),1,0)</f>
        <v>1</v>
      </c>
      <c r="M2453" s="9" t="n">
        <f aca="false">IF(AND(L2453=1,ISNUMBER(F2453)),MAX(0,F2453-E2453)/60,"")</f>
        <v>11.55</v>
      </c>
      <c r="N2453" s="9" t="n">
        <f aca="false">IF(AND(L2453=1,ISNUMBER(G2453)),MAX(0,G2453-E2453)/60,"")</f>
        <v>9.93333333333333</v>
      </c>
      <c r="O2453" s="9" t="n">
        <f aca="false">IF(ISNUMBER(H2453),IF(AND(H2453&gt;=Scenario!$B$11,H2453&lt;Scenario!$B$12),1,0),0)</f>
        <v>1</v>
      </c>
      <c r="P2453" s="9" t="n">
        <f aca="false">IF(O2453=1,MAX(0,H2453-E2453)/60,"")</f>
        <v>29.6</v>
      </c>
      <c r="Q2453" s="9" t="n">
        <f aca="false">INDEX(Scenario!$B$18:$B$20,MATCH(B2453,Scenario!$A$18:$A$20,0))</f>
        <v>240</v>
      </c>
      <c r="R2453" s="9" t="n">
        <f aca="false">INDEX(Scenario!$C$18:$C$20,MATCH(B2453,Scenario!$A$18:$A$20,0))</f>
        <v>4320</v>
      </c>
      <c r="S2453" s="9" t="n">
        <f aca="false">IF(ISNUMBER(M2453),IF(M2453&lt;=Q2453,1,0),"")</f>
        <v>1</v>
      </c>
      <c r="T2453" s="9" t="n">
        <f aca="false">IF(ISNUMBER(P2453),IF(P2453&lt;=R2453,1,0),"")</f>
        <v>1</v>
      </c>
      <c r="U2453" s="9" t="n">
        <f aca="false">IF(E2453&gt;Scenario!$B$14,0,IF(OR(AND(ISNUMBER(H2453),H2453&lt;=Scenario!$B$14),AND(ISNUMBER(I2453),I2453&lt;=Scenario!$B$14)),0,1))</f>
        <v>0</v>
      </c>
      <c r="V2453" s="9" t="n">
        <f aca="false">IF(AND(U2453=1,(Scenario!$B$14-E2453)/60&gt;R2453),1,0)</f>
        <v>0</v>
      </c>
      <c r="W2453" s="9" t="n">
        <f aca="false">IF(OR(C2453=Scenario!$B$22,C2453=Scenario!$C$22),1,0)</f>
        <v>1</v>
      </c>
      <c r="X2453" s="9" t="n">
        <f aca="false">IF(ISNUMBER(I2453),1,0)</f>
        <v>0</v>
      </c>
      <c r="Y2453" s="9" t="n">
        <f aca="false">MOD(INT(E2453/86400)+3,7)</f>
        <v>0</v>
      </c>
      <c r="Z2453" s="9" t="n">
        <f aca="false">MOD(INT(E2453/3600),24)</f>
        <v>19</v>
      </c>
      <c r="AA2453" s="6" t="s">
        <v>5150</v>
      </c>
    </row>
    <row r="2454" customFormat="false" ht="15" hidden="false" customHeight="false" outlineLevel="0" collapsed="false">
      <c r="A2454" s="6" t="s">
        <v>5151</v>
      </c>
      <c r="B2454" s="6" t="s">
        <v>44</v>
      </c>
      <c r="C2454" s="6" t="s">
        <v>249</v>
      </c>
      <c r="D2454" s="6" t="s">
        <v>172</v>
      </c>
      <c r="E2454" s="6" t="n">
        <v>1788206167</v>
      </c>
      <c r="F2454" s="6" t="n">
        <v>1788206411</v>
      </c>
      <c r="G2454" s="6" t="n">
        <v>1788206213</v>
      </c>
      <c r="H2454" s="6" t="n">
        <v>1788215010</v>
      </c>
      <c r="J2454" s="6" t="n">
        <v>0</v>
      </c>
      <c r="K2454" s="6" t="n">
        <v>0</v>
      </c>
      <c r="L2454" s="9" t="n">
        <f aca="false">IF(AND(E2454&gt;=Scenario!$B$11,E2454&lt;Scenario!$B$12),1,0)</f>
        <v>1</v>
      </c>
      <c r="M2454" s="9" t="n">
        <f aca="false">IF(AND(L2454=1,ISNUMBER(F2454)),MAX(0,F2454-E2454)/60,"")</f>
        <v>4.06666666666667</v>
      </c>
      <c r="N2454" s="9" t="n">
        <f aca="false">IF(AND(L2454=1,ISNUMBER(G2454)),MAX(0,G2454-E2454)/60,"")</f>
        <v>0.766666666666667</v>
      </c>
      <c r="O2454" s="9" t="n">
        <f aca="false">IF(ISNUMBER(H2454),IF(AND(H2454&gt;=Scenario!$B$11,H2454&lt;Scenario!$B$12),1,0),0)</f>
        <v>1</v>
      </c>
      <c r="P2454" s="9" t="n">
        <f aca="false">IF(O2454=1,MAX(0,H2454-E2454)/60,"")</f>
        <v>147.383333333333</v>
      </c>
      <c r="Q2454" s="9" t="n">
        <f aca="false">INDEX(Scenario!$B$18:$B$20,MATCH(B2454,Scenario!$A$18:$A$20,0))</f>
        <v>240</v>
      </c>
      <c r="R2454" s="9" t="n">
        <f aca="false">INDEX(Scenario!$C$18:$C$20,MATCH(B2454,Scenario!$A$18:$A$20,0))</f>
        <v>4320</v>
      </c>
      <c r="S2454" s="9" t="n">
        <f aca="false">IF(ISNUMBER(M2454),IF(M2454&lt;=Q2454,1,0),"")</f>
        <v>1</v>
      </c>
      <c r="T2454" s="9" t="n">
        <f aca="false">IF(ISNUMBER(P2454),IF(P2454&lt;=R2454,1,0),"")</f>
        <v>1</v>
      </c>
      <c r="U2454" s="9" t="n">
        <f aca="false">IF(E2454&gt;Scenario!$B$14,0,IF(OR(AND(ISNUMBER(H2454),H2454&lt;=Scenario!$B$14),AND(ISNUMBER(I2454),I2454&lt;=Scenario!$B$14)),0,1))</f>
        <v>0</v>
      </c>
      <c r="V2454" s="9" t="n">
        <f aca="false">IF(AND(U2454=1,(Scenario!$B$14-E2454)/60&gt;R2454),1,0)</f>
        <v>0</v>
      </c>
      <c r="W2454" s="9" t="n">
        <f aca="false">IF(OR(C2454=Scenario!$B$22,C2454=Scenario!$C$22),1,0)</f>
        <v>0</v>
      </c>
      <c r="X2454" s="9" t="n">
        <f aca="false">IF(ISNUMBER(I2454),1,0)</f>
        <v>0</v>
      </c>
      <c r="Y2454" s="9" t="n">
        <f aca="false">MOD(INT(E2454/86400)+3,7)</f>
        <v>0</v>
      </c>
      <c r="Z2454" s="9" t="n">
        <f aca="false">MOD(INT(E2454/3600),24)</f>
        <v>19</v>
      </c>
      <c r="AA2454" s="6" t="s">
        <v>5152</v>
      </c>
    </row>
    <row r="2455" customFormat="false" ht="15" hidden="false" customHeight="false" outlineLevel="0" collapsed="false">
      <c r="A2455" s="6" t="s">
        <v>5153</v>
      </c>
      <c r="B2455" s="6" t="s">
        <v>44</v>
      </c>
      <c r="C2455" s="6" t="s">
        <v>46</v>
      </c>
      <c r="D2455" s="6" t="s">
        <v>170</v>
      </c>
      <c r="E2455" s="6" t="n">
        <v>1788214920</v>
      </c>
      <c r="F2455" s="6" t="n">
        <v>1788215016</v>
      </c>
      <c r="G2455" s="6" t="n">
        <v>1788214930</v>
      </c>
      <c r="H2455" s="6" t="n">
        <v>1788217234</v>
      </c>
      <c r="J2455" s="6" t="n">
        <v>0</v>
      </c>
      <c r="K2455" s="6" t="n">
        <v>0</v>
      </c>
      <c r="L2455" s="9" t="n">
        <f aca="false">IF(AND(E2455&gt;=Scenario!$B$11,E2455&lt;Scenario!$B$12),1,0)</f>
        <v>1</v>
      </c>
      <c r="M2455" s="9" t="n">
        <f aca="false">IF(AND(L2455=1,ISNUMBER(F2455)),MAX(0,F2455-E2455)/60,"")</f>
        <v>1.6</v>
      </c>
      <c r="N2455" s="9" t="n">
        <f aca="false">IF(AND(L2455=1,ISNUMBER(G2455)),MAX(0,G2455-E2455)/60,"")</f>
        <v>0.166666666666667</v>
      </c>
      <c r="O2455" s="9" t="n">
        <f aca="false">IF(ISNUMBER(H2455),IF(AND(H2455&gt;=Scenario!$B$11,H2455&lt;Scenario!$B$12),1,0),0)</f>
        <v>1</v>
      </c>
      <c r="P2455" s="9" t="n">
        <f aca="false">IF(O2455=1,MAX(0,H2455-E2455)/60,"")</f>
        <v>38.5666666666667</v>
      </c>
      <c r="Q2455" s="9" t="n">
        <f aca="false">INDEX(Scenario!$B$18:$B$20,MATCH(B2455,Scenario!$A$18:$A$20,0))</f>
        <v>240</v>
      </c>
      <c r="R2455" s="9" t="n">
        <f aca="false">INDEX(Scenario!$C$18:$C$20,MATCH(B2455,Scenario!$A$18:$A$20,0))</f>
        <v>4320</v>
      </c>
      <c r="S2455" s="9" t="n">
        <f aca="false">IF(ISNUMBER(M2455),IF(M2455&lt;=Q2455,1,0),"")</f>
        <v>1</v>
      </c>
      <c r="T2455" s="9" t="n">
        <f aca="false">IF(ISNUMBER(P2455),IF(P2455&lt;=R2455,1,0),"")</f>
        <v>1</v>
      </c>
      <c r="U2455" s="9" t="n">
        <f aca="false">IF(E2455&gt;Scenario!$B$14,0,IF(OR(AND(ISNUMBER(H2455),H2455&lt;=Scenario!$B$14),AND(ISNUMBER(I2455),I2455&lt;=Scenario!$B$14)),0,1))</f>
        <v>0</v>
      </c>
      <c r="V2455" s="9" t="n">
        <f aca="false">IF(AND(U2455=1,(Scenario!$B$14-E2455)/60&gt;R2455),1,0)</f>
        <v>0</v>
      </c>
      <c r="W2455" s="9" t="n">
        <f aca="false">IF(OR(C2455=Scenario!$B$22,C2455=Scenario!$C$22),1,0)</f>
        <v>1</v>
      </c>
      <c r="X2455" s="9" t="n">
        <f aca="false">IF(ISNUMBER(I2455),1,0)</f>
        <v>0</v>
      </c>
      <c r="Y2455" s="9" t="n">
        <f aca="false">MOD(INT(E2455/86400)+3,7)</f>
        <v>0</v>
      </c>
      <c r="Z2455" s="9" t="n">
        <f aca="false">MOD(INT(E2455/3600),24)</f>
        <v>22</v>
      </c>
      <c r="AA2455" s="6" t="s">
        <v>5154</v>
      </c>
    </row>
    <row r="2456" customFormat="false" ht="15" hidden="false" customHeight="false" outlineLevel="0" collapsed="false">
      <c r="A2456" s="6" t="s">
        <v>5155</v>
      </c>
      <c r="B2456" s="6" t="s">
        <v>42</v>
      </c>
      <c r="C2456" s="6" t="s">
        <v>249</v>
      </c>
      <c r="D2456" s="6" t="s">
        <v>171</v>
      </c>
      <c r="E2456" s="6" t="n">
        <v>1788217358</v>
      </c>
      <c r="F2456" s="6" t="n">
        <v>1788217553</v>
      </c>
      <c r="G2456" s="6" t="n">
        <v>1788217397</v>
      </c>
      <c r="H2456" s="6" t="n">
        <v>1788249571</v>
      </c>
      <c r="J2456" s="6" t="n">
        <v>0</v>
      </c>
      <c r="K2456" s="6" t="n">
        <v>0</v>
      </c>
      <c r="L2456" s="9" t="n">
        <f aca="false">IF(AND(E2456&gt;=Scenario!$B$11,E2456&lt;Scenario!$B$12),1,0)</f>
        <v>1</v>
      </c>
      <c r="M2456" s="9" t="n">
        <f aca="false">IF(AND(L2456=1,ISNUMBER(F2456)),MAX(0,F2456-E2456)/60,"")</f>
        <v>3.25</v>
      </c>
      <c r="N2456" s="9" t="n">
        <f aca="false">IF(AND(L2456=1,ISNUMBER(G2456)),MAX(0,G2456-E2456)/60,"")</f>
        <v>0.65</v>
      </c>
      <c r="O2456" s="9" t="n">
        <f aca="false">IF(ISNUMBER(H2456),IF(AND(H2456&gt;=Scenario!$B$11,H2456&lt;Scenario!$B$12),1,0),0)</f>
        <v>1</v>
      </c>
      <c r="P2456" s="9" t="n">
        <f aca="false">IF(O2456=1,MAX(0,H2456-E2456)/60,"")</f>
        <v>536.883333333333</v>
      </c>
      <c r="Q2456" s="9" t="n">
        <f aca="false">INDEX(Scenario!$B$18:$B$20,MATCH(B2456,Scenario!$A$18:$A$20,0))</f>
        <v>15</v>
      </c>
      <c r="R2456" s="9" t="n">
        <f aca="false">INDEX(Scenario!$C$18:$C$20,MATCH(B2456,Scenario!$A$18:$A$20,0))</f>
        <v>240</v>
      </c>
      <c r="S2456" s="9" t="n">
        <f aca="false">IF(ISNUMBER(M2456),IF(M2456&lt;=Q2456,1,0),"")</f>
        <v>1</v>
      </c>
      <c r="T2456" s="9" t="n">
        <f aca="false">IF(ISNUMBER(P2456),IF(P2456&lt;=R2456,1,0),"")</f>
        <v>0</v>
      </c>
      <c r="U2456" s="9" t="n">
        <f aca="false">IF(E2456&gt;Scenario!$B$14,0,IF(OR(AND(ISNUMBER(H2456),H2456&lt;=Scenario!$B$14),AND(ISNUMBER(I2456),I2456&lt;=Scenario!$B$14)),0,1))</f>
        <v>0</v>
      </c>
      <c r="V2456" s="9" t="n">
        <f aca="false">IF(AND(U2456=1,(Scenario!$B$14-E2456)/60&gt;R2456),1,0)</f>
        <v>0</v>
      </c>
      <c r="W2456" s="9" t="n">
        <f aca="false">IF(OR(C2456=Scenario!$B$22,C2456=Scenario!$C$22),1,0)</f>
        <v>0</v>
      </c>
      <c r="X2456" s="9" t="n">
        <f aca="false">IF(ISNUMBER(I2456),1,0)</f>
        <v>0</v>
      </c>
      <c r="Y2456" s="9" t="n">
        <f aca="false">MOD(INT(E2456/86400)+3,7)</f>
        <v>0</v>
      </c>
      <c r="Z2456" s="9" t="n">
        <f aca="false">MOD(INT(E2456/3600),24)</f>
        <v>23</v>
      </c>
      <c r="AA2456" s="6" t="s">
        <v>5156</v>
      </c>
    </row>
    <row r="2457" customFormat="false" ht="15" hidden="false" customHeight="false" outlineLevel="0" collapsed="false">
      <c r="A2457" s="6" t="s">
        <v>5157</v>
      </c>
      <c r="B2457" s="6" t="s">
        <v>43</v>
      </c>
      <c r="C2457" s="6" t="s">
        <v>249</v>
      </c>
      <c r="D2457" s="6" t="s">
        <v>171</v>
      </c>
      <c r="E2457" s="6" t="n">
        <v>1788221166</v>
      </c>
      <c r="F2457" s="6" t="n">
        <v>1788238975</v>
      </c>
      <c r="G2457" s="6" t="n">
        <v>1788238849</v>
      </c>
      <c r="H2457" s="6" t="n">
        <v>1788247131</v>
      </c>
      <c r="J2457" s="6" t="n">
        <v>0</v>
      </c>
      <c r="K2457" s="6" t="n">
        <v>0</v>
      </c>
      <c r="L2457" s="9" t="n">
        <f aca="false">IF(AND(E2457&gt;=Scenario!$B$11,E2457&lt;Scenario!$B$12),1,0)</f>
        <v>1</v>
      </c>
      <c r="M2457" s="9" t="n">
        <f aca="false">IF(AND(L2457=1,ISNUMBER(F2457)),MAX(0,F2457-E2457)/60,"")</f>
        <v>296.816666666667</v>
      </c>
      <c r="N2457" s="9" t="n">
        <f aca="false">IF(AND(L2457=1,ISNUMBER(G2457)),MAX(0,G2457-E2457)/60,"")</f>
        <v>294.716666666667</v>
      </c>
      <c r="O2457" s="9" t="n">
        <f aca="false">IF(ISNUMBER(H2457),IF(AND(H2457&gt;=Scenario!$B$11,H2457&lt;Scenario!$B$12),1,0),0)</f>
        <v>1</v>
      </c>
      <c r="P2457" s="9" t="n">
        <f aca="false">IF(O2457=1,MAX(0,H2457-E2457)/60,"")</f>
        <v>432.75</v>
      </c>
      <c r="Q2457" s="9" t="n">
        <f aca="false">INDEX(Scenario!$B$18:$B$20,MATCH(B2457,Scenario!$A$18:$A$20,0))</f>
        <v>60</v>
      </c>
      <c r="R2457" s="9" t="n">
        <f aca="false">INDEX(Scenario!$C$18:$C$20,MATCH(B2457,Scenario!$A$18:$A$20,0))</f>
        <v>1440</v>
      </c>
      <c r="S2457" s="9" t="n">
        <f aca="false">IF(ISNUMBER(M2457),IF(M2457&lt;=Q2457,1,0),"")</f>
        <v>0</v>
      </c>
      <c r="T2457" s="9" t="n">
        <f aca="false">IF(ISNUMBER(P2457),IF(P2457&lt;=R2457,1,0),"")</f>
        <v>1</v>
      </c>
      <c r="U2457" s="9" t="n">
        <f aca="false">IF(E2457&gt;Scenario!$B$14,0,IF(OR(AND(ISNUMBER(H2457),H2457&lt;=Scenario!$B$14),AND(ISNUMBER(I2457),I2457&lt;=Scenario!$B$14)),0,1))</f>
        <v>0</v>
      </c>
      <c r="V2457" s="9" t="n">
        <f aca="false">IF(AND(U2457=1,(Scenario!$B$14-E2457)/60&gt;R2457),1,0)</f>
        <v>0</v>
      </c>
      <c r="W2457" s="9" t="n">
        <f aca="false">IF(OR(C2457=Scenario!$B$22,C2457=Scenario!$C$22),1,0)</f>
        <v>0</v>
      </c>
      <c r="X2457" s="9" t="n">
        <f aca="false">IF(ISNUMBER(I2457),1,0)</f>
        <v>0</v>
      </c>
      <c r="Y2457" s="9" t="n">
        <f aca="false">MOD(INT(E2457/86400)+3,7)</f>
        <v>1</v>
      </c>
      <c r="Z2457" s="9" t="n">
        <f aca="false">MOD(INT(E2457/3600),24)</f>
        <v>0</v>
      </c>
      <c r="AA2457" s="6" t="s">
        <v>5158</v>
      </c>
    </row>
    <row r="2458" customFormat="false" ht="15" hidden="false" customHeight="false" outlineLevel="0" collapsed="false">
      <c r="A2458" s="6" t="s">
        <v>5159</v>
      </c>
      <c r="B2458" s="6" t="s">
        <v>42</v>
      </c>
      <c r="C2458" s="6" t="s">
        <v>249</v>
      </c>
      <c r="D2458" s="6" t="s">
        <v>171</v>
      </c>
      <c r="E2458" s="6" t="n">
        <v>1788234081</v>
      </c>
      <c r="F2458" s="6" t="n">
        <v>1788238946</v>
      </c>
      <c r="G2458" s="6" t="n">
        <v>1788238842</v>
      </c>
      <c r="H2458" s="6" t="n">
        <v>1788271246</v>
      </c>
      <c r="J2458" s="6" t="n">
        <v>1</v>
      </c>
      <c r="K2458" s="6" t="n">
        <v>0</v>
      </c>
      <c r="L2458" s="9" t="n">
        <f aca="false">IF(AND(E2458&gt;=Scenario!$B$11,E2458&lt;Scenario!$B$12),1,0)</f>
        <v>1</v>
      </c>
      <c r="M2458" s="9" t="n">
        <f aca="false">IF(AND(L2458=1,ISNUMBER(F2458)),MAX(0,F2458-E2458)/60,"")</f>
        <v>81.0833333333333</v>
      </c>
      <c r="N2458" s="9" t="n">
        <f aca="false">IF(AND(L2458=1,ISNUMBER(G2458)),MAX(0,G2458-E2458)/60,"")</f>
        <v>79.35</v>
      </c>
      <c r="O2458" s="9" t="n">
        <f aca="false">IF(ISNUMBER(H2458),IF(AND(H2458&gt;=Scenario!$B$11,H2458&lt;Scenario!$B$12),1,0),0)</f>
        <v>1</v>
      </c>
      <c r="P2458" s="9" t="n">
        <f aca="false">IF(O2458=1,MAX(0,H2458-E2458)/60,"")</f>
        <v>619.416666666667</v>
      </c>
      <c r="Q2458" s="9" t="n">
        <f aca="false">INDEX(Scenario!$B$18:$B$20,MATCH(B2458,Scenario!$A$18:$A$20,0))</f>
        <v>15</v>
      </c>
      <c r="R2458" s="9" t="n">
        <f aca="false">INDEX(Scenario!$C$18:$C$20,MATCH(B2458,Scenario!$A$18:$A$20,0))</f>
        <v>240</v>
      </c>
      <c r="S2458" s="9" t="n">
        <f aca="false">IF(ISNUMBER(M2458),IF(M2458&lt;=Q2458,1,0),"")</f>
        <v>0</v>
      </c>
      <c r="T2458" s="9" t="n">
        <f aca="false">IF(ISNUMBER(P2458),IF(P2458&lt;=R2458,1,0),"")</f>
        <v>0</v>
      </c>
      <c r="U2458" s="9" t="n">
        <f aca="false">IF(E2458&gt;Scenario!$B$14,0,IF(OR(AND(ISNUMBER(H2458),H2458&lt;=Scenario!$B$14),AND(ISNUMBER(I2458),I2458&lt;=Scenario!$B$14)),0,1))</f>
        <v>0</v>
      </c>
      <c r="V2458" s="9" t="n">
        <f aca="false">IF(AND(U2458=1,(Scenario!$B$14-E2458)/60&gt;R2458),1,0)</f>
        <v>0</v>
      </c>
      <c r="W2458" s="9" t="n">
        <f aca="false">IF(OR(C2458=Scenario!$B$22,C2458=Scenario!$C$22),1,0)</f>
        <v>0</v>
      </c>
      <c r="X2458" s="9" t="n">
        <f aca="false">IF(ISNUMBER(I2458),1,0)</f>
        <v>0</v>
      </c>
      <c r="Y2458" s="9" t="n">
        <f aca="false">MOD(INT(E2458/86400)+3,7)</f>
        <v>1</v>
      </c>
      <c r="Z2458" s="9" t="n">
        <f aca="false">MOD(INT(E2458/3600),24)</f>
        <v>3</v>
      </c>
      <c r="AA2458" s="6" t="s">
        <v>5160</v>
      </c>
    </row>
    <row r="2459" customFormat="false" ht="15" hidden="false" customHeight="false" outlineLevel="0" collapsed="false">
      <c r="A2459" s="6" t="s">
        <v>5161</v>
      </c>
      <c r="B2459" s="6" t="s">
        <v>44</v>
      </c>
      <c r="C2459" s="6" t="s">
        <v>47</v>
      </c>
      <c r="D2459" s="6" t="s">
        <v>171</v>
      </c>
      <c r="E2459" s="6" t="n">
        <v>1788240331</v>
      </c>
      <c r="F2459" s="6" t="n">
        <v>1788242720</v>
      </c>
      <c r="G2459" s="6" t="n">
        <v>1788242575</v>
      </c>
      <c r="H2459" s="6" t="n">
        <v>1788245866</v>
      </c>
      <c r="J2459" s="6" t="n">
        <v>0</v>
      </c>
      <c r="K2459" s="6" t="n">
        <v>0</v>
      </c>
      <c r="L2459" s="9" t="n">
        <f aca="false">IF(AND(E2459&gt;=Scenario!$B$11,E2459&lt;Scenario!$B$12),1,0)</f>
        <v>1</v>
      </c>
      <c r="M2459" s="9" t="n">
        <f aca="false">IF(AND(L2459=1,ISNUMBER(F2459)),MAX(0,F2459-E2459)/60,"")</f>
        <v>39.8166666666667</v>
      </c>
      <c r="N2459" s="9" t="n">
        <f aca="false">IF(AND(L2459=1,ISNUMBER(G2459)),MAX(0,G2459-E2459)/60,"")</f>
        <v>37.4</v>
      </c>
      <c r="O2459" s="9" t="n">
        <f aca="false">IF(ISNUMBER(H2459),IF(AND(H2459&gt;=Scenario!$B$11,H2459&lt;Scenario!$B$12),1,0),0)</f>
        <v>1</v>
      </c>
      <c r="P2459" s="9" t="n">
        <f aca="false">IF(O2459=1,MAX(0,H2459-E2459)/60,"")</f>
        <v>92.25</v>
      </c>
      <c r="Q2459" s="9" t="n">
        <f aca="false">INDEX(Scenario!$B$18:$B$20,MATCH(B2459,Scenario!$A$18:$A$20,0))</f>
        <v>240</v>
      </c>
      <c r="R2459" s="9" t="n">
        <f aca="false">INDEX(Scenario!$C$18:$C$20,MATCH(B2459,Scenario!$A$18:$A$20,0))</f>
        <v>4320</v>
      </c>
      <c r="S2459" s="9" t="n">
        <f aca="false">IF(ISNUMBER(M2459),IF(M2459&lt;=Q2459,1,0),"")</f>
        <v>1</v>
      </c>
      <c r="T2459" s="9" t="n">
        <f aca="false">IF(ISNUMBER(P2459),IF(P2459&lt;=R2459,1,0),"")</f>
        <v>1</v>
      </c>
      <c r="U2459" s="9" t="n">
        <f aca="false">IF(E2459&gt;Scenario!$B$14,0,IF(OR(AND(ISNUMBER(H2459),H2459&lt;=Scenario!$B$14),AND(ISNUMBER(I2459),I2459&lt;=Scenario!$B$14)),0,1))</f>
        <v>0</v>
      </c>
      <c r="V2459" s="9" t="n">
        <f aca="false">IF(AND(U2459=1,(Scenario!$B$14-E2459)/60&gt;R2459),1,0)</f>
        <v>0</v>
      </c>
      <c r="W2459" s="9" t="n">
        <f aca="false">IF(OR(C2459=Scenario!$B$22,C2459=Scenario!$C$22),1,0)</f>
        <v>1</v>
      </c>
      <c r="X2459" s="9" t="n">
        <f aca="false">IF(ISNUMBER(I2459),1,0)</f>
        <v>0</v>
      </c>
      <c r="Y2459" s="9" t="n">
        <f aca="false">MOD(INT(E2459/86400)+3,7)</f>
        <v>1</v>
      </c>
      <c r="Z2459" s="9" t="n">
        <f aca="false">MOD(INT(E2459/3600),24)</f>
        <v>5</v>
      </c>
      <c r="AA2459" s="6" t="s">
        <v>5162</v>
      </c>
    </row>
    <row r="2460" customFormat="false" ht="15" hidden="false" customHeight="false" outlineLevel="0" collapsed="false">
      <c r="A2460" s="6" t="s">
        <v>5163</v>
      </c>
      <c r="B2460" s="6" t="s">
        <v>43</v>
      </c>
      <c r="C2460" s="6" t="s">
        <v>249</v>
      </c>
      <c r="D2460" s="6" t="s">
        <v>171</v>
      </c>
      <c r="E2460" s="6" t="n">
        <v>1788244186</v>
      </c>
      <c r="F2460" s="6" t="n">
        <v>1788246208</v>
      </c>
      <c r="G2460" s="6" t="n">
        <v>1788246051</v>
      </c>
      <c r="H2460" s="6" t="n">
        <v>1788249084</v>
      </c>
      <c r="J2460" s="6" t="n">
        <v>0</v>
      </c>
      <c r="K2460" s="6" t="n">
        <v>0</v>
      </c>
      <c r="L2460" s="9" t="n">
        <f aca="false">IF(AND(E2460&gt;=Scenario!$B$11,E2460&lt;Scenario!$B$12),1,0)</f>
        <v>1</v>
      </c>
      <c r="M2460" s="9" t="n">
        <f aca="false">IF(AND(L2460=1,ISNUMBER(F2460)),MAX(0,F2460-E2460)/60,"")</f>
        <v>33.7</v>
      </c>
      <c r="N2460" s="9" t="n">
        <f aca="false">IF(AND(L2460=1,ISNUMBER(G2460)),MAX(0,G2460-E2460)/60,"")</f>
        <v>31.0833333333333</v>
      </c>
      <c r="O2460" s="9" t="n">
        <f aca="false">IF(ISNUMBER(H2460),IF(AND(H2460&gt;=Scenario!$B$11,H2460&lt;Scenario!$B$12),1,0),0)</f>
        <v>1</v>
      </c>
      <c r="P2460" s="9" t="n">
        <f aca="false">IF(O2460=1,MAX(0,H2460-E2460)/60,"")</f>
        <v>81.6333333333333</v>
      </c>
      <c r="Q2460" s="9" t="n">
        <f aca="false">INDEX(Scenario!$B$18:$B$20,MATCH(B2460,Scenario!$A$18:$A$20,0))</f>
        <v>60</v>
      </c>
      <c r="R2460" s="9" t="n">
        <f aca="false">INDEX(Scenario!$C$18:$C$20,MATCH(B2460,Scenario!$A$18:$A$20,0))</f>
        <v>1440</v>
      </c>
      <c r="S2460" s="9" t="n">
        <f aca="false">IF(ISNUMBER(M2460),IF(M2460&lt;=Q2460,1,0),"")</f>
        <v>1</v>
      </c>
      <c r="T2460" s="9" t="n">
        <f aca="false">IF(ISNUMBER(P2460),IF(P2460&lt;=R2460,1,0),"")</f>
        <v>1</v>
      </c>
      <c r="U2460" s="9" t="n">
        <f aca="false">IF(E2460&gt;Scenario!$B$14,0,IF(OR(AND(ISNUMBER(H2460),H2460&lt;=Scenario!$B$14),AND(ISNUMBER(I2460),I2460&lt;=Scenario!$B$14)),0,1))</f>
        <v>0</v>
      </c>
      <c r="V2460" s="9" t="n">
        <f aca="false">IF(AND(U2460=1,(Scenario!$B$14-E2460)/60&gt;R2460),1,0)</f>
        <v>0</v>
      </c>
      <c r="W2460" s="9" t="n">
        <f aca="false">IF(OR(C2460=Scenario!$B$22,C2460=Scenario!$C$22),1,0)</f>
        <v>0</v>
      </c>
      <c r="X2460" s="9" t="n">
        <f aca="false">IF(ISNUMBER(I2460),1,0)</f>
        <v>0</v>
      </c>
      <c r="Y2460" s="9" t="n">
        <f aca="false">MOD(INT(E2460/86400)+3,7)</f>
        <v>1</v>
      </c>
      <c r="Z2460" s="9" t="n">
        <f aca="false">MOD(INT(E2460/3600),24)</f>
        <v>6</v>
      </c>
      <c r="AA2460" s="6" t="s">
        <v>5164</v>
      </c>
    </row>
    <row r="2461" customFormat="false" ht="15" hidden="false" customHeight="false" outlineLevel="0" collapsed="false">
      <c r="A2461" s="6" t="s">
        <v>5165</v>
      </c>
      <c r="B2461" s="6" t="s">
        <v>43</v>
      </c>
      <c r="C2461" s="6" t="s">
        <v>288</v>
      </c>
      <c r="D2461" s="6" t="s">
        <v>172</v>
      </c>
      <c r="E2461" s="6" t="n">
        <v>1788246819</v>
      </c>
      <c r="F2461" s="6" t="n">
        <v>1788247020</v>
      </c>
      <c r="G2461" s="6" t="n">
        <v>1788246860</v>
      </c>
      <c r="H2461" s="6" t="n">
        <v>1788288404</v>
      </c>
      <c r="J2461" s="6" t="n">
        <v>1</v>
      </c>
      <c r="K2461" s="6" t="n">
        <v>0</v>
      </c>
      <c r="L2461" s="9" t="n">
        <f aca="false">IF(AND(E2461&gt;=Scenario!$B$11,E2461&lt;Scenario!$B$12),1,0)</f>
        <v>1</v>
      </c>
      <c r="M2461" s="9" t="n">
        <f aca="false">IF(AND(L2461=1,ISNUMBER(F2461)),MAX(0,F2461-E2461)/60,"")</f>
        <v>3.35</v>
      </c>
      <c r="N2461" s="9" t="n">
        <f aca="false">IF(AND(L2461=1,ISNUMBER(G2461)),MAX(0,G2461-E2461)/60,"")</f>
        <v>0.683333333333333</v>
      </c>
      <c r="O2461" s="9" t="n">
        <f aca="false">IF(ISNUMBER(H2461),IF(AND(H2461&gt;=Scenario!$B$11,H2461&lt;Scenario!$B$12),1,0),0)</f>
        <v>1</v>
      </c>
      <c r="P2461" s="9" t="n">
        <f aca="false">IF(O2461=1,MAX(0,H2461-E2461)/60,"")</f>
        <v>693.083333333333</v>
      </c>
      <c r="Q2461" s="9" t="n">
        <f aca="false">INDEX(Scenario!$B$18:$B$20,MATCH(B2461,Scenario!$A$18:$A$20,0))</f>
        <v>60</v>
      </c>
      <c r="R2461" s="9" t="n">
        <f aca="false">INDEX(Scenario!$C$18:$C$20,MATCH(B2461,Scenario!$A$18:$A$20,0))</f>
        <v>1440</v>
      </c>
      <c r="S2461" s="9" t="n">
        <f aca="false">IF(ISNUMBER(M2461),IF(M2461&lt;=Q2461,1,0),"")</f>
        <v>1</v>
      </c>
      <c r="T2461" s="9" t="n">
        <f aca="false">IF(ISNUMBER(P2461),IF(P2461&lt;=R2461,1,0),"")</f>
        <v>1</v>
      </c>
      <c r="U2461" s="9" t="n">
        <f aca="false">IF(E2461&gt;Scenario!$B$14,0,IF(OR(AND(ISNUMBER(H2461),H2461&lt;=Scenario!$B$14),AND(ISNUMBER(I2461),I2461&lt;=Scenario!$B$14)),0,1))</f>
        <v>0</v>
      </c>
      <c r="V2461" s="9" t="n">
        <f aca="false">IF(AND(U2461=1,(Scenario!$B$14-E2461)/60&gt;R2461),1,0)</f>
        <v>0</v>
      </c>
      <c r="W2461" s="9" t="n">
        <f aca="false">IF(OR(C2461=Scenario!$B$22,C2461=Scenario!$C$22),1,0)</f>
        <v>0</v>
      </c>
      <c r="X2461" s="9" t="n">
        <f aca="false">IF(ISNUMBER(I2461),1,0)</f>
        <v>0</v>
      </c>
      <c r="Y2461" s="9" t="n">
        <f aca="false">MOD(INT(E2461/86400)+3,7)</f>
        <v>1</v>
      </c>
      <c r="Z2461" s="9" t="n">
        <f aca="false">MOD(INT(E2461/3600),24)</f>
        <v>7</v>
      </c>
      <c r="AA2461" s="6" t="s">
        <v>5166</v>
      </c>
    </row>
    <row r="2462" customFormat="false" ht="15" hidden="false" customHeight="false" outlineLevel="0" collapsed="false">
      <c r="A2462" s="6" t="s">
        <v>5167</v>
      </c>
      <c r="B2462" s="6" t="s">
        <v>44</v>
      </c>
      <c r="C2462" s="6" t="s">
        <v>249</v>
      </c>
      <c r="D2462" s="6" t="s">
        <v>171</v>
      </c>
      <c r="E2462" s="6" t="n">
        <v>1788247572</v>
      </c>
      <c r="F2462" s="6" t="n">
        <v>1788247816</v>
      </c>
      <c r="G2462" s="6" t="n">
        <v>1788247600</v>
      </c>
      <c r="H2462" s="6" t="n">
        <v>1788250623</v>
      </c>
      <c r="J2462" s="6" t="n">
        <v>0</v>
      </c>
      <c r="K2462" s="6" t="n">
        <v>0</v>
      </c>
      <c r="L2462" s="9" t="n">
        <f aca="false">IF(AND(E2462&gt;=Scenario!$B$11,E2462&lt;Scenario!$B$12),1,0)</f>
        <v>1</v>
      </c>
      <c r="M2462" s="9" t="n">
        <f aca="false">IF(AND(L2462=1,ISNUMBER(F2462)),MAX(0,F2462-E2462)/60,"")</f>
        <v>4.06666666666667</v>
      </c>
      <c r="N2462" s="9" t="n">
        <f aca="false">IF(AND(L2462=1,ISNUMBER(G2462)),MAX(0,G2462-E2462)/60,"")</f>
        <v>0.466666666666667</v>
      </c>
      <c r="O2462" s="9" t="n">
        <f aca="false">IF(ISNUMBER(H2462),IF(AND(H2462&gt;=Scenario!$B$11,H2462&lt;Scenario!$B$12),1,0),0)</f>
        <v>1</v>
      </c>
      <c r="P2462" s="9" t="n">
        <f aca="false">IF(O2462=1,MAX(0,H2462-E2462)/60,"")</f>
        <v>50.85</v>
      </c>
      <c r="Q2462" s="9" t="n">
        <f aca="false">INDEX(Scenario!$B$18:$B$20,MATCH(B2462,Scenario!$A$18:$A$20,0))</f>
        <v>240</v>
      </c>
      <c r="R2462" s="9" t="n">
        <f aca="false">INDEX(Scenario!$C$18:$C$20,MATCH(B2462,Scenario!$A$18:$A$20,0))</f>
        <v>4320</v>
      </c>
      <c r="S2462" s="9" t="n">
        <f aca="false">IF(ISNUMBER(M2462),IF(M2462&lt;=Q2462,1,0),"")</f>
        <v>1</v>
      </c>
      <c r="T2462" s="9" t="n">
        <f aca="false">IF(ISNUMBER(P2462),IF(P2462&lt;=R2462,1,0),"")</f>
        <v>1</v>
      </c>
      <c r="U2462" s="9" t="n">
        <f aca="false">IF(E2462&gt;Scenario!$B$14,0,IF(OR(AND(ISNUMBER(H2462),H2462&lt;=Scenario!$B$14),AND(ISNUMBER(I2462),I2462&lt;=Scenario!$B$14)),0,1))</f>
        <v>0</v>
      </c>
      <c r="V2462" s="9" t="n">
        <f aca="false">IF(AND(U2462=1,(Scenario!$B$14-E2462)/60&gt;R2462),1,0)</f>
        <v>0</v>
      </c>
      <c r="W2462" s="9" t="n">
        <f aca="false">IF(OR(C2462=Scenario!$B$22,C2462=Scenario!$C$22),1,0)</f>
        <v>0</v>
      </c>
      <c r="X2462" s="9" t="n">
        <f aca="false">IF(ISNUMBER(I2462),1,0)</f>
        <v>0</v>
      </c>
      <c r="Y2462" s="9" t="n">
        <f aca="false">MOD(INT(E2462/86400)+3,7)</f>
        <v>1</v>
      </c>
      <c r="Z2462" s="9" t="n">
        <f aca="false">MOD(INT(E2462/3600),24)</f>
        <v>7</v>
      </c>
      <c r="AA2462" s="6" t="s">
        <v>5168</v>
      </c>
    </row>
    <row r="2463" customFormat="false" ht="15" hidden="false" customHeight="false" outlineLevel="0" collapsed="false">
      <c r="A2463" s="6" t="s">
        <v>5169</v>
      </c>
      <c r="B2463" s="6" t="s">
        <v>44</v>
      </c>
      <c r="C2463" s="6" t="s">
        <v>249</v>
      </c>
      <c r="D2463" s="6" t="s">
        <v>172</v>
      </c>
      <c r="E2463" s="6" t="n">
        <v>1788247869</v>
      </c>
      <c r="F2463" s="6" t="n">
        <v>1788248141</v>
      </c>
      <c r="G2463" s="6" t="n">
        <v>1788247923</v>
      </c>
      <c r="H2463" s="6" t="n">
        <v>1788250928</v>
      </c>
      <c r="J2463" s="6" t="n">
        <v>0</v>
      </c>
      <c r="K2463" s="6" t="n">
        <v>0</v>
      </c>
      <c r="L2463" s="9" t="n">
        <f aca="false">IF(AND(E2463&gt;=Scenario!$B$11,E2463&lt;Scenario!$B$12),1,0)</f>
        <v>1</v>
      </c>
      <c r="M2463" s="9" t="n">
        <f aca="false">IF(AND(L2463=1,ISNUMBER(F2463)),MAX(0,F2463-E2463)/60,"")</f>
        <v>4.53333333333333</v>
      </c>
      <c r="N2463" s="9" t="n">
        <f aca="false">IF(AND(L2463=1,ISNUMBER(G2463)),MAX(0,G2463-E2463)/60,"")</f>
        <v>0.9</v>
      </c>
      <c r="O2463" s="9" t="n">
        <f aca="false">IF(ISNUMBER(H2463),IF(AND(H2463&gt;=Scenario!$B$11,H2463&lt;Scenario!$B$12),1,0),0)</f>
        <v>1</v>
      </c>
      <c r="P2463" s="9" t="n">
        <f aca="false">IF(O2463=1,MAX(0,H2463-E2463)/60,"")</f>
        <v>50.9833333333333</v>
      </c>
      <c r="Q2463" s="9" t="n">
        <f aca="false">INDEX(Scenario!$B$18:$B$20,MATCH(B2463,Scenario!$A$18:$A$20,0))</f>
        <v>240</v>
      </c>
      <c r="R2463" s="9" t="n">
        <f aca="false">INDEX(Scenario!$C$18:$C$20,MATCH(B2463,Scenario!$A$18:$A$20,0))</f>
        <v>4320</v>
      </c>
      <c r="S2463" s="9" t="n">
        <f aca="false">IF(ISNUMBER(M2463),IF(M2463&lt;=Q2463,1,0),"")</f>
        <v>1</v>
      </c>
      <c r="T2463" s="9" t="n">
        <f aca="false">IF(ISNUMBER(P2463),IF(P2463&lt;=R2463,1,0),"")</f>
        <v>1</v>
      </c>
      <c r="U2463" s="9" t="n">
        <f aca="false">IF(E2463&gt;Scenario!$B$14,0,IF(OR(AND(ISNUMBER(H2463),H2463&lt;=Scenario!$B$14),AND(ISNUMBER(I2463),I2463&lt;=Scenario!$B$14)),0,1))</f>
        <v>0</v>
      </c>
      <c r="V2463" s="9" t="n">
        <f aca="false">IF(AND(U2463=1,(Scenario!$B$14-E2463)/60&gt;R2463),1,0)</f>
        <v>0</v>
      </c>
      <c r="W2463" s="9" t="n">
        <f aca="false">IF(OR(C2463=Scenario!$B$22,C2463=Scenario!$C$22),1,0)</f>
        <v>0</v>
      </c>
      <c r="X2463" s="9" t="n">
        <f aca="false">IF(ISNUMBER(I2463),1,0)</f>
        <v>0</v>
      </c>
      <c r="Y2463" s="9" t="n">
        <f aca="false">MOD(INT(E2463/86400)+3,7)</f>
        <v>1</v>
      </c>
      <c r="Z2463" s="9" t="n">
        <f aca="false">MOD(INT(E2463/3600),24)</f>
        <v>7</v>
      </c>
      <c r="AA2463" s="6" t="s">
        <v>5170</v>
      </c>
    </row>
    <row r="2464" customFormat="false" ht="15" hidden="false" customHeight="false" outlineLevel="0" collapsed="false">
      <c r="A2464" s="6" t="s">
        <v>5171</v>
      </c>
      <c r="B2464" s="6" t="s">
        <v>43</v>
      </c>
      <c r="C2464" s="6" t="s">
        <v>249</v>
      </c>
      <c r="D2464" s="6" t="s">
        <v>172</v>
      </c>
      <c r="E2464" s="6" t="n">
        <v>1788248252</v>
      </c>
      <c r="F2464" s="6" t="n">
        <v>1788250792</v>
      </c>
      <c r="G2464" s="6" t="n">
        <v>1788250646</v>
      </c>
      <c r="H2464" s="6" t="n">
        <v>1788260761</v>
      </c>
      <c r="J2464" s="6" t="n">
        <v>0</v>
      </c>
      <c r="K2464" s="6" t="n">
        <v>0</v>
      </c>
      <c r="L2464" s="9" t="n">
        <f aca="false">IF(AND(E2464&gt;=Scenario!$B$11,E2464&lt;Scenario!$B$12),1,0)</f>
        <v>1</v>
      </c>
      <c r="M2464" s="9" t="n">
        <f aca="false">IF(AND(L2464=1,ISNUMBER(F2464)),MAX(0,F2464-E2464)/60,"")</f>
        <v>42.3333333333333</v>
      </c>
      <c r="N2464" s="9" t="n">
        <f aca="false">IF(AND(L2464=1,ISNUMBER(G2464)),MAX(0,G2464-E2464)/60,"")</f>
        <v>39.9</v>
      </c>
      <c r="O2464" s="9" t="n">
        <f aca="false">IF(ISNUMBER(H2464),IF(AND(H2464&gt;=Scenario!$B$11,H2464&lt;Scenario!$B$12),1,0),0)</f>
        <v>1</v>
      </c>
      <c r="P2464" s="9" t="n">
        <f aca="false">IF(O2464=1,MAX(0,H2464-E2464)/60,"")</f>
        <v>208.483333333333</v>
      </c>
      <c r="Q2464" s="9" t="n">
        <f aca="false">INDEX(Scenario!$B$18:$B$20,MATCH(B2464,Scenario!$A$18:$A$20,0))</f>
        <v>60</v>
      </c>
      <c r="R2464" s="9" t="n">
        <f aca="false">INDEX(Scenario!$C$18:$C$20,MATCH(B2464,Scenario!$A$18:$A$20,0))</f>
        <v>1440</v>
      </c>
      <c r="S2464" s="9" t="n">
        <f aca="false">IF(ISNUMBER(M2464),IF(M2464&lt;=Q2464,1,0),"")</f>
        <v>1</v>
      </c>
      <c r="T2464" s="9" t="n">
        <f aca="false">IF(ISNUMBER(P2464),IF(P2464&lt;=R2464,1,0),"")</f>
        <v>1</v>
      </c>
      <c r="U2464" s="9" t="n">
        <f aca="false">IF(E2464&gt;Scenario!$B$14,0,IF(OR(AND(ISNUMBER(H2464),H2464&lt;=Scenario!$B$14),AND(ISNUMBER(I2464),I2464&lt;=Scenario!$B$14)),0,1))</f>
        <v>0</v>
      </c>
      <c r="V2464" s="9" t="n">
        <f aca="false">IF(AND(U2464=1,(Scenario!$B$14-E2464)/60&gt;R2464),1,0)</f>
        <v>0</v>
      </c>
      <c r="W2464" s="9" t="n">
        <f aca="false">IF(OR(C2464=Scenario!$B$22,C2464=Scenario!$C$22),1,0)</f>
        <v>0</v>
      </c>
      <c r="X2464" s="9" t="n">
        <f aca="false">IF(ISNUMBER(I2464),1,0)</f>
        <v>0</v>
      </c>
      <c r="Y2464" s="9" t="n">
        <f aca="false">MOD(INT(E2464/86400)+3,7)</f>
        <v>1</v>
      </c>
      <c r="Z2464" s="9" t="n">
        <f aca="false">MOD(INT(E2464/3600),24)</f>
        <v>7</v>
      </c>
      <c r="AA2464" s="6" t="s">
        <v>5172</v>
      </c>
    </row>
    <row r="2465" customFormat="false" ht="15" hidden="false" customHeight="false" outlineLevel="0" collapsed="false">
      <c r="A2465" s="6" t="s">
        <v>5173</v>
      </c>
      <c r="B2465" s="6" t="s">
        <v>43</v>
      </c>
      <c r="C2465" s="6" t="s">
        <v>249</v>
      </c>
      <c r="D2465" s="6" t="s">
        <v>171</v>
      </c>
      <c r="E2465" s="6" t="n">
        <v>1788248364</v>
      </c>
      <c r="F2465" s="6" t="n">
        <v>1788248484</v>
      </c>
      <c r="G2465" s="6" t="n">
        <v>1788248420</v>
      </c>
      <c r="H2465" s="6" t="n">
        <v>1788252022</v>
      </c>
      <c r="J2465" s="6" t="n">
        <v>0</v>
      </c>
      <c r="K2465" s="6" t="n">
        <v>0</v>
      </c>
      <c r="L2465" s="9" t="n">
        <f aca="false">IF(AND(E2465&gt;=Scenario!$B$11,E2465&lt;Scenario!$B$12),1,0)</f>
        <v>1</v>
      </c>
      <c r="M2465" s="9" t="n">
        <f aca="false">IF(AND(L2465=1,ISNUMBER(F2465)),MAX(0,F2465-E2465)/60,"")</f>
        <v>2</v>
      </c>
      <c r="N2465" s="9" t="n">
        <f aca="false">IF(AND(L2465=1,ISNUMBER(G2465)),MAX(0,G2465-E2465)/60,"")</f>
        <v>0.933333333333333</v>
      </c>
      <c r="O2465" s="9" t="n">
        <f aca="false">IF(ISNUMBER(H2465),IF(AND(H2465&gt;=Scenario!$B$11,H2465&lt;Scenario!$B$12),1,0),0)</f>
        <v>1</v>
      </c>
      <c r="P2465" s="9" t="n">
        <f aca="false">IF(O2465=1,MAX(0,H2465-E2465)/60,"")</f>
        <v>60.9666666666667</v>
      </c>
      <c r="Q2465" s="9" t="n">
        <f aca="false">INDEX(Scenario!$B$18:$B$20,MATCH(B2465,Scenario!$A$18:$A$20,0))</f>
        <v>60</v>
      </c>
      <c r="R2465" s="9" t="n">
        <f aca="false">INDEX(Scenario!$C$18:$C$20,MATCH(B2465,Scenario!$A$18:$A$20,0))</f>
        <v>1440</v>
      </c>
      <c r="S2465" s="9" t="n">
        <f aca="false">IF(ISNUMBER(M2465),IF(M2465&lt;=Q2465,1,0),"")</f>
        <v>1</v>
      </c>
      <c r="T2465" s="9" t="n">
        <f aca="false">IF(ISNUMBER(P2465),IF(P2465&lt;=R2465,1,0),"")</f>
        <v>1</v>
      </c>
      <c r="U2465" s="9" t="n">
        <f aca="false">IF(E2465&gt;Scenario!$B$14,0,IF(OR(AND(ISNUMBER(H2465),H2465&lt;=Scenario!$B$14),AND(ISNUMBER(I2465),I2465&lt;=Scenario!$B$14)),0,1))</f>
        <v>0</v>
      </c>
      <c r="V2465" s="9" t="n">
        <f aca="false">IF(AND(U2465=1,(Scenario!$B$14-E2465)/60&gt;R2465),1,0)</f>
        <v>0</v>
      </c>
      <c r="W2465" s="9" t="n">
        <f aca="false">IF(OR(C2465=Scenario!$B$22,C2465=Scenario!$C$22),1,0)</f>
        <v>0</v>
      </c>
      <c r="X2465" s="9" t="n">
        <f aca="false">IF(ISNUMBER(I2465),1,0)</f>
        <v>0</v>
      </c>
      <c r="Y2465" s="9" t="n">
        <f aca="false">MOD(INT(E2465/86400)+3,7)</f>
        <v>1</v>
      </c>
      <c r="Z2465" s="9" t="n">
        <f aca="false">MOD(INT(E2465/3600),24)</f>
        <v>7</v>
      </c>
      <c r="AA2465" s="6" t="s">
        <v>5174</v>
      </c>
    </row>
    <row r="2466" customFormat="false" ht="15" hidden="false" customHeight="false" outlineLevel="0" collapsed="false">
      <c r="A2466" s="6" t="s">
        <v>5175</v>
      </c>
      <c r="B2466" s="6" t="s">
        <v>43</v>
      </c>
      <c r="C2466" s="6" t="s">
        <v>249</v>
      </c>
      <c r="D2466" s="6" t="s">
        <v>171</v>
      </c>
      <c r="E2466" s="6" t="n">
        <v>1788248497</v>
      </c>
      <c r="F2466" s="6" t="n">
        <v>1788251506</v>
      </c>
      <c r="G2466" s="6" t="n">
        <v>1788251294</v>
      </c>
      <c r="H2466" s="6" t="n">
        <v>1788256805</v>
      </c>
      <c r="J2466" s="6" t="n">
        <v>0</v>
      </c>
      <c r="K2466" s="6" t="n">
        <v>1</v>
      </c>
      <c r="L2466" s="9" t="n">
        <f aca="false">IF(AND(E2466&gt;=Scenario!$B$11,E2466&lt;Scenario!$B$12),1,0)</f>
        <v>1</v>
      </c>
      <c r="M2466" s="9" t="n">
        <f aca="false">IF(AND(L2466=1,ISNUMBER(F2466)),MAX(0,F2466-E2466)/60,"")</f>
        <v>50.15</v>
      </c>
      <c r="N2466" s="9" t="n">
        <f aca="false">IF(AND(L2466=1,ISNUMBER(G2466)),MAX(0,G2466-E2466)/60,"")</f>
        <v>46.6166666666667</v>
      </c>
      <c r="O2466" s="9" t="n">
        <f aca="false">IF(ISNUMBER(H2466),IF(AND(H2466&gt;=Scenario!$B$11,H2466&lt;Scenario!$B$12),1,0),0)</f>
        <v>1</v>
      </c>
      <c r="P2466" s="9" t="n">
        <f aca="false">IF(O2466=1,MAX(0,H2466-E2466)/60,"")</f>
        <v>138.466666666667</v>
      </c>
      <c r="Q2466" s="9" t="n">
        <f aca="false">INDEX(Scenario!$B$18:$B$20,MATCH(B2466,Scenario!$A$18:$A$20,0))</f>
        <v>60</v>
      </c>
      <c r="R2466" s="9" t="n">
        <f aca="false">INDEX(Scenario!$C$18:$C$20,MATCH(B2466,Scenario!$A$18:$A$20,0))</f>
        <v>1440</v>
      </c>
      <c r="S2466" s="9" t="n">
        <f aca="false">IF(ISNUMBER(M2466),IF(M2466&lt;=Q2466,1,0),"")</f>
        <v>1</v>
      </c>
      <c r="T2466" s="9" t="n">
        <f aca="false">IF(ISNUMBER(P2466),IF(P2466&lt;=R2466,1,0),"")</f>
        <v>1</v>
      </c>
      <c r="U2466" s="9" t="n">
        <f aca="false">IF(E2466&gt;Scenario!$B$14,0,IF(OR(AND(ISNUMBER(H2466),H2466&lt;=Scenario!$B$14),AND(ISNUMBER(I2466),I2466&lt;=Scenario!$B$14)),0,1))</f>
        <v>0</v>
      </c>
      <c r="V2466" s="9" t="n">
        <f aca="false">IF(AND(U2466=1,(Scenario!$B$14-E2466)/60&gt;R2466),1,0)</f>
        <v>0</v>
      </c>
      <c r="W2466" s="9" t="n">
        <f aca="false">IF(OR(C2466=Scenario!$B$22,C2466=Scenario!$C$22),1,0)</f>
        <v>0</v>
      </c>
      <c r="X2466" s="9" t="n">
        <f aca="false">IF(ISNUMBER(I2466),1,0)</f>
        <v>0</v>
      </c>
      <c r="Y2466" s="9" t="n">
        <f aca="false">MOD(INT(E2466/86400)+3,7)</f>
        <v>1</v>
      </c>
      <c r="Z2466" s="9" t="n">
        <f aca="false">MOD(INT(E2466/3600),24)</f>
        <v>7</v>
      </c>
      <c r="AA2466" s="6" t="s">
        <v>5176</v>
      </c>
    </row>
    <row r="2467" customFormat="false" ht="15" hidden="false" customHeight="false" outlineLevel="0" collapsed="false">
      <c r="A2467" s="6" t="s">
        <v>5177</v>
      </c>
      <c r="B2467" s="6" t="s">
        <v>44</v>
      </c>
      <c r="C2467" s="6" t="s">
        <v>249</v>
      </c>
      <c r="D2467" s="6" t="s">
        <v>171</v>
      </c>
      <c r="E2467" s="6" t="n">
        <v>1788250154</v>
      </c>
      <c r="F2467" s="6" t="n">
        <v>1788250365</v>
      </c>
      <c r="G2467" s="6" t="n">
        <v>1788250202</v>
      </c>
      <c r="H2467" s="6" t="n">
        <v>1788289415</v>
      </c>
      <c r="J2467" s="6" t="n">
        <v>1</v>
      </c>
      <c r="K2467" s="6" t="n">
        <v>0</v>
      </c>
      <c r="L2467" s="9" t="n">
        <f aca="false">IF(AND(E2467&gt;=Scenario!$B$11,E2467&lt;Scenario!$B$12),1,0)</f>
        <v>1</v>
      </c>
      <c r="M2467" s="9" t="n">
        <f aca="false">IF(AND(L2467=1,ISNUMBER(F2467)),MAX(0,F2467-E2467)/60,"")</f>
        <v>3.51666666666667</v>
      </c>
      <c r="N2467" s="9" t="n">
        <f aca="false">IF(AND(L2467=1,ISNUMBER(G2467)),MAX(0,G2467-E2467)/60,"")</f>
        <v>0.8</v>
      </c>
      <c r="O2467" s="9" t="n">
        <f aca="false">IF(ISNUMBER(H2467),IF(AND(H2467&gt;=Scenario!$B$11,H2467&lt;Scenario!$B$12),1,0),0)</f>
        <v>1</v>
      </c>
      <c r="P2467" s="9" t="n">
        <f aca="false">IF(O2467=1,MAX(0,H2467-E2467)/60,"")</f>
        <v>654.35</v>
      </c>
      <c r="Q2467" s="9" t="n">
        <f aca="false">INDEX(Scenario!$B$18:$B$20,MATCH(B2467,Scenario!$A$18:$A$20,0))</f>
        <v>240</v>
      </c>
      <c r="R2467" s="9" t="n">
        <f aca="false">INDEX(Scenario!$C$18:$C$20,MATCH(B2467,Scenario!$A$18:$A$20,0))</f>
        <v>4320</v>
      </c>
      <c r="S2467" s="9" t="n">
        <f aca="false">IF(ISNUMBER(M2467),IF(M2467&lt;=Q2467,1,0),"")</f>
        <v>1</v>
      </c>
      <c r="T2467" s="9" t="n">
        <f aca="false">IF(ISNUMBER(P2467),IF(P2467&lt;=R2467,1,0),"")</f>
        <v>1</v>
      </c>
      <c r="U2467" s="9" t="n">
        <f aca="false">IF(E2467&gt;Scenario!$B$14,0,IF(OR(AND(ISNUMBER(H2467),H2467&lt;=Scenario!$B$14),AND(ISNUMBER(I2467),I2467&lt;=Scenario!$B$14)),0,1))</f>
        <v>0</v>
      </c>
      <c r="V2467" s="9" t="n">
        <f aca="false">IF(AND(U2467=1,(Scenario!$B$14-E2467)/60&gt;R2467),1,0)</f>
        <v>0</v>
      </c>
      <c r="W2467" s="9" t="n">
        <f aca="false">IF(OR(C2467=Scenario!$B$22,C2467=Scenario!$C$22),1,0)</f>
        <v>0</v>
      </c>
      <c r="X2467" s="9" t="n">
        <f aca="false">IF(ISNUMBER(I2467),1,0)</f>
        <v>0</v>
      </c>
      <c r="Y2467" s="9" t="n">
        <f aca="false">MOD(INT(E2467/86400)+3,7)</f>
        <v>1</v>
      </c>
      <c r="Z2467" s="9" t="n">
        <f aca="false">MOD(INT(E2467/3600),24)</f>
        <v>8</v>
      </c>
      <c r="AA2467" s="6" t="s">
        <v>5178</v>
      </c>
    </row>
    <row r="2468" customFormat="false" ht="15" hidden="false" customHeight="false" outlineLevel="0" collapsed="false">
      <c r="A2468" s="6" t="s">
        <v>5179</v>
      </c>
      <c r="B2468" s="6" t="s">
        <v>42</v>
      </c>
      <c r="C2468" s="6" t="s">
        <v>249</v>
      </c>
      <c r="D2468" s="6" t="s">
        <v>171</v>
      </c>
      <c r="E2468" s="6" t="n">
        <v>1788251185</v>
      </c>
      <c r="F2468" s="6" t="n">
        <v>1788252174</v>
      </c>
      <c r="G2468" s="6" t="n">
        <v>1788252068</v>
      </c>
      <c r="H2468" s="6" t="n">
        <v>1788263451</v>
      </c>
      <c r="J2468" s="6" t="n">
        <v>0</v>
      </c>
      <c r="K2468" s="6" t="n">
        <v>0</v>
      </c>
      <c r="L2468" s="9" t="n">
        <f aca="false">IF(AND(E2468&gt;=Scenario!$B$11,E2468&lt;Scenario!$B$12),1,0)</f>
        <v>1</v>
      </c>
      <c r="M2468" s="9" t="n">
        <f aca="false">IF(AND(L2468=1,ISNUMBER(F2468)),MAX(0,F2468-E2468)/60,"")</f>
        <v>16.4833333333333</v>
      </c>
      <c r="N2468" s="9" t="n">
        <f aca="false">IF(AND(L2468=1,ISNUMBER(G2468)),MAX(0,G2468-E2468)/60,"")</f>
        <v>14.7166666666667</v>
      </c>
      <c r="O2468" s="9" t="n">
        <f aca="false">IF(ISNUMBER(H2468),IF(AND(H2468&gt;=Scenario!$B$11,H2468&lt;Scenario!$B$12),1,0),0)</f>
        <v>1</v>
      </c>
      <c r="P2468" s="9" t="n">
        <f aca="false">IF(O2468=1,MAX(0,H2468-E2468)/60,"")</f>
        <v>204.433333333333</v>
      </c>
      <c r="Q2468" s="9" t="n">
        <f aca="false">INDEX(Scenario!$B$18:$B$20,MATCH(B2468,Scenario!$A$18:$A$20,0))</f>
        <v>15</v>
      </c>
      <c r="R2468" s="9" t="n">
        <f aca="false">INDEX(Scenario!$C$18:$C$20,MATCH(B2468,Scenario!$A$18:$A$20,0))</f>
        <v>240</v>
      </c>
      <c r="S2468" s="9" t="n">
        <f aca="false">IF(ISNUMBER(M2468),IF(M2468&lt;=Q2468,1,0),"")</f>
        <v>0</v>
      </c>
      <c r="T2468" s="9" t="n">
        <f aca="false">IF(ISNUMBER(P2468),IF(P2468&lt;=R2468,1,0),"")</f>
        <v>1</v>
      </c>
      <c r="U2468" s="9" t="n">
        <f aca="false">IF(E2468&gt;Scenario!$B$14,0,IF(OR(AND(ISNUMBER(H2468),H2468&lt;=Scenario!$B$14),AND(ISNUMBER(I2468),I2468&lt;=Scenario!$B$14)),0,1))</f>
        <v>0</v>
      </c>
      <c r="V2468" s="9" t="n">
        <f aca="false">IF(AND(U2468=1,(Scenario!$B$14-E2468)/60&gt;R2468),1,0)</f>
        <v>0</v>
      </c>
      <c r="W2468" s="9" t="n">
        <f aca="false">IF(OR(C2468=Scenario!$B$22,C2468=Scenario!$C$22),1,0)</f>
        <v>0</v>
      </c>
      <c r="X2468" s="9" t="n">
        <f aca="false">IF(ISNUMBER(I2468),1,0)</f>
        <v>0</v>
      </c>
      <c r="Y2468" s="9" t="n">
        <f aca="false">MOD(INT(E2468/86400)+3,7)</f>
        <v>1</v>
      </c>
      <c r="Z2468" s="9" t="n">
        <f aca="false">MOD(INT(E2468/3600),24)</f>
        <v>8</v>
      </c>
      <c r="AA2468" s="6" t="s">
        <v>5180</v>
      </c>
    </row>
    <row r="2469" customFormat="false" ht="15" hidden="false" customHeight="false" outlineLevel="0" collapsed="false">
      <c r="A2469" s="6" t="s">
        <v>5181</v>
      </c>
      <c r="B2469" s="6" t="s">
        <v>43</v>
      </c>
      <c r="C2469" s="6" t="s">
        <v>46</v>
      </c>
      <c r="D2469" s="6" t="s">
        <v>171</v>
      </c>
      <c r="E2469" s="6" t="n">
        <v>1788251895</v>
      </c>
      <c r="F2469" s="6" t="n">
        <v>1788253440</v>
      </c>
      <c r="G2469" s="6" t="n">
        <v>1788253235</v>
      </c>
      <c r="H2469" s="6" t="n">
        <v>1788257645</v>
      </c>
      <c r="J2469" s="6" t="n">
        <v>0</v>
      </c>
      <c r="K2469" s="6" t="n">
        <v>0</v>
      </c>
      <c r="L2469" s="9" t="n">
        <f aca="false">IF(AND(E2469&gt;=Scenario!$B$11,E2469&lt;Scenario!$B$12),1,0)</f>
        <v>1</v>
      </c>
      <c r="M2469" s="9" t="n">
        <f aca="false">IF(AND(L2469=1,ISNUMBER(F2469)),MAX(0,F2469-E2469)/60,"")</f>
        <v>25.75</v>
      </c>
      <c r="N2469" s="9" t="n">
        <f aca="false">IF(AND(L2469=1,ISNUMBER(G2469)),MAX(0,G2469-E2469)/60,"")</f>
        <v>22.3333333333333</v>
      </c>
      <c r="O2469" s="9" t="n">
        <f aca="false">IF(ISNUMBER(H2469),IF(AND(H2469&gt;=Scenario!$B$11,H2469&lt;Scenario!$B$12),1,0),0)</f>
        <v>1</v>
      </c>
      <c r="P2469" s="9" t="n">
        <f aca="false">IF(O2469=1,MAX(0,H2469-E2469)/60,"")</f>
        <v>95.8333333333333</v>
      </c>
      <c r="Q2469" s="9" t="n">
        <f aca="false">INDEX(Scenario!$B$18:$B$20,MATCH(B2469,Scenario!$A$18:$A$20,0))</f>
        <v>60</v>
      </c>
      <c r="R2469" s="9" t="n">
        <f aca="false">INDEX(Scenario!$C$18:$C$20,MATCH(B2469,Scenario!$A$18:$A$20,0))</f>
        <v>1440</v>
      </c>
      <c r="S2469" s="9" t="n">
        <f aca="false">IF(ISNUMBER(M2469),IF(M2469&lt;=Q2469,1,0),"")</f>
        <v>1</v>
      </c>
      <c r="T2469" s="9" t="n">
        <f aca="false">IF(ISNUMBER(P2469),IF(P2469&lt;=R2469,1,0),"")</f>
        <v>1</v>
      </c>
      <c r="U2469" s="9" t="n">
        <f aca="false">IF(E2469&gt;Scenario!$B$14,0,IF(OR(AND(ISNUMBER(H2469),H2469&lt;=Scenario!$B$14),AND(ISNUMBER(I2469),I2469&lt;=Scenario!$B$14)),0,1))</f>
        <v>0</v>
      </c>
      <c r="V2469" s="9" t="n">
        <f aca="false">IF(AND(U2469=1,(Scenario!$B$14-E2469)/60&gt;R2469),1,0)</f>
        <v>0</v>
      </c>
      <c r="W2469" s="9" t="n">
        <f aca="false">IF(OR(C2469=Scenario!$B$22,C2469=Scenario!$C$22),1,0)</f>
        <v>1</v>
      </c>
      <c r="X2469" s="9" t="n">
        <f aca="false">IF(ISNUMBER(I2469),1,0)</f>
        <v>0</v>
      </c>
      <c r="Y2469" s="9" t="n">
        <f aca="false">MOD(INT(E2469/86400)+3,7)</f>
        <v>1</v>
      </c>
      <c r="Z2469" s="9" t="n">
        <f aca="false">MOD(INT(E2469/3600),24)</f>
        <v>8</v>
      </c>
      <c r="AA2469" s="6" t="s">
        <v>5182</v>
      </c>
    </row>
    <row r="2470" customFormat="false" ht="15" hidden="false" customHeight="false" outlineLevel="0" collapsed="false">
      <c r="A2470" s="6" t="s">
        <v>5183</v>
      </c>
      <c r="B2470" s="6" t="s">
        <v>44</v>
      </c>
      <c r="C2470" s="6" t="s">
        <v>249</v>
      </c>
      <c r="D2470" s="6" t="s">
        <v>171</v>
      </c>
      <c r="E2470" s="6" t="n">
        <v>1788252116</v>
      </c>
      <c r="F2470" s="6" t="n">
        <v>1788257824</v>
      </c>
      <c r="G2470" s="6" t="n">
        <v>1788257674</v>
      </c>
      <c r="H2470" s="6" t="n">
        <v>1788261911</v>
      </c>
      <c r="J2470" s="6" t="n">
        <v>0</v>
      </c>
      <c r="K2470" s="6" t="n">
        <v>0</v>
      </c>
      <c r="L2470" s="9" t="n">
        <f aca="false">IF(AND(E2470&gt;=Scenario!$B$11,E2470&lt;Scenario!$B$12),1,0)</f>
        <v>1</v>
      </c>
      <c r="M2470" s="9" t="n">
        <f aca="false">IF(AND(L2470=1,ISNUMBER(F2470)),MAX(0,F2470-E2470)/60,"")</f>
        <v>95.1333333333333</v>
      </c>
      <c r="N2470" s="9" t="n">
        <f aca="false">IF(AND(L2470=1,ISNUMBER(G2470)),MAX(0,G2470-E2470)/60,"")</f>
        <v>92.6333333333333</v>
      </c>
      <c r="O2470" s="9" t="n">
        <f aca="false">IF(ISNUMBER(H2470),IF(AND(H2470&gt;=Scenario!$B$11,H2470&lt;Scenario!$B$12),1,0),0)</f>
        <v>1</v>
      </c>
      <c r="P2470" s="9" t="n">
        <f aca="false">IF(O2470=1,MAX(0,H2470-E2470)/60,"")</f>
        <v>163.25</v>
      </c>
      <c r="Q2470" s="9" t="n">
        <f aca="false">INDEX(Scenario!$B$18:$B$20,MATCH(B2470,Scenario!$A$18:$A$20,0))</f>
        <v>240</v>
      </c>
      <c r="R2470" s="9" t="n">
        <f aca="false">INDEX(Scenario!$C$18:$C$20,MATCH(B2470,Scenario!$A$18:$A$20,0))</f>
        <v>4320</v>
      </c>
      <c r="S2470" s="9" t="n">
        <f aca="false">IF(ISNUMBER(M2470),IF(M2470&lt;=Q2470,1,0),"")</f>
        <v>1</v>
      </c>
      <c r="T2470" s="9" t="n">
        <f aca="false">IF(ISNUMBER(P2470),IF(P2470&lt;=R2470,1,0),"")</f>
        <v>1</v>
      </c>
      <c r="U2470" s="9" t="n">
        <f aca="false">IF(E2470&gt;Scenario!$B$14,0,IF(OR(AND(ISNUMBER(H2470),H2470&lt;=Scenario!$B$14),AND(ISNUMBER(I2470),I2470&lt;=Scenario!$B$14)),0,1))</f>
        <v>0</v>
      </c>
      <c r="V2470" s="9" t="n">
        <f aca="false">IF(AND(U2470=1,(Scenario!$B$14-E2470)/60&gt;R2470),1,0)</f>
        <v>0</v>
      </c>
      <c r="W2470" s="9" t="n">
        <f aca="false">IF(OR(C2470=Scenario!$B$22,C2470=Scenario!$C$22),1,0)</f>
        <v>0</v>
      </c>
      <c r="X2470" s="9" t="n">
        <f aca="false">IF(ISNUMBER(I2470),1,0)</f>
        <v>0</v>
      </c>
      <c r="Y2470" s="9" t="n">
        <f aca="false">MOD(INT(E2470/86400)+3,7)</f>
        <v>1</v>
      </c>
      <c r="Z2470" s="9" t="n">
        <f aca="false">MOD(INT(E2470/3600),24)</f>
        <v>8</v>
      </c>
      <c r="AA2470" s="6" t="s">
        <v>5184</v>
      </c>
    </row>
    <row r="2471" customFormat="false" ht="15" hidden="false" customHeight="false" outlineLevel="0" collapsed="false">
      <c r="A2471" s="6" t="s">
        <v>5185</v>
      </c>
      <c r="B2471" s="6" t="s">
        <v>44</v>
      </c>
      <c r="C2471" s="6" t="s">
        <v>46</v>
      </c>
      <c r="D2471" s="6" t="s">
        <v>170</v>
      </c>
      <c r="E2471" s="6" t="n">
        <v>1788252927</v>
      </c>
      <c r="F2471" s="6" t="n">
        <v>1788253145</v>
      </c>
      <c r="G2471" s="6" t="n">
        <v>1788252981</v>
      </c>
      <c r="H2471" s="6" t="n">
        <v>1788253698</v>
      </c>
      <c r="J2471" s="6" t="n">
        <v>0</v>
      </c>
      <c r="K2471" s="6" t="n">
        <v>0</v>
      </c>
      <c r="L2471" s="9" t="n">
        <f aca="false">IF(AND(E2471&gt;=Scenario!$B$11,E2471&lt;Scenario!$B$12),1,0)</f>
        <v>1</v>
      </c>
      <c r="M2471" s="9" t="n">
        <f aca="false">IF(AND(L2471=1,ISNUMBER(F2471)),MAX(0,F2471-E2471)/60,"")</f>
        <v>3.63333333333333</v>
      </c>
      <c r="N2471" s="9" t="n">
        <f aca="false">IF(AND(L2471=1,ISNUMBER(G2471)),MAX(0,G2471-E2471)/60,"")</f>
        <v>0.9</v>
      </c>
      <c r="O2471" s="9" t="n">
        <f aca="false">IF(ISNUMBER(H2471),IF(AND(H2471&gt;=Scenario!$B$11,H2471&lt;Scenario!$B$12),1,0),0)</f>
        <v>1</v>
      </c>
      <c r="P2471" s="9" t="n">
        <f aca="false">IF(O2471=1,MAX(0,H2471-E2471)/60,"")</f>
        <v>12.85</v>
      </c>
      <c r="Q2471" s="9" t="n">
        <f aca="false">INDEX(Scenario!$B$18:$B$20,MATCH(B2471,Scenario!$A$18:$A$20,0))</f>
        <v>240</v>
      </c>
      <c r="R2471" s="9" t="n">
        <f aca="false">INDEX(Scenario!$C$18:$C$20,MATCH(B2471,Scenario!$A$18:$A$20,0))</f>
        <v>4320</v>
      </c>
      <c r="S2471" s="9" t="n">
        <f aca="false">IF(ISNUMBER(M2471),IF(M2471&lt;=Q2471,1,0),"")</f>
        <v>1</v>
      </c>
      <c r="T2471" s="9" t="n">
        <f aca="false">IF(ISNUMBER(P2471),IF(P2471&lt;=R2471,1,0),"")</f>
        <v>1</v>
      </c>
      <c r="U2471" s="9" t="n">
        <f aca="false">IF(E2471&gt;Scenario!$B$14,0,IF(OR(AND(ISNUMBER(H2471),H2471&lt;=Scenario!$B$14),AND(ISNUMBER(I2471),I2471&lt;=Scenario!$B$14)),0,1))</f>
        <v>0</v>
      </c>
      <c r="V2471" s="9" t="n">
        <f aca="false">IF(AND(U2471=1,(Scenario!$B$14-E2471)/60&gt;R2471),1,0)</f>
        <v>0</v>
      </c>
      <c r="W2471" s="9" t="n">
        <f aca="false">IF(OR(C2471=Scenario!$B$22,C2471=Scenario!$C$22),1,0)</f>
        <v>1</v>
      </c>
      <c r="X2471" s="9" t="n">
        <f aca="false">IF(ISNUMBER(I2471),1,0)</f>
        <v>0</v>
      </c>
      <c r="Y2471" s="9" t="n">
        <f aca="false">MOD(INT(E2471/86400)+3,7)</f>
        <v>1</v>
      </c>
      <c r="Z2471" s="9" t="n">
        <f aca="false">MOD(INT(E2471/3600),24)</f>
        <v>8</v>
      </c>
      <c r="AA2471" s="6" t="s">
        <v>5186</v>
      </c>
    </row>
    <row r="2472" customFormat="false" ht="15" hidden="false" customHeight="false" outlineLevel="0" collapsed="false">
      <c r="A2472" s="6" t="s">
        <v>5187</v>
      </c>
      <c r="B2472" s="6" t="s">
        <v>43</v>
      </c>
      <c r="C2472" s="6" t="s">
        <v>249</v>
      </c>
      <c r="D2472" s="6" t="s">
        <v>171</v>
      </c>
      <c r="E2472" s="6" t="n">
        <v>1788253022</v>
      </c>
      <c r="F2472" s="6" t="n">
        <v>1788253533</v>
      </c>
      <c r="G2472" s="6" t="n">
        <v>1788253311</v>
      </c>
      <c r="H2472" s="6" t="n">
        <v>1788265912</v>
      </c>
      <c r="J2472" s="6" t="n">
        <v>0</v>
      </c>
      <c r="K2472" s="6" t="n">
        <v>0</v>
      </c>
      <c r="L2472" s="9" t="n">
        <f aca="false">IF(AND(E2472&gt;=Scenario!$B$11,E2472&lt;Scenario!$B$12),1,0)</f>
        <v>1</v>
      </c>
      <c r="M2472" s="9" t="n">
        <f aca="false">IF(AND(L2472=1,ISNUMBER(F2472)),MAX(0,F2472-E2472)/60,"")</f>
        <v>8.51666666666667</v>
      </c>
      <c r="N2472" s="9" t="n">
        <f aca="false">IF(AND(L2472=1,ISNUMBER(G2472)),MAX(0,G2472-E2472)/60,"")</f>
        <v>4.81666666666667</v>
      </c>
      <c r="O2472" s="9" t="n">
        <f aca="false">IF(ISNUMBER(H2472),IF(AND(H2472&gt;=Scenario!$B$11,H2472&lt;Scenario!$B$12),1,0),0)</f>
        <v>1</v>
      </c>
      <c r="P2472" s="9" t="n">
        <f aca="false">IF(O2472=1,MAX(0,H2472-E2472)/60,"")</f>
        <v>214.833333333333</v>
      </c>
      <c r="Q2472" s="9" t="n">
        <f aca="false">INDEX(Scenario!$B$18:$B$20,MATCH(B2472,Scenario!$A$18:$A$20,0))</f>
        <v>60</v>
      </c>
      <c r="R2472" s="9" t="n">
        <f aca="false">INDEX(Scenario!$C$18:$C$20,MATCH(B2472,Scenario!$A$18:$A$20,0))</f>
        <v>1440</v>
      </c>
      <c r="S2472" s="9" t="n">
        <f aca="false">IF(ISNUMBER(M2472),IF(M2472&lt;=Q2472,1,0),"")</f>
        <v>1</v>
      </c>
      <c r="T2472" s="9" t="n">
        <f aca="false">IF(ISNUMBER(P2472),IF(P2472&lt;=R2472,1,0),"")</f>
        <v>1</v>
      </c>
      <c r="U2472" s="9" t="n">
        <f aca="false">IF(E2472&gt;Scenario!$B$14,0,IF(OR(AND(ISNUMBER(H2472),H2472&lt;=Scenario!$B$14),AND(ISNUMBER(I2472),I2472&lt;=Scenario!$B$14)),0,1))</f>
        <v>0</v>
      </c>
      <c r="V2472" s="9" t="n">
        <f aca="false">IF(AND(U2472=1,(Scenario!$B$14-E2472)/60&gt;R2472),1,0)</f>
        <v>0</v>
      </c>
      <c r="W2472" s="9" t="n">
        <f aca="false">IF(OR(C2472=Scenario!$B$22,C2472=Scenario!$C$22),1,0)</f>
        <v>0</v>
      </c>
      <c r="X2472" s="9" t="n">
        <f aca="false">IF(ISNUMBER(I2472),1,0)</f>
        <v>0</v>
      </c>
      <c r="Y2472" s="9" t="n">
        <f aca="false">MOD(INT(E2472/86400)+3,7)</f>
        <v>1</v>
      </c>
      <c r="Z2472" s="9" t="n">
        <f aca="false">MOD(INT(E2472/3600),24)</f>
        <v>8</v>
      </c>
      <c r="AA2472" s="6" t="s">
        <v>5188</v>
      </c>
    </row>
    <row r="2473" customFormat="false" ht="15" hidden="false" customHeight="false" outlineLevel="0" collapsed="false">
      <c r="A2473" s="6" t="s">
        <v>5189</v>
      </c>
      <c r="B2473" s="6" t="s">
        <v>43</v>
      </c>
      <c r="C2473" s="6" t="s">
        <v>47</v>
      </c>
      <c r="D2473" s="6" t="s">
        <v>171</v>
      </c>
      <c r="E2473" s="6" t="n">
        <v>1788254159</v>
      </c>
      <c r="I2473" s="6" t="n">
        <v>1788254279</v>
      </c>
      <c r="J2473" s="6" t="n">
        <v>0</v>
      </c>
      <c r="K2473" s="6" t="n">
        <v>0</v>
      </c>
      <c r="L2473" s="9" t="n">
        <f aca="false">IF(AND(E2473&gt;=Scenario!$B$11,E2473&lt;Scenario!$B$12),1,0)</f>
        <v>1</v>
      </c>
      <c r="M2473" s="0" t="str">
        <f aca="false">IF(AND(L2473=1,ISNUMBER(F2473)),MAX(0,F2473-E2473)/60,"")</f>
        <v/>
      </c>
      <c r="N2473" s="0" t="str">
        <f aca="false">IF(AND(L2473=1,ISNUMBER(G2473)),MAX(0,G2473-E2473)/60,"")</f>
        <v/>
      </c>
      <c r="O2473" s="9" t="n">
        <f aca="false">IF(ISNUMBER(H2473),IF(AND(H2473&gt;=Scenario!$B$11,H2473&lt;Scenario!$B$12),1,0),0)</f>
        <v>0</v>
      </c>
      <c r="P2473" s="0" t="str">
        <f aca="false">IF(O2473=1,MAX(0,H2473-E2473)/60,"")</f>
        <v/>
      </c>
      <c r="Q2473" s="9" t="n">
        <f aca="false">INDEX(Scenario!$B$18:$B$20,MATCH(B2473,Scenario!$A$18:$A$20,0))</f>
        <v>60</v>
      </c>
      <c r="R2473" s="9" t="n">
        <f aca="false">INDEX(Scenario!$C$18:$C$20,MATCH(B2473,Scenario!$A$18:$A$20,0))</f>
        <v>1440</v>
      </c>
      <c r="S2473" s="0" t="str">
        <f aca="false">IF(ISNUMBER(M2473),IF(M2473&lt;=Q2473,1,0),"")</f>
        <v/>
      </c>
      <c r="T2473" s="0" t="str">
        <f aca="false">IF(ISNUMBER(P2473),IF(P2473&lt;=R2473,1,0),"")</f>
        <v/>
      </c>
      <c r="U2473" s="9" t="n">
        <f aca="false">IF(E2473&gt;Scenario!$B$14,0,IF(OR(AND(ISNUMBER(H2473),H2473&lt;=Scenario!$B$14),AND(ISNUMBER(I2473),I2473&lt;=Scenario!$B$14)),0,1))</f>
        <v>0</v>
      </c>
      <c r="V2473" s="9" t="n">
        <f aca="false">IF(AND(U2473=1,(Scenario!$B$14-E2473)/60&gt;R2473),1,0)</f>
        <v>0</v>
      </c>
      <c r="W2473" s="9" t="n">
        <f aca="false">IF(OR(C2473=Scenario!$B$22,C2473=Scenario!$C$22),1,0)</f>
        <v>1</v>
      </c>
      <c r="X2473" s="9" t="n">
        <f aca="false">IF(ISNUMBER(I2473),1,0)</f>
        <v>1</v>
      </c>
      <c r="Y2473" s="9" t="n">
        <f aca="false">MOD(INT(E2473/86400)+3,7)</f>
        <v>1</v>
      </c>
      <c r="Z2473" s="9" t="n">
        <f aca="false">MOD(INT(E2473/3600),24)</f>
        <v>9</v>
      </c>
      <c r="AA2473" s="6" t="s">
        <v>5190</v>
      </c>
    </row>
    <row r="2474" customFormat="false" ht="15" hidden="false" customHeight="false" outlineLevel="0" collapsed="false">
      <c r="A2474" s="6" t="s">
        <v>5191</v>
      </c>
      <c r="B2474" s="6" t="s">
        <v>43</v>
      </c>
      <c r="C2474" s="6" t="s">
        <v>288</v>
      </c>
      <c r="D2474" s="6" t="s">
        <v>171</v>
      </c>
      <c r="E2474" s="6" t="n">
        <v>1788255766</v>
      </c>
      <c r="F2474" s="6" t="n">
        <v>1788256464</v>
      </c>
      <c r="G2474" s="6" t="n">
        <v>1788256353</v>
      </c>
      <c r="H2474" s="6" t="n">
        <v>1788259143</v>
      </c>
      <c r="J2474" s="6" t="n">
        <v>0</v>
      </c>
      <c r="K2474" s="6" t="n">
        <v>0</v>
      </c>
      <c r="L2474" s="9" t="n">
        <f aca="false">IF(AND(E2474&gt;=Scenario!$B$11,E2474&lt;Scenario!$B$12),1,0)</f>
        <v>1</v>
      </c>
      <c r="M2474" s="9" t="n">
        <f aca="false">IF(AND(L2474=1,ISNUMBER(F2474)),MAX(0,F2474-E2474)/60,"")</f>
        <v>11.6333333333333</v>
      </c>
      <c r="N2474" s="9" t="n">
        <f aca="false">IF(AND(L2474=1,ISNUMBER(G2474)),MAX(0,G2474-E2474)/60,"")</f>
        <v>9.78333333333333</v>
      </c>
      <c r="O2474" s="9" t="n">
        <f aca="false">IF(ISNUMBER(H2474),IF(AND(H2474&gt;=Scenario!$B$11,H2474&lt;Scenario!$B$12),1,0),0)</f>
        <v>1</v>
      </c>
      <c r="P2474" s="9" t="n">
        <f aca="false">IF(O2474=1,MAX(0,H2474-E2474)/60,"")</f>
        <v>56.2833333333333</v>
      </c>
      <c r="Q2474" s="9" t="n">
        <f aca="false">INDEX(Scenario!$B$18:$B$20,MATCH(B2474,Scenario!$A$18:$A$20,0))</f>
        <v>60</v>
      </c>
      <c r="R2474" s="9" t="n">
        <f aca="false">INDEX(Scenario!$C$18:$C$20,MATCH(B2474,Scenario!$A$18:$A$20,0))</f>
        <v>1440</v>
      </c>
      <c r="S2474" s="9" t="n">
        <f aca="false">IF(ISNUMBER(M2474),IF(M2474&lt;=Q2474,1,0),"")</f>
        <v>1</v>
      </c>
      <c r="T2474" s="9" t="n">
        <f aca="false">IF(ISNUMBER(P2474),IF(P2474&lt;=R2474,1,0),"")</f>
        <v>1</v>
      </c>
      <c r="U2474" s="9" t="n">
        <f aca="false">IF(E2474&gt;Scenario!$B$14,0,IF(OR(AND(ISNUMBER(H2474),H2474&lt;=Scenario!$B$14),AND(ISNUMBER(I2474),I2474&lt;=Scenario!$B$14)),0,1))</f>
        <v>0</v>
      </c>
      <c r="V2474" s="9" t="n">
        <f aca="false">IF(AND(U2474=1,(Scenario!$B$14-E2474)/60&gt;R2474),1,0)</f>
        <v>0</v>
      </c>
      <c r="W2474" s="9" t="n">
        <f aca="false">IF(OR(C2474=Scenario!$B$22,C2474=Scenario!$C$22),1,0)</f>
        <v>0</v>
      </c>
      <c r="X2474" s="9" t="n">
        <f aca="false">IF(ISNUMBER(I2474),1,0)</f>
        <v>0</v>
      </c>
      <c r="Y2474" s="9" t="n">
        <f aca="false">MOD(INT(E2474/86400)+3,7)</f>
        <v>1</v>
      </c>
      <c r="Z2474" s="9" t="n">
        <f aca="false">MOD(INT(E2474/3600),24)</f>
        <v>9</v>
      </c>
      <c r="AA2474" s="6" t="s">
        <v>5192</v>
      </c>
    </row>
    <row r="2475" customFormat="false" ht="15" hidden="false" customHeight="false" outlineLevel="0" collapsed="false">
      <c r="A2475" s="6" t="s">
        <v>5193</v>
      </c>
      <c r="B2475" s="6" t="s">
        <v>43</v>
      </c>
      <c r="C2475" s="6" t="s">
        <v>288</v>
      </c>
      <c r="D2475" s="6" t="s">
        <v>172</v>
      </c>
      <c r="E2475" s="6" t="n">
        <v>1788255893</v>
      </c>
      <c r="F2475" s="6" t="n">
        <v>1788256072</v>
      </c>
      <c r="G2475" s="6" t="n">
        <v>1788255905</v>
      </c>
      <c r="H2475" s="6" t="n">
        <v>1788259554</v>
      </c>
      <c r="J2475" s="6" t="n">
        <v>0</v>
      </c>
      <c r="K2475" s="6" t="n">
        <v>0</v>
      </c>
      <c r="L2475" s="9" t="n">
        <f aca="false">IF(AND(E2475&gt;=Scenario!$B$11,E2475&lt;Scenario!$B$12),1,0)</f>
        <v>1</v>
      </c>
      <c r="M2475" s="9" t="n">
        <f aca="false">IF(AND(L2475=1,ISNUMBER(F2475)),MAX(0,F2475-E2475)/60,"")</f>
        <v>2.98333333333333</v>
      </c>
      <c r="N2475" s="9" t="n">
        <f aca="false">IF(AND(L2475=1,ISNUMBER(G2475)),MAX(0,G2475-E2475)/60,"")</f>
        <v>0.2</v>
      </c>
      <c r="O2475" s="9" t="n">
        <f aca="false">IF(ISNUMBER(H2475),IF(AND(H2475&gt;=Scenario!$B$11,H2475&lt;Scenario!$B$12),1,0),0)</f>
        <v>1</v>
      </c>
      <c r="P2475" s="9" t="n">
        <f aca="false">IF(O2475=1,MAX(0,H2475-E2475)/60,"")</f>
        <v>61.0166666666667</v>
      </c>
      <c r="Q2475" s="9" t="n">
        <f aca="false">INDEX(Scenario!$B$18:$B$20,MATCH(B2475,Scenario!$A$18:$A$20,0))</f>
        <v>60</v>
      </c>
      <c r="R2475" s="9" t="n">
        <f aca="false">INDEX(Scenario!$C$18:$C$20,MATCH(B2475,Scenario!$A$18:$A$20,0))</f>
        <v>1440</v>
      </c>
      <c r="S2475" s="9" t="n">
        <f aca="false">IF(ISNUMBER(M2475),IF(M2475&lt;=Q2475,1,0),"")</f>
        <v>1</v>
      </c>
      <c r="T2475" s="9" t="n">
        <f aca="false">IF(ISNUMBER(P2475),IF(P2475&lt;=R2475,1,0),"")</f>
        <v>1</v>
      </c>
      <c r="U2475" s="9" t="n">
        <f aca="false">IF(E2475&gt;Scenario!$B$14,0,IF(OR(AND(ISNUMBER(H2475),H2475&lt;=Scenario!$B$14),AND(ISNUMBER(I2475),I2475&lt;=Scenario!$B$14)),0,1))</f>
        <v>0</v>
      </c>
      <c r="V2475" s="9" t="n">
        <f aca="false">IF(AND(U2475=1,(Scenario!$B$14-E2475)/60&gt;R2475),1,0)</f>
        <v>0</v>
      </c>
      <c r="W2475" s="9" t="n">
        <f aca="false">IF(OR(C2475=Scenario!$B$22,C2475=Scenario!$C$22),1,0)</f>
        <v>0</v>
      </c>
      <c r="X2475" s="9" t="n">
        <f aca="false">IF(ISNUMBER(I2475),1,0)</f>
        <v>0</v>
      </c>
      <c r="Y2475" s="9" t="n">
        <f aca="false">MOD(INT(E2475/86400)+3,7)</f>
        <v>1</v>
      </c>
      <c r="Z2475" s="9" t="n">
        <f aca="false">MOD(INT(E2475/3600),24)</f>
        <v>9</v>
      </c>
      <c r="AA2475" s="6" t="s">
        <v>5194</v>
      </c>
    </row>
    <row r="2476" customFormat="false" ht="15" hidden="false" customHeight="false" outlineLevel="0" collapsed="false">
      <c r="A2476" s="6" t="s">
        <v>5195</v>
      </c>
      <c r="B2476" s="6" t="s">
        <v>44</v>
      </c>
      <c r="C2476" s="6" t="s">
        <v>249</v>
      </c>
      <c r="D2476" s="6" t="s">
        <v>171</v>
      </c>
      <c r="E2476" s="6" t="n">
        <v>1788256007</v>
      </c>
      <c r="F2476" s="6" t="n">
        <v>1788258616</v>
      </c>
      <c r="G2476" s="6" t="n">
        <v>1788258465</v>
      </c>
      <c r="H2476" s="6" t="n">
        <v>1788264515</v>
      </c>
      <c r="J2476" s="6" t="n">
        <v>0</v>
      </c>
      <c r="K2476" s="6" t="n">
        <v>0</v>
      </c>
      <c r="L2476" s="9" t="n">
        <f aca="false">IF(AND(E2476&gt;=Scenario!$B$11,E2476&lt;Scenario!$B$12),1,0)</f>
        <v>1</v>
      </c>
      <c r="M2476" s="9" t="n">
        <f aca="false">IF(AND(L2476=1,ISNUMBER(F2476)),MAX(0,F2476-E2476)/60,"")</f>
        <v>43.4833333333333</v>
      </c>
      <c r="N2476" s="9" t="n">
        <f aca="false">IF(AND(L2476=1,ISNUMBER(G2476)),MAX(0,G2476-E2476)/60,"")</f>
        <v>40.9666666666667</v>
      </c>
      <c r="O2476" s="9" t="n">
        <f aca="false">IF(ISNUMBER(H2476),IF(AND(H2476&gt;=Scenario!$B$11,H2476&lt;Scenario!$B$12),1,0),0)</f>
        <v>1</v>
      </c>
      <c r="P2476" s="9" t="n">
        <f aca="false">IF(O2476=1,MAX(0,H2476-E2476)/60,"")</f>
        <v>141.8</v>
      </c>
      <c r="Q2476" s="9" t="n">
        <f aca="false">INDEX(Scenario!$B$18:$B$20,MATCH(B2476,Scenario!$A$18:$A$20,0))</f>
        <v>240</v>
      </c>
      <c r="R2476" s="9" t="n">
        <f aca="false">INDEX(Scenario!$C$18:$C$20,MATCH(B2476,Scenario!$A$18:$A$20,0))</f>
        <v>4320</v>
      </c>
      <c r="S2476" s="9" t="n">
        <f aca="false">IF(ISNUMBER(M2476),IF(M2476&lt;=Q2476,1,0),"")</f>
        <v>1</v>
      </c>
      <c r="T2476" s="9" t="n">
        <f aca="false">IF(ISNUMBER(P2476),IF(P2476&lt;=R2476,1,0),"")</f>
        <v>1</v>
      </c>
      <c r="U2476" s="9" t="n">
        <f aca="false">IF(E2476&gt;Scenario!$B$14,0,IF(OR(AND(ISNUMBER(H2476),H2476&lt;=Scenario!$B$14),AND(ISNUMBER(I2476),I2476&lt;=Scenario!$B$14)),0,1))</f>
        <v>0</v>
      </c>
      <c r="V2476" s="9" t="n">
        <f aca="false">IF(AND(U2476=1,(Scenario!$B$14-E2476)/60&gt;R2476),1,0)</f>
        <v>0</v>
      </c>
      <c r="W2476" s="9" t="n">
        <f aca="false">IF(OR(C2476=Scenario!$B$22,C2476=Scenario!$C$22),1,0)</f>
        <v>0</v>
      </c>
      <c r="X2476" s="9" t="n">
        <f aca="false">IF(ISNUMBER(I2476),1,0)</f>
        <v>0</v>
      </c>
      <c r="Y2476" s="9" t="n">
        <f aca="false">MOD(INT(E2476/86400)+3,7)</f>
        <v>1</v>
      </c>
      <c r="Z2476" s="9" t="n">
        <f aca="false">MOD(INT(E2476/3600),24)</f>
        <v>9</v>
      </c>
      <c r="AA2476" s="6" t="s">
        <v>5196</v>
      </c>
    </row>
    <row r="2477" customFormat="false" ht="15" hidden="false" customHeight="false" outlineLevel="0" collapsed="false">
      <c r="A2477" s="6" t="s">
        <v>5197</v>
      </c>
      <c r="B2477" s="6" t="s">
        <v>44</v>
      </c>
      <c r="C2477" s="6" t="s">
        <v>288</v>
      </c>
      <c r="D2477" s="6" t="s">
        <v>170</v>
      </c>
      <c r="E2477" s="6" t="n">
        <v>1788257063</v>
      </c>
      <c r="F2477" s="6" t="n">
        <v>1788257550</v>
      </c>
      <c r="G2477" s="6" t="n">
        <v>1788257345</v>
      </c>
      <c r="H2477" s="6" t="n">
        <v>1788258291</v>
      </c>
      <c r="J2477" s="6" t="n">
        <v>0</v>
      </c>
      <c r="K2477" s="6" t="n">
        <v>0</v>
      </c>
      <c r="L2477" s="9" t="n">
        <f aca="false">IF(AND(E2477&gt;=Scenario!$B$11,E2477&lt;Scenario!$B$12),1,0)</f>
        <v>1</v>
      </c>
      <c r="M2477" s="9" t="n">
        <f aca="false">IF(AND(L2477=1,ISNUMBER(F2477)),MAX(0,F2477-E2477)/60,"")</f>
        <v>8.11666666666667</v>
      </c>
      <c r="N2477" s="9" t="n">
        <f aca="false">IF(AND(L2477=1,ISNUMBER(G2477)),MAX(0,G2477-E2477)/60,"")</f>
        <v>4.7</v>
      </c>
      <c r="O2477" s="9" t="n">
        <f aca="false">IF(ISNUMBER(H2477),IF(AND(H2477&gt;=Scenario!$B$11,H2477&lt;Scenario!$B$12),1,0),0)</f>
        <v>1</v>
      </c>
      <c r="P2477" s="9" t="n">
        <f aca="false">IF(O2477=1,MAX(0,H2477-E2477)/60,"")</f>
        <v>20.4666666666667</v>
      </c>
      <c r="Q2477" s="9" t="n">
        <f aca="false">INDEX(Scenario!$B$18:$B$20,MATCH(B2477,Scenario!$A$18:$A$20,0))</f>
        <v>240</v>
      </c>
      <c r="R2477" s="9" t="n">
        <f aca="false">INDEX(Scenario!$C$18:$C$20,MATCH(B2477,Scenario!$A$18:$A$20,0))</f>
        <v>4320</v>
      </c>
      <c r="S2477" s="9" t="n">
        <f aca="false">IF(ISNUMBER(M2477),IF(M2477&lt;=Q2477,1,0),"")</f>
        <v>1</v>
      </c>
      <c r="T2477" s="9" t="n">
        <f aca="false">IF(ISNUMBER(P2477),IF(P2477&lt;=R2477,1,0),"")</f>
        <v>1</v>
      </c>
      <c r="U2477" s="9" t="n">
        <f aca="false">IF(E2477&gt;Scenario!$B$14,0,IF(OR(AND(ISNUMBER(H2477),H2477&lt;=Scenario!$B$14),AND(ISNUMBER(I2477),I2477&lt;=Scenario!$B$14)),0,1))</f>
        <v>0</v>
      </c>
      <c r="V2477" s="9" t="n">
        <f aca="false">IF(AND(U2477=1,(Scenario!$B$14-E2477)/60&gt;R2477),1,0)</f>
        <v>0</v>
      </c>
      <c r="W2477" s="9" t="n">
        <f aca="false">IF(OR(C2477=Scenario!$B$22,C2477=Scenario!$C$22),1,0)</f>
        <v>0</v>
      </c>
      <c r="X2477" s="9" t="n">
        <f aca="false">IF(ISNUMBER(I2477),1,0)</f>
        <v>0</v>
      </c>
      <c r="Y2477" s="9" t="n">
        <f aca="false">MOD(INT(E2477/86400)+3,7)</f>
        <v>1</v>
      </c>
      <c r="Z2477" s="9" t="n">
        <f aca="false">MOD(INT(E2477/3600),24)</f>
        <v>10</v>
      </c>
      <c r="AA2477" s="6" t="s">
        <v>5198</v>
      </c>
    </row>
    <row r="2478" customFormat="false" ht="15" hidden="false" customHeight="false" outlineLevel="0" collapsed="false">
      <c r="A2478" s="6" t="s">
        <v>5199</v>
      </c>
      <c r="B2478" s="6" t="s">
        <v>42</v>
      </c>
      <c r="C2478" s="6" t="s">
        <v>249</v>
      </c>
      <c r="D2478" s="6" t="s">
        <v>171</v>
      </c>
      <c r="E2478" s="6" t="n">
        <v>1788258482</v>
      </c>
      <c r="F2478" s="6" t="n">
        <v>1788259273</v>
      </c>
      <c r="G2478" s="6" t="n">
        <v>1788259197</v>
      </c>
      <c r="H2478" s="6" t="n">
        <v>1788259881</v>
      </c>
      <c r="J2478" s="6" t="n">
        <v>0</v>
      </c>
      <c r="K2478" s="6" t="n">
        <v>0</v>
      </c>
      <c r="L2478" s="9" t="n">
        <f aca="false">IF(AND(E2478&gt;=Scenario!$B$11,E2478&lt;Scenario!$B$12),1,0)</f>
        <v>1</v>
      </c>
      <c r="M2478" s="9" t="n">
        <f aca="false">IF(AND(L2478=1,ISNUMBER(F2478)),MAX(0,F2478-E2478)/60,"")</f>
        <v>13.1833333333333</v>
      </c>
      <c r="N2478" s="9" t="n">
        <f aca="false">IF(AND(L2478=1,ISNUMBER(G2478)),MAX(0,G2478-E2478)/60,"")</f>
        <v>11.9166666666667</v>
      </c>
      <c r="O2478" s="9" t="n">
        <f aca="false">IF(ISNUMBER(H2478),IF(AND(H2478&gt;=Scenario!$B$11,H2478&lt;Scenario!$B$12),1,0),0)</f>
        <v>1</v>
      </c>
      <c r="P2478" s="9" t="n">
        <f aca="false">IF(O2478=1,MAX(0,H2478-E2478)/60,"")</f>
        <v>23.3166666666667</v>
      </c>
      <c r="Q2478" s="9" t="n">
        <f aca="false">INDEX(Scenario!$B$18:$B$20,MATCH(B2478,Scenario!$A$18:$A$20,0))</f>
        <v>15</v>
      </c>
      <c r="R2478" s="9" t="n">
        <f aca="false">INDEX(Scenario!$C$18:$C$20,MATCH(B2478,Scenario!$A$18:$A$20,0))</f>
        <v>240</v>
      </c>
      <c r="S2478" s="9" t="n">
        <f aca="false">IF(ISNUMBER(M2478),IF(M2478&lt;=Q2478,1,0),"")</f>
        <v>1</v>
      </c>
      <c r="T2478" s="9" t="n">
        <f aca="false">IF(ISNUMBER(P2478),IF(P2478&lt;=R2478,1,0),"")</f>
        <v>1</v>
      </c>
      <c r="U2478" s="9" t="n">
        <f aca="false">IF(E2478&gt;Scenario!$B$14,0,IF(OR(AND(ISNUMBER(H2478),H2478&lt;=Scenario!$B$14),AND(ISNUMBER(I2478),I2478&lt;=Scenario!$B$14)),0,1))</f>
        <v>0</v>
      </c>
      <c r="V2478" s="9" t="n">
        <f aca="false">IF(AND(U2478=1,(Scenario!$B$14-E2478)/60&gt;R2478),1,0)</f>
        <v>0</v>
      </c>
      <c r="W2478" s="9" t="n">
        <f aca="false">IF(OR(C2478=Scenario!$B$22,C2478=Scenario!$C$22),1,0)</f>
        <v>0</v>
      </c>
      <c r="X2478" s="9" t="n">
        <f aca="false">IF(ISNUMBER(I2478),1,0)</f>
        <v>0</v>
      </c>
      <c r="Y2478" s="9" t="n">
        <f aca="false">MOD(INT(E2478/86400)+3,7)</f>
        <v>1</v>
      </c>
      <c r="Z2478" s="9" t="n">
        <f aca="false">MOD(INT(E2478/3600),24)</f>
        <v>10</v>
      </c>
      <c r="AA2478" s="6" t="s">
        <v>5200</v>
      </c>
    </row>
    <row r="2479" customFormat="false" ht="15" hidden="false" customHeight="false" outlineLevel="0" collapsed="false">
      <c r="A2479" s="6" t="s">
        <v>5201</v>
      </c>
      <c r="B2479" s="6" t="s">
        <v>44</v>
      </c>
      <c r="C2479" s="6" t="s">
        <v>249</v>
      </c>
      <c r="D2479" s="6" t="s">
        <v>170</v>
      </c>
      <c r="E2479" s="6" t="n">
        <v>1788258643</v>
      </c>
      <c r="F2479" s="6" t="n">
        <v>1788258817</v>
      </c>
      <c r="G2479" s="6" t="n">
        <v>1788258672</v>
      </c>
      <c r="H2479" s="6" t="n">
        <v>1788349853</v>
      </c>
      <c r="J2479" s="6" t="n">
        <v>1</v>
      </c>
      <c r="K2479" s="6" t="n">
        <v>0</v>
      </c>
      <c r="L2479" s="9" t="n">
        <f aca="false">IF(AND(E2479&gt;=Scenario!$B$11,E2479&lt;Scenario!$B$12),1,0)</f>
        <v>1</v>
      </c>
      <c r="M2479" s="9" t="n">
        <f aca="false">IF(AND(L2479=1,ISNUMBER(F2479)),MAX(0,F2479-E2479)/60,"")</f>
        <v>2.9</v>
      </c>
      <c r="N2479" s="9" t="n">
        <f aca="false">IF(AND(L2479=1,ISNUMBER(G2479)),MAX(0,G2479-E2479)/60,"")</f>
        <v>0.483333333333333</v>
      </c>
      <c r="O2479" s="9" t="n">
        <f aca="false">IF(ISNUMBER(H2479),IF(AND(H2479&gt;=Scenario!$B$11,H2479&lt;Scenario!$B$12),1,0),0)</f>
        <v>1</v>
      </c>
      <c r="P2479" s="9" t="n">
        <f aca="false">IF(O2479=1,MAX(0,H2479-E2479)/60,"")</f>
        <v>1520.16666666667</v>
      </c>
      <c r="Q2479" s="9" t="n">
        <f aca="false">INDEX(Scenario!$B$18:$B$20,MATCH(B2479,Scenario!$A$18:$A$20,0))</f>
        <v>240</v>
      </c>
      <c r="R2479" s="9" t="n">
        <f aca="false">INDEX(Scenario!$C$18:$C$20,MATCH(B2479,Scenario!$A$18:$A$20,0))</f>
        <v>4320</v>
      </c>
      <c r="S2479" s="9" t="n">
        <f aca="false">IF(ISNUMBER(M2479),IF(M2479&lt;=Q2479,1,0),"")</f>
        <v>1</v>
      </c>
      <c r="T2479" s="9" t="n">
        <f aca="false">IF(ISNUMBER(P2479),IF(P2479&lt;=R2479,1,0),"")</f>
        <v>1</v>
      </c>
      <c r="U2479" s="9" t="n">
        <f aca="false">IF(E2479&gt;Scenario!$B$14,0,IF(OR(AND(ISNUMBER(H2479),H2479&lt;=Scenario!$B$14),AND(ISNUMBER(I2479),I2479&lt;=Scenario!$B$14)),0,1))</f>
        <v>0</v>
      </c>
      <c r="V2479" s="9" t="n">
        <f aca="false">IF(AND(U2479=1,(Scenario!$B$14-E2479)/60&gt;R2479),1,0)</f>
        <v>0</v>
      </c>
      <c r="W2479" s="9" t="n">
        <f aca="false">IF(OR(C2479=Scenario!$B$22,C2479=Scenario!$C$22),1,0)</f>
        <v>0</v>
      </c>
      <c r="X2479" s="9" t="n">
        <f aca="false">IF(ISNUMBER(I2479),1,0)</f>
        <v>0</v>
      </c>
      <c r="Y2479" s="9" t="n">
        <f aca="false">MOD(INT(E2479/86400)+3,7)</f>
        <v>1</v>
      </c>
      <c r="Z2479" s="9" t="n">
        <f aca="false">MOD(INT(E2479/3600),24)</f>
        <v>10</v>
      </c>
      <c r="AA2479" s="6" t="s">
        <v>5202</v>
      </c>
    </row>
    <row r="2480" customFormat="false" ht="15" hidden="false" customHeight="false" outlineLevel="0" collapsed="false">
      <c r="A2480" s="6" t="s">
        <v>5203</v>
      </c>
      <c r="B2480" s="6" t="s">
        <v>44</v>
      </c>
      <c r="C2480" s="6" t="s">
        <v>46</v>
      </c>
      <c r="D2480" s="6" t="s">
        <v>171</v>
      </c>
      <c r="E2480" s="6" t="n">
        <v>1788258783</v>
      </c>
      <c r="F2480" s="6" t="n">
        <v>1788259992</v>
      </c>
      <c r="G2480" s="6" t="n">
        <v>1788259905</v>
      </c>
      <c r="H2480" s="6" t="n">
        <v>1788262746</v>
      </c>
      <c r="J2480" s="6" t="n">
        <v>0</v>
      </c>
      <c r="K2480" s="6" t="n">
        <v>0</v>
      </c>
      <c r="L2480" s="9" t="n">
        <f aca="false">IF(AND(E2480&gt;=Scenario!$B$11,E2480&lt;Scenario!$B$12),1,0)</f>
        <v>1</v>
      </c>
      <c r="M2480" s="9" t="n">
        <f aca="false">IF(AND(L2480=1,ISNUMBER(F2480)),MAX(0,F2480-E2480)/60,"")</f>
        <v>20.15</v>
      </c>
      <c r="N2480" s="9" t="n">
        <f aca="false">IF(AND(L2480=1,ISNUMBER(G2480)),MAX(0,G2480-E2480)/60,"")</f>
        <v>18.7</v>
      </c>
      <c r="O2480" s="9" t="n">
        <f aca="false">IF(ISNUMBER(H2480),IF(AND(H2480&gt;=Scenario!$B$11,H2480&lt;Scenario!$B$12),1,0),0)</f>
        <v>1</v>
      </c>
      <c r="P2480" s="9" t="n">
        <f aca="false">IF(O2480=1,MAX(0,H2480-E2480)/60,"")</f>
        <v>66.05</v>
      </c>
      <c r="Q2480" s="9" t="n">
        <f aca="false">INDEX(Scenario!$B$18:$B$20,MATCH(B2480,Scenario!$A$18:$A$20,0))</f>
        <v>240</v>
      </c>
      <c r="R2480" s="9" t="n">
        <f aca="false">INDEX(Scenario!$C$18:$C$20,MATCH(B2480,Scenario!$A$18:$A$20,0))</f>
        <v>4320</v>
      </c>
      <c r="S2480" s="9" t="n">
        <f aca="false">IF(ISNUMBER(M2480),IF(M2480&lt;=Q2480,1,0),"")</f>
        <v>1</v>
      </c>
      <c r="T2480" s="9" t="n">
        <f aca="false">IF(ISNUMBER(P2480),IF(P2480&lt;=R2480,1,0),"")</f>
        <v>1</v>
      </c>
      <c r="U2480" s="9" t="n">
        <f aca="false">IF(E2480&gt;Scenario!$B$14,0,IF(OR(AND(ISNUMBER(H2480),H2480&lt;=Scenario!$B$14),AND(ISNUMBER(I2480),I2480&lt;=Scenario!$B$14)),0,1))</f>
        <v>0</v>
      </c>
      <c r="V2480" s="9" t="n">
        <f aca="false">IF(AND(U2480=1,(Scenario!$B$14-E2480)/60&gt;R2480),1,0)</f>
        <v>0</v>
      </c>
      <c r="W2480" s="9" t="n">
        <f aca="false">IF(OR(C2480=Scenario!$B$22,C2480=Scenario!$C$22),1,0)</f>
        <v>1</v>
      </c>
      <c r="X2480" s="9" t="n">
        <f aca="false">IF(ISNUMBER(I2480),1,0)</f>
        <v>0</v>
      </c>
      <c r="Y2480" s="9" t="n">
        <f aca="false">MOD(INT(E2480/86400)+3,7)</f>
        <v>1</v>
      </c>
      <c r="Z2480" s="9" t="n">
        <f aca="false">MOD(INT(E2480/3600),24)</f>
        <v>10</v>
      </c>
      <c r="AA2480" s="6" t="s">
        <v>5204</v>
      </c>
    </row>
    <row r="2481" customFormat="false" ht="15" hidden="false" customHeight="false" outlineLevel="0" collapsed="false">
      <c r="A2481" s="6" t="s">
        <v>5205</v>
      </c>
      <c r="B2481" s="6" t="s">
        <v>44</v>
      </c>
      <c r="C2481" s="6" t="s">
        <v>249</v>
      </c>
      <c r="D2481" s="6" t="s">
        <v>172</v>
      </c>
      <c r="E2481" s="6" t="n">
        <v>1788259172</v>
      </c>
      <c r="F2481" s="6" t="n">
        <v>1788259354</v>
      </c>
      <c r="G2481" s="6" t="n">
        <v>1788259206</v>
      </c>
      <c r="H2481" s="6" t="n">
        <v>1788260985</v>
      </c>
      <c r="J2481" s="6" t="n">
        <v>0</v>
      </c>
      <c r="K2481" s="6" t="n">
        <v>0</v>
      </c>
      <c r="L2481" s="9" t="n">
        <f aca="false">IF(AND(E2481&gt;=Scenario!$B$11,E2481&lt;Scenario!$B$12),1,0)</f>
        <v>1</v>
      </c>
      <c r="M2481" s="9" t="n">
        <f aca="false">IF(AND(L2481=1,ISNUMBER(F2481)),MAX(0,F2481-E2481)/60,"")</f>
        <v>3.03333333333333</v>
      </c>
      <c r="N2481" s="9" t="n">
        <f aca="false">IF(AND(L2481=1,ISNUMBER(G2481)),MAX(0,G2481-E2481)/60,"")</f>
        <v>0.566666666666667</v>
      </c>
      <c r="O2481" s="9" t="n">
        <f aca="false">IF(ISNUMBER(H2481),IF(AND(H2481&gt;=Scenario!$B$11,H2481&lt;Scenario!$B$12),1,0),0)</f>
        <v>1</v>
      </c>
      <c r="P2481" s="9" t="n">
        <f aca="false">IF(O2481=1,MAX(0,H2481-E2481)/60,"")</f>
        <v>30.2166666666667</v>
      </c>
      <c r="Q2481" s="9" t="n">
        <f aca="false">INDEX(Scenario!$B$18:$B$20,MATCH(B2481,Scenario!$A$18:$A$20,0))</f>
        <v>240</v>
      </c>
      <c r="R2481" s="9" t="n">
        <f aca="false">INDEX(Scenario!$C$18:$C$20,MATCH(B2481,Scenario!$A$18:$A$20,0))</f>
        <v>4320</v>
      </c>
      <c r="S2481" s="9" t="n">
        <f aca="false">IF(ISNUMBER(M2481),IF(M2481&lt;=Q2481,1,0),"")</f>
        <v>1</v>
      </c>
      <c r="T2481" s="9" t="n">
        <f aca="false">IF(ISNUMBER(P2481),IF(P2481&lt;=R2481,1,0),"")</f>
        <v>1</v>
      </c>
      <c r="U2481" s="9" t="n">
        <f aca="false">IF(E2481&gt;Scenario!$B$14,0,IF(OR(AND(ISNUMBER(H2481),H2481&lt;=Scenario!$B$14),AND(ISNUMBER(I2481),I2481&lt;=Scenario!$B$14)),0,1))</f>
        <v>0</v>
      </c>
      <c r="V2481" s="9" t="n">
        <f aca="false">IF(AND(U2481=1,(Scenario!$B$14-E2481)/60&gt;R2481),1,0)</f>
        <v>0</v>
      </c>
      <c r="W2481" s="9" t="n">
        <f aca="false">IF(OR(C2481=Scenario!$B$22,C2481=Scenario!$C$22),1,0)</f>
        <v>0</v>
      </c>
      <c r="X2481" s="9" t="n">
        <f aca="false">IF(ISNUMBER(I2481),1,0)</f>
        <v>0</v>
      </c>
      <c r="Y2481" s="9" t="n">
        <f aca="false">MOD(INT(E2481/86400)+3,7)</f>
        <v>1</v>
      </c>
      <c r="Z2481" s="9" t="n">
        <f aca="false">MOD(INT(E2481/3600),24)</f>
        <v>10</v>
      </c>
      <c r="AA2481" s="6" t="s">
        <v>5206</v>
      </c>
    </row>
    <row r="2482" customFormat="false" ht="15" hidden="false" customHeight="false" outlineLevel="0" collapsed="false">
      <c r="A2482" s="6" t="s">
        <v>5207</v>
      </c>
      <c r="B2482" s="6" t="s">
        <v>43</v>
      </c>
      <c r="C2482" s="6" t="s">
        <v>288</v>
      </c>
      <c r="D2482" s="6" t="s">
        <v>172</v>
      </c>
      <c r="E2482" s="6" t="n">
        <v>1788259228</v>
      </c>
      <c r="F2482" s="6" t="n">
        <v>1788259748</v>
      </c>
      <c r="G2482" s="6" t="n">
        <v>1788259570</v>
      </c>
      <c r="H2482" s="6" t="n">
        <v>1788261266</v>
      </c>
      <c r="J2482" s="6" t="n">
        <v>0</v>
      </c>
      <c r="K2482" s="6" t="n">
        <v>0</v>
      </c>
      <c r="L2482" s="9" t="n">
        <f aca="false">IF(AND(E2482&gt;=Scenario!$B$11,E2482&lt;Scenario!$B$12),1,0)</f>
        <v>1</v>
      </c>
      <c r="M2482" s="9" t="n">
        <f aca="false">IF(AND(L2482=1,ISNUMBER(F2482)),MAX(0,F2482-E2482)/60,"")</f>
        <v>8.66666666666667</v>
      </c>
      <c r="N2482" s="9" t="n">
        <f aca="false">IF(AND(L2482=1,ISNUMBER(G2482)),MAX(0,G2482-E2482)/60,"")</f>
        <v>5.7</v>
      </c>
      <c r="O2482" s="9" t="n">
        <f aca="false">IF(ISNUMBER(H2482),IF(AND(H2482&gt;=Scenario!$B$11,H2482&lt;Scenario!$B$12),1,0),0)</f>
        <v>1</v>
      </c>
      <c r="P2482" s="9" t="n">
        <f aca="false">IF(O2482=1,MAX(0,H2482-E2482)/60,"")</f>
        <v>33.9666666666667</v>
      </c>
      <c r="Q2482" s="9" t="n">
        <f aca="false">INDEX(Scenario!$B$18:$B$20,MATCH(B2482,Scenario!$A$18:$A$20,0))</f>
        <v>60</v>
      </c>
      <c r="R2482" s="9" t="n">
        <f aca="false">INDEX(Scenario!$C$18:$C$20,MATCH(B2482,Scenario!$A$18:$A$20,0))</f>
        <v>1440</v>
      </c>
      <c r="S2482" s="9" t="n">
        <f aca="false">IF(ISNUMBER(M2482),IF(M2482&lt;=Q2482,1,0),"")</f>
        <v>1</v>
      </c>
      <c r="T2482" s="9" t="n">
        <f aca="false">IF(ISNUMBER(P2482),IF(P2482&lt;=R2482,1,0),"")</f>
        <v>1</v>
      </c>
      <c r="U2482" s="9" t="n">
        <f aca="false">IF(E2482&gt;Scenario!$B$14,0,IF(OR(AND(ISNUMBER(H2482),H2482&lt;=Scenario!$B$14),AND(ISNUMBER(I2482),I2482&lt;=Scenario!$B$14)),0,1))</f>
        <v>0</v>
      </c>
      <c r="V2482" s="9" t="n">
        <f aca="false">IF(AND(U2482=1,(Scenario!$B$14-E2482)/60&gt;R2482),1,0)</f>
        <v>0</v>
      </c>
      <c r="W2482" s="9" t="n">
        <f aca="false">IF(OR(C2482=Scenario!$B$22,C2482=Scenario!$C$22),1,0)</f>
        <v>0</v>
      </c>
      <c r="X2482" s="9" t="n">
        <f aca="false">IF(ISNUMBER(I2482),1,0)</f>
        <v>0</v>
      </c>
      <c r="Y2482" s="9" t="n">
        <f aca="false">MOD(INT(E2482/86400)+3,7)</f>
        <v>1</v>
      </c>
      <c r="Z2482" s="9" t="n">
        <f aca="false">MOD(INT(E2482/3600),24)</f>
        <v>10</v>
      </c>
      <c r="AA2482" s="6" t="s">
        <v>5208</v>
      </c>
    </row>
    <row r="2483" customFormat="false" ht="15" hidden="false" customHeight="false" outlineLevel="0" collapsed="false">
      <c r="A2483" s="6" t="s">
        <v>5209</v>
      </c>
      <c r="B2483" s="6" t="s">
        <v>44</v>
      </c>
      <c r="C2483" s="6" t="s">
        <v>47</v>
      </c>
      <c r="D2483" s="6" t="s">
        <v>172</v>
      </c>
      <c r="E2483" s="6" t="n">
        <v>1788260010</v>
      </c>
      <c r="F2483" s="6" t="n">
        <v>1788260561</v>
      </c>
      <c r="G2483" s="6" t="n">
        <v>1788260364</v>
      </c>
      <c r="H2483" s="6" t="n">
        <v>1788263402</v>
      </c>
      <c r="J2483" s="6" t="n">
        <v>0</v>
      </c>
      <c r="K2483" s="6" t="n">
        <v>0</v>
      </c>
      <c r="L2483" s="9" t="n">
        <f aca="false">IF(AND(E2483&gt;=Scenario!$B$11,E2483&lt;Scenario!$B$12),1,0)</f>
        <v>1</v>
      </c>
      <c r="M2483" s="9" t="n">
        <f aca="false">IF(AND(L2483=1,ISNUMBER(F2483)),MAX(0,F2483-E2483)/60,"")</f>
        <v>9.18333333333333</v>
      </c>
      <c r="N2483" s="9" t="n">
        <f aca="false">IF(AND(L2483=1,ISNUMBER(G2483)),MAX(0,G2483-E2483)/60,"")</f>
        <v>5.9</v>
      </c>
      <c r="O2483" s="9" t="n">
        <f aca="false">IF(ISNUMBER(H2483),IF(AND(H2483&gt;=Scenario!$B$11,H2483&lt;Scenario!$B$12),1,0),0)</f>
        <v>1</v>
      </c>
      <c r="P2483" s="9" t="n">
        <f aca="false">IF(O2483=1,MAX(0,H2483-E2483)/60,"")</f>
        <v>56.5333333333333</v>
      </c>
      <c r="Q2483" s="9" t="n">
        <f aca="false">INDEX(Scenario!$B$18:$B$20,MATCH(B2483,Scenario!$A$18:$A$20,0))</f>
        <v>240</v>
      </c>
      <c r="R2483" s="9" t="n">
        <f aca="false">INDEX(Scenario!$C$18:$C$20,MATCH(B2483,Scenario!$A$18:$A$20,0))</f>
        <v>4320</v>
      </c>
      <c r="S2483" s="9" t="n">
        <f aca="false">IF(ISNUMBER(M2483),IF(M2483&lt;=Q2483,1,0),"")</f>
        <v>1</v>
      </c>
      <c r="T2483" s="9" t="n">
        <f aca="false">IF(ISNUMBER(P2483),IF(P2483&lt;=R2483,1,0),"")</f>
        <v>1</v>
      </c>
      <c r="U2483" s="9" t="n">
        <f aca="false">IF(E2483&gt;Scenario!$B$14,0,IF(OR(AND(ISNUMBER(H2483),H2483&lt;=Scenario!$B$14),AND(ISNUMBER(I2483),I2483&lt;=Scenario!$B$14)),0,1))</f>
        <v>0</v>
      </c>
      <c r="V2483" s="9" t="n">
        <f aca="false">IF(AND(U2483=1,(Scenario!$B$14-E2483)/60&gt;R2483),1,0)</f>
        <v>0</v>
      </c>
      <c r="W2483" s="9" t="n">
        <f aca="false">IF(OR(C2483=Scenario!$B$22,C2483=Scenario!$C$22),1,0)</f>
        <v>1</v>
      </c>
      <c r="X2483" s="9" t="n">
        <f aca="false">IF(ISNUMBER(I2483),1,0)</f>
        <v>0</v>
      </c>
      <c r="Y2483" s="9" t="n">
        <f aca="false">MOD(INT(E2483/86400)+3,7)</f>
        <v>1</v>
      </c>
      <c r="Z2483" s="9" t="n">
        <f aca="false">MOD(INT(E2483/3600),24)</f>
        <v>10</v>
      </c>
      <c r="AA2483" s="6" t="s">
        <v>5210</v>
      </c>
    </row>
    <row r="2484" customFormat="false" ht="15" hidden="false" customHeight="false" outlineLevel="0" collapsed="false">
      <c r="A2484" s="6" t="s">
        <v>5211</v>
      </c>
      <c r="B2484" s="6" t="s">
        <v>44</v>
      </c>
      <c r="C2484" s="6" t="s">
        <v>46</v>
      </c>
      <c r="D2484" s="6" t="s">
        <v>172</v>
      </c>
      <c r="E2484" s="6" t="n">
        <v>1788260607</v>
      </c>
      <c r="F2484" s="6" t="n">
        <v>1788261136</v>
      </c>
      <c r="G2484" s="6" t="n">
        <v>1788261028</v>
      </c>
      <c r="H2484" s="6" t="n">
        <v>1788263854</v>
      </c>
      <c r="J2484" s="6" t="n">
        <v>0</v>
      </c>
      <c r="K2484" s="6" t="n">
        <v>0</v>
      </c>
      <c r="L2484" s="9" t="n">
        <f aca="false">IF(AND(E2484&gt;=Scenario!$B$11,E2484&lt;Scenario!$B$12),1,0)</f>
        <v>1</v>
      </c>
      <c r="M2484" s="9" t="n">
        <f aca="false">IF(AND(L2484=1,ISNUMBER(F2484)),MAX(0,F2484-E2484)/60,"")</f>
        <v>8.81666666666667</v>
      </c>
      <c r="N2484" s="9" t="n">
        <f aca="false">IF(AND(L2484=1,ISNUMBER(G2484)),MAX(0,G2484-E2484)/60,"")</f>
        <v>7.01666666666667</v>
      </c>
      <c r="O2484" s="9" t="n">
        <f aca="false">IF(ISNUMBER(H2484),IF(AND(H2484&gt;=Scenario!$B$11,H2484&lt;Scenario!$B$12),1,0),0)</f>
        <v>1</v>
      </c>
      <c r="P2484" s="9" t="n">
        <f aca="false">IF(O2484=1,MAX(0,H2484-E2484)/60,"")</f>
        <v>54.1166666666667</v>
      </c>
      <c r="Q2484" s="9" t="n">
        <f aca="false">INDEX(Scenario!$B$18:$B$20,MATCH(B2484,Scenario!$A$18:$A$20,0))</f>
        <v>240</v>
      </c>
      <c r="R2484" s="9" t="n">
        <f aca="false">INDEX(Scenario!$C$18:$C$20,MATCH(B2484,Scenario!$A$18:$A$20,0))</f>
        <v>4320</v>
      </c>
      <c r="S2484" s="9" t="n">
        <f aca="false">IF(ISNUMBER(M2484),IF(M2484&lt;=Q2484,1,0),"")</f>
        <v>1</v>
      </c>
      <c r="T2484" s="9" t="n">
        <f aca="false">IF(ISNUMBER(P2484),IF(P2484&lt;=R2484,1,0),"")</f>
        <v>1</v>
      </c>
      <c r="U2484" s="9" t="n">
        <f aca="false">IF(E2484&gt;Scenario!$B$14,0,IF(OR(AND(ISNUMBER(H2484),H2484&lt;=Scenario!$B$14),AND(ISNUMBER(I2484),I2484&lt;=Scenario!$B$14)),0,1))</f>
        <v>0</v>
      </c>
      <c r="V2484" s="9" t="n">
        <f aca="false">IF(AND(U2484=1,(Scenario!$B$14-E2484)/60&gt;R2484),1,0)</f>
        <v>0</v>
      </c>
      <c r="W2484" s="9" t="n">
        <f aca="false">IF(OR(C2484=Scenario!$B$22,C2484=Scenario!$C$22),1,0)</f>
        <v>1</v>
      </c>
      <c r="X2484" s="9" t="n">
        <f aca="false">IF(ISNUMBER(I2484),1,0)</f>
        <v>0</v>
      </c>
      <c r="Y2484" s="9" t="n">
        <f aca="false">MOD(INT(E2484/86400)+3,7)</f>
        <v>1</v>
      </c>
      <c r="Z2484" s="9" t="n">
        <f aca="false">MOD(INT(E2484/3600),24)</f>
        <v>11</v>
      </c>
      <c r="AA2484" s="6" t="s">
        <v>5212</v>
      </c>
    </row>
    <row r="2485" customFormat="false" ht="15" hidden="false" customHeight="false" outlineLevel="0" collapsed="false">
      <c r="A2485" s="6" t="s">
        <v>5213</v>
      </c>
      <c r="B2485" s="6" t="s">
        <v>42</v>
      </c>
      <c r="C2485" s="6" t="s">
        <v>249</v>
      </c>
      <c r="D2485" s="6" t="s">
        <v>171</v>
      </c>
      <c r="E2485" s="6" t="n">
        <v>1788262040</v>
      </c>
      <c r="F2485" s="6" t="n">
        <v>1788262701</v>
      </c>
      <c r="G2485" s="6" t="n">
        <v>1788262586</v>
      </c>
      <c r="H2485" s="6" t="n">
        <v>1788325942</v>
      </c>
      <c r="J2485" s="6" t="n">
        <v>1</v>
      </c>
      <c r="K2485" s="6" t="n">
        <v>0</v>
      </c>
      <c r="L2485" s="9" t="n">
        <f aca="false">IF(AND(E2485&gt;=Scenario!$B$11,E2485&lt;Scenario!$B$12),1,0)</f>
        <v>1</v>
      </c>
      <c r="M2485" s="9" t="n">
        <f aca="false">IF(AND(L2485=1,ISNUMBER(F2485)),MAX(0,F2485-E2485)/60,"")</f>
        <v>11.0166666666667</v>
      </c>
      <c r="N2485" s="9" t="n">
        <f aca="false">IF(AND(L2485=1,ISNUMBER(G2485)),MAX(0,G2485-E2485)/60,"")</f>
        <v>9.1</v>
      </c>
      <c r="O2485" s="9" t="n">
        <f aca="false">IF(ISNUMBER(H2485),IF(AND(H2485&gt;=Scenario!$B$11,H2485&lt;Scenario!$B$12),1,0),0)</f>
        <v>1</v>
      </c>
      <c r="P2485" s="9" t="n">
        <f aca="false">IF(O2485=1,MAX(0,H2485-E2485)/60,"")</f>
        <v>1065.03333333333</v>
      </c>
      <c r="Q2485" s="9" t="n">
        <f aca="false">INDEX(Scenario!$B$18:$B$20,MATCH(B2485,Scenario!$A$18:$A$20,0))</f>
        <v>15</v>
      </c>
      <c r="R2485" s="9" t="n">
        <f aca="false">INDEX(Scenario!$C$18:$C$20,MATCH(B2485,Scenario!$A$18:$A$20,0))</f>
        <v>240</v>
      </c>
      <c r="S2485" s="9" t="n">
        <f aca="false">IF(ISNUMBER(M2485),IF(M2485&lt;=Q2485,1,0),"")</f>
        <v>1</v>
      </c>
      <c r="T2485" s="9" t="n">
        <f aca="false">IF(ISNUMBER(P2485),IF(P2485&lt;=R2485,1,0),"")</f>
        <v>0</v>
      </c>
      <c r="U2485" s="9" t="n">
        <f aca="false">IF(E2485&gt;Scenario!$B$14,0,IF(OR(AND(ISNUMBER(H2485),H2485&lt;=Scenario!$B$14),AND(ISNUMBER(I2485),I2485&lt;=Scenario!$B$14)),0,1))</f>
        <v>0</v>
      </c>
      <c r="V2485" s="9" t="n">
        <f aca="false">IF(AND(U2485=1,(Scenario!$B$14-E2485)/60&gt;R2485),1,0)</f>
        <v>0</v>
      </c>
      <c r="W2485" s="9" t="n">
        <f aca="false">IF(OR(C2485=Scenario!$B$22,C2485=Scenario!$C$22),1,0)</f>
        <v>0</v>
      </c>
      <c r="X2485" s="9" t="n">
        <f aca="false">IF(ISNUMBER(I2485),1,0)</f>
        <v>0</v>
      </c>
      <c r="Y2485" s="9" t="n">
        <f aca="false">MOD(INT(E2485/86400)+3,7)</f>
        <v>1</v>
      </c>
      <c r="Z2485" s="9" t="n">
        <f aca="false">MOD(INT(E2485/3600),24)</f>
        <v>11</v>
      </c>
      <c r="AA2485" s="6" t="s">
        <v>5214</v>
      </c>
    </row>
    <row r="2486" customFormat="false" ht="15" hidden="false" customHeight="false" outlineLevel="0" collapsed="false">
      <c r="A2486" s="6" t="s">
        <v>5215</v>
      </c>
      <c r="B2486" s="6" t="s">
        <v>44</v>
      </c>
      <c r="C2486" s="6" t="s">
        <v>249</v>
      </c>
      <c r="D2486" s="6" t="s">
        <v>170</v>
      </c>
      <c r="E2486" s="6" t="n">
        <v>1788262092</v>
      </c>
      <c r="F2486" s="6" t="n">
        <v>1788263000</v>
      </c>
      <c r="G2486" s="6" t="n">
        <v>1788262806</v>
      </c>
      <c r="H2486" s="6" t="n">
        <v>1788266641</v>
      </c>
      <c r="J2486" s="6" t="n">
        <v>0</v>
      </c>
      <c r="K2486" s="6" t="n">
        <v>0</v>
      </c>
      <c r="L2486" s="9" t="n">
        <f aca="false">IF(AND(E2486&gt;=Scenario!$B$11,E2486&lt;Scenario!$B$12),1,0)</f>
        <v>1</v>
      </c>
      <c r="M2486" s="9" t="n">
        <f aca="false">IF(AND(L2486=1,ISNUMBER(F2486)),MAX(0,F2486-E2486)/60,"")</f>
        <v>15.1333333333333</v>
      </c>
      <c r="N2486" s="9" t="n">
        <f aca="false">IF(AND(L2486=1,ISNUMBER(G2486)),MAX(0,G2486-E2486)/60,"")</f>
        <v>11.9</v>
      </c>
      <c r="O2486" s="9" t="n">
        <f aca="false">IF(ISNUMBER(H2486),IF(AND(H2486&gt;=Scenario!$B$11,H2486&lt;Scenario!$B$12),1,0),0)</f>
        <v>1</v>
      </c>
      <c r="P2486" s="9" t="n">
        <f aca="false">IF(O2486=1,MAX(0,H2486-E2486)/60,"")</f>
        <v>75.8166666666667</v>
      </c>
      <c r="Q2486" s="9" t="n">
        <f aca="false">INDEX(Scenario!$B$18:$B$20,MATCH(B2486,Scenario!$A$18:$A$20,0))</f>
        <v>240</v>
      </c>
      <c r="R2486" s="9" t="n">
        <f aca="false">INDEX(Scenario!$C$18:$C$20,MATCH(B2486,Scenario!$A$18:$A$20,0))</f>
        <v>4320</v>
      </c>
      <c r="S2486" s="9" t="n">
        <f aca="false">IF(ISNUMBER(M2486),IF(M2486&lt;=Q2486,1,0),"")</f>
        <v>1</v>
      </c>
      <c r="T2486" s="9" t="n">
        <f aca="false">IF(ISNUMBER(P2486),IF(P2486&lt;=R2486,1,0),"")</f>
        <v>1</v>
      </c>
      <c r="U2486" s="9" t="n">
        <f aca="false">IF(E2486&gt;Scenario!$B$14,0,IF(OR(AND(ISNUMBER(H2486),H2486&lt;=Scenario!$B$14),AND(ISNUMBER(I2486),I2486&lt;=Scenario!$B$14)),0,1))</f>
        <v>0</v>
      </c>
      <c r="V2486" s="9" t="n">
        <f aca="false">IF(AND(U2486=1,(Scenario!$B$14-E2486)/60&gt;R2486),1,0)</f>
        <v>0</v>
      </c>
      <c r="W2486" s="9" t="n">
        <f aca="false">IF(OR(C2486=Scenario!$B$22,C2486=Scenario!$C$22),1,0)</f>
        <v>0</v>
      </c>
      <c r="X2486" s="9" t="n">
        <f aca="false">IF(ISNUMBER(I2486),1,0)</f>
        <v>0</v>
      </c>
      <c r="Y2486" s="9" t="n">
        <f aca="false">MOD(INT(E2486/86400)+3,7)</f>
        <v>1</v>
      </c>
      <c r="Z2486" s="9" t="n">
        <f aca="false">MOD(INT(E2486/3600),24)</f>
        <v>11</v>
      </c>
      <c r="AA2486" s="6" t="s">
        <v>5216</v>
      </c>
    </row>
    <row r="2487" customFormat="false" ht="15" hidden="false" customHeight="false" outlineLevel="0" collapsed="false">
      <c r="A2487" s="6" t="s">
        <v>5217</v>
      </c>
      <c r="B2487" s="6" t="s">
        <v>43</v>
      </c>
      <c r="C2487" s="6" t="s">
        <v>46</v>
      </c>
      <c r="D2487" s="6" t="s">
        <v>171</v>
      </c>
      <c r="E2487" s="6" t="n">
        <v>1788262278</v>
      </c>
      <c r="I2487" s="6" t="n">
        <v>1788262517</v>
      </c>
      <c r="J2487" s="6" t="n">
        <v>0</v>
      </c>
      <c r="K2487" s="6" t="n">
        <v>0</v>
      </c>
      <c r="L2487" s="9" t="n">
        <f aca="false">IF(AND(E2487&gt;=Scenario!$B$11,E2487&lt;Scenario!$B$12),1,0)</f>
        <v>1</v>
      </c>
      <c r="M2487" s="0" t="str">
        <f aca="false">IF(AND(L2487=1,ISNUMBER(F2487)),MAX(0,F2487-E2487)/60,"")</f>
        <v/>
      </c>
      <c r="N2487" s="0" t="str">
        <f aca="false">IF(AND(L2487=1,ISNUMBER(G2487)),MAX(0,G2487-E2487)/60,"")</f>
        <v/>
      </c>
      <c r="O2487" s="9" t="n">
        <f aca="false">IF(ISNUMBER(H2487),IF(AND(H2487&gt;=Scenario!$B$11,H2487&lt;Scenario!$B$12),1,0),0)</f>
        <v>0</v>
      </c>
      <c r="P2487" s="0" t="str">
        <f aca="false">IF(O2487=1,MAX(0,H2487-E2487)/60,"")</f>
        <v/>
      </c>
      <c r="Q2487" s="9" t="n">
        <f aca="false">INDEX(Scenario!$B$18:$B$20,MATCH(B2487,Scenario!$A$18:$A$20,0))</f>
        <v>60</v>
      </c>
      <c r="R2487" s="9" t="n">
        <f aca="false">INDEX(Scenario!$C$18:$C$20,MATCH(B2487,Scenario!$A$18:$A$20,0))</f>
        <v>1440</v>
      </c>
      <c r="S2487" s="0" t="str">
        <f aca="false">IF(ISNUMBER(M2487),IF(M2487&lt;=Q2487,1,0),"")</f>
        <v/>
      </c>
      <c r="T2487" s="0" t="str">
        <f aca="false">IF(ISNUMBER(P2487),IF(P2487&lt;=R2487,1,0),"")</f>
        <v/>
      </c>
      <c r="U2487" s="9" t="n">
        <f aca="false">IF(E2487&gt;Scenario!$B$14,0,IF(OR(AND(ISNUMBER(H2487),H2487&lt;=Scenario!$B$14),AND(ISNUMBER(I2487),I2487&lt;=Scenario!$B$14)),0,1))</f>
        <v>0</v>
      </c>
      <c r="V2487" s="9" t="n">
        <f aca="false">IF(AND(U2487=1,(Scenario!$B$14-E2487)/60&gt;R2487),1,0)</f>
        <v>0</v>
      </c>
      <c r="W2487" s="9" t="n">
        <f aca="false">IF(OR(C2487=Scenario!$B$22,C2487=Scenario!$C$22),1,0)</f>
        <v>1</v>
      </c>
      <c r="X2487" s="9" t="n">
        <f aca="false">IF(ISNUMBER(I2487),1,0)</f>
        <v>1</v>
      </c>
      <c r="Y2487" s="9" t="n">
        <f aca="false">MOD(INT(E2487/86400)+3,7)</f>
        <v>1</v>
      </c>
      <c r="Z2487" s="9" t="n">
        <f aca="false">MOD(INT(E2487/3600),24)</f>
        <v>11</v>
      </c>
      <c r="AA2487" s="6" t="s">
        <v>5218</v>
      </c>
    </row>
    <row r="2488" customFormat="false" ht="15" hidden="false" customHeight="false" outlineLevel="0" collapsed="false">
      <c r="A2488" s="6" t="s">
        <v>5219</v>
      </c>
      <c r="B2488" s="6" t="s">
        <v>44</v>
      </c>
      <c r="C2488" s="6" t="s">
        <v>46</v>
      </c>
      <c r="D2488" s="6" t="s">
        <v>170</v>
      </c>
      <c r="E2488" s="6" t="n">
        <v>1788262798</v>
      </c>
      <c r="F2488" s="6" t="n">
        <v>1788263604</v>
      </c>
      <c r="G2488" s="6" t="n">
        <v>1788263481</v>
      </c>
      <c r="H2488" s="6" t="n">
        <v>1788265039</v>
      </c>
      <c r="J2488" s="6" t="n">
        <v>0</v>
      </c>
      <c r="K2488" s="6" t="n">
        <v>0</v>
      </c>
      <c r="L2488" s="9" t="n">
        <f aca="false">IF(AND(E2488&gt;=Scenario!$B$11,E2488&lt;Scenario!$B$12),1,0)</f>
        <v>1</v>
      </c>
      <c r="M2488" s="9" t="n">
        <f aca="false">IF(AND(L2488=1,ISNUMBER(F2488)),MAX(0,F2488-E2488)/60,"")</f>
        <v>13.4333333333333</v>
      </c>
      <c r="N2488" s="9" t="n">
        <f aca="false">IF(AND(L2488=1,ISNUMBER(G2488)),MAX(0,G2488-E2488)/60,"")</f>
        <v>11.3833333333333</v>
      </c>
      <c r="O2488" s="9" t="n">
        <f aca="false">IF(ISNUMBER(H2488),IF(AND(H2488&gt;=Scenario!$B$11,H2488&lt;Scenario!$B$12),1,0),0)</f>
        <v>1</v>
      </c>
      <c r="P2488" s="9" t="n">
        <f aca="false">IF(O2488=1,MAX(0,H2488-E2488)/60,"")</f>
        <v>37.35</v>
      </c>
      <c r="Q2488" s="9" t="n">
        <f aca="false">INDEX(Scenario!$B$18:$B$20,MATCH(B2488,Scenario!$A$18:$A$20,0))</f>
        <v>240</v>
      </c>
      <c r="R2488" s="9" t="n">
        <f aca="false">INDEX(Scenario!$C$18:$C$20,MATCH(B2488,Scenario!$A$18:$A$20,0))</f>
        <v>4320</v>
      </c>
      <c r="S2488" s="9" t="n">
        <f aca="false">IF(ISNUMBER(M2488),IF(M2488&lt;=Q2488,1,0),"")</f>
        <v>1</v>
      </c>
      <c r="T2488" s="9" t="n">
        <f aca="false">IF(ISNUMBER(P2488),IF(P2488&lt;=R2488,1,0),"")</f>
        <v>1</v>
      </c>
      <c r="U2488" s="9" t="n">
        <f aca="false">IF(E2488&gt;Scenario!$B$14,0,IF(OR(AND(ISNUMBER(H2488),H2488&lt;=Scenario!$B$14),AND(ISNUMBER(I2488),I2488&lt;=Scenario!$B$14)),0,1))</f>
        <v>0</v>
      </c>
      <c r="V2488" s="9" t="n">
        <f aca="false">IF(AND(U2488=1,(Scenario!$B$14-E2488)/60&gt;R2488),1,0)</f>
        <v>0</v>
      </c>
      <c r="W2488" s="9" t="n">
        <f aca="false">IF(OR(C2488=Scenario!$B$22,C2488=Scenario!$C$22),1,0)</f>
        <v>1</v>
      </c>
      <c r="X2488" s="9" t="n">
        <f aca="false">IF(ISNUMBER(I2488),1,0)</f>
        <v>0</v>
      </c>
      <c r="Y2488" s="9" t="n">
        <f aca="false">MOD(INT(E2488/86400)+3,7)</f>
        <v>1</v>
      </c>
      <c r="Z2488" s="9" t="n">
        <f aca="false">MOD(INT(E2488/3600),24)</f>
        <v>11</v>
      </c>
      <c r="AA2488" s="6" t="s">
        <v>5220</v>
      </c>
    </row>
    <row r="2489" customFormat="false" ht="15" hidden="false" customHeight="false" outlineLevel="0" collapsed="false">
      <c r="A2489" s="6" t="s">
        <v>5221</v>
      </c>
      <c r="B2489" s="6" t="s">
        <v>44</v>
      </c>
      <c r="C2489" s="6" t="s">
        <v>47</v>
      </c>
      <c r="D2489" s="6" t="s">
        <v>170</v>
      </c>
      <c r="E2489" s="6" t="n">
        <v>1788262885</v>
      </c>
      <c r="F2489" s="6" t="n">
        <v>1788263572</v>
      </c>
      <c r="G2489" s="6" t="n">
        <v>1788263473</v>
      </c>
      <c r="H2489" s="6" t="n">
        <v>1788264511</v>
      </c>
      <c r="J2489" s="6" t="n">
        <v>0</v>
      </c>
      <c r="K2489" s="6" t="n">
        <v>0</v>
      </c>
      <c r="L2489" s="9" t="n">
        <f aca="false">IF(AND(E2489&gt;=Scenario!$B$11,E2489&lt;Scenario!$B$12),1,0)</f>
        <v>1</v>
      </c>
      <c r="M2489" s="9" t="n">
        <f aca="false">IF(AND(L2489=1,ISNUMBER(F2489)),MAX(0,F2489-E2489)/60,"")</f>
        <v>11.45</v>
      </c>
      <c r="N2489" s="9" t="n">
        <f aca="false">IF(AND(L2489=1,ISNUMBER(G2489)),MAX(0,G2489-E2489)/60,"")</f>
        <v>9.8</v>
      </c>
      <c r="O2489" s="9" t="n">
        <f aca="false">IF(ISNUMBER(H2489),IF(AND(H2489&gt;=Scenario!$B$11,H2489&lt;Scenario!$B$12),1,0),0)</f>
        <v>1</v>
      </c>
      <c r="P2489" s="9" t="n">
        <f aca="false">IF(O2489=1,MAX(0,H2489-E2489)/60,"")</f>
        <v>27.1</v>
      </c>
      <c r="Q2489" s="9" t="n">
        <f aca="false">INDEX(Scenario!$B$18:$B$20,MATCH(B2489,Scenario!$A$18:$A$20,0))</f>
        <v>240</v>
      </c>
      <c r="R2489" s="9" t="n">
        <f aca="false">INDEX(Scenario!$C$18:$C$20,MATCH(B2489,Scenario!$A$18:$A$20,0))</f>
        <v>4320</v>
      </c>
      <c r="S2489" s="9" t="n">
        <f aca="false">IF(ISNUMBER(M2489),IF(M2489&lt;=Q2489,1,0),"")</f>
        <v>1</v>
      </c>
      <c r="T2489" s="9" t="n">
        <f aca="false">IF(ISNUMBER(P2489),IF(P2489&lt;=R2489,1,0),"")</f>
        <v>1</v>
      </c>
      <c r="U2489" s="9" t="n">
        <f aca="false">IF(E2489&gt;Scenario!$B$14,0,IF(OR(AND(ISNUMBER(H2489),H2489&lt;=Scenario!$B$14),AND(ISNUMBER(I2489),I2489&lt;=Scenario!$B$14)),0,1))</f>
        <v>0</v>
      </c>
      <c r="V2489" s="9" t="n">
        <f aca="false">IF(AND(U2489=1,(Scenario!$B$14-E2489)/60&gt;R2489),1,0)</f>
        <v>0</v>
      </c>
      <c r="W2489" s="9" t="n">
        <f aca="false">IF(OR(C2489=Scenario!$B$22,C2489=Scenario!$C$22),1,0)</f>
        <v>1</v>
      </c>
      <c r="X2489" s="9" t="n">
        <f aca="false">IF(ISNUMBER(I2489),1,0)</f>
        <v>0</v>
      </c>
      <c r="Y2489" s="9" t="n">
        <f aca="false">MOD(INT(E2489/86400)+3,7)</f>
        <v>1</v>
      </c>
      <c r="Z2489" s="9" t="n">
        <f aca="false">MOD(INT(E2489/3600),24)</f>
        <v>11</v>
      </c>
      <c r="AA2489" s="6" t="s">
        <v>5222</v>
      </c>
    </row>
    <row r="2490" customFormat="false" ht="15" hidden="false" customHeight="false" outlineLevel="0" collapsed="false">
      <c r="A2490" s="6" t="s">
        <v>5223</v>
      </c>
      <c r="B2490" s="6" t="s">
        <v>43</v>
      </c>
      <c r="C2490" s="6" t="s">
        <v>249</v>
      </c>
      <c r="D2490" s="6" t="s">
        <v>170</v>
      </c>
      <c r="E2490" s="6" t="n">
        <v>1788262969</v>
      </c>
      <c r="F2490" s="6" t="n">
        <v>1788264187</v>
      </c>
      <c r="G2490" s="6" t="n">
        <v>1788264050</v>
      </c>
      <c r="H2490" s="6" t="n">
        <v>1788268447</v>
      </c>
      <c r="J2490" s="6" t="n">
        <v>0</v>
      </c>
      <c r="K2490" s="6" t="n">
        <v>0</v>
      </c>
      <c r="L2490" s="9" t="n">
        <f aca="false">IF(AND(E2490&gt;=Scenario!$B$11,E2490&lt;Scenario!$B$12),1,0)</f>
        <v>1</v>
      </c>
      <c r="M2490" s="9" t="n">
        <f aca="false">IF(AND(L2490=1,ISNUMBER(F2490)),MAX(0,F2490-E2490)/60,"")</f>
        <v>20.3</v>
      </c>
      <c r="N2490" s="9" t="n">
        <f aca="false">IF(AND(L2490=1,ISNUMBER(G2490)),MAX(0,G2490-E2490)/60,"")</f>
        <v>18.0166666666667</v>
      </c>
      <c r="O2490" s="9" t="n">
        <f aca="false">IF(ISNUMBER(H2490),IF(AND(H2490&gt;=Scenario!$B$11,H2490&lt;Scenario!$B$12),1,0),0)</f>
        <v>1</v>
      </c>
      <c r="P2490" s="9" t="n">
        <f aca="false">IF(O2490=1,MAX(0,H2490-E2490)/60,"")</f>
        <v>91.3</v>
      </c>
      <c r="Q2490" s="9" t="n">
        <f aca="false">INDEX(Scenario!$B$18:$B$20,MATCH(B2490,Scenario!$A$18:$A$20,0))</f>
        <v>60</v>
      </c>
      <c r="R2490" s="9" t="n">
        <f aca="false">INDEX(Scenario!$C$18:$C$20,MATCH(B2490,Scenario!$A$18:$A$20,0))</f>
        <v>1440</v>
      </c>
      <c r="S2490" s="9" t="n">
        <f aca="false">IF(ISNUMBER(M2490),IF(M2490&lt;=Q2490,1,0),"")</f>
        <v>1</v>
      </c>
      <c r="T2490" s="9" t="n">
        <f aca="false">IF(ISNUMBER(P2490),IF(P2490&lt;=R2490,1,0),"")</f>
        <v>1</v>
      </c>
      <c r="U2490" s="9" t="n">
        <f aca="false">IF(E2490&gt;Scenario!$B$14,0,IF(OR(AND(ISNUMBER(H2490),H2490&lt;=Scenario!$B$14),AND(ISNUMBER(I2490),I2490&lt;=Scenario!$B$14)),0,1))</f>
        <v>0</v>
      </c>
      <c r="V2490" s="9" t="n">
        <f aca="false">IF(AND(U2490=1,(Scenario!$B$14-E2490)/60&gt;R2490),1,0)</f>
        <v>0</v>
      </c>
      <c r="W2490" s="9" t="n">
        <f aca="false">IF(OR(C2490=Scenario!$B$22,C2490=Scenario!$C$22),1,0)</f>
        <v>0</v>
      </c>
      <c r="X2490" s="9" t="n">
        <f aca="false">IF(ISNUMBER(I2490),1,0)</f>
        <v>0</v>
      </c>
      <c r="Y2490" s="9" t="n">
        <f aca="false">MOD(INT(E2490/86400)+3,7)</f>
        <v>1</v>
      </c>
      <c r="Z2490" s="9" t="n">
        <f aca="false">MOD(INT(E2490/3600),24)</f>
        <v>11</v>
      </c>
      <c r="AA2490" s="6" t="s">
        <v>5224</v>
      </c>
    </row>
    <row r="2491" customFormat="false" ht="15" hidden="false" customHeight="false" outlineLevel="0" collapsed="false">
      <c r="A2491" s="6" t="s">
        <v>5225</v>
      </c>
      <c r="B2491" s="6" t="s">
        <v>44</v>
      </c>
      <c r="C2491" s="6" t="s">
        <v>46</v>
      </c>
      <c r="D2491" s="6" t="s">
        <v>172</v>
      </c>
      <c r="E2491" s="6" t="n">
        <v>1788263265</v>
      </c>
      <c r="F2491" s="6" t="n">
        <v>1788263379</v>
      </c>
      <c r="G2491" s="6" t="n">
        <v>1788263313</v>
      </c>
      <c r="H2491" s="6" t="n">
        <v>1788265384</v>
      </c>
      <c r="J2491" s="6" t="n">
        <v>0</v>
      </c>
      <c r="K2491" s="6" t="n">
        <v>0</v>
      </c>
      <c r="L2491" s="9" t="n">
        <f aca="false">IF(AND(E2491&gt;=Scenario!$B$11,E2491&lt;Scenario!$B$12),1,0)</f>
        <v>1</v>
      </c>
      <c r="M2491" s="9" t="n">
        <f aca="false">IF(AND(L2491=1,ISNUMBER(F2491)),MAX(0,F2491-E2491)/60,"")</f>
        <v>1.9</v>
      </c>
      <c r="N2491" s="9" t="n">
        <f aca="false">IF(AND(L2491=1,ISNUMBER(G2491)),MAX(0,G2491-E2491)/60,"")</f>
        <v>0.8</v>
      </c>
      <c r="O2491" s="9" t="n">
        <f aca="false">IF(ISNUMBER(H2491),IF(AND(H2491&gt;=Scenario!$B$11,H2491&lt;Scenario!$B$12),1,0),0)</f>
        <v>1</v>
      </c>
      <c r="P2491" s="9" t="n">
        <f aca="false">IF(O2491=1,MAX(0,H2491-E2491)/60,"")</f>
        <v>35.3166666666667</v>
      </c>
      <c r="Q2491" s="9" t="n">
        <f aca="false">INDEX(Scenario!$B$18:$B$20,MATCH(B2491,Scenario!$A$18:$A$20,0))</f>
        <v>240</v>
      </c>
      <c r="R2491" s="9" t="n">
        <f aca="false">INDEX(Scenario!$C$18:$C$20,MATCH(B2491,Scenario!$A$18:$A$20,0))</f>
        <v>4320</v>
      </c>
      <c r="S2491" s="9" t="n">
        <f aca="false">IF(ISNUMBER(M2491),IF(M2491&lt;=Q2491,1,0),"")</f>
        <v>1</v>
      </c>
      <c r="T2491" s="9" t="n">
        <f aca="false">IF(ISNUMBER(P2491),IF(P2491&lt;=R2491,1,0),"")</f>
        <v>1</v>
      </c>
      <c r="U2491" s="9" t="n">
        <f aca="false">IF(E2491&gt;Scenario!$B$14,0,IF(OR(AND(ISNUMBER(H2491),H2491&lt;=Scenario!$B$14),AND(ISNUMBER(I2491),I2491&lt;=Scenario!$B$14)),0,1))</f>
        <v>0</v>
      </c>
      <c r="V2491" s="9" t="n">
        <f aca="false">IF(AND(U2491=1,(Scenario!$B$14-E2491)/60&gt;R2491),1,0)</f>
        <v>0</v>
      </c>
      <c r="W2491" s="9" t="n">
        <f aca="false">IF(OR(C2491=Scenario!$B$22,C2491=Scenario!$C$22),1,0)</f>
        <v>1</v>
      </c>
      <c r="X2491" s="9" t="n">
        <f aca="false">IF(ISNUMBER(I2491),1,0)</f>
        <v>0</v>
      </c>
      <c r="Y2491" s="9" t="n">
        <f aca="false">MOD(INT(E2491/86400)+3,7)</f>
        <v>1</v>
      </c>
      <c r="Z2491" s="9" t="n">
        <f aca="false">MOD(INT(E2491/3600),24)</f>
        <v>11</v>
      </c>
      <c r="AA2491" s="6" t="s">
        <v>5226</v>
      </c>
    </row>
    <row r="2492" customFormat="false" ht="15" hidden="false" customHeight="false" outlineLevel="0" collapsed="false">
      <c r="A2492" s="6" t="s">
        <v>5227</v>
      </c>
      <c r="B2492" s="6" t="s">
        <v>43</v>
      </c>
      <c r="C2492" s="6" t="s">
        <v>249</v>
      </c>
      <c r="D2492" s="6" t="s">
        <v>171</v>
      </c>
      <c r="E2492" s="6" t="n">
        <v>1788263494</v>
      </c>
      <c r="F2492" s="6" t="n">
        <v>1788264214</v>
      </c>
      <c r="G2492" s="6" t="n">
        <v>1788264017</v>
      </c>
      <c r="H2492" s="6" t="n">
        <v>1788268731</v>
      </c>
      <c r="J2492" s="6" t="n">
        <v>0</v>
      </c>
      <c r="K2492" s="6" t="n">
        <v>0</v>
      </c>
      <c r="L2492" s="9" t="n">
        <f aca="false">IF(AND(E2492&gt;=Scenario!$B$11,E2492&lt;Scenario!$B$12),1,0)</f>
        <v>1</v>
      </c>
      <c r="M2492" s="9" t="n">
        <f aca="false">IF(AND(L2492=1,ISNUMBER(F2492)),MAX(0,F2492-E2492)/60,"")</f>
        <v>12</v>
      </c>
      <c r="N2492" s="9" t="n">
        <f aca="false">IF(AND(L2492=1,ISNUMBER(G2492)),MAX(0,G2492-E2492)/60,"")</f>
        <v>8.71666666666667</v>
      </c>
      <c r="O2492" s="9" t="n">
        <f aca="false">IF(ISNUMBER(H2492),IF(AND(H2492&gt;=Scenario!$B$11,H2492&lt;Scenario!$B$12),1,0),0)</f>
        <v>1</v>
      </c>
      <c r="P2492" s="9" t="n">
        <f aca="false">IF(O2492=1,MAX(0,H2492-E2492)/60,"")</f>
        <v>87.2833333333333</v>
      </c>
      <c r="Q2492" s="9" t="n">
        <f aca="false">INDEX(Scenario!$B$18:$B$20,MATCH(B2492,Scenario!$A$18:$A$20,0))</f>
        <v>60</v>
      </c>
      <c r="R2492" s="9" t="n">
        <f aca="false">INDEX(Scenario!$C$18:$C$20,MATCH(B2492,Scenario!$A$18:$A$20,0))</f>
        <v>1440</v>
      </c>
      <c r="S2492" s="9" t="n">
        <f aca="false">IF(ISNUMBER(M2492),IF(M2492&lt;=Q2492,1,0),"")</f>
        <v>1</v>
      </c>
      <c r="T2492" s="9" t="n">
        <f aca="false">IF(ISNUMBER(P2492),IF(P2492&lt;=R2492,1,0),"")</f>
        <v>1</v>
      </c>
      <c r="U2492" s="9" t="n">
        <f aca="false">IF(E2492&gt;Scenario!$B$14,0,IF(OR(AND(ISNUMBER(H2492),H2492&lt;=Scenario!$B$14),AND(ISNUMBER(I2492),I2492&lt;=Scenario!$B$14)),0,1))</f>
        <v>0</v>
      </c>
      <c r="V2492" s="9" t="n">
        <f aca="false">IF(AND(U2492=1,(Scenario!$B$14-E2492)/60&gt;R2492),1,0)</f>
        <v>0</v>
      </c>
      <c r="W2492" s="9" t="n">
        <f aca="false">IF(OR(C2492=Scenario!$B$22,C2492=Scenario!$C$22),1,0)</f>
        <v>0</v>
      </c>
      <c r="X2492" s="9" t="n">
        <f aca="false">IF(ISNUMBER(I2492),1,0)</f>
        <v>0</v>
      </c>
      <c r="Y2492" s="9" t="n">
        <f aca="false">MOD(INT(E2492/86400)+3,7)</f>
        <v>1</v>
      </c>
      <c r="Z2492" s="9" t="n">
        <f aca="false">MOD(INT(E2492/3600),24)</f>
        <v>11</v>
      </c>
      <c r="AA2492" s="6" t="s">
        <v>5228</v>
      </c>
    </row>
    <row r="2493" customFormat="false" ht="15" hidden="false" customHeight="false" outlineLevel="0" collapsed="false">
      <c r="A2493" s="6" t="s">
        <v>5229</v>
      </c>
      <c r="B2493" s="6" t="s">
        <v>44</v>
      </c>
      <c r="C2493" s="6" t="s">
        <v>288</v>
      </c>
      <c r="D2493" s="6" t="s">
        <v>170</v>
      </c>
      <c r="E2493" s="6" t="n">
        <v>1788263593</v>
      </c>
      <c r="F2493" s="6" t="n">
        <v>1788264719</v>
      </c>
      <c r="G2493" s="6" t="n">
        <v>1788264568</v>
      </c>
      <c r="H2493" s="6" t="n">
        <v>1788265485</v>
      </c>
      <c r="J2493" s="6" t="n">
        <v>0</v>
      </c>
      <c r="K2493" s="6" t="n">
        <v>0</v>
      </c>
      <c r="L2493" s="9" t="n">
        <f aca="false">IF(AND(E2493&gt;=Scenario!$B$11,E2493&lt;Scenario!$B$12),1,0)</f>
        <v>1</v>
      </c>
      <c r="M2493" s="9" t="n">
        <f aca="false">IF(AND(L2493=1,ISNUMBER(F2493)),MAX(0,F2493-E2493)/60,"")</f>
        <v>18.7666666666667</v>
      </c>
      <c r="N2493" s="9" t="n">
        <f aca="false">IF(AND(L2493=1,ISNUMBER(G2493)),MAX(0,G2493-E2493)/60,"")</f>
        <v>16.25</v>
      </c>
      <c r="O2493" s="9" t="n">
        <f aca="false">IF(ISNUMBER(H2493),IF(AND(H2493&gt;=Scenario!$B$11,H2493&lt;Scenario!$B$12),1,0),0)</f>
        <v>1</v>
      </c>
      <c r="P2493" s="9" t="n">
        <f aca="false">IF(O2493=1,MAX(0,H2493-E2493)/60,"")</f>
        <v>31.5333333333333</v>
      </c>
      <c r="Q2493" s="9" t="n">
        <f aca="false">INDEX(Scenario!$B$18:$B$20,MATCH(B2493,Scenario!$A$18:$A$20,0))</f>
        <v>240</v>
      </c>
      <c r="R2493" s="9" t="n">
        <f aca="false">INDEX(Scenario!$C$18:$C$20,MATCH(B2493,Scenario!$A$18:$A$20,0))</f>
        <v>4320</v>
      </c>
      <c r="S2493" s="9" t="n">
        <f aca="false">IF(ISNUMBER(M2493),IF(M2493&lt;=Q2493,1,0),"")</f>
        <v>1</v>
      </c>
      <c r="T2493" s="9" t="n">
        <f aca="false">IF(ISNUMBER(P2493),IF(P2493&lt;=R2493,1,0),"")</f>
        <v>1</v>
      </c>
      <c r="U2493" s="9" t="n">
        <f aca="false">IF(E2493&gt;Scenario!$B$14,0,IF(OR(AND(ISNUMBER(H2493),H2493&lt;=Scenario!$B$14),AND(ISNUMBER(I2493),I2493&lt;=Scenario!$B$14)),0,1))</f>
        <v>0</v>
      </c>
      <c r="V2493" s="9" t="n">
        <f aca="false">IF(AND(U2493=1,(Scenario!$B$14-E2493)/60&gt;R2493),1,0)</f>
        <v>0</v>
      </c>
      <c r="W2493" s="9" t="n">
        <f aca="false">IF(OR(C2493=Scenario!$B$22,C2493=Scenario!$C$22),1,0)</f>
        <v>0</v>
      </c>
      <c r="X2493" s="9" t="n">
        <f aca="false">IF(ISNUMBER(I2493),1,0)</f>
        <v>0</v>
      </c>
      <c r="Y2493" s="9" t="n">
        <f aca="false">MOD(INT(E2493/86400)+3,7)</f>
        <v>1</v>
      </c>
      <c r="Z2493" s="9" t="n">
        <f aca="false">MOD(INT(E2493/3600),24)</f>
        <v>11</v>
      </c>
      <c r="AA2493" s="6" t="s">
        <v>5230</v>
      </c>
    </row>
    <row r="2494" customFormat="false" ht="15" hidden="false" customHeight="false" outlineLevel="0" collapsed="false">
      <c r="A2494" s="6" t="s">
        <v>5231</v>
      </c>
      <c r="B2494" s="6" t="s">
        <v>43</v>
      </c>
      <c r="C2494" s="6" t="s">
        <v>47</v>
      </c>
      <c r="D2494" s="6" t="s">
        <v>170</v>
      </c>
      <c r="E2494" s="6" t="n">
        <v>1788263708</v>
      </c>
      <c r="F2494" s="6" t="n">
        <v>1788264142</v>
      </c>
      <c r="G2494" s="6" t="n">
        <v>1788264042</v>
      </c>
      <c r="H2494" s="6" t="n">
        <v>1788267265</v>
      </c>
      <c r="J2494" s="6" t="n">
        <v>0</v>
      </c>
      <c r="K2494" s="6" t="n">
        <v>0</v>
      </c>
      <c r="L2494" s="9" t="n">
        <f aca="false">IF(AND(E2494&gt;=Scenario!$B$11,E2494&lt;Scenario!$B$12),1,0)</f>
        <v>1</v>
      </c>
      <c r="M2494" s="9" t="n">
        <f aca="false">IF(AND(L2494=1,ISNUMBER(F2494)),MAX(0,F2494-E2494)/60,"")</f>
        <v>7.23333333333333</v>
      </c>
      <c r="N2494" s="9" t="n">
        <f aca="false">IF(AND(L2494=1,ISNUMBER(G2494)),MAX(0,G2494-E2494)/60,"")</f>
        <v>5.56666666666667</v>
      </c>
      <c r="O2494" s="9" t="n">
        <f aca="false">IF(ISNUMBER(H2494),IF(AND(H2494&gt;=Scenario!$B$11,H2494&lt;Scenario!$B$12),1,0),0)</f>
        <v>1</v>
      </c>
      <c r="P2494" s="9" t="n">
        <f aca="false">IF(O2494=1,MAX(0,H2494-E2494)/60,"")</f>
        <v>59.2833333333333</v>
      </c>
      <c r="Q2494" s="9" t="n">
        <f aca="false">INDEX(Scenario!$B$18:$B$20,MATCH(B2494,Scenario!$A$18:$A$20,0))</f>
        <v>60</v>
      </c>
      <c r="R2494" s="9" t="n">
        <f aca="false">INDEX(Scenario!$C$18:$C$20,MATCH(B2494,Scenario!$A$18:$A$20,0))</f>
        <v>1440</v>
      </c>
      <c r="S2494" s="9" t="n">
        <f aca="false">IF(ISNUMBER(M2494),IF(M2494&lt;=Q2494,1,0),"")</f>
        <v>1</v>
      </c>
      <c r="T2494" s="9" t="n">
        <f aca="false">IF(ISNUMBER(P2494),IF(P2494&lt;=R2494,1,0),"")</f>
        <v>1</v>
      </c>
      <c r="U2494" s="9" t="n">
        <f aca="false">IF(E2494&gt;Scenario!$B$14,0,IF(OR(AND(ISNUMBER(H2494),H2494&lt;=Scenario!$B$14),AND(ISNUMBER(I2494),I2494&lt;=Scenario!$B$14)),0,1))</f>
        <v>0</v>
      </c>
      <c r="V2494" s="9" t="n">
        <f aca="false">IF(AND(U2494=1,(Scenario!$B$14-E2494)/60&gt;R2494),1,0)</f>
        <v>0</v>
      </c>
      <c r="W2494" s="9" t="n">
        <f aca="false">IF(OR(C2494=Scenario!$B$22,C2494=Scenario!$C$22),1,0)</f>
        <v>1</v>
      </c>
      <c r="X2494" s="9" t="n">
        <f aca="false">IF(ISNUMBER(I2494),1,0)</f>
        <v>0</v>
      </c>
      <c r="Y2494" s="9" t="n">
        <f aca="false">MOD(INT(E2494/86400)+3,7)</f>
        <v>1</v>
      </c>
      <c r="Z2494" s="9" t="n">
        <f aca="false">MOD(INT(E2494/3600),24)</f>
        <v>11</v>
      </c>
      <c r="AA2494" s="6" t="s">
        <v>5232</v>
      </c>
    </row>
    <row r="2495" customFormat="false" ht="15" hidden="false" customHeight="false" outlineLevel="0" collapsed="false">
      <c r="A2495" s="6" t="s">
        <v>5233</v>
      </c>
      <c r="B2495" s="6" t="s">
        <v>43</v>
      </c>
      <c r="C2495" s="6" t="s">
        <v>46</v>
      </c>
      <c r="D2495" s="6" t="s">
        <v>172</v>
      </c>
      <c r="E2495" s="6" t="n">
        <v>1788264397</v>
      </c>
      <c r="I2495" s="6" t="n">
        <v>1788264668</v>
      </c>
      <c r="J2495" s="6" t="n">
        <v>0</v>
      </c>
      <c r="K2495" s="6" t="n">
        <v>0</v>
      </c>
      <c r="L2495" s="9" t="n">
        <f aca="false">IF(AND(E2495&gt;=Scenario!$B$11,E2495&lt;Scenario!$B$12),1,0)</f>
        <v>1</v>
      </c>
      <c r="M2495" s="0" t="str">
        <f aca="false">IF(AND(L2495=1,ISNUMBER(F2495)),MAX(0,F2495-E2495)/60,"")</f>
        <v/>
      </c>
      <c r="N2495" s="0" t="str">
        <f aca="false">IF(AND(L2495=1,ISNUMBER(G2495)),MAX(0,G2495-E2495)/60,"")</f>
        <v/>
      </c>
      <c r="O2495" s="9" t="n">
        <f aca="false">IF(ISNUMBER(H2495),IF(AND(H2495&gt;=Scenario!$B$11,H2495&lt;Scenario!$B$12),1,0),0)</f>
        <v>0</v>
      </c>
      <c r="P2495" s="0" t="str">
        <f aca="false">IF(O2495=1,MAX(0,H2495-E2495)/60,"")</f>
        <v/>
      </c>
      <c r="Q2495" s="9" t="n">
        <f aca="false">INDEX(Scenario!$B$18:$B$20,MATCH(B2495,Scenario!$A$18:$A$20,0))</f>
        <v>60</v>
      </c>
      <c r="R2495" s="9" t="n">
        <f aca="false">INDEX(Scenario!$C$18:$C$20,MATCH(B2495,Scenario!$A$18:$A$20,0))</f>
        <v>1440</v>
      </c>
      <c r="S2495" s="0" t="str">
        <f aca="false">IF(ISNUMBER(M2495),IF(M2495&lt;=Q2495,1,0),"")</f>
        <v/>
      </c>
      <c r="T2495" s="0" t="str">
        <f aca="false">IF(ISNUMBER(P2495),IF(P2495&lt;=R2495,1,0),"")</f>
        <v/>
      </c>
      <c r="U2495" s="9" t="n">
        <f aca="false">IF(E2495&gt;Scenario!$B$14,0,IF(OR(AND(ISNUMBER(H2495),H2495&lt;=Scenario!$B$14),AND(ISNUMBER(I2495),I2495&lt;=Scenario!$B$14)),0,1))</f>
        <v>0</v>
      </c>
      <c r="V2495" s="9" t="n">
        <f aca="false">IF(AND(U2495=1,(Scenario!$B$14-E2495)/60&gt;R2495),1,0)</f>
        <v>0</v>
      </c>
      <c r="W2495" s="9" t="n">
        <f aca="false">IF(OR(C2495=Scenario!$B$22,C2495=Scenario!$C$22),1,0)</f>
        <v>1</v>
      </c>
      <c r="X2495" s="9" t="n">
        <f aca="false">IF(ISNUMBER(I2495),1,0)</f>
        <v>1</v>
      </c>
      <c r="Y2495" s="9" t="n">
        <f aca="false">MOD(INT(E2495/86400)+3,7)</f>
        <v>1</v>
      </c>
      <c r="Z2495" s="9" t="n">
        <f aca="false">MOD(INT(E2495/3600),24)</f>
        <v>12</v>
      </c>
      <c r="AA2495" s="6" t="s">
        <v>5234</v>
      </c>
    </row>
    <row r="2496" customFormat="false" ht="15" hidden="false" customHeight="false" outlineLevel="0" collapsed="false">
      <c r="A2496" s="6" t="s">
        <v>5235</v>
      </c>
      <c r="B2496" s="6" t="s">
        <v>43</v>
      </c>
      <c r="C2496" s="6" t="s">
        <v>46</v>
      </c>
      <c r="D2496" s="6" t="s">
        <v>170</v>
      </c>
      <c r="E2496" s="6" t="n">
        <v>1788265609</v>
      </c>
      <c r="F2496" s="6" t="n">
        <v>1788265776</v>
      </c>
      <c r="G2496" s="6" t="n">
        <v>1788265651</v>
      </c>
      <c r="H2496" s="6" t="n">
        <v>1788266743</v>
      </c>
      <c r="J2496" s="6" t="n">
        <v>0</v>
      </c>
      <c r="K2496" s="6" t="n">
        <v>0</v>
      </c>
      <c r="L2496" s="9" t="n">
        <f aca="false">IF(AND(E2496&gt;=Scenario!$B$11,E2496&lt;Scenario!$B$12),1,0)</f>
        <v>1</v>
      </c>
      <c r="M2496" s="9" t="n">
        <f aca="false">IF(AND(L2496=1,ISNUMBER(F2496)),MAX(0,F2496-E2496)/60,"")</f>
        <v>2.78333333333333</v>
      </c>
      <c r="N2496" s="9" t="n">
        <f aca="false">IF(AND(L2496=1,ISNUMBER(G2496)),MAX(0,G2496-E2496)/60,"")</f>
        <v>0.7</v>
      </c>
      <c r="O2496" s="9" t="n">
        <f aca="false">IF(ISNUMBER(H2496),IF(AND(H2496&gt;=Scenario!$B$11,H2496&lt;Scenario!$B$12),1,0),0)</f>
        <v>1</v>
      </c>
      <c r="P2496" s="9" t="n">
        <f aca="false">IF(O2496=1,MAX(0,H2496-E2496)/60,"")</f>
        <v>18.9</v>
      </c>
      <c r="Q2496" s="9" t="n">
        <f aca="false">INDEX(Scenario!$B$18:$B$20,MATCH(B2496,Scenario!$A$18:$A$20,0))</f>
        <v>60</v>
      </c>
      <c r="R2496" s="9" t="n">
        <f aca="false">INDEX(Scenario!$C$18:$C$20,MATCH(B2496,Scenario!$A$18:$A$20,0))</f>
        <v>1440</v>
      </c>
      <c r="S2496" s="9" t="n">
        <f aca="false">IF(ISNUMBER(M2496),IF(M2496&lt;=Q2496,1,0),"")</f>
        <v>1</v>
      </c>
      <c r="T2496" s="9" t="n">
        <f aca="false">IF(ISNUMBER(P2496),IF(P2496&lt;=R2496,1,0),"")</f>
        <v>1</v>
      </c>
      <c r="U2496" s="9" t="n">
        <f aca="false">IF(E2496&gt;Scenario!$B$14,0,IF(OR(AND(ISNUMBER(H2496),H2496&lt;=Scenario!$B$14),AND(ISNUMBER(I2496),I2496&lt;=Scenario!$B$14)),0,1))</f>
        <v>0</v>
      </c>
      <c r="V2496" s="9" t="n">
        <f aca="false">IF(AND(U2496=1,(Scenario!$B$14-E2496)/60&gt;R2496),1,0)</f>
        <v>0</v>
      </c>
      <c r="W2496" s="9" t="n">
        <f aca="false">IF(OR(C2496=Scenario!$B$22,C2496=Scenario!$C$22),1,0)</f>
        <v>1</v>
      </c>
      <c r="X2496" s="9" t="n">
        <f aca="false">IF(ISNUMBER(I2496),1,0)</f>
        <v>0</v>
      </c>
      <c r="Y2496" s="9" t="n">
        <f aca="false">MOD(INT(E2496/86400)+3,7)</f>
        <v>1</v>
      </c>
      <c r="Z2496" s="9" t="n">
        <f aca="false">MOD(INT(E2496/3600),24)</f>
        <v>12</v>
      </c>
      <c r="AA2496" s="6" t="s">
        <v>5236</v>
      </c>
    </row>
    <row r="2497" customFormat="false" ht="15" hidden="false" customHeight="false" outlineLevel="0" collapsed="false">
      <c r="A2497" s="6" t="s">
        <v>5237</v>
      </c>
      <c r="B2497" s="6" t="s">
        <v>44</v>
      </c>
      <c r="C2497" s="6" t="s">
        <v>249</v>
      </c>
      <c r="D2497" s="6" t="s">
        <v>170</v>
      </c>
      <c r="E2497" s="6" t="n">
        <v>1788266404</v>
      </c>
      <c r="F2497" s="6" t="n">
        <v>1788266618</v>
      </c>
      <c r="G2497" s="6" t="n">
        <v>1788266447</v>
      </c>
      <c r="H2497" s="6" t="n">
        <v>1788358316</v>
      </c>
      <c r="J2497" s="6" t="n">
        <v>1</v>
      </c>
      <c r="K2497" s="6" t="n">
        <v>0</v>
      </c>
      <c r="L2497" s="9" t="n">
        <f aca="false">IF(AND(E2497&gt;=Scenario!$B$11,E2497&lt;Scenario!$B$12),1,0)</f>
        <v>1</v>
      </c>
      <c r="M2497" s="9" t="n">
        <f aca="false">IF(AND(L2497=1,ISNUMBER(F2497)),MAX(0,F2497-E2497)/60,"")</f>
        <v>3.56666666666667</v>
      </c>
      <c r="N2497" s="9" t="n">
        <f aca="false">IF(AND(L2497=1,ISNUMBER(G2497)),MAX(0,G2497-E2497)/60,"")</f>
        <v>0.716666666666667</v>
      </c>
      <c r="O2497" s="9" t="n">
        <f aca="false">IF(ISNUMBER(H2497),IF(AND(H2497&gt;=Scenario!$B$11,H2497&lt;Scenario!$B$12),1,0),0)</f>
        <v>1</v>
      </c>
      <c r="P2497" s="9" t="n">
        <f aca="false">IF(O2497=1,MAX(0,H2497-E2497)/60,"")</f>
        <v>1531.86666666667</v>
      </c>
      <c r="Q2497" s="9" t="n">
        <f aca="false">INDEX(Scenario!$B$18:$B$20,MATCH(B2497,Scenario!$A$18:$A$20,0))</f>
        <v>240</v>
      </c>
      <c r="R2497" s="9" t="n">
        <f aca="false">INDEX(Scenario!$C$18:$C$20,MATCH(B2497,Scenario!$A$18:$A$20,0))</f>
        <v>4320</v>
      </c>
      <c r="S2497" s="9" t="n">
        <f aca="false">IF(ISNUMBER(M2497),IF(M2497&lt;=Q2497,1,0),"")</f>
        <v>1</v>
      </c>
      <c r="T2497" s="9" t="n">
        <f aca="false">IF(ISNUMBER(P2497),IF(P2497&lt;=R2497,1,0),"")</f>
        <v>1</v>
      </c>
      <c r="U2497" s="9" t="n">
        <f aca="false">IF(E2497&gt;Scenario!$B$14,0,IF(OR(AND(ISNUMBER(H2497),H2497&lt;=Scenario!$B$14),AND(ISNUMBER(I2497),I2497&lt;=Scenario!$B$14)),0,1))</f>
        <v>0</v>
      </c>
      <c r="V2497" s="9" t="n">
        <f aca="false">IF(AND(U2497=1,(Scenario!$B$14-E2497)/60&gt;R2497),1,0)</f>
        <v>0</v>
      </c>
      <c r="W2497" s="9" t="n">
        <f aca="false">IF(OR(C2497=Scenario!$B$22,C2497=Scenario!$C$22),1,0)</f>
        <v>0</v>
      </c>
      <c r="X2497" s="9" t="n">
        <f aca="false">IF(ISNUMBER(I2497),1,0)</f>
        <v>0</v>
      </c>
      <c r="Y2497" s="9" t="n">
        <f aca="false">MOD(INT(E2497/86400)+3,7)</f>
        <v>1</v>
      </c>
      <c r="Z2497" s="9" t="n">
        <f aca="false">MOD(INT(E2497/3600),24)</f>
        <v>12</v>
      </c>
      <c r="AA2497" s="6" t="s">
        <v>5238</v>
      </c>
    </row>
    <row r="2498" customFormat="false" ht="15" hidden="false" customHeight="false" outlineLevel="0" collapsed="false">
      <c r="A2498" s="6" t="s">
        <v>5239</v>
      </c>
      <c r="B2498" s="6" t="s">
        <v>44</v>
      </c>
      <c r="C2498" s="6" t="s">
        <v>249</v>
      </c>
      <c r="D2498" s="6" t="s">
        <v>171</v>
      </c>
      <c r="E2498" s="6" t="n">
        <v>1788267253</v>
      </c>
      <c r="F2498" s="6" t="n">
        <v>1788267361</v>
      </c>
      <c r="G2498" s="6" t="n">
        <v>1788267291</v>
      </c>
      <c r="H2498" s="6" t="n">
        <v>1788268771</v>
      </c>
      <c r="J2498" s="6" t="n">
        <v>0</v>
      </c>
      <c r="K2498" s="6" t="n">
        <v>1</v>
      </c>
      <c r="L2498" s="9" t="n">
        <f aca="false">IF(AND(E2498&gt;=Scenario!$B$11,E2498&lt;Scenario!$B$12),1,0)</f>
        <v>1</v>
      </c>
      <c r="M2498" s="9" t="n">
        <f aca="false">IF(AND(L2498=1,ISNUMBER(F2498)),MAX(0,F2498-E2498)/60,"")</f>
        <v>1.8</v>
      </c>
      <c r="N2498" s="9" t="n">
        <f aca="false">IF(AND(L2498=1,ISNUMBER(G2498)),MAX(0,G2498-E2498)/60,"")</f>
        <v>0.633333333333333</v>
      </c>
      <c r="O2498" s="9" t="n">
        <f aca="false">IF(ISNUMBER(H2498),IF(AND(H2498&gt;=Scenario!$B$11,H2498&lt;Scenario!$B$12),1,0),0)</f>
        <v>1</v>
      </c>
      <c r="P2498" s="9" t="n">
        <f aca="false">IF(O2498=1,MAX(0,H2498-E2498)/60,"")</f>
        <v>25.3</v>
      </c>
      <c r="Q2498" s="9" t="n">
        <f aca="false">INDEX(Scenario!$B$18:$B$20,MATCH(B2498,Scenario!$A$18:$A$20,0))</f>
        <v>240</v>
      </c>
      <c r="R2498" s="9" t="n">
        <f aca="false">INDEX(Scenario!$C$18:$C$20,MATCH(B2498,Scenario!$A$18:$A$20,0))</f>
        <v>4320</v>
      </c>
      <c r="S2498" s="9" t="n">
        <f aca="false">IF(ISNUMBER(M2498),IF(M2498&lt;=Q2498,1,0),"")</f>
        <v>1</v>
      </c>
      <c r="T2498" s="9" t="n">
        <f aca="false">IF(ISNUMBER(P2498),IF(P2498&lt;=R2498,1,0),"")</f>
        <v>1</v>
      </c>
      <c r="U2498" s="9" t="n">
        <f aca="false">IF(E2498&gt;Scenario!$B$14,0,IF(OR(AND(ISNUMBER(H2498),H2498&lt;=Scenario!$B$14),AND(ISNUMBER(I2498),I2498&lt;=Scenario!$B$14)),0,1))</f>
        <v>0</v>
      </c>
      <c r="V2498" s="9" t="n">
        <f aca="false">IF(AND(U2498=1,(Scenario!$B$14-E2498)/60&gt;R2498),1,0)</f>
        <v>0</v>
      </c>
      <c r="W2498" s="9" t="n">
        <f aca="false">IF(OR(C2498=Scenario!$B$22,C2498=Scenario!$C$22),1,0)</f>
        <v>0</v>
      </c>
      <c r="X2498" s="9" t="n">
        <f aca="false">IF(ISNUMBER(I2498),1,0)</f>
        <v>0</v>
      </c>
      <c r="Y2498" s="9" t="n">
        <f aca="false">MOD(INT(E2498/86400)+3,7)</f>
        <v>1</v>
      </c>
      <c r="Z2498" s="9" t="n">
        <f aca="false">MOD(INT(E2498/3600),24)</f>
        <v>12</v>
      </c>
      <c r="AA2498" s="6" t="s">
        <v>5240</v>
      </c>
    </row>
    <row r="2499" customFormat="false" ht="15" hidden="false" customHeight="false" outlineLevel="0" collapsed="false">
      <c r="A2499" s="6" t="s">
        <v>5241</v>
      </c>
      <c r="B2499" s="6" t="s">
        <v>44</v>
      </c>
      <c r="C2499" s="6" t="s">
        <v>288</v>
      </c>
      <c r="D2499" s="6" t="s">
        <v>172</v>
      </c>
      <c r="E2499" s="6" t="n">
        <v>1788268896</v>
      </c>
      <c r="F2499" s="6" t="n">
        <v>1788269038</v>
      </c>
      <c r="G2499" s="6" t="n">
        <v>1788268934</v>
      </c>
      <c r="H2499" s="6" t="n">
        <v>1788273483</v>
      </c>
      <c r="J2499" s="6" t="n">
        <v>0</v>
      </c>
      <c r="K2499" s="6" t="n">
        <v>0</v>
      </c>
      <c r="L2499" s="9" t="n">
        <f aca="false">IF(AND(E2499&gt;=Scenario!$B$11,E2499&lt;Scenario!$B$12),1,0)</f>
        <v>1</v>
      </c>
      <c r="M2499" s="9" t="n">
        <f aca="false">IF(AND(L2499=1,ISNUMBER(F2499)),MAX(0,F2499-E2499)/60,"")</f>
        <v>2.36666666666667</v>
      </c>
      <c r="N2499" s="9" t="n">
        <f aca="false">IF(AND(L2499=1,ISNUMBER(G2499)),MAX(0,G2499-E2499)/60,"")</f>
        <v>0.633333333333333</v>
      </c>
      <c r="O2499" s="9" t="n">
        <f aca="false">IF(ISNUMBER(H2499),IF(AND(H2499&gt;=Scenario!$B$11,H2499&lt;Scenario!$B$12),1,0),0)</f>
        <v>1</v>
      </c>
      <c r="P2499" s="9" t="n">
        <f aca="false">IF(O2499=1,MAX(0,H2499-E2499)/60,"")</f>
        <v>76.45</v>
      </c>
      <c r="Q2499" s="9" t="n">
        <f aca="false">INDEX(Scenario!$B$18:$B$20,MATCH(B2499,Scenario!$A$18:$A$20,0))</f>
        <v>240</v>
      </c>
      <c r="R2499" s="9" t="n">
        <f aca="false">INDEX(Scenario!$C$18:$C$20,MATCH(B2499,Scenario!$A$18:$A$20,0))</f>
        <v>4320</v>
      </c>
      <c r="S2499" s="9" t="n">
        <f aca="false">IF(ISNUMBER(M2499),IF(M2499&lt;=Q2499,1,0),"")</f>
        <v>1</v>
      </c>
      <c r="T2499" s="9" t="n">
        <f aca="false">IF(ISNUMBER(P2499),IF(P2499&lt;=R2499,1,0),"")</f>
        <v>1</v>
      </c>
      <c r="U2499" s="9" t="n">
        <f aca="false">IF(E2499&gt;Scenario!$B$14,0,IF(OR(AND(ISNUMBER(H2499),H2499&lt;=Scenario!$B$14),AND(ISNUMBER(I2499),I2499&lt;=Scenario!$B$14)),0,1))</f>
        <v>0</v>
      </c>
      <c r="V2499" s="9" t="n">
        <f aca="false">IF(AND(U2499=1,(Scenario!$B$14-E2499)/60&gt;R2499),1,0)</f>
        <v>0</v>
      </c>
      <c r="W2499" s="9" t="n">
        <f aca="false">IF(OR(C2499=Scenario!$B$22,C2499=Scenario!$C$22),1,0)</f>
        <v>0</v>
      </c>
      <c r="X2499" s="9" t="n">
        <f aca="false">IF(ISNUMBER(I2499),1,0)</f>
        <v>0</v>
      </c>
      <c r="Y2499" s="9" t="n">
        <f aca="false">MOD(INT(E2499/86400)+3,7)</f>
        <v>1</v>
      </c>
      <c r="Z2499" s="9" t="n">
        <f aca="false">MOD(INT(E2499/3600),24)</f>
        <v>13</v>
      </c>
      <c r="AA2499" s="6" t="s">
        <v>5242</v>
      </c>
    </row>
    <row r="2500" customFormat="false" ht="15" hidden="false" customHeight="false" outlineLevel="0" collapsed="false">
      <c r="A2500" s="6" t="s">
        <v>5243</v>
      </c>
      <c r="B2500" s="6" t="s">
        <v>44</v>
      </c>
      <c r="C2500" s="6" t="s">
        <v>249</v>
      </c>
      <c r="D2500" s="6" t="s">
        <v>171</v>
      </c>
      <c r="E2500" s="6" t="n">
        <v>1788268976</v>
      </c>
      <c r="F2500" s="6" t="n">
        <v>1788269209</v>
      </c>
      <c r="G2500" s="6" t="n">
        <v>1788269025</v>
      </c>
      <c r="H2500" s="6" t="n">
        <v>1788279669</v>
      </c>
      <c r="J2500" s="6" t="n">
        <v>0</v>
      </c>
      <c r="K2500" s="6" t="n">
        <v>0</v>
      </c>
      <c r="L2500" s="9" t="n">
        <f aca="false">IF(AND(E2500&gt;=Scenario!$B$11,E2500&lt;Scenario!$B$12),1,0)</f>
        <v>1</v>
      </c>
      <c r="M2500" s="9" t="n">
        <f aca="false">IF(AND(L2500=1,ISNUMBER(F2500)),MAX(0,F2500-E2500)/60,"")</f>
        <v>3.88333333333333</v>
      </c>
      <c r="N2500" s="9" t="n">
        <f aca="false">IF(AND(L2500=1,ISNUMBER(G2500)),MAX(0,G2500-E2500)/60,"")</f>
        <v>0.816666666666667</v>
      </c>
      <c r="O2500" s="9" t="n">
        <f aca="false">IF(ISNUMBER(H2500),IF(AND(H2500&gt;=Scenario!$B$11,H2500&lt;Scenario!$B$12),1,0),0)</f>
        <v>1</v>
      </c>
      <c r="P2500" s="9" t="n">
        <f aca="false">IF(O2500=1,MAX(0,H2500-E2500)/60,"")</f>
        <v>178.216666666667</v>
      </c>
      <c r="Q2500" s="9" t="n">
        <f aca="false">INDEX(Scenario!$B$18:$B$20,MATCH(B2500,Scenario!$A$18:$A$20,0))</f>
        <v>240</v>
      </c>
      <c r="R2500" s="9" t="n">
        <f aca="false">INDEX(Scenario!$C$18:$C$20,MATCH(B2500,Scenario!$A$18:$A$20,0))</f>
        <v>4320</v>
      </c>
      <c r="S2500" s="9" t="n">
        <f aca="false">IF(ISNUMBER(M2500),IF(M2500&lt;=Q2500,1,0),"")</f>
        <v>1</v>
      </c>
      <c r="T2500" s="9" t="n">
        <f aca="false">IF(ISNUMBER(P2500),IF(P2500&lt;=R2500,1,0),"")</f>
        <v>1</v>
      </c>
      <c r="U2500" s="9" t="n">
        <f aca="false">IF(E2500&gt;Scenario!$B$14,0,IF(OR(AND(ISNUMBER(H2500),H2500&lt;=Scenario!$B$14),AND(ISNUMBER(I2500),I2500&lt;=Scenario!$B$14)),0,1))</f>
        <v>0</v>
      </c>
      <c r="V2500" s="9" t="n">
        <f aca="false">IF(AND(U2500=1,(Scenario!$B$14-E2500)/60&gt;R2500),1,0)</f>
        <v>0</v>
      </c>
      <c r="W2500" s="9" t="n">
        <f aca="false">IF(OR(C2500=Scenario!$B$22,C2500=Scenario!$C$22),1,0)</f>
        <v>0</v>
      </c>
      <c r="X2500" s="9" t="n">
        <f aca="false">IF(ISNUMBER(I2500),1,0)</f>
        <v>0</v>
      </c>
      <c r="Y2500" s="9" t="n">
        <f aca="false">MOD(INT(E2500/86400)+3,7)</f>
        <v>1</v>
      </c>
      <c r="Z2500" s="9" t="n">
        <f aca="false">MOD(INT(E2500/3600),24)</f>
        <v>13</v>
      </c>
      <c r="AA2500" s="6" t="s">
        <v>5244</v>
      </c>
    </row>
    <row r="2501" customFormat="false" ht="15" hidden="false" customHeight="false" outlineLevel="0" collapsed="false">
      <c r="A2501" s="6" t="s">
        <v>5245</v>
      </c>
      <c r="B2501" s="6" t="s">
        <v>44</v>
      </c>
      <c r="C2501" s="6" t="s">
        <v>47</v>
      </c>
      <c r="D2501" s="6" t="s">
        <v>171</v>
      </c>
      <c r="E2501" s="6" t="n">
        <v>1788269983</v>
      </c>
      <c r="F2501" s="6" t="n">
        <v>1788270226</v>
      </c>
      <c r="G2501" s="6" t="n">
        <v>1788270012</v>
      </c>
      <c r="H2501" s="6" t="n">
        <v>1788271375</v>
      </c>
      <c r="J2501" s="6" t="n">
        <v>0</v>
      </c>
      <c r="K2501" s="6" t="n">
        <v>0</v>
      </c>
      <c r="L2501" s="9" t="n">
        <f aca="false">IF(AND(E2501&gt;=Scenario!$B$11,E2501&lt;Scenario!$B$12),1,0)</f>
        <v>1</v>
      </c>
      <c r="M2501" s="9" t="n">
        <f aca="false">IF(AND(L2501=1,ISNUMBER(F2501)),MAX(0,F2501-E2501)/60,"")</f>
        <v>4.05</v>
      </c>
      <c r="N2501" s="9" t="n">
        <f aca="false">IF(AND(L2501=1,ISNUMBER(G2501)),MAX(0,G2501-E2501)/60,"")</f>
        <v>0.483333333333333</v>
      </c>
      <c r="O2501" s="9" t="n">
        <f aca="false">IF(ISNUMBER(H2501),IF(AND(H2501&gt;=Scenario!$B$11,H2501&lt;Scenario!$B$12),1,0),0)</f>
        <v>1</v>
      </c>
      <c r="P2501" s="9" t="n">
        <f aca="false">IF(O2501=1,MAX(0,H2501-E2501)/60,"")</f>
        <v>23.2</v>
      </c>
      <c r="Q2501" s="9" t="n">
        <f aca="false">INDEX(Scenario!$B$18:$B$20,MATCH(B2501,Scenario!$A$18:$A$20,0))</f>
        <v>240</v>
      </c>
      <c r="R2501" s="9" t="n">
        <f aca="false">INDEX(Scenario!$C$18:$C$20,MATCH(B2501,Scenario!$A$18:$A$20,0))</f>
        <v>4320</v>
      </c>
      <c r="S2501" s="9" t="n">
        <f aca="false">IF(ISNUMBER(M2501),IF(M2501&lt;=Q2501,1,0),"")</f>
        <v>1</v>
      </c>
      <c r="T2501" s="9" t="n">
        <f aca="false">IF(ISNUMBER(P2501),IF(P2501&lt;=R2501,1,0),"")</f>
        <v>1</v>
      </c>
      <c r="U2501" s="9" t="n">
        <f aca="false">IF(E2501&gt;Scenario!$B$14,0,IF(OR(AND(ISNUMBER(H2501),H2501&lt;=Scenario!$B$14),AND(ISNUMBER(I2501),I2501&lt;=Scenario!$B$14)),0,1))</f>
        <v>0</v>
      </c>
      <c r="V2501" s="9" t="n">
        <f aca="false">IF(AND(U2501=1,(Scenario!$B$14-E2501)/60&gt;R2501),1,0)</f>
        <v>0</v>
      </c>
      <c r="W2501" s="9" t="n">
        <f aca="false">IF(OR(C2501=Scenario!$B$22,C2501=Scenario!$C$22),1,0)</f>
        <v>1</v>
      </c>
      <c r="X2501" s="9" t="n">
        <f aca="false">IF(ISNUMBER(I2501),1,0)</f>
        <v>0</v>
      </c>
      <c r="Y2501" s="9" t="n">
        <f aca="false">MOD(INT(E2501/86400)+3,7)</f>
        <v>1</v>
      </c>
      <c r="Z2501" s="9" t="n">
        <f aca="false">MOD(INT(E2501/3600),24)</f>
        <v>13</v>
      </c>
      <c r="AA2501" s="6" t="s">
        <v>5246</v>
      </c>
    </row>
    <row r="2502" customFormat="false" ht="15" hidden="false" customHeight="false" outlineLevel="0" collapsed="false">
      <c r="A2502" s="6" t="s">
        <v>5247</v>
      </c>
      <c r="B2502" s="6" t="s">
        <v>43</v>
      </c>
      <c r="C2502" s="6" t="s">
        <v>47</v>
      </c>
      <c r="D2502" s="6" t="s">
        <v>170</v>
      </c>
      <c r="E2502" s="6" t="n">
        <v>1788270482</v>
      </c>
      <c r="F2502" s="6" t="n">
        <v>1788270603</v>
      </c>
      <c r="G2502" s="6" t="n">
        <v>1788270516</v>
      </c>
      <c r="H2502" s="6" t="n">
        <v>1788271732</v>
      </c>
      <c r="J2502" s="6" t="n">
        <v>0</v>
      </c>
      <c r="K2502" s="6" t="n">
        <v>1</v>
      </c>
      <c r="L2502" s="9" t="n">
        <f aca="false">IF(AND(E2502&gt;=Scenario!$B$11,E2502&lt;Scenario!$B$12),1,0)</f>
        <v>1</v>
      </c>
      <c r="M2502" s="9" t="n">
        <f aca="false">IF(AND(L2502=1,ISNUMBER(F2502)),MAX(0,F2502-E2502)/60,"")</f>
        <v>2.01666666666667</v>
      </c>
      <c r="N2502" s="9" t="n">
        <f aca="false">IF(AND(L2502=1,ISNUMBER(G2502)),MAX(0,G2502-E2502)/60,"")</f>
        <v>0.566666666666667</v>
      </c>
      <c r="O2502" s="9" t="n">
        <f aca="false">IF(ISNUMBER(H2502),IF(AND(H2502&gt;=Scenario!$B$11,H2502&lt;Scenario!$B$12),1,0),0)</f>
        <v>1</v>
      </c>
      <c r="P2502" s="9" t="n">
        <f aca="false">IF(O2502=1,MAX(0,H2502-E2502)/60,"")</f>
        <v>20.8333333333333</v>
      </c>
      <c r="Q2502" s="9" t="n">
        <f aca="false">INDEX(Scenario!$B$18:$B$20,MATCH(B2502,Scenario!$A$18:$A$20,0))</f>
        <v>60</v>
      </c>
      <c r="R2502" s="9" t="n">
        <f aca="false">INDEX(Scenario!$C$18:$C$20,MATCH(B2502,Scenario!$A$18:$A$20,0))</f>
        <v>1440</v>
      </c>
      <c r="S2502" s="9" t="n">
        <f aca="false">IF(ISNUMBER(M2502),IF(M2502&lt;=Q2502,1,0),"")</f>
        <v>1</v>
      </c>
      <c r="T2502" s="9" t="n">
        <f aca="false">IF(ISNUMBER(P2502),IF(P2502&lt;=R2502,1,0),"")</f>
        <v>1</v>
      </c>
      <c r="U2502" s="9" t="n">
        <f aca="false">IF(E2502&gt;Scenario!$B$14,0,IF(OR(AND(ISNUMBER(H2502),H2502&lt;=Scenario!$B$14),AND(ISNUMBER(I2502),I2502&lt;=Scenario!$B$14)),0,1))</f>
        <v>0</v>
      </c>
      <c r="V2502" s="9" t="n">
        <f aca="false">IF(AND(U2502=1,(Scenario!$B$14-E2502)/60&gt;R2502),1,0)</f>
        <v>0</v>
      </c>
      <c r="W2502" s="9" t="n">
        <f aca="false">IF(OR(C2502=Scenario!$B$22,C2502=Scenario!$C$22),1,0)</f>
        <v>1</v>
      </c>
      <c r="X2502" s="9" t="n">
        <f aca="false">IF(ISNUMBER(I2502),1,0)</f>
        <v>0</v>
      </c>
      <c r="Y2502" s="9" t="n">
        <f aca="false">MOD(INT(E2502/86400)+3,7)</f>
        <v>1</v>
      </c>
      <c r="Z2502" s="9" t="n">
        <f aca="false">MOD(INT(E2502/3600),24)</f>
        <v>13</v>
      </c>
      <c r="AA2502" s="6" t="s">
        <v>5248</v>
      </c>
    </row>
    <row r="2503" customFormat="false" ht="15" hidden="false" customHeight="false" outlineLevel="0" collapsed="false">
      <c r="A2503" s="6" t="s">
        <v>5249</v>
      </c>
      <c r="B2503" s="6" t="s">
        <v>43</v>
      </c>
      <c r="C2503" s="6" t="s">
        <v>46</v>
      </c>
      <c r="D2503" s="6" t="s">
        <v>170</v>
      </c>
      <c r="E2503" s="6" t="n">
        <v>1788270925</v>
      </c>
      <c r="F2503" s="6" t="n">
        <v>1788271212</v>
      </c>
      <c r="G2503" s="6" t="n">
        <v>1788270983</v>
      </c>
      <c r="H2503" s="6" t="n">
        <v>1788327367</v>
      </c>
      <c r="J2503" s="6" t="n">
        <v>1</v>
      </c>
      <c r="K2503" s="6" t="n">
        <v>0</v>
      </c>
      <c r="L2503" s="9" t="n">
        <f aca="false">IF(AND(E2503&gt;=Scenario!$B$11,E2503&lt;Scenario!$B$12),1,0)</f>
        <v>1</v>
      </c>
      <c r="M2503" s="9" t="n">
        <f aca="false">IF(AND(L2503=1,ISNUMBER(F2503)),MAX(0,F2503-E2503)/60,"")</f>
        <v>4.78333333333333</v>
      </c>
      <c r="N2503" s="9" t="n">
        <f aca="false">IF(AND(L2503=1,ISNUMBER(G2503)),MAX(0,G2503-E2503)/60,"")</f>
        <v>0.966666666666667</v>
      </c>
      <c r="O2503" s="9" t="n">
        <f aca="false">IF(ISNUMBER(H2503),IF(AND(H2503&gt;=Scenario!$B$11,H2503&lt;Scenario!$B$12),1,0),0)</f>
        <v>1</v>
      </c>
      <c r="P2503" s="9" t="n">
        <f aca="false">IF(O2503=1,MAX(0,H2503-E2503)/60,"")</f>
        <v>940.7</v>
      </c>
      <c r="Q2503" s="9" t="n">
        <f aca="false">INDEX(Scenario!$B$18:$B$20,MATCH(B2503,Scenario!$A$18:$A$20,0))</f>
        <v>60</v>
      </c>
      <c r="R2503" s="9" t="n">
        <f aca="false">INDEX(Scenario!$C$18:$C$20,MATCH(B2503,Scenario!$A$18:$A$20,0))</f>
        <v>1440</v>
      </c>
      <c r="S2503" s="9" t="n">
        <f aca="false">IF(ISNUMBER(M2503),IF(M2503&lt;=Q2503,1,0),"")</f>
        <v>1</v>
      </c>
      <c r="T2503" s="9" t="n">
        <f aca="false">IF(ISNUMBER(P2503),IF(P2503&lt;=R2503,1,0),"")</f>
        <v>1</v>
      </c>
      <c r="U2503" s="9" t="n">
        <f aca="false">IF(E2503&gt;Scenario!$B$14,0,IF(OR(AND(ISNUMBER(H2503),H2503&lt;=Scenario!$B$14),AND(ISNUMBER(I2503),I2503&lt;=Scenario!$B$14)),0,1))</f>
        <v>0</v>
      </c>
      <c r="V2503" s="9" t="n">
        <f aca="false">IF(AND(U2503=1,(Scenario!$B$14-E2503)/60&gt;R2503),1,0)</f>
        <v>0</v>
      </c>
      <c r="W2503" s="9" t="n">
        <f aca="false">IF(OR(C2503=Scenario!$B$22,C2503=Scenario!$C$22),1,0)</f>
        <v>1</v>
      </c>
      <c r="X2503" s="9" t="n">
        <f aca="false">IF(ISNUMBER(I2503),1,0)</f>
        <v>0</v>
      </c>
      <c r="Y2503" s="9" t="n">
        <f aca="false">MOD(INT(E2503/86400)+3,7)</f>
        <v>1</v>
      </c>
      <c r="Z2503" s="9" t="n">
        <f aca="false">MOD(INT(E2503/3600),24)</f>
        <v>13</v>
      </c>
      <c r="AA2503" s="6" t="s">
        <v>5250</v>
      </c>
    </row>
    <row r="2504" customFormat="false" ht="15" hidden="false" customHeight="false" outlineLevel="0" collapsed="false">
      <c r="A2504" s="6" t="s">
        <v>5251</v>
      </c>
      <c r="B2504" s="6" t="s">
        <v>44</v>
      </c>
      <c r="C2504" s="6" t="s">
        <v>249</v>
      </c>
      <c r="D2504" s="6" t="s">
        <v>171</v>
      </c>
      <c r="E2504" s="6" t="n">
        <v>1788271704</v>
      </c>
      <c r="F2504" s="6" t="n">
        <v>1788271801</v>
      </c>
      <c r="G2504" s="6" t="n">
        <v>1788271737</v>
      </c>
      <c r="H2504" s="6" t="n">
        <v>1788272549</v>
      </c>
      <c r="J2504" s="6" t="n">
        <v>0</v>
      </c>
      <c r="K2504" s="6" t="n">
        <v>0</v>
      </c>
      <c r="L2504" s="9" t="n">
        <f aca="false">IF(AND(E2504&gt;=Scenario!$B$11,E2504&lt;Scenario!$B$12),1,0)</f>
        <v>1</v>
      </c>
      <c r="M2504" s="9" t="n">
        <f aca="false">IF(AND(L2504=1,ISNUMBER(F2504)),MAX(0,F2504-E2504)/60,"")</f>
        <v>1.61666666666667</v>
      </c>
      <c r="N2504" s="9" t="n">
        <f aca="false">IF(AND(L2504=1,ISNUMBER(G2504)),MAX(0,G2504-E2504)/60,"")</f>
        <v>0.55</v>
      </c>
      <c r="O2504" s="9" t="n">
        <f aca="false">IF(ISNUMBER(H2504),IF(AND(H2504&gt;=Scenario!$B$11,H2504&lt;Scenario!$B$12),1,0),0)</f>
        <v>1</v>
      </c>
      <c r="P2504" s="9" t="n">
        <f aca="false">IF(O2504=1,MAX(0,H2504-E2504)/60,"")</f>
        <v>14.0833333333333</v>
      </c>
      <c r="Q2504" s="9" t="n">
        <f aca="false">INDEX(Scenario!$B$18:$B$20,MATCH(B2504,Scenario!$A$18:$A$20,0))</f>
        <v>240</v>
      </c>
      <c r="R2504" s="9" t="n">
        <f aca="false">INDEX(Scenario!$C$18:$C$20,MATCH(B2504,Scenario!$A$18:$A$20,0))</f>
        <v>4320</v>
      </c>
      <c r="S2504" s="9" t="n">
        <f aca="false">IF(ISNUMBER(M2504),IF(M2504&lt;=Q2504,1,0),"")</f>
        <v>1</v>
      </c>
      <c r="T2504" s="9" t="n">
        <f aca="false">IF(ISNUMBER(P2504),IF(P2504&lt;=R2504,1,0),"")</f>
        <v>1</v>
      </c>
      <c r="U2504" s="9" t="n">
        <f aca="false">IF(E2504&gt;Scenario!$B$14,0,IF(OR(AND(ISNUMBER(H2504),H2504&lt;=Scenario!$B$14),AND(ISNUMBER(I2504),I2504&lt;=Scenario!$B$14)),0,1))</f>
        <v>0</v>
      </c>
      <c r="V2504" s="9" t="n">
        <f aca="false">IF(AND(U2504=1,(Scenario!$B$14-E2504)/60&gt;R2504),1,0)</f>
        <v>0</v>
      </c>
      <c r="W2504" s="9" t="n">
        <f aca="false">IF(OR(C2504=Scenario!$B$22,C2504=Scenario!$C$22),1,0)</f>
        <v>0</v>
      </c>
      <c r="X2504" s="9" t="n">
        <f aca="false">IF(ISNUMBER(I2504),1,0)</f>
        <v>0</v>
      </c>
      <c r="Y2504" s="9" t="n">
        <f aca="false">MOD(INT(E2504/86400)+3,7)</f>
        <v>1</v>
      </c>
      <c r="Z2504" s="9" t="n">
        <f aca="false">MOD(INT(E2504/3600),24)</f>
        <v>14</v>
      </c>
      <c r="AA2504" s="6" t="s">
        <v>5252</v>
      </c>
    </row>
    <row r="2505" customFormat="false" ht="15" hidden="false" customHeight="false" outlineLevel="0" collapsed="false">
      <c r="A2505" s="6" t="s">
        <v>5253</v>
      </c>
      <c r="B2505" s="6" t="s">
        <v>44</v>
      </c>
      <c r="C2505" s="6" t="s">
        <v>249</v>
      </c>
      <c r="D2505" s="6" t="s">
        <v>172</v>
      </c>
      <c r="E2505" s="6" t="n">
        <v>1788271772</v>
      </c>
      <c r="F2505" s="6" t="n">
        <v>1788271931</v>
      </c>
      <c r="G2505" s="6" t="n">
        <v>1788271785</v>
      </c>
      <c r="H2505" s="6" t="n">
        <v>1788273814</v>
      </c>
      <c r="J2505" s="6" t="n">
        <v>0</v>
      </c>
      <c r="K2505" s="6" t="n">
        <v>0</v>
      </c>
      <c r="L2505" s="9" t="n">
        <f aca="false">IF(AND(E2505&gt;=Scenario!$B$11,E2505&lt;Scenario!$B$12),1,0)</f>
        <v>1</v>
      </c>
      <c r="M2505" s="9" t="n">
        <f aca="false">IF(AND(L2505=1,ISNUMBER(F2505)),MAX(0,F2505-E2505)/60,"")</f>
        <v>2.65</v>
      </c>
      <c r="N2505" s="9" t="n">
        <f aca="false">IF(AND(L2505=1,ISNUMBER(G2505)),MAX(0,G2505-E2505)/60,"")</f>
        <v>0.216666666666667</v>
      </c>
      <c r="O2505" s="9" t="n">
        <f aca="false">IF(ISNUMBER(H2505),IF(AND(H2505&gt;=Scenario!$B$11,H2505&lt;Scenario!$B$12),1,0),0)</f>
        <v>1</v>
      </c>
      <c r="P2505" s="9" t="n">
        <f aca="false">IF(O2505=1,MAX(0,H2505-E2505)/60,"")</f>
        <v>34.0333333333333</v>
      </c>
      <c r="Q2505" s="9" t="n">
        <f aca="false">INDEX(Scenario!$B$18:$B$20,MATCH(B2505,Scenario!$A$18:$A$20,0))</f>
        <v>240</v>
      </c>
      <c r="R2505" s="9" t="n">
        <f aca="false">INDEX(Scenario!$C$18:$C$20,MATCH(B2505,Scenario!$A$18:$A$20,0))</f>
        <v>4320</v>
      </c>
      <c r="S2505" s="9" t="n">
        <f aca="false">IF(ISNUMBER(M2505),IF(M2505&lt;=Q2505,1,0),"")</f>
        <v>1</v>
      </c>
      <c r="T2505" s="9" t="n">
        <f aca="false">IF(ISNUMBER(P2505),IF(P2505&lt;=R2505,1,0),"")</f>
        <v>1</v>
      </c>
      <c r="U2505" s="9" t="n">
        <f aca="false">IF(E2505&gt;Scenario!$B$14,0,IF(OR(AND(ISNUMBER(H2505),H2505&lt;=Scenario!$B$14),AND(ISNUMBER(I2505),I2505&lt;=Scenario!$B$14)),0,1))</f>
        <v>0</v>
      </c>
      <c r="V2505" s="9" t="n">
        <f aca="false">IF(AND(U2505=1,(Scenario!$B$14-E2505)/60&gt;R2505),1,0)</f>
        <v>0</v>
      </c>
      <c r="W2505" s="9" t="n">
        <f aca="false">IF(OR(C2505=Scenario!$B$22,C2505=Scenario!$C$22),1,0)</f>
        <v>0</v>
      </c>
      <c r="X2505" s="9" t="n">
        <f aca="false">IF(ISNUMBER(I2505),1,0)</f>
        <v>0</v>
      </c>
      <c r="Y2505" s="9" t="n">
        <f aca="false">MOD(INT(E2505/86400)+3,7)</f>
        <v>1</v>
      </c>
      <c r="Z2505" s="9" t="n">
        <f aca="false">MOD(INT(E2505/3600),24)</f>
        <v>14</v>
      </c>
      <c r="AA2505" s="6" t="s">
        <v>5254</v>
      </c>
    </row>
    <row r="2506" customFormat="false" ht="15" hidden="false" customHeight="false" outlineLevel="0" collapsed="false">
      <c r="A2506" s="6" t="s">
        <v>5255</v>
      </c>
      <c r="B2506" s="6" t="s">
        <v>44</v>
      </c>
      <c r="C2506" s="6" t="s">
        <v>46</v>
      </c>
      <c r="D2506" s="6" t="s">
        <v>172</v>
      </c>
      <c r="E2506" s="6" t="n">
        <v>1788272000</v>
      </c>
      <c r="F2506" s="6" t="n">
        <v>1788272218</v>
      </c>
      <c r="G2506" s="6" t="n">
        <v>1788272017</v>
      </c>
      <c r="H2506" s="6" t="n">
        <v>1788279292</v>
      </c>
      <c r="J2506" s="6" t="n">
        <v>0</v>
      </c>
      <c r="K2506" s="6" t="n">
        <v>0</v>
      </c>
      <c r="L2506" s="9" t="n">
        <f aca="false">IF(AND(E2506&gt;=Scenario!$B$11,E2506&lt;Scenario!$B$12),1,0)</f>
        <v>1</v>
      </c>
      <c r="M2506" s="9" t="n">
        <f aca="false">IF(AND(L2506=1,ISNUMBER(F2506)),MAX(0,F2506-E2506)/60,"")</f>
        <v>3.63333333333333</v>
      </c>
      <c r="N2506" s="9" t="n">
        <f aca="false">IF(AND(L2506=1,ISNUMBER(G2506)),MAX(0,G2506-E2506)/60,"")</f>
        <v>0.283333333333333</v>
      </c>
      <c r="O2506" s="9" t="n">
        <f aca="false">IF(ISNUMBER(H2506),IF(AND(H2506&gt;=Scenario!$B$11,H2506&lt;Scenario!$B$12),1,0),0)</f>
        <v>1</v>
      </c>
      <c r="P2506" s="9" t="n">
        <f aca="false">IF(O2506=1,MAX(0,H2506-E2506)/60,"")</f>
        <v>121.533333333333</v>
      </c>
      <c r="Q2506" s="9" t="n">
        <f aca="false">INDEX(Scenario!$B$18:$B$20,MATCH(B2506,Scenario!$A$18:$A$20,0))</f>
        <v>240</v>
      </c>
      <c r="R2506" s="9" t="n">
        <f aca="false">INDEX(Scenario!$C$18:$C$20,MATCH(B2506,Scenario!$A$18:$A$20,0))</f>
        <v>4320</v>
      </c>
      <c r="S2506" s="9" t="n">
        <f aca="false">IF(ISNUMBER(M2506),IF(M2506&lt;=Q2506,1,0),"")</f>
        <v>1</v>
      </c>
      <c r="T2506" s="9" t="n">
        <f aca="false">IF(ISNUMBER(P2506),IF(P2506&lt;=R2506,1,0),"")</f>
        <v>1</v>
      </c>
      <c r="U2506" s="9" t="n">
        <f aca="false">IF(E2506&gt;Scenario!$B$14,0,IF(OR(AND(ISNUMBER(H2506),H2506&lt;=Scenario!$B$14),AND(ISNUMBER(I2506),I2506&lt;=Scenario!$B$14)),0,1))</f>
        <v>0</v>
      </c>
      <c r="V2506" s="9" t="n">
        <f aca="false">IF(AND(U2506=1,(Scenario!$B$14-E2506)/60&gt;R2506),1,0)</f>
        <v>0</v>
      </c>
      <c r="W2506" s="9" t="n">
        <f aca="false">IF(OR(C2506=Scenario!$B$22,C2506=Scenario!$C$22),1,0)</f>
        <v>1</v>
      </c>
      <c r="X2506" s="9" t="n">
        <f aca="false">IF(ISNUMBER(I2506),1,0)</f>
        <v>0</v>
      </c>
      <c r="Y2506" s="9" t="n">
        <f aca="false">MOD(INT(E2506/86400)+3,7)</f>
        <v>1</v>
      </c>
      <c r="Z2506" s="9" t="n">
        <f aca="false">MOD(INT(E2506/3600),24)</f>
        <v>14</v>
      </c>
      <c r="AA2506" s="6" t="s">
        <v>5256</v>
      </c>
    </row>
    <row r="2507" customFormat="false" ht="15" hidden="false" customHeight="false" outlineLevel="0" collapsed="false">
      <c r="A2507" s="6" t="s">
        <v>5257</v>
      </c>
      <c r="B2507" s="6" t="s">
        <v>44</v>
      </c>
      <c r="C2507" s="6" t="s">
        <v>47</v>
      </c>
      <c r="D2507" s="6" t="s">
        <v>171</v>
      </c>
      <c r="E2507" s="6" t="n">
        <v>1788272830</v>
      </c>
      <c r="F2507" s="6" t="n">
        <v>1788273057</v>
      </c>
      <c r="G2507" s="6" t="n">
        <v>1788272862</v>
      </c>
      <c r="H2507" s="6" t="n">
        <v>1788275255</v>
      </c>
      <c r="J2507" s="6" t="n">
        <v>0</v>
      </c>
      <c r="K2507" s="6" t="n">
        <v>0</v>
      </c>
      <c r="L2507" s="9" t="n">
        <f aca="false">IF(AND(E2507&gt;=Scenario!$B$11,E2507&lt;Scenario!$B$12),1,0)</f>
        <v>1</v>
      </c>
      <c r="M2507" s="9" t="n">
        <f aca="false">IF(AND(L2507=1,ISNUMBER(F2507)),MAX(0,F2507-E2507)/60,"")</f>
        <v>3.78333333333333</v>
      </c>
      <c r="N2507" s="9" t="n">
        <f aca="false">IF(AND(L2507=1,ISNUMBER(G2507)),MAX(0,G2507-E2507)/60,"")</f>
        <v>0.533333333333333</v>
      </c>
      <c r="O2507" s="9" t="n">
        <f aca="false">IF(ISNUMBER(H2507),IF(AND(H2507&gt;=Scenario!$B$11,H2507&lt;Scenario!$B$12),1,0),0)</f>
        <v>1</v>
      </c>
      <c r="P2507" s="9" t="n">
        <f aca="false">IF(O2507=1,MAX(0,H2507-E2507)/60,"")</f>
        <v>40.4166666666667</v>
      </c>
      <c r="Q2507" s="9" t="n">
        <f aca="false">INDEX(Scenario!$B$18:$B$20,MATCH(B2507,Scenario!$A$18:$A$20,0))</f>
        <v>240</v>
      </c>
      <c r="R2507" s="9" t="n">
        <f aca="false">INDEX(Scenario!$C$18:$C$20,MATCH(B2507,Scenario!$A$18:$A$20,0))</f>
        <v>4320</v>
      </c>
      <c r="S2507" s="9" t="n">
        <f aca="false">IF(ISNUMBER(M2507),IF(M2507&lt;=Q2507,1,0),"")</f>
        <v>1</v>
      </c>
      <c r="T2507" s="9" t="n">
        <f aca="false">IF(ISNUMBER(P2507),IF(P2507&lt;=R2507,1,0),"")</f>
        <v>1</v>
      </c>
      <c r="U2507" s="9" t="n">
        <f aca="false">IF(E2507&gt;Scenario!$B$14,0,IF(OR(AND(ISNUMBER(H2507),H2507&lt;=Scenario!$B$14),AND(ISNUMBER(I2507),I2507&lt;=Scenario!$B$14)),0,1))</f>
        <v>0</v>
      </c>
      <c r="V2507" s="9" t="n">
        <f aca="false">IF(AND(U2507=1,(Scenario!$B$14-E2507)/60&gt;R2507),1,0)</f>
        <v>0</v>
      </c>
      <c r="W2507" s="9" t="n">
        <f aca="false">IF(OR(C2507=Scenario!$B$22,C2507=Scenario!$C$22),1,0)</f>
        <v>1</v>
      </c>
      <c r="X2507" s="9" t="n">
        <f aca="false">IF(ISNUMBER(I2507),1,0)</f>
        <v>0</v>
      </c>
      <c r="Y2507" s="9" t="n">
        <f aca="false">MOD(INT(E2507/86400)+3,7)</f>
        <v>1</v>
      </c>
      <c r="Z2507" s="9" t="n">
        <f aca="false">MOD(INT(E2507/3600),24)</f>
        <v>14</v>
      </c>
      <c r="AA2507" s="6" t="s">
        <v>5258</v>
      </c>
    </row>
    <row r="2508" customFormat="false" ht="15" hidden="false" customHeight="false" outlineLevel="0" collapsed="false">
      <c r="A2508" s="6" t="s">
        <v>5259</v>
      </c>
      <c r="B2508" s="6" t="s">
        <v>43</v>
      </c>
      <c r="C2508" s="6" t="s">
        <v>46</v>
      </c>
      <c r="D2508" s="6" t="s">
        <v>170</v>
      </c>
      <c r="E2508" s="6" t="n">
        <v>1788273069</v>
      </c>
      <c r="F2508" s="6" t="n">
        <v>1788273271</v>
      </c>
      <c r="G2508" s="6" t="n">
        <v>1788273092</v>
      </c>
      <c r="H2508" s="6" t="n">
        <v>1788276766</v>
      </c>
      <c r="J2508" s="6" t="n">
        <v>0</v>
      </c>
      <c r="K2508" s="6" t="n">
        <v>0</v>
      </c>
      <c r="L2508" s="9" t="n">
        <f aca="false">IF(AND(E2508&gt;=Scenario!$B$11,E2508&lt;Scenario!$B$12),1,0)</f>
        <v>1</v>
      </c>
      <c r="M2508" s="9" t="n">
        <f aca="false">IF(AND(L2508=1,ISNUMBER(F2508)),MAX(0,F2508-E2508)/60,"")</f>
        <v>3.36666666666667</v>
      </c>
      <c r="N2508" s="9" t="n">
        <f aca="false">IF(AND(L2508=1,ISNUMBER(G2508)),MAX(0,G2508-E2508)/60,"")</f>
        <v>0.383333333333333</v>
      </c>
      <c r="O2508" s="9" t="n">
        <f aca="false">IF(ISNUMBER(H2508),IF(AND(H2508&gt;=Scenario!$B$11,H2508&lt;Scenario!$B$12),1,0),0)</f>
        <v>1</v>
      </c>
      <c r="P2508" s="9" t="n">
        <f aca="false">IF(O2508=1,MAX(0,H2508-E2508)/60,"")</f>
        <v>61.6166666666667</v>
      </c>
      <c r="Q2508" s="9" t="n">
        <f aca="false">INDEX(Scenario!$B$18:$B$20,MATCH(B2508,Scenario!$A$18:$A$20,0))</f>
        <v>60</v>
      </c>
      <c r="R2508" s="9" t="n">
        <f aca="false">INDEX(Scenario!$C$18:$C$20,MATCH(B2508,Scenario!$A$18:$A$20,0))</f>
        <v>1440</v>
      </c>
      <c r="S2508" s="9" t="n">
        <f aca="false">IF(ISNUMBER(M2508),IF(M2508&lt;=Q2508,1,0),"")</f>
        <v>1</v>
      </c>
      <c r="T2508" s="9" t="n">
        <f aca="false">IF(ISNUMBER(P2508),IF(P2508&lt;=R2508,1,0),"")</f>
        <v>1</v>
      </c>
      <c r="U2508" s="9" t="n">
        <f aca="false">IF(E2508&gt;Scenario!$B$14,0,IF(OR(AND(ISNUMBER(H2508),H2508&lt;=Scenario!$B$14),AND(ISNUMBER(I2508),I2508&lt;=Scenario!$B$14)),0,1))</f>
        <v>0</v>
      </c>
      <c r="V2508" s="9" t="n">
        <f aca="false">IF(AND(U2508=1,(Scenario!$B$14-E2508)/60&gt;R2508),1,0)</f>
        <v>0</v>
      </c>
      <c r="W2508" s="9" t="n">
        <f aca="false">IF(OR(C2508=Scenario!$B$22,C2508=Scenario!$C$22),1,0)</f>
        <v>1</v>
      </c>
      <c r="X2508" s="9" t="n">
        <f aca="false">IF(ISNUMBER(I2508),1,0)</f>
        <v>0</v>
      </c>
      <c r="Y2508" s="9" t="n">
        <f aca="false">MOD(INT(E2508/86400)+3,7)</f>
        <v>1</v>
      </c>
      <c r="Z2508" s="9" t="n">
        <f aca="false">MOD(INT(E2508/3600),24)</f>
        <v>14</v>
      </c>
      <c r="AA2508" s="6" t="s">
        <v>5260</v>
      </c>
    </row>
    <row r="2509" customFormat="false" ht="15" hidden="false" customHeight="false" outlineLevel="0" collapsed="false">
      <c r="A2509" s="6" t="s">
        <v>5261</v>
      </c>
      <c r="B2509" s="6" t="s">
        <v>44</v>
      </c>
      <c r="C2509" s="6" t="s">
        <v>47</v>
      </c>
      <c r="D2509" s="6" t="s">
        <v>171</v>
      </c>
      <c r="E2509" s="6" t="n">
        <v>1788273395</v>
      </c>
      <c r="F2509" s="6" t="n">
        <v>1788273612</v>
      </c>
      <c r="G2509" s="6" t="n">
        <v>1788273458</v>
      </c>
      <c r="H2509" s="6" t="n">
        <v>1788278157</v>
      </c>
      <c r="J2509" s="6" t="n">
        <v>0</v>
      </c>
      <c r="K2509" s="6" t="n">
        <v>0</v>
      </c>
      <c r="L2509" s="9" t="n">
        <f aca="false">IF(AND(E2509&gt;=Scenario!$B$11,E2509&lt;Scenario!$B$12),1,0)</f>
        <v>1</v>
      </c>
      <c r="M2509" s="9" t="n">
        <f aca="false">IF(AND(L2509=1,ISNUMBER(F2509)),MAX(0,F2509-E2509)/60,"")</f>
        <v>3.61666666666667</v>
      </c>
      <c r="N2509" s="9" t="n">
        <f aca="false">IF(AND(L2509=1,ISNUMBER(G2509)),MAX(0,G2509-E2509)/60,"")</f>
        <v>1.05</v>
      </c>
      <c r="O2509" s="9" t="n">
        <f aca="false">IF(ISNUMBER(H2509),IF(AND(H2509&gt;=Scenario!$B$11,H2509&lt;Scenario!$B$12),1,0),0)</f>
        <v>1</v>
      </c>
      <c r="P2509" s="9" t="n">
        <f aca="false">IF(O2509=1,MAX(0,H2509-E2509)/60,"")</f>
        <v>79.3666666666667</v>
      </c>
      <c r="Q2509" s="9" t="n">
        <f aca="false">INDEX(Scenario!$B$18:$B$20,MATCH(B2509,Scenario!$A$18:$A$20,0))</f>
        <v>240</v>
      </c>
      <c r="R2509" s="9" t="n">
        <f aca="false">INDEX(Scenario!$C$18:$C$20,MATCH(B2509,Scenario!$A$18:$A$20,0))</f>
        <v>4320</v>
      </c>
      <c r="S2509" s="9" t="n">
        <f aca="false">IF(ISNUMBER(M2509),IF(M2509&lt;=Q2509,1,0),"")</f>
        <v>1</v>
      </c>
      <c r="T2509" s="9" t="n">
        <f aca="false">IF(ISNUMBER(P2509),IF(P2509&lt;=R2509,1,0),"")</f>
        <v>1</v>
      </c>
      <c r="U2509" s="9" t="n">
        <f aca="false">IF(E2509&gt;Scenario!$B$14,0,IF(OR(AND(ISNUMBER(H2509),H2509&lt;=Scenario!$B$14),AND(ISNUMBER(I2509),I2509&lt;=Scenario!$B$14)),0,1))</f>
        <v>0</v>
      </c>
      <c r="V2509" s="9" t="n">
        <f aca="false">IF(AND(U2509=1,(Scenario!$B$14-E2509)/60&gt;R2509),1,0)</f>
        <v>0</v>
      </c>
      <c r="W2509" s="9" t="n">
        <f aca="false">IF(OR(C2509=Scenario!$B$22,C2509=Scenario!$C$22),1,0)</f>
        <v>1</v>
      </c>
      <c r="X2509" s="9" t="n">
        <f aca="false">IF(ISNUMBER(I2509),1,0)</f>
        <v>0</v>
      </c>
      <c r="Y2509" s="9" t="n">
        <f aca="false">MOD(INT(E2509/86400)+3,7)</f>
        <v>1</v>
      </c>
      <c r="Z2509" s="9" t="n">
        <f aca="false">MOD(INT(E2509/3600),24)</f>
        <v>14</v>
      </c>
      <c r="AA2509" s="6" t="s">
        <v>5262</v>
      </c>
    </row>
    <row r="2510" customFormat="false" ht="15" hidden="false" customHeight="false" outlineLevel="0" collapsed="false">
      <c r="A2510" s="6" t="s">
        <v>5263</v>
      </c>
      <c r="B2510" s="6" t="s">
        <v>44</v>
      </c>
      <c r="C2510" s="6" t="s">
        <v>46</v>
      </c>
      <c r="D2510" s="6" t="s">
        <v>172</v>
      </c>
      <c r="E2510" s="6" t="n">
        <v>1788273762</v>
      </c>
      <c r="F2510" s="6" t="n">
        <v>1788273910</v>
      </c>
      <c r="G2510" s="6" t="n">
        <v>1788273796</v>
      </c>
      <c r="H2510" s="6" t="n">
        <v>1788283964</v>
      </c>
      <c r="J2510" s="6" t="n">
        <v>0</v>
      </c>
      <c r="K2510" s="6" t="n">
        <v>0</v>
      </c>
      <c r="L2510" s="9" t="n">
        <f aca="false">IF(AND(E2510&gt;=Scenario!$B$11,E2510&lt;Scenario!$B$12),1,0)</f>
        <v>1</v>
      </c>
      <c r="M2510" s="9" t="n">
        <f aca="false">IF(AND(L2510=1,ISNUMBER(F2510)),MAX(0,F2510-E2510)/60,"")</f>
        <v>2.46666666666667</v>
      </c>
      <c r="N2510" s="9" t="n">
        <f aca="false">IF(AND(L2510=1,ISNUMBER(G2510)),MAX(0,G2510-E2510)/60,"")</f>
        <v>0.566666666666667</v>
      </c>
      <c r="O2510" s="9" t="n">
        <f aca="false">IF(ISNUMBER(H2510),IF(AND(H2510&gt;=Scenario!$B$11,H2510&lt;Scenario!$B$12),1,0),0)</f>
        <v>1</v>
      </c>
      <c r="P2510" s="9" t="n">
        <f aca="false">IF(O2510=1,MAX(0,H2510-E2510)/60,"")</f>
        <v>170.033333333333</v>
      </c>
      <c r="Q2510" s="9" t="n">
        <f aca="false">INDEX(Scenario!$B$18:$B$20,MATCH(B2510,Scenario!$A$18:$A$20,0))</f>
        <v>240</v>
      </c>
      <c r="R2510" s="9" t="n">
        <f aca="false">INDEX(Scenario!$C$18:$C$20,MATCH(B2510,Scenario!$A$18:$A$20,0))</f>
        <v>4320</v>
      </c>
      <c r="S2510" s="9" t="n">
        <f aca="false">IF(ISNUMBER(M2510),IF(M2510&lt;=Q2510,1,0),"")</f>
        <v>1</v>
      </c>
      <c r="T2510" s="9" t="n">
        <f aca="false">IF(ISNUMBER(P2510),IF(P2510&lt;=R2510,1,0),"")</f>
        <v>1</v>
      </c>
      <c r="U2510" s="9" t="n">
        <f aca="false">IF(E2510&gt;Scenario!$B$14,0,IF(OR(AND(ISNUMBER(H2510),H2510&lt;=Scenario!$B$14),AND(ISNUMBER(I2510),I2510&lt;=Scenario!$B$14)),0,1))</f>
        <v>0</v>
      </c>
      <c r="V2510" s="9" t="n">
        <f aca="false">IF(AND(U2510=1,(Scenario!$B$14-E2510)/60&gt;R2510),1,0)</f>
        <v>0</v>
      </c>
      <c r="W2510" s="9" t="n">
        <f aca="false">IF(OR(C2510=Scenario!$B$22,C2510=Scenario!$C$22),1,0)</f>
        <v>1</v>
      </c>
      <c r="X2510" s="9" t="n">
        <f aca="false">IF(ISNUMBER(I2510),1,0)</f>
        <v>0</v>
      </c>
      <c r="Y2510" s="9" t="n">
        <f aca="false">MOD(INT(E2510/86400)+3,7)</f>
        <v>1</v>
      </c>
      <c r="Z2510" s="9" t="n">
        <f aca="false">MOD(INT(E2510/3600),24)</f>
        <v>14</v>
      </c>
      <c r="AA2510" s="6" t="s">
        <v>5264</v>
      </c>
    </row>
    <row r="2511" customFormat="false" ht="15" hidden="false" customHeight="false" outlineLevel="0" collapsed="false">
      <c r="A2511" s="6" t="s">
        <v>5265</v>
      </c>
      <c r="B2511" s="6" t="s">
        <v>44</v>
      </c>
      <c r="C2511" s="6" t="s">
        <v>46</v>
      </c>
      <c r="D2511" s="6" t="s">
        <v>170</v>
      </c>
      <c r="E2511" s="6" t="n">
        <v>1788275035</v>
      </c>
      <c r="F2511" s="6" t="n">
        <v>1788275531</v>
      </c>
      <c r="G2511" s="6" t="n">
        <v>1788275311</v>
      </c>
      <c r="H2511" s="6" t="n">
        <v>1788276794</v>
      </c>
      <c r="J2511" s="6" t="n">
        <v>0</v>
      </c>
      <c r="K2511" s="6" t="n">
        <v>0</v>
      </c>
      <c r="L2511" s="9" t="n">
        <f aca="false">IF(AND(E2511&gt;=Scenario!$B$11,E2511&lt;Scenario!$B$12),1,0)</f>
        <v>1</v>
      </c>
      <c r="M2511" s="9" t="n">
        <f aca="false">IF(AND(L2511=1,ISNUMBER(F2511)),MAX(0,F2511-E2511)/60,"")</f>
        <v>8.26666666666667</v>
      </c>
      <c r="N2511" s="9" t="n">
        <f aca="false">IF(AND(L2511=1,ISNUMBER(G2511)),MAX(0,G2511-E2511)/60,"")</f>
        <v>4.6</v>
      </c>
      <c r="O2511" s="9" t="n">
        <f aca="false">IF(ISNUMBER(H2511),IF(AND(H2511&gt;=Scenario!$B$11,H2511&lt;Scenario!$B$12),1,0),0)</f>
        <v>1</v>
      </c>
      <c r="P2511" s="9" t="n">
        <f aca="false">IF(O2511=1,MAX(0,H2511-E2511)/60,"")</f>
        <v>29.3166666666667</v>
      </c>
      <c r="Q2511" s="9" t="n">
        <f aca="false">INDEX(Scenario!$B$18:$B$20,MATCH(B2511,Scenario!$A$18:$A$20,0))</f>
        <v>240</v>
      </c>
      <c r="R2511" s="9" t="n">
        <f aca="false">INDEX(Scenario!$C$18:$C$20,MATCH(B2511,Scenario!$A$18:$A$20,0))</f>
        <v>4320</v>
      </c>
      <c r="S2511" s="9" t="n">
        <f aca="false">IF(ISNUMBER(M2511),IF(M2511&lt;=Q2511,1,0),"")</f>
        <v>1</v>
      </c>
      <c r="T2511" s="9" t="n">
        <f aca="false">IF(ISNUMBER(P2511),IF(P2511&lt;=R2511,1,0),"")</f>
        <v>1</v>
      </c>
      <c r="U2511" s="9" t="n">
        <f aca="false">IF(E2511&gt;Scenario!$B$14,0,IF(OR(AND(ISNUMBER(H2511),H2511&lt;=Scenario!$B$14),AND(ISNUMBER(I2511),I2511&lt;=Scenario!$B$14)),0,1))</f>
        <v>0</v>
      </c>
      <c r="V2511" s="9" t="n">
        <f aca="false">IF(AND(U2511=1,(Scenario!$B$14-E2511)/60&gt;R2511),1,0)</f>
        <v>0</v>
      </c>
      <c r="W2511" s="9" t="n">
        <f aca="false">IF(OR(C2511=Scenario!$B$22,C2511=Scenario!$C$22),1,0)</f>
        <v>1</v>
      </c>
      <c r="X2511" s="9" t="n">
        <f aca="false">IF(ISNUMBER(I2511),1,0)</f>
        <v>0</v>
      </c>
      <c r="Y2511" s="9" t="n">
        <f aca="false">MOD(INT(E2511/86400)+3,7)</f>
        <v>1</v>
      </c>
      <c r="Z2511" s="9" t="n">
        <f aca="false">MOD(INT(E2511/3600),24)</f>
        <v>15</v>
      </c>
      <c r="AA2511" s="6" t="s">
        <v>5266</v>
      </c>
    </row>
    <row r="2512" customFormat="false" ht="15" hidden="false" customHeight="false" outlineLevel="0" collapsed="false">
      <c r="A2512" s="6" t="s">
        <v>5267</v>
      </c>
      <c r="B2512" s="6" t="s">
        <v>43</v>
      </c>
      <c r="C2512" s="6" t="s">
        <v>249</v>
      </c>
      <c r="D2512" s="6" t="s">
        <v>171</v>
      </c>
      <c r="E2512" s="6" t="n">
        <v>1788275136</v>
      </c>
      <c r="F2512" s="6" t="n">
        <v>1788278562</v>
      </c>
      <c r="G2512" s="6" t="n">
        <v>1788278426</v>
      </c>
      <c r="H2512" s="6" t="n">
        <v>1788282948</v>
      </c>
      <c r="J2512" s="6" t="n">
        <v>0</v>
      </c>
      <c r="K2512" s="6" t="n">
        <v>0</v>
      </c>
      <c r="L2512" s="9" t="n">
        <f aca="false">IF(AND(E2512&gt;=Scenario!$B$11,E2512&lt;Scenario!$B$12),1,0)</f>
        <v>1</v>
      </c>
      <c r="M2512" s="9" t="n">
        <f aca="false">IF(AND(L2512=1,ISNUMBER(F2512)),MAX(0,F2512-E2512)/60,"")</f>
        <v>57.1</v>
      </c>
      <c r="N2512" s="9" t="n">
        <f aca="false">IF(AND(L2512=1,ISNUMBER(G2512)),MAX(0,G2512-E2512)/60,"")</f>
        <v>54.8333333333333</v>
      </c>
      <c r="O2512" s="9" t="n">
        <f aca="false">IF(ISNUMBER(H2512),IF(AND(H2512&gt;=Scenario!$B$11,H2512&lt;Scenario!$B$12),1,0),0)</f>
        <v>1</v>
      </c>
      <c r="P2512" s="9" t="n">
        <f aca="false">IF(O2512=1,MAX(0,H2512-E2512)/60,"")</f>
        <v>130.2</v>
      </c>
      <c r="Q2512" s="9" t="n">
        <f aca="false">INDEX(Scenario!$B$18:$B$20,MATCH(B2512,Scenario!$A$18:$A$20,0))</f>
        <v>60</v>
      </c>
      <c r="R2512" s="9" t="n">
        <f aca="false">INDEX(Scenario!$C$18:$C$20,MATCH(B2512,Scenario!$A$18:$A$20,0))</f>
        <v>1440</v>
      </c>
      <c r="S2512" s="9" t="n">
        <f aca="false">IF(ISNUMBER(M2512),IF(M2512&lt;=Q2512,1,0),"")</f>
        <v>1</v>
      </c>
      <c r="T2512" s="9" t="n">
        <f aca="false">IF(ISNUMBER(P2512),IF(P2512&lt;=R2512,1,0),"")</f>
        <v>1</v>
      </c>
      <c r="U2512" s="9" t="n">
        <f aca="false">IF(E2512&gt;Scenario!$B$14,0,IF(OR(AND(ISNUMBER(H2512),H2512&lt;=Scenario!$B$14),AND(ISNUMBER(I2512),I2512&lt;=Scenario!$B$14)),0,1))</f>
        <v>0</v>
      </c>
      <c r="V2512" s="9" t="n">
        <f aca="false">IF(AND(U2512=1,(Scenario!$B$14-E2512)/60&gt;R2512),1,0)</f>
        <v>0</v>
      </c>
      <c r="W2512" s="9" t="n">
        <f aca="false">IF(OR(C2512=Scenario!$B$22,C2512=Scenario!$C$22),1,0)</f>
        <v>0</v>
      </c>
      <c r="X2512" s="9" t="n">
        <f aca="false">IF(ISNUMBER(I2512),1,0)</f>
        <v>0</v>
      </c>
      <c r="Y2512" s="9" t="n">
        <f aca="false">MOD(INT(E2512/86400)+3,7)</f>
        <v>1</v>
      </c>
      <c r="Z2512" s="9" t="n">
        <f aca="false">MOD(INT(E2512/3600),24)</f>
        <v>15</v>
      </c>
      <c r="AA2512" s="6" t="s">
        <v>5268</v>
      </c>
    </row>
    <row r="2513" customFormat="false" ht="15" hidden="false" customHeight="false" outlineLevel="0" collapsed="false">
      <c r="A2513" s="6" t="s">
        <v>5269</v>
      </c>
      <c r="B2513" s="6" t="s">
        <v>44</v>
      </c>
      <c r="C2513" s="6" t="s">
        <v>288</v>
      </c>
      <c r="D2513" s="6" t="s">
        <v>172</v>
      </c>
      <c r="E2513" s="6" t="n">
        <v>1788275210</v>
      </c>
      <c r="F2513" s="6" t="n">
        <v>1788275334</v>
      </c>
      <c r="G2513" s="6" t="n">
        <v>1788275234</v>
      </c>
      <c r="H2513" s="6" t="n">
        <v>1788277090</v>
      </c>
      <c r="J2513" s="6" t="n">
        <v>0</v>
      </c>
      <c r="K2513" s="6" t="n">
        <v>0</v>
      </c>
      <c r="L2513" s="9" t="n">
        <f aca="false">IF(AND(E2513&gt;=Scenario!$B$11,E2513&lt;Scenario!$B$12),1,0)</f>
        <v>1</v>
      </c>
      <c r="M2513" s="9" t="n">
        <f aca="false">IF(AND(L2513=1,ISNUMBER(F2513)),MAX(0,F2513-E2513)/60,"")</f>
        <v>2.06666666666667</v>
      </c>
      <c r="N2513" s="9" t="n">
        <f aca="false">IF(AND(L2513=1,ISNUMBER(G2513)),MAX(0,G2513-E2513)/60,"")</f>
        <v>0.4</v>
      </c>
      <c r="O2513" s="9" t="n">
        <f aca="false">IF(ISNUMBER(H2513),IF(AND(H2513&gt;=Scenario!$B$11,H2513&lt;Scenario!$B$12),1,0),0)</f>
        <v>1</v>
      </c>
      <c r="P2513" s="9" t="n">
        <f aca="false">IF(O2513=1,MAX(0,H2513-E2513)/60,"")</f>
        <v>31.3333333333333</v>
      </c>
      <c r="Q2513" s="9" t="n">
        <f aca="false">INDEX(Scenario!$B$18:$B$20,MATCH(B2513,Scenario!$A$18:$A$20,0))</f>
        <v>240</v>
      </c>
      <c r="R2513" s="9" t="n">
        <f aca="false">INDEX(Scenario!$C$18:$C$20,MATCH(B2513,Scenario!$A$18:$A$20,0))</f>
        <v>4320</v>
      </c>
      <c r="S2513" s="9" t="n">
        <f aca="false">IF(ISNUMBER(M2513),IF(M2513&lt;=Q2513,1,0),"")</f>
        <v>1</v>
      </c>
      <c r="T2513" s="9" t="n">
        <f aca="false">IF(ISNUMBER(P2513),IF(P2513&lt;=R2513,1,0),"")</f>
        <v>1</v>
      </c>
      <c r="U2513" s="9" t="n">
        <f aca="false">IF(E2513&gt;Scenario!$B$14,0,IF(OR(AND(ISNUMBER(H2513),H2513&lt;=Scenario!$B$14),AND(ISNUMBER(I2513),I2513&lt;=Scenario!$B$14)),0,1))</f>
        <v>0</v>
      </c>
      <c r="V2513" s="9" t="n">
        <f aca="false">IF(AND(U2513=1,(Scenario!$B$14-E2513)/60&gt;R2513),1,0)</f>
        <v>0</v>
      </c>
      <c r="W2513" s="9" t="n">
        <f aca="false">IF(OR(C2513=Scenario!$B$22,C2513=Scenario!$C$22),1,0)</f>
        <v>0</v>
      </c>
      <c r="X2513" s="9" t="n">
        <f aca="false">IF(ISNUMBER(I2513),1,0)</f>
        <v>0</v>
      </c>
      <c r="Y2513" s="9" t="n">
        <f aca="false">MOD(INT(E2513/86400)+3,7)</f>
        <v>1</v>
      </c>
      <c r="Z2513" s="9" t="n">
        <f aca="false">MOD(INT(E2513/3600),24)</f>
        <v>15</v>
      </c>
      <c r="AA2513" s="6" t="s">
        <v>5270</v>
      </c>
    </row>
    <row r="2514" customFormat="false" ht="15" hidden="false" customHeight="false" outlineLevel="0" collapsed="false">
      <c r="A2514" s="6" t="s">
        <v>5271</v>
      </c>
      <c r="B2514" s="6" t="s">
        <v>44</v>
      </c>
      <c r="C2514" s="6" t="s">
        <v>249</v>
      </c>
      <c r="D2514" s="6" t="s">
        <v>170</v>
      </c>
      <c r="E2514" s="6" t="n">
        <v>1788276593</v>
      </c>
      <c r="F2514" s="6" t="n">
        <v>1788277054</v>
      </c>
      <c r="G2514" s="6" t="n">
        <v>1788276836</v>
      </c>
      <c r="H2514" s="6" t="n">
        <v>1788277915</v>
      </c>
      <c r="J2514" s="6" t="n">
        <v>0</v>
      </c>
      <c r="K2514" s="6" t="n">
        <v>0</v>
      </c>
      <c r="L2514" s="9" t="n">
        <f aca="false">IF(AND(E2514&gt;=Scenario!$B$11,E2514&lt;Scenario!$B$12),1,0)</f>
        <v>1</v>
      </c>
      <c r="M2514" s="9" t="n">
        <f aca="false">IF(AND(L2514=1,ISNUMBER(F2514)),MAX(0,F2514-E2514)/60,"")</f>
        <v>7.68333333333333</v>
      </c>
      <c r="N2514" s="9" t="n">
        <f aca="false">IF(AND(L2514=1,ISNUMBER(G2514)),MAX(0,G2514-E2514)/60,"")</f>
        <v>4.05</v>
      </c>
      <c r="O2514" s="9" t="n">
        <f aca="false">IF(ISNUMBER(H2514),IF(AND(H2514&gt;=Scenario!$B$11,H2514&lt;Scenario!$B$12),1,0),0)</f>
        <v>1</v>
      </c>
      <c r="P2514" s="9" t="n">
        <f aca="false">IF(O2514=1,MAX(0,H2514-E2514)/60,"")</f>
        <v>22.0333333333333</v>
      </c>
      <c r="Q2514" s="9" t="n">
        <f aca="false">INDEX(Scenario!$B$18:$B$20,MATCH(B2514,Scenario!$A$18:$A$20,0))</f>
        <v>240</v>
      </c>
      <c r="R2514" s="9" t="n">
        <f aca="false">INDEX(Scenario!$C$18:$C$20,MATCH(B2514,Scenario!$A$18:$A$20,0))</f>
        <v>4320</v>
      </c>
      <c r="S2514" s="9" t="n">
        <f aca="false">IF(ISNUMBER(M2514),IF(M2514&lt;=Q2514,1,0),"")</f>
        <v>1</v>
      </c>
      <c r="T2514" s="9" t="n">
        <f aca="false">IF(ISNUMBER(P2514),IF(P2514&lt;=R2514,1,0),"")</f>
        <v>1</v>
      </c>
      <c r="U2514" s="9" t="n">
        <f aca="false">IF(E2514&gt;Scenario!$B$14,0,IF(OR(AND(ISNUMBER(H2514),H2514&lt;=Scenario!$B$14),AND(ISNUMBER(I2514),I2514&lt;=Scenario!$B$14)),0,1))</f>
        <v>0</v>
      </c>
      <c r="V2514" s="9" t="n">
        <f aca="false">IF(AND(U2514=1,(Scenario!$B$14-E2514)/60&gt;R2514),1,0)</f>
        <v>0</v>
      </c>
      <c r="W2514" s="9" t="n">
        <f aca="false">IF(OR(C2514=Scenario!$B$22,C2514=Scenario!$C$22),1,0)</f>
        <v>0</v>
      </c>
      <c r="X2514" s="9" t="n">
        <f aca="false">IF(ISNUMBER(I2514),1,0)</f>
        <v>0</v>
      </c>
      <c r="Y2514" s="9" t="n">
        <f aca="false">MOD(INT(E2514/86400)+3,7)</f>
        <v>1</v>
      </c>
      <c r="Z2514" s="9" t="n">
        <f aca="false">MOD(INT(E2514/3600),24)</f>
        <v>15</v>
      </c>
      <c r="AA2514" s="6" t="s">
        <v>5272</v>
      </c>
    </row>
    <row r="2515" customFormat="false" ht="15" hidden="false" customHeight="false" outlineLevel="0" collapsed="false">
      <c r="A2515" s="6" t="s">
        <v>5273</v>
      </c>
      <c r="B2515" s="6" t="s">
        <v>44</v>
      </c>
      <c r="C2515" s="6" t="s">
        <v>249</v>
      </c>
      <c r="D2515" s="6" t="s">
        <v>170</v>
      </c>
      <c r="E2515" s="6" t="n">
        <v>1788276916</v>
      </c>
      <c r="F2515" s="6" t="n">
        <v>1788278581</v>
      </c>
      <c r="G2515" s="6" t="n">
        <v>1788278423</v>
      </c>
      <c r="H2515" s="6" t="n">
        <v>1788279539</v>
      </c>
      <c r="J2515" s="6" t="n">
        <v>0</v>
      </c>
      <c r="K2515" s="6" t="n">
        <v>0</v>
      </c>
      <c r="L2515" s="9" t="n">
        <f aca="false">IF(AND(E2515&gt;=Scenario!$B$11,E2515&lt;Scenario!$B$12),1,0)</f>
        <v>1</v>
      </c>
      <c r="M2515" s="9" t="n">
        <f aca="false">IF(AND(L2515=1,ISNUMBER(F2515)),MAX(0,F2515-E2515)/60,"")</f>
        <v>27.75</v>
      </c>
      <c r="N2515" s="9" t="n">
        <f aca="false">IF(AND(L2515=1,ISNUMBER(G2515)),MAX(0,G2515-E2515)/60,"")</f>
        <v>25.1166666666667</v>
      </c>
      <c r="O2515" s="9" t="n">
        <f aca="false">IF(ISNUMBER(H2515),IF(AND(H2515&gt;=Scenario!$B$11,H2515&lt;Scenario!$B$12),1,0),0)</f>
        <v>1</v>
      </c>
      <c r="P2515" s="9" t="n">
        <f aca="false">IF(O2515=1,MAX(0,H2515-E2515)/60,"")</f>
        <v>43.7166666666667</v>
      </c>
      <c r="Q2515" s="9" t="n">
        <f aca="false">INDEX(Scenario!$B$18:$B$20,MATCH(B2515,Scenario!$A$18:$A$20,0))</f>
        <v>240</v>
      </c>
      <c r="R2515" s="9" t="n">
        <f aca="false">INDEX(Scenario!$C$18:$C$20,MATCH(B2515,Scenario!$A$18:$A$20,0))</f>
        <v>4320</v>
      </c>
      <c r="S2515" s="9" t="n">
        <f aca="false">IF(ISNUMBER(M2515),IF(M2515&lt;=Q2515,1,0),"")</f>
        <v>1</v>
      </c>
      <c r="T2515" s="9" t="n">
        <f aca="false">IF(ISNUMBER(P2515),IF(P2515&lt;=R2515,1,0),"")</f>
        <v>1</v>
      </c>
      <c r="U2515" s="9" t="n">
        <f aca="false">IF(E2515&gt;Scenario!$B$14,0,IF(OR(AND(ISNUMBER(H2515),H2515&lt;=Scenario!$B$14),AND(ISNUMBER(I2515),I2515&lt;=Scenario!$B$14)),0,1))</f>
        <v>0</v>
      </c>
      <c r="V2515" s="9" t="n">
        <f aca="false">IF(AND(U2515=1,(Scenario!$B$14-E2515)/60&gt;R2515),1,0)</f>
        <v>0</v>
      </c>
      <c r="W2515" s="9" t="n">
        <f aca="false">IF(OR(C2515=Scenario!$B$22,C2515=Scenario!$C$22),1,0)</f>
        <v>0</v>
      </c>
      <c r="X2515" s="9" t="n">
        <f aca="false">IF(ISNUMBER(I2515),1,0)</f>
        <v>0</v>
      </c>
      <c r="Y2515" s="9" t="n">
        <f aca="false">MOD(INT(E2515/86400)+3,7)</f>
        <v>1</v>
      </c>
      <c r="Z2515" s="9" t="n">
        <f aca="false">MOD(INT(E2515/3600),24)</f>
        <v>15</v>
      </c>
      <c r="AA2515" s="6" t="s">
        <v>5274</v>
      </c>
    </row>
    <row r="2516" customFormat="false" ht="15" hidden="false" customHeight="false" outlineLevel="0" collapsed="false">
      <c r="A2516" s="6" t="s">
        <v>5275</v>
      </c>
      <c r="B2516" s="6" t="s">
        <v>44</v>
      </c>
      <c r="C2516" s="6" t="s">
        <v>249</v>
      </c>
      <c r="D2516" s="6" t="s">
        <v>170</v>
      </c>
      <c r="E2516" s="6" t="n">
        <v>1788277203</v>
      </c>
      <c r="F2516" s="6" t="n">
        <v>1788280217</v>
      </c>
      <c r="G2516" s="6" t="n">
        <v>1788280046</v>
      </c>
      <c r="H2516" s="6" t="n">
        <v>1788280826</v>
      </c>
      <c r="J2516" s="6" t="n">
        <v>0</v>
      </c>
      <c r="K2516" s="6" t="n">
        <v>1</v>
      </c>
      <c r="L2516" s="9" t="n">
        <f aca="false">IF(AND(E2516&gt;=Scenario!$B$11,E2516&lt;Scenario!$B$12),1,0)</f>
        <v>1</v>
      </c>
      <c r="M2516" s="9" t="n">
        <f aca="false">IF(AND(L2516=1,ISNUMBER(F2516)),MAX(0,F2516-E2516)/60,"")</f>
        <v>50.2333333333333</v>
      </c>
      <c r="N2516" s="9" t="n">
        <f aca="false">IF(AND(L2516=1,ISNUMBER(G2516)),MAX(0,G2516-E2516)/60,"")</f>
        <v>47.3833333333333</v>
      </c>
      <c r="O2516" s="9" t="n">
        <f aca="false">IF(ISNUMBER(H2516),IF(AND(H2516&gt;=Scenario!$B$11,H2516&lt;Scenario!$B$12),1,0),0)</f>
        <v>1</v>
      </c>
      <c r="P2516" s="9" t="n">
        <f aca="false">IF(O2516=1,MAX(0,H2516-E2516)/60,"")</f>
        <v>60.3833333333333</v>
      </c>
      <c r="Q2516" s="9" t="n">
        <f aca="false">INDEX(Scenario!$B$18:$B$20,MATCH(B2516,Scenario!$A$18:$A$20,0))</f>
        <v>240</v>
      </c>
      <c r="R2516" s="9" t="n">
        <f aca="false">INDEX(Scenario!$C$18:$C$20,MATCH(B2516,Scenario!$A$18:$A$20,0))</f>
        <v>4320</v>
      </c>
      <c r="S2516" s="9" t="n">
        <f aca="false">IF(ISNUMBER(M2516),IF(M2516&lt;=Q2516,1,0),"")</f>
        <v>1</v>
      </c>
      <c r="T2516" s="9" t="n">
        <f aca="false">IF(ISNUMBER(P2516),IF(P2516&lt;=R2516,1,0),"")</f>
        <v>1</v>
      </c>
      <c r="U2516" s="9" t="n">
        <f aca="false">IF(E2516&gt;Scenario!$B$14,0,IF(OR(AND(ISNUMBER(H2516),H2516&lt;=Scenario!$B$14),AND(ISNUMBER(I2516),I2516&lt;=Scenario!$B$14)),0,1))</f>
        <v>0</v>
      </c>
      <c r="V2516" s="9" t="n">
        <f aca="false">IF(AND(U2516=1,(Scenario!$B$14-E2516)/60&gt;R2516),1,0)</f>
        <v>0</v>
      </c>
      <c r="W2516" s="9" t="n">
        <f aca="false">IF(OR(C2516=Scenario!$B$22,C2516=Scenario!$C$22),1,0)</f>
        <v>0</v>
      </c>
      <c r="X2516" s="9" t="n">
        <f aca="false">IF(ISNUMBER(I2516),1,0)</f>
        <v>0</v>
      </c>
      <c r="Y2516" s="9" t="n">
        <f aca="false">MOD(INT(E2516/86400)+3,7)</f>
        <v>1</v>
      </c>
      <c r="Z2516" s="9" t="n">
        <f aca="false">MOD(INT(E2516/3600),24)</f>
        <v>15</v>
      </c>
      <c r="AA2516" s="6" t="s">
        <v>5276</v>
      </c>
    </row>
    <row r="2517" customFormat="false" ht="15" hidden="false" customHeight="false" outlineLevel="0" collapsed="false">
      <c r="A2517" s="6" t="s">
        <v>5277</v>
      </c>
      <c r="B2517" s="6" t="s">
        <v>43</v>
      </c>
      <c r="C2517" s="6" t="s">
        <v>249</v>
      </c>
      <c r="D2517" s="6" t="s">
        <v>171</v>
      </c>
      <c r="E2517" s="6" t="n">
        <v>1788277442</v>
      </c>
      <c r="F2517" s="6" t="n">
        <v>1788279575</v>
      </c>
      <c r="G2517" s="6" t="n">
        <v>1788279345</v>
      </c>
      <c r="H2517" s="6" t="n">
        <v>1788287828</v>
      </c>
      <c r="J2517" s="6" t="n">
        <v>0</v>
      </c>
      <c r="K2517" s="6" t="n">
        <v>0</v>
      </c>
      <c r="L2517" s="9" t="n">
        <f aca="false">IF(AND(E2517&gt;=Scenario!$B$11,E2517&lt;Scenario!$B$12),1,0)</f>
        <v>1</v>
      </c>
      <c r="M2517" s="9" t="n">
        <f aca="false">IF(AND(L2517=1,ISNUMBER(F2517)),MAX(0,F2517-E2517)/60,"")</f>
        <v>35.55</v>
      </c>
      <c r="N2517" s="9" t="n">
        <f aca="false">IF(AND(L2517=1,ISNUMBER(G2517)),MAX(0,G2517-E2517)/60,"")</f>
        <v>31.7166666666667</v>
      </c>
      <c r="O2517" s="9" t="n">
        <f aca="false">IF(ISNUMBER(H2517),IF(AND(H2517&gt;=Scenario!$B$11,H2517&lt;Scenario!$B$12),1,0),0)</f>
        <v>1</v>
      </c>
      <c r="P2517" s="9" t="n">
        <f aca="false">IF(O2517=1,MAX(0,H2517-E2517)/60,"")</f>
        <v>173.1</v>
      </c>
      <c r="Q2517" s="9" t="n">
        <f aca="false">INDEX(Scenario!$B$18:$B$20,MATCH(B2517,Scenario!$A$18:$A$20,0))</f>
        <v>60</v>
      </c>
      <c r="R2517" s="9" t="n">
        <f aca="false">INDEX(Scenario!$C$18:$C$20,MATCH(B2517,Scenario!$A$18:$A$20,0))</f>
        <v>1440</v>
      </c>
      <c r="S2517" s="9" t="n">
        <f aca="false">IF(ISNUMBER(M2517),IF(M2517&lt;=Q2517,1,0),"")</f>
        <v>1</v>
      </c>
      <c r="T2517" s="9" t="n">
        <f aca="false">IF(ISNUMBER(P2517),IF(P2517&lt;=R2517,1,0),"")</f>
        <v>1</v>
      </c>
      <c r="U2517" s="9" t="n">
        <f aca="false">IF(E2517&gt;Scenario!$B$14,0,IF(OR(AND(ISNUMBER(H2517),H2517&lt;=Scenario!$B$14),AND(ISNUMBER(I2517),I2517&lt;=Scenario!$B$14)),0,1))</f>
        <v>0</v>
      </c>
      <c r="V2517" s="9" t="n">
        <f aca="false">IF(AND(U2517=1,(Scenario!$B$14-E2517)/60&gt;R2517),1,0)</f>
        <v>0</v>
      </c>
      <c r="W2517" s="9" t="n">
        <f aca="false">IF(OR(C2517=Scenario!$B$22,C2517=Scenario!$C$22),1,0)</f>
        <v>0</v>
      </c>
      <c r="X2517" s="9" t="n">
        <f aca="false">IF(ISNUMBER(I2517),1,0)</f>
        <v>0</v>
      </c>
      <c r="Y2517" s="9" t="n">
        <f aca="false">MOD(INT(E2517/86400)+3,7)</f>
        <v>1</v>
      </c>
      <c r="Z2517" s="9" t="n">
        <f aca="false">MOD(INT(E2517/3600),24)</f>
        <v>15</v>
      </c>
      <c r="AA2517" s="6" t="s">
        <v>5278</v>
      </c>
    </row>
    <row r="2518" customFormat="false" ht="15" hidden="false" customHeight="false" outlineLevel="0" collapsed="false">
      <c r="A2518" s="6" t="s">
        <v>5279</v>
      </c>
      <c r="B2518" s="6" t="s">
        <v>43</v>
      </c>
      <c r="C2518" s="6" t="s">
        <v>47</v>
      </c>
      <c r="D2518" s="6" t="s">
        <v>171</v>
      </c>
      <c r="E2518" s="6" t="n">
        <v>1788277626</v>
      </c>
      <c r="F2518" s="6" t="n">
        <v>1788277990</v>
      </c>
      <c r="G2518" s="6" t="n">
        <v>1788277928</v>
      </c>
      <c r="H2518" s="6" t="n">
        <v>1788300319</v>
      </c>
      <c r="J2518" s="6" t="n">
        <v>1</v>
      </c>
      <c r="K2518" s="6" t="n">
        <v>0</v>
      </c>
      <c r="L2518" s="9" t="n">
        <f aca="false">IF(AND(E2518&gt;=Scenario!$B$11,E2518&lt;Scenario!$B$12),1,0)</f>
        <v>1</v>
      </c>
      <c r="M2518" s="9" t="n">
        <f aca="false">IF(AND(L2518=1,ISNUMBER(F2518)),MAX(0,F2518-E2518)/60,"")</f>
        <v>6.06666666666667</v>
      </c>
      <c r="N2518" s="9" t="n">
        <f aca="false">IF(AND(L2518=1,ISNUMBER(G2518)),MAX(0,G2518-E2518)/60,"")</f>
        <v>5.03333333333333</v>
      </c>
      <c r="O2518" s="9" t="n">
        <f aca="false">IF(ISNUMBER(H2518),IF(AND(H2518&gt;=Scenario!$B$11,H2518&lt;Scenario!$B$12),1,0),0)</f>
        <v>1</v>
      </c>
      <c r="P2518" s="9" t="n">
        <f aca="false">IF(O2518=1,MAX(0,H2518-E2518)/60,"")</f>
        <v>378.216666666667</v>
      </c>
      <c r="Q2518" s="9" t="n">
        <f aca="false">INDEX(Scenario!$B$18:$B$20,MATCH(B2518,Scenario!$A$18:$A$20,0))</f>
        <v>60</v>
      </c>
      <c r="R2518" s="9" t="n">
        <f aca="false">INDEX(Scenario!$C$18:$C$20,MATCH(B2518,Scenario!$A$18:$A$20,0))</f>
        <v>1440</v>
      </c>
      <c r="S2518" s="9" t="n">
        <f aca="false">IF(ISNUMBER(M2518),IF(M2518&lt;=Q2518,1,0),"")</f>
        <v>1</v>
      </c>
      <c r="T2518" s="9" t="n">
        <f aca="false">IF(ISNUMBER(P2518),IF(P2518&lt;=R2518,1,0),"")</f>
        <v>1</v>
      </c>
      <c r="U2518" s="9" t="n">
        <f aca="false">IF(E2518&gt;Scenario!$B$14,0,IF(OR(AND(ISNUMBER(H2518),H2518&lt;=Scenario!$B$14),AND(ISNUMBER(I2518),I2518&lt;=Scenario!$B$14)),0,1))</f>
        <v>0</v>
      </c>
      <c r="V2518" s="9" t="n">
        <f aca="false">IF(AND(U2518=1,(Scenario!$B$14-E2518)/60&gt;R2518),1,0)</f>
        <v>0</v>
      </c>
      <c r="W2518" s="9" t="n">
        <f aca="false">IF(OR(C2518=Scenario!$B$22,C2518=Scenario!$C$22),1,0)</f>
        <v>1</v>
      </c>
      <c r="X2518" s="9" t="n">
        <f aca="false">IF(ISNUMBER(I2518),1,0)</f>
        <v>0</v>
      </c>
      <c r="Y2518" s="9" t="n">
        <f aca="false">MOD(INT(E2518/86400)+3,7)</f>
        <v>1</v>
      </c>
      <c r="Z2518" s="9" t="n">
        <f aca="false">MOD(INT(E2518/3600),24)</f>
        <v>15</v>
      </c>
      <c r="AA2518" s="6" t="s">
        <v>5280</v>
      </c>
    </row>
    <row r="2519" customFormat="false" ht="15" hidden="false" customHeight="false" outlineLevel="0" collapsed="false">
      <c r="A2519" s="6" t="s">
        <v>5281</v>
      </c>
      <c r="B2519" s="6" t="s">
        <v>43</v>
      </c>
      <c r="C2519" s="6" t="s">
        <v>46</v>
      </c>
      <c r="D2519" s="6" t="s">
        <v>171</v>
      </c>
      <c r="E2519" s="6" t="n">
        <v>1788277876</v>
      </c>
      <c r="F2519" s="6" t="n">
        <v>1788281638</v>
      </c>
      <c r="G2519" s="6" t="n">
        <v>1788281504</v>
      </c>
      <c r="H2519" s="6" t="n">
        <v>1788282885</v>
      </c>
      <c r="J2519" s="6" t="n">
        <v>0</v>
      </c>
      <c r="K2519" s="6" t="n">
        <v>0</v>
      </c>
      <c r="L2519" s="9" t="n">
        <f aca="false">IF(AND(E2519&gt;=Scenario!$B$11,E2519&lt;Scenario!$B$12),1,0)</f>
        <v>1</v>
      </c>
      <c r="M2519" s="9" t="n">
        <f aca="false">IF(AND(L2519=1,ISNUMBER(F2519)),MAX(0,F2519-E2519)/60,"")</f>
        <v>62.7</v>
      </c>
      <c r="N2519" s="9" t="n">
        <f aca="false">IF(AND(L2519=1,ISNUMBER(G2519)),MAX(0,G2519-E2519)/60,"")</f>
        <v>60.4666666666667</v>
      </c>
      <c r="O2519" s="9" t="n">
        <f aca="false">IF(ISNUMBER(H2519),IF(AND(H2519&gt;=Scenario!$B$11,H2519&lt;Scenario!$B$12),1,0),0)</f>
        <v>1</v>
      </c>
      <c r="P2519" s="9" t="n">
        <f aca="false">IF(O2519=1,MAX(0,H2519-E2519)/60,"")</f>
        <v>83.4833333333333</v>
      </c>
      <c r="Q2519" s="9" t="n">
        <f aca="false">INDEX(Scenario!$B$18:$B$20,MATCH(B2519,Scenario!$A$18:$A$20,0))</f>
        <v>60</v>
      </c>
      <c r="R2519" s="9" t="n">
        <f aca="false">INDEX(Scenario!$C$18:$C$20,MATCH(B2519,Scenario!$A$18:$A$20,0))</f>
        <v>1440</v>
      </c>
      <c r="S2519" s="9" t="n">
        <f aca="false">IF(ISNUMBER(M2519),IF(M2519&lt;=Q2519,1,0),"")</f>
        <v>0</v>
      </c>
      <c r="T2519" s="9" t="n">
        <f aca="false">IF(ISNUMBER(P2519),IF(P2519&lt;=R2519,1,0),"")</f>
        <v>1</v>
      </c>
      <c r="U2519" s="9" t="n">
        <f aca="false">IF(E2519&gt;Scenario!$B$14,0,IF(OR(AND(ISNUMBER(H2519),H2519&lt;=Scenario!$B$14),AND(ISNUMBER(I2519),I2519&lt;=Scenario!$B$14)),0,1))</f>
        <v>0</v>
      </c>
      <c r="V2519" s="9" t="n">
        <f aca="false">IF(AND(U2519=1,(Scenario!$B$14-E2519)/60&gt;R2519),1,0)</f>
        <v>0</v>
      </c>
      <c r="W2519" s="9" t="n">
        <f aca="false">IF(OR(C2519=Scenario!$B$22,C2519=Scenario!$C$22),1,0)</f>
        <v>1</v>
      </c>
      <c r="X2519" s="9" t="n">
        <f aca="false">IF(ISNUMBER(I2519),1,0)</f>
        <v>0</v>
      </c>
      <c r="Y2519" s="9" t="n">
        <f aca="false">MOD(INT(E2519/86400)+3,7)</f>
        <v>1</v>
      </c>
      <c r="Z2519" s="9" t="n">
        <f aca="false">MOD(INT(E2519/3600),24)</f>
        <v>15</v>
      </c>
      <c r="AA2519" s="6" t="s">
        <v>5282</v>
      </c>
    </row>
    <row r="2520" customFormat="false" ht="15" hidden="false" customHeight="false" outlineLevel="0" collapsed="false">
      <c r="A2520" s="6" t="s">
        <v>5283</v>
      </c>
      <c r="B2520" s="6" t="s">
        <v>44</v>
      </c>
      <c r="C2520" s="6" t="s">
        <v>249</v>
      </c>
      <c r="D2520" s="6" t="s">
        <v>170</v>
      </c>
      <c r="E2520" s="6" t="n">
        <v>1788278043</v>
      </c>
      <c r="F2520" s="6" t="n">
        <v>1788278572</v>
      </c>
      <c r="G2520" s="6" t="n">
        <v>1788278441</v>
      </c>
      <c r="H2520" s="6" t="n">
        <v>1788328053</v>
      </c>
      <c r="J2520" s="6" t="n">
        <v>1</v>
      </c>
      <c r="K2520" s="6" t="n">
        <v>0</v>
      </c>
      <c r="L2520" s="9" t="n">
        <f aca="false">IF(AND(E2520&gt;=Scenario!$B$11,E2520&lt;Scenario!$B$12),1,0)</f>
        <v>1</v>
      </c>
      <c r="M2520" s="9" t="n">
        <f aca="false">IF(AND(L2520=1,ISNUMBER(F2520)),MAX(0,F2520-E2520)/60,"")</f>
        <v>8.81666666666667</v>
      </c>
      <c r="N2520" s="9" t="n">
        <f aca="false">IF(AND(L2520=1,ISNUMBER(G2520)),MAX(0,G2520-E2520)/60,"")</f>
        <v>6.63333333333333</v>
      </c>
      <c r="O2520" s="9" t="n">
        <f aca="false">IF(ISNUMBER(H2520),IF(AND(H2520&gt;=Scenario!$B$11,H2520&lt;Scenario!$B$12),1,0),0)</f>
        <v>1</v>
      </c>
      <c r="P2520" s="9" t="n">
        <f aca="false">IF(O2520=1,MAX(0,H2520-E2520)/60,"")</f>
        <v>833.5</v>
      </c>
      <c r="Q2520" s="9" t="n">
        <f aca="false">INDEX(Scenario!$B$18:$B$20,MATCH(B2520,Scenario!$A$18:$A$20,0))</f>
        <v>240</v>
      </c>
      <c r="R2520" s="9" t="n">
        <f aca="false">INDEX(Scenario!$C$18:$C$20,MATCH(B2520,Scenario!$A$18:$A$20,0))</f>
        <v>4320</v>
      </c>
      <c r="S2520" s="9" t="n">
        <f aca="false">IF(ISNUMBER(M2520),IF(M2520&lt;=Q2520,1,0),"")</f>
        <v>1</v>
      </c>
      <c r="T2520" s="9" t="n">
        <f aca="false">IF(ISNUMBER(P2520),IF(P2520&lt;=R2520,1,0),"")</f>
        <v>1</v>
      </c>
      <c r="U2520" s="9" t="n">
        <f aca="false">IF(E2520&gt;Scenario!$B$14,0,IF(OR(AND(ISNUMBER(H2520),H2520&lt;=Scenario!$B$14),AND(ISNUMBER(I2520),I2520&lt;=Scenario!$B$14)),0,1))</f>
        <v>0</v>
      </c>
      <c r="V2520" s="9" t="n">
        <f aca="false">IF(AND(U2520=1,(Scenario!$B$14-E2520)/60&gt;R2520),1,0)</f>
        <v>0</v>
      </c>
      <c r="W2520" s="9" t="n">
        <f aca="false">IF(OR(C2520=Scenario!$B$22,C2520=Scenario!$C$22),1,0)</f>
        <v>0</v>
      </c>
      <c r="X2520" s="9" t="n">
        <f aca="false">IF(ISNUMBER(I2520),1,0)</f>
        <v>0</v>
      </c>
      <c r="Y2520" s="9" t="n">
        <f aca="false">MOD(INT(E2520/86400)+3,7)</f>
        <v>1</v>
      </c>
      <c r="Z2520" s="9" t="n">
        <f aca="false">MOD(INT(E2520/3600),24)</f>
        <v>15</v>
      </c>
      <c r="AA2520" s="6" t="s">
        <v>5284</v>
      </c>
    </row>
    <row r="2521" customFormat="false" ht="15" hidden="false" customHeight="false" outlineLevel="0" collapsed="false">
      <c r="A2521" s="6" t="s">
        <v>5285</v>
      </c>
      <c r="B2521" s="6" t="s">
        <v>43</v>
      </c>
      <c r="C2521" s="6" t="s">
        <v>46</v>
      </c>
      <c r="D2521" s="6" t="s">
        <v>171</v>
      </c>
      <c r="E2521" s="6" t="n">
        <v>1788278753</v>
      </c>
      <c r="I2521" s="6" t="n">
        <v>1788280867</v>
      </c>
      <c r="J2521" s="6" t="n">
        <v>0</v>
      </c>
      <c r="K2521" s="6" t="n">
        <v>0</v>
      </c>
      <c r="L2521" s="9" t="n">
        <f aca="false">IF(AND(E2521&gt;=Scenario!$B$11,E2521&lt;Scenario!$B$12),1,0)</f>
        <v>1</v>
      </c>
      <c r="M2521" s="0" t="str">
        <f aca="false">IF(AND(L2521=1,ISNUMBER(F2521)),MAX(0,F2521-E2521)/60,"")</f>
        <v/>
      </c>
      <c r="N2521" s="0" t="str">
        <f aca="false">IF(AND(L2521=1,ISNUMBER(G2521)),MAX(0,G2521-E2521)/60,"")</f>
        <v/>
      </c>
      <c r="O2521" s="9" t="n">
        <f aca="false">IF(ISNUMBER(H2521),IF(AND(H2521&gt;=Scenario!$B$11,H2521&lt;Scenario!$B$12),1,0),0)</f>
        <v>0</v>
      </c>
      <c r="P2521" s="0" t="str">
        <f aca="false">IF(O2521=1,MAX(0,H2521-E2521)/60,"")</f>
        <v/>
      </c>
      <c r="Q2521" s="9" t="n">
        <f aca="false">INDEX(Scenario!$B$18:$B$20,MATCH(B2521,Scenario!$A$18:$A$20,0))</f>
        <v>60</v>
      </c>
      <c r="R2521" s="9" t="n">
        <f aca="false">INDEX(Scenario!$C$18:$C$20,MATCH(B2521,Scenario!$A$18:$A$20,0))</f>
        <v>1440</v>
      </c>
      <c r="S2521" s="0" t="str">
        <f aca="false">IF(ISNUMBER(M2521),IF(M2521&lt;=Q2521,1,0),"")</f>
        <v/>
      </c>
      <c r="T2521" s="0" t="str">
        <f aca="false">IF(ISNUMBER(P2521),IF(P2521&lt;=R2521,1,0),"")</f>
        <v/>
      </c>
      <c r="U2521" s="9" t="n">
        <f aca="false">IF(E2521&gt;Scenario!$B$14,0,IF(OR(AND(ISNUMBER(H2521),H2521&lt;=Scenario!$B$14),AND(ISNUMBER(I2521),I2521&lt;=Scenario!$B$14)),0,1))</f>
        <v>0</v>
      </c>
      <c r="V2521" s="9" t="n">
        <f aca="false">IF(AND(U2521=1,(Scenario!$B$14-E2521)/60&gt;R2521),1,0)</f>
        <v>0</v>
      </c>
      <c r="W2521" s="9" t="n">
        <f aca="false">IF(OR(C2521=Scenario!$B$22,C2521=Scenario!$C$22),1,0)</f>
        <v>1</v>
      </c>
      <c r="X2521" s="9" t="n">
        <f aca="false">IF(ISNUMBER(I2521),1,0)</f>
        <v>1</v>
      </c>
      <c r="Y2521" s="9" t="n">
        <f aca="false">MOD(INT(E2521/86400)+3,7)</f>
        <v>1</v>
      </c>
      <c r="Z2521" s="9" t="n">
        <f aca="false">MOD(INT(E2521/3600),24)</f>
        <v>16</v>
      </c>
      <c r="AA2521" s="6" t="s">
        <v>5286</v>
      </c>
    </row>
    <row r="2522" customFormat="false" ht="15" hidden="false" customHeight="false" outlineLevel="0" collapsed="false">
      <c r="A2522" s="6" t="s">
        <v>5287</v>
      </c>
      <c r="B2522" s="6" t="s">
        <v>44</v>
      </c>
      <c r="C2522" s="6" t="s">
        <v>46</v>
      </c>
      <c r="D2522" s="6" t="s">
        <v>170</v>
      </c>
      <c r="E2522" s="6" t="n">
        <v>1788279907</v>
      </c>
      <c r="F2522" s="6" t="n">
        <v>1788280074</v>
      </c>
      <c r="G2522" s="6" t="n">
        <v>1788279943</v>
      </c>
      <c r="H2522" s="6" t="n">
        <v>1788280999</v>
      </c>
      <c r="J2522" s="6" t="n">
        <v>0</v>
      </c>
      <c r="K2522" s="6" t="n">
        <v>0</v>
      </c>
      <c r="L2522" s="9" t="n">
        <f aca="false">IF(AND(E2522&gt;=Scenario!$B$11,E2522&lt;Scenario!$B$12),1,0)</f>
        <v>1</v>
      </c>
      <c r="M2522" s="9" t="n">
        <f aca="false">IF(AND(L2522=1,ISNUMBER(F2522)),MAX(0,F2522-E2522)/60,"")</f>
        <v>2.78333333333333</v>
      </c>
      <c r="N2522" s="9" t="n">
        <f aca="false">IF(AND(L2522=1,ISNUMBER(G2522)),MAX(0,G2522-E2522)/60,"")</f>
        <v>0.6</v>
      </c>
      <c r="O2522" s="9" t="n">
        <f aca="false">IF(ISNUMBER(H2522),IF(AND(H2522&gt;=Scenario!$B$11,H2522&lt;Scenario!$B$12),1,0),0)</f>
        <v>1</v>
      </c>
      <c r="P2522" s="9" t="n">
        <f aca="false">IF(O2522=1,MAX(0,H2522-E2522)/60,"")</f>
        <v>18.2</v>
      </c>
      <c r="Q2522" s="9" t="n">
        <f aca="false">INDEX(Scenario!$B$18:$B$20,MATCH(B2522,Scenario!$A$18:$A$20,0))</f>
        <v>240</v>
      </c>
      <c r="R2522" s="9" t="n">
        <f aca="false">INDEX(Scenario!$C$18:$C$20,MATCH(B2522,Scenario!$A$18:$A$20,0))</f>
        <v>4320</v>
      </c>
      <c r="S2522" s="9" t="n">
        <f aca="false">IF(ISNUMBER(M2522),IF(M2522&lt;=Q2522,1,0),"")</f>
        <v>1</v>
      </c>
      <c r="T2522" s="9" t="n">
        <f aca="false">IF(ISNUMBER(P2522),IF(P2522&lt;=R2522,1,0),"")</f>
        <v>1</v>
      </c>
      <c r="U2522" s="9" t="n">
        <f aca="false">IF(E2522&gt;Scenario!$B$14,0,IF(OR(AND(ISNUMBER(H2522),H2522&lt;=Scenario!$B$14),AND(ISNUMBER(I2522),I2522&lt;=Scenario!$B$14)),0,1))</f>
        <v>0</v>
      </c>
      <c r="V2522" s="9" t="n">
        <f aca="false">IF(AND(U2522=1,(Scenario!$B$14-E2522)/60&gt;R2522),1,0)</f>
        <v>0</v>
      </c>
      <c r="W2522" s="9" t="n">
        <f aca="false">IF(OR(C2522=Scenario!$B$22,C2522=Scenario!$C$22),1,0)</f>
        <v>1</v>
      </c>
      <c r="X2522" s="9" t="n">
        <f aca="false">IF(ISNUMBER(I2522),1,0)</f>
        <v>0</v>
      </c>
      <c r="Y2522" s="9" t="n">
        <f aca="false">MOD(INT(E2522/86400)+3,7)</f>
        <v>1</v>
      </c>
      <c r="Z2522" s="9" t="n">
        <f aca="false">MOD(INT(E2522/3600),24)</f>
        <v>16</v>
      </c>
      <c r="AA2522" s="6" t="s">
        <v>5288</v>
      </c>
    </row>
    <row r="2523" customFormat="false" ht="15" hidden="false" customHeight="false" outlineLevel="0" collapsed="false">
      <c r="A2523" s="6" t="s">
        <v>5289</v>
      </c>
      <c r="B2523" s="6" t="s">
        <v>44</v>
      </c>
      <c r="C2523" s="6" t="s">
        <v>46</v>
      </c>
      <c r="D2523" s="6" t="s">
        <v>172</v>
      </c>
      <c r="E2523" s="6" t="n">
        <v>1788280024</v>
      </c>
      <c r="F2523" s="6" t="n">
        <v>1788280213</v>
      </c>
      <c r="G2523" s="6" t="n">
        <v>1788280052</v>
      </c>
      <c r="H2523" s="6" t="n">
        <v>1788340081</v>
      </c>
      <c r="J2523" s="6" t="n">
        <v>1</v>
      </c>
      <c r="K2523" s="6" t="n">
        <v>0</v>
      </c>
      <c r="L2523" s="9" t="n">
        <f aca="false">IF(AND(E2523&gt;=Scenario!$B$11,E2523&lt;Scenario!$B$12),1,0)</f>
        <v>1</v>
      </c>
      <c r="M2523" s="9" t="n">
        <f aca="false">IF(AND(L2523=1,ISNUMBER(F2523)),MAX(0,F2523-E2523)/60,"")</f>
        <v>3.15</v>
      </c>
      <c r="N2523" s="9" t="n">
        <f aca="false">IF(AND(L2523=1,ISNUMBER(G2523)),MAX(0,G2523-E2523)/60,"")</f>
        <v>0.466666666666667</v>
      </c>
      <c r="O2523" s="9" t="n">
        <f aca="false">IF(ISNUMBER(H2523),IF(AND(H2523&gt;=Scenario!$B$11,H2523&lt;Scenario!$B$12),1,0),0)</f>
        <v>1</v>
      </c>
      <c r="P2523" s="9" t="n">
        <f aca="false">IF(O2523=1,MAX(0,H2523-E2523)/60,"")</f>
        <v>1000.95</v>
      </c>
      <c r="Q2523" s="9" t="n">
        <f aca="false">INDEX(Scenario!$B$18:$B$20,MATCH(B2523,Scenario!$A$18:$A$20,0))</f>
        <v>240</v>
      </c>
      <c r="R2523" s="9" t="n">
        <f aca="false">INDEX(Scenario!$C$18:$C$20,MATCH(B2523,Scenario!$A$18:$A$20,0))</f>
        <v>4320</v>
      </c>
      <c r="S2523" s="9" t="n">
        <f aca="false">IF(ISNUMBER(M2523),IF(M2523&lt;=Q2523,1,0),"")</f>
        <v>1</v>
      </c>
      <c r="T2523" s="9" t="n">
        <f aca="false">IF(ISNUMBER(P2523),IF(P2523&lt;=R2523,1,0),"")</f>
        <v>1</v>
      </c>
      <c r="U2523" s="9" t="n">
        <f aca="false">IF(E2523&gt;Scenario!$B$14,0,IF(OR(AND(ISNUMBER(H2523),H2523&lt;=Scenario!$B$14),AND(ISNUMBER(I2523),I2523&lt;=Scenario!$B$14)),0,1))</f>
        <v>0</v>
      </c>
      <c r="V2523" s="9" t="n">
        <f aca="false">IF(AND(U2523=1,(Scenario!$B$14-E2523)/60&gt;R2523),1,0)</f>
        <v>0</v>
      </c>
      <c r="W2523" s="9" t="n">
        <f aca="false">IF(OR(C2523=Scenario!$B$22,C2523=Scenario!$C$22),1,0)</f>
        <v>1</v>
      </c>
      <c r="X2523" s="9" t="n">
        <f aca="false">IF(ISNUMBER(I2523),1,0)</f>
        <v>0</v>
      </c>
      <c r="Y2523" s="9" t="n">
        <f aca="false">MOD(INT(E2523/86400)+3,7)</f>
        <v>1</v>
      </c>
      <c r="Z2523" s="9" t="n">
        <f aca="false">MOD(INT(E2523/3600),24)</f>
        <v>16</v>
      </c>
      <c r="AA2523" s="6" t="s">
        <v>5290</v>
      </c>
    </row>
    <row r="2524" customFormat="false" ht="15" hidden="false" customHeight="false" outlineLevel="0" collapsed="false">
      <c r="A2524" s="6" t="s">
        <v>5291</v>
      </c>
      <c r="B2524" s="6" t="s">
        <v>44</v>
      </c>
      <c r="C2524" s="6" t="s">
        <v>288</v>
      </c>
      <c r="D2524" s="6" t="s">
        <v>170</v>
      </c>
      <c r="E2524" s="6" t="n">
        <v>1788280233</v>
      </c>
      <c r="F2524" s="6" t="n">
        <v>1788280435</v>
      </c>
      <c r="G2524" s="6" t="n">
        <v>1788280282</v>
      </c>
      <c r="H2524" s="6" t="n">
        <v>1788282247</v>
      </c>
      <c r="J2524" s="6" t="n">
        <v>0</v>
      </c>
      <c r="K2524" s="6" t="n">
        <v>0</v>
      </c>
      <c r="L2524" s="9" t="n">
        <f aca="false">IF(AND(E2524&gt;=Scenario!$B$11,E2524&lt;Scenario!$B$12),1,0)</f>
        <v>1</v>
      </c>
      <c r="M2524" s="9" t="n">
        <f aca="false">IF(AND(L2524=1,ISNUMBER(F2524)),MAX(0,F2524-E2524)/60,"")</f>
        <v>3.36666666666667</v>
      </c>
      <c r="N2524" s="9" t="n">
        <f aca="false">IF(AND(L2524=1,ISNUMBER(G2524)),MAX(0,G2524-E2524)/60,"")</f>
        <v>0.816666666666667</v>
      </c>
      <c r="O2524" s="9" t="n">
        <f aca="false">IF(ISNUMBER(H2524),IF(AND(H2524&gt;=Scenario!$B$11,H2524&lt;Scenario!$B$12),1,0),0)</f>
        <v>1</v>
      </c>
      <c r="P2524" s="9" t="n">
        <f aca="false">IF(O2524=1,MAX(0,H2524-E2524)/60,"")</f>
        <v>33.5666666666667</v>
      </c>
      <c r="Q2524" s="9" t="n">
        <f aca="false">INDEX(Scenario!$B$18:$B$20,MATCH(B2524,Scenario!$A$18:$A$20,0))</f>
        <v>240</v>
      </c>
      <c r="R2524" s="9" t="n">
        <f aca="false">INDEX(Scenario!$C$18:$C$20,MATCH(B2524,Scenario!$A$18:$A$20,0))</f>
        <v>4320</v>
      </c>
      <c r="S2524" s="9" t="n">
        <f aca="false">IF(ISNUMBER(M2524),IF(M2524&lt;=Q2524,1,0),"")</f>
        <v>1</v>
      </c>
      <c r="T2524" s="9" t="n">
        <f aca="false">IF(ISNUMBER(P2524),IF(P2524&lt;=R2524,1,0),"")</f>
        <v>1</v>
      </c>
      <c r="U2524" s="9" t="n">
        <f aca="false">IF(E2524&gt;Scenario!$B$14,0,IF(OR(AND(ISNUMBER(H2524),H2524&lt;=Scenario!$B$14),AND(ISNUMBER(I2524),I2524&lt;=Scenario!$B$14)),0,1))</f>
        <v>0</v>
      </c>
      <c r="V2524" s="9" t="n">
        <f aca="false">IF(AND(U2524=1,(Scenario!$B$14-E2524)/60&gt;R2524),1,0)</f>
        <v>0</v>
      </c>
      <c r="W2524" s="9" t="n">
        <f aca="false">IF(OR(C2524=Scenario!$B$22,C2524=Scenario!$C$22),1,0)</f>
        <v>0</v>
      </c>
      <c r="X2524" s="9" t="n">
        <f aca="false">IF(ISNUMBER(I2524),1,0)</f>
        <v>0</v>
      </c>
      <c r="Y2524" s="9" t="n">
        <f aca="false">MOD(INT(E2524/86400)+3,7)</f>
        <v>1</v>
      </c>
      <c r="Z2524" s="9" t="n">
        <f aca="false">MOD(INT(E2524/3600),24)</f>
        <v>16</v>
      </c>
      <c r="AA2524" s="6" t="s">
        <v>5292</v>
      </c>
    </row>
    <row r="2525" customFormat="false" ht="15" hidden="false" customHeight="false" outlineLevel="0" collapsed="false">
      <c r="A2525" s="6" t="s">
        <v>5293</v>
      </c>
      <c r="B2525" s="6" t="s">
        <v>43</v>
      </c>
      <c r="C2525" s="6" t="s">
        <v>46</v>
      </c>
      <c r="D2525" s="6" t="s">
        <v>172</v>
      </c>
      <c r="E2525" s="6" t="n">
        <v>1788280272</v>
      </c>
      <c r="F2525" s="6" t="n">
        <v>1788281222</v>
      </c>
      <c r="G2525" s="6" t="n">
        <v>1788281044</v>
      </c>
      <c r="H2525" s="6" t="n">
        <v>1788286318</v>
      </c>
      <c r="J2525" s="6" t="n">
        <v>0</v>
      </c>
      <c r="K2525" s="6" t="n">
        <v>0</v>
      </c>
      <c r="L2525" s="9" t="n">
        <f aca="false">IF(AND(E2525&gt;=Scenario!$B$11,E2525&lt;Scenario!$B$12),1,0)</f>
        <v>1</v>
      </c>
      <c r="M2525" s="9" t="n">
        <f aca="false">IF(AND(L2525=1,ISNUMBER(F2525)),MAX(0,F2525-E2525)/60,"")</f>
        <v>15.8333333333333</v>
      </c>
      <c r="N2525" s="9" t="n">
        <f aca="false">IF(AND(L2525=1,ISNUMBER(G2525)),MAX(0,G2525-E2525)/60,"")</f>
        <v>12.8666666666667</v>
      </c>
      <c r="O2525" s="9" t="n">
        <f aca="false">IF(ISNUMBER(H2525),IF(AND(H2525&gt;=Scenario!$B$11,H2525&lt;Scenario!$B$12),1,0),0)</f>
        <v>1</v>
      </c>
      <c r="P2525" s="9" t="n">
        <f aca="false">IF(O2525=1,MAX(0,H2525-E2525)/60,"")</f>
        <v>100.766666666667</v>
      </c>
      <c r="Q2525" s="9" t="n">
        <f aca="false">INDEX(Scenario!$B$18:$B$20,MATCH(B2525,Scenario!$A$18:$A$20,0))</f>
        <v>60</v>
      </c>
      <c r="R2525" s="9" t="n">
        <f aca="false">INDEX(Scenario!$C$18:$C$20,MATCH(B2525,Scenario!$A$18:$A$20,0))</f>
        <v>1440</v>
      </c>
      <c r="S2525" s="9" t="n">
        <f aca="false">IF(ISNUMBER(M2525),IF(M2525&lt;=Q2525,1,0),"")</f>
        <v>1</v>
      </c>
      <c r="T2525" s="9" t="n">
        <f aca="false">IF(ISNUMBER(P2525),IF(P2525&lt;=R2525,1,0),"")</f>
        <v>1</v>
      </c>
      <c r="U2525" s="9" t="n">
        <f aca="false">IF(E2525&gt;Scenario!$B$14,0,IF(OR(AND(ISNUMBER(H2525),H2525&lt;=Scenario!$B$14),AND(ISNUMBER(I2525),I2525&lt;=Scenario!$B$14)),0,1))</f>
        <v>0</v>
      </c>
      <c r="V2525" s="9" t="n">
        <f aca="false">IF(AND(U2525=1,(Scenario!$B$14-E2525)/60&gt;R2525),1,0)</f>
        <v>0</v>
      </c>
      <c r="W2525" s="9" t="n">
        <f aca="false">IF(OR(C2525=Scenario!$B$22,C2525=Scenario!$C$22),1,0)</f>
        <v>1</v>
      </c>
      <c r="X2525" s="9" t="n">
        <f aca="false">IF(ISNUMBER(I2525),1,0)</f>
        <v>0</v>
      </c>
      <c r="Y2525" s="9" t="n">
        <f aca="false">MOD(INT(E2525/86400)+3,7)</f>
        <v>1</v>
      </c>
      <c r="Z2525" s="9" t="n">
        <f aca="false">MOD(INT(E2525/3600),24)</f>
        <v>16</v>
      </c>
      <c r="AA2525" s="6" t="s">
        <v>5294</v>
      </c>
    </row>
    <row r="2526" customFormat="false" ht="15" hidden="false" customHeight="false" outlineLevel="0" collapsed="false">
      <c r="A2526" s="6" t="s">
        <v>5295</v>
      </c>
      <c r="B2526" s="6" t="s">
        <v>43</v>
      </c>
      <c r="C2526" s="6" t="s">
        <v>249</v>
      </c>
      <c r="D2526" s="6" t="s">
        <v>172</v>
      </c>
      <c r="E2526" s="6" t="n">
        <v>1788281112</v>
      </c>
      <c r="F2526" s="6" t="n">
        <v>1788283066</v>
      </c>
      <c r="G2526" s="6" t="n">
        <v>1788282928</v>
      </c>
      <c r="H2526" s="6" t="n">
        <v>1788328672</v>
      </c>
      <c r="J2526" s="6" t="n">
        <v>1</v>
      </c>
      <c r="K2526" s="6" t="n">
        <v>1</v>
      </c>
      <c r="L2526" s="9" t="n">
        <f aca="false">IF(AND(E2526&gt;=Scenario!$B$11,E2526&lt;Scenario!$B$12),1,0)</f>
        <v>1</v>
      </c>
      <c r="M2526" s="9" t="n">
        <f aca="false">IF(AND(L2526=1,ISNUMBER(F2526)),MAX(0,F2526-E2526)/60,"")</f>
        <v>32.5666666666667</v>
      </c>
      <c r="N2526" s="9" t="n">
        <f aca="false">IF(AND(L2526=1,ISNUMBER(G2526)),MAX(0,G2526-E2526)/60,"")</f>
        <v>30.2666666666667</v>
      </c>
      <c r="O2526" s="9" t="n">
        <f aca="false">IF(ISNUMBER(H2526),IF(AND(H2526&gt;=Scenario!$B$11,H2526&lt;Scenario!$B$12),1,0),0)</f>
        <v>1</v>
      </c>
      <c r="P2526" s="9" t="n">
        <f aca="false">IF(O2526=1,MAX(0,H2526-E2526)/60,"")</f>
        <v>792.666666666667</v>
      </c>
      <c r="Q2526" s="9" t="n">
        <f aca="false">INDEX(Scenario!$B$18:$B$20,MATCH(B2526,Scenario!$A$18:$A$20,0))</f>
        <v>60</v>
      </c>
      <c r="R2526" s="9" t="n">
        <f aca="false">INDEX(Scenario!$C$18:$C$20,MATCH(B2526,Scenario!$A$18:$A$20,0))</f>
        <v>1440</v>
      </c>
      <c r="S2526" s="9" t="n">
        <f aca="false">IF(ISNUMBER(M2526),IF(M2526&lt;=Q2526,1,0),"")</f>
        <v>1</v>
      </c>
      <c r="T2526" s="9" t="n">
        <f aca="false">IF(ISNUMBER(P2526),IF(P2526&lt;=R2526,1,0),"")</f>
        <v>1</v>
      </c>
      <c r="U2526" s="9" t="n">
        <f aca="false">IF(E2526&gt;Scenario!$B$14,0,IF(OR(AND(ISNUMBER(H2526),H2526&lt;=Scenario!$B$14),AND(ISNUMBER(I2526),I2526&lt;=Scenario!$B$14)),0,1))</f>
        <v>0</v>
      </c>
      <c r="V2526" s="9" t="n">
        <f aca="false">IF(AND(U2526=1,(Scenario!$B$14-E2526)/60&gt;R2526),1,0)</f>
        <v>0</v>
      </c>
      <c r="W2526" s="9" t="n">
        <f aca="false">IF(OR(C2526=Scenario!$B$22,C2526=Scenario!$C$22),1,0)</f>
        <v>0</v>
      </c>
      <c r="X2526" s="9" t="n">
        <f aca="false">IF(ISNUMBER(I2526),1,0)</f>
        <v>0</v>
      </c>
      <c r="Y2526" s="9" t="n">
        <f aca="false">MOD(INT(E2526/86400)+3,7)</f>
        <v>1</v>
      </c>
      <c r="Z2526" s="9" t="n">
        <f aca="false">MOD(INT(E2526/3600),24)</f>
        <v>16</v>
      </c>
      <c r="AA2526" s="6" t="s">
        <v>5296</v>
      </c>
    </row>
    <row r="2527" customFormat="false" ht="15" hidden="false" customHeight="false" outlineLevel="0" collapsed="false">
      <c r="A2527" s="6" t="s">
        <v>5297</v>
      </c>
      <c r="B2527" s="6" t="s">
        <v>43</v>
      </c>
      <c r="C2527" s="6" t="s">
        <v>288</v>
      </c>
      <c r="D2527" s="6" t="s">
        <v>170</v>
      </c>
      <c r="E2527" s="6" t="n">
        <v>1788282104</v>
      </c>
      <c r="F2527" s="6" t="n">
        <v>1788282273</v>
      </c>
      <c r="G2527" s="6" t="n">
        <v>1788282135</v>
      </c>
      <c r="H2527" s="6" t="n">
        <v>1788287752</v>
      </c>
      <c r="J2527" s="6" t="n">
        <v>0</v>
      </c>
      <c r="K2527" s="6" t="n">
        <v>0</v>
      </c>
      <c r="L2527" s="9" t="n">
        <f aca="false">IF(AND(E2527&gt;=Scenario!$B$11,E2527&lt;Scenario!$B$12),1,0)</f>
        <v>1</v>
      </c>
      <c r="M2527" s="9" t="n">
        <f aca="false">IF(AND(L2527=1,ISNUMBER(F2527)),MAX(0,F2527-E2527)/60,"")</f>
        <v>2.81666666666667</v>
      </c>
      <c r="N2527" s="9" t="n">
        <f aca="false">IF(AND(L2527=1,ISNUMBER(G2527)),MAX(0,G2527-E2527)/60,"")</f>
        <v>0.516666666666667</v>
      </c>
      <c r="O2527" s="9" t="n">
        <f aca="false">IF(ISNUMBER(H2527),IF(AND(H2527&gt;=Scenario!$B$11,H2527&lt;Scenario!$B$12),1,0),0)</f>
        <v>1</v>
      </c>
      <c r="P2527" s="9" t="n">
        <f aca="false">IF(O2527=1,MAX(0,H2527-E2527)/60,"")</f>
        <v>94.1333333333333</v>
      </c>
      <c r="Q2527" s="9" t="n">
        <f aca="false">INDEX(Scenario!$B$18:$B$20,MATCH(B2527,Scenario!$A$18:$A$20,0))</f>
        <v>60</v>
      </c>
      <c r="R2527" s="9" t="n">
        <f aca="false">INDEX(Scenario!$C$18:$C$20,MATCH(B2527,Scenario!$A$18:$A$20,0))</f>
        <v>1440</v>
      </c>
      <c r="S2527" s="9" t="n">
        <f aca="false">IF(ISNUMBER(M2527),IF(M2527&lt;=Q2527,1,0),"")</f>
        <v>1</v>
      </c>
      <c r="T2527" s="9" t="n">
        <f aca="false">IF(ISNUMBER(P2527),IF(P2527&lt;=R2527,1,0),"")</f>
        <v>1</v>
      </c>
      <c r="U2527" s="9" t="n">
        <f aca="false">IF(E2527&gt;Scenario!$B$14,0,IF(OR(AND(ISNUMBER(H2527),H2527&lt;=Scenario!$B$14),AND(ISNUMBER(I2527),I2527&lt;=Scenario!$B$14)),0,1))</f>
        <v>0</v>
      </c>
      <c r="V2527" s="9" t="n">
        <f aca="false">IF(AND(U2527=1,(Scenario!$B$14-E2527)/60&gt;R2527),1,0)</f>
        <v>0</v>
      </c>
      <c r="W2527" s="9" t="n">
        <f aca="false">IF(OR(C2527=Scenario!$B$22,C2527=Scenario!$C$22),1,0)</f>
        <v>0</v>
      </c>
      <c r="X2527" s="9" t="n">
        <f aca="false">IF(ISNUMBER(I2527),1,0)</f>
        <v>0</v>
      </c>
      <c r="Y2527" s="9" t="n">
        <f aca="false">MOD(INT(E2527/86400)+3,7)</f>
        <v>1</v>
      </c>
      <c r="Z2527" s="9" t="n">
        <f aca="false">MOD(INT(E2527/3600),24)</f>
        <v>17</v>
      </c>
      <c r="AA2527" s="6" t="s">
        <v>5298</v>
      </c>
    </row>
    <row r="2528" customFormat="false" ht="15" hidden="false" customHeight="false" outlineLevel="0" collapsed="false">
      <c r="A2528" s="6" t="s">
        <v>5299</v>
      </c>
      <c r="B2528" s="6" t="s">
        <v>43</v>
      </c>
      <c r="C2528" s="6" t="s">
        <v>249</v>
      </c>
      <c r="D2528" s="6" t="s">
        <v>172</v>
      </c>
      <c r="E2528" s="6" t="n">
        <v>1788282413</v>
      </c>
      <c r="F2528" s="6" t="n">
        <v>1788282579</v>
      </c>
      <c r="G2528" s="6" t="n">
        <v>1788282435</v>
      </c>
      <c r="H2528" s="6" t="n">
        <v>1788365930</v>
      </c>
      <c r="J2528" s="6" t="n">
        <v>1</v>
      </c>
      <c r="K2528" s="6" t="n">
        <v>0</v>
      </c>
      <c r="L2528" s="9" t="n">
        <f aca="false">IF(AND(E2528&gt;=Scenario!$B$11,E2528&lt;Scenario!$B$12),1,0)</f>
        <v>1</v>
      </c>
      <c r="M2528" s="9" t="n">
        <f aca="false">IF(AND(L2528=1,ISNUMBER(F2528)),MAX(0,F2528-E2528)/60,"")</f>
        <v>2.76666666666667</v>
      </c>
      <c r="N2528" s="9" t="n">
        <f aca="false">IF(AND(L2528=1,ISNUMBER(G2528)),MAX(0,G2528-E2528)/60,"")</f>
        <v>0.366666666666667</v>
      </c>
      <c r="O2528" s="9" t="n">
        <f aca="false">IF(ISNUMBER(H2528),IF(AND(H2528&gt;=Scenario!$B$11,H2528&lt;Scenario!$B$12),1,0),0)</f>
        <v>1</v>
      </c>
      <c r="P2528" s="9" t="n">
        <f aca="false">IF(O2528=1,MAX(0,H2528-E2528)/60,"")</f>
        <v>1391.95</v>
      </c>
      <c r="Q2528" s="9" t="n">
        <f aca="false">INDEX(Scenario!$B$18:$B$20,MATCH(B2528,Scenario!$A$18:$A$20,0))</f>
        <v>60</v>
      </c>
      <c r="R2528" s="9" t="n">
        <f aca="false">INDEX(Scenario!$C$18:$C$20,MATCH(B2528,Scenario!$A$18:$A$20,0))</f>
        <v>1440</v>
      </c>
      <c r="S2528" s="9" t="n">
        <f aca="false">IF(ISNUMBER(M2528),IF(M2528&lt;=Q2528,1,0),"")</f>
        <v>1</v>
      </c>
      <c r="T2528" s="9" t="n">
        <f aca="false">IF(ISNUMBER(P2528),IF(P2528&lt;=R2528,1,0),"")</f>
        <v>1</v>
      </c>
      <c r="U2528" s="9" t="n">
        <f aca="false">IF(E2528&gt;Scenario!$B$14,0,IF(OR(AND(ISNUMBER(H2528),H2528&lt;=Scenario!$B$14),AND(ISNUMBER(I2528),I2528&lt;=Scenario!$B$14)),0,1))</f>
        <v>0</v>
      </c>
      <c r="V2528" s="9" t="n">
        <f aca="false">IF(AND(U2528=1,(Scenario!$B$14-E2528)/60&gt;R2528),1,0)</f>
        <v>0</v>
      </c>
      <c r="W2528" s="9" t="n">
        <f aca="false">IF(OR(C2528=Scenario!$B$22,C2528=Scenario!$C$22),1,0)</f>
        <v>0</v>
      </c>
      <c r="X2528" s="9" t="n">
        <f aca="false">IF(ISNUMBER(I2528),1,0)</f>
        <v>0</v>
      </c>
      <c r="Y2528" s="9" t="n">
        <f aca="false">MOD(INT(E2528/86400)+3,7)</f>
        <v>1</v>
      </c>
      <c r="Z2528" s="9" t="n">
        <f aca="false">MOD(INT(E2528/3600),24)</f>
        <v>17</v>
      </c>
      <c r="AA2528" s="6" t="s">
        <v>5300</v>
      </c>
    </row>
    <row r="2529" customFormat="false" ht="15" hidden="false" customHeight="false" outlineLevel="0" collapsed="false">
      <c r="A2529" s="6" t="s">
        <v>5301</v>
      </c>
      <c r="B2529" s="6" t="s">
        <v>44</v>
      </c>
      <c r="C2529" s="6" t="s">
        <v>46</v>
      </c>
      <c r="D2529" s="6" t="s">
        <v>171</v>
      </c>
      <c r="E2529" s="6" t="n">
        <v>1788282507</v>
      </c>
      <c r="F2529" s="6" t="n">
        <v>1788283176</v>
      </c>
      <c r="G2529" s="6" t="n">
        <v>1788282990</v>
      </c>
      <c r="H2529" s="6" t="n">
        <v>1788284187</v>
      </c>
      <c r="J2529" s="6" t="n">
        <v>0</v>
      </c>
      <c r="K2529" s="6" t="n">
        <v>0</v>
      </c>
      <c r="L2529" s="9" t="n">
        <f aca="false">IF(AND(E2529&gt;=Scenario!$B$11,E2529&lt;Scenario!$B$12),1,0)</f>
        <v>1</v>
      </c>
      <c r="M2529" s="9" t="n">
        <f aca="false">IF(AND(L2529=1,ISNUMBER(F2529)),MAX(0,F2529-E2529)/60,"")</f>
        <v>11.15</v>
      </c>
      <c r="N2529" s="9" t="n">
        <f aca="false">IF(AND(L2529=1,ISNUMBER(G2529)),MAX(0,G2529-E2529)/60,"")</f>
        <v>8.05</v>
      </c>
      <c r="O2529" s="9" t="n">
        <f aca="false">IF(ISNUMBER(H2529),IF(AND(H2529&gt;=Scenario!$B$11,H2529&lt;Scenario!$B$12),1,0),0)</f>
        <v>1</v>
      </c>
      <c r="P2529" s="9" t="n">
        <f aca="false">IF(O2529=1,MAX(0,H2529-E2529)/60,"")</f>
        <v>28</v>
      </c>
      <c r="Q2529" s="9" t="n">
        <f aca="false">INDEX(Scenario!$B$18:$B$20,MATCH(B2529,Scenario!$A$18:$A$20,0))</f>
        <v>240</v>
      </c>
      <c r="R2529" s="9" t="n">
        <f aca="false">INDEX(Scenario!$C$18:$C$20,MATCH(B2529,Scenario!$A$18:$A$20,0))</f>
        <v>4320</v>
      </c>
      <c r="S2529" s="9" t="n">
        <f aca="false">IF(ISNUMBER(M2529),IF(M2529&lt;=Q2529,1,0),"")</f>
        <v>1</v>
      </c>
      <c r="T2529" s="9" t="n">
        <f aca="false">IF(ISNUMBER(P2529),IF(P2529&lt;=R2529,1,0),"")</f>
        <v>1</v>
      </c>
      <c r="U2529" s="9" t="n">
        <f aca="false">IF(E2529&gt;Scenario!$B$14,0,IF(OR(AND(ISNUMBER(H2529),H2529&lt;=Scenario!$B$14),AND(ISNUMBER(I2529),I2529&lt;=Scenario!$B$14)),0,1))</f>
        <v>0</v>
      </c>
      <c r="V2529" s="9" t="n">
        <f aca="false">IF(AND(U2529=1,(Scenario!$B$14-E2529)/60&gt;R2529),1,0)</f>
        <v>0</v>
      </c>
      <c r="W2529" s="9" t="n">
        <f aca="false">IF(OR(C2529=Scenario!$B$22,C2529=Scenario!$C$22),1,0)</f>
        <v>1</v>
      </c>
      <c r="X2529" s="9" t="n">
        <f aca="false">IF(ISNUMBER(I2529),1,0)</f>
        <v>0</v>
      </c>
      <c r="Y2529" s="9" t="n">
        <f aca="false">MOD(INT(E2529/86400)+3,7)</f>
        <v>1</v>
      </c>
      <c r="Z2529" s="9" t="n">
        <f aca="false">MOD(INT(E2529/3600),24)</f>
        <v>17</v>
      </c>
      <c r="AA2529" s="6" t="s">
        <v>5302</v>
      </c>
    </row>
    <row r="2530" customFormat="false" ht="15" hidden="false" customHeight="false" outlineLevel="0" collapsed="false">
      <c r="A2530" s="6" t="s">
        <v>5303</v>
      </c>
      <c r="B2530" s="6" t="s">
        <v>44</v>
      </c>
      <c r="C2530" s="6" t="s">
        <v>47</v>
      </c>
      <c r="D2530" s="6" t="s">
        <v>170</v>
      </c>
      <c r="E2530" s="6" t="n">
        <v>1788283148</v>
      </c>
      <c r="F2530" s="6" t="n">
        <v>1788283378</v>
      </c>
      <c r="G2530" s="6" t="n">
        <v>1788283181</v>
      </c>
      <c r="H2530" s="6" t="n">
        <v>1788287315</v>
      </c>
      <c r="J2530" s="6" t="n">
        <v>0</v>
      </c>
      <c r="K2530" s="6" t="n">
        <v>0</v>
      </c>
      <c r="L2530" s="9" t="n">
        <f aca="false">IF(AND(E2530&gt;=Scenario!$B$11,E2530&lt;Scenario!$B$12),1,0)</f>
        <v>1</v>
      </c>
      <c r="M2530" s="9" t="n">
        <f aca="false">IF(AND(L2530=1,ISNUMBER(F2530)),MAX(0,F2530-E2530)/60,"")</f>
        <v>3.83333333333333</v>
      </c>
      <c r="N2530" s="9" t="n">
        <f aca="false">IF(AND(L2530=1,ISNUMBER(G2530)),MAX(0,G2530-E2530)/60,"")</f>
        <v>0.55</v>
      </c>
      <c r="O2530" s="9" t="n">
        <f aca="false">IF(ISNUMBER(H2530),IF(AND(H2530&gt;=Scenario!$B$11,H2530&lt;Scenario!$B$12),1,0),0)</f>
        <v>1</v>
      </c>
      <c r="P2530" s="9" t="n">
        <f aca="false">IF(O2530=1,MAX(0,H2530-E2530)/60,"")</f>
        <v>69.45</v>
      </c>
      <c r="Q2530" s="9" t="n">
        <f aca="false">INDEX(Scenario!$B$18:$B$20,MATCH(B2530,Scenario!$A$18:$A$20,0))</f>
        <v>240</v>
      </c>
      <c r="R2530" s="9" t="n">
        <f aca="false">INDEX(Scenario!$C$18:$C$20,MATCH(B2530,Scenario!$A$18:$A$20,0))</f>
        <v>4320</v>
      </c>
      <c r="S2530" s="9" t="n">
        <f aca="false">IF(ISNUMBER(M2530),IF(M2530&lt;=Q2530,1,0),"")</f>
        <v>1</v>
      </c>
      <c r="T2530" s="9" t="n">
        <f aca="false">IF(ISNUMBER(P2530),IF(P2530&lt;=R2530,1,0),"")</f>
        <v>1</v>
      </c>
      <c r="U2530" s="9" t="n">
        <f aca="false">IF(E2530&gt;Scenario!$B$14,0,IF(OR(AND(ISNUMBER(H2530),H2530&lt;=Scenario!$B$14),AND(ISNUMBER(I2530),I2530&lt;=Scenario!$B$14)),0,1))</f>
        <v>0</v>
      </c>
      <c r="V2530" s="9" t="n">
        <f aca="false">IF(AND(U2530=1,(Scenario!$B$14-E2530)/60&gt;R2530),1,0)</f>
        <v>0</v>
      </c>
      <c r="W2530" s="9" t="n">
        <f aca="false">IF(OR(C2530=Scenario!$B$22,C2530=Scenario!$C$22),1,0)</f>
        <v>1</v>
      </c>
      <c r="X2530" s="9" t="n">
        <f aca="false">IF(ISNUMBER(I2530),1,0)</f>
        <v>0</v>
      </c>
      <c r="Y2530" s="9" t="n">
        <f aca="false">MOD(INT(E2530/86400)+3,7)</f>
        <v>1</v>
      </c>
      <c r="Z2530" s="9" t="n">
        <f aca="false">MOD(INT(E2530/3600),24)</f>
        <v>17</v>
      </c>
      <c r="AA2530" s="6" t="s">
        <v>5304</v>
      </c>
    </row>
    <row r="2531" customFormat="false" ht="15" hidden="false" customHeight="false" outlineLevel="0" collapsed="false">
      <c r="A2531" s="6" t="s">
        <v>5305</v>
      </c>
      <c r="B2531" s="6" t="s">
        <v>42</v>
      </c>
      <c r="C2531" s="6" t="s">
        <v>47</v>
      </c>
      <c r="D2531" s="6" t="s">
        <v>171</v>
      </c>
      <c r="E2531" s="6" t="n">
        <v>1788284598</v>
      </c>
      <c r="F2531" s="6" t="n">
        <v>1788284736</v>
      </c>
      <c r="G2531" s="6" t="n">
        <v>1788284654</v>
      </c>
      <c r="H2531" s="6" t="n">
        <v>1788286974</v>
      </c>
      <c r="J2531" s="6" t="n">
        <v>0</v>
      </c>
      <c r="K2531" s="6" t="n">
        <v>0</v>
      </c>
      <c r="L2531" s="9" t="n">
        <f aca="false">IF(AND(E2531&gt;=Scenario!$B$11,E2531&lt;Scenario!$B$12),1,0)</f>
        <v>1</v>
      </c>
      <c r="M2531" s="9" t="n">
        <f aca="false">IF(AND(L2531=1,ISNUMBER(F2531)),MAX(0,F2531-E2531)/60,"")</f>
        <v>2.3</v>
      </c>
      <c r="N2531" s="9" t="n">
        <f aca="false">IF(AND(L2531=1,ISNUMBER(G2531)),MAX(0,G2531-E2531)/60,"")</f>
        <v>0.933333333333333</v>
      </c>
      <c r="O2531" s="9" t="n">
        <f aca="false">IF(ISNUMBER(H2531),IF(AND(H2531&gt;=Scenario!$B$11,H2531&lt;Scenario!$B$12),1,0),0)</f>
        <v>1</v>
      </c>
      <c r="P2531" s="9" t="n">
        <f aca="false">IF(O2531=1,MAX(0,H2531-E2531)/60,"")</f>
        <v>39.6</v>
      </c>
      <c r="Q2531" s="9" t="n">
        <f aca="false">INDEX(Scenario!$B$18:$B$20,MATCH(B2531,Scenario!$A$18:$A$20,0))</f>
        <v>15</v>
      </c>
      <c r="R2531" s="9" t="n">
        <f aca="false">INDEX(Scenario!$C$18:$C$20,MATCH(B2531,Scenario!$A$18:$A$20,0))</f>
        <v>240</v>
      </c>
      <c r="S2531" s="9" t="n">
        <f aca="false">IF(ISNUMBER(M2531),IF(M2531&lt;=Q2531,1,0),"")</f>
        <v>1</v>
      </c>
      <c r="T2531" s="9" t="n">
        <f aca="false">IF(ISNUMBER(P2531),IF(P2531&lt;=R2531,1,0),"")</f>
        <v>1</v>
      </c>
      <c r="U2531" s="9" t="n">
        <f aca="false">IF(E2531&gt;Scenario!$B$14,0,IF(OR(AND(ISNUMBER(H2531),H2531&lt;=Scenario!$B$14),AND(ISNUMBER(I2531),I2531&lt;=Scenario!$B$14)),0,1))</f>
        <v>0</v>
      </c>
      <c r="V2531" s="9" t="n">
        <f aca="false">IF(AND(U2531=1,(Scenario!$B$14-E2531)/60&gt;R2531),1,0)</f>
        <v>0</v>
      </c>
      <c r="W2531" s="9" t="n">
        <f aca="false">IF(OR(C2531=Scenario!$B$22,C2531=Scenario!$C$22),1,0)</f>
        <v>1</v>
      </c>
      <c r="X2531" s="9" t="n">
        <f aca="false">IF(ISNUMBER(I2531),1,0)</f>
        <v>0</v>
      </c>
      <c r="Y2531" s="9" t="n">
        <f aca="false">MOD(INT(E2531/86400)+3,7)</f>
        <v>1</v>
      </c>
      <c r="Z2531" s="9" t="n">
        <f aca="false">MOD(INT(E2531/3600),24)</f>
        <v>17</v>
      </c>
      <c r="AA2531" s="6" t="s">
        <v>5306</v>
      </c>
    </row>
    <row r="2532" customFormat="false" ht="15" hidden="false" customHeight="false" outlineLevel="0" collapsed="false">
      <c r="A2532" s="6" t="s">
        <v>5307</v>
      </c>
      <c r="B2532" s="6" t="s">
        <v>44</v>
      </c>
      <c r="C2532" s="6" t="s">
        <v>46</v>
      </c>
      <c r="D2532" s="6" t="s">
        <v>170</v>
      </c>
      <c r="E2532" s="6" t="n">
        <v>1788284759</v>
      </c>
      <c r="F2532" s="6" t="n">
        <v>1788284870</v>
      </c>
      <c r="G2532" s="6" t="n">
        <v>1788284779</v>
      </c>
      <c r="H2532" s="6" t="n">
        <v>1788286459</v>
      </c>
      <c r="J2532" s="6" t="n">
        <v>0</v>
      </c>
      <c r="K2532" s="6" t="n">
        <v>0</v>
      </c>
      <c r="L2532" s="9" t="n">
        <f aca="false">IF(AND(E2532&gt;=Scenario!$B$11,E2532&lt;Scenario!$B$12),1,0)</f>
        <v>1</v>
      </c>
      <c r="M2532" s="9" t="n">
        <f aca="false">IF(AND(L2532=1,ISNUMBER(F2532)),MAX(0,F2532-E2532)/60,"")</f>
        <v>1.85</v>
      </c>
      <c r="N2532" s="9" t="n">
        <f aca="false">IF(AND(L2532=1,ISNUMBER(G2532)),MAX(0,G2532-E2532)/60,"")</f>
        <v>0.333333333333333</v>
      </c>
      <c r="O2532" s="9" t="n">
        <f aca="false">IF(ISNUMBER(H2532),IF(AND(H2532&gt;=Scenario!$B$11,H2532&lt;Scenario!$B$12),1,0),0)</f>
        <v>1</v>
      </c>
      <c r="P2532" s="9" t="n">
        <f aca="false">IF(O2532=1,MAX(0,H2532-E2532)/60,"")</f>
        <v>28.3333333333333</v>
      </c>
      <c r="Q2532" s="9" t="n">
        <f aca="false">INDEX(Scenario!$B$18:$B$20,MATCH(B2532,Scenario!$A$18:$A$20,0))</f>
        <v>240</v>
      </c>
      <c r="R2532" s="9" t="n">
        <f aca="false">INDEX(Scenario!$C$18:$C$20,MATCH(B2532,Scenario!$A$18:$A$20,0))</f>
        <v>4320</v>
      </c>
      <c r="S2532" s="9" t="n">
        <f aca="false">IF(ISNUMBER(M2532),IF(M2532&lt;=Q2532,1,0),"")</f>
        <v>1</v>
      </c>
      <c r="T2532" s="9" t="n">
        <f aca="false">IF(ISNUMBER(P2532),IF(P2532&lt;=R2532,1,0),"")</f>
        <v>1</v>
      </c>
      <c r="U2532" s="9" t="n">
        <f aca="false">IF(E2532&gt;Scenario!$B$14,0,IF(OR(AND(ISNUMBER(H2532),H2532&lt;=Scenario!$B$14),AND(ISNUMBER(I2532),I2532&lt;=Scenario!$B$14)),0,1))</f>
        <v>0</v>
      </c>
      <c r="V2532" s="9" t="n">
        <f aca="false">IF(AND(U2532=1,(Scenario!$B$14-E2532)/60&gt;R2532),1,0)</f>
        <v>0</v>
      </c>
      <c r="W2532" s="9" t="n">
        <f aca="false">IF(OR(C2532=Scenario!$B$22,C2532=Scenario!$C$22),1,0)</f>
        <v>1</v>
      </c>
      <c r="X2532" s="9" t="n">
        <f aca="false">IF(ISNUMBER(I2532),1,0)</f>
        <v>0</v>
      </c>
      <c r="Y2532" s="9" t="n">
        <f aca="false">MOD(INT(E2532/86400)+3,7)</f>
        <v>1</v>
      </c>
      <c r="Z2532" s="9" t="n">
        <f aca="false">MOD(INT(E2532/3600),24)</f>
        <v>17</v>
      </c>
      <c r="AA2532" s="6" t="s">
        <v>5308</v>
      </c>
    </row>
    <row r="2533" customFormat="false" ht="15" hidden="false" customHeight="false" outlineLevel="0" collapsed="false">
      <c r="A2533" s="6" t="s">
        <v>5309</v>
      </c>
      <c r="B2533" s="6" t="s">
        <v>43</v>
      </c>
      <c r="C2533" s="6" t="s">
        <v>249</v>
      </c>
      <c r="D2533" s="6" t="s">
        <v>170</v>
      </c>
      <c r="E2533" s="6" t="n">
        <v>1788287614</v>
      </c>
      <c r="F2533" s="6" t="n">
        <v>1788287835</v>
      </c>
      <c r="G2533" s="6" t="n">
        <v>1788287648</v>
      </c>
      <c r="H2533" s="6" t="n">
        <v>1788289737</v>
      </c>
      <c r="J2533" s="6" t="n">
        <v>0</v>
      </c>
      <c r="K2533" s="6" t="n">
        <v>0</v>
      </c>
      <c r="L2533" s="9" t="n">
        <f aca="false">IF(AND(E2533&gt;=Scenario!$B$11,E2533&lt;Scenario!$B$12),1,0)</f>
        <v>1</v>
      </c>
      <c r="M2533" s="9" t="n">
        <f aca="false">IF(AND(L2533=1,ISNUMBER(F2533)),MAX(0,F2533-E2533)/60,"")</f>
        <v>3.68333333333333</v>
      </c>
      <c r="N2533" s="9" t="n">
        <f aca="false">IF(AND(L2533=1,ISNUMBER(G2533)),MAX(0,G2533-E2533)/60,"")</f>
        <v>0.566666666666667</v>
      </c>
      <c r="O2533" s="9" t="n">
        <f aca="false">IF(ISNUMBER(H2533),IF(AND(H2533&gt;=Scenario!$B$11,H2533&lt;Scenario!$B$12),1,0),0)</f>
        <v>1</v>
      </c>
      <c r="P2533" s="9" t="n">
        <f aca="false">IF(O2533=1,MAX(0,H2533-E2533)/60,"")</f>
        <v>35.3833333333333</v>
      </c>
      <c r="Q2533" s="9" t="n">
        <f aca="false">INDEX(Scenario!$B$18:$B$20,MATCH(B2533,Scenario!$A$18:$A$20,0))</f>
        <v>60</v>
      </c>
      <c r="R2533" s="9" t="n">
        <f aca="false">INDEX(Scenario!$C$18:$C$20,MATCH(B2533,Scenario!$A$18:$A$20,0))</f>
        <v>1440</v>
      </c>
      <c r="S2533" s="9" t="n">
        <f aca="false">IF(ISNUMBER(M2533),IF(M2533&lt;=Q2533,1,0),"")</f>
        <v>1</v>
      </c>
      <c r="T2533" s="9" t="n">
        <f aca="false">IF(ISNUMBER(P2533),IF(P2533&lt;=R2533,1,0),"")</f>
        <v>1</v>
      </c>
      <c r="U2533" s="9" t="n">
        <f aca="false">IF(E2533&gt;Scenario!$B$14,0,IF(OR(AND(ISNUMBER(H2533),H2533&lt;=Scenario!$B$14),AND(ISNUMBER(I2533),I2533&lt;=Scenario!$B$14)),0,1))</f>
        <v>0</v>
      </c>
      <c r="V2533" s="9" t="n">
        <f aca="false">IF(AND(U2533=1,(Scenario!$B$14-E2533)/60&gt;R2533),1,0)</f>
        <v>0</v>
      </c>
      <c r="W2533" s="9" t="n">
        <f aca="false">IF(OR(C2533=Scenario!$B$22,C2533=Scenario!$C$22),1,0)</f>
        <v>0</v>
      </c>
      <c r="X2533" s="9" t="n">
        <f aca="false">IF(ISNUMBER(I2533),1,0)</f>
        <v>0</v>
      </c>
      <c r="Y2533" s="9" t="n">
        <f aca="false">MOD(INT(E2533/86400)+3,7)</f>
        <v>1</v>
      </c>
      <c r="Z2533" s="9" t="n">
        <f aca="false">MOD(INT(E2533/3600),24)</f>
        <v>18</v>
      </c>
      <c r="AA2533" s="6" t="s">
        <v>5310</v>
      </c>
    </row>
    <row r="2534" customFormat="false" ht="15" hidden="false" customHeight="false" outlineLevel="0" collapsed="false">
      <c r="A2534" s="6" t="s">
        <v>5311</v>
      </c>
      <c r="B2534" s="6" t="s">
        <v>43</v>
      </c>
      <c r="C2534" s="6" t="s">
        <v>249</v>
      </c>
      <c r="D2534" s="6" t="s">
        <v>171</v>
      </c>
      <c r="E2534" s="6" t="n">
        <v>1788288461</v>
      </c>
      <c r="F2534" s="6" t="n">
        <v>1788288588</v>
      </c>
      <c r="G2534" s="6" t="n">
        <v>1788288519</v>
      </c>
      <c r="H2534" s="6" t="n">
        <v>1788293523</v>
      </c>
      <c r="J2534" s="6" t="n">
        <v>0</v>
      </c>
      <c r="K2534" s="6" t="n">
        <v>1</v>
      </c>
      <c r="L2534" s="9" t="n">
        <f aca="false">IF(AND(E2534&gt;=Scenario!$B$11,E2534&lt;Scenario!$B$12),1,0)</f>
        <v>1</v>
      </c>
      <c r="M2534" s="9" t="n">
        <f aca="false">IF(AND(L2534=1,ISNUMBER(F2534)),MAX(0,F2534-E2534)/60,"")</f>
        <v>2.11666666666667</v>
      </c>
      <c r="N2534" s="9" t="n">
        <f aca="false">IF(AND(L2534=1,ISNUMBER(G2534)),MAX(0,G2534-E2534)/60,"")</f>
        <v>0.966666666666667</v>
      </c>
      <c r="O2534" s="9" t="n">
        <f aca="false">IF(ISNUMBER(H2534),IF(AND(H2534&gt;=Scenario!$B$11,H2534&lt;Scenario!$B$12),1,0),0)</f>
        <v>1</v>
      </c>
      <c r="P2534" s="9" t="n">
        <f aca="false">IF(O2534=1,MAX(0,H2534-E2534)/60,"")</f>
        <v>84.3666666666667</v>
      </c>
      <c r="Q2534" s="9" t="n">
        <f aca="false">INDEX(Scenario!$B$18:$B$20,MATCH(B2534,Scenario!$A$18:$A$20,0))</f>
        <v>60</v>
      </c>
      <c r="R2534" s="9" t="n">
        <f aca="false">INDEX(Scenario!$C$18:$C$20,MATCH(B2534,Scenario!$A$18:$A$20,0))</f>
        <v>1440</v>
      </c>
      <c r="S2534" s="9" t="n">
        <f aca="false">IF(ISNUMBER(M2534),IF(M2534&lt;=Q2534,1,0),"")</f>
        <v>1</v>
      </c>
      <c r="T2534" s="9" t="n">
        <f aca="false">IF(ISNUMBER(P2534),IF(P2534&lt;=R2534,1,0),"")</f>
        <v>1</v>
      </c>
      <c r="U2534" s="9" t="n">
        <f aca="false">IF(E2534&gt;Scenario!$B$14,0,IF(OR(AND(ISNUMBER(H2534),H2534&lt;=Scenario!$B$14),AND(ISNUMBER(I2534),I2534&lt;=Scenario!$B$14)),0,1))</f>
        <v>0</v>
      </c>
      <c r="V2534" s="9" t="n">
        <f aca="false">IF(AND(U2534=1,(Scenario!$B$14-E2534)/60&gt;R2534),1,0)</f>
        <v>0</v>
      </c>
      <c r="W2534" s="9" t="n">
        <f aca="false">IF(OR(C2534=Scenario!$B$22,C2534=Scenario!$C$22),1,0)</f>
        <v>0</v>
      </c>
      <c r="X2534" s="9" t="n">
        <f aca="false">IF(ISNUMBER(I2534),1,0)</f>
        <v>0</v>
      </c>
      <c r="Y2534" s="9" t="n">
        <f aca="false">MOD(INT(E2534/86400)+3,7)</f>
        <v>1</v>
      </c>
      <c r="Z2534" s="9" t="n">
        <f aca="false">MOD(INT(E2534/3600),24)</f>
        <v>18</v>
      </c>
      <c r="AA2534" s="6" t="s">
        <v>5312</v>
      </c>
    </row>
    <row r="2535" customFormat="false" ht="15" hidden="false" customHeight="false" outlineLevel="0" collapsed="false">
      <c r="A2535" s="6" t="s">
        <v>5313</v>
      </c>
      <c r="B2535" s="6" t="s">
        <v>43</v>
      </c>
      <c r="C2535" s="6" t="s">
        <v>249</v>
      </c>
      <c r="D2535" s="6" t="s">
        <v>171</v>
      </c>
      <c r="E2535" s="6" t="n">
        <v>1788289770</v>
      </c>
      <c r="F2535" s="6" t="n">
        <v>1788289858</v>
      </c>
      <c r="G2535" s="6" t="n">
        <v>1788289793</v>
      </c>
      <c r="H2535" s="6" t="n">
        <v>1788300323</v>
      </c>
      <c r="J2535" s="6" t="n">
        <v>0</v>
      </c>
      <c r="K2535" s="6" t="n">
        <v>0</v>
      </c>
      <c r="L2535" s="9" t="n">
        <f aca="false">IF(AND(E2535&gt;=Scenario!$B$11,E2535&lt;Scenario!$B$12),1,0)</f>
        <v>1</v>
      </c>
      <c r="M2535" s="9" t="n">
        <f aca="false">IF(AND(L2535=1,ISNUMBER(F2535)),MAX(0,F2535-E2535)/60,"")</f>
        <v>1.46666666666667</v>
      </c>
      <c r="N2535" s="9" t="n">
        <f aca="false">IF(AND(L2535=1,ISNUMBER(G2535)),MAX(0,G2535-E2535)/60,"")</f>
        <v>0.383333333333333</v>
      </c>
      <c r="O2535" s="9" t="n">
        <f aca="false">IF(ISNUMBER(H2535),IF(AND(H2535&gt;=Scenario!$B$11,H2535&lt;Scenario!$B$12),1,0),0)</f>
        <v>1</v>
      </c>
      <c r="P2535" s="9" t="n">
        <f aca="false">IF(O2535=1,MAX(0,H2535-E2535)/60,"")</f>
        <v>175.883333333333</v>
      </c>
      <c r="Q2535" s="9" t="n">
        <f aca="false">INDEX(Scenario!$B$18:$B$20,MATCH(B2535,Scenario!$A$18:$A$20,0))</f>
        <v>60</v>
      </c>
      <c r="R2535" s="9" t="n">
        <f aca="false">INDEX(Scenario!$C$18:$C$20,MATCH(B2535,Scenario!$A$18:$A$20,0))</f>
        <v>1440</v>
      </c>
      <c r="S2535" s="9" t="n">
        <f aca="false">IF(ISNUMBER(M2535),IF(M2535&lt;=Q2535,1,0),"")</f>
        <v>1</v>
      </c>
      <c r="T2535" s="9" t="n">
        <f aca="false">IF(ISNUMBER(P2535),IF(P2535&lt;=R2535,1,0),"")</f>
        <v>1</v>
      </c>
      <c r="U2535" s="9" t="n">
        <f aca="false">IF(E2535&gt;Scenario!$B$14,0,IF(OR(AND(ISNUMBER(H2535),H2535&lt;=Scenario!$B$14),AND(ISNUMBER(I2535),I2535&lt;=Scenario!$B$14)),0,1))</f>
        <v>0</v>
      </c>
      <c r="V2535" s="9" t="n">
        <f aca="false">IF(AND(U2535=1,(Scenario!$B$14-E2535)/60&gt;R2535),1,0)</f>
        <v>0</v>
      </c>
      <c r="W2535" s="9" t="n">
        <f aca="false">IF(OR(C2535=Scenario!$B$22,C2535=Scenario!$C$22),1,0)</f>
        <v>0</v>
      </c>
      <c r="X2535" s="9" t="n">
        <f aca="false">IF(ISNUMBER(I2535),1,0)</f>
        <v>0</v>
      </c>
      <c r="Y2535" s="9" t="n">
        <f aca="false">MOD(INT(E2535/86400)+3,7)</f>
        <v>1</v>
      </c>
      <c r="Z2535" s="9" t="n">
        <f aca="false">MOD(INT(E2535/3600),24)</f>
        <v>19</v>
      </c>
      <c r="AA2535" s="6" t="s">
        <v>5314</v>
      </c>
    </row>
    <row r="2536" customFormat="false" ht="15" hidden="false" customHeight="false" outlineLevel="0" collapsed="false">
      <c r="A2536" s="6" t="s">
        <v>5315</v>
      </c>
      <c r="B2536" s="6" t="s">
        <v>44</v>
      </c>
      <c r="C2536" s="6" t="s">
        <v>288</v>
      </c>
      <c r="D2536" s="6" t="s">
        <v>170</v>
      </c>
      <c r="E2536" s="6" t="n">
        <v>1788290434</v>
      </c>
      <c r="F2536" s="6" t="n">
        <v>1788290585</v>
      </c>
      <c r="G2536" s="6" t="n">
        <v>1788290492</v>
      </c>
      <c r="H2536" s="6" t="n">
        <v>1788292488</v>
      </c>
      <c r="J2536" s="6" t="n">
        <v>0</v>
      </c>
      <c r="K2536" s="6" t="n">
        <v>0</v>
      </c>
      <c r="L2536" s="9" t="n">
        <f aca="false">IF(AND(E2536&gt;=Scenario!$B$11,E2536&lt;Scenario!$B$12),1,0)</f>
        <v>1</v>
      </c>
      <c r="M2536" s="9" t="n">
        <f aca="false">IF(AND(L2536=1,ISNUMBER(F2536)),MAX(0,F2536-E2536)/60,"")</f>
        <v>2.51666666666667</v>
      </c>
      <c r="N2536" s="9" t="n">
        <f aca="false">IF(AND(L2536=1,ISNUMBER(G2536)),MAX(0,G2536-E2536)/60,"")</f>
        <v>0.966666666666667</v>
      </c>
      <c r="O2536" s="9" t="n">
        <f aca="false">IF(ISNUMBER(H2536),IF(AND(H2536&gt;=Scenario!$B$11,H2536&lt;Scenario!$B$12),1,0),0)</f>
        <v>1</v>
      </c>
      <c r="P2536" s="9" t="n">
        <f aca="false">IF(O2536=1,MAX(0,H2536-E2536)/60,"")</f>
        <v>34.2333333333333</v>
      </c>
      <c r="Q2536" s="9" t="n">
        <f aca="false">INDEX(Scenario!$B$18:$B$20,MATCH(B2536,Scenario!$A$18:$A$20,0))</f>
        <v>240</v>
      </c>
      <c r="R2536" s="9" t="n">
        <f aca="false">INDEX(Scenario!$C$18:$C$20,MATCH(B2536,Scenario!$A$18:$A$20,0))</f>
        <v>4320</v>
      </c>
      <c r="S2536" s="9" t="n">
        <f aca="false">IF(ISNUMBER(M2536),IF(M2536&lt;=Q2536,1,0),"")</f>
        <v>1</v>
      </c>
      <c r="T2536" s="9" t="n">
        <f aca="false">IF(ISNUMBER(P2536),IF(P2536&lt;=R2536,1,0),"")</f>
        <v>1</v>
      </c>
      <c r="U2536" s="9" t="n">
        <f aca="false">IF(E2536&gt;Scenario!$B$14,0,IF(OR(AND(ISNUMBER(H2536),H2536&lt;=Scenario!$B$14),AND(ISNUMBER(I2536),I2536&lt;=Scenario!$B$14)),0,1))</f>
        <v>0</v>
      </c>
      <c r="V2536" s="9" t="n">
        <f aca="false">IF(AND(U2536=1,(Scenario!$B$14-E2536)/60&gt;R2536),1,0)</f>
        <v>0</v>
      </c>
      <c r="W2536" s="9" t="n">
        <f aca="false">IF(OR(C2536=Scenario!$B$22,C2536=Scenario!$C$22),1,0)</f>
        <v>0</v>
      </c>
      <c r="X2536" s="9" t="n">
        <f aca="false">IF(ISNUMBER(I2536),1,0)</f>
        <v>0</v>
      </c>
      <c r="Y2536" s="9" t="n">
        <f aca="false">MOD(INT(E2536/86400)+3,7)</f>
        <v>1</v>
      </c>
      <c r="Z2536" s="9" t="n">
        <f aca="false">MOD(INT(E2536/3600),24)</f>
        <v>19</v>
      </c>
      <c r="AA2536" s="6" t="s">
        <v>5316</v>
      </c>
    </row>
    <row r="2537" customFormat="false" ht="15" hidden="false" customHeight="false" outlineLevel="0" collapsed="false">
      <c r="A2537" s="6" t="s">
        <v>5317</v>
      </c>
      <c r="B2537" s="6" t="s">
        <v>43</v>
      </c>
      <c r="C2537" s="6" t="s">
        <v>46</v>
      </c>
      <c r="D2537" s="6" t="s">
        <v>170</v>
      </c>
      <c r="E2537" s="6" t="n">
        <v>1788292620</v>
      </c>
      <c r="F2537" s="6" t="n">
        <v>1788292753</v>
      </c>
      <c r="G2537" s="6" t="n">
        <v>1788292648</v>
      </c>
      <c r="H2537" s="6" t="n">
        <v>1788294732</v>
      </c>
      <c r="J2537" s="6" t="n">
        <v>0</v>
      </c>
      <c r="K2537" s="6" t="n">
        <v>0</v>
      </c>
      <c r="L2537" s="9" t="n">
        <f aca="false">IF(AND(E2537&gt;=Scenario!$B$11,E2537&lt;Scenario!$B$12),1,0)</f>
        <v>1</v>
      </c>
      <c r="M2537" s="9" t="n">
        <f aca="false">IF(AND(L2537=1,ISNUMBER(F2537)),MAX(0,F2537-E2537)/60,"")</f>
        <v>2.21666666666667</v>
      </c>
      <c r="N2537" s="9" t="n">
        <f aca="false">IF(AND(L2537=1,ISNUMBER(G2537)),MAX(0,G2537-E2537)/60,"")</f>
        <v>0.466666666666667</v>
      </c>
      <c r="O2537" s="9" t="n">
        <f aca="false">IF(ISNUMBER(H2537),IF(AND(H2537&gt;=Scenario!$B$11,H2537&lt;Scenario!$B$12),1,0),0)</f>
        <v>1</v>
      </c>
      <c r="P2537" s="9" t="n">
        <f aca="false">IF(O2537=1,MAX(0,H2537-E2537)/60,"")</f>
        <v>35.2</v>
      </c>
      <c r="Q2537" s="9" t="n">
        <f aca="false">INDEX(Scenario!$B$18:$B$20,MATCH(B2537,Scenario!$A$18:$A$20,0))</f>
        <v>60</v>
      </c>
      <c r="R2537" s="9" t="n">
        <f aca="false">INDEX(Scenario!$C$18:$C$20,MATCH(B2537,Scenario!$A$18:$A$20,0))</f>
        <v>1440</v>
      </c>
      <c r="S2537" s="9" t="n">
        <f aca="false">IF(ISNUMBER(M2537),IF(M2537&lt;=Q2537,1,0),"")</f>
        <v>1</v>
      </c>
      <c r="T2537" s="9" t="n">
        <f aca="false">IF(ISNUMBER(P2537),IF(P2537&lt;=R2537,1,0),"")</f>
        <v>1</v>
      </c>
      <c r="U2537" s="9" t="n">
        <f aca="false">IF(E2537&gt;Scenario!$B$14,0,IF(OR(AND(ISNUMBER(H2537),H2537&lt;=Scenario!$B$14),AND(ISNUMBER(I2537),I2537&lt;=Scenario!$B$14)),0,1))</f>
        <v>0</v>
      </c>
      <c r="V2537" s="9" t="n">
        <f aca="false">IF(AND(U2537=1,(Scenario!$B$14-E2537)/60&gt;R2537),1,0)</f>
        <v>0</v>
      </c>
      <c r="W2537" s="9" t="n">
        <f aca="false">IF(OR(C2537=Scenario!$B$22,C2537=Scenario!$C$22),1,0)</f>
        <v>1</v>
      </c>
      <c r="X2537" s="9" t="n">
        <f aca="false">IF(ISNUMBER(I2537),1,0)</f>
        <v>0</v>
      </c>
      <c r="Y2537" s="9" t="n">
        <f aca="false">MOD(INT(E2537/86400)+3,7)</f>
        <v>1</v>
      </c>
      <c r="Z2537" s="9" t="n">
        <f aca="false">MOD(INT(E2537/3600),24)</f>
        <v>19</v>
      </c>
      <c r="AA2537" s="6" t="s">
        <v>5318</v>
      </c>
    </row>
    <row r="2538" customFormat="false" ht="15" hidden="false" customHeight="false" outlineLevel="0" collapsed="false">
      <c r="A2538" s="6" t="s">
        <v>5319</v>
      </c>
      <c r="B2538" s="6" t="s">
        <v>44</v>
      </c>
      <c r="C2538" s="6" t="s">
        <v>46</v>
      </c>
      <c r="D2538" s="6" t="s">
        <v>172</v>
      </c>
      <c r="E2538" s="6" t="n">
        <v>1788293640</v>
      </c>
      <c r="F2538" s="6" t="n">
        <v>1788293922</v>
      </c>
      <c r="G2538" s="6" t="n">
        <v>1788293720</v>
      </c>
      <c r="H2538" s="6" t="n">
        <v>1788297806</v>
      </c>
      <c r="J2538" s="6" t="n">
        <v>0</v>
      </c>
      <c r="K2538" s="6" t="n">
        <v>0</v>
      </c>
      <c r="L2538" s="9" t="n">
        <f aca="false">IF(AND(E2538&gt;=Scenario!$B$11,E2538&lt;Scenario!$B$12),1,0)</f>
        <v>1</v>
      </c>
      <c r="M2538" s="9" t="n">
        <f aca="false">IF(AND(L2538=1,ISNUMBER(F2538)),MAX(0,F2538-E2538)/60,"")</f>
        <v>4.7</v>
      </c>
      <c r="N2538" s="9" t="n">
        <f aca="false">IF(AND(L2538=1,ISNUMBER(G2538)),MAX(0,G2538-E2538)/60,"")</f>
        <v>1.33333333333333</v>
      </c>
      <c r="O2538" s="9" t="n">
        <f aca="false">IF(ISNUMBER(H2538),IF(AND(H2538&gt;=Scenario!$B$11,H2538&lt;Scenario!$B$12),1,0),0)</f>
        <v>1</v>
      </c>
      <c r="P2538" s="9" t="n">
        <f aca="false">IF(O2538=1,MAX(0,H2538-E2538)/60,"")</f>
        <v>69.4333333333333</v>
      </c>
      <c r="Q2538" s="9" t="n">
        <f aca="false">INDEX(Scenario!$B$18:$B$20,MATCH(B2538,Scenario!$A$18:$A$20,0))</f>
        <v>240</v>
      </c>
      <c r="R2538" s="9" t="n">
        <f aca="false">INDEX(Scenario!$C$18:$C$20,MATCH(B2538,Scenario!$A$18:$A$20,0))</f>
        <v>4320</v>
      </c>
      <c r="S2538" s="9" t="n">
        <f aca="false">IF(ISNUMBER(M2538),IF(M2538&lt;=Q2538,1,0),"")</f>
        <v>1</v>
      </c>
      <c r="T2538" s="9" t="n">
        <f aca="false">IF(ISNUMBER(P2538),IF(P2538&lt;=R2538,1,0),"")</f>
        <v>1</v>
      </c>
      <c r="U2538" s="9" t="n">
        <f aca="false">IF(E2538&gt;Scenario!$B$14,0,IF(OR(AND(ISNUMBER(H2538),H2538&lt;=Scenario!$B$14),AND(ISNUMBER(I2538),I2538&lt;=Scenario!$B$14)),0,1))</f>
        <v>0</v>
      </c>
      <c r="V2538" s="9" t="n">
        <f aca="false">IF(AND(U2538=1,(Scenario!$B$14-E2538)/60&gt;R2538),1,0)</f>
        <v>0</v>
      </c>
      <c r="W2538" s="9" t="n">
        <f aca="false">IF(OR(C2538=Scenario!$B$22,C2538=Scenario!$C$22),1,0)</f>
        <v>1</v>
      </c>
      <c r="X2538" s="9" t="n">
        <f aca="false">IF(ISNUMBER(I2538),1,0)</f>
        <v>0</v>
      </c>
      <c r="Y2538" s="9" t="n">
        <f aca="false">MOD(INT(E2538/86400)+3,7)</f>
        <v>1</v>
      </c>
      <c r="Z2538" s="9" t="n">
        <f aca="false">MOD(INT(E2538/3600),24)</f>
        <v>20</v>
      </c>
      <c r="AA2538" s="6" t="s">
        <v>5320</v>
      </c>
    </row>
    <row r="2539" customFormat="false" ht="15" hidden="false" customHeight="false" outlineLevel="0" collapsed="false">
      <c r="A2539" s="6" t="s">
        <v>5321</v>
      </c>
      <c r="B2539" s="6" t="s">
        <v>44</v>
      </c>
      <c r="C2539" s="6" t="s">
        <v>46</v>
      </c>
      <c r="D2539" s="6" t="s">
        <v>170</v>
      </c>
      <c r="E2539" s="6" t="n">
        <v>1788294381</v>
      </c>
      <c r="F2539" s="6" t="n">
        <v>1788294613</v>
      </c>
      <c r="G2539" s="6" t="n">
        <v>1788294430</v>
      </c>
      <c r="H2539" s="6" t="n">
        <v>1788296179</v>
      </c>
      <c r="J2539" s="6" t="n">
        <v>0</v>
      </c>
      <c r="K2539" s="6" t="n">
        <v>0</v>
      </c>
      <c r="L2539" s="9" t="n">
        <f aca="false">IF(AND(E2539&gt;=Scenario!$B$11,E2539&lt;Scenario!$B$12),1,0)</f>
        <v>1</v>
      </c>
      <c r="M2539" s="9" t="n">
        <f aca="false">IF(AND(L2539=1,ISNUMBER(F2539)),MAX(0,F2539-E2539)/60,"")</f>
        <v>3.86666666666667</v>
      </c>
      <c r="N2539" s="9" t="n">
        <f aca="false">IF(AND(L2539=1,ISNUMBER(G2539)),MAX(0,G2539-E2539)/60,"")</f>
        <v>0.816666666666667</v>
      </c>
      <c r="O2539" s="9" t="n">
        <f aca="false">IF(ISNUMBER(H2539),IF(AND(H2539&gt;=Scenario!$B$11,H2539&lt;Scenario!$B$12),1,0),0)</f>
        <v>1</v>
      </c>
      <c r="P2539" s="9" t="n">
        <f aca="false">IF(O2539=1,MAX(0,H2539-E2539)/60,"")</f>
        <v>29.9666666666667</v>
      </c>
      <c r="Q2539" s="9" t="n">
        <f aca="false">INDEX(Scenario!$B$18:$B$20,MATCH(B2539,Scenario!$A$18:$A$20,0))</f>
        <v>240</v>
      </c>
      <c r="R2539" s="9" t="n">
        <f aca="false">INDEX(Scenario!$C$18:$C$20,MATCH(B2539,Scenario!$A$18:$A$20,0))</f>
        <v>4320</v>
      </c>
      <c r="S2539" s="9" t="n">
        <f aca="false">IF(ISNUMBER(M2539),IF(M2539&lt;=Q2539,1,0),"")</f>
        <v>1</v>
      </c>
      <c r="T2539" s="9" t="n">
        <f aca="false">IF(ISNUMBER(P2539),IF(P2539&lt;=R2539,1,0),"")</f>
        <v>1</v>
      </c>
      <c r="U2539" s="9" t="n">
        <f aca="false">IF(E2539&gt;Scenario!$B$14,0,IF(OR(AND(ISNUMBER(H2539),H2539&lt;=Scenario!$B$14),AND(ISNUMBER(I2539),I2539&lt;=Scenario!$B$14)),0,1))</f>
        <v>0</v>
      </c>
      <c r="V2539" s="9" t="n">
        <f aca="false">IF(AND(U2539=1,(Scenario!$B$14-E2539)/60&gt;R2539),1,0)</f>
        <v>0</v>
      </c>
      <c r="W2539" s="9" t="n">
        <f aca="false">IF(OR(C2539=Scenario!$B$22,C2539=Scenario!$C$22),1,0)</f>
        <v>1</v>
      </c>
      <c r="X2539" s="9" t="n">
        <f aca="false">IF(ISNUMBER(I2539),1,0)</f>
        <v>0</v>
      </c>
      <c r="Y2539" s="9" t="n">
        <f aca="false">MOD(INT(E2539/86400)+3,7)</f>
        <v>1</v>
      </c>
      <c r="Z2539" s="9" t="n">
        <f aca="false">MOD(INT(E2539/3600),24)</f>
        <v>20</v>
      </c>
      <c r="AA2539" s="6" t="s">
        <v>5322</v>
      </c>
    </row>
    <row r="2540" customFormat="false" ht="15" hidden="false" customHeight="false" outlineLevel="0" collapsed="false">
      <c r="A2540" s="6" t="s">
        <v>5323</v>
      </c>
      <c r="B2540" s="6" t="s">
        <v>44</v>
      </c>
      <c r="C2540" s="6" t="s">
        <v>46</v>
      </c>
      <c r="D2540" s="6" t="s">
        <v>172</v>
      </c>
      <c r="E2540" s="6" t="n">
        <v>1788295659</v>
      </c>
      <c r="F2540" s="6" t="n">
        <v>1788295930</v>
      </c>
      <c r="G2540" s="6" t="n">
        <v>1788295702</v>
      </c>
      <c r="H2540" s="6" t="n">
        <v>1788303845</v>
      </c>
      <c r="J2540" s="6" t="n">
        <v>0</v>
      </c>
      <c r="K2540" s="6" t="n">
        <v>0</v>
      </c>
      <c r="L2540" s="9" t="n">
        <f aca="false">IF(AND(E2540&gt;=Scenario!$B$11,E2540&lt;Scenario!$B$12),1,0)</f>
        <v>1</v>
      </c>
      <c r="M2540" s="9" t="n">
        <f aca="false">IF(AND(L2540=1,ISNUMBER(F2540)),MAX(0,F2540-E2540)/60,"")</f>
        <v>4.51666666666667</v>
      </c>
      <c r="N2540" s="9" t="n">
        <f aca="false">IF(AND(L2540=1,ISNUMBER(G2540)),MAX(0,G2540-E2540)/60,"")</f>
        <v>0.716666666666667</v>
      </c>
      <c r="O2540" s="9" t="n">
        <f aca="false">IF(ISNUMBER(H2540),IF(AND(H2540&gt;=Scenario!$B$11,H2540&lt;Scenario!$B$12),1,0),0)</f>
        <v>1</v>
      </c>
      <c r="P2540" s="9" t="n">
        <f aca="false">IF(O2540=1,MAX(0,H2540-E2540)/60,"")</f>
        <v>136.433333333333</v>
      </c>
      <c r="Q2540" s="9" t="n">
        <f aca="false">INDEX(Scenario!$B$18:$B$20,MATCH(B2540,Scenario!$A$18:$A$20,0))</f>
        <v>240</v>
      </c>
      <c r="R2540" s="9" t="n">
        <f aca="false">INDEX(Scenario!$C$18:$C$20,MATCH(B2540,Scenario!$A$18:$A$20,0))</f>
        <v>4320</v>
      </c>
      <c r="S2540" s="9" t="n">
        <f aca="false">IF(ISNUMBER(M2540),IF(M2540&lt;=Q2540,1,0),"")</f>
        <v>1</v>
      </c>
      <c r="T2540" s="9" t="n">
        <f aca="false">IF(ISNUMBER(P2540),IF(P2540&lt;=R2540,1,0),"")</f>
        <v>1</v>
      </c>
      <c r="U2540" s="9" t="n">
        <f aca="false">IF(E2540&gt;Scenario!$B$14,0,IF(OR(AND(ISNUMBER(H2540),H2540&lt;=Scenario!$B$14),AND(ISNUMBER(I2540),I2540&lt;=Scenario!$B$14)),0,1))</f>
        <v>0</v>
      </c>
      <c r="V2540" s="9" t="n">
        <f aca="false">IF(AND(U2540=1,(Scenario!$B$14-E2540)/60&gt;R2540),1,0)</f>
        <v>0</v>
      </c>
      <c r="W2540" s="9" t="n">
        <f aca="false">IF(OR(C2540=Scenario!$B$22,C2540=Scenario!$C$22),1,0)</f>
        <v>1</v>
      </c>
      <c r="X2540" s="9" t="n">
        <f aca="false">IF(ISNUMBER(I2540),1,0)</f>
        <v>0</v>
      </c>
      <c r="Y2540" s="9" t="n">
        <f aca="false">MOD(INT(E2540/86400)+3,7)</f>
        <v>1</v>
      </c>
      <c r="Z2540" s="9" t="n">
        <f aca="false">MOD(INT(E2540/3600),24)</f>
        <v>20</v>
      </c>
      <c r="AA2540" s="6" t="s">
        <v>5324</v>
      </c>
    </row>
    <row r="2541" customFormat="false" ht="15" hidden="false" customHeight="false" outlineLevel="0" collapsed="false">
      <c r="A2541" s="6" t="s">
        <v>5325</v>
      </c>
      <c r="B2541" s="6" t="s">
        <v>44</v>
      </c>
      <c r="C2541" s="6" t="s">
        <v>47</v>
      </c>
      <c r="D2541" s="6" t="s">
        <v>170</v>
      </c>
      <c r="E2541" s="6" t="n">
        <v>1788298086</v>
      </c>
      <c r="F2541" s="6" t="n">
        <v>1788298203</v>
      </c>
      <c r="G2541" s="6" t="n">
        <v>1788298129</v>
      </c>
      <c r="H2541" s="6" t="n">
        <v>1788299225</v>
      </c>
      <c r="J2541" s="6" t="n">
        <v>0</v>
      </c>
      <c r="K2541" s="6" t="n">
        <v>0</v>
      </c>
      <c r="L2541" s="9" t="n">
        <f aca="false">IF(AND(E2541&gt;=Scenario!$B$11,E2541&lt;Scenario!$B$12),1,0)</f>
        <v>1</v>
      </c>
      <c r="M2541" s="9" t="n">
        <f aca="false">IF(AND(L2541=1,ISNUMBER(F2541)),MAX(0,F2541-E2541)/60,"")</f>
        <v>1.95</v>
      </c>
      <c r="N2541" s="9" t="n">
        <f aca="false">IF(AND(L2541=1,ISNUMBER(G2541)),MAX(0,G2541-E2541)/60,"")</f>
        <v>0.716666666666667</v>
      </c>
      <c r="O2541" s="9" t="n">
        <f aca="false">IF(ISNUMBER(H2541),IF(AND(H2541&gt;=Scenario!$B$11,H2541&lt;Scenario!$B$12),1,0),0)</f>
        <v>1</v>
      </c>
      <c r="P2541" s="9" t="n">
        <f aca="false">IF(O2541=1,MAX(0,H2541-E2541)/60,"")</f>
        <v>18.9833333333333</v>
      </c>
      <c r="Q2541" s="9" t="n">
        <f aca="false">INDEX(Scenario!$B$18:$B$20,MATCH(B2541,Scenario!$A$18:$A$20,0))</f>
        <v>240</v>
      </c>
      <c r="R2541" s="9" t="n">
        <f aca="false">INDEX(Scenario!$C$18:$C$20,MATCH(B2541,Scenario!$A$18:$A$20,0))</f>
        <v>4320</v>
      </c>
      <c r="S2541" s="9" t="n">
        <f aca="false">IF(ISNUMBER(M2541),IF(M2541&lt;=Q2541,1,0),"")</f>
        <v>1</v>
      </c>
      <c r="T2541" s="9" t="n">
        <f aca="false">IF(ISNUMBER(P2541),IF(P2541&lt;=R2541,1,0),"")</f>
        <v>1</v>
      </c>
      <c r="U2541" s="9" t="n">
        <f aca="false">IF(E2541&gt;Scenario!$B$14,0,IF(OR(AND(ISNUMBER(H2541),H2541&lt;=Scenario!$B$14),AND(ISNUMBER(I2541),I2541&lt;=Scenario!$B$14)),0,1))</f>
        <v>0</v>
      </c>
      <c r="V2541" s="9" t="n">
        <f aca="false">IF(AND(U2541=1,(Scenario!$B$14-E2541)/60&gt;R2541),1,0)</f>
        <v>0</v>
      </c>
      <c r="W2541" s="9" t="n">
        <f aca="false">IF(OR(C2541=Scenario!$B$22,C2541=Scenario!$C$22),1,0)</f>
        <v>1</v>
      </c>
      <c r="X2541" s="9" t="n">
        <f aca="false">IF(ISNUMBER(I2541),1,0)</f>
        <v>0</v>
      </c>
      <c r="Y2541" s="9" t="n">
        <f aca="false">MOD(INT(E2541/86400)+3,7)</f>
        <v>1</v>
      </c>
      <c r="Z2541" s="9" t="n">
        <f aca="false">MOD(INT(E2541/3600),24)</f>
        <v>21</v>
      </c>
      <c r="AA2541" s="6" t="s">
        <v>5326</v>
      </c>
    </row>
    <row r="2542" customFormat="false" ht="15" hidden="false" customHeight="false" outlineLevel="0" collapsed="false">
      <c r="A2542" s="6" t="s">
        <v>5327</v>
      </c>
      <c r="B2542" s="6" t="s">
        <v>43</v>
      </c>
      <c r="C2542" s="6" t="s">
        <v>249</v>
      </c>
      <c r="D2542" s="6" t="s">
        <v>171</v>
      </c>
      <c r="E2542" s="6" t="n">
        <v>1788301947</v>
      </c>
      <c r="F2542" s="6" t="n">
        <v>1788302057</v>
      </c>
      <c r="G2542" s="6" t="n">
        <v>1788301959</v>
      </c>
      <c r="H2542" s="6" t="n">
        <v>1788304435</v>
      </c>
      <c r="J2542" s="6" t="n">
        <v>0</v>
      </c>
      <c r="K2542" s="6" t="n">
        <v>0</v>
      </c>
      <c r="L2542" s="9" t="n">
        <f aca="false">IF(AND(E2542&gt;=Scenario!$B$11,E2542&lt;Scenario!$B$12),1,0)</f>
        <v>1</v>
      </c>
      <c r="M2542" s="9" t="n">
        <f aca="false">IF(AND(L2542=1,ISNUMBER(F2542)),MAX(0,F2542-E2542)/60,"")</f>
        <v>1.83333333333333</v>
      </c>
      <c r="N2542" s="9" t="n">
        <f aca="false">IF(AND(L2542=1,ISNUMBER(G2542)),MAX(0,G2542-E2542)/60,"")</f>
        <v>0.2</v>
      </c>
      <c r="O2542" s="9" t="n">
        <f aca="false">IF(ISNUMBER(H2542),IF(AND(H2542&gt;=Scenario!$B$11,H2542&lt;Scenario!$B$12),1,0),0)</f>
        <v>1</v>
      </c>
      <c r="P2542" s="9" t="n">
        <f aca="false">IF(O2542=1,MAX(0,H2542-E2542)/60,"")</f>
        <v>41.4666666666667</v>
      </c>
      <c r="Q2542" s="9" t="n">
        <f aca="false">INDEX(Scenario!$B$18:$B$20,MATCH(B2542,Scenario!$A$18:$A$20,0))</f>
        <v>60</v>
      </c>
      <c r="R2542" s="9" t="n">
        <f aca="false">INDEX(Scenario!$C$18:$C$20,MATCH(B2542,Scenario!$A$18:$A$20,0))</f>
        <v>1440</v>
      </c>
      <c r="S2542" s="9" t="n">
        <f aca="false">IF(ISNUMBER(M2542),IF(M2542&lt;=Q2542,1,0),"")</f>
        <v>1</v>
      </c>
      <c r="T2542" s="9" t="n">
        <f aca="false">IF(ISNUMBER(P2542),IF(P2542&lt;=R2542,1,0),"")</f>
        <v>1</v>
      </c>
      <c r="U2542" s="9" t="n">
        <f aca="false">IF(E2542&gt;Scenario!$B$14,0,IF(OR(AND(ISNUMBER(H2542),H2542&lt;=Scenario!$B$14),AND(ISNUMBER(I2542),I2542&lt;=Scenario!$B$14)),0,1))</f>
        <v>0</v>
      </c>
      <c r="V2542" s="9" t="n">
        <f aca="false">IF(AND(U2542=1,(Scenario!$B$14-E2542)/60&gt;R2542),1,0)</f>
        <v>0</v>
      </c>
      <c r="W2542" s="9" t="n">
        <f aca="false">IF(OR(C2542=Scenario!$B$22,C2542=Scenario!$C$22),1,0)</f>
        <v>0</v>
      </c>
      <c r="X2542" s="9" t="n">
        <f aca="false">IF(ISNUMBER(I2542),1,0)</f>
        <v>0</v>
      </c>
      <c r="Y2542" s="9" t="n">
        <f aca="false">MOD(INT(E2542/86400)+3,7)</f>
        <v>1</v>
      </c>
      <c r="Z2542" s="9" t="n">
        <f aca="false">MOD(INT(E2542/3600),24)</f>
        <v>22</v>
      </c>
      <c r="AA2542" s="6" t="s">
        <v>5328</v>
      </c>
    </row>
    <row r="2543" customFormat="false" ht="15" hidden="false" customHeight="false" outlineLevel="0" collapsed="false">
      <c r="A2543" s="6" t="s">
        <v>5329</v>
      </c>
      <c r="B2543" s="6" t="s">
        <v>43</v>
      </c>
      <c r="C2543" s="6" t="s">
        <v>288</v>
      </c>
      <c r="D2543" s="6" t="s">
        <v>170</v>
      </c>
      <c r="E2543" s="6" t="n">
        <v>1788306507</v>
      </c>
      <c r="F2543" s="6" t="n">
        <v>1788325481</v>
      </c>
      <c r="G2543" s="6" t="n">
        <v>1788325246</v>
      </c>
      <c r="H2543" s="6" t="n">
        <v>1788327112</v>
      </c>
      <c r="J2543" s="6" t="n">
        <v>0</v>
      </c>
      <c r="K2543" s="6" t="n">
        <v>0</v>
      </c>
      <c r="L2543" s="9" t="n">
        <f aca="false">IF(AND(E2543&gt;=Scenario!$B$11,E2543&lt;Scenario!$B$12),1,0)</f>
        <v>1</v>
      </c>
      <c r="M2543" s="9" t="n">
        <f aca="false">IF(AND(L2543=1,ISNUMBER(F2543)),MAX(0,F2543-E2543)/60,"")</f>
        <v>316.233333333333</v>
      </c>
      <c r="N2543" s="9" t="n">
        <f aca="false">IF(AND(L2543=1,ISNUMBER(G2543)),MAX(0,G2543-E2543)/60,"")</f>
        <v>312.316666666667</v>
      </c>
      <c r="O2543" s="9" t="n">
        <f aca="false">IF(ISNUMBER(H2543),IF(AND(H2543&gt;=Scenario!$B$11,H2543&lt;Scenario!$B$12),1,0),0)</f>
        <v>1</v>
      </c>
      <c r="P2543" s="9" t="n">
        <f aca="false">IF(O2543=1,MAX(0,H2543-E2543)/60,"")</f>
        <v>343.416666666667</v>
      </c>
      <c r="Q2543" s="9" t="n">
        <f aca="false">INDEX(Scenario!$B$18:$B$20,MATCH(B2543,Scenario!$A$18:$A$20,0))</f>
        <v>60</v>
      </c>
      <c r="R2543" s="9" t="n">
        <f aca="false">INDEX(Scenario!$C$18:$C$20,MATCH(B2543,Scenario!$A$18:$A$20,0))</f>
        <v>1440</v>
      </c>
      <c r="S2543" s="9" t="n">
        <f aca="false">IF(ISNUMBER(M2543),IF(M2543&lt;=Q2543,1,0),"")</f>
        <v>0</v>
      </c>
      <c r="T2543" s="9" t="n">
        <f aca="false">IF(ISNUMBER(P2543),IF(P2543&lt;=R2543,1,0),"")</f>
        <v>1</v>
      </c>
      <c r="U2543" s="9" t="n">
        <f aca="false">IF(E2543&gt;Scenario!$B$14,0,IF(OR(AND(ISNUMBER(H2543),H2543&lt;=Scenario!$B$14),AND(ISNUMBER(I2543),I2543&lt;=Scenario!$B$14)),0,1))</f>
        <v>0</v>
      </c>
      <c r="V2543" s="9" t="n">
        <f aca="false">IF(AND(U2543=1,(Scenario!$B$14-E2543)/60&gt;R2543),1,0)</f>
        <v>0</v>
      </c>
      <c r="W2543" s="9" t="n">
        <f aca="false">IF(OR(C2543=Scenario!$B$22,C2543=Scenario!$C$22),1,0)</f>
        <v>0</v>
      </c>
      <c r="X2543" s="9" t="n">
        <f aca="false">IF(ISNUMBER(I2543),1,0)</f>
        <v>0</v>
      </c>
      <c r="Y2543" s="9" t="n">
        <f aca="false">MOD(INT(E2543/86400)+3,7)</f>
        <v>1</v>
      </c>
      <c r="Z2543" s="9" t="n">
        <f aca="false">MOD(INT(E2543/3600),24)</f>
        <v>23</v>
      </c>
      <c r="AA2543" s="6" t="s">
        <v>5330</v>
      </c>
    </row>
    <row r="2544" customFormat="false" ht="15" hidden="false" customHeight="false" outlineLevel="0" collapsed="false">
      <c r="A2544" s="6" t="s">
        <v>5331</v>
      </c>
      <c r="B2544" s="6" t="s">
        <v>44</v>
      </c>
      <c r="C2544" s="6" t="s">
        <v>47</v>
      </c>
      <c r="D2544" s="6" t="s">
        <v>170</v>
      </c>
      <c r="E2544" s="6" t="n">
        <v>1788316259</v>
      </c>
      <c r="I2544" s="6" t="n">
        <v>1788317439</v>
      </c>
      <c r="J2544" s="6" t="n">
        <v>0</v>
      </c>
      <c r="K2544" s="6" t="n">
        <v>0</v>
      </c>
      <c r="L2544" s="9" t="n">
        <f aca="false">IF(AND(E2544&gt;=Scenario!$B$11,E2544&lt;Scenario!$B$12),1,0)</f>
        <v>1</v>
      </c>
      <c r="M2544" s="0" t="str">
        <f aca="false">IF(AND(L2544=1,ISNUMBER(F2544)),MAX(0,F2544-E2544)/60,"")</f>
        <v/>
      </c>
      <c r="N2544" s="0" t="str">
        <f aca="false">IF(AND(L2544=1,ISNUMBER(G2544)),MAX(0,G2544-E2544)/60,"")</f>
        <v/>
      </c>
      <c r="O2544" s="9" t="n">
        <f aca="false">IF(ISNUMBER(H2544),IF(AND(H2544&gt;=Scenario!$B$11,H2544&lt;Scenario!$B$12),1,0),0)</f>
        <v>0</v>
      </c>
      <c r="P2544" s="0" t="str">
        <f aca="false">IF(O2544=1,MAX(0,H2544-E2544)/60,"")</f>
        <v/>
      </c>
      <c r="Q2544" s="9" t="n">
        <f aca="false">INDEX(Scenario!$B$18:$B$20,MATCH(B2544,Scenario!$A$18:$A$20,0))</f>
        <v>240</v>
      </c>
      <c r="R2544" s="9" t="n">
        <f aca="false">INDEX(Scenario!$C$18:$C$20,MATCH(B2544,Scenario!$A$18:$A$20,0))</f>
        <v>4320</v>
      </c>
      <c r="S2544" s="0" t="str">
        <f aca="false">IF(ISNUMBER(M2544),IF(M2544&lt;=Q2544,1,0),"")</f>
        <v/>
      </c>
      <c r="T2544" s="0" t="str">
        <f aca="false">IF(ISNUMBER(P2544),IF(P2544&lt;=R2544,1,0),"")</f>
        <v/>
      </c>
      <c r="U2544" s="9" t="n">
        <f aca="false">IF(E2544&gt;Scenario!$B$14,0,IF(OR(AND(ISNUMBER(H2544),H2544&lt;=Scenario!$B$14),AND(ISNUMBER(I2544),I2544&lt;=Scenario!$B$14)),0,1))</f>
        <v>0</v>
      </c>
      <c r="V2544" s="9" t="n">
        <f aca="false">IF(AND(U2544=1,(Scenario!$B$14-E2544)/60&gt;R2544),1,0)</f>
        <v>0</v>
      </c>
      <c r="W2544" s="9" t="n">
        <f aca="false">IF(OR(C2544=Scenario!$B$22,C2544=Scenario!$C$22),1,0)</f>
        <v>1</v>
      </c>
      <c r="X2544" s="9" t="n">
        <f aca="false">IF(ISNUMBER(I2544),1,0)</f>
        <v>1</v>
      </c>
      <c r="Y2544" s="9" t="n">
        <f aca="false">MOD(INT(E2544/86400)+3,7)</f>
        <v>2</v>
      </c>
      <c r="Z2544" s="9" t="n">
        <f aca="false">MOD(INT(E2544/3600),24)</f>
        <v>2</v>
      </c>
      <c r="AA2544" s="6" t="s">
        <v>5332</v>
      </c>
    </row>
    <row r="2545" customFormat="false" ht="15" hidden="false" customHeight="false" outlineLevel="0" collapsed="false">
      <c r="A2545" s="6" t="s">
        <v>5333</v>
      </c>
      <c r="B2545" s="6" t="s">
        <v>44</v>
      </c>
      <c r="C2545" s="6" t="s">
        <v>249</v>
      </c>
      <c r="D2545" s="6" t="s">
        <v>171</v>
      </c>
      <c r="E2545" s="6" t="n">
        <v>1788319733</v>
      </c>
      <c r="F2545" s="6" t="n">
        <v>1788327290</v>
      </c>
      <c r="G2545" s="6" t="n">
        <v>1788327133</v>
      </c>
      <c r="H2545" s="6" t="n">
        <v>1788328931</v>
      </c>
      <c r="J2545" s="6" t="n">
        <v>0</v>
      </c>
      <c r="K2545" s="6" t="n">
        <v>0</v>
      </c>
      <c r="L2545" s="9" t="n">
        <f aca="false">IF(AND(E2545&gt;=Scenario!$B$11,E2545&lt;Scenario!$B$12),1,0)</f>
        <v>1</v>
      </c>
      <c r="M2545" s="9" t="n">
        <f aca="false">IF(AND(L2545=1,ISNUMBER(F2545)),MAX(0,F2545-E2545)/60,"")</f>
        <v>125.95</v>
      </c>
      <c r="N2545" s="9" t="n">
        <f aca="false">IF(AND(L2545=1,ISNUMBER(G2545)),MAX(0,G2545-E2545)/60,"")</f>
        <v>123.333333333333</v>
      </c>
      <c r="O2545" s="9" t="n">
        <f aca="false">IF(ISNUMBER(H2545),IF(AND(H2545&gt;=Scenario!$B$11,H2545&lt;Scenario!$B$12),1,0),0)</f>
        <v>1</v>
      </c>
      <c r="P2545" s="9" t="n">
        <f aca="false">IF(O2545=1,MAX(0,H2545-E2545)/60,"")</f>
        <v>153.3</v>
      </c>
      <c r="Q2545" s="9" t="n">
        <f aca="false">INDEX(Scenario!$B$18:$B$20,MATCH(B2545,Scenario!$A$18:$A$20,0))</f>
        <v>240</v>
      </c>
      <c r="R2545" s="9" t="n">
        <f aca="false">INDEX(Scenario!$C$18:$C$20,MATCH(B2545,Scenario!$A$18:$A$20,0))</f>
        <v>4320</v>
      </c>
      <c r="S2545" s="9" t="n">
        <f aca="false">IF(ISNUMBER(M2545),IF(M2545&lt;=Q2545,1,0),"")</f>
        <v>1</v>
      </c>
      <c r="T2545" s="9" t="n">
        <f aca="false">IF(ISNUMBER(P2545),IF(P2545&lt;=R2545,1,0),"")</f>
        <v>1</v>
      </c>
      <c r="U2545" s="9" t="n">
        <f aca="false">IF(E2545&gt;Scenario!$B$14,0,IF(OR(AND(ISNUMBER(H2545),H2545&lt;=Scenario!$B$14),AND(ISNUMBER(I2545),I2545&lt;=Scenario!$B$14)),0,1))</f>
        <v>0</v>
      </c>
      <c r="V2545" s="9" t="n">
        <f aca="false">IF(AND(U2545=1,(Scenario!$B$14-E2545)/60&gt;R2545),1,0)</f>
        <v>0</v>
      </c>
      <c r="W2545" s="9" t="n">
        <f aca="false">IF(OR(C2545=Scenario!$B$22,C2545=Scenario!$C$22),1,0)</f>
        <v>0</v>
      </c>
      <c r="X2545" s="9" t="n">
        <f aca="false">IF(ISNUMBER(I2545),1,0)</f>
        <v>0</v>
      </c>
      <c r="Y2545" s="9" t="n">
        <f aca="false">MOD(INT(E2545/86400)+3,7)</f>
        <v>2</v>
      </c>
      <c r="Z2545" s="9" t="n">
        <f aca="false">MOD(INT(E2545/3600),24)</f>
        <v>3</v>
      </c>
      <c r="AA2545" s="6" t="s">
        <v>5334</v>
      </c>
    </row>
    <row r="2546" customFormat="false" ht="15" hidden="false" customHeight="false" outlineLevel="0" collapsed="false">
      <c r="A2546" s="6" t="s">
        <v>5335</v>
      </c>
      <c r="B2546" s="6" t="s">
        <v>42</v>
      </c>
      <c r="C2546" s="6" t="s">
        <v>249</v>
      </c>
      <c r="D2546" s="6" t="s">
        <v>172</v>
      </c>
      <c r="E2546" s="6" t="n">
        <v>1788328916</v>
      </c>
      <c r="F2546" s="6" t="n">
        <v>1788329095</v>
      </c>
      <c r="G2546" s="6" t="n">
        <v>1788328944</v>
      </c>
      <c r="H2546" s="6" t="n">
        <v>1788332665</v>
      </c>
      <c r="J2546" s="6" t="n">
        <v>0</v>
      </c>
      <c r="K2546" s="6" t="n">
        <v>0</v>
      </c>
      <c r="L2546" s="9" t="n">
        <f aca="false">IF(AND(E2546&gt;=Scenario!$B$11,E2546&lt;Scenario!$B$12),1,0)</f>
        <v>1</v>
      </c>
      <c r="M2546" s="9" t="n">
        <f aca="false">IF(AND(L2546=1,ISNUMBER(F2546)),MAX(0,F2546-E2546)/60,"")</f>
        <v>2.98333333333333</v>
      </c>
      <c r="N2546" s="9" t="n">
        <f aca="false">IF(AND(L2546=1,ISNUMBER(G2546)),MAX(0,G2546-E2546)/60,"")</f>
        <v>0.466666666666667</v>
      </c>
      <c r="O2546" s="9" t="n">
        <f aca="false">IF(ISNUMBER(H2546),IF(AND(H2546&gt;=Scenario!$B$11,H2546&lt;Scenario!$B$12),1,0),0)</f>
        <v>1</v>
      </c>
      <c r="P2546" s="9" t="n">
        <f aca="false">IF(O2546=1,MAX(0,H2546-E2546)/60,"")</f>
        <v>62.4833333333333</v>
      </c>
      <c r="Q2546" s="9" t="n">
        <f aca="false">INDEX(Scenario!$B$18:$B$20,MATCH(B2546,Scenario!$A$18:$A$20,0))</f>
        <v>15</v>
      </c>
      <c r="R2546" s="9" t="n">
        <f aca="false">INDEX(Scenario!$C$18:$C$20,MATCH(B2546,Scenario!$A$18:$A$20,0))</f>
        <v>240</v>
      </c>
      <c r="S2546" s="9" t="n">
        <f aca="false">IF(ISNUMBER(M2546),IF(M2546&lt;=Q2546,1,0),"")</f>
        <v>1</v>
      </c>
      <c r="T2546" s="9" t="n">
        <f aca="false">IF(ISNUMBER(P2546),IF(P2546&lt;=R2546,1,0),"")</f>
        <v>1</v>
      </c>
      <c r="U2546" s="9" t="n">
        <f aca="false">IF(E2546&gt;Scenario!$B$14,0,IF(OR(AND(ISNUMBER(H2546),H2546&lt;=Scenario!$B$14),AND(ISNUMBER(I2546),I2546&lt;=Scenario!$B$14)),0,1))</f>
        <v>0</v>
      </c>
      <c r="V2546" s="9" t="n">
        <f aca="false">IF(AND(U2546=1,(Scenario!$B$14-E2546)/60&gt;R2546),1,0)</f>
        <v>0</v>
      </c>
      <c r="W2546" s="9" t="n">
        <f aca="false">IF(OR(C2546=Scenario!$B$22,C2546=Scenario!$C$22),1,0)</f>
        <v>0</v>
      </c>
      <c r="X2546" s="9" t="n">
        <f aca="false">IF(ISNUMBER(I2546),1,0)</f>
        <v>0</v>
      </c>
      <c r="Y2546" s="9" t="n">
        <f aca="false">MOD(INT(E2546/86400)+3,7)</f>
        <v>2</v>
      </c>
      <c r="Z2546" s="9" t="n">
        <f aca="false">MOD(INT(E2546/3600),24)</f>
        <v>6</v>
      </c>
      <c r="AA2546" s="6" t="s">
        <v>5336</v>
      </c>
    </row>
    <row r="2547" customFormat="false" ht="15" hidden="false" customHeight="false" outlineLevel="0" collapsed="false">
      <c r="A2547" s="6" t="s">
        <v>5337</v>
      </c>
      <c r="B2547" s="6" t="s">
        <v>44</v>
      </c>
      <c r="C2547" s="6" t="s">
        <v>46</v>
      </c>
      <c r="D2547" s="6" t="s">
        <v>171</v>
      </c>
      <c r="E2547" s="6" t="n">
        <v>1788330025</v>
      </c>
      <c r="F2547" s="6" t="n">
        <v>1788330210</v>
      </c>
      <c r="G2547" s="6" t="n">
        <v>1788330047</v>
      </c>
      <c r="H2547" s="6" t="n">
        <v>1788331767</v>
      </c>
      <c r="J2547" s="6" t="n">
        <v>0</v>
      </c>
      <c r="K2547" s="6" t="n">
        <v>0</v>
      </c>
      <c r="L2547" s="9" t="n">
        <f aca="false">IF(AND(E2547&gt;=Scenario!$B$11,E2547&lt;Scenario!$B$12),1,0)</f>
        <v>1</v>
      </c>
      <c r="M2547" s="9" t="n">
        <f aca="false">IF(AND(L2547=1,ISNUMBER(F2547)),MAX(0,F2547-E2547)/60,"")</f>
        <v>3.08333333333333</v>
      </c>
      <c r="N2547" s="9" t="n">
        <f aca="false">IF(AND(L2547=1,ISNUMBER(G2547)),MAX(0,G2547-E2547)/60,"")</f>
        <v>0.366666666666667</v>
      </c>
      <c r="O2547" s="9" t="n">
        <f aca="false">IF(ISNUMBER(H2547),IF(AND(H2547&gt;=Scenario!$B$11,H2547&lt;Scenario!$B$12),1,0),0)</f>
        <v>1</v>
      </c>
      <c r="P2547" s="9" t="n">
        <f aca="false">IF(O2547=1,MAX(0,H2547-E2547)/60,"")</f>
        <v>29.0333333333333</v>
      </c>
      <c r="Q2547" s="9" t="n">
        <f aca="false">INDEX(Scenario!$B$18:$B$20,MATCH(B2547,Scenario!$A$18:$A$20,0))</f>
        <v>240</v>
      </c>
      <c r="R2547" s="9" t="n">
        <f aca="false">INDEX(Scenario!$C$18:$C$20,MATCH(B2547,Scenario!$A$18:$A$20,0))</f>
        <v>4320</v>
      </c>
      <c r="S2547" s="9" t="n">
        <f aca="false">IF(ISNUMBER(M2547),IF(M2547&lt;=Q2547,1,0),"")</f>
        <v>1</v>
      </c>
      <c r="T2547" s="9" t="n">
        <f aca="false">IF(ISNUMBER(P2547),IF(P2547&lt;=R2547,1,0),"")</f>
        <v>1</v>
      </c>
      <c r="U2547" s="9" t="n">
        <f aca="false">IF(E2547&gt;Scenario!$B$14,0,IF(OR(AND(ISNUMBER(H2547),H2547&lt;=Scenario!$B$14),AND(ISNUMBER(I2547),I2547&lt;=Scenario!$B$14)),0,1))</f>
        <v>0</v>
      </c>
      <c r="V2547" s="9" t="n">
        <f aca="false">IF(AND(U2547=1,(Scenario!$B$14-E2547)/60&gt;R2547),1,0)</f>
        <v>0</v>
      </c>
      <c r="W2547" s="9" t="n">
        <f aca="false">IF(OR(C2547=Scenario!$B$22,C2547=Scenario!$C$22),1,0)</f>
        <v>1</v>
      </c>
      <c r="X2547" s="9" t="n">
        <f aca="false">IF(ISNUMBER(I2547),1,0)</f>
        <v>0</v>
      </c>
      <c r="Y2547" s="9" t="n">
        <f aca="false">MOD(INT(E2547/86400)+3,7)</f>
        <v>2</v>
      </c>
      <c r="Z2547" s="9" t="n">
        <f aca="false">MOD(INT(E2547/3600),24)</f>
        <v>6</v>
      </c>
      <c r="AA2547" s="6" t="s">
        <v>5338</v>
      </c>
    </row>
    <row r="2548" customFormat="false" ht="15" hidden="false" customHeight="false" outlineLevel="0" collapsed="false">
      <c r="A2548" s="6" t="s">
        <v>5339</v>
      </c>
      <c r="B2548" s="6" t="s">
        <v>43</v>
      </c>
      <c r="C2548" s="6" t="s">
        <v>249</v>
      </c>
      <c r="D2548" s="6" t="s">
        <v>170</v>
      </c>
      <c r="E2548" s="6" t="n">
        <v>1788331639</v>
      </c>
      <c r="F2548" s="6" t="n">
        <v>1788331878</v>
      </c>
      <c r="G2548" s="6" t="n">
        <v>1788331697</v>
      </c>
      <c r="H2548" s="6" t="n">
        <v>1788333861</v>
      </c>
      <c r="J2548" s="6" t="n">
        <v>0</v>
      </c>
      <c r="K2548" s="6" t="n">
        <v>0</v>
      </c>
      <c r="L2548" s="9" t="n">
        <f aca="false">IF(AND(E2548&gt;=Scenario!$B$11,E2548&lt;Scenario!$B$12),1,0)</f>
        <v>1</v>
      </c>
      <c r="M2548" s="9" t="n">
        <f aca="false">IF(AND(L2548=1,ISNUMBER(F2548)),MAX(0,F2548-E2548)/60,"")</f>
        <v>3.98333333333333</v>
      </c>
      <c r="N2548" s="9" t="n">
        <f aca="false">IF(AND(L2548=1,ISNUMBER(G2548)),MAX(0,G2548-E2548)/60,"")</f>
        <v>0.966666666666667</v>
      </c>
      <c r="O2548" s="9" t="n">
        <f aca="false">IF(ISNUMBER(H2548),IF(AND(H2548&gt;=Scenario!$B$11,H2548&lt;Scenario!$B$12),1,0),0)</f>
        <v>1</v>
      </c>
      <c r="P2548" s="9" t="n">
        <f aca="false">IF(O2548=1,MAX(0,H2548-E2548)/60,"")</f>
        <v>37.0333333333333</v>
      </c>
      <c r="Q2548" s="9" t="n">
        <f aca="false">INDEX(Scenario!$B$18:$B$20,MATCH(B2548,Scenario!$A$18:$A$20,0))</f>
        <v>60</v>
      </c>
      <c r="R2548" s="9" t="n">
        <f aca="false">INDEX(Scenario!$C$18:$C$20,MATCH(B2548,Scenario!$A$18:$A$20,0))</f>
        <v>1440</v>
      </c>
      <c r="S2548" s="9" t="n">
        <f aca="false">IF(ISNUMBER(M2548),IF(M2548&lt;=Q2548,1,0),"")</f>
        <v>1</v>
      </c>
      <c r="T2548" s="9" t="n">
        <f aca="false">IF(ISNUMBER(P2548),IF(P2548&lt;=R2548,1,0),"")</f>
        <v>1</v>
      </c>
      <c r="U2548" s="9" t="n">
        <f aca="false">IF(E2548&gt;Scenario!$B$14,0,IF(OR(AND(ISNUMBER(H2548),H2548&lt;=Scenario!$B$14),AND(ISNUMBER(I2548),I2548&lt;=Scenario!$B$14)),0,1))</f>
        <v>0</v>
      </c>
      <c r="V2548" s="9" t="n">
        <f aca="false">IF(AND(U2548=1,(Scenario!$B$14-E2548)/60&gt;R2548),1,0)</f>
        <v>0</v>
      </c>
      <c r="W2548" s="9" t="n">
        <f aca="false">IF(OR(C2548=Scenario!$B$22,C2548=Scenario!$C$22),1,0)</f>
        <v>0</v>
      </c>
      <c r="X2548" s="9" t="n">
        <f aca="false">IF(ISNUMBER(I2548),1,0)</f>
        <v>0</v>
      </c>
      <c r="Y2548" s="9" t="n">
        <f aca="false">MOD(INT(E2548/86400)+3,7)</f>
        <v>2</v>
      </c>
      <c r="Z2548" s="9" t="n">
        <f aca="false">MOD(INT(E2548/3600),24)</f>
        <v>6</v>
      </c>
      <c r="AA2548" s="6" t="s">
        <v>5340</v>
      </c>
    </row>
    <row r="2549" customFormat="false" ht="15" hidden="false" customHeight="false" outlineLevel="0" collapsed="false">
      <c r="A2549" s="6" t="s">
        <v>5341</v>
      </c>
      <c r="B2549" s="6" t="s">
        <v>44</v>
      </c>
      <c r="C2549" s="6" t="s">
        <v>288</v>
      </c>
      <c r="D2549" s="6" t="s">
        <v>171</v>
      </c>
      <c r="E2549" s="6" t="n">
        <v>1788333466</v>
      </c>
      <c r="F2549" s="6" t="n">
        <v>1788333695</v>
      </c>
      <c r="G2549" s="6" t="n">
        <v>1788333490</v>
      </c>
      <c r="H2549" s="6" t="n">
        <v>1788335416</v>
      </c>
      <c r="J2549" s="6" t="n">
        <v>0</v>
      </c>
      <c r="K2549" s="6" t="n">
        <v>0</v>
      </c>
      <c r="L2549" s="9" t="n">
        <f aca="false">IF(AND(E2549&gt;=Scenario!$B$11,E2549&lt;Scenario!$B$12),1,0)</f>
        <v>1</v>
      </c>
      <c r="M2549" s="9" t="n">
        <f aca="false">IF(AND(L2549=1,ISNUMBER(F2549)),MAX(0,F2549-E2549)/60,"")</f>
        <v>3.81666666666667</v>
      </c>
      <c r="N2549" s="9" t="n">
        <f aca="false">IF(AND(L2549=1,ISNUMBER(G2549)),MAX(0,G2549-E2549)/60,"")</f>
        <v>0.4</v>
      </c>
      <c r="O2549" s="9" t="n">
        <f aca="false">IF(ISNUMBER(H2549),IF(AND(H2549&gt;=Scenario!$B$11,H2549&lt;Scenario!$B$12),1,0),0)</f>
        <v>1</v>
      </c>
      <c r="P2549" s="9" t="n">
        <f aca="false">IF(O2549=1,MAX(0,H2549-E2549)/60,"")</f>
        <v>32.5</v>
      </c>
      <c r="Q2549" s="9" t="n">
        <f aca="false">INDEX(Scenario!$B$18:$B$20,MATCH(B2549,Scenario!$A$18:$A$20,0))</f>
        <v>240</v>
      </c>
      <c r="R2549" s="9" t="n">
        <f aca="false">INDEX(Scenario!$C$18:$C$20,MATCH(B2549,Scenario!$A$18:$A$20,0))</f>
        <v>4320</v>
      </c>
      <c r="S2549" s="9" t="n">
        <f aca="false">IF(ISNUMBER(M2549),IF(M2549&lt;=Q2549,1,0),"")</f>
        <v>1</v>
      </c>
      <c r="T2549" s="9" t="n">
        <f aca="false">IF(ISNUMBER(P2549),IF(P2549&lt;=R2549,1,0),"")</f>
        <v>1</v>
      </c>
      <c r="U2549" s="9" t="n">
        <f aca="false">IF(E2549&gt;Scenario!$B$14,0,IF(OR(AND(ISNUMBER(H2549),H2549&lt;=Scenario!$B$14),AND(ISNUMBER(I2549),I2549&lt;=Scenario!$B$14)),0,1))</f>
        <v>0</v>
      </c>
      <c r="V2549" s="9" t="n">
        <f aca="false">IF(AND(U2549=1,(Scenario!$B$14-E2549)/60&gt;R2549),1,0)</f>
        <v>0</v>
      </c>
      <c r="W2549" s="9" t="n">
        <f aca="false">IF(OR(C2549=Scenario!$B$22,C2549=Scenario!$C$22),1,0)</f>
        <v>0</v>
      </c>
      <c r="X2549" s="9" t="n">
        <f aca="false">IF(ISNUMBER(I2549),1,0)</f>
        <v>0</v>
      </c>
      <c r="Y2549" s="9" t="n">
        <f aca="false">MOD(INT(E2549/86400)+3,7)</f>
        <v>2</v>
      </c>
      <c r="Z2549" s="9" t="n">
        <f aca="false">MOD(INT(E2549/3600),24)</f>
        <v>7</v>
      </c>
      <c r="AA2549" s="6" t="s">
        <v>5342</v>
      </c>
    </row>
    <row r="2550" customFormat="false" ht="15" hidden="false" customHeight="false" outlineLevel="0" collapsed="false">
      <c r="A2550" s="6" t="s">
        <v>5343</v>
      </c>
      <c r="B2550" s="6" t="s">
        <v>44</v>
      </c>
      <c r="C2550" s="6" t="s">
        <v>46</v>
      </c>
      <c r="D2550" s="6" t="s">
        <v>172</v>
      </c>
      <c r="E2550" s="6" t="n">
        <v>1788333876</v>
      </c>
      <c r="F2550" s="6" t="n">
        <v>1788334137</v>
      </c>
      <c r="G2550" s="6" t="n">
        <v>1788333934</v>
      </c>
      <c r="H2550" s="6" t="n">
        <v>1788340682</v>
      </c>
      <c r="J2550" s="6" t="n">
        <v>0</v>
      </c>
      <c r="K2550" s="6" t="n">
        <v>0</v>
      </c>
      <c r="L2550" s="9" t="n">
        <f aca="false">IF(AND(E2550&gt;=Scenario!$B$11,E2550&lt;Scenario!$B$12),1,0)</f>
        <v>1</v>
      </c>
      <c r="M2550" s="9" t="n">
        <f aca="false">IF(AND(L2550=1,ISNUMBER(F2550)),MAX(0,F2550-E2550)/60,"")</f>
        <v>4.35</v>
      </c>
      <c r="N2550" s="9" t="n">
        <f aca="false">IF(AND(L2550=1,ISNUMBER(G2550)),MAX(0,G2550-E2550)/60,"")</f>
        <v>0.966666666666667</v>
      </c>
      <c r="O2550" s="9" t="n">
        <f aca="false">IF(ISNUMBER(H2550),IF(AND(H2550&gt;=Scenario!$B$11,H2550&lt;Scenario!$B$12),1,0),0)</f>
        <v>1</v>
      </c>
      <c r="P2550" s="9" t="n">
        <f aca="false">IF(O2550=1,MAX(0,H2550-E2550)/60,"")</f>
        <v>113.433333333333</v>
      </c>
      <c r="Q2550" s="9" t="n">
        <f aca="false">INDEX(Scenario!$B$18:$B$20,MATCH(B2550,Scenario!$A$18:$A$20,0))</f>
        <v>240</v>
      </c>
      <c r="R2550" s="9" t="n">
        <f aca="false">INDEX(Scenario!$C$18:$C$20,MATCH(B2550,Scenario!$A$18:$A$20,0))</f>
        <v>4320</v>
      </c>
      <c r="S2550" s="9" t="n">
        <f aca="false">IF(ISNUMBER(M2550),IF(M2550&lt;=Q2550,1,0),"")</f>
        <v>1</v>
      </c>
      <c r="T2550" s="9" t="n">
        <f aca="false">IF(ISNUMBER(P2550),IF(P2550&lt;=R2550,1,0),"")</f>
        <v>1</v>
      </c>
      <c r="U2550" s="9" t="n">
        <f aca="false">IF(E2550&gt;Scenario!$B$14,0,IF(OR(AND(ISNUMBER(H2550),H2550&lt;=Scenario!$B$14),AND(ISNUMBER(I2550),I2550&lt;=Scenario!$B$14)),0,1))</f>
        <v>0</v>
      </c>
      <c r="V2550" s="9" t="n">
        <f aca="false">IF(AND(U2550=1,(Scenario!$B$14-E2550)/60&gt;R2550),1,0)</f>
        <v>0</v>
      </c>
      <c r="W2550" s="9" t="n">
        <f aca="false">IF(OR(C2550=Scenario!$B$22,C2550=Scenario!$C$22),1,0)</f>
        <v>1</v>
      </c>
      <c r="X2550" s="9" t="n">
        <f aca="false">IF(ISNUMBER(I2550),1,0)</f>
        <v>0</v>
      </c>
      <c r="Y2550" s="9" t="n">
        <f aca="false">MOD(INT(E2550/86400)+3,7)</f>
        <v>2</v>
      </c>
      <c r="Z2550" s="9" t="n">
        <f aca="false">MOD(INT(E2550/3600),24)</f>
        <v>7</v>
      </c>
      <c r="AA2550" s="6" t="s">
        <v>5344</v>
      </c>
    </row>
    <row r="2551" customFormat="false" ht="15" hidden="false" customHeight="false" outlineLevel="0" collapsed="false">
      <c r="A2551" s="6" t="s">
        <v>5345</v>
      </c>
      <c r="B2551" s="6" t="s">
        <v>43</v>
      </c>
      <c r="C2551" s="6" t="s">
        <v>47</v>
      </c>
      <c r="D2551" s="6" t="s">
        <v>171</v>
      </c>
      <c r="E2551" s="6" t="n">
        <v>1788334249</v>
      </c>
      <c r="F2551" s="6" t="n">
        <v>1788334479</v>
      </c>
      <c r="G2551" s="6" t="n">
        <v>1788334308</v>
      </c>
      <c r="H2551" s="6" t="n">
        <v>1788339496</v>
      </c>
      <c r="J2551" s="6" t="n">
        <v>0</v>
      </c>
      <c r="K2551" s="6" t="n">
        <v>0</v>
      </c>
      <c r="L2551" s="9" t="n">
        <f aca="false">IF(AND(E2551&gt;=Scenario!$B$11,E2551&lt;Scenario!$B$12),1,0)</f>
        <v>1</v>
      </c>
      <c r="M2551" s="9" t="n">
        <f aca="false">IF(AND(L2551=1,ISNUMBER(F2551)),MAX(0,F2551-E2551)/60,"")</f>
        <v>3.83333333333333</v>
      </c>
      <c r="N2551" s="9" t="n">
        <f aca="false">IF(AND(L2551=1,ISNUMBER(G2551)),MAX(0,G2551-E2551)/60,"")</f>
        <v>0.983333333333333</v>
      </c>
      <c r="O2551" s="9" t="n">
        <f aca="false">IF(ISNUMBER(H2551),IF(AND(H2551&gt;=Scenario!$B$11,H2551&lt;Scenario!$B$12),1,0),0)</f>
        <v>1</v>
      </c>
      <c r="P2551" s="9" t="n">
        <f aca="false">IF(O2551=1,MAX(0,H2551-E2551)/60,"")</f>
        <v>87.45</v>
      </c>
      <c r="Q2551" s="9" t="n">
        <f aca="false">INDEX(Scenario!$B$18:$B$20,MATCH(B2551,Scenario!$A$18:$A$20,0))</f>
        <v>60</v>
      </c>
      <c r="R2551" s="9" t="n">
        <f aca="false">INDEX(Scenario!$C$18:$C$20,MATCH(B2551,Scenario!$A$18:$A$20,0))</f>
        <v>1440</v>
      </c>
      <c r="S2551" s="9" t="n">
        <f aca="false">IF(ISNUMBER(M2551),IF(M2551&lt;=Q2551,1,0),"")</f>
        <v>1</v>
      </c>
      <c r="T2551" s="9" t="n">
        <f aca="false">IF(ISNUMBER(P2551),IF(P2551&lt;=R2551,1,0),"")</f>
        <v>1</v>
      </c>
      <c r="U2551" s="9" t="n">
        <f aca="false">IF(E2551&gt;Scenario!$B$14,0,IF(OR(AND(ISNUMBER(H2551),H2551&lt;=Scenario!$B$14),AND(ISNUMBER(I2551),I2551&lt;=Scenario!$B$14)),0,1))</f>
        <v>0</v>
      </c>
      <c r="V2551" s="9" t="n">
        <f aca="false">IF(AND(U2551=1,(Scenario!$B$14-E2551)/60&gt;R2551),1,0)</f>
        <v>0</v>
      </c>
      <c r="W2551" s="9" t="n">
        <f aca="false">IF(OR(C2551=Scenario!$B$22,C2551=Scenario!$C$22),1,0)</f>
        <v>1</v>
      </c>
      <c r="X2551" s="9" t="n">
        <f aca="false">IF(ISNUMBER(I2551),1,0)</f>
        <v>0</v>
      </c>
      <c r="Y2551" s="9" t="n">
        <f aca="false">MOD(INT(E2551/86400)+3,7)</f>
        <v>2</v>
      </c>
      <c r="Z2551" s="9" t="n">
        <f aca="false">MOD(INT(E2551/3600),24)</f>
        <v>7</v>
      </c>
      <c r="AA2551" s="6" t="s">
        <v>5346</v>
      </c>
    </row>
    <row r="2552" customFormat="false" ht="15" hidden="false" customHeight="false" outlineLevel="0" collapsed="false">
      <c r="A2552" s="6" t="s">
        <v>5347</v>
      </c>
      <c r="B2552" s="6" t="s">
        <v>44</v>
      </c>
      <c r="C2552" s="6" t="s">
        <v>249</v>
      </c>
      <c r="D2552" s="6" t="s">
        <v>170</v>
      </c>
      <c r="E2552" s="6" t="n">
        <v>1788335338</v>
      </c>
      <c r="F2552" s="6" t="n">
        <v>1788335595</v>
      </c>
      <c r="G2552" s="6" t="n">
        <v>1788335394</v>
      </c>
      <c r="H2552" s="6" t="n">
        <v>1788336390</v>
      </c>
      <c r="J2552" s="6" t="n">
        <v>0</v>
      </c>
      <c r="K2552" s="6" t="n">
        <v>0</v>
      </c>
      <c r="L2552" s="9" t="n">
        <f aca="false">IF(AND(E2552&gt;=Scenario!$B$11,E2552&lt;Scenario!$B$12),1,0)</f>
        <v>1</v>
      </c>
      <c r="M2552" s="9" t="n">
        <f aca="false">IF(AND(L2552=1,ISNUMBER(F2552)),MAX(0,F2552-E2552)/60,"")</f>
        <v>4.28333333333333</v>
      </c>
      <c r="N2552" s="9" t="n">
        <f aca="false">IF(AND(L2552=1,ISNUMBER(G2552)),MAX(0,G2552-E2552)/60,"")</f>
        <v>0.933333333333333</v>
      </c>
      <c r="O2552" s="9" t="n">
        <f aca="false">IF(ISNUMBER(H2552),IF(AND(H2552&gt;=Scenario!$B$11,H2552&lt;Scenario!$B$12),1,0),0)</f>
        <v>1</v>
      </c>
      <c r="P2552" s="9" t="n">
        <f aca="false">IF(O2552=1,MAX(0,H2552-E2552)/60,"")</f>
        <v>17.5333333333333</v>
      </c>
      <c r="Q2552" s="9" t="n">
        <f aca="false">INDEX(Scenario!$B$18:$B$20,MATCH(B2552,Scenario!$A$18:$A$20,0))</f>
        <v>240</v>
      </c>
      <c r="R2552" s="9" t="n">
        <f aca="false">INDEX(Scenario!$C$18:$C$20,MATCH(B2552,Scenario!$A$18:$A$20,0))</f>
        <v>4320</v>
      </c>
      <c r="S2552" s="9" t="n">
        <f aca="false">IF(ISNUMBER(M2552),IF(M2552&lt;=Q2552,1,0),"")</f>
        <v>1</v>
      </c>
      <c r="T2552" s="9" t="n">
        <f aca="false">IF(ISNUMBER(P2552),IF(P2552&lt;=R2552,1,0),"")</f>
        <v>1</v>
      </c>
      <c r="U2552" s="9" t="n">
        <f aca="false">IF(E2552&gt;Scenario!$B$14,0,IF(OR(AND(ISNUMBER(H2552),H2552&lt;=Scenario!$B$14),AND(ISNUMBER(I2552),I2552&lt;=Scenario!$B$14)),0,1))</f>
        <v>0</v>
      </c>
      <c r="V2552" s="9" t="n">
        <f aca="false">IF(AND(U2552=1,(Scenario!$B$14-E2552)/60&gt;R2552),1,0)</f>
        <v>0</v>
      </c>
      <c r="W2552" s="9" t="n">
        <f aca="false">IF(OR(C2552=Scenario!$B$22,C2552=Scenario!$C$22),1,0)</f>
        <v>0</v>
      </c>
      <c r="X2552" s="9" t="n">
        <f aca="false">IF(ISNUMBER(I2552),1,0)</f>
        <v>0</v>
      </c>
      <c r="Y2552" s="9" t="n">
        <f aca="false">MOD(INT(E2552/86400)+3,7)</f>
        <v>2</v>
      </c>
      <c r="Z2552" s="9" t="n">
        <f aca="false">MOD(INT(E2552/3600),24)</f>
        <v>7</v>
      </c>
      <c r="AA2552" s="6" t="s">
        <v>5348</v>
      </c>
    </row>
    <row r="2553" customFormat="false" ht="15" hidden="false" customHeight="false" outlineLevel="0" collapsed="false">
      <c r="A2553" s="6" t="s">
        <v>5349</v>
      </c>
      <c r="B2553" s="6" t="s">
        <v>44</v>
      </c>
      <c r="C2553" s="6" t="s">
        <v>249</v>
      </c>
      <c r="D2553" s="6" t="s">
        <v>172</v>
      </c>
      <c r="E2553" s="6" t="n">
        <v>1788337293</v>
      </c>
      <c r="F2553" s="6" t="n">
        <v>1788337414</v>
      </c>
      <c r="G2553" s="6" t="n">
        <v>1788337321</v>
      </c>
      <c r="H2553" s="6" t="n">
        <v>1788339450</v>
      </c>
      <c r="J2553" s="6" t="n">
        <v>0</v>
      </c>
      <c r="K2553" s="6" t="n">
        <v>0</v>
      </c>
      <c r="L2553" s="9" t="n">
        <f aca="false">IF(AND(E2553&gt;=Scenario!$B$11,E2553&lt;Scenario!$B$12),1,0)</f>
        <v>1</v>
      </c>
      <c r="M2553" s="9" t="n">
        <f aca="false">IF(AND(L2553=1,ISNUMBER(F2553)),MAX(0,F2553-E2553)/60,"")</f>
        <v>2.01666666666667</v>
      </c>
      <c r="N2553" s="9" t="n">
        <f aca="false">IF(AND(L2553=1,ISNUMBER(G2553)),MAX(0,G2553-E2553)/60,"")</f>
        <v>0.466666666666667</v>
      </c>
      <c r="O2553" s="9" t="n">
        <f aca="false">IF(ISNUMBER(H2553),IF(AND(H2553&gt;=Scenario!$B$11,H2553&lt;Scenario!$B$12),1,0),0)</f>
        <v>1</v>
      </c>
      <c r="P2553" s="9" t="n">
        <f aca="false">IF(O2553=1,MAX(0,H2553-E2553)/60,"")</f>
        <v>35.95</v>
      </c>
      <c r="Q2553" s="9" t="n">
        <f aca="false">INDEX(Scenario!$B$18:$B$20,MATCH(B2553,Scenario!$A$18:$A$20,0))</f>
        <v>240</v>
      </c>
      <c r="R2553" s="9" t="n">
        <f aca="false">INDEX(Scenario!$C$18:$C$20,MATCH(B2553,Scenario!$A$18:$A$20,0))</f>
        <v>4320</v>
      </c>
      <c r="S2553" s="9" t="n">
        <f aca="false">IF(ISNUMBER(M2553),IF(M2553&lt;=Q2553,1,0),"")</f>
        <v>1</v>
      </c>
      <c r="T2553" s="9" t="n">
        <f aca="false">IF(ISNUMBER(P2553),IF(P2553&lt;=R2553,1,0),"")</f>
        <v>1</v>
      </c>
      <c r="U2553" s="9" t="n">
        <f aca="false">IF(E2553&gt;Scenario!$B$14,0,IF(OR(AND(ISNUMBER(H2553),H2553&lt;=Scenario!$B$14),AND(ISNUMBER(I2553),I2553&lt;=Scenario!$B$14)),0,1))</f>
        <v>0</v>
      </c>
      <c r="V2553" s="9" t="n">
        <f aca="false">IF(AND(U2553=1,(Scenario!$B$14-E2553)/60&gt;R2553),1,0)</f>
        <v>0</v>
      </c>
      <c r="W2553" s="9" t="n">
        <f aca="false">IF(OR(C2553=Scenario!$B$22,C2553=Scenario!$C$22),1,0)</f>
        <v>0</v>
      </c>
      <c r="X2553" s="9" t="n">
        <f aca="false">IF(ISNUMBER(I2553),1,0)</f>
        <v>0</v>
      </c>
      <c r="Y2553" s="9" t="n">
        <f aca="false">MOD(INT(E2553/86400)+3,7)</f>
        <v>2</v>
      </c>
      <c r="Z2553" s="9" t="n">
        <f aca="false">MOD(INT(E2553/3600),24)</f>
        <v>8</v>
      </c>
      <c r="AA2553" s="6" t="s">
        <v>5350</v>
      </c>
    </row>
    <row r="2554" customFormat="false" ht="15" hidden="false" customHeight="false" outlineLevel="0" collapsed="false">
      <c r="A2554" s="6" t="s">
        <v>5351</v>
      </c>
      <c r="B2554" s="6" t="s">
        <v>43</v>
      </c>
      <c r="C2554" s="6" t="s">
        <v>47</v>
      </c>
      <c r="D2554" s="6" t="s">
        <v>170</v>
      </c>
      <c r="E2554" s="6" t="n">
        <v>1788338428</v>
      </c>
      <c r="F2554" s="6" t="n">
        <v>1788338605</v>
      </c>
      <c r="G2554" s="6" t="n">
        <v>1788338462</v>
      </c>
      <c r="H2554" s="6" t="n">
        <v>1788341687</v>
      </c>
      <c r="J2554" s="6" t="n">
        <v>0</v>
      </c>
      <c r="K2554" s="6" t="n">
        <v>0</v>
      </c>
      <c r="L2554" s="9" t="n">
        <f aca="false">IF(AND(E2554&gt;=Scenario!$B$11,E2554&lt;Scenario!$B$12),1,0)</f>
        <v>1</v>
      </c>
      <c r="M2554" s="9" t="n">
        <f aca="false">IF(AND(L2554=1,ISNUMBER(F2554)),MAX(0,F2554-E2554)/60,"")</f>
        <v>2.95</v>
      </c>
      <c r="N2554" s="9" t="n">
        <f aca="false">IF(AND(L2554=1,ISNUMBER(G2554)),MAX(0,G2554-E2554)/60,"")</f>
        <v>0.566666666666667</v>
      </c>
      <c r="O2554" s="9" t="n">
        <f aca="false">IF(ISNUMBER(H2554),IF(AND(H2554&gt;=Scenario!$B$11,H2554&lt;Scenario!$B$12),1,0),0)</f>
        <v>1</v>
      </c>
      <c r="P2554" s="9" t="n">
        <f aca="false">IF(O2554=1,MAX(0,H2554-E2554)/60,"")</f>
        <v>54.3166666666667</v>
      </c>
      <c r="Q2554" s="9" t="n">
        <f aca="false">INDEX(Scenario!$B$18:$B$20,MATCH(B2554,Scenario!$A$18:$A$20,0))</f>
        <v>60</v>
      </c>
      <c r="R2554" s="9" t="n">
        <f aca="false">INDEX(Scenario!$C$18:$C$20,MATCH(B2554,Scenario!$A$18:$A$20,0))</f>
        <v>1440</v>
      </c>
      <c r="S2554" s="9" t="n">
        <f aca="false">IF(ISNUMBER(M2554),IF(M2554&lt;=Q2554,1,0),"")</f>
        <v>1</v>
      </c>
      <c r="T2554" s="9" t="n">
        <f aca="false">IF(ISNUMBER(P2554),IF(P2554&lt;=R2554,1,0),"")</f>
        <v>1</v>
      </c>
      <c r="U2554" s="9" t="n">
        <f aca="false">IF(E2554&gt;Scenario!$B$14,0,IF(OR(AND(ISNUMBER(H2554),H2554&lt;=Scenario!$B$14),AND(ISNUMBER(I2554),I2554&lt;=Scenario!$B$14)),0,1))</f>
        <v>0</v>
      </c>
      <c r="V2554" s="9" t="n">
        <f aca="false">IF(AND(U2554=1,(Scenario!$B$14-E2554)/60&gt;R2554),1,0)</f>
        <v>0</v>
      </c>
      <c r="W2554" s="9" t="n">
        <f aca="false">IF(OR(C2554=Scenario!$B$22,C2554=Scenario!$C$22),1,0)</f>
        <v>1</v>
      </c>
      <c r="X2554" s="9" t="n">
        <f aca="false">IF(ISNUMBER(I2554),1,0)</f>
        <v>0</v>
      </c>
      <c r="Y2554" s="9" t="n">
        <f aca="false">MOD(INT(E2554/86400)+3,7)</f>
        <v>2</v>
      </c>
      <c r="Z2554" s="9" t="n">
        <f aca="false">MOD(INT(E2554/3600),24)</f>
        <v>8</v>
      </c>
      <c r="AA2554" s="6" t="s">
        <v>5352</v>
      </c>
    </row>
    <row r="2555" customFormat="false" ht="15" hidden="false" customHeight="false" outlineLevel="0" collapsed="false">
      <c r="A2555" s="6" t="s">
        <v>5353</v>
      </c>
      <c r="B2555" s="6" t="s">
        <v>43</v>
      </c>
      <c r="C2555" s="6" t="s">
        <v>47</v>
      </c>
      <c r="D2555" s="6" t="s">
        <v>170</v>
      </c>
      <c r="E2555" s="6" t="n">
        <v>1788339221</v>
      </c>
      <c r="F2555" s="6" t="n">
        <v>1788339293</v>
      </c>
      <c r="G2555" s="6" t="n">
        <v>1788339233</v>
      </c>
      <c r="H2555" s="6" t="n">
        <v>1788341504</v>
      </c>
      <c r="J2555" s="6" t="n">
        <v>0</v>
      </c>
      <c r="K2555" s="6" t="n">
        <v>0</v>
      </c>
      <c r="L2555" s="9" t="n">
        <f aca="false">IF(AND(E2555&gt;=Scenario!$B$11,E2555&lt;Scenario!$B$12),1,0)</f>
        <v>1</v>
      </c>
      <c r="M2555" s="9" t="n">
        <f aca="false">IF(AND(L2555=1,ISNUMBER(F2555)),MAX(0,F2555-E2555)/60,"")</f>
        <v>1.2</v>
      </c>
      <c r="N2555" s="9" t="n">
        <f aca="false">IF(AND(L2555=1,ISNUMBER(G2555)),MAX(0,G2555-E2555)/60,"")</f>
        <v>0.2</v>
      </c>
      <c r="O2555" s="9" t="n">
        <f aca="false">IF(ISNUMBER(H2555),IF(AND(H2555&gt;=Scenario!$B$11,H2555&lt;Scenario!$B$12),1,0),0)</f>
        <v>1</v>
      </c>
      <c r="P2555" s="9" t="n">
        <f aca="false">IF(O2555=1,MAX(0,H2555-E2555)/60,"")</f>
        <v>38.05</v>
      </c>
      <c r="Q2555" s="9" t="n">
        <f aca="false">INDEX(Scenario!$B$18:$B$20,MATCH(B2555,Scenario!$A$18:$A$20,0))</f>
        <v>60</v>
      </c>
      <c r="R2555" s="9" t="n">
        <f aca="false">INDEX(Scenario!$C$18:$C$20,MATCH(B2555,Scenario!$A$18:$A$20,0))</f>
        <v>1440</v>
      </c>
      <c r="S2555" s="9" t="n">
        <f aca="false">IF(ISNUMBER(M2555),IF(M2555&lt;=Q2555,1,0),"")</f>
        <v>1</v>
      </c>
      <c r="T2555" s="9" t="n">
        <f aca="false">IF(ISNUMBER(P2555),IF(P2555&lt;=R2555,1,0),"")</f>
        <v>1</v>
      </c>
      <c r="U2555" s="9" t="n">
        <f aca="false">IF(E2555&gt;Scenario!$B$14,0,IF(OR(AND(ISNUMBER(H2555),H2555&lt;=Scenario!$B$14),AND(ISNUMBER(I2555),I2555&lt;=Scenario!$B$14)),0,1))</f>
        <v>0</v>
      </c>
      <c r="V2555" s="9" t="n">
        <f aca="false">IF(AND(U2555=1,(Scenario!$B$14-E2555)/60&gt;R2555),1,0)</f>
        <v>0</v>
      </c>
      <c r="W2555" s="9" t="n">
        <f aca="false">IF(OR(C2555=Scenario!$B$22,C2555=Scenario!$C$22),1,0)</f>
        <v>1</v>
      </c>
      <c r="X2555" s="9" t="n">
        <f aca="false">IF(ISNUMBER(I2555),1,0)</f>
        <v>0</v>
      </c>
      <c r="Y2555" s="9" t="n">
        <f aca="false">MOD(INT(E2555/86400)+3,7)</f>
        <v>2</v>
      </c>
      <c r="Z2555" s="9" t="n">
        <f aca="false">MOD(INT(E2555/3600),24)</f>
        <v>8</v>
      </c>
      <c r="AA2555" s="6" t="s">
        <v>5354</v>
      </c>
    </row>
    <row r="2556" customFormat="false" ht="15" hidden="false" customHeight="false" outlineLevel="0" collapsed="false">
      <c r="A2556" s="6" t="s">
        <v>5355</v>
      </c>
      <c r="B2556" s="6" t="s">
        <v>42</v>
      </c>
      <c r="C2556" s="6" t="s">
        <v>249</v>
      </c>
      <c r="D2556" s="6" t="s">
        <v>172</v>
      </c>
      <c r="E2556" s="6" t="n">
        <v>1788339695</v>
      </c>
      <c r="F2556" s="6" t="n">
        <v>1788339920</v>
      </c>
      <c r="G2556" s="6" t="n">
        <v>1788339713</v>
      </c>
      <c r="H2556" s="6" t="n">
        <v>1788347788</v>
      </c>
      <c r="J2556" s="6" t="n">
        <v>0</v>
      </c>
      <c r="K2556" s="6" t="n">
        <v>0</v>
      </c>
      <c r="L2556" s="9" t="n">
        <f aca="false">IF(AND(E2556&gt;=Scenario!$B$11,E2556&lt;Scenario!$B$12),1,0)</f>
        <v>1</v>
      </c>
      <c r="M2556" s="9" t="n">
        <f aca="false">IF(AND(L2556=1,ISNUMBER(F2556)),MAX(0,F2556-E2556)/60,"")</f>
        <v>3.75</v>
      </c>
      <c r="N2556" s="9" t="n">
        <f aca="false">IF(AND(L2556=1,ISNUMBER(G2556)),MAX(0,G2556-E2556)/60,"")</f>
        <v>0.3</v>
      </c>
      <c r="O2556" s="9" t="n">
        <f aca="false">IF(ISNUMBER(H2556),IF(AND(H2556&gt;=Scenario!$B$11,H2556&lt;Scenario!$B$12),1,0),0)</f>
        <v>1</v>
      </c>
      <c r="P2556" s="9" t="n">
        <f aca="false">IF(O2556=1,MAX(0,H2556-E2556)/60,"")</f>
        <v>134.883333333333</v>
      </c>
      <c r="Q2556" s="9" t="n">
        <f aca="false">INDEX(Scenario!$B$18:$B$20,MATCH(B2556,Scenario!$A$18:$A$20,0))</f>
        <v>15</v>
      </c>
      <c r="R2556" s="9" t="n">
        <f aca="false">INDEX(Scenario!$C$18:$C$20,MATCH(B2556,Scenario!$A$18:$A$20,0))</f>
        <v>240</v>
      </c>
      <c r="S2556" s="9" t="n">
        <f aca="false">IF(ISNUMBER(M2556),IF(M2556&lt;=Q2556,1,0),"")</f>
        <v>1</v>
      </c>
      <c r="T2556" s="9" t="n">
        <f aca="false">IF(ISNUMBER(P2556),IF(P2556&lt;=R2556,1,0),"")</f>
        <v>1</v>
      </c>
      <c r="U2556" s="9" t="n">
        <f aca="false">IF(E2556&gt;Scenario!$B$14,0,IF(OR(AND(ISNUMBER(H2556),H2556&lt;=Scenario!$B$14),AND(ISNUMBER(I2556),I2556&lt;=Scenario!$B$14)),0,1))</f>
        <v>0</v>
      </c>
      <c r="V2556" s="9" t="n">
        <f aca="false">IF(AND(U2556=1,(Scenario!$B$14-E2556)/60&gt;R2556),1,0)</f>
        <v>0</v>
      </c>
      <c r="W2556" s="9" t="n">
        <f aca="false">IF(OR(C2556=Scenario!$B$22,C2556=Scenario!$C$22),1,0)</f>
        <v>0</v>
      </c>
      <c r="X2556" s="9" t="n">
        <f aca="false">IF(ISNUMBER(I2556),1,0)</f>
        <v>0</v>
      </c>
      <c r="Y2556" s="9" t="n">
        <f aca="false">MOD(INT(E2556/86400)+3,7)</f>
        <v>2</v>
      </c>
      <c r="Z2556" s="9" t="n">
        <f aca="false">MOD(INT(E2556/3600),24)</f>
        <v>9</v>
      </c>
      <c r="AA2556" s="6" t="s">
        <v>5356</v>
      </c>
    </row>
    <row r="2557" customFormat="false" ht="15" hidden="false" customHeight="false" outlineLevel="0" collapsed="false">
      <c r="A2557" s="6" t="s">
        <v>5357</v>
      </c>
      <c r="B2557" s="6" t="s">
        <v>44</v>
      </c>
      <c r="C2557" s="6" t="s">
        <v>249</v>
      </c>
      <c r="D2557" s="6" t="s">
        <v>171</v>
      </c>
      <c r="E2557" s="6" t="n">
        <v>1788343295</v>
      </c>
      <c r="F2557" s="6" t="n">
        <v>1788343555</v>
      </c>
      <c r="G2557" s="6" t="n">
        <v>1788343346</v>
      </c>
      <c r="H2557" s="6" t="n">
        <v>1788357124</v>
      </c>
      <c r="J2557" s="6" t="n">
        <v>0</v>
      </c>
      <c r="K2557" s="6" t="n">
        <v>0</v>
      </c>
      <c r="L2557" s="9" t="n">
        <f aca="false">IF(AND(E2557&gt;=Scenario!$B$11,E2557&lt;Scenario!$B$12),1,0)</f>
        <v>1</v>
      </c>
      <c r="M2557" s="9" t="n">
        <f aca="false">IF(AND(L2557=1,ISNUMBER(F2557)),MAX(0,F2557-E2557)/60,"")</f>
        <v>4.33333333333333</v>
      </c>
      <c r="N2557" s="9" t="n">
        <f aca="false">IF(AND(L2557=1,ISNUMBER(G2557)),MAX(0,G2557-E2557)/60,"")</f>
        <v>0.85</v>
      </c>
      <c r="O2557" s="9" t="n">
        <f aca="false">IF(ISNUMBER(H2557),IF(AND(H2557&gt;=Scenario!$B$11,H2557&lt;Scenario!$B$12),1,0),0)</f>
        <v>1</v>
      </c>
      <c r="P2557" s="9" t="n">
        <f aca="false">IF(O2557=1,MAX(0,H2557-E2557)/60,"")</f>
        <v>230.483333333333</v>
      </c>
      <c r="Q2557" s="9" t="n">
        <f aca="false">INDEX(Scenario!$B$18:$B$20,MATCH(B2557,Scenario!$A$18:$A$20,0))</f>
        <v>240</v>
      </c>
      <c r="R2557" s="9" t="n">
        <f aca="false">INDEX(Scenario!$C$18:$C$20,MATCH(B2557,Scenario!$A$18:$A$20,0))</f>
        <v>4320</v>
      </c>
      <c r="S2557" s="9" t="n">
        <f aca="false">IF(ISNUMBER(M2557),IF(M2557&lt;=Q2557,1,0),"")</f>
        <v>1</v>
      </c>
      <c r="T2557" s="9" t="n">
        <f aca="false">IF(ISNUMBER(P2557),IF(P2557&lt;=R2557,1,0),"")</f>
        <v>1</v>
      </c>
      <c r="U2557" s="9" t="n">
        <f aca="false">IF(E2557&gt;Scenario!$B$14,0,IF(OR(AND(ISNUMBER(H2557),H2557&lt;=Scenario!$B$14),AND(ISNUMBER(I2557),I2557&lt;=Scenario!$B$14)),0,1))</f>
        <v>0</v>
      </c>
      <c r="V2557" s="9" t="n">
        <f aca="false">IF(AND(U2557=1,(Scenario!$B$14-E2557)/60&gt;R2557),1,0)</f>
        <v>0</v>
      </c>
      <c r="W2557" s="9" t="n">
        <f aca="false">IF(OR(C2557=Scenario!$B$22,C2557=Scenario!$C$22),1,0)</f>
        <v>0</v>
      </c>
      <c r="X2557" s="9" t="n">
        <f aca="false">IF(ISNUMBER(I2557),1,0)</f>
        <v>0</v>
      </c>
      <c r="Y2557" s="9" t="n">
        <f aca="false">MOD(INT(E2557/86400)+3,7)</f>
        <v>2</v>
      </c>
      <c r="Z2557" s="9" t="n">
        <f aca="false">MOD(INT(E2557/3600),24)</f>
        <v>10</v>
      </c>
      <c r="AA2557" s="6" t="s">
        <v>5358</v>
      </c>
    </row>
    <row r="2558" customFormat="false" ht="15" hidden="false" customHeight="false" outlineLevel="0" collapsed="false">
      <c r="A2558" s="6" t="s">
        <v>5359</v>
      </c>
      <c r="B2558" s="6" t="s">
        <v>43</v>
      </c>
      <c r="C2558" s="6" t="s">
        <v>249</v>
      </c>
      <c r="D2558" s="6" t="s">
        <v>170</v>
      </c>
      <c r="E2558" s="6" t="n">
        <v>1788343618</v>
      </c>
      <c r="F2558" s="6" t="n">
        <v>1788343864</v>
      </c>
      <c r="G2558" s="6" t="n">
        <v>1788343659</v>
      </c>
      <c r="H2558" s="6" t="n">
        <v>1788349382</v>
      </c>
      <c r="J2558" s="6" t="n">
        <v>0</v>
      </c>
      <c r="K2558" s="6" t="n">
        <v>0</v>
      </c>
      <c r="L2558" s="9" t="n">
        <f aca="false">IF(AND(E2558&gt;=Scenario!$B$11,E2558&lt;Scenario!$B$12),1,0)</f>
        <v>1</v>
      </c>
      <c r="M2558" s="9" t="n">
        <f aca="false">IF(AND(L2558=1,ISNUMBER(F2558)),MAX(0,F2558-E2558)/60,"")</f>
        <v>4.1</v>
      </c>
      <c r="N2558" s="9" t="n">
        <f aca="false">IF(AND(L2558=1,ISNUMBER(G2558)),MAX(0,G2558-E2558)/60,"")</f>
        <v>0.683333333333333</v>
      </c>
      <c r="O2558" s="9" t="n">
        <f aca="false">IF(ISNUMBER(H2558),IF(AND(H2558&gt;=Scenario!$B$11,H2558&lt;Scenario!$B$12),1,0),0)</f>
        <v>1</v>
      </c>
      <c r="P2558" s="9" t="n">
        <f aca="false">IF(O2558=1,MAX(0,H2558-E2558)/60,"")</f>
        <v>96.0666666666667</v>
      </c>
      <c r="Q2558" s="9" t="n">
        <f aca="false">INDEX(Scenario!$B$18:$B$20,MATCH(B2558,Scenario!$A$18:$A$20,0))</f>
        <v>60</v>
      </c>
      <c r="R2558" s="9" t="n">
        <f aca="false">INDEX(Scenario!$C$18:$C$20,MATCH(B2558,Scenario!$A$18:$A$20,0))</f>
        <v>1440</v>
      </c>
      <c r="S2558" s="9" t="n">
        <f aca="false">IF(ISNUMBER(M2558),IF(M2558&lt;=Q2558,1,0),"")</f>
        <v>1</v>
      </c>
      <c r="T2558" s="9" t="n">
        <f aca="false">IF(ISNUMBER(P2558),IF(P2558&lt;=R2558,1,0),"")</f>
        <v>1</v>
      </c>
      <c r="U2558" s="9" t="n">
        <f aca="false">IF(E2558&gt;Scenario!$B$14,0,IF(OR(AND(ISNUMBER(H2558),H2558&lt;=Scenario!$B$14),AND(ISNUMBER(I2558),I2558&lt;=Scenario!$B$14)),0,1))</f>
        <v>0</v>
      </c>
      <c r="V2558" s="9" t="n">
        <f aca="false">IF(AND(U2558=1,(Scenario!$B$14-E2558)/60&gt;R2558),1,0)</f>
        <v>0</v>
      </c>
      <c r="W2558" s="9" t="n">
        <f aca="false">IF(OR(C2558=Scenario!$B$22,C2558=Scenario!$C$22),1,0)</f>
        <v>0</v>
      </c>
      <c r="X2558" s="9" t="n">
        <f aca="false">IF(ISNUMBER(I2558),1,0)</f>
        <v>0</v>
      </c>
      <c r="Y2558" s="9" t="n">
        <f aca="false">MOD(INT(E2558/86400)+3,7)</f>
        <v>2</v>
      </c>
      <c r="Z2558" s="9" t="n">
        <f aca="false">MOD(INT(E2558/3600),24)</f>
        <v>10</v>
      </c>
      <c r="AA2558" s="6" t="s">
        <v>5360</v>
      </c>
    </row>
    <row r="2559" customFormat="false" ht="15" hidden="false" customHeight="false" outlineLevel="0" collapsed="false">
      <c r="A2559" s="6" t="s">
        <v>5361</v>
      </c>
      <c r="B2559" s="6" t="s">
        <v>43</v>
      </c>
      <c r="C2559" s="6" t="s">
        <v>46</v>
      </c>
      <c r="D2559" s="6" t="s">
        <v>170</v>
      </c>
      <c r="E2559" s="6" t="n">
        <v>1788343792</v>
      </c>
      <c r="F2559" s="6" t="n">
        <v>1788343880</v>
      </c>
      <c r="G2559" s="6" t="n">
        <v>1788343805</v>
      </c>
      <c r="H2559" s="6" t="n">
        <v>1788345363</v>
      </c>
      <c r="J2559" s="6" t="n">
        <v>0</v>
      </c>
      <c r="K2559" s="6" t="n">
        <v>0</v>
      </c>
      <c r="L2559" s="9" t="n">
        <f aca="false">IF(AND(E2559&gt;=Scenario!$B$11,E2559&lt;Scenario!$B$12),1,0)</f>
        <v>1</v>
      </c>
      <c r="M2559" s="9" t="n">
        <f aca="false">IF(AND(L2559=1,ISNUMBER(F2559)),MAX(0,F2559-E2559)/60,"")</f>
        <v>1.46666666666667</v>
      </c>
      <c r="N2559" s="9" t="n">
        <f aca="false">IF(AND(L2559=1,ISNUMBER(G2559)),MAX(0,G2559-E2559)/60,"")</f>
        <v>0.216666666666667</v>
      </c>
      <c r="O2559" s="9" t="n">
        <f aca="false">IF(ISNUMBER(H2559),IF(AND(H2559&gt;=Scenario!$B$11,H2559&lt;Scenario!$B$12),1,0),0)</f>
        <v>1</v>
      </c>
      <c r="P2559" s="9" t="n">
        <f aca="false">IF(O2559=1,MAX(0,H2559-E2559)/60,"")</f>
        <v>26.1833333333333</v>
      </c>
      <c r="Q2559" s="9" t="n">
        <f aca="false">INDEX(Scenario!$B$18:$B$20,MATCH(B2559,Scenario!$A$18:$A$20,0))</f>
        <v>60</v>
      </c>
      <c r="R2559" s="9" t="n">
        <f aca="false">INDEX(Scenario!$C$18:$C$20,MATCH(B2559,Scenario!$A$18:$A$20,0))</f>
        <v>1440</v>
      </c>
      <c r="S2559" s="9" t="n">
        <f aca="false">IF(ISNUMBER(M2559),IF(M2559&lt;=Q2559,1,0),"")</f>
        <v>1</v>
      </c>
      <c r="T2559" s="9" t="n">
        <f aca="false">IF(ISNUMBER(P2559),IF(P2559&lt;=R2559,1,0),"")</f>
        <v>1</v>
      </c>
      <c r="U2559" s="9" t="n">
        <f aca="false">IF(E2559&gt;Scenario!$B$14,0,IF(OR(AND(ISNUMBER(H2559),H2559&lt;=Scenario!$B$14),AND(ISNUMBER(I2559),I2559&lt;=Scenario!$B$14)),0,1))</f>
        <v>0</v>
      </c>
      <c r="V2559" s="9" t="n">
        <f aca="false">IF(AND(U2559=1,(Scenario!$B$14-E2559)/60&gt;R2559),1,0)</f>
        <v>0</v>
      </c>
      <c r="W2559" s="9" t="n">
        <f aca="false">IF(OR(C2559=Scenario!$B$22,C2559=Scenario!$C$22),1,0)</f>
        <v>1</v>
      </c>
      <c r="X2559" s="9" t="n">
        <f aca="false">IF(ISNUMBER(I2559),1,0)</f>
        <v>0</v>
      </c>
      <c r="Y2559" s="9" t="n">
        <f aca="false">MOD(INT(E2559/86400)+3,7)</f>
        <v>2</v>
      </c>
      <c r="Z2559" s="9" t="n">
        <f aca="false">MOD(INT(E2559/3600),24)</f>
        <v>10</v>
      </c>
      <c r="AA2559" s="6" t="s">
        <v>5362</v>
      </c>
    </row>
    <row r="2560" customFormat="false" ht="15" hidden="false" customHeight="false" outlineLevel="0" collapsed="false">
      <c r="A2560" s="6" t="s">
        <v>5363</v>
      </c>
      <c r="B2560" s="6" t="s">
        <v>43</v>
      </c>
      <c r="C2560" s="6" t="s">
        <v>46</v>
      </c>
      <c r="D2560" s="6" t="s">
        <v>171</v>
      </c>
      <c r="E2560" s="6" t="n">
        <v>1788345601</v>
      </c>
      <c r="F2560" s="6" t="n">
        <v>1788345713</v>
      </c>
      <c r="G2560" s="6" t="n">
        <v>1788345648</v>
      </c>
      <c r="H2560" s="6" t="n">
        <v>1788352408</v>
      </c>
      <c r="J2560" s="6" t="n">
        <v>0</v>
      </c>
      <c r="K2560" s="6" t="n">
        <v>0</v>
      </c>
      <c r="L2560" s="9" t="n">
        <f aca="false">IF(AND(E2560&gt;=Scenario!$B$11,E2560&lt;Scenario!$B$12),1,0)</f>
        <v>1</v>
      </c>
      <c r="M2560" s="9" t="n">
        <f aca="false">IF(AND(L2560=1,ISNUMBER(F2560)),MAX(0,F2560-E2560)/60,"")</f>
        <v>1.86666666666667</v>
      </c>
      <c r="N2560" s="9" t="n">
        <f aca="false">IF(AND(L2560=1,ISNUMBER(G2560)),MAX(0,G2560-E2560)/60,"")</f>
        <v>0.783333333333333</v>
      </c>
      <c r="O2560" s="9" t="n">
        <f aca="false">IF(ISNUMBER(H2560),IF(AND(H2560&gt;=Scenario!$B$11,H2560&lt;Scenario!$B$12),1,0),0)</f>
        <v>1</v>
      </c>
      <c r="P2560" s="9" t="n">
        <f aca="false">IF(O2560=1,MAX(0,H2560-E2560)/60,"")</f>
        <v>113.45</v>
      </c>
      <c r="Q2560" s="9" t="n">
        <f aca="false">INDEX(Scenario!$B$18:$B$20,MATCH(B2560,Scenario!$A$18:$A$20,0))</f>
        <v>60</v>
      </c>
      <c r="R2560" s="9" t="n">
        <f aca="false">INDEX(Scenario!$C$18:$C$20,MATCH(B2560,Scenario!$A$18:$A$20,0))</f>
        <v>1440</v>
      </c>
      <c r="S2560" s="9" t="n">
        <f aca="false">IF(ISNUMBER(M2560),IF(M2560&lt;=Q2560,1,0),"")</f>
        <v>1</v>
      </c>
      <c r="T2560" s="9" t="n">
        <f aca="false">IF(ISNUMBER(P2560),IF(P2560&lt;=R2560,1,0),"")</f>
        <v>1</v>
      </c>
      <c r="U2560" s="9" t="n">
        <f aca="false">IF(E2560&gt;Scenario!$B$14,0,IF(OR(AND(ISNUMBER(H2560),H2560&lt;=Scenario!$B$14),AND(ISNUMBER(I2560),I2560&lt;=Scenario!$B$14)),0,1))</f>
        <v>0</v>
      </c>
      <c r="V2560" s="9" t="n">
        <f aca="false">IF(AND(U2560=1,(Scenario!$B$14-E2560)/60&gt;R2560),1,0)</f>
        <v>0</v>
      </c>
      <c r="W2560" s="9" t="n">
        <f aca="false">IF(OR(C2560=Scenario!$B$22,C2560=Scenario!$C$22),1,0)</f>
        <v>1</v>
      </c>
      <c r="X2560" s="9" t="n">
        <f aca="false">IF(ISNUMBER(I2560),1,0)</f>
        <v>0</v>
      </c>
      <c r="Y2560" s="9" t="n">
        <f aca="false">MOD(INT(E2560/86400)+3,7)</f>
        <v>2</v>
      </c>
      <c r="Z2560" s="9" t="n">
        <f aca="false">MOD(INT(E2560/3600),24)</f>
        <v>10</v>
      </c>
      <c r="AA2560" s="6" t="s">
        <v>5364</v>
      </c>
    </row>
    <row r="2561" customFormat="false" ht="15" hidden="false" customHeight="false" outlineLevel="0" collapsed="false">
      <c r="A2561" s="6" t="s">
        <v>5365</v>
      </c>
      <c r="B2561" s="6" t="s">
        <v>43</v>
      </c>
      <c r="C2561" s="6" t="s">
        <v>249</v>
      </c>
      <c r="D2561" s="6" t="s">
        <v>170</v>
      </c>
      <c r="E2561" s="6" t="n">
        <v>1788346380</v>
      </c>
      <c r="F2561" s="6" t="n">
        <v>1788346547</v>
      </c>
      <c r="G2561" s="6" t="n">
        <v>1788346427</v>
      </c>
      <c r="H2561" s="6" t="n">
        <v>1788348393</v>
      </c>
      <c r="J2561" s="6" t="n">
        <v>0</v>
      </c>
      <c r="K2561" s="6" t="n">
        <v>0</v>
      </c>
      <c r="L2561" s="9" t="n">
        <f aca="false">IF(AND(E2561&gt;=Scenario!$B$11,E2561&lt;Scenario!$B$12),1,0)</f>
        <v>1</v>
      </c>
      <c r="M2561" s="9" t="n">
        <f aca="false">IF(AND(L2561=1,ISNUMBER(F2561)),MAX(0,F2561-E2561)/60,"")</f>
        <v>2.78333333333333</v>
      </c>
      <c r="N2561" s="9" t="n">
        <f aca="false">IF(AND(L2561=1,ISNUMBER(G2561)),MAX(0,G2561-E2561)/60,"")</f>
        <v>0.783333333333333</v>
      </c>
      <c r="O2561" s="9" t="n">
        <f aca="false">IF(ISNUMBER(H2561),IF(AND(H2561&gt;=Scenario!$B$11,H2561&lt;Scenario!$B$12),1,0),0)</f>
        <v>1</v>
      </c>
      <c r="P2561" s="9" t="n">
        <f aca="false">IF(O2561=1,MAX(0,H2561-E2561)/60,"")</f>
        <v>33.55</v>
      </c>
      <c r="Q2561" s="9" t="n">
        <f aca="false">INDEX(Scenario!$B$18:$B$20,MATCH(B2561,Scenario!$A$18:$A$20,0))</f>
        <v>60</v>
      </c>
      <c r="R2561" s="9" t="n">
        <f aca="false">INDEX(Scenario!$C$18:$C$20,MATCH(B2561,Scenario!$A$18:$A$20,0))</f>
        <v>1440</v>
      </c>
      <c r="S2561" s="9" t="n">
        <f aca="false">IF(ISNUMBER(M2561),IF(M2561&lt;=Q2561,1,0),"")</f>
        <v>1</v>
      </c>
      <c r="T2561" s="9" t="n">
        <f aca="false">IF(ISNUMBER(P2561),IF(P2561&lt;=R2561,1,0),"")</f>
        <v>1</v>
      </c>
      <c r="U2561" s="9" t="n">
        <f aca="false">IF(E2561&gt;Scenario!$B$14,0,IF(OR(AND(ISNUMBER(H2561),H2561&lt;=Scenario!$B$14),AND(ISNUMBER(I2561),I2561&lt;=Scenario!$B$14)),0,1))</f>
        <v>0</v>
      </c>
      <c r="V2561" s="9" t="n">
        <f aca="false">IF(AND(U2561=1,(Scenario!$B$14-E2561)/60&gt;R2561),1,0)</f>
        <v>0</v>
      </c>
      <c r="W2561" s="9" t="n">
        <f aca="false">IF(OR(C2561=Scenario!$B$22,C2561=Scenario!$C$22),1,0)</f>
        <v>0</v>
      </c>
      <c r="X2561" s="9" t="n">
        <f aca="false">IF(ISNUMBER(I2561),1,0)</f>
        <v>0</v>
      </c>
      <c r="Y2561" s="9" t="n">
        <f aca="false">MOD(INT(E2561/86400)+3,7)</f>
        <v>2</v>
      </c>
      <c r="Z2561" s="9" t="n">
        <f aca="false">MOD(INT(E2561/3600),24)</f>
        <v>10</v>
      </c>
      <c r="AA2561" s="6" t="s">
        <v>5366</v>
      </c>
    </row>
    <row r="2562" customFormat="false" ht="15" hidden="false" customHeight="false" outlineLevel="0" collapsed="false">
      <c r="A2562" s="6" t="s">
        <v>5367</v>
      </c>
      <c r="B2562" s="6" t="s">
        <v>44</v>
      </c>
      <c r="C2562" s="6" t="s">
        <v>288</v>
      </c>
      <c r="D2562" s="6" t="s">
        <v>171</v>
      </c>
      <c r="E2562" s="6" t="n">
        <v>1788346909</v>
      </c>
      <c r="F2562" s="6" t="n">
        <v>1788347068</v>
      </c>
      <c r="G2562" s="6" t="n">
        <v>1788346937</v>
      </c>
      <c r="H2562" s="6" t="n">
        <v>1788388917</v>
      </c>
      <c r="J2562" s="6" t="n">
        <v>1</v>
      </c>
      <c r="K2562" s="6" t="n">
        <v>0</v>
      </c>
      <c r="L2562" s="9" t="n">
        <f aca="false">IF(AND(E2562&gt;=Scenario!$B$11,E2562&lt;Scenario!$B$12),1,0)</f>
        <v>1</v>
      </c>
      <c r="M2562" s="9" t="n">
        <f aca="false">IF(AND(L2562=1,ISNUMBER(F2562)),MAX(0,F2562-E2562)/60,"")</f>
        <v>2.65</v>
      </c>
      <c r="N2562" s="9" t="n">
        <f aca="false">IF(AND(L2562=1,ISNUMBER(G2562)),MAX(0,G2562-E2562)/60,"")</f>
        <v>0.466666666666667</v>
      </c>
      <c r="O2562" s="9" t="n">
        <f aca="false">IF(ISNUMBER(H2562),IF(AND(H2562&gt;=Scenario!$B$11,H2562&lt;Scenario!$B$12),1,0),0)</f>
        <v>1</v>
      </c>
      <c r="P2562" s="9" t="n">
        <f aca="false">IF(O2562=1,MAX(0,H2562-E2562)/60,"")</f>
        <v>700.133333333333</v>
      </c>
      <c r="Q2562" s="9" t="n">
        <f aca="false">INDEX(Scenario!$B$18:$B$20,MATCH(B2562,Scenario!$A$18:$A$20,0))</f>
        <v>240</v>
      </c>
      <c r="R2562" s="9" t="n">
        <f aca="false">INDEX(Scenario!$C$18:$C$20,MATCH(B2562,Scenario!$A$18:$A$20,0))</f>
        <v>4320</v>
      </c>
      <c r="S2562" s="9" t="n">
        <f aca="false">IF(ISNUMBER(M2562),IF(M2562&lt;=Q2562,1,0),"")</f>
        <v>1</v>
      </c>
      <c r="T2562" s="9" t="n">
        <f aca="false">IF(ISNUMBER(P2562),IF(P2562&lt;=R2562,1,0),"")</f>
        <v>1</v>
      </c>
      <c r="U2562" s="9" t="n">
        <f aca="false">IF(E2562&gt;Scenario!$B$14,0,IF(OR(AND(ISNUMBER(H2562),H2562&lt;=Scenario!$B$14),AND(ISNUMBER(I2562),I2562&lt;=Scenario!$B$14)),0,1))</f>
        <v>0</v>
      </c>
      <c r="V2562" s="9" t="n">
        <f aca="false">IF(AND(U2562=1,(Scenario!$B$14-E2562)/60&gt;R2562),1,0)</f>
        <v>0</v>
      </c>
      <c r="W2562" s="9" t="n">
        <f aca="false">IF(OR(C2562=Scenario!$B$22,C2562=Scenario!$C$22),1,0)</f>
        <v>0</v>
      </c>
      <c r="X2562" s="9" t="n">
        <f aca="false">IF(ISNUMBER(I2562),1,0)</f>
        <v>0</v>
      </c>
      <c r="Y2562" s="9" t="n">
        <f aca="false">MOD(INT(E2562/86400)+3,7)</f>
        <v>2</v>
      </c>
      <c r="Z2562" s="9" t="n">
        <f aca="false">MOD(INT(E2562/3600),24)</f>
        <v>11</v>
      </c>
      <c r="AA2562" s="6" t="s">
        <v>5368</v>
      </c>
    </row>
    <row r="2563" customFormat="false" ht="15" hidden="false" customHeight="false" outlineLevel="0" collapsed="false">
      <c r="A2563" s="6" t="s">
        <v>5369</v>
      </c>
      <c r="B2563" s="6" t="s">
        <v>44</v>
      </c>
      <c r="C2563" s="6" t="s">
        <v>249</v>
      </c>
      <c r="D2563" s="6" t="s">
        <v>171</v>
      </c>
      <c r="E2563" s="6" t="n">
        <v>1788346987</v>
      </c>
      <c r="F2563" s="6" t="n">
        <v>1788347136</v>
      </c>
      <c r="G2563" s="6" t="n">
        <v>1788347029</v>
      </c>
      <c r="H2563" s="6" t="n">
        <v>1788349921</v>
      </c>
      <c r="J2563" s="6" t="n">
        <v>0</v>
      </c>
      <c r="K2563" s="6" t="n">
        <v>0</v>
      </c>
      <c r="L2563" s="9" t="n">
        <f aca="false">IF(AND(E2563&gt;=Scenario!$B$11,E2563&lt;Scenario!$B$12),1,0)</f>
        <v>1</v>
      </c>
      <c r="M2563" s="9" t="n">
        <f aca="false">IF(AND(L2563=1,ISNUMBER(F2563)),MAX(0,F2563-E2563)/60,"")</f>
        <v>2.48333333333333</v>
      </c>
      <c r="N2563" s="9" t="n">
        <f aca="false">IF(AND(L2563=1,ISNUMBER(G2563)),MAX(0,G2563-E2563)/60,"")</f>
        <v>0.7</v>
      </c>
      <c r="O2563" s="9" t="n">
        <f aca="false">IF(ISNUMBER(H2563),IF(AND(H2563&gt;=Scenario!$B$11,H2563&lt;Scenario!$B$12),1,0),0)</f>
        <v>1</v>
      </c>
      <c r="P2563" s="9" t="n">
        <f aca="false">IF(O2563=1,MAX(0,H2563-E2563)/60,"")</f>
        <v>48.9</v>
      </c>
      <c r="Q2563" s="9" t="n">
        <f aca="false">INDEX(Scenario!$B$18:$B$20,MATCH(B2563,Scenario!$A$18:$A$20,0))</f>
        <v>240</v>
      </c>
      <c r="R2563" s="9" t="n">
        <f aca="false">INDEX(Scenario!$C$18:$C$20,MATCH(B2563,Scenario!$A$18:$A$20,0))</f>
        <v>4320</v>
      </c>
      <c r="S2563" s="9" t="n">
        <f aca="false">IF(ISNUMBER(M2563),IF(M2563&lt;=Q2563,1,0),"")</f>
        <v>1</v>
      </c>
      <c r="T2563" s="9" t="n">
        <f aca="false">IF(ISNUMBER(P2563),IF(P2563&lt;=R2563,1,0),"")</f>
        <v>1</v>
      </c>
      <c r="U2563" s="9" t="n">
        <f aca="false">IF(E2563&gt;Scenario!$B$14,0,IF(OR(AND(ISNUMBER(H2563),H2563&lt;=Scenario!$B$14),AND(ISNUMBER(I2563),I2563&lt;=Scenario!$B$14)),0,1))</f>
        <v>0</v>
      </c>
      <c r="V2563" s="9" t="n">
        <f aca="false">IF(AND(U2563=1,(Scenario!$B$14-E2563)/60&gt;R2563),1,0)</f>
        <v>0</v>
      </c>
      <c r="W2563" s="9" t="n">
        <f aca="false">IF(OR(C2563=Scenario!$B$22,C2563=Scenario!$C$22),1,0)</f>
        <v>0</v>
      </c>
      <c r="X2563" s="9" t="n">
        <f aca="false">IF(ISNUMBER(I2563),1,0)</f>
        <v>0</v>
      </c>
      <c r="Y2563" s="9" t="n">
        <f aca="false">MOD(INT(E2563/86400)+3,7)</f>
        <v>2</v>
      </c>
      <c r="Z2563" s="9" t="n">
        <f aca="false">MOD(INT(E2563/3600),24)</f>
        <v>11</v>
      </c>
      <c r="AA2563" s="6" t="s">
        <v>5370</v>
      </c>
    </row>
    <row r="2564" customFormat="false" ht="15" hidden="false" customHeight="false" outlineLevel="0" collapsed="false">
      <c r="A2564" s="6" t="s">
        <v>5371</v>
      </c>
      <c r="B2564" s="6" t="s">
        <v>44</v>
      </c>
      <c r="C2564" s="6" t="s">
        <v>46</v>
      </c>
      <c r="D2564" s="6" t="s">
        <v>172</v>
      </c>
      <c r="E2564" s="6" t="n">
        <v>1788349136</v>
      </c>
      <c r="F2564" s="6" t="n">
        <v>1788349277</v>
      </c>
      <c r="G2564" s="6" t="n">
        <v>1788349167</v>
      </c>
      <c r="H2564" s="6" t="n">
        <v>1788351503</v>
      </c>
      <c r="J2564" s="6" t="n">
        <v>0</v>
      </c>
      <c r="K2564" s="6" t="n">
        <v>0</v>
      </c>
      <c r="L2564" s="9" t="n">
        <f aca="false">IF(AND(E2564&gt;=Scenario!$B$11,E2564&lt;Scenario!$B$12),1,0)</f>
        <v>1</v>
      </c>
      <c r="M2564" s="9" t="n">
        <f aca="false">IF(AND(L2564=1,ISNUMBER(F2564)),MAX(0,F2564-E2564)/60,"")</f>
        <v>2.35</v>
      </c>
      <c r="N2564" s="9" t="n">
        <f aca="false">IF(AND(L2564=1,ISNUMBER(G2564)),MAX(0,G2564-E2564)/60,"")</f>
        <v>0.516666666666667</v>
      </c>
      <c r="O2564" s="9" t="n">
        <f aca="false">IF(ISNUMBER(H2564),IF(AND(H2564&gt;=Scenario!$B$11,H2564&lt;Scenario!$B$12),1,0),0)</f>
        <v>1</v>
      </c>
      <c r="P2564" s="9" t="n">
        <f aca="false">IF(O2564=1,MAX(0,H2564-E2564)/60,"")</f>
        <v>39.45</v>
      </c>
      <c r="Q2564" s="9" t="n">
        <f aca="false">INDEX(Scenario!$B$18:$B$20,MATCH(B2564,Scenario!$A$18:$A$20,0))</f>
        <v>240</v>
      </c>
      <c r="R2564" s="9" t="n">
        <f aca="false">INDEX(Scenario!$C$18:$C$20,MATCH(B2564,Scenario!$A$18:$A$20,0))</f>
        <v>4320</v>
      </c>
      <c r="S2564" s="9" t="n">
        <f aca="false">IF(ISNUMBER(M2564),IF(M2564&lt;=Q2564,1,0),"")</f>
        <v>1</v>
      </c>
      <c r="T2564" s="9" t="n">
        <f aca="false">IF(ISNUMBER(P2564),IF(P2564&lt;=R2564,1,0),"")</f>
        <v>1</v>
      </c>
      <c r="U2564" s="9" t="n">
        <f aca="false">IF(E2564&gt;Scenario!$B$14,0,IF(OR(AND(ISNUMBER(H2564),H2564&lt;=Scenario!$B$14),AND(ISNUMBER(I2564),I2564&lt;=Scenario!$B$14)),0,1))</f>
        <v>0</v>
      </c>
      <c r="V2564" s="9" t="n">
        <f aca="false">IF(AND(U2564=1,(Scenario!$B$14-E2564)/60&gt;R2564),1,0)</f>
        <v>0</v>
      </c>
      <c r="W2564" s="9" t="n">
        <f aca="false">IF(OR(C2564=Scenario!$B$22,C2564=Scenario!$C$22),1,0)</f>
        <v>1</v>
      </c>
      <c r="X2564" s="9" t="n">
        <f aca="false">IF(ISNUMBER(I2564),1,0)</f>
        <v>0</v>
      </c>
      <c r="Y2564" s="9" t="n">
        <f aca="false">MOD(INT(E2564/86400)+3,7)</f>
        <v>2</v>
      </c>
      <c r="Z2564" s="9" t="n">
        <f aca="false">MOD(INT(E2564/3600),24)</f>
        <v>11</v>
      </c>
      <c r="AA2564" s="6" t="s">
        <v>5372</v>
      </c>
    </row>
    <row r="2565" customFormat="false" ht="15" hidden="false" customHeight="false" outlineLevel="0" collapsed="false">
      <c r="A2565" s="6" t="s">
        <v>5373</v>
      </c>
      <c r="B2565" s="6" t="s">
        <v>44</v>
      </c>
      <c r="C2565" s="6" t="s">
        <v>47</v>
      </c>
      <c r="D2565" s="6" t="s">
        <v>171</v>
      </c>
      <c r="E2565" s="6" t="n">
        <v>1788349316</v>
      </c>
      <c r="F2565" s="6" t="n">
        <v>1788349505</v>
      </c>
      <c r="G2565" s="6" t="n">
        <v>1788349345</v>
      </c>
      <c r="H2565" s="6" t="n">
        <v>1788354758</v>
      </c>
      <c r="J2565" s="6" t="n">
        <v>0</v>
      </c>
      <c r="K2565" s="6" t="n">
        <v>1</v>
      </c>
      <c r="L2565" s="9" t="n">
        <f aca="false">IF(AND(E2565&gt;=Scenario!$B$11,E2565&lt;Scenario!$B$12),1,0)</f>
        <v>1</v>
      </c>
      <c r="M2565" s="9" t="n">
        <f aca="false">IF(AND(L2565=1,ISNUMBER(F2565)),MAX(0,F2565-E2565)/60,"")</f>
        <v>3.15</v>
      </c>
      <c r="N2565" s="9" t="n">
        <f aca="false">IF(AND(L2565=1,ISNUMBER(G2565)),MAX(0,G2565-E2565)/60,"")</f>
        <v>0.483333333333333</v>
      </c>
      <c r="O2565" s="9" t="n">
        <f aca="false">IF(ISNUMBER(H2565),IF(AND(H2565&gt;=Scenario!$B$11,H2565&lt;Scenario!$B$12),1,0),0)</f>
        <v>1</v>
      </c>
      <c r="P2565" s="9" t="n">
        <f aca="false">IF(O2565=1,MAX(0,H2565-E2565)/60,"")</f>
        <v>90.7</v>
      </c>
      <c r="Q2565" s="9" t="n">
        <f aca="false">INDEX(Scenario!$B$18:$B$20,MATCH(B2565,Scenario!$A$18:$A$20,0))</f>
        <v>240</v>
      </c>
      <c r="R2565" s="9" t="n">
        <f aca="false">INDEX(Scenario!$C$18:$C$20,MATCH(B2565,Scenario!$A$18:$A$20,0))</f>
        <v>4320</v>
      </c>
      <c r="S2565" s="9" t="n">
        <f aca="false">IF(ISNUMBER(M2565),IF(M2565&lt;=Q2565,1,0),"")</f>
        <v>1</v>
      </c>
      <c r="T2565" s="9" t="n">
        <f aca="false">IF(ISNUMBER(P2565),IF(P2565&lt;=R2565,1,0),"")</f>
        <v>1</v>
      </c>
      <c r="U2565" s="9" t="n">
        <f aca="false">IF(E2565&gt;Scenario!$B$14,0,IF(OR(AND(ISNUMBER(H2565),H2565&lt;=Scenario!$B$14),AND(ISNUMBER(I2565),I2565&lt;=Scenario!$B$14)),0,1))</f>
        <v>0</v>
      </c>
      <c r="V2565" s="9" t="n">
        <f aca="false">IF(AND(U2565=1,(Scenario!$B$14-E2565)/60&gt;R2565),1,0)</f>
        <v>0</v>
      </c>
      <c r="W2565" s="9" t="n">
        <f aca="false">IF(OR(C2565=Scenario!$B$22,C2565=Scenario!$C$22),1,0)</f>
        <v>1</v>
      </c>
      <c r="X2565" s="9" t="n">
        <f aca="false">IF(ISNUMBER(I2565),1,0)</f>
        <v>0</v>
      </c>
      <c r="Y2565" s="9" t="n">
        <f aca="false">MOD(INT(E2565/86400)+3,7)</f>
        <v>2</v>
      </c>
      <c r="Z2565" s="9" t="n">
        <f aca="false">MOD(INT(E2565/3600),24)</f>
        <v>11</v>
      </c>
      <c r="AA2565" s="6" t="s">
        <v>5374</v>
      </c>
    </row>
    <row r="2566" customFormat="false" ht="15" hidden="false" customHeight="false" outlineLevel="0" collapsed="false">
      <c r="A2566" s="6" t="s">
        <v>5375</v>
      </c>
      <c r="B2566" s="6" t="s">
        <v>44</v>
      </c>
      <c r="C2566" s="6" t="s">
        <v>46</v>
      </c>
      <c r="D2566" s="6" t="s">
        <v>171</v>
      </c>
      <c r="E2566" s="6" t="n">
        <v>1788350265</v>
      </c>
      <c r="F2566" s="6" t="n">
        <v>1788350651</v>
      </c>
      <c r="G2566" s="6" t="n">
        <v>1788350439</v>
      </c>
      <c r="H2566" s="6" t="n">
        <v>1788370357</v>
      </c>
      <c r="J2566" s="6" t="n">
        <v>0</v>
      </c>
      <c r="K2566" s="6" t="n">
        <v>0</v>
      </c>
      <c r="L2566" s="9" t="n">
        <f aca="false">IF(AND(E2566&gt;=Scenario!$B$11,E2566&lt;Scenario!$B$12),1,0)</f>
        <v>1</v>
      </c>
      <c r="M2566" s="9" t="n">
        <f aca="false">IF(AND(L2566=1,ISNUMBER(F2566)),MAX(0,F2566-E2566)/60,"")</f>
        <v>6.43333333333333</v>
      </c>
      <c r="N2566" s="9" t="n">
        <f aca="false">IF(AND(L2566=1,ISNUMBER(G2566)),MAX(0,G2566-E2566)/60,"")</f>
        <v>2.9</v>
      </c>
      <c r="O2566" s="9" t="n">
        <f aca="false">IF(ISNUMBER(H2566),IF(AND(H2566&gt;=Scenario!$B$11,H2566&lt;Scenario!$B$12),1,0),0)</f>
        <v>1</v>
      </c>
      <c r="P2566" s="9" t="n">
        <f aca="false">IF(O2566=1,MAX(0,H2566-E2566)/60,"")</f>
        <v>334.866666666667</v>
      </c>
      <c r="Q2566" s="9" t="n">
        <f aca="false">INDEX(Scenario!$B$18:$B$20,MATCH(B2566,Scenario!$A$18:$A$20,0))</f>
        <v>240</v>
      </c>
      <c r="R2566" s="9" t="n">
        <f aca="false">INDEX(Scenario!$C$18:$C$20,MATCH(B2566,Scenario!$A$18:$A$20,0))</f>
        <v>4320</v>
      </c>
      <c r="S2566" s="9" t="n">
        <f aca="false">IF(ISNUMBER(M2566),IF(M2566&lt;=Q2566,1,0),"")</f>
        <v>1</v>
      </c>
      <c r="T2566" s="9" t="n">
        <f aca="false">IF(ISNUMBER(P2566),IF(P2566&lt;=R2566,1,0),"")</f>
        <v>1</v>
      </c>
      <c r="U2566" s="9" t="n">
        <f aca="false">IF(E2566&gt;Scenario!$B$14,0,IF(OR(AND(ISNUMBER(H2566),H2566&lt;=Scenario!$B$14),AND(ISNUMBER(I2566),I2566&lt;=Scenario!$B$14)),0,1))</f>
        <v>0</v>
      </c>
      <c r="V2566" s="9" t="n">
        <f aca="false">IF(AND(U2566=1,(Scenario!$B$14-E2566)/60&gt;R2566),1,0)</f>
        <v>0</v>
      </c>
      <c r="W2566" s="9" t="n">
        <f aca="false">IF(OR(C2566=Scenario!$B$22,C2566=Scenario!$C$22),1,0)</f>
        <v>1</v>
      </c>
      <c r="X2566" s="9" t="n">
        <f aca="false">IF(ISNUMBER(I2566),1,0)</f>
        <v>0</v>
      </c>
      <c r="Y2566" s="9" t="n">
        <f aca="false">MOD(INT(E2566/86400)+3,7)</f>
        <v>2</v>
      </c>
      <c r="Z2566" s="9" t="n">
        <f aca="false">MOD(INT(E2566/3600),24)</f>
        <v>11</v>
      </c>
      <c r="AA2566" s="6" t="s">
        <v>5376</v>
      </c>
    </row>
    <row r="2567" customFormat="false" ht="15" hidden="false" customHeight="false" outlineLevel="0" collapsed="false">
      <c r="A2567" s="6" t="s">
        <v>5377</v>
      </c>
      <c r="B2567" s="6" t="s">
        <v>44</v>
      </c>
      <c r="C2567" s="6" t="s">
        <v>288</v>
      </c>
      <c r="D2567" s="6" t="s">
        <v>171</v>
      </c>
      <c r="E2567" s="6" t="n">
        <v>1788350435</v>
      </c>
      <c r="F2567" s="6" t="n">
        <v>1788350675</v>
      </c>
      <c r="G2567" s="6" t="n">
        <v>1788350445</v>
      </c>
      <c r="H2567" s="6" t="n">
        <v>1788361457</v>
      </c>
      <c r="J2567" s="6" t="n">
        <v>0</v>
      </c>
      <c r="K2567" s="6" t="n">
        <v>0</v>
      </c>
      <c r="L2567" s="9" t="n">
        <f aca="false">IF(AND(E2567&gt;=Scenario!$B$11,E2567&lt;Scenario!$B$12),1,0)</f>
        <v>1</v>
      </c>
      <c r="M2567" s="9" t="n">
        <f aca="false">IF(AND(L2567=1,ISNUMBER(F2567)),MAX(0,F2567-E2567)/60,"")</f>
        <v>4</v>
      </c>
      <c r="N2567" s="9" t="n">
        <f aca="false">IF(AND(L2567=1,ISNUMBER(G2567)),MAX(0,G2567-E2567)/60,"")</f>
        <v>0.166666666666667</v>
      </c>
      <c r="O2567" s="9" t="n">
        <f aca="false">IF(ISNUMBER(H2567),IF(AND(H2567&gt;=Scenario!$B$11,H2567&lt;Scenario!$B$12),1,0),0)</f>
        <v>1</v>
      </c>
      <c r="P2567" s="9" t="n">
        <f aca="false">IF(O2567=1,MAX(0,H2567-E2567)/60,"")</f>
        <v>183.7</v>
      </c>
      <c r="Q2567" s="9" t="n">
        <f aca="false">INDEX(Scenario!$B$18:$B$20,MATCH(B2567,Scenario!$A$18:$A$20,0))</f>
        <v>240</v>
      </c>
      <c r="R2567" s="9" t="n">
        <f aca="false">INDEX(Scenario!$C$18:$C$20,MATCH(B2567,Scenario!$A$18:$A$20,0))</f>
        <v>4320</v>
      </c>
      <c r="S2567" s="9" t="n">
        <f aca="false">IF(ISNUMBER(M2567),IF(M2567&lt;=Q2567,1,0),"")</f>
        <v>1</v>
      </c>
      <c r="T2567" s="9" t="n">
        <f aca="false">IF(ISNUMBER(P2567),IF(P2567&lt;=R2567,1,0),"")</f>
        <v>1</v>
      </c>
      <c r="U2567" s="9" t="n">
        <f aca="false">IF(E2567&gt;Scenario!$B$14,0,IF(OR(AND(ISNUMBER(H2567),H2567&lt;=Scenario!$B$14),AND(ISNUMBER(I2567),I2567&lt;=Scenario!$B$14)),0,1))</f>
        <v>0</v>
      </c>
      <c r="V2567" s="9" t="n">
        <f aca="false">IF(AND(U2567=1,(Scenario!$B$14-E2567)/60&gt;R2567),1,0)</f>
        <v>0</v>
      </c>
      <c r="W2567" s="9" t="n">
        <f aca="false">IF(OR(C2567=Scenario!$B$22,C2567=Scenario!$C$22),1,0)</f>
        <v>0</v>
      </c>
      <c r="X2567" s="9" t="n">
        <f aca="false">IF(ISNUMBER(I2567),1,0)</f>
        <v>0</v>
      </c>
      <c r="Y2567" s="9" t="n">
        <f aca="false">MOD(INT(E2567/86400)+3,7)</f>
        <v>2</v>
      </c>
      <c r="Z2567" s="9" t="n">
        <f aca="false">MOD(INT(E2567/3600),24)</f>
        <v>12</v>
      </c>
      <c r="AA2567" s="6" t="s">
        <v>5378</v>
      </c>
    </row>
    <row r="2568" customFormat="false" ht="15" hidden="false" customHeight="false" outlineLevel="0" collapsed="false">
      <c r="A2568" s="6" t="s">
        <v>5379</v>
      </c>
      <c r="B2568" s="6" t="s">
        <v>44</v>
      </c>
      <c r="C2568" s="6" t="s">
        <v>249</v>
      </c>
      <c r="D2568" s="6" t="s">
        <v>172</v>
      </c>
      <c r="E2568" s="6" t="n">
        <v>1788350450</v>
      </c>
      <c r="F2568" s="6" t="n">
        <v>1788350651</v>
      </c>
      <c r="G2568" s="6" t="n">
        <v>1788350480</v>
      </c>
      <c r="H2568" s="6" t="n">
        <v>1788353068</v>
      </c>
      <c r="J2568" s="6" t="n">
        <v>0</v>
      </c>
      <c r="K2568" s="6" t="n">
        <v>0</v>
      </c>
      <c r="L2568" s="9" t="n">
        <f aca="false">IF(AND(E2568&gt;=Scenario!$B$11,E2568&lt;Scenario!$B$12),1,0)</f>
        <v>1</v>
      </c>
      <c r="M2568" s="9" t="n">
        <f aca="false">IF(AND(L2568=1,ISNUMBER(F2568)),MAX(0,F2568-E2568)/60,"")</f>
        <v>3.35</v>
      </c>
      <c r="N2568" s="9" t="n">
        <f aca="false">IF(AND(L2568=1,ISNUMBER(G2568)),MAX(0,G2568-E2568)/60,"")</f>
        <v>0.5</v>
      </c>
      <c r="O2568" s="9" t="n">
        <f aca="false">IF(ISNUMBER(H2568),IF(AND(H2568&gt;=Scenario!$B$11,H2568&lt;Scenario!$B$12),1,0),0)</f>
        <v>1</v>
      </c>
      <c r="P2568" s="9" t="n">
        <f aca="false">IF(O2568=1,MAX(0,H2568-E2568)/60,"")</f>
        <v>43.6333333333333</v>
      </c>
      <c r="Q2568" s="9" t="n">
        <f aca="false">INDEX(Scenario!$B$18:$B$20,MATCH(B2568,Scenario!$A$18:$A$20,0))</f>
        <v>240</v>
      </c>
      <c r="R2568" s="9" t="n">
        <f aca="false">INDEX(Scenario!$C$18:$C$20,MATCH(B2568,Scenario!$A$18:$A$20,0))</f>
        <v>4320</v>
      </c>
      <c r="S2568" s="9" t="n">
        <f aca="false">IF(ISNUMBER(M2568),IF(M2568&lt;=Q2568,1,0),"")</f>
        <v>1</v>
      </c>
      <c r="T2568" s="9" t="n">
        <f aca="false">IF(ISNUMBER(P2568),IF(P2568&lt;=R2568,1,0),"")</f>
        <v>1</v>
      </c>
      <c r="U2568" s="9" t="n">
        <f aca="false">IF(E2568&gt;Scenario!$B$14,0,IF(OR(AND(ISNUMBER(H2568),H2568&lt;=Scenario!$B$14),AND(ISNUMBER(I2568),I2568&lt;=Scenario!$B$14)),0,1))</f>
        <v>0</v>
      </c>
      <c r="V2568" s="9" t="n">
        <f aca="false">IF(AND(U2568=1,(Scenario!$B$14-E2568)/60&gt;R2568),1,0)</f>
        <v>0</v>
      </c>
      <c r="W2568" s="9" t="n">
        <f aca="false">IF(OR(C2568=Scenario!$B$22,C2568=Scenario!$C$22),1,0)</f>
        <v>0</v>
      </c>
      <c r="X2568" s="9" t="n">
        <f aca="false">IF(ISNUMBER(I2568),1,0)</f>
        <v>0</v>
      </c>
      <c r="Y2568" s="9" t="n">
        <f aca="false">MOD(INT(E2568/86400)+3,7)</f>
        <v>2</v>
      </c>
      <c r="Z2568" s="9" t="n">
        <f aca="false">MOD(INT(E2568/3600),24)</f>
        <v>12</v>
      </c>
      <c r="AA2568" s="6" t="s">
        <v>5380</v>
      </c>
    </row>
    <row r="2569" customFormat="false" ht="15" hidden="false" customHeight="false" outlineLevel="0" collapsed="false">
      <c r="A2569" s="6" t="s">
        <v>5381</v>
      </c>
      <c r="B2569" s="6" t="s">
        <v>44</v>
      </c>
      <c r="C2569" s="6" t="s">
        <v>288</v>
      </c>
      <c r="D2569" s="6" t="s">
        <v>170</v>
      </c>
      <c r="E2569" s="6" t="n">
        <v>1788351487</v>
      </c>
      <c r="F2569" s="6" t="n">
        <v>1788351571</v>
      </c>
      <c r="G2569" s="6" t="n">
        <v>1788351500</v>
      </c>
      <c r="H2569" s="6" t="n">
        <v>1788352470</v>
      </c>
      <c r="J2569" s="6" t="n">
        <v>0</v>
      </c>
      <c r="K2569" s="6" t="n">
        <v>0</v>
      </c>
      <c r="L2569" s="9" t="n">
        <f aca="false">IF(AND(E2569&gt;=Scenario!$B$11,E2569&lt;Scenario!$B$12),1,0)</f>
        <v>1</v>
      </c>
      <c r="M2569" s="9" t="n">
        <f aca="false">IF(AND(L2569=1,ISNUMBER(F2569)),MAX(0,F2569-E2569)/60,"")</f>
        <v>1.4</v>
      </c>
      <c r="N2569" s="9" t="n">
        <f aca="false">IF(AND(L2569=1,ISNUMBER(G2569)),MAX(0,G2569-E2569)/60,"")</f>
        <v>0.216666666666667</v>
      </c>
      <c r="O2569" s="9" t="n">
        <f aca="false">IF(ISNUMBER(H2569),IF(AND(H2569&gt;=Scenario!$B$11,H2569&lt;Scenario!$B$12),1,0),0)</f>
        <v>1</v>
      </c>
      <c r="P2569" s="9" t="n">
        <f aca="false">IF(O2569=1,MAX(0,H2569-E2569)/60,"")</f>
        <v>16.3833333333333</v>
      </c>
      <c r="Q2569" s="9" t="n">
        <f aca="false">INDEX(Scenario!$B$18:$B$20,MATCH(B2569,Scenario!$A$18:$A$20,0))</f>
        <v>240</v>
      </c>
      <c r="R2569" s="9" t="n">
        <f aca="false">INDEX(Scenario!$C$18:$C$20,MATCH(B2569,Scenario!$A$18:$A$20,0))</f>
        <v>4320</v>
      </c>
      <c r="S2569" s="9" t="n">
        <f aca="false">IF(ISNUMBER(M2569),IF(M2569&lt;=Q2569,1,0),"")</f>
        <v>1</v>
      </c>
      <c r="T2569" s="9" t="n">
        <f aca="false">IF(ISNUMBER(P2569),IF(P2569&lt;=R2569,1,0),"")</f>
        <v>1</v>
      </c>
      <c r="U2569" s="9" t="n">
        <f aca="false">IF(E2569&gt;Scenario!$B$14,0,IF(OR(AND(ISNUMBER(H2569),H2569&lt;=Scenario!$B$14),AND(ISNUMBER(I2569),I2569&lt;=Scenario!$B$14)),0,1))</f>
        <v>0</v>
      </c>
      <c r="V2569" s="9" t="n">
        <f aca="false">IF(AND(U2569=1,(Scenario!$B$14-E2569)/60&gt;R2569),1,0)</f>
        <v>0</v>
      </c>
      <c r="W2569" s="9" t="n">
        <f aca="false">IF(OR(C2569=Scenario!$B$22,C2569=Scenario!$C$22),1,0)</f>
        <v>0</v>
      </c>
      <c r="X2569" s="9" t="n">
        <f aca="false">IF(ISNUMBER(I2569),1,0)</f>
        <v>0</v>
      </c>
      <c r="Y2569" s="9" t="n">
        <f aca="false">MOD(INT(E2569/86400)+3,7)</f>
        <v>2</v>
      </c>
      <c r="Z2569" s="9" t="n">
        <f aca="false">MOD(INT(E2569/3600),24)</f>
        <v>12</v>
      </c>
      <c r="AA2569" s="6" t="s">
        <v>5382</v>
      </c>
    </row>
    <row r="2570" customFormat="false" ht="15" hidden="false" customHeight="false" outlineLevel="0" collapsed="false">
      <c r="A2570" s="6" t="s">
        <v>5383</v>
      </c>
      <c r="B2570" s="6" t="s">
        <v>44</v>
      </c>
      <c r="C2570" s="6" t="s">
        <v>249</v>
      </c>
      <c r="D2570" s="6" t="s">
        <v>171</v>
      </c>
      <c r="E2570" s="6" t="n">
        <v>1788355104</v>
      </c>
      <c r="F2570" s="6" t="n">
        <v>1788355397</v>
      </c>
      <c r="G2570" s="6" t="n">
        <v>1788355159</v>
      </c>
      <c r="H2570" s="6" t="n">
        <v>1788359341</v>
      </c>
      <c r="J2570" s="6" t="n">
        <v>0</v>
      </c>
      <c r="K2570" s="6" t="n">
        <v>1</v>
      </c>
      <c r="L2570" s="9" t="n">
        <f aca="false">IF(AND(E2570&gt;=Scenario!$B$11,E2570&lt;Scenario!$B$12),1,0)</f>
        <v>1</v>
      </c>
      <c r="M2570" s="9" t="n">
        <f aca="false">IF(AND(L2570=1,ISNUMBER(F2570)),MAX(0,F2570-E2570)/60,"")</f>
        <v>4.88333333333333</v>
      </c>
      <c r="N2570" s="9" t="n">
        <f aca="false">IF(AND(L2570=1,ISNUMBER(G2570)),MAX(0,G2570-E2570)/60,"")</f>
        <v>0.916666666666667</v>
      </c>
      <c r="O2570" s="9" t="n">
        <f aca="false">IF(ISNUMBER(H2570),IF(AND(H2570&gt;=Scenario!$B$11,H2570&lt;Scenario!$B$12),1,0),0)</f>
        <v>1</v>
      </c>
      <c r="P2570" s="9" t="n">
        <f aca="false">IF(O2570=1,MAX(0,H2570-E2570)/60,"")</f>
        <v>70.6166666666667</v>
      </c>
      <c r="Q2570" s="9" t="n">
        <f aca="false">INDEX(Scenario!$B$18:$B$20,MATCH(B2570,Scenario!$A$18:$A$20,0))</f>
        <v>240</v>
      </c>
      <c r="R2570" s="9" t="n">
        <f aca="false">INDEX(Scenario!$C$18:$C$20,MATCH(B2570,Scenario!$A$18:$A$20,0))</f>
        <v>4320</v>
      </c>
      <c r="S2570" s="9" t="n">
        <f aca="false">IF(ISNUMBER(M2570),IF(M2570&lt;=Q2570,1,0),"")</f>
        <v>1</v>
      </c>
      <c r="T2570" s="9" t="n">
        <f aca="false">IF(ISNUMBER(P2570),IF(P2570&lt;=R2570,1,0),"")</f>
        <v>1</v>
      </c>
      <c r="U2570" s="9" t="n">
        <f aca="false">IF(E2570&gt;Scenario!$B$14,0,IF(OR(AND(ISNUMBER(H2570),H2570&lt;=Scenario!$B$14),AND(ISNUMBER(I2570),I2570&lt;=Scenario!$B$14)),0,1))</f>
        <v>0</v>
      </c>
      <c r="V2570" s="9" t="n">
        <f aca="false">IF(AND(U2570=1,(Scenario!$B$14-E2570)/60&gt;R2570),1,0)</f>
        <v>0</v>
      </c>
      <c r="W2570" s="9" t="n">
        <f aca="false">IF(OR(C2570=Scenario!$B$22,C2570=Scenario!$C$22),1,0)</f>
        <v>0</v>
      </c>
      <c r="X2570" s="9" t="n">
        <f aca="false">IF(ISNUMBER(I2570),1,0)</f>
        <v>0</v>
      </c>
      <c r="Y2570" s="9" t="n">
        <f aca="false">MOD(INT(E2570/86400)+3,7)</f>
        <v>2</v>
      </c>
      <c r="Z2570" s="9" t="n">
        <f aca="false">MOD(INT(E2570/3600),24)</f>
        <v>13</v>
      </c>
      <c r="AA2570" s="6" t="s">
        <v>5384</v>
      </c>
    </row>
    <row r="2571" customFormat="false" ht="15" hidden="false" customHeight="false" outlineLevel="0" collapsed="false">
      <c r="A2571" s="6" t="s">
        <v>5385</v>
      </c>
      <c r="B2571" s="6" t="s">
        <v>44</v>
      </c>
      <c r="C2571" s="6" t="s">
        <v>249</v>
      </c>
      <c r="D2571" s="6" t="s">
        <v>172</v>
      </c>
      <c r="E2571" s="6" t="n">
        <v>1788355478</v>
      </c>
      <c r="F2571" s="6" t="n">
        <v>1788355690</v>
      </c>
      <c r="G2571" s="6" t="n">
        <v>1788355516</v>
      </c>
      <c r="H2571" s="6" t="n">
        <v>1788360083</v>
      </c>
      <c r="J2571" s="6" t="n">
        <v>0</v>
      </c>
      <c r="K2571" s="6" t="n">
        <v>0</v>
      </c>
      <c r="L2571" s="9" t="n">
        <f aca="false">IF(AND(E2571&gt;=Scenario!$B$11,E2571&lt;Scenario!$B$12),1,0)</f>
        <v>1</v>
      </c>
      <c r="M2571" s="9" t="n">
        <f aca="false">IF(AND(L2571=1,ISNUMBER(F2571)),MAX(0,F2571-E2571)/60,"")</f>
        <v>3.53333333333333</v>
      </c>
      <c r="N2571" s="9" t="n">
        <f aca="false">IF(AND(L2571=1,ISNUMBER(G2571)),MAX(0,G2571-E2571)/60,"")</f>
        <v>0.633333333333333</v>
      </c>
      <c r="O2571" s="9" t="n">
        <f aca="false">IF(ISNUMBER(H2571),IF(AND(H2571&gt;=Scenario!$B$11,H2571&lt;Scenario!$B$12),1,0),0)</f>
        <v>1</v>
      </c>
      <c r="P2571" s="9" t="n">
        <f aca="false">IF(O2571=1,MAX(0,H2571-E2571)/60,"")</f>
        <v>76.75</v>
      </c>
      <c r="Q2571" s="9" t="n">
        <f aca="false">INDEX(Scenario!$B$18:$B$20,MATCH(B2571,Scenario!$A$18:$A$20,0))</f>
        <v>240</v>
      </c>
      <c r="R2571" s="9" t="n">
        <f aca="false">INDEX(Scenario!$C$18:$C$20,MATCH(B2571,Scenario!$A$18:$A$20,0))</f>
        <v>4320</v>
      </c>
      <c r="S2571" s="9" t="n">
        <f aca="false">IF(ISNUMBER(M2571),IF(M2571&lt;=Q2571,1,0),"")</f>
        <v>1</v>
      </c>
      <c r="T2571" s="9" t="n">
        <f aca="false">IF(ISNUMBER(P2571),IF(P2571&lt;=R2571,1,0),"")</f>
        <v>1</v>
      </c>
      <c r="U2571" s="9" t="n">
        <f aca="false">IF(E2571&gt;Scenario!$B$14,0,IF(OR(AND(ISNUMBER(H2571),H2571&lt;=Scenario!$B$14),AND(ISNUMBER(I2571),I2571&lt;=Scenario!$B$14)),0,1))</f>
        <v>0</v>
      </c>
      <c r="V2571" s="9" t="n">
        <f aca="false">IF(AND(U2571=1,(Scenario!$B$14-E2571)/60&gt;R2571),1,0)</f>
        <v>0</v>
      </c>
      <c r="W2571" s="9" t="n">
        <f aca="false">IF(OR(C2571=Scenario!$B$22,C2571=Scenario!$C$22),1,0)</f>
        <v>0</v>
      </c>
      <c r="X2571" s="9" t="n">
        <f aca="false">IF(ISNUMBER(I2571),1,0)</f>
        <v>0</v>
      </c>
      <c r="Y2571" s="9" t="n">
        <f aca="false">MOD(INT(E2571/86400)+3,7)</f>
        <v>2</v>
      </c>
      <c r="Z2571" s="9" t="n">
        <f aca="false">MOD(INT(E2571/3600),24)</f>
        <v>13</v>
      </c>
      <c r="AA2571" s="6" t="s">
        <v>5386</v>
      </c>
    </row>
    <row r="2572" customFormat="false" ht="15" hidden="false" customHeight="false" outlineLevel="0" collapsed="false">
      <c r="A2572" s="6" t="s">
        <v>5387</v>
      </c>
      <c r="B2572" s="6" t="s">
        <v>43</v>
      </c>
      <c r="C2572" s="6" t="s">
        <v>288</v>
      </c>
      <c r="D2572" s="6" t="s">
        <v>172</v>
      </c>
      <c r="E2572" s="6" t="n">
        <v>1788355731</v>
      </c>
      <c r="F2572" s="6" t="n">
        <v>1788355854</v>
      </c>
      <c r="G2572" s="6" t="n">
        <v>1788355743</v>
      </c>
      <c r="H2572" s="6" t="n">
        <v>1788359557</v>
      </c>
      <c r="J2572" s="6" t="n">
        <v>0</v>
      </c>
      <c r="K2572" s="6" t="n">
        <v>0</v>
      </c>
      <c r="L2572" s="9" t="n">
        <f aca="false">IF(AND(E2572&gt;=Scenario!$B$11,E2572&lt;Scenario!$B$12),1,0)</f>
        <v>1</v>
      </c>
      <c r="M2572" s="9" t="n">
        <f aca="false">IF(AND(L2572=1,ISNUMBER(F2572)),MAX(0,F2572-E2572)/60,"")</f>
        <v>2.05</v>
      </c>
      <c r="N2572" s="9" t="n">
        <f aca="false">IF(AND(L2572=1,ISNUMBER(G2572)),MAX(0,G2572-E2572)/60,"")</f>
        <v>0.2</v>
      </c>
      <c r="O2572" s="9" t="n">
        <f aca="false">IF(ISNUMBER(H2572),IF(AND(H2572&gt;=Scenario!$B$11,H2572&lt;Scenario!$B$12),1,0),0)</f>
        <v>1</v>
      </c>
      <c r="P2572" s="9" t="n">
        <f aca="false">IF(O2572=1,MAX(0,H2572-E2572)/60,"")</f>
        <v>63.7666666666667</v>
      </c>
      <c r="Q2572" s="9" t="n">
        <f aca="false">INDEX(Scenario!$B$18:$B$20,MATCH(B2572,Scenario!$A$18:$A$20,0))</f>
        <v>60</v>
      </c>
      <c r="R2572" s="9" t="n">
        <f aca="false">INDEX(Scenario!$C$18:$C$20,MATCH(B2572,Scenario!$A$18:$A$20,0))</f>
        <v>1440</v>
      </c>
      <c r="S2572" s="9" t="n">
        <f aca="false">IF(ISNUMBER(M2572),IF(M2572&lt;=Q2572,1,0),"")</f>
        <v>1</v>
      </c>
      <c r="T2572" s="9" t="n">
        <f aca="false">IF(ISNUMBER(P2572),IF(P2572&lt;=R2572,1,0),"")</f>
        <v>1</v>
      </c>
      <c r="U2572" s="9" t="n">
        <f aca="false">IF(E2572&gt;Scenario!$B$14,0,IF(OR(AND(ISNUMBER(H2572),H2572&lt;=Scenario!$B$14),AND(ISNUMBER(I2572),I2572&lt;=Scenario!$B$14)),0,1))</f>
        <v>0</v>
      </c>
      <c r="V2572" s="9" t="n">
        <f aca="false">IF(AND(U2572=1,(Scenario!$B$14-E2572)/60&gt;R2572),1,0)</f>
        <v>0</v>
      </c>
      <c r="W2572" s="9" t="n">
        <f aca="false">IF(OR(C2572=Scenario!$B$22,C2572=Scenario!$C$22),1,0)</f>
        <v>0</v>
      </c>
      <c r="X2572" s="9" t="n">
        <f aca="false">IF(ISNUMBER(I2572),1,0)</f>
        <v>0</v>
      </c>
      <c r="Y2572" s="9" t="n">
        <f aca="false">MOD(INT(E2572/86400)+3,7)</f>
        <v>2</v>
      </c>
      <c r="Z2572" s="9" t="n">
        <f aca="false">MOD(INT(E2572/3600),24)</f>
        <v>13</v>
      </c>
      <c r="AA2572" s="6" t="s">
        <v>5388</v>
      </c>
    </row>
    <row r="2573" customFormat="false" ht="15" hidden="false" customHeight="false" outlineLevel="0" collapsed="false">
      <c r="A2573" s="6" t="s">
        <v>5389</v>
      </c>
      <c r="B2573" s="6" t="s">
        <v>44</v>
      </c>
      <c r="C2573" s="6" t="s">
        <v>46</v>
      </c>
      <c r="D2573" s="6" t="s">
        <v>170</v>
      </c>
      <c r="E2573" s="6" t="n">
        <v>1788356045</v>
      </c>
      <c r="F2573" s="6" t="n">
        <v>1788356207</v>
      </c>
      <c r="G2573" s="6" t="n">
        <v>1788356067</v>
      </c>
      <c r="H2573" s="6" t="n">
        <v>1788357630</v>
      </c>
      <c r="J2573" s="6" t="n">
        <v>0</v>
      </c>
      <c r="K2573" s="6" t="n">
        <v>0</v>
      </c>
      <c r="L2573" s="9" t="n">
        <f aca="false">IF(AND(E2573&gt;=Scenario!$B$11,E2573&lt;Scenario!$B$12),1,0)</f>
        <v>1</v>
      </c>
      <c r="M2573" s="9" t="n">
        <f aca="false">IF(AND(L2573=1,ISNUMBER(F2573)),MAX(0,F2573-E2573)/60,"")</f>
        <v>2.7</v>
      </c>
      <c r="N2573" s="9" t="n">
        <f aca="false">IF(AND(L2573=1,ISNUMBER(G2573)),MAX(0,G2573-E2573)/60,"")</f>
        <v>0.366666666666667</v>
      </c>
      <c r="O2573" s="9" t="n">
        <f aca="false">IF(ISNUMBER(H2573),IF(AND(H2573&gt;=Scenario!$B$11,H2573&lt;Scenario!$B$12),1,0),0)</f>
        <v>1</v>
      </c>
      <c r="P2573" s="9" t="n">
        <f aca="false">IF(O2573=1,MAX(0,H2573-E2573)/60,"")</f>
        <v>26.4166666666667</v>
      </c>
      <c r="Q2573" s="9" t="n">
        <f aca="false">INDEX(Scenario!$B$18:$B$20,MATCH(B2573,Scenario!$A$18:$A$20,0))</f>
        <v>240</v>
      </c>
      <c r="R2573" s="9" t="n">
        <f aca="false">INDEX(Scenario!$C$18:$C$20,MATCH(B2573,Scenario!$A$18:$A$20,0))</f>
        <v>4320</v>
      </c>
      <c r="S2573" s="9" t="n">
        <f aca="false">IF(ISNUMBER(M2573),IF(M2573&lt;=Q2573,1,0),"")</f>
        <v>1</v>
      </c>
      <c r="T2573" s="9" t="n">
        <f aca="false">IF(ISNUMBER(P2573),IF(P2573&lt;=R2573,1,0),"")</f>
        <v>1</v>
      </c>
      <c r="U2573" s="9" t="n">
        <f aca="false">IF(E2573&gt;Scenario!$B$14,0,IF(OR(AND(ISNUMBER(H2573),H2573&lt;=Scenario!$B$14),AND(ISNUMBER(I2573),I2573&lt;=Scenario!$B$14)),0,1))</f>
        <v>0</v>
      </c>
      <c r="V2573" s="9" t="n">
        <f aca="false">IF(AND(U2573=1,(Scenario!$B$14-E2573)/60&gt;R2573),1,0)</f>
        <v>0</v>
      </c>
      <c r="W2573" s="9" t="n">
        <f aca="false">IF(OR(C2573=Scenario!$B$22,C2573=Scenario!$C$22),1,0)</f>
        <v>1</v>
      </c>
      <c r="X2573" s="9" t="n">
        <f aca="false">IF(ISNUMBER(I2573),1,0)</f>
        <v>0</v>
      </c>
      <c r="Y2573" s="9" t="n">
        <f aca="false">MOD(INT(E2573/86400)+3,7)</f>
        <v>2</v>
      </c>
      <c r="Z2573" s="9" t="n">
        <f aca="false">MOD(INT(E2573/3600),24)</f>
        <v>13</v>
      </c>
      <c r="AA2573" s="6" t="s">
        <v>5390</v>
      </c>
    </row>
    <row r="2574" customFormat="false" ht="15" hidden="false" customHeight="false" outlineLevel="0" collapsed="false">
      <c r="A2574" s="6" t="s">
        <v>5391</v>
      </c>
      <c r="B2574" s="6" t="s">
        <v>44</v>
      </c>
      <c r="C2574" s="6" t="s">
        <v>249</v>
      </c>
      <c r="D2574" s="6" t="s">
        <v>172</v>
      </c>
      <c r="E2574" s="6" t="n">
        <v>1788356120</v>
      </c>
      <c r="F2574" s="6" t="n">
        <v>1788356886</v>
      </c>
      <c r="G2574" s="6" t="n">
        <v>1788356743</v>
      </c>
      <c r="H2574" s="6" t="n">
        <v>1788358958</v>
      </c>
      <c r="J2574" s="6" t="n">
        <v>0</v>
      </c>
      <c r="K2574" s="6" t="n">
        <v>0</v>
      </c>
      <c r="L2574" s="9" t="n">
        <f aca="false">IF(AND(E2574&gt;=Scenario!$B$11,E2574&lt;Scenario!$B$12),1,0)</f>
        <v>1</v>
      </c>
      <c r="M2574" s="9" t="n">
        <f aca="false">IF(AND(L2574=1,ISNUMBER(F2574)),MAX(0,F2574-E2574)/60,"")</f>
        <v>12.7666666666667</v>
      </c>
      <c r="N2574" s="9" t="n">
        <f aca="false">IF(AND(L2574=1,ISNUMBER(G2574)),MAX(0,G2574-E2574)/60,"")</f>
        <v>10.3833333333333</v>
      </c>
      <c r="O2574" s="9" t="n">
        <f aca="false">IF(ISNUMBER(H2574),IF(AND(H2574&gt;=Scenario!$B$11,H2574&lt;Scenario!$B$12),1,0),0)</f>
        <v>1</v>
      </c>
      <c r="P2574" s="9" t="n">
        <f aca="false">IF(O2574=1,MAX(0,H2574-E2574)/60,"")</f>
        <v>47.3</v>
      </c>
      <c r="Q2574" s="9" t="n">
        <f aca="false">INDEX(Scenario!$B$18:$B$20,MATCH(B2574,Scenario!$A$18:$A$20,0))</f>
        <v>240</v>
      </c>
      <c r="R2574" s="9" t="n">
        <f aca="false">INDEX(Scenario!$C$18:$C$20,MATCH(B2574,Scenario!$A$18:$A$20,0))</f>
        <v>4320</v>
      </c>
      <c r="S2574" s="9" t="n">
        <f aca="false">IF(ISNUMBER(M2574),IF(M2574&lt;=Q2574,1,0),"")</f>
        <v>1</v>
      </c>
      <c r="T2574" s="9" t="n">
        <f aca="false">IF(ISNUMBER(P2574),IF(P2574&lt;=R2574,1,0),"")</f>
        <v>1</v>
      </c>
      <c r="U2574" s="9" t="n">
        <f aca="false">IF(E2574&gt;Scenario!$B$14,0,IF(OR(AND(ISNUMBER(H2574),H2574&lt;=Scenario!$B$14),AND(ISNUMBER(I2574),I2574&lt;=Scenario!$B$14)),0,1))</f>
        <v>0</v>
      </c>
      <c r="V2574" s="9" t="n">
        <f aca="false">IF(AND(U2574=1,(Scenario!$B$14-E2574)/60&gt;R2574),1,0)</f>
        <v>0</v>
      </c>
      <c r="W2574" s="9" t="n">
        <f aca="false">IF(OR(C2574=Scenario!$B$22,C2574=Scenario!$C$22),1,0)</f>
        <v>0</v>
      </c>
      <c r="X2574" s="9" t="n">
        <f aca="false">IF(ISNUMBER(I2574),1,0)</f>
        <v>0</v>
      </c>
      <c r="Y2574" s="9" t="n">
        <f aca="false">MOD(INT(E2574/86400)+3,7)</f>
        <v>2</v>
      </c>
      <c r="Z2574" s="9" t="n">
        <f aca="false">MOD(INT(E2574/3600),24)</f>
        <v>13</v>
      </c>
      <c r="AA2574" s="6" t="s">
        <v>5392</v>
      </c>
    </row>
    <row r="2575" customFormat="false" ht="15" hidden="false" customHeight="false" outlineLevel="0" collapsed="false">
      <c r="A2575" s="6" t="s">
        <v>5393</v>
      </c>
      <c r="B2575" s="6" t="s">
        <v>44</v>
      </c>
      <c r="C2575" s="6" t="s">
        <v>249</v>
      </c>
      <c r="D2575" s="6" t="s">
        <v>171</v>
      </c>
      <c r="E2575" s="6" t="n">
        <v>1788356282</v>
      </c>
      <c r="F2575" s="6" t="n">
        <v>1788359151</v>
      </c>
      <c r="G2575" s="6" t="n">
        <v>1788358975</v>
      </c>
      <c r="H2575" s="6" t="n">
        <v>1788360704</v>
      </c>
      <c r="J2575" s="6" t="n">
        <v>0</v>
      </c>
      <c r="K2575" s="6" t="n">
        <v>0</v>
      </c>
      <c r="L2575" s="9" t="n">
        <f aca="false">IF(AND(E2575&gt;=Scenario!$B$11,E2575&lt;Scenario!$B$12),1,0)</f>
        <v>1</v>
      </c>
      <c r="M2575" s="9" t="n">
        <f aca="false">IF(AND(L2575=1,ISNUMBER(F2575)),MAX(0,F2575-E2575)/60,"")</f>
        <v>47.8166666666667</v>
      </c>
      <c r="N2575" s="9" t="n">
        <f aca="false">IF(AND(L2575=1,ISNUMBER(G2575)),MAX(0,G2575-E2575)/60,"")</f>
        <v>44.8833333333333</v>
      </c>
      <c r="O2575" s="9" t="n">
        <f aca="false">IF(ISNUMBER(H2575),IF(AND(H2575&gt;=Scenario!$B$11,H2575&lt;Scenario!$B$12),1,0),0)</f>
        <v>1</v>
      </c>
      <c r="P2575" s="9" t="n">
        <f aca="false">IF(O2575=1,MAX(0,H2575-E2575)/60,"")</f>
        <v>73.7</v>
      </c>
      <c r="Q2575" s="9" t="n">
        <f aca="false">INDEX(Scenario!$B$18:$B$20,MATCH(B2575,Scenario!$A$18:$A$20,0))</f>
        <v>240</v>
      </c>
      <c r="R2575" s="9" t="n">
        <f aca="false">INDEX(Scenario!$C$18:$C$20,MATCH(B2575,Scenario!$A$18:$A$20,0))</f>
        <v>4320</v>
      </c>
      <c r="S2575" s="9" t="n">
        <f aca="false">IF(ISNUMBER(M2575),IF(M2575&lt;=Q2575,1,0),"")</f>
        <v>1</v>
      </c>
      <c r="T2575" s="9" t="n">
        <f aca="false">IF(ISNUMBER(P2575),IF(P2575&lt;=R2575,1,0),"")</f>
        <v>1</v>
      </c>
      <c r="U2575" s="9" t="n">
        <f aca="false">IF(E2575&gt;Scenario!$B$14,0,IF(OR(AND(ISNUMBER(H2575),H2575&lt;=Scenario!$B$14),AND(ISNUMBER(I2575),I2575&lt;=Scenario!$B$14)),0,1))</f>
        <v>0</v>
      </c>
      <c r="V2575" s="9" t="n">
        <f aca="false">IF(AND(U2575=1,(Scenario!$B$14-E2575)/60&gt;R2575),1,0)</f>
        <v>0</v>
      </c>
      <c r="W2575" s="9" t="n">
        <f aca="false">IF(OR(C2575=Scenario!$B$22,C2575=Scenario!$C$22),1,0)</f>
        <v>0</v>
      </c>
      <c r="X2575" s="9" t="n">
        <f aca="false">IF(ISNUMBER(I2575),1,0)</f>
        <v>0</v>
      </c>
      <c r="Y2575" s="9" t="n">
        <f aca="false">MOD(INT(E2575/86400)+3,7)</f>
        <v>2</v>
      </c>
      <c r="Z2575" s="9" t="n">
        <f aca="false">MOD(INT(E2575/3600),24)</f>
        <v>13</v>
      </c>
      <c r="AA2575" s="6" t="s">
        <v>5394</v>
      </c>
    </row>
    <row r="2576" customFormat="false" ht="15" hidden="false" customHeight="false" outlineLevel="0" collapsed="false">
      <c r="A2576" s="6" t="s">
        <v>5395</v>
      </c>
      <c r="B2576" s="6" t="s">
        <v>43</v>
      </c>
      <c r="C2576" s="6" t="s">
        <v>288</v>
      </c>
      <c r="D2576" s="6" t="s">
        <v>171</v>
      </c>
      <c r="E2576" s="6" t="n">
        <v>1788357567</v>
      </c>
      <c r="F2576" s="6" t="n">
        <v>1788361635</v>
      </c>
      <c r="G2576" s="6" t="n">
        <v>1788361470</v>
      </c>
      <c r="H2576" s="6" t="n">
        <v>1788376411</v>
      </c>
      <c r="J2576" s="6" t="n">
        <v>0</v>
      </c>
      <c r="K2576" s="6" t="n">
        <v>0</v>
      </c>
      <c r="L2576" s="9" t="n">
        <f aca="false">IF(AND(E2576&gt;=Scenario!$B$11,E2576&lt;Scenario!$B$12),1,0)</f>
        <v>1</v>
      </c>
      <c r="M2576" s="9" t="n">
        <f aca="false">IF(AND(L2576=1,ISNUMBER(F2576)),MAX(0,F2576-E2576)/60,"")</f>
        <v>67.8</v>
      </c>
      <c r="N2576" s="9" t="n">
        <f aca="false">IF(AND(L2576=1,ISNUMBER(G2576)),MAX(0,G2576-E2576)/60,"")</f>
        <v>65.05</v>
      </c>
      <c r="O2576" s="9" t="n">
        <f aca="false">IF(ISNUMBER(H2576),IF(AND(H2576&gt;=Scenario!$B$11,H2576&lt;Scenario!$B$12),1,0),0)</f>
        <v>1</v>
      </c>
      <c r="P2576" s="9" t="n">
        <f aca="false">IF(O2576=1,MAX(0,H2576-E2576)/60,"")</f>
        <v>314.066666666667</v>
      </c>
      <c r="Q2576" s="9" t="n">
        <f aca="false">INDEX(Scenario!$B$18:$B$20,MATCH(B2576,Scenario!$A$18:$A$20,0))</f>
        <v>60</v>
      </c>
      <c r="R2576" s="9" t="n">
        <f aca="false">INDEX(Scenario!$C$18:$C$20,MATCH(B2576,Scenario!$A$18:$A$20,0))</f>
        <v>1440</v>
      </c>
      <c r="S2576" s="9" t="n">
        <f aca="false">IF(ISNUMBER(M2576),IF(M2576&lt;=Q2576,1,0),"")</f>
        <v>0</v>
      </c>
      <c r="T2576" s="9" t="n">
        <f aca="false">IF(ISNUMBER(P2576),IF(P2576&lt;=R2576,1,0),"")</f>
        <v>1</v>
      </c>
      <c r="U2576" s="9" t="n">
        <f aca="false">IF(E2576&gt;Scenario!$B$14,0,IF(OR(AND(ISNUMBER(H2576),H2576&lt;=Scenario!$B$14),AND(ISNUMBER(I2576),I2576&lt;=Scenario!$B$14)),0,1))</f>
        <v>0</v>
      </c>
      <c r="V2576" s="9" t="n">
        <f aca="false">IF(AND(U2576=1,(Scenario!$B$14-E2576)/60&gt;R2576),1,0)</f>
        <v>0</v>
      </c>
      <c r="W2576" s="9" t="n">
        <f aca="false">IF(OR(C2576=Scenario!$B$22,C2576=Scenario!$C$22),1,0)</f>
        <v>0</v>
      </c>
      <c r="X2576" s="9" t="n">
        <f aca="false">IF(ISNUMBER(I2576),1,0)</f>
        <v>0</v>
      </c>
      <c r="Y2576" s="9" t="n">
        <f aca="false">MOD(INT(E2576/86400)+3,7)</f>
        <v>2</v>
      </c>
      <c r="Z2576" s="9" t="n">
        <f aca="false">MOD(INT(E2576/3600),24)</f>
        <v>13</v>
      </c>
      <c r="AA2576" s="6" t="s">
        <v>5396</v>
      </c>
    </row>
    <row r="2577" customFormat="false" ht="15" hidden="false" customHeight="false" outlineLevel="0" collapsed="false">
      <c r="A2577" s="6" t="s">
        <v>5397</v>
      </c>
      <c r="B2577" s="6" t="s">
        <v>43</v>
      </c>
      <c r="C2577" s="6" t="s">
        <v>46</v>
      </c>
      <c r="D2577" s="6" t="s">
        <v>170</v>
      </c>
      <c r="E2577" s="6" t="n">
        <v>1788358339</v>
      </c>
      <c r="F2577" s="6" t="n">
        <v>1788358516</v>
      </c>
      <c r="G2577" s="6" t="n">
        <v>1788358353</v>
      </c>
      <c r="H2577" s="6" t="n">
        <v>1788359958</v>
      </c>
      <c r="J2577" s="6" t="n">
        <v>0</v>
      </c>
      <c r="K2577" s="6" t="n">
        <v>0</v>
      </c>
      <c r="L2577" s="9" t="n">
        <f aca="false">IF(AND(E2577&gt;=Scenario!$B$11,E2577&lt;Scenario!$B$12),1,0)</f>
        <v>1</v>
      </c>
      <c r="M2577" s="9" t="n">
        <f aca="false">IF(AND(L2577=1,ISNUMBER(F2577)),MAX(0,F2577-E2577)/60,"")</f>
        <v>2.95</v>
      </c>
      <c r="N2577" s="9" t="n">
        <f aca="false">IF(AND(L2577=1,ISNUMBER(G2577)),MAX(0,G2577-E2577)/60,"")</f>
        <v>0.233333333333333</v>
      </c>
      <c r="O2577" s="9" t="n">
        <f aca="false">IF(ISNUMBER(H2577),IF(AND(H2577&gt;=Scenario!$B$11,H2577&lt;Scenario!$B$12),1,0),0)</f>
        <v>1</v>
      </c>
      <c r="P2577" s="9" t="n">
        <f aca="false">IF(O2577=1,MAX(0,H2577-E2577)/60,"")</f>
        <v>26.9833333333333</v>
      </c>
      <c r="Q2577" s="9" t="n">
        <f aca="false">INDEX(Scenario!$B$18:$B$20,MATCH(B2577,Scenario!$A$18:$A$20,0))</f>
        <v>60</v>
      </c>
      <c r="R2577" s="9" t="n">
        <f aca="false">INDEX(Scenario!$C$18:$C$20,MATCH(B2577,Scenario!$A$18:$A$20,0))</f>
        <v>1440</v>
      </c>
      <c r="S2577" s="9" t="n">
        <f aca="false">IF(ISNUMBER(M2577),IF(M2577&lt;=Q2577,1,0),"")</f>
        <v>1</v>
      </c>
      <c r="T2577" s="9" t="n">
        <f aca="false">IF(ISNUMBER(P2577),IF(P2577&lt;=R2577,1,0),"")</f>
        <v>1</v>
      </c>
      <c r="U2577" s="9" t="n">
        <f aca="false">IF(E2577&gt;Scenario!$B$14,0,IF(OR(AND(ISNUMBER(H2577),H2577&lt;=Scenario!$B$14),AND(ISNUMBER(I2577),I2577&lt;=Scenario!$B$14)),0,1))</f>
        <v>0</v>
      </c>
      <c r="V2577" s="9" t="n">
        <f aca="false">IF(AND(U2577=1,(Scenario!$B$14-E2577)/60&gt;R2577),1,0)</f>
        <v>0</v>
      </c>
      <c r="W2577" s="9" t="n">
        <f aca="false">IF(OR(C2577=Scenario!$B$22,C2577=Scenario!$C$22),1,0)</f>
        <v>1</v>
      </c>
      <c r="X2577" s="9" t="n">
        <f aca="false">IF(ISNUMBER(I2577),1,0)</f>
        <v>0</v>
      </c>
      <c r="Y2577" s="9" t="n">
        <f aca="false">MOD(INT(E2577/86400)+3,7)</f>
        <v>2</v>
      </c>
      <c r="Z2577" s="9" t="n">
        <f aca="false">MOD(INT(E2577/3600),24)</f>
        <v>14</v>
      </c>
      <c r="AA2577" s="6" t="s">
        <v>5398</v>
      </c>
    </row>
    <row r="2578" customFormat="false" ht="15" hidden="false" customHeight="false" outlineLevel="0" collapsed="false">
      <c r="A2578" s="6" t="s">
        <v>5399</v>
      </c>
      <c r="B2578" s="6" t="s">
        <v>44</v>
      </c>
      <c r="C2578" s="6" t="s">
        <v>46</v>
      </c>
      <c r="D2578" s="6" t="s">
        <v>170</v>
      </c>
      <c r="E2578" s="6" t="n">
        <v>1788359170</v>
      </c>
      <c r="F2578" s="6" t="n">
        <v>1788359713</v>
      </c>
      <c r="G2578" s="6" t="n">
        <v>1788359574</v>
      </c>
      <c r="H2578" s="6" t="n">
        <v>1788360669</v>
      </c>
      <c r="J2578" s="6" t="n">
        <v>0</v>
      </c>
      <c r="K2578" s="6" t="n">
        <v>0</v>
      </c>
      <c r="L2578" s="9" t="n">
        <f aca="false">IF(AND(E2578&gt;=Scenario!$B$11,E2578&lt;Scenario!$B$12),1,0)</f>
        <v>1</v>
      </c>
      <c r="M2578" s="9" t="n">
        <f aca="false">IF(AND(L2578=1,ISNUMBER(F2578)),MAX(0,F2578-E2578)/60,"")</f>
        <v>9.05</v>
      </c>
      <c r="N2578" s="9" t="n">
        <f aca="false">IF(AND(L2578=1,ISNUMBER(G2578)),MAX(0,G2578-E2578)/60,"")</f>
        <v>6.73333333333333</v>
      </c>
      <c r="O2578" s="9" t="n">
        <f aca="false">IF(ISNUMBER(H2578),IF(AND(H2578&gt;=Scenario!$B$11,H2578&lt;Scenario!$B$12),1,0),0)</f>
        <v>1</v>
      </c>
      <c r="P2578" s="9" t="n">
        <f aca="false">IF(O2578=1,MAX(0,H2578-E2578)/60,"")</f>
        <v>24.9833333333333</v>
      </c>
      <c r="Q2578" s="9" t="n">
        <f aca="false">INDEX(Scenario!$B$18:$B$20,MATCH(B2578,Scenario!$A$18:$A$20,0))</f>
        <v>240</v>
      </c>
      <c r="R2578" s="9" t="n">
        <f aca="false">INDEX(Scenario!$C$18:$C$20,MATCH(B2578,Scenario!$A$18:$A$20,0))</f>
        <v>4320</v>
      </c>
      <c r="S2578" s="9" t="n">
        <f aca="false">IF(ISNUMBER(M2578),IF(M2578&lt;=Q2578,1,0),"")</f>
        <v>1</v>
      </c>
      <c r="T2578" s="9" t="n">
        <f aca="false">IF(ISNUMBER(P2578),IF(P2578&lt;=R2578,1,0),"")</f>
        <v>1</v>
      </c>
      <c r="U2578" s="9" t="n">
        <f aca="false">IF(E2578&gt;Scenario!$B$14,0,IF(OR(AND(ISNUMBER(H2578),H2578&lt;=Scenario!$B$14),AND(ISNUMBER(I2578),I2578&lt;=Scenario!$B$14)),0,1))</f>
        <v>0</v>
      </c>
      <c r="V2578" s="9" t="n">
        <f aca="false">IF(AND(U2578=1,(Scenario!$B$14-E2578)/60&gt;R2578),1,0)</f>
        <v>0</v>
      </c>
      <c r="W2578" s="9" t="n">
        <f aca="false">IF(OR(C2578=Scenario!$B$22,C2578=Scenario!$C$22),1,0)</f>
        <v>1</v>
      </c>
      <c r="X2578" s="9" t="n">
        <f aca="false">IF(ISNUMBER(I2578),1,0)</f>
        <v>0</v>
      </c>
      <c r="Y2578" s="9" t="n">
        <f aca="false">MOD(INT(E2578/86400)+3,7)</f>
        <v>2</v>
      </c>
      <c r="Z2578" s="9" t="n">
        <f aca="false">MOD(INT(E2578/3600),24)</f>
        <v>14</v>
      </c>
      <c r="AA2578" s="6" t="s">
        <v>5400</v>
      </c>
    </row>
    <row r="2579" customFormat="false" ht="15" hidden="false" customHeight="false" outlineLevel="0" collapsed="false">
      <c r="A2579" s="6" t="s">
        <v>5401</v>
      </c>
      <c r="B2579" s="6" t="s">
        <v>44</v>
      </c>
      <c r="C2579" s="6" t="s">
        <v>249</v>
      </c>
      <c r="D2579" s="6" t="s">
        <v>170</v>
      </c>
      <c r="E2579" s="6" t="n">
        <v>1788359366</v>
      </c>
      <c r="F2579" s="6" t="n">
        <v>1788360958</v>
      </c>
      <c r="G2579" s="6" t="n">
        <v>1788360729</v>
      </c>
      <c r="H2579" s="6" t="n">
        <v>1788362942</v>
      </c>
      <c r="J2579" s="6" t="n">
        <v>0</v>
      </c>
      <c r="K2579" s="6" t="n">
        <v>0</v>
      </c>
      <c r="L2579" s="9" t="n">
        <f aca="false">IF(AND(E2579&gt;=Scenario!$B$11,E2579&lt;Scenario!$B$12),1,0)</f>
        <v>1</v>
      </c>
      <c r="M2579" s="9" t="n">
        <f aca="false">IF(AND(L2579=1,ISNUMBER(F2579)),MAX(0,F2579-E2579)/60,"")</f>
        <v>26.5333333333333</v>
      </c>
      <c r="N2579" s="9" t="n">
        <f aca="false">IF(AND(L2579=1,ISNUMBER(G2579)),MAX(0,G2579-E2579)/60,"")</f>
        <v>22.7166666666667</v>
      </c>
      <c r="O2579" s="9" t="n">
        <f aca="false">IF(ISNUMBER(H2579),IF(AND(H2579&gt;=Scenario!$B$11,H2579&lt;Scenario!$B$12),1,0),0)</f>
        <v>1</v>
      </c>
      <c r="P2579" s="9" t="n">
        <f aca="false">IF(O2579=1,MAX(0,H2579-E2579)/60,"")</f>
        <v>59.6</v>
      </c>
      <c r="Q2579" s="9" t="n">
        <f aca="false">INDEX(Scenario!$B$18:$B$20,MATCH(B2579,Scenario!$A$18:$A$20,0))</f>
        <v>240</v>
      </c>
      <c r="R2579" s="9" t="n">
        <f aca="false">INDEX(Scenario!$C$18:$C$20,MATCH(B2579,Scenario!$A$18:$A$20,0))</f>
        <v>4320</v>
      </c>
      <c r="S2579" s="9" t="n">
        <f aca="false">IF(ISNUMBER(M2579),IF(M2579&lt;=Q2579,1,0),"")</f>
        <v>1</v>
      </c>
      <c r="T2579" s="9" t="n">
        <f aca="false">IF(ISNUMBER(P2579),IF(P2579&lt;=R2579,1,0),"")</f>
        <v>1</v>
      </c>
      <c r="U2579" s="9" t="n">
        <f aca="false">IF(E2579&gt;Scenario!$B$14,0,IF(OR(AND(ISNUMBER(H2579),H2579&lt;=Scenario!$B$14),AND(ISNUMBER(I2579),I2579&lt;=Scenario!$B$14)),0,1))</f>
        <v>0</v>
      </c>
      <c r="V2579" s="9" t="n">
        <f aca="false">IF(AND(U2579=1,(Scenario!$B$14-E2579)/60&gt;R2579),1,0)</f>
        <v>0</v>
      </c>
      <c r="W2579" s="9" t="n">
        <f aca="false">IF(OR(C2579=Scenario!$B$22,C2579=Scenario!$C$22),1,0)</f>
        <v>0</v>
      </c>
      <c r="X2579" s="9" t="n">
        <f aca="false">IF(ISNUMBER(I2579),1,0)</f>
        <v>0</v>
      </c>
      <c r="Y2579" s="9" t="n">
        <f aca="false">MOD(INT(E2579/86400)+3,7)</f>
        <v>2</v>
      </c>
      <c r="Z2579" s="9" t="n">
        <f aca="false">MOD(INT(E2579/3600),24)</f>
        <v>14</v>
      </c>
      <c r="AA2579" s="6" t="s">
        <v>5402</v>
      </c>
    </row>
    <row r="2580" customFormat="false" ht="15" hidden="false" customHeight="false" outlineLevel="0" collapsed="false">
      <c r="A2580" s="6" t="s">
        <v>5403</v>
      </c>
      <c r="B2580" s="6" t="s">
        <v>42</v>
      </c>
      <c r="C2580" s="6" t="s">
        <v>46</v>
      </c>
      <c r="D2580" s="6" t="s">
        <v>171</v>
      </c>
      <c r="E2580" s="6" t="n">
        <v>1788359922</v>
      </c>
      <c r="F2580" s="6" t="n">
        <v>1788360901</v>
      </c>
      <c r="G2580" s="6" t="n">
        <v>1788360740</v>
      </c>
      <c r="H2580" s="6" t="n">
        <v>1788362203</v>
      </c>
      <c r="J2580" s="6" t="n">
        <v>0</v>
      </c>
      <c r="K2580" s="6" t="n">
        <v>0</v>
      </c>
      <c r="L2580" s="9" t="n">
        <f aca="false">IF(AND(E2580&gt;=Scenario!$B$11,E2580&lt;Scenario!$B$12),1,0)</f>
        <v>1</v>
      </c>
      <c r="M2580" s="9" t="n">
        <f aca="false">IF(AND(L2580=1,ISNUMBER(F2580)),MAX(0,F2580-E2580)/60,"")</f>
        <v>16.3166666666667</v>
      </c>
      <c r="N2580" s="9" t="n">
        <f aca="false">IF(AND(L2580=1,ISNUMBER(G2580)),MAX(0,G2580-E2580)/60,"")</f>
        <v>13.6333333333333</v>
      </c>
      <c r="O2580" s="9" t="n">
        <f aca="false">IF(ISNUMBER(H2580),IF(AND(H2580&gt;=Scenario!$B$11,H2580&lt;Scenario!$B$12),1,0),0)</f>
        <v>1</v>
      </c>
      <c r="P2580" s="9" t="n">
        <f aca="false">IF(O2580=1,MAX(0,H2580-E2580)/60,"")</f>
        <v>38.0166666666667</v>
      </c>
      <c r="Q2580" s="9" t="n">
        <f aca="false">INDEX(Scenario!$B$18:$B$20,MATCH(B2580,Scenario!$A$18:$A$20,0))</f>
        <v>15</v>
      </c>
      <c r="R2580" s="9" t="n">
        <f aca="false">INDEX(Scenario!$C$18:$C$20,MATCH(B2580,Scenario!$A$18:$A$20,0))</f>
        <v>240</v>
      </c>
      <c r="S2580" s="9" t="n">
        <f aca="false">IF(ISNUMBER(M2580),IF(M2580&lt;=Q2580,1,0),"")</f>
        <v>0</v>
      </c>
      <c r="T2580" s="9" t="n">
        <f aca="false">IF(ISNUMBER(P2580),IF(P2580&lt;=R2580,1,0),"")</f>
        <v>1</v>
      </c>
      <c r="U2580" s="9" t="n">
        <f aca="false">IF(E2580&gt;Scenario!$B$14,0,IF(OR(AND(ISNUMBER(H2580),H2580&lt;=Scenario!$B$14),AND(ISNUMBER(I2580),I2580&lt;=Scenario!$B$14)),0,1))</f>
        <v>0</v>
      </c>
      <c r="V2580" s="9" t="n">
        <f aca="false">IF(AND(U2580=1,(Scenario!$B$14-E2580)/60&gt;R2580),1,0)</f>
        <v>0</v>
      </c>
      <c r="W2580" s="9" t="n">
        <f aca="false">IF(OR(C2580=Scenario!$B$22,C2580=Scenario!$C$22),1,0)</f>
        <v>1</v>
      </c>
      <c r="X2580" s="9" t="n">
        <f aca="false">IF(ISNUMBER(I2580),1,0)</f>
        <v>0</v>
      </c>
      <c r="Y2580" s="9" t="n">
        <f aca="false">MOD(INT(E2580/86400)+3,7)</f>
        <v>2</v>
      </c>
      <c r="Z2580" s="9" t="n">
        <f aca="false">MOD(INT(E2580/3600),24)</f>
        <v>14</v>
      </c>
      <c r="AA2580" s="6" t="s">
        <v>5404</v>
      </c>
    </row>
    <row r="2581" customFormat="false" ht="15" hidden="false" customHeight="false" outlineLevel="0" collapsed="false">
      <c r="A2581" s="6" t="s">
        <v>5405</v>
      </c>
      <c r="B2581" s="6" t="s">
        <v>43</v>
      </c>
      <c r="C2581" s="6" t="s">
        <v>249</v>
      </c>
      <c r="D2581" s="6" t="s">
        <v>172</v>
      </c>
      <c r="E2581" s="6" t="n">
        <v>1788360053</v>
      </c>
      <c r="F2581" s="6" t="n">
        <v>1788360293</v>
      </c>
      <c r="G2581" s="6" t="n">
        <v>1788360092</v>
      </c>
      <c r="H2581" s="6" t="n">
        <v>1788362718</v>
      </c>
      <c r="J2581" s="6" t="n">
        <v>0</v>
      </c>
      <c r="K2581" s="6" t="n">
        <v>0</v>
      </c>
      <c r="L2581" s="9" t="n">
        <f aca="false">IF(AND(E2581&gt;=Scenario!$B$11,E2581&lt;Scenario!$B$12),1,0)</f>
        <v>1</v>
      </c>
      <c r="M2581" s="9" t="n">
        <f aca="false">IF(AND(L2581=1,ISNUMBER(F2581)),MAX(0,F2581-E2581)/60,"")</f>
        <v>4</v>
      </c>
      <c r="N2581" s="9" t="n">
        <f aca="false">IF(AND(L2581=1,ISNUMBER(G2581)),MAX(0,G2581-E2581)/60,"")</f>
        <v>0.65</v>
      </c>
      <c r="O2581" s="9" t="n">
        <f aca="false">IF(ISNUMBER(H2581),IF(AND(H2581&gt;=Scenario!$B$11,H2581&lt;Scenario!$B$12),1,0),0)</f>
        <v>1</v>
      </c>
      <c r="P2581" s="9" t="n">
        <f aca="false">IF(O2581=1,MAX(0,H2581-E2581)/60,"")</f>
        <v>44.4166666666667</v>
      </c>
      <c r="Q2581" s="9" t="n">
        <f aca="false">INDEX(Scenario!$B$18:$B$20,MATCH(B2581,Scenario!$A$18:$A$20,0))</f>
        <v>60</v>
      </c>
      <c r="R2581" s="9" t="n">
        <f aca="false">INDEX(Scenario!$C$18:$C$20,MATCH(B2581,Scenario!$A$18:$A$20,0))</f>
        <v>1440</v>
      </c>
      <c r="S2581" s="9" t="n">
        <f aca="false">IF(ISNUMBER(M2581),IF(M2581&lt;=Q2581,1,0),"")</f>
        <v>1</v>
      </c>
      <c r="T2581" s="9" t="n">
        <f aca="false">IF(ISNUMBER(P2581),IF(P2581&lt;=R2581,1,0),"")</f>
        <v>1</v>
      </c>
      <c r="U2581" s="9" t="n">
        <f aca="false">IF(E2581&gt;Scenario!$B$14,0,IF(OR(AND(ISNUMBER(H2581),H2581&lt;=Scenario!$B$14),AND(ISNUMBER(I2581),I2581&lt;=Scenario!$B$14)),0,1))</f>
        <v>0</v>
      </c>
      <c r="V2581" s="9" t="n">
        <f aca="false">IF(AND(U2581=1,(Scenario!$B$14-E2581)/60&gt;R2581),1,0)</f>
        <v>0</v>
      </c>
      <c r="W2581" s="9" t="n">
        <f aca="false">IF(OR(C2581=Scenario!$B$22,C2581=Scenario!$C$22),1,0)</f>
        <v>0</v>
      </c>
      <c r="X2581" s="9" t="n">
        <f aca="false">IF(ISNUMBER(I2581),1,0)</f>
        <v>0</v>
      </c>
      <c r="Y2581" s="9" t="n">
        <f aca="false">MOD(INT(E2581/86400)+3,7)</f>
        <v>2</v>
      </c>
      <c r="Z2581" s="9" t="n">
        <f aca="false">MOD(INT(E2581/3600),24)</f>
        <v>14</v>
      </c>
      <c r="AA2581" s="6" t="s">
        <v>5406</v>
      </c>
    </row>
    <row r="2582" customFormat="false" ht="15" hidden="false" customHeight="false" outlineLevel="0" collapsed="false">
      <c r="A2582" s="6" t="s">
        <v>5407</v>
      </c>
      <c r="B2582" s="6" t="s">
        <v>44</v>
      </c>
      <c r="C2582" s="6" t="s">
        <v>47</v>
      </c>
      <c r="D2582" s="6" t="s">
        <v>171</v>
      </c>
      <c r="E2582" s="6" t="n">
        <v>1788361120</v>
      </c>
      <c r="F2582" s="6" t="n">
        <v>1788362797</v>
      </c>
      <c r="G2582" s="6" t="n">
        <v>1788362710</v>
      </c>
      <c r="H2582" s="6" t="n">
        <v>1788373100</v>
      </c>
      <c r="J2582" s="6" t="n">
        <v>0</v>
      </c>
      <c r="K2582" s="6" t="n">
        <v>0</v>
      </c>
      <c r="L2582" s="9" t="n">
        <f aca="false">IF(AND(E2582&gt;=Scenario!$B$11,E2582&lt;Scenario!$B$12),1,0)</f>
        <v>1</v>
      </c>
      <c r="M2582" s="9" t="n">
        <f aca="false">IF(AND(L2582=1,ISNUMBER(F2582)),MAX(0,F2582-E2582)/60,"")</f>
        <v>27.95</v>
      </c>
      <c r="N2582" s="9" t="n">
        <f aca="false">IF(AND(L2582=1,ISNUMBER(G2582)),MAX(0,G2582-E2582)/60,"")</f>
        <v>26.5</v>
      </c>
      <c r="O2582" s="9" t="n">
        <f aca="false">IF(ISNUMBER(H2582),IF(AND(H2582&gt;=Scenario!$B$11,H2582&lt;Scenario!$B$12),1,0),0)</f>
        <v>1</v>
      </c>
      <c r="P2582" s="9" t="n">
        <f aca="false">IF(O2582=1,MAX(0,H2582-E2582)/60,"")</f>
        <v>199.666666666667</v>
      </c>
      <c r="Q2582" s="9" t="n">
        <f aca="false">INDEX(Scenario!$B$18:$B$20,MATCH(B2582,Scenario!$A$18:$A$20,0))</f>
        <v>240</v>
      </c>
      <c r="R2582" s="9" t="n">
        <f aca="false">INDEX(Scenario!$C$18:$C$20,MATCH(B2582,Scenario!$A$18:$A$20,0))</f>
        <v>4320</v>
      </c>
      <c r="S2582" s="9" t="n">
        <f aca="false">IF(ISNUMBER(M2582),IF(M2582&lt;=Q2582,1,0),"")</f>
        <v>1</v>
      </c>
      <c r="T2582" s="9" t="n">
        <f aca="false">IF(ISNUMBER(P2582),IF(P2582&lt;=R2582,1,0),"")</f>
        <v>1</v>
      </c>
      <c r="U2582" s="9" t="n">
        <f aca="false">IF(E2582&gt;Scenario!$B$14,0,IF(OR(AND(ISNUMBER(H2582),H2582&lt;=Scenario!$B$14),AND(ISNUMBER(I2582),I2582&lt;=Scenario!$B$14)),0,1))</f>
        <v>0</v>
      </c>
      <c r="V2582" s="9" t="n">
        <f aca="false">IF(AND(U2582=1,(Scenario!$B$14-E2582)/60&gt;R2582),1,0)</f>
        <v>0</v>
      </c>
      <c r="W2582" s="9" t="n">
        <f aca="false">IF(OR(C2582=Scenario!$B$22,C2582=Scenario!$C$22),1,0)</f>
        <v>1</v>
      </c>
      <c r="X2582" s="9" t="n">
        <f aca="false">IF(ISNUMBER(I2582),1,0)</f>
        <v>0</v>
      </c>
      <c r="Y2582" s="9" t="n">
        <f aca="false">MOD(INT(E2582/86400)+3,7)</f>
        <v>2</v>
      </c>
      <c r="Z2582" s="9" t="n">
        <f aca="false">MOD(INT(E2582/3600),24)</f>
        <v>14</v>
      </c>
      <c r="AA2582" s="6" t="s">
        <v>5408</v>
      </c>
    </row>
    <row r="2583" customFormat="false" ht="15" hidden="false" customHeight="false" outlineLevel="0" collapsed="false">
      <c r="A2583" s="6" t="s">
        <v>5409</v>
      </c>
      <c r="B2583" s="6" t="s">
        <v>43</v>
      </c>
      <c r="C2583" s="6" t="s">
        <v>46</v>
      </c>
      <c r="D2583" s="6" t="s">
        <v>171</v>
      </c>
      <c r="E2583" s="6" t="n">
        <v>1788361292</v>
      </c>
      <c r="F2583" s="6" t="n">
        <v>1788362117</v>
      </c>
      <c r="G2583" s="6" t="n">
        <v>1788361986</v>
      </c>
      <c r="H2583" s="6" t="n">
        <v>1788377237</v>
      </c>
      <c r="J2583" s="6" t="n">
        <v>0</v>
      </c>
      <c r="K2583" s="6" t="n">
        <v>1</v>
      </c>
      <c r="L2583" s="9" t="n">
        <f aca="false">IF(AND(E2583&gt;=Scenario!$B$11,E2583&lt;Scenario!$B$12),1,0)</f>
        <v>1</v>
      </c>
      <c r="M2583" s="9" t="n">
        <f aca="false">IF(AND(L2583=1,ISNUMBER(F2583)),MAX(0,F2583-E2583)/60,"")</f>
        <v>13.75</v>
      </c>
      <c r="N2583" s="9" t="n">
        <f aca="false">IF(AND(L2583=1,ISNUMBER(G2583)),MAX(0,G2583-E2583)/60,"")</f>
        <v>11.5666666666667</v>
      </c>
      <c r="O2583" s="9" t="n">
        <f aca="false">IF(ISNUMBER(H2583),IF(AND(H2583&gt;=Scenario!$B$11,H2583&lt;Scenario!$B$12),1,0),0)</f>
        <v>1</v>
      </c>
      <c r="P2583" s="9" t="n">
        <f aca="false">IF(O2583=1,MAX(0,H2583-E2583)/60,"")</f>
        <v>265.75</v>
      </c>
      <c r="Q2583" s="9" t="n">
        <f aca="false">INDEX(Scenario!$B$18:$B$20,MATCH(B2583,Scenario!$A$18:$A$20,0))</f>
        <v>60</v>
      </c>
      <c r="R2583" s="9" t="n">
        <f aca="false">INDEX(Scenario!$C$18:$C$20,MATCH(B2583,Scenario!$A$18:$A$20,0))</f>
        <v>1440</v>
      </c>
      <c r="S2583" s="9" t="n">
        <f aca="false">IF(ISNUMBER(M2583),IF(M2583&lt;=Q2583,1,0),"")</f>
        <v>1</v>
      </c>
      <c r="T2583" s="9" t="n">
        <f aca="false">IF(ISNUMBER(P2583),IF(P2583&lt;=R2583,1,0),"")</f>
        <v>1</v>
      </c>
      <c r="U2583" s="9" t="n">
        <f aca="false">IF(E2583&gt;Scenario!$B$14,0,IF(OR(AND(ISNUMBER(H2583),H2583&lt;=Scenario!$B$14),AND(ISNUMBER(I2583),I2583&lt;=Scenario!$B$14)),0,1))</f>
        <v>0</v>
      </c>
      <c r="V2583" s="9" t="n">
        <f aca="false">IF(AND(U2583=1,(Scenario!$B$14-E2583)/60&gt;R2583),1,0)</f>
        <v>0</v>
      </c>
      <c r="W2583" s="9" t="n">
        <f aca="false">IF(OR(C2583=Scenario!$B$22,C2583=Scenario!$C$22),1,0)</f>
        <v>1</v>
      </c>
      <c r="X2583" s="9" t="n">
        <f aca="false">IF(ISNUMBER(I2583),1,0)</f>
        <v>0</v>
      </c>
      <c r="Y2583" s="9" t="n">
        <f aca="false">MOD(INT(E2583/86400)+3,7)</f>
        <v>2</v>
      </c>
      <c r="Z2583" s="9" t="n">
        <f aca="false">MOD(INT(E2583/3600),24)</f>
        <v>15</v>
      </c>
      <c r="AA2583" s="6" t="s">
        <v>5410</v>
      </c>
    </row>
    <row r="2584" customFormat="false" ht="15" hidden="false" customHeight="false" outlineLevel="0" collapsed="false">
      <c r="A2584" s="6" t="s">
        <v>5411</v>
      </c>
      <c r="B2584" s="6" t="s">
        <v>44</v>
      </c>
      <c r="C2584" s="6" t="s">
        <v>47</v>
      </c>
      <c r="D2584" s="6" t="s">
        <v>171</v>
      </c>
      <c r="E2584" s="6" t="n">
        <v>1788361890</v>
      </c>
      <c r="I2584" s="6" t="n">
        <v>1788362010</v>
      </c>
      <c r="J2584" s="6" t="n">
        <v>0</v>
      </c>
      <c r="K2584" s="6" t="n">
        <v>0</v>
      </c>
      <c r="L2584" s="9" t="n">
        <f aca="false">IF(AND(E2584&gt;=Scenario!$B$11,E2584&lt;Scenario!$B$12),1,0)</f>
        <v>1</v>
      </c>
      <c r="M2584" s="0" t="str">
        <f aca="false">IF(AND(L2584=1,ISNUMBER(F2584)),MAX(0,F2584-E2584)/60,"")</f>
        <v/>
      </c>
      <c r="N2584" s="0" t="str">
        <f aca="false">IF(AND(L2584=1,ISNUMBER(G2584)),MAX(0,G2584-E2584)/60,"")</f>
        <v/>
      </c>
      <c r="O2584" s="9" t="n">
        <f aca="false">IF(ISNUMBER(H2584),IF(AND(H2584&gt;=Scenario!$B$11,H2584&lt;Scenario!$B$12),1,0),0)</f>
        <v>0</v>
      </c>
      <c r="P2584" s="0" t="str">
        <f aca="false">IF(O2584=1,MAX(0,H2584-E2584)/60,"")</f>
        <v/>
      </c>
      <c r="Q2584" s="9" t="n">
        <f aca="false">INDEX(Scenario!$B$18:$B$20,MATCH(B2584,Scenario!$A$18:$A$20,0))</f>
        <v>240</v>
      </c>
      <c r="R2584" s="9" t="n">
        <f aca="false">INDEX(Scenario!$C$18:$C$20,MATCH(B2584,Scenario!$A$18:$A$20,0))</f>
        <v>4320</v>
      </c>
      <c r="S2584" s="0" t="str">
        <f aca="false">IF(ISNUMBER(M2584),IF(M2584&lt;=Q2584,1,0),"")</f>
        <v/>
      </c>
      <c r="T2584" s="0" t="str">
        <f aca="false">IF(ISNUMBER(P2584),IF(P2584&lt;=R2584,1,0),"")</f>
        <v/>
      </c>
      <c r="U2584" s="9" t="n">
        <f aca="false">IF(E2584&gt;Scenario!$B$14,0,IF(OR(AND(ISNUMBER(H2584),H2584&lt;=Scenario!$B$14),AND(ISNUMBER(I2584),I2584&lt;=Scenario!$B$14)),0,1))</f>
        <v>0</v>
      </c>
      <c r="V2584" s="9" t="n">
        <f aca="false">IF(AND(U2584=1,(Scenario!$B$14-E2584)/60&gt;R2584),1,0)</f>
        <v>0</v>
      </c>
      <c r="W2584" s="9" t="n">
        <f aca="false">IF(OR(C2584=Scenario!$B$22,C2584=Scenario!$C$22),1,0)</f>
        <v>1</v>
      </c>
      <c r="X2584" s="9" t="n">
        <f aca="false">IF(ISNUMBER(I2584),1,0)</f>
        <v>1</v>
      </c>
      <c r="Y2584" s="9" t="n">
        <f aca="false">MOD(INT(E2584/86400)+3,7)</f>
        <v>2</v>
      </c>
      <c r="Z2584" s="9" t="n">
        <f aca="false">MOD(INT(E2584/3600),24)</f>
        <v>15</v>
      </c>
      <c r="AA2584" s="6" t="s">
        <v>5412</v>
      </c>
    </row>
    <row r="2585" customFormat="false" ht="15" hidden="false" customHeight="false" outlineLevel="0" collapsed="false">
      <c r="A2585" s="6" t="s">
        <v>5413</v>
      </c>
      <c r="B2585" s="6" t="s">
        <v>44</v>
      </c>
      <c r="C2585" s="6" t="s">
        <v>249</v>
      </c>
      <c r="D2585" s="6" t="s">
        <v>172</v>
      </c>
      <c r="E2585" s="6" t="n">
        <v>1788362528</v>
      </c>
      <c r="F2585" s="6" t="n">
        <v>1788363128</v>
      </c>
      <c r="G2585" s="6" t="n">
        <v>1788362966</v>
      </c>
      <c r="H2585" s="6" t="n">
        <v>1788366391</v>
      </c>
      <c r="J2585" s="6" t="n">
        <v>0</v>
      </c>
      <c r="K2585" s="6" t="n">
        <v>0</v>
      </c>
      <c r="L2585" s="9" t="n">
        <f aca="false">IF(AND(E2585&gt;=Scenario!$B$11,E2585&lt;Scenario!$B$12),1,0)</f>
        <v>1</v>
      </c>
      <c r="M2585" s="9" t="n">
        <f aca="false">IF(AND(L2585=1,ISNUMBER(F2585)),MAX(0,F2585-E2585)/60,"")</f>
        <v>10</v>
      </c>
      <c r="N2585" s="9" t="n">
        <f aca="false">IF(AND(L2585=1,ISNUMBER(G2585)),MAX(0,G2585-E2585)/60,"")</f>
        <v>7.3</v>
      </c>
      <c r="O2585" s="9" t="n">
        <f aca="false">IF(ISNUMBER(H2585),IF(AND(H2585&gt;=Scenario!$B$11,H2585&lt;Scenario!$B$12),1,0),0)</f>
        <v>1</v>
      </c>
      <c r="P2585" s="9" t="n">
        <f aca="false">IF(O2585=1,MAX(0,H2585-E2585)/60,"")</f>
        <v>64.3833333333333</v>
      </c>
      <c r="Q2585" s="9" t="n">
        <f aca="false">INDEX(Scenario!$B$18:$B$20,MATCH(B2585,Scenario!$A$18:$A$20,0))</f>
        <v>240</v>
      </c>
      <c r="R2585" s="9" t="n">
        <f aca="false">INDEX(Scenario!$C$18:$C$20,MATCH(B2585,Scenario!$A$18:$A$20,0))</f>
        <v>4320</v>
      </c>
      <c r="S2585" s="9" t="n">
        <f aca="false">IF(ISNUMBER(M2585),IF(M2585&lt;=Q2585,1,0),"")</f>
        <v>1</v>
      </c>
      <c r="T2585" s="9" t="n">
        <f aca="false">IF(ISNUMBER(P2585),IF(P2585&lt;=R2585,1,0),"")</f>
        <v>1</v>
      </c>
      <c r="U2585" s="9" t="n">
        <f aca="false">IF(E2585&gt;Scenario!$B$14,0,IF(OR(AND(ISNUMBER(H2585),H2585&lt;=Scenario!$B$14),AND(ISNUMBER(I2585),I2585&lt;=Scenario!$B$14)),0,1))</f>
        <v>0</v>
      </c>
      <c r="V2585" s="9" t="n">
        <f aca="false">IF(AND(U2585=1,(Scenario!$B$14-E2585)/60&gt;R2585),1,0)</f>
        <v>0</v>
      </c>
      <c r="W2585" s="9" t="n">
        <f aca="false">IF(OR(C2585=Scenario!$B$22,C2585=Scenario!$C$22),1,0)</f>
        <v>0</v>
      </c>
      <c r="X2585" s="9" t="n">
        <f aca="false">IF(ISNUMBER(I2585),1,0)</f>
        <v>0</v>
      </c>
      <c r="Y2585" s="9" t="n">
        <f aca="false">MOD(INT(E2585/86400)+3,7)</f>
        <v>2</v>
      </c>
      <c r="Z2585" s="9" t="n">
        <f aca="false">MOD(INT(E2585/3600),24)</f>
        <v>15</v>
      </c>
      <c r="AA2585" s="6" t="s">
        <v>5414</v>
      </c>
    </row>
    <row r="2586" customFormat="false" ht="15" hidden="false" customHeight="false" outlineLevel="0" collapsed="false">
      <c r="A2586" s="6" t="s">
        <v>5415</v>
      </c>
      <c r="B2586" s="6" t="s">
        <v>44</v>
      </c>
      <c r="C2586" s="6" t="s">
        <v>249</v>
      </c>
      <c r="D2586" s="6" t="s">
        <v>171</v>
      </c>
      <c r="E2586" s="6" t="n">
        <v>1788363018</v>
      </c>
      <c r="F2586" s="6" t="n">
        <v>1788372120</v>
      </c>
      <c r="G2586" s="6" t="n">
        <v>1788372050</v>
      </c>
      <c r="H2586" s="6" t="n">
        <v>1788385111</v>
      </c>
      <c r="J2586" s="6" t="n">
        <v>0</v>
      </c>
      <c r="K2586" s="6" t="n">
        <v>0</v>
      </c>
      <c r="L2586" s="9" t="n">
        <f aca="false">IF(AND(E2586&gt;=Scenario!$B$11,E2586&lt;Scenario!$B$12),1,0)</f>
        <v>1</v>
      </c>
      <c r="M2586" s="9" t="n">
        <f aca="false">IF(AND(L2586=1,ISNUMBER(F2586)),MAX(0,F2586-E2586)/60,"")</f>
        <v>151.7</v>
      </c>
      <c r="N2586" s="9" t="n">
        <f aca="false">IF(AND(L2586=1,ISNUMBER(G2586)),MAX(0,G2586-E2586)/60,"")</f>
        <v>150.533333333333</v>
      </c>
      <c r="O2586" s="9" t="n">
        <f aca="false">IF(ISNUMBER(H2586),IF(AND(H2586&gt;=Scenario!$B$11,H2586&lt;Scenario!$B$12),1,0),0)</f>
        <v>1</v>
      </c>
      <c r="P2586" s="9" t="n">
        <f aca="false">IF(O2586=1,MAX(0,H2586-E2586)/60,"")</f>
        <v>368.216666666667</v>
      </c>
      <c r="Q2586" s="9" t="n">
        <f aca="false">INDEX(Scenario!$B$18:$B$20,MATCH(B2586,Scenario!$A$18:$A$20,0))</f>
        <v>240</v>
      </c>
      <c r="R2586" s="9" t="n">
        <f aca="false">INDEX(Scenario!$C$18:$C$20,MATCH(B2586,Scenario!$A$18:$A$20,0))</f>
        <v>4320</v>
      </c>
      <c r="S2586" s="9" t="n">
        <f aca="false">IF(ISNUMBER(M2586),IF(M2586&lt;=Q2586,1,0),"")</f>
        <v>1</v>
      </c>
      <c r="T2586" s="9" t="n">
        <f aca="false">IF(ISNUMBER(P2586),IF(P2586&lt;=R2586,1,0),"")</f>
        <v>1</v>
      </c>
      <c r="U2586" s="9" t="n">
        <f aca="false">IF(E2586&gt;Scenario!$B$14,0,IF(OR(AND(ISNUMBER(H2586),H2586&lt;=Scenario!$B$14),AND(ISNUMBER(I2586),I2586&lt;=Scenario!$B$14)),0,1))</f>
        <v>0</v>
      </c>
      <c r="V2586" s="9" t="n">
        <f aca="false">IF(AND(U2586=1,(Scenario!$B$14-E2586)/60&gt;R2586),1,0)</f>
        <v>0</v>
      </c>
      <c r="W2586" s="9" t="n">
        <f aca="false">IF(OR(C2586=Scenario!$B$22,C2586=Scenario!$C$22),1,0)</f>
        <v>0</v>
      </c>
      <c r="X2586" s="9" t="n">
        <f aca="false">IF(ISNUMBER(I2586),1,0)</f>
        <v>0</v>
      </c>
      <c r="Y2586" s="9" t="n">
        <f aca="false">MOD(INT(E2586/86400)+3,7)</f>
        <v>2</v>
      </c>
      <c r="Z2586" s="9" t="n">
        <f aca="false">MOD(INT(E2586/3600),24)</f>
        <v>15</v>
      </c>
      <c r="AA2586" s="6" t="s">
        <v>5416</v>
      </c>
    </row>
    <row r="2587" customFormat="false" ht="15" hidden="false" customHeight="false" outlineLevel="0" collapsed="false">
      <c r="A2587" s="6" t="s">
        <v>5417</v>
      </c>
      <c r="B2587" s="6" t="s">
        <v>44</v>
      </c>
      <c r="C2587" s="6" t="s">
        <v>249</v>
      </c>
      <c r="D2587" s="6" t="s">
        <v>171</v>
      </c>
      <c r="E2587" s="6" t="n">
        <v>1788364434</v>
      </c>
      <c r="F2587" s="6" t="n">
        <v>1788370312</v>
      </c>
      <c r="G2587" s="6" t="n">
        <v>1788370174</v>
      </c>
      <c r="H2587" s="6" t="n">
        <v>1788373069</v>
      </c>
      <c r="J2587" s="6" t="n">
        <v>0</v>
      </c>
      <c r="K2587" s="6" t="n">
        <v>0</v>
      </c>
      <c r="L2587" s="9" t="n">
        <f aca="false">IF(AND(E2587&gt;=Scenario!$B$11,E2587&lt;Scenario!$B$12),1,0)</f>
        <v>1</v>
      </c>
      <c r="M2587" s="9" t="n">
        <f aca="false">IF(AND(L2587=1,ISNUMBER(F2587)),MAX(0,F2587-E2587)/60,"")</f>
        <v>97.9666666666667</v>
      </c>
      <c r="N2587" s="9" t="n">
        <f aca="false">IF(AND(L2587=1,ISNUMBER(G2587)),MAX(0,G2587-E2587)/60,"")</f>
        <v>95.6666666666667</v>
      </c>
      <c r="O2587" s="9" t="n">
        <f aca="false">IF(ISNUMBER(H2587),IF(AND(H2587&gt;=Scenario!$B$11,H2587&lt;Scenario!$B$12),1,0),0)</f>
        <v>1</v>
      </c>
      <c r="P2587" s="9" t="n">
        <f aca="false">IF(O2587=1,MAX(0,H2587-E2587)/60,"")</f>
        <v>143.916666666667</v>
      </c>
      <c r="Q2587" s="9" t="n">
        <f aca="false">INDEX(Scenario!$B$18:$B$20,MATCH(B2587,Scenario!$A$18:$A$20,0))</f>
        <v>240</v>
      </c>
      <c r="R2587" s="9" t="n">
        <f aca="false">INDEX(Scenario!$C$18:$C$20,MATCH(B2587,Scenario!$A$18:$A$20,0))</f>
        <v>4320</v>
      </c>
      <c r="S2587" s="9" t="n">
        <f aca="false">IF(ISNUMBER(M2587),IF(M2587&lt;=Q2587,1,0),"")</f>
        <v>1</v>
      </c>
      <c r="T2587" s="9" t="n">
        <f aca="false">IF(ISNUMBER(P2587),IF(P2587&lt;=R2587,1,0),"")</f>
        <v>1</v>
      </c>
      <c r="U2587" s="9" t="n">
        <f aca="false">IF(E2587&gt;Scenario!$B$14,0,IF(OR(AND(ISNUMBER(H2587),H2587&lt;=Scenario!$B$14),AND(ISNUMBER(I2587),I2587&lt;=Scenario!$B$14)),0,1))</f>
        <v>0</v>
      </c>
      <c r="V2587" s="9" t="n">
        <f aca="false">IF(AND(U2587=1,(Scenario!$B$14-E2587)/60&gt;R2587),1,0)</f>
        <v>0</v>
      </c>
      <c r="W2587" s="9" t="n">
        <f aca="false">IF(OR(C2587=Scenario!$B$22,C2587=Scenario!$C$22),1,0)</f>
        <v>0</v>
      </c>
      <c r="X2587" s="9" t="n">
        <f aca="false">IF(ISNUMBER(I2587),1,0)</f>
        <v>0</v>
      </c>
      <c r="Y2587" s="9" t="n">
        <f aca="false">MOD(INT(E2587/86400)+3,7)</f>
        <v>2</v>
      </c>
      <c r="Z2587" s="9" t="n">
        <f aca="false">MOD(INT(E2587/3600),24)</f>
        <v>15</v>
      </c>
      <c r="AA2587" s="6" t="s">
        <v>5418</v>
      </c>
    </row>
    <row r="2588" customFormat="false" ht="15" hidden="false" customHeight="false" outlineLevel="0" collapsed="false">
      <c r="A2588" s="6" t="s">
        <v>5419</v>
      </c>
      <c r="B2588" s="6" t="s">
        <v>43</v>
      </c>
      <c r="C2588" s="6" t="s">
        <v>46</v>
      </c>
      <c r="D2588" s="6" t="s">
        <v>171</v>
      </c>
      <c r="E2588" s="6" t="n">
        <v>1788365391</v>
      </c>
      <c r="F2588" s="6" t="n">
        <v>1788368954</v>
      </c>
      <c r="G2588" s="6" t="n">
        <v>1788368749</v>
      </c>
      <c r="H2588" s="6" t="n">
        <v>1788379232</v>
      </c>
      <c r="J2588" s="6" t="n">
        <v>0</v>
      </c>
      <c r="K2588" s="6" t="n">
        <v>0</v>
      </c>
      <c r="L2588" s="9" t="n">
        <f aca="false">IF(AND(E2588&gt;=Scenario!$B$11,E2588&lt;Scenario!$B$12),1,0)</f>
        <v>1</v>
      </c>
      <c r="M2588" s="9" t="n">
        <f aca="false">IF(AND(L2588=1,ISNUMBER(F2588)),MAX(0,F2588-E2588)/60,"")</f>
        <v>59.3833333333333</v>
      </c>
      <c r="N2588" s="9" t="n">
        <f aca="false">IF(AND(L2588=1,ISNUMBER(G2588)),MAX(0,G2588-E2588)/60,"")</f>
        <v>55.9666666666667</v>
      </c>
      <c r="O2588" s="9" t="n">
        <f aca="false">IF(ISNUMBER(H2588),IF(AND(H2588&gt;=Scenario!$B$11,H2588&lt;Scenario!$B$12),1,0),0)</f>
        <v>1</v>
      </c>
      <c r="P2588" s="9" t="n">
        <f aca="false">IF(O2588=1,MAX(0,H2588-E2588)/60,"")</f>
        <v>230.683333333333</v>
      </c>
      <c r="Q2588" s="9" t="n">
        <f aca="false">INDEX(Scenario!$B$18:$B$20,MATCH(B2588,Scenario!$A$18:$A$20,0))</f>
        <v>60</v>
      </c>
      <c r="R2588" s="9" t="n">
        <f aca="false">INDEX(Scenario!$C$18:$C$20,MATCH(B2588,Scenario!$A$18:$A$20,0))</f>
        <v>1440</v>
      </c>
      <c r="S2588" s="9" t="n">
        <f aca="false">IF(ISNUMBER(M2588),IF(M2588&lt;=Q2588,1,0),"")</f>
        <v>1</v>
      </c>
      <c r="T2588" s="9" t="n">
        <f aca="false">IF(ISNUMBER(P2588),IF(P2588&lt;=R2588,1,0),"")</f>
        <v>1</v>
      </c>
      <c r="U2588" s="9" t="n">
        <f aca="false">IF(E2588&gt;Scenario!$B$14,0,IF(OR(AND(ISNUMBER(H2588),H2588&lt;=Scenario!$B$14),AND(ISNUMBER(I2588),I2588&lt;=Scenario!$B$14)),0,1))</f>
        <v>0</v>
      </c>
      <c r="V2588" s="9" t="n">
        <f aca="false">IF(AND(U2588=1,(Scenario!$B$14-E2588)/60&gt;R2588),1,0)</f>
        <v>0</v>
      </c>
      <c r="W2588" s="9" t="n">
        <f aca="false">IF(OR(C2588=Scenario!$B$22,C2588=Scenario!$C$22),1,0)</f>
        <v>1</v>
      </c>
      <c r="X2588" s="9" t="n">
        <f aca="false">IF(ISNUMBER(I2588),1,0)</f>
        <v>0</v>
      </c>
      <c r="Y2588" s="9" t="n">
        <f aca="false">MOD(INT(E2588/86400)+3,7)</f>
        <v>2</v>
      </c>
      <c r="Z2588" s="9" t="n">
        <f aca="false">MOD(INT(E2588/3600),24)</f>
        <v>16</v>
      </c>
      <c r="AA2588" s="6" t="s">
        <v>5420</v>
      </c>
    </row>
    <row r="2589" customFormat="false" ht="15" hidden="false" customHeight="false" outlineLevel="0" collapsed="false">
      <c r="A2589" s="6" t="s">
        <v>5421</v>
      </c>
      <c r="B2589" s="6" t="s">
        <v>44</v>
      </c>
      <c r="C2589" s="6" t="s">
        <v>249</v>
      </c>
      <c r="D2589" s="6" t="s">
        <v>172</v>
      </c>
      <c r="E2589" s="6" t="n">
        <v>1788365429</v>
      </c>
      <c r="F2589" s="6" t="n">
        <v>1788365658</v>
      </c>
      <c r="G2589" s="6" t="n">
        <v>1788365478</v>
      </c>
      <c r="H2589" s="6" t="n">
        <v>1788367614</v>
      </c>
      <c r="J2589" s="6" t="n">
        <v>0</v>
      </c>
      <c r="K2589" s="6" t="n">
        <v>0</v>
      </c>
      <c r="L2589" s="9" t="n">
        <f aca="false">IF(AND(E2589&gt;=Scenario!$B$11,E2589&lt;Scenario!$B$12),1,0)</f>
        <v>1</v>
      </c>
      <c r="M2589" s="9" t="n">
        <f aca="false">IF(AND(L2589=1,ISNUMBER(F2589)),MAX(0,F2589-E2589)/60,"")</f>
        <v>3.81666666666667</v>
      </c>
      <c r="N2589" s="9" t="n">
        <f aca="false">IF(AND(L2589=1,ISNUMBER(G2589)),MAX(0,G2589-E2589)/60,"")</f>
        <v>0.816666666666667</v>
      </c>
      <c r="O2589" s="9" t="n">
        <f aca="false">IF(ISNUMBER(H2589),IF(AND(H2589&gt;=Scenario!$B$11,H2589&lt;Scenario!$B$12),1,0),0)</f>
        <v>1</v>
      </c>
      <c r="P2589" s="9" t="n">
        <f aca="false">IF(O2589=1,MAX(0,H2589-E2589)/60,"")</f>
        <v>36.4166666666667</v>
      </c>
      <c r="Q2589" s="9" t="n">
        <f aca="false">INDEX(Scenario!$B$18:$B$20,MATCH(B2589,Scenario!$A$18:$A$20,0))</f>
        <v>240</v>
      </c>
      <c r="R2589" s="9" t="n">
        <f aca="false">INDEX(Scenario!$C$18:$C$20,MATCH(B2589,Scenario!$A$18:$A$20,0))</f>
        <v>4320</v>
      </c>
      <c r="S2589" s="9" t="n">
        <f aca="false">IF(ISNUMBER(M2589),IF(M2589&lt;=Q2589,1,0),"")</f>
        <v>1</v>
      </c>
      <c r="T2589" s="9" t="n">
        <f aca="false">IF(ISNUMBER(P2589),IF(P2589&lt;=R2589,1,0),"")</f>
        <v>1</v>
      </c>
      <c r="U2589" s="9" t="n">
        <f aca="false">IF(E2589&gt;Scenario!$B$14,0,IF(OR(AND(ISNUMBER(H2589),H2589&lt;=Scenario!$B$14),AND(ISNUMBER(I2589),I2589&lt;=Scenario!$B$14)),0,1))</f>
        <v>0</v>
      </c>
      <c r="V2589" s="9" t="n">
        <f aca="false">IF(AND(U2589=1,(Scenario!$B$14-E2589)/60&gt;R2589),1,0)</f>
        <v>0</v>
      </c>
      <c r="W2589" s="9" t="n">
        <f aca="false">IF(OR(C2589=Scenario!$B$22,C2589=Scenario!$C$22),1,0)</f>
        <v>0</v>
      </c>
      <c r="X2589" s="9" t="n">
        <f aca="false">IF(ISNUMBER(I2589),1,0)</f>
        <v>0</v>
      </c>
      <c r="Y2589" s="9" t="n">
        <f aca="false">MOD(INT(E2589/86400)+3,7)</f>
        <v>2</v>
      </c>
      <c r="Z2589" s="9" t="n">
        <f aca="false">MOD(INT(E2589/3600),24)</f>
        <v>16</v>
      </c>
      <c r="AA2589" s="6" t="s">
        <v>5422</v>
      </c>
    </row>
    <row r="2590" customFormat="false" ht="15" hidden="false" customHeight="false" outlineLevel="0" collapsed="false">
      <c r="A2590" s="6" t="s">
        <v>5423</v>
      </c>
      <c r="B2590" s="6" t="s">
        <v>43</v>
      </c>
      <c r="C2590" s="6" t="s">
        <v>249</v>
      </c>
      <c r="D2590" s="6" t="s">
        <v>172</v>
      </c>
      <c r="E2590" s="6" t="n">
        <v>1788366277</v>
      </c>
      <c r="F2590" s="6" t="n">
        <v>1788366398</v>
      </c>
      <c r="G2590" s="6" t="n">
        <v>1788366335</v>
      </c>
      <c r="H2590" s="6" t="n">
        <v>1788369031</v>
      </c>
      <c r="J2590" s="6" t="n">
        <v>0</v>
      </c>
      <c r="K2590" s="6" t="n">
        <v>0</v>
      </c>
      <c r="L2590" s="9" t="n">
        <f aca="false">IF(AND(E2590&gt;=Scenario!$B$11,E2590&lt;Scenario!$B$12),1,0)</f>
        <v>1</v>
      </c>
      <c r="M2590" s="9" t="n">
        <f aca="false">IF(AND(L2590=1,ISNUMBER(F2590)),MAX(0,F2590-E2590)/60,"")</f>
        <v>2.01666666666667</v>
      </c>
      <c r="N2590" s="9" t="n">
        <f aca="false">IF(AND(L2590=1,ISNUMBER(G2590)),MAX(0,G2590-E2590)/60,"")</f>
        <v>0.966666666666667</v>
      </c>
      <c r="O2590" s="9" t="n">
        <f aca="false">IF(ISNUMBER(H2590),IF(AND(H2590&gt;=Scenario!$B$11,H2590&lt;Scenario!$B$12),1,0),0)</f>
        <v>1</v>
      </c>
      <c r="P2590" s="9" t="n">
        <f aca="false">IF(O2590=1,MAX(0,H2590-E2590)/60,"")</f>
        <v>45.9</v>
      </c>
      <c r="Q2590" s="9" t="n">
        <f aca="false">INDEX(Scenario!$B$18:$B$20,MATCH(B2590,Scenario!$A$18:$A$20,0))</f>
        <v>60</v>
      </c>
      <c r="R2590" s="9" t="n">
        <f aca="false">INDEX(Scenario!$C$18:$C$20,MATCH(B2590,Scenario!$A$18:$A$20,0))</f>
        <v>1440</v>
      </c>
      <c r="S2590" s="9" t="n">
        <f aca="false">IF(ISNUMBER(M2590),IF(M2590&lt;=Q2590,1,0),"")</f>
        <v>1</v>
      </c>
      <c r="T2590" s="9" t="n">
        <f aca="false">IF(ISNUMBER(P2590),IF(P2590&lt;=R2590,1,0),"")</f>
        <v>1</v>
      </c>
      <c r="U2590" s="9" t="n">
        <f aca="false">IF(E2590&gt;Scenario!$B$14,0,IF(OR(AND(ISNUMBER(H2590),H2590&lt;=Scenario!$B$14),AND(ISNUMBER(I2590),I2590&lt;=Scenario!$B$14)),0,1))</f>
        <v>0</v>
      </c>
      <c r="V2590" s="9" t="n">
        <f aca="false">IF(AND(U2590=1,(Scenario!$B$14-E2590)/60&gt;R2590),1,0)</f>
        <v>0</v>
      </c>
      <c r="W2590" s="9" t="n">
        <f aca="false">IF(OR(C2590=Scenario!$B$22,C2590=Scenario!$C$22),1,0)</f>
        <v>0</v>
      </c>
      <c r="X2590" s="9" t="n">
        <f aca="false">IF(ISNUMBER(I2590),1,0)</f>
        <v>0</v>
      </c>
      <c r="Y2590" s="9" t="n">
        <f aca="false">MOD(INT(E2590/86400)+3,7)</f>
        <v>2</v>
      </c>
      <c r="Z2590" s="9" t="n">
        <f aca="false">MOD(INT(E2590/3600),24)</f>
        <v>16</v>
      </c>
      <c r="AA2590" s="6" t="s">
        <v>5424</v>
      </c>
    </row>
    <row r="2591" customFormat="false" ht="15" hidden="false" customHeight="false" outlineLevel="0" collapsed="false">
      <c r="A2591" s="6" t="s">
        <v>5425</v>
      </c>
      <c r="B2591" s="6" t="s">
        <v>44</v>
      </c>
      <c r="C2591" s="6" t="s">
        <v>46</v>
      </c>
      <c r="D2591" s="6" t="s">
        <v>170</v>
      </c>
      <c r="E2591" s="6" t="n">
        <v>1788366375</v>
      </c>
      <c r="F2591" s="6" t="n">
        <v>1788366455</v>
      </c>
      <c r="G2591" s="6" t="n">
        <v>1788366388</v>
      </c>
      <c r="H2591" s="6" t="n">
        <v>1788368691</v>
      </c>
      <c r="J2591" s="6" t="n">
        <v>0</v>
      </c>
      <c r="K2591" s="6" t="n">
        <v>0</v>
      </c>
      <c r="L2591" s="9" t="n">
        <f aca="false">IF(AND(E2591&gt;=Scenario!$B$11,E2591&lt;Scenario!$B$12),1,0)</f>
        <v>1</v>
      </c>
      <c r="M2591" s="9" t="n">
        <f aca="false">IF(AND(L2591=1,ISNUMBER(F2591)),MAX(0,F2591-E2591)/60,"")</f>
        <v>1.33333333333333</v>
      </c>
      <c r="N2591" s="9" t="n">
        <f aca="false">IF(AND(L2591=1,ISNUMBER(G2591)),MAX(0,G2591-E2591)/60,"")</f>
        <v>0.216666666666667</v>
      </c>
      <c r="O2591" s="9" t="n">
        <f aca="false">IF(ISNUMBER(H2591),IF(AND(H2591&gt;=Scenario!$B$11,H2591&lt;Scenario!$B$12),1,0),0)</f>
        <v>1</v>
      </c>
      <c r="P2591" s="9" t="n">
        <f aca="false">IF(O2591=1,MAX(0,H2591-E2591)/60,"")</f>
        <v>38.6</v>
      </c>
      <c r="Q2591" s="9" t="n">
        <f aca="false">INDEX(Scenario!$B$18:$B$20,MATCH(B2591,Scenario!$A$18:$A$20,0))</f>
        <v>240</v>
      </c>
      <c r="R2591" s="9" t="n">
        <f aca="false">INDEX(Scenario!$C$18:$C$20,MATCH(B2591,Scenario!$A$18:$A$20,0))</f>
        <v>4320</v>
      </c>
      <c r="S2591" s="9" t="n">
        <f aca="false">IF(ISNUMBER(M2591),IF(M2591&lt;=Q2591,1,0),"")</f>
        <v>1</v>
      </c>
      <c r="T2591" s="9" t="n">
        <f aca="false">IF(ISNUMBER(P2591),IF(P2591&lt;=R2591,1,0),"")</f>
        <v>1</v>
      </c>
      <c r="U2591" s="9" t="n">
        <f aca="false">IF(E2591&gt;Scenario!$B$14,0,IF(OR(AND(ISNUMBER(H2591),H2591&lt;=Scenario!$B$14),AND(ISNUMBER(I2591),I2591&lt;=Scenario!$B$14)),0,1))</f>
        <v>0</v>
      </c>
      <c r="V2591" s="9" t="n">
        <f aca="false">IF(AND(U2591=1,(Scenario!$B$14-E2591)/60&gt;R2591),1,0)</f>
        <v>0</v>
      </c>
      <c r="W2591" s="9" t="n">
        <f aca="false">IF(OR(C2591=Scenario!$B$22,C2591=Scenario!$C$22),1,0)</f>
        <v>1</v>
      </c>
      <c r="X2591" s="9" t="n">
        <f aca="false">IF(ISNUMBER(I2591),1,0)</f>
        <v>0</v>
      </c>
      <c r="Y2591" s="9" t="n">
        <f aca="false">MOD(INT(E2591/86400)+3,7)</f>
        <v>2</v>
      </c>
      <c r="Z2591" s="9" t="n">
        <f aca="false">MOD(INT(E2591/3600),24)</f>
        <v>16</v>
      </c>
      <c r="AA2591" s="6" t="s">
        <v>5426</v>
      </c>
    </row>
    <row r="2592" customFormat="false" ht="15" hidden="false" customHeight="false" outlineLevel="0" collapsed="false">
      <c r="A2592" s="6" t="s">
        <v>5427</v>
      </c>
      <c r="B2592" s="6" t="s">
        <v>43</v>
      </c>
      <c r="C2592" s="6" t="s">
        <v>46</v>
      </c>
      <c r="D2592" s="6" t="s">
        <v>171</v>
      </c>
      <c r="E2592" s="6" t="n">
        <v>1788366612</v>
      </c>
      <c r="I2592" s="6" t="n">
        <v>1788368747</v>
      </c>
      <c r="J2592" s="6" t="n">
        <v>0</v>
      </c>
      <c r="K2592" s="6" t="n">
        <v>0</v>
      </c>
      <c r="L2592" s="9" t="n">
        <f aca="false">IF(AND(E2592&gt;=Scenario!$B$11,E2592&lt;Scenario!$B$12),1,0)</f>
        <v>1</v>
      </c>
      <c r="M2592" s="0" t="str">
        <f aca="false">IF(AND(L2592=1,ISNUMBER(F2592)),MAX(0,F2592-E2592)/60,"")</f>
        <v/>
      </c>
      <c r="N2592" s="0" t="str">
        <f aca="false">IF(AND(L2592=1,ISNUMBER(G2592)),MAX(0,G2592-E2592)/60,"")</f>
        <v/>
      </c>
      <c r="O2592" s="9" t="n">
        <f aca="false">IF(ISNUMBER(H2592),IF(AND(H2592&gt;=Scenario!$B$11,H2592&lt;Scenario!$B$12),1,0),0)</f>
        <v>0</v>
      </c>
      <c r="P2592" s="0" t="str">
        <f aca="false">IF(O2592=1,MAX(0,H2592-E2592)/60,"")</f>
        <v/>
      </c>
      <c r="Q2592" s="9" t="n">
        <f aca="false">INDEX(Scenario!$B$18:$B$20,MATCH(B2592,Scenario!$A$18:$A$20,0))</f>
        <v>60</v>
      </c>
      <c r="R2592" s="9" t="n">
        <f aca="false">INDEX(Scenario!$C$18:$C$20,MATCH(B2592,Scenario!$A$18:$A$20,0))</f>
        <v>1440</v>
      </c>
      <c r="S2592" s="0" t="str">
        <f aca="false">IF(ISNUMBER(M2592),IF(M2592&lt;=Q2592,1,0),"")</f>
        <v/>
      </c>
      <c r="T2592" s="0" t="str">
        <f aca="false">IF(ISNUMBER(P2592),IF(P2592&lt;=R2592,1,0),"")</f>
        <v/>
      </c>
      <c r="U2592" s="9" t="n">
        <f aca="false">IF(E2592&gt;Scenario!$B$14,0,IF(OR(AND(ISNUMBER(H2592),H2592&lt;=Scenario!$B$14),AND(ISNUMBER(I2592),I2592&lt;=Scenario!$B$14)),0,1))</f>
        <v>0</v>
      </c>
      <c r="V2592" s="9" t="n">
        <f aca="false">IF(AND(U2592=1,(Scenario!$B$14-E2592)/60&gt;R2592),1,0)</f>
        <v>0</v>
      </c>
      <c r="W2592" s="9" t="n">
        <f aca="false">IF(OR(C2592=Scenario!$B$22,C2592=Scenario!$C$22),1,0)</f>
        <v>1</v>
      </c>
      <c r="X2592" s="9" t="n">
        <f aca="false">IF(ISNUMBER(I2592),1,0)</f>
        <v>1</v>
      </c>
      <c r="Y2592" s="9" t="n">
        <f aca="false">MOD(INT(E2592/86400)+3,7)</f>
        <v>2</v>
      </c>
      <c r="Z2592" s="9" t="n">
        <f aca="false">MOD(INT(E2592/3600),24)</f>
        <v>16</v>
      </c>
      <c r="AA2592" s="6" t="s">
        <v>5428</v>
      </c>
    </row>
    <row r="2593" customFormat="false" ht="15" hidden="false" customHeight="false" outlineLevel="0" collapsed="false">
      <c r="A2593" s="6" t="s">
        <v>5429</v>
      </c>
      <c r="B2593" s="6" t="s">
        <v>44</v>
      </c>
      <c r="C2593" s="6" t="s">
        <v>46</v>
      </c>
      <c r="D2593" s="6" t="s">
        <v>171</v>
      </c>
      <c r="E2593" s="6" t="n">
        <v>1788367068</v>
      </c>
      <c r="F2593" s="6" t="n">
        <v>1788372295</v>
      </c>
      <c r="G2593" s="6" t="n">
        <v>1788372059</v>
      </c>
      <c r="H2593" s="6" t="n">
        <v>1788379981</v>
      </c>
      <c r="J2593" s="6" t="n">
        <v>0</v>
      </c>
      <c r="K2593" s="6" t="n">
        <v>0</v>
      </c>
      <c r="L2593" s="9" t="n">
        <f aca="false">IF(AND(E2593&gt;=Scenario!$B$11,E2593&lt;Scenario!$B$12),1,0)</f>
        <v>1</v>
      </c>
      <c r="M2593" s="9" t="n">
        <f aca="false">IF(AND(L2593=1,ISNUMBER(F2593)),MAX(0,F2593-E2593)/60,"")</f>
        <v>87.1166666666667</v>
      </c>
      <c r="N2593" s="9" t="n">
        <f aca="false">IF(AND(L2593=1,ISNUMBER(G2593)),MAX(0,G2593-E2593)/60,"")</f>
        <v>83.1833333333333</v>
      </c>
      <c r="O2593" s="9" t="n">
        <f aca="false">IF(ISNUMBER(H2593),IF(AND(H2593&gt;=Scenario!$B$11,H2593&lt;Scenario!$B$12),1,0),0)</f>
        <v>1</v>
      </c>
      <c r="P2593" s="9" t="n">
        <f aca="false">IF(O2593=1,MAX(0,H2593-E2593)/60,"")</f>
        <v>215.216666666667</v>
      </c>
      <c r="Q2593" s="9" t="n">
        <f aca="false">INDEX(Scenario!$B$18:$B$20,MATCH(B2593,Scenario!$A$18:$A$20,0))</f>
        <v>240</v>
      </c>
      <c r="R2593" s="9" t="n">
        <f aca="false">INDEX(Scenario!$C$18:$C$20,MATCH(B2593,Scenario!$A$18:$A$20,0))</f>
        <v>4320</v>
      </c>
      <c r="S2593" s="9" t="n">
        <f aca="false">IF(ISNUMBER(M2593),IF(M2593&lt;=Q2593,1,0),"")</f>
        <v>1</v>
      </c>
      <c r="T2593" s="9" t="n">
        <f aca="false">IF(ISNUMBER(P2593),IF(P2593&lt;=R2593,1,0),"")</f>
        <v>1</v>
      </c>
      <c r="U2593" s="9" t="n">
        <f aca="false">IF(E2593&gt;Scenario!$B$14,0,IF(OR(AND(ISNUMBER(H2593),H2593&lt;=Scenario!$B$14),AND(ISNUMBER(I2593),I2593&lt;=Scenario!$B$14)),0,1))</f>
        <v>0</v>
      </c>
      <c r="V2593" s="9" t="n">
        <f aca="false">IF(AND(U2593=1,(Scenario!$B$14-E2593)/60&gt;R2593),1,0)</f>
        <v>0</v>
      </c>
      <c r="W2593" s="9" t="n">
        <f aca="false">IF(OR(C2593=Scenario!$B$22,C2593=Scenario!$C$22),1,0)</f>
        <v>1</v>
      </c>
      <c r="X2593" s="9" t="n">
        <f aca="false">IF(ISNUMBER(I2593),1,0)</f>
        <v>0</v>
      </c>
      <c r="Y2593" s="9" t="n">
        <f aca="false">MOD(INT(E2593/86400)+3,7)</f>
        <v>2</v>
      </c>
      <c r="Z2593" s="9" t="n">
        <f aca="false">MOD(INT(E2593/3600),24)</f>
        <v>16</v>
      </c>
      <c r="AA2593" s="6" t="s">
        <v>5430</v>
      </c>
    </row>
    <row r="2594" customFormat="false" ht="15" hidden="false" customHeight="false" outlineLevel="0" collapsed="false">
      <c r="A2594" s="6" t="s">
        <v>5431</v>
      </c>
      <c r="B2594" s="6" t="s">
        <v>44</v>
      </c>
      <c r="C2594" s="6" t="s">
        <v>249</v>
      </c>
      <c r="D2594" s="6" t="s">
        <v>170</v>
      </c>
      <c r="E2594" s="6" t="n">
        <v>1788368356</v>
      </c>
      <c r="F2594" s="6" t="n">
        <v>1788368453</v>
      </c>
      <c r="G2594" s="6" t="n">
        <v>1788368371</v>
      </c>
      <c r="H2594" s="6" t="n">
        <v>1788374063</v>
      </c>
      <c r="J2594" s="6" t="n">
        <v>0</v>
      </c>
      <c r="K2594" s="6" t="n">
        <v>0</v>
      </c>
      <c r="L2594" s="9" t="n">
        <f aca="false">IF(AND(E2594&gt;=Scenario!$B$11,E2594&lt;Scenario!$B$12),1,0)</f>
        <v>1</v>
      </c>
      <c r="M2594" s="9" t="n">
        <f aca="false">IF(AND(L2594=1,ISNUMBER(F2594)),MAX(0,F2594-E2594)/60,"")</f>
        <v>1.61666666666667</v>
      </c>
      <c r="N2594" s="9" t="n">
        <f aca="false">IF(AND(L2594=1,ISNUMBER(G2594)),MAX(0,G2594-E2594)/60,"")</f>
        <v>0.25</v>
      </c>
      <c r="O2594" s="9" t="n">
        <f aca="false">IF(ISNUMBER(H2594),IF(AND(H2594&gt;=Scenario!$B$11,H2594&lt;Scenario!$B$12),1,0),0)</f>
        <v>1</v>
      </c>
      <c r="P2594" s="9" t="n">
        <f aca="false">IF(O2594=1,MAX(0,H2594-E2594)/60,"")</f>
        <v>95.1166666666667</v>
      </c>
      <c r="Q2594" s="9" t="n">
        <f aca="false">INDEX(Scenario!$B$18:$B$20,MATCH(B2594,Scenario!$A$18:$A$20,0))</f>
        <v>240</v>
      </c>
      <c r="R2594" s="9" t="n">
        <f aca="false">INDEX(Scenario!$C$18:$C$20,MATCH(B2594,Scenario!$A$18:$A$20,0))</f>
        <v>4320</v>
      </c>
      <c r="S2594" s="9" t="n">
        <f aca="false">IF(ISNUMBER(M2594),IF(M2594&lt;=Q2594,1,0),"")</f>
        <v>1</v>
      </c>
      <c r="T2594" s="9" t="n">
        <f aca="false">IF(ISNUMBER(P2594),IF(P2594&lt;=R2594,1,0),"")</f>
        <v>1</v>
      </c>
      <c r="U2594" s="9" t="n">
        <f aca="false">IF(E2594&gt;Scenario!$B$14,0,IF(OR(AND(ISNUMBER(H2594),H2594&lt;=Scenario!$B$14),AND(ISNUMBER(I2594),I2594&lt;=Scenario!$B$14)),0,1))</f>
        <v>0</v>
      </c>
      <c r="V2594" s="9" t="n">
        <f aca="false">IF(AND(U2594=1,(Scenario!$B$14-E2594)/60&gt;R2594),1,0)</f>
        <v>0</v>
      </c>
      <c r="W2594" s="9" t="n">
        <f aca="false">IF(OR(C2594=Scenario!$B$22,C2594=Scenario!$C$22),1,0)</f>
        <v>0</v>
      </c>
      <c r="X2594" s="9" t="n">
        <f aca="false">IF(ISNUMBER(I2594),1,0)</f>
        <v>0</v>
      </c>
      <c r="Y2594" s="9" t="n">
        <f aca="false">MOD(INT(E2594/86400)+3,7)</f>
        <v>2</v>
      </c>
      <c r="Z2594" s="9" t="n">
        <f aca="false">MOD(INT(E2594/3600),24)</f>
        <v>16</v>
      </c>
      <c r="AA2594" s="6" t="s">
        <v>5432</v>
      </c>
    </row>
    <row r="2595" customFormat="false" ht="15" hidden="false" customHeight="false" outlineLevel="0" collapsed="false">
      <c r="A2595" s="6" t="s">
        <v>5433</v>
      </c>
      <c r="B2595" s="6" t="s">
        <v>43</v>
      </c>
      <c r="C2595" s="6" t="s">
        <v>288</v>
      </c>
      <c r="D2595" s="6" t="s">
        <v>170</v>
      </c>
      <c r="E2595" s="6" t="n">
        <v>1788368745</v>
      </c>
      <c r="F2595" s="6" t="n">
        <v>1788368854</v>
      </c>
      <c r="G2595" s="6" t="n">
        <v>1788368783</v>
      </c>
      <c r="H2595" s="6" t="n">
        <v>1788370315</v>
      </c>
      <c r="J2595" s="6" t="n">
        <v>0</v>
      </c>
      <c r="K2595" s="6" t="n">
        <v>0</v>
      </c>
      <c r="L2595" s="9" t="n">
        <f aca="false">IF(AND(E2595&gt;=Scenario!$B$11,E2595&lt;Scenario!$B$12),1,0)</f>
        <v>1</v>
      </c>
      <c r="M2595" s="9" t="n">
        <f aca="false">IF(AND(L2595=1,ISNUMBER(F2595)),MAX(0,F2595-E2595)/60,"")</f>
        <v>1.81666666666667</v>
      </c>
      <c r="N2595" s="9" t="n">
        <f aca="false">IF(AND(L2595=1,ISNUMBER(G2595)),MAX(0,G2595-E2595)/60,"")</f>
        <v>0.633333333333333</v>
      </c>
      <c r="O2595" s="9" t="n">
        <f aca="false">IF(ISNUMBER(H2595),IF(AND(H2595&gt;=Scenario!$B$11,H2595&lt;Scenario!$B$12),1,0),0)</f>
        <v>1</v>
      </c>
      <c r="P2595" s="9" t="n">
        <f aca="false">IF(O2595=1,MAX(0,H2595-E2595)/60,"")</f>
        <v>26.1666666666667</v>
      </c>
      <c r="Q2595" s="9" t="n">
        <f aca="false">INDEX(Scenario!$B$18:$B$20,MATCH(B2595,Scenario!$A$18:$A$20,0))</f>
        <v>60</v>
      </c>
      <c r="R2595" s="9" t="n">
        <f aca="false">INDEX(Scenario!$C$18:$C$20,MATCH(B2595,Scenario!$A$18:$A$20,0))</f>
        <v>1440</v>
      </c>
      <c r="S2595" s="9" t="n">
        <f aca="false">IF(ISNUMBER(M2595),IF(M2595&lt;=Q2595,1,0),"")</f>
        <v>1</v>
      </c>
      <c r="T2595" s="9" t="n">
        <f aca="false">IF(ISNUMBER(P2595),IF(P2595&lt;=R2595,1,0),"")</f>
        <v>1</v>
      </c>
      <c r="U2595" s="9" t="n">
        <f aca="false">IF(E2595&gt;Scenario!$B$14,0,IF(OR(AND(ISNUMBER(H2595),H2595&lt;=Scenario!$B$14),AND(ISNUMBER(I2595),I2595&lt;=Scenario!$B$14)),0,1))</f>
        <v>0</v>
      </c>
      <c r="V2595" s="9" t="n">
        <f aca="false">IF(AND(U2595=1,(Scenario!$B$14-E2595)/60&gt;R2595),1,0)</f>
        <v>0</v>
      </c>
      <c r="W2595" s="9" t="n">
        <f aca="false">IF(OR(C2595=Scenario!$B$22,C2595=Scenario!$C$22),1,0)</f>
        <v>0</v>
      </c>
      <c r="X2595" s="9" t="n">
        <f aca="false">IF(ISNUMBER(I2595),1,0)</f>
        <v>0</v>
      </c>
      <c r="Y2595" s="9" t="n">
        <f aca="false">MOD(INT(E2595/86400)+3,7)</f>
        <v>2</v>
      </c>
      <c r="Z2595" s="9" t="n">
        <f aca="false">MOD(INT(E2595/3600),24)</f>
        <v>17</v>
      </c>
      <c r="AA2595" s="6" t="s">
        <v>5434</v>
      </c>
    </row>
    <row r="2596" customFormat="false" ht="15" hidden="false" customHeight="false" outlineLevel="0" collapsed="false">
      <c r="A2596" s="6" t="s">
        <v>5435</v>
      </c>
      <c r="B2596" s="6" t="s">
        <v>44</v>
      </c>
      <c r="C2596" s="6" t="s">
        <v>288</v>
      </c>
      <c r="D2596" s="6" t="s">
        <v>171</v>
      </c>
      <c r="E2596" s="6" t="n">
        <v>1788368875</v>
      </c>
      <c r="F2596" s="6" t="n">
        <v>1788374088</v>
      </c>
      <c r="G2596" s="6" t="n">
        <v>1788373924</v>
      </c>
      <c r="H2596" s="6" t="n">
        <v>1788378413</v>
      </c>
      <c r="J2596" s="6" t="n">
        <v>0</v>
      </c>
      <c r="K2596" s="6" t="n">
        <v>0</v>
      </c>
      <c r="L2596" s="9" t="n">
        <f aca="false">IF(AND(E2596&gt;=Scenario!$B$11,E2596&lt;Scenario!$B$12),1,0)</f>
        <v>1</v>
      </c>
      <c r="M2596" s="9" t="n">
        <f aca="false">IF(AND(L2596=1,ISNUMBER(F2596)),MAX(0,F2596-E2596)/60,"")</f>
        <v>86.8833333333333</v>
      </c>
      <c r="N2596" s="9" t="n">
        <f aca="false">IF(AND(L2596=1,ISNUMBER(G2596)),MAX(0,G2596-E2596)/60,"")</f>
        <v>84.15</v>
      </c>
      <c r="O2596" s="9" t="n">
        <f aca="false">IF(ISNUMBER(H2596),IF(AND(H2596&gt;=Scenario!$B$11,H2596&lt;Scenario!$B$12),1,0),0)</f>
        <v>1</v>
      </c>
      <c r="P2596" s="9" t="n">
        <f aca="false">IF(O2596=1,MAX(0,H2596-E2596)/60,"")</f>
        <v>158.966666666667</v>
      </c>
      <c r="Q2596" s="9" t="n">
        <f aca="false">INDEX(Scenario!$B$18:$B$20,MATCH(B2596,Scenario!$A$18:$A$20,0))</f>
        <v>240</v>
      </c>
      <c r="R2596" s="9" t="n">
        <f aca="false">INDEX(Scenario!$C$18:$C$20,MATCH(B2596,Scenario!$A$18:$A$20,0))</f>
        <v>4320</v>
      </c>
      <c r="S2596" s="9" t="n">
        <f aca="false">IF(ISNUMBER(M2596),IF(M2596&lt;=Q2596,1,0),"")</f>
        <v>1</v>
      </c>
      <c r="T2596" s="9" t="n">
        <f aca="false">IF(ISNUMBER(P2596),IF(P2596&lt;=R2596,1,0),"")</f>
        <v>1</v>
      </c>
      <c r="U2596" s="9" t="n">
        <f aca="false">IF(E2596&gt;Scenario!$B$14,0,IF(OR(AND(ISNUMBER(H2596),H2596&lt;=Scenario!$B$14),AND(ISNUMBER(I2596),I2596&lt;=Scenario!$B$14)),0,1))</f>
        <v>0</v>
      </c>
      <c r="V2596" s="9" t="n">
        <f aca="false">IF(AND(U2596=1,(Scenario!$B$14-E2596)/60&gt;R2596),1,0)</f>
        <v>0</v>
      </c>
      <c r="W2596" s="9" t="n">
        <f aca="false">IF(OR(C2596=Scenario!$B$22,C2596=Scenario!$C$22),1,0)</f>
        <v>0</v>
      </c>
      <c r="X2596" s="9" t="n">
        <f aca="false">IF(ISNUMBER(I2596),1,0)</f>
        <v>0</v>
      </c>
      <c r="Y2596" s="9" t="n">
        <f aca="false">MOD(INT(E2596/86400)+3,7)</f>
        <v>2</v>
      </c>
      <c r="Z2596" s="9" t="n">
        <f aca="false">MOD(INT(E2596/3600),24)</f>
        <v>17</v>
      </c>
      <c r="AA2596" s="6" t="s">
        <v>5436</v>
      </c>
    </row>
    <row r="2597" customFormat="false" ht="15" hidden="false" customHeight="false" outlineLevel="0" collapsed="false">
      <c r="A2597" s="6" t="s">
        <v>5437</v>
      </c>
      <c r="B2597" s="6" t="s">
        <v>44</v>
      </c>
      <c r="C2597" s="6" t="s">
        <v>46</v>
      </c>
      <c r="D2597" s="6" t="s">
        <v>171</v>
      </c>
      <c r="E2597" s="6" t="n">
        <v>1788370177</v>
      </c>
      <c r="F2597" s="6" t="n">
        <v>1788374264</v>
      </c>
      <c r="G2597" s="6" t="n">
        <v>1788374134</v>
      </c>
      <c r="H2597" s="6" t="n">
        <v>1788378253</v>
      </c>
      <c r="J2597" s="6" t="n">
        <v>0</v>
      </c>
      <c r="K2597" s="6" t="n">
        <v>0</v>
      </c>
      <c r="L2597" s="9" t="n">
        <f aca="false">IF(AND(E2597&gt;=Scenario!$B$11,E2597&lt;Scenario!$B$12),1,0)</f>
        <v>1</v>
      </c>
      <c r="M2597" s="9" t="n">
        <f aca="false">IF(AND(L2597=1,ISNUMBER(F2597)),MAX(0,F2597-E2597)/60,"")</f>
        <v>68.1166666666667</v>
      </c>
      <c r="N2597" s="9" t="n">
        <f aca="false">IF(AND(L2597=1,ISNUMBER(G2597)),MAX(0,G2597-E2597)/60,"")</f>
        <v>65.95</v>
      </c>
      <c r="O2597" s="9" t="n">
        <f aca="false">IF(ISNUMBER(H2597),IF(AND(H2597&gt;=Scenario!$B$11,H2597&lt;Scenario!$B$12),1,0),0)</f>
        <v>1</v>
      </c>
      <c r="P2597" s="9" t="n">
        <f aca="false">IF(O2597=1,MAX(0,H2597-E2597)/60,"")</f>
        <v>134.6</v>
      </c>
      <c r="Q2597" s="9" t="n">
        <f aca="false">INDEX(Scenario!$B$18:$B$20,MATCH(B2597,Scenario!$A$18:$A$20,0))</f>
        <v>240</v>
      </c>
      <c r="R2597" s="9" t="n">
        <f aca="false">INDEX(Scenario!$C$18:$C$20,MATCH(B2597,Scenario!$A$18:$A$20,0))</f>
        <v>4320</v>
      </c>
      <c r="S2597" s="9" t="n">
        <f aca="false">IF(ISNUMBER(M2597),IF(M2597&lt;=Q2597,1,0),"")</f>
        <v>1</v>
      </c>
      <c r="T2597" s="9" t="n">
        <f aca="false">IF(ISNUMBER(P2597),IF(P2597&lt;=R2597,1,0),"")</f>
        <v>1</v>
      </c>
      <c r="U2597" s="9" t="n">
        <f aca="false">IF(E2597&gt;Scenario!$B$14,0,IF(OR(AND(ISNUMBER(H2597),H2597&lt;=Scenario!$B$14),AND(ISNUMBER(I2597),I2597&lt;=Scenario!$B$14)),0,1))</f>
        <v>0</v>
      </c>
      <c r="V2597" s="9" t="n">
        <f aca="false">IF(AND(U2597=1,(Scenario!$B$14-E2597)/60&gt;R2597),1,0)</f>
        <v>0</v>
      </c>
      <c r="W2597" s="9" t="n">
        <f aca="false">IF(OR(C2597=Scenario!$B$22,C2597=Scenario!$C$22),1,0)</f>
        <v>1</v>
      </c>
      <c r="X2597" s="9" t="n">
        <f aca="false">IF(ISNUMBER(I2597),1,0)</f>
        <v>0</v>
      </c>
      <c r="Y2597" s="9" t="n">
        <f aca="false">MOD(INT(E2597/86400)+3,7)</f>
        <v>2</v>
      </c>
      <c r="Z2597" s="9" t="n">
        <f aca="false">MOD(INT(E2597/3600),24)</f>
        <v>17</v>
      </c>
      <c r="AA2597" s="6" t="s">
        <v>5438</v>
      </c>
    </row>
    <row r="2598" customFormat="false" ht="15" hidden="false" customHeight="false" outlineLevel="0" collapsed="false">
      <c r="A2598" s="6" t="s">
        <v>5439</v>
      </c>
      <c r="B2598" s="6" t="s">
        <v>43</v>
      </c>
      <c r="C2598" s="6" t="s">
        <v>249</v>
      </c>
      <c r="D2598" s="6" t="s">
        <v>171</v>
      </c>
      <c r="E2598" s="6" t="n">
        <v>1788370331</v>
      </c>
      <c r="F2598" s="6" t="n">
        <v>1788371055</v>
      </c>
      <c r="G2598" s="6" t="n">
        <v>1788370849</v>
      </c>
      <c r="H2598" s="6" t="n">
        <v>1788374709</v>
      </c>
      <c r="J2598" s="6" t="n">
        <v>0</v>
      </c>
      <c r="K2598" s="6" t="n">
        <v>0</v>
      </c>
      <c r="L2598" s="9" t="n">
        <f aca="false">IF(AND(E2598&gt;=Scenario!$B$11,E2598&lt;Scenario!$B$12),1,0)</f>
        <v>1</v>
      </c>
      <c r="M2598" s="9" t="n">
        <f aca="false">IF(AND(L2598=1,ISNUMBER(F2598)),MAX(0,F2598-E2598)/60,"")</f>
        <v>12.0666666666667</v>
      </c>
      <c r="N2598" s="9" t="n">
        <f aca="false">IF(AND(L2598=1,ISNUMBER(G2598)),MAX(0,G2598-E2598)/60,"")</f>
        <v>8.63333333333333</v>
      </c>
      <c r="O2598" s="9" t="n">
        <f aca="false">IF(ISNUMBER(H2598),IF(AND(H2598&gt;=Scenario!$B$11,H2598&lt;Scenario!$B$12),1,0),0)</f>
        <v>1</v>
      </c>
      <c r="P2598" s="9" t="n">
        <f aca="false">IF(O2598=1,MAX(0,H2598-E2598)/60,"")</f>
        <v>72.9666666666667</v>
      </c>
      <c r="Q2598" s="9" t="n">
        <f aca="false">INDEX(Scenario!$B$18:$B$20,MATCH(B2598,Scenario!$A$18:$A$20,0))</f>
        <v>60</v>
      </c>
      <c r="R2598" s="9" t="n">
        <f aca="false">INDEX(Scenario!$C$18:$C$20,MATCH(B2598,Scenario!$A$18:$A$20,0))</f>
        <v>1440</v>
      </c>
      <c r="S2598" s="9" t="n">
        <f aca="false">IF(ISNUMBER(M2598),IF(M2598&lt;=Q2598,1,0),"")</f>
        <v>1</v>
      </c>
      <c r="T2598" s="9" t="n">
        <f aca="false">IF(ISNUMBER(P2598),IF(P2598&lt;=R2598,1,0),"")</f>
        <v>1</v>
      </c>
      <c r="U2598" s="9" t="n">
        <f aca="false">IF(E2598&gt;Scenario!$B$14,0,IF(OR(AND(ISNUMBER(H2598),H2598&lt;=Scenario!$B$14),AND(ISNUMBER(I2598),I2598&lt;=Scenario!$B$14)),0,1))</f>
        <v>0</v>
      </c>
      <c r="V2598" s="9" t="n">
        <f aca="false">IF(AND(U2598=1,(Scenario!$B$14-E2598)/60&gt;R2598),1,0)</f>
        <v>0</v>
      </c>
      <c r="W2598" s="9" t="n">
        <f aca="false">IF(OR(C2598=Scenario!$B$22,C2598=Scenario!$C$22),1,0)</f>
        <v>0</v>
      </c>
      <c r="X2598" s="9" t="n">
        <f aca="false">IF(ISNUMBER(I2598),1,0)</f>
        <v>0</v>
      </c>
      <c r="Y2598" s="9" t="n">
        <f aca="false">MOD(INT(E2598/86400)+3,7)</f>
        <v>2</v>
      </c>
      <c r="Z2598" s="9" t="n">
        <f aca="false">MOD(INT(E2598/3600),24)</f>
        <v>17</v>
      </c>
      <c r="AA2598" s="6" t="s">
        <v>5440</v>
      </c>
    </row>
    <row r="2599" customFormat="false" ht="15" hidden="false" customHeight="false" outlineLevel="0" collapsed="false">
      <c r="A2599" s="6" t="s">
        <v>5441</v>
      </c>
      <c r="B2599" s="6" t="s">
        <v>44</v>
      </c>
      <c r="C2599" s="6" t="s">
        <v>249</v>
      </c>
      <c r="D2599" s="6" t="s">
        <v>170</v>
      </c>
      <c r="E2599" s="6" t="n">
        <v>1788370527</v>
      </c>
      <c r="F2599" s="6" t="n">
        <v>1788370774</v>
      </c>
      <c r="G2599" s="6" t="n">
        <v>1788370547</v>
      </c>
      <c r="H2599" s="6" t="n">
        <v>1788371211</v>
      </c>
      <c r="J2599" s="6" t="n">
        <v>0</v>
      </c>
      <c r="K2599" s="6" t="n">
        <v>0</v>
      </c>
      <c r="L2599" s="9" t="n">
        <f aca="false">IF(AND(E2599&gt;=Scenario!$B$11,E2599&lt;Scenario!$B$12),1,0)</f>
        <v>1</v>
      </c>
      <c r="M2599" s="9" t="n">
        <f aca="false">IF(AND(L2599=1,ISNUMBER(F2599)),MAX(0,F2599-E2599)/60,"")</f>
        <v>4.11666666666667</v>
      </c>
      <c r="N2599" s="9" t="n">
        <f aca="false">IF(AND(L2599=1,ISNUMBER(G2599)),MAX(0,G2599-E2599)/60,"")</f>
        <v>0.333333333333333</v>
      </c>
      <c r="O2599" s="9" t="n">
        <f aca="false">IF(ISNUMBER(H2599),IF(AND(H2599&gt;=Scenario!$B$11,H2599&lt;Scenario!$B$12),1,0),0)</f>
        <v>1</v>
      </c>
      <c r="P2599" s="9" t="n">
        <f aca="false">IF(O2599=1,MAX(0,H2599-E2599)/60,"")</f>
        <v>11.4</v>
      </c>
      <c r="Q2599" s="9" t="n">
        <f aca="false">INDEX(Scenario!$B$18:$B$20,MATCH(B2599,Scenario!$A$18:$A$20,0))</f>
        <v>240</v>
      </c>
      <c r="R2599" s="9" t="n">
        <f aca="false">INDEX(Scenario!$C$18:$C$20,MATCH(B2599,Scenario!$A$18:$A$20,0))</f>
        <v>4320</v>
      </c>
      <c r="S2599" s="9" t="n">
        <f aca="false">IF(ISNUMBER(M2599),IF(M2599&lt;=Q2599,1,0),"")</f>
        <v>1</v>
      </c>
      <c r="T2599" s="9" t="n">
        <f aca="false">IF(ISNUMBER(P2599),IF(P2599&lt;=R2599,1,0),"")</f>
        <v>1</v>
      </c>
      <c r="U2599" s="9" t="n">
        <f aca="false">IF(E2599&gt;Scenario!$B$14,0,IF(OR(AND(ISNUMBER(H2599),H2599&lt;=Scenario!$B$14),AND(ISNUMBER(I2599),I2599&lt;=Scenario!$B$14)),0,1))</f>
        <v>0</v>
      </c>
      <c r="V2599" s="9" t="n">
        <f aca="false">IF(AND(U2599=1,(Scenario!$B$14-E2599)/60&gt;R2599),1,0)</f>
        <v>0</v>
      </c>
      <c r="W2599" s="9" t="n">
        <f aca="false">IF(OR(C2599=Scenario!$B$22,C2599=Scenario!$C$22),1,0)</f>
        <v>0</v>
      </c>
      <c r="X2599" s="9" t="n">
        <f aca="false">IF(ISNUMBER(I2599),1,0)</f>
        <v>0</v>
      </c>
      <c r="Y2599" s="9" t="n">
        <f aca="false">MOD(INT(E2599/86400)+3,7)</f>
        <v>2</v>
      </c>
      <c r="Z2599" s="9" t="n">
        <f aca="false">MOD(INT(E2599/3600),24)</f>
        <v>17</v>
      </c>
      <c r="AA2599" s="6" t="s">
        <v>5442</v>
      </c>
    </row>
    <row r="2600" customFormat="false" ht="15" hidden="false" customHeight="false" outlineLevel="0" collapsed="false">
      <c r="A2600" s="6" t="s">
        <v>5443</v>
      </c>
      <c r="B2600" s="6" t="s">
        <v>43</v>
      </c>
      <c r="C2600" s="6" t="s">
        <v>249</v>
      </c>
      <c r="D2600" s="6" t="s">
        <v>172</v>
      </c>
      <c r="E2600" s="6" t="n">
        <v>1788371021</v>
      </c>
      <c r="F2600" s="6" t="n">
        <v>1788371256</v>
      </c>
      <c r="G2600" s="6" t="n">
        <v>1788371065</v>
      </c>
      <c r="H2600" s="6" t="n">
        <v>1788379864</v>
      </c>
      <c r="J2600" s="6" t="n">
        <v>0</v>
      </c>
      <c r="K2600" s="6" t="n">
        <v>0</v>
      </c>
      <c r="L2600" s="9" t="n">
        <f aca="false">IF(AND(E2600&gt;=Scenario!$B$11,E2600&lt;Scenario!$B$12),1,0)</f>
        <v>1</v>
      </c>
      <c r="M2600" s="9" t="n">
        <f aca="false">IF(AND(L2600=1,ISNUMBER(F2600)),MAX(0,F2600-E2600)/60,"")</f>
        <v>3.91666666666667</v>
      </c>
      <c r="N2600" s="9" t="n">
        <f aca="false">IF(AND(L2600=1,ISNUMBER(G2600)),MAX(0,G2600-E2600)/60,"")</f>
        <v>0.733333333333333</v>
      </c>
      <c r="O2600" s="9" t="n">
        <f aca="false">IF(ISNUMBER(H2600),IF(AND(H2600&gt;=Scenario!$B$11,H2600&lt;Scenario!$B$12),1,0),0)</f>
        <v>1</v>
      </c>
      <c r="P2600" s="9" t="n">
        <f aca="false">IF(O2600=1,MAX(0,H2600-E2600)/60,"")</f>
        <v>147.383333333333</v>
      </c>
      <c r="Q2600" s="9" t="n">
        <f aca="false">INDEX(Scenario!$B$18:$B$20,MATCH(B2600,Scenario!$A$18:$A$20,0))</f>
        <v>60</v>
      </c>
      <c r="R2600" s="9" t="n">
        <f aca="false">INDEX(Scenario!$C$18:$C$20,MATCH(B2600,Scenario!$A$18:$A$20,0))</f>
        <v>1440</v>
      </c>
      <c r="S2600" s="9" t="n">
        <f aca="false">IF(ISNUMBER(M2600),IF(M2600&lt;=Q2600,1,0),"")</f>
        <v>1</v>
      </c>
      <c r="T2600" s="9" t="n">
        <f aca="false">IF(ISNUMBER(P2600),IF(P2600&lt;=R2600,1,0),"")</f>
        <v>1</v>
      </c>
      <c r="U2600" s="9" t="n">
        <f aca="false">IF(E2600&gt;Scenario!$B$14,0,IF(OR(AND(ISNUMBER(H2600),H2600&lt;=Scenario!$B$14),AND(ISNUMBER(I2600),I2600&lt;=Scenario!$B$14)),0,1))</f>
        <v>0</v>
      </c>
      <c r="V2600" s="9" t="n">
        <f aca="false">IF(AND(U2600=1,(Scenario!$B$14-E2600)/60&gt;R2600),1,0)</f>
        <v>0</v>
      </c>
      <c r="W2600" s="9" t="n">
        <f aca="false">IF(OR(C2600=Scenario!$B$22,C2600=Scenario!$C$22),1,0)</f>
        <v>0</v>
      </c>
      <c r="X2600" s="9" t="n">
        <f aca="false">IF(ISNUMBER(I2600),1,0)</f>
        <v>0</v>
      </c>
      <c r="Y2600" s="9" t="n">
        <f aca="false">MOD(INT(E2600/86400)+3,7)</f>
        <v>2</v>
      </c>
      <c r="Z2600" s="9" t="n">
        <f aca="false">MOD(INT(E2600/3600),24)</f>
        <v>17</v>
      </c>
      <c r="AA2600" s="6" t="s">
        <v>5444</v>
      </c>
    </row>
    <row r="2601" customFormat="false" ht="15" hidden="false" customHeight="false" outlineLevel="0" collapsed="false">
      <c r="A2601" s="6" t="s">
        <v>5445</v>
      </c>
      <c r="B2601" s="6" t="s">
        <v>44</v>
      </c>
      <c r="C2601" s="6" t="s">
        <v>288</v>
      </c>
      <c r="D2601" s="6" t="s">
        <v>171</v>
      </c>
      <c r="E2601" s="6" t="n">
        <v>1788371261</v>
      </c>
      <c r="F2601" s="6" t="n">
        <v>1788381220</v>
      </c>
      <c r="G2601" s="6" t="n">
        <v>1788381072</v>
      </c>
      <c r="H2601" s="6" t="n">
        <v>1788385905</v>
      </c>
      <c r="J2601" s="6" t="n">
        <v>0</v>
      </c>
      <c r="K2601" s="6" t="n">
        <v>0</v>
      </c>
      <c r="L2601" s="9" t="n">
        <f aca="false">IF(AND(E2601&gt;=Scenario!$B$11,E2601&lt;Scenario!$B$12),1,0)</f>
        <v>1</v>
      </c>
      <c r="M2601" s="9" t="n">
        <f aca="false">IF(AND(L2601=1,ISNUMBER(F2601)),MAX(0,F2601-E2601)/60,"")</f>
        <v>165.983333333333</v>
      </c>
      <c r="N2601" s="9" t="n">
        <f aca="false">IF(AND(L2601=1,ISNUMBER(G2601)),MAX(0,G2601-E2601)/60,"")</f>
        <v>163.516666666667</v>
      </c>
      <c r="O2601" s="9" t="n">
        <f aca="false">IF(ISNUMBER(H2601),IF(AND(H2601&gt;=Scenario!$B$11,H2601&lt;Scenario!$B$12),1,0),0)</f>
        <v>1</v>
      </c>
      <c r="P2601" s="9" t="n">
        <f aca="false">IF(O2601=1,MAX(0,H2601-E2601)/60,"")</f>
        <v>244.066666666667</v>
      </c>
      <c r="Q2601" s="9" t="n">
        <f aca="false">INDEX(Scenario!$B$18:$B$20,MATCH(B2601,Scenario!$A$18:$A$20,0))</f>
        <v>240</v>
      </c>
      <c r="R2601" s="9" t="n">
        <f aca="false">INDEX(Scenario!$C$18:$C$20,MATCH(B2601,Scenario!$A$18:$A$20,0))</f>
        <v>4320</v>
      </c>
      <c r="S2601" s="9" t="n">
        <f aca="false">IF(ISNUMBER(M2601),IF(M2601&lt;=Q2601,1,0),"")</f>
        <v>1</v>
      </c>
      <c r="T2601" s="9" t="n">
        <f aca="false">IF(ISNUMBER(P2601),IF(P2601&lt;=R2601,1,0),"")</f>
        <v>1</v>
      </c>
      <c r="U2601" s="9" t="n">
        <f aca="false">IF(E2601&gt;Scenario!$B$14,0,IF(OR(AND(ISNUMBER(H2601),H2601&lt;=Scenario!$B$14),AND(ISNUMBER(I2601),I2601&lt;=Scenario!$B$14)),0,1))</f>
        <v>0</v>
      </c>
      <c r="V2601" s="9" t="n">
        <f aca="false">IF(AND(U2601=1,(Scenario!$B$14-E2601)/60&gt;R2601),1,0)</f>
        <v>0</v>
      </c>
      <c r="W2601" s="9" t="n">
        <f aca="false">IF(OR(C2601=Scenario!$B$22,C2601=Scenario!$C$22),1,0)</f>
        <v>0</v>
      </c>
      <c r="X2601" s="9" t="n">
        <f aca="false">IF(ISNUMBER(I2601),1,0)</f>
        <v>0</v>
      </c>
      <c r="Y2601" s="9" t="n">
        <f aca="false">MOD(INT(E2601/86400)+3,7)</f>
        <v>2</v>
      </c>
      <c r="Z2601" s="9" t="n">
        <f aca="false">MOD(INT(E2601/3600),24)</f>
        <v>17</v>
      </c>
      <c r="AA2601" s="6" t="s">
        <v>5446</v>
      </c>
    </row>
    <row r="2602" customFormat="false" ht="15" hidden="false" customHeight="false" outlineLevel="0" collapsed="false">
      <c r="A2602" s="6" t="s">
        <v>5447</v>
      </c>
      <c r="B2602" s="6" t="s">
        <v>44</v>
      </c>
      <c r="C2602" s="6" t="s">
        <v>249</v>
      </c>
      <c r="D2602" s="6" t="s">
        <v>171</v>
      </c>
      <c r="E2602" s="6" t="n">
        <v>1788371480</v>
      </c>
      <c r="F2602" s="6" t="n">
        <v>1788382315</v>
      </c>
      <c r="G2602" s="6" t="n">
        <v>1788382133</v>
      </c>
      <c r="H2602" s="6" t="n">
        <v>1788389819</v>
      </c>
      <c r="J2602" s="6" t="n">
        <v>0</v>
      </c>
      <c r="K2602" s="6" t="n">
        <v>0</v>
      </c>
      <c r="L2602" s="9" t="n">
        <f aca="false">IF(AND(E2602&gt;=Scenario!$B$11,E2602&lt;Scenario!$B$12),1,0)</f>
        <v>1</v>
      </c>
      <c r="M2602" s="9" t="n">
        <f aca="false">IF(AND(L2602=1,ISNUMBER(F2602)),MAX(0,F2602-E2602)/60,"")</f>
        <v>180.583333333333</v>
      </c>
      <c r="N2602" s="9" t="n">
        <f aca="false">IF(AND(L2602=1,ISNUMBER(G2602)),MAX(0,G2602-E2602)/60,"")</f>
        <v>177.55</v>
      </c>
      <c r="O2602" s="9" t="n">
        <f aca="false">IF(ISNUMBER(H2602),IF(AND(H2602&gt;=Scenario!$B$11,H2602&lt;Scenario!$B$12),1,0),0)</f>
        <v>1</v>
      </c>
      <c r="P2602" s="9" t="n">
        <f aca="false">IF(O2602=1,MAX(0,H2602-E2602)/60,"")</f>
        <v>305.65</v>
      </c>
      <c r="Q2602" s="9" t="n">
        <f aca="false">INDEX(Scenario!$B$18:$B$20,MATCH(B2602,Scenario!$A$18:$A$20,0))</f>
        <v>240</v>
      </c>
      <c r="R2602" s="9" t="n">
        <f aca="false">INDEX(Scenario!$C$18:$C$20,MATCH(B2602,Scenario!$A$18:$A$20,0))</f>
        <v>4320</v>
      </c>
      <c r="S2602" s="9" t="n">
        <f aca="false">IF(ISNUMBER(M2602),IF(M2602&lt;=Q2602,1,0),"")</f>
        <v>1</v>
      </c>
      <c r="T2602" s="9" t="n">
        <f aca="false">IF(ISNUMBER(P2602),IF(P2602&lt;=R2602,1,0),"")</f>
        <v>1</v>
      </c>
      <c r="U2602" s="9" t="n">
        <f aca="false">IF(E2602&gt;Scenario!$B$14,0,IF(OR(AND(ISNUMBER(H2602),H2602&lt;=Scenario!$B$14),AND(ISNUMBER(I2602),I2602&lt;=Scenario!$B$14)),0,1))</f>
        <v>0</v>
      </c>
      <c r="V2602" s="9" t="n">
        <f aca="false">IF(AND(U2602=1,(Scenario!$B$14-E2602)/60&gt;R2602),1,0)</f>
        <v>0</v>
      </c>
      <c r="W2602" s="9" t="n">
        <f aca="false">IF(OR(C2602=Scenario!$B$22,C2602=Scenario!$C$22),1,0)</f>
        <v>0</v>
      </c>
      <c r="X2602" s="9" t="n">
        <f aca="false">IF(ISNUMBER(I2602),1,0)</f>
        <v>0</v>
      </c>
      <c r="Y2602" s="9" t="n">
        <f aca="false">MOD(INT(E2602/86400)+3,7)</f>
        <v>2</v>
      </c>
      <c r="Z2602" s="9" t="n">
        <f aca="false">MOD(INT(E2602/3600),24)</f>
        <v>17</v>
      </c>
      <c r="AA2602" s="6" t="s">
        <v>5448</v>
      </c>
    </row>
    <row r="2603" customFormat="false" ht="15" hidden="false" customHeight="false" outlineLevel="0" collapsed="false">
      <c r="A2603" s="6" t="s">
        <v>5449</v>
      </c>
      <c r="B2603" s="6" t="s">
        <v>44</v>
      </c>
      <c r="C2603" s="6" t="s">
        <v>249</v>
      </c>
      <c r="D2603" s="6" t="s">
        <v>170</v>
      </c>
      <c r="E2603" s="6" t="n">
        <v>1788371721</v>
      </c>
      <c r="F2603" s="6" t="n">
        <v>1788371942</v>
      </c>
      <c r="G2603" s="6" t="n">
        <v>1788371761</v>
      </c>
      <c r="H2603" s="6" t="n">
        <v>1788375940</v>
      </c>
      <c r="J2603" s="6" t="n">
        <v>0</v>
      </c>
      <c r="K2603" s="6" t="n">
        <v>0</v>
      </c>
      <c r="L2603" s="9" t="n">
        <f aca="false">IF(AND(E2603&gt;=Scenario!$B$11,E2603&lt;Scenario!$B$12),1,0)</f>
        <v>1</v>
      </c>
      <c r="M2603" s="9" t="n">
        <f aca="false">IF(AND(L2603=1,ISNUMBER(F2603)),MAX(0,F2603-E2603)/60,"")</f>
        <v>3.68333333333333</v>
      </c>
      <c r="N2603" s="9" t="n">
        <f aca="false">IF(AND(L2603=1,ISNUMBER(G2603)),MAX(0,G2603-E2603)/60,"")</f>
        <v>0.666666666666667</v>
      </c>
      <c r="O2603" s="9" t="n">
        <f aca="false">IF(ISNUMBER(H2603),IF(AND(H2603&gt;=Scenario!$B$11,H2603&lt;Scenario!$B$12),1,0),0)</f>
        <v>1</v>
      </c>
      <c r="P2603" s="9" t="n">
        <f aca="false">IF(O2603=1,MAX(0,H2603-E2603)/60,"")</f>
        <v>70.3166666666667</v>
      </c>
      <c r="Q2603" s="9" t="n">
        <f aca="false">INDEX(Scenario!$B$18:$B$20,MATCH(B2603,Scenario!$A$18:$A$20,0))</f>
        <v>240</v>
      </c>
      <c r="R2603" s="9" t="n">
        <f aca="false">INDEX(Scenario!$C$18:$C$20,MATCH(B2603,Scenario!$A$18:$A$20,0))</f>
        <v>4320</v>
      </c>
      <c r="S2603" s="9" t="n">
        <f aca="false">IF(ISNUMBER(M2603),IF(M2603&lt;=Q2603,1,0),"")</f>
        <v>1</v>
      </c>
      <c r="T2603" s="9" t="n">
        <f aca="false">IF(ISNUMBER(P2603),IF(P2603&lt;=R2603,1,0),"")</f>
        <v>1</v>
      </c>
      <c r="U2603" s="9" t="n">
        <f aca="false">IF(E2603&gt;Scenario!$B$14,0,IF(OR(AND(ISNUMBER(H2603),H2603&lt;=Scenario!$B$14),AND(ISNUMBER(I2603),I2603&lt;=Scenario!$B$14)),0,1))</f>
        <v>0</v>
      </c>
      <c r="V2603" s="9" t="n">
        <f aca="false">IF(AND(U2603=1,(Scenario!$B$14-E2603)/60&gt;R2603),1,0)</f>
        <v>0</v>
      </c>
      <c r="W2603" s="9" t="n">
        <f aca="false">IF(OR(C2603=Scenario!$B$22,C2603=Scenario!$C$22),1,0)</f>
        <v>0</v>
      </c>
      <c r="X2603" s="9" t="n">
        <f aca="false">IF(ISNUMBER(I2603),1,0)</f>
        <v>0</v>
      </c>
      <c r="Y2603" s="9" t="n">
        <f aca="false">MOD(INT(E2603/86400)+3,7)</f>
        <v>2</v>
      </c>
      <c r="Z2603" s="9" t="n">
        <f aca="false">MOD(INT(E2603/3600),24)</f>
        <v>17</v>
      </c>
      <c r="AA2603" s="6" t="s">
        <v>5450</v>
      </c>
    </row>
    <row r="2604" customFormat="false" ht="15" hidden="false" customHeight="false" outlineLevel="0" collapsed="false">
      <c r="A2604" s="6" t="s">
        <v>5451</v>
      </c>
      <c r="B2604" s="6" t="s">
        <v>44</v>
      </c>
      <c r="C2604" s="6" t="s">
        <v>46</v>
      </c>
      <c r="D2604" s="6" t="s">
        <v>171</v>
      </c>
      <c r="E2604" s="6" t="n">
        <v>1788371751</v>
      </c>
      <c r="I2604" s="6" t="n">
        <v>1788371871</v>
      </c>
      <c r="J2604" s="6" t="n">
        <v>0</v>
      </c>
      <c r="K2604" s="6" t="n">
        <v>0</v>
      </c>
      <c r="L2604" s="9" t="n">
        <f aca="false">IF(AND(E2604&gt;=Scenario!$B$11,E2604&lt;Scenario!$B$12),1,0)</f>
        <v>1</v>
      </c>
      <c r="M2604" s="0" t="str">
        <f aca="false">IF(AND(L2604=1,ISNUMBER(F2604)),MAX(0,F2604-E2604)/60,"")</f>
        <v/>
      </c>
      <c r="N2604" s="0" t="str">
        <f aca="false">IF(AND(L2604=1,ISNUMBER(G2604)),MAX(0,G2604-E2604)/60,"")</f>
        <v/>
      </c>
      <c r="O2604" s="9" t="n">
        <f aca="false">IF(ISNUMBER(H2604),IF(AND(H2604&gt;=Scenario!$B$11,H2604&lt;Scenario!$B$12),1,0),0)</f>
        <v>0</v>
      </c>
      <c r="P2604" s="0" t="str">
        <f aca="false">IF(O2604=1,MAX(0,H2604-E2604)/60,"")</f>
        <v/>
      </c>
      <c r="Q2604" s="9" t="n">
        <f aca="false">INDEX(Scenario!$B$18:$B$20,MATCH(B2604,Scenario!$A$18:$A$20,0))</f>
        <v>240</v>
      </c>
      <c r="R2604" s="9" t="n">
        <f aca="false">INDEX(Scenario!$C$18:$C$20,MATCH(B2604,Scenario!$A$18:$A$20,0))</f>
        <v>4320</v>
      </c>
      <c r="S2604" s="0" t="str">
        <f aca="false">IF(ISNUMBER(M2604),IF(M2604&lt;=Q2604,1,0),"")</f>
        <v/>
      </c>
      <c r="T2604" s="0" t="str">
        <f aca="false">IF(ISNUMBER(P2604),IF(P2604&lt;=R2604,1,0),"")</f>
        <v/>
      </c>
      <c r="U2604" s="9" t="n">
        <f aca="false">IF(E2604&gt;Scenario!$B$14,0,IF(OR(AND(ISNUMBER(H2604),H2604&lt;=Scenario!$B$14),AND(ISNUMBER(I2604),I2604&lt;=Scenario!$B$14)),0,1))</f>
        <v>0</v>
      </c>
      <c r="V2604" s="9" t="n">
        <f aca="false">IF(AND(U2604=1,(Scenario!$B$14-E2604)/60&gt;R2604),1,0)</f>
        <v>0</v>
      </c>
      <c r="W2604" s="9" t="n">
        <f aca="false">IF(OR(C2604=Scenario!$B$22,C2604=Scenario!$C$22),1,0)</f>
        <v>1</v>
      </c>
      <c r="X2604" s="9" t="n">
        <f aca="false">IF(ISNUMBER(I2604),1,0)</f>
        <v>1</v>
      </c>
      <c r="Y2604" s="9" t="n">
        <f aca="false">MOD(INT(E2604/86400)+3,7)</f>
        <v>2</v>
      </c>
      <c r="Z2604" s="9" t="n">
        <f aca="false">MOD(INT(E2604/3600),24)</f>
        <v>17</v>
      </c>
      <c r="AA2604" s="6" t="s">
        <v>5452</v>
      </c>
    </row>
    <row r="2605" customFormat="false" ht="15" hidden="false" customHeight="false" outlineLevel="0" collapsed="false">
      <c r="A2605" s="6" t="s">
        <v>5453</v>
      </c>
      <c r="B2605" s="6" t="s">
        <v>44</v>
      </c>
      <c r="C2605" s="6" t="s">
        <v>249</v>
      </c>
      <c r="D2605" s="6" t="s">
        <v>170</v>
      </c>
      <c r="E2605" s="6" t="n">
        <v>1788372066</v>
      </c>
      <c r="F2605" s="6" t="n">
        <v>1788372211</v>
      </c>
      <c r="G2605" s="6" t="n">
        <v>1788372082</v>
      </c>
      <c r="H2605" s="6" t="n">
        <v>1788372648</v>
      </c>
      <c r="J2605" s="6" t="n">
        <v>0</v>
      </c>
      <c r="K2605" s="6" t="n">
        <v>0</v>
      </c>
      <c r="L2605" s="9" t="n">
        <f aca="false">IF(AND(E2605&gt;=Scenario!$B$11,E2605&lt;Scenario!$B$12),1,0)</f>
        <v>1</v>
      </c>
      <c r="M2605" s="9" t="n">
        <f aca="false">IF(AND(L2605=1,ISNUMBER(F2605)),MAX(0,F2605-E2605)/60,"")</f>
        <v>2.41666666666667</v>
      </c>
      <c r="N2605" s="9" t="n">
        <f aca="false">IF(AND(L2605=1,ISNUMBER(G2605)),MAX(0,G2605-E2605)/60,"")</f>
        <v>0.266666666666667</v>
      </c>
      <c r="O2605" s="9" t="n">
        <f aca="false">IF(ISNUMBER(H2605),IF(AND(H2605&gt;=Scenario!$B$11,H2605&lt;Scenario!$B$12),1,0),0)</f>
        <v>1</v>
      </c>
      <c r="P2605" s="9" t="n">
        <f aca="false">IF(O2605=1,MAX(0,H2605-E2605)/60,"")</f>
        <v>9.7</v>
      </c>
      <c r="Q2605" s="9" t="n">
        <f aca="false">INDEX(Scenario!$B$18:$B$20,MATCH(B2605,Scenario!$A$18:$A$20,0))</f>
        <v>240</v>
      </c>
      <c r="R2605" s="9" t="n">
        <f aca="false">INDEX(Scenario!$C$18:$C$20,MATCH(B2605,Scenario!$A$18:$A$20,0))</f>
        <v>4320</v>
      </c>
      <c r="S2605" s="9" t="n">
        <f aca="false">IF(ISNUMBER(M2605),IF(M2605&lt;=Q2605,1,0),"")</f>
        <v>1</v>
      </c>
      <c r="T2605" s="9" t="n">
        <f aca="false">IF(ISNUMBER(P2605),IF(P2605&lt;=R2605,1,0),"")</f>
        <v>1</v>
      </c>
      <c r="U2605" s="9" t="n">
        <f aca="false">IF(E2605&gt;Scenario!$B$14,0,IF(OR(AND(ISNUMBER(H2605),H2605&lt;=Scenario!$B$14),AND(ISNUMBER(I2605),I2605&lt;=Scenario!$B$14)),0,1))</f>
        <v>0</v>
      </c>
      <c r="V2605" s="9" t="n">
        <f aca="false">IF(AND(U2605=1,(Scenario!$B$14-E2605)/60&gt;R2605),1,0)</f>
        <v>0</v>
      </c>
      <c r="W2605" s="9" t="n">
        <f aca="false">IF(OR(C2605=Scenario!$B$22,C2605=Scenario!$C$22),1,0)</f>
        <v>0</v>
      </c>
      <c r="X2605" s="9" t="n">
        <f aca="false">IF(ISNUMBER(I2605),1,0)</f>
        <v>0</v>
      </c>
      <c r="Y2605" s="9" t="n">
        <f aca="false">MOD(INT(E2605/86400)+3,7)</f>
        <v>2</v>
      </c>
      <c r="Z2605" s="9" t="n">
        <f aca="false">MOD(INT(E2605/3600),24)</f>
        <v>18</v>
      </c>
      <c r="AA2605" s="6" t="s">
        <v>5454</v>
      </c>
    </row>
    <row r="2606" customFormat="false" ht="15" hidden="false" customHeight="false" outlineLevel="0" collapsed="false">
      <c r="A2606" s="6" t="s">
        <v>5455</v>
      </c>
      <c r="B2606" s="6" t="s">
        <v>44</v>
      </c>
      <c r="C2606" s="6" t="s">
        <v>46</v>
      </c>
      <c r="D2606" s="6" t="s">
        <v>172</v>
      </c>
      <c r="E2606" s="6" t="n">
        <v>1788372894</v>
      </c>
      <c r="F2606" s="6" t="n">
        <v>1788373111</v>
      </c>
      <c r="G2606" s="6" t="n">
        <v>1788372935</v>
      </c>
      <c r="H2606" s="6" t="n">
        <v>1788382673</v>
      </c>
      <c r="J2606" s="6" t="n">
        <v>0</v>
      </c>
      <c r="K2606" s="6" t="n">
        <v>0</v>
      </c>
      <c r="L2606" s="9" t="n">
        <f aca="false">IF(AND(E2606&gt;=Scenario!$B$11,E2606&lt;Scenario!$B$12),1,0)</f>
        <v>1</v>
      </c>
      <c r="M2606" s="9" t="n">
        <f aca="false">IF(AND(L2606=1,ISNUMBER(F2606)),MAX(0,F2606-E2606)/60,"")</f>
        <v>3.61666666666667</v>
      </c>
      <c r="N2606" s="9" t="n">
        <f aca="false">IF(AND(L2606=1,ISNUMBER(G2606)),MAX(0,G2606-E2606)/60,"")</f>
        <v>0.683333333333333</v>
      </c>
      <c r="O2606" s="9" t="n">
        <f aca="false">IF(ISNUMBER(H2606),IF(AND(H2606&gt;=Scenario!$B$11,H2606&lt;Scenario!$B$12),1,0),0)</f>
        <v>1</v>
      </c>
      <c r="P2606" s="9" t="n">
        <f aca="false">IF(O2606=1,MAX(0,H2606-E2606)/60,"")</f>
        <v>162.983333333333</v>
      </c>
      <c r="Q2606" s="9" t="n">
        <f aca="false">INDEX(Scenario!$B$18:$B$20,MATCH(B2606,Scenario!$A$18:$A$20,0))</f>
        <v>240</v>
      </c>
      <c r="R2606" s="9" t="n">
        <f aca="false">INDEX(Scenario!$C$18:$C$20,MATCH(B2606,Scenario!$A$18:$A$20,0))</f>
        <v>4320</v>
      </c>
      <c r="S2606" s="9" t="n">
        <f aca="false">IF(ISNUMBER(M2606),IF(M2606&lt;=Q2606,1,0),"")</f>
        <v>1</v>
      </c>
      <c r="T2606" s="9" t="n">
        <f aca="false">IF(ISNUMBER(P2606),IF(P2606&lt;=R2606,1,0),"")</f>
        <v>1</v>
      </c>
      <c r="U2606" s="9" t="n">
        <f aca="false">IF(E2606&gt;Scenario!$B$14,0,IF(OR(AND(ISNUMBER(H2606),H2606&lt;=Scenario!$B$14),AND(ISNUMBER(I2606),I2606&lt;=Scenario!$B$14)),0,1))</f>
        <v>0</v>
      </c>
      <c r="V2606" s="9" t="n">
        <f aca="false">IF(AND(U2606=1,(Scenario!$B$14-E2606)/60&gt;R2606),1,0)</f>
        <v>0</v>
      </c>
      <c r="W2606" s="9" t="n">
        <f aca="false">IF(OR(C2606=Scenario!$B$22,C2606=Scenario!$C$22),1,0)</f>
        <v>1</v>
      </c>
      <c r="X2606" s="9" t="n">
        <f aca="false">IF(ISNUMBER(I2606),1,0)</f>
        <v>0</v>
      </c>
      <c r="Y2606" s="9" t="n">
        <f aca="false">MOD(INT(E2606/86400)+3,7)</f>
        <v>2</v>
      </c>
      <c r="Z2606" s="9" t="n">
        <f aca="false">MOD(INT(E2606/3600),24)</f>
        <v>18</v>
      </c>
      <c r="AA2606" s="6" t="s">
        <v>5456</v>
      </c>
    </row>
    <row r="2607" customFormat="false" ht="15" hidden="false" customHeight="false" outlineLevel="0" collapsed="false">
      <c r="A2607" s="6" t="s">
        <v>5457</v>
      </c>
      <c r="B2607" s="6" t="s">
        <v>44</v>
      </c>
      <c r="C2607" s="6" t="s">
        <v>47</v>
      </c>
      <c r="D2607" s="6" t="s">
        <v>171</v>
      </c>
      <c r="E2607" s="6" t="n">
        <v>1788373713</v>
      </c>
      <c r="F2607" s="6" t="n">
        <v>1788375050</v>
      </c>
      <c r="G2607" s="6" t="n">
        <v>1788374954</v>
      </c>
      <c r="H2607" s="6" t="n">
        <v>1788377768</v>
      </c>
      <c r="J2607" s="6" t="n">
        <v>0</v>
      </c>
      <c r="K2607" s="6" t="n">
        <v>0</v>
      </c>
      <c r="L2607" s="9" t="n">
        <f aca="false">IF(AND(E2607&gt;=Scenario!$B$11,E2607&lt;Scenario!$B$12),1,0)</f>
        <v>1</v>
      </c>
      <c r="M2607" s="9" t="n">
        <f aca="false">IF(AND(L2607=1,ISNUMBER(F2607)),MAX(0,F2607-E2607)/60,"")</f>
        <v>22.2833333333333</v>
      </c>
      <c r="N2607" s="9" t="n">
        <f aca="false">IF(AND(L2607=1,ISNUMBER(G2607)),MAX(0,G2607-E2607)/60,"")</f>
        <v>20.6833333333333</v>
      </c>
      <c r="O2607" s="9" t="n">
        <f aca="false">IF(ISNUMBER(H2607),IF(AND(H2607&gt;=Scenario!$B$11,H2607&lt;Scenario!$B$12),1,0),0)</f>
        <v>1</v>
      </c>
      <c r="P2607" s="9" t="n">
        <f aca="false">IF(O2607=1,MAX(0,H2607-E2607)/60,"")</f>
        <v>67.5833333333333</v>
      </c>
      <c r="Q2607" s="9" t="n">
        <f aca="false">INDEX(Scenario!$B$18:$B$20,MATCH(B2607,Scenario!$A$18:$A$20,0))</f>
        <v>240</v>
      </c>
      <c r="R2607" s="9" t="n">
        <f aca="false">INDEX(Scenario!$C$18:$C$20,MATCH(B2607,Scenario!$A$18:$A$20,0))</f>
        <v>4320</v>
      </c>
      <c r="S2607" s="9" t="n">
        <f aca="false">IF(ISNUMBER(M2607),IF(M2607&lt;=Q2607,1,0),"")</f>
        <v>1</v>
      </c>
      <c r="T2607" s="9" t="n">
        <f aca="false">IF(ISNUMBER(P2607),IF(P2607&lt;=R2607,1,0),"")</f>
        <v>1</v>
      </c>
      <c r="U2607" s="9" t="n">
        <f aca="false">IF(E2607&gt;Scenario!$B$14,0,IF(OR(AND(ISNUMBER(H2607),H2607&lt;=Scenario!$B$14),AND(ISNUMBER(I2607),I2607&lt;=Scenario!$B$14)),0,1))</f>
        <v>0</v>
      </c>
      <c r="V2607" s="9" t="n">
        <f aca="false">IF(AND(U2607=1,(Scenario!$B$14-E2607)/60&gt;R2607),1,0)</f>
        <v>0</v>
      </c>
      <c r="W2607" s="9" t="n">
        <f aca="false">IF(OR(C2607=Scenario!$B$22,C2607=Scenario!$C$22),1,0)</f>
        <v>1</v>
      </c>
      <c r="X2607" s="9" t="n">
        <f aca="false">IF(ISNUMBER(I2607),1,0)</f>
        <v>0</v>
      </c>
      <c r="Y2607" s="9" t="n">
        <f aca="false">MOD(INT(E2607/86400)+3,7)</f>
        <v>2</v>
      </c>
      <c r="Z2607" s="9" t="n">
        <f aca="false">MOD(INT(E2607/3600),24)</f>
        <v>18</v>
      </c>
      <c r="AA2607" s="6" t="s">
        <v>5458</v>
      </c>
    </row>
    <row r="2608" customFormat="false" ht="15" hidden="false" customHeight="false" outlineLevel="0" collapsed="false">
      <c r="A2608" s="6" t="s">
        <v>5459</v>
      </c>
      <c r="B2608" s="6" t="s">
        <v>44</v>
      </c>
      <c r="C2608" s="6" t="s">
        <v>288</v>
      </c>
      <c r="D2608" s="6" t="s">
        <v>171</v>
      </c>
      <c r="E2608" s="6" t="n">
        <v>1788374170</v>
      </c>
      <c r="F2608" s="6" t="n">
        <v>1788376557</v>
      </c>
      <c r="G2608" s="6" t="n">
        <v>1788376463</v>
      </c>
      <c r="H2608" s="6" t="n">
        <v>1788377845</v>
      </c>
      <c r="J2608" s="6" t="n">
        <v>0</v>
      </c>
      <c r="K2608" s="6" t="n">
        <v>0</v>
      </c>
      <c r="L2608" s="9" t="n">
        <f aca="false">IF(AND(E2608&gt;=Scenario!$B$11,E2608&lt;Scenario!$B$12),1,0)</f>
        <v>1</v>
      </c>
      <c r="M2608" s="9" t="n">
        <f aca="false">IF(AND(L2608=1,ISNUMBER(F2608)),MAX(0,F2608-E2608)/60,"")</f>
        <v>39.7833333333333</v>
      </c>
      <c r="N2608" s="9" t="n">
        <f aca="false">IF(AND(L2608=1,ISNUMBER(G2608)),MAX(0,G2608-E2608)/60,"")</f>
        <v>38.2166666666667</v>
      </c>
      <c r="O2608" s="9" t="n">
        <f aca="false">IF(ISNUMBER(H2608),IF(AND(H2608&gt;=Scenario!$B$11,H2608&lt;Scenario!$B$12),1,0),0)</f>
        <v>1</v>
      </c>
      <c r="P2608" s="9" t="n">
        <f aca="false">IF(O2608=1,MAX(0,H2608-E2608)/60,"")</f>
        <v>61.25</v>
      </c>
      <c r="Q2608" s="9" t="n">
        <f aca="false">INDEX(Scenario!$B$18:$B$20,MATCH(B2608,Scenario!$A$18:$A$20,0))</f>
        <v>240</v>
      </c>
      <c r="R2608" s="9" t="n">
        <f aca="false">INDEX(Scenario!$C$18:$C$20,MATCH(B2608,Scenario!$A$18:$A$20,0))</f>
        <v>4320</v>
      </c>
      <c r="S2608" s="9" t="n">
        <f aca="false">IF(ISNUMBER(M2608),IF(M2608&lt;=Q2608,1,0),"")</f>
        <v>1</v>
      </c>
      <c r="T2608" s="9" t="n">
        <f aca="false">IF(ISNUMBER(P2608),IF(P2608&lt;=R2608,1,0),"")</f>
        <v>1</v>
      </c>
      <c r="U2608" s="9" t="n">
        <f aca="false">IF(E2608&gt;Scenario!$B$14,0,IF(OR(AND(ISNUMBER(H2608),H2608&lt;=Scenario!$B$14),AND(ISNUMBER(I2608),I2608&lt;=Scenario!$B$14)),0,1))</f>
        <v>0</v>
      </c>
      <c r="V2608" s="9" t="n">
        <f aca="false">IF(AND(U2608=1,(Scenario!$B$14-E2608)/60&gt;R2608),1,0)</f>
        <v>0</v>
      </c>
      <c r="W2608" s="9" t="n">
        <f aca="false">IF(OR(C2608=Scenario!$B$22,C2608=Scenario!$C$22),1,0)</f>
        <v>0</v>
      </c>
      <c r="X2608" s="9" t="n">
        <f aca="false">IF(ISNUMBER(I2608),1,0)</f>
        <v>0</v>
      </c>
      <c r="Y2608" s="9" t="n">
        <f aca="false">MOD(INT(E2608/86400)+3,7)</f>
        <v>2</v>
      </c>
      <c r="Z2608" s="9" t="n">
        <f aca="false">MOD(INT(E2608/3600),24)</f>
        <v>18</v>
      </c>
      <c r="AA2608" s="6" t="s">
        <v>5460</v>
      </c>
    </row>
    <row r="2609" customFormat="false" ht="15" hidden="false" customHeight="false" outlineLevel="0" collapsed="false">
      <c r="A2609" s="6" t="s">
        <v>5461</v>
      </c>
      <c r="B2609" s="6" t="s">
        <v>44</v>
      </c>
      <c r="C2609" s="6" t="s">
        <v>249</v>
      </c>
      <c r="D2609" s="6" t="s">
        <v>171</v>
      </c>
      <c r="E2609" s="6" t="n">
        <v>1788377366</v>
      </c>
      <c r="F2609" s="6" t="n">
        <v>1788386074</v>
      </c>
      <c r="G2609" s="6" t="n">
        <v>1788385957</v>
      </c>
      <c r="H2609" s="6" t="n">
        <v>1788392538</v>
      </c>
      <c r="J2609" s="6" t="n">
        <v>0</v>
      </c>
      <c r="K2609" s="6" t="n">
        <v>0</v>
      </c>
      <c r="L2609" s="9" t="n">
        <f aca="false">IF(AND(E2609&gt;=Scenario!$B$11,E2609&lt;Scenario!$B$12),1,0)</f>
        <v>1</v>
      </c>
      <c r="M2609" s="9" t="n">
        <f aca="false">IF(AND(L2609=1,ISNUMBER(F2609)),MAX(0,F2609-E2609)/60,"")</f>
        <v>145.133333333333</v>
      </c>
      <c r="N2609" s="9" t="n">
        <f aca="false">IF(AND(L2609=1,ISNUMBER(G2609)),MAX(0,G2609-E2609)/60,"")</f>
        <v>143.183333333333</v>
      </c>
      <c r="O2609" s="9" t="n">
        <f aca="false">IF(ISNUMBER(H2609),IF(AND(H2609&gt;=Scenario!$B$11,H2609&lt;Scenario!$B$12),1,0),0)</f>
        <v>1</v>
      </c>
      <c r="P2609" s="9" t="n">
        <f aca="false">IF(O2609=1,MAX(0,H2609-E2609)/60,"")</f>
        <v>252.866666666667</v>
      </c>
      <c r="Q2609" s="9" t="n">
        <f aca="false">INDEX(Scenario!$B$18:$B$20,MATCH(B2609,Scenario!$A$18:$A$20,0))</f>
        <v>240</v>
      </c>
      <c r="R2609" s="9" t="n">
        <f aca="false">INDEX(Scenario!$C$18:$C$20,MATCH(B2609,Scenario!$A$18:$A$20,0))</f>
        <v>4320</v>
      </c>
      <c r="S2609" s="9" t="n">
        <f aca="false">IF(ISNUMBER(M2609),IF(M2609&lt;=Q2609,1,0),"")</f>
        <v>1</v>
      </c>
      <c r="T2609" s="9" t="n">
        <f aca="false">IF(ISNUMBER(P2609),IF(P2609&lt;=R2609,1,0),"")</f>
        <v>1</v>
      </c>
      <c r="U2609" s="9" t="n">
        <f aca="false">IF(E2609&gt;Scenario!$B$14,0,IF(OR(AND(ISNUMBER(H2609),H2609&lt;=Scenario!$B$14),AND(ISNUMBER(I2609),I2609&lt;=Scenario!$B$14)),0,1))</f>
        <v>0</v>
      </c>
      <c r="V2609" s="9" t="n">
        <f aca="false">IF(AND(U2609=1,(Scenario!$B$14-E2609)/60&gt;R2609),1,0)</f>
        <v>0</v>
      </c>
      <c r="W2609" s="9" t="n">
        <f aca="false">IF(OR(C2609=Scenario!$B$22,C2609=Scenario!$C$22),1,0)</f>
        <v>0</v>
      </c>
      <c r="X2609" s="9" t="n">
        <f aca="false">IF(ISNUMBER(I2609),1,0)</f>
        <v>0</v>
      </c>
      <c r="Y2609" s="9" t="n">
        <f aca="false">MOD(INT(E2609/86400)+3,7)</f>
        <v>2</v>
      </c>
      <c r="Z2609" s="9" t="n">
        <f aca="false">MOD(INT(E2609/3600),24)</f>
        <v>19</v>
      </c>
      <c r="AA2609" s="6" t="s">
        <v>5462</v>
      </c>
    </row>
    <row r="2610" customFormat="false" ht="15" hidden="false" customHeight="false" outlineLevel="0" collapsed="false">
      <c r="A2610" s="6" t="s">
        <v>5463</v>
      </c>
      <c r="B2610" s="6" t="s">
        <v>42</v>
      </c>
      <c r="C2610" s="6" t="s">
        <v>249</v>
      </c>
      <c r="D2610" s="6" t="s">
        <v>171</v>
      </c>
      <c r="E2610" s="6" t="n">
        <v>1788377790</v>
      </c>
      <c r="F2610" s="6" t="n">
        <v>1788380120</v>
      </c>
      <c r="G2610" s="6" t="n">
        <v>1788380037</v>
      </c>
      <c r="H2610" s="6" t="n">
        <v>1788382085</v>
      </c>
      <c r="J2610" s="6" t="n">
        <v>0</v>
      </c>
      <c r="K2610" s="6" t="n">
        <v>0</v>
      </c>
      <c r="L2610" s="9" t="n">
        <f aca="false">IF(AND(E2610&gt;=Scenario!$B$11,E2610&lt;Scenario!$B$12),1,0)</f>
        <v>1</v>
      </c>
      <c r="M2610" s="9" t="n">
        <f aca="false">IF(AND(L2610=1,ISNUMBER(F2610)),MAX(0,F2610-E2610)/60,"")</f>
        <v>38.8333333333333</v>
      </c>
      <c r="N2610" s="9" t="n">
        <f aca="false">IF(AND(L2610=1,ISNUMBER(G2610)),MAX(0,G2610-E2610)/60,"")</f>
        <v>37.45</v>
      </c>
      <c r="O2610" s="9" t="n">
        <f aca="false">IF(ISNUMBER(H2610),IF(AND(H2610&gt;=Scenario!$B$11,H2610&lt;Scenario!$B$12),1,0),0)</f>
        <v>1</v>
      </c>
      <c r="P2610" s="9" t="n">
        <f aca="false">IF(O2610=1,MAX(0,H2610-E2610)/60,"")</f>
        <v>71.5833333333333</v>
      </c>
      <c r="Q2610" s="9" t="n">
        <f aca="false">INDEX(Scenario!$B$18:$B$20,MATCH(B2610,Scenario!$A$18:$A$20,0))</f>
        <v>15</v>
      </c>
      <c r="R2610" s="9" t="n">
        <f aca="false">INDEX(Scenario!$C$18:$C$20,MATCH(B2610,Scenario!$A$18:$A$20,0))</f>
        <v>240</v>
      </c>
      <c r="S2610" s="9" t="n">
        <f aca="false">IF(ISNUMBER(M2610),IF(M2610&lt;=Q2610,1,0),"")</f>
        <v>0</v>
      </c>
      <c r="T2610" s="9" t="n">
        <f aca="false">IF(ISNUMBER(P2610),IF(P2610&lt;=R2610,1,0),"")</f>
        <v>1</v>
      </c>
      <c r="U2610" s="9" t="n">
        <f aca="false">IF(E2610&gt;Scenario!$B$14,0,IF(OR(AND(ISNUMBER(H2610),H2610&lt;=Scenario!$B$14),AND(ISNUMBER(I2610),I2610&lt;=Scenario!$B$14)),0,1))</f>
        <v>0</v>
      </c>
      <c r="V2610" s="9" t="n">
        <f aca="false">IF(AND(U2610=1,(Scenario!$B$14-E2610)/60&gt;R2610),1,0)</f>
        <v>0</v>
      </c>
      <c r="W2610" s="9" t="n">
        <f aca="false">IF(OR(C2610=Scenario!$B$22,C2610=Scenario!$C$22),1,0)</f>
        <v>0</v>
      </c>
      <c r="X2610" s="9" t="n">
        <f aca="false">IF(ISNUMBER(I2610),1,0)</f>
        <v>0</v>
      </c>
      <c r="Y2610" s="9" t="n">
        <f aca="false">MOD(INT(E2610/86400)+3,7)</f>
        <v>2</v>
      </c>
      <c r="Z2610" s="9" t="n">
        <f aca="false">MOD(INT(E2610/3600),24)</f>
        <v>19</v>
      </c>
      <c r="AA2610" s="6" t="s">
        <v>5464</v>
      </c>
    </row>
    <row r="2611" customFormat="false" ht="15" hidden="false" customHeight="false" outlineLevel="0" collapsed="false">
      <c r="A2611" s="6" t="s">
        <v>5465</v>
      </c>
      <c r="B2611" s="6" t="s">
        <v>44</v>
      </c>
      <c r="C2611" s="6" t="s">
        <v>46</v>
      </c>
      <c r="D2611" s="6" t="s">
        <v>170</v>
      </c>
      <c r="E2611" s="6" t="n">
        <v>1788378131</v>
      </c>
      <c r="F2611" s="6" t="n">
        <v>1788378296</v>
      </c>
      <c r="G2611" s="6" t="n">
        <v>1788378141</v>
      </c>
      <c r="H2611" s="6" t="n">
        <v>1788379134</v>
      </c>
      <c r="J2611" s="6" t="n">
        <v>0</v>
      </c>
      <c r="K2611" s="6" t="n">
        <v>0</v>
      </c>
      <c r="L2611" s="9" t="n">
        <f aca="false">IF(AND(E2611&gt;=Scenario!$B$11,E2611&lt;Scenario!$B$12),1,0)</f>
        <v>1</v>
      </c>
      <c r="M2611" s="9" t="n">
        <f aca="false">IF(AND(L2611=1,ISNUMBER(F2611)),MAX(0,F2611-E2611)/60,"")</f>
        <v>2.75</v>
      </c>
      <c r="N2611" s="9" t="n">
        <f aca="false">IF(AND(L2611=1,ISNUMBER(G2611)),MAX(0,G2611-E2611)/60,"")</f>
        <v>0.166666666666667</v>
      </c>
      <c r="O2611" s="9" t="n">
        <f aca="false">IF(ISNUMBER(H2611),IF(AND(H2611&gt;=Scenario!$B$11,H2611&lt;Scenario!$B$12),1,0),0)</f>
        <v>1</v>
      </c>
      <c r="P2611" s="9" t="n">
        <f aca="false">IF(O2611=1,MAX(0,H2611-E2611)/60,"")</f>
        <v>16.7166666666667</v>
      </c>
      <c r="Q2611" s="9" t="n">
        <f aca="false">INDEX(Scenario!$B$18:$B$20,MATCH(B2611,Scenario!$A$18:$A$20,0))</f>
        <v>240</v>
      </c>
      <c r="R2611" s="9" t="n">
        <f aca="false">INDEX(Scenario!$C$18:$C$20,MATCH(B2611,Scenario!$A$18:$A$20,0))</f>
        <v>4320</v>
      </c>
      <c r="S2611" s="9" t="n">
        <f aca="false">IF(ISNUMBER(M2611),IF(M2611&lt;=Q2611,1,0),"")</f>
        <v>1</v>
      </c>
      <c r="T2611" s="9" t="n">
        <f aca="false">IF(ISNUMBER(P2611),IF(P2611&lt;=R2611,1,0),"")</f>
        <v>1</v>
      </c>
      <c r="U2611" s="9" t="n">
        <f aca="false">IF(E2611&gt;Scenario!$B$14,0,IF(OR(AND(ISNUMBER(H2611),H2611&lt;=Scenario!$B$14),AND(ISNUMBER(I2611),I2611&lt;=Scenario!$B$14)),0,1))</f>
        <v>0</v>
      </c>
      <c r="V2611" s="9" t="n">
        <f aca="false">IF(AND(U2611=1,(Scenario!$B$14-E2611)/60&gt;R2611),1,0)</f>
        <v>0</v>
      </c>
      <c r="W2611" s="9" t="n">
        <f aca="false">IF(OR(C2611=Scenario!$B$22,C2611=Scenario!$C$22),1,0)</f>
        <v>1</v>
      </c>
      <c r="X2611" s="9" t="n">
        <f aca="false">IF(ISNUMBER(I2611),1,0)</f>
        <v>0</v>
      </c>
      <c r="Y2611" s="9" t="n">
        <f aca="false">MOD(INT(E2611/86400)+3,7)</f>
        <v>2</v>
      </c>
      <c r="Z2611" s="9" t="n">
        <f aca="false">MOD(INT(E2611/3600),24)</f>
        <v>19</v>
      </c>
      <c r="AA2611" s="6" t="s">
        <v>5466</v>
      </c>
    </row>
    <row r="2612" customFormat="false" ht="15" hidden="false" customHeight="false" outlineLevel="0" collapsed="false">
      <c r="A2612" s="6" t="s">
        <v>5467</v>
      </c>
      <c r="B2612" s="6" t="s">
        <v>44</v>
      </c>
      <c r="C2612" s="6" t="s">
        <v>249</v>
      </c>
      <c r="D2612" s="6" t="s">
        <v>171</v>
      </c>
      <c r="E2612" s="6" t="n">
        <v>1788378262</v>
      </c>
      <c r="F2612" s="6" t="n">
        <v>1788387499</v>
      </c>
      <c r="G2612" s="6" t="n">
        <v>1788387364</v>
      </c>
      <c r="H2612" s="6" t="n">
        <v>1788391039</v>
      </c>
      <c r="J2612" s="6" t="n">
        <v>0</v>
      </c>
      <c r="K2612" s="6" t="n">
        <v>0</v>
      </c>
      <c r="L2612" s="9" t="n">
        <f aca="false">IF(AND(E2612&gt;=Scenario!$B$11,E2612&lt;Scenario!$B$12),1,0)</f>
        <v>1</v>
      </c>
      <c r="M2612" s="9" t="n">
        <f aca="false">IF(AND(L2612=1,ISNUMBER(F2612)),MAX(0,F2612-E2612)/60,"")</f>
        <v>153.95</v>
      </c>
      <c r="N2612" s="9" t="n">
        <f aca="false">IF(AND(L2612=1,ISNUMBER(G2612)),MAX(0,G2612-E2612)/60,"")</f>
        <v>151.7</v>
      </c>
      <c r="O2612" s="9" t="n">
        <f aca="false">IF(ISNUMBER(H2612),IF(AND(H2612&gt;=Scenario!$B$11,H2612&lt;Scenario!$B$12),1,0),0)</f>
        <v>1</v>
      </c>
      <c r="P2612" s="9" t="n">
        <f aca="false">IF(O2612=1,MAX(0,H2612-E2612)/60,"")</f>
        <v>212.95</v>
      </c>
      <c r="Q2612" s="9" t="n">
        <f aca="false">INDEX(Scenario!$B$18:$B$20,MATCH(B2612,Scenario!$A$18:$A$20,0))</f>
        <v>240</v>
      </c>
      <c r="R2612" s="9" t="n">
        <f aca="false">INDEX(Scenario!$C$18:$C$20,MATCH(B2612,Scenario!$A$18:$A$20,0))</f>
        <v>4320</v>
      </c>
      <c r="S2612" s="9" t="n">
        <f aca="false">IF(ISNUMBER(M2612),IF(M2612&lt;=Q2612,1,0),"")</f>
        <v>1</v>
      </c>
      <c r="T2612" s="9" t="n">
        <f aca="false">IF(ISNUMBER(P2612),IF(P2612&lt;=R2612,1,0),"")</f>
        <v>1</v>
      </c>
      <c r="U2612" s="9" t="n">
        <f aca="false">IF(E2612&gt;Scenario!$B$14,0,IF(OR(AND(ISNUMBER(H2612),H2612&lt;=Scenario!$B$14),AND(ISNUMBER(I2612),I2612&lt;=Scenario!$B$14)),0,1))</f>
        <v>0</v>
      </c>
      <c r="V2612" s="9" t="n">
        <f aca="false">IF(AND(U2612=1,(Scenario!$B$14-E2612)/60&gt;R2612),1,0)</f>
        <v>0</v>
      </c>
      <c r="W2612" s="9" t="n">
        <f aca="false">IF(OR(C2612=Scenario!$B$22,C2612=Scenario!$C$22),1,0)</f>
        <v>0</v>
      </c>
      <c r="X2612" s="9" t="n">
        <f aca="false">IF(ISNUMBER(I2612),1,0)</f>
        <v>0</v>
      </c>
      <c r="Y2612" s="9" t="n">
        <f aca="false">MOD(INT(E2612/86400)+3,7)</f>
        <v>2</v>
      </c>
      <c r="Z2612" s="9" t="n">
        <f aca="false">MOD(INT(E2612/3600),24)</f>
        <v>19</v>
      </c>
      <c r="AA2612" s="6" t="s">
        <v>5468</v>
      </c>
    </row>
    <row r="2613" customFormat="false" ht="15" hidden="false" customHeight="false" outlineLevel="0" collapsed="false">
      <c r="A2613" s="6" t="s">
        <v>5469</v>
      </c>
      <c r="B2613" s="6" t="s">
        <v>43</v>
      </c>
      <c r="C2613" s="6" t="s">
        <v>46</v>
      </c>
      <c r="D2613" s="6" t="s">
        <v>172</v>
      </c>
      <c r="E2613" s="6" t="n">
        <v>1788382460</v>
      </c>
      <c r="F2613" s="6" t="n">
        <v>1788382639</v>
      </c>
      <c r="G2613" s="6" t="n">
        <v>1788382501</v>
      </c>
      <c r="H2613" s="6" t="n">
        <v>1788389249</v>
      </c>
      <c r="J2613" s="6" t="n">
        <v>0</v>
      </c>
      <c r="K2613" s="6" t="n">
        <v>0</v>
      </c>
      <c r="L2613" s="9" t="n">
        <f aca="false">IF(AND(E2613&gt;=Scenario!$B$11,E2613&lt;Scenario!$B$12),1,0)</f>
        <v>1</v>
      </c>
      <c r="M2613" s="9" t="n">
        <f aca="false">IF(AND(L2613=1,ISNUMBER(F2613)),MAX(0,F2613-E2613)/60,"")</f>
        <v>2.98333333333333</v>
      </c>
      <c r="N2613" s="9" t="n">
        <f aca="false">IF(AND(L2613=1,ISNUMBER(G2613)),MAX(0,G2613-E2613)/60,"")</f>
        <v>0.683333333333333</v>
      </c>
      <c r="O2613" s="9" t="n">
        <f aca="false">IF(ISNUMBER(H2613),IF(AND(H2613&gt;=Scenario!$B$11,H2613&lt;Scenario!$B$12),1,0),0)</f>
        <v>1</v>
      </c>
      <c r="P2613" s="9" t="n">
        <f aca="false">IF(O2613=1,MAX(0,H2613-E2613)/60,"")</f>
        <v>113.15</v>
      </c>
      <c r="Q2613" s="9" t="n">
        <f aca="false">INDEX(Scenario!$B$18:$B$20,MATCH(B2613,Scenario!$A$18:$A$20,0))</f>
        <v>60</v>
      </c>
      <c r="R2613" s="9" t="n">
        <f aca="false">INDEX(Scenario!$C$18:$C$20,MATCH(B2613,Scenario!$A$18:$A$20,0))</f>
        <v>1440</v>
      </c>
      <c r="S2613" s="9" t="n">
        <f aca="false">IF(ISNUMBER(M2613),IF(M2613&lt;=Q2613,1,0),"")</f>
        <v>1</v>
      </c>
      <c r="T2613" s="9" t="n">
        <f aca="false">IF(ISNUMBER(P2613),IF(P2613&lt;=R2613,1,0),"")</f>
        <v>1</v>
      </c>
      <c r="U2613" s="9" t="n">
        <f aca="false">IF(E2613&gt;Scenario!$B$14,0,IF(OR(AND(ISNUMBER(H2613),H2613&lt;=Scenario!$B$14),AND(ISNUMBER(I2613),I2613&lt;=Scenario!$B$14)),0,1))</f>
        <v>0</v>
      </c>
      <c r="V2613" s="9" t="n">
        <f aca="false">IF(AND(U2613=1,(Scenario!$B$14-E2613)/60&gt;R2613),1,0)</f>
        <v>0</v>
      </c>
      <c r="W2613" s="9" t="n">
        <f aca="false">IF(OR(C2613=Scenario!$B$22,C2613=Scenario!$C$22),1,0)</f>
        <v>1</v>
      </c>
      <c r="X2613" s="9" t="n">
        <f aca="false">IF(ISNUMBER(I2613),1,0)</f>
        <v>0</v>
      </c>
      <c r="Y2613" s="9" t="n">
        <f aca="false">MOD(INT(E2613/86400)+3,7)</f>
        <v>2</v>
      </c>
      <c r="Z2613" s="9" t="n">
        <f aca="false">MOD(INT(E2613/3600),24)</f>
        <v>20</v>
      </c>
      <c r="AA2613" s="6" t="s">
        <v>5470</v>
      </c>
    </row>
    <row r="2614" customFormat="false" ht="15" hidden="false" customHeight="false" outlineLevel="0" collapsed="false">
      <c r="A2614" s="6" t="s">
        <v>5471</v>
      </c>
      <c r="B2614" s="6" t="s">
        <v>44</v>
      </c>
      <c r="C2614" s="6" t="s">
        <v>249</v>
      </c>
      <c r="D2614" s="6" t="s">
        <v>171</v>
      </c>
      <c r="E2614" s="6" t="n">
        <v>1788382697</v>
      </c>
      <c r="F2614" s="6" t="n">
        <v>1788389960</v>
      </c>
      <c r="G2614" s="6" t="n">
        <v>1788389834</v>
      </c>
      <c r="H2614" s="6" t="n">
        <v>1788510041</v>
      </c>
      <c r="J2614" s="6" t="n">
        <v>1</v>
      </c>
      <c r="K2614" s="6" t="n">
        <v>0</v>
      </c>
      <c r="L2614" s="9" t="n">
        <f aca="false">IF(AND(E2614&gt;=Scenario!$B$11,E2614&lt;Scenario!$B$12),1,0)</f>
        <v>1</v>
      </c>
      <c r="M2614" s="9" t="n">
        <f aca="false">IF(AND(L2614=1,ISNUMBER(F2614)),MAX(0,F2614-E2614)/60,"")</f>
        <v>121.05</v>
      </c>
      <c r="N2614" s="9" t="n">
        <f aca="false">IF(AND(L2614=1,ISNUMBER(G2614)),MAX(0,G2614-E2614)/60,"")</f>
        <v>118.95</v>
      </c>
      <c r="O2614" s="9" t="n">
        <f aca="false">IF(ISNUMBER(H2614),IF(AND(H2614&gt;=Scenario!$B$11,H2614&lt;Scenario!$B$12),1,0),0)</f>
        <v>1</v>
      </c>
      <c r="P2614" s="9" t="n">
        <f aca="false">IF(O2614=1,MAX(0,H2614-E2614)/60,"")</f>
        <v>2122.4</v>
      </c>
      <c r="Q2614" s="9" t="n">
        <f aca="false">INDEX(Scenario!$B$18:$B$20,MATCH(B2614,Scenario!$A$18:$A$20,0))</f>
        <v>240</v>
      </c>
      <c r="R2614" s="9" t="n">
        <f aca="false">INDEX(Scenario!$C$18:$C$20,MATCH(B2614,Scenario!$A$18:$A$20,0))</f>
        <v>4320</v>
      </c>
      <c r="S2614" s="9" t="n">
        <f aca="false">IF(ISNUMBER(M2614),IF(M2614&lt;=Q2614,1,0),"")</f>
        <v>1</v>
      </c>
      <c r="T2614" s="9" t="n">
        <f aca="false">IF(ISNUMBER(P2614),IF(P2614&lt;=R2614,1,0),"")</f>
        <v>1</v>
      </c>
      <c r="U2614" s="9" t="n">
        <f aca="false">IF(E2614&gt;Scenario!$B$14,0,IF(OR(AND(ISNUMBER(H2614),H2614&lt;=Scenario!$B$14),AND(ISNUMBER(I2614),I2614&lt;=Scenario!$B$14)),0,1))</f>
        <v>0</v>
      </c>
      <c r="V2614" s="9" t="n">
        <f aca="false">IF(AND(U2614=1,(Scenario!$B$14-E2614)/60&gt;R2614),1,0)</f>
        <v>0</v>
      </c>
      <c r="W2614" s="9" t="n">
        <f aca="false">IF(OR(C2614=Scenario!$B$22,C2614=Scenario!$C$22),1,0)</f>
        <v>0</v>
      </c>
      <c r="X2614" s="9" t="n">
        <f aca="false">IF(ISNUMBER(I2614),1,0)</f>
        <v>0</v>
      </c>
      <c r="Y2614" s="9" t="n">
        <f aca="false">MOD(INT(E2614/86400)+3,7)</f>
        <v>2</v>
      </c>
      <c r="Z2614" s="9" t="n">
        <f aca="false">MOD(INT(E2614/3600),24)</f>
        <v>20</v>
      </c>
      <c r="AA2614" s="6" t="s">
        <v>5472</v>
      </c>
    </row>
    <row r="2615" customFormat="false" ht="15" hidden="false" customHeight="false" outlineLevel="0" collapsed="false">
      <c r="A2615" s="6" t="s">
        <v>5473</v>
      </c>
      <c r="B2615" s="6" t="s">
        <v>44</v>
      </c>
      <c r="C2615" s="6" t="s">
        <v>47</v>
      </c>
      <c r="D2615" s="6" t="s">
        <v>171</v>
      </c>
      <c r="E2615" s="6" t="n">
        <v>1788383657</v>
      </c>
      <c r="I2615" s="6" t="n">
        <v>1788383923</v>
      </c>
      <c r="J2615" s="6" t="n">
        <v>0</v>
      </c>
      <c r="K2615" s="6" t="n">
        <v>0</v>
      </c>
      <c r="L2615" s="9" t="n">
        <f aca="false">IF(AND(E2615&gt;=Scenario!$B$11,E2615&lt;Scenario!$B$12),1,0)</f>
        <v>1</v>
      </c>
      <c r="M2615" s="0" t="str">
        <f aca="false">IF(AND(L2615=1,ISNUMBER(F2615)),MAX(0,F2615-E2615)/60,"")</f>
        <v/>
      </c>
      <c r="N2615" s="0" t="str">
        <f aca="false">IF(AND(L2615=1,ISNUMBER(G2615)),MAX(0,G2615-E2615)/60,"")</f>
        <v/>
      </c>
      <c r="O2615" s="9" t="n">
        <f aca="false">IF(ISNUMBER(H2615),IF(AND(H2615&gt;=Scenario!$B$11,H2615&lt;Scenario!$B$12),1,0),0)</f>
        <v>0</v>
      </c>
      <c r="P2615" s="0" t="str">
        <f aca="false">IF(O2615=1,MAX(0,H2615-E2615)/60,"")</f>
        <v/>
      </c>
      <c r="Q2615" s="9" t="n">
        <f aca="false">INDEX(Scenario!$B$18:$B$20,MATCH(B2615,Scenario!$A$18:$A$20,0))</f>
        <v>240</v>
      </c>
      <c r="R2615" s="9" t="n">
        <f aca="false">INDEX(Scenario!$C$18:$C$20,MATCH(B2615,Scenario!$A$18:$A$20,0))</f>
        <v>4320</v>
      </c>
      <c r="S2615" s="0" t="str">
        <f aca="false">IF(ISNUMBER(M2615),IF(M2615&lt;=Q2615,1,0),"")</f>
        <v/>
      </c>
      <c r="T2615" s="0" t="str">
        <f aca="false">IF(ISNUMBER(P2615),IF(P2615&lt;=R2615,1,0),"")</f>
        <v/>
      </c>
      <c r="U2615" s="9" t="n">
        <f aca="false">IF(E2615&gt;Scenario!$B$14,0,IF(OR(AND(ISNUMBER(H2615),H2615&lt;=Scenario!$B$14),AND(ISNUMBER(I2615),I2615&lt;=Scenario!$B$14)),0,1))</f>
        <v>0</v>
      </c>
      <c r="V2615" s="9" t="n">
        <f aca="false">IF(AND(U2615=1,(Scenario!$B$14-E2615)/60&gt;R2615),1,0)</f>
        <v>0</v>
      </c>
      <c r="W2615" s="9" t="n">
        <f aca="false">IF(OR(C2615=Scenario!$B$22,C2615=Scenario!$C$22),1,0)</f>
        <v>1</v>
      </c>
      <c r="X2615" s="9" t="n">
        <f aca="false">IF(ISNUMBER(I2615),1,0)</f>
        <v>1</v>
      </c>
      <c r="Y2615" s="9" t="n">
        <f aca="false">MOD(INT(E2615/86400)+3,7)</f>
        <v>2</v>
      </c>
      <c r="Z2615" s="9" t="n">
        <f aca="false">MOD(INT(E2615/3600),24)</f>
        <v>21</v>
      </c>
      <c r="AA2615" s="6" t="s">
        <v>5474</v>
      </c>
    </row>
    <row r="2616" customFormat="false" ht="15" hidden="false" customHeight="false" outlineLevel="0" collapsed="false">
      <c r="A2616" s="6" t="s">
        <v>5475</v>
      </c>
      <c r="B2616" s="6" t="s">
        <v>44</v>
      </c>
      <c r="C2616" s="6" t="s">
        <v>249</v>
      </c>
      <c r="D2616" s="6" t="s">
        <v>171</v>
      </c>
      <c r="E2616" s="6" t="n">
        <v>1788383912</v>
      </c>
      <c r="F2616" s="6" t="n">
        <v>1788390913</v>
      </c>
      <c r="G2616" s="6" t="n">
        <v>1788390770</v>
      </c>
      <c r="H2616" s="6" t="n">
        <v>1788395670</v>
      </c>
      <c r="J2616" s="6" t="n">
        <v>0</v>
      </c>
      <c r="K2616" s="6" t="n">
        <v>0</v>
      </c>
      <c r="L2616" s="9" t="n">
        <f aca="false">IF(AND(E2616&gt;=Scenario!$B$11,E2616&lt;Scenario!$B$12),1,0)</f>
        <v>1</v>
      </c>
      <c r="M2616" s="9" t="n">
        <f aca="false">IF(AND(L2616=1,ISNUMBER(F2616)),MAX(0,F2616-E2616)/60,"")</f>
        <v>116.683333333333</v>
      </c>
      <c r="N2616" s="9" t="n">
        <f aca="false">IF(AND(L2616=1,ISNUMBER(G2616)),MAX(0,G2616-E2616)/60,"")</f>
        <v>114.3</v>
      </c>
      <c r="O2616" s="9" t="n">
        <f aca="false">IF(ISNUMBER(H2616),IF(AND(H2616&gt;=Scenario!$B$11,H2616&lt;Scenario!$B$12),1,0),0)</f>
        <v>1</v>
      </c>
      <c r="P2616" s="9" t="n">
        <f aca="false">IF(O2616=1,MAX(0,H2616-E2616)/60,"")</f>
        <v>195.966666666667</v>
      </c>
      <c r="Q2616" s="9" t="n">
        <f aca="false">INDEX(Scenario!$B$18:$B$20,MATCH(B2616,Scenario!$A$18:$A$20,0))</f>
        <v>240</v>
      </c>
      <c r="R2616" s="9" t="n">
        <f aca="false">INDEX(Scenario!$C$18:$C$20,MATCH(B2616,Scenario!$A$18:$A$20,0))</f>
        <v>4320</v>
      </c>
      <c r="S2616" s="9" t="n">
        <f aca="false">IF(ISNUMBER(M2616),IF(M2616&lt;=Q2616,1,0),"")</f>
        <v>1</v>
      </c>
      <c r="T2616" s="9" t="n">
        <f aca="false">IF(ISNUMBER(P2616),IF(P2616&lt;=R2616,1,0),"")</f>
        <v>1</v>
      </c>
      <c r="U2616" s="9" t="n">
        <f aca="false">IF(E2616&gt;Scenario!$B$14,0,IF(OR(AND(ISNUMBER(H2616),H2616&lt;=Scenario!$B$14),AND(ISNUMBER(I2616),I2616&lt;=Scenario!$B$14)),0,1))</f>
        <v>0</v>
      </c>
      <c r="V2616" s="9" t="n">
        <f aca="false">IF(AND(U2616=1,(Scenario!$B$14-E2616)/60&gt;R2616),1,0)</f>
        <v>0</v>
      </c>
      <c r="W2616" s="9" t="n">
        <f aca="false">IF(OR(C2616=Scenario!$B$22,C2616=Scenario!$C$22),1,0)</f>
        <v>0</v>
      </c>
      <c r="X2616" s="9" t="n">
        <f aca="false">IF(ISNUMBER(I2616),1,0)</f>
        <v>0</v>
      </c>
      <c r="Y2616" s="9" t="n">
        <f aca="false">MOD(INT(E2616/86400)+3,7)</f>
        <v>2</v>
      </c>
      <c r="Z2616" s="9" t="n">
        <f aca="false">MOD(INT(E2616/3600),24)</f>
        <v>21</v>
      </c>
      <c r="AA2616" s="6" t="s">
        <v>5476</v>
      </c>
    </row>
    <row r="2617" customFormat="false" ht="15" hidden="false" customHeight="false" outlineLevel="0" collapsed="false">
      <c r="A2617" s="6" t="s">
        <v>5477</v>
      </c>
      <c r="B2617" s="6" t="s">
        <v>44</v>
      </c>
      <c r="C2617" s="6" t="s">
        <v>249</v>
      </c>
      <c r="D2617" s="6" t="s">
        <v>170</v>
      </c>
      <c r="E2617" s="6" t="n">
        <v>1788384103</v>
      </c>
      <c r="F2617" s="6" t="n">
        <v>1788384250</v>
      </c>
      <c r="G2617" s="6" t="n">
        <v>1788384132</v>
      </c>
      <c r="H2617" s="6" t="n">
        <v>1788385166</v>
      </c>
      <c r="J2617" s="6" t="n">
        <v>0</v>
      </c>
      <c r="K2617" s="6" t="n">
        <v>0</v>
      </c>
      <c r="L2617" s="9" t="n">
        <f aca="false">IF(AND(E2617&gt;=Scenario!$B$11,E2617&lt;Scenario!$B$12),1,0)</f>
        <v>1</v>
      </c>
      <c r="M2617" s="9" t="n">
        <f aca="false">IF(AND(L2617=1,ISNUMBER(F2617)),MAX(0,F2617-E2617)/60,"")</f>
        <v>2.45</v>
      </c>
      <c r="N2617" s="9" t="n">
        <f aca="false">IF(AND(L2617=1,ISNUMBER(G2617)),MAX(0,G2617-E2617)/60,"")</f>
        <v>0.483333333333333</v>
      </c>
      <c r="O2617" s="9" t="n">
        <f aca="false">IF(ISNUMBER(H2617),IF(AND(H2617&gt;=Scenario!$B$11,H2617&lt;Scenario!$B$12),1,0),0)</f>
        <v>1</v>
      </c>
      <c r="P2617" s="9" t="n">
        <f aca="false">IF(O2617=1,MAX(0,H2617-E2617)/60,"")</f>
        <v>17.7166666666667</v>
      </c>
      <c r="Q2617" s="9" t="n">
        <f aca="false">INDEX(Scenario!$B$18:$B$20,MATCH(B2617,Scenario!$A$18:$A$20,0))</f>
        <v>240</v>
      </c>
      <c r="R2617" s="9" t="n">
        <f aca="false">INDEX(Scenario!$C$18:$C$20,MATCH(B2617,Scenario!$A$18:$A$20,0))</f>
        <v>4320</v>
      </c>
      <c r="S2617" s="9" t="n">
        <f aca="false">IF(ISNUMBER(M2617),IF(M2617&lt;=Q2617,1,0),"")</f>
        <v>1</v>
      </c>
      <c r="T2617" s="9" t="n">
        <f aca="false">IF(ISNUMBER(P2617),IF(P2617&lt;=R2617,1,0),"")</f>
        <v>1</v>
      </c>
      <c r="U2617" s="9" t="n">
        <f aca="false">IF(E2617&gt;Scenario!$B$14,0,IF(OR(AND(ISNUMBER(H2617),H2617&lt;=Scenario!$B$14),AND(ISNUMBER(I2617),I2617&lt;=Scenario!$B$14)),0,1))</f>
        <v>0</v>
      </c>
      <c r="V2617" s="9" t="n">
        <f aca="false">IF(AND(U2617=1,(Scenario!$B$14-E2617)/60&gt;R2617),1,0)</f>
        <v>0</v>
      </c>
      <c r="W2617" s="9" t="n">
        <f aca="false">IF(OR(C2617=Scenario!$B$22,C2617=Scenario!$C$22),1,0)</f>
        <v>0</v>
      </c>
      <c r="X2617" s="9" t="n">
        <f aca="false">IF(ISNUMBER(I2617),1,0)</f>
        <v>0</v>
      </c>
      <c r="Y2617" s="9" t="n">
        <f aca="false">MOD(INT(E2617/86400)+3,7)</f>
        <v>2</v>
      </c>
      <c r="Z2617" s="9" t="n">
        <f aca="false">MOD(INT(E2617/3600),24)</f>
        <v>21</v>
      </c>
      <c r="AA2617" s="6" t="s">
        <v>5478</v>
      </c>
    </row>
    <row r="2618" customFormat="false" ht="15" hidden="false" customHeight="false" outlineLevel="0" collapsed="false">
      <c r="A2618" s="6" t="s">
        <v>5479</v>
      </c>
      <c r="B2618" s="6" t="s">
        <v>43</v>
      </c>
      <c r="C2618" s="6" t="s">
        <v>249</v>
      </c>
      <c r="D2618" s="6" t="s">
        <v>170</v>
      </c>
      <c r="E2618" s="6" t="n">
        <v>1788384936</v>
      </c>
      <c r="F2618" s="6" t="n">
        <v>1788385090</v>
      </c>
      <c r="G2618" s="6" t="n">
        <v>1788385002</v>
      </c>
      <c r="H2618" s="6" t="n">
        <v>1788385964</v>
      </c>
      <c r="J2618" s="6" t="n">
        <v>0</v>
      </c>
      <c r="K2618" s="6" t="n">
        <v>0</v>
      </c>
      <c r="L2618" s="9" t="n">
        <f aca="false">IF(AND(E2618&gt;=Scenario!$B$11,E2618&lt;Scenario!$B$12),1,0)</f>
        <v>1</v>
      </c>
      <c r="M2618" s="9" t="n">
        <f aca="false">IF(AND(L2618=1,ISNUMBER(F2618)),MAX(0,F2618-E2618)/60,"")</f>
        <v>2.56666666666667</v>
      </c>
      <c r="N2618" s="9" t="n">
        <f aca="false">IF(AND(L2618=1,ISNUMBER(G2618)),MAX(0,G2618-E2618)/60,"")</f>
        <v>1.1</v>
      </c>
      <c r="O2618" s="9" t="n">
        <f aca="false">IF(ISNUMBER(H2618),IF(AND(H2618&gt;=Scenario!$B$11,H2618&lt;Scenario!$B$12),1,0),0)</f>
        <v>1</v>
      </c>
      <c r="P2618" s="9" t="n">
        <f aca="false">IF(O2618=1,MAX(0,H2618-E2618)/60,"")</f>
        <v>17.1333333333333</v>
      </c>
      <c r="Q2618" s="9" t="n">
        <f aca="false">INDEX(Scenario!$B$18:$B$20,MATCH(B2618,Scenario!$A$18:$A$20,0))</f>
        <v>60</v>
      </c>
      <c r="R2618" s="9" t="n">
        <f aca="false">INDEX(Scenario!$C$18:$C$20,MATCH(B2618,Scenario!$A$18:$A$20,0))</f>
        <v>1440</v>
      </c>
      <c r="S2618" s="9" t="n">
        <f aca="false">IF(ISNUMBER(M2618),IF(M2618&lt;=Q2618,1,0),"")</f>
        <v>1</v>
      </c>
      <c r="T2618" s="9" t="n">
        <f aca="false">IF(ISNUMBER(P2618),IF(P2618&lt;=R2618,1,0),"")</f>
        <v>1</v>
      </c>
      <c r="U2618" s="9" t="n">
        <f aca="false">IF(E2618&gt;Scenario!$B$14,0,IF(OR(AND(ISNUMBER(H2618),H2618&lt;=Scenario!$B$14),AND(ISNUMBER(I2618),I2618&lt;=Scenario!$B$14)),0,1))</f>
        <v>0</v>
      </c>
      <c r="V2618" s="9" t="n">
        <f aca="false">IF(AND(U2618=1,(Scenario!$B$14-E2618)/60&gt;R2618),1,0)</f>
        <v>0</v>
      </c>
      <c r="W2618" s="9" t="n">
        <f aca="false">IF(OR(C2618=Scenario!$B$22,C2618=Scenario!$C$22),1,0)</f>
        <v>0</v>
      </c>
      <c r="X2618" s="9" t="n">
        <f aca="false">IF(ISNUMBER(I2618),1,0)</f>
        <v>0</v>
      </c>
      <c r="Y2618" s="9" t="n">
        <f aca="false">MOD(INT(E2618/86400)+3,7)</f>
        <v>2</v>
      </c>
      <c r="Z2618" s="9" t="n">
        <f aca="false">MOD(INT(E2618/3600),24)</f>
        <v>21</v>
      </c>
      <c r="AA2618" s="6" t="s">
        <v>5480</v>
      </c>
    </row>
    <row r="2619" customFormat="false" ht="15" hidden="false" customHeight="false" outlineLevel="0" collapsed="false">
      <c r="A2619" s="6" t="s">
        <v>5481</v>
      </c>
      <c r="B2619" s="6" t="s">
        <v>43</v>
      </c>
      <c r="C2619" s="6" t="s">
        <v>249</v>
      </c>
      <c r="D2619" s="6" t="s">
        <v>170</v>
      </c>
      <c r="E2619" s="6" t="n">
        <v>1788408812</v>
      </c>
      <c r="F2619" s="6" t="n">
        <v>1788411819</v>
      </c>
      <c r="G2619" s="6" t="n">
        <v>1788411611</v>
      </c>
      <c r="H2619" s="6" t="n">
        <v>1788413499</v>
      </c>
      <c r="J2619" s="6" t="n">
        <v>0</v>
      </c>
      <c r="K2619" s="6" t="n">
        <v>0</v>
      </c>
      <c r="L2619" s="9" t="n">
        <f aca="false">IF(AND(E2619&gt;=Scenario!$B$11,E2619&lt;Scenario!$B$12),1,0)</f>
        <v>1</v>
      </c>
      <c r="M2619" s="9" t="n">
        <f aca="false">IF(AND(L2619=1,ISNUMBER(F2619)),MAX(0,F2619-E2619)/60,"")</f>
        <v>50.1166666666667</v>
      </c>
      <c r="N2619" s="9" t="n">
        <f aca="false">IF(AND(L2619=1,ISNUMBER(G2619)),MAX(0,G2619-E2619)/60,"")</f>
        <v>46.65</v>
      </c>
      <c r="O2619" s="9" t="n">
        <f aca="false">IF(ISNUMBER(H2619),IF(AND(H2619&gt;=Scenario!$B$11,H2619&lt;Scenario!$B$12),1,0),0)</f>
        <v>1</v>
      </c>
      <c r="P2619" s="9" t="n">
        <f aca="false">IF(O2619=1,MAX(0,H2619-E2619)/60,"")</f>
        <v>78.1166666666667</v>
      </c>
      <c r="Q2619" s="9" t="n">
        <f aca="false">INDEX(Scenario!$B$18:$B$20,MATCH(B2619,Scenario!$A$18:$A$20,0))</f>
        <v>60</v>
      </c>
      <c r="R2619" s="9" t="n">
        <f aca="false">INDEX(Scenario!$C$18:$C$20,MATCH(B2619,Scenario!$A$18:$A$20,0))</f>
        <v>1440</v>
      </c>
      <c r="S2619" s="9" t="n">
        <f aca="false">IF(ISNUMBER(M2619),IF(M2619&lt;=Q2619,1,0),"")</f>
        <v>1</v>
      </c>
      <c r="T2619" s="9" t="n">
        <f aca="false">IF(ISNUMBER(P2619),IF(P2619&lt;=R2619,1,0),"")</f>
        <v>1</v>
      </c>
      <c r="U2619" s="9" t="n">
        <f aca="false">IF(E2619&gt;Scenario!$B$14,0,IF(OR(AND(ISNUMBER(H2619),H2619&lt;=Scenario!$B$14),AND(ISNUMBER(I2619),I2619&lt;=Scenario!$B$14)),0,1))</f>
        <v>0</v>
      </c>
      <c r="V2619" s="9" t="n">
        <f aca="false">IF(AND(U2619=1,(Scenario!$B$14-E2619)/60&gt;R2619),1,0)</f>
        <v>0</v>
      </c>
      <c r="W2619" s="9" t="n">
        <f aca="false">IF(OR(C2619=Scenario!$B$22,C2619=Scenario!$C$22),1,0)</f>
        <v>0</v>
      </c>
      <c r="X2619" s="9" t="n">
        <f aca="false">IF(ISNUMBER(I2619),1,0)</f>
        <v>0</v>
      </c>
      <c r="Y2619" s="9" t="n">
        <f aca="false">MOD(INT(E2619/86400)+3,7)</f>
        <v>3</v>
      </c>
      <c r="Z2619" s="9" t="n">
        <f aca="false">MOD(INT(E2619/3600),24)</f>
        <v>4</v>
      </c>
      <c r="AA2619" s="6" t="s">
        <v>5482</v>
      </c>
    </row>
    <row r="2620" customFormat="false" ht="15" hidden="false" customHeight="false" outlineLevel="0" collapsed="false">
      <c r="A2620" s="6" t="s">
        <v>5483</v>
      </c>
      <c r="B2620" s="6" t="s">
        <v>43</v>
      </c>
      <c r="C2620" s="6" t="s">
        <v>249</v>
      </c>
      <c r="D2620" s="6" t="s">
        <v>170</v>
      </c>
      <c r="E2620" s="6" t="n">
        <v>1788418126</v>
      </c>
      <c r="F2620" s="6" t="n">
        <v>1788418327</v>
      </c>
      <c r="G2620" s="6" t="n">
        <v>1788418141</v>
      </c>
      <c r="H2620" s="6" t="n">
        <v>1788418710</v>
      </c>
      <c r="J2620" s="6" t="n">
        <v>0</v>
      </c>
      <c r="K2620" s="6" t="n">
        <v>0</v>
      </c>
      <c r="L2620" s="9" t="n">
        <f aca="false">IF(AND(E2620&gt;=Scenario!$B$11,E2620&lt;Scenario!$B$12),1,0)</f>
        <v>1</v>
      </c>
      <c r="M2620" s="9" t="n">
        <f aca="false">IF(AND(L2620=1,ISNUMBER(F2620)),MAX(0,F2620-E2620)/60,"")</f>
        <v>3.35</v>
      </c>
      <c r="N2620" s="9" t="n">
        <f aca="false">IF(AND(L2620=1,ISNUMBER(G2620)),MAX(0,G2620-E2620)/60,"")</f>
        <v>0.25</v>
      </c>
      <c r="O2620" s="9" t="n">
        <f aca="false">IF(ISNUMBER(H2620),IF(AND(H2620&gt;=Scenario!$B$11,H2620&lt;Scenario!$B$12),1,0),0)</f>
        <v>1</v>
      </c>
      <c r="P2620" s="9" t="n">
        <f aca="false">IF(O2620=1,MAX(0,H2620-E2620)/60,"")</f>
        <v>9.73333333333333</v>
      </c>
      <c r="Q2620" s="9" t="n">
        <f aca="false">INDEX(Scenario!$B$18:$B$20,MATCH(B2620,Scenario!$A$18:$A$20,0))</f>
        <v>60</v>
      </c>
      <c r="R2620" s="9" t="n">
        <f aca="false">INDEX(Scenario!$C$18:$C$20,MATCH(B2620,Scenario!$A$18:$A$20,0))</f>
        <v>1440</v>
      </c>
      <c r="S2620" s="9" t="n">
        <f aca="false">IF(ISNUMBER(M2620),IF(M2620&lt;=Q2620,1,0),"")</f>
        <v>1</v>
      </c>
      <c r="T2620" s="9" t="n">
        <f aca="false">IF(ISNUMBER(P2620),IF(P2620&lt;=R2620,1,0),"")</f>
        <v>1</v>
      </c>
      <c r="U2620" s="9" t="n">
        <f aca="false">IF(E2620&gt;Scenario!$B$14,0,IF(OR(AND(ISNUMBER(H2620),H2620&lt;=Scenario!$B$14),AND(ISNUMBER(I2620),I2620&lt;=Scenario!$B$14)),0,1))</f>
        <v>0</v>
      </c>
      <c r="V2620" s="9" t="n">
        <f aca="false">IF(AND(U2620=1,(Scenario!$B$14-E2620)/60&gt;R2620),1,0)</f>
        <v>0</v>
      </c>
      <c r="W2620" s="9" t="n">
        <f aca="false">IF(OR(C2620=Scenario!$B$22,C2620=Scenario!$C$22),1,0)</f>
        <v>0</v>
      </c>
      <c r="X2620" s="9" t="n">
        <f aca="false">IF(ISNUMBER(I2620),1,0)</f>
        <v>0</v>
      </c>
      <c r="Y2620" s="9" t="n">
        <f aca="false">MOD(INT(E2620/86400)+3,7)</f>
        <v>3</v>
      </c>
      <c r="Z2620" s="9" t="n">
        <f aca="false">MOD(INT(E2620/3600),24)</f>
        <v>6</v>
      </c>
      <c r="AA2620" s="6" t="s">
        <v>5484</v>
      </c>
    </row>
    <row r="2621" customFormat="false" ht="15" hidden="false" customHeight="false" outlineLevel="0" collapsed="false">
      <c r="A2621" s="6" t="s">
        <v>5485</v>
      </c>
      <c r="B2621" s="6" t="s">
        <v>44</v>
      </c>
      <c r="C2621" s="6" t="s">
        <v>46</v>
      </c>
      <c r="D2621" s="6" t="s">
        <v>170</v>
      </c>
      <c r="E2621" s="6" t="n">
        <v>1788420437</v>
      </c>
      <c r="F2621" s="6" t="n">
        <v>1788420544</v>
      </c>
      <c r="G2621" s="6" t="n">
        <v>1788420452</v>
      </c>
      <c r="H2621" s="6" t="n">
        <v>1788443587</v>
      </c>
      <c r="J2621" s="6" t="n">
        <v>1</v>
      </c>
      <c r="K2621" s="6" t="n">
        <v>0</v>
      </c>
      <c r="L2621" s="9" t="n">
        <f aca="false">IF(AND(E2621&gt;=Scenario!$B$11,E2621&lt;Scenario!$B$12),1,0)</f>
        <v>1</v>
      </c>
      <c r="M2621" s="9" t="n">
        <f aca="false">IF(AND(L2621=1,ISNUMBER(F2621)),MAX(0,F2621-E2621)/60,"")</f>
        <v>1.78333333333333</v>
      </c>
      <c r="N2621" s="9" t="n">
        <f aca="false">IF(AND(L2621=1,ISNUMBER(G2621)),MAX(0,G2621-E2621)/60,"")</f>
        <v>0.25</v>
      </c>
      <c r="O2621" s="9" t="n">
        <f aca="false">IF(ISNUMBER(H2621),IF(AND(H2621&gt;=Scenario!$B$11,H2621&lt;Scenario!$B$12),1,0),0)</f>
        <v>1</v>
      </c>
      <c r="P2621" s="9" t="n">
        <f aca="false">IF(O2621=1,MAX(0,H2621-E2621)/60,"")</f>
        <v>385.833333333333</v>
      </c>
      <c r="Q2621" s="9" t="n">
        <f aca="false">INDEX(Scenario!$B$18:$B$20,MATCH(B2621,Scenario!$A$18:$A$20,0))</f>
        <v>240</v>
      </c>
      <c r="R2621" s="9" t="n">
        <f aca="false">INDEX(Scenario!$C$18:$C$20,MATCH(B2621,Scenario!$A$18:$A$20,0))</f>
        <v>4320</v>
      </c>
      <c r="S2621" s="9" t="n">
        <f aca="false">IF(ISNUMBER(M2621),IF(M2621&lt;=Q2621,1,0),"")</f>
        <v>1</v>
      </c>
      <c r="T2621" s="9" t="n">
        <f aca="false">IF(ISNUMBER(P2621),IF(P2621&lt;=R2621,1,0),"")</f>
        <v>1</v>
      </c>
      <c r="U2621" s="9" t="n">
        <f aca="false">IF(E2621&gt;Scenario!$B$14,0,IF(OR(AND(ISNUMBER(H2621),H2621&lt;=Scenario!$B$14),AND(ISNUMBER(I2621),I2621&lt;=Scenario!$B$14)),0,1))</f>
        <v>0</v>
      </c>
      <c r="V2621" s="9" t="n">
        <f aca="false">IF(AND(U2621=1,(Scenario!$B$14-E2621)/60&gt;R2621),1,0)</f>
        <v>0</v>
      </c>
      <c r="W2621" s="9" t="n">
        <f aca="false">IF(OR(C2621=Scenario!$B$22,C2621=Scenario!$C$22),1,0)</f>
        <v>1</v>
      </c>
      <c r="X2621" s="9" t="n">
        <f aca="false">IF(ISNUMBER(I2621),1,0)</f>
        <v>0</v>
      </c>
      <c r="Y2621" s="9" t="n">
        <f aca="false">MOD(INT(E2621/86400)+3,7)</f>
        <v>3</v>
      </c>
      <c r="Z2621" s="9" t="n">
        <f aca="false">MOD(INT(E2621/3600),24)</f>
        <v>7</v>
      </c>
      <c r="AA2621" s="6" t="s">
        <v>5486</v>
      </c>
    </row>
    <row r="2622" customFormat="false" ht="15" hidden="false" customHeight="false" outlineLevel="0" collapsed="false">
      <c r="A2622" s="6" t="s">
        <v>5487</v>
      </c>
      <c r="B2622" s="6" t="s">
        <v>44</v>
      </c>
      <c r="C2622" s="6" t="s">
        <v>46</v>
      </c>
      <c r="D2622" s="6" t="s">
        <v>170</v>
      </c>
      <c r="E2622" s="6" t="n">
        <v>1788426486</v>
      </c>
      <c r="F2622" s="6" t="n">
        <v>1788426752</v>
      </c>
      <c r="G2622" s="6" t="n">
        <v>1788426542</v>
      </c>
      <c r="H2622" s="6" t="n">
        <v>1788427843</v>
      </c>
      <c r="J2622" s="6" t="n">
        <v>0</v>
      </c>
      <c r="K2622" s="6" t="n">
        <v>0</v>
      </c>
      <c r="L2622" s="9" t="n">
        <f aca="false">IF(AND(E2622&gt;=Scenario!$B$11,E2622&lt;Scenario!$B$12),1,0)</f>
        <v>1</v>
      </c>
      <c r="M2622" s="9" t="n">
        <f aca="false">IF(AND(L2622=1,ISNUMBER(F2622)),MAX(0,F2622-E2622)/60,"")</f>
        <v>4.43333333333333</v>
      </c>
      <c r="N2622" s="9" t="n">
        <f aca="false">IF(AND(L2622=1,ISNUMBER(G2622)),MAX(0,G2622-E2622)/60,"")</f>
        <v>0.933333333333333</v>
      </c>
      <c r="O2622" s="9" t="n">
        <f aca="false">IF(ISNUMBER(H2622),IF(AND(H2622&gt;=Scenario!$B$11,H2622&lt;Scenario!$B$12),1,0),0)</f>
        <v>1</v>
      </c>
      <c r="P2622" s="9" t="n">
        <f aca="false">IF(O2622=1,MAX(0,H2622-E2622)/60,"")</f>
        <v>22.6166666666667</v>
      </c>
      <c r="Q2622" s="9" t="n">
        <f aca="false">INDEX(Scenario!$B$18:$B$20,MATCH(B2622,Scenario!$A$18:$A$20,0))</f>
        <v>240</v>
      </c>
      <c r="R2622" s="9" t="n">
        <f aca="false">INDEX(Scenario!$C$18:$C$20,MATCH(B2622,Scenario!$A$18:$A$20,0))</f>
        <v>4320</v>
      </c>
      <c r="S2622" s="9" t="n">
        <f aca="false">IF(ISNUMBER(M2622),IF(M2622&lt;=Q2622,1,0),"")</f>
        <v>1</v>
      </c>
      <c r="T2622" s="9" t="n">
        <f aca="false">IF(ISNUMBER(P2622),IF(P2622&lt;=R2622,1,0),"")</f>
        <v>1</v>
      </c>
      <c r="U2622" s="9" t="n">
        <f aca="false">IF(E2622&gt;Scenario!$B$14,0,IF(OR(AND(ISNUMBER(H2622),H2622&lt;=Scenario!$B$14),AND(ISNUMBER(I2622),I2622&lt;=Scenario!$B$14)),0,1))</f>
        <v>0</v>
      </c>
      <c r="V2622" s="9" t="n">
        <f aca="false">IF(AND(U2622=1,(Scenario!$B$14-E2622)/60&gt;R2622),1,0)</f>
        <v>0</v>
      </c>
      <c r="W2622" s="9" t="n">
        <f aca="false">IF(OR(C2622=Scenario!$B$22,C2622=Scenario!$C$22),1,0)</f>
        <v>1</v>
      </c>
      <c r="X2622" s="9" t="n">
        <f aca="false">IF(ISNUMBER(I2622),1,0)</f>
        <v>0</v>
      </c>
      <c r="Y2622" s="9" t="n">
        <f aca="false">MOD(INT(E2622/86400)+3,7)</f>
        <v>3</v>
      </c>
      <c r="Z2622" s="9" t="n">
        <f aca="false">MOD(INT(E2622/3600),24)</f>
        <v>9</v>
      </c>
      <c r="AA2622" s="6" t="s">
        <v>5488</v>
      </c>
    </row>
    <row r="2623" customFormat="false" ht="15" hidden="false" customHeight="false" outlineLevel="0" collapsed="false">
      <c r="A2623" s="6" t="s">
        <v>5489</v>
      </c>
      <c r="B2623" s="6" t="s">
        <v>44</v>
      </c>
      <c r="C2623" s="6" t="s">
        <v>46</v>
      </c>
      <c r="D2623" s="6" t="s">
        <v>171</v>
      </c>
      <c r="E2623" s="6" t="n">
        <v>1788426496</v>
      </c>
      <c r="F2623" s="6" t="n">
        <v>1788426579</v>
      </c>
      <c r="G2623" s="6" t="n">
        <v>1788426515</v>
      </c>
      <c r="H2623" s="6" t="n">
        <v>1788428378</v>
      </c>
      <c r="J2623" s="6" t="n">
        <v>0</v>
      </c>
      <c r="K2623" s="6" t="n">
        <v>1</v>
      </c>
      <c r="L2623" s="9" t="n">
        <f aca="false">IF(AND(E2623&gt;=Scenario!$B$11,E2623&lt;Scenario!$B$12),1,0)</f>
        <v>1</v>
      </c>
      <c r="M2623" s="9" t="n">
        <f aca="false">IF(AND(L2623=1,ISNUMBER(F2623)),MAX(0,F2623-E2623)/60,"")</f>
        <v>1.38333333333333</v>
      </c>
      <c r="N2623" s="9" t="n">
        <f aca="false">IF(AND(L2623=1,ISNUMBER(G2623)),MAX(0,G2623-E2623)/60,"")</f>
        <v>0.316666666666667</v>
      </c>
      <c r="O2623" s="9" t="n">
        <f aca="false">IF(ISNUMBER(H2623),IF(AND(H2623&gt;=Scenario!$B$11,H2623&lt;Scenario!$B$12),1,0),0)</f>
        <v>1</v>
      </c>
      <c r="P2623" s="9" t="n">
        <f aca="false">IF(O2623=1,MAX(0,H2623-E2623)/60,"")</f>
        <v>31.3666666666667</v>
      </c>
      <c r="Q2623" s="9" t="n">
        <f aca="false">INDEX(Scenario!$B$18:$B$20,MATCH(B2623,Scenario!$A$18:$A$20,0))</f>
        <v>240</v>
      </c>
      <c r="R2623" s="9" t="n">
        <f aca="false">INDEX(Scenario!$C$18:$C$20,MATCH(B2623,Scenario!$A$18:$A$20,0))</f>
        <v>4320</v>
      </c>
      <c r="S2623" s="9" t="n">
        <f aca="false">IF(ISNUMBER(M2623),IF(M2623&lt;=Q2623,1,0),"")</f>
        <v>1</v>
      </c>
      <c r="T2623" s="9" t="n">
        <f aca="false">IF(ISNUMBER(P2623),IF(P2623&lt;=R2623,1,0),"")</f>
        <v>1</v>
      </c>
      <c r="U2623" s="9" t="n">
        <f aca="false">IF(E2623&gt;Scenario!$B$14,0,IF(OR(AND(ISNUMBER(H2623),H2623&lt;=Scenario!$B$14),AND(ISNUMBER(I2623),I2623&lt;=Scenario!$B$14)),0,1))</f>
        <v>0</v>
      </c>
      <c r="V2623" s="9" t="n">
        <f aca="false">IF(AND(U2623=1,(Scenario!$B$14-E2623)/60&gt;R2623),1,0)</f>
        <v>0</v>
      </c>
      <c r="W2623" s="9" t="n">
        <f aca="false">IF(OR(C2623=Scenario!$B$22,C2623=Scenario!$C$22),1,0)</f>
        <v>1</v>
      </c>
      <c r="X2623" s="9" t="n">
        <f aca="false">IF(ISNUMBER(I2623),1,0)</f>
        <v>0</v>
      </c>
      <c r="Y2623" s="9" t="n">
        <f aca="false">MOD(INT(E2623/86400)+3,7)</f>
        <v>3</v>
      </c>
      <c r="Z2623" s="9" t="n">
        <f aca="false">MOD(INT(E2623/3600),24)</f>
        <v>9</v>
      </c>
      <c r="AA2623" s="6" t="s">
        <v>5490</v>
      </c>
    </row>
    <row r="2624" customFormat="false" ht="15" hidden="false" customHeight="false" outlineLevel="0" collapsed="false">
      <c r="A2624" s="6" t="s">
        <v>5491</v>
      </c>
      <c r="B2624" s="6" t="s">
        <v>44</v>
      </c>
      <c r="C2624" s="6" t="s">
        <v>46</v>
      </c>
      <c r="D2624" s="6" t="s">
        <v>170</v>
      </c>
      <c r="E2624" s="6" t="n">
        <v>1788426662</v>
      </c>
      <c r="F2624" s="6" t="n">
        <v>1788427023</v>
      </c>
      <c r="G2624" s="6" t="n">
        <v>1788426942</v>
      </c>
      <c r="H2624" s="6" t="n">
        <v>1788429057</v>
      </c>
      <c r="J2624" s="6" t="n">
        <v>0</v>
      </c>
      <c r="K2624" s="6" t="n">
        <v>0</v>
      </c>
      <c r="L2624" s="9" t="n">
        <f aca="false">IF(AND(E2624&gt;=Scenario!$B$11,E2624&lt;Scenario!$B$12),1,0)</f>
        <v>1</v>
      </c>
      <c r="M2624" s="9" t="n">
        <f aca="false">IF(AND(L2624=1,ISNUMBER(F2624)),MAX(0,F2624-E2624)/60,"")</f>
        <v>6.01666666666667</v>
      </c>
      <c r="N2624" s="9" t="n">
        <f aca="false">IF(AND(L2624=1,ISNUMBER(G2624)),MAX(0,G2624-E2624)/60,"")</f>
        <v>4.66666666666667</v>
      </c>
      <c r="O2624" s="9" t="n">
        <f aca="false">IF(ISNUMBER(H2624),IF(AND(H2624&gt;=Scenario!$B$11,H2624&lt;Scenario!$B$12),1,0),0)</f>
        <v>1</v>
      </c>
      <c r="P2624" s="9" t="n">
        <f aca="false">IF(O2624=1,MAX(0,H2624-E2624)/60,"")</f>
        <v>39.9166666666667</v>
      </c>
      <c r="Q2624" s="9" t="n">
        <f aca="false">INDEX(Scenario!$B$18:$B$20,MATCH(B2624,Scenario!$A$18:$A$20,0))</f>
        <v>240</v>
      </c>
      <c r="R2624" s="9" t="n">
        <f aca="false">INDEX(Scenario!$C$18:$C$20,MATCH(B2624,Scenario!$A$18:$A$20,0))</f>
        <v>4320</v>
      </c>
      <c r="S2624" s="9" t="n">
        <f aca="false">IF(ISNUMBER(M2624),IF(M2624&lt;=Q2624,1,0),"")</f>
        <v>1</v>
      </c>
      <c r="T2624" s="9" t="n">
        <f aca="false">IF(ISNUMBER(P2624),IF(P2624&lt;=R2624,1,0),"")</f>
        <v>1</v>
      </c>
      <c r="U2624" s="9" t="n">
        <f aca="false">IF(E2624&gt;Scenario!$B$14,0,IF(OR(AND(ISNUMBER(H2624),H2624&lt;=Scenario!$B$14),AND(ISNUMBER(I2624),I2624&lt;=Scenario!$B$14)),0,1))</f>
        <v>0</v>
      </c>
      <c r="V2624" s="9" t="n">
        <f aca="false">IF(AND(U2624=1,(Scenario!$B$14-E2624)/60&gt;R2624),1,0)</f>
        <v>0</v>
      </c>
      <c r="W2624" s="9" t="n">
        <f aca="false">IF(OR(C2624=Scenario!$B$22,C2624=Scenario!$C$22),1,0)</f>
        <v>1</v>
      </c>
      <c r="X2624" s="9" t="n">
        <f aca="false">IF(ISNUMBER(I2624),1,0)</f>
        <v>0</v>
      </c>
      <c r="Y2624" s="9" t="n">
        <f aca="false">MOD(INT(E2624/86400)+3,7)</f>
        <v>3</v>
      </c>
      <c r="Z2624" s="9" t="n">
        <f aca="false">MOD(INT(E2624/3600),24)</f>
        <v>9</v>
      </c>
      <c r="AA2624" s="6" t="s">
        <v>5492</v>
      </c>
    </row>
    <row r="2625" customFormat="false" ht="15" hidden="false" customHeight="false" outlineLevel="0" collapsed="false">
      <c r="A2625" s="6" t="s">
        <v>5493</v>
      </c>
      <c r="B2625" s="6" t="s">
        <v>44</v>
      </c>
      <c r="C2625" s="6" t="s">
        <v>249</v>
      </c>
      <c r="D2625" s="6" t="s">
        <v>172</v>
      </c>
      <c r="E2625" s="6" t="n">
        <v>1788427583</v>
      </c>
      <c r="F2625" s="6" t="n">
        <v>1788427834</v>
      </c>
      <c r="G2625" s="6" t="n">
        <v>1788427643</v>
      </c>
      <c r="H2625" s="6" t="n">
        <v>1788428845</v>
      </c>
      <c r="J2625" s="6" t="n">
        <v>0</v>
      </c>
      <c r="K2625" s="6" t="n">
        <v>0</v>
      </c>
      <c r="L2625" s="9" t="n">
        <f aca="false">IF(AND(E2625&gt;=Scenario!$B$11,E2625&lt;Scenario!$B$12),1,0)</f>
        <v>1</v>
      </c>
      <c r="M2625" s="9" t="n">
        <f aca="false">IF(AND(L2625=1,ISNUMBER(F2625)),MAX(0,F2625-E2625)/60,"")</f>
        <v>4.18333333333333</v>
      </c>
      <c r="N2625" s="9" t="n">
        <f aca="false">IF(AND(L2625=1,ISNUMBER(G2625)),MAX(0,G2625-E2625)/60,"")</f>
        <v>1</v>
      </c>
      <c r="O2625" s="9" t="n">
        <f aca="false">IF(ISNUMBER(H2625),IF(AND(H2625&gt;=Scenario!$B$11,H2625&lt;Scenario!$B$12),1,0),0)</f>
        <v>1</v>
      </c>
      <c r="P2625" s="9" t="n">
        <f aca="false">IF(O2625=1,MAX(0,H2625-E2625)/60,"")</f>
        <v>21.0333333333333</v>
      </c>
      <c r="Q2625" s="9" t="n">
        <f aca="false">INDEX(Scenario!$B$18:$B$20,MATCH(B2625,Scenario!$A$18:$A$20,0))</f>
        <v>240</v>
      </c>
      <c r="R2625" s="9" t="n">
        <f aca="false">INDEX(Scenario!$C$18:$C$20,MATCH(B2625,Scenario!$A$18:$A$20,0))</f>
        <v>4320</v>
      </c>
      <c r="S2625" s="9" t="n">
        <f aca="false">IF(ISNUMBER(M2625),IF(M2625&lt;=Q2625,1,0),"")</f>
        <v>1</v>
      </c>
      <c r="T2625" s="9" t="n">
        <f aca="false">IF(ISNUMBER(P2625),IF(P2625&lt;=R2625,1,0),"")</f>
        <v>1</v>
      </c>
      <c r="U2625" s="9" t="n">
        <f aca="false">IF(E2625&gt;Scenario!$B$14,0,IF(OR(AND(ISNUMBER(H2625),H2625&lt;=Scenario!$B$14),AND(ISNUMBER(I2625),I2625&lt;=Scenario!$B$14)),0,1))</f>
        <v>0</v>
      </c>
      <c r="V2625" s="9" t="n">
        <f aca="false">IF(AND(U2625=1,(Scenario!$B$14-E2625)/60&gt;R2625),1,0)</f>
        <v>0</v>
      </c>
      <c r="W2625" s="9" t="n">
        <f aca="false">IF(OR(C2625=Scenario!$B$22,C2625=Scenario!$C$22),1,0)</f>
        <v>0</v>
      </c>
      <c r="X2625" s="9" t="n">
        <f aca="false">IF(ISNUMBER(I2625),1,0)</f>
        <v>0</v>
      </c>
      <c r="Y2625" s="9" t="n">
        <f aca="false">MOD(INT(E2625/86400)+3,7)</f>
        <v>3</v>
      </c>
      <c r="Z2625" s="9" t="n">
        <f aca="false">MOD(INT(E2625/3600),24)</f>
        <v>9</v>
      </c>
      <c r="AA2625" s="6" t="s">
        <v>5494</v>
      </c>
    </row>
    <row r="2626" customFormat="false" ht="15" hidden="false" customHeight="false" outlineLevel="0" collapsed="false">
      <c r="A2626" s="6" t="s">
        <v>5495</v>
      </c>
      <c r="B2626" s="6" t="s">
        <v>43</v>
      </c>
      <c r="C2626" s="6" t="s">
        <v>288</v>
      </c>
      <c r="D2626" s="6" t="s">
        <v>172</v>
      </c>
      <c r="E2626" s="6" t="n">
        <v>1788428775</v>
      </c>
      <c r="F2626" s="6" t="n">
        <v>1788429023</v>
      </c>
      <c r="G2626" s="6" t="n">
        <v>1788428814</v>
      </c>
      <c r="H2626" s="6" t="n">
        <v>1788432366</v>
      </c>
      <c r="J2626" s="6" t="n">
        <v>0</v>
      </c>
      <c r="K2626" s="6" t="n">
        <v>0</v>
      </c>
      <c r="L2626" s="9" t="n">
        <f aca="false">IF(AND(E2626&gt;=Scenario!$B$11,E2626&lt;Scenario!$B$12),1,0)</f>
        <v>1</v>
      </c>
      <c r="M2626" s="9" t="n">
        <f aca="false">IF(AND(L2626=1,ISNUMBER(F2626)),MAX(0,F2626-E2626)/60,"")</f>
        <v>4.13333333333333</v>
      </c>
      <c r="N2626" s="9" t="n">
        <f aca="false">IF(AND(L2626=1,ISNUMBER(G2626)),MAX(0,G2626-E2626)/60,"")</f>
        <v>0.65</v>
      </c>
      <c r="O2626" s="9" t="n">
        <f aca="false">IF(ISNUMBER(H2626),IF(AND(H2626&gt;=Scenario!$B$11,H2626&lt;Scenario!$B$12),1,0),0)</f>
        <v>1</v>
      </c>
      <c r="P2626" s="9" t="n">
        <f aca="false">IF(O2626=1,MAX(0,H2626-E2626)/60,"")</f>
        <v>59.85</v>
      </c>
      <c r="Q2626" s="9" t="n">
        <f aca="false">INDEX(Scenario!$B$18:$B$20,MATCH(B2626,Scenario!$A$18:$A$20,0))</f>
        <v>60</v>
      </c>
      <c r="R2626" s="9" t="n">
        <f aca="false">INDEX(Scenario!$C$18:$C$20,MATCH(B2626,Scenario!$A$18:$A$20,0))</f>
        <v>1440</v>
      </c>
      <c r="S2626" s="9" t="n">
        <f aca="false">IF(ISNUMBER(M2626),IF(M2626&lt;=Q2626,1,0),"")</f>
        <v>1</v>
      </c>
      <c r="T2626" s="9" t="n">
        <f aca="false">IF(ISNUMBER(P2626),IF(P2626&lt;=R2626,1,0),"")</f>
        <v>1</v>
      </c>
      <c r="U2626" s="9" t="n">
        <f aca="false">IF(E2626&gt;Scenario!$B$14,0,IF(OR(AND(ISNUMBER(H2626),H2626&lt;=Scenario!$B$14),AND(ISNUMBER(I2626),I2626&lt;=Scenario!$B$14)),0,1))</f>
        <v>0</v>
      </c>
      <c r="V2626" s="9" t="n">
        <f aca="false">IF(AND(U2626=1,(Scenario!$B$14-E2626)/60&gt;R2626),1,0)</f>
        <v>0</v>
      </c>
      <c r="W2626" s="9" t="n">
        <f aca="false">IF(OR(C2626=Scenario!$B$22,C2626=Scenario!$C$22),1,0)</f>
        <v>0</v>
      </c>
      <c r="X2626" s="9" t="n">
        <f aca="false">IF(ISNUMBER(I2626),1,0)</f>
        <v>0</v>
      </c>
      <c r="Y2626" s="9" t="n">
        <f aca="false">MOD(INT(E2626/86400)+3,7)</f>
        <v>3</v>
      </c>
      <c r="Z2626" s="9" t="n">
        <f aca="false">MOD(INT(E2626/3600),24)</f>
        <v>9</v>
      </c>
      <c r="AA2626" s="6" t="s">
        <v>5496</v>
      </c>
    </row>
    <row r="2627" customFormat="false" ht="15" hidden="false" customHeight="false" outlineLevel="0" collapsed="false">
      <c r="A2627" s="6" t="s">
        <v>5497</v>
      </c>
      <c r="B2627" s="6" t="s">
        <v>44</v>
      </c>
      <c r="C2627" s="6" t="s">
        <v>47</v>
      </c>
      <c r="D2627" s="6" t="s">
        <v>170</v>
      </c>
      <c r="E2627" s="6" t="n">
        <v>1788430162</v>
      </c>
      <c r="F2627" s="6" t="n">
        <v>1788430308</v>
      </c>
      <c r="G2627" s="6" t="n">
        <v>1788430177</v>
      </c>
      <c r="H2627" s="6" t="n">
        <v>1788431278</v>
      </c>
      <c r="J2627" s="6" t="n">
        <v>0</v>
      </c>
      <c r="K2627" s="6" t="n">
        <v>0</v>
      </c>
      <c r="L2627" s="9" t="n">
        <f aca="false">IF(AND(E2627&gt;=Scenario!$B$11,E2627&lt;Scenario!$B$12),1,0)</f>
        <v>1</v>
      </c>
      <c r="M2627" s="9" t="n">
        <f aca="false">IF(AND(L2627=1,ISNUMBER(F2627)),MAX(0,F2627-E2627)/60,"")</f>
        <v>2.43333333333333</v>
      </c>
      <c r="N2627" s="9" t="n">
        <f aca="false">IF(AND(L2627=1,ISNUMBER(G2627)),MAX(0,G2627-E2627)/60,"")</f>
        <v>0.25</v>
      </c>
      <c r="O2627" s="9" t="n">
        <f aca="false">IF(ISNUMBER(H2627),IF(AND(H2627&gt;=Scenario!$B$11,H2627&lt;Scenario!$B$12),1,0),0)</f>
        <v>1</v>
      </c>
      <c r="P2627" s="9" t="n">
        <f aca="false">IF(O2627=1,MAX(0,H2627-E2627)/60,"")</f>
        <v>18.6</v>
      </c>
      <c r="Q2627" s="9" t="n">
        <f aca="false">INDEX(Scenario!$B$18:$B$20,MATCH(B2627,Scenario!$A$18:$A$20,0))</f>
        <v>240</v>
      </c>
      <c r="R2627" s="9" t="n">
        <f aca="false">INDEX(Scenario!$C$18:$C$20,MATCH(B2627,Scenario!$A$18:$A$20,0))</f>
        <v>4320</v>
      </c>
      <c r="S2627" s="9" t="n">
        <f aca="false">IF(ISNUMBER(M2627),IF(M2627&lt;=Q2627,1,0),"")</f>
        <v>1</v>
      </c>
      <c r="T2627" s="9" t="n">
        <f aca="false">IF(ISNUMBER(P2627),IF(P2627&lt;=R2627,1,0),"")</f>
        <v>1</v>
      </c>
      <c r="U2627" s="9" t="n">
        <f aca="false">IF(E2627&gt;Scenario!$B$14,0,IF(OR(AND(ISNUMBER(H2627),H2627&lt;=Scenario!$B$14),AND(ISNUMBER(I2627),I2627&lt;=Scenario!$B$14)),0,1))</f>
        <v>0</v>
      </c>
      <c r="V2627" s="9" t="n">
        <f aca="false">IF(AND(U2627=1,(Scenario!$B$14-E2627)/60&gt;R2627),1,0)</f>
        <v>0</v>
      </c>
      <c r="W2627" s="9" t="n">
        <f aca="false">IF(OR(C2627=Scenario!$B$22,C2627=Scenario!$C$22),1,0)</f>
        <v>1</v>
      </c>
      <c r="X2627" s="9" t="n">
        <f aca="false">IF(ISNUMBER(I2627),1,0)</f>
        <v>0</v>
      </c>
      <c r="Y2627" s="9" t="n">
        <f aca="false">MOD(INT(E2627/86400)+3,7)</f>
        <v>3</v>
      </c>
      <c r="Z2627" s="9" t="n">
        <f aca="false">MOD(INT(E2627/3600),24)</f>
        <v>10</v>
      </c>
      <c r="AA2627" s="6" t="s">
        <v>5498</v>
      </c>
    </row>
    <row r="2628" customFormat="false" ht="15" hidden="false" customHeight="false" outlineLevel="0" collapsed="false">
      <c r="A2628" s="6" t="s">
        <v>5499</v>
      </c>
      <c r="B2628" s="6" t="s">
        <v>44</v>
      </c>
      <c r="C2628" s="6" t="s">
        <v>249</v>
      </c>
      <c r="D2628" s="6" t="s">
        <v>171</v>
      </c>
      <c r="E2628" s="6" t="n">
        <v>1788431100</v>
      </c>
      <c r="F2628" s="6" t="n">
        <v>1788431231</v>
      </c>
      <c r="G2628" s="6" t="n">
        <v>1788431124</v>
      </c>
      <c r="H2628" s="6" t="n">
        <v>1788433754</v>
      </c>
      <c r="J2628" s="6" t="n">
        <v>0</v>
      </c>
      <c r="K2628" s="6" t="n">
        <v>0</v>
      </c>
      <c r="L2628" s="9" t="n">
        <f aca="false">IF(AND(E2628&gt;=Scenario!$B$11,E2628&lt;Scenario!$B$12),1,0)</f>
        <v>1</v>
      </c>
      <c r="M2628" s="9" t="n">
        <f aca="false">IF(AND(L2628=1,ISNUMBER(F2628)),MAX(0,F2628-E2628)/60,"")</f>
        <v>2.18333333333333</v>
      </c>
      <c r="N2628" s="9" t="n">
        <f aca="false">IF(AND(L2628=1,ISNUMBER(G2628)),MAX(0,G2628-E2628)/60,"")</f>
        <v>0.4</v>
      </c>
      <c r="O2628" s="9" t="n">
        <f aca="false">IF(ISNUMBER(H2628),IF(AND(H2628&gt;=Scenario!$B$11,H2628&lt;Scenario!$B$12),1,0),0)</f>
        <v>1</v>
      </c>
      <c r="P2628" s="9" t="n">
        <f aca="false">IF(O2628=1,MAX(0,H2628-E2628)/60,"")</f>
        <v>44.2333333333333</v>
      </c>
      <c r="Q2628" s="9" t="n">
        <f aca="false">INDEX(Scenario!$B$18:$B$20,MATCH(B2628,Scenario!$A$18:$A$20,0))</f>
        <v>240</v>
      </c>
      <c r="R2628" s="9" t="n">
        <f aca="false">INDEX(Scenario!$C$18:$C$20,MATCH(B2628,Scenario!$A$18:$A$20,0))</f>
        <v>4320</v>
      </c>
      <c r="S2628" s="9" t="n">
        <f aca="false">IF(ISNUMBER(M2628),IF(M2628&lt;=Q2628,1,0),"")</f>
        <v>1</v>
      </c>
      <c r="T2628" s="9" t="n">
        <f aca="false">IF(ISNUMBER(P2628),IF(P2628&lt;=R2628,1,0),"")</f>
        <v>1</v>
      </c>
      <c r="U2628" s="9" t="n">
        <f aca="false">IF(E2628&gt;Scenario!$B$14,0,IF(OR(AND(ISNUMBER(H2628),H2628&lt;=Scenario!$B$14),AND(ISNUMBER(I2628),I2628&lt;=Scenario!$B$14)),0,1))</f>
        <v>0</v>
      </c>
      <c r="V2628" s="9" t="n">
        <f aca="false">IF(AND(U2628=1,(Scenario!$B$14-E2628)/60&gt;R2628),1,0)</f>
        <v>0</v>
      </c>
      <c r="W2628" s="9" t="n">
        <f aca="false">IF(OR(C2628=Scenario!$B$22,C2628=Scenario!$C$22),1,0)</f>
        <v>0</v>
      </c>
      <c r="X2628" s="9" t="n">
        <f aca="false">IF(ISNUMBER(I2628),1,0)</f>
        <v>0</v>
      </c>
      <c r="Y2628" s="9" t="n">
        <f aca="false">MOD(INT(E2628/86400)+3,7)</f>
        <v>3</v>
      </c>
      <c r="Z2628" s="9" t="n">
        <f aca="false">MOD(INT(E2628/3600),24)</f>
        <v>10</v>
      </c>
      <c r="AA2628" s="6" t="s">
        <v>5500</v>
      </c>
    </row>
    <row r="2629" customFormat="false" ht="15" hidden="false" customHeight="false" outlineLevel="0" collapsed="false">
      <c r="A2629" s="6" t="s">
        <v>5501</v>
      </c>
      <c r="B2629" s="6" t="s">
        <v>43</v>
      </c>
      <c r="C2629" s="6" t="s">
        <v>46</v>
      </c>
      <c r="D2629" s="6" t="s">
        <v>172</v>
      </c>
      <c r="E2629" s="6" t="n">
        <v>1788431848</v>
      </c>
      <c r="F2629" s="6" t="n">
        <v>1788432047</v>
      </c>
      <c r="G2629" s="6" t="n">
        <v>1788431898</v>
      </c>
      <c r="H2629" s="6" t="n">
        <v>1788433310</v>
      </c>
      <c r="J2629" s="6" t="n">
        <v>0</v>
      </c>
      <c r="K2629" s="6" t="n">
        <v>0</v>
      </c>
      <c r="L2629" s="9" t="n">
        <f aca="false">IF(AND(E2629&gt;=Scenario!$B$11,E2629&lt;Scenario!$B$12),1,0)</f>
        <v>1</v>
      </c>
      <c r="M2629" s="9" t="n">
        <f aca="false">IF(AND(L2629=1,ISNUMBER(F2629)),MAX(0,F2629-E2629)/60,"")</f>
        <v>3.31666666666667</v>
      </c>
      <c r="N2629" s="9" t="n">
        <f aca="false">IF(AND(L2629=1,ISNUMBER(G2629)),MAX(0,G2629-E2629)/60,"")</f>
        <v>0.833333333333333</v>
      </c>
      <c r="O2629" s="9" t="n">
        <f aca="false">IF(ISNUMBER(H2629),IF(AND(H2629&gt;=Scenario!$B$11,H2629&lt;Scenario!$B$12),1,0),0)</f>
        <v>1</v>
      </c>
      <c r="P2629" s="9" t="n">
        <f aca="false">IF(O2629=1,MAX(0,H2629-E2629)/60,"")</f>
        <v>24.3666666666667</v>
      </c>
      <c r="Q2629" s="9" t="n">
        <f aca="false">INDEX(Scenario!$B$18:$B$20,MATCH(B2629,Scenario!$A$18:$A$20,0))</f>
        <v>60</v>
      </c>
      <c r="R2629" s="9" t="n">
        <f aca="false">INDEX(Scenario!$C$18:$C$20,MATCH(B2629,Scenario!$A$18:$A$20,0))</f>
        <v>1440</v>
      </c>
      <c r="S2629" s="9" t="n">
        <f aca="false">IF(ISNUMBER(M2629),IF(M2629&lt;=Q2629,1,0),"")</f>
        <v>1</v>
      </c>
      <c r="T2629" s="9" t="n">
        <f aca="false">IF(ISNUMBER(P2629),IF(P2629&lt;=R2629,1,0),"")</f>
        <v>1</v>
      </c>
      <c r="U2629" s="9" t="n">
        <f aca="false">IF(E2629&gt;Scenario!$B$14,0,IF(OR(AND(ISNUMBER(H2629),H2629&lt;=Scenario!$B$14),AND(ISNUMBER(I2629),I2629&lt;=Scenario!$B$14)),0,1))</f>
        <v>0</v>
      </c>
      <c r="V2629" s="9" t="n">
        <f aca="false">IF(AND(U2629=1,(Scenario!$B$14-E2629)/60&gt;R2629),1,0)</f>
        <v>0</v>
      </c>
      <c r="W2629" s="9" t="n">
        <f aca="false">IF(OR(C2629=Scenario!$B$22,C2629=Scenario!$C$22),1,0)</f>
        <v>1</v>
      </c>
      <c r="X2629" s="9" t="n">
        <f aca="false">IF(ISNUMBER(I2629),1,0)</f>
        <v>0</v>
      </c>
      <c r="Y2629" s="9" t="n">
        <f aca="false">MOD(INT(E2629/86400)+3,7)</f>
        <v>3</v>
      </c>
      <c r="Z2629" s="9" t="n">
        <f aca="false">MOD(INT(E2629/3600),24)</f>
        <v>10</v>
      </c>
      <c r="AA2629" s="6" t="s">
        <v>5502</v>
      </c>
    </row>
    <row r="2630" customFormat="false" ht="15" hidden="false" customHeight="false" outlineLevel="0" collapsed="false">
      <c r="A2630" s="6" t="s">
        <v>5503</v>
      </c>
      <c r="B2630" s="6" t="s">
        <v>43</v>
      </c>
      <c r="C2630" s="6" t="s">
        <v>46</v>
      </c>
      <c r="D2630" s="6" t="s">
        <v>171</v>
      </c>
      <c r="E2630" s="6" t="n">
        <v>1788432072</v>
      </c>
      <c r="F2630" s="6" t="n">
        <v>1788432318</v>
      </c>
      <c r="G2630" s="6" t="n">
        <v>1788432113</v>
      </c>
      <c r="H2630" s="6" t="n">
        <v>1788438261</v>
      </c>
      <c r="J2630" s="6" t="n">
        <v>0</v>
      </c>
      <c r="K2630" s="6" t="n">
        <v>0</v>
      </c>
      <c r="L2630" s="9" t="n">
        <f aca="false">IF(AND(E2630&gt;=Scenario!$B$11,E2630&lt;Scenario!$B$12),1,0)</f>
        <v>1</v>
      </c>
      <c r="M2630" s="9" t="n">
        <f aca="false">IF(AND(L2630=1,ISNUMBER(F2630)),MAX(0,F2630-E2630)/60,"")</f>
        <v>4.1</v>
      </c>
      <c r="N2630" s="9" t="n">
        <f aca="false">IF(AND(L2630=1,ISNUMBER(G2630)),MAX(0,G2630-E2630)/60,"")</f>
        <v>0.683333333333333</v>
      </c>
      <c r="O2630" s="9" t="n">
        <f aca="false">IF(ISNUMBER(H2630),IF(AND(H2630&gt;=Scenario!$B$11,H2630&lt;Scenario!$B$12),1,0),0)</f>
        <v>1</v>
      </c>
      <c r="P2630" s="9" t="n">
        <f aca="false">IF(O2630=1,MAX(0,H2630-E2630)/60,"")</f>
        <v>103.15</v>
      </c>
      <c r="Q2630" s="9" t="n">
        <f aca="false">INDEX(Scenario!$B$18:$B$20,MATCH(B2630,Scenario!$A$18:$A$20,0))</f>
        <v>60</v>
      </c>
      <c r="R2630" s="9" t="n">
        <f aca="false">INDEX(Scenario!$C$18:$C$20,MATCH(B2630,Scenario!$A$18:$A$20,0))</f>
        <v>1440</v>
      </c>
      <c r="S2630" s="9" t="n">
        <f aca="false">IF(ISNUMBER(M2630),IF(M2630&lt;=Q2630,1,0),"")</f>
        <v>1</v>
      </c>
      <c r="T2630" s="9" t="n">
        <f aca="false">IF(ISNUMBER(P2630),IF(P2630&lt;=R2630,1,0),"")</f>
        <v>1</v>
      </c>
      <c r="U2630" s="9" t="n">
        <f aca="false">IF(E2630&gt;Scenario!$B$14,0,IF(OR(AND(ISNUMBER(H2630),H2630&lt;=Scenario!$B$14),AND(ISNUMBER(I2630),I2630&lt;=Scenario!$B$14)),0,1))</f>
        <v>0</v>
      </c>
      <c r="V2630" s="9" t="n">
        <f aca="false">IF(AND(U2630=1,(Scenario!$B$14-E2630)/60&gt;R2630),1,0)</f>
        <v>0</v>
      </c>
      <c r="W2630" s="9" t="n">
        <f aca="false">IF(OR(C2630=Scenario!$B$22,C2630=Scenario!$C$22),1,0)</f>
        <v>1</v>
      </c>
      <c r="X2630" s="9" t="n">
        <f aca="false">IF(ISNUMBER(I2630),1,0)</f>
        <v>0</v>
      </c>
      <c r="Y2630" s="9" t="n">
        <f aca="false">MOD(INT(E2630/86400)+3,7)</f>
        <v>3</v>
      </c>
      <c r="Z2630" s="9" t="n">
        <f aca="false">MOD(INT(E2630/3600),24)</f>
        <v>10</v>
      </c>
      <c r="AA2630" s="6" t="s">
        <v>5504</v>
      </c>
    </row>
    <row r="2631" customFormat="false" ht="15" hidden="false" customHeight="false" outlineLevel="0" collapsed="false">
      <c r="A2631" s="6" t="s">
        <v>5505</v>
      </c>
      <c r="B2631" s="6" t="s">
        <v>42</v>
      </c>
      <c r="C2631" s="6" t="s">
        <v>288</v>
      </c>
      <c r="D2631" s="6" t="s">
        <v>171</v>
      </c>
      <c r="E2631" s="6" t="n">
        <v>1788434010</v>
      </c>
      <c r="F2631" s="6" t="n">
        <v>1788434279</v>
      </c>
      <c r="G2631" s="6" t="n">
        <v>1788434209</v>
      </c>
      <c r="H2631" s="6" t="n">
        <v>1788444119</v>
      </c>
      <c r="J2631" s="6" t="n">
        <v>0</v>
      </c>
      <c r="K2631" s="6" t="n">
        <v>0</v>
      </c>
      <c r="L2631" s="9" t="n">
        <f aca="false">IF(AND(E2631&gt;=Scenario!$B$11,E2631&lt;Scenario!$B$12),1,0)</f>
        <v>1</v>
      </c>
      <c r="M2631" s="9" t="n">
        <f aca="false">IF(AND(L2631=1,ISNUMBER(F2631)),MAX(0,F2631-E2631)/60,"")</f>
        <v>4.48333333333333</v>
      </c>
      <c r="N2631" s="9" t="n">
        <f aca="false">IF(AND(L2631=1,ISNUMBER(G2631)),MAX(0,G2631-E2631)/60,"")</f>
        <v>3.31666666666667</v>
      </c>
      <c r="O2631" s="9" t="n">
        <f aca="false">IF(ISNUMBER(H2631),IF(AND(H2631&gt;=Scenario!$B$11,H2631&lt;Scenario!$B$12),1,0),0)</f>
        <v>1</v>
      </c>
      <c r="P2631" s="9" t="n">
        <f aca="false">IF(O2631=1,MAX(0,H2631-E2631)/60,"")</f>
        <v>168.483333333333</v>
      </c>
      <c r="Q2631" s="9" t="n">
        <f aca="false">INDEX(Scenario!$B$18:$B$20,MATCH(B2631,Scenario!$A$18:$A$20,0))</f>
        <v>15</v>
      </c>
      <c r="R2631" s="9" t="n">
        <f aca="false">INDEX(Scenario!$C$18:$C$20,MATCH(B2631,Scenario!$A$18:$A$20,0))</f>
        <v>240</v>
      </c>
      <c r="S2631" s="9" t="n">
        <f aca="false">IF(ISNUMBER(M2631),IF(M2631&lt;=Q2631,1,0),"")</f>
        <v>1</v>
      </c>
      <c r="T2631" s="9" t="n">
        <f aca="false">IF(ISNUMBER(P2631),IF(P2631&lt;=R2631,1,0),"")</f>
        <v>1</v>
      </c>
      <c r="U2631" s="9" t="n">
        <f aca="false">IF(E2631&gt;Scenario!$B$14,0,IF(OR(AND(ISNUMBER(H2631),H2631&lt;=Scenario!$B$14),AND(ISNUMBER(I2631),I2631&lt;=Scenario!$B$14)),0,1))</f>
        <v>0</v>
      </c>
      <c r="V2631" s="9" t="n">
        <f aca="false">IF(AND(U2631=1,(Scenario!$B$14-E2631)/60&gt;R2631),1,0)</f>
        <v>0</v>
      </c>
      <c r="W2631" s="9" t="n">
        <f aca="false">IF(OR(C2631=Scenario!$B$22,C2631=Scenario!$C$22),1,0)</f>
        <v>0</v>
      </c>
      <c r="X2631" s="9" t="n">
        <f aca="false">IF(ISNUMBER(I2631),1,0)</f>
        <v>0</v>
      </c>
      <c r="Y2631" s="9" t="n">
        <f aca="false">MOD(INT(E2631/86400)+3,7)</f>
        <v>3</v>
      </c>
      <c r="Z2631" s="9" t="n">
        <f aca="false">MOD(INT(E2631/3600),24)</f>
        <v>11</v>
      </c>
      <c r="AA2631" s="6" t="s">
        <v>5506</v>
      </c>
    </row>
    <row r="2632" customFormat="false" ht="15" hidden="false" customHeight="false" outlineLevel="0" collapsed="false">
      <c r="A2632" s="6" t="s">
        <v>5507</v>
      </c>
      <c r="B2632" s="6" t="s">
        <v>44</v>
      </c>
      <c r="C2632" s="6" t="s">
        <v>249</v>
      </c>
      <c r="D2632" s="6" t="s">
        <v>170</v>
      </c>
      <c r="E2632" s="6" t="n">
        <v>1788434461</v>
      </c>
      <c r="F2632" s="6" t="n">
        <v>1788434636</v>
      </c>
      <c r="G2632" s="6" t="n">
        <v>1788434512</v>
      </c>
      <c r="H2632" s="6" t="n">
        <v>1788437209</v>
      </c>
      <c r="J2632" s="6" t="n">
        <v>0</v>
      </c>
      <c r="K2632" s="6" t="n">
        <v>0</v>
      </c>
      <c r="L2632" s="9" t="n">
        <f aca="false">IF(AND(E2632&gt;=Scenario!$B$11,E2632&lt;Scenario!$B$12),1,0)</f>
        <v>1</v>
      </c>
      <c r="M2632" s="9" t="n">
        <f aca="false">IF(AND(L2632=1,ISNUMBER(F2632)),MAX(0,F2632-E2632)/60,"")</f>
        <v>2.91666666666667</v>
      </c>
      <c r="N2632" s="9" t="n">
        <f aca="false">IF(AND(L2632=1,ISNUMBER(G2632)),MAX(0,G2632-E2632)/60,"")</f>
        <v>0.85</v>
      </c>
      <c r="O2632" s="9" t="n">
        <f aca="false">IF(ISNUMBER(H2632),IF(AND(H2632&gt;=Scenario!$B$11,H2632&lt;Scenario!$B$12),1,0),0)</f>
        <v>1</v>
      </c>
      <c r="P2632" s="9" t="n">
        <f aca="false">IF(O2632=1,MAX(0,H2632-E2632)/60,"")</f>
        <v>45.8</v>
      </c>
      <c r="Q2632" s="9" t="n">
        <f aca="false">INDEX(Scenario!$B$18:$B$20,MATCH(B2632,Scenario!$A$18:$A$20,0))</f>
        <v>240</v>
      </c>
      <c r="R2632" s="9" t="n">
        <f aca="false">INDEX(Scenario!$C$18:$C$20,MATCH(B2632,Scenario!$A$18:$A$20,0))</f>
        <v>4320</v>
      </c>
      <c r="S2632" s="9" t="n">
        <f aca="false">IF(ISNUMBER(M2632),IF(M2632&lt;=Q2632,1,0),"")</f>
        <v>1</v>
      </c>
      <c r="T2632" s="9" t="n">
        <f aca="false">IF(ISNUMBER(P2632),IF(P2632&lt;=R2632,1,0),"")</f>
        <v>1</v>
      </c>
      <c r="U2632" s="9" t="n">
        <f aca="false">IF(E2632&gt;Scenario!$B$14,0,IF(OR(AND(ISNUMBER(H2632),H2632&lt;=Scenario!$B$14),AND(ISNUMBER(I2632),I2632&lt;=Scenario!$B$14)),0,1))</f>
        <v>0</v>
      </c>
      <c r="V2632" s="9" t="n">
        <f aca="false">IF(AND(U2632=1,(Scenario!$B$14-E2632)/60&gt;R2632),1,0)</f>
        <v>0</v>
      </c>
      <c r="W2632" s="9" t="n">
        <f aca="false">IF(OR(C2632=Scenario!$B$22,C2632=Scenario!$C$22),1,0)</f>
        <v>0</v>
      </c>
      <c r="X2632" s="9" t="n">
        <f aca="false">IF(ISNUMBER(I2632),1,0)</f>
        <v>0</v>
      </c>
      <c r="Y2632" s="9" t="n">
        <f aca="false">MOD(INT(E2632/86400)+3,7)</f>
        <v>3</v>
      </c>
      <c r="Z2632" s="9" t="n">
        <f aca="false">MOD(INT(E2632/3600),24)</f>
        <v>11</v>
      </c>
      <c r="AA2632" s="6" t="s">
        <v>5508</v>
      </c>
    </row>
    <row r="2633" customFormat="false" ht="15" hidden="false" customHeight="false" outlineLevel="0" collapsed="false">
      <c r="A2633" s="6" t="s">
        <v>5509</v>
      </c>
      <c r="B2633" s="6" t="s">
        <v>44</v>
      </c>
      <c r="C2633" s="6" t="s">
        <v>249</v>
      </c>
      <c r="D2633" s="6" t="s">
        <v>170</v>
      </c>
      <c r="E2633" s="6" t="n">
        <v>1788434501</v>
      </c>
      <c r="F2633" s="6" t="n">
        <v>1788434642</v>
      </c>
      <c r="G2633" s="6" t="n">
        <v>1788434536</v>
      </c>
      <c r="H2633" s="6" t="n">
        <v>1788436566</v>
      </c>
      <c r="J2633" s="6" t="n">
        <v>0</v>
      </c>
      <c r="K2633" s="6" t="n">
        <v>0</v>
      </c>
      <c r="L2633" s="9" t="n">
        <f aca="false">IF(AND(E2633&gt;=Scenario!$B$11,E2633&lt;Scenario!$B$12),1,0)</f>
        <v>1</v>
      </c>
      <c r="M2633" s="9" t="n">
        <f aca="false">IF(AND(L2633=1,ISNUMBER(F2633)),MAX(0,F2633-E2633)/60,"")</f>
        <v>2.35</v>
      </c>
      <c r="N2633" s="9" t="n">
        <f aca="false">IF(AND(L2633=1,ISNUMBER(G2633)),MAX(0,G2633-E2633)/60,"")</f>
        <v>0.583333333333333</v>
      </c>
      <c r="O2633" s="9" t="n">
        <f aca="false">IF(ISNUMBER(H2633),IF(AND(H2633&gt;=Scenario!$B$11,H2633&lt;Scenario!$B$12),1,0),0)</f>
        <v>1</v>
      </c>
      <c r="P2633" s="9" t="n">
        <f aca="false">IF(O2633=1,MAX(0,H2633-E2633)/60,"")</f>
        <v>34.4166666666667</v>
      </c>
      <c r="Q2633" s="9" t="n">
        <f aca="false">INDEX(Scenario!$B$18:$B$20,MATCH(B2633,Scenario!$A$18:$A$20,0))</f>
        <v>240</v>
      </c>
      <c r="R2633" s="9" t="n">
        <f aca="false">INDEX(Scenario!$C$18:$C$20,MATCH(B2633,Scenario!$A$18:$A$20,0))</f>
        <v>4320</v>
      </c>
      <c r="S2633" s="9" t="n">
        <f aca="false">IF(ISNUMBER(M2633),IF(M2633&lt;=Q2633,1,0),"")</f>
        <v>1</v>
      </c>
      <c r="T2633" s="9" t="n">
        <f aca="false">IF(ISNUMBER(P2633),IF(P2633&lt;=R2633,1,0),"")</f>
        <v>1</v>
      </c>
      <c r="U2633" s="9" t="n">
        <f aca="false">IF(E2633&gt;Scenario!$B$14,0,IF(OR(AND(ISNUMBER(H2633),H2633&lt;=Scenario!$B$14),AND(ISNUMBER(I2633),I2633&lt;=Scenario!$B$14)),0,1))</f>
        <v>0</v>
      </c>
      <c r="V2633" s="9" t="n">
        <f aca="false">IF(AND(U2633=1,(Scenario!$B$14-E2633)/60&gt;R2633),1,0)</f>
        <v>0</v>
      </c>
      <c r="W2633" s="9" t="n">
        <f aca="false">IF(OR(C2633=Scenario!$B$22,C2633=Scenario!$C$22),1,0)</f>
        <v>0</v>
      </c>
      <c r="X2633" s="9" t="n">
        <f aca="false">IF(ISNUMBER(I2633),1,0)</f>
        <v>0</v>
      </c>
      <c r="Y2633" s="9" t="n">
        <f aca="false">MOD(INT(E2633/86400)+3,7)</f>
        <v>3</v>
      </c>
      <c r="Z2633" s="9" t="n">
        <f aca="false">MOD(INT(E2633/3600),24)</f>
        <v>11</v>
      </c>
      <c r="AA2633" s="6" t="s">
        <v>5510</v>
      </c>
    </row>
    <row r="2634" customFormat="false" ht="15" hidden="false" customHeight="false" outlineLevel="0" collapsed="false">
      <c r="A2634" s="6" t="s">
        <v>5511</v>
      </c>
      <c r="B2634" s="6" t="s">
        <v>43</v>
      </c>
      <c r="C2634" s="6" t="s">
        <v>249</v>
      </c>
      <c r="D2634" s="6" t="s">
        <v>171</v>
      </c>
      <c r="E2634" s="6" t="n">
        <v>1788436229</v>
      </c>
      <c r="F2634" s="6" t="n">
        <v>1788436919</v>
      </c>
      <c r="G2634" s="6" t="n">
        <v>1788436817</v>
      </c>
      <c r="H2634" s="6" t="n">
        <v>1788455560</v>
      </c>
      <c r="J2634" s="6" t="n">
        <v>0</v>
      </c>
      <c r="K2634" s="6" t="n">
        <v>0</v>
      </c>
      <c r="L2634" s="9" t="n">
        <f aca="false">IF(AND(E2634&gt;=Scenario!$B$11,E2634&lt;Scenario!$B$12),1,0)</f>
        <v>1</v>
      </c>
      <c r="M2634" s="9" t="n">
        <f aca="false">IF(AND(L2634=1,ISNUMBER(F2634)),MAX(0,F2634-E2634)/60,"")</f>
        <v>11.5</v>
      </c>
      <c r="N2634" s="9" t="n">
        <f aca="false">IF(AND(L2634=1,ISNUMBER(G2634)),MAX(0,G2634-E2634)/60,"")</f>
        <v>9.8</v>
      </c>
      <c r="O2634" s="9" t="n">
        <f aca="false">IF(ISNUMBER(H2634),IF(AND(H2634&gt;=Scenario!$B$11,H2634&lt;Scenario!$B$12),1,0),0)</f>
        <v>1</v>
      </c>
      <c r="P2634" s="9" t="n">
        <f aca="false">IF(O2634=1,MAX(0,H2634-E2634)/60,"")</f>
        <v>322.183333333333</v>
      </c>
      <c r="Q2634" s="9" t="n">
        <f aca="false">INDEX(Scenario!$B$18:$B$20,MATCH(B2634,Scenario!$A$18:$A$20,0))</f>
        <v>60</v>
      </c>
      <c r="R2634" s="9" t="n">
        <f aca="false">INDEX(Scenario!$C$18:$C$20,MATCH(B2634,Scenario!$A$18:$A$20,0))</f>
        <v>1440</v>
      </c>
      <c r="S2634" s="9" t="n">
        <f aca="false">IF(ISNUMBER(M2634),IF(M2634&lt;=Q2634,1,0),"")</f>
        <v>1</v>
      </c>
      <c r="T2634" s="9" t="n">
        <f aca="false">IF(ISNUMBER(P2634),IF(P2634&lt;=R2634,1,0),"")</f>
        <v>1</v>
      </c>
      <c r="U2634" s="9" t="n">
        <f aca="false">IF(E2634&gt;Scenario!$B$14,0,IF(OR(AND(ISNUMBER(H2634),H2634&lt;=Scenario!$B$14),AND(ISNUMBER(I2634),I2634&lt;=Scenario!$B$14)),0,1))</f>
        <v>0</v>
      </c>
      <c r="V2634" s="9" t="n">
        <f aca="false">IF(AND(U2634=1,(Scenario!$B$14-E2634)/60&gt;R2634),1,0)</f>
        <v>0</v>
      </c>
      <c r="W2634" s="9" t="n">
        <f aca="false">IF(OR(C2634=Scenario!$B$22,C2634=Scenario!$C$22),1,0)</f>
        <v>0</v>
      </c>
      <c r="X2634" s="9" t="n">
        <f aca="false">IF(ISNUMBER(I2634),1,0)</f>
        <v>0</v>
      </c>
      <c r="Y2634" s="9" t="n">
        <f aca="false">MOD(INT(E2634/86400)+3,7)</f>
        <v>3</v>
      </c>
      <c r="Z2634" s="9" t="n">
        <f aca="false">MOD(INT(E2634/3600),24)</f>
        <v>11</v>
      </c>
      <c r="AA2634" s="6" t="s">
        <v>5512</v>
      </c>
    </row>
    <row r="2635" customFormat="false" ht="15" hidden="false" customHeight="false" outlineLevel="0" collapsed="false">
      <c r="A2635" s="6" t="s">
        <v>5513</v>
      </c>
      <c r="B2635" s="6" t="s">
        <v>44</v>
      </c>
      <c r="C2635" s="6" t="s">
        <v>249</v>
      </c>
      <c r="D2635" s="6" t="s">
        <v>171</v>
      </c>
      <c r="E2635" s="6" t="n">
        <v>1788436419</v>
      </c>
      <c r="F2635" s="6" t="n">
        <v>1788436619</v>
      </c>
      <c r="G2635" s="6" t="n">
        <v>1788436457</v>
      </c>
      <c r="H2635" s="6" t="n">
        <v>1788444672</v>
      </c>
      <c r="J2635" s="6" t="n">
        <v>0</v>
      </c>
      <c r="K2635" s="6" t="n">
        <v>0</v>
      </c>
      <c r="L2635" s="9" t="n">
        <f aca="false">IF(AND(E2635&gt;=Scenario!$B$11,E2635&lt;Scenario!$B$12),1,0)</f>
        <v>1</v>
      </c>
      <c r="M2635" s="9" t="n">
        <f aca="false">IF(AND(L2635=1,ISNUMBER(F2635)),MAX(0,F2635-E2635)/60,"")</f>
        <v>3.33333333333333</v>
      </c>
      <c r="N2635" s="9" t="n">
        <f aca="false">IF(AND(L2635=1,ISNUMBER(G2635)),MAX(0,G2635-E2635)/60,"")</f>
        <v>0.633333333333333</v>
      </c>
      <c r="O2635" s="9" t="n">
        <f aca="false">IF(ISNUMBER(H2635),IF(AND(H2635&gt;=Scenario!$B$11,H2635&lt;Scenario!$B$12),1,0),0)</f>
        <v>1</v>
      </c>
      <c r="P2635" s="9" t="n">
        <f aca="false">IF(O2635=1,MAX(0,H2635-E2635)/60,"")</f>
        <v>137.55</v>
      </c>
      <c r="Q2635" s="9" t="n">
        <f aca="false">INDEX(Scenario!$B$18:$B$20,MATCH(B2635,Scenario!$A$18:$A$20,0))</f>
        <v>240</v>
      </c>
      <c r="R2635" s="9" t="n">
        <f aca="false">INDEX(Scenario!$C$18:$C$20,MATCH(B2635,Scenario!$A$18:$A$20,0))</f>
        <v>4320</v>
      </c>
      <c r="S2635" s="9" t="n">
        <f aca="false">IF(ISNUMBER(M2635),IF(M2635&lt;=Q2635,1,0),"")</f>
        <v>1</v>
      </c>
      <c r="T2635" s="9" t="n">
        <f aca="false">IF(ISNUMBER(P2635),IF(P2635&lt;=R2635,1,0),"")</f>
        <v>1</v>
      </c>
      <c r="U2635" s="9" t="n">
        <f aca="false">IF(E2635&gt;Scenario!$B$14,0,IF(OR(AND(ISNUMBER(H2635),H2635&lt;=Scenario!$B$14),AND(ISNUMBER(I2635),I2635&lt;=Scenario!$B$14)),0,1))</f>
        <v>0</v>
      </c>
      <c r="V2635" s="9" t="n">
        <f aca="false">IF(AND(U2635=1,(Scenario!$B$14-E2635)/60&gt;R2635),1,0)</f>
        <v>0</v>
      </c>
      <c r="W2635" s="9" t="n">
        <f aca="false">IF(OR(C2635=Scenario!$B$22,C2635=Scenario!$C$22),1,0)</f>
        <v>0</v>
      </c>
      <c r="X2635" s="9" t="n">
        <f aca="false">IF(ISNUMBER(I2635),1,0)</f>
        <v>0</v>
      </c>
      <c r="Y2635" s="9" t="n">
        <f aca="false">MOD(INT(E2635/86400)+3,7)</f>
        <v>3</v>
      </c>
      <c r="Z2635" s="9" t="n">
        <f aca="false">MOD(INT(E2635/3600),24)</f>
        <v>11</v>
      </c>
      <c r="AA2635" s="6" t="s">
        <v>5514</v>
      </c>
    </row>
    <row r="2636" customFormat="false" ht="15" hidden="false" customHeight="false" outlineLevel="0" collapsed="false">
      <c r="A2636" s="6" t="s">
        <v>5515</v>
      </c>
      <c r="B2636" s="6" t="s">
        <v>44</v>
      </c>
      <c r="C2636" s="6" t="s">
        <v>46</v>
      </c>
      <c r="D2636" s="6" t="s">
        <v>172</v>
      </c>
      <c r="E2636" s="6" t="n">
        <v>1788437254</v>
      </c>
      <c r="F2636" s="6" t="n">
        <v>1788437362</v>
      </c>
      <c r="G2636" s="6" t="n">
        <v>1788437301</v>
      </c>
      <c r="H2636" s="6" t="n">
        <v>1788440226</v>
      </c>
      <c r="J2636" s="6" t="n">
        <v>0</v>
      </c>
      <c r="K2636" s="6" t="n">
        <v>1</v>
      </c>
      <c r="L2636" s="9" t="n">
        <f aca="false">IF(AND(E2636&gt;=Scenario!$B$11,E2636&lt;Scenario!$B$12),1,0)</f>
        <v>1</v>
      </c>
      <c r="M2636" s="9" t="n">
        <f aca="false">IF(AND(L2636=1,ISNUMBER(F2636)),MAX(0,F2636-E2636)/60,"")</f>
        <v>1.8</v>
      </c>
      <c r="N2636" s="9" t="n">
        <f aca="false">IF(AND(L2636=1,ISNUMBER(G2636)),MAX(0,G2636-E2636)/60,"")</f>
        <v>0.783333333333333</v>
      </c>
      <c r="O2636" s="9" t="n">
        <f aca="false">IF(ISNUMBER(H2636),IF(AND(H2636&gt;=Scenario!$B$11,H2636&lt;Scenario!$B$12),1,0),0)</f>
        <v>1</v>
      </c>
      <c r="P2636" s="9" t="n">
        <f aca="false">IF(O2636=1,MAX(0,H2636-E2636)/60,"")</f>
        <v>49.5333333333333</v>
      </c>
      <c r="Q2636" s="9" t="n">
        <f aca="false">INDEX(Scenario!$B$18:$B$20,MATCH(B2636,Scenario!$A$18:$A$20,0))</f>
        <v>240</v>
      </c>
      <c r="R2636" s="9" t="n">
        <f aca="false">INDEX(Scenario!$C$18:$C$20,MATCH(B2636,Scenario!$A$18:$A$20,0))</f>
        <v>4320</v>
      </c>
      <c r="S2636" s="9" t="n">
        <f aca="false">IF(ISNUMBER(M2636),IF(M2636&lt;=Q2636,1,0),"")</f>
        <v>1</v>
      </c>
      <c r="T2636" s="9" t="n">
        <f aca="false">IF(ISNUMBER(P2636),IF(P2636&lt;=R2636,1,0),"")</f>
        <v>1</v>
      </c>
      <c r="U2636" s="9" t="n">
        <f aca="false">IF(E2636&gt;Scenario!$B$14,0,IF(OR(AND(ISNUMBER(H2636),H2636&lt;=Scenario!$B$14),AND(ISNUMBER(I2636),I2636&lt;=Scenario!$B$14)),0,1))</f>
        <v>0</v>
      </c>
      <c r="V2636" s="9" t="n">
        <f aca="false">IF(AND(U2636=1,(Scenario!$B$14-E2636)/60&gt;R2636),1,0)</f>
        <v>0</v>
      </c>
      <c r="W2636" s="9" t="n">
        <f aca="false">IF(OR(C2636=Scenario!$B$22,C2636=Scenario!$C$22),1,0)</f>
        <v>1</v>
      </c>
      <c r="X2636" s="9" t="n">
        <f aca="false">IF(ISNUMBER(I2636),1,0)</f>
        <v>0</v>
      </c>
      <c r="Y2636" s="9" t="n">
        <f aca="false">MOD(INT(E2636/86400)+3,7)</f>
        <v>3</v>
      </c>
      <c r="Z2636" s="9" t="n">
        <f aca="false">MOD(INT(E2636/3600),24)</f>
        <v>12</v>
      </c>
      <c r="AA2636" s="6" t="s">
        <v>5516</v>
      </c>
    </row>
    <row r="2637" customFormat="false" ht="15" hidden="false" customHeight="false" outlineLevel="0" collapsed="false">
      <c r="A2637" s="6" t="s">
        <v>5517</v>
      </c>
      <c r="B2637" s="6" t="s">
        <v>43</v>
      </c>
      <c r="C2637" s="6" t="s">
        <v>249</v>
      </c>
      <c r="D2637" s="6" t="s">
        <v>171</v>
      </c>
      <c r="E2637" s="6" t="n">
        <v>1788437962</v>
      </c>
      <c r="F2637" s="6" t="n">
        <v>1788438210</v>
      </c>
      <c r="G2637" s="6" t="n">
        <v>1788438119</v>
      </c>
      <c r="H2637" s="6" t="n">
        <v>1788443238</v>
      </c>
      <c r="J2637" s="6" t="n">
        <v>0</v>
      </c>
      <c r="K2637" s="6" t="n">
        <v>0</v>
      </c>
      <c r="L2637" s="9" t="n">
        <f aca="false">IF(AND(E2637&gt;=Scenario!$B$11,E2637&lt;Scenario!$B$12),1,0)</f>
        <v>1</v>
      </c>
      <c r="M2637" s="9" t="n">
        <f aca="false">IF(AND(L2637=1,ISNUMBER(F2637)),MAX(0,F2637-E2637)/60,"")</f>
        <v>4.13333333333333</v>
      </c>
      <c r="N2637" s="9" t="n">
        <f aca="false">IF(AND(L2637=1,ISNUMBER(G2637)),MAX(0,G2637-E2637)/60,"")</f>
        <v>2.61666666666667</v>
      </c>
      <c r="O2637" s="9" t="n">
        <f aca="false">IF(ISNUMBER(H2637),IF(AND(H2637&gt;=Scenario!$B$11,H2637&lt;Scenario!$B$12),1,0),0)</f>
        <v>1</v>
      </c>
      <c r="P2637" s="9" t="n">
        <f aca="false">IF(O2637=1,MAX(0,H2637-E2637)/60,"")</f>
        <v>87.9333333333333</v>
      </c>
      <c r="Q2637" s="9" t="n">
        <f aca="false">INDEX(Scenario!$B$18:$B$20,MATCH(B2637,Scenario!$A$18:$A$20,0))</f>
        <v>60</v>
      </c>
      <c r="R2637" s="9" t="n">
        <f aca="false">INDEX(Scenario!$C$18:$C$20,MATCH(B2637,Scenario!$A$18:$A$20,0))</f>
        <v>1440</v>
      </c>
      <c r="S2637" s="9" t="n">
        <f aca="false">IF(ISNUMBER(M2637),IF(M2637&lt;=Q2637,1,0),"")</f>
        <v>1</v>
      </c>
      <c r="T2637" s="9" t="n">
        <f aca="false">IF(ISNUMBER(P2637),IF(P2637&lt;=R2637,1,0),"")</f>
        <v>1</v>
      </c>
      <c r="U2637" s="9" t="n">
        <f aca="false">IF(E2637&gt;Scenario!$B$14,0,IF(OR(AND(ISNUMBER(H2637),H2637&lt;=Scenario!$B$14),AND(ISNUMBER(I2637),I2637&lt;=Scenario!$B$14)),0,1))</f>
        <v>0</v>
      </c>
      <c r="V2637" s="9" t="n">
        <f aca="false">IF(AND(U2637=1,(Scenario!$B$14-E2637)/60&gt;R2637),1,0)</f>
        <v>0</v>
      </c>
      <c r="W2637" s="9" t="n">
        <f aca="false">IF(OR(C2637=Scenario!$B$22,C2637=Scenario!$C$22),1,0)</f>
        <v>0</v>
      </c>
      <c r="X2637" s="9" t="n">
        <f aca="false">IF(ISNUMBER(I2637),1,0)</f>
        <v>0</v>
      </c>
      <c r="Y2637" s="9" t="n">
        <f aca="false">MOD(INT(E2637/86400)+3,7)</f>
        <v>3</v>
      </c>
      <c r="Z2637" s="9" t="n">
        <f aca="false">MOD(INT(E2637/3600),24)</f>
        <v>12</v>
      </c>
      <c r="AA2637" s="6" t="s">
        <v>5518</v>
      </c>
    </row>
    <row r="2638" customFormat="false" ht="15" hidden="false" customHeight="false" outlineLevel="0" collapsed="false">
      <c r="A2638" s="6" t="s">
        <v>5519</v>
      </c>
      <c r="B2638" s="6" t="s">
        <v>43</v>
      </c>
      <c r="C2638" s="6" t="s">
        <v>249</v>
      </c>
      <c r="D2638" s="6" t="s">
        <v>172</v>
      </c>
      <c r="E2638" s="6" t="n">
        <v>1788438062</v>
      </c>
      <c r="F2638" s="6" t="n">
        <v>1788438336</v>
      </c>
      <c r="G2638" s="6" t="n">
        <v>1788438109</v>
      </c>
      <c r="H2638" s="6" t="n">
        <v>1788442049</v>
      </c>
      <c r="J2638" s="6" t="n">
        <v>0</v>
      </c>
      <c r="K2638" s="6" t="n">
        <v>1</v>
      </c>
      <c r="L2638" s="9" t="n">
        <f aca="false">IF(AND(E2638&gt;=Scenario!$B$11,E2638&lt;Scenario!$B$12),1,0)</f>
        <v>1</v>
      </c>
      <c r="M2638" s="9" t="n">
        <f aca="false">IF(AND(L2638=1,ISNUMBER(F2638)),MAX(0,F2638-E2638)/60,"")</f>
        <v>4.56666666666667</v>
      </c>
      <c r="N2638" s="9" t="n">
        <f aca="false">IF(AND(L2638=1,ISNUMBER(G2638)),MAX(0,G2638-E2638)/60,"")</f>
        <v>0.783333333333333</v>
      </c>
      <c r="O2638" s="9" t="n">
        <f aca="false">IF(ISNUMBER(H2638),IF(AND(H2638&gt;=Scenario!$B$11,H2638&lt;Scenario!$B$12),1,0),0)</f>
        <v>1</v>
      </c>
      <c r="P2638" s="9" t="n">
        <f aca="false">IF(O2638=1,MAX(0,H2638-E2638)/60,"")</f>
        <v>66.45</v>
      </c>
      <c r="Q2638" s="9" t="n">
        <f aca="false">INDEX(Scenario!$B$18:$B$20,MATCH(B2638,Scenario!$A$18:$A$20,0))</f>
        <v>60</v>
      </c>
      <c r="R2638" s="9" t="n">
        <f aca="false">INDEX(Scenario!$C$18:$C$20,MATCH(B2638,Scenario!$A$18:$A$20,0))</f>
        <v>1440</v>
      </c>
      <c r="S2638" s="9" t="n">
        <f aca="false">IF(ISNUMBER(M2638),IF(M2638&lt;=Q2638,1,0),"")</f>
        <v>1</v>
      </c>
      <c r="T2638" s="9" t="n">
        <f aca="false">IF(ISNUMBER(P2638),IF(P2638&lt;=R2638,1,0),"")</f>
        <v>1</v>
      </c>
      <c r="U2638" s="9" t="n">
        <f aca="false">IF(E2638&gt;Scenario!$B$14,0,IF(OR(AND(ISNUMBER(H2638),H2638&lt;=Scenario!$B$14),AND(ISNUMBER(I2638),I2638&lt;=Scenario!$B$14)),0,1))</f>
        <v>0</v>
      </c>
      <c r="V2638" s="9" t="n">
        <f aca="false">IF(AND(U2638=1,(Scenario!$B$14-E2638)/60&gt;R2638),1,0)</f>
        <v>0</v>
      </c>
      <c r="W2638" s="9" t="n">
        <f aca="false">IF(OR(C2638=Scenario!$B$22,C2638=Scenario!$C$22),1,0)</f>
        <v>0</v>
      </c>
      <c r="X2638" s="9" t="n">
        <f aca="false">IF(ISNUMBER(I2638),1,0)</f>
        <v>0</v>
      </c>
      <c r="Y2638" s="9" t="n">
        <f aca="false">MOD(INT(E2638/86400)+3,7)</f>
        <v>3</v>
      </c>
      <c r="Z2638" s="9" t="n">
        <f aca="false">MOD(INT(E2638/3600),24)</f>
        <v>12</v>
      </c>
      <c r="AA2638" s="6" t="s">
        <v>5520</v>
      </c>
    </row>
    <row r="2639" customFormat="false" ht="15" hidden="false" customHeight="false" outlineLevel="0" collapsed="false">
      <c r="A2639" s="6" t="s">
        <v>5521</v>
      </c>
      <c r="B2639" s="6" t="s">
        <v>43</v>
      </c>
      <c r="C2639" s="6" t="s">
        <v>46</v>
      </c>
      <c r="D2639" s="6" t="s">
        <v>172</v>
      </c>
      <c r="E2639" s="6" t="n">
        <v>1788439026</v>
      </c>
      <c r="F2639" s="6" t="n">
        <v>1788439142</v>
      </c>
      <c r="G2639" s="6" t="n">
        <v>1788439062</v>
      </c>
      <c r="H2639" s="6" t="n">
        <v>1788450266</v>
      </c>
      <c r="J2639" s="6" t="n">
        <v>0</v>
      </c>
      <c r="K2639" s="6" t="n">
        <v>0</v>
      </c>
      <c r="L2639" s="9" t="n">
        <f aca="false">IF(AND(E2639&gt;=Scenario!$B$11,E2639&lt;Scenario!$B$12),1,0)</f>
        <v>1</v>
      </c>
      <c r="M2639" s="9" t="n">
        <f aca="false">IF(AND(L2639=1,ISNUMBER(F2639)),MAX(0,F2639-E2639)/60,"")</f>
        <v>1.93333333333333</v>
      </c>
      <c r="N2639" s="9" t="n">
        <f aca="false">IF(AND(L2639=1,ISNUMBER(G2639)),MAX(0,G2639-E2639)/60,"")</f>
        <v>0.6</v>
      </c>
      <c r="O2639" s="9" t="n">
        <f aca="false">IF(ISNUMBER(H2639),IF(AND(H2639&gt;=Scenario!$B$11,H2639&lt;Scenario!$B$12),1,0),0)</f>
        <v>1</v>
      </c>
      <c r="P2639" s="9" t="n">
        <f aca="false">IF(O2639=1,MAX(0,H2639-E2639)/60,"")</f>
        <v>187.333333333333</v>
      </c>
      <c r="Q2639" s="9" t="n">
        <f aca="false">INDEX(Scenario!$B$18:$B$20,MATCH(B2639,Scenario!$A$18:$A$20,0))</f>
        <v>60</v>
      </c>
      <c r="R2639" s="9" t="n">
        <f aca="false">INDEX(Scenario!$C$18:$C$20,MATCH(B2639,Scenario!$A$18:$A$20,0))</f>
        <v>1440</v>
      </c>
      <c r="S2639" s="9" t="n">
        <f aca="false">IF(ISNUMBER(M2639),IF(M2639&lt;=Q2639,1,0),"")</f>
        <v>1</v>
      </c>
      <c r="T2639" s="9" t="n">
        <f aca="false">IF(ISNUMBER(P2639),IF(P2639&lt;=R2639,1,0),"")</f>
        <v>1</v>
      </c>
      <c r="U2639" s="9" t="n">
        <f aca="false">IF(E2639&gt;Scenario!$B$14,0,IF(OR(AND(ISNUMBER(H2639),H2639&lt;=Scenario!$B$14),AND(ISNUMBER(I2639),I2639&lt;=Scenario!$B$14)),0,1))</f>
        <v>0</v>
      </c>
      <c r="V2639" s="9" t="n">
        <f aca="false">IF(AND(U2639=1,(Scenario!$B$14-E2639)/60&gt;R2639),1,0)</f>
        <v>0</v>
      </c>
      <c r="W2639" s="9" t="n">
        <f aca="false">IF(OR(C2639=Scenario!$B$22,C2639=Scenario!$C$22),1,0)</f>
        <v>1</v>
      </c>
      <c r="X2639" s="9" t="n">
        <f aca="false">IF(ISNUMBER(I2639),1,0)</f>
        <v>0</v>
      </c>
      <c r="Y2639" s="9" t="n">
        <f aca="false">MOD(INT(E2639/86400)+3,7)</f>
        <v>3</v>
      </c>
      <c r="Z2639" s="9" t="n">
        <f aca="false">MOD(INT(E2639/3600),24)</f>
        <v>12</v>
      </c>
      <c r="AA2639" s="6" t="s">
        <v>5522</v>
      </c>
    </row>
    <row r="2640" customFormat="false" ht="15" hidden="false" customHeight="false" outlineLevel="0" collapsed="false">
      <c r="A2640" s="6" t="s">
        <v>5523</v>
      </c>
      <c r="B2640" s="6" t="s">
        <v>44</v>
      </c>
      <c r="C2640" s="6" t="s">
        <v>288</v>
      </c>
      <c r="D2640" s="6" t="s">
        <v>171</v>
      </c>
      <c r="E2640" s="6" t="n">
        <v>1788441199</v>
      </c>
      <c r="F2640" s="6" t="n">
        <v>1788441353</v>
      </c>
      <c r="G2640" s="6" t="n">
        <v>1788441231</v>
      </c>
      <c r="H2640" s="6" t="n">
        <v>1788450394</v>
      </c>
      <c r="J2640" s="6" t="n">
        <v>0</v>
      </c>
      <c r="K2640" s="6" t="n">
        <v>0</v>
      </c>
      <c r="L2640" s="9" t="n">
        <f aca="false">IF(AND(E2640&gt;=Scenario!$B$11,E2640&lt;Scenario!$B$12),1,0)</f>
        <v>1</v>
      </c>
      <c r="M2640" s="9" t="n">
        <f aca="false">IF(AND(L2640=1,ISNUMBER(F2640)),MAX(0,F2640-E2640)/60,"")</f>
        <v>2.56666666666667</v>
      </c>
      <c r="N2640" s="9" t="n">
        <f aca="false">IF(AND(L2640=1,ISNUMBER(G2640)),MAX(0,G2640-E2640)/60,"")</f>
        <v>0.533333333333333</v>
      </c>
      <c r="O2640" s="9" t="n">
        <f aca="false">IF(ISNUMBER(H2640),IF(AND(H2640&gt;=Scenario!$B$11,H2640&lt;Scenario!$B$12),1,0),0)</f>
        <v>1</v>
      </c>
      <c r="P2640" s="9" t="n">
        <f aca="false">IF(O2640=1,MAX(0,H2640-E2640)/60,"")</f>
        <v>153.25</v>
      </c>
      <c r="Q2640" s="9" t="n">
        <f aca="false">INDEX(Scenario!$B$18:$B$20,MATCH(B2640,Scenario!$A$18:$A$20,0))</f>
        <v>240</v>
      </c>
      <c r="R2640" s="9" t="n">
        <f aca="false">INDEX(Scenario!$C$18:$C$20,MATCH(B2640,Scenario!$A$18:$A$20,0))</f>
        <v>4320</v>
      </c>
      <c r="S2640" s="9" t="n">
        <f aca="false">IF(ISNUMBER(M2640),IF(M2640&lt;=Q2640,1,0),"")</f>
        <v>1</v>
      </c>
      <c r="T2640" s="9" t="n">
        <f aca="false">IF(ISNUMBER(P2640),IF(P2640&lt;=R2640,1,0),"")</f>
        <v>1</v>
      </c>
      <c r="U2640" s="9" t="n">
        <f aca="false">IF(E2640&gt;Scenario!$B$14,0,IF(OR(AND(ISNUMBER(H2640),H2640&lt;=Scenario!$B$14),AND(ISNUMBER(I2640),I2640&lt;=Scenario!$B$14)),0,1))</f>
        <v>0</v>
      </c>
      <c r="V2640" s="9" t="n">
        <f aca="false">IF(AND(U2640=1,(Scenario!$B$14-E2640)/60&gt;R2640),1,0)</f>
        <v>0</v>
      </c>
      <c r="W2640" s="9" t="n">
        <f aca="false">IF(OR(C2640=Scenario!$B$22,C2640=Scenario!$C$22),1,0)</f>
        <v>0</v>
      </c>
      <c r="X2640" s="9" t="n">
        <f aca="false">IF(ISNUMBER(I2640),1,0)</f>
        <v>0</v>
      </c>
      <c r="Y2640" s="9" t="n">
        <f aca="false">MOD(INT(E2640/86400)+3,7)</f>
        <v>3</v>
      </c>
      <c r="Z2640" s="9" t="n">
        <f aca="false">MOD(INT(E2640/3600),24)</f>
        <v>13</v>
      </c>
      <c r="AA2640" s="6" t="s">
        <v>5524</v>
      </c>
    </row>
    <row r="2641" customFormat="false" ht="15" hidden="false" customHeight="false" outlineLevel="0" collapsed="false">
      <c r="A2641" s="6" t="s">
        <v>5525</v>
      </c>
      <c r="B2641" s="6" t="s">
        <v>44</v>
      </c>
      <c r="C2641" s="6" t="s">
        <v>249</v>
      </c>
      <c r="D2641" s="6" t="s">
        <v>170</v>
      </c>
      <c r="E2641" s="6" t="n">
        <v>1788442010</v>
      </c>
      <c r="F2641" s="6" t="n">
        <v>1788442199</v>
      </c>
      <c r="G2641" s="6" t="n">
        <v>1788442062</v>
      </c>
      <c r="H2641" s="6" t="n">
        <v>1788443098</v>
      </c>
      <c r="J2641" s="6" t="n">
        <v>0</v>
      </c>
      <c r="K2641" s="6" t="n">
        <v>0</v>
      </c>
      <c r="L2641" s="9" t="n">
        <f aca="false">IF(AND(E2641&gt;=Scenario!$B$11,E2641&lt;Scenario!$B$12),1,0)</f>
        <v>1</v>
      </c>
      <c r="M2641" s="9" t="n">
        <f aca="false">IF(AND(L2641=1,ISNUMBER(F2641)),MAX(0,F2641-E2641)/60,"")</f>
        <v>3.15</v>
      </c>
      <c r="N2641" s="9" t="n">
        <f aca="false">IF(AND(L2641=1,ISNUMBER(G2641)),MAX(0,G2641-E2641)/60,"")</f>
        <v>0.866666666666667</v>
      </c>
      <c r="O2641" s="9" t="n">
        <f aca="false">IF(ISNUMBER(H2641),IF(AND(H2641&gt;=Scenario!$B$11,H2641&lt;Scenario!$B$12),1,0),0)</f>
        <v>1</v>
      </c>
      <c r="P2641" s="9" t="n">
        <f aca="false">IF(O2641=1,MAX(0,H2641-E2641)/60,"")</f>
        <v>18.1333333333333</v>
      </c>
      <c r="Q2641" s="9" t="n">
        <f aca="false">INDEX(Scenario!$B$18:$B$20,MATCH(B2641,Scenario!$A$18:$A$20,0))</f>
        <v>240</v>
      </c>
      <c r="R2641" s="9" t="n">
        <f aca="false">INDEX(Scenario!$C$18:$C$20,MATCH(B2641,Scenario!$A$18:$A$20,0))</f>
        <v>4320</v>
      </c>
      <c r="S2641" s="9" t="n">
        <f aca="false">IF(ISNUMBER(M2641),IF(M2641&lt;=Q2641,1,0),"")</f>
        <v>1</v>
      </c>
      <c r="T2641" s="9" t="n">
        <f aca="false">IF(ISNUMBER(P2641),IF(P2641&lt;=R2641,1,0),"")</f>
        <v>1</v>
      </c>
      <c r="U2641" s="9" t="n">
        <f aca="false">IF(E2641&gt;Scenario!$B$14,0,IF(OR(AND(ISNUMBER(H2641),H2641&lt;=Scenario!$B$14),AND(ISNUMBER(I2641),I2641&lt;=Scenario!$B$14)),0,1))</f>
        <v>0</v>
      </c>
      <c r="V2641" s="9" t="n">
        <f aca="false">IF(AND(U2641=1,(Scenario!$B$14-E2641)/60&gt;R2641),1,0)</f>
        <v>0</v>
      </c>
      <c r="W2641" s="9" t="n">
        <f aca="false">IF(OR(C2641=Scenario!$B$22,C2641=Scenario!$C$22),1,0)</f>
        <v>0</v>
      </c>
      <c r="X2641" s="9" t="n">
        <f aca="false">IF(ISNUMBER(I2641),1,0)</f>
        <v>0</v>
      </c>
      <c r="Y2641" s="9" t="n">
        <f aca="false">MOD(INT(E2641/86400)+3,7)</f>
        <v>3</v>
      </c>
      <c r="Z2641" s="9" t="n">
        <f aca="false">MOD(INT(E2641/3600),24)</f>
        <v>13</v>
      </c>
      <c r="AA2641" s="6" t="s">
        <v>5526</v>
      </c>
    </row>
    <row r="2642" customFormat="false" ht="15" hidden="false" customHeight="false" outlineLevel="0" collapsed="false">
      <c r="A2642" s="6" t="s">
        <v>5527</v>
      </c>
      <c r="B2642" s="6" t="s">
        <v>43</v>
      </c>
      <c r="C2642" s="6" t="s">
        <v>249</v>
      </c>
      <c r="D2642" s="6" t="s">
        <v>170</v>
      </c>
      <c r="E2642" s="6" t="n">
        <v>1788442959</v>
      </c>
      <c r="F2642" s="6" t="n">
        <v>1788443071</v>
      </c>
      <c r="G2642" s="6" t="n">
        <v>1788442974</v>
      </c>
      <c r="H2642" s="6" t="n">
        <v>1788445260</v>
      </c>
      <c r="J2642" s="6" t="n">
        <v>0</v>
      </c>
      <c r="K2642" s="6" t="n">
        <v>1</v>
      </c>
      <c r="L2642" s="9" t="n">
        <f aca="false">IF(AND(E2642&gt;=Scenario!$B$11,E2642&lt;Scenario!$B$12),1,0)</f>
        <v>1</v>
      </c>
      <c r="M2642" s="9" t="n">
        <f aca="false">IF(AND(L2642=1,ISNUMBER(F2642)),MAX(0,F2642-E2642)/60,"")</f>
        <v>1.86666666666667</v>
      </c>
      <c r="N2642" s="9" t="n">
        <f aca="false">IF(AND(L2642=1,ISNUMBER(G2642)),MAX(0,G2642-E2642)/60,"")</f>
        <v>0.25</v>
      </c>
      <c r="O2642" s="9" t="n">
        <f aca="false">IF(ISNUMBER(H2642),IF(AND(H2642&gt;=Scenario!$B$11,H2642&lt;Scenario!$B$12),1,0),0)</f>
        <v>1</v>
      </c>
      <c r="P2642" s="9" t="n">
        <f aca="false">IF(O2642=1,MAX(0,H2642-E2642)/60,"")</f>
        <v>38.35</v>
      </c>
      <c r="Q2642" s="9" t="n">
        <f aca="false">INDEX(Scenario!$B$18:$B$20,MATCH(B2642,Scenario!$A$18:$A$20,0))</f>
        <v>60</v>
      </c>
      <c r="R2642" s="9" t="n">
        <f aca="false">INDEX(Scenario!$C$18:$C$20,MATCH(B2642,Scenario!$A$18:$A$20,0))</f>
        <v>1440</v>
      </c>
      <c r="S2642" s="9" t="n">
        <f aca="false">IF(ISNUMBER(M2642),IF(M2642&lt;=Q2642,1,0),"")</f>
        <v>1</v>
      </c>
      <c r="T2642" s="9" t="n">
        <f aca="false">IF(ISNUMBER(P2642),IF(P2642&lt;=R2642,1,0),"")</f>
        <v>1</v>
      </c>
      <c r="U2642" s="9" t="n">
        <f aca="false">IF(E2642&gt;Scenario!$B$14,0,IF(OR(AND(ISNUMBER(H2642),H2642&lt;=Scenario!$B$14),AND(ISNUMBER(I2642),I2642&lt;=Scenario!$B$14)),0,1))</f>
        <v>0</v>
      </c>
      <c r="V2642" s="9" t="n">
        <f aca="false">IF(AND(U2642=1,(Scenario!$B$14-E2642)/60&gt;R2642),1,0)</f>
        <v>0</v>
      </c>
      <c r="W2642" s="9" t="n">
        <f aca="false">IF(OR(C2642=Scenario!$B$22,C2642=Scenario!$C$22),1,0)</f>
        <v>0</v>
      </c>
      <c r="X2642" s="9" t="n">
        <f aca="false">IF(ISNUMBER(I2642),1,0)</f>
        <v>0</v>
      </c>
      <c r="Y2642" s="9" t="n">
        <f aca="false">MOD(INT(E2642/86400)+3,7)</f>
        <v>3</v>
      </c>
      <c r="Z2642" s="9" t="n">
        <f aca="false">MOD(INT(E2642/3600),24)</f>
        <v>13</v>
      </c>
      <c r="AA2642" s="6" t="s">
        <v>5528</v>
      </c>
    </row>
    <row r="2643" customFormat="false" ht="15" hidden="false" customHeight="false" outlineLevel="0" collapsed="false">
      <c r="A2643" s="6" t="s">
        <v>5529</v>
      </c>
      <c r="B2643" s="6" t="s">
        <v>43</v>
      </c>
      <c r="C2643" s="6" t="s">
        <v>46</v>
      </c>
      <c r="D2643" s="6" t="s">
        <v>172</v>
      </c>
      <c r="E2643" s="6" t="n">
        <v>1788443780</v>
      </c>
      <c r="F2643" s="6" t="n">
        <v>1788443853</v>
      </c>
      <c r="G2643" s="6" t="n">
        <v>1788443792</v>
      </c>
      <c r="H2643" s="6" t="n">
        <v>1788455965</v>
      </c>
      <c r="J2643" s="6" t="n">
        <v>0</v>
      </c>
      <c r="K2643" s="6" t="n">
        <v>0</v>
      </c>
      <c r="L2643" s="9" t="n">
        <f aca="false">IF(AND(E2643&gt;=Scenario!$B$11,E2643&lt;Scenario!$B$12),1,0)</f>
        <v>1</v>
      </c>
      <c r="M2643" s="9" t="n">
        <f aca="false">IF(AND(L2643=1,ISNUMBER(F2643)),MAX(0,F2643-E2643)/60,"")</f>
        <v>1.21666666666667</v>
      </c>
      <c r="N2643" s="9" t="n">
        <f aca="false">IF(AND(L2643=1,ISNUMBER(G2643)),MAX(0,G2643-E2643)/60,"")</f>
        <v>0.2</v>
      </c>
      <c r="O2643" s="9" t="n">
        <f aca="false">IF(ISNUMBER(H2643),IF(AND(H2643&gt;=Scenario!$B$11,H2643&lt;Scenario!$B$12),1,0),0)</f>
        <v>1</v>
      </c>
      <c r="P2643" s="9" t="n">
        <f aca="false">IF(O2643=1,MAX(0,H2643-E2643)/60,"")</f>
        <v>203.083333333333</v>
      </c>
      <c r="Q2643" s="9" t="n">
        <f aca="false">INDEX(Scenario!$B$18:$B$20,MATCH(B2643,Scenario!$A$18:$A$20,0))</f>
        <v>60</v>
      </c>
      <c r="R2643" s="9" t="n">
        <f aca="false">INDEX(Scenario!$C$18:$C$20,MATCH(B2643,Scenario!$A$18:$A$20,0))</f>
        <v>1440</v>
      </c>
      <c r="S2643" s="9" t="n">
        <f aca="false">IF(ISNUMBER(M2643),IF(M2643&lt;=Q2643,1,0),"")</f>
        <v>1</v>
      </c>
      <c r="T2643" s="9" t="n">
        <f aca="false">IF(ISNUMBER(P2643),IF(P2643&lt;=R2643,1,0),"")</f>
        <v>1</v>
      </c>
      <c r="U2643" s="9" t="n">
        <f aca="false">IF(E2643&gt;Scenario!$B$14,0,IF(OR(AND(ISNUMBER(H2643),H2643&lt;=Scenario!$B$14),AND(ISNUMBER(I2643),I2643&lt;=Scenario!$B$14)),0,1))</f>
        <v>0</v>
      </c>
      <c r="V2643" s="9" t="n">
        <f aca="false">IF(AND(U2643=1,(Scenario!$B$14-E2643)/60&gt;R2643),1,0)</f>
        <v>0</v>
      </c>
      <c r="W2643" s="9" t="n">
        <f aca="false">IF(OR(C2643=Scenario!$B$22,C2643=Scenario!$C$22),1,0)</f>
        <v>1</v>
      </c>
      <c r="X2643" s="9" t="n">
        <f aca="false">IF(ISNUMBER(I2643),1,0)</f>
        <v>0</v>
      </c>
      <c r="Y2643" s="9" t="n">
        <f aca="false">MOD(INT(E2643/86400)+3,7)</f>
        <v>3</v>
      </c>
      <c r="Z2643" s="9" t="n">
        <f aca="false">MOD(INT(E2643/3600),24)</f>
        <v>13</v>
      </c>
      <c r="AA2643" s="6" t="s">
        <v>5530</v>
      </c>
    </row>
    <row r="2644" customFormat="false" ht="15" hidden="false" customHeight="false" outlineLevel="0" collapsed="false">
      <c r="A2644" s="6" t="s">
        <v>5531</v>
      </c>
      <c r="B2644" s="6" t="s">
        <v>43</v>
      </c>
      <c r="C2644" s="6" t="s">
        <v>47</v>
      </c>
      <c r="D2644" s="6" t="s">
        <v>171</v>
      </c>
      <c r="E2644" s="6" t="n">
        <v>1788443838</v>
      </c>
      <c r="F2644" s="6" t="n">
        <v>1788444056</v>
      </c>
      <c r="G2644" s="6" t="n">
        <v>1788443884</v>
      </c>
      <c r="H2644" s="6" t="n">
        <v>1788447012</v>
      </c>
      <c r="J2644" s="6" t="n">
        <v>0</v>
      </c>
      <c r="K2644" s="6" t="n">
        <v>0</v>
      </c>
      <c r="L2644" s="9" t="n">
        <f aca="false">IF(AND(E2644&gt;=Scenario!$B$11,E2644&lt;Scenario!$B$12),1,0)</f>
        <v>1</v>
      </c>
      <c r="M2644" s="9" t="n">
        <f aca="false">IF(AND(L2644=1,ISNUMBER(F2644)),MAX(0,F2644-E2644)/60,"")</f>
        <v>3.63333333333333</v>
      </c>
      <c r="N2644" s="9" t="n">
        <f aca="false">IF(AND(L2644=1,ISNUMBER(G2644)),MAX(0,G2644-E2644)/60,"")</f>
        <v>0.766666666666667</v>
      </c>
      <c r="O2644" s="9" t="n">
        <f aca="false">IF(ISNUMBER(H2644),IF(AND(H2644&gt;=Scenario!$B$11,H2644&lt;Scenario!$B$12),1,0),0)</f>
        <v>1</v>
      </c>
      <c r="P2644" s="9" t="n">
        <f aca="false">IF(O2644=1,MAX(0,H2644-E2644)/60,"")</f>
        <v>52.9</v>
      </c>
      <c r="Q2644" s="9" t="n">
        <f aca="false">INDEX(Scenario!$B$18:$B$20,MATCH(B2644,Scenario!$A$18:$A$20,0))</f>
        <v>60</v>
      </c>
      <c r="R2644" s="9" t="n">
        <f aca="false">INDEX(Scenario!$C$18:$C$20,MATCH(B2644,Scenario!$A$18:$A$20,0))</f>
        <v>1440</v>
      </c>
      <c r="S2644" s="9" t="n">
        <f aca="false">IF(ISNUMBER(M2644),IF(M2644&lt;=Q2644,1,0),"")</f>
        <v>1</v>
      </c>
      <c r="T2644" s="9" t="n">
        <f aca="false">IF(ISNUMBER(P2644),IF(P2644&lt;=R2644,1,0),"")</f>
        <v>1</v>
      </c>
      <c r="U2644" s="9" t="n">
        <f aca="false">IF(E2644&gt;Scenario!$B$14,0,IF(OR(AND(ISNUMBER(H2644),H2644&lt;=Scenario!$B$14),AND(ISNUMBER(I2644),I2644&lt;=Scenario!$B$14)),0,1))</f>
        <v>0</v>
      </c>
      <c r="V2644" s="9" t="n">
        <f aca="false">IF(AND(U2644=1,(Scenario!$B$14-E2644)/60&gt;R2644),1,0)</f>
        <v>0</v>
      </c>
      <c r="W2644" s="9" t="n">
        <f aca="false">IF(OR(C2644=Scenario!$B$22,C2644=Scenario!$C$22),1,0)</f>
        <v>1</v>
      </c>
      <c r="X2644" s="9" t="n">
        <f aca="false">IF(ISNUMBER(I2644),1,0)</f>
        <v>0</v>
      </c>
      <c r="Y2644" s="9" t="n">
        <f aca="false">MOD(INT(E2644/86400)+3,7)</f>
        <v>3</v>
      </c>
      <c r="Z2644" s="9" t="n">
        <f aca="false">MOD(INT(E2644/3600),24)</f>
        <v>13</v>
      </c>
      <c r="AA2644" s="6" t="s">
        <v>5532</v>
      </c>
    </row>
    <row r="2645" customFormat="false" ht="15" hidden="false" customHeight="false" outlineLevel="0" collapsed="false">
      <c r="A2645" s="6" t="s">
        <v>5533</v>
      </c>
      <c r="B2645" s="6" t="s">
        <v>43</v>
      </c>
      <c r="C2645" s="6" t="s">
        <v>47</v>
      </c>
      <c r="D2645" s="6" t="s">
        <v>172</v>
      </c>
      <c r="E2645" s="6" t="n">
        <v>1788444016</v>
      </c>
      <c r="F2645" s="6" t="n">
        <v>1788444245</v>
      </c>
      <c r="G2645" s="6" t="n">
        <v>1788444042</v>
      </c>
      <c r="H2645" s="6" t="n">
        <v>1788447044</v>
      </c>
      <c r="J2645" s="6" t="n">
        <v>0</v>
      </c>
      <c r="K2645" s="6" t="n">
        <v>0</v>
      </c>
      <c r="L2645" s="9" t="n">
        <f aca="false">IF(AND(E2645&gt;=Scenario!$B$11,E2645&lt;Scenario!$B$12),1,0)</f>
        <v>1</v>
      </c>
      <c r="M2645" s="9" t="n">
        <f aca="false">IF(AND(L2645=1,ISNUMBER(F2645)),MAX(0,F2645-E2645)/60,"")</f>
        <v>3.81666666666667</v>
      </c>
      <c r="N2645" s="9" t="n">
        <f aca="false">IF(AND(L2645=1,ISNUMBER(G2645)),MAX(0,G2645-E2645)/60,"")</f>
        <v>0.433333333333333</v>
      </c>
      <c r="O2645" s="9" t="n">
        <f aca="false">IF(ISNUMBER(H2645),IF(AND(H2645&gt;=Scenario!$B$11,H2645&lt;Scenario!$B$12),1,0),0)</f>
        <v>1</v>
      </c>
      <c r="P2645" s="9" t="n">
        <f aca="false">IF(O2645=1,MAX(0,H2645-E2645)/60,"")</f>
        <v>50.4666666666667</v>
      </c>
      <c r="Q2645" s="9" t="n">
        <f aca="false">INDEX(Scenario!$B$18:$B$20,MATCH(B2645,Scenario!$A$18:$A$20,0))</f>
        <v>60</v>
      </c>
      <c r="R2645" s="9" t="n">
        <f aca="false">INDEX(Scenario!$C$18:$C$20,MATCH(B2645,Scenario!$A$18:$A$20,0))</f>
        <v>1440</v>
      </c>
      <c r="S2645" s="9" t="n">
        <f aca="false">IF(ISNUMBER(M2645),IF(M2645&lt;=Q2645,1,0),"")</f>
        <v>1</v>
      </c>
      <c r="T2645" s="9" t="n">
        <f aca="false">IF(ISNUMBER(P2645),IF(P2645&lt;=R2645,1,0),"")</f>
        <v>1</v>
      </c>
      <c r="U2645" s="9" t="n">
        <f aca="false">IF(E2645&gt;Scenario!$B$14,0,IF(OR(AND(ISNUMBER(H2645),H2645&lt;=Scenario!$B$14),AND(ISNUMBER(I2645),I2645&lt;=Scenario!$B$14)),0,1))</f>
        <v>0</v>
      </c>
      <c r="V2645" s="9" t="n">
        <f aca="false">IF(AND(U2645=1,(Scenario!$B$14-E2645)/60&gt;R2645),1,0)</f>
        <v>0</v>
      </c>
      <c r="W2645" s="9" t="n">
        <f aca="false">IF(OR(C2645=Scenario!$B$22,C2645=Scenario!$C$22),1,0)</f>
        <v>1</v>
      </c>
      <c r="X2645" s="9" t="n">
        <f aca="false">IF(ISNUMBER(I2645),1,0)</f>
        <v>0</v>
      </c>
      <c r="Y2645" s="9" t="n">
        <f aca="false">MOD(INT(E2645/86400)+3,7)</f>
        <v>3</v>
      </c>
      <c r="Z2645" s="9" t="n">
        <f aca="false">MOD(INT(E2645/3600),24)</f>
        <v>14</v>
      </c>
      <c r="AA2645" s="6" t="s">
        <v>5534</v>
      </c>
    </row>
    <row r="2646" customFormat="false" ht="15" hidden="false" customHeight="false" outlineLevel="0" collapsed="false">
      <c r="A2646" s="6" t="s">
        <v>5535</v>
      </c>
      <c r="B2646" s="6" t="s">
        <v>43</v>
      </c>
      <c r="C2646" s="6" t="s">
        <v>249</v>
      </c>
      <c r="D2646" s="6" t="s">
        <v>171</v>
      </c>
      <c r="E2646" s="6" t="n">
        <v>1788444067</v>
      </c>
      <c r="F2646" s="6" t="n">
        <v>1788447121</v>
      </c>
      <c r="G2646" s="6" t="n">
        <v>1788447042</v>
      </c>
      <c r="H2646" s="6" t="n">
        <v>1788458649</v>
      </c>
      <c r="J2646" s="6" t="n">
        <v>0</v>
      </c>
      <c r="K2646" s="6" t="n">
        <v>0</v>
      </c>
      <c r="L2646" s="9" t="n">
        <f aca="false">IF(AND(E2646&gt;=Scenario!$B$11,E2646&lt;Scenario!$B$12),1,0)</f>
        <v>1</v>
      </c>
      <c r="M2646" s="9" t="n">
        <f aca="false">IF(AND(L2646=1,ISNUMBER(F2646)),MAX(0,F2646-E2646)/60,"")</f>
        <v>50.9</v>
      </c>
      <c r="N2646" s="9" t="n">
        <f aca="false">IF(AND(L2646=1,ISNUMBER(G2646)),MAX(0,G2646-E2646)/60,"")</f>
        <v>49.5833333333333</v>
      </c>
      <c r="O2646" s="9" t="n">
        <f aca="false">IF(ISNUMBER(H2646),IF(AND(H2646&gt;=Scenario!$B$11,H2646&lt;Scenario!$B$12),1,0),0)</f>
        <v>1</v>
      </c>
      <c r="P2646" s="9" t="n">
        <f aca="false">IF(O2646=1,MAX(0,H2646-E2646)/60,"")</f>
        <v>243.033333333333</v>
      </c>
      <c r="Q2646" s="9" t="n">
        <f aca="false">INDEX(Scenario!$B$18:$B$20,MATCH(B2646,Scenario!$A$18:$A$20,0))</f>
        <v>60</v>
      </c>
      <c r="R2646" s="9" t="n">
        <f aca="false">INDEX(Scenario!$C$18:$C$20,MATCH(B2646,Scenario!$A$18:$A$20,0))</f>
        <v>1440</v>
      </c>
      <c r="S2646" s="9" t="n">
        <f aca="false">IF(ISNUMBER(M2646),IF(M2646&lt;=Q2646,1,0),"")</f>
        <v>1</v>
      </c>
      <c r="T2646" s="9" t="n">
        <f aca="false">IF(ISNUMBER(P2646),IF(P2646&lt;=R2646,1,0),"")</f>
        <v>1</v>
      </c>
      <c r="U2646" s="9" t="n">
        <f aca="false">IF(E2646&gt;Scenario!$B$14,0,IF(OR(AND(ISNUMBER(H2646),H2646&lt;=Scenario!$B$14),AND(ISNUMBER(I2646),I2646&lt;=Scenario!$B$14)),0,1))</f>
        <v>0</v>
      </c>
      <c r="V2646" s="9" t="n">
        <f aca="false">IF(AND(U2646=1,(Scenario!$B$14-E2646)/60&gt;R2646),1,0)</f>
        <v>0</v>
      </c>
      <c r="W2646" s="9" t="n">
        <f aca="false">IF(OR(C2646=Scenario!$B$22,C2646=Scenario!$C$22),1,0)</f>
        <v>0</v>
      </c>
      <c r="X2646" s="9" t="n">
        <f aca="false">IF(ISNUMBER(I2646),1,0)</f>
        <v>0</v>
      </c>
      <c r="Y2646" s="9" t="n">
        <f aca="false">MOD(INT(E2646/86400)+3,7)</f>
        <v>3</v>
      </c>
      <c r="Z2646" s="9" t="n">
        <f aca="false">MOD(INT(E2646/3600),24)</f>
        <v>14</v>
      </c>
      <c r="AA2646" s="6" t="s">
        <v>5536</v>
      </c>
    </row>
    <row r="2647" customFormat="false" ht="15" hidden="false" customHeight="false" outlineLevel="0" collapsed="false">
      <c r="A2647" s="6" t="s">
        <v>5537</v>
      </c>
      <c r="B2647" s="6" t="s">
        <v>43</v>
      </c>
      <c r="C2647" s="6" t="s">
        <v>46</v>
      </c>
      <c r="D2647" s="6" t="s">
        <v>171</v>
      </c>
      <c r="E2647" s="6" t="n">
        <v>1788444283</v>
      </c>
      <c r="F2647" s="6" t="n">
        <v>1788444507</v>
      </c>
      <c r="G2647" s="6" t="n">
        <v>1788444308</v>
      </c>
      <c r="H2647" s="6" t="n">
        <v>1788447120</v>
      </c>
      <c r="J2647" s="6" t="n">
        <v>0</v>
      </c>
      <c r="K2647" s="6" t="n">
        <v>0</v>
      </c>
      <c r="L2647" s="9" t="n">
        <f aca="false">IF(AND(E2647&gt;=Scenario!$B$11,E2647&lt;Scenario!$B$12),1,0)</f>
        <v>1</v>
      </c>
      <c r="M2647" s="9" t="n">
        <f aca="false">IF(AND(L2647=1,ISNUMBER(F2647)),MAX(0,F2647-E2647)/60,"")</f>
        <v>3.73333333333333</v>
      </c>
      <c r="N2647" s="9" t="n">
        <f aca="false">IF(AND(L2647=1,ISNUMBER(G2647)),MAX(0,G2647-E2647)/60,"")</f>
        <v>0.416666666666667</v>
      </c>
      <c r="O2647" s="9" t="n">
        <f aca="false">IF(ISNUMBER(H2647),IF(AND(H2647&gt;=Scenario!$B$11,H2647&lt;Scenario!$B$12),1,0),0)</f>
        <v>1</v>
      </c>
      <c r="P2647" s="9" t="n">
        <f aca="false">IF(O2647=1,MAX(0,H2647-E2647)/60,"")</f>
        <v>47.2833333333333</v>
      </c>
      <c r="Q2647" s="9" t="n">
        <f aca="false">INDEX(Scenario!$B$18:$B$20,MATCH(B2647,Scenario!$A$18:$A$20,0))</f>
        <v>60</v>
      </c>
      <c r="R2647" s="9" t="n">
        <f aca="false">INDEX(Scenario!$C$18:$C$20,MATCH(B2647,Scenario!$A$18:$A$20,0))</f>
        <v>1440</v>
      </c>
      <c r="S2647" s="9" t="n">
        <f aca="false">IF(ISNUMBER(M2647),IF(M2647&lt;=Q2647,1,0),"")</f>
        <v>1</v>
      </c>
      <c r="T2647" s="9" t="n">
        <f aca="false">IF(ISNUMBER(P2647),IF(P2647&lt;=R2647,1,0),"")</f>
        <v>1</v>
      </c>
      <c r="U2647" s="9" t="n">
        <f aca="false">IF(E2647&gt;Scenario!$B$14,0,IF(OR(AND(ISNUMBER(H2647),H2647&lt;=Scenario!$B$14),AND(ISNUMBER(I2647),I2647&lt;=Scenario!$B$14)),0,1))</f>
        <v>0</v>
      </c>
      <c r="V2647" s="9" t="n">
        <f aca="false">IF(AND(U2647=1,(Scenario!$B$14-E2647)/60&gt;R2647),1,0)</f>
        <v>0</v>
      </c>
      <c r="W2647" s="9" t="n">
        <f aca="false">IF(OR(C2647=Scenario!$B$22,C2647=Scenario!$C$22),1,0)</f>
        <v>1</v>
      </c>
      <c r="X2647" s="9" t="n">
        <f aca="false">IF(ISNUMBER(I2647),1,0)</f>
        <v>0</v>
      </c>
      <c r="Y2647" s="9" t="n">
        <f aca="false">MOD(INT(E2647/86400)+3,7)</f>
        <v>3</v>
      </c>
      <c r="Z2647" s="9" t="n">
        <f aca="false">MOD(INT(E2647/3600),24)</f>
        <v>14</v>
      </c>
      <c r="AA2647" s="6" t="s">
        <v>5538</v>
      </c>
    </row>
    <row r="2648" customFormat="false" ht="15" hidden="false" customHeight="false" outlineLevel="0" collapsed="false">
      <c r="A2648" s="6" t="s">
        <v>5539</v>
      </c>
      <c r="B2648" s="6" t="s">
        <v>44</v>
      </c>
      <c r="C2648" s="6" t="s">
        <v>249</v>
      </c>
      <c r="D2648" s="6" t="s">
        <v>172</v>
      </c>
      <c r="E2648" s="6" t="n">
        <v>1788444633</v>
      </c>
      <c r="F2648" s="6" t="n">
        <v>1788447215</v>
      </c>
      <c r="G2648" s="6" t="n">
        <v>1788447070</v>
      </c>
      <c r="H2648" s="6" t="n">
        <v>1788450730</v>
      </c>
      <c r="J2648" s="6" t="n">
        <v>0</v>
      </c>
      <c r="K2648" s="6" t="n">
        <v>0</v>
      </c>
      <c r="L2648" s="9" t="n">
        <f aca="false">IF(AND(E2648&gt;=Scenario!$B$11,E2648&lt;Scenario!$B$12),1,0)</f>
        <v>1</v>
      </c>
      <c r="M2648" s="9" t="n">
        <f aca="false">IF(AND(L2648=1,ISNUMBER(F2648)),MAX(0,F2648-E2648)/60,"")</f>
        <v>43.0333333333333</v>
      </c>
      <c r="N2648" s="9" t="n">
        <f aca="false">IF(AND(L2648=1,ISNUMBER(G2648)),MAX(0,G2648-E2648)/60,"")</f>
        <v>40.6166666666667</v>
      </c>
      <c r="O2648" s="9" t="n">
        <f aca="false">IF(ISNUMBER(H2648),IF(AND(H2648&gt;=Scenario!$B$11,H2648&lt;Scenario!$B$12),1,0),0)</f>
        <v>1</v>
      </c>
      <c r="P2648" s="9" t="n">
        <f aca="false">IF(O2648=1,MAX(0,H2648-E2648)/60,"")</f>
        <v>101.616666666667</v>
      </c>
      <c r="Q2648" s="9" t="n">
        <f aca="false">INDEX(Scenario!$B$18:$B$20,MATCH(B2648,Scenario!$A$18:$A$20,0))</f>
        <v>240</v>
      </c>
      <c r="R2648" s="9" t="n">
        <f aca="false">INDEX(Scenario!$C$18:$C$20,MATCH(B2648,Scenario!$A$18:$A$20,0))</f>
        <v>4320</v>
      </c>
      <c r="S2648" s="9" t="n">
        <f aca="false">IF(ISNUMBER(M2648),IF(M2648&lt;=Q2648,1,0),"")</f>
        <v>1</v>
      </c>
      <c r="T2648" s="9" t="n">
        <f aca="false">IF(ISNUMBER(P2648),IF(P2648&lt;=R2648,1,0),"")</f>
        <v>1</v>
      </c>
      <c r="U2648" s="9" t="n">
        <f aca="false">IF(E2648&gt;Scenario!$B$14,0,IF(OR(AND(ISNUMBER(H2648),H2648&lt;=Scenario!$B$14),AND(ISNUMBER(I2648),I2648&lt;=Scenario!$B$14)),0,1))</f>
        <v>0</v>
      </c>
      <c r="V2648" s="9" t="n">
        <f aca="false">IF(AND(U2648=1,(Scenario!$B$14-E2648)/60&gt;R2648),1,0)</f>
        <v>0</v>
      </c>
      <c r="W2648" s="9" t="n">
        <f aca="false">IF(OR(C2648=Scenario!$B$22,C2648=Scenario!$C$22),1,0)</f>
        <v>0</v>
      </c>
      <c r="X2648" s="9" t="n">
        <f aca="false">IF(ISNUMBER(I2648),1,0)</f>
        <v>0</v>
      </c>
      <c r="Y2648" s="9" t="n">
        <f aca="false">MOD(INT(E2648/86400)+3,7)</f>
        <v>3</v>
      </c>
      <c r="Z2648" s="9" t="n">
        <f aca="false">MOD(INT(E2648/3600),24)</f>
        <v>14</v>
      </c>
      <c r="AA2648" s="6" t="s">
        <v>5540</v>
      </c>
    </row>
    <row r="2649" customFormat="false" ht="15" hidden="false" customHeight="false" outlineLevel="0" collapsed="false">
      <c r="A2649" s="6" t="s">
        <v>5541</v>
      </c>
      <c r="B2649" s="6" t="s">
        <v>43</v>
      </c>
      <c r="C2649" s="6" t="s">
        <v>47</v>
      </c>
      <c r="D2649" s="6" t="s">
        <v>170</v>
      </c>
      <c r="E2649" s="6" t="n">
        <v>1788445375</v>
      </c>
      <c r="I2649" s="6" t="n">
        <v>1788447303</v>
      </c>
      <c r="J2649" s="6" t="n">
        <v>0</v>
      </c>
      <c r="K2649" s="6" t="n">
        <v>0</v>
      </c>
      <c r="L2649" s="9" t="n">
        <f aca="false">IF(AND(E2649&gt;=Scenario!$B$11,E2649&lt;Scenario!$B$12),1,0)</f>
        <v>1</v>
      </c>
      <c r="M2649" s="0" t="str">
        <f aca="false">IF(AND(L2649=1,ISNUMBER(F2649)),MAX(0,F2649-E2649)/60,"")</f>
        <v/>
      </c>
      <c r="N2649" s="0" t="str">
        <f aca="false">IF(AND(L2649=1,ISNUMBER(G2649)),MAX(0,G2649-E2649)/60,"")</f>
        <v/>
      </c>
      <c r="O2649" s="9" t="n">
        <f aca="false">IF(ISNUMBER(H2649),IF(AND(H2649&gt;=Scenario!$B$11,H2649&lt;Scenario!$B$12),1,0),0)</f>
        <v>0</v>
      </c>
      <c r="P2649" s="0" t="str">
        <f aca="false">IF(O2649=1,MAX(0,H2649-E2649)/60,"")</f>
        <v/>
      </c>
      <c r="Q2649" s="9" t="n">
        <f aca="false">INDEX(Scenario!$B$18:$B$20,MATCH(B2649,Scenario!$A$18:$A$20,0))</f>
        <v>60</v>
      </c>
      <c r="R2649" s="9" t="n">
        <f aca="false">INDEX(Scenario!$C$18:$C$20,MATCH(B2649,Scenario!$A$18:$A$20,0))</f>
        <v>1440</v>
      </c>
      <c r="S2649" s="0" t="str">
        <f aca="false">IF(ISNUMBER(M2649),IF(M2649&lt;=Q2649,1,0),"")</f>
        <v/>
      </c>
      <c r="T2649" s="0" t="str">
        <f aca="false">IF(ISNUMBER(P2649),IF(P2649&lt;=R2649,1,0),"")</f>
        <v/>
      </c>
      <c r="U2649" s="9" t="n">
        <f aca="false">IF(E2649&gt;Scenario!$B$14,0,IF(OR(AND(ISNUMBER(H2649),H2649&lt;=Scenario!$B$14),AND(ISNUMBER(I2649),I2649&lt;=Scenario!$B$14)),0,1))</f>
        <v>0</v>
      </c>
      <c r="V2649" s="9" t="n">
        <f aca="false">IF(AND(U2649=1,(Scenario!$B$14-E2649)/60&gt;R2649),1,0)</f>
        <v>0</v>
      </c>
      <c r="W2649" s="9" t="n">
        <f aca="false">IF(OR(C2649=Scenario!$B$22,C2649=Scenario!$C$22),1,0)</f>
        <v>1</v>
      </c>
      <c r="X2649" s="9" t="n">
        <f aca="false">IF(ISNUMBER(I2649),1,0)</f>
        <v>1</v>
      </c>
      <c r="Y2649" s="9" t="n">
        <f aca="false">MOD(INT(E2649/86400)+3,7)</f>
        <v>3</v>
      </c>
      <c r="Z2649" s="9" t="n">
        <f aca="false">MOD(INT(E2649/3600),24)</f>
        <v>14</v>
      </c>
      <c r="AA2649" s="6" t="s">
        <v>5542</v>
      </c>
    </row>
    <row r="2650" customFormat="false" ht="15" hidden="false" customHeight="false" outlineLevel="0" collapsed="false">
      <c r="A2650" s="6" t="s">
        <v>5543</v>
      </c>
      <c r="B2650" s="6" t="s">
        <v>44</v>
      </c>
      <c r="C2650" s="6" t="s">
        <v>46</v>
      </c>
      <c r="D2650" s="6" t="s">
        <v>170</v>
      </c>
      <c r="E2650" s="6" t="n">
        <v>1788445755</v>
      </c>
      <c r="F2650" s="6" t="n">
        <v>1788450123</v>
      </c>
      <c r="G2650" s="6" t="n">
        <v>1788450015</v>
      </c>
      <c r="H2650" s="6" t="n">
        <v>1788451097</v>
      </c>
      <c r="J2650" s="6" t="n">
        <v>0</v>
      </c>
      <c r="K2650" s="6" t="n">
        <v>0</v>
      </c>
      <c r="L2650" s="9" t="n">
        <f aca="false">IF(AND(E2650&gt;=Scenario!$B$11,E2650&lt;Scenario!$B$12),1,0)</f>
        <v>1</v>
      </c>
      <c r="M2650" s="9" t="n">
        <f aca="false">IF(AND(L2650=1,ISNUMBER(F2650)),MAX(0,F2650-E2650)/60,"")</f>
        <v>72.8</v>
      </c>
      <c r="N2650" s="9" t="n">
        <f aca="false">IF(AND(L2650=1,ISNUMBER(G2650)),MAX(0,G2650-E2650)/60,"")</f>
        <v>71</v>
      </c>
      <c r="O2650" s="9" t="n">
        <f aca="false">IF(ISNUMBER(H2650),IF(AND(H2650&gt;=Scenario!$B$11,H2650&lt;Scenario!$B$12),1,0),0)</f>
        <v>1</v>
      </c>
      <c r="P2650" s="9" t="n">
        <f aca="false">IF(O2650=1,MAX(0,H2650-E2650)/60,"")</f>
        <v>89.0333333333333</v>
      </c>
      <c r="Q2650" s="9" t="n">
        <f aca="false">INDEX(Scenario!$B$18:$B$20,MATCH(B2650,Scenario!$A$18:$A$20,0))</f>
        <v>240</v>
      </c>
      <c r="R2650" s="9" t="n">
        <f aca="false">INDEX(Scenario!$C$18:$C$20,MATCH(B2650,Scenario!$A$18:$A$20,0))</f>
        <v>4320</v>
      </c>
      <c r="S2650" s="9" t="n">
        <f aca="false">IF(ISNUMBER(M2650),IF(M2650&lt;=Q2650,1,0),"")</f>
        <v>1</v>
      </c>
      <c r="T2650" s="9" t="n">
        <f aca="false">IF(ISNUMBER(P2650),IF(P2650&lt;=R2650,1,0),"")</f>
        <v>1</v>
      </c>
      <c r="U2650" s="9" t="n">
        <f aca="false">IF(E2650&gt;Scenario!$B$14,0,IF(OR(AND(ISNUMBER(H2650),H2650&lt;=Scenario!$B$14),AND(ISNUMBER(I2650),I2650&lt;=Scenario!$B$14)),0,1))</f>
        <v>0</v>
      </c>
      <c r="V2650" s="9" t="n">
        <f aca="false">IF(AND(U2650=1,(Scenario!$B$14-E2650)/60&gt;R2650),1,0)</f>
        <v>0</v>
      </c>
      <c r="W2650" s="9" t="n">
        <f aca="false">IF(OR(C2650=Scenario!$B$22,C2650=Scenario!$C$22),1,0)</f>
        <v>1</v>
      </c>
      <c r="X2650" s="9" t="n">
        <f aca="false">IF(ISNUMBER(I2650),1,0)</f>
        <v>0</v>
      </c>
      <c r="Y2650" s="9" t="n">
        <f aca="false">MOD(INT(E2650/86400)+3,7)</f>
        <v>3</v>
      </c>
      <c r="Z2650" s="9" t="n">
        <f aca="false">MOD(INT(E2650/3600),24)</f>
        <v>14</v>
      </c>
      <c r="AA2650" s="6" t="s">
        <v>5544</v>
      </c>
    </row>
    <row r="2651" customFormat="false" ht="15" hidden="false" customHeight="false" outlineLevel="0" collapsed="false">
      <c r="A2651" s="6" t="s">
        <v>5545</v>
      </c>
      <c r="B2651" s="6" t="s">
        <v>44</v>
      </c>
      <c r="C2651" s="6" t="s">
        <v>288</v>
      </c>
      <c r="D2651" s="6" t="s">
        <v>171</v>
      </c>
      <c r="E2651" s="6" t="n">
        <v>1788445991</v>
      </c>
      <c r="F2651" s="6" t="n">
        <v>1788455741</v>
      </c>
      <c r="G2651" s="6" t="n">
        <v>1788455650</v>
      </c>
      <c r="H2651" s="6" t="n">
        <v>1788458820</v>
      </c>
      <c r="J2651" s="6" t="n">
        <v>0</v>
      </c>
      <c r="K2651" s="6" t="n">
        <v>0</v>
      </c>
      <c r="L2651" s="9" t="n">
        <f aca="false">IF(AND(E2651&gt;=Scenario!$B$11,E2651&lt;Scenario!$B$12),1,0)</f>
        <v>1</v>
      </c>
      <c r="M2651" s="9" t="n">
        <f aca="false">IF(AND(L2651=1,ISNUMBER(F2651)),MAX(0,F2651-E2651)/60,"")</f>
        <v>162.5</v>
      </c>
      <c r="N2651" s="9" t="n">
        <f aca="false">IF(AND(L2651=1,ISNUMBER(G2651)),MAX(0,G2651-E2651)/60,"")</f>
        <v>160.983333333333</v>
      </c>
      <c r="O2651" s="9" t="n">
        <f aca="false">IF(ISNUMBER(H2651),IF(AND(H2651&gt;=Scenario!$B$11,H2651&lt;Scenario!$B$12),1,0),0)</f>
        <v>1</v>
      </c>
      <c r="P2651" s="9" t="n">
        <f aca="false">IF(O2651=1,MAX(0,H2651-E2651)/60,"")</f>
        <v>213.816666666667</v>
      </c>
      <c r="Q2651" s="9" t="n">
        <f aca="false">INDEX(Scenario!$B$18:$B$20,MATCH(B2651,Scenario!$A$18:$A$20,0))</f>
        <v>240</v>
      </c>
      <c r="R2651" s="9" t="n">
        <f aca="false">INDEX(Scenario!$C$18:$C$20,MATCH(B2651,Scenario!$A$18:$A$20,0))</f>
        <v>4320</v>
      </c>
      <c r="S2651" s="9" t="n">
        <f aca="false">IF(ISNUMBER(M2651),IF(M2651&lt;=Q2651,1,0),"")</f>
        <v>1</v>
      </c>
      <c r="T2651" s="9" t="n">
        <f aca="false">IF(ISNUMBER(P2651),IF(P2651&lt;=R2651,1,0),"")</f>
        <v>1</v>
      </c>
      <c r="U2651" s="9" t="n">
        <f aca="false">IF(E2651&gt;Scenario!$B$14,0,IF(OR(AND(ISNUMBER(H2651),H2651&lt;=Scenario!$B$14),AND(ISNUMBER(I2651),I2651&lt;=Scenario!$B$14)),0,1))</f>
        <v>0</v>
      </c>
      <c r="V2651" s="9" t="n">
        <f aca="false">IF(AND(U2651=1,(Scenario!$B$14-E2651)/60&gt;R2651),1,0)</f>
        <v>0</v>
      </c>
      <c r="W2651" s="9" t="n">
        <f aca="false">IF(OR(C2651=Scenario!$B$22,C2651=Scenario!$C$22),1,0)</f>
        <v>0</v>
      </c>
      <c r="X2651" s="9" t="n">
        <f aca="false">IF(ISNUMBER(I2651),1,0)</f>
        <v>0</v>
      </c>
      <c r="Y2651" s="9" t="n">
        <f aca="false">MOD(INT(E2651/86400)+3,7)</f>
        <v>3</v>
      </c>
      <c r="Z2651" s="9" t="n">
        <f aca="false">MOD(INT(E2651/3600),24)</f>
        <v>14</v>
      </c>
      <c r="AA2651" s="6" t="s">
        <v>5546</v>
      </c>
    </row>
    <row r="2652" customFormat="false" ht="15" hidden="false" customHeight="false" outlineLevel="0" collapsed="false">
      <c r="A2652" s="6" t="s">
        <v>5547</v>
      </c>
      <c r="B2652" s="6" t="s">
        <v>42</v>
      </c>
      <c r="C2652" s="6" t="s">
        <v>249</v>
      </c>
      <c r="D2652" s="6" t="s">
        <v>170</v>
      </c>
      <c r="E2652" s="6" t="n">
        <v>1788446770</v>
      </c>
      <c r="F2652" s="6" t="n">
        <v>1788447311</v>
      </c>
      <c r="G2652" s="6" t="n">
        <v>1788447159</v>
      </c>
      <c r="H2652" s="6" t="n">
        <v>1788448097</v>
      </c>
      <c r="J2652" s="6" t="n">
        <v>0</v>
      </c>
      <c r="K2652" s="6" t="n">
        <v>0</v>
      </c>
      <c r="L2652" s="9" t="n">
        <f aca="false">IF(AND(E2652&gt;=Scenario!$B$11,E2652&lt;Scenario!$B$12),1,0)</f>
        <v>1</v>
      </c>
      <c r="M2652" s="9" t="n">
        <f aca="false">IF(AND(L2652=1,ISNUMBER(F2652)),MAX(0,F2652-E2652)/60,"")</f>
        <v>9.01666666666667</v>
      </c>
      <c r="N2652" s="9" t="n">
        <f aca="false">IF(AND(L2652=1,ISNUMBER(G2652)),MAX(0,G2652-E2652)/60,"")</f>
        <v>6.48333333333333</v>
      </c>
      <c r="O2652" s="9" t="n">
        <f aca="false">IF(ISNUMBER(H2652),IF(AND(H2652&gt;=Scenario!$B$11,H2652&lt;Scenario!$B$12),1,0),0)</f>
        <v>1</v>
      </c>
      <c r="P2652" s="9" t="n">
        <f aca="false">IF(O2652=1,MAX(0,H2652-E2652)/60,"")</f>
        <v>22.1166666666667</v>
      </c>
      <c r="Q2652" s="9" t="n">
        <f aca="false">INDEX(Scenario!$B$18:$B$20,MATCH(B2652,Scenario!$A$18:$A$20,0))</f>
        <v>15</v>
      </c>
      <c r="R2652" s="9" t="n">
        <f aca="false">INDEX(Scenario!$C$18:$C$20,MATCH(B2652,Scenario!$A$18:$A$20,0))</f>
        <v>240</v>
      </c>
      <c r="S2652" s="9" t="n">
        <f aca="false">IF(ISNUMBER(M2652),IF(M2652&lt;=Q2652,1,0),"")</f>
        <v>1</v>
      </c>
      <c r="T2652" s="9" t="n">
        <f aca="false">IF(ISNUMBER(P2652),IF(P2652&lt;=R2652,1,0),"")</f>
        <v>1</v>
      </c>
      <c r="U2652" s="9" t="n">
        <f aca="false">IF(E2652&gt;Scenario!$B$14,0,IF(OR(AND(ISNUMBER(H2652),H2652&lt;=Scenario!$B$14),AND(ISNUMBER(I2652),I2652&lt;=Scenario!$B$14)),0,1))</f>
        <v>0</v>
      </c>
      <c r="V2652" s="9" t="n">
        <f aca="false">IF(AND(U2652=1,(Scenario!$B$14-E2652)/60&gt;R2652),1,0)</f>
        <v>0</v>
      </c>
      <c r="W2652" s="9" t="n">
        <f aca="false">IF(OR(C2652=Scenario!$B$22,C2652=Scenario!$C$22),1,0)</f>
        <v>0</v>
      </c>
      <c r="X2652" s="9" t="n">
        <f aca="false">IF(ISNUMBER(I2652),1,0)</f>
        <v>0</v>
      </c>
      <c r="Y2652" s="9" t="n">
        <f aca="false">MOD(INT(E2652/86400)+3,7)</f>
        <v>3</v>
      </c>
      <c r="Z2652" s="9" t="n">
        <f aca="false">MOD(INT(E2652/3600),24)</f>
        <v>14</v>
      </c>
      <c r="AA2652" s="6" t="s">
        <v>5548</v>
      </c>
    </row>
    <row r="2653" customFormat="false" ht="15" hidden="false" customHeight="false" outlineLevel="0" collapsed="false">
      <c r="A2653" s="6" t="s">
        <v>5549</v>
      </c>
      <c r="B2653" s="6" t="s">
        <v>43</v>
      </c>
      <c r="C2653" s="6" t="s">
        <v>249</v>
      </c>
      <c r="D2653" s="6" t="s">
        <v>172</v>
      </c>
      <c r="E2653" s="6" t="n">
        <v>1788446778</v>
      </c>
      <c r="F2653" s="6" t="n">
        <v>1788451430</v>
      </c>
      <c r="G2653" s="6" t="n">
        <v>1788451237</v>
      </c>
      <c r="H2653" s="6" t="n">
        <v>1788456035</v>
      </c>
      <c r="J2653" s="6" t="n">
        <v>0</v>
      </c>
      <c r="K2653" s="6" t="n">
        <v>0</v>
      </c>
      <c r="L2653" s="9" t="n">
        <f aca="false">IF(AND(E2653&gt;=Scenario!$B$11,E2653&lt;Scenario!$B$12),1,0)</f>
        <v>1</v>
      </c>
      <c r="M2653" s="9" t="n">
        <f aca="false">IF(AND(L2653=1,ISNUMBER(F2653)),MAX(0,F2653-E2653)/60,"")</f>
        <v>77.5333333333333</v>
      </c>
      <c r="N2653" s="9" t="n">
        <f aca="false">IF(AND(L2653=1,ISNUMBER(G2653)),MAX(0,G2653-E2653)/60,"")</f>
        <v>74.3166666666667</v>
      </c>
      <c r="O2653" s="9" t="n">
        <f aca="false">IF(ISNUMBER(H2653),IF(AND(H2653&gt;=Scenario!$B$11,H2653&lt;Scenario!$B$12),1,0),0)</f>
        <v>1</v>
      </c>
      <c r="P2653" s="9" t="n">
        <f aca="false">IF(O2653=1,MAX(0,H2653-E2653)/60,"")</f>
        <v>154.283333333333</v>
      </c>
      <c r="Q2653" s="9" t="n">
        <f aca="false">INDEX(Scenario!$B$18:$B$20,MATCH(B2653,Scenario!$A$18:$A$20,0))</f>
        <v>60</v>
      </c>
      <c r="R2653" s="9" t="n">
        <f aca="false">INDEX(Scenario!$C$18:$C$20,MATCH(B2653,Scenario!$A$18:$A$20,0))</f>
        <v>1440</v>
      </c>
      <c r="S2653" s="9" t="n">
        <f aca="false">IF(ISNUMBER(M2653),IF(M2653&lt;=Q2653,1,0),"")</f>
        <v>0</v>
      </c>
      <c r="T2653" s="9" t="n">
        <f aca="false">IF(ISNUMBER(P2653),IF(P2653&lt;=R2653,1,0),"")</f>
        <v>1</v>
      </c>
      <c r="U2653" s="9" t="n">
        <f aca="false">IF(E2653&gt;Scenario!$B$14,0,IF(OR(AND(ISNUMBER(H2653),H2653&lt;=Scenario!$B$14),AND(ISNUMBER(I2653),I2653&lt;=Scenario!$B$14)),0,1))</f>
        <v>0</v>
      </c>
      <c r="V2653" s="9" t="n">
        <f aca="false">IF(AND(U2653=1,(Scenario!$B$14-E2653)/60&gt;R2653),1,0)</f>
        <v>0</v>
      </c>
      <c r="W2653" s="9" t="n">
        <f aca="false">IF(OR(C2653=Scenario!$B$22,C2653=Scenario!$C$22),1,0)</f>
        <v>0</v>
      </c>
      <c r="X2653" s="9" t="n">
        <f aca="false">IF(ISNUMBER(I2653),1,0)</f>
        <v>0</v>
      </c>
      <c r="Y2653" s="9" t="n">
        <f aca="false">MOD(INT(E2653/86400)+3,7)</f>
        <v>3</v>
      </c>
      <c r="Z2653" s="9" t="n">
        <f aca="false">MOD(INT(E2653/3600),24)</f>
        <v>14</v>
      </c>
      <c r="AA2653" s="6" t="s">
        <v>5550</v>
      </c>
    </row>
    <row r="2654" customFormat="false" ht="15" hidden="false" customHeight="false" outlineLevel="0" collapsed="false">
      <c r="A2654" s="6" t="s">
        <v>5551</v>
      </c>
      <c r="B2654" s="6" t="s">
        <v>44</v>
      </c>
      <c r="C2654" s="6" t="s">
        <v>46</v>
      </c>
      <c r="D2654" s="6" t="s">
        <v>171</v>
      </c>
      <c r="E2654" s="6" t="n">
        <v>1788446929</v>
      </c>
      <c r="F2654" s="6" t="n">
        <v>1788451344</v>
      </c>
      <c r="G2654" s="6" t="n">
        <v>1788451117</v>
      </c>
      <c r="H2654" s="6" t="n">
        <v>1788453126</v>
      </c>
      <c r="J2654" s="6" t="n">
        <v>0</v>
      </c>
      <c r="K2654" s="6" t="n">
        <v>0</v>
      </c>
      <c r="L2654" s="9" t="n">
        <f aca="false">IF(AND(E2654&gt;=Scenario!$B$11,E2654&lt;Scenario!$B$12),1,0)</f>
        <v>1</v>
      </c>
      <c r="M2654" s="9" t="n">
        <f aca="false">IF(AND(L2654=1,ISNUMBER(F2654)),MAX(0,F2654-E2654)/60,"")</f>
        <v>73.5833333333333</v>
      </c>
      <c r="N2654" s="9" t="n">
        <f aca="false">IF(AND(L2654=1,ISNUMBER(G2654)),MAX(0,G2654-E2654)/60,"")</f>
        <v>69.8</v>
      </c>
      <c r="O2654" s="9" t="n">
        <f aca="false">IF(ISNUMBER(H2654),IF(AND(H2654&gt;=Scenario!$B$11,H2654&lt;Scenario!$B$12),1,0),0)</f>
        <v>1</v>
      </c>
      <c r="P2654" s="9" t="n">
        <f aca="false">IF(O2654=1,MAX(0,H2654-E2654)/60,"")</f>
        <v>103.283333333333</v>
      </c>
      <c r="Q2654" s="9" t="n">
        <f aca="false">INDEX(Scenario!$B$18:$B$20,MATCH(B2654,Scenario!$A$18:$A$20,0))</f>
        <v>240</v>
      </c>
      <c r="R2654" s="9" t="n">
        <f aca="false">INDEX(Scenario!$C$18:$C$20,MATCH(B2654,Scenario!$A$18:$A$20,0))</f>
        <v>4320</v>
      </c>
      <c r="S2654" s="9" t="n">
        <f aca="false">IF(ISNUMBER(M2654),IF(M2654&lt;=Q2654,1,0),"")</f>
        <v>1</v>
      </c>
      <c r="T2654" s="9" t="n">
        <f aca="false">IF(ISNUMBER(P2654),IF(P2654&lt;=R2654,1,0),"")</f>
        <v>1</v>
      </c>
      <c r="U2654" s="9" t="n">
        <f aca="false">IF(E2654&gt;Scenario!$B$14,0,IF(OR(AND(ISNUMBER(H2654),H2654&lt;=Scenario!$B$14),AND(ISNUMBER(I2654),I2654&lt;=Scenario!$B$14)),0,1))</f>
        <v>0</v>
      </c>
      <c r="V2654" s="9" t="n">
        <f aca="false">IF(AND(U2654=1,(Scenario!$B$14-E2654)/60&gt;R2654),1,0)</f>
        <v>0</v>
      </c>
      <c r="W2654" s="9" t="n">
        <f aca="false">IF(OR(C2654=Scenario!$B$22,C2654=Scenario!$C$22),1,0)</f>
        <v>1</v>
      </c>
      <c r="X2654" s="9" t="n">
        <f aca="false">IF(ISNUMBER(I2654),1,0)</f>
        <v>0</v>
      </c>
      <c r="Y2654" s="9" t="n">
        <f aca="false">MOD(INT(E2654/86400)+3,7)</f>
        <v>3</v>
      </c>
      <c r="Z2654" s="9" t="n">
        <f aca="false">MOD(INT(E2654/3600),24)</f>
        <v>14</v>
      </c>
      <c r="AA2654" s="6" t="s">
        <v>5552</v>
      </c>
    </row>
    <row r="2655" customFormat="false" ht="15" hidden="false" customHeight="false" outlineLevel="0" collapsed="false">
      <c r="A2655" s="6" t="s">
        <v>5553</v>
      </c>
      <c r="B2655" s="6" t="s">
        <v>43</v>
      </c>
      <c r="C2655" s="6" t="s">
        <v>249</v>
      </c>
      <c r="D2655" s="6" t="s">
        <v>170</v>
      </c>
      <c r="E2655" s="6" t="n">
        <v>1788447807</v>
      </c>
      <c r="F2655" s="6" t="n">
        <v>1788448233</v>
      </c>
      <c r="G2655" s="6" t="n">
        <v>1788448129</v>
      </c>
      <c r="H2655" s="6" t="n">
        <v>1788449335</v>
      </c>
      <c r="J2655" s="6" t="n">
        <v>0</v>
      </c>
      <c r="K2655" s="6" t="n">
        <v>0</v>
      </c>
      <c r="L2655" s="9" t="n">
        <f aca="false">IF(AND(E2655&gt;=Scenario!$B$11,E2655&lt;Scenario!$B$12),1,0)</f>
        <v>1</v>
      </c>
      <c r="M2655" s="9" t="n">
        <f aca="false">IF(AND(L2655=1,ISNUMBER(F2655)),MAX(0,F2655-E2655)/60,"")</f>
        <v>7.1</v>
      </c>
      <c r="N2655" s="9" t="n">
        <f aca="false">IF(AND(L2655=1,ISNUMBER(G2655)),MAX(0,G2655-E2655)/60,"")</f>
        <v>5.36666666666667</v>
      </c>
      <c r="O2655" s="9" t="n">
        <f aca="false">IF(ISNUMBER(H2655),IF(AND(H2655&gt;=Scenario!$B$11,H2655&lt;Scenario!$B$12),1,0),0)</f>
        <v>1</v>
      </c>
      <c r="P2655" s="9" t="n">
        <f aca="false">IF(O2655=1,MAX(0,H2655-E2655)/60,"")</f>
        <v>25.4666666666667</v>
      </c>
      <c r="Q2655" s="9" t="n">
        <f aca="false">INDEX(Scenario!$B$18:$B$20,MATCH(B2655,Scenario!$A$18:$A$20,0))</f>
        <v>60</v>
      </c>
      <c r="R2655" s="9" t="n">
        <f aca="false">INDEX(Scenario!$C$18:$C$20,MATCH(B2655,Scenario!$A$18:$A$20,0))</f>
        <v>1440</v>
      </c>
      <c r="S2655" s="9" t="n">
        <f aca="false">IF(ISNUMBER(M2655),IF(M2655&lt;=Q2655,1,0),"")</f>
        <v>1</v>
      </c>
      <c r="T2655" s="9" t="n">
        <f aca="false">IF(ISNUMBER(P2655),IF(P2655&lt;=R2655,1,0),"")</f>
        <v>1</v>
      </c>
      <c r="U2655" s="9" t="n">
        <f aca="false">IF(E2655&gt;Scenario!$B$14,0,IF(OR(AND(ISNUMBER(H2655),H2655&lt;=Scenario!$B$14),AND(ISNUMBER(I2655),I2655&lt;=Scenario!$B$14)),0,1))</f>
        <v>0</v>
      </c>
      <c r="V2655" s="9" t="n">
        <f aca="false">IF(AND(U2655=1,(Scenario!$B$14-E2655)/60&gt;R2655),1,0)</f>
        <v>0</v>
      </c>
      <c r="W2655" s="9" t="n">
        <f aca="false">IF(OR(C2655=Scenario!$B$22,C2655=Scenario!$C$22),1,0)</f>
        <v>0</v>
      </c>
      <c r="X2655" s="9" t="n">
        <f aca="false">IF(ISNUMBER(I2655),1,0)</f>
        <v>0</v>
      </c>
      <c r="Y2655" s="9" t="n">
        <f aca="false">MOD(INT(E2655/86400)+3,7)</f>
        <v>3</v>
      </c>
      <c r="Z2655" s="9" t="n">
        <f aca="false">MOD(INT(E2655/3600),24)</f>
        <v>15</v>
      </c>
      <c r="AA2655" s="6" t="s">
        <v>5554</v>
      </c>
    </row>
    <row r="2656" customFormat="false" ht="15" hidden="false" customHeight="false" outlineLevel="0" collapsed="false">
      <c r="A2656" s="6" t="s">
        <v>5555</v>
      </c>
      <c r="B2656" s="6" t="s">
        <v>44</v>
      </c>
      <c r="C2656" s="6" t="s">
        <v>46</v>
      </c>
      <c r="D2656" s="6" t="s">
        <v>170</v>
      </c>
      <c r="E2656" s="6" t="n">
        <v>1788448476</v>
      </c>
      <c r="I2656" s="6" t="n">
        <v>1788449042</v>
      </c>
      <c r="J2656" s="6" t="n">
        <v>0</v>
      </c>
      <c r="K2656" s="6" t="n">
        <v>0</v>
      </c>
      <c r="L2656" s="9" t="n">
        <f aca="false">IF(AND(E2656&gt;=Scenario!$B$11,E2656&lt;Scenario!$B$12),1,0)</f>
        <v>1</v>
      </c>
      <c r="M2656" s="0" t="str">
        <f aca="false">IF(AND(L2656=1,ISNUMBER(F2656)),MAX(0,F2656-E2656)/60,"")</f>
        <v/>
      </c>
      <c r="N2656" s="0" t="str">
        <f aca="false">IF(AND(L2656=1,ISNUMBER(G2656)),MAX(0,G2656-E2656)/60,"")</f>
        <v/>
      </c>
      <c r="O2656" s="9" t="n">
        <f aca="false">IF(ISNUMBER(H2656),IF(AND(H2656&gt;=Scenario!$B$11,H2656&lt;Scenario!$B$12),1,0),0)</f>
        <v>0</v>
      </c>
      <c r="P2656" s="0" t="str">
        <f aca="false">IF(O2656=1,MAX(0,H2656-E2656)/60,"")</f>
        <v/>
      </c>
      <c r="Q2656" s="9" t="n">
        <f aca="false">INDEX(Scenario!$B$18:$B$20,MATCH(B2656,Scenario!$A$18:$A$20,0))</f>
        <v>240</v>
      </c>
      <c r="R2656" s="9" t="n">
        <f aca="false">INDEX(Scenario!$C$18:$C$20,MATCH(B2656,Scenario!$A$18:$A$20,0))</f>
        <v>4320</v>
      </c>
      <c r="S2656" s="0" t="str">
        <f aca="false">IF(ISNUMBER(M2656),IF(M2656&lt;=Q2656,1,0),"")</f>
        <v/>
      </c>
      <c r="T2656" s="0" t="str">
        <f aca="false">IF(ISNUMBER(P2656),IF(P2656&lt;=R2656,1,0),"")</f>
        <v/>
      </c>
      <c r="U2656" s="9" t="n">
        <f aca="false">IF(E2656&gt;Scenario!$B$14,0,IF(OR(AND(ISNUMBER(H2656),H2656&lt;=Scenario!$B$14),AND(ISNUMBER(I2656),I2656&lt;=Scenario!$B$14)),0,1))</f>
        <v>0</v>
      </c>
      <c r="V2656" s="9" t="n">
        <f aca="false">IF(AND(U2656=1,(Scenario!$B$14-E2656)/60&gt;R2656),1,0)</f>
        <v>0</v>
      </c>
      <c r="W2656" s="9" t="n">
        <f aca="false">IF(OR(C2656=Scenario!$B$22,C2656=Scenario!$C$22),1,0)</f>
        <v>1</v>
      </c>
      <c r="X2656" s="9" t="n">
        <f aca="false">IF(ISNUMBER(I2656),1,0)</f>
        <v>1</v>
      </c>
      <c r="Y2656" s="9" t="n">
        <f aca="false">MOD(INT(E2656/86400)+3,7)</f>
        <v>3</v>
      </c>
      <c r="Z2656" s="9" t="n">
        <f aca="false">MOD(INT(E2656/3600),24)</f>
        <v>15</v>
      </c>
      <c r="AA2656" s="6" t="s">
        <v>5556</v>
      </c>
    </row>
    <row r="2657" customFormat="false" ht="15" hidden="false" customHeight="false" outlineLevel="0" collapsed="false">
      <c r="A2657" s="6" t="s">
        <v>5557</v>
      </c>
      <c r="B2657" s="6" t="s">
        <v>44</v>
      </c>
      <c r="C2657" s="6" t="s">
        <v>46</v>
      </c>
      <c r="D2657" s="6" t="s">
        <v>172</v>
      </c>
      <c r="E2657" s="6" t="n">
        <v>1788448824</v>
      </c>
      <c r="F2657" s="6" t="n">
        <v>1788450924</v>
      </c>
      <c r="G2657" s="6" t="n">
        <v>1788450761</v>
      </c>
      <c r="H2657" s="6" t="n">
        <v>1788453274</v>
      </c>
      <c r="J2657" s="6" t="n">
        <v>0</v>
      </c>
      <c r="K2657" s="6" t="n">
        <v>0</v>
      </c>
      <c r="L2657" s="9" t="n">
        <f aca="false">IF(AND(E2657&gt;=Scenario!$B$11,E2657&lt;Scenario!$B$12),1,0)</f>
        <v>1</v>
      </c>
      <c r="M2657" s="9" t="n">
        <f aca="false">IF(AND(L2657=1,ISNUMBER(F2657)),MAX(0,F2657-E2657)/60,"")</f>
        <v>35</v>
      </c>
      <c r="N2657" s="9" t="n">
        <f aca="false">IF(AND(L2657=1,ISNUMBER(G2657)),MAX(0,G2657-E2657)/60,"")</f>
        <v>32.2833333333333</v>
      </c>
      <c r="O2657" s="9" t="n">
        <f aca="false">IF(ISNUMBER(H2657),IF(AND(H2657&gt;=Scenario!$B$11,H2657&lt;Scenario!$B$12),1,0),0)</f>
        <v>1</v>
      </c>
      <c r="P2657" s="9" t="n">
        <f aca="false">IF(O2657=1,MAX(0,H2657-E2657)/60,"")</f>
        <v>74.1666666666667</v>
      </c>
      <c r="Q2657" s="9" t="n">
        <f aca="false">INDEX(Scenario!$B$18:$B$20,MATCH(B2657,Scenario!$A$18:$A$20,0))</f>
        <v>240</v>
      </c>
      <c r="R2657" s="9" t="n">
        <f aca="false">INDEX(Scenario!$C$18:$C$20,MATCH(B2657,Scenario!$A$18:$A$20,0))</f>
        <v>4320</v>
      </c>
      <c r="S2657" s="9" t="n">
        <f aca="false">IF(ISNUMBER(M2657),IF(M2657&lt;=Q2657,1,0),"")</f>
        <v>1</v>
      </c>
      <c r="T2657" s="9" t="n">
        <f aca="false">IF(ISNUMBER(P2657),IF(P2657&lt;=R2657,1,0),"")</f>
        <v>1</v>
      </c>
      <c r="U2657" s="9" t="n">
        <f aca="false">IF(E2657&gt;Scenario!$B$14,0,IF(OR(AND(ISNUMBER(H2657),H2657&lt;=Scenario!$B$14),AND(ISNUMBER(I2657),I2657&lt;=Scenario!$B$14)),0,1))</f>
        <v>0</v>
      </c>
      <c r="V2657" s="9" t="n">
        <f aca="false">IF(AND(U2657=1,(Scenario!$B$14-E2657)/60&gt;R2657),1,0)</f>
        <v>0</v>
      </c>
      <c r="W2657" s="9" t="n">
        <f aca="false">IF(OR(C2657=Scenario!$B$22,C2657=Scenario!$C$22),1,0)</f>
        <v>1</v>
      </c>
      <c r="X2657" s="9" t="n">
        <f aca="false">IF(ISNUMBER(I2657),1,0)</f>
        <v>0</v>
      </c>
      <c r="Y2657" s="9" t="n">
        <f aca="false">MOD(INT(E2657/86400)+3,7)</f>
        <v>3</v>
      </c>
      <c r="Z2657" s="9" t="n">
        <f aca="false">MOD(INT(E2657/3600),24)</f>
        <v>15</v>
      </c>
      <c r="AA2657" s="6" t="s">
        <v>5558</v>
      </c>
    </row>
    <row r="2658" customFormat="false" ht="15" hidden="false" customHeight="false" outlineLevel="0" collapsed="false">
      <c r="A2658" s="6" t="s">
        <v>5559</v>
      </c>
      <c r="B2658" s="6" t="s">
        <v>42</v>
      </c>
      <c r="C2658" s="6" t="s">
        <v>249</v>
      </c>
      <c r="D2658" s="6" t="s">
        <v>172</v>
      </c>
      <c r="E2658" s="6" t="n">
        <v>1788448856</v>
      </c>
      <c r="F2658" s="6" t="n">
        <v>1788449501</v>
      </c>
      <c r="G2658" s="6" t="n">
        <v>1788449380</v>
      </c>
      <c r="H2658" s="6" t="n">
        <v>1788455755</v>
      </c>
      <c r="J2658" s="6" t="n">
        <v>0</v>
      </c>
      <c r="K2658" s="6" t="n">
        <v>1</v>
      </c>
      <c r="L2658" s="9" t="n">
        <f aca="false">IF(AND(E2658&gt;=Scenario!$B$11,E2658&lt;Scenario!$B$12),1,0)</f>
        <v>1</v>
      </c>
      <c r="M2658" s="9" t="n">
        <f aca="false">IF(AND(L2658=1,ISNUMBER(F2658)),MAX(0,F2658-E2658)/60,"")</f>
        <v>10.75</v>
      </c>
      <c r="N2658" s="9" t="n">
        <f aca="false">IF(AND(L2658=1,ISNUMBER(G2658)),MAX(0,G2658-E2658)/60,"")</f>
        <v>8.73333333333333</v>
      </c>
      <c r="O2658" s="9" t="n">
        <f aca="false">IF(ISNUMBER(H2658),IF(AND(H2658&gt;=Scenario!$B$11,H2658&lt;Scenario!$B$12),1,0),0)</f>
        <v>1</v>
      </c>
      <c r="P2658" s="9" t="n">
        <f aca="false">IF(O2658=1,MAX(0,H2658-E2658)/60,"")</f>
        <v>114.983333333333</v>
      </c>
      <c r="Q2658" s="9" t="n">
        <f aca="false">INDEX(Scenario!$B$18:$B$20,MATCH(B2658,Scenario!$A$18:$A$20,0))</f>
        <v>15</v>
      </c>
      <c r="R2658" s="9" t="n">
        <f aca="false">INDEX(Scenario!$C$18:$C$20,MATCH(B2658,Scenario!$A$18:$A$20,0))</f>
        <v>240</v>
      </c>
      <c r="S2658" s="9" t="n">
        <f aca="false">IF(ISNUMBER(M2658),IF(M2658&lt;=Q2658,1,0),"")</f>
        <v>1</v>
      </c>
      <c r="T2658" s="9" t="n">
        <f aca="false">IF(ISNUMBER(P2658),IF(P2658&lt;=R2658,1,0),"")</f>
        <v>1</v>
      </c>
      <c r="U2658" s="9" t="n">
        <f aca="false">IF(E2658&gt;Scenario!$B$14,0,IF(OR(AND(ISNUMBER(H2658),H2658&lt;=Scenario!$B$14),AND(ISNUMBER(I2658),I2658&lt;=Scenario!$B$14)),0,1))</f>
        <v>0</v>
      </c>
      <c r="V2658" s="9" t="n">
        <f aca="false">IF(AND(U2658=1,(Scenario!$B$14-E2658)/60&gt;R2658),1,0)</f>
        <v>0</v>
      </c>
      <c r="W2658" s="9" t="n">
        <f aca="false">IF(OR(C2658=Scenario!$B$22,C2658=Scenario!$C$22),1,0)</f>
        <v>0</v>
      </c>
      <c r="X2658" s="9" t="n">
        <f aca="false">IF(ISNUMBER(I2658),1,0)</f>
        <v>0</v>
      </c>
      <c r="Y2658" s="9" t="n">
        <f aca="false">MOD(INT(E2658/86400)+3,7)</f>
        <v>3</v>
      </c>
      <c r="Z2658" s="9" t="n">
        <f aca="false">MOD(INT(E2658/3600),24)</f>
        <v>15</v>
      </c>
      <c r="AA2658" s="6" t="s">
        <v>5560</v>
      </c>
    </row>
    <row r="2659" customFormat="false" ht="15" hidden="false" customHeight="false" outlineLevel="0" collapsed="false">
      <c r="A2659" s="6" t="s">
        <v>5561</v>
      </c>
      <c r="B2659" s="6" t="s">
        <v>43</v>
      </c>
      <c r="C2659" s="6" t="s">
        <v>46</v>
      </c>
      <c r="D2659" s="6" t="s">
        <v>171</v>
      </c>
      <c r="E2659" s="6" t="n">
        <v>1788449927</v>
      </c>
      <c r="F2659" s="6" t="n">
        <v>1788451377</v>
      </c>
      <c r="G2659" s="6" t="n">
        <v>1788451235</v>
      </c>
      <c r="H2659" s="6" t="n">
        <v>1788455637</v>
      </c>
      <c r="J2659" s="6" t="n">
        <v>0</v>
      </c>
      <c r="K2659" s="6" t="n">
        <v>0</v>
      </c>
      <c r="L2659" s="9" t="n">
        <f aca="false">IF(AND(E2659&gt;=Scenario!$B$11,E2659&lt;Scenario!$B$12),1,0)</f>
        <v>1</v>
      </c>
      <c r="M2659" s="9" t="n">
        <f aca="false">IF(AND(L2659=1,ISNUMBER(F2659)),MAX(0,F2659-E2659)/60,"")</f>
        <v>24.1666666666667</v>
      </c>
      <c r="N2659" s="9" t="n">
        <f aca="false">IF(AND(L2659=1,ISNUMBER(G2659)),MAX(0,G2659-E2659)/60,"")</f>
        <v>21.8</v>
      </c>
      <c r="O2659" s="9" t="n">
        <f aca="false">IF(ISNUMBER(H2659),IF(AND(H2659&gt;=Scenario!$B$11,H2659&lt;Scenario!$B$12),1,0),0)</f>
        <v>1</v>
      </c>
      <c r="P2659" s="9" t="n">
        <f aca="false">IF(O2659=1,MAX(0,H2659-E2659)/60,"")</f>
        <v>95.1666666666667</v>
      </c>
      <c r="Q2659" s="9" t="n">
        <f aca="false">INDEX(Scenario!$B$18:$B$20,MATCH(B2659,Scenario!$A$18:$A$20,0))</f>
        <v>60</v>
      </c>
      <c r="R2659" s="9" t="n">
        <f aca="false">INDEX(Scenario!$C$18:$C$20,MATCH(B2659,Scenario!$A$18:$A$20,0))</f>
        <v>1440</v>
      </c>
      <c r="S2659" s="9" t="n">
        <f aca="false">IF(ISNUMBER(M2659),IF(M2659&lt;=Q2659,1,0),"")</f>
        <v>1</v>
      </c>
      <c r="T2659" s="9" t="n">
        <f aca="false">IF(ISNUMBER(P2659),IF(P2659&lt;=R2659,1,0),"")</f>
        <v>1</v>
      </c>
      <c r="U2659" s="9" t="n">
        <f aca="false">IF(E2659&gt;Scenario!$B$14,0,IF(OR(AND(ISNUMBER(H2659),H2659&lt;=Scenario!$B$14),AND(ISNUMBER(I2659),I2659&lt;=Scenario!$B$14)),0,1))</f>
        <v>0</v>
      </c>
      <c r="V2659" s="9" t="n">
        <f aca="false">IF(AND(U2659=1,(Scenario!$B$14-E2659)/60&gt;R2659),1,0)</f>
        <v>0</v>
      </c>
      <c r="W2659" s="9" t="n">
        <f aca="false">IF(OR(C2659=Scenario!$B$22,C2659=Scenario!$C$22),1,0)</f>
        <v>1</v>
      </c>
      <c r="X2659" s="9" t="n">
        <f aca="false">IF(ISNUMBER(I2659),1,0)</f>
        <v>0</v>
      </c>
      <c r="Y2659" s="9" t="n">
        <f aca="false">MOD(INT(E2659/86400)+3,7)</f>
        <v>3</v>
      </c>
      <c r="Z2659" s="9" t="n">
        <f aca="false">MOD(INT(E2659/3600),24)</f>
        <v>15</v>
      </c>
      <c r="AA2659" s="6" t="s">
        <v>5562</v>
      </c>
    </row>
    <row r="2660" customFormat="false" ht="15" hidden="false" customHeight="false" outlineLevel="0" collapsed="false">
      <c r="A2660" s="6" t="s">
        <v>5563</v>
      </c>
      <c r="B2660" s="6" t="s">
        <v>44</v>
      </c>
      <c r="C2660" s="6" t="s">
        <v>249</v>
      </c>
      <c r="D2660" s="6" t="s">
        <v>171</v>
      </c>
      <c r="E2660" s="6" t="n">
        <v>1788450242</v>
      </c>
      <c r="F2660" s="6" t="n">
        <v>1788458968</v>
      </c>
      <c r="G2660" s="6" t="n">
        <v>1788458855</v>
      </c>
      <c r="H2660" s="6" t="n">
        <v>1788467126</v>
      </c>
      <c r="J2660" s="6" t="n">
        <v>0</v>
      </c>
      <c r="K2660" s="6" t="n">
        <v>0</v>
      </c>
      <c r="L2660" s="9" t="n">
        <f aca="false">IF(AND(E2660&gt;=Scenario!$B$11,E2660&lt;Scenario!$B$12),1,0)</f>
        <v>1</v>
      </c>
      <c r="M2660" s="9" t="n">
        <f aca="false">IF(AND(L2660=1,ISNUMBER(F2660)),MAX(0,F2660-E2660)/60,"")</f>
        <v>145.433333333333</v>
      </c>
      <c r="N2660" s="9" t="n">
        <f aca="false">IF(AND(L2660=1,ISNUMBER(G2660)),MAX(0,G2660-E2660)/60,"")</f>
        <v>143.55</v>
      </c>
      <c r="O2660" s="9" t="n">
        <f aca="false">IF(ISNUMBER(H2660),IF(AND(H2660&gt;=Scenario!$B$11,H2660&lt;Scenario!$B$12),1,0),0)</f>
        <v>1</v>
      </c>
      <c r="P2660" s="9" t="n">
        <f aca="false">IF(O2660=1,MAX(0,H2660-E2660)/60,"")</f>
        <v>281.4</v>
      </c>
      <c r="Q2660" s="9" t="n">
        <f aca="false">INDEX(Scenario!$B$18:$B$20,MATCH(B2660,Scenario!$A$18:$A$20,0))</f>
        <v>240</v>
      </c>
      <c r="R2660" s="9" t="n">
        <f aca="false">INDEX(Scenario!$C$18:$C$20,MATCH(B2660,Scenario!$A$18:$A$20,0))</f>
        <v>4320</v>
      </c>
      <c r="S2660" s="9" t="n">
        <f aca="false">IF(ISNUMBER(M2660),IF(M2660&lt;=Q2660,1,0),"")</f>
        <v>1</v>
      </c>
      <c r="T2660" s="9" t="n">
        <f aca="false">IF(ISNUMBER(P2660),IF(P2660&lt;=R2660,1,0),"")</f>
        <v>1</v>
      </c>
      <c r="U2660" s="9" t="n">
        <f aca="false">IF(E2660&gt;Scenario!$B$14,0,IF(OR(AND(ISNUMBER(H2660),H2660&lt;=Scenario!$B$14),AND(ISNUMBER(I2660),I2660&lt;=Scenario!$B$14)),0,1))</f>
        <v>0</v>
      </c>
      <c r="V2660" s="9" t="n">
        <f aca="false">IF(AND(U2660=1,(Scenario!$B$14-E2660)/60&gt;R2660),1,0)</f>
        <v>0</v>
      </c>
      <c r="W2660" s="9" t="n">
        <f aca="false">IF(OR(C2660=Scenario!$B$22,C2660=Scenario!$C$22),1,0)</f>
        <v>0</v>
      </c>
      <c r="X2660" s="9" t="n">
        <f aca="false">IF(ISNUMBER(I2660),1,0)</f>
        <v>0</v>
      </c>
      <c r="Y2660" s="9" t="n">
        <f aca="false">MOD(INT(E2660/86400)+3,7)</f>
        <v>3</v>
      </c>
      <c r="Z2660" s="9" t="n">
        <f aca="false">MOD(INT(E2660/3600),24)</f>
        <v>15</v>
      </c>
      <c r="AA2660" s="6" t="s">
        <v>5564</v>
      </c>
    </row>
    <row r="2661" customFormat="false" ht="15" hidden="false" customHeight="false" outlineLevel="0" collapsed="false">
      <c r="A2661" s="6" t="s">
        <v>5565</v>
      </c>
      <c r="B2661" s="6" t="s">
        <v>43</v>
      </c>
      <c r="C2661" s="6" t="s">
        <v>47</v>
      </c>
      <c r="D2661" s="6" t="s">
        <v>170</v>
      </c>
      <c r="E2661" s="6" t="n">
        <v>1788452074</v>
      </c>
      <c r="F2661" s="6" t="n">
        <v>1788452205</v>
      </c>
      <c r="G2661" s="6" t="n">
        <v>1788452091</v>
      </c>
      <c r="H2661" s="6" t="n">
        <v>1788454118</v>
      </c>
      <c r="J2661" s="6" t="n">
        <v>0</v>
      </c>
      <c r="K2661" s="6" t="n">
        <v>0</v>
      </c>
      <c r="L2661" s="9" t="n">
        <f aca="false">IF(AND(E2661&gt;=Scenario!$B$11,E2661&lt;Scenario!$B$12),1,0)</f>
        <v>1</v>
      </c>
      <c r="M2661" s="9" t="n">
        <f aca="false">IF(AND(L2661=1,ISNUMBER(F2661)),MAX(0,F2661-E2661)/60,"")</f>
        <v>2.18333333333333</v>
      </c>
      <c r="N2661" s="9" t="n">
        <f aca="false">IF(AND(L2661=1,ISNUMBER(G2661)),MAX(0,G2661-E2661)/60,"")</f>
        <v>0.283333333333333</v>
      </c>
      <c r="O2661" s="9" t="n">
        <f aca="false">IF(ISNUMBER(H2661),IF(AND(H2661&gt;=Scenario!$B$11,H2661&lt;Scenario!$B$12),1,0),0)</f>
        <v>1</v>
      </c>
      <c r="P2661" s="9" t="n">
        <f aca="false">IF(O2661=1,MAX(0,H2661-E2661)/60,"")</f>
        <v>34.0666666666667</v>
      </c>
      <c r="Q2661" s="9" t="n">
        <f aca="false">INDEX(Scenario!$B$18:$B$20,MATCH(B2661,Scenario!$A$18:$A$20,0))</f>
        <v>60</v>
      </c>
      <c r="R2661" s="9" t="n">
        <f aca="false">INDEX(Scenario!$C$18:$C$20,MATCH(B2661,Scenario!$A$18:$A$20,0))</f>
        <v>1440</v>
      </c>
      <c r="S2661" s="9" t="n">
        <f aca="false">IF(ISNUMBER(M2661),IF(M2661&lt;=Q2661,1,0),"")</f>
        <v>1</v>
      </c>
      <c r="T2661" s="9" t="n">
        <f aca="false">IF(ISNUMBER(P2661),IF(P2661&lt;=R2661,1,0),"")</f>
        <v>1</v>
      </c>
      <c r="U2661" s="9" t="n">
        <f aca="false">IF(E2661&gt;Scenario!$B$14,0,IF(OR(AND(ISNUMBER(H2661),H2661&lt;=Scenario!$B$14),AND(ISNUMBER(I2661),I2661&lt;=Scenario!$B$14)),0,1))</f>
        <v>0</v>
      </c>
      <c r="V2661" s="9" t="n">
        <f aca="false">IF(AND(U2661=1,(Scenario!$B$14-E2661)/60&gt;R2661),1,0)</f>
        <v>0</v>
      </c>
      <c r="W2661" s="9" t="n">
        <f aca="false">IF(OR(C2661=Scenario!$B$22,C2661=Scenario!$C$22),1,0)</f>
        <v>1</v>
      </c>
      <c r="X2661" s="9" t="n">
        <f aca="false">IF(ISNUMBER(I2661),1,0)</f>
        <v>0</v>
      </c>
      <c r="Y2661" s="9" t="n">
        <f aca="false">MOD(INT(E2661/86400)+3,7)</f>
        <v>3</v>
      </c>
      <c r="Z2661" s="9" t="n">
        <f aca="false">MOD(INT(E2661/3600),24)</f>
        <v>16</v>
      </c>
      <c r="AA2661" s="6" t="s">
        <v>5566</v>
      </c>
    </row>
    <row r="2662" customFormat="false" ht="15" hidden="false" customHeight="false" outlineLevel="0" collapsed="false">
      <c r="A2662" s="6" t="s">
        <v>5567</v>
      </c>
      <c r="B2662" s="6" t="s">
        <v>44</v>
      </c>
      <c r="C2662" s="6" t="s">
        <v>249</v>
      </c>
      <c r="D2662" s="6" t="s">
        <v>172</v>
      </c>
      <c r="E2662" s="6" t="n">
        <v>1788453924</v>
      </c>
      <c r="F2662" s="6" t="n">
        <v>1788456185</v>
      </c>
      <c r="G2662" s="6" t="n">
        <v>1788456083</v>
      </c>
      <c r="H2662" s="6" t="n">
        <v>1788457857</v>
      </c>
      <c r="J2662" s="6" t="n">
        <v>0</v>
      </c>
      <c r="K2662" s="6" t="n">
        <v>0</v>
      </c>
      <c r="L2662" s="9" t="n">
        <f aca="false">IF(AND(E2662&gt;=Scenario!$B$11,E2662&lt;Scenario!$B$12),1,0)</f>
        <v>1</v>
      </c>
      <c r="M2662" s="9" t="n">
        <f aca="false">IF(AND(L2662=1,ISNUMBER(F2662)),MAX(0,F2662-E2662)/60,"")</f>
        <v>37.6833333333333</v>
      </c>
      <c r="N2662" s="9" t="n">
        <f aca="false">IF(AND(L2662=1,ISNUMBER(G2662)),MAX(0,G2662-E2662)/60,"")</f>
        <v>35.9833333333333</v>
      </c>
      <c r="O2662" s="9" t="n">
        <f aca="false">IF(ISNUMBER(H2662),IF(AND(H2662&gt;=Scenario!$B$11,H2662&lt;Scenario!$B$12),1,0),0)</f>
        <v>1</v>
      </c>
      <c r="P2662" s="9" t="n">
        <f aca="false">IF(O2662=1,MAX(0,H2662-E2662)/60,"")</f>
        <v>65.55</v>
      </c>
      <c r="Q2662" s="9" t="n">
        <f aca="false">INDEX(Scenario!$B$18:$B$20,MATCH(B2662,Scenario!$A$18:$A$20,0))</f>
        <v>240</v>
      </c>
      <c r="R2662" s="9" t="n">
        <f aca="false">INDEX(Scenario!$C$18:$C$20,MATCH(B2662,Scenario!$A$18:$A$20,0))</f>
        <v>4320</v>
      </c>
      <c r="S2662" s="9" t="n">
        <f aca="false">IF(ISNUMBER(M2662),IF(M2662&lt;=Q2662,1,0),"")</f>
        <v>1</v>
      </c>
      <c r="T2662" s="9" t="n">
        <f aca="false">IF(ISNUMBER(P2662),IF(P2662&lt;=R2662,1,0),"")</f>
        <v>1</v>
      </c>
      <c r="U2662" s="9" t="n">
        <f aca="false">IF(E2662&gt;Scenario!$B$14,0,IF(OR(AND(ISNUMBER(H2662),H2662&lt;=Scenario!$B$14),AND(ISNUMBER(I2662),I2662&lt;=Scenario!$B$14)),0,1))</f>
        <v>0</v>
      </c>
      <c r="V2662" s="9" t="n">
        <f aca="false">IF(AND(U2662=1,(Scenario!$B$14-E2662)/60&gt;R2662),1,0)</f>
        <v>0</v>
      </c>
      <c r="W2662" s="9" t="n">
        <f aca="false">IF(OR(C2662=Scenario!$B$22,C2662=Scenario!$C$22),1,0)</f>
        <v>0</v>
      </c>
      <c r="X2662" s="9" t="n">
        <f aca="false">IF(ISNUMBER(I2662),1,0)</f>
        <v>0</v>
      </c>
      <c r="Y2662" s="9" t="n">
        <f aca="false">MOD(INT(E2662/86400)+3,7)</f>
        <v>3</v>
      </c>
      <c r="Z2662" s="9" t="n">
        <f aca="false">MOD(INT(E2662/3600),24)</f>
        <v>16</v>
      </c>
      <c r="AA2662" s="6" t="s">
        <v>5568</v>
      </c>
    </row>
    <row r="2663" customFormat="false" ht="15" hidden="false" customHeight="false" outlineLevel="0" collapsed="false">
      <c r="A2663" s="6" t="s">
        <v>5569</v>
      </c>
      <c r="B2663" s="6" t="s">
        <v>44</v>
      </c>
      <c r="C2663" s="6" t="s">
        <v>46</v>
      </c>
      <c r="D2663" s="6" t="s">
        <v>171</v>
      </c>
      <c r="E2663" s="6" t="n">
        <v>1788453927</v>
      </c>
      <c r="F2663" s="6" t="n">
        <v>1788461170</v>
      </c>
      <c r="G2663" s="6" t="n">
        <v>1788461065</v>
      </c>
      <c r="H2663" s="6" t="n">
        <v>1788465109</v>
      </c>
      <c r="J2663" s="6" t="n">
        <v>0</v>
      </c>
      <c r="K2663" s="6" t="n">
        <v>0</v>
      </c>
      <c r="L2663" s="9" t="n">
        <f aca="false">IF(AND(E2663&gt;=Scenario!$B$11,E2663&lt;Scenario!$B$12),1,0)</f>
        <v>1</v>
      </c>
      <c r="M2663" s="9" t="n">
        <f aca="false">IF(AND(L2663=1,ISNUMBER(F2663)),MAX(0,F2663-E2663)/60,"")</f>
        <v>120.716666666667</v>
      </c>
      <c r="N2663" s="9" t="n">
        <f aca="false">IF(AND(L2663=1,ISNUMBER(G2663)),MAX(0,G2663-E2663)/60,"")</f>
        <v>118.966666666667</v>
      </c>
      <c r="O2663" s="9" t="n">
        <f aca="false">IF(ISNUMBER(H2663),IF(AND(H2663&gt;=Scenario!$B$11,H2663&lt;Scenario!$B$12),1,0),0)</f>
        <v>1</v>
      </c>
      <c r="P2663" s="9" t="n">
        <f aca="false">IF(O2663=1,MAX(0,H2663-E2663)/60,"")</f>
        <v>186.366666666667</v>
      </c>
      <c r="Q2663" s="9" t="n">
        <f aca="false">INDEX(Scenario!$B$18:$B$20,MATCH(B2663,Scenario!$A$18:$A$20,0))</f>
        <v>240</v>
      </c>
      <c r="R2663" s="9" t="n">
        <f aca="false">INDEX(Scenario!$C$18:$C$20,MATCH(B2663,Scenario!$A$18:$A$20,0))</f>
        <v>4320</v>
      </c>
      <c r="S2663" s="9" t="n">
        <f aca="false">IF(ISNUMBER(M2663),IF(M2663&lt;=Q2663,1,0),"")</f>
        <v>1</v>
      </c>
      <c r="T2663" s="9" t="n">
        <f aca="false">IF(ISNUMBER(P2663),IF(P2663&lt;=R2663,1,0),"")</f>
        <v>1</v>
      </c>
      <c r="U2663" s="9" t="n">
        <f aca="false">IF(E2663&gt;Scenario!$B$14,0,IF(OR(AND(ISNUMBER(H2663),H2663&lt;=Scenario!$B$14),AND(ISNUMBER(I2663),I2663&lt;=Scenario!$B$14)),0,1))</f>
        <v>0</v>
      </c>
      <c r="V2663" s="9" t="n">
        <f aca="false">IF(AND(U2663=1,(Scenario!$B$14-E2663)/60&gt;R2663),1,0)</f>
        <v>0</v>
      </c>
      <c r="W2663" s="9" t="n">
        <f aca="false">IF(OR(C2663=Scenario!$B$22,C2663=Scenario!$C$22),1,0)</f>
        <v>1</v>
      </c>
      <c r="X2663" s="9" t="n">
        <f aca="false">IF(ISNUMBER(I2663),1,0)</f>
        <v>0</v>
      </c>
      <c r="Y2663" s="9" t="n">
        <f aca="false">MOD(INT(E2663/86400)+3,7)</f>
        <v>3</v>
      </c>
      <c r="Z2663" s="9" t="n">
        <f aca="false">MOD(INT(E2663/3600),24)</f>
        <v>16</v>
      </c>
      <c r="AA2663" s="6" t="s">
        <v>5570</v>
      </c>
    </row>
    <row r="2664" customFormat="false" ht="15" hidden="false" customHeight="false" outlineLevel="0" collapsed="false">
      <c r="A2664" s="6" t="s">
        <v>5571</v>
      </c>
      <c r="B2664" s="6" t="s">
        <v>44</v>
      </c>
      <c r="C2664" s="6" t="s">
        <v>288</v>
      </c>
      <c r="D2664" s="6" t="s">
        <v>171</v>
      </c>
      <c r="E2664" s="6" t="n">
        <v>1788453961</v>
      </c>
      <c r="F2664" s="6" t="n">
        <v>1788472495</v>
      </c>
      <c r="G2664" s="6" t="n">
        <v>1788472268</v>
      </c>
      <c r="H2664" s="6" t="n">
        <v>1788476557</v>
      </c>
      <c r="J2664" s="6" t="n">
        <v>0</v>
      </c>
      <c r="K2664" s="6" t="n">
        <v>0</v>
      </c>
      <c r="L2664" s="9" t="n">
        <f aca="false">IF(AND(E2664&gt;=Scenario!$B$11,E2664&lt;Scenario!$B$12),1,0)</f>
        <v>1</v>
      </c>
      <c r="M2664" s="9" t="n">
        <f aca="false">IF(AND(L2664=1,ISNUMBER(F2664)),MAX(0,F2664-E2664)/60,"")</f>
        <v>308.9</v>
      </c>
      <c r="N2664" s="9" t="n">
        <f aca="false">IF(AND(L2664=1,ISNUMBER(G2664)),MAX(0,G2664-E2664)/60,"")</f>
        <v>305.116666666667</v>
      </c>
      <c r="O2664" s="9" t="n">
        <f aca="false">IF(ISNUMBER(H2664),IF(AND(H2664&gt;=Scenario!$B$11,H2664&lt;Scenario!$B$12),1,0),0)</f>
        <v>1</v>
      </c>
      <c r="P2664" s="9" t="n">
        <f aca="false">IF(O2664=1,MAX(0,H2664-E2664)/60,"")</f>
        <v>376.6</v>
      </c>
      <c r="Q2664" s="9" t="n">
        <f aca="false">INDEX(Scenario!$B$18:$B$20,MATCH(B2664,Scenario!$A$18:$A$20,0))</f>
        <v>240</v>
      </c>
      <c r="R2664" s="9" t="n">
        <f aca="false">INDEX(Scenario!$C$18:$C$20,MATCH(B2664,Scenario!$A$18:$A$20,0))</f>
        <v>4320</v>
      </c>
      <c r="S2664" s="9" t="n">
        <f aca="false">IF(ISNUMBER(M2664),IF(M2664&lt;=Q2664,1,0),"")</f>
        <v>0</v>
      </c>
      <c r="T2664" s="9" t="n">
        <f aca="false">IF(ISNUMBER(P2664),IF(P2664&lt;=R2664,1,0),"")</f>
        <v>1</v>
      </c>
      <c r="U2664" s="9" t="n">
        <f aca="false">IF(E2664&gt;Scenario!$B$14,0,IF(OR(AND(ISNUMBER(H2664),H2664&lt;=Scenario!$B$14),AND(ISNUMBER(I2664),I2664&lt;=Scenario!$B$14)),0,1))</f>
        <v>0</v>
      </c>
      <c r="V2664" s="9" t="n">
        <f aca="false">IF(AND(U2664=1,(Scenario!$B$14-E2664)/60&gt;R2664),1,0)</f>
        <v>0</v>
      </c>
      <c r="W2664" s="9" t="n">
        <f aca="false">IF(OR(C2664=Scenario!$B$22,C2664=Scenario!$C$22),1,0)</f>
        <v>0</v>
      </c>
      <c r="X2664" s="9" t="n">
        <f aca="false">IF(ISNUMBER(I2664),1,0)</f>
        <v>0</v>
      </c>
      <c r="Y2664" s="9" t="n">
        <f aca="false">MOD(INT(E2664/86400)+3,7)</f>
        <v>3</v>
      </c>
      <c r="Z2664" s="9" t="n">
        <f aca="false">MOD(INT(E2664/3600),24)</f>
        <v>16</v>
      </c>
      <c r="AA2664" s="6" t="s">
        <v>5572</v>
      </c>
    </row>
    <row r="2665" customFormat="false" ht="15" hidden="false" customHeight="false" outlineLevel="0" collapsed="false">
      <c r="A2665" s="6" t="s">
        <v>5573</v>
      </c>
      <c r="B2665" s="6" t="s">
        <v>43</v>
      </c>
      <c r="C2665" s="6" t="s">
        <v>288</v>
      </c>
      <c r="D2665" s="6" t="s">
        <v>172</v>
      </c>
      <c r="E2665" s="6" t="n">
        <v>1788454268</v>
      </c>
      <c r="F2665" s="6" t="n">
        <v>1788457940</v>
      </c>
      <c r="G2665" s="6" t="n">
        <v>1788457804</v>
      </c>
      <c r="H2665" s="6" t="n">
        <v>1788459934</v>
      </c>
      <c r="J2665" s="6" t="n">
        <v>0</v>
      </c>
      <c r="K2665" s="6" t="n">
        <v>0</v>
      </c>
      <c r="L2665" s="9" t="n">
        <f aca="false">IF(AND(E2665&gt;=Scenario!$B$11,E2665&lt;Scenario!$B$12),1,0)</f>
        <v>1</v>
      </c>
      <c r="M2665" s="9" t="n">
        <f aca="false">IF(AND(L2665=1,ISNUMBER(F2665)),MAX(0,F2665-E2665)/60,"")</f>
        <v>61.2</v>
      </c>
      <c r="N2665" s="9" t="n">
        <f aca="false">IF(AND(L2665=1,ISNUMBER(G2665)),MAX(0,G2665-E2665)/60,"")</f>
        <v>58.9333333333333</v>
      </c>
      <c r="O2665" s="9" t="n">
        <f aca="false">IF(ISNUMBER(H2665),IF(AND(H2665&gt;=Scenario!$B$11,H2665&lt;Scenario!$B$12),1,0),0)</f>
        <v>1</v>
      </c>
      <c r="P2665" s="9" t="n">
        <f aca="false">IF(O2665=1,MAX(0,H2665-E2665)/60,"")</f>
        <v>94.4333333333333</v>
      </c>
      <c r="Q2665" s="9" t="n">
        <f aca="false">INDEX(Scenario!$B$18:$B$20,MATCH(B2665,Scenario!$A$18:$A$20,0))</f>
        <v>60</v>
      </c>
      <c r="R2665" s="9" t="n">
        <f aca="false">INDEX(Scenario!$C$18:$C$20,MATCH(B2665,Scenario!$A$18:$A$20,0))</f>
        <v>1440</v>
      </c>
      <c r="S2665" s="9" t="n">
        <f aca="false">IF(ISNUMBER(M2665),IF(M2665&lt;=Q2665,1,0),"")</f>
        <v>0</v>
      </c>
      <c r="T2665" s="9" t="n">
        <f aca="false">IF(ISNUMBER(P2665),IF(P2665&lt;=R2665,1,0),"")</f>
        <v>1</v>
      </c>
      <c r="U2665" s="9" t="n">
        <f aca="false">IF(E2665&gt;Scenario!$B$14,0,IF(OR(AND(ISNUMBER(H2665),H2665&lt;=Scenario!$B$14),AND(ISNUMBER(I2665),I2665&lt;=Scenario!$B$14)),0,1))</f>
        <v>0</v>
      </c>
      <c r="V2665" s="9" t="n">
        <f aca="false">IF(AND(U2665=1,(Scenario!$B$14-E2665)/60&gt;R2665),1,0)</f>
        <v>0</v>
      </c>
      <c r="W2665" s="9" t="n">
        <f aca="false">IF(OR(C2665=Scenario!$B$22,C2665=Scenario!$C$22),1,0)</f>
        <v>0</v>
      </c>
      <c r="X2665" s="9" t="n">
        <f aca="false">IF(ISNUMBER(I2665),1,0)</f>
        <v>0</v>
      </c>
      <c r="Y2665" s="9" t="n">
        <f aca="false">MOD(INT(E2665/86400)+3,7)</f>
        <v>3</v>
      </c>
      <c r="Z2665" s="9" t="n">
        <f aca="false">MOD(INT(E2665/3600),24)</f>
        <v>16</v>
      </c>
      <c r="AA2665" s="6" t="s">
        <v>5574</v>
      </c>
    </row>
    <row r="2666" customFormat="false" ht="15" hidden="false" customHeight="false" outlineLevel="0" collapsed="false">
      <c r="A2666" s="6" t="s">
        <v>5575</v>
      </c>
      <c r="B2666" s="6" t="s">
        <v>43</v>
      </c>
      <c r="C2666" s="6" t="s">
        <v>46</v>
      </c>
      <c r="D2666" s="6" t="s">
        <v>172</v>
      </c>
      <c r="E2666" s="6" t="n">
        <v>1788455781</v>
      </c>
      <c r="F2666" s="6" t="n">
        <v>1788458042</v>
      </c>
      <c r="G2666" s="6" t="n">
        <v>1788457912</v>
      </c>
      <c r="H2666" s="6" t="n">
        <v>1788463862</v>
      </c>
      <c r="J2666" s="6" t="n">
        <v>0</v>
      </c>
      <c r="K2666" s="6" t="n">
        <v>0</v>
      </c>
      <c r="L2666" s="9" t="n">
        <f aca="false">IF(AND(E2666&gt;=Scenario!$B$11,E2666&lt;Scenario!$B$12),1,0)</f>
        <v>1</v>
      </c>
      <c r="M2666" s="9" t="n">
        <f aca="false">IF(AND(L2666=1,ISNUMBER(F2666)),MAX(0,F2666-E2666)/60,"")</f>
        <v>37.6833333333333</v>
      </c>
      <c r="N2666" s="9" t="n">
        <f aca="false">IF(AND(L2666=1,ISNUMBER(G2666)),MAX(0,G2666-E2666)/60,"")</f>
        <v>35.5166666666667</v>
      </c>
      <c r="O2666" s="9" t="n">
        <f aca="false">IF(ISNUMBER(H2666),IF(AND(H2666&gt;=Scenario!$B$11,H2666&lt;Scenario!$B$12),1,0),0)</f>
        <v>1</v>
      </c>
      <c r="P2666" s="9" t="n">
        <f aca="false">IF(O2666=1,MAX(0,H2666-E2666)/60,"")</f>
        <v>134.683333333333</v>
      </c>
      <c r="Q2666" s="9" t="n">
        <f aca="false">INDEX(Scenario!$B$18:$B$20,MATCH(B2666,Scenario!$A$18:$A$20,0))</f>
        <v>60</v>
      </c>
      <c r="R2666" s="9" t="n">
        <f aca="false">INDEX(Scenario!$C$18:$C$20,MATCH(B2666,Scenario!$A$18:$A$20,0))</f>
        <v>1440</v>
      </c>
      <c r="S2666" s="9" t="n">
        <f aca="false">IF(ISNUMBER(M2666),IF(M2666&lt;=Q2666,1,0),"")</f>
        <v>1</v>
      </c>
      <c r="T2666" s="9" t="n">
        <f aca="false">IF(ISNUMBER(P2666),IF(P2666&lt;=R2666,1,0),"")</f>
        <v>1</v>
      </c>
      <c r="U2666" s="9" t="n">
        <f aca="false">IF(E2666&gt;Scenario!$B$14,0,IF(OR(AND(ISNUMBER(H2666),H2666&lt;=Scenario!$B$14),AND(ISNUMBER(I2666),I2666&lt;=Scenario!$B$14)),0,1))</f>
        <v>0</v>
      </c>
      <c r="V2666" s="9" t="n">
        <f aca="false">IF(AND(U2666=1,(Scenario!$B$14-E2666)/60&gt;R2666),1,0)</f>
        <v>0</v>
      </c>
      <c r="W2666" s="9" t="n">
        <f aca="false">IF(OR(C2666=Scenario!$B$22,C2666=Scenario!$C$22),1,0)</f>
        <v>1</v>
      </c>
      <c r="X2666" s="9" t="n">
        <f aca="false">IF(ISNUMBER(I2666),1,0)</f>
        <v>0</v>
      </c>
      <c r="Y2666" s="9" t="n">
        <f aca="false">MOD(INT(E2666/86400)+3,7)</f>
        <v>3</v>
      </c>
      <c r="Z2666" s="9" t="n">
        <f aca="false">MOD(INT(E2666/3600),24)</f>
        <v>17</v>
      </c>
      <c r="AA2666" s="6" t="s">
        <v>5576</v>
      </c>
    </row>
    <row r="2667" customFormat="false" ht="15" hidden="false" customHeight="false" outlineLevel="0" collapsed="false">
      <c r="A2667" s="6" t="s">
        <v>5577</v>
      </c>
      <c r="B2667" s="6" t="s">
        <v>42</v>
      </c>
      <c r="C2667" s="6" t="s">
        <v>249</v>
      </c>
      <c r="D2667" s="6" t="s">
        <v>171</v>
      </c>
      <c r="E2667" s="6" t="n">
        <v>1788456226</v>
      </c>
      <c r="F2667" s="6" t="n">
        <v>1788457454</v>
      </c>
      <c r="G2667" s="6" t="n">
        <v>1788457375</v>
      </c>
      <c r="H2667" s="6" t="n">
        <v>1788460360</v>
      </c>
      <c r="J2667" s="6" t="n">
        <v>0</v>
      </c>
      <c r="K2667" s="6" t="n">
        <v>0</v>
      </c>
      <c r="L2667" s="9" t="n">
        <f aca="false">IF(AND(E2667&gt;=Scenario!$B$11,E2667&lt;Scenario!$B$12),1,0)</f>
        <v>1</v>
      </c>
      <c r="M2667" s="9" t="n">
        <f aca="false">IF(AND(L2667=1,ISNUMBER(F2667)),MAX(0,F2667-E2667)/60,"")</f>
        <v>20.4666666666667</v>
      </c>
      <c r="N2667" s="9" t="n">
        <f aca="false">IF(AND(L2667=1,ISNUMBER(G2667)),MAX(0,G2667-E2667)/60,"")</f>
        <v>19.15</v>
      </c>
      <c r="O2667" s="9" t="n">
        <f aca="false">IF(ISNUMBER(H2667),IF(AND(H2667&gt;=Scenario!$B$11,H2667&lt;Scenario!$B$12),1,0),0)</f>
        <v>1</v>
      </c>
      <c r="P2667" s="9" t="n">
        <f aca="false">IF(O2667=1,MAX(0,H2667-E2667)/60,"")</f>
        <v>68.9</v>
      </c>
      <c r="Q2667" s="9" t="n">
        <f aca="false">INDEX(Scenario!$B$18:$B$20,MATCH(B2667,Scenario!$A$18:$A$20,0))</f>
        <v>15</v>
      </c>
      <c r="R2667" s="9" t="n">
        <f aca="false">INDEX(Scenario!$C$18:$C$20,MATCH(B2667,Scenario!$A$18:$A$20,0))</f>
        <v>240</v>
      </c>
      <c r="S2667" s="9" t="n">
        <f aca="false">IF(ISNUMBER(M2667),IF(M2667&lt;=Q2667,1,0),"")</f>
        <v>0</v>
      </c>
      <c r="T2667" s="9" t="n">
        <f aca="false">IF(ISNUMBER(P2667),IF(P2667&lt;=R2667,1,0),"")</f>
        <v>1</v>
      </c>
      <c r="U2667" s="9" t="n">
        <f aca="false">IF(E2667&gt;Scenario!$B$14,0,IF(OR(AND(ISNUMBER(H2667),H2667&lt;=Scenario!$B$14),AND(ISNUMBER(I2667),I2667&lt;=Scenario!$B$14)),0,1))</f>
        <v>0</v>
      </c>
      <c r="V2667" s="9" t="n">
        <f aca="false">IF(AND(U2667=1,(Scenario!$B$14-E2667)/60&gt;R2667),1,0)</f>
        <v>0</v>
      </c>
      <c r="W2667" s="9" t="n">
        <f aca="false">IF(OR(C2667=Scenario!$B$22,C2667=Scenario!$C$22),1,0)</f>
        <v>0</v>
      </c>
      <c r="X2667" s="9" t="n">
        <f aca="false">IF(ISNUMBER(I2667),1,0)</f>
        <v>0</v>
      </c>
      <c r="Y2667" s="9" t="n">
        <f aca="false">MOD(INT(E2667/86400)+3,7)</f>
        <v>3</v>
      </c>
      <c r="Z2667" s="9" t="n">
        <f aca="false">MOD(INT(E2667/3600),24)</f>
        <v>17</v>
      </c>
      <c r="AA2667" s="6" t="s">
        <v>5578</v>
      </c>
    </row>
    <row r="2668" customFormat="false" ht="15" hidden="false" customHeight="false" outlineLevel="0" collapsed="false">
      <c r="A2668" s="6" t="s">
        <v>5579</v>
      </c>
      <c r="B2668" s="6" t="s">
        <v>44</v>
      </c>
      <c r="C2668" s="6" t="s">
        <v>288</v>
      </c>
      <c r="D2668" s="6" t="s">
        <v>171</v>
      </c>
      <c r="E2668" s="6" t="n">
        <v>1788456798</v>
      </c>
      <c r="F2668" s="6" t="n">
        <v>1788501889</v>
      </c>
      <c r="G2668" s="6" t="n">
        <v>1788501823</v>
      </c>
      <c r="H2668" s="6" t="n">
        <v>1788505929</v>
      </c>
      <c r="J2668" s="6" t="n">
        <v>0</v>
      </c>
      <c r="K2668" s="6" t="n">
        <v>0</v>
      </c>
      <c r="L2668" s="9" t="n">
        <f aca="false">IF(AND(E2668&gt;=Scenario!$B$11,E2668&lt;Scenario!$B$12),1,0)</f>
        <v>1</v>
      </c>
      <c r="M2668" s="9" t="n">
        <f aca="false">IF(AND(L2668=1,ISNUMBER(F2668)),MAX(0,F2668-E2668)/60,"")</f>
        <v>751.516666666667</v>
      </c>
      <c r="N2668" s="9" t="n">
        <f aca="false">IF(AND(L2668=1,ISNUMBER(G2668)),MAX(0,G2668-E2668)/60,"")</f>
        <v>750.416666666667</v>
      </c>
      <c r="O2668" s="9" t="n">
        <f aca="false">IF(ISNUMBER(H2668),IF(AND(H2668&gt;=Scenario!$B$11,H2668&lt;Scenario!$B$12),1,0),0)</f>
        <v>1</v>
      </c>
      <c r="P2668" s="9" t="n">
        <f aca="false">IF(O2668=1,MAX(0,H2668-E2668)/60,"")</f>
        <v>818.85</v>
      </c>
      <c r="Q2668" s="9" t="n">
        <f aca="false">INDEX(Scenario!$B$18:$B$20,MATCH(B2668,Scenario!$A$18:$A$20,0))</f>
        <v>240</v>
      </c>
      <c r="R2668" s="9" t="n">
        <f aca="false">INDEX(Scenario!$C$18:$C$20,MATCH(B2668,Scenario!$A$18:$A$20,0))</f>
        <v>4320</v>
      </c>
      <c r="S2668" s="9" t="n">
        <f aca="false">IF(ISNUMBER(M2668),IF(M2668&lt;=Q2668,1,0),"")</f>
        <v>0</v>
      </c>
      <c r="T2668" s="9" t="n">
        <f aca="false">IF(ISNUMBER(P2668),IF(P2668&lt;=R2668,1,0),"")</f>
        <v>1</v>
      </c>
      <c r="U2668" s="9" t="n">
        <f aca="false">IF(E2668&gt;Scenario!$B$14,0,IF(OR(AND(ISNUMBER(H2668),H2668&lt;=Scenario!$B$14),AND(ISNUMBER(I2668),I2668&lt;=Scenario!$B$14)),0,1))</f>
        <v>0</v>
      </c>
      <c r="V2668" s="9" t="n">
        <f aca="false">IF(AND(U2668=1,(Scenario!$B$14-E2668)/60&gt;R2668),1,0)</f>
        <v>0</v>
      </c>
      <c r="W2668" s="9" t="n">
        <f aca="false">IF(OR(C2668=Scenario!$B$22,C2668=Scenario!$C$22),1,0)</f>
        <v>0</v>
      </c>
      <c r="X2668" s="9" t="n">
        <f aca="false">IF(ISNUMBER(I2668),1,0)</f>
        <v>0</v>
      </c>
      <c r="Y2668" s="9" t="n">
        <f aca="false">MOD(INT(E2668/86400)+3,7)</f>
        <v>3</v>
      </c>
      <c r="Z2668" s="9" t="n">
        <f aca="false">MOD(INT(E2668/3600),24)</f>
        <v>17</v>
      </c>
      <c r="AA2668" s="6" t="s">
        <v>5580</v>
      </c>
    </row>
    <row r="2669" customFormat="false" ht="15" hidden="false" customHeight="false" outlineLevel="0" collapsed="false">
      <c r="A2669" s="6" t="s">
        <v>5581</v>
      </c>
      <c r="B2669" s="6" t="s">
        <v>43</v>
      </c>
      <c r="C2669" s="6" t="s">
        <v>249</v>
      </c>
      <c r="D2669" s="6" t="s">
        <v>172</v>
      </c>
      <c r="E2669" s="6" t="n">
        <v>1788456817</v>
      </c>
      <c r="F2669" s="6" t="n">
        <v>1788460011</v>
      </c>
      <c r="G2669" s="6" t="n">
        <v>1788459791</v>
      </c>
      <c r="H2669" s="6" t="n">
        <v>1788471512</v>
      </c>
      <c r="J2669" s="6" t="n">
        <v>0</v>
      </c>
      <c r="K2669" s="6" t="n">
        <v>0</v>
      </c>
      <c r="L2669" s="9" t="n">
        <f aca="false">IF(AND(E2669&gt;=Scenario!$B$11,E2669&lt;Scenario!$B$12),1,0)</f>
        <v>1</v>
      </c>
      <c r="M2669" s="9" t="n">
        <f aca="false">IF(AND(L2669=1,ISNUMBER(F2669)),MAX(0,F2669-E2669)/60,"")</f>
        <v>53.2333333333333</v>
      </c>
      <c r="N2669" s="9" t="n">
        <f aca="false">IF(AND(L2669=1,ISNUMBER(G2669)),MAX(0,G2669-E2669)/60,"")</f>
        <v>49.5666666666667</v>
      </c>
      <c r="O2669" s="9" t="n">
        <f aca="false">IF(ISNUMBER(H2669),IF(AND(H2669&gt;=Scenario!$B$11,H2669&lt;Scenario!$B$12),1,0),0)</f>
        <v>1</v>
      </c>
      <c r="P2669" s="9" t="n">
        <f aca="false">IF(O2669=1,MAX(0,H2669-E2669)/60,"")</f>
        <v>244.916666666667</v>
      </c>
      <c r="Q2669" s="9" t="n">
        <f aca="false">INDEX(Scenario!$B$18:$B$20,MATCH(B2669,Scenario!$A$18:$A$20,0))</f>
        <v>60</v>
      </c>
      <c r="R2669" s="9" t="n">
        <f aca="false">INDEX(Scenario!$C$18:$C$20,MATCH(B2669,Scenario!$A$18:$A$20,0))</f>
        <v>1440</v>
      </c>
      <c r="S2669" s="9" t="n">
        <f aca="false">IF(ISNUMBER(M2669),IF(M2669&lt;=Q2669,1,0),"")</f>
        <v>1</v>
      </c>
      <c r="T2669" s="9" t="n">
        <f aca="false">IF(ISNUMBER(P2669),IF(P2669&lt;=R2669,1,0),"")</f>
        <v>1</v>
      </c>
      <c r="U2669" s="9" t="n">
        <f aca="false">IF(E2669&gt;Scenario!$B$14,0,IF(OR(AND(ISNUMBER(H2669),H2669&lt;=Scenario!$B$14),AND(ISNUMBER(I2669),I2669&lt;=Scenario!$B$14)),0,1))</f>
        <v>0</v>
      </c>
      <c r="V2669" s="9" t="n">
        <f aca="false">IF(AND(U2669=1,(Scenario!$B$14-E2669)/60&gt;R2669),1,0)</f>
        <v>0</v>
      </c>
      <c r="W2669" s="9" t="n">
        <f aca="false">IF(OR(C2669=Scenario!$B$22,C2669=Scenario!$C$22),1,0)</f>
        <v>0</v>
      </c>
      <c r="X2669" s="9" t="n">
        <f aca="false">IF(ISNUMBER(I2669),1,0)</f>
        <v>0</v>
      </c>
      <c r="Y2669" s="9" t="n">
        <f aca="false">MOD(INT(E2669/86400)+3,7)</f>
        <v>3</v>
      </c>
      <c r="Z2669" s="9" t="n">
        <f aca="false">MOD(INT(E2669/3600),24)</f>
        <v>17</v>
      </c>
      <c r="AA2669" s="6" t="s">
        <v>5582</v>
      </c>
    </row>
    <row r="2670" customFormat="false" ht="15" hidden="false" customHeight="false" outlineLevel="0" collapsed="false">
      <c r="A2670" s="6" t="s">
        <v>5583</v>
      </c>
      <c r="B2670" s="6" t="s">
        <v>43</v>
      </c>
      <c r="C2670" s="6" t="s">
        <v>249</v>
      </c>
      <c r="D2670" s="6" t="s">
        <v>172</v>
      </c>
      <c r="E2670" s="6" t="n">
        <v>1788457739</v>
      </c>
      <c r="F2670" s="6" t="n">
        <v>1788458788</v>
      </c>
      <c r="G2670" s="6" t="n">
        <v>1788458674</v>
      </c>
      <c r="H2670" s="6" t="n">
        <v>1788460924</v>
      </c>
      <c r="J2670" s="6" t="n">
        <v>0</v>
      </c>
      <c r="K2670" s="6" t="n">
        <v>0</v>
      </c>
      <c r="L2670" s="9" t="n">
        <f aca="false">IF(AND(E2670&gt;=Scenario!$B$11,E2670&lt;Scenario!$B$12),1,0)</f>
        <v>1</v>
      </c>
      <c r="M2670" s="9" t="n">
        <f aca="false">IF(AND(L2670=1,ISNUMBER(F2670)),MAX(0,F2670-E2670)/60,"")</f>
        <v>17.4833333333333</v>
      </c>
      <c r="N2670" s="9" t="n">
        <f aca="false">IF(AND(L2670=1,ISNUMBER(G2670)),MAX(0,G2670-E2670)/60,"")</f>
        <v>15.5833333333333</v>
      </c>
      <c r="O2670" s="9" t="n">
        <f aca="false">IF(ISNUMBER(H2670),IF(AND(H2670&gt;=Scenario!$B$11,H2670&lt;Scenario!$B$12),1,0),0)</f>
        <v>1</v>
      </c>
      <c r="P2670" s="9" t="n">
        <f aca="false">IF(O2670=1,MAX(0,H2670-E2670)/60,"")</f>
        <v>53.0833333333333</v>
      </c>
      <c r="Q2670" s="9" t="n">
        <f aca="false">INDEX(Scenario!$B$18:$B$20,MATCH(B2670,Scenario!$A$18:$A$20,0))</f>
        <v>60</v>
      </c>
      <c r="R2670" s="9" t="n">
        <f aca="false">INDEX(Scenario!$C$18:$C$20,MATCH(B2670,Scenario!$A$18:$A$20,0))</f>
        <v>1440</v>
      </c>
      <c r="S2670" s="9" t="n">
        <f aca="false">IF(ISNUMBER(M2670),IF(M2670&lt;=Q2670,1,0),"")</f>
        <v>1</v>
      </c>
      <c r="T2670" s="9" t="n">
        <f aca="false">IF(ISNUMBER(P2670),IF(P2670&lt;=R2670,1,0),"")</f>
        <v>1</v>
      </c>
      <c r="U2670" s="9" t="n">
        <f aca="false">IF(E2670&gt;Scenario!$B$14,0,IF(OR(AND(ISNUMBER(H2670),H2670&lt;=Scenario!$B$14),AND(ISNUMBER(I2670),I2670&lt;=Scenario!$B$14)),0,1))</f>
        <v>0</v>
      </c>
      <c r="V2670" s="9" t="n">
        <f aca="false">IF(AND(U2670=1,(Scenario!$B$14-E2670)/60&gt;R2670),1,0)</f>
        <v>0</v>
      </c>
      <c r="W2670" s="9" t="n">
        <f aca="false">IF(OR(C2670=Scenario!$B$22,C2670=Scenario!$C$22),1,0)</f>
        <v>0</v>
      </c>
      <c r="X2670" s="9" t="n">
        <f aca="false">IF(ISNUMBER(I2670),1,0)</f>
        <v>0</v>
      </c>
      <c r="Y2670" s="9" t="n">
        <f aca="false">MOD(INT(E2670/86400)+3,7)</f>
        <v>3</v>
      </c>
      <c r="Z2670" s="9" t="n">
        <f aca="false">MOD(INT(E2670/3600),24)</f>
        <v>17</v>
      </c>
      <c r="AA2670" s="6" t="s">
        <v>5584</v>
      </c>
    </row>
    <row r="2671" customFormat="false" ht="15" hidden="false" customHeight="false" outlineLevel="0" collapsed="false">
      <c r="A2671" s="6" t="s">
        <v>5585</v>
      </c>
      <c r="B2671" s="6" t="s">
        <v>44</v>
      </c>
      <c r="C2671" s="6" t="s">
        <v>249</v>
      </c>
      <c r="D2671" s="6" t="s">
        <v>170</v>
      </c>
      <c r="E2671" s="6" t="n">
        <v>1788458752</v>
      </c>
      <c r="F2671" s="6" t="n">
        <v>1788459023</v>
      </c>
      <c r="G2671" s="6" t="n">
        <v>1788458784</v>
      </c>
      <c r="H2671" s="6" t="n">
        <v>1788459909</v>
      </c>
      <c r="J2671" s="6" t="n">
        <v>0</v>
      </c>
      <c r="K2671" s="6" t="n">
        <v>0</v>
      </c>
      <c r="L2671" s="9" t="n">
        <f aca="false">IF(AND(E2671&gt;=Scenario!$B$11,E2671&lt;Scenario!$B$12),1,0)</f>
        <v>1</v>
      </c>
      <c r="M2671" s="9" t="n">
        <f aca="false">IF(AND(L2671=1,ISNUMBER(F2671)),MAX(0,F2671-E2671)/60,"")</f>
        <v>4.51666666666667</v>
      </c>
      <c r="N2671" s="9" t="n">
        <f aca="false">IF(AND(L2671=1,ISNUMBER(G2671)),MAX(0,G2671-E2671)/60,"")</f>
        <v>0.533333333333333</v>
      </c>
      <c r="O2671" s="9" t="n">
        <f aca="false">IF(ISNUMBER(H2671),IF(AND(H2671&gt;=Scenario!$B$11,H2671&lt;Scenario!$B$12),1,0),0)</f>
        <v>1</v>
      </c>
      <c r="P2671" s="9" t="n">
        <f aca="false">IF(O2671=1,MAX(0,H2671-E2671)/60,"")</f>
        <v>19.2833333333333</v>
      </c>
      <c r="Q2671" s="9" t="n">
        <f aca="false">INDEX(Scenario!$B$18:$B$20,MATCH(B2671,Scenario!$A$18:$A$20,0))</f>
        <v>240</v>
      </c>
      <c r="R2671" s="9" t="n">
        <f aca="false">INDEX(Scenario!$C$18:$C$20,MATCH(B2671,Scenario!$A$18:$A$20,0))</f>
        <v>4320</v>
      </c>
      <c r="S2671" s="9" t="n">
        <f aca="false">IF(ISNUMBER(M2671),IF(M2671&lt;=Q2671,1,0),"")</f>
        <v>1</v>
      </c>
      <c r="T2671" s="9" t="n">
        <f aca="false">IF(ISNUMBER(P2671),IF(P2671&lt;=R2671,1,0),"")</f>
        <v>1</v>
      </c>
      <c r="U2671" s="9" t="n">
        <f aca="false">IF(E2671&gt;Scenario!$B$14,0,IF(OR(AND(ISNUMBER(H2671),H2671&lt;=Scenario!$B$14),AND(ISNUMBER(I2671),I2671&lt;=Scenario!$B$14)),0,1))</f>
        <v>0</v>
      </c>
      <c r="V2671" s="9" t="n">
        <f aca="false">IF(AND(U2671=1,(Scenario!$B$14-E2671)/60&gt;R2671),1,0)</f>
        <v>0</v>
      </c>
      <c r="W2671" s="9" t="n">
        <f aca="false">IF(OR(C2671=Scenario!$B$22,C2671=Scenario!$C$22),1,0)</f>
        <v>0</v>
      </c>
      <c r="X2671" s="9" t="n">
        <f aca="false">IF(ISNUMBER(I2671),1,0)</f>
        <v>0</v>
      </c>
      <c r="Y2671" s="9" t="n">
        <f aca="false">MOD(INT(E2671/86400)+3,7)</f>
        <v>3</v>
      </c>
      <c r="Z2671" s="9" t="n">
        <f aca="false">MOD(INT(E2671/3600),24)</f>
        <v>18</v>
      </c>
      <c r="AA2671" s="6" t="s">
        <v>5586</v>
      </c>
    </row>
    <row r="2672" customFormat="false" ht="15" hidden="false" customHeight="false" outlineLevel="0" collapsed="false">
      <c r="A2672" s="6" t="s">
        <v>5587</v>
      </c>
      <c r="B2672" s="6" t="s">
        <v>43</v>
      </c>
      <c r="C2672" s="6" t="s">
        <v>46</v>
      </c>
      <c r="D2672" s="6" t="s">
        <v>171</v>
      </c>
      <c r="E2672" s="6" t="n">
        <v>1788459789</v>
      </c>
      <c r="F2672" s="6" t="n">
        <v>1788460571</v>
      </c>
      <c r="G2672" s="6" t="n">
        <v>1788460389</v>
      </c>
      <c r="H2672" s="6" t="n">
        <v>1788500341</v>
      </c>
      <c r="J2672" s="6" t="n">
        <v>1</v>
      </c>
      <c r="K2672" s="6" t="n">
        <v>0</v>
      </c>
      <c r="L2672" s="9" t="n">
        <f aca="false">IF(AND(E2672&gt;=Scenario!$B$11,E2672&lt;Scenario!$B$12),1,0)</f>
        <v>1</v>
      </c>
      <c r="M2672" s="9" t="n">
        <f aca="false">IF(AND(L2672=1,ISNUMBER(F2672)),MAX(0,F2672-E2672)/60,"")</f>
        <v>13.0333333333333</v>
      </c>
      <c r="N2672" s="9" t="n">
        <f aca="false">IF(AND(L2672=1,ISNUMBER(G2672)),MAX(0,G2672-E2672)/60,"")</f>
        <v>10</v>
      </c>
      <c r="O2672" s="9" t="n">
        <f aca="false">IF(ISNUMBER(H2672),IF(AND(H2672&gt;=Scenario!$B$11,H2672&lt;Scenario!$B$12),1,0),0)</f>
        <v>1</v>
      </c>
      <c r="P2672" s="9" t="n">
        <f aca="false">IF(O2672=1,MAX(0,H2672-E2672)/60,"")</f>
        <v>675.866666666667</v>
      </c>
      <c r="Q2672" s="9" t="n">
        <f aca="false">INDEX(Scenario!$B$18:$B$20,MATCH(B2672,Scenario!$A$18:$A$20,0))</f>
        <v>60</v>
      </c>
      <c r="R2672" s="9" t="n">
        <f aca="false">INDEX(Scenario!$C$18:$C$20,MATCH(B2672,Scenario!$A$18:$A$20,0))</f>
        <v>1440</v>
      </c>
      <c r="S2672" s="9" t="n">
        <f aca="false">IF(ISNUMBER(M2672),IF(M2672&lt;=Q2672,1,0),"")</f>
        <v>1</v>
      </c>
      <c r="T2672" s="9" t="n">
        <f aca="false">IF(ISNUMBER(P2672),IF(P2672&lt;=R2672,1,0),"")</f>
        <v>1</v>
      </c>
      <c r="U2672" s="9" t="n">
        <f aca="false">IF(E2672&gt;Scenario!$B$14,0,IF(OR(AND(ISNUMBER(H2672),H2672&lt;=Scenario!$B$14),AND(ISNUMBER(I2672),I2672&lt;=Scenario!$B$14)),0,1))</f>
        <v>0</v>
      </c>
      <c r="V2672" s="9" t="n">
        <f aca="false">IF(AND(U2672=1,(Scenario!$B$14-E2672)/60&gt;R2672),1,0)</f>
        <v>0</v>
      </c>
      <c r="W2672" s="9" t="n">
        <f aca="false">IF(OR(C2672=Scenario!$B$22,C2672=Scenario!$C$22),1,0)</f>
        <v>1</v>
      </c>
      <c r="X2672" s="9" t="n">
        <f aca="false">IF(ISNUMBER(I2672),1,0)</f>
        <v>0</v>
      </c>
      <c r="Y2672" s="9" t="n">
        <f aca="false">MOD(INT(E2672/86400)+3,7)</f>
        <v>3</v>
      </c>
      <c r="Z2672" s="9" t="n">
        <f aca="false">MOD(INT(E2672/3600),24)</f>
        <v>18</v>
      </c>
      <c r="AA2672" s="6" t="s">
        <v>5588</v>
      </c>
    </row>
    <row r="2673" customFormat="false" ht="15" hidden="false" customHeight="false" outlineLevel="0" collapsed="false">
      <c r="A2673" s="6" t="s">
        <v>5589</v>
      </c>
      <c r="B2673" s="6" t="s">
        <v>44</v>
      </c>
      <c r="C2673" s="6" t="s">
        <v>249</v>
      </c>
      <c r="D2673" s="6" t="s">
        <v>172</v>
      </c>
      <c r="E2673" s="6" t="n">
        <v>1788461541</v>
      </c>
      <c r="F2673" s="6" t="n">
        <v>1788461705</v>
      </c>
      <c r="G2673" s="6" t="n">
        <v>1788461581</v>
      </c>
      <c r="H2673" s="6" t="n">
        <v>1788464670</v>
      </c>
      <c r="J2673" s="6" t="n">
        <v>0</v>
      </c>
      <c r="K2673" s="6" t="n">
        <v>0</v>
      </c>
      <c r="L2673" s="9" t="n">
        <f aca="false">IF(AND(E2673&gt;=Scenario!$B$11,E2673&lt;Scenario!$B$12),1,0)</f>
        <v>1</v>
      </c>
      <c r="M2673" s="9" t="n">
        <f aca="false">IF(AND(L2673=1,ISNUMBER(F2673)),MAX(0,F2673-E2673)/60,"")</f>
        <v>2.73333333333333</v>
      </c>
      <c r="N2673" s="9" t="n">
        <f aca="false">IF(AND(L2673=1,ISNUMBER(G2673)),MAX(0,G2673-E2673)/60,"")</f>
        <v>0.666666666666667</v>
      </c>
      <c r="O2673" s="9" t="n">
        <f aca="false">IF(ISNUMBER(H2673),IF(AND(H2673&gt;=Scenario!$B$11,H2673&lt;Scenario!$B$12),1,0),0)</f>
        <v>1</v>
      </c>
      <c r="P2673" s="9" t="n">
        <f aca="false">IF(O2673=1,MAX(0,H2673-E2673)/60,"")</f>
        <v>52.15</v>
      </c>
      <c r="Q2673" s="9" t="n">
        <f aca="false">INDEX(Scenario!$B$18:$B$20,MATCH(B2673,Scenario!$A$18:$A$20,0))</f>
        <v>240</v>
      </c>
      <c r="R2673" s="9" t="n">
        <f aca="false">INDEX(Scenario!$C$18:$C$20,MATCH(B2673,Scenario!$A$18:$A$20,0))</f>
        <v>4320</v>
      </c>
      <c r="S2673" s="9" t="n">
        <f aca="false">IF(ISNUMBER(M2673),IF(M2673&lt;=Q2673,1,0),"")</f>
        <v>1</v>
      </c>
      <c r="T2673" s="9" t="n">
        <f aca="false">IF(ISNUMBER(P2673),IF(P2673&lt;=R2673,1,0),"")</f>
        <v>1</v>
      </c>
      <c r="U2673" s="9" t="n">
        <f aca="false">IF(E2673&gt;Scenario!$B$14,0,IF(OR(AND(ISNUMBER(H2673),H2673&lt;=Scenario!$B$14),AND(ISNUMBER(I2673),I2673&lt;=Scenario!$B$14)),0,1))</f>
        <v>0</v>
      </c>
      <c r="V2673" s="9" t="n">
        <f aca="false">IF(AND(U2673=1,(Scenario!$B$14-E2673)/60&gt;R2673),1,0)</f>
        <v>0</v>
      </c>
      <c r="W2673" s="9" t="n">
        <f aca="false">IF(OR(C2673=Scenario!$B$22,C2673=Scenario!$C$22),1,0)</f>
        <v>0</v>
      </c>
      <c r="X2673" s="9" t="n">
        <f aca="false">IF(ISNUMBER(I2673),1,0)</f>
        <v>0</v>
      </c>
      <c r="Y2673" s="9" t="n">
        <f aca="false">MOD(INT(E2673/86400)+3,7)</f>
        <v>3</v>
      </c>
      <c r="Z2673" s="9" t="n">
        <f aca="false">MOD(INT(E2673/3600),24)</f>
        <v>18</v>
      </c>
      <c r="AA2673" s="6" t="s">
        <v>5590</v>
      </c>
    </row>
    <row r="2674" customFormat="false" ht="15" hidden="false" customHeight="false" outlineLevel="0" collapsed="false">
      <c r="A2674" s="6" t="s">
        <v>5591</v>
      </c>
      <c r="B2674" s="6" t="s">
        <v>43</v>
      </c>
      <c r="C2674" s="6" t="s">
        <v>249</v>
      </c>
      <c r="D2674" s="6" t="s">
        <v>171</v>
      </c>
      <c r="E2674" s="6" t="n">
        <v>1788461626</v>
      </c>
      <c r="F2674" s="6" t="n">
        <v>1788469111</v>
      </c>
      <c r="G2674" s="6" t="n">
        <v>1788468966</v>
      </c>
      <c r="H2674" s="6" t="n">
        <v>1788478587</v>
      </c>
      <c r="J2674" s="6" t="n">
        <v>0</v>
      </c>
      <c r="K2674" s="6" t="n">
        <v>0</v>
      </c>
      <c r="L2674" s="9" t="n">
        <f aca="false">IF(AND(E2674&gt;=Scenario!$B$11,E2674&lt;Scenario!$B$12),1,0)</f>
        <v>1</v>
      </c>
      <c r="M2674" s="9" t="n">
        <f aca="false">IF(AND(L2674=1,ISNUMBER(F2674)),MAX(0,F2674-E2674)/60,"")</f>
        <v>124.75</v>
      </c>
      <c r="N2674" s="9" t="n">
        <f aca="false">IF(AND(L2674=1,ISNUMBER(G2674)),MAX(0,G2674-E2674)/60,"")</f>
        <v>122.333333333333</v>
      </c>
      <c r="O2674" s="9" t="n">
        <f aca="false">IF(ISNUMBER(H2674),IF(AND(H2674&gt;=Scenario!$B$11,H2674&lt;Scenario!$B$12),1,0),0)</f>
        <v>1</v>
      </c>
      <c r="P2674" s="9" t="n">
        <f aca="false">IF(O2674=1,MAX(0,H2674-E2674)/60,"")</f>
        <v>282.683333333333</v>
      </c>
      <c r="Q2674" s="9" t="n">
        <f aca="false">INDEX(Scenario!$B$18:$B$20,MATCH(B2674,Scenario!$A$18:$A$20,0))</f>
        <v>60</v>
      </c>
      <c r="R2674" s="9" t="n">
        <f aca="false">INDEX(Scenario!$C$18:$C$20,MATCH(B2674,Scenario!$A$18:$A$20,0))</f>
        <v>1440</v>
      </c>
      <c r="S2674" s="9" t="n">
        <f aca="false">IF(ISNUMBER(M2674),IF(M2674&lt;=Q2674,1,0),"")</f>
        <v>0</v>
      </c>
      <c r="T2674" s="9" t="n">
        <f aca="false">IF(ISNUMBER(P2674),IF(P2674&lt;=R2674,1,0),"")</f>
        <v>1</v>
      </c>
      <c r="U2674" s="9" t="n">
        <f aca="false">IF(E2674&gt;Scenario!$B$14,0,IF(OR(AND(ISNUMBER(H2674),H2674&lt;=Scenario!$B$14),AND(ISNUMBER(I2674),I2674&lt;=Scenario!$B$14)),0,1))</f>
        <v>0</v>
      </c>
      <c r="V2674" s="9" t="n">
        <f aca="false">IF(AND(U2674=1,(Scenario!$B$14-E2674)/60&gt;R2674),1,0)</f>
        <v>0</v>
      </c>
      <c r="W2674" s="9" t="n">
        <f aca="false">IF(OR(C2674=Scenario!$B$22,C2674=Scenario!$C$22),1,0)</f>
        <v>0</v>
      </c>
      <c r="X2674" s="9" t="n">
        <f aca="false">IF(ISNUMBER(I2674),1,0)</f>
        <v>0</v>
      </c>
      <c r="Y2674" s="9" t="n">
        <f aca="false">MOD(INT(E2674/86400)+3,7)</f>
        <v>3</v>
      </c>
      <c r="Z2674" s="9" t="n">
        <f aca="false">MOD(INT(E2674/3600),24)</f>
        <v>18</v>
      </c>
      <c r="AA2674" s="6" t="s">
        <v>5592</v>
      </c>
    </row>
    <row r="2675" customFormat="false" ht="15" hidden="false" customHeight="false" outlineLevel="0" collapsed="false">
      <c r="A2675" s="6" t="s">
        <v>5593</v>
      </c>
      <c r="B2675" s="6" t="s">
        <v>44</v>
      </c>
      <c r="C2675" s="6" t="s">
        <v>46</v>
      </c>
      <c r="D2675" s="6" t="s">
        <v>172</v>
      </c>
      <c r="E2675" s="6" t="n">
        <v>1788463452</v>
      </c>
      <c r="F2675" s="6" t="n">
        <v>1788464107</v>
      </c>
      <c r="G2675" s="6" t="n">
        <v>1788463900</v>
      </c>
      <c r="H2675" s="6" t="n">
        <v>1788468657</v>
      </c>
      <c r="J2675" s="6" t="n">
        <v>0</v>
      </c>
      <c r="K2675" s="6" t="n">
        <v>0</v>
      </c>
      <c r="L2675" s="9" t="n">
        <f aca="false">IF(AND(E2675&gt;=Scenario!$B$11,E2675&lt;Scenario!$B$12),1,0)</f>
        <v>1</v>
      </c>
      <c r="M2675" s="9" t="n">
        <f aca="false">IF(AND(L2675=1,ISNUMBER(F2675)),MAX(0,F2675-E2675)/60,"")</f>
        <v>10.9166666666667</v>
      </c>
      <c r="N2675" s="9" t="n">
        <f aca="false">IF(AND(L2675=1,ISNUMBER(G2675)),MAX(0,G2675-E2675)/60,"")</f>
        <v>7.46666666666667</v>
      </c>
      <c r="O2675" s="9" t="n">
        <f aca="false">IF(ISNUMBER(H2675),IF(AND(H2675&gt;=Scenario!$B$11,H2675&lt;Scenario!$B$12),1,0),0)</f>
        <v>1</v>
      </c>
      <c r="P2675" s="9" t="n">
        <f aca="false">IF(O2675=1,MAX(0,H2675-E2675)/60,"")</f>
        <v>86.75</v>
      </c>
      <c r="Q2675" s="9" t="n">
        <f aca="false">INDEX(Scenario!$B$18:$B$20,MATCH(B2675,Scenario!$A$18:$A$20,0))</f>
        <v>240</v>
      </c>
      <c r="R2675" s="9" t="n">
        <f aca="false">INDEX(Scenario!$C$18:$C$20,MATCH(B2675,Scenario!$A$18:$A$20,0))</f>
        <v>4320</v>
      </c>
      <c r="S2675" s="9" t="n">
        <f aca="false">IF(ISNUMBER(M2675),IF(M2675&lt;=Q2675,1,0),"")</f>
        <v>1</v>
      </c>
      <c r="T2675" s="9" t="n">
        <f aca="false">IF(ISNUMBER(P2675),IF(P2675&lt;=R2675,1,0),"")</f>
        <v>1</v>
      </c>
      <c r="U2675" s="9" t="n">
        <f aca="false">IF(E2675&gt;Scenario!$B$14,0,IF(OR(AND(ISNUMBER(H2675),H2675&lt;=Scenario!$B$14),AND(ISNUMBER(I2675),I2675&lt;=Scenario!$B$14)),0,1))</f>
        <v>0</v>
      </c>
      <c r="V2675" s="9" t="n">
        <f aca="false">IF(AND(U2675=1,(Scenario!$B$14-E2675)/60&gt;R2675),1,0)</f>
        <v>0</v>
      </c>
      <c r="W2675" s="9" t="n">
        <f aca="false">IF(OR(C2675=Scenario!$B$22,C2675=Scenario!$C$22),1,0)</f>
        <v>1</v>
      </c>
      <c r="X2675" s="9" t="n">
        <f aca="false">IF(ISNUMBER(I2675),1,0)</f>
        <v>0</v>
      </c>
      <c r="Y2675" s="9" t="n">
        <f aca="false">MOD(INT(E2675/86400)+3,7)</f>
        <v>3</v>
      </c>
      <c r="Z2675" s="9" t="n">
        <f aca="false">MOD(INT(E2675/3600),24)</f>
        <v>19</v>
      </c>
      <c r="AA2675" s="6" t="s">
        <v>5594</v>
      </c>
    </row>
    <row r="2676" customFormat="false" ht="15" hidden="false" customHeight="false" outlineLevel="0" collapsed="false">
      <c r="A2676" s="6" t="s">
        <v>5595</v>
      </c>
      <c r="B2676" s="6" t="s">
        <v>43</v>
      </c>
      <c r="C2676" s="6" t="s">
        <v>46</v>
      </c>
      <c r="D2676" s="6" t="s">
        <v>171</v>
      </c>
      <c r="E2676" s="6" t="n">
        <v>1788466861</v>
      </c>
      <c r="F2676" s="6" t="n">
        <v>1788470553</v>
      </c>
      <c r="G2676" s="6" t="n">
        <v>1788470451</v>
      </c>
      <c r="H2676" s="6" t="n">
        <v>1788479594</v>
      </c>
      <c r="J2676" s="6" t="n">
        <v>0</v>
      </c>
      <c r="K2676" s="6" t="n">
        <v>0</v>
      </c>
      <c r="L2676" s="9" t="n">
        <f aca="false">IF(AND(E2676&gt;=Scenario!$B$11,E2676&lt;Scenario!$B$12),1,0)</f>
        <v>1</v>
      </c>
      <c r="M2676" s="9" t="n">
        <f aca="false">IF(AND(L2676=1,ISNUMBER(F2676)),MAX(0,F2676-E2676)/60,"")</f>
        <v>61.5333333333333</v>
      </c>
      <c r="N2676" s="9" t="n">
        <f aca="false">IF(AND(L2676=1,ISNUMBER(G2676)),MAX(0,G2676-E2676)/60,"")</f>
        <v>59.8333333333333</v>
      </c>
      <c r="O2676" s="9" t="n">
        <f aca="false">IF(ISNUMBER(H2676),IF(AND(H2676&gt;=Scenario!$B$11,H2676&lt;Scenario!$B$12),1,0),0)</f>
        <v>1</v>
      </c>
      <c r="P2676" s="9" t="n">
        <f aca="false">IF(O2676=1,MAX(0,H2676-E2676)/60,"")</f>
        <v>212.216666666667</v>
      </c>
      <c r="Q2676" s="9" t="n">
        <f aca="false">INDEX(Scenario!$B$18:$B$20,MATCH(B2676,Scenario!$A$18:$A$20,0))</f>
        <v>60</v>
      </c>
      <c r="R2676" s="9" t="n">
        <f aca="false">INDEX(Scenario!$C$18:$C$20,MATCH(B2676,Scenario!$A$18:$A$20,0))</f>
        <v>1440</v>
      </c>
      <c r="S2676" s="9" t="n">
        <f aca="false">IF(ISNUMBER(M2676),IF(M2676&lt;=Q2676,1,0),"")</f>
        <v>0</v>
      </c>
      <c r="T2676" s="9" t="n">
        <f aca="false">IF(ISNUMBER(P2676),IF(P2676&lt;=R2676,1,0),"")</f>
        <v>1</v>
      </c>
      <c r="U2676" s="9" t="n">
        <f aca="false">IF(E2676&gt;Scenario!$B$14,0,IF(OR(AND(ISNUMBER(H2676),H2676&lt;=Scenario!$B$14),AND(ISNUMBER(I2676),I2676&lt;=Scenario!$B$14)),0,1))</f>
        <v>0</v>
      </c>
      <c r="V2676" s="9" t="n">
        <f aca="false">IF(AND(U2676=1,(Scenario!$B$14-E2676)/60&gt;R2676),1,0)</f>
        <v>0</v>
      </c>
      <c r="W2676" s="9" t="n">
        <f aca="false">IF(OR(C2676=Scenario!$B$22,C2676=Scenario!$C$22),1,0)</f>
        <v>1</v>
      </c>
      <c r="X2676" s="9" t="n">
        <f aca="false">IF(ISNUMBER(I2676),1,0)</f>
        <v>0</v>
      </c>
      <c r="Y2676" s="9" t="n">
        <f aca="false">MOD(INT(E2676/86400)+3,7)</f>
        <v>3</v>
      </c>
      <c r="Z2676" s="9" t="n">
        <f aca="false">MOD(INT(E2676/3600),24)</f>
        <v>20</v>
      </c>
      <c r="AA2676" s="6" t="s">
        <v>5596</v>
      </c>
    </row>
    <row r="2677" customFormat="false" ht="15" hidden="false" customHeight="false" outlineLevel="0" collapsed="false">
      <c r="A2677" s="6" t="s">
        <v>5597</v>
      </c>
      <c r="B2677" s="6" t="s">
        <v>44</v>
      </c>
      <c r="C2677" s="6" t="s">
        <v>288</v>
      </c>
      <c r="D2677" s="6" t="s">
        <v>171</v>
      </c>
      <c r="E2677" s="6" t="n">
        <v>1788468984</v>
      </c>
      <c r="F2677" s="6" t="n">
        <v>1788505396</v>
      </c>
      <c r="G2677" s="6" t="n">
        <v>1788505214</v>
      </c>
      <c r="H2677" s="6" t="n">
        <v>1788506759</v>
      </c>
      <c r="J2677" s="6" t="n">
        <v>0</v>
      </c>
      <c r="K2677" s="6" t="n">
        <v>0</v>
      </c>
      <c r="L2677" s="9" t="n">
        <f aca="false">IF(AND(E2677&gt;=Scenario!$B$11,E2677&lt;Scenario!$B$12),1,0)</f>
        <v>1</v>
      </c>
      <c r="M2677" s="9" t="n">
        <f aca="false">IF(AND(L2677=1,ISNUMBER(F2677)),MAX(0,F2677-E2677)/60,"")</f>
        <v>606.866666666667</v>
      </c>
      <c r="N2677" s="9" t="n">
        <f aca="false">IF(AND(L2677=1,ISNUMBER(G2677)),MAX(0,G2677-E2677)/60,"")</f>
        <v>603.833333333333</v>
      </c>
      <c r="O2677" s="9" t="n">
        <f aca="false">IF(ISNUMBER(H2677),IF(AND(H2677&gt;=Scenario!$B$11,H2677&lt;Scenario!$B$12),1,0),0)</f>
        <v>1</v>
      </c>
      <c r="P2677" s="9" t="n">
        <f aca="false">IF(O2677=1,MAX(0,H2677-E2677)/60,"")</f>
        <v>629.583333333333</v>
      </c>
      <c r="Q2677" s="9" t="n">
        <f aca="false">INDEX(Scenario!$B$18:$B$20,MATCH(B2677,Scenario!$A$18:$A$20,0))</f>
        <v>240</v>
      </c>
      <c r="R2677" s="9" t="n">
        <f aca="false">INDEX(Scenario!$C$18:$C$20,MATCH(B2677,Scenario!$A$18:$A$20,0))</f>
        <v>4320</v>
      </c>
      <c r="S2677" s="9" t="n">
        <f aca="false">IF(ISNUMBER(M2677),IF(M2677&lt;=Q2677,1,0),"")</f>
        <v>0</v>
      </c>
      <c r="T2677" s="9" t="n">
        <f aca="false">IF(ISNUMBER(P2677),IF(P2677&lt;=R2677,1,0),"")</f>
        <v>1</v>
      </c>
      <c r="U2677" s="9" t="n">
        <f aca="false">IF(E2677&gt;Scenario!$B$14,0,IF(OR(AND(ISNUMBER(H2677),H2677&lt;=Scenario!$B$14),AND(ISNUMBER(I2677),I2677&lt;=Scenario!$B$14)),0,1))</f>
        <v>0</v>
      </c>
      <c r="V2677" s="9" t="n">
        <f aca="false">IF(AND(U2677=1,(Scenario!$B$14-E2677)/60&gt;R2677),1,0)</f>
        <v>0</v>
      </c>
      <c r="W2677" s="9" t="n">
        <f aca="false">IF(OR(C2677=Scenario!$B$22,C2677=Scenario!$C$22),1,0)</f>
        <v>0</v>
      </c>
      <c r="X2677" s="9" t="n">
        <f aca="false">IF(ISNUMBER(I2677),1,0)</f>
        <v>0</v>
      </c>
      <c r="Y2677" s="9" t="n">
        <f aca="false">MOD(INT(E2677/86400)+3,7)</f>
        <v>3</v>
      </c>
      <c r="Z2677" s="9" t="n">
        <f aca="false">MOD(INT(E2677/3600),24)</f>
        <v>20</v>
      </c>
      <c r="AA2677" s="6" t="s">
        <v>5598</v>
      </c>
    </row>
    <row r="2678" customFormat="false" ht="15" hidden="false" customHeight="false" outlineLevel="0" collapsed="false">
      <c r="A2678" s="6" t="s">
        <v>5599</v>
      </c>
      <c r="B2678" s="6" t="s">
        <v>44</v>
      </c>
      <c r="C2678" s="6" t="s">
        <v>46</v>
      </c>
      <c r="D2678" s="6" t="s">
        <v>170</v>
      </c>
      <c r="E2678" s="6" t="n">
        <v>1788472994</v>
      </c>
      <c r="F2678" s="6" t="n">
        <v>1788473490</v>
      </c>
      <c r="G2678" s="6" t="n">
        <v>1788473326</v>
      </c>
      <c r="H2678" s="6" t="n">
        <v>1788474873</v>
      </c>
      <c r="J2678" s="6" t="n">
        <v>0</v>
      </c>
      <c r="K2678" s="6" t="n">
        <v>0</v>
      </c>
      <c r="L2678" s="9" t="n">
        <f aca="false">IF(AND(E2678&gt;=Scenario!$B$11,E2678&lt;Scenario!$B$12),1,0)</f>
        <v>1</v>
      </c>
      <c r="M2678" s="9" t="n">
        <f aca="false">IF(AND(L2678=1,ISNUMBER(F2678)),MAX(0,F2678-E2678)/60,"")</f>
        <v>8.26666666666667</v>
      </c>
      <c r="N2678" s="9" t="n">
        <f aca="false">IF(AND(L2678=1,ISNUMBER(G2678)),MAX(0,G2678-E2678)/60,"")</f>
        <v>5.53333333333333</v>
      </c>
      <c r="O2678" s="9" t="n">
        <f aca="false">IF(ISNUMBER(H2678),IF(AND(H2678&gt;=Scenario!$B$11,H2678&lt;Scenario!$B$12),1,0),0)</f>
        <v>1</v>
      </c>
      <c r="P2678" s="9" t="n">
        <f aca="false">IF(O2678=1,MAX(0,H2678-E2678)/60,"")</f>
        <v>31.3166666666667</v>
      </c>
      <c r="Q2678" s="9" t="n">
        <f aca="false">INDEX(Scenario!$B$18:$B$20,MATCH(B2678,Scenario!$A$18:$A$20,0))</f>
        <v>240</v>
      </c>
      <c r="R2678" s="9" t="n">
        <f aca="false">INDEX(Scenario!$C$18:$C$20,MATCH(B2678,Scenario!$A$18:$A$20,0))</f>
        <v>4320</v>
      </c>
      <c r="S2678" s="9" t="n">
        <f aca="false">IF(ISNUMBER(M2678),IF(M2678&lt;=Q2678,1,0),"")</f>
        <v>1</v>
      </c>
      <c r="T2678" s="9" t="n">
        <f aca="false">IF(ISNUMBER(P2678),IF(P2678&lt;=R2678,1,0),"")</f>
        <v>1</v>
      </c>
      <c r="U2678" s="9" t="n">
        <f aca="false">IF(E2678&gt;Scenario!$B$14,0,IF(OR(AND(ISNUMBER(H2678),H2678&lt;=Scenario!$B$14),AND(ISNUMBER(I2678),I2678&lt;=Scenario!$B$14)),0,1))</f>
        <v>0</v>
      </c>
      <c r="V2678" s="9" t="n">
        <f aca="false">IF(AND(U2678=1,(Scenario!$B$14-E2678)/60&gt;R2678),1,0)</f>
        <v>0</v>
      </c>
      <c r="W2678" s="9" t="n">
        <f aca="false">IF(OR(C2678=Scenario!$B$22,C2678=Scenario!$C$22),1,0)</f>
        <v>1</v>
      </c>
      <c r="X2678" s="9" t="n">
        <f aca="false">IF(ISNUMBER(I2678),1,0)</f>
        <v>0</v>
      </c>
      <c r="Y2678" s="9" t="n">
        <f aca="false">MOD(INT(E2678/86400)+3,7)</f>
        <v>3</v>
      </c>
      <c r="Z2678" s="9" t="n">
        <f aca="false">MOD(INT(E2678/3600),24)</f>
        <v>22</v>
      </c>
      <c r="AA2678" s="6" t="s">
        <v>5600</v>
      </c>
    </row>
    <row r="2679" customFormat="false" ht="15" hidden="false" customHeight="false" outlineLevel="0" collapsed="false">
      <c r="A2679" s="6" t="s">
        <v>5601</v>
      </c>
      <c r="B2679" s="6" t="s">
        <v>43</v>
      </c>
      <c r="C2679" s="6" t="s">
        <v>46</v>
      </c>
      <c r="D2679" s="6" t="s">
        <v>172</v>
      </c>
      <c r="E2679" s="6" t="n">
        <v>1788476385</v>
      </c>
      <c r="F2679" s="6" t="n">
        <v>1788498148</v>
      </c>
      <c r="G2679" s="6" t="n">
        <v>1788498030</v>
      </c>
      <c r="H2679" s="6" t="n">
        <v>1788500723</v>
      </c>
      <c r="J2679" s="6" t="n">
        <v>0</v>
      </c>
      <c r="K2679" s="6" t="n">
        <v>0</v>
      </c>
      <c r="L2679" s="9" t="n">
        <f aca="false">IF(AND(E2679&gt;=Scenario!$B$11,E2679&lt;Scenario!$B$12),1,0)</f>
        <v>1</v>
      </c>
      <c r="M2679" s="9" t="n">
        <f aca="false">IF(AND(L2679=1,ISNUMBER(F2679)),MAX(0,F2679-E2679)/60,"")</f>
        <v>362.716666666667</v>
      </c>
      <c r="N2679" s="9" t="n">
        <f aca="false">IF(AND(L2679=1,ISNUMBER(G2679)),MAX(0,G2679-E2679)/60,"")</f>
        <v>360.75</v>
      </c>
      <c r="O2679" s="9" t="n">
        <f aca="false">IF(ISNUMBER(H2679),IF(AND(H2679&gt;=Scenario!$B$11,H2679&lt;Scenario!$B$12),1,0),0)</f>
        <v>1</v>
      </c>
      <c r="P2679" s="9" t="n">
        <f aca="false">IF(O2679=1,MAX(0,H2679-E2679)/60,"")</f>
        <v>405.633333333333</v>
      </c>
      <c r="Q2679" s="9" t="n">
        <f aca="false">INDEX(Scenario!$B$18:$B$20,MATCH(B2679,Scenario!$A$18:$A$20,0))</f>
        <v>60</v>
      </c>
      <c r="R2679" s="9" t="n">
        <f aca="false">INDEX(Scenario!$C$18:$C$20,MATCH(B2679,Scenario!$A$18:$A$20,0))</f>
        <v>1440</v>
      </c>
      <c r="S2679" s="9" t="n">
        <f aca="false">IF(ISNUMBER(M2679),IF(M2679&lt;=Q2679,1,0),"")</f>
        <v>0</v>
      </c>
      <c r="T2679" s="9" t="n">
        <f aca="false">IF(ISNUMBER(P2679),IF(P2679&lt;=R2679,1,0),"")</f>
        <v>1</v>
      </c>
      <c r="U2679" s="9" t="n">
        <f aca="false">IF(E2679&gt;Scenario!$B$14,0,IF(OR(AND(ISNUMBER(H2679),H2679&lt;=Scenario!$B$14),AND(ISNUMBER(I2679),I2679&lt;=Scenario!$B$14)),0,1))</f>
        <v>0</v>
      </c>
      <c r="V2679" s="9" t="n">
        <f aca="false">IF(AND(U2679=1,(Scenario!$B$14-E2679)/60&gt;R2679),1,0)</f>
        <v>0</v>
      </c>
      <c r="W2679" s="9" t="n">
        <f aca="false">IF(OR(C2679=Scenario!$B$22,C2679=Scenario!$C$22),1,0)</f>
        <v>1</v>
      </c>
      <c r="X2679" s="9" t="n">
        <f aca="false">IF(ISNUMBER(I2679),1,0)</f>
        <v>0</v>
      </c>
      <c r="Y2679" s="9" t="n">
        <f aca="false">MOD(INT(E2679/86400)+3,7)</f>
        <v>3</v>
      </c>
      <c r="Z2679" s="9" t="n">
        <f aca="false">MOD(INT(E2679/3600),24)</f>
        <v>22</v>
      </c>
      <c r="AA2679" s="6" t="s">
        <v>5602</v>
      </c>
    </row>
    <row r="2680" customFormat="false" ht="15" hidden="false" customHeight="false" outlineLevel="0" collapsed="false">
      <c r="A2680" s="6" t="s">
        <v>5603</v>
      </c>
      <c r="B2680" s="6" t="s">
        <v>43</v>
      </c>
      <c r="C2680" s="6" t="s">
        <v>288</v>
      </c>
      <c r="D2680" s="6" t="s">
        <v>171</v>
      </c>
      <c r="E2680" s="6" t="n">
        <v>1788486875</v>
      </c>
      <c r="F2680" s="6" t="n">
        <v>1788498158</v>
      </c>
      <c r="G2680" s="6" t="n">
        <v>1788498025</v>
      </c>
      <c r="H2680" s="6" t="n">
        <v>1788508838</v>
      </c>
      <c r="J2680" s="6" t="n">
        <v>0</v>
      </c>
      <c r="K2680" s="6" t="n">
        <v>0</v>
      </c>
      <c r="L2680" s="9" t="n">
        <f aca="false">IF(AND(E2680&gt;=Scenario!$B$11,E2680&lt;Scenario!$B$12),1,0)</f>
        <v>1</v>
      </c>
      <c r="M2680" s="9" t="n">
        <f aca="false">IF(AND(L2680=1,ISNUMBER(F2680)),MAX(0,F2680-E2680)/60,"")</f>
        <v>188.05</v>
      </c>
      <c r="N2680" s="9" t="n">
        <f aca="false">IF(AND(L2680=1,ISNUMBER(G2680)),MAX(0,G2680-E2680)/60,"")</f>
        <v>185.833333333333</v>
      </c>
      <c r="O2680" s="9" t="n">
        <f aca="false">IF(ISNUMBER(H2680),IF(AND(H2680&gt;=Scenario!$B$11,H2680&lt;Scenario!$B$12),1,0),0)</f>
        <v>1</v>
      </c>
      <c r="P2680" s="9" t="n">
        <f aca="false">IF(O2680=1,MAX(0,H2680-E2680)/60,"")</f>
        <v>366.05</v>
      </c>
      <c r="Q2680" s="9" t="n">
        <f aca="false">INDEX(Scenario!$B$18:$B$20,MATCH(B2680,Scenario!$A$18:$A$20,0))</f>
        <v>60</v>
      </c>
      <c r="R2680" s="9" t="n">
        <f aca="false">INDEX(Scenario!$C$18:$C$20,MATCH(B2680,Scenario!$A$18:$A$20,0))</f>
        <v>1440</v>
      </c>
      <c r="S2680" s="9" t="n">
        <f aca="false">IF(ISNUMBER(M2680),IF(M2680&lt;=Q2680,1,0),"")</f>
        <v>0</v>
      </c>
      <c r="T2680" s="9" t="n">
        <f aca="false">IF(ISNUMBER(P2680),IF(P2680&lt;=R2680,1,0),"")</f>
        <v>1</v>
      </c>
      <c r="U2680" s="9" t="n">
        <f aca="false">IF(E2680&gt;Scenario!$B$14,0,IF(OR(AND(ISNUMBER(H2680),H2680&lt;=Scenario!$B$14),AND(ISNUMBER(I2680),I2680&lt;=Scenario!$B$14)),0,1))</f>
        <v>0</v>
      </c>
      <c r="V2680" s="9" t="n">
        <f aca="false">IF(AND(U2680=1,(Scenario!$B$14-E2680)/60&gt;R2680),1,0)</f>
        <v>0</v>
      </c>
      <c r="W2680" s="9" t="n">
        <f aca="false">IF(OR(C2680=Scenario!$B$22,C2680=Scenario!$C$22),1,0)</f>
        <v>0</v>
      </c>
      <c r="X2680" s="9" t="n">
        <f aca="false">IF(ISNUMBER(I2680),1,0)</f>
        <v>0</v>
      </c>
      <c r="Y2680" s="9" t="n">
        <f aca="false">MOD(INT(E2680/86400)+3,7)</f>
        <v>4</v>
      </c>
      <c r="Z2680" s="9" t="n">
        <f aca="false">MOD(INT(E2680/3600),24)</f>
        <v>1</v>
      </c>
      <c r="AA2680" s="6" t="s">
        <v>5604</v>
      </c>
    </row>
    <row r="2681" customFormat="false" ht="15" hidden="false" customHeight="false" outlineLevel="0" collapsed="false">
      <c r="A2681" s="6" t="s">
        <v>5605</v>
      </c>
      <c r="B2681" s="6" t="s">
        <v>44</v>
      </c>
      <c r="C2681" s="6" t="s">
        <v>47</v>
      </c>
      <c r="D2681" s="6" t="s">
        <v>170</v>
      </c>
      <c r="E2681" s="6" t="n">
        <v>1788489866</v>
      </c>
      <c r="I2681" s="6" t="n">
        <v>1788489986</v>
      </c>
      <c r="J2681" s="6" t="n">
        <v>0</v>
      </c>
      <c r="K2681" s="6" t="n">
        <v>0</v>
      </c>
      <c r="L2681" s="9" t="n">
        <f aca="false">IF(AND(E2681&gt;=Scenario!$B$11,E2681&lt;Scenario!$B$12),1,0)</f>
        <v>1</v>
      </c>
      <c r="M2681" s="0" t="str">
        <f aca="false">IF(AND(L2681=1,ISNUMBER(F2681)),MAX(0,F2681-E2681)/60,"")</f>
        <v/>
      </c>
      <c r="N2681" s="0" t="str">
        <f aca="false">IF(AND(L2681=1,ISNUMBER(G2681)),MAX(0,G2681-E2681)/60,"")</f>
        <v/>
      </c>
      <c r="O2681" s="9" t="n">
        <f aca="false">IF(ISNUMBER(H2681),IF(AND(H2681&gt;=Scenario!$B$11,H2681&lt;Scenario!$B$12),1,0),0)</f>
        <v>0</v>
      </c>
      <c r="P2681" s="0" t="str">
        <f aca="false">IF(O2681=1,MAX(0,H2681-E2681)/60,"")</f>
        <v/>
      </c>
      <c r="Q2681" s="9" t="n">
        <f aca="false">INDEX(Scenario!$B$18:$B$20,MATCH(B2681,Scenario!$A$18:$A$20,0))</f>
        <v>240</v>
      </c>
      <c r="R2681" s="9" t="n">
        <f aca="false">INDEX(Scenario!$C$18:$C$20,MATCH(B2681,Scenario!$A$18:$A$20,0))</f>
        <v>4320</v>
      </c>
      <c r="S2681" s="0" t="str">
        <f aca="false">IF(ISNUMBER(M2681),IF(M2681&lt;=Q2681,1,0),"")</f>
        <v/>
      </c>
      <c r="T2681" s="0" t="str">
        <f aca="false">IF(ISNUMBER(P2681),IF(P2681&lt;=R2681,1,0),"")</f>
        <v/>
      </c>
      <c r="U2681" s="9" t="n">
        <f aca="false">IF(E2681&gt;Scenario!$B$14,0,IF(OR(AND(ISNUMBER(H2681),H2681&lt;=Scenario!$B$14),AND(ISNUMBER(I2681),I2681&lt;=Scenario!$B$14)),0,1))</f>
        <v>0</v>
      </c>
      <c r="V2681" s="9" t="n">
        <f aca="false">IF(AND(U2681=1,(Scenario!$B$14-E2681)/60&gt;R2681),1,0)</f>
        <v>0</v>
      </c>
      <c r="W2681" s="9" t="n">
        <f aca="false">IF(OR(C2681=Scenario!$B$22,C2681=Scenario!$C$22),1,0)</f>
        <v>1</v>
      </c>
      <c r="X2681" s="9" t="n">
        <f aca="false">IF(ISNUMBER(I2681),1,0)</f>
        <v>1</v>
      </c>
      <c r="Y2681" s="9" t="n">
        <f aca="false">MOD(INT(E2681/86400)+3,7)</f>
        <v>4</v>
      </c>
      <c r="Z2681" s="9" t="n">
        <f aca="false">MOD(INT(E2681/3600),24)</f>
        <v>2</v>
      </c>
      <c r="AA2681" s="6" t="s">
        <v>5606</v>
      </c>
    </row>
    <row r="2682" customFormat="false" ht="15" hidden="false" customHeight="false" outlineLevel="0" collapsed="false">
      <c r="A2682" s="6" t="s">
        <v>5607</v>
      </c>
      <c r="B2682" s="6" t="s">
        <v>43</v>
      </c>
      <c r="C2682" s="6" t="s">
        <v>249</v>
      </c>
      <c r="D2682" s="6" t="s">
        <v>170</v>
      </c>
      <c r="E2682" s="6" t="n">
        <v>1788497067</v>
      </c>
      <c r="F2682" s="6" t="n">
        <v>1788500455</v>
      </c>
      <c r="G2682" s="6" t="n">
        <v>1788500380</v>
      </c>
      <c r="H2682" s="6" t="n">
        <v>1788502602</v>
      </c>
      <c r="J2682" s="6" t="n">
        <v>0</v>
      </c>
      <c r="K2682" s="6" t="n">
        <v>0</v>
      </c>
      <c r="L2682" s="9" t="n">
        <f aca="false">IF(AND(E2682&gt;=Scenario!$B$11,E2682&lt;Scenario!$B$12),1,0)</f>
        <v>1</v>
      </c>
      <c r="M2682" s="9" t="n">
        <f aca="false">IF(AND(L2682=1,ISNUMBER(F2682)),MAX(0,F2682-E2682)/60,"")</f>
        <v>56.4666666666667</v>
      </c>
      <c r="N2682" s="9" t="n">
        <f aca="false">IF(AND(L2682=1,ISNUMBER(G2682)),MAX(0,G2682-E2682)/60,"")</f>
        <v>55.2166666666667</v>
      </c>
      <c r="O2682" s="9" t="n">
        <f aca="false">IF(ISNUMBER(H2682),IF(AND(H2682&gt;=Scenario!$B$11,H2682&lt;Scenario!$B$12),1,0),0)</f>
        <v>1</v>
      </c>
      <c r="P2682" s="9" t="n">
        <f aca="false">IF(O2682=1,MAX(0,H2682-E2682)/60,"")</f>
        <v>92.25</v>
      </c>
      <c r="Q2682" s="9" t="n">
        <f aca="false">INDEX(Scenario!$B$18:$B$20,MATCH(B2682,Scenario!$A$18:$A$20,0))</f>
        <v>60</v>
      </c>
      <c r="R2682" s="9" t="n">
        <f aca="false">INDEX(Scenario!$C$18:$C$20,MATCH(B2682,Scenario!$A$18:$A$20,0))</f>
        <v>1440</v>
      </c>
      <c r="S2682" s="9" t="n">
        <f aca="false">IF(ISNUMBER(M2682),IF(M2682&lt;=Q2682,1,0),"")</f>
        <v>1</v>
      </c>
      <c r="T2682" s="9" t="n">
        <f aca="false">IF(ISNUMBER(P2682),IF(P2682&lt;=R2682,1,0),"")</f>
        <v>1</v>
      </c>
      <c r="U2682" s="9" t="n">
        <f aca="false">IF(E2682&gt;Scenario!$B$14,0,IF(OR(AND(ISNUMBER(H2682),H2682&lt;=Scenario!$B$14),AND(ISNUMBER(I2682),I2682&lt;=Scenario!$B$14)),0,1))</f>
        <v>0</v>
      </c>
      <c r="V2682" s="9" t="n">
        <f aca="false">IF(AND(U2682=1,(Scenario!$B$14-E2682)/60&gt;R2682),1,0)</f>
        <v>0</v>
      </c>
      <c r="W2682" s="9" t="n">
        <f aca="false">IF(OR(C2682=Scenario!$B$22,C2682=Scenario!$C$22),1,0)</f>
        <v>0</v>
      </c>
      <c r="X2682" s="9" t="n">
        <f aca="false">IF(ISNUMBER(I2682),1,0)</f>
        <v>0</v>
      </c>
      <c r="Y2682" s="9" t="n">
        <f aca="false">MOD(INT(E2682/86400)+3,7)</f>
        <v>4</v>
      </c>
      <c r="Z2682" s="9" t="n">
        <f aca="false">MOD(INT(E2682/3600),24)</f>
        <v>4</v>
      </c>
      <c r="AA2682" s="6" t="s">
        <v>5608</v>
      </c>
    </row>
    <row r="2683" customFormat="false" ht="15" hidden="false" customHeight="false" outlineLevel="0" collapsed="false">
      <c r="A2683" s="6" t="s">
        <v>5609</v>
      </c>
      <c r="B2683" s="6" t="s">
        <v>43</v>
      </c>
      <c r="C2683" s="6" t="s">
        <v>249</v>
      </c>
      <c r="D2683" s="6" t="s">
        <v>171</v>
      </c>
      <c r="E2683" s="6" t="n">
        <v>1788502289</v>
      </c>
      <c r="F2683" s="6" t="n">
        <v>1788504967</v>
      </c>
      <c r="G2683" s="6" t="n">
        <v>1788504811</v>
      </c>
      <c r="H2683" s="6" t="n">
        <v>1788544917</v>
      </c>
      <c r="J2683" s="6" t="n">
        <v>1</v>
      </c>
      <c r="K2683" s="6" t="n">
        <v>0</v>
      </c>
      <c r="L2683" s="9" t="n">
        <f aca="false">IF(AND(E2683&gt;=Scenario!$B$11,E2683&lt;Scenario!$B$12),1,0)</f>
        <v>1</v>
      </c>
      <c r="M2683" s="9" t="n">
        <f aca="false">IF(AND(L2683=1,ISNUMBER(F2683)),MAX(0,F2683-E2683)/60,"")</f>
        <v>44.6333333333333</v>
      </c>
      <c r="N2683" s="9" t="n">
        <f aca="false">IF(AND(L2683=1,ISNUMBER(G2683)),MAX(0,G2683-E2683)/60,"")</f>
        <v>42.0333333333333</v>
      </c>
      <c r="O2683" s="9" t="n">
        <f aca="false">IF(ISNUMBER(H2683),IF(AND(H2683&gt;=Scenario!$B$11,H2683&lt;Scenario!$B$12),1,0),0)</f>
        <v>1</v>
      </c>
      <c r="P2683" s="9" t="n">
        <f aca="false">IF(O2683=1,MAX(0,H2683-E2683)/60,"")</f>
        <v>710.466666666667</v>
      </c>
      <c r="Q2683" s="9" t="n">
        <f aca="false">INDEX(Scenario!$B$18:$B$20,MATCH(B2683,Scenario!$A$18:$A$20,0))</f>
        <v>60</v>
      </c>
      <c r="R2683" s="9" t="n">
        <f aca="false">INDEX(Scenario!$C$18:$C$20,MATCH(B2683,Scenario!$A$18:$A$20,0))</f>
        <v>1440</v>
      </c>
      <c r="S2683" s="9" t="n">
        <f aca="false">IF(ISNUMBER(M2683),IF(M2683&lt;=Q2683,1,0),"")</f>
        <v>1</v>
      </c>
      <c r="T2683" s="9" t="n">
        <f aca="false">IF(ISNUMBER(P2683),IF(P2683&lt;=R2683,1,0),"")</f>
        <v>1</v>
      </c>
      <c r="U2683" s="9" t="n">
        <f aca="false">IF(E2683&gt;Scenario!$B$14,0,IF(OR(AND(ISNUMBER(H2683),H2683&lt;=Scenario!$B$14),AND(ISNUMBER(I2683),I2683&lt;=Scenario!$B$14)),0,1))</f>
        <v>0</v>
      </c>
      <c r="V2683" s="9" t="n">
        <f aca="false">IF(AND(U2683=1,(Scenario!$B$14-E2683)/60&gt;R2683),1,0)</f>
        <v>0</v>
      </c>
      <c r="W2683" s="9" t="n">
        <f aca="false">IF(OR(C2683=Scenario!$B$22,C2683=Scenario!$C$22),1,0)</f>
        <v>0</v>
      </c>
      <c r="X2683" s="9" t="n">
        <f aca="false">IF(ISNUMBER(I2683),1,0)</f>
        <v>0</v>
      </c>
      <c r="Y2683" s="9" t="n">
        <f aca="false">MOD(INT(E2683/86400)+3,7)</f>
        <v>4</v>
      </c>
      <c r="Z2683" s="9" t="n">
        <f aca="false">MOD(INT(E2683/3600),24)</f>
        <v>6</v>
      </c>
      <c r="AA2683" s="6" t="s">
        <v>5610</v>
      </c>
    </row>
    <row r="2684" customFormat="false" ht="15" hidden="false" customHeight="false" outlineLevel="0" collapsed="false">
      <c r="A2684" s="6" t="s">
        <v>5611</v>
      </c>
      <c r="B2684" s="6" t="s">
        <v>42</v>
      </c>
      <c r="C2684" s="6" t="s">
        <v>288</v>
      </c>
      <c r="D2684" s="6" t="s">
        <v>171</v>
      </c>
      <c r="E2684" s="6" t="n">
        <v>1788502497</v>
      </c>
      <c r="F2684" s="6" t="n">
        <v>1788502758</v>
      </c>
      <c r="G2684" s="6" t="n">
        <v>1788502629</v>
      </c>
      <c r="H2684" s="6" t="n">
        <v>1788504769</v>
      </c>
      <c r="J2684" s="6" t="n">
        <v>0</v>
      </c>
      <c r="K2684" s="6" t="n">
        <v>0</v>
      </c>
      <c r="L2684" s="9" t="n">
        <f aca="false">IF(AND(E2684&gt;=Scenario!$B$11,E2684&lt;Scenario!$B$12),1,0)</f>
        <v>1</v>
      </c>
      <c r="M2684" s="9" t="n">
        <f aca="false">IF(AND(L2684=1,ISNUMBER(F2684)),MAX(0,F2684-E2684)/60,"")</f>
        <v>4.35</v>
      </c>
      <c r="N2684" s="9" t="n">
        <f aca="false">IF(AND(L2684=1,ISNUMBER(G2684)),MAX(0,G2684-E2684)/60,"")</f>
        <v>2.2</v>
      </c>
      <c r="O2684" s="9" t="n">
        <f aca="false">IF(ISNUMBER(H2684),IF(AND(H2684&gt;=Scenario!$B$11,H2684&lt;Scenario!$B$12),1,0),0)</f>
        <v>1</v>
      </c>
      <c r="P2684" s="9" t="n">
        <f aca="false">IF(O2684=1,MAX(0,H2684-E2684)/60,"")</f>
        <v>37.8666666666667</v>
      </c>
      <c r="Q2684" s="9" t="n">
        <f aca="false">INDEX(Scenario!$B$18:$B$20,MATCH(B2684,Scenario!$A$18:$A$20,0))</f>
        <v>15</v>
      </c>
      <c r="R2684" s="9" t="n">
        <f aca="false">INDEX(Scenario!$C$18:$C$20,MATCH(B2684,Scenario!$A$18:$A$20,0))</f>
        <v>240</v>
      </c>
      <c r="S2684" s="9" t="n">
        <f aca="false">IF(ISNUMBER(M2684),IF(M2684&lt;=Q2684,1,0),"")</f>
        <v>1</v>
      </c>
      <c r="T2684" s="9" t="n">
        <f aca="false">IF(ISNUMBER(P2684),IF(P2684&lt;=R2684,1,0),"")</f>
        <v>1</v>
      </c>
      <c r="U2684" s="9" t="n">
        <f aca="false">IF(E2684&gt;Scenario!$B$14,0,IF(OR(AND(ISNUMBER(H2684),H2684&lt;=Scenario!$B$14),AND(ISNUMBER(I2684),I2684&lt;=Scenario!$B$14)),0,1))</f>
        <v>0</v>
      </c>
      <c r="V2684" s="9" t="n">
        <f aca="false">IF(AND(U2684=1,(Scenario!$B$14-E2684)/60&gt;R2684),1,0)</f>
        <v>0</v>
      </c>
      <c r="W2684" s="9" t="n">
        <f aca="false">IF(OR(C2684=Scenario!$B$22,C2684=Scenario!$C$22),1,0)</f>
        <v>0</v>
      </c>
      <c r="X2684" s="9" t="n">
        <f aca="false">IF(ISNUMBER(I2684),1,0)</f>
        <v>0</v>
      </c>
      <c r="Y2684" s="9" t="n">
        <f aca="false">MOD(INT(E2684/86400)+3,7)</f>
        <v>4</v>
      </c>
      <c r="Z2684" s="9" t="n">
        <f aca="false">MOD(INT(E2684/3600),24)</f>
        <v>6</v>
      </c>
      <c r="AA2684" s="6" t="s">
        <v>5612</v>
      </c>
    </row>
    <row r="2685" customFormat="false" ht="15" hidden="false" customHeight="false" outlineLevel="0" collapsed="false">
      <c r="A2685" s="6" t="s">
        <v>5613</v>
      </c>
      <c r="B2685" s="6" t="s">
        <v>44</v>
      </c>
      <c r="C2685" s="6" t="s">
        <v>249</v>
      </c>
      <c r="D2685" s="6" t="s">
        <v>172</v>
      </c>
      <c r="E2685" s="6" t="n">
        <v>1788503189</v>
      </c>
      <c r="F2685" s="6" t="n">
        <v>1788503431</v>
      </c>
      <c r="G2685" s="6" t="n">
        <v>1788503207</v>
      </c>
      <c r="H2685" s="6" t="n">
        <v>1788504860</v>
      </c>
      <c r="J2685" s="6" t="n">
        <v>0</v>
      </c>
      <c r="K2685" s="6" t="n">
        <v>0</v>
      </c>
      <c r="L2685" s="9" t="n">
        <f aca="false">IF(AND(E2685&gt;=Scenario!$B$11,E2685&lt;Scenario!$B$12),1,0)</f>
        <v>1</v>
      </c>
      <c r="M2685" s="9" t="n">
        <f aca="false">IF(AND(L2685=1,ISNUMBER(F2685)),MAX(0,F2685-E2685)/60,"")</f>
        <v>4.03333333333333</v>
      </c>
      <c r="N2685" s="9" t="n">
        <f aca="false">IF(AND(L2685=1,ISNUMBER(G2685)),MAX(0,G2685-E2685)/60,"")</f>
        <v>0.3</v>
      </c>
      <c r="O2685" s="9" t="n">
        <f aca="false">IF(ISNUMBER(H2685),IF(AND(H2685&gt;=Scenario!$B$11,H2685&lt;Scenario!$B$12),1,0),0)</f>
        <v>1</v>
      </c>
      <c r="P2685" s="9" t="n">
        <f aca="false">IF(O2685=1,MAX(0,H2685-E2685)/60,"")</f>
        <v>27.85</v>
      </c>
      <c r="Q2685" s="9" t="n">
        <f aca="false">INDEX(Scenario!$B$18:$B$20,MATCH(B2685,Scenario!$A$18:$A$20,0))</f>
        <v>240</v>
      </c>
      <c r="R2685" s="9" t="n">
        <f aca="false">INDEX(Scenario!$C$18:$C$20,MATCH(B2685,Scenario!$A$18:$A$20,0))</f>
        <v>4320</v>
      </c>
      <c r="S2685" s="9" t="n">
        <f aca="false">IF(ISNUMBER(M2685),IF(M2685&lt;=Q2685,1,0),"")</f>
        <v>1</v>
      </c>
      <c r="T2685" s="9" t="n">
        <f aca="false">IF(ISNUMBER(P2685),IF(P2685&lt;=R2685,1,0),"")</f>
        <v>1</v>
      </c>
      <c r="U2685" s="9" t="n">
        <f aca="false">IF(E2685&gt;Scenario!$B$14,0,IF(OR(AND(ISNUMBER(H2685),H2685&lt;=Scenario!$B$14),AND(ISNUMBER(I2685),I2685&lt;=Scenario!$B$14)),0,1))</f>
        <v>0</v>
      </c>
      <c r="V2685" s="9" t="n">
        <f aca="false">IF(AND(U2685=1,(Scenario!$B$14-E2685)/60&gt;R2685),1,0)</f>
        <v>0</v>
      </c>
      <c r="W2685" s="9" t="n">
        <f aca="false">IF(OR(C2685=Scenario!$B$22,C2685=Scenario!$C$22),1,0)</f>
        <v>0</v>
      </c>
      <c r="X2685" s="9" t="n">
        <f aca="false">IF(ISNUMBER(I2685),1,0)</f>
        <v>0</v>
      </c>
      <c r="Y2685" s="9" t="n">
        <f aca="false">MOD(INT(E2685/86400)+3,7)</f>
        <v>4</v>
      </c>
      <c r="Z2685" s="9" t="n">
        <f aca="false">MOD(INT(E2685/3600),24)</f>
        <v>6</v>
      </c>
      <c r="AA2685" s="6" t="s">
        <v>5614</v>
      </c>
    </row>
    <row r="2686" customFormat="false" ht="15" hidden="false" customHeight="false" outlineLevel="0" collapsed="false">
      <c r="A2686" s="6" t="s">
        <v>5615</v>
      </c>
      <c r="B2686" s="6" t="s">
        <v>44</v>
      </c>
      <c r="C2686" s="6" t="s">
        <v>47</v>
      </c>
      <c r="D2686" s="6" t="s">
        <v>170</v>
      </c>
      <c r="E2686" s="6" t="n">
        <v>1788508943</v>
      </c>
      <c r="F2686" s="6" t="n">
        <v>1788509029</v>
      </c>
      <c r="G2686" s="6" t="n">
        <v>1788508969</v>
      </c>
      <c r="H2686" s="6" t="n">
        <v>1788512033</v>
      </c>
      <c r="J2686" s="6" t="n">
        <v>0</v>
      </c>
      <c r="K2686" s="6" t="n">
        <v>0</v>
      </c>
      <c r="L2686" s="9" t="n">
        <f aca="false">IF(AND(E2686&gt;=Scenario!$B$11,E2686&lt;Scenario!$B$12),1,0)</f>
        <v>1</v>
      </c>
      <c r="M2686" s="9" t="n">
        <f aca="false">IF(AND(L2686=1,ISNUMBER(F2686)),MAX(0,F2686-E2686)/60,"")</f>
        <v>1.43333333333333</v>
      </c>
      <c r="N2686" s="9" t="n">
        <f aca="false">IF(AND(L2686=1,ISNUMBER(G2686)),MAX(0,G2686-E2686)/60,"")</f>
        <v>0.433333333333333</v>
      </c>
      <c r="O2686" s="9" t="n">
        <f aca="false">IF(ISNUMBER(H2686),IF(AND(H2686&gt;=Scenario!$B$11,H2686&lt;Scenario!$B$12),1,0),0)</f>
        <v>1</v>
      </c>
      <c r="P2686" s="9" t="n">
        <f aca="false">IF(O2686=1,MAX(0,H2686-E2686)/60,"")</f>
        <v>51.5</v>
      </c>
      <c r="Q2686" s="9" t="n">
        <f aca="false">INDEX(Scenario!$B$18:$B$20,MATCH(B2686,Scenario!$A$18:$A$20,0))</f>
        <v>240</v>
      </c>
      <c r="R2686" s="9" t="n">
        <f aca="false">INDEX(Scenario!$C$18:$C$20,MATCH(B2686,Scenario!$A$18:$A$20,0))</f>
        <v>4320</v>
      </c>
      <c r="S2686" s="9" t="n">
        <f aca="false">IF(ISNUMBER(M2686),IF(M2686&lt;=Q2686,1,0),"")</f>
        <v>1</v>
      </c>
      <c r="T2686" s="9" t="n">
        <f aca="false">IF(ISNUMBER(P2686),IF(P2686&lt;=R2686,1,0),"")</f>
        <v>1</v>
      </c>
      <c r="U2686" s="9" t="n">
        <f aca="false">IF(E2686&gt;Scenario!$B$14,0,IF(OR(AND(ISNUMBER(H2686),H2686&lt;=Scenario!$B$14),AND(ISNUMBER(I2686),I2686&lt;=Scenario!$B$14)),0,1))</f>
        <v>0</v>
      </c>
      <c r="V2686" s="9" t="n">
        <f aca="false">IF(AND(U2686=1,(Scenario!$B$14-E2686)/60&gt;R2686),1,0)</f>
        <v>0</v>
      </c>
      <c r="W2686" s="9" t="n">
        <f aca="false">IF(OR(C2686=Scenario!$B$22,C2686=Scenario!$C$22),1,0)</f>
        <v>1</v>
      </c>
      <c r="X2686" s="9" t="n">
        <f aca="false">IF(ISNUMBER(I2686),1,0)</f>
        <v>0</v>
      </c>
      <c r="Y2686" s="9" t="n">
        <f aca="false">MOD(INT(E2686/86400)+3,7)</f>
        <v>4</v>
      </c>
      <c r="Z2686" s="9" t="n">
        <f aca="false">MOD(INT(E2686/3600),24)</f>
        <v>8</v>
      </c>
      <c r="AA2686" s="6" t="s">
        <v>5616</v>
      </c>
    </row>
    <row r="2687" customFormat="false" ht="15" hidden="false" customHeight="false" outlineLevel="0" collapsed="false">
      <c r="A2687" s="6" t="s">
        <v>5617</v>
      </c>
      <c r="B2687" s="6" t="s">
        <v>44</v>
      </c>
      <c r="C2687" s="6" t="s">
        <v>249</v>
      </c>
      <c r="D2687" s="6" t="s">
        <v>172</v>
      </c>
      <c r="E2687" s="6" t="n">
        <v>1788509160</v>
      </c>
      <c r="F2687" s="6" t="n">
        <v>1788509366</v>
      </c>
      <c r="G2687" s="6" t="n">
        <v>1788509170</v>
      </c>
      <c r="H2687" s="6" t="n">
        <v>1788512040</v>
      </c>
      <c r="J2687" s="6" t="n">
        <v>0</v>
      </c>
      <c r="K2687" s="6" t="n">
        <v>0</v>
      </c>
      <c r="L2687" s="9" t="n">
        <f aca="false">IF(AND(E2687&gt;=Scenario!$B$11,E2687&lt;Scenario!$B$12),1,0)</f>
        <v>1</v>
      </c>
      <c r="M2687" s="9" t="n">
        <f aca="false">IF(AND(L2687=1,ISNUMBER(F2687)),MAX(0,F2687-E2687)/60,"")</f>
        <v>3.43333333333333</v>
      </c>
      <c r="N2687" s="9" t="n">
        <f aca="false">IF(AND(L2687=1,ISNUMBER(G2687)),MAX(0,G2687-E2687)/60,"")</f>
        <v>0.166666666666667</v>
      </c>
      <c r="O2687" s="9" t="n">
        <f aca="false">IF(ISNUMBER(H2687),IF(AND(H2687&gt;=Scenario!$B$11,H2687&lt;Scenario!$B$12),1,0),0)</f>
        <v>1</v>
      </c>
      <c r="P2687" s="9" t="n">
        <f aca="false">IF(O2687=1,MAX(0,H2687-E2687)/60,"")</f>
        <v>48</v>
      </c>
      <c r="Q2687" s="9" t="n">
        <f aca="false">INDEX(Scenario!$B$18:$B$20,MATCH(B2687,Scenario!$A$18:$A$20,0))</f>
        <v>240</v>
      </c>
      <c r="R2687" s="9" t="n">
        <f aca="false">INDEX(Scenario!$C$18:$C$20,MATCH(B2687,Scenario!$A$18:$A$20,0))</f>
        <v>4320</v>
      </c>
      <c r="S2687" s="9" t="n">
        <f aca="false">IF(ISNUMBER(M2687),IF(M2687&lt;=Q2687,1,0),"")</f>
        <v>1</v>
      </c>
      <c r="T2687" s="9" t="n">
        <f aca="false">IF(ISNUMBER(P2687),IF(P2687&lt;=R2687,1,0),"")</f>
        <v>1</v>
      </c>
      <c r="U2687" s="9" t="n">
        <f aca="false">IF(E2687&gt;Scenario!$B$14,0,IF(OR(AND(ISNUMBER(H2687),H2687&lt;=Scenario!$B$14),AND(ISNUMBER(I2687),I2687&lt;=Scenario!$B$14)),0,1))</f>
        <v>0</v>
      </c>
      <c r="V2687" s="9" t="n">
        <f aca="false">IF(AND(U2687=1,(Scenario!$B$14-E2687)/60&gt;R2687),1,0)</f>
        <v>0</v>
      </c>
      <c r="W2687" s="9" t="n">
        <f aca="false">IF(OR(C2687=Scenario!$B$22,C2687=Scenario!$C$22),1,0)</f>
        <v>0</v>
      </c>
      <c r="X2687" s="9" t="n">
        <f aca="false">IF(ISNUMBER(I2687),1,0)</f>
        <v>0</v>
      </c>
      <c r="Y2687" s="9" t="n">
        <f aca="false">MOD(INT(E2687/86400)+3,7)</f>
        <v>4</v>
      </c>
      <c r="Z2687" s="9" t="n">
        <f aca="false">MOD(INT(E2687/3600),24)</f>
        <v>8</v>
      </c>
      <c r="AA2687" s="6" t="s">
        <v>5618</v>
      </c>
    </row>
    <row r="2688" customFormat="false" ht="15" hidden="false" customHeight="false" outlineLevel="0" collapsed="false">
      <c r="A2688" s="6" t="s">
        <v>5619</v>
      </c>
      <c r="B2688" s="6" t="s">
        <v>44</v>
      </c>
      <c r="C2688" s="6" t="s">
        <v>46</v>
      </c>
      <c r="D2688" s="6" t="s">
        <v>170</v>
      </c>
      <c r="E2688" s="6" t="n">
        <v>1788510084</v>
      </c>
      <c r="F2688" s="6" t="n">
        <v>1788510294</v>
      </c>
      <c r="G2688" s="6" t="n">
        <v>1788510134</v>
      </c>
      <c r="H2688" s="6" t="n">
        <v>1788513686</v>
      </c>
      <c r="J2688" s="6" t="n">
        <v>0</v>
      </c>
      <c r="K2688" s="6" t="n">
        <v>0</v>
      </c>
      <c r="L2688" s="9" t="n">
        <f aca="false">IF(AND(E2688&gt;=Scenario!$B$11,E2688&lt;Scenario!$B$12),1,0)</f>
        <v>1</v>
      </c>
      <c r="M2688" s="9" t="n">
        <f aca="false">IF(AND(L2688=1,ISNUMBER(F2688)),MAX(0,F2688-E2688)/60,"")</f>
        <v>3.5</v>
      </c>
      <c r="N2688" s="9" t="n">
        <f aca="false">IF(AND(L2688=1,ISNUMBER(G2688)),MAX(0,G2688-E2688)/60,"")</f>
        <v>0.833333333333333</v>
      </c>
      <c r="O2688" s="9" t="n">
        <f aca="false">IF(ISNUMBER(H2688),IF(AND(H2688&gt;=Scenario!$B$11,H2688&lt;Scenario!$B$12),1,0),0)</f>
        <v>1</v>
      </c>
      <c r="P2688" s="9" t="n">
        <f aca="false">IF(O2688=1,MAX(0,H2688-E2688)/60,"")</f>
        <v>60.0333333333333</v>
      </c>
      <c r="Q2688" s="9" t="n">
        <f aca="false">INDEX(Scenario!$B$18:$B$20,MATCH(B2688,Scenario!$A$18:$A$20,0))</f>
        <v>240</v>
      </c>
      <c r="R2688" s="9" t="n">
        <f aca="false">INDEX(Scenario!$C$18:$C$20,MATCH(B2688,Scenario!$A$18:$A$20,0))</f>
        <v>4320</v>
      </c>
      <c r="S2688" s="9" t="n">
        <f aca="false">IF(ISNUMBER(M2688),IF(M2688&lt;=Q2688,1,0),"")</f>
        <v>1</v>
      </c>
      <c r="T2688" s="9" t="n">
        <f aca="false">IF(ISNUMBER(P2688),IF(P2688&lt;=R2688,1,0),"")</f>
        <v>1</v>
      </c>
      <c r="U2688" s="9" t="n">
        <f aca="false">IF(E2688&gt;Scenario!$B$14,0,IF(OR(AND(ISNUMBER(H2688),H2688&lt;=Scenario!$B$14),AND(ISNUMBER(I2688),I2688&lt;=Scenario!$B$14)),0,1))</f>
        <v>0</v>
      </c>
      <c r="V2688" s="9" t="n">
        <f aca="false">IF(AND(U2688=1,(Scenario!$B$14-E2688)/60&gt;R2688),1,0)</f>
        <v>0</v>
      </c>
      <c r="W2688" s="9" t="n">
        <f aca="false">IF(OR(C2688=Scenario!$B$22,C2688=Scenario!$C$22),1,0)</f>
        <v>1</v>
      </c>
      <c r="X2688" s="9" t="n">
        <f aca="false">IF(ISNUMBER(I2688),1,0)</f>
        <v>0</v>
      </c>
      <c r="Y2688" s="9" t="n">
        <f aca="false">MOD(INT(E2688/86400)+3,7)</f>
        <v>4</v>
      </c>
      <c r="Z2688" s="9" t="n">
        <f aca="false">MOD(INT(E2688/3600),24)</f>
        <v>8</v>
      </c>
      <c r="AA2688" s="6" t="s">
        <v>5620</v>
      </c>
    </row>
    <row r="2689" customFormat="false" ht="15" hidden="false" customHeight="false" outlineLevel="0" collapsed="false">
      <c r="A2689" s="6" t="s">
        <v>5621</v>
      </c>
      <c r="B2689" s="6" t="s">
        <v>44</v>
      </c>
      <c r="C2689" s="6" t="s">
        <v>46</v>
      </c>
      <c r="D2689" s="6" t="s">
        <v>170</v>
      </c>
      <c r="E2689" s="6" t="n">
        <v>1788510620</v>
      </c>
      <c r="F2689" s="6" t="n">
        <v>1788510903</v>
      </c>
      <c r="G2689" s="6" t="n">
        <v>1788510680</v>
      </c>
      <c r="H2689" s="6" t="n">
        <v>1788513093</v>
      </c>
      <c r="J2689" s="6" t="n">
        <v>0</v>
      </c>
      <c r="K2689" s="6" t="n">
        <v>1</v>
      </c>
      <c r="L2689" s="9" t="n">
        <f aca="false">IF(AND(E2689&gt;=Scenario!$B$11,E2689&lt;Scenario!$B$12),1,0)</f>
        <v>1</v>
      </c>
      <c r="M2689" s="9" t="n">
        <f aca="false">IF(AND(L2689=1,ISNUMBER(F2689)),MAX(0,F2689-E2689)/60,"")</f>
        <v>4.71666666666667</v>
      </c>
      <c r="N2689" s="9" t="n">
        <f aca="false">IF(AND(L2689=1,ISNUMBER(G2689)),MAX(0,G2689-E2689)/60,"")</f>
        <v>1</v>
      </c>
      <c r="O2689" s="9" t="n">
        <f aca="false">IF(ISNUMBER(H2689),IF(AND(H2689&gt;=Scenario!$B$11,H2689&lt;Scenario!$B$12),1,0),0)</f>
        <v>1</v>
      </c>
      <c r="P2689" s="9" t="n">
        <f aca="false">IF(O2689=1,MAX(0,H2689-E2689)/60,"")</f>
        <v>41.2166666666667</v>
      </c>
      <c r="Q2689" s="9" t="n">
        <f aca="false">INDEX(Scenario!$B$18:$B$20,MATCH(B2689,Scenario!$A$18:$A$20,0))</f>
        <v>240</v>
      </c>
      <c r="R2689" s="9" t="n">
        <f aca="false">INDEX(Scenario!$C$18:$C$20,MATCH(B2689,Scenario!$A$18:$A$20,0))</f>
        <v>4320</v>
      </c>
      <c r="S2689" s="9" t="n">
        <f aca="false">IF(ISNUMBER(M2689),IF(M2689&lt;=Q2689,1,0),"")</f>
        <v>1</v>
      </c>
      <c r="T2689" s="9" t="n">
        <f aca="false">IF(ISNUMBER(P2689),IF(P2689&lt;=R2689,1,0),"")</f>
        <v>1</v>
      </c>
      <c r="U2689" s="9" t="n">
        <f aca="false">IF(E2689&gt;Scenario!$B$14,0,IF(OR(AND(ISNUMBER(H2689),H2689&lt;=Scenario!$B$14),AND(ISNUMBER(I2689),I2689&lt;=Scenario!$B$14)),0,1))</f>
        <v>0</v>
      </c>
      <c r="V2689" s="9" t="n">
        <f aca="false">IF(AND(U2689=1,(Scenario!$B$14-E2689)/60&gt;R2689),1,0)</f>
        <v>0</v>
      </c>
      <c r="W2689" s="9" t="n">
        <f aca="false">IF(OR(C2689=Scenario!$B$22,C2689=Scenario!$C$22),1,0)</f>
        <v>1</v>
      </c>
      <c r="X2689" s="9" t="n">
        <f aca="false">IF(ISNUMBER(I2689),1,0)</f>
        <v>0</v>
      </c>
      <c r="Y2689" s="9" t="n">
        <f aca="false">MOD(INT(E2689/86400)+3,7)</f>
        <v>4</v>
      </c>
      <c r="Z2689" s="9" t="n">
        <f aca="false">MOD(INT(E2689/3600),24)</f>
        <v>8</v>
      </c>
      <c r="AA2689" s="6" t="s">
        <v>5622</v>
      </c>
    </row>
    <row r="2690" customFormat="false" ht="15" hidden="false" customHeight="false" outlineLevel="0" collapsed="false">
      <c r="A2690" s="6" t="s">
        <v>5623</v>
      </c>
      <c r="B2690" s="6" t="s">
        <v>44</v>
      </c>
      <c r="C2690" s="6" t="s">
        <v>46</v>
      </c>
      <c r="D2690" s="6" t="s">
        <v>172</v>
      </c>
      <c r="E2690" s="6" t="n">
        <v>1788510629</v>
      </c>
      <c r="F2690" s="6" t="n">
        <v>1788510757</v>
      </c>
      <c r="G2690" s="6" t="n">
        <v>1788510673</v>
      </c>
      <c r="H2690" s="6" t="n">
        <v>1788513814</v>
      </c>
      <c r="J2690" s="6" t="n">
        <v>0</v>
      </c>
      <c r="K2690" s="6" t="n">
        <v>1</v>
      </c>
      <c r="L2690" s="9" t="n">
        <f aca="false">IF(AND(E2690&gt;=Scenario!$B$11,E2690&lt;Scenario!$B$12),1,0)</f>
        <v>1</v>
      </c>
      <c r="M2690" s="9" t="n">
        <f aca="false">IF(AND(L2690=1,ISNUMBER(F2690)),MAX(0,F2690-E2690)/60,"")</f>
        <v>2.13333333333333</v>
      </c>
      <c r="N2690" s="9" t="n">
        <f aca="false">IF(AND(L2690=1,ISNUMBER(G2690)),MAX(0,G2690-E2690)/60,"")</f>
        <v>0.733333333333333</v>
      </c>
      <c r="O2690" s="9" t="n">
        <f aca="false">IF(ISNUMBER(H2690),IF(AND(H2690&gt;=Scenario!$B$11,H2690&lt;Scenario!$B$12),1,0),0)</f>
        <v>1</v>
      </c>
      <c r="P2690" s="9" t="n">
        <f aca="false">IF(O2690=1,MAX(0,H2690-E2690)/60,"")</f>
        <v>53.0833333333333</v>
      </c>
      <c r="Q2690" s="9" t="n">
        <f aca="false">INDEX(Scenario!$B$18:$B$20,MATCH(B2690,Scenario!$A$18:$A$20,0))</f>
        <v>240</v>
      </c>
      <c r="R2690" s="9" t="n">
        <f aca="false">INDEX(Scenario!$C$18:$C$20,MATCH(B2690,Scenario!$A$18:$A$20,0))</f>
        <v>4320</v>
      </c>
      <c r="S2690" s="9" t="n">
        <f aca="false">IF(ISNUMBER(M2690),IF(M2690&lt;=Q2690,1,0),"")</f>
        <v>1</v>
      </c>
      <c r="T2690" s="9" t="n">
        <f aca="false">IF(ISNUMBER(P2690),IF(P2690&lt;=R2690,1,0),"")</f>
        <v>1</v>
      </c>
      <c r="U2690" s="9" t="n">
        <f aca="false">IF(E2690&gt;Scenario!$B$14,0,IF(OR(AND(ISNUMBER(H2690),H2690&lt;=Scenario!$B$14),AND(ISNUMBER(I2690),I2690&lt;=Scenario!$B$14)),0,1))</f>
        <v>0</v>
      </c>
      <c r="V2690" s="9" t="n">
        <f aca="false">IF(AND(U2690=1,(Scenario!$B$14-E2690)/60&gt;R2690),1,0)</f>
        <v>0</v>
      </c>
      <c r="W2690" s="9" t="n">
        <f aca="false">IF(OR(C2690=Scenario!$B$22,C2690=Scenario!$C$22),1,0)</f>
        <v>1</v>
      </c>
      <c r="X2690" s="9" t="n">
        <f aca="false">IF(ISNUMBER(I2690),1,0)</f>
        <v>0</v>
      </c>
      <c r="Y2690" s="9" t="n">
        <f aca="false">MOD(INT(E2690/86400)+3,7)</f>
        <v>4</v>
      </c>
      <c r="Z2690" s="9" t="n">
        <f aca="false">MOD(INT(E2690/3600),24)</f>
        <v>8</v>
      </c>
      <c r="AA2690" s="6" t="s">
        <v>5624</v>
      </c>
    </row>
    <row r="2691" customFormat="false" ht="15" hidden="false" customHeight="false" outlineLevel="0" collapsed="false">
      <c r="A2691" s="6" t="s">
        <v>5625</v>
      </c>
      <c r="B2691" s="6" t="s">
        <v>44</v>
      </c>
      <c r="C2691" s="6" t="s">
        <v>46</v>
      </c>
      <c r="D2691" s="6" t="s">
        <v>171</v>
      </c>
      <c r="E2691" s="6" t="n">
        <v>1788514062</v>
      </c>
      <c r="F2691" s="6" t="n">
        <v>1788514305</v>
      </c>
      <c r="G2691" s="6" t="n">
        <v>1788514076</v>
      </c>
      <c r="H2691" s="6" t="n">
        <v>1788523476</v>
      </c>
      <c r="J2691" s="6" t="n">
        <v>0</v>
      </c>
      <c r="K2691" s="6" t="n">
        <v>0</v>
      </c>
      <c r="L2691" s="9" t="n">
        <f aca="false">IF(AND(E2691&gt;=Scenario!$B$11,E2691&lt;Scenario!$B$12),1,0)</f>
        <v>1</v>
      </c>
      <c r="M2691" s="9" t="n">
        <f aca="false">IF(AND(L2691=1,ISNUMBER(F2691)),MAX(0,F2691-E2691)/60,"")</f>
        <v>4.05</v>
      </c>
      <c r="N2691" s="9" t="n">
        <f aca="false">IF(AND(L2691=1,ISNUMBER(G2691)),MAX(0,G2691-E2691)/60,"")</f>
        <v>0.233333333333333</v>
      </c>
      <c r="O2691" s="9" t="n">
        <f aca="false">IF(ISNUMBER(H2691),IF(AND(H2691&gt;=Scenario!$B$11,H2691&lt;Scenario!$B$12),1,0),0)</f>
        <v>1</v>
      </c>
      <c r="P2691" s="9" t="n">
        <f aca="false">IF(O2691=1,MAX(0,H2691-E2691)/60,"")</f>
        <v>156.9</v>
      </c>
      <c r="Q2691" s="9" t="n">
        <f aca="false">INDEX(Scenario!$B$18:$B$20,MATCH(B2691,Scenario!$A$18:$A$20,0))</f>
        <v>240</v>
      </c>
      <c r="R2691" s="9" t="n">
        <f aca="false">INDEX(Scenario!$C$18:$C$20,MATCH(B2691,Scenario!$A$18:$A$20,0))</f>
        <v>4320</v>
      </c>
      <c r="S2691" s="9" t="n">
        <f aca="false">IF(ISNUMBER(M2691),IF(M2691&lt;=Q2691,1,0),"")</f>
        <v>1</v>
      </c>
      <c r="T2691" s="9" t="n">
        <f aca="false">IF(ISNUMBER(P2691),IF(P2691&lt;=R2691,1,0),"")</f>
        <v>1</v>
      </c>
      <c r="U2691" s="9" t="n">
        <f aca="false">IF(E2691&gt;Scenario!$B$14,0,IF(OR(AND(ISNUMBER(H2691),H2691&lt;=Scenario!$B$14),AND(ISNUMBER(I2691),I2691&lt;=Scenario!$B$14)),0,1))</f>
        <v>0</v>
      </c>
      <c r="V2691" s="9" t="n">
        <f aca="false">IF(AND(U2691=1,(Scenario!$B$14-E2691)/60&gt;R2691),1,0)</f>
        <v>0</v>
      </c>
      <c r="W2691" s="9" t="n">
        <f aca="false">IF(OR(C2691=Scenario!$B$22,C2691=Scenario!$C$22),1,0)</f>
        <v>1</v>
      </c>
      <c r="X2691" s="9" t="n">
        <f aca="false">IF(ISNUMBER(I2691),1,0)</f>
        <v>0</v>
      </c>
      <c r="Y2691" s="9" t="n">
        <f aca="false">MOD(INT(E2691/86400)+3,7)</f>
        <v>4</v>
      </c>
      <c r="Z2691" s="9" t="n">
        <f aca="false">MOD(INT(E2691/3600),24)</f>
        <v>9</v>
      </c>
      <c r="AA2691" s="6" t="s">
        <v>5626</v>
      </c>
    </row>
    <row r="2692" customFormat="false" ht="15" hidden="false" customHeight="false" outlineLevel="0" collapsed="false">
      <c r="A2692" s="6" t="s">
        <v>5627</v>
      </c>
      <c r="B2692" s="6" t="s">
        <v>43</v>
      </c>
      <c r="C2692" s="6" t="s">
        <v>288</v>
      </c>
      <c r="D2692" s="6" t="s">
        <v>172</v>
      </c>
      <c r="E2692" s="6" t="n">
        <v>1788514432</v>
      </c>
      <c r="F2692" s="6" t="n">
        <v>1788514625</v>
      </c>
      <c r="G2692" s="6" t="n">
        <v>1788514459</v>
      </c>
      <c r="H2692" s="6" t="n">
        <v>1788517183</v>
      </c>
      <c r="J2692" s="6" t="n">
        <v>0</v>
      </c>
      <c r="K2692" s="6" t="n">
        <v>1</v>
      </c>
      <c r="L2692" s="9" t="n">
        <f aca="false">IF(AND(E2692&gt;=Scenario!$B$11,E2692&lt;Scenario!$B$12),1,0)</f>
        <v>1</v>
      </c>
      <c r="M2692" s="9" t="n">
        <f aca="false">IF(AND(L2692=1,ISNUMBER(F2692)),MAX(0,F2692-E2692)/60,"")</f>
        <v>3.21666666666667</v>
      </c>
      <c r="N2692" s="9" t="n">
        <f aca="false">IF(AND(L2692=1,ISNUMBER(G2692)),MAX(0,G2692-E2692)/60,"")</f>
        <v>0.45</v>
      </c>
      <c r="O2692" s="9" t="n">
        <f aca="false">IF(ISNUMBER(H2692),IF(AND(H2692&gt;=Scenario!$B$11,H2692&lt;Scenario!$B$12),1,0),0)</f>
        <v>1</v>
      </c>
      <c r="P2692" s="9" t="n">
        <f aca="false">IF(O2692=1,MAX(0,H2692-E2692)/60,"")</f>
        <v>45.85</v>
      </c>
      <c r="Q2692" s="9" t="n">
        <f aca="false">INDEX(Scenario!$B$18:$B$20,MATCH(B2692,Scenario!$A$18:$A$20,0))</f>
        <v>60</v>
      </c>
      <c r="R2692" s="9" t="n">
        <f aca="false">INDEX(Scenario!$C$18:$C$20,MATCH(B2692,Scenario!$A$18:$A$20,0))</f>
        <v>1440</v>
      </c>
      <c r="S2692" s="9" t="n">
        <f aca="false">IF(ISNUMBER(M2692),IF(M2692&lt;=Q2692,1,0),"")</f>
        <v>1</v>
      </c>
      <c r="T2692" s="9" t="n">
        <f aca="false">IF(ISNUMBER(P2692),IF(P2692&lt;=R2692,1,0),"")</f>
        <v>1</v>
      </c>
      <c r="U2692" s="9" t="n">
        <f aca="false">IF(E2692&gt;Scenario!$B$14,0,IF(OR(AND(ISNUMBER(H2692),H2692&lt;=Scenario!$B$14),AND(ISNUMBER(I2692),I2692&lt;=Scenario!$B$14)),0,1))</f>
        <v>0</v>
      </c>
      <c r="V2692" s="9" t="n">
        <f aca="false">IF(AND(U2692=1,(Scenario!$B$14-E2692)/60&gt;R2692),1,0)</f>
        <v>0</v>
      </c>
      <c r="W2692" s="9" t="n">
        <f aca="false">IF(OR(C2692=Scenario!$B$22,C2692=Scenario!$C$22),1,0)</f>
        <v>0</v>
      </c>
      <c r="X2692" s="9" t="n">
        <f aca="false">IF(ISNUMBER(I2692),1,0)</f>
        <v>0</v>
      </c>
      <c r="Y2692" s="9" t="n">
        <f aca="false">MOD(INT(E2692/86400)+3,7)</f>
        <v>4</v>
      </c>
      <c r="Z2692" s="9" t="n">
        <f aca="false">MOD(INT(E2692/3600),24)</f>
        <v>9</v>
      </c>
      <c r="AA2692" s="6" t="s">
        <v>5628</v>
      </c>
    </row>
    <row r="2693" customFormat="false" ht="15" hidden="false" customHeight="false" outlineLevel="0" collapsed="false">
      <c r="A2693" s="6" t="s">
        <v>5629</v>
      </c>
      <c r="B2693" s="6" t="s">
        <v>44</v>
      </c>
      <c r="C2693" s="6" t="s">
        <v>46</v>
      </c>
      <c r="D2693" s="6" t="s">
        <v>170</v>
      </c>
      <c r="E2693" s="6" t="n">
        <v>1788514559</v>
      </c>
      <c r="F2693" s="6" t="n">
        <v>1788514717</v>
      </c>
      <c r="G2693" s="6" t="n">
        <v>1788514591</v>
      </c>
      <c r="H2693" s="6" t="n">
        <v>1788515219</v>
      </c>
      <c r="J2693" s="6" t="n">
        <v>0</v>
      </c>
      <c r="K2693" s="6" t="n">
        <v>0</v>
      </c>
      <c r="L2693" s="9" t="n">
        <f aca="false">IF(AND(E2693&gt;=Scenario!$B$11,E2693&lt;Scenario!$B$12),1,0)</f>
        <v>1</v>
      </c>
      <c r="M2693" s="9" t="n">
        <f aca="false">IF(AND(L2693=1,ISNUMBER(F2693)),MAX(0,F2693-E2693)/60,"")</f>
        <v>2.63333333333333</v>
      </c>
      <c r="N2693" s="9" t="n">
        <f aca="false">IF(AND(L2693=1,ISNUMBER(G2693)),MAX(0,G2693-E2693)/60,"")</f>
        <v>0.533333333333333</v>
      </c>
      <c r="O2693" s="9" t="n">
        <f aca="false">IF(ISNUMBER(H2693),IF(AND(H2693&gt;=Scenario!$B$11,H2693&lt;Scenario!$B$12),1,0),0)</f>
        <v>1</v>
      </c>
      <c r="P2693" s="9" t="n">
        <f aca="false">IF(O2693=1,MAX(0,H2693-E2693)/60,"")</f>
        <v>11</v>
      </c>
      <c r="Q2693" s="9" t="n">
        <f aca="false">INDEX(Scenario!$B$18:$B$20,MATCH(B2693,Scenario!$A$18:$A$20,0))</f>
        <v>240</v>
      </c>
      <c r="R2693" s="9" t="n">
        <f aca="false">INDEX(Scenario!$C$18:$C$20,MATCH(B2693,Scenario!$A$18:$A$20,0))</f>
        <v>4320</v>
      </c>
      <c r="S2693" s="9" t="n">
        <f aca="false">IF(ISNUMBER(M2693),IF(M2693&lt;=Q2693,1,0),"")</f>
        <v>1</v>
      </c>
      <c r="T2693" s="9" t="n">
        <f aca="false">IF(ISNUMBER(P2693),IF(P2693&lt;=R2693,1,0),"")</f>
        <v>1</v>
      </c>
      <c r="U2693" s="9" t="n">
        <f aca="false">IF(E2693&gt;Scenario!$B$14,0,IF(OR(AND(ISNUMBER(H2693),H2693&lt;=Scenario!$B$14),AND(ISNUMBER(I2693),I2693&lt;=Scenario!$B$14)),0,1))</f>
        <v>0</v>
      </c>
      <c r="V2693" s="9" t="n">
        <f aca="false">IF(AND(U2693=1,(Scenario!$B$14-E2693)/60&gt;R2693),1,0)</f>
        <v>0</v>
      </c>
      <c r="W2693" s="9" t="n">
        <f aca="false">IF(OR(C2693=Scenario!$B$22,C2693=Scenario!$C$22),1,0)</f>
        <v>1</v>
      </c>
      <c r="X2693" s="9" t="n">
        <f aca="false">IF(ISNUMBER(I2693),1,0)</f>
        <v>0</v>
      </c>
      <c r="Y2693" s="9" t="n">
        <f aca="false">MOD(INT(E2693/86400)+3,7)</f>
        <v>4</v>
      </c>
      <c r="Z2693" s="9" t="n">
        <f aca="false">MOD(INT(E2693/3600),24)</f>
        <v>9</v>
      </c>
      <c r="AA2693" s="6" t="s">
        <v>5630</v>
      </c>
    </row>
    <row r="2694" customFormat="false" ht="15" hidden="false" customHeight="false" outlineLevel="0" collapsed="false">
      <c r="A2694" s="6" t="s">
        <v>5631</v>
      </c>
      <c r="B2694" s="6" t="s">
        <v>44</v>
      </c>
      <c r="C2694" s="6" t="s">
        <v>249</v>
      </c>
      <c r="D2694" s="6" t="s">
        <v>172</v>
      </c>
      <c r="E2694" s="6" t="n">
        <v>1788515050</v>
      </c>
      <c r="F2694" s="6" t="n">
        <v>1788515247</v>
      </c>
      <c r="G2694" s="6" t="n">
        <v>1788515089</v>
      </c>
      <c r="H2694" s="6" t="n">
        <v>1788518965</v>
      </c>
      <c r="J2694" s="6" t="n">
        <v>0</v>
      </c>
      <c r="K2694" s="6" t="n">
        <v>0</v>
      </c>
      <c r="L2694" s="9" t="n">
        <f aca="false">IF(AND(E2694&gt;=Scenario!$B$11,E2694&lt;Scenario!$B$12),1,0)</f>
        <v>1</v>
      </c>
      <c r="M2694" s="9" t="n">
        <f aca="false">IF(AND(L2694=1,ISNUMBER(F2694)),MAX(0,F2694-E2694)/60,"")</f>
        <v>3.28333333333333</v>
      </c>
      <c r="N2694" s="9" t="n">
        <f aca="false">IF(AND(L2694=1,ISNUMBER(G2694)),MAX(0,G2694-E2694)/60,"")</f>
        <v>0.65</v>
      </c>
      <c r="O2694" s="9" t="n">
        <f aca="false">IF(ISNUMBER(H2694),IF(AND(H2694&gt;=Scenario!$B$11,H2694&lt;Scenario!$B$12),1,0),0)</f>
        <v>1</v>
      </c>
      <c r="P2694" s="9" t="n">
        <f aca="false">IF(O2694=1,MAX(0,H2694-E2694)/60,"")</f>
        <v>65.25</v>
      </c>
      <c r="Q2694" s="9" t="n">
        <f aca="false">INDEX(Scenario!$B$18:$B$20,MATCH(B2694,Scenario!$A$18:$A$20,0))</f>
        <v>240</v>
      </c>
      <c r="R2694" s="9" t="n">
        <f aca="false">INDEX(Scenario!$C$18:$C$20,MATCH(B2694,Scenario!$A$18:$A$20,0))</f>
        <v>4320</v>
      </c>
      <c r="S2694" s="9" t="n">
        <f aca="false">IF(ISNUMBER(M2694),IF(M2694&lt;=Q2694,1,0),"")</f>
        <v>1</v>
      </c>
      <c r="T2694" s="9" t="n">
        <f aca="false">IF(ISNUMBER(P2694),IF(P2694&lt;=R2694,1,0),"")</f>
        <v>1</v>
      </c>
      <c r="U2694" s="9" t="n">
        <f aca="false">IF(E2694&gt;Scenario!$B$14,0,IF(OR(AND(ISNUMBER(H2694),H2694&lt;=Scenario!$B$14),AND(ISNUMBER(I2694),I2694&lt;=Scenario!$B$14)),0,1))</f>
        <v>0</v>
      </c>
      <c r="V2694" s="9" t="n">
        <f aca="false">IF(AND(U2694=1,(Scenario!$B$14-E2694)/60&gt;R2694),1,0)</f>
        <v>0</v>
      </c>
      <c r="W2694" s="9" t="n">
        <f aca="false">IF(OR(C2694=Scenario!$B$22,C2694=Scenario!$C$22),1,0)</f>
        <v>0</v>
      </c>
      <c r="X2694" s="9" t="n">
        <f aca="false">IF(ISNUMBER(I2694),1,0)</f>
        <v>0</v>
      </c>
      <c r="Y2694" s="9" t="n">
        <f aca="false">MOD(INT(E2694/86400)+3,7)</f>
        <v>4</v>
      </c>
      <c r="Z2694" s="9" t="n">
        <f aca="false">MOD(INT(E2694/3600),24)</f>
        <v>9</v>
      </c>
      <c r="AA2694" s="6" t="s">
        <v>5632</v>
      </c>
    </row>
    <row r="2695" customFormat="false" ht="15" hidden="false" customHeight="false" outlineLevel="0" collapsed="false">
      <c r="A2695" s="6" t="s">
        <v>5633</v>
      </c>
      <c r="B2695" s="6" t="s">
        <v>44</v>
      </c>
      <c r="C2695" s="6" t="s">
        <v>47</v>
      </c>
      <c r="D2695" s="6" t="s">
        <v>170</v>
      </c>
      <c r="E2695" s="6" t="n">
        <v>1788515466</v>
      </c>
      <c r="F2695" s="6" t="n">
        <v>1788515544</v>
      </c>
      <c r="G2695" s="6" t="n">
        <v>1788515478</v>
      </c>
      <c r="H2695" s="6" t="n">
        <v>1788516067</v>
      </c>
      <c r="J2695" s="6" t="n">
        <v>0</v>
      </c>
      <c r="K2695" s="6" t="n">
        <v>0</v>
      </c>
      <c r="L2695" s="9" t="n">
        <f aca="false">IF(AND(E2695&gt;=Scenario!$B$11,E2695&lt;Scenario!$B$12),1,0)</f>
        <v>1</v>
      </c>
      <c r="M2695" s="9" t="n">
        <f aca="false">IF(AND(L2695=1,ISNUMBER(F2695)),MAX(0,F2695-E2695)/60,"")</f>
        <v>1.3</v>
      </c>
      <c r="N2695" s="9" t="n">
        <f aca="false">IF(AND(L2695=1,ISNUMBER(G2695)),MAX(0,G2695-E2695)/60,"")</f>
        <v>0.2</v>
      </c>
      <c r="O2695" s="9" t="n">
        <f aca="false">IF(ISNUMBER(H2695),IF(AND(H2695&gt;=Scenario!$B$11,H2695&lt;Scenario!$B$12),1,0),0)</f>
        <v>1</v>
      </c>
      <c r="P2695" s="9" t="n">
        <f aca="false">IF(O2695=1,MAX(0,H2695-E2695)/60,"")</f>
        <v>10.0166666666667</v>
      </c>
      <c r="Q2695" s="9" t="n">
        <f aca="false">INDEX(Scenario!$B$18:$B$20,MATCH(B2695,Scenario!$A$18:$A$20,0))</f>
        <v>240</v>
      </c>
      <c r="R2695" s="9" t="n">
        <f aca="false">INDEX(Scenario!$C$18:$C$20,MATCH(B2695,Scenario!$A$18:$A$20,0))</f>
        <v>4320</v>
      </c>
      <c r="S2695" s="9" t="n">
        <f aca="false">IF(ISNUMBER(M2695),IF(M2695&lt;=Q2695,1,0),"")</f>
        <v>1</v>
      </c>
      <c r="T2695" s="9" t="n">
        <f aca="false">IF(ISNUMBER(P2695),IF(P2695&lt;=R2695,1,0),"")</f>
        <v>1</v>
      </c>
      <c r="U2695" s="9" t="n">
        <f aca="false">IF(E2695&gt;Scenario!$B$14,0,IF(OR(AND(ISNUMBER(H2695),H2695&lt;=Scenario!$B$14),AND(ISNUMBER(I2695),I2695&lt;=Scenario!$B$14)),0,1))</f>
        <v>0</v>
      </c>
      <c r="V2695" s="9" t="n">
        <f aca="false">IF(AND(U2695=1,(Scenario!$B$14-E2695)/60&gt;R2695),1,0)</f>
        <v>0</v>
      </c>
      <c r="W2695" s="9" t="n">
        <f aca="false">IF(OR(C2695=Scenario!$B$22,C2695=Scenario!$C$22),1,0)</f>
        <v>1</v>
      </c>
      <c r="X2695" s="9" t="n">
        <f aca="false">IF(ISNUMBER(I2695),1,0)</f>
        <v>0</v>
      </c>
      <c r="Y2695" s="9" t="n">
        <f aca="false">MOD(INT(E2695/86400)+3,7)</f>
        <v>4</v>
      </c>
      <c r="Z2695" s="9" t="n">
        <f aca="false">MOD(INT(E2695/3600),24)</f>
        <v>9</v>
      </c>
      <c r="AA2695" s="6" t="s">
        <v>5634</v>
      </c>
    </row>
    <row r="2696" customFormat="false" ht="15" hidden="false" customHeight="false" outlineLevel="0" collapsed="false">
      <c r="A2696" s="6" t="s">
        <v>5635</v>
      </c>
      <c r="B2696" s="6" t="s">
        <v>43</v>
      </c>
      <c r="C2696" s="6" t="s">
        <v>249</v>
      </c>
      <c r="D2696" s="6" t="s">
        <v>171</v>
      </c>
      <c r="E2696" s="6" t="n">
        <v>1788515613</v>
      </c>
      <c r="F2696" s="6" t="n">
        <v>1788515777</v>
      </c>
      <c r="G2696" s="6" t="n">
        <v>1788515657</v>
      </c>
      <c r="H2696" s="6" t="n">
        <v>1788518983</v>
      </c>
      <c r="J2696" s="6" t="n">
        <v>0</v>
      </c>
      <c r="K2696" s="6" t="n">
        <v>0</v>
      </c>
      <c r="L2696" s="9" t="n">
        <f aca="false">IF(AND(E2696&gt;=Scenario!$B$11,E2696&lt;Scenario!$B$12),1,0)</f>
        <v>1</v>
      </c>
      <c r="M2696" s="9" t="n">
        <f aca="false">IF(AND(L2696=1,ISNUMBER(F2696)),MAX(0,F2696-E2696)/60,"")</f>
        <v>2.73333333333333</v>
      </c>
      <c r="N2696" s="9" t="n">
        <f aca="false">IF(AND(L2696=1,ISNUMBER(G2696)),MAX(0,G2696-E2696)/60,"")</f>
        <v>0.733333333333333</v>
      </c>
      <c r="O2696" s="9" t="n">
        <f aca="false">IF(ISNUMBER(H2696),IF(AND(H2696&gt;=Scenario!$B$11,H2696&lt;Scenario!$B$12),1,0),0)</f>
        <v>1</v>
      </c>
      <c r="P2696" s="9" t="n">
        <f aca="false">IF(O2696=1,MAX(0,H2696-E2696)/60,"")</f>
        <v>56.1666666666667</v>
      </c>
      <c r="Q2696" s="9" t="n">
        <f aca="false">INDEX(Scenario!$B$18:$B$20,MATCH(B2696,Scenario!$A$18:$A$20,0))</f>
        <v>60</v>
      </c>
      <c r="R2696" s="9" t="n">
        <f aca="false">INDEX(Scenario!$C$18:$C$20,MATCH(B2696,Scenario!$A$18:$A$20,0))</f>
        <v>1440</v>
      </c>
      <c r="S2696" s="9" t="n">
        <f aca="false">IF(ISNUMBER(M2696),IF(M2696&lt;=Q2696,1,0),"")</f>
        <v>1</v>
      </c>
      <c r="T2696" s="9" t="n">
        <f aca="false">IF(ISNUMBER(P2696),IF(P2696&lt;=R2696,1,0),"")</f>
        <v>1</v>
      </c>
      <c r="U2696" s="9" t="n">
        <f aca="false">IF(E2696&gt;Scenario!$B$14,0,IF(OR(AND(ISNUMBER(H2696),H2696&lt;=Scenario!$B$14),AND(ISNUMBER(I2696),I2696&lt;=Scenario!$B$14)),0,1))</f>
        <v>0</v>
      </c>
      <c r="V2696" s="9" t="n">
        <f aca="false">IF(AND(U2696=1,(Scenario!$B$14-E2696)/60&gt;R2696),1,0)</f>
        <v>0</v>
      </c>
      <c r="W2696" s="9" t="n">
        <f aca="false">IF(OR(C2696=Scenario!$B$22,C2696=Scenario!$C$22),1,0)</f>
        <v>0</v>
      </c>
      <c r="X2696" s="9" t="n">
        <f aca="false">IF(ISNUMBER(I2696),1,0)</f>
        <v>0</v>
      </c>
      <c r="Y2696" s="9" t="n">
        <f aca="false">MOD(INT(E2696/86400)+3,7)</f>
        <v>4</v>
      </c>
      <c r="Z2696" s="9" t="n">
        <f aca="false">MOD(INT(E2696/3600),24)</f>
        <v>9</v>
      </c>
      <c r="AA2696" s="6" t="s">
        <v>5636</v>
      </c>
    </row>
    <row r="2697" customFormat="false" ht="15" hidden="false" customHeight="false" outlineLevel="0" collapsed="false">
      <c r="A2697" s="6" t="s">
        <v>5637</v>
      </c>
      <c r="B2697" s="6" t="s">
        <v>43</v>
      </c>
      <c r="C2697" s="6" t="s">
        <v>47</v>
      </c>
      <c r="D2697" s="6" t="s">
        <v>170</v>
      </c>
      <c r="E2697" s="6" t="n">
        <v>1788515809</v>
      </c>
      <c r="F2697" s="6" t="n">
        <v>1788516025</v>
      </c>
      <c r="G2697" s="6" t="n">
        <v>1788515822</v>
      </c>
      <c r="H2697" s="6" t="n">
        <v>1788517993</v>
      </c>
      <c r="J2697" s="6" t="n">
        <v>0</v>
      </c>
      <c r="K2697" s="6" t="n">
        <v>0</v>
      </c>
      <c r="L2697" s="9" t="n">
        <f aca="false">IF(AND(E2697&gt;=Scenario!$B$11,E2697&lt;Scenario!$B$12),1,0)</f>
        <v>1</v>
      </c>
      <c r="M2697" s="9" t="n">
        <f aca="false">IF(AND(L2697=1,ISNUMBER(F2697)),MAX(0,F2697-E2697)/60,"")</f>
        <v>3.6</v>
      </c>
      <c r="N2697" s="9" t="n">
        <f aca="false">IF(AND(L2697=1,ISNUMBER(G2697)),MAX(0,G2697-E2697)/60,"")</f>
        <v>0.216666666666667</v>
      </c>
      <c r="O2697" s="9" t="n">
        <f aca="false">IF(ISNUMBER(H2697),IF(AND(H2697&gt;=Scenario!$B$11,H2697&lt;Scenario!$B$12),1,0),0)</f>
        <v>1</v>
      </c>
      <c r="P2697" s="9" t="n">
        <f aca="false">IF(O2697=1,MAX(0,H2697-E2697)/60,"")</f>
        <v>36.4</v>
      </c>
      <c r="Q2697" s="9" t="n">
        <f aca="false">INDEX(Scenario!$B$18:$B$20,MATCH(B2697,Scenario!$A$18:$A$20,0))</f>
        <v>60</v>
      </c>
      <c r="R2697" s="9" t="n">
        <f aca="false">INDEX(Scenario!$C$18:$C$20,MATCH(B2697,Scenario!$A$18:$A$20,0))</f>
        <v>1440</v>
      </c>
      <c r="S2697" s="9" t="n">
        <f aca="false">IF(ISNUMBER(M2697),IF(M2697&lt;=Q2697,1,0),"")</f>
        <v>1</v>
      </c>
      <c r="T2697" s="9" t="n">
        <f aca="false">IF(ISNUMBER(P2697),IF(P2697&lt;=R2697,1,0),"")</f>
        <v>1</v>
      </c>
      <c r="U2697" s="9" t="n">
        <f aca="false">IF(E2697&gt;Scenario!$B$14,0,IF(OR(AND(ISNUMBER(H2697),H2697&lt;=Scenario!$B$14),AND(ISNUMBER(I2697),I2697&lt;=Scenario!$B$14)),0,1))</f>
        <v>0</v>
      </c>
      <c r="V2697" s="9" t="n">
        <f aca="false">IF(AND(U2697=1,(Scenario!$B$14-E2697)/60&gt;R2697),1,0)</f>
        <v>0</v>
      </c>
      <c r="W2697" s="9" t="n">
        <f aca="false">IF(OR(C2697=Scenario!$B$22,C2697=Scenario!$C$22),1,0)</f>
        <v>1</v>
      </c>
      <c r="X2697" s="9" t="n">
        <f aca="false">IF(ISNUMBER(I2697),1,0)</f>
        <v>0</v>
      </c>
      <c r="Y2697" s="9" t="n">
        <f aca="false">MOD(INT(E2697/86400)+3,7)</f>
        <v>4</v>
      </c>
      <c r="Z2697" s="9" t="n">
        <f aca="false">MOD(INT(E2697/3600),24)</f>
        <v>9</v>
      </c>
      <c r="AA2697" s="6" t="s">
        <v>5638</v>
      </c>
    </row>
    <row r="2698" customFormat="false" ht="15" hidden="false" customHeight="false" outlineLevel="0" collapsed="false">
      <c r="A2698" s="6" t="s">
        <v>5639</v>
      </c>
      <c r="B2698" s="6" t="s">
        <v>43</v>
      </c>
      <c r="C2698" s="6" t="s">
        <v>249</v>
      </c>
      <c r="D2698" s="6" t="s">
        <v>170</v>
      </c>
      <c r="E2698" s="6" t="n">
        <v>1788517567</v>
      </c>
      <c r="F2698" s="6" t="n">
        <v>1788517726</v>
      </c>
      <c r="G2698" s="6" t="n">
        <v>1788517615</v>
      </c>
      <c r="H2698" s="6" t="n">
        <v>1788518936</v>
      </c>
      <c r="J2698" s="6" t="n">
        <v>0</v>
      </c>
      <c r="K2698" s="6" t="n">
        <v>0</v>
      </c>
      <c r="L2698" s="9" t="n">
        <f aca="false">IF(AND(E2698&gt;=Scenario!$B$11,E2698&lt;Scenario!$B$12),1,0)</f>
        <v>1</v>
      </c>
      <c r="M2698" s="9" t="n">
        <f aca="false">IF(AND(L2698=1,ISNUMBER(F2698)),MAX(0,F2698-E2698)/60,"")</f>
        <v>2.65</v>
      </c>
      <c r="N2698" s="9" t="n">
        <f aca="false">IF(AND(L2698=1,ISNUMBER(G2698)),MAX(0,G2698-E2698)/60,"")</f>
        <v>0.8</v>
      </c>
      <c r="O2698" s="9" t="n">
        <f aca="false">IF(ISNUMBER(H2698),IF(AND(H2698&gt;=Scenario!$B$11,H2698&lt;Scenario!$B$12),1,0),0)</f>
        <v>1</v>
      </c>
      <c r="P2698" s="9" t="n">
        <f aca="false">IF(O2698=1,MAX(0,H2698-E2698)/60,"")</f>
        <v>22.8166666666667</v>
      </c>
      <c r="Q2698" s="9" t="n">
        <f aca="false">INDEX(Scenario!$B$18:$B$20,MATCH(B2698,Scenario!$A$18:$A$20,0))</f>
        <v>60</v>
      </c>
      <c r="R2698" s="9" t="n">
        <f aca="false">INDEX(Scenario!$C$18:$C$20,MATCH(B2698,Scenario!$A$18:$A$20,0))</f>
        <v>1440</v>
      </c>
      <c r="S2698" s="9" t="n">
        <f aca="false">IF(ISNUMBER(M2698),IF(M2698&lt;=Q2698,1,0),"")</f>
        <v>1</v>
      </c>
      <c r="T2698" s="9" t="n">
        <f aca="false">IF(ISNUMBER(P2698),IF(P2698&lt;=R2698,1,0),"")</f>
        <v>1</v>
      </c>
      <c r="U2698" s="9" t="n">
        <f aca="false">IF(E2698&gt;Scenario!$B$14,0,IF(OR(AND(ISNUMBER(H2698),H2698&lt;=Scenario!$B$14),AND(ISNUMBER(I2698),I2698&lt;=Scenario!$B$14)),0,1))</f>
        <v>0</v>
      </c>
      <c r="V2698" s="9" t="n">
        <f aca="false">IF(AND(U2698=1,(Scenario!$B$14-E2698)/60&gt;R2698),1,0)</f>
        <v>0</v>
      </c>
      <c r="W2698" s="9" t="n">
        <f aca="false">IF(OR(C2698=Scenario!$B$22,C2698=Scenario!$C$22),1,0)</f>
        <v>0</v>
      </c>
      <c r="X2698" s="9" t="n">
        <f aca="false">IF(ISNUMBER(I2698),1,0)</f>
        <v>0</v>
      </c>
      <c r="Y2698" s="9" t="n">
        <f aca="false">MOD(INT(E2698/86400)+3,7)</f>
        <v>4</v>
      </c>
      <c r="Z2698" s="9" t="n">
        <f aca="false">MOD(INT(E2698/3600),24)</f>
        <v>10</v>
      </c>
      <c r="AA2698" s="6" t="s">
        <v>5640</v>
      </c>
    </row>
    <row r="2699" customFormat="false" ht="15" hidden="false" customHeight="false" outlineLevel="0" collapsed="false">
      <c r="A2699" s="6" t="s">
        <v>5641</v>
      </c>
      <c r="B2699" s="6" t="s">
        <v>43</v>
      </c>
      <c r="C2699" s="6" t="s">
        <v>46</v>
      </c>
      <c r="D2699" s="6" t="s">
        <v>170</v>
      </c>
      <c r="E2699" s="6" t="n">
        <v>1788517974</v>
      </c>
      <c r="F2699" s="6" t="n">
        <v>1788518246</v>
      </c>
      <c r="G2699" s="6" t="n">
        <v>1788518032</v>
      </c>
      <c r="H2699" s="6" t="n">
        <v>1788520495</v>
      </c>
      <c r="J2699" s="6" t="n">
        <v>0</v>
      </c>
      <c r="K2699" s="6" t="n">
        <v>0</v>
      </c>
      <c r="L2699" s="9" t="n">
        <f aca="false">IF(AND(E2699&gt;=Scenario!$B$11,E2699&lt;Scenario!$B$12),1,0)</f>
        <v>1</v>
      </c>
      <c r="M2699" s="9" t="n">
        <f aca="false">IF(AND(L2699=1,ISNUMBER(F2699)),MAX(0,F2699-E2699)/60,"")</f>
        <v>4.53333333333333</v>
      </c>
      <c r="N2699" s="9" t="n">
        <f aca="false">IF(AND(L2699=1,ISNUMBER(G2699)),MAX(0,G2699-E2699)/60,"")</f>
        <v>0.966666666666667</v>
      </c>
      <c r="O2699" s="9" t="n">
        <f aca="false">IF(ISNUMBER(H2699),IF(AND(H2699&gt;=Scenario!$B$11,H2699&lt;Scenario!$B$12),1,0),0)</f>
        <v>1</v>
      </c>
      <c r="P2699" s="9" t="n">
        <f aca="false">IF(O2699=1,MAX(0,H2699-E2699)/60,"")</f>
        <v>42.0166666666667</v>
      </c>
      <c r="Q2699" s="9" t="n">
        <f aca="false">INDEX(Scenario!$B$18:$B$20,MATCH(B2699,Scenario!$A$18:$A$20,0))</f>
        <v>60</v>
      </c>
      <c r="R2699" s="9" t="n">
        <f aca="false">INDEX(Scenario!$C$18:$C$20,MATCH(B2699,Scenario!$A$18:$A$20,0))</f>
        <v>1440</v>
      </c>
      <c r="S2699" s="9" t="n">
        <f aca="false">IF(ISNUMBER(M2699),IF(M2699&lt;=Q2699,1,0),"")</f>
        <v>1</v>
      </c>
      <c r="T2699" s="9" t="n">
        <f aca="false">IF(ISNUMBER(P2699),IF(P2699&lt;=R2699,1,0),"")</f>
        <v>1</v>
      </c>
      <c r="U2699" s="9" t="n">
        <f aca="false">IF(E2699&gt;Scenario!$B$14,0,IF(OR(AND(ISNUMBER(H2699),H2699&lt;=Scenario!$B$14),AND(ISNUMBER(I2699),I2699&lt;=Scenario!$B$14)),0,1))</f>
        <v>0</v>
      </c>
      <c r="V2699" s="9" t="n">
        <f aca="false">IF(AND(U2699=1,(Scenario!$B$14-E2699)/60&gt;R2699),1,0)</f>
        <v>0</v>
      </c>
      <c r="W2699" s="9" t="n">
        <f aca="false">IF(OR(C2699=Scenario!$B$22,C2699=Scenario!$C$22),1,0)</f>
        <v>1</v>
      </c>
      <c r="X2699" s="9" t="n">
        <f aca="false">IF(ISNUMBER(I2699),1,0)</f>
        <v>0</v>
      </c>
      <c r="Y2699" s="9" t="n">
        <f aca="false">MOD(INT(E2699/86400)+3,7)</f>
        <v>4</v>
      </c>
      <c r="Z2699" s="9" t="n">
        <f aca="false">MOD(INT(E2699/3600),24)</f>
        <v>10</v>
      </c>
      <c r="AA2699" s="6" t="s">
        <v>5642</v>
      </c>
    </row>
    <row r="2700" customFormat="false" ht="15" hidden="false" customHeight="false" outlineLevel="0" collapsed="false">
      <c r="A2700" s="6" t="s">
        <v>5643</v>
      </c>
      <c r="B2700" s="6" t="s">
        <v>44</v>
      </c>
      <c r="C2700" s="6" t="s">
        <v>46</v>
      </c>
      <c r="D2700" s="6" t="s">
        <v>170</v>
      </c>
      <c r="E2700" s="6" t="n">
        <v>1788518674</v>
      </c>
      <c r="F2700" s="6" t="n">
        <v>1788518818</v>
      </c>
      <c r="G2700" s="6" t="n">
        <v>1788518699</v>
      </c>
      <c r="H2700" s="6" t="n">
        <v>1788519491</v>
      </c>
      <c r="J2700" s="6" t="n">
        <v>0</v>
      </c>
      <c r="K2700" s="6" t="n">
        <v>0</v>
      </c>
      <c r="L2700" s="9" t="n">
        <f aca="false">IF(AND(E2700&gt;=Scenario!$B$11,E2700&lt;Scenario!$B$12),1,0)</f>
        <v>1</v>
      </c>
      <c r="M2700" s="9" t="n">
        <f aca="false">IF(AND(L2700=1,ISNUMBER(F2700)),MAX(0,F2700-E2700)/60,"")</f>
        <v>2.4</v>
      </c>
      <c r="N2700" s="9" t="n">
        <f aca="false">IF(AND(L2700=1,ISNUMBER(G2700)),MAX(0,G2700-E2700)/60,"")</f>
        <v>0.416666666666667</v>
      </c>
      <c r="O2700" s="9" t="n">
        <f aca="false">IF(ISNUMBER(H2700),IF(AND(H2700&gt;=Scenario!$B$11,H2700&lt;Scenario!$B$12),1,0),0)</f>
        <v>1</v>
      </c>
      <c r="P2700" s="9" t="n">
        <f aca="false">IF(O2700=1,MAX(0,H2700-E2700)/60,"")</f>
        <v>13.6166666666667</v>
      </c>
      <c r="Q2700" s="9" t="n">
        <f aca="false">INDEX(Scenario!$B$18:$B$20,MATCH(B2700,Scenario!$A$18:$A$20,0))</f>
        <v>240</v>
      </c>
      <c r="R2700" s="9" t="n">
        <f aca="false">INDEX(Scenario!$C$18:$C$20,MATCH(B2700,Scenario!$A$18:$A$20,0))</f>
        <v>4320</v>
      </c>
      <c r="S2700" s="9" t="n">
        <f aca="false">IF(ISNUMBER(M2700),IF(M2700&lt;=Q2700,1,0),"")</f>
        <v>1</v>
      </c>
      <c r="T2700" s="9" t="n">
        <f aca="false">IF(ISNUMBER(P2700),IF(P2700&lt;=R2700,1,0),"")</f>
        <v>1</v>
      </c>
      <c r="U2700" s="9" t="n">
        <f aca="false">IF(E2700&gt;Scenario!$B$14,0,IF(OR(AND(ISNUMBER(H2700),H2700&lt;=Scenario!$B$14),AND(ISNUMBER(I2700),I2700&lt;=Scenario!$B$14)),0,1))</f>
        <v>0</v>
      </c>
      <c r="V2700" s="9" t="n">
        <f aca="false">IF(AND(U2700=1,(Scenario!$B$14-E2700)/60&gt;R2700),1,0)</f>
        <v>0</v>
      </c>
      <c r="W2700" s="9" t="n">
        <f aca="false">IF(OR(C2700=Scenario!$B$22,C2700=Scenario!$C$22),1,0)</f>
        <v>1</v>
      </c>
      <c r="X2700" s="9" t="n">
        <f aca="false">IF(ISNUMBER(I2700),1,0)</f>
        <v>0</v>
      </c>
      <c r="Y2700" s="9" t="n">
        <f aca="false">MOD(INT(E2700/86400)+3,7)</f>
        <v>4</v>
      </c>
      <c r="Z2700" s="9" t="n">
        <f aca="false">MOD(INT(E2700/3600),24)</f>
        <v>10</v>
      </c>
      <c r="AA2700" s="6" t="s">
        <v>5644</v>
      </c>
    </row>
    <row r="2701" customFormat="false" ht="15" hidden="false" customHeight="false" outlineLevel="0" collapsed="false">
      <c r="A2701" s="6" t="s">
        <v>5645</v>
      </c>
      <c r="B2701" s="6" t="s">
        <v>43</v>
      </c>
      <c r="C2701" s="6" t="s">
        <v>46</v>
      </c>
      <c r="D2701" s="6" t="s">
        <v>171</v>
      </c>
      <c r="E2701" s="6" t="n">
        <v>1788519962</v>
      </c>
      <c r="F2701" s="6" t="n">
        <v>1788520138</v>
      </c>
      <c r="G2701" s="6" t="n">
        <v>1788519983</v>
      </c>
      <c r="H2701" s="6" t="n">
        <v>1788523763</v>
      </c>
      <c r="J2701" s="6" t="n">
        <v>0</v>
      </c>
      <c r="K2701" s="6" t="n">
        <v>0</v>
      </c>
      <c r="L2701" s="9" t="n">
        <f aca="false">IF(AND(E2701&gt;=Scenario!$B$11,E2701&lt;Scenario!$B$12),1,0)</f>
        <v>1</v>
      </c>
      <c r="M2701" s="9" t="n">
        <f aca="false">IF(AND(L2701=1,ISNUMBER(F2701)),MAX(0,F2701-E2701)/60,"")</f>
        <v>2.93333333333333</v>
      </c>
      <c r="N2701" s="9" t="n">
        <f aca="false">IF(AND(L2701=1,ISNUMBER(G2701)),MAX(0,G2701-E2701)/60,"")</f>
        <v>0.35</v>
      </c>
      <c r="O2701" s="9" t="n">
        <f aca="false">IF(ISNUMBER(H2701),IF(AND(H2701&gt;=Scenario!$B$11,H2701&lt;Scenario!$B$12),1,0),0)</f>
        <v>1</v>
      </c>
      <c r="P2701" s="9" t="n">
        <f aca="false">IF(O2701=1,MAX(0,H2701-E2701)/60,"")</f>
        <v>63.35</v>
      </c>
      <c r="Q2701" s="9" t="n">
        <f aca="false">INDEX(Scenario!$B$18:$B$20,MATCH(B2701,Scenario!$A$18:$A$20,0))</f>
        <v>60</v>
      </c>
      <c r="R2701" s="9" t="n">
        <f aca="false">INDEX(Scenario!$C$18:$C$20,MATCH(B2701,Scenario!$A$18:$A$20,0))</f>
        <v>1440</v>
      </c>
      <c r="S2701" s="9" t="n">
        <f aca="false">IF(ISNUMBER(M2701),IF(M2701&lt;=Q2701,1,0),"")</f>
        <v>1</v>
      </c>
      <c r="T2701" s="9" t="n">
        <f aca="false">IF(ISNUMBER(P2701),IF(P2701&lt;=R2701,1,0),"")</f>
        <v>1</v>
      </c>
      <c r="U2701" s="9" t="n">
        <f aca="false">IF(E2701&gt;Scenario!$B$14,0,IF(OR(AND(ISNUMBER(H2701),H2701&lt;=Scenario!$B$14),AND(ISNUMBER(I2701),I2701&lt;=Scenario!$B$14)),0,1))</f>
        <v>0</v>
      </c>
      <c r="V2701" s="9" t="n">
        <f aca="false">IF(AND(U2701=1,(Scenario!$B$14-E2701)/60&gt;R2701),1,0)</f>
        <v>0</v>
      </c>
      <c r="W2701" s="9" t="n">
        <f aca="false">IF(OR(C2701=Scenario!$B$22,C2701=Scenario!$C$22),1,0)</f>
        <v>1</v>
      </c>
      <c r="X2701" s="9" t="n">
        <f aca="false">IF(ISNUMBER(I2701),1,0)</f>
        <v>0</v>
      </c>
      <c r="Y2701" s="9" t="n">
        <f aca="false">MOD(INT(E2701/86400)+3,7)</f>
        <v>4</v>
      </c>
      <c r="Z2701" s="9" t="n">
        <f aca="false">MOD(INT(E2701/3600),24)</f>
        <v>11</v>
      </c>
      <c r="AA2701" s="6" t="s">
        <v>5646</v>
      </c>
    </row>
    <row r="2702" customFormat="false" ht="15" hidden="false" customHeight="false" outlineLevel="0" collapsed="false">
      <c r="A2702" s="6" t="s">
        <v>5647</v>
      </c>
      <c r="B2702" s="6" t="s">
        <v>43</v>
      </c>
      <c r="C2702" s="6" t="s">
        <v>249</v>
      </c>
      <c r="D2702" s="6" t="s">
        <v>170</v>
      </c>
      <c r="E2702" s="6" t="n">
        <v>1788520560</v>
      </c>
      <c r="F2702" s="6" t="n">
        <v>1788520719</v>
      </c>
      <c r="G2702" s="6" t="n">
        <v>1788520572</v>
      </c>
      <c r="H2702" s="6" t="n">
        <v>1788525663</v>
      </c>
      <c r="J2702" s="6" t="n">
        <v>0</v>
      </c>
      <c r="K2702" s="6" t="n">
        <v>0</v>
      </c>
      <c r="L2702" s="9" t="n">
        <f aca="false">IF(AND(E2702&gt;=Scenario!$B$11,E2702&lt;Scenario!$B$12),1,0)</f>
        <v>1</v>
      </c>
      <c r="M2702" s="9" t="n">
        <f aca="false">IF(AND(L2702=1,ISNUMBER(F2702)),MAX(0,F2702-E2702)/60,"")</f>
        <v>2.65</v>
      </c>
      <c r="N2702" s="9" t="n">
        <f aca="false">IF(AND(L2702=1,ISNUMBER(G2702)),MAX(0,G2702-E2702)/60,"")</f>
        <v>0.2</v>
      </c>
      <c r="O2702" s="9" t="n">
        <f aca="false">IF(ISNUMBER(H2702),IF(AND(H2702&gt;=Scenario!$B$11,H2702&lt;Scenario!$B$12),1,0),0)</f>
        <v>1</v>
      </c>
      <c r="P2702" s="9" t="n">
        <f aca="false">IF(O2702=1,MAX(0,H2702-E2702)/60,"")</f>
        <v>85.05</v>
      </c>
      <c r="Q2702" s="9" t="n">
        <f aca="false">INDEX(Scenario!$B$18:$B$20,MATCH(B2702,Scenario!$A$18:$A$20,0))</f>
        <v>60</v>
      </c>
      <c r="R2702" s="9" t="n">
        <f aca="false">INDEX(Scenario!$C$18:$C$20,MATCH(B2702,Scenario!$A$18:$A$20,0))</f>
        <v>1440</v>
      </c>
      <c r="S2702" s="9" t="n">
        <f aca="false">IF(ISNUMBER(M2702),IF(M2702&lt;=Q2702,1,0),"")</f>
        <v>1</v>
      </c>
      <c r="T2702" s="9" t="n">
        <f aca="false">IF(ISNUMBER(P2702),IF(P2702&lt;=R2702,1,0),"")</f>
        <v>1</v>
      </c>
      <c r="U2702" s="9" t="n">
        <f aca="false">IF(E2702&gt;Scenario!$B$14,0,IF(OR(AND(ISNUMBER(H2702),H2702&lt;=Scenario!$B$14),AND(ISNUMBER(I2702),I2702&lt;=Scenario!$B$14)),0,1))</f>
        <v>0</v>
      </c>
      <c r="V2702" s="9" t="n">
        <f aca="false">IF(AND(U2702=1,(Scenario!$B$14-E2702)/60&gt;R2702),1,0)</f>
        <v>0</v>
      </c>
      <c r="W2702" s="9" t="n">
        <f aca="false">IF(OR(C2702=Scenario!$B$22,C2702=Scenario!$C$22),1,0)</f>
        <v>0</v>
      </c>
      <c r="X2702" s="9" t="n">
        <f aca="false">IF(ISNUMBER(I2702),1,0)</f>
        <v>0</v>
      </c>
      <c r="Y2702" s="9" t="n">
        <f aca="false">MOD(INT(E2702/86400)+3,7)</f>
        <v>4</v>
      </c>
      <c r="Z2702" s="9" t="n">
        <f aca="false">MOD(INT(E2702/3600),24)</f>
        <v>11</v>
      </c>
      <c r="AA2702" s="6" t="s">
        <v>5648</v>
      </c>
    </row>
    <row r="2703" customFormat="false" ht="15" hidden="false" customHeight="false" outlineLevel="0" collapsed="false">
      <c r="A2703" s="6" t="s">
        <v>5649</v>
      </c>
      <c r="B2703" s="6" t="s">
        <v>44</v>
      </c>
      <c r="C2703" s="6" t="s">
        <v>46</v>
      </c>
      <c r="D2703" s="6" t="s">
        <v>171</v>
      </c>
      <c r="E2703" s="6" t="n">
        <v>1788520562</v>
      </c>
      <c r="F2703" s="6" t="n">
        <v>1788520936</v>
      </c>
      <c r="G2703" s="6" t="n">
        <v>1788520814</v>
      </c>
      <c r="H2703" s="6" t="n">
        <v>1788532804</v>
      </c>
      <c r="J2703" s="6" t="n">
        <v>0</v>
      </c>
      <c r="K2703" s="6" t="n">
        <v>0</v>
      </c>
      <c r="L2703" s="9" t="n">
        <f aca="false">IF(AND(E2703&gt;=Scenario!$B$11,E2703&lt;Scenario!$B$12),1,0)</f>
        <v>1</v>
      </c>
      <c r="M2703" s="9" t="n">
        <f aca="false">IF(AND(L2703=1,ISNUMBER(F2703)),MAX(0,F2703-E2703)/60,"")</f>
        <v>6.23333333333333</v>
      </c>
      <c r="N2703" s="9" t="n">
        <f aca="false">IF(AND(L2703=1,ISNUMBER(G2703)),MAX(0,G2703-E2703)/60,"")</f>
        <v>4.2</v>
      </c>
      <c r="O2703" s="9" t="n">
        <f aca="false">IF(ISNUMBER(H2703),IF(AND(H2703&gt;=Scenario!$B$11,H2703&lt;Scenario!$B$12),1,0),0)</f>
        <v>1</v>
      </c>
      <c r="P2703" s="9" t="n">
        <f aca="false">IF(O2703=1,MAX(0,H2703-E2703)/60,"")</f>
        <v>204.033333333333</v>
      </c>
      <c r="Q2703" s="9" t="n">
        <f aca="false">INDEX(Scenario!$B$18:$B$20,MATCH(B2703,Scenario!$A$18:$A$20,0))</f>
        <v>240</v>
      </c>
      <c r="R2703" s="9" t="n">
        <f aca="false">INDEX(Scenario!$C$18:$C$20,MATCH(B2703,Scenario!$A$18:$A$20,0))</f>
        <v>4320</v>
      </c>
      <c r="S2703" s="9" t="n">
        <f aca="false">IF(ISNUMBER(M2703),IF(M2703&lt;=Q2703,1,0),"")</f>
        <v>1</v>
      </c>
      <c r="T2703" s="9" t="n">
        <f aca="false">IF(ISNUMBER(P2703),IF(P2703&lt;=R2703,1,0),"")</f>
        <v>1</v>
      </c>
      <c r="U2703" s="9" t="n">
        <f aca="false">IF(E2703&gt;Scenario!$B$14,0,IF(OR(AND(ISNUMBER(H2703),H2703&lt;=Scenario!$B$14),AND(ISNUMBER(I2703),I2703&lt;=Scenario!$B$14)),0,1))</f>
        <v>0</v>
      </c>
      <c r="V2703" s="9" t="n">
        <f aca="false">IF(AND(U2703=1,(Scenario!$B$14-E2703)/60&gt;R2703),1,0)</f>
        <v>0</v>
      </c>
      <c r="W2703" s="9" t="n">
        <f aca="false">IF(OR(C2703=Scenario!$B$22,C2703=Scenario!$C$22),1,0)</f>
        <v>1</v>
      </c>
      <c r="X2703" s="9" t="n">
        <f aca="false">IF(ISNUMBER(I2703),1,0)</f>
        <v>0</v>
      </c>
      <c r="Y2703" s="9" t="n">
        <f aca="false">MOD(INT(E2703/86400)+3,7)</f>
        <v>4</v>
      </c>
      <c r="Z2703" s="9" t="n">
        <f aca="false">MOD(INT(E2703/3600),24)</f>
        <v>11</v>
      </c>
      <c r="AA2703" s="6" t="s">
        <v>5650</v>
      </c>
    </row>
    <row r="2704" customFormat="false" ht="15" hidden="false" customHeight="false" outlineLevel="0" collapsed="false">
      <c r="A2704" s="6" t="s">
        <v>5651</v>
      </c>
      <c r="B2704" s="6" t="s">
        <v>44</v>
      </c>
      <c r="C2704" s="6" t="s">
        <v>288</v>
      </c>
      <c r="D2704" s="6" t="s">
        <v>172</v>
      </c>
      <c r="E2704" s="6" t="n">
        <v>1788521475</v>
      </c>
      <c r="F2704" s="6" t="n">
        <v>1788523036</v>
      </c>
      <c r="G2704" s="6" t="n">
        <v>1788522869</v>
      </c>
      <c r="H2704" s="6" t="n">
        <v>1788525306</v>
      </c>
      <c r="J2704" s="6" t="n">
        <v>0</v>
      </c>
      <c r="K2704" s="6" t="n">
        <v>1</v>
      </c>
      <c r="L2704" s="9" t="n">
        <f aca="false">IF(AND(E2704&gt;=Scenario!$B$11,E2704&lt;Scenario!$B$12),1,0)</f>
        <v>1</v>
      </c>
      <c r="M2704" s="9" t="n">
        <f aca="false">IF(AND(L2704=1,ISNUMBER(F2704)),MAX(0,F2704-E2704)/60,"")</f>
        <v>26.0166666666667</v>
      </c>
      <c r="N2704" s="9" t="n">
        <f aca="false">IF(AND(L2704=1,ISNUMBER(G2704)),MAX(0,G2704-E2704)/60,"")</f>
        <v>23.2333333333333</v>
      </c>
      <c r="O2704" s="9" t="n">
        <f aca="false">IF(ISNUMBER(H2704),IF(AND(H2704&gt;=Scenario!$B$11,H2704&lt;Scenario!$B$12),1,0),0)</f>
        <v>1</v>
      </c>
      <c r="P2704" s="9" t="n">
        <f aca="false">IF(O2704=1,MAX(0,H2704-E2704)/60,"")</f>
        <v>63.85</v>
      </c>
      <c r="Q2704" s="9" t="n">
        <f aca="false">INDEX(Scenario!$B$18:$B$20,MATCH(B2704,Scenario!$A$18:$A$20,0))</f>
        <v>240</v>
      </c>
      <c r="R2704" s="9" t="n">
        <f aca="false">INDEX(Scenario!$C$18:$C$20,MATCH(B2704,Scenario!$A$18:$A$20,0))</f>
        <v>4320</v>
      </c>
      <c r="S2704" s="9" t="n">
        <f aca="false">IF(ISNUMBER(M2704),IF(M2704&lt;=Q2704,1,0),"")</f>
        <v>1</v>
      </c>
      <c r="T2704" s="9" t="n">
        <f aca="false">IF(ISNUMBER(P2704),IF(P2704&lt;=R2704,1,0),"")</f>
        <v>1</v>
      </c>
      <c r="U2704" s="9" t="n">
        <f aca="false">IF(E2704&gt;Scenario!$B$14,0,IF(OR(AND(ISNUMBER(H2704),H2704&lt;=Scenario!$B$14),AND(ISNUMBER(I2704),I2704&lt;=Scenario!$B$14)),0,1))</f>
        <v>0</v>
      </c>
      <c r="V2704" s="9" t="n">
        <f aca="false">IF(AND(U2704=1,(Scenario!$B$14-E2704)/60&gt;R2704),1,0)</f>
        <v>0</v>
      </c>
      <c r="W2704" s="9" t="n">
        <f aca="false">IF(OR(C2704=Scenario!$B$22,C2704=Scenario!$C$22),1,0)</f>
        <v>0</v>
      </c>
      <c r="X2704" s="9" t="n">
        <f aca="false">IF(ISNUMBER(I2704),1,0)</f>
        <v>0</v>
      </c>
      <c r="Y2704" s="9" t="n">
        <f aca="false">MOD(INT(E2704/86400)+3,7)</f>
        <v>4</v>
      </c>
      <c r="Z2704" s="9" t="n">
        <f aca="false">MOD(INT(E2704/3600),24)</f>
        <v>11</v>
      </c>
      <c r="AA2704" s="6" t="s">
        <v>5652</v>
      </c>
    </row>
    <row r="2705" customFormat="false" ht="15" hidden="false" customHeight="false" outlineLevel="0" collapsed="false">
      <c r="A2705" s="6" t="s">
        <v>5653</v>
      </c>
      <c r="B2705" s="6" t="s">
        <v>44</v>
      </c>
      <c r="C2705" s="6" t="s">
        <v>288</v>
      </c>
      <c r="D2705" s="6" t="s">
        <v>172</v>
      </c>
      <c r="E2705" s="6" t="n">
        <v>1788522441</v>
      </c>
      <c r="F2705" s="6" t="n">
        <v>1788522605</v>
      </c>
      <c r="G2705" s="6" t="n">
        <v>1788522487</v>
      </c>
      <c r="H2705" s="6" t="n">
        <v>1788526741</v>
      </c>
      <c r="J2705" s="6" t="n">
        <v>0</v>
      </c>
      <c r="K2705" s="6" t="n">
        <v>0</v>
      </c>
      <c r="L2705" s="9" t="n">
        <f aca="false">IF(AND(E2705&gt;=Scenario!$B$11,E2705&lt;Scenario!$B$12),1,0)</f>
        <v>1</v>
      </c>
      <c r="M2705" s="9" t="n">
        <f aca="false">IF(AND(L2705=1,ISNUMBER(F2705)),MAX(0,F2705-E2705)/60,"")</f>
        <v>2.73333333333333</v>
      </c>
      <c r="N2705" s="9" t="n">
        <f aca="false">IF(AND(L2705=1,ISNUMBER(G2705)),MAX(0,G2705-E2705)/60,"")</f>
        <v>0.766666666666667</v>
      </c>
      <c r="O2705" s="9" t="n">
        <f aca="false">IF(ISNUMBER(H2705),IF(AND(H2705&gt;=Scenario!$B$11,H2705&lt;Scenario!$B$12),1,0),0)</f>
        <v>1</v>
      </c>
      <c r="P2705" s="9" t="n">
        <f aca="false">IF(O2705=1,MAX(0,H2705-E2705)/60,"")</f>
        <v>71.6666666666667</v>
      </c>
      <c r="Q2705" s="9" t="n">
        <f aca="false">INDEX(Scenario!$B$18:$B$20,MATCH(B2705,Scenario!$A$18:$A$20,0))</f>
        <v>240</v>
      </c>
      <c r="R2705" s="9" t="n">
        <f aca="false">INDEX(Scenario!$C$18:$C$20,MATCH(B2705,Scenario!$A$18:$A$20,0))</f>
        <v>4320</v>
      </c>
      <c r="S2705" s="9" t="n">
        <f aca="false">IF(ISNUMBER(M2705),IF(M2705&lt;=Q2705,1,0),"")</f>
        <v>1</v>
      </c>
      <c r="T2705" s="9" t="n">
        <f aca="false">IF(ISNUMBER(P2705),IF(P2705&lt;=R2705,1,0),"")</f>
        <v>1</v>
      </c>
      <c r="U2705" s="9" t="n">
        <f aca="false">IF(E2705&gt;Scenario!$B$14,0,IF(OR(AND(ISNUMBER(H2705),H2705&lt;=Scenario!$B$14),AND(ISNUMBER(I2705),I2705&lt;=Scenario!$B$14)),0,1))</f>
        <v>0</v>
      </c>
      <c r="V2705" s="9" t="n">
        <f aca="false">IF(AND(U2705=1,(Scenario!$B$14-E2705)/60&gt;R2705),1,0)</f>
        <v>0</v>
      </c>
      <c r="W2705" s="9" t="n">
        <f aca="false">IF(OR(C2705=Scenario!$B$22,C2705=Scenario!$C$22),1,0)</f>
        <v>0</v>
      </c>
      <c r="X2705" s="9" t="n">
        <f aca="false">IF(ISNUMBER(I2705),1,0)</f>
        <v>0</v>
      </c>
      <c r="Y2705" s="9" t="n">
        <f aca="false">MOD(INT(E2705/86400)+3,7)</f>
        <v>4</v>
      </c>
      <c r="Z2705" s="9" t="n">
        <f aca="false">MOD(INT(E2705/3600),24)</f>
        <v>11</v>
      </c>
      <c r="AA2705" s="6" t="s">
        <v>5654</v>
      </c>
    </row>
    <row r="2706" customFormat="false" ht="15" hidden="false" customHeight="false" outlineLevel="0" collapsed="false">
      <c r="A2706" s="6" t="s">
        <v>5655</v>
      </c>
      <c r="B2706" s="6" t="s">
        <v>43</v>
      </c>
      <c r="C2706" s="6" t="s">
        <v>249</v>
      </c>
      <c r="D2706" s="6" t="s">
        <v>171</v>
      </c>
      <c r="E2706" s="6" t="n">
        <v>1788522461</v>
      </c>
      <c r="F2706" s="6" t="n">
        <v>1788523289</v>
      </c>
      <c r="G2706" s="6" t="n">
        <v>1788523229</v>
      </c>
      <c r="H2706" s="6" t="n">
        <v>1788525902</v>
      </c>
      <c r="J2706" s="6" t="n">
        <v>0</v>
      </c>
      <c r="K2706" s="6" t="n">
        <v>0</v>
      </c>
      <c r="L2706" s="9" t="n">
        <f aca="false">IF(AND(E2706&gt;=Scenario!$B$11,E2706&lt;Scenario!$B$12),1,0)</f>
        <v>1</v>
      </c>
      <c r="M2706" s="9" t="n">
        <f aca="false">IF(AND(L2706=1,ISNUMBER(F2706)),MAX(0,F2706-E2706)/60,"")</f>
        <v>13.8</v>
      </c>
      <c r="N2706" s="9" t="n">
        <f aca="false">IF(AND(L2706=1,ISNUMBER(G2706)),MAX(0,G2706-E2706)/60,"")</f>
        <v>12.8</v>
      </c>
      <c r="O2706" s="9" t="n">
        <f aca="false">IF(ISNUMBER(H2706),IF(AND(H2706&gt;=Scenario!$B$11,H2706&lt;Scenario!$B$12),1,0),0)</f>
        <v>1</v>
      </c>
      <c r="P2706" s="9" t="n">
        <f aca="false">IF(O2706=1,MAX(0,H2706-E2706)/60,"")</f>
        <v>57.35</v>
      </c>
      <c r="Q2706" s="9" t="n">
        <f aca="false">INDEX(Scenario!$B$18:$B$20,MATCH(B2706,Scenario!$A$18:$A$20,0))</f>
        <v>60</v>
      </c>
      <c r="R2706" s="9" t="n">
        <f aca="false">INDEX(Scenario!$C$18:$C$20,MATCH(B2706,Scenario!$A$18:$A$20,0))</f>
        <v>1440</v>
      </c>
      <c r="S2706" s="9" t="n">
        <f aca="false">IF(ISNUMBER(M2706),IF(M2706&lt;=Q2706,1,0),"")</f>
        <v>1</v>
      </c>
      <c r="T2706" s="9" t="n">
        <f aca="false">IF(ISNUMBER(P2706),IF(P2706&lt;=R2706,1,0),"")</f>
        <v>1</v>
      </c>
      <c r="U2706" s="9" t="n">
        <f aca="false">IF(E2706&gt;Scenario!$B$14,0,IF(OR(AND(ISNUMBER(H2706),H2706&lt;=Scenario!$B$14),AND(ISNUMBER(I2706),I2706&lt;=Scenario!$B$14)),0,1))</f>
        <v>0</v>
      </c>
      <c r="V2706" s="9" t="n">
        <f aca="false">IF(AND(U2706=1,(Scenario!$B$14-E2706)/60&gt;R2706),1,0)</f>
        <v>0</v>
      </c>
      <c r="W2706" s="9" t="n">
        <f aca="false">IF(OR(C2706=Scenario!$B$22,C2706=Scenario!$C$22),1,0)</f>
        <v>0</v>
      </c>
      <c r="X2706" s="9" t="n">
        <f aca="false">IF(ISNUMBER(I2706),1,0)</f>
        <v>0</v>
      </c>
      <c r="Y2706" s="9" t="n">
        <f aca="false">MOD(INT(E2706/86400)+3,7)</f>
        <v>4</v>
      </c>
      <c r="Z2706" s="9" t="n">
        <f aca="false">MOD(INT(E2706/3600),24)</f>
        <v>11</v>
      </c>
      <c r="AA2706" s="6" t="s">
        <v>5656</v>
      </c>
    </row>
    <row r="2707" customFormat="false" ht="15" hidden="false" customHeight="false" outlineLevel="0" collapsed="false">
      <c r="A2707" s="6" t="s">
        <v>5657</v>
      </c>
      <c r="B2707" s="6" t="s">
        <v>44</v>
      </c>
      <c r="C2707" s="6" t="s">
        <v>46</v>
      </c>
      <c r="D2707" s="6" t="s">
        <v>171</v>
      </c>
      <c r="E2707" s="6" t="n">
        <v>1788525532</v>
      </c>
      <c r="F2707" s="6" t="n">
        <v>1788525640</v>
      </c>
      <c r="G2707" s="6" t="n">
        <v>1788525573</v>
      </c>
      <c r="H2707" s="6" t="n">
        <v>1788530138</v>
      </c>
      <c r="J2707" s="6" t="n">
        <v>0</v>
      </c>
      <c r="K2707" s="6" t="n">
        <v>1</v>
      </c>
      <c r="L2707" s="9" t="n">
        <f aca="false">IF(AND(E2707&gt;=Scenario!$B$11,E2707&lt;Scenario!$B$12),1,0)</f>
        <v>1</v>
      </c>
      <c r="M2707" s="9" t="n">
        <f aca="false">IF(AND(L2707=1,ISNUMBER(F2707)),MAX(0,F2707-E2707)/60,"")</f>
        <v>1.8</v>
      </c>
      <c r="N2707" s="9" t="n">
        <f aca="false">IF(AND(L2707=1,ISNUMBER(G2707)),MAX(0,G2707-E2707)/60,"")</f>
        <v>0.683333333333333</v>
      </c>
      <c r="O2707" s="9" t="n">
        <f aca="false">IF(ISNUMBER(H2707),IF(AND(H2707&gt;=Scenario!$B$11,H2707&lt;Scenario!$B$12),1,0),0)</f>
        <v>1</v>
      </c>
      <c r="P2707" s="9" t="n">
        <f aca="false">IF(O2707=1,MAX(0,H2707-E2707)/60,"")</f>
        <v>76.7666666666667</v>
      </c>
      <c r="Q2707" s="9" t="n">
        <f aca="false">INDEX(Scenario!$B$18:$B$20,MATCH(B2707,Scenario!$A$18:$A$20,0))</f>
        <v>240</v>
      </c>
      <c r="R2707" s="9" t="n">
        <f aca="false">INDEX(Scenario!$C$18:$C$20,MATCH(B2707,Scenario!$A$18:$A$20,0))</f>
        <v>4320</v>
      </c>
      <c r="S2707" s="9" t="n">
        <f aca="false">IF(ISNUMBER(M2707),IF(M2707&lt;=Q2707,1,0),"")</f>
        <v>1</v>
      </c>
      <c r="T2707" s="9" t="n">
        <f aca="false">IF(ISNUMBER(P2707),IF(P2707&lt;=R2707,1,0),"")</f>
        <v>1</v>
      </c>
      <c r="U2707" s="9" t="n">
        <f aca="false">IF(E2707&gt;Scenario!$B$14,0,IF(OR(AND(ISNUMBER(H2707),H2707&lt;=Scenario!$B$14),AND(ISNUMBER(I2707),I2707&lt;=Scenario!$B$14)),0,1))</f>
        <v>0</v>
      </c>
      <c r="V2707" s="9" t="n">
        <f aca="false">IF(AND(U2707=1,(Scenario!$B$14-E2707)/60&gt;R2707),1,0)</f>
        <v>0</v>
      </c>
      <c r="W2707" s="9" t="n">
        <f aca="false">IF(OR(C2707=Scenario!$B$22,C2707=Scenario!$C$22),1,0)</f>
        <v>1</v>
      </c>
      <c r="X2707" s="9" t="n">
        <f aca="false">IF(ISNUMBER(I2707),1,0)</f>
        <v>0</v>
      </c>
      <c r="Y2707" s="9" t="n">
        <f aca="false">MOD(INT(E2707/86400)+3,7)</f>
        <v>4</v>
      </c>
      <c r="Z2707" s="9" t="n">
        <f aca="false">MOD(INT(E2707/3600),24)</f>
        <v>12</v>
      </c>
      <c r="AA2707" s="6" t="s">
        <v>5658</v>
      </c>
    </row>
    <row r="2708" customFormat="false" ht="15" hidden="false" customHeight="false" outlineLevel="0" collapsed="false">
      <c r="A2708" s="6" t="s">
        <v>5659</v>
      </c>
      <c r="B2708" s="6" t="s">
        <v>44</v>
      </c>
      <c r="C2708" s="6" t="s">
        <v>46</v>
      </c>
      <c r="D2708" s="6" t="s">
        <v>171</v>
      </c>
      <c r="E2708" s="6" t="n">
        <v>1788526020</v>
      </c>
      <c r="F2708" s="6" t="n">
        <v>1788526246</v>
      </c>
      <c r="G2708" s="6" t="n">
        <v>1788526079</v>
      </c>
      <c r="H2708" s="6" t="n">
        <v>1788530200</v>
      </c>
      <c r="J2708" s="6" t="n">
        <v>0</v>
      </c>
      <c r="K2708" s="6" t="n">
        <v>0</v>
      </c>
      <c r="L2708" s="9" t="n">
        <f aca="false">IF(AND(E2708&gt;=Scenario!$B$11,E2708&lt;Scenario!$B$12),1,0)</f>
        <v>1</v>
      </c>
      <c r="M2708" s="9" t="n">
        <f aca="false">IF(AND(L2708=1,ISNUMBER(F2708)),MAX(0,F2708-E2708)/60,"")</f>
        <v>3.76666666666667</v>
      </c>
      <c r="N2708" s="9" t="n">
        <f aca="false">IF(AND(L2708=1,ISNUMBER(G2708)),MAX(0,G2708-E2708)/60,"")</f>
        <v>0.983333333333333</v>
      </c>
      <c r="O2708" s="9" t="n">
        <f aca="false">IF(ISNUMBER(H2708),IF(AND(H2708&gt;=Scenario!$B$11,H2708&lt;Scenario!$B$12),1,0),0)</f>
        <v>1</v>
      </c>
      <c r="P2708" s="9" t="n">
        <f aca="false">IF(O2708=1,MAX(0,H2708-E2708)/60,"")</f>
        <v>69.6666666666667</v>
      </c>
      <c r="Q2708" s="9" t="n">
        <f aca="false">INDEX(Scenario!$B$18:$B$20,MATCH(B2708,Scenario!$A$18:$A$20,0))</f>
        <v>240</v>
      </c>
      <c r="R2708" s="9" t="n">
        <f aca="false">INDEX(Scenario!$C$18:$C$20,MATCH(B2708,Scenario!$A$18:$A$20,0))</f>
        <v>4320</v>
      </c>
      <c r="S2708" s="9" t="n">
        <f aca="false">IF(ISNUMBER(M2708),IF(M2708&lt;=Q2708,1,0),"")</f>
        <v>1</v>
      </c>
      <c r="T2708" s="9" t="n">
        <f aca="false">IF(ISNUMBER(P2708),IF(P2708&lt;=R2708,1,0),"")</f>
        <v>1</v>
      </c>
      <c r="U2708" s="9" t="n">
        <f aca="false">IF(E2708&gt;Scenario!$B$14,0,IF(OR(AND(ISNUMBER(H2708),H2708&lt;=Scenario!$B$14),AND(ISNUMBER(I2708),I2708&lt;=Scenario!$B$14)),0,1))</f>
        <v>0</v>
      </c>
      <c r="V2708" s="9" t="n">
        <f aca="false">IF(AND(U2708=1,(Scenario!$B$14-E2708)/60&gt;R2708),1,0)</f>
        <v>0</v>
      </c>
      <c r="W2708" s="9" t="n">
        <f aca="false">IF(OR(C2708=Scenario!$B$22,C2708=Scenario!$C$22),1,0)</f>
        <v>1</v>
      </c>
      <c r="X2708" s="9" t="n">
        <f aca="false">IF(ISNUMBER(I2708),1,0)</f>
        <v>0</v>
      </c>
      <c r="Y2708" s="9" t="n">
        <f aca="false">MOD(INT(E2708/86400)+3,7)</f>
        <v>4</v>
      </c>
      <c r="Z2708" s="9" t="n">
        <f aca="false">MOD(INT(E2708/3600),24)</f>
        <v>12</v>
      </c>
      <c r="AA2708" s="6" t="s">
        <v>5660</v>
      </c>
    </row>
    <row r="2709" customFormat="false" ht="15" hidden="false" customHeight="false" outlineLevel="0" collapsed="false">
      <c r="A2709" s="6" t="s">
        <v>5661</v>
      </c>
      <c r="B2709" s="6" t="s">
        <v>43</v>
      </c>
      <c r="C2709" s="6" t="s">
        <v>46</v>
      </c>
      <c r="D2709" s="6" t="s">
        <v>172</v>
      </c>
      <c r="E2709" s="6" t="n">
        <v>1788526235</v>
      </c>
      <c r="F2709" s="6" t="n">
        <v>1788526450</v>
      </c>
      <c r="G2709" s="6" t="n">
        <v>1788526248</v>
      </c>
      <c r="H2709" s="6" t="n">
        <v>1788594995</v>
      </c>
      <c r="J2709" s="6" t="n">
        <v>1</v>
      </c>
      <c r="K2709" s="6" t="n">
        <v>0</v>
      </c>
      <c r="L2709" s="9" t="n">
        <f aca="false">IF(AND(E2709&gt;=Scenario!$B$11,E2709&lt;Scenario!$B$12),1,0)</f>
        <v>1</v>
      </c>
      <c r="M2709" s="9" t="n">
        <f aca="false">IF(AND(L2709=1,ISNUMBER(F2709)),MAX(0,F2709-E2709)/60,"")</f>
        <v>3.58333333333333</v>
      </c>
      <c r="N2709" s="9" t="n">
        <f aca="false">IF(AND(L2709=1,ISNUMBER(G2709)),MAX(0,G2709-E2709)/60,"")</f>
        <v>0.216666666666667</v>
      </c>
      <c r="O2709" s="9" t="n">
        <f aca="false">IF(ISNUMBER(H2709),IF(AND(H2709&gt;=Scenario!$B$11,H2709&lt;Scenario!$B$12),1,0),0)</f>
        <v>1</v>
      </c>
      <c r="P2709" s="9" t="n">
        <f aca="false">IF(O2709=1,MAX(0,H2709-E2709)/60,"")</f>
        <v>1146</v>
      </c>
      <c r="Q2709" s="9" t="n">
        <f aca="false">INDEX(Scenario!$B$18:$B$20,MATCH(B2709,Scenario!$A$18:$A$20,0))</f>
        <v>60</v>
      </c>
      <c r="R2709" s="9" t="n">
        <f aca="false">INDEX(Scenario!$C$18:$C$20,MATCH(B2709,Scenario!$A$18:$A$20,0))</f>
        <v>1440</v>
      </c>
      <c r="S2709" s="9" t="n">
        <f aca="false">IF(ISNUMBER(M2709),IF(M2709&lt;=Q2709,1,0),"")</f>
        <v>1</v>
      </c>
      <c r="T2709" s="9" t="n">
        <f aca="false">IF(ISNUMBER(P2709),IF(P2709&lt;=R2709,1,0),"")</f>
        <v>1</v>
      </c>
      <c r="U2709" s="9" t="n">
        <f aca="false">IF(E2709&gt;Scenario!$B$14,0,IF(OR(AND(ISNUMBER(H2709),H2709&lt;=Scenario!$B$14),AND(ISNUMBER(I2709),I2709&lt;=Scenario!$B$14)),0,1))</f>
        <v>0</v>
      </c>
      <c r="V2709" s="9" t="n">
        <f aca="false">IF(AND(U2709=1,(Scenario!$B$14-E2709)/60&gt;R2709),1,0)</f>
        <v>0</v>
      </c>
      <c r="W2709" s="9" t="n">
        <f aca="false">IF(OR(C2709=Scenario!$B$22,C2709=Scenario!$C$22),1,0)</f>
        <v>1</v>
      </c>
      <c r="X2709" s="9" t="n">
        <f aca="false">IF(ISNUMBER(I2709),1,0)</f>
        <v>0</v>
      </c>
      <c r="Y2709" s="9" t="n">
        <f aca="false">MOD(INT(E2709/86400)+3,7)</f>
        <v>4</v>
      </c>
      <c r="Z2709" s="9" t="n">
        <f aca="false">MOD(INT(E2709/3600),24)</f>
        <v>12</v>
      </c>
      <c r="AA2709" s="6" t="s">
        <v>5662</v>
      </c>
    </row>
    <row r="2710" customFormat="false" ht="15" hidden="false" customHeight="false" outlineLevel="0" collapsed="false">
      <c r="A2710" s="6" t="s">
        <v>5663</v>
      </c>
      <c r="B2710" s="6" t="s">
        <v>44</v>
      </c>
      <c r="C2710" s="6" t="s">
        <v>249</v>
      </c>
      <c r="D2710" s="6" t="s">
        <v>171</v>
      </c>
      <c r="E2710" s="6" t="n">
        <v>1788526307</v>
      </c>
      <c r="F2710" s="6" t="n">
        <v>1788526582</v>
      </c>
      <c r="G2710" s="6" t="n">
        <v>1788526360</v>
      </c>
      <c r="H2710" s="6" t="n">
        <v>1788535043</v>
      </c>
      <c r="J2710" s="6" t="n">
        <v>0</v>
      </c>
      <c r="K2710" s="6" t="n">
        <v>0</v>
      </c>
      <c r="L2710" s="9" t="n">
        <f aca="false">IF(AND(E2710&gt;=Scenario!$B$11,E2710&lt;Scenario!$B$12),1,0)</f>
        <v>1</v>
      </c>
      <c r="M2710" s="9" t="n">
        <f aca="false">IF(AND(L2710=1,ISNUMBER(F2710)),MAX(0,F2710-E2710)/60,"")</f>
        <v>4.58333333333333</v>
      </c>
      <c r="N2710" s="9" t="n">
        <f aca="false">IF(AND(L2710=1,ISNUMBER(G2710)),MAX(0,G2710-E2710)/60,"")</f>
        <v>0.883333333333333</v>
      </c>
      <c r="O2710" s="9" t="n">
        <f aca="false">IF(ISNUMBER(H2710),IF(AND(H2710&gt;=Scenario!$B$11,H2710&lt;Scenario!$B$12),1,0),0)</f>
        <v>1</v>
      </c>
      <c r="P2710" s="9" t="n">
        <f aca="false">IF(O2710=1,MAX(0,H2710-E2710)/60,"")</f>
        <v>145.6</v>
      </c>
      <c r="Q2710" s="9" t="n">
        <f aca="false">INDEX(Scenario!$B$18:$B$20,MATCH(B2710,Scenario!$A$18:$A$20,0))</f>
        <v>240</v>
      </c>
      <c r="R2710" s="9" t="n">
        <f aca="false">INDEX(Scenario!$C$18:$C$20,MATCH(B2710,Scenario!$A$18:$A$20,0))</f>
        <v>4320</v>
      </c>
      <c r="S2710" s="9" t="n">
        <f aca="false">IF(ISNUMBER(M2710),IF(M2710&lt;=Q2710,1,0),"")</f>
        <v>1</v>
      </c>
      <c r="T2710" s="9" t="n">
        <f aca="false">IF(ISNUMBER(P2710),IF(P2710&lt;=R2710,1,0),"")</f>
        <v>1</v>
      </c>
      <c r="U2710" s="9" t="n">
        <f aca="false">IF(E2710&gt;Scenario!$B$14,0,IF(OR(AND(ISNUMBER(H2710),H2710&lt;=Scenario!$B$14),AND(ISNUMBER(I2710),I2710&lt;=Scenario!$B$14)),0,1))</f>
        <v>0</v>
      </c>
      <c r="V2710" s="9" t="n">
        <f aca="false">IF(AND(U2710=1,(Scenario!$B$14-E2710)/60&gt;R2710),1,0)</f>
        <v>0</v>
      </c>
      <c r="W2710" s="9" t="n">
        <f aca="false">IF(OR(C2710=Scenario!$B$22,C2710=Scenario!$C$22),1,0)</f>
        <v>0</v>
      </c>
      <c r="X2710" s="9" t="n">
        <f aca="false">IF(ISNUMBER(I2710),1,0)</f>
        <v>0</v>
      </c>
      <c r="Y2710" s="9" t="n">
        <f aca="false">MOD(INT(E2710/86400)+3,7)</f>
        <v>4</v>
      </c>
      <c r="Z2710" s="9" t="n">
        <f aca="false">MOD(INT(E2710/3600),24)</f>
        <v>12</v>
      </c>
      <c r="AA2710" s="6" t="s">
        <v>5664</v>
      </c>
    </row>
    <row r="2711" customFormat="false" ht="15" hidden="false" customHeight="false" outlineLevel="0" collapsed="false">
      <c r="A2711" s="6" t="s">
        <v>5665</v>
      </c>
      <c r="B2711" s="6" t="s">
        <v>42</v>
      </c>
      <c r="C2711" s="6" t="s">
        <v>288</v>
      </c>
      <c r="D2711" s="6" t="s">
        <v>170</v>
      </c>
      <c r="E2711" s="6" t="n">
        <v>1788527628</v>
      </c>
      <c r="F2711" s="6" t="n">
        <v>1788527853</v>
      </c>
      <c r="G2711" s="6" t="n">
        <v>1788527640</v>
      </c>
      <c r="H2711" s="6" t="n">
        <v>1788530150</v>
      </c>
      <c r="J2711" s="6" t="n">
        <v>0</v>
      </c>
      <c r="K2711" s="6" t="n">
        <v>0</v>
      </c>
      <c r="L2711" s="9" t="n">
        <f aca="false">IF(AND(E2711&gt;=Scenario!$B$11,E2711&lt;Scenario!$B$12),1,0)</f>
        <v>1</v>
      </c>
      <c r="M2711" s="9" t="n">
        <f aca="false">IF(AND(L2711=1,ISNUMBER(F2711)),MAX(0,F2711-E2711)/60,"")</f>
        <v>3.75</v>
      </c>
      <c r="N2711" s="9" t="n">
        <f aca="false">IF(AND(L2711=1,ISNUMBER(G2711)),MAX(0,G2711-E2711)/60,"")</f>
        <v>0.2</v>
      </c>
      <c r="O2711" s="9" t="n">
        <f aca="false">IF(ISNUMBER(H2711),IF(AND(H2711&gt;=Scenario!$B$11,H2711&lt;Scenario!$B$12),1,0),0)</f>
        <v>1</v>
      </c>
      <c r="P2711" s="9" t="n">
        <f aca="false">IF(O2711=1,MAX(0,H2711-E2711)/60,"")</f>
        <v>42.0333333333333</v>
      </c>
      <c r="Q2711" s="9" t="n">
        <f aca="false">INDEX(Scenario!$B$18:$B$20,MATCH(B2711,Scenario!$A$18:$A$20,0))</f>
        <v>15</v>
      </c>
      <c r="R2711" s="9" t="n">
        <f aca="false">INDEX(Scenario!$C$18:$C$20,MATCH(B2711,Scenario!$A$18:$A$20,0))</f>
        <v>240</v>
      </c>
      <c r="S2711" s="9" t="n">
        <f aca="false">IF(ISNUMBER(M2711),IF(M2711&lt;=Q2711,1,0),"")</f>
        <v>1</v>
      </c>
      <c r="T2711" s="9" t="n">
        <f aca="false">IF(ISNUMBER(P2711),IF(P2711&lt;=R2711,1,0),"")</f>
        <v>1</v>
      </c>
      <c r="U2711" s="9" t="n">
        <f aca="false">IF(E2711&gt;Scenario!$B$14,0,IF(OR(AND(ISNUMBER(H2711),H2711&lt;=Scenario!$B$14),AND(ISNUMBER(I2711),I2711&lt;=Scenario!$B$14)),0,1))</f>
        <v>0</v>
      </c>
      <c r="V2711" s="9" t="n">
        <f aca="false">IF(AND(U2711=1,(Scenario!$B$14-E2711)/60&gt;R2711),1,0)</f>
        <v>0</v>
      </c>
      <c r="W2711" s="9" t="n">
        <f aca="false">IF(OR(C2711=Scenario!$B$22,C2711=Scenario!$C$22),1,0)</f>
        <v>0</v>
      </c>
      <c r="X2711" s="9" t="n">
        <f aca="false">IF(ISNUMBER(I2711),1,0)</f>
        <v>0</v>
      </c>
      <c r="Y2711" s="9" t="n">
        <f aca="false">MOD(INT(E2711/86400)+3,7)</f>
        <v>4</v>
      </c>
      <c r="Z2711" s="9" t="n">
        <f aca="false">MOD(INT(E2711/3600),24)</f>
        <v>13</v>
      </c>
      <c r="AA2711" s="6" t="s">
        <v>5666</v>
      </c>
    </row>
    <row r="2712" customFormat="false" ht="15" hidden="false" customHeight="false" outlineLevel="0" collapsed="false">
      <c r="A2712" s="6" t="s">
        <v>5667</v>
      </c>
      <c r="B2712" s="6" t="s">
        <v>43</v>
      </c>
      <c r="C2712" s="6" t="s">
        <v>47</v>
      </c>
      <c r="D2712" s="6" t="s">
        <v>171</v>
      </c>
      <c r="E2712" s="6" t="n">
        <v>1788528130</v>
      </c>
      <c r="F2712" s="6" t="n">
        <v>1788528404</v>
      </c>
      <c r="G2712" s="6" t="n">
        <v>1788528170</v>
      </c>
      <c r="H2712" s="6" t="n">
        <v>1788532839</v>
      </c>
      <c r="J2712" s="6" t="n">
        <v>0</v>
      </c>
      <c r="K2712" s="6" t="n">
        <v>0</v>
      </c>
      <c r="L2712" s="9" t="n">
        <f aca="false">IF(AND(E2712&gt;=Scenario!$B$11,E2712&lt;Scenario!$B$12),1,0)</f>
        <v>1</v>
      </c>
      <c r="M2712" s="9" t="n">
        <f aca="false">IF(AND(L2712=1,ISNUMBER(F2712)),MAX(0,F2712-E2712)/60,"")</f>
        <v>4.56666666666667</v>
      </c>
      <c r="N2712" s="9" t="n">
        <f aca="false">IF(AND(L2712=1,ISNUMBER(G2712)),MAX(0,G2712-E2712)/60,"")</f>
        <v>0.666666666666667</v>
      </c>
      <c r="O2712" s="9" t="n">
        <f aca="false">IF(ISNUMBER(H2712),IF(AND(H2712&gt;=Scenario!$B$11,H2712&lt;Scenario!$B$12),1,0),0)</f>
        <v>1</v>
      </c>
      <c r="P2712" s="9" t="n">
        <f aca="false">IF(O2712=1,MAX(0,H2712-E2712)/60,"")</f>
        <v>78.4833333333333</v>
      </c>
      <c r="Q2712" s="9" t="n">
        <f aca="false">INDEX(Scenario!$B$18:$B$20,MATCH(B2712,Scenario!$A$18:$A$20,0))</f>
        <v>60</v>
      </c>
      <c r="R2712" s="9" t="n">
        <f aca="false">INDEX(Scenario!$C$18:$C$20,MATCH(B2712,Scenario!$A$18:$A$20,0))</f>
        <v>1440</v>
      </c>
      <c r="S2712" s="9" t="n">
        <f aca="false">IF(ISNUMBER(M2712),IF(M2712&lt;=Q2712,1,0),"")</f>
        <v>1</v>
      </c>
      <c r="T2712" s="9" t="n">
        <f aca="false">IF(ISNUMBER(P2712),IF(P2712&lt;=R2712,1,0),"")</f>
        <v>1</v>
      </c>
      <c r="U2712" s="9" t="n">
        <f aca="false">IF(E2712&gt;Scenario!$B$14,0,IF(OR(AND(ISNUMBER(H2712),H2712&lt;=Scenario!$B$14),AND(ISNUMBER(I2712),I2712&lt;=Scenario!$B$14)),0,1))</f>
        <v>0</v>
      </c>
      <c r="V2712" s="9" t="n">
        <f aca="false">IF(AND(U2712=1,(Scenario!$B$14-E2712)/60&gt;R2712),1,0)</f>
        <v>0</v>
      </c>
      <c r="W2712" s="9" t="n">
        <f aca="false">IF(OR(C2712=Scenario!$B$22,C2712=Scenario!$C$22),1,0)</f>
        <v>1</v>
      </c>
      <c r="X2712" s="9" t="n">
        <f aca="false">IF(ISNUMBER(I2712),1,0)</f>
        <v>0</v>
      </c>
      <c r="Y2712" s="9" t="n">
        <f aca="false">MOD(INT(E2712/86400)+3,7)</f>
        <v>4</v>
      </c>
      <c r="Z2712" s="9" t="n">
        <f aca="false">MOD(INT(E2712/3600),24)</f>
        <v>13</v>
      </c>
      <c r="AA2712" s="6" t="s">
        <v>5668</v>
      </c>
    </row>
    <row r="2713" customFormat="false" ht="15" hidden="false" customHeight="false" outlineLevel="0" collapsed="false">
      <c r="A2713" s="6" t="s">
        <v>5669</v>
      </c>
      <c r="B2713" s="6" t="s">
        <v>43</v>
      </c>
      <c r="C2713" s="6" t="s">
        <v>249</v>
      </c>
      <c r="D2713" s="6" t="s">
        <v>170</v>
      </c>
      <c r="E2713" s="6" t="n">
        <v>1788528164</v>
      </c>
      <c r="F2713" s="6" t="n">
        <v>1788528369</v>
      </c>
      <c r="G2713" s="6" t="n">
        <v>1788528217</v>
      </c>
      <c r="H2713" s="6" t="n">
        <v>1788529193</v>
      </c>
      <c r="J2713" s="6" t="n">
        <v>0</v>
      </c>
      <c r="K2713" s="6" t="n">
        <v>0</v>
      </c>
      <c r="L2713" s="9" t="n">
        <f aca="false">IF(AND(E2713&gt;=Scenario!$B$11,E2713&lt;Scenario!$B$12),1,0)</f>
        <v>1</v>
      </c>
      <c r="M2713" s="9" t="n">
        <f aca="false">IF(AND(L2713=1,ISNUMBER(F2713)),MAX(0,F2713-E2713)/60,"")</f>
        <v>3.41666666666667</v>
      </c>
      <c r="N2713" s="9" t="n">
        <f aca="false">IF(AND(L2713=1,ISNUMBER(G2713)),MAX(0,G2713-E2713)/60,"")</f>
        <v>0.883333333333333</v>
      </c>
      <c r="O2713" s="9" t="n">
        <f aca="false">IF(ISNUMBER(H2713),IF(AND(H2713&gt;=Scenario!$B$11,H2713&lt;Scenario!$B$12),1,0),0)</f>
        <v>1</v>
      </c>
      <c r="P2713" s="9" t="n">
        <f aca="false">IF(O2713=1,MAX(0,H2713-E2713)/60,"")</f>
        <v>17.15</v>
      </c>
      <c r="Q2713" s="9" t="n">
        <f aca="false">INDEX(Scenario!$B$18:$B$20,MATCH(B2713,Scenario!$A$18:$A$20,0))</f>
        <v>60</v>
      </c>
      <c r="R2713" s="9" t="n">
        <f aca="false">INDEX(Scenario!$C$18:$C$20,MATCH(B2713,Scenario!$A$18:$A$20,0))</f>
        <v>1440</v>
      </c>
      <c r="S2713" s="9" t="n">
        <f aca="false">IF(ISNUMBER(M2713),IF(M2713&lt;=Q2713,1,0),"")</f>
        <v>1</v>
      </c>
      <c r="T2713" s="9" t="n">
        <f aca="false">IF(ISNUMBER(P2713),IF(P2713&lt;=R2713,1,0),"")</f>
        <v>1</v>
      </c>
      <c r="U2713" s="9" t="n">
        <f aca="false">IF(E2713&gt;Scenario!$B$14,0,IF(OR(AND(ISNUMBER(H2713),H2713&lt;=Scenario!$B$14),AND(ISNUMBER(I2713),I2713&lt;=Scenario!$B$14)),0,1))</f>
        <v>0</v>
      </c>
      <c r="V2713" s="9" t="n">
        <f aca="false">IF(AND(U2713=1,(Scenario!$B$14-E2713)/60&gt;R2713),1,0)</f>
        <v>0</v>
      </c>
      <c r="W2713" s="9" t="n">
        <f aca="false">IF(OR(C2713=Scenario!$B$22,C2713=Scenario!$C$22),1,0)</f>
        <v>0</v>
      </c>
      <c r="X2713" s="9" t="n">
        <f aca="false">IF(ISNUMBER(I2713),1,0)</f>
        <v>0</v>
      </c>
      <c r="Y2713" s="9" t="n">
        <f aca="false">MOD(INT(E2713/86400)+3,7)</f>
        <v>4</v>
      </c>
      <c r="Z2713" s="9" t="n">
        <f aca="false">MOD(INT(E2713/3600),24)</f>
        <v>13</v>
      </c>
      <c r="AA2713" s="6" t="s">
        <v>5670</v>
      </c>
    </row>
    <row r="2714" customFormat="false" ht="15" hidden="false" customHeight="false" outlineLevel="0" collapsed="false">
      <c r="A2714" s="6" t="s">
        <v>5671</v>
      </c>
      <c r="B2714" s="6" t="s">
        <v>44</v>
      </c>
      <c r="C2714" s="6" t="s">
        <v>46</v>
      </c>
      <c r="D2714" s="6" t="s">
        <v>170</v>
      </c>
      <c r="E2714" s="6" t="n">
        <v>1788528830</v>
      </c>
      <c r="F2714" s="6" t="n">
        <v>1788529315</v>
      </c>
      <c r="G2714" s="6" t="n">
        <v>1788529228</v>
      </c>
      <c r="H2714" s="6" t="n">
        <v>1788529855</v>
      </c>
      <c r="J2714" s="6" t="n">
        <v>0</v>
      </c>
      <c r="K2714" s="6" t="n">
        <v>0</v>
      </c>
      <c r="L2714" s="9" t="n">
        <f aca="false">IF(AND(E2714&gt;=Scenario!$B$11,E2714&lt;Scenario!$B$12),1,0)</f>
        <v>1</v>
      </c>
      <c r="M2714" s="9" t="n">
        <f aca="false">IF(AND(L2714=1,ISNUMBER(F2714)),MAX(0,F2714-E2714)/60,"")</f>
        <v>8.08333333333333</v>
      </c>
      <c r="N2714" s="9" t="n">
        <f aca="false">IF(AND(L2714=1,ISNUMBER(G2714)),MAX(0,G2714-E2714)/60,"")</f>
        <v>6.63333333333333</v>
      </c>
      <c r="O2714" s="9" t="n">
        <f aca="false">IF(ISNUMBER(H2714),IF(AND(H2714&gt;=Scenario!$B$11,H2714&lt;Scenario!$B$12),1,0),0)</f>
        <v>1</v>
      </c>
      <c r="P2714" s="9" t="n">
        <f aca="false">IF(O2714=1,MAX(0,H2714-E2714)/60,"")</f>
        <v>17.0833333333333</v>
      </c>
      <c r="Q2714" s="9" t="n">
        <f aca="false">INDEX(Scenario!$B$18:$B$20,MATCH(B2714,Scenario!$A$18:$A$20,0))</f>
        <v>240</v>
      </c>
      <c r="R2714" s="9" t="n">
        <f aca="false">INDEX(Scenario!$C$18:$C$20,MATCH(B2714,Scenario!$A$18:$A$20,0))</f>
        <v>4320</v>
      </c>
      <c r="S2714" s="9" t="n">
        <f aca="false">IF(ISNUMBER(M2714),IF(M2714&lt;=Q2714,1,0),"")</f>
        <v>1</v>
      </c>
      <c r="T2714" s="9" t="n">
        <f aca="false">IF(ISNUMBER(P2714),IF(P2714&lt;=R2714,1,0),"")</f>
        <v>1</v>
      </c>
      <c r="U2714" s="9" t="n">
        <f aca="false">IF(E2714&gt;Scenario!$B$14,0,IF(OR(AND(ISNUMBER(H2714),H2714&lt;=Scenario!$B$14),AND(ISNUMBER(I2714),I2714&lt;=Scenario!$B$14)),0,1))</f>
        <v>0</v>
      </c>
      <c r="V2714" s="9" t="n">
        <f aca="false">IF(AND(U2714=1,(Scenario!$B$14-E2714)/60&gt;R2714),1,0)</f>
        <v>0</v>
      </c>
      <c r="W2714" s="9" t="n">
        <f aca="false">IF(OR(C2714=Scenario!$B$22,C2714=Scenario!$C$22),1,0)</f>
        <v>1</v>
      </c>
      <c r="X2714" s="9" t="n">
        <f aca="false">IF(ISNUMBER(I2714),1,0)</f>
        <v>0</v>
      </c>
      <c r="Y2714" s="9" t="n">
        <f aca="false">MOD(INT(E2714/86400)+3,7)</f>
        <v>4</v>
      </c>
      <c r="Z2714" s="9" t="n">
        <f aca="false">MOD(INT(E2714/3600),24)</f>
        <v>13</v>
      </c>
      <c r="AA2714" s="6" t="s">
        <v>5672</v>
      </c>
    </row>
    <row r="2715" customFormat="false" ht="15" hidden="false" customHeight="false" outlineLevel="0" collapsed="false">
      <c r="A2715" s="6" t="s">
        <v>5673</v>
      </c>
      <c r="B2715" s="6" t="s">
        <v>42</v>
      </c>
      <c r="C2715" s="6" t="s">
        <v>47</v>
      </c>
      <c r="D2715" s="6" t="s">
        <v>172</v>
      </c>
      <c r="E2715" s="6" t="n">
        <v>1788529017</v>
      </c>
      <c r="F2715" s="6" t="n">
        <v>1788529781</v>
      </c>
      <c r="G2715" s="6" t="n">
        <v>1788529550</v>
      </c>
      <c r="H2715" s="6" t="n">
        <v>1788530858</v>
      </c>
      <c r="J2715" s="6" t="n">
        <v>0</v>
      </c>
      <c r="K2715" s="6" t="n">
        <v>0</v>
      </c>
      <c r="L2715" s="9" t="n">
        <f aca="false">IF(AND(E2715&gt;=Scenario!$B$11,E2715&lt;Scenario!$B$12),1,0)</f>
        <v>1</v>
      </c>
      <c r="M2715" s="9" t="n">
        <f aca="false">IF(AND(L2715=1,ISNUMBER(F2715)),MAX(0,F2715-E2715)/60,"")</f>
        <v>12.7333333333333</v>
      </c>
      <c r="N2715" s="9" t="n">
        <f aca="false">IF(AND(L2715=1,ISNUMBER(G2715)),MAX(0,G2715-E2715)/60,"")</f>
        <v>8.88333333333333</v>
      </c>
      <c r="O2715" s="9" t="n">
        <f aca="false">IF(ISNUMBER(H2715),IF(AND(H2715&gt;=Scenario!$B$11,H2715&lt;Scenario!$B$12),1,0),0)</f>
        <v>1</v>
      </c>
      <c r="P2715" s="9" t="n">
        <f aca="false">IF(O2715=1,MAX(0,H2715-E2715)/60,"")</f>
        <v>30.6833333333333</v>
      </c>
      <c r="Q2715" s="9" t="n">
        <f aca="false">INDEX(Scenario!$B$18:$B$20,MATCH(B2715,Scenario!$A$18:$A$20,0))</f>
        <v>15</v>
      </c>
      <c r="R2715" s="9" t="n">
        <f aca="false">INDEX(Scenario!$C$18:$C$20,MATCH(B2715,Scenario!$A$18:$A$20,0))</f>
        <v>240</v>
      </c>
      <c r="S2715" s="9" t="n">
        <f aca="false">IF(ISNUMBER(M2715),IF(M2715&lt;=Q2715,1,0),"")</f>
        <v>1</v>
      </c>
      <c r="T2715" s="9" t="n">
        <f aca="false">IF(ISNUMBER(P2715),IF(P2715&lt;=R2715,1,0),"")</f>
        <v>1</v>
      </c>
      <c r="U2715" s="9" t="n">
        <f aca="false">IF(E2715&gt;Scenario!$B$14,0,IF(OR(AND(ISNUMBER(H2715),H2715&lt;=Scenario!$B$14),AND(ISNUMBER(I2715),I2715&lt;=Scenario!$B$14)),0,1))</f>
        <v>0</v>
      </c>
      <c r="V2715" s="9" t="n">
        <f aca="false">IF(AND(U2715=1,(Scenario!$B$14-E2715)/60&gt;R2715),1,0)</f>
        <v>0</v>
      </c>
      <c r="W2715" s="9" t="n">
        <f aca="false">IF(OR(C2715=Scenario!$B$22,C2715=Scenario!$C$22),1,0)</f>
        <v>1</v>
      </c>
      <c r="X2715" s="9" t="n">
        <f aca="false">IF(ISNUMBER(I2715),1,0)</f>
        <v>0</v>
      </c>
      <c r="Y2715" s="9" t="n">
        <f aca="false">MOD(INT(E2715/86400)+3,7)</f>
        <v>4</v>
      </c>
      <c r="Z2715" s="9" t="n">
        <f aca="false">MOD(INT(E2715/3600),24)</f>
        <v>13</v>
      </c>
      <c r="AA2715" s="6" t="s">
        <v>5674</v>
      </c>
    </row>
    <row r="2716" customFormat="false" ht="15" hidden="false" customHeight="false" outlineLevel="0" collapsed="false">
      <c r="A2716" s="6" t="s">
        <v>5675</v>
      </c>
      <c r="B2716" s="6" t="s">
        <v>43</v>
      </c>
      <c r="C2716" s="6" t="s">
        <v>288</v>
      </c>
      <c r="D2716" s="6" t="s">
        <v>171</v>
      </c>
      <c r="E2716" s="6" t="n">
        <v>1788529335</v>
      </c>
      <c r="F2716" s="6" t="n">
        <v>1788530009</v>
      </c>
      <c r="G2716" s="6" t="n">
        <v>1788529870</v>
      </c>
      <c r="H2716" s="6" t="n">
        <v>1788538468</v>
      </c>
      <c r="J2716" s="6" t="n">
        <v>0</v>
      </c>
      <c r="K2716" s="6" t="n">
        <v>0</v>
      </c>
      <c r="L2716" s="9" t="n">
        <f aca="false">IF(AND(E2716&gt;=Scenario!$B$11,E2716&lt;Scenario!$B$12),1,0)</f>
        <v>1</v>
      </c>
      <c r="M2716" s="9" t="n">
        <f aca="false">IF(AND(L2716=1,ISNUMBER(F2716)),MAX(0,F2716-E2716)/60,"")</f>
        <v>11.2333333333333</v>
      </c>
      <c r="N2716" s="9" t="n">
        <f aca="false">IF(AND(L2716=1,ISNUMBER(G2716)),MAX(0,G2716-E2716)/60,"")</f>
        <v>8.91666666666667</v>
      </c>
      <c r="O2716" s="9" t="n">
        <f aca="false">IF(ISNUMBER(H2716),IF(AND(H2716&gt;=Scenario!$B$11,H2716&lt;Scenario!$B$12),1,0),0)</f>
        <v>1</v>
      </c>
      <c r="P2716" s="9" t="n">
        <f aca="false">IF(O2716=1,MAX(0,H2716-E2716)/60,"")</f>
        <v>152.216666666667</v>
      </c>
      <c r="Q2716" s="9" t="n">
        <f aca="false">INDEX(Scenario!$B$18:$B$20,MATCH(B2716,Scenario!$A$18:$A$20,0))</f>
        <v>60</v>
      </c>
      <c r="R2716" s="9" t="n">
        <f aca="false">INDEX(Scenario!$C$18:$C$20,MATCH(B2716,Scenario!$A$18:$A$20,0))</f>
        <v>1440</v>
      </c>
      <c r="S2716" s="9" t="n">
        <f aca="false">IF(ISNUMBER(M2716),IF(M2716&lt;=Q2716,1,0),"")</f>
        <v>1</v>
      </c>
      <c r="T2716" s="9" t="n">
        <f aca="false">IF(ISNUMBER(P2716),IF(P2716&lt;=R2716,1,0),"")</f>
        <v>1</v>
      </c>
      <c r="U2716" s="9" t="n">
        <f aca="false">IF(E2716&gt;Scenario!$B$14,0,IF(OR(AND(ISNUMBER(H2716),H2716&lt;=Scenario!$B$14),AND(ISNUMBER(I2716),I2716&lt;=Scenario!$B$14)),0,1))</f>
        <v>0</v>
      </c>
      <c r="V2716" s="9" t="n">
        <f aca="false">IF(AND(U2716=1,(Scenario!$B$14-E2716)/60&gt;R2716),1,0)</f>
        <v>0</v>
      </c>
      <c r="W2716" s="9" t="n">
        <f aca="false">IF(OR(C2716=Scenario!$B$22,C2716=Scenario!$C$22),1,0)</f>
        <v>0</v>
      </c>
      <c r="X2716" s="9" t="n">
        <f aca="false">IF(ISNUMBER(I2716),1,0)</f>
        <v>0</v>
      </c>
      <c r="Y2716" s="9" t="n">
        <f aca="false">MOD(INT(E2716/86400)+3,7)</f>
        <v>4</v>
      </c>
      <c r="Z2716" s="9" t="n">
        <f aca="false">MOD(INT(E2716/3600),24)</f>
        <v>13</v>
      </c>
      <c r="AA2716" s="6" t="s">
        <v>5676</v>
      </c>
    </row>
    <row r="2717" customFormat="false" ht="15" hidden="false" customHeight="false" outlineLevel="0" collapsed="false">
      <c r="A2717" s="6" t="s">
        <v>5677</v>
      </c>
      <c r="B2717" s="6" t="s">
        <v>42</v>
      </c>
      <c r="C2717" s="6" t="s">
        <v>249</v>
      </c>
      <c r="D2717" s="6" t="s">
        <v>171</v>
      </c>
      <c r="E2717" s="6" t="n">
        <v>1788530236</v>
      </c>
      <c r="F2717" s="6" t="n">
        <v>1788530472</v>
      </c>
      <c r="G2717" s="6" t="n">
        <v>1788530273</v>
      </c>
      <c r="H2717" s="6" t="n">
        <v>1788540434</v>
      </c>
      <c r="J2717" s="6" t="n">
        <v>0</v>
      </c>
      <c r="K2717" s="6" t="n">
        <v>0</v>
      </c>
      <c r="L2717" s="9" t="n">
        <f aca="false">IF(AND(E2717&gt;=Scenario!$B$11,E2717&lt;Scenario!$B$12),1,0)</f>
        <v>1</v>
      </c>
      <c r="M2717" s="9" t="n">
        <f aca="false">IF(AND(L2717=1,ISNUMBER(F2717)),MAX(0,F2717-E2717)/60,"")</f>
        <v>3.93333333333333</v>
      </c>
      <c r="N2717" s="9" t="n">
        <f aca="false">IF(AND(L2717=1,ISNUMBER(G2717)),MAX(0,G2717-E2717)/60,"")</f>
        <v>0.616666666666667</v>
      </c>
      <c r="O2717" s="9" t="n">
        <f aca="false">IF(ISNUMBER(H2717),IF(AND(H2717&gt;=Scenario!$B$11,H2717&lt;Scenario!$B$12),1,0),0)</f>
        <v>1</v>
      </c>
      <c r="P2717" s="9" t="n">
        <f aca="false">IF(O2717=1,MAX(0,H2717-E2717)/60,"")</f>
        <v>169.966666666667</v>
      </c>
      <c r="Q2717" s="9" t="n">
        <f aca="false">INDEX(Scenario!$B$18:$B$20,MATCH(B2717,Scenario!$A$18:$A$20,0))</f>
        <v>15</v>
      </c>
      <c r="R2717" s="9" t="n">
        <f aca="false">INDEX(Scenario!$C$18:$C$20,MATCH(B2717,Scenario!$A$18:$A$20,0))</f>
        <v>240</v>
      </c>
      <c r="S2717" s="9" t="n">
        <f aca="false">IF(ISNUMBER(M2717),IF(M2717&lt;=Q2717,1,0),"")</f>
        <v>1</v>
      </c>
      <c r="T2717" s="9" t="n">
        <f aca="false">IF(ISNUMBER(P2717),IF(P2717&lt;=R2717,1,0),"")</f>
        <v>1</v>
      </c>
      <c r="U2717" s="9" t="n">
        <f aca="false">IF(E2717&gt;Scenario!$B$14,0,IF(OR(AND(ISNUMBER(H2717),H2717&lt;=Scenario!$B$14),AND(ISNUMBER(I2717),I2717&lt;=Scenario!$B$14)),0,1))</f>
        <v>0</v>
      </c>
      <c r="V2717" s="9" t="n">
        <f aca="false">IF(AND(U2717=1,(Scenario!$B$14-E2717)/60&gt;R2717),1,0)</f>
        <v>0</v>
      </c>
      <c r="W2717" s="9" t="n">
        <f aca="false">IF(OR(C2717=Scenario!$B$22,C2717=Scenario!$C$22),1,0)</f>
        <v>0</v>
      </c>
      <c r="X2717" s="9" t="n">
        <f aca="false">IF(ISNUMBER(I2717),1,0)</f>
        <v>0</v>
      </c>
      <c r="Y2717" s="9" t="n">
        <f aca="false">MOD(INT(E2717/86400)+3,7)</f>
        <v>4</v>
      </c>
      <c r="Z2717" s="9" t="n">
        <f aca="false">MOD(INT(E2717/3600),24)</f>
        <v>13</v>
      </c>
      <c r="AA2717" s="6" t="s">
        <v>5678</v>
      </c>
    </row>
    <row r="2718" customFormat="false" ht="15" hidden="false" customHeight="false" outlineLevel="0" collapsed="false">
      <c r="A2718" s="6" t="s">
        <v>5679</v>
      </c>
      <c r="B2718" s="6" t="s">
        <v>44</v>
      </c>
      <c r="C2718" s="6" t="s">
        <v>249</v>
      </c>
      <c r="D2718" s="6" t="s">
        <v>171</v>
      </c>
      <c r="E2718" s="6" t="n">
        <v>1788530328</v>
      </c>
      <c r="F2718" s="6" t="n">
        <v>1788532181</v>
      </c>
      <c r="G2718" s="6" t="n">
        <v>1788532073</v>
      </c>
      <c r="H2718" s="6" t="n">
        <v>1788534751</v>
      </c>
      <c r="J2718" s="6" t="n">
        <v>0</v>
      </c>
      <c r="K2718" s="6" t="n">
        <v>0</v>
      </c>
      <c r="L2718" s="9" t="n">
        <f aca="false">IF(AND(E2718&gt;=Scenario!$B$11,E2718&lt;Scenario!$B$12),1,0)</f>
        <v>1</v>
      </c>
      <c r="M2718" s="9" t="n">
        <f aca="false">IF(AND(L2718=1,ISNUMBER(F2718)),MAX(0,F2718-E2718)/60,"")</f>
        <v>30.8833333333333</v>
      </c>
      <c r="N2718" s="9" t="n">
        <f aca="false">IF(AND(L2718=1,ISNUMBER(G2718)),MAX(0,G2718-E2718)/60,"")</f>
        <v>29.0833333333333</v>
      </c>
      <c r="O2718" s="9" t="n">
        <f aca="false">IF(ISNUMBER(H2718),IF(AND(H2718&gt;=Scenario!$B$11,H2718&lt;Scenario!$B$12),1,0),0)</f>
        <v>1</v>
      </c>
      <c r="P2718" s="9" t="n">
        <f aca="false">IF(O2718=1,MAX(0,H2718-E2718)/60,"")</f>
        <v>73.7166666666667</v>
      </c>
      <c r="Q2718" s="9" t="n">
        <f aca="false">INDEX(Scenario!$B$18:$B$20,MATCH(B2718,Scenario!$A$18:$A$20,0))</f>
        <v>240</v>
      </c>
      <c r="R2718" s="9" t="n">
        <f aca="false">INDEX(Scenario!$C$18:$C$20,MATCH(B2718,Scenario!$A$18:$A$20,0))</f>
        <v>4320</v>
      </c>
      <c r="S2718" s="9" t="n">
        <f aca="false">IF(ISNUMBER(M2718),IF(M2718&lt;=Q2718,1,0),"")</f>
        <v>1</v>
      </c>
      <c r="T2718" s="9" t="n">
        <f aca="false">IF(ISNUMBER(P2718),IF(P2718&lt;=R2718,1,0),"")</f>
        <v>1</v>
      </c>
      <c r="U2718" s="9" t="n">
        <f aca="false">IF(E2718&gt;Scenario!$B$14,0,IF(OR(AND(ISNUMBER(H2718),H2718&lt;=Scenario!$B$14),AND(ISNUMBER(I2718),I2718&lt;=Scenario!$B$14)),0,1))</f>
        <v>0</v>
      </c>
      <c r="V2718" s="9" t="n">
        <f aca="false">IF(AND(U2718=1,(Scenario!$B$14-E2718)/60&gt;R2718),1,0)</f>
        <v>0</v>
      </c>
      <c r="W2718" s="9" t="n">
        <f aca="false">IF(OR(C2718=Scenario!$B$22,C2718=Scenario!$C$22),1,0)</f>
        <v>0</v>
      </c>
      <c r="X2718" s="9" t="n">
        <f aca="false">IF(ISNUMBER(I2718),1,0)</f>
        <v>0</v>
      </c>
      <c r="Y2718" s="9" t="n">
        <f aca="false">MOD(INT(E2718/86400)+3,7)</f>
        <v>4</v>
      </c>
      <c r="Z2718" s="9" t="n">
        <f aca="false">MOD(INT(E2718/3600),24)</f>
        <v>13</v>
      </c>
      <c r="AA2718" s="6" t="s">
        <v>5680</v>
      </c>
    </row>
    <row r="2719" customFormat="false" ht="15" hidden="false" customHeight="false" outlineLevel="0" collapsed="false">
      <c r="A2719" s="6" t="s">
        <v>5681</v>
      </c>
      <c r="B2719" s="6" t="s">
        <v>43</v>
      </c>
      <c r="C2719" s="6" t="s">
        <v>46</v>
      </c>
      <c r="D2719" s="6" t="s">
        <v>170</v>
      </c>
      <c r="E2719" s="6" t="n">
        <v>1788530457</v>
      </c>
      <c r="F2719" s="6" t="n">
        <v>1788530739</v>
      </c>
      <c r="G2719" s="6" t="n">
        <v>1788530517</v>
      </c>
      <c r="H2719" s="6" t="n">
        <v>1788531733</v>
      </c>
      <c r="J2719" s="6" t="n">
        <v>0</v>
      </c>
      <c r="K2719" s="6" t="n">
        <v>0</v>
      </c>
      <c r="L2719" s="9" t="n">
        <f aca="false">IF(AND(E2719&gt;=Scenario!$B$11,E2719&lt;Scenario!$B$12),1,0)</f>
        <v>1</v>
      </c>
      <c r="M2719" s="9" t="n">
        <f aca="false">IF(AND(L2719=1,ISNUMBER(F2719)),MAX(0,F2719-E2719)/60,"")</f>
        <v>4.7</v>
      </c>
      <c r="N2719" s="9" t="n">
        <f aca="false">IF(AND(L2719=1,ISNUMBER(G2719)),MAX(0,G2719-E2719)/60,"")</f>
        <v>1</v>
      </c>
      <c r="O2719" s="9" t="n">
        <f aca="false">IF(ISNUMBER(H2719),IF(AND(H2719&gt;=Scenario!$B$11,H2719&lt;Scenario!$B$12),1,0),0)</f>
        <v>1</v>
      </c>
      <c r="P2719" s="9" t="n">
        <f aca="false">IF(O2719=1,MAX(0,H2719-E2719)/60,"")</f>
        <v>21.2666666666667</v>
      </c>
      <c r="Q2719" s="9" t="n">
        <f aca="false">INDEX(Scenario!$B$18:$B$20,MATCH(B2719,Scenario!$A$18:$A$20,0))</f>
        <v>60</v>
      </c>
      <c r="R2719" s="9" t="n">
        <f aca="false">INDEX(Scenario!$C$18:$C$20,MATCH(B2719,Scenario!$A$18:$A$20,0))</f>
        <v>1440</v>
      </c>
      <c r="S2719" s="9" t="n">
        <f aca="false">IF(ISNUMBER(M2719),IF(M2719&lt;=Q2719,1,0),"")</f>
        <v>1</v>
      </c>
      <c r="T2719" s="9" t="n">
        <f aca="false">IF(ISNUMBER(P2719),IF(P2719&lt;=R2719,1,0),"")</f>
        <v>1</v>
      </c>
      <c r="U2719" s="9" t="n">
        <f aca="false">IF(E2719&gt;Scenario!$B$14,0,IF(OR(AND(ISNUMBER(H2719),H2719&lt;=Scenario!$B$14),AND(ISNUMBER(I2719),I2719&lt;=Scenario!$B$14)),0,1))</f>
        <v>0</v>
      </c>
      <c r="V2719" s="9" t="n">
        <f aca="false">IF(AND(U2719=1,(Scenario!$B$14-E2719)/60&gt;R2719),1,0)</f>
        <v>0</v>
      </c>
      <c r="W2719" s="9" t="n">
        <f aca="false">IF(OR(C2719=Scenario!$B$22,C2719=Scenario!$C$22),1,0)</f>
        <v>1</v>
      </c>
      <c r="X2719" s="9" t="n">
        <f aca="false">IF(ISNUMBER(I2719),1,0)</f>
        <v>0</v>
      </c>
      <c r="Y2719" s="9" t="n">
        <f aca="false">MOD(INT(E2719/86400)+3,7)</f>
        <v>4</v>
      </c>
      <c r="Z2719" s="9" t="n">
        <f aca="false">MOD(INT(E2719/3600),24)</f>
        <v>14</v>
      </c>
      <c r="AA2719" s="6" t="s">
        <v>5682</v>
      </c>
    </row>
    <row r="2720" customFormat="false" ht="15" hidden="false" customHeight="false" outlineLevel="0" collapsed="false">
      <c r="A2720" s="6" t="s">
        <v>5683</v>
      </c>
      <c r="B2720" s="6" t="s">
        <v>44</v>
      </c>
      <c r="C2720" s="6" t="s">
        <v>249</v>
      </c>
      <c r="D2720" s="6" t="s">
        <v>171</v>
      </c>
      <c r="E2720" s="6" t="n">
        <v>1788531971</v>
      </c>
      <c r="F2720" s="6" t="n">
        <v>1788534980</v>
      </c>
      <c r="G2720" s="6" t="n">
        <v>1788534792</v>
      </c>
      <c r="H2720" s="6" t="n">
        <v>1788536901</v>
      </c>
      <c r="J2720" s="6" t="n">
        <v>0</v>
      </c>
      <c r="K2720" s="6" t="n">
        <v>0</v>
      </c>
      <c r="L2720" s="9" t="n">
        <f aca="false">IF(AND(E2720&gt;=Scenario!$B$11,E2720&lt;Scenario!$B$12),1,0)</f>
        <v>1</v>
      </c>
      <c r="M2720" s="9" t="n">
        <f aca="false">IF(AND(L2720=1,ISNUMBER(F2720)),MAX(0,F2720-E2720)/60,"")</f>
        <v>50.15</v>
      </c>
      <c r="N2720" s="9" t="n">
        <f aca="false">IF(AND(L2720=1,ISNUMBER(G2720)),MAX(0,G2720-E2720)/60,"")</f>
        <v>47.0166666666667</v>
      </c>
      <c r="O2720" s="9" t="n">
        <f aca="false">IF(ISNUMBER(H2720),IF(AND(H2720&gt;=Scenario!$B$11,H2720&lt;Scenario!$B$12),1,0),0)</f>
        <v>1</v>
      </c>
      <c r="P2720" s="9" t="n">
        <f aca="false">IF(O2720=1,MAX(0,H2720-E2720)/60,"")</f>
        <v>82.1666666666667</v>
      </c>
      <c r="Q2720" s="9" t="n">
        <f aca="false">INDEX(Scenario!$B$18:$B$20,MATCH(B2720,Scenario!$A$18:$A$20,0))</f>
        <v>240</v>
      </c>
      <c r="R2720" s="9" t="n">
        <f aca="false">INDEX(Scenario!$C$18:$C$20,MATCH(B2720,Scenario!$A$18:$A$20,0))</f>
        <v>4320</v>
      </c>
      <c r="S2720" s="9" t="n">
        <f aca="false">IF(ISNUMBER(M2720),IF(M2720&lt;=Q2720,1,0),"")</f>
        <v>1</v>
      </c>
      <c r="T2720" s="9" t="n">
        <f aca="false">IF(ISNUMBER(P2720),IF(P2720&lt;=R2720,1,0),"")</f>
        <v>1</v>
      </c>
      <c r="U2720" s="9" t="n">
        <f aca="false">IF(E2720&gt;Scenario!$B$14,0,IF(OR(AND(ISNUMBER(H2720),H2720&lt;=Scenario!$B$14),AND(ISNUMBER(I2720),I2720&lt;=Scenario!$B$14)),0,1))</f>
        <v>0</v>
      </c>
      <c r="V2720" s="9" t="n">
        <f aca="false">IF(AND(U2720=1,(Scenario!$B$14-E2720)/60&gt;R2720),1,0)</f>
        <v>0</v>
      </c>
      <c r="W2720" s="9" t="n">
        <f aca="false">IF(OR(C2720=Scenario!$B$22,C2720=Scenario!$C$22),1,0)</f>
        <v>0</v>
      </c>
      <c r="X2720" s="9" t="n">
        <f aca="false">IF(ISNUMBER(I2720),1,0)</f>
        <v>0</v>
      </c>
      <c r="Y2720" s="9" t="n">
        <f aca="false">MOD(INT(E2720/86400)+3,7)</f>
        <v>4</v>
      </c>
      <c r="Z2720" s="9" t="n">
        <f aca="false">MOD(INT(E2720/3600),24)</f>
        <v>14</v>
      </c>
      <c r="AA2720" s="6" t="s">
        <v>5684</v>
      </c>
    </row>
    <row r="2721" customFormat="false" ht="15" hidden="false" customHeight="false" outlineLevel="0" collapsed="false">
      <c r="A2721" s="6" t="s">
        <v>5685</v>
      </c>
      <c r="B2721" s="6" t="s">
        <v>44</v>
      </c>
      <c r="C2721" s="6" t="s">
        <v>47</v>
      </c>
      <c r="D2721" s="6" t="s">
        <v>170</v>
      </c>
      <c r="E2721" s="6" t="n">
        <v>1788532274</v>
      </c>
      <c r="F2721" s="6" t="n">
        <v>1788532523</v>
      </c>
      <c r="G2721" s="6" t="n">
        <v>1788532319</v>
      </c>
      <c r="H2721" s="6" t="n">
        <v>1788534721</v>
      </c>
      <c r="J2721" s="6" t="n">
        <v>0</v>
      </c>
      <c r="K2721" s="6" t="n">
        <v>0</v>
      </c>
      <c r="L2721" s="9" t="n">
        <f aca="false">IF(AND(E2721&gt;=Scenario!$B$11,E2721&lt;Scenario!$B$12),1,0)</f>
        <v>1</v>
      </c>
      <c r="M2721" s="9" t="n">
        <f aca="false">IF(AND(L2721=1,ISNUMBER(F2721)),MAX(0,F2721-E2721)/60,"")</f>
        <v>4.15</v>
      </c>
      <c r="N2721" s="9" t="n">
        <f aca="false">IF(AND(L2721=1,ISNUMBER(G2721)),MAX(0,G2721-E2721)/60,"")</f>
        <v>0.75</v>
      </c>
      <c r="O2721" s="9" t="n">
        <f aca="false">IF(ISNUMBER(H2721),IF(AND(H2721&gt;=Scenario!$B$11,H2721&lt;Scenario!$B$12),1,0),0)</f>
        <v>1</v>
      </c>
      <c r="P2721" s="9" t="n">
        <f aca="false">IF(O2721=1,MAX(0,H2721-E2721)/60,"")</f>
        <v>40.7833333333333</v>
      </c>
      <c r="Q2721" s="9" t="n">
        <f aca="false">INDEX(Scenario!$B$18:$B$20,MATCH(B2721,Scenario!$A$18:$A$20,0))</f>
        <v>240</v>
      </c>
      <c r="R2721" s="9" t="n">
        <f aca="false">INDEX(Scenario!$C$18:$C$20,MATCH(B2721,Scenario!$A$18:$A$20,0))</f>
        <v>4320</v>
      </c>
      <c r="S2721" s="9" t="n">
        <f aca="false">IF(ISNUMBER(M2721),IF(M2721&lt;=Q2721,1,0),"")</f>
        <v>1</v>
      </c>
      <c r="T2721" s="9" t="n">
        <f aca="false">IF(ISNUMBER(P2721),IF(P2721&lt;=R2721,1,0),"")</f>
        <v>1</v>
      </c>
      <c r="U2721" s="9" t="n">
        <f aca="false">IF(E2721&gt;Scenario!$B$14,0,IF(OR(AND(ISNUMBER(H2721),H2721&lt;=Scenario!$B$14),AND(ISNUMBER(I2721),I2721&lt;=Scenario!$B$14)),0,1))</f>
        <v>0</v>
      </c>
      <c r="V2721" s="9" t="n">
        <f aca="false">IF(AND(U2721=1,(Scenario!$B$14-E2721)/60&gt;R2721),1,0)</f>
        <v>0</v>
      </c>
      <c r="W2721" s="9" t="n">
        <f aca="false">IF(OR(C2721=Scenario!$B$22,C2721=Scenario!$C$22),1,0)</f>
        <v>1</v>
      </c>
      <c r="X2721" s="9" t="n">
        <f aca="false">IF(ISNUMBER(I2721),1,0)</f>
        <v>0</v>
      </c>
      <c r="Y2721" s="9" t="n">
        <f aca="false">MOD(INT(E2721/86400)+3,7)</f>
        <v>4</v>
      </c>
      <c r="Z2721" s="9" t="n">
        <f aca="false">MOD(INT(E2721/3600),24)</f>
        <v>14</v>
      </c>
      <c r="AA2721" s="6" t="s">
        <v>5686</v>
      </c>
    </row>
    <row r="2722" customFormat="false" ht="15" hidden="false" customHeight="false" outlineLevel="0" collapsed="false">
      <c r="A2722" s="6" t="s">
        <v>5687</v>
      </c>
      <c r="B2722" s="6" t="s">
        <v>44</v>
      </c>
      <c r="C2722" s="6" t="s">
        <v>249</v>
      </c>
      <c r="D2722" s="6" t="s">
        <v>172</v>
      </c>
      <c r="E2722" s="6" t="n">
        <v>1788532356</v>
      </c>
      <c r="F2722" s="6" t="n">
        <v>1788532473</v>
      </c>
      <c r="G2722" s="6" t="n">
        <v>1788532387</v>
      </c>
      <c r="H2722" s="6" t="n">
        <v>1788538019</v>
      </c>
      <c r="J2722" s="6" t="n">
        <v>0</v>
      </c>
      <c r="K2722" s="6" t="n">
        <v>0</v>
      </c>
      <c r="L2722" s="9" t="n">
        <f aca="false">IF(AND(E2722&gt;=Scenario!$B$11,E2722&lt;Scenario!$B$12),1,0)</f>
        <v>1</v>
      </c>
      <c r="M2722" s="9" t="n">
        <f aca="false">IF(AND(L2722=1,ISNUMBER(F2722)),MAX(0,F2722-E2722)/60,"")</f>
        <v>1.95</v>
      </c>
      <c r="N2722" s="9" t="n">
        <f aca="false">IF(AND(L2722=1,ISNUMBER(G2722)),MAX(0,G2722-E2722)/60,"")</f>
        <v>0.516666666666667</v>
      </c>
      <c r="O2722" s="9" t="n">
        <f aca="false">IF(ISNUMBER(H2722),IF(AND(H2722&gt;=Scenario!$B$11,H2722&lt;Scenario!$B$12),1,0),0)</f>
        <v>1</v>
      </c>
      <c r="P2722" s="9" t="n">
        <f aca="false">IF(O2722=1,MAX(0,H2722-E2722)/60,"")</f>
        <v>94.3833333333333</v>
      </c>
      <c r="Q2722" s="9" t="n">
        <f aca="false">INDEX(Scenario!$B$18:$B$20,MATCH(B2722,Scenario!$A$18:$A$20,0))</f>
        <v>240</v>
      </c>
      <c r="R2722" s="9" t="n">
        <f aca="false">INDEX(Scenario!$C$18:$C$20,MATCH(B2722,Scenario!$A$18:$A$20,0))</f>
        <v>4320</v>
      </c>
      <c r="S2722" s="9" t="n">
        <f aca="false">IF(ISNUMBER(M2722),IF(M2722&lt;=Q2722,1,0),"")</f>
        <v>1</v>
      </c>
      <c r="T2722" s="9" t="n">
        <f aca="false">IF(ISNUMBER(P2722),IF(P2722&lt;=R2722,1,0),"")</f>
        <v>1</v>
      </c>
      <c r="U2722" s="9" t="n">
        <f aca="false">IF(E2722&gt;Scenario!$B$14,0,IF(OR(AND(ISNUMBER(H2722),H2722&lt;=Scenario!$B$14),AND(ISNUMBER(I2722),I2722&lt;=Scenario!$B$14)),0,1))</f>
        <v>0</v>
      </c>
      <c r="V2722" s="9" t="n">
        <f aca="false">IF(AND(U2722=1,(Scenario!$B$14-E2722)/60&gt;R2722),1,0)</f>
        <v>0</v>
      </c>
      <c r="W2722" s="9" t="n">
        <f aca="false">IF(OR(C2722=Scenario!$B$22,C2722=Scenario!$C$22),1,0)</f>
        <v>0</v>
      </c>
      <c r="X2722" s="9" t="n">
        <f aca="false">IF(ISNUMBER(I2722),1,0)</f>
        <v>0</v>
      </c>
      <c r="Y2722" s="9" t="n">
        <f aca="false">MOD(INT(E2722/86400)+3,7)</f>
        <v>4</v>
      </c>
      <c r="Z2722" s="9" t="n">
        <f aca="false">MOD(INT(E2722/3600),24)</f>
        <v>14</v>
      </c>
      <c r="AA2722" s="6" t="s">
        <v>5688</v>
      </c>
    </row>
    <row r="2723" customFormat="false" ht="15" hidden="false" customHeight="false" outlineLevel="0" collapsed="false">
      <c r="A2723" s="6" t="s">
        <v>5689</v>
      </c>
      <c r="B2723" s="6" t="s">
        <v>43</v>
      </c>
      <c r="C2723" s="6" t="s">
        <v>249</v>
      </c>
      <c r="D2723" s="6" t="s">
        <v>171</v>
      </c>
      <c r="E2723" s="6" t="n">
        <v>1788537459</v>
      </c>
      <c r="F2723" s="6" t="n">
        <v>1788537837</v>
      </c>
      <c r="G2723" s="6" t="n">
        <v>1788537630</v>
      </c>
      <c r="H2723" s="6" t="n">
        <v>1788540262</v>
      </c>
      <c r="J2723" s="6" t="n">
        <v>0</v>
      </c>
      <c r="K2723" s="6" t="n">
        <v>0</v>
      </c>
      <c r="L2723" s="9" t="n">
        <f aca="false">IF(AND(E2723&gt;=Scenario!$B$11,E2723&lt;Scenario!$B$12),1,0)</f>
        <v>1</v>
      </c>
      <c r="M2723" s="9" t="n">
        <f aca="false">IF(AND(L2723=1,ISNUMBER(F2723)),MAX(0,F2723-E2723)/60,"")</f>
        <v>6.3</v>
      </c>
      <c r="N2723" s="9" t="n">
        <f aca="false">IF(AND(L2723=1,ISNUMBER(G2723)),MAX(0,G2723-E2723)/60,"")</f>
        <v>2.85</v>
      </c>
      <c r="O2723" s="9" t="n">
        <f aca="false">IF(ISNUMBER(H2723),IF(AND(H2723&gt;=Scenario!$B$11,H2723&lt;Scenario!$B$12),1,0),0)</f>
        <v>1</v>
      </c>
      <c r="P2723" s="9" t="n">
        <f aca="false">IF(O2723=1,MAX(0,H2723-E2723)/60,"")</f>
        <v>46.7166666666667</v>
      </c>
      <c r="Q2723" s="9" t="n">
        <f aca="false">INDEX(Scenario!$B$18:$B$20,MATCH(B2723,Scenario!$A$18:$A$20,0))</f>
        <v>60</v>
      </c>
      <c r="R2723" s="9" t="n">
        <f aca="false">INDEX(Scenario!$C$18:$C$20,MATCH(B2723,Scenario!$A$18:$A$20,0))</f>
        <v>1440</v>
      </c>
      <c r="S2723" s="9" t="n">
        <f aca="false">IF(ISNUMBER(M2723),IF(M2723&lt;=Q2723,1,0),"")</f>
        <v>1</v>
      </c>
      <c r="T2723" s="9" t="n">
        <f aca="false">IF(ISNUMBER(P2723),IF(P2723&lt;=R2723,1,0),"")</f>
        <v>1</v>
      </c>
      <c r="U2723" s="9" t="n">
        <f aca="false">IF(E2723&gt;Scenario!$B$14,0,IF(OR(AND(ISNUMBER(H2723),H2723&lt;=Scenario!$B$14),AND(ISNUMBER(I2723),I2723&lt;=Scenario!$B$14)),0,1))</f>
        <v>0</v>
      </c>
      <c r="V2723" s="9" t="n">
        <f aca="false">IF(AND(U2723=1,(Scenario!$B$14-E2723)/60&gt;R2723),1,0)</f>
        <v>0</v>
      </c>
      <c r="W2723" s="9" t="n">
        <f aca="false">IF(OR(C2723=Scenario!$B$22,C2723=Scenario!$C$22),1,0)</f>
        <v>0</v>
      </c>
      <c r="X2723" s="9" t="n">
        <f aca="false">IF(ISNUMBER(I2723),1,0)</f>
        <v>0</v>
      </c>
      <c r="Y2723" s="9" t="n">
        <f aca="false">MOD(INT(E2723/86400)+3,7)</f>
        <v>4</v>
      </c>
      <c r="Z2723" s="9" t="n">
        <f aca="false">MOD(INT(E2723/3600),24)</f>
        <v>15</v>
      </c>
      <c r="AA2723" s="6" t="s">
        <v>5690</v>
      </c>
    </row>
    <row r="2724" customFormat="false" ht="15" hidden="false" customHeight="false" outlineLevel="0" collapsed="false">
      <c r="A2724" s="6" t="s">
        <v>5691</v>
      </c>
      <c r="B2724" s="6" t="s">
        <v>43</v>
      </c>
      <c r="C2724" s="6" t="s">
        <v>249</v>
      </c>
      <c r="D2724" s="6" t="s">
        <v>171</v>
      </c>
      <c r="E2724" s="6" t="n">
        <v>1788539005</v>
      </c>
      <c r="F2724" s="6" t="n">
        <v>1788539127</v>
      </c>
      <c r="G2724" s="6" t="n">
        <v>1788539044</v>
      </c>
      <c r="H2724" s="6" t="n">
        <v>1788543103</v>
      </c>
      <c r="J2724" s="6" t="n">
        <v>0</v>
      </c>
      <c r="K2724" s="6" t="n">
        <v>0</v>
      </c>
      <c r="L2724" s="9" t="n">
        <f aca="false">IF(AND(E2724&gt;=Scenario!$B$11,E2724&lt;Scenario!$B$12),1,0)</f>
        <v>1</v>
      </c>
      <c r="M2724" s="9" t="n">
        <f aca="false">IF(AND(L2724=1,ISNUMBER(F2724)),MAX(0,F2724-E2724)/60,"")</f>
        <v>2.03333333333333</v>
      </c>
      <c r="N2724" s="9" t="n">
        <f aca="false">IF(AND(L2724=1,ISNUMBER(G2724)),MAX(0,G2724-E2724)/60,"")</f>
        <v>0.65</v>
      </c>
      <c r="O2724" s="9" t="n">
        <f aca="false">IF(ISNUMBER(H2724),IF(AND(H2724&gt;=Scenario!$B$11,H2724&lt;Scenario!$B$12),1,0),0)</f>
        <v>1</v>
      </c>
      <c r="P2724" s="9" t="n">
        <f aca="false">IF(O2724=1,MAX(0,H2724-E2724)/60,"")</f>
        <v>68.3</v>
      </c>
      <c r="Q2724" s="9" t="n">
        <f aca="false">INDEX(Scenario!$B$18:$B$20,MATCH(B2724,Scenario!$A$18:$A$20,0))</f>
        <v>60</v>
      </c>
      <c r="R2724" s="9" t="n">
        <f aca="false">INDEX(Scenario!$C$18:$C$20,MATCH(B2724,Scenario!$A$18:$A$20,0))</f>
        <v>1440</v>
      </c>
      <c r="S2724" s="9" t="n">
        <f aca="false">IF(ISNUMBER(M2724),IF(M2724&lt;=Q2724,1,0),"")</f>
        <v>1</v>
      </c>
      <c r="T2724" s="9" t="n">
        <f aca="false">IF(ISNUMBER(P2724),IF(P2724&lt;=R2724,1,0),"")</f>
        <v>1</v>
      </c>
      <c r="U2724" s="9" t="n">
        <f aca="false">IF(E2724&gt;Scenario!$B$14,0,IF(OR(AND(ISNUMBER(H2724),H2724&lt;=Scenario!$B$14),AND(ISNUMBER(I2724),I2724&lt;=Scenario!$B$14)),0,1))</f>
        <v>0</v>
      </c>
      <c r="V2724" s="9" t="n">
        <f aca="false">IF(AND(U2724=1,(Scenario!$B$14-E2724)/60&gt;R2724),1,0)</f>
        <v>0</v>
      </c>
      <c r="W2724" s="9" t="n">
        <f aca="false">IF(OR(C2724=Scenario!$B$22,C2724=Scenario!$C$22),1,0)</f>
        <v>0</v>
      </c>
      <c r="X2724" s="9" t="n">
        <f aca="false">IF(ISNUMBER(I2724),1,0)</f>
        <v>0</v>
      </c>
      <c r="Y2724" s="9" t="n">
        <f aca="false">MOD(INT(E2724/86400)+3,7)</f>
        <v>4</v>
      </c>
      <c r="Z2724" s="9" t="n">
        <f aca="false">MOD(INT(E2724/3600),24)</f>
        <v>16</v>
      </c>
      <c r="AA2724" s="6" t="s">
        <v>5692</v>
      </c>
    </row>
    <row r="2725" customFormat="false" ht="15" hidden="false" customHeight="false" outlineLevel="0" collapsed="false">
      <c r="A2725" s="6" t="s">
        <v>5693</v>
      </c>
      <c r="B2725" s="6" t="s">
        <v>43</v>
      </c>
      <c r="C2725" s="6" t="s">
        <v>288</v>
      </c>
      <c r="D2725" s="6" t="s">
        <v>171</v>
      </c>
      <c r="E2725" s="6" t="n">
        <v>1788539613</v>
      </c>
      <c r="F2725" s="6" t="n">
        <v>1788540442</v>
      </c>
      <c r="G2725" s="6" t="n">
        <v>1788540295</v>
      </c>
      <c r="H2725" s="6" t="n">
        <v>1788547103</v>
      </c>
      <c r="J2725" s="6" t="n">
        <v>0</v>
      </c>
      <c r="K2725" s="6" t="n">
        <v>0</v>
      </c>
      <c r="L2725" s="9" t="n">
        <f aca="false">IF(AND(E2725&gt;=Scenario!$B$11,E2725&lt;Scenario!$B$12),1,0)</f>
        <v>1</v>
      </c>
      <c r="M2725" s="9" t="n">
        <f aca="false">IF(AND(L2725=1,ISNUMBER(F2725)),MAX(0,F2725-E2725)/60,"")</f>
        <v>13.8166666666667</v>
      </c>
      <c r="N2725" s="9" t="n">
        <f aca="false">IF(AND(L2725=1,ISNUMBER(G2725)),MAX(0,G2725-E2725)/60,"")</f>
        <v>11.3666666666667</v>
      </c>
      <c r="O2725" s="9" t="n">
        <f aca="false">IF(ISNUMBER(H2725),IF(AND(H2725&gt;=Scenario!$B$11,H2725&lt;Scenario!$B$12),1,0),0)</f>
        <v>1</v>
      </c>
      <c r="P2725" s="9" t="n">
        <f aca="false">IF(O2725=1,MAX(0,H2725-E2725)/60,"")</f>
        <v>124.833333333333</v>
      </c>
      <c r="Q2725" s="9" t="n">
        <f aca="false">INDEX(Scenario!$B$18:$B$20,MATCH(B2725,Scenario!$A$18:$A$20,0))</f>
        <v>60</v>
      </c>
      <c r="R2725" s="9" t="n">
        <f aca="false">INDEX(Scenario!$C$18:$C$20,MATCH(B2725,Scenario!$A$18:$A$20,0))</f>
        <v>1440</v>
      </c>
      <c r="S2725" s="9" t="n">
        <f aca="false">IF(ISNUMBER(M2725),IF(M2725&lt;=Q2725,1,0),"")</f>
        <v>1</v>
      </c>
      <c r="T2725" s="9" t="n">
        <f aca="false">IF(ISNUMBER(P2725),IF(P2725&lt;=R2725,1,0),"")</f>
        <v>1</v>
      </c>
      <c r="U2725" s="9" t="n">
        <f aca="false">IF(E2725&gt;Scenario!$B$14,0,IF(OR(AND(ISNUMBER(H2725),H2725&lt;=Scenario!$B$14),AND(ISNUMBER(I2725),I2725&lt;=Scenario!$B$14)),0,1))</f>
        <v>0</v>
      </c>
      <c r="V2725" s="9" t="n">
        <f aca="false">IF(AND(U2725=1,(Scenario!$B$14-E2725)/60&gt;R2725),1,0)</f>
        <v>0</v>
      </c>
      <c r="W2725" s="9" t="n">
        <f aca="false">IF(OR(C2725=Scenario!$B$22,C2725=Scenario!$C$22),1,0)</f>
        <v>0</v>
      </c>
      <c r="X2725" s="9" t="n">
        <f aca="false">IF(ISNUMBER(I2725),1,0)</f>
        <v>0</v>
      </c>
      <c r="Y2725" s="9" t="n">
        <f aca="false">MOD(INT(E2725/86400)+3,7)</f>
        <v>4</v>
      </c>
      <c r="Z2725" s="9" t="n">
        <f aca="false">MOD(INT(E2725/3600),24)</f>
        <v>16</v>
      </c>
      <c r="AA2725" s="6" t="s">
        <v>5694</v>
      </c>
    </row>
    <row r="2726" customFormat="false" ht="15" hidden="false" customHeight="false" outlineLevel="0" collapsed="false">
      <c r="A2726" s="6" t="s">
        <v>5695</v>
      </c>
      <c r="B2726" s="6" t="s">
        <v>44</v>
      </c>
      <c r="C2726" s="6" t="s">
        <v>47</v>
      </c>
      <c r="D2726" s="6" t="s">
        <v>170</v>
      </c>
      <c r="E2726" s="6" t="n">
        <v>1788540319</v>
      </c>
      <c r="F2726" s="6" t="n">
        <v>1788540540</v>
      </c>
      <c r="G2726" s="6" t="n">
        <v>1788540357</v>
      </c>
      <c r="H2726" s="6" t="n">
        <v>1788541298</v>
      </c>
      <c r="J2726" s="6" t="n">
        <v>0</v>
      </c>
      <c r="K2726" s="6" t="n">
        <v>0</v>
      </c>
      <c r="L2726" s="9" t="n">
        <f aca="false">IF(AND(E2726&gt;=Scenario!$B$11,E2726&lt;Scenario!$B$12),1,0)</f>
        <v>1</v>
      </c>
      <c r="M2726" s="9" t="n">
        <f aca="false">IF(AND(L2726=1,ISNUMBER(F2726)),MAX(0,F2726-E2726)/60,"")</f>
        <v>3.68333333333333</v>
      </c>
      <c r="N2726" s="9" t="n">
        <f aca="false">IF(AND(L2726=1,ISNUMBER(G2726)),MAX(0,G2726-E2726)/60,"")</f>
        <v>0.633333333333333</v>
      </c>
      <c r="O2726" s="9" t="n">
        <f aca="false">IF(ISNUMBER(H2726),IF(AND(H2726&gt;=Scenario!$B$11,H2726&lt;Scenario!$B$12),1,0),0)</f>
        <v>1</v>
      </c>
      <c r="P2726" s="9" t="n">
        <f aca="false">IF(O2726=1,MAX(0,H2726-E2726)/60,"")</f>
        <v>16.3166666666667</v>
      </c>
      <c r="Q2726" s="9" t="n">
        <f aca="false">INDEX(Scenario!$B$18:$B$20,MATCH(B2726,Scenario!$A$18:$A$20,0))</f>
        <v>240</v>
      </c>
      <c r="R2726" s="9" t="n">
        <f aca="false">INDEX(Scenario!$C$18:$C$20,MATCH(B2726,Scenario!$A$18:$A$20,0))</f>
        <v>4320</v>
      </c>
      <c r="S2726" s="9" t="n">
        <f aca="false">IF(ISNUMBER(M2726),IF(M2726&lt;=Q2726,1,0),"")</f>
        <v>1</v>
      </c>
      <c r="T2726" s="9" t="n">
        <f aca="false">IF(ISNUMBER(P2726),IF(P2726&lt;=R2726,1,0),"")</f>
        <v>1</v>
      </c>
      <c r="U2726" s="9" t="n">
        <f aca="false">IF(E2726&gt;Scenario!$B$14,0,IF(OR(AND(ISNUMBER(H2726),H2726&lt;=Scenario!$B$14),AND(ISNUMBER(I2726),I2726&lt;=Scenario!$B$14)),0,1))</f>
        <v>0</v>
      </c>
      <c r="V2726" s="9" t="n">
        <f aca="false">IF(AND(U2726=1,(Scenario!$B$14-E2726)/60&gt;R2726),1,0)</f>
        <v>0</v>
      </c>
      <c r="W2726" s="9" t="n">
        <f aca="false">IF(OR(C2726=Scenario!$B$22,C2726=Scenario!$C$22),1,0)</f>
        <v>1</v>
      </c>
      <c r="X2726" s="9" t="n">
        <f aca="false">IF(ISNUMBER(I2726),1,0)</f>
        <v>0</v>
      </c>
      <c r="Y2726" s="9" t="n">
        <f aca="false">MOD(INT(E2726/86400)+3,7)</f>
        <v>4</v>
      </c>
      <c r="Z2726" s="9" t="n">
        <f aca="false">MOD(INT(E2726/3600),24)</f>
        <v>16</v>
      </c>
      <c r="AA2726" s="6" t="s">
        <v>5696</v>
      </c>
    </row>
    <row r="2727" customFormat="false" ht="15" hidden="false" customHeight="false" outlineLevel="0" collapsed="false">
      <c r="A2727" s="6" t="s">
        <v>5697</v>
      </c>
      <c r="B2727" s="6" t="s">
        <v>43</v>
      </c>
      <c r="C2727" s="6" t="s">
        <v>249</v>
      </c>
      <c r="D2727" s="6" t="s">
        <v>171</v>
      </c>
      <c r="E2727" s="6" t="n">
        <v>1788541505</v>
      </c>
      <c r="F2727" s="6" t="n">
        <v>1788541940</v>
      </c>
      <c r="G2727" s="6" t="n">
        <v>1788541789</v>
      </c>
      <c r="H2727" s="6" t="n">
        <v>1788545519</v>
      </c>
      <c r="J2727" s="6" t="n">
        <v>0</v>
      </c>
      <c r="K2727" s="6" t="n">
        <v>0</v>
      </c>
      <c r="L2727" s="9" t="n">
        <f aca="false">IF(AND(E2727&gt;=Scenario!$B$11,E2727&lt;Scenario!$B$12),1,0)</f>
        <v>1</v>
      </c>
      <c r="M2727" s="9" t="n">
        <f aca="false">IF(AND(L2727=1,ISNUMBER(F2727)),MAX(0,F2727-E2727)/60,"")</f>
        <v>7.25</v>
      </c>
      <c r="N2727" s="9" t="n">
        <f aca="false">IF(AND(L2727=1,ISNUMBER(G2727)),MAX(0,G2727-E2727)/60,"")</f>
        <v>4.73333333333333</v>
      </c>
      <c r="O2727" s="9" t="n">
        <f aca="false">IF(ISNUMBER(H2727),IF(AND(H2727&gt;=Scenario!$B$11,H2727&lt;Scenario!$B$12),1,0),0)</f>
        <v>1</v>
      </c>
      <c r="P2727" s="9" t="n">
        <f aca="false">IF(O2727=1,MAX(0,H2727-E2727)/60,"")</f>
        <v>66.9</v>
      </c>
      <c r="Q2727" s="9" t="n">
        <f aca="false">INDEX(Scenario!$B$18:$B$20,MATCH(B2727,Scenario!$A$18:$A$20,0))</f>
        <v>60</v>
      </c>
      <c r="R2727" s="9" t="n">
        <f aca="false">INDEX(Scenario!$C$18:$C$20,MATCH(B2727,Scenario!$A$18:$A$20,0))</f>
        <v>1440</v>
      </c>
      <c r="S2727" s="9" t="n">
        <f aca="false">IF(ISNUMBER(M2727),IF(M2727&lt;=Q2727,1,0),"")</f>
        <v>1</v>
      </c>
      <c r="T2727" s="9" t="n">
        <f aca="false">IF(ISNUMBER(P2727),IF(P2727&lt;=R2727,1,0),"")</f>
        <v>1</v>
      </c>
      <c r="U2727" s="9" t="n">
        <f aca="false">IF(E2727&gt;Scenario!$B$14,0,IF(OR(AND(ISNUMBER(H2727),H2727&lt;=Scenario!$B$14),AND(ISNUMBER(I2727),I2727&lt;=Scenario!$B$14)),0,1))</f>
        <v>0</v>
      </c>
      <c r="V2727" s="9" t="n">
        <f aca="false">IF(AND(U2727=1,(Scenario!$B$14-E2727)/60&gt;R2727),1,0)</f>
        <v>0</v>
      </c>
      <c r="W2727" s="9" t="n">
        <f aca="false">IF(OR(C2727=Scenario!$B$22,C2727=Scenario!$C$22),1,0)</f>
        <v>0</v>
      </c>
      <c r="X2727" s="9" t="n">
        <f aca="false">IF(ISNUMBER(I2727),1,0)</f>
        <v>0</v>
      </c>
      <c r="Y2727" s="9" t="n">
        <f aca="false">MOD(INT(E2727/86400)+3,7)</f>
        <v>4</v>
      </c>
      <c r="Z2727" s="9" t="n">
        <f aca="false">MOD(INT(E2727/3600),24)</f>
        <v>17</v>
      </c>
      <c r="AA2727" s="6" t="s">
        <v>5698</v>
      </c>
    </row>
    <row r="2728" customFormat="false" ht="15" hidden="false" customHeight="false" outlineLevel="0" collapsed="false">
      <c r="A2728" s="6" t="s">
        <v>5699</v>
      </c>
      <c r="B2728" s="6" t="s">
        <v>43</v>
      </c>
      <c r="C2728" s="6" t="s">
        <v>46</v>
      </c>
      <c r="D2728" s="6" t="s">
        <v>171</v>
      </c>
      <c r="E2728" s="6" t="n">
        <v>1788541720</v>
      </c>
      <c r="F2728" s="6" t="n">
        <v>1788542477</v>
      </c>
      <c r="G2728" s="6" t="n">
        <v>1788542259</v>
      </c>
      <c r="H2728" s="6" t="n">
        <v>1788546225</v>
      </c>
      <c r="J2728" s="6" t="n">
        <v>0</v>
      </c>
      <c r="K2728" s="6" t="n">
        <v>0</v>
      </c>
      <c r="L2728" s="9" t="n">
        <f aca="false">IF(AND(E2728&gt;=Scenario!$B$11,E2728&lt;Scenario!$B$12),1,0)</f>
        <v>1</v>
      </c>
      <c r="M2728" s="9" t="n">
        <f aca="false">IF(AND(L2728=1,ISNUMBER(F2728)),MAX(0,F2728-E2728)/60,"")</f>
        <v>12.6166666666667</v>
      </c>
      <c r="N2728" s="9" t="n">
        <f aca="false">IF(AND(L2728=1,ISNUMBER(G2728)),MAX(0,G2728-E2728)/60,"")</f>
        <v>8.98333333333333</v>
      </c>
      <c r="O2728" s="9" t="n">
        <f aca="false">IF(ISNUMBER(H2728),IF(AND(H2728&gt;=Scenario!$B$11,H2728&lt;Scenario!$B$12),1,0),0)</f>
        <v>1</v>
      </c>
      <c r="P2728" s="9" t="n">
        <f aca="false">IF(O2728=1,MAX(0,H2728-E2728)/60,"")</f>
        <v>75.0833333333333</v>
      </c>
      <c r="Q2728" s="9" t="n">
        <f aca="false">INDEX(Scenario!$B$18:$B$20,MATCH(B2728,Scenario!$A$18:$A$20,0))</f>
        <v>60</v>
      </c>
      <c r="R2728" s="9" t="n">
        <f aca="false">INDEX(Scenario!$C$18:$C$20,MATCH(B2728,Scenario!$A$18:$A$20,0))</f>
        <v>1440</v>
      </c>
      <c r="S2728" s="9" t="n">
        <f aca="false">IF(ISNUMBER(M2728),IF(M2728&lt;=Q2728,1,0),"")</f>
        <v>1</v>
      </c>
      <c r="T2728" s="9" t="n">
        <f aca="false">IF(ISNUMBER(P2728),IF(P2728&lt;=R2728,1,0),"")</f>
        <v>1</v>
      </c>
      <c r="U2728" s="9" t="n">
        <f aca="false">IF(E2728&gt;Scenario!$B$14,0,IF(OR(AND(ISNUMBER(H2728),H2728&lt;=Scenario!$B$14),AND(ISNUMBER(I2728),I2728&lt;=Scenario!$B$14)),0,1))</f>
        <v>0</v>
      </c>
      <c r="V2728" s="9" t="n">
        <f aca="false">IF(AND(U2728=1,(Scenario!$B$14-E2728)/60&gt;R2728),1,0)</f>
        <v>0</v>
      </c>
      <c r="W2728" s="9" t="n">
        <f aca="false">IF(OR(C2728=Scenario!$B$22,C2728=Scenario!$C$22),1,0)</f>
        <v>1</v>
      </c>
      <c r="X2728" s="9" t="n">
        <f aca="false">IF(ISNUMBER(I2728),1,0)</f>
        <v>0</v>
      </c>
      <c r="Y2728" s="9" t="n">
        <f aca="false">MOD(INT(E2728/86400)+3,7)</f>
        <v>4</v>
      </c>
      <c r="Z2728" s="9" t="n">
        <f aca="false">MOD(INT(E2728/3600),24)</f>
        <v>17</v>
      </c>
      <c r="AA2728" s="6" t="s">
        <v>5700</v>
      </c>
    </row>
    <row r="2729" customFormat="false" ht="15" hidden="false" customHeight="false" outlineLevel="0" collapsed="false">
      <c r="A2729" s="6" t="s">
        <v>5701</v>
      </c>
      <c r="B2729" s="6" t="s">
        <v>44</v>
      </c>
      <c r="C2729" s="6" t="s">
        <v>249</v>
      </c>
      <c r="D2729" s="6" t="s">
        <v>171</v>
      </c>
      <c r="E2729" s="6" t="n">
        <v>1788542031</v>
      </c>
      <c r="F2729" s="6" t="n">
        <v>1788546393</v>
      </c>
      <c r="G2729" s="6" t="n">
        <v>1788546277</v>
      </c>
      <c r="H2729" s="6" t="n">
        <v>1788549148</v>
      </c>
      <c r="J2729" s="6" t="n">
        <v>0</v>
      </c>
      <c r="K2729" s="6" t="n">
        <v>0</v>
      </c>
      <c r="L2729" s="9" t="n">
        <f aca="false">IF(AND(E2729&gt;=Scenario!$B$11,E2729&lt;Scenario!$B$12),1,0)</f>
        <v>1</v>
      </c>
      <c r="M2729" s="9" t="n">
        <f aca="false">IF(AND(L2729=1,ISNUMBER(F2729)),MAX(0,F2729-E2729)/60,"")</f>
        <v>72.7</v>
      </c>
      <c r="N2729" s="9" t="n">
        <f aca="false">IF(AND(L2729=1,ISNUMBER(G2729)),MAX(0,G2729-E2729)/60,"")</f>
        <v>70.7666666666667</v>
      </c>
      <c r="O2729" s="9" t="n">
        <f aca="false">IF(ISNUMBER(H2729),IF(AND(H2729&gt;=Scenario!$B$11,H2729&lt;Scenario!$B$12),1,0),0)</f>
        <v>1</v>
      </c>
      <c r="P2729" s="9" t="n">
        <f aca="false">IF(O2729=1,MAX(0,H2729-E2729)/60,"")</f>
        <v>118.616666666667</v>
      </c>
      <c r="Q2729" s="9" t="n">
        <f aca="false">INDEX(Scenario!$B$18:$B$20,MATCH(B2729,Scenario!$A$18:$A$20,0))</f>
        <v>240</v>
      </c>
      <c r="R2729" s="9" t="n">
        <f aca="false">INDEX(Scenario!$C$18:$C$20,MATCH(B2729,Scenario!$A$18:$A$20,0))</f>
        <v>4320</v>
      </c>
      <c r="S2729" s="9" t="n">
        <f aca="false">IF(ISNUMBER(M2729),IF(M2729&lt;=Q2729,1,0),"")</f>
        <v>1</v>
      </c>
      <c r="T2729" s="9" t="n">
        <f aca="false">IF(ISNUMBER(P2729),IF(P2729&lt;=R2729,1,0),"")</f>
        <v>1</v>
      </c>
      <c r="U2729" s="9" t="n">
        <f aca="false">IF(E2729&gt;Scenario!$B$14,0,IF(OR(AND(ISNUMBER(H2729),H2729&lt;=Scenario!$B$14),AND(ISNUMBER(I2729),I2729&lt;=Scenario!$B$14)),0,1))</f>
        <v>0</v>
      </c>
      <c r="V2729" s="9" t="n">
        <f aca="false">IF(AND(U2729=1,(Scenario!$B$14-E2729)/60&gt;R2729),1,0)</f>
        <v>0</v>
      </c>
      <c r="W2729" s="9" t="n">
        <f aca="false">IF(OR(C2729=Scenario!$B$22,C2729=Scenario!$C$22),1,0)</f>
        <v>0</v>
      </c>
      <c r="X2729" s="9" t="n">
        <f aca="false">IF(ISNUMBER(I2729),1,0)</f>
        <v>0</v>
      </c>
      <c r="Y2729" s="9" t="n">
        <f aca="false">MOD(INT(E2729/86400)+3,7)</f>
        <v>4</v>
      </c>
      <c r="Z2729" s="9" t="n">
        <f aca="false">MOD(INT(E2729/3600),24)</f>
        <v>17</v>
      </c>
      <c r="AA2729" s="6" t="s">
        <v>5702</v>
      </c>
    </row>
    <row r="2730" customFormat="false" ht="15" hidden="false" customHeight="false" outlineLevel="0" collapsed="false">
      <c r="A2730" s="6" t="s">
        <v>5703</v>
      </c>
      <c r="B2730" s="6" t="s">
        <v>43</v>
      </c>
      <c r="C2730" s="6" t="s">
        <v>46</v>
      </c>
      <c r="D2730" s="6" t="s">
        <v>171</v>
      </c>
      <c r="E2730" s="6" t="n">
        <v>1788542729</v>
      </c>
      <c r="F2730" s="6" t="n">
        <v>1788545167</v>
      </c>
      <c r="G2730" s="6" t="n">
        <v>1788544950</v>
      </c>
      <c r="H2730" s="6" t="n">
        <v>1788549011</v>
      </c>
      <c r="J2730" s="6" t="n">
        <v>0</v>
      </c>
      <c r="K2730" s="6" t="n">
        <v>0</v>
      </c>
      <c r="L2730" s="9" t="n">
        <f aca="false">IF(AND(E2730&gt;=Scenario!$B$11,E2730&lt;Scenario!$B$12),1,0)</f>
        <v>1</v>
      </c>
      <c r="M2730" s="9" t="n">
        <f aca="false">IF(AND(L2730=1,ISNUMBER(F2730)),MAX(0,F2730-E2730)/60,"")</f>
        <v>40.6333333333333</v>
      </c>
      <c r="N2730" s="9" t="n">
        <f aca="false">IF(AND(L2730=1,ISNUMBER(G2730)),MAX(0,G2730-E2730)/60,"")</f>
        <v>37.0166666666667</v>
      </c>
      <c r="O2730" s="9" t="n">
        <f aca="false">IF(ISNUMBER(H2730),IF(AND(H2730&gt;=Scenario!$B$11,H2730&lt;Scenario!$B$12),1,0),0)</f>
        <v>1</v>
      </c>
      <c r="P2730" s="9" t="n">
        <f aca="false">IF(O2730=1,MAX(0,H2730-E2730)/60,"")</f>
        <v>104.7</v>
      </c>
      <c r="Q2730" s="9" t="n">
        <f aca="false">INDEX(Scenario!$B$18:$B$20,MATCH(B2730,Scenario!$A$18:$A$20,0))</f>
        <v>60</v>
      </c>
      <c r="R2730" s="9" t="n">
        <f aca="false">INDEX(Scenario!$C$18:$C$20,MATCH(B2730,Scenario!$A$18:$A$20,0))</f>
        <v>1440</v>
      </c>
      <c r="S2730" s="9" t="n">
        <f aca="false">IF(ISNUMBER(M2730),IF(M2730&lt;=Q2730,1,0),"")</f>
        <v>1</v>
      </c>
      <c r="T2730" s="9" t="n">
        <f aca="false">IF(ISNUMBER(P2730),IF(P2730&lt;=R2730,1,0),"")</f>
        <v>1</v>
      </c>
      <c r="U2730" s="9" t="n">
        <f aca="false">IF(E2730&gt;Scenario!$B$14,0,IF(OR(AND(ISNUMBER(H2730),H2730&lt;=Scenario!$B$14),AND(ISNUMBER(I2730),I2730&lt;=Scenario!$B$14)),0,1))</f>
        <v>0</v>
      </c>
      <c r="V2730" s="9" t="n">
        <f aca="false">IF(AND(U2730=1,(Scenario!$B$14-E2730)/60&gt;R2730),1,0)</f>
        <v>0</v>
      </c>
      <c r="W2730" s="9" t="n">
        <f aca="false">IF(OR(C2730=Scenario!$B$22,C2730=Scenario!$C$22),1,0)</f>
        <v>1</v>
      </c>
      <c r="X2730" s="9" t="n">
        <f aca="false">IF(ISNUMBER(I2730),1,0)</f>
        <v>0</v>
      </c>
      <c r="Y2730" s="9" t="n">
        <f aca="false">MOD(INT(E2730/86400)+3,7)</f>
        <v>4</v>
      </c>
      <c r="Z2730" s="9" t="n">
        <f aca="false">MOD(INT(E2730/3600),24)</f>
        <v>17</v>
      </c>
      <c r="AA2730" s="6" t="s">
        <v>5704</v>
      </c>
    </row>
    <row r="2731" customFormat="false" ht="15" hidden="false" customHeight="false" outlineLevel="0" collapsed="false">
      <c r="A2731" s="6" t="s">
        <v>5705</v>
      </c>
      <c r="B2731" s="6" t="s">
        <v>43</v>
      </c>
      <c r="C2731" s="6" t="s">
        <v>288</v>
      </c>
      <c r="D2731" s="6" t="s">
        <v>170</v>
      </c>
      <c r="E2731" s="6" t="n">
        <v>1788543185</v>
      </c>
      <c r="F2731" s="6" t="n">
        <v>1788543335</v>
      </c>
      <c r="G2731" s="6" t="n">
        <v>1788543234</v>
      </c>
      <c r="H2731" s="6" t="n">
        <v>1788544480</v>
      </c>
      <c r="J2731" s="6" t="n">
        <v>0</v>
      </c>
      <c r="K2731" s="6" t="n">
        <v>0</v>
      </c>
      <c r="L2731" s="9" t="n">
        <f aca="false">IF(AND(E2731&gt;=Scenario!$B$11,E2731&lt;Scenario!$B$12),1,0)</f>
        <v>1</v>
      </c>
      <c r="M2731" s="9" t="n">
        <f aca="false">IF(AND(L2731=1,ISNUMBER(F2731)),MAX(0,F2731-E2731)/60,"")</f>
        <v>2.5</v>
      </c>
      <c r="N2731" s="9" t="n">
        <f aca="false">IF(AND(L2731=1,ISNUMBER(G2731)),MAX(0,G2731-E2731)/60,"")</f>
        <v>0.816666666666667</v>
      </c>
      <c r="O2731" s="9" t="n">
        <f aca="false">IF(ISNUMBER(H2731),IF(AND(H2731&gt;=Scenario!$B$11,H2731&lt;Scenario!$B$12),1,0),0)</f>
        <v>1</v>
      </c>
      <c r="P2731" s="9" t="n">
        <f aca="false">IF(O2731=1,MAX(0,H2731-E2731)/60,"")</f>
        <v>21.5833333333333</v>
      </c>
      <c r="Q2731" s="9" t="n">
        <f aca="false">INDEX(Scenario!$B$18:$B$20,MATCH(B2731,Scenario!$A$18:$A$20,0))</f>
        <v>60</v>
      </c>
      <c r="R2731" s="9" t="n">
        <f aca="false">INDEX(Scenario!$C$18:$C$20,MATCH(B2731,Scenario!$A$18:$A$20,0))</f>
        <v>1440</v>
      </c>
      <c r="S2731" s="9" t="n">
        <f aca="false">IF(ISNUMBER(M2731),IF(M2731&lt;=Q2731,1,0),"")</f>
        <v>1</v>
      </c>
      <c r="T2731" s="9" t="n">
        <f aca="false">IF(ISNUMBER(P2731),IF(P2731&lt;=R2731,1,0),"")</f>
        <v>1</v>
      </c>
      <c r="U2731" s="9" t="n">
        <f aca="false">IF(E2731&gt;Scenario!$B$14,0,IF(OR(AND(ISNUMBER(H2731),H2731&lt;=Scenario!$B$14),AND(ISNUMBER(I2731),I2731&lt;=Scenario!$B$14)),0,1))</f>
        <v>0</v>
      </c>
      <c r="V2731" s="9" t="n">
        <f aca="false">IF(AND(U2731=1,(Scenario!$B$14-E2731)/60&gt;R2731),1,0)</f>
        <v>0</v>
      </c>
      <c r="W2731" s="9" t="n">
        <f aca="false">IF(OR(C2731=Scenario!$B$22,C2731=Scenario!$C$22),1,0)</f>
        <v>0</v>
      </c>
      <c r="X2731" s="9" t="n">
        <f aca="false">IF(ISNUMBER(I2731),1,0)</f>
        <v>0</v>
      </c>
      <c r="Y2731" s="9" t="n">
        <f aca="false">MOD(INT(E2731/86400)+3,7)</f>
        <v>4</v>
      </c>
      <c r="Z2731" s="9" t="n">
        <f aca="false">MOD(INT(E2731/3600),24)</f>
        <v>17</v>
      </c>
      <c r="AA2731" s="6" t="s">
        <v>5706</v>
      </c>
    </row>
    <row r="2732" customFormat="false" ht="15" hidden="false" customHeight="false" outlineLevel="0" collapsed="false">
      <c r="A2732" s="6" t="s">
        <v>5707</v>
      </c>
      <c r="B2732" s="6" t="s">
        <v>43</v>
      </c>
      <c r="C2732" s="6" t="s">
        <v>288</v>
      </c>
      <c r="D2732" s="6" t="s">
        <v>170</v>
      </c>
      <c r="E2732" s="6" t="n">
        <v>1788545036</v>
      </c>
      <c r="F2732" s="6" t="n">
        <v>1788545290</v>
      </c>
      <c r="G2732" s="6" t="n">
        <v>1788545090</v>
      </c>
      <c r="H2732" s="6" t="n">
        <v>1788546624</v>
      </c>
      <c r="J2732" s="6" t="n">
        <v>0</v>
      </c>
      <c r="K2732" s="6" t="n">
        <v>0</v>
      </c>
      <c r="L2732" s="9" t="n">
        <f aca="false">IF(AND(E2732&gt;=Scenario!$B$11,E2732&lt;Scenario!$B$12),1,0)</f>
        <v>1</v>
      </c>
      <c r="M2732" s="9" t="n">
        <f aca="false">IF(AND(L2732=1,ISNUMBER(F2732)),MAX(0,F2732-E2732)/60,"")</f>
        <v>4.23333333333333</v>
      </c>
      <c r="N2732" s="9" t="n">
        <f aca="false">IF(AND(L2732=1,ISNUMBER(G2732)),MAX(0,G2732-E2732)/60,"")</f>
        <v>0.9</v>
      </c>
      <c r="O2732" s="9" t="n">
        <f aca="false">IF(ISNUMBER(H2732),IF(AND(H2732&gt;=Scenario!$B$11,H2732&lt;Scenario!$B$12),1,0),0)</f>
        <v>1</v>
      </c>
      <c r="P2732" s="9" t="n">
        <f aca="false">IF(O2732=1,MAX(0,H2732-E2732)/60,"")</f>
        <v>26.4666666666667</v>
      </c>
      <c r="Q2732" s="9" t="n">
        <f aca="false">INDEX(Scenario!$B$18:$B$20,MATCH(B2732,Scenario!$A$18:$A$20,0))</f>
        <v>60</v>
      </c>
      <c r="R2732" s="9" t="n">
        <f aca="false">INDEX(Scenario!$C$18:$C$20,MATCH(B2732,Scenario!$A$18:$A$20,0))</f>
        <v>1440</v>
      </c>
      <c r="S2732" s="9" t="n">
        <f aca="false">IF(ISNUMBER(M2732),IF(M2732&lt;=Q2732,1,0),"")</f>
        <v>1</v>
      </c>
      <c r="T2732" s="9" t="n">
        <f aca="false">IF(ISNUMBER(P2732),IF(P2732&lt;=R2732,1,0),"")</f>
        <v>1</v>
      </c>
      <c r="U2732" s="9" t="n">
        <f aca="false">IF(E2732&gt;Scenario!$B$14,0,IF(OR(AND(ISNUMBER(H2732),H2732&lt;=Scenario!$B$14),AND(ISNUMBER(I2732),I2732&lt;=Scenario!$B$14)),0,1))</f>
        <v>0</v>
      </c>
      <c r="V2732" s="9" t="n">
        <f aca="false">IF(AND(U2732=1,(Scenario!$B$14-E2732)/60&gt;R2732),1,0)</f>
        <v>0</v>
      </c>
      <c r="W2732" s="9" t="n">
        <f aca="false">IF(OR(C2732=Scenario!$B$22,C2732=Scenario!$C$22),1,0)</f>
        <v>0</v>
      </c>
      <c r="X2732" s="9" t="n">
        <f aca="false">IF(ISNUMBER(I2732),1,0)</f>
        <v>0</v>
      </c>
      <c r="Y2732" s="9" t="n">
        <f aca="false">MOD(INT(E2732/86400)+3,7)</f>
        <v>4</v>
      </c>
      <c r="Z2732" s="9" t="n">
        <f aca="false">MOD(INT(E2732/3600),24)</f>
        <v>18</v>
      </c>
      <c r="AA2732" s="6" t="s">
        <v>5708</v>
      </c>
    </row>
    <row r="2733" customFormat="false" ht="15" hidden="false" customHeight="false" outlineLevel="0" collapsed="false">
      <c r="A2733" s="6" t="s">
        <v>5709</v>
      </c>
      <c r="B2733" s="6" t="s">
        <v>44</v>
      </c>
      <c r="C2733" s="6" t="s">
        <v>249</v>
      </c>
      <c r="D2733" s="6" t="s">
        <v>171</v>
      </c>
      <c r="E2733" s="6" t="n">
        <v>1788545879</v>
      </c>
      <c r="F2733" s="6" t="n">
        <v>1788547947</v>
      </c>
      <c r="G2733" s="6" t="n">
        <v>1788547887</v>
      </c>
      <c r="H2733" s="6" t="n">
        <v>1788548974</v>
      </c>
      <c r="J2733" s="6" t="n">
        <v>0</v>
      </c>
      <c r="K2733" s="6" t="n">
        <v>0</v>
      </c>
      <c r="L2733" s="9" t="n">
        <f aca="false">IF(AND(E2733&gt;=Scenario!$B$11,E2733&lt;Scenario!$B$12),1,0)</f>
        <v>1</v>
      </c>
      <c r="M2733" s="9" t="n">
        <f aca="false">IF(AND(L2733=1,ISNUMBER(F2733)),MAX(0,F2733-E2733)/60,"")</f>
        <v>34.4666666666667</v>
      </c>
      <c r="N2733" s="9" t="n">
        <f aca="false">IF(AND(L2733=1,ISNUMBER(G2733)),MAX(0,G2733-E2733)/60,"")</f>
        <v>33.4666666666667</v>
      </c>
      <c r="O2733" s="9" t="n">
        <f aca="false">IF(ISNUMBER(H2733),IF(AND(H2733&gt;=Scenario!$B$11,H2733&lt;Scenario!$B$12),1,0),0)</f>
        <v>1</v>
      </c>
      <c r="P2733" s="9" t="n">
        <f aca="false">IF(O2733=1,MAX(0,H2733-E2733)/60,"")</f>
        <v>51.5833333333333</v>
      </c>
      <c r="Q2733" s="9" t="n">
        <f aca="false">INDEX(Scenario!$B$18:$B$20,MATCH(B2733,Scenario!$A$18:$A$20,0))</f>
        <v>240</v>
      </c>
      <c r="R2733" s="9" t="n">
        <f aca="false">INDEX(Scenario!$C$18:$C$20,MATCH(B2733,Scenario!$A$18:$A$20,0))</f>
        <v>4320</v>
      </c>
      <c r="S2733" s="9" t="n">
        <f aca="false">IF(ISNUMBER(M2733),IF(M2733&lt;=Q2733,1,0),"")</f>
        <v>1</v>
      </c>
      <c r="T2733" s="9" t="n">
        <f aca="false">IF(ISNUMBER(P2733),IF(P2733&lt;=R2733,1,0),"")</f>
        <v>1</v>
      </c>
      <c r="U2733" s="9" t="n">
        <f aca="false">IF(E2733&gt;Scenario!$B$14,0,IF(OR(AND(ISNUMBER(H2733),H2733&lt;=Scenario!$B$14),AND(ISNUMBER(I2733),I2733&lt;=Scenario!$B$14)),0,1))</f>
        <v>0</v>
      </c>
      <c r="V2733" s="9" t="n">
        <f aca="false">IF(AND(U2733=1,(Scenario!$B$14-E2733)/60&gt;R2733),1,0)</f>
        <v>0</v>
      </c>
      <c r="W2733" s="9" t="n">
        <f aca="false">IF(OR(C2733=Scenario!$B$22,C2733=Scenario!$C$22),1,0)</f>
        <v>0</v>
      </c>
      <c r="X2733" s="9" t="n">
        <f aca="false">IF(ISNUMBER(I2733),1,0)</f>
        <v>0</v>
      </c>
      <c r="Y2733" s="9" t="n">
        <f aca="false">MOD(INT(E2733/86400)+3,7)</f>
        <v>4</v>
      </c>
      <c r="Z2733" s="9" t="n">
        <f aca="false">MOD(INT(E2733/3600),24)</f>
        <v>18</v>
      </c>
      <c r="AA2733" s="6" t="s">
        <v>5710</v>
      </c>
    </row>
    <row r="2734" customFormat="false" ht="15" hidden="false" customHeight="false" outlineLevel="0" collapsed="false">
      <c r="A2734" s="6" t="s">
        <v>5711</v>
      </c>
      <c r="B2734" s="6" t="s">
        <v>42</v>
      </c>
      <c r="C2734" s="6" t="s">
        <v>46</v>
      </c>
      <c r="D2734" s="6" t="s">
        <v>171</v>
      </c>
      <c r="E2734" s="6" t="n">
        <v>1788546987</v>
      </c>
      <c r="F2734" s="6" t="n">
        <v>1788547366</v>
      </c>
      <c r="G2734" s="6" t="n">
        <v>1788547138</v>
      </c>
      <c r="H2734" s="6" t="n">
        <v>1788547869</v>
      </c>
      <c r="J2734" s="6" t="n">
        <v>0</v>
      </c>
      <c r="K2734" s="6" t="n">
        <v>0</v>
      </c>
      <c r="L2734" s="9" t="n">
        <f aca="false">IF(AND(E2734&gt;=Scenario!$B$11,E2734&lt;Scenario!$B$12),1,0)</f>
        <v>1</v>
      </c>
      <c r="M2734" s="9" t="n">
        <f aca="false">IF(AND(L2734=1,ISNUMBER(F2734)),MAX(0,F2734-E2734)/60,"")</f>
        <v>6.31666666666667</v>
      </c>
      <c r="N2734" s="9" t="n">
        <f aca="false">IF(AND(L2734=1,ISNUMBER(G2734)),MAX(0,G2734-E2734)/60,"")</f>
        <v>2.51666666666667</v>
      </c>
      <c r="O2734" s="9" t="n">
        <f aca="false">IF(ISNUMBER(H2734),IF(AND(H2734&gt;=Scenario!$B$11,H2734&lt;Scenario!$B$12),1,0),0)</f>
        <v>1</v>
      </c>
      <c r="P2734" s="9" t="n">
        <f aca="false">IF(O2734=1,MAX(0,H2734-E2734)/60,"")</f>
        <v>14.7</v>
      </c>
      <c r="Q2734" s="9" t="n">
        <f aca="false">INDEX(Scenario!$B$18:$B$20,MATCH(B2734,Scenario!$A$18:$A$20,0))</f>
        <v>15</v>
      </c>
      <c r="R2734" s="9" t="n">
        <f aca="false">INDEX(Scenario!$C$18:$C$20,MATCH(B2734,Scenario!$A$18:$A$20,0))</f>
        <v>240</v>
      </c>
      <c r="S2734" s="9" t="n">
        <f aca="false">IF(ISNUMBER(M2734),IF(M2734&lt;=Q2734,1,0),"")</f>
        <v>1</v>
      </c>
      <c r="T2734" s="9" t="n">
        <f aca="false">IF(ISNUMBER(P2734),IF(P2734&lt;=R2734,1,0),"")</f>
        <v>1</v>
      </c>
      <c r="U2734" s="9" t="n">
        <f aca="false">IF(E2734&gt;Scenario!$B$14,0,IF(OR(AND(ISNUMBER(H2734),H2734&lt;=Scenario!$B$14),AND(ISNUMBER(I2734),I2734&lt;=Scenario!$B$14)),0,1))</f>
        <v>0</v>
      </c>
      <c r="V2734" s="9" t="n">
        <f aca="false">IF(AND(U2734=1,(Scenario!$B$14-E2734)/60&gt;R2734),1,0)</f>
        <v>0</v>
      </c>
      <c r="W2734" s="9" t="n">
        <f aca="false">IF(OR(C2734=Scenario!$B$22,C2734=Scenario!$C$22),1,0)</f>
        <v>1</v>
      </c>
      <c r="X2734" s="9" t="n">
        <f aca="false">IF(ISNUMBER(I2734),1,0)</f>
        <v>0</v>
      </c>
      <c r="Y2734" s="9" t="n">
        <f aca="false">MOD(INT(E2734/86400)+3,7)</f>
        <v>4</v>
      </c>
      <c r="Z2734" s="9" t="n">
        <f aca="false">MOD(INT(E2734/3600),24)</f>
        <v>18</v>
      </c>
      <c r="AA2734" s="6" t="s">
        <v>5712</v>
      </c>
    </row>
    <row r="2735" customFormat="false" ht="15" hidden="false" customHeight="false" outlineLevel="0" collapsed="false">
      <c r="A2735" s="6" t="s">
        <v>5713</v>
      </c>
      <c r="B2735" s="6" t="s">
        <v>44</v>
      </c>
      <c r="C2735" s="6" t="s">
        <v>47</v>
      </c>
      <c r="D2735" s="6" t="s">
        <v>170</v>
      </c>
      <c r="E2735" s="6" t="n">
        <v>1788548873</v>
      </c>
      <c r="F2735" s="6" t="n">
        <v>1788549127</v>
      </c>
      <c r="G2735" s="6" t="n">
        <v>1788548908</v>
      </c>
      <c r="H2735" s="6" t="n">
        <v>1788550485</v>
      </c>
      <c r="J2735" s="6" t="n">
        <v>0</v>
      </c>
      <c r="K2735" s="6" t="n">
        <v>0</v>
      </c>
      <c r="L2735" s="9" t="n">
        <f aca="false">IF(AND(E2735&gt;=Scenario!$B$11,E2735&lt;Scenario!$B$12),1,0)</f>
        <v>1</v>
      </c>
      <c r="M2735" s="9" t="n">
        <f aca="false">IF(AND(L2735=1,ISNUMBER(F2735)),MAX(0,F2735-E2735)/60,"")</f>
        <v>4.23333333333333</v>
      </c>
      <c r="N2735" s="9" t="n">
        <f aca="false">IF(AND(L2735=1,ISNUMBER(G2735)),MAX(0,G2735-E2735)/60,"")</f>
        <v>0.583333333333333</v>
      </c>
      <c r="O2735" s="9" t="n">
        <f aca="false">IF(ISNUMBER(H2735),IF(AND(H2735&gt;=Scenario!$B$11,H2735&lt;Scenario!$B$12),1,0),0)</f>
        <v>1</v>
      </c>
      <c r="P2735" s="9" t="n">
        <f aca="false">IF(O2735=1,MAX(0,H2735-E2735)/60,"")</f>
        <v>26.8666666666667</v>
      </c>
      <c r="Q2735" s="9" t="n">
        <f aca="false">INDEX(Scenario!$B$18:$B$20,MATCH(B2735,Scenario!$A$18:$A$20,0))</f>
        <v>240</v>
      </c>
      <c r="R2735" s="9" t="n">
        <f aca="false">INDEX(Scenario!$C$18:$C$20,MATCH(B2735,Scenario!$A$18:$A$20,0))</f>
        <v>4320</v>
      </c>
      <c r="S2735" s="9" t="n">
        <f aca="false">IF(ISNUMBER(M2735),IF(M2735&lt;=Q2735,1,0),"")</f>
        <v>1</v>
      </c>
      <c r="T2735" s="9" t="n">
        <f aca="false">IF(ISNUMBER(P2735),IF(P2735&lt;=R2735,1,0),"")</f>
        <v>1</v>
      </c>
      <c r="U2735" s="9" t="n">
        <f aca="false">IF(E2735&gt;Scenario!$B$14,0,IF(OR(AND(ISNUMBER(H2735),H2735&lt;=Scenario!$B$14),AND(ISNUMBER(I2735),I2735&lt;=Scenario!$B$14)),0,1))</f>
        <v>0</v>
      </c>
      <c r="V2735" s="9" t="n">
        <f aca="false">IF(AND(U2735=1,(Scenario!$B$14-E2735)/60&gt;R2735),1,0)</f>
        <v>0</v>
      </c>
      <c r="W2735" s="9" t="n">
        <f aca="false">IF(OR(C2735=Scenario!$B$22,C2735=Scenario!$C$22),1,0)</f>
        <v>1</v>
      </c>
      <c r="X2735" s="9" t="n">
        <f aca="false">IF(ISNUMBER(I2735),1,0)</f>
        <v>0</v>
      </c>
      <c r="Y2735" s="9" t="n">
        <f aca="false">MOD(INT(E2735/86400)+3,7)</f>
        <v>4</v>
      </c>
      <c r="Z2735" s="9" t="n">
        <f aca="false">MOD(INT(E2735/3600),24)</f>
        <v>19</v>
      </c>
      <c r="AA2735" s="6" t="s">
        <v>5714</v>
      </c>
    </row>
    <row r="2736" customFormat="false" ht="15" hidden="false" customHeight="false" outlineLevel="0" collapsed="false">
      <c r="A2736" s="6" t="s">
        <v>5715</v>
      </c>
      <c r="B2736" s="6" t="s">
        <v>44</v>
      </c>
      <c r="C2736" s="6" t="s">
        <v>288</v>
      </c>
      <c r="D2736" s="6" t="s">
        <v>172</v>
      </c>
      <c r="E2736" s="6" t="n">
        <v>1788551445</v>
      </c>
      <c r="F2736" s="6" t="n">
        <v>1788553156</v>
      </c>
      <c r="G2736" s="6" t="n">
        <v>1788552919</v>
      </c>
      <c r="H2736" s="6" t="n">
        <v>1788555419</v>
      </c>
      <c r="J2736" s="6" t="n">
        <v>0</v>
      </c>
      <c r="K2736" s="6" t="n">
        <v>0</v>
      </c>
      <c r="L2736" s="9" t="n">
        <f aca="false">IF(AND(E2736&gt;=Scenario!$B$11,E2736&lt;Scenario!$B$12),1,0)</f>
        <v>1</v>
      </c>
      <c r="M2736" s="9" t="n">
        <f aca="false">IF(AND(L2736=1,ISNUMBER(F2736)),MAX(0,F2736-E2736)/60,"")</f>
        <v>28.5166666666667</v>
      </c>
      <c r="N2736" s="9" t="n">
        <f aca="false">IF(AND(L2736=1,ISNUMBER(G2736)),MAX(0,G2736-E2736)/60,"")</f>
        <v>24.5666666666667</v>
      </c>
      <c r="O2736" s="9" t="n">
        <f aca="false">IF(ISNUMBER(H2736),IF(AND(H2736&gt;=Scenario!$B$11,H2736&lt;Scenario!$B$12),1,0),0)</f>
        <v>1</v>
      </c>
      <c r="P2736" s="9" t="n">
        <f aca="false">IF(O2736=1,MAX(0,H2736-E2736)/60,"")</f>
        <v>66.2333333333333</v>
      </c>
      <c r="Q2736" s="9" t="n">
        <f aca="false">INDEX(Scenario!$B$18:$B$20,MATCH(B2736,Scenario!$A$18:$A$20,0))</f>
        <v>240</v>
      </c>
      <c r="R2736" s="9" t="n">
        <f aca="false">INDEX(Scenario!$C$18:$C$20,MATCH(B2736,Scenario!$A$18:$A$20,0))</f>
        <v>4320</v>
      </c>
      <c r="S2736" s="9" t="n">
        <f aca="false">IF(ISNUMBER(M2736),IF(M2736&lt;=Q2736,1,0),"")</f>
        <v>1</v>
      </c>
      <c r="T2736" s="9" t="n">
        <f aca="false">IF(ISNUMBER(P2736),IF(P2736&lt;=R2736,1,0),"")</f>
        <v>1</v>
      </c>
      <c r="U2736" s="9" t="n">
        <f aca="false">IF(E2736&gt;Scenario!$B$14,0,IF(OR(AND(ISNUMBER(H2736),H2736&lt;=Scenario!$B$14),AND(ISNUMBER(I2736),I2736&lt;=Scenario!$B$14)),0,1))</f>
        <v>0</v>
      </c>
      <c r="V2736" s="9" t="n">
        <f aca="false">IF(AND(U2736=1,(Scenario!$B$14-E2736)/60&gt;R2736),1,0)</f>
        <v>0</v>
      </c>
      <c r="W2736" s="9" t="n">
        <f aca="false">IF(OR(C2736=Scenario!$B$22,C2736=Scenario!$C$22),1,0)</f>
        <v>0</v>
      </c>
      <c r="X2736" s="9" t="n">
        <f aca="false">IF(ISNUMBER(I2736),1,0)</f>
        <v>0</v>
      </c>
      <c r="Y2736" s="9" t="n">
        <f aca="false">MOD(INT(E2736/86400)+3,7)</f>
        <v>4</v>
      </c>
      <c r="Z2736" s="9" t="n">
        <f aca="false">MOD(INT(E2736/3600),24)</f>
        <v>19</v>
      </c>
      <c r="AA2736" s="6" t="s">
        <v>5716</v>
      </c>
    </row>
    <row r="2737" customFormat="false" ht="15" hidden="false" customHeight="false" outlineLevel="0" collapsed="false">
      <c r="A2737" s="6" t="s">
        <v>5717</v>
      </c>
      <c r="B2737" s="6" t="s">
        <v>44</v>
      </c>
      <c r="C2737" s="6" t="s">
        <v>47</v>
      </c>
      <c r="D2737" s="6" t="s">
        <v>171</v>
      </c>
      <c r="E2737" s="6" t="n">
        <v>1788553602</v>
      </c>
      <c r="F2737" s="6" t="n">
        <v>1788553818</v>
      </c>
      <c r="G2737" s="6" t="n">
        <v>1788553622</v>
      </c>
      <c r="H2737" s="6" t="n">
        <v>1788556444</v>
      </c>
      <c r="J2737" s="6" t="n">
        <v>0</v>
      </c>
      <c r="K2737" s="6" t="n">
        <v>0</v>
      </c>
      <c r="L2737" s="9" t="n">
        <f aca="false">IF(AND(E2737&gt;=Scenario!$B$11,E2737&lt;Scenario!$B$12),1,0)</f>
        <v>1</v>
      </c>
      <c r="M2737" s="9" t="n">
        <f aca="false">IF(AND(L2737=1,ISNUMBER(F2737)),MAX(0,F2737-E2737)/60,"")</f>
        <v>3.6</v>
      </c>
      <c r="N2737" s="9" t="n">
        <f aca="false">IF(AND(L2737=1,ISNUMBER(G2737)),MAX(0,G2737-E2737)/60,"")</f>
        <v>0.333333333333333</v>
      </c>
      <c r="O2737" s="9" t="n">
        <f aca="false">IF(ISNUMBER(H2737),IF(AND(H2737&gt;=Scenario!$B$11,H2737&lt;Scenario!$B$12),1,0),0)</f>
        <v>1</v>
      </c>
      <c r="P2737" s="9" t="n">
        <f aca="false">IF(O2737=1,MAX(0,H2737-E2737)/60,"")</f>
        <v>47.3666666666667</v>
      </c>
      <c r="Q2737" s="9" t="n">
        <f aca="false">INDEX(Scenario!$B$18:$B$20,MATCH(B2737,Scenario!$A$18:$A$20,0))</f>
        <v>240</v>
      </c>
      <c r="R2737" s="9" t="n">
        <f aca="false">INDEX(Scenario!$C$18:$C$20,MATCH(B2737,Scenario!$A$18:$A$20,0))</f>
        <v>4320</v>
      </c>
      <c r="S2737" s="9" t="n">
        <f aca="false">IF(ISNUMBER(M2737),IF(M2737&lt;=Q2737,1,0),"")</f>
        <v>1</v>
      </c>
      <c r="T2737" s="9" t="n">
        <f aca="false">IF(ISNUMBER(P2737),IF(P2737&lt;=R2737,1,0),"")</f>
        <v>1</v>
      </c>
      <c r="U2737" s="9" t="n">
        <f aca="false">IF(E2737&gt;Scenario!$B$14,0,IF(OR(AND(ISNUMBER(H2737),H2737&lt;=Scenario!$B$14),AND(ISNUMBER(I2737),I2737&lt;=Scenario!$B$14)),0,1))</f>
        <v>0</v>
      </c>
      <c r="V2737" s="9" t="n">
        <f aca="false">IF(AND(U2737=1,(Scenario!$B$14-E2737)/60&gt;R2737),1,0)</f>
        <v>0</v>
      </c>
      <c r="W2737" s="9" t="n">
        <f aca="false">IF(OR(C2737=Scenario!$B$22,C2737=Scenario!$C$22),1,0)</f>
        <v>1</v>
      </c>
      <c r="X2737" s="9" t="n">
        <f aca="false">IF(ISNUMBER(I2737),1,0)</f>
        <v>0</v>
      </c>
      <c r="Y2737" s="9" t="n">
        <f aca="false">MOD(INT(E2737/86400)+3,7)</f>
        <v>4</v>
      </c>
      <c r="Z2737" s="9" t="n">
        <f aca="false">MOD(INT(E2737/3600),24)</f>
        <v>20</v>
      </c>
      <c r="AA2737" s="6" t="s">
        <v>5718</v>
      </c>
    </row>
    <row r="2738" customFormat="false" ht="15" hidden="false" customHeight="false" outlineLevel="0" collapsed="false">
      <c r="A2738" s="6" t="s">
        <v>5719</v>
      </c>
      <c r="B2738" s="6" t="s">
        <v>44</v>
      </c>
      <c r="C2738" s="6" t="s">
        <v>47</v>
      </c>
      <c r="D2738" s="6" t="s">
        <v>170</v>
      </c>
      <c r="E2738" s="6" t="n">
        <v>1788555374</v>
      </c>
      <c r="F2738" s="6" t="n">
        <v>1788555578</v>
      </c>
      <c r="G2738" s="6" t="n">
        <v>1788555409</v>
      </c>
      <c r="H2738" s="6" t="n">
        <v>1788557400</v>
      </c>
      <c r="J2738" s="6" t="n">
        <v>0</v>
      </c>
      <c r="K2738" s="6" t="n">
        <v>0</v>
      </c>
      <c r="L2738" s="9" t="n">
        <f aca="false">IF(AND(E2738&gt;=Scenario!$B$11,E2738&lt;Scenario!$B$12),1,0)</f>
        <v>1</v>
      </c>
      <c r="M2738" s="9" t="n">
        <f aca="false">IF(AND(L2738=1,ISNUMBER(F2738)),MAX(0,F2738-E2738)/60,"")</f>
        <v>3.4</v>
      </c>
      <c r="N2738" s="9" t="n">
        <f aca="false">IF(AND(L2738=1,ISNUMBER(G2738)),MAX(0,G2738-E2738)/60,"")</f>
        <v>0.583333333333333</v>
      </c>
      <c r="O2738" s="9" t="n">
        <f aca="false">IF(ISNUMBER(H2738),IF(AND(H2738&gt;=Scenario!$B$11,H2738&lt;Scenario!$B$12),1,0),0)</f>
        <v>1</v>
      </c>
      <c r="P2738" s="9" t="n">
        <f aca="false">IF(O2738=1,MAX(0,H2738-E2738)/60,"")</f>
        <v>33.7666666666667</v>
      </c>
      <c r="Q2738" s="9" t="n">
        <f aca="false">INDEX(Scenario!$B$18:$B$20,MATCH(B2738,Scenario!$A$18:$A$20,0))</f>
        <v>240</v>
      </c>
      <c r="R2738" s="9" t="n">
        <f aca="false">INDEX(Scenario!$C$18:$C$20,MATCH(B2738,Scenario!$A$18:$A$20,0))</f>
        <v>4320</v>
      </c>
      <c r="S2738" s="9" t="n">
        <f aca="false">IF(ISNUMBER(M2738),IF(M2738&lt;=Q2738,1,0),"")</f>
        <v>1</v>
      </c>
      <c r="T2738" s="9" t="n">
        <f aca="false">IF(ISNUMBER(P2738),IF(P2738&lt;=R2738,1,0),"")</f>
        <v>1</v>
      </c>
      <c r="U2738" s="9" t="n">
        <f aca="false">IF(E2738&gt;Scenario!$B$14,0,IF(OR(AND(ISNUMBER(H2738),H2738&lt;=Scenario!$B$14),AND(ISNUMBER(I2738),I2738&lt;=Scenario!$B$14)),0,1))</f>
        <v>0</v>
      </c>
      <c r="V2738" s="9" t="n">
        <f aca="false">IF(AND(U2738=1,(Scenario!$B$14-E2738)/60&gt;R2738),1,0)</f>
        <v>0</v>
      </c>
      <c r="W2738" s="9" t="n">
        <f aca="false">IF(OR(C2738=Scenario!$B$22,C2738=Scenario!$C$22),1,0)</f>
        <v>1</v>
      </c>
      <c r="X2738" s="9" t="n">
        <f aca="false">IF(ISNUMBER(I2738),1,0)</f>
        <v>0</v>
      </c>
      <c r="Y2738" s="9" t="n">
        <f aca="false">MOD(INT(E2738/86400)+3,7)</f>
        <v>4</v>
      </c>
      <c r="Z2738" s="9" t="n">
        <f aca="false">MOD(INT(E2738/3600),24)</f>
        <v>20</v>
      </c>
      <c r="AA2738" s="6" t="s">
        <v>5720</v>
      </c>
    </row>
    <row r="2739" customFormat="false" ht="15" hidden="false" customHeight="false" outlineLevel="0" collapsed="false">
      <c r="A2739" s="6" t="s">
        <v>5721</v>
      </c>
      <c r="B2739" s="6" t="s">
        <v>44</v>
      </c>
      <c r="C2739" s="6" t="s">
        <v>249</v>
      </c>
      <c r="D2739" s="6" t="s">
        <v>171</v>
      </c>
      <c r="E2739" s="6" t="n">
        <v>1788555682</v>
      </c>
      <c r="F2739" s="6" t="n">
        <v>1788556604</v>
      </c>
      <c r="G2739" s="6" t="n">
        <v>1788556477</v>
      </c>
      <c r="H2739" s="6" t="n">
        <v>1788561051</v>
      </c>
      <c r="J2739" s="6" t="n">
        <v>0</v>
      </c>
      <c r="K2739" s="6" t="n">
        <v>0</v>
      </c>
      <c r="L2739" s="9" t="n">
        <f aca="false">IF(AND(E2739&gt;=Scenario!$B$11,E2739&lt;Scenario!$B$12),1,0)</f>
        <v>1</v>
      </c>
      <c r="M2739" s="9" t="n">
        <f aca="false">IF(AND(L2739=1,ISNUMBER(F2739)),MAX(0,F2739-E2739)/60,"")</f>
        <v>15.3666666666667</v>
      </c>
      <c r="N2739" s="9" t="n">
        <f aca="false">IF(AND(L2739=1,ISNUMBER(G2739)),MAX(0,G2739-E2739)/60,"")</f>
        <v>13.25</v>
      </c>
      <c r="O2739" s="9" t="n">
        <f aca="false">IF(ISNUMBER(H2739),IF(AND(H2739&gt;=Scenario!$B$11,H2739&lt;Scenario!$B$12),1,0),0)</f>
        <v>1</v>
      </c>
      <c r="P2739" s="9" t="n">
        <f aca="false">IF(O2739=1,MAX(0,H2739-E2739)/60,"")</f>
        <v>89.4833333333333</v>
      </c>
      <c r="Q2739" s="9" t="n">
        <f aca="false">INDEX(Scenario!$B$18:$B$20,MATCH(B2739,Scenario!$A$18:$A$20,0))</f>
        <v>240</v>
      </c>
      <c r="R2739" s="9" t="n">
        <f aca="false">INDEX(Scenario!$C$18:$C$20,MATCH(B2739,Scenario!$A$18:$A$20,0))</f>
        <v>4320</v>
      </c>
      <c r="S2739" s="9" t="n">
        <f aca="false">IF(ISNUMBER(M2739),IF(M2739&lt;=Q2739,1,0),"")</f>
        <v>1</v>
      </c>
      <c r="T2739" s="9" t="n">
        <f aca="false">IF(ISNUMBER(P2739),IF(P2739&lt;=R2739,1,0),"")</f>
        <v>1</v>
      </c>
      <c r="U2739" s="9" t="n">
        <f aca="false">IF(E2739&gt;Scenario!$B$14,0,IF(OR(AND(ISNUMBER(H2739),H2739&lt;=Scenario!$B$14),AND(ISNUMBER(I2739),I2739&lt;=Scenario!$B$14)),0,1))</f>
        <v>0</v>
      </c>
      <c r="V2739" s="9" t="n">
        <f aca="false">IF(AND(U2739=1,(Scenario!$B$14-E2739)/60&gt;R2739),1,0)</f>
        <v>0</v>
      </c>
      <c r="W2739" s="9" t="n">
        <f aca="false">IF(OR(C2739=Scenario!$B$22,C2739=Scenario!$C$22),1,0)</f>
        <v>0</v>
      </c>
      <c r="X2739" s="9" t="n">
        <f aca="false">IF(ISNUMBER(I2739),1,0)</f>
        <v>0</v>
      </c>
      <c r="Y2739" s="9" t="n">
        <f aca="false">MOD(INT(E2739/86400)+3,7)</f>
        <v>4</v>
      </c>
      <c r="Z2739" s="9" t="n">
        <f aca="false">MOD(INT(E2739/3600),24)</f>
        <v>21</v>
      </c>
      <c r="AA2739" s="6" t="s">
        <v>5722</v>
      </c>
    </row>
    <row r="2740" customFormat="false" ht="15" hidden="false" customHeight="false" outlineLevel="0" collapsed="false">
      <c r="A2740" s="6" t="s">
        <v>5723</v>
      </c>
      <c r="B2740" s="6" t="s">
        <v>44</v>
      </c>
      <c r="C2740" s="6" t="s">
        <v>249</v>
      </c>
      <c r="D2740" s="6" t="s">
        <v>170</v>
      </c>
      <c r="E2740" s="6" t="n">
        <v>1788560967</v>
      </c>
      <c r="F2740" s="6" t="n">
        <v>1788561253</v>
      </c>
      <c r="G2740" s="6" t="n">
        <v>1788561021</v>
      </c>
      <c r="H2740" s="6" t="n">
        <v>1788562891</v>
      </c>
      <c r="J2740" s="6" t="n">
        <v>0</v>
      </c>
      <c r="K2740" s="6" t="n">
        <v>0</v>
      </c>
      <c r="L2740" s="9" t="n">
        <f aca="false">IF(AND(E2740&gt;=Scenario!$B$11,E2740&lt;Scenario!$B$12),1,0)</f>
        <v>1</v>
      </c>
      <c r="M2740" s="9" t="n">
        <f aca="false">IF(AND(L2740=1,ISNUMBER(F2740)),MAX(0,F2740-E2740)/60,"")</f>
        <v>4.76666666666667</v>
      </c>
      <c r="N2740" s="9" t="n">
        <f aca="false">IF(AND(L2740=1,ISNUMBER(G2740)),MAX(0,G2740-E2740)/60,"")</f>
        <v>0.9</v>
      </c>
      <c r="O2740" s="9" t="n">
        <f aca="false">IF(ISNUMBER(H2740),IF(AND(H2740&gt;=Scenario!$B$11,H2740&lt;Scenario!$B$12),1,0),0)</f>
        <v>1</v>
      </c>
      <c r="P2740" s="9" t="n">
        <f aca="false">IF(O2740=1,MAX(0,H2740-E2740)/60,"")</f>
        <v>32.0666666666667</v>
      </c>
      <c r="Q2740" s="9" t="n">
        <f aca="false">INDEX(Scenario!$B$18:$B$20,MATCH(B2740,Scenario!$A$18:$A$20,0))</f>
        <v>240</v>
      </c>
      <c r="R2740" s="9" t="n">
        <f aca="false">INDEX(Scenario!$C$18:$C$20,MATCH(B2740,Scenario!$A$18:$A$20,0))</f>
        <v>4320</v>
      </c>
      <c r="S2740" s="9" t="n">
        <f aca="false">IF(ISNUMBER(M2740),IF(M2740&lt;=Q2740,1,0),"")</f>
        <v>1</v>
      </c>
      <c r="T2740" s="9" t="n">
        <f aca="false">IF(ISNUMBER(P2740),IF(P2740&lt;=R2740,1,0),"")</f>
        <v>1</v>
      </c>
      <c r="U2740" s="9" t="n">
        <f aca="false">IF(E2740&gt;Scenario!$B$14,0,IF(OR(AND(ISNUMBER(H2740),H2740&lt;=Scenario!$B$14),AND(ISNUMBER(I2740),I2740&lt;=Scenario!$B$14)),0,1))</f>
        <v>0</v>
      </c>
      <c r="V2740" s="9" t="n">
        <f aca="false">IF(AND(U2740=1,(Scenario!$B$14-E2740)/60&gt;R2740),1,0)</f>
        <v>0</v>
      </c>
      <c r="W2740" s="9" t="n">
        <f aca="false">IF(OR(C2740=Scenario!$B$22,C2740=Scenario!$C$22),1,0)</f>
        <v>0</v>
      </c>
      <c r="X2740" s="9" t="n">
        <f aca="false">IF(ISNUMBER(I2740),1,0)</f>
        <v>0</v>
      </c>
      <c r="Y2740" s="9" t="n">
        <f aca="false">MOD(INT(E2740/86400)+3,7)</f>
        <v>4</v>
      </c>
      <c r="Z2740" s="9" t="n">
        <f aca="false">MOD(INT(E2740/3600),24)</f>
        <v>22</v>
      </c>
      <c r="AA2740" s="6" t="s">
        <v>5724</v>
      </c>
    </row>
    <row r="2741" customFormat="false" ht="15" hidden="false" customHeight="false" outlineLevel="0" collapsed="false">
      <c r="A2741" s="6" t="s">
        <v>5725</v>
      </c>
      <c r="B2741" s="6" t="s">
        <v>44</v>
      </c>
      <c r="C2741" s="6" t="s">
        <v>288</v>
      </c>
      <c r="D2741" s="6" t="s">
        <v>172</v>
      </c>
      <c r="E2741" s="6" t="n">
        <v>1788609738</v>
      </c>
      <c r="F2741" s="6" t="n">
        <v>1788609860</v>
      </c>
      <c r="G2741" s="6" t="n">
        <v>1788609769</v>
      </c>
      <c r="H2741" s="6" t="n">
        <v>1788615657</v>
      </c>
      <c r="J2741" s="6" t="n">
        <v>0</v>
      </c>
      <c r="K2741" s="6" t="n">
        <v>0</v>
      </c>
      <c r="L2741" s="9" t="n">
        <f aca="false">IF(AND(E2741&gt;=Scenario!$B$11,E2741&lt;Scenario!$B$12),1,0)</f>
        <v>1</v>
      </c>
      <c r="M2741" s="9" t="n">
        <f aca="false">IF(AND(L2741=1,ISNUMBER(F2741)),MAX(0,F2741-E2741)/60,"")</f>
        <v>2.03333333333333</v>
      </c>
      <c r="N2741" s="9" t="n">
        <f aca="false">IF(AND(L2741=1,ISNUMBER(G2741)),MAX(0,G2741-E2741)/60,"")</f>
        <v>0.516666666666667</v>
      </c>
      <c r="O2741" s="9" t="n">
        <f aca="false">IF(ISNUMBER(H2741),IF(AND(H2741&gt;=Scenario!$B$11,H2741&lt;Scenario!$B$12),1,0),0)</f>
        <v>1</v>
      </c>
      <c r="P2741" s="9" t="n">
        <f aca="false">IF(O2741=1,MAX(0,H2741-E2741)/60,"")</f>
        <v>98.65</v>
      </c>
      <c r="Q2741" s="9" t="n">
        <f aca="false">INDEX(Scenario!$B$18:$B$20,MATCH(B2741,Scenario!$A$18:$A$20,0))</f>
        <v>240</v>
      </c>
      <c r="R2741" s="9" t="n">
        <f aca="false">INDEX(Scenario!$C$18:$C$20,MATCH(B2741,Scenario!$A$18:$A$20,0))</f>
        <v>4320</v>
      </c>
      <c r="S2741" s="9" t="n">
        <f aca="false">IF(ISNUMBER(M2741),IF(M2741&lt;=Q2741,1,0),"")</f>
        <v>1</v>
      </c>
      <c r="T2741" s="9" t="n">
        <f aca="false">IF(ISNUMBER(P2741),IF(P2741&lt;=R2741,1,0),"")</f>
        <v>1</v>
      </c>
      <c r="U2741" s="9" t="n">
        <f aca="false">IF(E2741&gt;Scenario!$B$14,0,IF(OR(AND(ISNUMBER(H2741),H2741&lt;=Scenario!$B$14),AND(ISNUMBER(I2741),I2741&lt;=Scenario!$B$14)),0,1))</f>
        <v>0</v>
      </c>
      <c r="V2741" s="9" t="n">
        <f aca="false">IF(AND(U2741=1,(Scenario!$B$14-E2741)/60&gt;R2741),1,0)</f>
        <v>0</v>
      </c>
      <c r="W2741" s="9" t="n">
        <f aca="false">IF(OR(C2741=Scenario!$B$22,C2741=Scenario!$C$22),1,0)</f>
        <v>0</v>
      </c>
      <c r="X2741" s="9" t="n">
        <f aca="false">IF(ISNUMBER(I2741),1,0)</f>
        <v>0</v>
      </c>
      <c r="Y2741" s="9" t="n">
        <f aca="false">MOD(INT(E2741/86400)+3,7)</f>
        <v>5</v>
      </c>
      <c r="Z2741" s="9" t="n">
        <f aca="false">MOD(INT(E2741/3600),24)</f>
        <v>12</v>
      </c>
      <c r="AA2741" s="6" t="s">
        <v>5726</v>
      </c>
    </row>
    <row r="2742" customFormat="false" ht="15" hidden="false" customHeight="false" outlineLevel="0" collapsed="false">
      <c r="A2742" s="6" t="s">
        <v>5727</v>
      </c>
      <c r="B2742" s="6" t="s">
        <v>44</v>
      </c>
      <c r="C2742" s="6" t="s">
        <v>288</v>
      </c>
      <c r="D2742" s="6" t="s">
        <v>171</v>
      </c>
      <c r="E2742" s="6" t="n">
        <v>1788616435</v>
      </c>
      <c r="F2742" s="6" t="n">
        <v>1788645816</v>
      </c>
      <c r="G2742" s="6" t="n">
        <v>1788645644</v>
      </c>
      <c r="H2742" s="6" t="n">
        <v>1788651089</v>
      </c>
      <c r="J2742" s="6" t="n">
        <v>0</v>
      </c>
      <c r="K2742" s="6" t="n">
        <v>0</v>
      </c>
      <c r="L2742" s="9" t="n">
        <f aca="false">IF(AND(E2742&gt;=Scenario!$B$11,E2742&lt;Scenario!$B$12),1,0)</f>
        <v>1</v>
      </c>
      <c r="M2742" s="9" t="n">
        <f aca="false">IF(AND(L2742=1,ISNUMBER(F2742)),MAX(0,F2742-E2742)/60,"")</f>
        <v>489.683333333333</v>
      </c>
      <c r="N2742" s="9" t="n">
        <f aca="false">IF(AND(L2742=1,ISNUMBER(G2742)),MAX(0,G2742-E2742)/60,"")</f>
        <v>486.816666666667</v>
      </c>
      <c r="O2742" s="9" t="n">
        <f aca="false">IF(ISNUMBER(H2742),IF(AND(H2742&gt;=Scenario!$B$11,H2742&lt;Scenario!$B$12),1,0),0)</f>
        <v>1</v>
      </c>
      <c r="P2742" s="9" t="n">
        <f aca="false">IF(O2742=1,MAX(0,H2742-E2742)/60,"")</f>
        <v>577.566666666667</v>
      </c>
      <c r="Q2742" s="9" t="n">
        <f aca="false">INDEX(Scenario!$B$18:$B$20,MATCH(B2742,Scenario!$A$18:$A$20,0))</f>
        <v>240</v>
      </c>
      <c r="R2742" s="9" t="n">
        <f aca="false">INDEX(Scenario!$C$18:$C$20,MATCH(B2742,Scenario!$A$18:$A$20,0))</f>
        <v>4320</v>
      </c>
      <c r="S2742" s="9" t="n">
        <f aca="false">IF(ISNUMBER(M2742),IF(M2742&lt;=Q2742,1,0),"")</f>
        <v>0</v>
      </c>
      <c r="T2742" s="9" t="n">
        <f aca="false">IF(ISNUMBER(P2742),IF(P2742&lt;=R2742,1,0),"")</f>
        <v>1</v>
      </c>
      <c r="U2742" s="9" t="n">
        <f aca="false">IF(E2742&gt;Scenario!$B$14,0,IF(OR(AND(ISNUMBER(H2742),H2742&lt;=Scenario!$B$14),AND(ISNUMBER(I2742),I2742&lt;=Scenario!$B$14)),0,1))</f>
        <v>0</v>
      </c>
      <c r="V2742" s="9" t="n">
        <f aca="false">IF(AND(U2742=1,(Scenario!$B$14-E2742)/60&gt;R2742),1,0)</f>
        <v>0</v>
      </c>
      <c r="W2742" s="9" t="n">
        <f aca="false">IF(OR(C2742=Scenario!$B$22,C2742=Scenario!$C$22),1,0)</f>
        <v>0</v>
      </c>
      <c r="X2742" s="9" t="n">
        <f aca="false">IF(ISNUMBER(I2742),1,0)</f>
        <v>0</v>
      </c>
      <c r="Y2742" s="9" t="n">
        <f aca="false">MOD(INT(E2742/86400)+3,7)</f>
        <v>5</v>
      </c>
      <c r="Z2742" s="9" t="n">
        <f aca="false">MOD(INT(E2742/3600),24)</f>
        <v>13</v>
      </c>
      <c r="AA2742" s="6" t="s">
        <v>5728</v>
      </c>
    </row>
    <row r="2743" customFormat="false" ht="15" hidden="false" customHeight="false" outlineLevel="0" collapsed="false">
      <c r="A2743" s="6" t="s">
        <v>5729</v>
      </c>
      <c r="B2743" s="6" t="s">
        <v>44</v>
      </c>
      <c r="C2743" s="6" t="s">
        <v>47</v>
      </c>
      <c r="D2743" s="6" t="s">
        <v>172</v>
      </c>
      <c r="E2743" s="6" t="n">
        <v>1788617474</v>
      </c>
      <c r="F2743" s="6" t="n">
        <v>1788617620</v>
      </c>
      <c r="G2743" s="6" t="n">
        <v>1788617484</v>
      </c>
      <c r="H2743" s="6" t="n">
        <v>1788619006</v>
      </c>
      <c r="J2743" s="6" t="n">
        <v>0</v>
      </c>
      <c r="K2743" s="6" t="n">
        <v>0</v>
      </c>
      <c r="L2743" s="9" t="n">
        <f aca="false">IF(AND(E2743&gt;=Scenario!$B$11,E2743&lt;Scenario!$B$12),1,0)</f>
        <v>1</v>
      </c>
      <c r="M2743" s="9" t="n">
        <f aca="false">IF(AND(L2743=1,ISNUMBER(F2743)),MAX(0,F2743-E2743)/60,"")</f>
        <v>2.43333333333333</v>
      </c>
      <c r="N2743" s="9" t="n">
        <f aca="false">IF(AND(L2743=1,ISNUMBER(G2743)),MAX(0,G2743-E2743)/60,"")</f>
        <v>0.166666666666667</v>
      </c>
      <c r="O2743" s="9" t="n">
        <f aca="false">IF(ISNUMBER(H2743),IF(AND(H2743&gt;=Scenario!$B$11,H2743&lt;Scenario!$B$12),1,0),0)</f>
        <v>1</v>
      </c>
      <c r="P2743" s="9" t="n">
        <f aca="false">IF(O2743=1,MAX(0,H2743-E2743)/60,"")</f>
        <v>25.5333333333333</v>
      </c>
      <c r="Q2743" s="9" t="n">
        <f aca="false">INDEX(Scenario!$B$18:$B$20,MATCH(B2743,Scenario!$A$18:$A$20,0))</f>
        <v>240</v>
      </c>
      <c r="R2743" s="9" t="n">
        <f aca="false">INDEX(Scenario!$C$18:$C$20,MATCH(B2743,Scenario!$A$18:$A$20,0))</f>
        <v>4320</v>
      </c>
      <c r="S2743" s="9" t="n">
        <f aca="false">IF(ISNUMBER(M2743),IF(M2743&lt;=Q2743,1,0),"")</f>
        <v>1</v>
      </c>
      <c r="T2743" s="9" t="n">
        <f aca="false">IF(ISNUMBER(P2743),IF(P2743&lt;=R2743,1,0),"")</f>
        <v>1</v>
      </c>
      <c r="U2743" s="9" t="n">
        <f aca="false">IF(E2743&gt;Scenario!$B$14,0,IF(OR(AND(ISNUMBER(H2743),H2743&lt;=Scenario!$B$14),AND(ISNUMBER(I2743),I2743&lt;=Scenario!$B$14)),0,1))</f>
        <v>0</v>
      </c>
      <c r="V2743" s="9" t="n">
        <f aca="false">IF(AND(U2743=1,(Scenario!$B$14-E2743)/60&gt;R2743),1,0)</f>
        <v>0</v>
      </c>
      <c r="W2743" s="9" t="n">
        <f aca="false">IF(OR(C2743=Scenario!$B$22,C2743=Scenario!$C$22),1,0)</f>
        <v>1</v>
      </c>
      <c r="X2743" s="9" t="n">
        <f aca="false">IF(ISNUMBER(I2743),1,0)</f>
        <v>0</v>
      </c>
      <c r="Y2743" s="9" t="n">
        <f aca="false">MOD(INT(E2743/86400)+3,7)</f>
        <v>5</v>
      </c>
      <c r="Z2743" s="9" t="n">
        <f aca="false">MOD(INT(E2743/3600),24)</f>
        <v>14</v>
      </c>
      <c r="AA2743" s="6" t="s">
        <v>5730</v>
      </c>
    </row>
    <row r="2744" customFormat="false" ht="15" hidden="false" customHeight="false" outlineLevel="0" collapsed="false">
      <c r="A2744" s="6" t="s">
        <v>5731</v>
      </c>
      <c r="B2744" s="6" t="s">
        <v>44</v>
      </c>
      <c r="C2744" s="6" t="s">
        <v>249</v>
      </c>
      <c r="D2744" s="6" t="s">
        <v>170</v>
      </c>
      <c r="E2744" s="6" t="n">
        <v>1788617836</v>
      </c>
      <c r="F2744" s="6" t="n">
        <v>1788619261</v>
      </c>
      <c r="G2744" s="6" t="n">
        <v>1788619039</v>
      </c>
      <c r="H2744" s="6" t="n">
        <v>1788620506</v>
      </c>
      <c r="J2744" s="6" t="n">
        <v>0</v>
      </c>
      <c r="K2744" s="6" t="n">
        <v>0</v>
      </c>
      <c r="L2744" s="9" t="n">
        <f aca="false">IF(AND(E2744&gt;=Scenario!$B$11,E2744&lt;Scenario!$B$12),1,0)</f>
        <v>1</v>
      </c>
      <c r="M2744" s="9" t="n">
        <f aca="false">IF(AND(L2744=1,ISNUMBER(F2744)),MAX(0,F2744-E2744)/60,"")</f>
        <v>23.75</v>
      </c>
      <c r="N2744" s="9" t="n">
        <f aca="false">IF(AND(L2744=1,ISNUMBER(G2744)),MAX(0,G2744-E2744)/60,"")</f>
        <v>20.05</v>
      </c>
      <c r="O2744" s="9" t="n">
        <f aca="false">IF(ISNUMBER(H2744),IF(AND(H2744&gt;=Scenario!$B$11,H2744&lt;Scenario!$B$12),1,0),0)</f>
        <v>1</v>
      </c>
      <c r="P2744" s="9" t="n">
        <f aca="false">IF(O2744=1,MAX(0,H2744-E2744)/60,"")</f>
        <v>44.5</v>
      </c>
      <c r="Q2744" s="9" t="n">
        <f aca="false">INDEX(Scenario!$B$18:$B$20,MATCH(B2744,Scenario!$A$18:$A$20,0))</f>
        <v>240</v>
      </c>
      <c r="R2744" s="9" t="n">
        <f aca="false">INDEX(Scenario!$C$18:$C$20,MATCH(B2744,Scenario!$A$18:$A$20,0))</f>
        <v>4320</v>
      </c>
      <c r="S2744" s="9" t="n">
        <f aca="false">IF(ISNUMBER(M2744),IF(M2744&lt;=Q2744,1,0),"")</f>
        <v>1</v>
      </c>
      <c r="T2744" s="9" t="n">
        <f aca="false">IF(ISNUMBER(P2744),IF(P2744&lt;=R2744,1,0),"")</f>
        <v>1</v>
      </c>
      <c r="U2744" s="9" t="n">
        <f aca="false">IF(E2744&gt;Scenario!$B$14,0,IF(OR(AND(ISNUMBER(H2744),H2744&lt;=Scenario!$B$14),AND(ISNUMBER(I2744),I2744&lt;=Scenario!$B$14)),0,1))</f>
        <v>0</v>
      </c>
      <c r="V2744" s="9" t="n">
        <f aca="false">IF(AND(U2744=1,(Scenario!$B$14-E2744)/60&gt;R2744),1,0)</f>
        <v>0</v>
      </c>
      <c r="W2744" s="9" t="n">
        <f aca="false">IF(OR(C2744=Scenario!$B$22,C2744=Scenario!$C$22),1,0)</f>
        <v>0</v>
      </c>
      <c r="X2744" s="9" t="n">
        <f aca="false">IF(ISNUMBER(I2744),1,0)</f>
        <v>0</v>
      </c>
      <c r="Y2744" s="9" t="n">
        <f aca="false">MOD(INT(E2744/86400)+3,7)</f>
        <v>5</v>
      </c>
      <c r="Z2744" s="9" t="n">
        <f aca="false">MOD(INT(E2744/3600),24)</f>
        <v>14</v>
      </c>
      <c r="AA2744" s="6" t="s">
        <v>5732</v>
      </c>
    </row>
    <row r="2745" customFormat="false" ht="15" hidden="false" customHeight="false" outlineLevel="0" collapsed="false">
      <c r="A2745" s="6" t="s">
        <v>5733</v>
      </c>
      <c r="B2745" s="6" t="s">
        <v>43</v>
      </c>
      <c r="C2745" s="6" t="s">
        <v>46</v>
      </c>
      <c r="D2745" s="6" t="s">
        <v>172</v>
      </c>
      <c r="E2745" s="6" t="n">
        <v>1788631378</v>
      </c>
      <c r="F2745" s="6" t="n">
        <v>1788631562</v>
      </c>
      <c r="G2745" s="6" t="n">
        <v>1788631423</v>
      </c>
      <c r="H2745" s="6" t="n">
        <v>1788635135</v>
      </c>
      <c r="J2745" s="6" t="n">
        <v>0</v>
      </c>
      <c r="K2745" s="6" t="n">
        <v>0</v>
      </c>
      <c r="L2745" s="9" t="n">
        <f aca="false">IF(AND(E2745&gt;=Scenario!$B$11,E2745&lt;Scenario!$B$12),1,0)</f>
        <v>1</v>
      </c>
      <c r="M2745" s="9" t="n">
        <f aca="false">IF(AND(L2745=1,ISNUMBER(F2745)),MAX(0,F2745-E2745)/60,"")</f>
        <v>3.06666666666667</v>
      </c>
      <c r="N2745" s="9" t="n">
        <f aca="false">IF(AND(L2745=1,ISNUMBER(G2745)),MAX(0,G2745-E2745)/60,"")</f>
        <v>0.75</v>
      </c>
      <c r="O2745" s="9" t="n">
        <f aca="false">IF(ISNUMBER(H2745),IF(AND(H2745&gt;=Scenario!$B$11,H2745&lt;Scenario!$B$12),1,0),0)</f>
        <v>1</v>
      </c>
      <c r="P2745" s="9" t="n">
        <f aca="false">IF(O2745=1,MAX(0,H2745-E2745)/60,"")</f>
        <v>62.6166666666667</v>
      </c>
      <c r="Q2745" s="9" t="n">
        <f aca="false">INDEX(Scenario!$B$18:$B$20,MATCH(B2745,Scenario!$A$18:$A$20,0))</f>
        <v>60</v>
      </c>
      <c r="R2745" s="9" t="n">
        <f aca="false">INDEX(Scenario!$C$18:$C$20,MATCH(B2745,Scenario!$A$18:$A$20,0))</f>
        <v>1440</v>
      </c>
      <c r="S2745" s="9" t="n">
        <f aca="false">IF(ISNUMBER(M2745),IF(M2745&lt;=Q2745,1,0),"")</f>
        <v>1</v>
      </c>
      <c r="T2745" s="9" t="n">
        <f aca="false">IF(ISNUMBER(P2745),IF(P2745&lt;=R2745,1,0),"")</f>
        <v>1</v>
      </c>
      <c r="U2745" s="9" t="n">
        <f aca="false">IF(E2745&gt;Scenario!$B$14,0,IF(OR(AND(ISNUMBER(H2745),H2745&lt;=Scenario!$B$14),AND(ISNUMBER(I2745),I2745&lt;=Scenario!$B$14)),0,1))</f>
        <v>0</v>
      </c>
      <c r="V2745" s="9" t="n">
        <f aca="false">IF(AND(U2745=1,(Scenario!$B$14-E2745)/60&gt;R2745),1,0)</f>
        <v>0</v>
      </c>
      <c r="W2745" s="9" t="n">
        <f aca="false">IF(OR(C2745=Scenario!$B$22,C2745=Scenario!$C$22),1,0)</f>
        <v>1</v>
      </c>
      <c r="X2745" s="9" t="n">
        <f aca="false">IF(ISNUMBER(I2745),1,0)</f>
        <v>0</v>
      </c>
      <c r="Y2745" s="9" t="n">
        <f aca="false">MOD(INT(E2745/86400)+3,7)</f>
        <v>5</v>
      </c>
      <c r="Z2745" s="9" t="n">
        <f aca="false">MOD(INT(E2745/3600),24)</f>
        <v>18</v>
      </c>
      <c r="AA2745" s="6" t="s">
        <v>5734</v>
      </c>
    </row>
    <row r="2746" customFormat="false" ht="15" hidden="false" customHeight="false" outlineLevel="0" collapsed="false">
      <c r="A2746" s="6" t="s">
        <v>5735</v>
      </c>
      <c r="B2746" s="6" t="s">
        <v>44</v>
      </c>
      <c r="C2746" s="6" t="s">
        <v>249</v>
      </c>
      <c r="D2746" s="6" t="s">
        <v>171</v>
      </c>
      <c r="E2746" s="6" t="n">
        <v>1788633599</v>
      </c>
      <c r="F2746" s="6" t="n">
        <v>1788645819</v>
      </c>
      <c r="G2746" s="6" t="n">
        <v>1788645652</v>
      </c>
      <c r="H2746" s="6" t="n">
        <v>1788656796</v>
      </c>
      <c r="J2746" s="6" t="n">
        <v>0</v>
      </c>
      <c r="K2746" s="6" t="n">
        <v>0</v>
      </c>
      <c r="L2746" s="9" t="n">
        <f aca="false">IF(AND(E2746&gt;=Scenario!$B$11,E2746&lt;Scenario!$B$12),1,0)</f>
        <v>1</v>
      </c>
      <c r="M2746" s="9" t="n">
        <f aca="false">IF(AND(L2746=1,ISNUMBER(F2746)),MAX(0,F2746-E2746)/60,"")</f>
        <v>203.666666666667</v>
      </c>
      <c r="N2746" s="9" t="n">
        <f aca="false">IF(AND(L2746=1,ISNUMBER(G2746)),MAX(0,G2746-E2746)/60,"")</f>
        <v>200.883333333333</v>
      </c>
      <c r="O2746" s="9" t="n">
        <f aca="false">IF(ISNUMBER(H2746),IF(AND(H2746&gt;=Scenario!$B$11,H2746&lt;Scenario!$B$12),1,0),0)</f>
        <v>1</v>
      </c>
      <c r="P2746" s="9" t="n">
        <f aca="false">IF(O2746=1,MAX(0,H2746-E2746)/60,"")</f>
        <v>386.616666666667</v>
      </c>
      <c r="Q2746" s="9" t="n">
        <f aca="false">INDEX(Scenario!$B$18:$B$20,MATCH(B2746,Scenario!$A$18:$A$20,0))</f>
        <v>240</v>
      </c>
      <c r="R2746" s="9" t="n">
        <f aca="false">INDEX(Scenario!$C$18:$C$20,MATCH(B2746,Scenario!$A$18:$A$20,0))</f>
        <v>4320</v>
      </c>
      <c r="S2746" s="9" t="n">
        <f aca="false">IF(ISNUMBER(M2746),IF(M2746&lt;=Q2746,1,0),"")</f>
        <v>1</v>
      </c>
      <c r="T2746" s="9" t="n">
        <f aca="false">IF(ISNUMBER(P2746),IF(P2746&lt;=R2746,1,0),"")</f>
        <v>1</v>
      </c>
      <c r="U2746" s="9" t="n">
        <f aca="false">IF(E2746&gt;Scenario!$B$14,0,IF(OR(AND(ISNUMBER(H2746),H2746&lt;=Scenario!$B$14),AND(ISNUMBER(I2746),I2746&lt;=Scenario!$B$14)),0,1))</f>
        <v>0</v>
      </c>
      <c r="V2746" s="9" t="n">
        <f aca="false">IF(AND(U2746=1,(Scenario!$B$14-E2746)/60&gt;R2746),1,0)</f>
        <v>0</v>
      </c>
      <c r="W2746" s="9" t="n">
        <f aca="false">IF(OR(C2746=Scenario!$B$22,C2746=Scenario!$C$22),1,0)</f>
        <v>0</v>
      </c>
      <c r="X2746" s="9" t="n">
        <f aca="false">IF(ISNUMBER(I2746),1,0)</f>
        <v>0</v>
      </c>
      <c r="Y2746" s="9" t="n">
        <f aca="false">MOD(INT(E2746/86400)+3,7)</f>
        <v>5</v>
      </c>
      <c r="Z2746" s="9" t="n">
        <f aca="false">MOD(INT(E2746/3600),24)</f>
        <v>18</v>
      </c>
      <c r="AA2746" s="6" t="s">
        <v>5736</v>
      </c>
    </row>
    <row r="2747" customFormat="false" ht="15" hidden="false" customHeight="false" outlineLevel="0" collapsed="false">
      <c r="A2747" s="6" t="s">
        <v>5737</v>
      </c>
      <c r="B2747" s="6" t="s">
        <v>44</v>
      </c>
      <c r="C2747" s="6" t="s">
        <v>249</v>
      </c>
      <c r="D2747" s="6" t="s">
        <v>172</v>
      </c>
      <c r="E2747" s="6" t="n">
        <v>1788671034</v>
      </c>
      <c r="F2747" s="6" t="n">
        <v>1788699842</v>
      </c>
      <c r="G2747" s="6" t="n">
        <v>1788699610</v>
      </c>
      <c r="H2747" s="6" t="n">
        <v>1788701245</v>
      </c>
      <c r="J2747" s="6" t="n">
        <v>0</v>
      </c>
      <c r="K2747" s="6" t="n">
        <v>0</v>
      </c>
      <c r="L2747" s="9" t="n">
        <f aca="false">IF(AND(E2747&gt;=Scenario!$B$11,E2747&lt;Scenario!$B$12),1,0)</f>
        <v>1</v>
      </c>
      <c r="M2747" s="9" t="n">
        <f aca="false">IF(AND(L2747=1,ISNUMBER(F2747)),MAX(0,F2747-E2747)/60,"")</f>
        <v>480.133333333333</v>
      </c>
      <c r="N2747" s="9" t="n">
        <f aca="false">IF(AND(L2747=1,ISNUMBER(G2747)),MAX(0,G2747-E2747)/60,"")</f>
        <v>476.266666666667</v>
      </c>
      <c r="O2747" s="9" t="n">
        <f aca="false">IF(ISNUMBER(H2747),IF(AND(H2747&gt;=Scenario!$B$11,H2747&lt;Scenario!$B$12),1,0),0)</f>
        <v>1</v>
      </c>
      <c r="P2747" s="9" t="n">
        <f aca="false">IF(O2747=1,MAX(0,H2747-E2747)/60,"")</f>
        <v>503.516666666667</v>
      </c>
      <c r="Q2747" s="9" t="n">
        <f aca="false">INDEX(Scenario!$B$18:$B$20,MATCH(B2747,Scenario!$A$18:$A$20,0))</f>
        <v>240</v>
      </c>
      <c r="R2747" s="9" t="n">
        <f aca="false">INDEX(Scenario!$C$18:$C$20,MATCH(B2747,Scenario!$A$18:$A$20,0))</f>
        <v>4320</v>
      </c>
      <c r="S2747" s="9" t="n">
        <f aca="false">IF(ISNUMBER(M2747),IF(M2747&lt;=Q2747,1,0),"")</f>
        <v>0</v>
      </c>
      <c r="T2747" s="9" t="n">
        <f aca="false">IF(ISNUMBER(P2747),IF(P2747&lt;=R2747,1,0),"")</f>
        <v>1</v>
      </c>
      <c r="U2747" s="9" t="n">
        <f aca="false">IF(E2747&gt;Scenario!$B$14,0,IF(OR(AND(ISNUMBER(H2747),H2747&lt;=Scenario!$B$14),AND(ISNUMBER(I2747),I2747&lt;=Scenario!$B$14)),0,1))</f>
        <v>0</v>
      </c>
      <c r="V2747" s="9" t="n">
        <f aca="false">IF(AND(U2747=1,(Scenario!$B$14-E2747)/60&gt;R2747),1,0)</f>
        <v>0</v>
      </c>
      <c r="W2747" s="9" t="n">
        <f aca="false">IF(OR(C2747=Scenario!$B$22,C2747=Scenario!$C$22),1,0)</f>
        <v>0</v>
      </c>
      <c r="X2747" s="9" t="n">
        <f aca="false">IF(ISNUMBER(I2747),1,0)</f>
        <v>0</v>
      </c>
      <c r="Y2747" s="9" t="n">
        <f aca="false">MOD(INT(E2747/86400)+3,7)</f>
        <v>6</v>
      </c>
      <c r="Z2747" s="9" t="n">
        <f aca="false">MOD(INT(E2747/3600),24)</f>
        <v>5</v>
      </c>
      <c r="AA2747" s="6" t="s">
        <v>5738</v>
      </c>
    </row>
    <row r="2748" customFormat="false" ht="15" hidden="false" customHeight="false" outlineLevel="0" collapsed="false">
      <c r="A2748" s="6" t="s">
        <v>5739</v>
      </c>
      <c r="B2748" s="6" t="s">
        <v>43</v>
      </c>
      <c r="C2748" s="6" t="s">
        <v>47</v>
      </c>
      <c r="D2748" s="6" t="s">
        <v>172</v>
      </c>
      <c r="E2748" s="6" t="n">
        <v>1788682226</v>
      </c>
      <c r="I2748" s="6" t="n">
        <v>1788682346</v>
      </c>
      <c r="J2748" s="6" t="n">
        <v>0</v>
      </c>
      <c r="K2748" s="6" t="n">
        <v>0</v>
      </c>
      <c r="L2748" s="9" t="n">
        <f aca="false">IF(AND(E2748&gt;=Scenario!$B$11,E2748&lt;Scenario!$B$12),1,0)</f>
        <v>1</v>
      </c>
      <c r="M2748" s="0" t="str">
        <f aca="false">IF(AND(L2748=1,ISNUMBER(F2748)),MAX(0,F2748-E2748)/60,"")</f>
        <v/>
      </c>
      <c r="N2748" s="0" t="str">
        <f aca="false">IF(AND(L2748=1,ISNUMBER(G2748)),MAX(0,G2748-E2748)/60,"")</f>
        <v/>
      </c>
      <c r="O2748" s="9" t="n">
        <f aca="false">IF(ISNUMBER(H2748),IF(AND(H2748&gt;=Scenario!$B$11,H2748&lt;Scenario!$B$12),1,0),0)</f>
        <v>0</v>
      </c>
      <c r="P2748" s="0" t="str">
        <f aca="false">IF(O2748=1,MAX(0,H2748-E2748)/60,"")</f>
        <v/>
      </c>
      <c r="Q2748" s="9" t="n">
        <f aca="false">INDEX(Scenario!$B$18:$B$20,MATCH(B2748,Scenario!$A$18:$A$20,0))</f>
        <v>60</v>
      </c>
      <c r="R2748" s="9" t="n">
        <f aca="false">INDEX(Scenario!$C$18:$C$20,MATCH(B2748,Scenario!$A$18:$A$20,0))</f>
        <v>1440</v>
      </c>
      <c r="S2748" s="0" t="str">
        <f aca="false">IF(ISNUMBER(M2748),IF(M2748&lt;=Q2748,1,0),"")</f>
        <v/>
      </c>
      <c r="T2748" s="0" t="str">
        <f aca="false">IF(ISNUMBER(P2748),IF(P2748&lt;=R2748,1,0),"")</f>
        <v/>
      </c>
      <c r="U2748" s="9" t="n">
        <f aca="false">IF(E2748&gt;Scenario!$B$14,0,IF(OR(AND(ISNUMBER(H2748),H2748&lt;=Scenario!$B$14),AND(ISNUMBER(I2748),I2748&lt;=Scenario!$B$14)),0,1))</f>
        <v>0</v>
      </c>
      <c r="V2748" s="9" t="n">
        <f aca="false">IF(AND(U2748=1,(Scenario!$B$14-E2748)/60&gt;R2748),1,0)</f>
        <v>0</v>
      </c>
      <c r="W2748" s="9" t="n">
        <f aca="false">IF(OR(C2748=Scenario!$B$22,C2748=Scenario!$C$22),1,0)</f>
        <v>1</v>
      </c>
      <c r="X2748" s="9" t="n">
        <f aca="false">IF(ISNUMBER(I2748),1,0)</f>
        <v>1</v>
      </c>
      <c r="Y2748" s="9" t="n">
        <f aca="false">MOD(INT(E2748/86400)+3,7)</f>
        <v>6</v>
      </c>
      <c r="Z2748" s="9" t="n">
        <f aca="false">MOD(INT(E2748/3600),24)</f>
        <v>8</v>
      </c>
      <c r="AA2748" s="6" t="s">
        <v>5740</v>
      </c>
    </row>
    <row r="2749" customFormat="false" ht="15" hidden="false" customHeight="false" outlineLevel="0" collapsed="false">
      <c r="A2749" s="6" t="s">
        <v>5741</v>
      </c>
      <c r="B2749" s="6" t="s">
        <v>44</v>
      </c>
      <c r="C2749" s="6" t="s">
        <v>46</v>
      </c>
      <c r="D2749" s="6" t="s">
        <v>170</v>
      </c>
      <c r="E2749" s="6" t="n">
        <v>1788686663</v>
      </c>
      <c r="I2749" s="6" t="n">
        <v>1788687711</v>
      </c>
      <c r="J2749" s="6" t="n">
        <v>0</v>
      </c>
      <c r="K2749" s="6" t="n">
        <v>0</v>
      </c>
      <c r="L2749" s="9" t="n">
        <f aca="false">IF(AND(E2749&gt;=Scenario!$B$11,E2749&lt;Scenario!$B$12),1,0)</f>
        <v>1</v>
      </c>
      <c r="M2749" s="0" t="str">
        <f aca="false">IF(AND(L2749=1,ISNUMBER(F2749)),MAX(0,F2749-E2749)/60,"")</f>
        <v/>
      </c>
      <c r="N2749" s="0" t="str">
        <f aca="false">IF(AND(L2749=1,ISNUMBER(G2749)),MAX(0,G2749-E2749)/60,"")</f>
        <v/>
      </c>
      <c r="O2749" s="9" t="n">
        <f aca="false">IF(ISNUMBER(H2749),IF(AND(H2749&gt;=Scenario!$B$11,H2749&lt;Scenario!$B$12),1,0),0)</f>
        <v>0</v>
      </c>
      <c r="P2749" s="0" t="str">
        <f aca="false">IF(O2749=1,MAX(0,H2749-E2749)/60,"")</f>
        <v/>
      </c>
      <c r="Q2749" s="9" t="n">
        <f aca="false">INDEX(Scenario!$B$18:$B$20,MATCH(B2749,Scenario!$A$18:$A$20,0))</f>
        <v>240</v>
      </c>
      <c r="R2749" s="9" t="n">
        <f aca="false">INDEX(Scenario!$C$18:$C$20,MATCH(B2749,Scenario!$A$18:$A$20,0))</f>
        <v>4320</v>
      </c>
      <c r="S2749" s="0" t="str">
        <f aca="false">IF(ISNUMBER(M2749),IF(M2749&lt;=Q2749,1,0),"")</f>
        <v/>
      </c>
      <c r="T2749" s="0" t="str">
        <f aca="false">IF(ISNUMBER(P2749),IF(P2749&lt;=R2749,1,0),"")</f>
        <v/>
      </c>
      <c r="U2749" s="9" t="n">
        <f aca="false">IF(E2749&gt;Scenario!$B$14,0,IF(OR(AND(ISNUMBER(H2749),H2749&lt;=Scenario!$B$14),AND(ISNUMBER(I2749),I2749&lt;=Scenario!$B$14)),0,1))</f>
        <v>0</v>
      </c>
      <c r="V2749" s="9" t="n">
        <f aca="false">IF(AND(U2749=1,(Scenario!$B$14-E2749)/60&gt;R2749),1,0)</f>
        <v>0</v>
      </c>
      <c r="W2749" s="9" t="n">
        <f aca="false">IF(OR(C2749=Scenario!$B$22,C2749=Scenario!$C$22),1,0)</f>
        <v>1</v>
      </c>
      <c r="X2749" s="9" t="n">
        <f aca="false">IF(ISNUMBER(I2749),1,0)</f>
        <v>1</v>
      </c>
      <c r="Y2749" s="9" t="n">
        <f aca="false">MOD(INT(E2749/86400)+3,7)</f>
        <v>6</v>
      </c>
      <c r="Z2749" s="9" t="n">
        <f aca="false">MOD(INT(E2749/3600),24)</f>
        <v>9</v>
      </c>
      <c r="AA2749" s="6" t="s">
        <v>5742</v>
      </c>
    </row>
    <row r="2750" customFormat="false" ht="15" hidden="false" customHeight="false" outlineLevel="0" collapsed="false">
      <c r="A2750" s="6" t="s">
        <v>5743</v>
      </c>
      <c r="B2750" s="6" t="s">
        <v>43</v>
      </c>
      <c r="C2750" s="6" t="s">
        <v>47</v>
      </c>
      <c r="D2750" s="6" t="s">
        <v>171</v>
      </c>
      <c r="E2750" s="6" t="n">
        <v>1788691763</v>
      </c>
      <c r="I2750" s="6" t="n">
        <v>1788691883</v>
      </c>
      <c r="J2750" s="6" t="n">
        <v>0</v>
      </c>
      <c r="K2750" s="6" t="n">
        <v>0</v>
      </c>
      <c r="L2750" s="9" t="n">
        <f aca="false">IF(AND(E2750&gt;=Scenario!$B$11,E2750&lt;Scenario!$B$12),1,0)</f>
        <v>1</v>
      </c>
      <c r="M2750" s="0" t="str">
        <f aca="false">IF(AND(L2750=1,ISNUMBER(F2750)),MAX(0,F2750-E2750)/60,"")</f>
        <v/>
      </c>
      <c r="N2750" s="0" t="str">
        <f aca="false">IF(AND(L2750=1,ISNUMBER(G2750)),MAX(0,G2750-E2750)/60,"")</f>
        <v/>
      </c>
      <c r="O2750" s="9" t="n">
        <f aca="false">IF(ISNUMBER(H2750),IF(AND(H2750&gt;=Scenario!$B$11,H2750&lt;Scenario!$B$12),1,0),0)</f>
        <v>0</v>
      </c>
      <c r="P2750" s="0" t="str">
        <f aca="false">IF(O2750=1,MAX(0,H2750-E2750)/60,"")</f>
        <v/>
      </c>
      <c r="Q2750" s="9" t="n">
        <f aca="false">INDEX(Scenario!$B$18:$B$20,MATCH(B2750,Scenario!$A$18:$A$20,0))</f>
        <v>60</v>
      </c>
      <c r="R2750" s="9" t="n">
        <f aca="false">INDEX(Scenario!$C$18:$C$20,MATCH(B2750,Scenario!$A$18:$A$20,0))</f>
        <v>1440</v>
      </c>
      <c r="S2750" s="0" t="str">
        <f aca="false">IF(ISNUMBER(M2750),IF(M2750&lt;=Q2750,1,0),"")</f>
        <v/>
      </c>
      <c r="T2750" s="0" t="str">
        <f aca="false">IF(ISNUMBER(P2750),IF(P2750&lt;=R2750,1,0),"")</f>
        <v/>
      </c>
      <c r="U2750" s="9" t="n">
        <f aca="false">IF(E2750&gt;Scenario!$B$14,0,IF(OR(AND(ISNUMBER(H2750),H2750&lt;=Scenario!$B$14),AND(ISNUMBER(I2750),I2750&lt;=Scenario!$B$14)),0,1))</f>
        <v>0</v>
      </c>
      <c r="V2750" s="9" t="n">
        <f aca="false">IF(AND(U2750=1,(Scenario!$B$14-E2750)/60&gt;R2750),1,0)</f>
        <v>0</v>
      </c>
      <c r="W2750" s="9" t="n">
        <f aca="false">IF(OR(C2750=Scenario!$B$22,C2750=Scenario!$C$22),1,0)</f>
        <v>1</v>
      </c>
      <c r="X2750" s="9" t="n">
        <f aca="false">IF(ISNUMBER(I2750),1,0)</f>
        <v>1</v>
      </c>
      <c r="Y2750" s="9" t="n">
        <f aca="false">MOD(INT(E2750/86400)+3,7)</f>
        <v>6</v>
      </c>
      <c r="Z2750" s="9" t="n">
        <f aca="false">MOD(INT(E2750/3600),24)</f>
        <v>10</v>
      </c>
      <c r="AA2750" s="6" t="s">
        <v>5744</v>
      </c>
    </row>
    <row r="2751" customFormat="false" ht="15" hidden="false" customHeight="false" outlineLevel="0" collapsed="false">
      <c r="A2751" s="6" t="s">
        <v>5745</v>
      </c>
      <c r="B2751" s="6" t="s">
        <v>43</v>
      </c>
      <c r="C2751" s="6" t="s">
        <v>288</v>
      </c>
      <c r="D2751" s="6" t="s">
        <v>171</v>
      </c>
      <c r="E2751" s="6" t="n">
        <v>1788691927</v>
      </c>
      <c r="F2751" s="6" t="n">
        <v>1788693398</v>
      </c>
      <c r="G2751" s="6" t="n">
        <v>1788693335</v>
      </c>
      <c r="H2751" s="6" t="n">
        <v>1788705440</v>
      </c>
      <c r="J2751" s="6" t="n">
        <v>0</v>
      </c>
      <c r="K2751" s="6" t="n">
        <v>0</v>
      </c>
      <c r="L2751" s="9" t="n">
        <f aca="false">IF(AND(E2751&gt;=Scenario!$B$11,E2751&lt;Scenario!$B$12),1,0)</f>
        <v>1</v>
      </c>
      <c r="M2751" s="9" t="n">
        <f aca="false">IF(AND(L2751=1,ISNUMBER(F2751)),MAX(0,F2751-E2751)/60,"")</f>
        <v>24.5166666666667</v>
      </c>
      <c r="N2751" s="9" t="n">
        <f aca="false">IF(AND(L2751=1,ISNUMBER(G2751)),MAX(0,G2751-E2751)/60,"")</f>
        <v>23.4666666666667</v>
      </c>
      <c r="O2751" s="9" t="n">
        <f aca="false">IF(ISNUMBER(H2751),IF(AND(H2751&gt;=Scenario!$B$11,H2751&lt;Scenario!$B$12),1,0),0)</f>
        <v>1</v>
      </c>
      <c r="P2751" s="9" t="n">
        <f aca="false">IF(O2751=1,MAX(0,H2751-E2751)/60,"")</f>
        <v>225.216666666667</v>
      </c>
      <c r="Q2751" s="9" t="n">
        <f aca="false">INDEX(Scenario!$B$18:$B$20,MATCH(B2751,Scenario!$A$18:$A$20,0))</f>
        <v>60</v>
      </c>
      <c r="R2751" s="9" t="n">
        <f aca="false">INDEX(Scenario!$C$18:$C$20,MATCH(B2751,Scenario!$A$18:$A$20,0))</f>
        <v>1440</v>
      </c>
      <c r="S2751" s="9" t="n">
        <f aca="false">IF(ISNUMBER(M2751),IF(M2751&lt;=Q2751,1,0),"")</f>
        <v>1</v>
      </c>
      <c r="T2751" s="9" t="n">
        <f aca="false">IF(ISNUMBER(P2751),IF(P2751&lt;=R2751,1,0),"")</f>
        <v>1</v>
      </c>
      <c r="U2751" s="9" t="n">
        <f aca="false">IF(E2751&gt;Scenario!$B$14,0,IF(OR(AND(ISNUMBER(H2751),H2751&lt;=Scenario!$B$14),AND(ISNUMBER(I2751),I2751&lt;=Scenario!$B$14)),0,1))</f>
        <v>0</v>
      </c>
      <c r="V2751" s="9" t="n">
        <f aca="false">IF(AND(U2751=1,(Scenario!$B$14-E2751)/60&gt;R2751),1,0)</f>
        <v>0</v>
      </c>
      <c r="W2751" s="9" t="n">
        <f aca="false">IF(OR(C2751=Scenario!$B$22,C2751=Scenario!$C$22),1,0)</f>
        <v>0</v>
      </c>
      <c r="X2751" s="9" t="n">
        <f aca="false">IF(ISNUMBER(I2751),1,0)</f>
        <v>0</v>
      </c>
      <c r="Y2751" s="9" t="n">
        <f aca="false">MOD(INT(E2751/86400)+3,7)</f>
        <v>6</v>
      </c>
      <c r="Z2751" s="9" t="n">
        <f aca="false">MOD(INT(E2751/3600),24)</f>
        <v>10</v>
      </c>
      <c r="AA2751" s="6" t="s">
        <v>5746</v>
      </c>
    </row>
    <row r="2752" customFormat="false" ht="15" hidden="false" customHeight="false" outlineLevel="0" collapsed="false">
      <c r="A2752" s="6" t="s">
        <v>5747</v>
      </c>
      <c r="B2752" s="6" t="s">
        <v>44</v>
      </c>
      <c r="C2752" s="6" t="s">
        <v>249</v>
      </c>
      <c r="D2752" s="6" t="s">
        <v>170</v>
      </c>
      <c r="E2752" s="6" t="n">
        <v>1788692701</v>
      </c>
      <c r="F2752" s="6" t="n">
        <v>1788701416</v>
      </c>
      <c r="G2752" s="6" t="n">
        <v>1788701258</v>
      </c>
      <c r="H2752" s="6" t="n">
        <v>1788702599</v>
      </c>
      <c r="J2752" s="6" t="n">
        <v>0</v>
      </c>
      <c r="K2752" s="6" t="n">
        <v>0</v>
      </c>
      <c r="L2752" s="9" t="n">
        <f aca="false">IF(AND(E2752&gt;=Scenario!$B$11,E2752&lt;Scenario!$B$12),1,0)</f>
        <v>1</v>
      </c>
      <c r="M2752" s="9" t="n">
        <f aca="false">IF(AND(L2752=1,ISNUMBER(F2752)),MAX(0,F2752-E2752)/60,"")</f>
        <v>145.25</v>
      </c>
      <c r="N2752" s="9" t="n">
        <f aca="false">IF(AND(L2752=1,ISNUMBER(G2752)),MAX(0,G2752-E2752)/60,"")</f>
        <v>142.616666666667</v>
      </c>
      <c r="O2752" s="9" t="n">
        <f aca="false">IF(ISNUMBER(H2752),IF(AND(H2752&gt;=Scenario!$B$11,H2752&lt;Scenario!$B$12),1,0),0)</f>
        <v>1</v>
      </c>
      <c r="P2752" s="9" t="n">
        <f aca="false">IF(O2752=1,MAX(0,H2752-E2752)/60,"")</f>
        <v>164.966666666667</v>
      </c>
      <c r="Q2752" s="9" t="n">
        <f aca="false">INDEX(Scenario!$B$18:$B$20,MATCH(B2752,Scenario!$A$18:$A$20,0))</f>
        <v>240</v>
      </c>
      <c r="R2752" s="9" t="n">
        <f aca="false">INDEX(Scenario!$C$18:$C$20,MATCH(B2752,Scenario!$A$18:$A$20,0))</f>
        <v>4320</v>
      </c>
      <c r="S2752" s="9" t="n">
        <f aca="false">IF(ISNUMBER(M2752),IF(M2752&lt;=Q2752,1,0),"")</f>
        <v>1</v>
      </c>
      <c r="T2752" s="9" t="n">
        <f aca="false">IF(ISNUMBER(P2752),IF(P2752&lt;=R2752,1,0),"")</f>
        <v>1</v>
      </c>
      <c r="U2752" s="9" t="n">
        <f aca="false">IF(E2752&gt;Scenario!$B$14,0,IF(OR(AND(ISNUMBER(H2752),H2752&lt;=Scenario!$B$14),AND(ISNUMBER(I2752),I2752&lt;=Scenario!$B$14)),0,1))</f>
        <v>0</v>
      </c>
      <c r="V2752" s="9" t="n">
        <f aca="false">IF(AND(U2752=1,(Scenario!$B$14-E2752)/60&gt;R2752),1,0)</f>
        <v>0</v>
      </c>
      <c r="W2752" s="9" t="n">
        <f aca="false">IF(OR(C2752=Scenario!$B$22,C2752=Scenario!$C$22),1,0)</f>
        <v>0</v>
      </c>
      <c r="X2752" s="9" t="n">
        <f aca="false">IF(ISNUMBER(I2752),1,0)</f>
        <v>0</v>
      </c>
      <c r="Y2752" s="9" t="n">
        <f aca="false">MOD(INT(E2752/86400)+3,7)</f>
        <v>6</v>
      </c>
      <c r="Z2752" s="9" t="n">
        <f aca="false">MOD(INT(E2752/3600),24)</f>
        <v>11</v>
      </c>
      <c r="AA2752" s="6" t="s">
        <v>5748</v>
      </c>
    </row>
    <row r="2753" customFormat="false" ht="15" hidden="false" customHeight="false" outlineLevel="0" collapsed="false">
      <c r="A2753" s="6" t="s">
        <v>5749</v>
      </c>
      <c r="B2753" s="6" t="s">
        <v>44</v>
      </c>
      <c r="C2753" s="6" t="s">
        <v>288</v>
      </c>
      <c r="D2753" s="6" t="s">
        <v>170</v>
      </c>
      <c r="E2753" s="6" t="n">
        <v>1788698971</v>
      </c>
      <c r="F2753" s="6" t="n">
        <v>1788702824</v>
      </c>
      <c r="G2753" s="6" t="n">
        <v>1788702624</v>
      </c>
      <c r="H2753" s="6" t="n">
        <v>1788703642</v>
      </c>
      <c r="J2753" s="6" t="n">
        <v>0</v>
      </c>
      <c r="K2753" s="6" t="n">
        <v>0</v>
      </c>
      <c r="L2753" s="9" t="n">
        <f aca="false">IF(AND(E2753&gt;=Scenario!$B$11,E2753&lt;Scenario!$B$12),1,0)</f>
        <v>1</v>
      </c>
      <c r="M2753" s="9" t="n">
        <f aca="false">IF(AND(L2753=1,ISNUMBER(F2753)),MAX(0,F2753-E2753)/60,"")</f>
        <v>64.2166666666667</v>
      </c>
      <c r="N2753" s="9" t="n">
        <f aca="false">IF(AND(L2753=1,ISNUMBER(G2753)),MAX(0,G2753-E2753)/60,"")</f>
        <v>60.8833333333333</v>
      </c>
      <c r="O2753" s="9" t="n">
        <f aca="false">IF(ISNUMBER(H2753),IF(AND(H2753&gt;=Scenario!$B$11,H2753&lt;Scenario!$B$12),1,0),0)</f>
        <v>1</v>
      </c>
      <c r="P2753" s="9" t="n">
        <f aca="false">IF(O2753=1,MAX(0,H2753-E2753)/60,"")</f>
        <v>77.85</v>
      </c>
      <c r="Q2753" s="9" t="n">
        <f aca="false">INDEX(Scenario!$B$18:$B$20,MATCH(B2753,Scenario!$A$18:$A$20,0))</f>
        <v>240</v>
      </c>
      <c r="R2753" s="9" t="n">
        <f aca="false">INDEX(Scenario!$C$18:$C$20,MATCH(B2753,Scenario!$A$18:$A$20,0))</f>
        <v>4320</v>
      </c>
      <c r="S2753" s="9" t="n">
        <f aca="false">IF(ISNUMBER(M2753),IF(M2753&lt;=Q2753,1,0),"")</f>
        <v>1</v>
      </c>
      <c r="T2753" s="9" t="n">
        <f aca="false">IF(ISNUMBER(P2753),IF(P2753&lt;=R2753,1,0),"")</f>
        <v>1</v>
      </c>
      <c r="U2753" s="9" t="n">
        <f aca="false">IF(E2753&gt;Scenario!$B$14,0,IF(OR(AND(ISNUMBER(H2753),H2753&lt;=Scenario!$B$14),AND(ISNUMBER(I2753),I2753&lt;=Scenario!$B$14)),0,1))</f>
        <v>0</v>
      </c>
      <c r="V2753" s="9" t="n">
        <f aca="false">IF(AND(U2753=1,(Scenario!$B$14-E2753)/60&gt;R2753),1,0)</f>
        <v>0</v>
      </c>
      <c r="W2753" s="9" t="n">
        <f aca="false">IF(OR(C2753=Scenario!$B$22,C2753=Scenario!$C$22),1,0)</f>
        <v>0</v>
      </c>
      <c r="X2753" s="9" t="n">
        <f aca="false">IF(ISNUMBER(I2753),1,0)</f>
        <v>0</v>
      </c>
      <c r="Y2753" s="9" t="n">
        <f aca="false">MOD(INT(E2753/86400)+3,7)</f>
        <v>6</v>
      </c>
      <c r="Z2753" s="9" t="n">
        <f aca="false">MOD(INT(E2753/3600),24)</f>
        <v>12</v>
      </c>
      <c r="AA2753" s="6" t="s">
        <v>5750</v>
      </c>
    </row>
    <row r="2754" customFormat="false" ht="15" hidden="false" customHeight="false" outlineLevel="0" collapsed="false">
      <c r="A2754" s="6" t="s">
        <v>5751</v>
      </c>
      <c r="B2754" s="6" t="s">
        <v>44</v>
      </c>
      <c r="C2754" s="6" t="s">
        <v>47</v>
      </c>
      <c r="D2754" s="6" t="s">
        <v>170</v>
      </c>
      <c r="E2754" s="6" t="n">
        <v>1788705273</v>
      </c>
      <c r="F2754" s="6" t="n">
        <v>1788705479</v>
      </c>
      <c r="G2754" s="6" t="n">
        <v>1788705284</v>
      </c>
      <c r="H2754" s="6" t="n">
        <v>1788705964</v>
      </c>
      <c r="J2754" s="6" t="n">
        <v>0</v>
      </c>
      <c r="K2754" s="6" t="n">
        <v>0</v>
      </c>
      <c r="L2754" s="9" t="n">
        <f aca="false">IF(AND(E2754&gt;=Scenario!$B$11,E2754&lt;Scenario!$B$12),1,0)</f>
        <v>1</v>
      </c>
      <c r="M2754" s="9" t="n">
        <f aca="false">IF(AND(L2754=1,ISNUMBER(F2754)),MAX(0,F2754-E2754)/60,"")</f>
        <v>3.43333333333333</v>
      </c>
      <c r="N2754" s="9" t="n">
        <f aca="false">IF(AND(L2754=1,ISNUMBER(G2754)),MAX(0,G2754-E2754)/60,"")</f>
        <v>0.183333333333333</v>
      </c>
      <c r="O2754" s="9" t="n">
        <f aca="false">IF(ISNUMBER(H2754),IF(AND(H2754&gt;=Scenario!$B$11,H2754&lt;Scenario!$B$12),1,0),0)</f>
        <v>1</v>
      </c>
      <c r="P2754" s="9" t="n">
        <f aca="false">IF(O2754=1,MAX(0,H2754-E2754)/60,"")</f>
        <v>11.5166666666667</v>
      </c>
      <c r="Q2754" s="9" t="n">
        <f aca="false">INDEX(Scenario!$B$18:$B$20,MATCH(B2754,Scenario!$A$18:$A$20,0))</f>
        <v>240</v>
      </c>
      <c r="R2754" s="9" t="n">
        <f aca="false">INDEX(Scenario!$C$18:$C$20,MATCH(B2754,Scenario!$A$18:$A$20,0))</f>
        <v>4320</v>
      </c>
      <c r="S2754" s="9" t="n">
        <f aca="false">IF(ISNUMBER(M2754),IF(M2754&lt;=Q2754,1,0),"")</f>
        <v>1</v>
      </c>
      <c r="T2754" s="9" t="n">
        <f aca="false">IF(ISNUMBER(P2754),IF(P2754&lt;=R2754,1,0),"")</f>
        <v>1</v>
      </c>
      <c r="U2754" s="9" t="n">
        <f aca="false">IF(E2754&gt;Scenario!$B$14,0,IF(OR(AND(ISNUMBER(H2754),H2754&lt;=Scenario!$B$14),AND(ISNUMBER(I2754),I2754&lt;=Scenario!$B$14)),0,1))</f>
        <v>0</v>
      </c>
      <c r="V2754" s="9" t="n">
        <f aca="false">IF(AND(U2754=1,(Scenario!$B$14-E2754)/60&gt;R2754),1,0)</f>
        <v>0</v>
      </c>
      <c r="W2754" s="9" t="n">
        <f aca="false">IF(OR(C2754=Scenario!$B$22,C2754=Scenario!$C$22),1,0)</f>
        <v>1</v>
      </c>
      <c r="X2754" s="9" t="n">
        <f aca="false">IF(ISNUMBER(I2754),1,0)</f>
        <v>0</v>
      </c>
      <c r="Y2754" s="9" t="n">
        <f aca="false">MOD(INT(E2754/86400)+3,7)</f>
        <v>6</v>
      </c>
      <c r="Z2754" s="9" t="n">
        <f aca="false">MOD(INT(E2754/3600),24)</f>
        <v>14</v>
      </c>
      <c r="AA2754" s="6" t="s">
        <v>5752</v>
      </c>
    </row>
    <row r="2755" customFormat="false" ht="15" hidden="false" customHeight="false" outlineLevel="0" collapsed="false">
      <c r="A2755" s="6" t="s">
        <v>5753</v>
      </c>
      <c r="B2755" s="6" t="s">
        <v>42</v>
      </c>
      <c r="C2755" s="6" t="s">
        <v>249</v>
      </c>
      <c r="D2755" s="6" t="s">
        <v>171</v>
      </c>
      <c r="E2755" s="6" t="n">
        <v>1788719983</v>
      </c>
      <c r="F2755" s="6" t="n">
        <v>1788728493</v>
      </c>
      <c r="G2755" s="6" t="n">
        <v>1788728420</v>
      </c>
      <c r="H2755" s="6" t="n">
        <v>1788730498</v>
      </c>
      <c r="J2755" s="6" t="n">
        <v>0</v>
      </c>
      <c r="K2755" s="6" t="n">
        <v>0</v>
      </c>
      <c r="L2755" s="9" t="n">
        <f aca="false">IF(AND(E2755&gt;=Scenario!$B$11,E2755&lt;Scenario!$B$12),1,0)</f>
        <v>1</v>
      </c>
      <c r="M2755" s="9" t="n">
        <f aca="false">IF(AND(L2755=1,ISNUMBER(F2755)),MAX(0,F2755-E2755)/60,"")</f>
        <v>141.833333333333</v>
      </c>
      <c r="N2755" s="9" t="n">
        <f aca="false">IF(AND(L2755=1,ISNUMBER(G2755)),MAX(0,G2755-E2755)/60,"")</f>
        <v>140.616666666667</v>
      </c>
      <c r="O2755" s="9" t="n">
        <f aca="false">IF(ISNUMBER(H2755),IF(AND(H2755&gt;=Scenario!$B$11,H2755&lt;Scenario!$B$12),1,0),0)</f>
        <v>1</v>
      </c>
      <c r="P2755" s="9" t="n">
        <f aca="false">IF(O2755=1,MAX(0,H2755-E2755)/60,"")</f>
        <v>175.25</v>
      </c>
      <c r="Q2755" s="9" t="n">
        <f aca="false">INDEX(Scenario!$B$18:$B$20,MATCH(B2755,Scenario!$A$18:$A$20,0))</f>
        <v>15</v>
      </c>
      <c r="R2755" s="9" t="n">
        <f aca="false">INDEX(Scenario!$C$18:$C$20,MATCH(B2755,Scenario!$A$18:$A$20,0))</f>
        <v>240</v>
      </c>
      <c r="S2755" s="9" t="n">
        <f aca="false">IF(ISNUMBER(M2755),IF(M2755&lt;=Q2755,1,0),"")</f>
        <v>0</v>
      </c>
      <c r="T2755" s="9" t="n">
        <f aca="false">IF(ISNUMBER(P2755),IF(P2755&lt;=R2755,1,0),"")</f>
        <v>1</v>
      </c>
      <c r="U2755" s="9" t="n">
        <f aca="false">IF(E2755&gt;Scenario!$B$14,0,IF(OR(AND(ISNUMBER(H2755),H2755&lt;=Scenario!$B$14),AND(ISNUMBER(I2755),I2755&lt;=Scenario!$B$14)),0,1))</f>
        <v>0</v>
      </c>
      <c r="V2755" s="9" t="n">
        <f aca="false">IF(AND(U2755=1,(Scenario!$B$14-E2755)/60&gt;R2755),1,0)</f>
        <v>0</v>
      </c>
      <c r="W2755" s="9" t="n">
        <f aca="false">IF(OR(C2755=Scenario!$B$22,C2755=Scenario!$C$22),1,0)</f>
        <v>0</v>
      </c>
      <c r="X2755" s="9" t="n">
        <f aca="false">IF(ISNUMBER(I2755),1,0)</f>
        <v>0</v>
      </c>
      <c r="Y2755" s="9" t="n">
        <f aca="false">MOD(INT(E2755/86400)+3,7)</f>
        <v>6</v>
      </c>
      <c r="Z2755" s="9" t="n">
        <f aca="false">MOD(INT(E2755/3600),24)</f>
        <v>18</v>
      </c>
      <c r="AA2755" s="6" t="s">
        <v>5754</v>
      </c>
    </row>
    <row r="2756" customFormat="false" ht="15" hidden="false" customHeight="false" outlineLevel="0" collapsed="false">
      <c r="A2756" s="6" t="s">
        <v>5755</v>
      </c>
      <c r="B2756" s="6" t="s">
        <v>43</v>
      </c>
      <c r="C2756" s="6" t="s">
        <v>46</v>
      </c>
      <c r="D2756" s="6" t="s">
        <v>170</v>
      </c>
      <c r="E2756" s="6" t="n">
        <v>1788765883</v>
      </c>
      <c r="F2756" s="6" t="n">
        <v>1788766105</v>
      </c>
      <c r="G2756" s="6" t="n">
        <v>1788765935</v>
      </c>
      <c r="H2756" s="6" t="n">
        <v>1788767980</v>
      </c>
      <c r="J2756" s="6" t="n">
        <v>0</v>
      </c>
      <c r="K2756" s="6" t="n">
        <v>0</v>
      </c>
      <c r="L2756" s="9" t="n">
        <f aca="false">IF(AND(E2756&gt;=Scenario!$B$11,E2756&lt;Scenario!$B$12),1,0)</f>
        <v>1</v>
      </c>
      <c r="M2756" s="9" t="n">
        <f aca="false">IF(AND(L2756=1,ISNUMBER(F2756)),MAX(0,F2756-E2756)/60,"")</f>
        <v>3.7</v>
      </c>
      <c r="N2756" s="9" t="n">
        <f aca="false">IF(AND(L2756=1,ISNUMBER(G2756)),MAX(0,G2756-E2756)/60,"")</f>
        <v>0.866666666666667</v>
      </c>
      <c r="O2756" s="9" t="n">
        <f aca="false">IF(ISNUMBER(H2756),IF(AND(H2756&gt;=Scenario!$B$11,H2756&lt;Scenario!$B$12),1,0),0)</f>
        <v>1</v>
      </c>
      <c r="P2756" s="9" t="n">
        <f aca="false">IF(O2756=1,MAX(0,H2756-E2756)/60,"")</f>
        <v>34.95</v>
      </c>
      <c r="Q2756" s="9" t="n">
        <f aca="false">INDEX(Scenario!$B$18:$B$20,MATCH(B2756,Scenario!$A$18:$A$20,0))</f>
        <v>60</v>
      </c>
      <c r="R2756" s="9" t="n">
        <f aca="false">INDEX(Scenario!$C$18:$C$20,MATCH(B2756,Scenario!$A$18:$A$20,0))</f>
        <v>1440</v>
      </c>
      <c r="S2756" s="9" t="n">
        <f aca="false">IF(ISNUMBER(M2756),IF(M2756&lt;=Q2756,1,0),"")</f>
        <v>1</v>
      </c>
      <c r="T2756" s="9" t="n">
        <f aca="false">IF(ISNUMBER(P2756),IF(P2756&lt;=R2756,1,0),"")</f>
        <v>1</v>
      </c>
      <c r="U2756" s="9" t="n">
        <f aca="false">IF(E2756&gt;Scenario!$B$14,0,IF(OR(AND(ISNUMBER(H2756),H2756&lt;=Scenario!$B$14),AND(ISNUMBER(I2756),I2756&lt;=Scenario!$B$14)),0,1))</f>
        <v>0</v>
      </c>
      <c r="V2756" s="9" t="n">
        <f aca="false">IF(AND(U2756=1,(Scenario!$B$14-E2756)/60&gt;R2756),1,0)</f>
        <v>0</v>
      </c>
      <c r="W2756" s="9" t="n">
        <f aca="false">IF(OR(C2756=Scenario!$B$22,C2756=Scenario!$C$22),1,0)</f>
        <v>1</v>
      </c>
      <c r="X2756" s="9" t="n">
        <f aca="false">IF(ISNUMBER(I2756),1,0)</f>
        <v>0</v>
      </c>
      <c r="Y2756" s="9" t="n">
        <f aca="false">MOD(INT(E2756/86400)+3,7)</f>
        <v>0</v>
      </c>
      <c r="Z2756" s="9" t="n">
        <f aca="false">MOD(INT(E2756/3600),24)</f>
        <v>7</v>
      </c>
      <c r="AA2756" s="6" t="s">
        <v>5756</v>
      </c>
    </row>
    <row r="2757" customFormat="false" ht="15" hidden="false" customHeight="false" outlineLevel="0" collapsed="false">
      <c r="A2757" s="6" t="s">
        <v>5757</v>
      </c>
      <c r="B2757" s="6" t="s">
        <v>43</v>
      </c>
      <c r="C2757" s="6" t="s">
        <v>249</v>
      </c>
      <c r="D2757" s="6" t="s">
        <v>172</v>
      </c>
      <c r="E2757" s="6" t="n">
        <v>1788766493</v>
      </c>
      <c r="F2757" s="6" t="n">
        <v>1788766599</v>
      </c>
      <c r="G2757" s="6" t="n">
        <v>1788766510</v>
      </c>
      <c r="H2757" s="6" t="n">
        <v>1788769409</v>
      </c>
      <c r="J2757" s="6" t="n">
        <v>0</v>
      </c>
      <c r="K2757" s="6" t="n">
        <v>0</v>
      </c>
      <c r="L2757" s="9" t="n">
        <f aca="false">IF(AND(E2757&gt;=Scenario!$B$11,E2757&lt;Scenario!$B$12),1,0)</f>
        <v>1</v>
      </c>
      <c r="M2757" s="9" t="n">
        <f aca="false">IF(AND(L2757=1,ISNUMBER(F2757)),MAX(0,F2757-E2757)/60,"")</f>
        <v>1.76666666666667</v>
      </c>
      <c r="N2757" s="9" t="n">
        <f aca="false">IF(AND(L2757=1,ISNUMBER(G2757)),MAX(0,G2757-E2757)/60,"")</f>
        <v>0.283333333333333</v>
      </c>
      <c r="O2757" s="9" t="n">
        <f aca="false">IF(ISNUMBER(H2757),IF(AND(H2757&gt;=Scenario!$B$11,H2757&lt;Scenario!$B$12),1,0),0)</f>
        <v>1</v>
      </c>
      <c r="P2757" s="9" t="n">
        <f aca="false">IF(O2757=1,MAX(0,H2757-E2757)/60,"")</f>
        <v>48.6</v>
      </c>
      <c r="Q2757" s="9" t="n">
        <f aca="false">INDEX(Scenario!$B$18:$B$20,MATCH(B2757,Scenario!$A$18:$A$20,0))</f>
        <v>60</v>
      </c>
      <c r="R2757" s="9" t="n">
        <f aca="false">INDEX(Scenario!$C$18:$C$20,MATCH(B2757,Scenario!$A$18:$A$20,0))</f>
        <v>1440</v>
      </c>
      <c r="S2757" s="9" t="n">
        <f aca="false">IF(ISNUMBER(M2757),IF(M2757&lt;=Q2757,1,0),"")</f>
        <v>1</v>
      </c>
      <c r="T2757" s="9" t="n">
        <f aca="false">IF(ISNUMBER(P2757),IF(P2757&lt;=R2757,1,0),"")</f>
        <v>1</v>
      </c>
      <c r="U2757" s="9" t="n">
        <f aca="false">IF(E2757&gt;Scenario!$B$14,0,IF(OR(AND(ISNUMBER(H2757),H2757&lt;=Scenario!$B$14),AND(ISNUMBER(I2757),I2757&lt;=Scenario!$B$14)),0,1))</f>
        <v>0</v>
      </c>
      <c r="V2757" s="9" t="n">
        <f aca="false">IF(AND(U2757=1,(Scenario!$B$14-E2757)/60&gt;R2757),1,0)</f>
        <v>0</v>
      </c>
      <c r="W2757" s="9" t="n">
        <f aca="false">IF(OR(C2757=Scenario!$B$22,C2757=Scenario!$C$22),1,0)</f>
        <v>0</v>
      </c>
      <c r="X2757" s="9" t="n">
        <f aca="false">IF(ISNUMBER(I2757),1,0)</f>
        <v>0</v>
      </c>
      <c r="Y2757" s="9" t="n">
        <f aca="false">MOD(INT(E2757/86400)+3,7)</f>
        <v>0</v>
      </c>
      <c r="Z2757" s="9" t="n">
        <f aca="false">MOD(INT(E2757/3600),24)</f>
        <v>7</v>
      </c>
      <c r="AA2757" s="6" t="s">
        <v>5758</v>
      </c>
    </row>
    <row r="2758" customFormat="false" ht="15" hidden="false" customHeight="false" outlineLevel="0" collapsed="false">
      <c r="A2758" s="6" t="s">
        <v>5759</v>
      </c>
      <c r="B2758" s="6" t="s">
        <v>44</v>
      </c>
      <c r="C2758" s="6" t="s">
        <v>46</v>
      </c>
      <c r="D2758" s="6" t="s">
        <v>170</v>
      </c>
      <c r="E2758" s="6" t="n">
        <v>1788768551</v>
      </c>
      <c r="F2758" s="6" t="n">
        <v>1788768657</v>
      </c>
      <c r="G2758" s="6" t="n">
        <v>1788768577</v>
      </c>
      <c r="H2758" s="6" t="n">
        <v>1788771257</v>
      </c>
      <c r="J2758" s="6" t="n">
        <v>0</v>
      </c>
      <c r="K2758" s="6" t="n">
        <v>0</v>
      </c>
      <c r="L2758" s="9" t="n">
        <f aca="false">IF(AND(E2758&gt;=Scenario!$B$11,E2758&lt;Scenario!$B$12),1,0)</f>
        <v>1</v>
      </c>
      <c r="M2758" s="9" t="n">
        <f aca="false">IF(AND(L2758=1,ISNUMBER(F2758)),MAX(0,F2758-E2758)/60,"")</f>
        <v>1.76666666666667</v>
      </c>
      <c r="N2758" s="9" t="n">
        <f aca="false">IF(AND(L2758=1,ISNUMBER(G2758)),MAX(0,G2758-E2758)/60,"")</f>
        <v>0.433333333333333</v>
      </c>
      <c r="O2758" s="9" t="n">
        <f aca="false">IF(ISNUMBER(H2758),IF(AND(H2758&gt;=Scenario!$B$11,H2758&lt;Scenario!$B$12),1,0),0)</f>
        <v>1</v>
      </c>
      <c r="P2758" s="9" t="n">
        <f aca="false">IF(O2758=1,MAX(0,H2758-E2758)/60,"")</f>
        <v>45.1</v>
      </c>
      <c r="Q2758" s="9" t="n">
        <f aca="false">INDEX(Scenario!$B$18:$B$20,MATCH(B2758,Scenario!$A$18:$A$20,0))</f>
        <v>240</v>
      </c>
      <c r="R2758" s="9" t="n">
        <f aca="false">INDEX(Scenario!$C$18:$C$20,MATCH(B2758,Scenario!$A$18:$A$20,0))</f>
        <v>4320</v>
      </c>
      <c r="S2758" s="9" t="n">
        <f aca="false">IF(ISNUMBER(M2758),IF(M2758&lt;=Q2758,1,0),"")</f>
        <v>1</v>
      </c>
      <c r="T2758" s="9" t="n">
        <f aca="false">IF(ISNUMBER(P2758),IF(P2758&lt;=R2758,1,0),"")</f>
        <v>1</v>
      </c>
      <c r="U2758" s="9" t="n">
        <f aca="false">IF(E2758&gt;Scenario!$B$14,0,IF(OR(AND(ISNUMBER(H2758),H2758&lt;=Scenario!$B$14),AND(ISNUMBER(I2758),I2758&lt;=Scenario!$B$14)),0,1))</f>
        <v>0</v>
      </c>
      <c r="V2758" s="9" t="n">
        <f aca="false">IF(AND(U2758=1,(Scenario!$B$14-E2758)/60&gt;R2758),1,0)</f>
        <v>0</v>
      </c>
      <c r="W2758" s="9" t="n">
        <f aca="false">IF(OR(C2758=Scenario!$B$22,C2758=Scenario!$C$22),1,0)</f>
        <v>1</v>
      </c>
      <c r="X2758" s="9" t="n">
        <f aca="false">IF(ISNUMBER(I2758),1,0)</f>
        <v>0</v>
      </c>
      <c r="Y2758" s="9" t="n">
        <f aca="false">MOD(INT(E2758/86400)+3,7)</f>
        <v>0</v>
      </c>
      <c r="Z2758" s="9" t="n">
        <f aca="false">MOD(INT(E2758/3600),24)</f>
        <v>8</v>
      </c>
      <c r="AA2758" s="6" t="s">
        <v>5760</v>
      </c>
    </row>
    <row r="2759" customFormat="false" ht="15" hidden="false" customHeight="false" outlineLevel="0" collapsed="false">
      <c r="A2759" s="6" t="s">
        <v>5761</v>
      </c>
      <c r="B2759" s="6" t="s">
        <v>43</v>
      </c>
      <c r="C2759" s="6" t="s">
        <v>249</v>
      </c>
      <c r="D2759" s="6" t="s">
        <v>172</v>
      </c>
      <c r="E2759" s="6" t="n">
        <v>1788768884</v>
      </c>
      <c r="F2759" s="6" t="n">
        <v>1788768985</v>
      </c>
      <c r="G2759" s="6" t="n">
        <v>1788768913</v>
      </c>
      <c r="H2759" s="6" t="n">
        <v>1788779286</v>
      </c>
      <c r="J2759" s="6" t="n">
        <v>0</v>
      </c>
      <c r="K2759" s="6" t="n">
        <v>0</v>
      </c>
      <c r="L2759" s="9" t="n">
        <f aca="false">IF(AND(E2759&gt;=Scenario!$B$11,E2759&lt;Scenario!$B$12),1,0)</f>
        <v>1</v>
      </c>
      <c r="M2759" s="9" t="n">
        <f aca="false">IF(AND(L2759=1,ISNUMBER(F2759)),MAX(0,F2759-E2759)/60,"")</f>
        <v>1.68333333333333</v>
      </c>
      <c r="N2759" s="9" t="n">
        <f aca="false">IF(AND(L2759=1,ISNUMBER(G2759)),MAX(0,G2759-E2759)/60,"")</f>
        <v>0.483333333333333</v>
      </c>
      <c r="O2759" s="9" t="n">
        <f aca="false">IF(ISNUMBER(H2759),IF(AND(H2759&gt;=Scenario!$B$11,H2759&lt;Scenario!$B$12),1,0),0)</f>
        <v>1</v>
      </c>
      <c r="P2759" s="9" t="n">
        <f aca="false">IF(O2759=1,MAX(0,H2759-E2759)/60,"")</f>
        <v>173.366666666667</v>
      </c>
      <c r="Q2759" s="9" t="n">
        <f aca="false">INDEX(Scenario!$B$18:$B$20,MATCH(B2759,Scenario!$A$18:$A$20,0))</f>
        <v>60</v>
      </c>
      <c r="R2759" s="9" t="n">
        <f aca="false">INDEX(Scenario!$C$18:$C$20,MATCH(B2759,Scenario!$A$18:$A$20,0))</f>
        <v>1440</v>
      </c>
      <c r="S2759" s="9" t="n">
        <f aca="false">IF(ISNUMBER(M2759),IF(M2759&lt;=Q2759,1,0),"")</f>
        <v>1</v>
      </c>
      <c r="T2759" s="9" t="n">
        <f aca="false">IF(ISNUMBER(P2759),IF(P2759&lt;=R2759,1,0),"")</f>
        <v>1</v>
      </c>
      <c r="U2759" s="9" t="n">
        <f aca="false">IF(E2759&gt;Scenario!$B$14,0,IF(OR(AND(ISNUMBER(H2759),H2759&lt;=Scenario!$B$14),AND(ISNUMBER(I2759),I2759&lt;=Scenario!$B$14)),0,1))</f>
        <v>0</v>
      </c>
      <c r="V2759" s="9" t="n">
        <f aca="false">IF(AND(U2759=1,(Scenario!$B$14-E2759)/60&gt;R2759),1,0)</f>
        <v>0</v>
      </c>
      <c r="W2759" s="9" t="n">
        <f aca="false">IF(OR(C2759=Scenario!$B$22,C2759=Scenario!$C$22),1,0)</f>
        <v>0</v>
      </c>
      <c r="X2759" s="9" t="n">
        <f aca="false">IF(ISNUMBER(I2759),1,0)</f>
        <v>0</v>
      </c>
      <c r="Y2759" s="9" t="n">
        <f aca="false">MOD(INT(E2759/86400)+3,7)</f>
        <v>0</v>
      </c>
      <c r="Z2759" s="9" t="n">
        <f aca="false">MOD(INT(E2759/3600),24)</f>
        <v>8</v>
      </c>
      <c r="AA2759" s="6" t="s">
        <v>5762</v>
      </c>
    </row>
    <row r="2760" customFormat="false" ht="15" hidden="false" customHeight="false" outlineLevel="0" collapsed="false">
      <c r="A2760" s="6" t="s">
        <v>5763</v>
      </c>
      <c r="B2760" s="6" t="s">
        <v>43</v>
      </c>
      <c r="C2760" s="6" t="s">
        <v>288</v>
      </c>
      <c r="D2760" s="6" t="s">
        <v>170</v>
      </c>
      <c r="E2760" s="6" t="n">
        <v>1788769313</v>
      </c>
      <c r="F2760" s="6" t="n">
        <v>1788769455</v>
      </c>
      <c r="G2760" s="6" t="n">
        <v>1788769325</v>
      </c>
      <c r="H2760" s="6" t="n">
        <v>1788844213</v>
      </c>
      <c r="J2760" s="6" t="n">
        <v>1</v>
      </c>
      <c r="K2760" s="6" t="n">
        <v>0</v>
      </c>
      <c r="L2760" s="9" t="n">
        <f aca="false">IF(AND(E2760&gt;=Scenario!$B$11,E2760&lt;Scenario!$B$12),1,0)</f>
        <v>1</v>
      </c>
      <c r="M2760" s="9" t="n">
        <f aca="false">IF(AND(L2760=1,ISNUMBER(F2760)),MAX(0,F2760-E2760)/60,"")</f>
        <v>2.36666666666667</v>
      </c>
      <c r="N2760" s="9" t="n">
        <f aca="false">IF(AND(L2760=1,ISNUMBER(G2760)),MAX(0,G2760-E2760)/60,"")</f>
        <v>0.2</v>
      </c>
      <c r="O2760" s="9" t="n">
        <f aca="false">IF(ISNUMBER(H2760),IF(AND(H2760&gt;=Scenario!$B$11,H2760&lt;Scenario!$B$12),1,0),0)</f>
        <v>1</v>
      </c>
      <c r="P2760" s="9" t="n">
        <f aca="false">IF(O2760=1,MAX(0,H2760-E2760)/60,"")</f>
        <v>1248.33333333333</v>
      </c>
      <c r="Q2760" s="9" t="n">
        <f aca="false">INDEX(Scenario!$B$18:$B$20,MATCH(B2760,Scenario!$A$18:$A$20,0))</f>
        <v>60</v>
      </c>
      <c r="R2760" s="9" t="n">
        <f aca="false">INDEX(Scenario!$C$18:$C$20,MATCH(B2760,Scenario!$A$18:$A$20,0))</f>
        <v>1440</v>
      </c>
      <c r="S2760" s="9" t="n">
        <f aca="false">IF(ISNUMBER(M2760),IF(M2760&lt;=Q2760,1,0),"")</f>
        <v>1</v>
      </c>
      <c r="T2760" s="9" t="n">
        <f aca="false">IF(ISNUMBER(P2760),IF(P2760&lt;=R2760,1,0),"")</f>
        <v>1</v>
      </c>
      <c r="U2760" s="9" t="n">
        <f aca="false">IF(E2760&gt;Scenario!$B$14,0,IF(OR(AND(ISNUMBER(H2760),H2760&lt;=Scenario!$B$14),AND(ISNUMBER(I2760),I2760&lt;=Scenario!$B$14)),0,1))</f>
        <v>0</v>
      </c>
      <c r="V2760" s="9" t="n">
        <f aca="false">IF(AND(U2760=1,(Scenario!$B$14-E2760)/60&gt;R2760),1,0)</f>
        <v>0</v>
      </c>
      <c r="W2760" s="9" t="n">
        <f aca="false">IF(OR(C2760=Scenario!$B$22,C2760=Scenario!$C$22),1,0)</f>
        <v>0</v>
      </c>
      <c r="X2760" s="9" t="n">
        <f aca="false">IF(ISNUMBER(I2760),1,0)</f>
        <v>0</v>
      </c>
      <c r="Y2760" s="9" t="n">
        <f aca="false">MOD(INT(E2760/86400)+3,7)</f>
        <v>0</v>
      </c>
      <c r="Z2760" s="9" t="n">
        <f aca="false">MOD(INT(E2760/3600),24)</f>
        <v>8</v>
      </c>
      <c r="AA2760" s="6" t="s">
        <v>5764</v>
      </c>
    </row>
    <row r="2761" customFormat="false" ht="15" hidden="false" customHeight="false" outlineLevel="0" collapsed="false">
      <c r="A2761" s="6" t="s">
        <v>5765</v>
      </c>
      <c r="B2761" s="6" t="s">
        <v>44</v>
      </c>
      <c r="C2761" s="6" t="s">
        <v>249</v>
      </c>
      <c r="D2761" s="6" t="s">
        <v>172</v>
      </c>
      <c r="E2761" s="6" t="n">
        <v>1788769392</v>
      </c>
      <c r="F2761" s="6" t="n">
        <v>1788769627</v>
      </c>
      <c r="G2761" s="6" t="n">
        <v>1788769413</v>
      </c>
      <c r="H2761" s="6" t="n">
        <v>1788773901</v>
      </c>
      <c r="J2761" s="6" t="n">
        <v>0</v>
      </c>
      <c r="K2761" s="6" t="n">
        <v>0</v>
      </c>
      <c r="L2761" s="9" t="n">
        <f aca="false">IF(AND(E2761&gt;=Scenario!$B$11,E2761&lt;Scenario!$B$12),1,0)</f>
        <v>1</v>
      </c>
      <c r="M2761" s="9" t="n">
        <f aca="false">IF(AND(L2761=1,ISNUMBER(F2761)),MAX(0,F2761-E2761)/60,"")</f>
        <v>3.91666666666667</v>
      </c>
      <c r="N2761" s="9" t="n">
        <f aca="false">IF(AND(L2761=1,ISNUMBER(G2761)),MAX(0,G2761-E2761)/60,"")</f>
        <v>0.35</v>
      </c>
      <c r="O2761" s="9" t="n">
        <f aca="false">IF(ISNUMBER(H2761),IF(AND(H2761&gt;=Scenario!$B$11,H2761&lt;Scenario!$B$12),1,0),0)</f>
        <v>1</v>
      </c>
      <c r="P2761" s="9" t="n">
        <f aca="false">IF(O2761=1,MAX(0,H2761-E2761)/60,"")</f>
        <v>75.15</v>
      </c>
      <c r="Q2761" s="9" t="n">
        <f aca="false">INDEX(Scenario!$B$18:$B$20,MATCH(B2761,Scenario!$A$18:$A$20,0))</f>
        <v>240</v>
      </c>
      <c r="R2761" s="9" t="n">
        <f aca="false">INDEX(Scenario!$C$18:$C$20,MATCH(B2761,Scenario!$A$18:$A$20,0))</f>
        <v>4320</v>
      </c>
      <c r="S2761" s="9" t="n">
        <f aca="false">IF(ISNUMBER(M2761),IF(M2761&lt;=Q2761,1,0),"")</f>
        <v>1</v>
      </c>
      <c r="T2761" s="9" t="n">
        <f aca="false">IF(ISNUMBER(P2761),IF(P2761&lt;=R2761,1,0),"")</f>
        <v>1</v>
      </c>
      <c r="U2761" s="9" t="n">
        <f aca="false">IF(E2761&gt;Scenario!$B$14,0,IF(OR(AND(ISNUMBER(H2761),H2761&lt;=Scenario!$B$14),AND(ISNUMBER(I2761),I2761&lt;=Scenario!$B$14)),0,1))</f>
        <v>0</v>
      </c>
      <c r="V2761" s="9" t="n">
        <f aca="false">IF(AND(U2761=1,(Scenario!$B$14-E2761)/60&gt;R2761),1,0)</f>
        <v>0</v>
      </c>
      <c r="W2761" s="9" t="n">
        <f aca="false">IF(OR(C2761=Scenario!$B$22,C2761=Scenario!$C$22),1,0)</f>
        <v>0</v>
      </c>
      <c r="X2761" s="9" t="n">
        <f aca="false">IF(ISNUMBER(I2761),1,0)</f>
        <v>0</v>
      </c>
      <c r="Y2761" s="9" t="n">
        <f aca="false">MOD(INT(E2761/86400)+3,7)</f>
        <v>0</v>
      </c>
      <c r="Z2761" s="9" t="n">
        <f aca="false">MOD(INT(E2761/3600),24)</f>
        <v>8</v>
      </c>
      <c r="AA2761" s="6" t="s">
        <v>5766</v>
      </c>
    </row>
    <row r="2762" customFormat="false" ht="15" hidden="false" customHeight="false" outlineLevel="0" collapsed="false">
      <c r="A2762" s="6" t="s">
        <v>5767</v>
      </c>
      <c r="B2762" s="6" t="s">
        <v>42</v>
      </c>
      <c r="C2762" s="6" t="s">
        <v>249</v>
      </c>
      <c r="D2762" s="6" t="s">
        <v>172</v>
      </c>
      <c r="E2762" s="6" t="n">
        <v>1788770941</v>
      </c>
      <c r="F2762" s="6" t="n">
        <v>1788771137</v>
      </c>
      <c r="G2762" s="6" t="n">
        <v>1788771001</v>
      </c>
      <c r="H2762" s="6" t="n">
        <v>1788781833</v>
      </c>
      <c r="J2762" s="6" t="n">
        <v>0</v>
      </c>
      <c r="K2762" s="6" t="n">
        <v>0</v>
      </c>
      <c r="L2762" s="9" t="n">
        <f aca="false">IF(AND(E2762&gt;=Scenario!$B$11,E2762&lt;Scenario!$B$12),1,0)</f>
        <v>1</v>
      </c>
      <c r="M2762" s="9" t="n">
        <f aca="false">IF(AND(L2762=1,ISNUMBER(F2762)),MAX(0,F2762-E2762)/60,"")</f>
        <v>3.26666666666667</v>
      </c>
      <c r="N2762" s="9" t="n">
        <f aca="false">IF(AND(L2762=1,ISNUMBER(G2762)),MAX(0,G2762-E2762)/60,"")</f>
        <v>1</v>
      </c>
      <c r="O2762" s="9" t="n">
        <f aca="false">IF(ISNUMBER(H2762),IF(AND(H2762&gt;=Scenario!$B$11,H2762&lt;Scenario!$B$12),1,0),0)</f>
        <v>1</v>
      </c>
      <c r="P2762" s="9" t="n">
        <f aca="false">IF(O2762=1,MAX(0,H2762-E2762)/60,"")</f>
        <v>181.533333333333</v>
      </c>
      <c r="Q2762" s="9" t="n">
        <f aca="false">INDEX(Scenario!$B$18:$B$20,MATCH(B2762,Scenario!$A$18:$A$20,0))</f>
        <v>15</v>
      </c>
      <c r="R2762" s="9" t="n">
        <f aca="false">INDEX(Scenario!$C$18:$C$20,MATCH(B2762,Scenario!$A$18:$A$20,0))</f>
        <v>240</v>
      </c>
      <c r="S2762" s="9" t="n">
        <f aca="false">IF(ISNUMBER(M2762),IF(M2762&lt;=Q2762,1,0),"")</f>
        <v>1</v>
      </c>
      <c r="T2762" s="9" t="n">
        <f aca="false">IF(ISNUMBER(P2762),IF(P2762&lt;=R2762,1,0),"")</f>
        <v>1</v>
      </c>
      <c r="U2762" s="9" t="n">
        <f aca="false">IF(E2762&gt;Scenario!$B$14,0,IF(OR(AND(ISNUMBER(H2762),H2762&lt;=Scenario!$B$14),AND(ISNUMBER(I2762),I2762&lt;=Scenario!$B$14)),0,1))</f>
        <v>0</v>
      </c>
      <c r="V2762" s="9" t="n">
        <f aca="false">IF(AND(U2762=1,(Scenario!$B$14-E2762)/60&gt;R2762),1,0)</f>
        <v>0</v>
      </c>
      <c r="W2762" s="9" t="n">
        <f aca="false">IF(OR(C2762=Scenario!$B$22,C2762=Scenario!$C$22),1,0)</f>
        <v>0</v>
      </c>
      <c r="X2762" s="9" t="n">
        <f aca="false">IF(ISNUMBER(I2762),1,0)</f>
        <v>0</v>
      </c>
      <c r="Y2762" s="9" t="n">
        <f aca="false">MOD(INT(E2762/86400)+3,7)</f>
        <v>0</v>
      </c>
      <c r="Z2762" s="9" t="n">
        <f aca="false">MOD(INT(E2762/3600),24)</f>
        <v>8</v>
      </c>
      <c r="AA2762" s="6" t="s">
        <v>5768</v>
      </c>
    </row>
    <row r="2763" customFormat="false" ht="15" hidden="false" customHeight="false" outlineLevel="0" collapsed="false">
      <c r="A2763" s="6" t="s">
        <v>5769</v>
      </c>
      <c r="B2763" s="6" t="s">
        <v>43</v>
      </c>
      <c r="C2763" s="6" t="s">
        <v>46</v>
      </c>
      <c r="D2763" s="6" t="s">
        <v>170</v>
      </c>
      <c r="E2763" s="6" t="n">
        <v>1788771643</v>
      </c>
      <c r="F2763" s="6" t="n">
        <v>1788771760</v>
      </c>
      <c r="G2763" s="6" t="n">
        <v>1788771691</v>
      </c>
      <c r="H2763" s="6" t="n">
        <v>1788772417</v>
      </c>
      <c r="J2763" s="6" t="n">
        <v>0</v>
      </c>
      <c r="K2763" s="6" t="n">
        <v>0</v>
      </c>
      <c r="L2763" s="9" t="n">
        <f aca="false">IF(AND(E2763&gt;=Scenario!$B$11,E2763&lt;Scenario!$B$12),1,0)</f>
        <v>1</v>
      </c>
      <c r="M2763" s="9" t="n">
        <f aca="false">IF(AND(L2763=1,ISNUMBER(F2763)),MAX(0,F2763-E2763)/60,"")</f>
        <v>1.95</v>
      </c>
      <c r="N2763" s="9" t="n">
        <f aca="false">IF(AND(L2763=1,ISNUMBER(G2763)),MAX(0,G2763-E2763)/60,"")</f>
        <v>0.8</v>
      </c>
      <c r="O2763" s="9" t="n">
        <f aca="false">IF(ISNUMBER(H2763),IF(AND(H2763&gt;=Scenario!$B$11,H2763&lt;Scenario!$B$12),1,0),0)</f>
        <v>1</v>
      </c>
      <c r="P2763" s="9" t="n">
        <f aca="false">IF(O2763=1,MAX(0,H2763-E2763)/60,"")</f>
        <v>12.9</v>
      </c>
      <c r="Q2763" s="9" t="n">
        <f aca="false">INDEX(Scenario!$B$18:$B$20,MATCH(B2763,Scenario!$A$18:$A$20,0))</f>
        <v>60</v>
      </c>
      <c r="R2763" s="9" t="n">
        <f aca="false">INDEX(Scenario!$C$18:$C$20,MATCH(B2763,Scenario!$A$18:$A$20,0))</f>
        <v>1440</v>
      </c>
      <c r="S2763" s="9" t="n">
        <f aca="false">IF(ISNUMBER(M2763),IF(M2763&lt;=Q2763,1,0),"")</f>
        <v>1</v>
      </c>
      <c r="T2763" s="9" t="n">
        <f aca="false">IF(ISNUMBER(P2763),IF(P2763&lt;=R2763,1,0),"")</f>
        <v>1</v>
      </c>
      <c r="U2763" s="9" t="n">
        <f aca="false">IF(E2763&gt;Scenario!$B$14,0,IF(OR(AND(ISNUMBER(H2763),H2763&lt;=Scenario!$B$14),AND(ISNUMBER(I2763),I2763&lt;=Scenario!$B$14)),0,1))</f>
        <v>0</v>
      </c>
      <c r="V2763" s="9" t="n">
        <f aca="false">IF(AND(U2763=1,(Scenario!$B$14-E2763)/60&gt;R2763),1,0)</f>
        <v>0</v>
      </c>
      <c r="W2763" s="9" t="n">
        <f aca="false">IF(OR(C2763=Scenario!$B$22,C2763=Scenario!$C$22),1,0)</f>
        <v>1</v>
      </c>
      <c r="X2763" s="9" t="n">
        <f aca="false">IF(ISNUMBER(I2763),1,0)</f>
        <v>0</v>
      </c>
      <c r="Y2763" s="9" t="n">
        <f aca="false">MOD(INT(E2763/86400)+3,7)</f>
        <v>0</v>
      </c>
      <c r="Z2763" s="9" t="n">
        <f aca="false">MOD(INT(E2763/3600),24)</f>
        <v>9</v>
      </c>
      <c r="AA2763" s="6" t="s">
        <v>5770</v>
      </c>
    </row>
    <row r="2764" customFormat="false" ht="15" hidden="false" customHeight="false" outlineLevel="0" collapsed="false">
      <c r="A2764" s="6" t="s">
        <v>5771</v>
      </c>
      <c r="B2764" s="6" t="s">
        <v>42</v>
      </c>
      <c r="C2764" s="6" t="s">
        <v>47</v>
      </c>
      <c r="D2764" s="6" t="s">
        <v>171</v>
      </c>
      <c r="E2764" s="6" t="n">
        <v>1788772276</v>
      </c>
      <c r="F2764" s="6" t="n">
        <v>1788772525</v>
      </c>
      <c r="G2764" s="6" t="n">
        <v>1788772289</v>
      </c>
      <c r="H2764" s="6" t="n">
        <v>1788859122</v>
      </c>
      <c r="J2764" s="6" t="n">
        <v>1</v>
      </c>
      <c r="K2764" s="6" t="n">
        <v>0</v>
      </c>
      <c r="L2764" s="9" t="n">
        <f aca="false">IF(AND(E2764&gt;=Scenario!$B$11,E2764&lt;Scenario!$B$12),1,0)</f>
        <v>1</v>
      </c>
      <c r="M2764" s="9" t="n">
        <f aca="false">IF(AND(L2764=1,ISNUMBER(F2764)),MAX(0,F2764-E2764)/60,"")</f>
        <v>4.15</v>
      </c>
      <c r="N2764" s="9" t="n">
        <f aca="false">IF(AND(L2764=1,ISNUMBER(G2764)),MAX(0,G2764-E2764)/60,"")</f>
        <v>0.216666666666667</v>
      </c>
      <c r="O2764" s="9" t="n">
        <f aca="false">IF(ISNUMBER(H2764),IF(AND(H2764&gt;=Scenario!$B$11,H2764&lt;Scenario!$B$12),1,0),0)</f>
        <v>1</v>
      </c>
      <c r="P2764" s="9" t="n">
        <f aca="false">IF(O2764=1,MAX(0,H2764-E2764)/60,"")</f>
        <v>1447.43333333333</v>
      </c>
      <c r="Q2764" s="9" t="n">
        <f aca="false">INDEX(Scenario!$B$18:$B$20,MATCH(B2764,Scenario!$A$18:$A$20,0))</f>
        <v>15</v>
      </c>
      <c r="R2764" s="9" t="n">
        <f aca="false">INDEX(Scenario!$C$18:$C$20,MATCH(B2764,Scenario!$A$18:$A$20,0))</f>
        <v>240</v>
      </c>
      <c r="S2764" s="9" t="n">
        <f aca="false">IF(ISNUMBER(M2764),IF(M2764&lt;=Q2764,1,0),"")</f>
        <v>1</v>
      </c>
      <c r="T2764" s="9" t="n">
        <f aca="false">IF(ISNUMBER(P2764),IF(P2764&lt;=R2764,1,0),"")</f>
        <v>0</v>
      </c>
      <c r="U2764" s="9" t="n">
        <f aca="false">IF(E2764&gt;Scenario!$B$14,0,IF(OR(AND(ISNUMBER(H2764),H2764&lt;=Scenario!$B$14),AND(ISNUMBER(I2764),I2764&lt;=Scenario!$B$14)),0,1))</f>
        <v>0</v>
      </c>
      <c r="V2764" s="9" t="n">
        <f aca="false">IF(AND(U2764=1,(Scenario!$B$14-E2764)/60&gt;R2764),1,0)</f>
        <v>0</v>
      </c>
      <c r="W2764" s="9" t="n">
        <f aca="false">IF(OR(C2764=Scenario!$B$22,C2764=Scenario!$C$22),1,0)</f>
        <v>1</v>
      </c>
      <c r="X2764" s="9" t="n">
        <f aca="false">IF(ISNUMBER(I2764),1,0)</f>
        <v>0</v>
      </c>
      <c r="Y2764" s="9" t="n">
        <f aca="false">MOD(INT(E2764/86400)+3,7)</f>
        <v>0</v>
      </c>
      <c r="Z2764" s="9" t="n">
        <f aca="false">MOD(INT(E2764/3600),24)</f>
        <v>9</v>
      </c>
      <c r="AA2764" s="6" t="s">
        <v>5772</v>
      </c>
    </row>
    <row r="2765" customFormat="false" ht="15" hidden="false" customHeight="false" outlineLevel="0" collapsed="false">
      <c r="A2765" s="6" t="s">
        <v>5773</v>
      </c>
      <c r="B2765" s="6" t="s">
        <v>44</v>
      </c>
      <c r="C2765" s="6" t="s">
        <v>47</v>
      </c>
      <c r="D2765" s="6" t="s">
        <v>172</v>
      </c>
      <c r="E2765" s="6" t="n">
        <v>1788772923</v>
      </c>
      <c r="F2765" s="6" t="n">
        <v>1788773058</v>
      </c>
      <c r="G2765" s="6" t="n">
        <v>1788772969</v>
      </c>
      <c r="H2765" s="6" t="n">
        <v>1788777526</v>
      </c>
      <c r="J2765" s="6" t="n">
        <v>0</v>
      </c>
      <c r="K2765" s="6" t="n">
        <v>0</v>
      </c>
      <c r="L2765" s="9" t="n">
        <f aca="false">IF(AND(E2765&gt;=Scenario!$B$11,E2765&lt;Scenario!$B$12),1,0)</f>
        <v>1</v>
      </c>
      <c r="M2765" s="9" t="n">
        <f aca="false">IF(AND(L2765=1,ISNUMBER(F2765)),MAX(0,F2765-E2765)/60,"")</f>
        <v>2.25</v>
      </c>
      <c r="N2765" s="9" t="n">
        <f aca="false">IF(AND(L2765=1,ISNUMBER(G2765)),MAX(0,G2765-E2765)/60,"")</f>
        <v>0.766666666666667</v>
      </c>
      <c r="O2765" s="9" t="n">
        <f aca="false">IF(ISNUMBER(H2765),IF(AND(H2765&gt;=Scenario!$B$11,H2765&lt;Scenario!$B$12),1,0),0)</f>
        <v>1</v>
      </c>
      <c r="P2765" s="9" t="n">
        <f aca="false">IF(O2765=1,MAX(0,H2765-E2765)/60,"")</f>
        <v>76.7166666666667</v>
      </c>
      <c r="Q2765" s="9" t="n">
        <f aca="false">INDEX(Scenario!$B$18:$B$20,MATCH(B2765,Scenario!$A$18:$A$20,0))</f>
        <v>240</v>
      </c>
      <c r="R2765" s="9" t="n">
        <f aca="false">INDEX(Scenario!$C$18:$C$20,MATCH(B2765,Scenario!$A$18:$A$20,0))</f>
        <v>4320</v>
      </c>
      <c r="S2765" s="9" t="n">
        <f aca="false">IF(ISNUMBER(M2765),IF(M2765&lt;=Q2765,1,0),"")</f>
        <v>1</v>
      </c>
      <c r="T2765" s="9" t="n">
        <f aca="false">IF(ISNUMBER(P2765),IF(P2765&lt;=R2765,1,0),"")</f>
        <v>1</v>
      </c>
      <c r="U2765" s="9" t="n">
        <f aca="false">IF(E2765&gt;Scenario!$B$14,0,IF(OR(AND(ISNUMBER(H2765),H2765&lt;=Scenario!$B$14),AND(ISNUMBER(I2765),I2765&lt;=Scenario!$B$14)),0,1))</f>
        <v>0</v>
      </c>
      <c r="V2765" s="9" t="n">
        <f aca="false">IF(AND(U2765=1,(Scenario!$B$14-E2765)/60&gt;R2765),1,0)</f>
        <v>0</v>
      </c>
      <c r="W2765" s="9" t="n">
        <f aca="false">IF(OR(C2765=Scenario!$B$22,C2765=Scenario!$C$22),1,0)</f>
        <v>1</v>
      </c>
      <c r="X2765" s="9" t="n">
        <f aca="false">IF(ISNUMBER(I2765),1,0)</f>
        <v>0</v>
      </c>
      <c r="Y2765" s="9" t="n">
        <f aca="false">MOD(INT(E2765/86400)+3,7)</f>
        <v>0</v>
      </c>
      <c r="Z2765" s="9" t="n">
        <f aca="false">MOD(INT(E2765/3600),24)</f>
        <v>9</v>
      </c>
      <c r="AA2765" s="6" t="s">
        <v>5774</v>
      </c>
    </row>
    <row r="2766" customFormat="false" ht="15" hidden="false" customHeight="false" outlineLevel="0" collapsed="false">
      <c r="A2766" s="6" t="s">
        <v>5775</v>
      </c>
      <c r="B2766" s="6" t="s">
        <v>44</v>
      </c>
      <c r="C2766" s="6" t="s">
        <v>288</v>
      </c>
      <c r="D2766" s="6" t="s">
        <v>171</v>
      </c>
      <c r="E2766" s="6" t="n">
        <v>1788773811</v>
      </c>
      <c r="F2766" s="6" t="n">
        <v>1788774039</v>
      </c>
      <c r="G2766" s="6" t="n">
        <v>1788773852</v>
      </c>
      <c r="H2766" s="6" t="n">
        <v>1788776302</v>
      </c>
      <c r="J2766" s="6" t="n">
        <v>0</v>
      </c>
      <c r="K2766" s="6" t="n">
        <v>0</v>
      </c>
      <c r="L2766" s="9" t="n">
        <f aca="false">IF(AND(E2766&gt;=Scenario!$B$11,E2766&lt;Scenario!$B$12),1,0)</f>
        <v>1</v>
      </c>
      <c r="M2766" s="9" t="n">
        <f aca="false">IF(AND(L2766=1,ISNUMBER(F2766)),MAX(0,F2766-E2766)/60,"")</f>
        <v>3.8</v>
      </c>
      <c r="N2766" s="9" t="n">
        <f aca="false">IF(AND(L2766=1,ISNUMBER(G2766)),MAX(0,G2766-E2766)/60,"")</f>
        <v>0.683333333333333</v>
      </c>
      <c r="O2766" s="9" t="n">
        <f aca="false">IF(ISNUMBER(H2766),IF(AND(H2766&gt;=Scenario!$B$11,H2766&lt;Scenario!$B$12),1,0),0)</f>
        <v>1</v>
      </c>
      <c r="P2766" s="9" t="n">
        <f aca="false">IF(O2766=1,MAX(0,H2766-E2766)/60,"")</f>
        <v>41.5166666666667</v>
      </c>
      <c r="Q2766" s="9" t="n">
        <f aca="false">INDEX(Scenario!$B$18:$B$20,MATCH(B2766,Scenario!$A$18:$A$20,0))</f>
        <v>240</v>
      </c>
      <c r="R2766" s="9" t="n">
        <f aca="false">INDEX(Scenario!$C$18:$C$20,MATCH(B2766,Scenario!$A$18:$A$20,0))</f>
        <v>4320</v>
      </c>
      <c r="S2766" s="9" t="n">
        <f aca="false">IF(ISNUMBER(M2766),IF(M2766&lt;=Q2766,1,0),"")</f>
        <v>1</v>
      </c>
      <c r="T2766" s="9" t="n">
        <f aca="false">IF(ISNUMBER(P2766),IF(P2766&lt;=R2766,1,0),"")</f>
        <v>1</v>
      </c>
      <c r="U2766" s="9" t="n">
        <f aca="false">IF(E2766&gt;Scenario!$B$14,0,IF(OR(AND(ISNUMBER(H2766),H2766&lt;=Scenario!$B$14),AND(ISNUMBER(I2766),I2766&lt;=Scenario!$B$14)),0,1))</f>
        <v>0</v>
      </c>
      <c r="V2766" s="9" t="n">
        <f aca="false">IF(AND(U2766=1,(Scenario!$B$14-E2766)/60&gt;R2766),1,0)</f>
        <v>0</v>
      </c>
      <c r="W2766" s="9" t="n">
        <f aca="false">IF(OR(C2766=Scenario!$B$22,C2766=Scenario!$C$22),1,0)</f>
        <v>0</v>
      </c>
      <c r="X2766" s="9" t="n">
        <f aca="false">IF(ISNUMBER(I2766),1,0)</f>
        <v>0</v>
      </c>
      <c r="Y2766" s="9" t="n">
        <f aca="false">MOD(INT(E2766/86400)+3,7)</f>
        <v>0</v>
      </c>
      <c r="Z2766" s="9" t="n">
        <f aca="false">MOD(INT(E2766/3600),24)</f>
        <v>9</v>
      </c>
      <c r="AA2766" s="6" t="s">
        <v>5776</v>
      </c>
    </row>
    <row r="2767" customFormat="false" ht="15" hidden="false" customHeight="false" outlineLevel="0" collapsed="false">
      <c r="A2767" s="6" t="s">
        <v>5777</v>
      </c>
      <c r="B2767" s="6" t="s">
        <v>44</v>
      </c>
      <c r="C2767" s="6" t="s">
        <v>288</v>
      </c>
      <c r="D2767" s="6" t="s">
        <v>171</v>
      </c>
      <c r="E2767" s="6" t="n">
        <v>1788773979</v>
      </c>
      <c r="F2767" s="6" t="n">
        <v>1788774132</v>
      </c>
      <c r="G2767" s="6" t="n">
        <v>1788774027</v>
      </c>
      <c r="H2767" s="6" t="n">
        <v>1788779091</v>
      </c>
      <c r="J2767" s="6" t="n">
        <v>0</v>
      </c>
      <c r="K2767" s="6" t="n">
        <v>0</v>
      </c>
      <c r="L2767" s="9" t="n">
        <f aca="false">IF(AND(E2767&gt;=Scenario!$B$11,E2767&lt;Scenario!$B$12),1,0)</f>
        <v>1</v>
      </c>
      <c r="M2767" s="9" t="n">
        <f aca="false">IF(AND(L2767=1,ISNUMBER(F2767)),MAX(0,F2767-E2767)/60,"")</f>
        <v>2.55</v>
      </c>
      <c r="N2767" s="9" t="n">
        <f aca="false">IF(AND(L2767=1,ISNUMBER(G2767)),MAX(0,G2767-E2767)/60,"")</f>
        <v>0.8</v>
      </c>
      <c r="O2767" s="9" t="n">
        <f aca="false">IF(ISNUMBER(H2767),IF(AND(H2767&gt;=Scenario!$B$11,H2767&lt;Scenario!$B$12),1,0),0)</f>
        <v>1</v>
      </c>
      <c r="P2767" s="9" t="n">
        <f aca="false">IF(O2767=1,MAX(0,H2767-E2767)/60,"")</f>
        <v>85.2</v>
      </c>
      <c r="Q2767" s="9" t="n">
        <f aca="false">INDEX(Scenario!$B$18:$B$20,MATCH(B2767,Scenario!$A$18:$A$20,0))</f>
        <v>240</v>
      </c>
      <c r="R2767" s="9" t="n">
        <f aca="false">INDEX(Scenario!$C$18:$C$20,MATCH(B2767,Scenario!$A$18:$A$20,0))</f>
        <v>4320</v>
      </c>
      <c r="S2767" s="9" t="n">
        <f aca="false">IF(ISNUMBER(M2767),IF(M2767&lt;=Q2767,1,0),"")</f>
        <v>1</v>
      </c>
      <c r="T2767" s="9" t="n">
        <f aca="false">IF(ISNUMBER(P2767),IF(P2767&lt;=R2767,1,0),"")</f>
        <v>1</v>
      </c>
      <c r="U2767" s="9" t="n">
        <f aca="false">IF(E2767&gt;Scenario!$B$14,0,IF(OR(AND(ISNUMBER(H2767),H2767&lt;=Scenario!$B$14),AND(ISNUMBER(I2767),I2767&lt;=Scenario!$B$14)),0,1))</f>
        <v>0</v>
      </c>
      <c r="V2767" s="9" t="n">
        <f aca="false">IF(AND(U2767=1,(Scenario!$B$14-E2767)/60&gt;R2767),1,0)</f>
        <v>0</v>
      </c>
      <c r="W2767" s="9" t="n">
        <f aca="false">IF(OR(C2767=Scenario!$B$22,C2767=Scenario!$C$22),1,0)</f>
        <v>0</v>
      </c>
      <c r="X2767" s="9" t="n">
        <f aca="false">IF(ISNUMBER(I2767),1,0)</f>
        <v>0</v>
      </c>
      <c r="Y2767" s="9" t="n">
        <f aca="false">MOD(INT(E2767/86400)+3,7)</f>
        <v>0</v>
      </c>
      <c r="Z2767" s="9" t="n">
        <f aca="false">MOD(INT(E2767/3600),24)</f>
        <v>9</v>
      </c>
      <c r="AA2767" s="6" t="s">
        <v>5778</v>
      </c>
    </row>
    <row r="2768" customFormat="false" ht="15" hidden="false" customHeight="false" outlineLevel="0" collapsed="false">
      <c r="A2768" s="6" t="s">
        <v>5779</v>
      </c>
      <c r="B2768" s="6" t="s">
        <v>44</v>
      </c>
      <c r="C2768" s="6" t="s">
        <v>46</v>
      </c>
      <c r="D2768" s="6" t="s">
        <v>171</v>
      </c>
      <c r="E2768" s="6" t="n">
        <v>1788774324</v>
      </c>
      <c r="F2768" s="6" t="n">
        <v>1788774571</v>
      </c>
      <c r="G2768" s="6" t="n">
        <v>1788774352</v>
      </c>
      <c r="H2768" s="6" t="n">
        <v>1788849593</v>
      </c>
      <c r="J2768" s="6" t="n">
        <v>1</v>
      </c>
      <c r="K2768" s="6" t="n">
        <v>0</v>
      </c>
      <c r="L2768" s="9" t="n">
        <f aca="false">IF(AND(E2768&gt;=Scenario!$B$11,E2768&lt;Scenario!$B$12),1,0)</f>
        <v>1</v>
      </c>
      <c r="M2768" s="9" t="n">
        <f aca="false">IF(AND(L2768=1,ISNUMBER(F2768)),MAX(0,F2768-E2768)/60,"")</f>
        <v>4.11666666666667</v>
      </c>
      <c r="N2768" s="9" t="n">
        <f aca="false">IF(AND(L2768=1,ISNUMBER(G2768)),MAX(0,G2768-E2768)/60,"")</f>
        <v>0.466666666666667</v>
      </c>
      <c r="O2768" s="9" t="n">
        <f aca="false">IF(ISNUMBER(H2768),IF(AND(H2768&gt;=Scenario!$B$11,H2768&lt;Scenario!$B$12),1,0),0)</f>
        <v>1</v>
      </c>
      <c r="P2768" s="9" t="n">
        <f aca="false">IF(O2768=1,MAX(0,H2768-E2768)/60,"")</f>
        <v>1254.48333333333</v>
      </c>
      <c r="Q2768" s="9" t="n">
        <f aca="false">INDEX(Scenario!$B$18:$B$20,MATCH(B2768,Scenario!$A$18:$A$20,0))</f>
        <v>240</v>
      </c>
      <c r="R2768" s="9" t="n">
        <f aca="false">INDEX(Scenario!$C$18:$C$20,MATCH(B2768,Scenario!$A$18:$A$20,0))</f>
        <v>4320</v>
      </c>
      <c r="S2768" s="9" t="n">
        <f aca="false">IF(ISNUMBER(M2768),IF(M2768&lt;=Q2768,1,0),"")</f>
        <v>1</v>
      </c>
      <c r="T2768" s="9" t="n">
        <f aca="false">IF(ISNUMBER(P2768),IF(P2768&lt;=R2768,1,0),"")</f>
        <v>1</v>
      </c>
      <c r="U2768" s="9" t="n">
        <f aca="false">IF(E2768&gt;Scenario!$B$14,0,IF(OR(AND(ISNUMBER(H2768),H2768&lt;=Scenario!$B$14),AND(ISNUMBER(I2768),I2768&lt;=Scenario!$B$14)),0,1))</f>
        <v>0</v>
      </c>
      <c r="V2768" s="9" t="n">
        <f aca="false">IF(AND(U2768=1,(Scenario!$B$14-E2768)/60&gt;R2768),1,0)</f>
        <v>0</v>
      </c>
      <c r="W2768" s="9" t="n">
        <f aca="false">IF(OR(C2768=Scenario!$B$22,C2768=Scenario!$C$22),1,0)</f>
        <v>1</v>
      </c>
      <c r="X2768" s="9" t="n">
        <f aca="false">IF(ISNUMBER(I2768),1,0)</f>
        <v>0</v>
      </c>
      <c r="Y2768" s="9" t="n">
        <f aca="false">MOD(INT(E2768/86400)+3,7)</f>
        <v>0</v>
      </c>
      <c r="Z2768" s="9" t="n">
        <f aca="false">MOD(INT(E2768/3600),24)</f>
        <v>9</v>
      </c>
      <c r="AA2768" s="6" t="s">
        <v>5780</v>
      </c>
    </row>
    <row r="2769" customFormat="false" ht="15" hidden="false" customHeight="false" outlineLevel="0" collapsed="false">
      <c r="A2769" s="6" t="s">
        <v>5781</v>
      </c>
      <c r="B2769" s="6" t="s">
        <v>43</v>
      </c>
      <c r="C2769" s="6" t="s">
        <v>249</v>
      </c>
      <c r="D2769" s="6" t="s">
        <v>171</v>
      </c>
      <c r="E2769" s="6" t="n">
        <v>1788774334</v>
      </c>
      <c r="F2769" s="6" t="n">
        <v>1788774461</v>
      </c>
      <c r="G2769" s="6" t="n">
        <v>1788774362</v>
      </c>
      <c r="H2769" s="6" t="n">
        <v>1788778885</v>
      </c>
      <c r="J2769" s="6" t="n">
        <v>0</v>
      </c>
      <c r="K2769" s="6" t="n">
        <v>0</v>
      </c>
      <c r="L2769" s="9" t="n">
        <f aca="false">IF(AND(E2769&gt;=Scenario!$B$11,E2769&lt;Scenario!$B$12),1,0)</f>
        <v>1</v>
      </c>
      <c r="M2769" s="9" t="n">
        <f aca="false">IF(AND(L2769=1,ISNUMBER(F2769)),MAX(0,F2769-E2769)/60,"")</f>
        <v>2.11666666666667</v>
      </c>
      <c r="N2769" s="9" t="n">
        <f aca="false">IF(AND(L2769=1,ISNUMBER(G2769)),MAX(0,G2769-E2769)/60,"")</f>
        <v>0.466666666666667</v>
      </c>
      <c r="O2769" s="9" t="n">
        <f aca="false">IF(ISNUMBER(H2769),IF(AND(H2769&gt;=Scenario!$B$11,H2769&lt;Scenario!$B$12),1,0),0)</f>
        <v>1</v>
      </c>
      <c r="P2769" s="9" t="n">
        <f aca="false">IF(O2769=1,MAX(0,H2769-E2769)/60,"")</f>
        <v>75.85</v>
      </c>
      <c r="Q2769" s="9" t="n">
        <f aca="false">INDEX(Scenario!$B$18:$B$20,MATCH(B2769,Scenario!$A$18:$A$20,0))</f>
        <v>60</v>
      </c>
      <c r="R2769" s="9" t="n">
        <f aca="false">INDEX(Scenario!$C$18:$C$20,MATCH(B2769,Scenario!$A$18:$A$20,0))</f>
        <v>1440</v>
      </c>
      <c r="S2769" s="9" t="n">
        <f aca="false">IF(ISNUMBER(M2769),IF(M2769&lt;=Q2769,1,0),"")</f>
        <v>1</v>
      </c>
      <c r="T2769" s="9" t="n">
        <f aca="false">IF(ISNUMBER(P2769),IF(P2769&lt;=R2769,1,0),"")</f>
        <v>1</v>
      </c>
      <c r="U2769" s="9" t="n">
        <f aca="false">IF(E2769&gt;Scenario!$B$14,0,IF(OR(AND(ISNUMBER(H2769),H2769&lt;=Scenario!$B$14),AND(ISNUMBER(I2769),I2769&lt;=Scenario!$B$14)),0,1))</f>
        <v>0</v>
      </c>
      <c r="V2769" s="9" t="n">
        <f aca="false">IF(AND(U2769=1,(Scenario!$B$14-E2769)/60&gt;R2769),1,0)</f>
        <v>0</v>
      </c>
      <c r="W2769" s="9" t="n">
        <f aca="false">IF(OR(C2769=Scenario!$B$22,C2769=Scenario!$C$22),1,0)</f>
        <v>0</v>
      </c>
      <c r="X2769" s="9" t="n">
        <f aca="false">IF(ISNUMBER(I2769),1,0)</f>
        <v>0</v>
      </c>
      <c r="Y2769" s="9" t="n">
        <f aca="false">MOD(INT(E2769/86400)+3,7)</f>
        <v>0</v>
      </c>
      <c r="Z2769" s="9" t="n">
        <f aca="false">MOD(INT(E2769/3600),24)</f>
        <v>9</v>
      </c>
      <c r="AA2769" s="6" t="s">
        <v>5782</v>
      </c>
    </row>
    <row r="2770" customFormat="false" ht="15" hidden="false" customHeight="false" outlineLevel="0" collapsed="false">
      <c r="A2770" s="6" t="s">
        <v>5783</v>
      </c>
      <c r="B2770" s="6" t="s">
        <v>44</v>
      </c>
      <c r="C2770" s="6" t="s">
        <v>249</v>
      </c>
      <c r="D2770" s="6" t="s">
        <v>171</v>
      </c>
      <c r="E2770" s="6" t="n">
        <v>1788775179</v>
      </c>
      <c r="F2770" s="6" t="n">
        <v>1788775419</v>
      </c>
      <c r="G2770" s="6" t="n">
        <v>1788775210</v>
      </c>
      <c r="H2770" s="6" t="n">
        <v>1788786398</v>
      </c>
      <c r="J2770" s="6" t="n">
        <v>0</v>
      </c>
      <c r="K2770" s="6" t="n">
        <v>1</v>
      </c>
      <c r="L2770" s="9" t="n">
        <f aca="false">IF(AND(E2770&gt;=Scenario!$B$11,E2770&lt;Scenario!$B$12),1,0)</f>
        <v>1</v>
      </c>
      <c r="M2770" s="9" t="n">
        <f aca="false">IF(AND(L2770=1,ISNUMBER(F2770)),MAX(0,F2770-E2770)/60,"")</f>
        <v>4</v>
      </c>
      <c r="N2770" s="9" t="n">
        <f aca="false">IF(AND(L2770=1,ISNUMBER(G2770)),MAX(0,G2770-E2770)/60,"")</f>
        <v>0.516666666666667</v>
      </c>
      <c r="O2770" s="9" t="n">
        <f aca="false">IF(ISNUMBER(H2770),IF(AND(H2770&gt;=Scenario!$B$11,H2770&lt;Scenario!$B$12),1,0),0)</f>
        <v>1</v>
      </c>
      <c r="P2770" s="9" t="n">
        <f aca="false">IF(O2770=1,MAX(0,H2770-E2770)/60,"")</f>
        <v>186.983333333333</v>
      </c>
      <c r="Q2770" s="9" t="n">
        <f aca="false">INDEX(Scenario!$B$18:$B$20,MATCH(B2770,Scenario!$A$18:$A$20,0))</f>
        <v>240</v>
      </c>
      <c r="R2770" s="9" t="n">
        <f aca="false">INDEX(Scenario!$C$18:$C$20,MATCH(B2770,Scenario!$A$18:$A$20,0))</f>
        <v>4320</v>
      </c>
      <c r="S2770" s="9" t="n">
        <f aca="false">IF(ISNUMBER(M2770),IF(M2770&lt;=Q2770,1,0),"")</f>
        <v>1</v>
      </c>
      <c r="T2770" s="9" t="n">
        <f aca="false">IF(ISNUMBER(P2770),IF(P2770&lt;=R2770,1,0),"")</f>
        <v>1</v>
      </c>
      <c r="U2770" s="9" t="n">
        <f aca="false">IF(E2770&gt;Scenario!$B$14,0,IF(OR(AND(ISNUMBER(H2770),H2770&lt;=Scenario!$B$14),AND(ISNUMBER(I2770),I2770&lt;=Scenario!$B$14)),0,1))</f>
        <v>0</v>
      </c>
      <c r="V2770" s="9" t="n">
        <f aca="false">IF(AND(U2770=1,(Scenario!$B$14-E2770)/60&gt;R2770),1,0)</f>
        <v>0</v>
      </c>
      <c r="W2770" s="9" t="n">
        <f aca="false">IF(OR(C2770=Scenario!$B$22,C2770=Scenario!$C$22),1,0)</f>
        <v>0</v>
      </c>
      <c r="X2770" s="9" t="n">
        <f aca="false">IF(ISNUMBER(I2770),1,0)</f>
        <v>0</v>
      </c>
      <c r="Y2770" s="9" t="n">
        <f aca="false">MOD(INT(E2770/86400)+3,7)</f>
        <v>0</v>
      </c>
      <c r="Z2770" s="9" t="n">
        <f aca="false">MOD(INT(E2770/3600),24)</f>
        <v>9</v>
      </c>
      <c r="AA2770" s="6" t="s">
        <v>5784</v>
      </c>
    </row>
    <row r="2771" customFormat="false" ht="15" hidden="false" customHeight="false" outlineLevel="0" collapsed="false">
      <c r="A2771" s="6" t="s">
        <v>5785</v>
      </c>
      <c r="B2771" s="6" t="s">
        <v>44</v>
      </c>
      <c r="C2771" s="6" t="s">
        <v>249</v>
      </c>
      <c r="D2771" s="6" t="s">
        <v>170</v>
      </c>
      <c r="E2771" s="6" t="n">
        <v>1788775374</v>
      </c>
      <c r="F2771" s="6" t="n">
        <v>1788777351</v>
      </c>
      <c r="G2771" s="6" t="n">
        <v>1788777248</v>
      </c>
      <c r="H2771" s="6" t="n">
        <v>1788777656</v>
      </c>
      <c r="J2771" s="6" t="n">
        <v>0</v>
      </c>
      <c r="K2771" s="6" t="n">
        <v>0</v>
      </c>
      <c r="L2771" s="9" t="n">
        <f aca="false">IF(AND(E2771&gt;=Scenario!$B$11,E2771&lt;Scenario!$B$12),1,0)</f>
        <v>1</v>
      </c>
      <c r="M2771" s="9" t="n">
        <f aca="false">IF(AND(L2771=1,ISNUMBER(F2771)),MAX(0,F2771-E2771)/60,"")</f>
        <v>32.95</v>
      </c>
      <c r="N2771" s="9" t="n">
        <f aca="false">IF(AND(L2771=1,ISNUMBER(G2771)),MAX(0,G2771-E2771)/60,"")</f>
        <v>31.2333333333333</v>
      </c>
      <c r="O2771" s="9" t="n">
        <f aca="false">IF(ISNUMBER(H2771),IF(AND(H2771&gt;=Scenario!$B$11,H2771&lt;Scenario!$B$12),1,0),0)</f>
        <v>1</v>
      </c>
      <c r="P2771" s="9" t="n">
        <f aca="false">IF(O2771=1,MAX(0,H2771-E2771)/60,"")</f>
        <v>38.0333333333333</v>
      </c>
      <c r="Q2771" s="9" t="n">
        <f aca="false">INDEX(Scenario!$B$18:$B$20,MATCH(B2771,Scenario!$A$18:$A$20,0))</f>
        <v>240</v>
      </c>
      <c r="R2771" s="9" t="n">
        <f aca="false">INDEX(Scenario!$C$18:$C$20,MATCH(B2771,Scenario!$A$18:$A$20,0))</f>
        <v>4320</v>
      </c>
      <c r="S2771" s="9" t="n">
        <f aca="false">IF(ISNUMBER(M2771),IF(M2771&lt;=Q2771,1,0),"")</f>
        <v>1</v>
      </c>
      <c r="T2771" s="9" t="n">
        <f aca="false">IF(ISNUMBER(P2771),IF(P2771&lt;=R2771,1,0),"")</f>
        <v>1</v>
      </c>
      <c r="U2771" s="9" t="n">
        <f aca="false">IF(E2771&gt;Scenario!$B$14,0,IF(OR(AND(ISNUMBER(H2771),H2771&lt;=Scenario!$B$14),AND(ISNUMBER(I2771),I2771&lt;=Scenario!$B$14)),0,1))</f>
        <v>0</v>
      </c>
      <c r="V2771" s="9" t="n">
        <f aca="false">IF(AND(U2771=1,(Scenario!$B$14-E2771)/60&gt;R2771),1,0)</f>
        <v>0</v>
      </c>
      <c r="W2771" s="9" t="n">
        <f aca="false">IF(OR(C2771=Scenario!$B$22,C2771=Scenario!$C$22),1,0)</f>
        <v>0</v>
      </c>
      <c r="X2771" s="9" t="n">
        <f aca="false">IF(ISNUMBER(I2771),1,0)</f>
        <v>0</v>
      </c>
      <c r="Y2771" s="9" t="n">
        <f aca="false">MOD(INT(E2771/86400)+3,7)</f>
        <v>0</v>
      </c>
      <c r="Z2771" s="9" t="n">
        <f aca="false">MOD(INT(E2771/3600),24)</f>
        <v>10</v>
      </c>
      <c r="AA2771" s="6" t="s">
        <v>5786</v>
      </c>
    </row>
    <row r="2772" customFormat="false" ht="15" hidden="false" customHeight="false" outlineLevel="0" collapsed="false">
      <c r="A2772" s="6" t="s">
        <v>5787</v>
      </c>
      <c r="B2772" s="6" t="s">
        <v>43</v>
      </c>
      <c r="C2772" s="6" t="s">
        <v>46</v>
      </c>
      <c r="D2772" s="6" t="s">
        <v>172</v>
      </c>
      <c r="E2772" s="6" t="n">
        <v>1788775579</v>
      </c>
      <c r="F2772" s="6" t="n">
        <v>1788775991</v>
      </c>
      <c r="G2772" s="6" t="n">
        <v>1788775851</v>
      </c>
      <c r="H2772" s="6" t="n">
        <v>1788776907</v>
      </c>
      <c r="J2772" s="6" t="n">
        <v>0</v>
      </c>
      <c r="K2772" s="6" t="n">
        <v>0</v>
      </c>
      <c r="L2772" s="9" t="n">
        <f aca="false">IF(AND(E2772&gt;=Scenario!$B$11,E2772&lt;Scenario!$B$12),1,0)</f>
        <v>1</v>
      </c>
      <c r="M2772" s="9" t="n">
        <f aca="false">IF(AND(L2772=1,ISNUMBER(F2772)),MAX(0,F2772-E2772)/60,"")</f>
        <v>6.86666666666667</v>
      </c>
      <c r="N2772" s="9" t="n">
        <f aca="false">IF(AND(L2772=1,ISNUMBER(G2772)),MAX(0,G2772-E2772)/60,"")</f>
        <v>4.53333333333333</v>
      </c>
      <c r="O2772" s="9" t="n">
        <f aca="false">IF(ISNUMBER(H2772),IF(AND(H2772&gt;=Scenario!$B$11,H2772&lt;Scenario!$B$12),1,0),0)</f>
        <v>1</v>
      </c>
      <c r="P2772" s="9" t="n">
        <f aca="false">IF(O2772=1,MAX(0,H2772-E2772)/60,"")</f>
        <v>22.1333333333333</v>
      </c>
      <c r="Q2772" s="9" t="n">
        <f aca="false">INDEX(Scenario!$B$18:$B$20,MATCH(B2772,Scenario!$A$18:$A$20,0))</f>
        <v>60</v>
      </c>
      <c r="R2772" s="9" t="n">
        <f aca="false">INDEX(Scenario!$C$18:$C$20,MATCH(B2772,Scenario!$A$18:$A$20,0))</f>
        <v>1440</v>
      </c>
      <c r="S2772" s="9" t="n">
        <f aca="false">IF(ISNUMBER(M2772),IF(M2772&lt;=Q2772,1,0),"")</f>
        <v>1</v>
      </c>
      <c r="T2772" s="9" t="n">
        <f aca="false">IF(ISNUMBER(P2772),IF(P2772&lt;=R2772,1,0),"")</f>
        <v>1</v>
      </c>
      <c r="U2772" s="9" t="n">
        <f aca="false">IF(E2772&gt;Scenario!$B$14,0,IF(OR(AND(ISNUMBER(H2772),H2772&lt;=Scenario!$B$14),AND(ISNUMBER(I2772),I2772&lt;=Scenario!$B$14)),0,1))</f>
        <v>0</v>
      </c>
      <c r="V2772" s="9" t="n">
        <f aca="false">IF(AND(U2772=1,(Scenario!$B$14-E2772)/60&gt;R2772),1,0)</f>
        <v>0</v>
      </c>
      <c r="W2772" s="9" t="n">
        <f aca="false">IF(OR(C2772=Scenario!$B$22,C2772=Scenario!$C$22),1,0)</f>
        <v>1</v>
      </c>
      <c r="X2772" s="9" t="n">
        <f aca="false">IF(ISNUMBER(I2772),1,0)</f>
        <v>0</v>
      </c>
      <c r="Y2772" s="9" t="n">
        <f aca="false">MOD(INT(E2772/86400)+3,7)</f>
        <v>0</v>
      </c>
      <c r="Z2772" s="9" t="n">
        <f aca="false">MOD(INT(E2772/3600),24)</f>
        <v>10</v>
      </c>
      <c r="AA2772" s="6" t="s">
        <v>5788</v>
      </c>
    </row>
    <row r="2773" customFormat="false" ht="15" hidden="false" customHeight="false" outlineLevel="0" collapsed="false">
      <c r="A2773" s="6" t="s">
        <v>5789</v>
      </c>
      <c r="B2773" s="6" t="s">
        <v>42</v>
      </c>
      <c r="C2773" s="6" t="s">
        <v>46</v>
      </c>
      <c r="D2773" s="6" t="s">
        <v>171</v>
      </c>
      <c r="E2773" s="6" t="n">
        <v>1788776020</v>
      </c>
      <c r="F2773" s="6" t="n">
        <v>1788776397</v>
      </c>
      <c r="G2773" s="6" t="n">
        <v>1788776330</v>
      </c>
      <c r="H2773" s="6" t="n">
        <v>1788777195</v>
      </c>
      <c r="J2773" s="6" t="n">
        <v>0</v>
      </c>
      <c r="K2773" s="6" t="n">
        <v>0</v>
      </c>
      <c r="L2773" s="9" t="n">
        <f aca="false">IF(AND(E2773&gt;=Scenario!$B$11,E2773&lt;Scenario!$B$12),1,0)</f>
        <v>1</v>
      </c>
      <c r="M2773" s="9" t="n">
        <f aca="false">IF(AND(L2773=1,ISNUMBER(F2773)),MAX(0,F2773-E2773)/60,"")</f>
        <v>6.28333333333333</v>
      </c>
      <c r="N2773" s="9" t="n">
        <f aca="false">IF(AND(L2773=1,ISNUMBER(G2773)),MAX(0,G2773-E2773)/60,"")</f>
        <v>5.16666666666667</v>
      </c>
      <c r="O2773" s="9" t="n">
        <f aca="false">IF(ISNUMBER(H2773),IF(AND(H2773&gt;=Scenario!$B$11,H2773&lt;Scenario!$B$12),1,0),0)</f>
        <v>1</v>
      </c>
      <c r="P2773" s="9" t="n">
        <f aca="false">IF(O2773=1,MAX(0,H2773-E2773)/60,"")</f>
        <v>19.5833333333333</v>
      </c>
      <c r="Q2773" s="9" t="n">
        <f aca="false">INDEX(Scenario!$B$18:$B$20,MATCH(B2773,Scenario!$A$18:$A$20,0))</f>
        <v>15</v>
      </c>
      <c r="R2773" s="9" t="n">
        <f aca="false">INDEX(Scenario!$C$18:$C$20,MATCH(B2773,Scenario!$A$18:$A$20,0))</f>
        <v>240</v>
      </c>
      <c r="S2773" s="9" t="n">
        <f aca="false">IF(ISNUMBER(M2773),IF(M2773&lt;=Q2773,1,0),"")</f>
        <v>1</v>
      </c>
      <c r="T2773" s="9" t="n">
        <f aca="false">IF(ISNUMBER(P2773),IF(P2773&lt;=R2773,1,0),"")</f>
        <v>1</v>
      </c>
      <c r="U2773" s="9" t="n">
        <f aca="false">IF(E2773&gt;Scenario!$B$14,0,IF(OR(AND(ISNUMBER(H2773),H2773&lt;=Scenario!$B$14),AND(ISNUMBER(I2773),I2773&lt;=Scenario!$B$14)),0,1))</f>
        <v>0</v>
      </c>
      <c r="V2773" s="9" t="n">
        <f aca="false">IF(AND(U2773=1,(Scenario!$B$14-E2773)/60&gt;R2773),1,0)</f>
        <v>0</v>
      </c>
      <c r="W2773" s="9" t="n">
        <f aca="false">IF(OR(C2773=Scenario!$B$22,C2773=Scenario!$C$22),1,0)</f>
        <v>1</v>
      </c>
      <c r="X2773" s="9" t="n">
        <f aca="false">IF(ISNUMBER(I2773),1,0)</f>
        <v>0</v>
      </c>
      <c r="Y2773" s="9" t="n">
        <f aca="false">MOD(INT(E2773/86400)+3,7)</f>
        <v>0</v>
      </c>
      <c r="Z2773" s="9" t="n">
        <f aca="false">MOD(INT(E2773/3600),24)</f>
        <v>10</v>
      </c>
      <c r="AA2773" s="6" t="s">
        <v>5790</v>
      </c>
    </row>
    <row r="2774" customFormat="false" ht="15" hidden="false" customHeight="false" outlineLevel="0" collapsed="false">
      <c r="A2774" s="6" t="s">
        <v>5791</v>
      </c>
      <c r="B2774" s="6" t="s">
        <v>44</v>
      </c>
      <c r="C2774" s="6" t="s">
        <v>249</v>
      </c>
      <c r="D2774" s="6" t="s">
        <v>171</v>
      </c>
      <c r="E2774" s="6" t="n">
        <v>1788776581</v>
      </c>
      <c r="F2774" s="6" t="n">
        <v>1788777615</v>
      </c>
      <c r="G2774" s="6" t="n">
        <v>1788777425</v>
      </c>
      <c r="H2774" s="6" t="n">
        <v>1788778695</v>
      </c>
      <c r="J2774" s="6" t="n">
        <v>0</v>
      </c>
      <c r="K2774" s="6" t="n">
        <v>0</v>
      </c>
      <c r="L2774" s="9" t="n">
        <f aca="false">IF(AND(E2774&gt;=Scenario!$B$11,E2774&lt;Scenario!$B$12),1,0)</f>
        <v>1</v>
      </c>
      <c r="M2774" s="9" t="n">
        <f aca="false">IF(AND(L2774=1,ISNUMBER(F2774)),MAX(0,F2774-E2774)/60,"")</f>
        <v>17.2333333333333</v>
      </c>
      <c r="N2774" s="9" t="n">
        <f aca="false">IF(AND(L2774=1,ISNUMBER(G2774)),MAX(0,G2774-E2774)/60,"")</f>
        <v>14.0666666666667</v>
      </c>
      <c r="O2774" s="9" t="n">
        <f aca="false">IF(ISNUMBER(H2774),IF(AND(H2774&gt;=Scenario!$B$11,H2774&lt;Scenario!$B$12),1,0),0)</f>
        <v>1</v>
      </c>
      <c r="P2774" s="9" t="n">
        <f aca="false">IF(O2774=1,MAX(0,H2774-E2774)/60,"")</f>
        <v>35.2333333333333</v>
      </c>
      <c r="Q2774" s="9" t="n">
        <f aca="false">INDEX(Scenario!$B$18:$B$20,MATCH(B2774,Scenario!$A$18:$A$20,0))</f>
        <v>240</v>
      </c>
      <c r="R2774" s="9" t="n">
        <f aca="false">INDEX(Scenario!$C$18:$C$20,MATCH(B2774,Scenario!$A$18:$A$20,0))</f>
        <v>4320</v>
      </c>
      <c r="S2774" s="9" t="n">
        <f aca="false">IF(ISNUMBER(M2774),IF(M2774&lt;=Q2774,1,0),"")</f>
        <v>1</v>
      </c>
      <c r="T2774" s="9" t="n">
        <f aca="false">IF(ISNUMBER(P2774),IF(P2774&lt;=R2774,1,0),"")</f>
        <v>1</v>
      </c>
      <c r="U2774" s="9" t="n">
        <f aca="false">IF(E2774&gt;Scenario!$B$14,0,IF(OR(AND(ISNUMBER(H2774),H2774&lt;=Scenario!$B$14),AND(ISNUMBER(I2774),I2774&lt;=Scenario!$B$14)),0,1))</f>
        <v>0</v>
      </c>
      <c r="V2774" s="9" t="n">
        <f aca="false">IF(AND(U2774=1,(Scenario!$B$14-E2774)/60&gt;R2774),1,0)</f>
        <v>0</v>
      </c>
      <c r="W2774" s="9" t="n">
        <f aca="false">IF(OR(C2774=Scenario!$B$22,C2774=Scenario!$C$22),1,0)</f>
        <v>0</v>
      </c>
      <c r="X2774" s="9" t="n">
        <f aca="false">IF(ISNUMBER(I2774),1,0)</f>
        <v>0</v>
      </c>
      <c r="Y2774" s="9" t="n">
        <f aca="false">MOD(INT(E2774/86400)+3,7)</f>
        <v>0</v>
      </c>
      <c r="Z2774" s="9" t="n">
        <f aca="false">MOD(INT(E2774/3600),24)</f>
        <v>10</v>
      </c>
      <c r="AA2774" s="6" t="s">
        <v>5792</v>
      </c>
    </row>
    <row r="2775" customFormat="false" ht="15" hidden="false" customHeight="false" outlineLevel="0" collapsed="false">
      <c r="A2775" s="6" t="s">
        <v>5793</v>
      </c>
      <c r="B2775" s="6" t="s">
        <v>44</v>
      </c>
      <c r="C2775" s="6" t="s">
        <v>46</v>
      </c>
      <c r="D2775" s="6" t="s">
        <v>172</v>
      </c>
      <c r="E2775" s="6" t="n">
        <v>1788776888</v>
      </c>
      <c r="F2775" s="6" t="n">
        <v>1788777693</v>
      </c>
      <c r="G2775" s="6" t="n">
        <v>1788777581</v>
      </c>
      <c r="H2775" s="6" t="n">
        <v>1788780022</v>
      </c>
      <c r="J2775" s="6" t="n">
        <v>0</v>
      </c>
      <c r="K2775" s="6" t="n">
        <v>0</v>
      </c>
      <c r="L2775" s="9" t="n">
        <f aca="false">IF(AND(E2775&gt;=Scenario!$B$11,E2775&lt;Scenario!$B$12),1,0)</f>
        <v>1</v>
      </c>
      <c r="M2775" s="9" t="n">
        <f aca="false">IF(AND(L2775=1,ISNUMBER(F2775)),MAX(0,F2775-E2775)/60,"")</f>
        <v>13.4166666666667</v>
      </c>
      <c r="N2775" s="9" t="n">
        <f aca="false">IF(AND(L2775=1,ISNUMBER(G2775)),MAX(0,G2775-E2775)/60,"")</f>
        <v>11.55</v>
      </c>
      <c r="O2775" s="9" t="n">
        <f aca="false">IF(ISNUMBER(H2775),IF(AND(H2775&gt;=Scenario!$B$11,H2775&lt;Scenario!$B$12),1,0),0)</f>
        <v>1</v>
      </c>
      <c r="P2775" s="9" t="n">
        <f aca="false">IF(O2775=1,MAX(0,H2775-E2775)/60,"")</f>
        <v>52.2333333333333</v>
      </c>
      <c r="Q2775" s="9" t="n">
        <f aca="false">INDEX(Scenario!$B$18:$B$20,MATCH(B2775,Scenario!$A$18:$A$20,0))</f>
        <v>240</v>
      </c>
      <c r="R2775" s="9" t="n">
        <f aca="false">INDEX(Scenario!$C$18:$C$20,MATCH(B2775,Scenario!$A$18:$A$20,0))</f>
        <v>4320</v>
      </c>
      <c r="S2775" s="9" t="n">
        <f aca="false">IF(ISNUMBER(M2775),IF(M2775&lt;=Q2775,1,0),"")</f>
        <v>1</v>
      </c>
      <c r="T2775" s="9" t="n">
        <f aca="false">IF(ISNUMBER(P2775),IF(P2775&lt;=R2775,1,0),"")</f>
        <v>1</v>
      </c>
      <c r="U2775" s="9" t="n">
        <f aca="false">IF(E2775&gt;Scenario!$B$14,0,IF(OR(AND(ISNUMBER(H2775),H2775&lt;=Scenario!$B$14),AND(ISNUMBER(I2775),I2775&lt;=Scenario!$B$14)),0,1))</f>
        <v>0</v>
      </c>
      <c r="V2775" s="9" t="n">
        <f aca="false">IF(AND(U2775=1,(Scenario!$B$14-E2775)/60&gt;R2775),1,0)</f>
        <v>0</v>
      </c>
      <c r="W2775" s="9" t="n">
        <f aca="false">IF(OR(C2775=Scenario!$B$22,C2775=Scenario!$C$22),1,0)</f>
        <v>1</v>
      </c>
      <c r="X2775" s="9" t="n">
        <f aca="false">IF(ISNUMBER(I2775),1,0)</f>
        <v>0</v>
      </c>
      <c r="Y2775" s="9" t="n">
        <f aca="false">MOD(INT(E2775/86400)+3,7)</f>
        <v>0</v>
      </c>
      <c r="Z2775" s="9" t="n">
        <f aca="false">MOD(INT(E2775/3600),24)</f>
        <v>10</v>
      </c>
      <c r="AA2775" s="6" t="s">
        <v>5794</v>
      </c>
    </row>
    <row r="2776" customFormat="false" ht="15" hidden="false" customHeight="false" outlineLevel="0" collapsed="false">
      <c r="A2776" s="6" t="s">
        <v>5795</v>
      </c>
      <c r="B2776" s="6" t="s">
        <v>44</v>
      </c>
      <c r="C2776" s="6" t="s">
        <v>47</v>
      </c>
      <c r="D2776" s="6" t="s">
        <v>171</v>
      </c>
      <c r="E2776" s="6" t="n">
        <v>1788776940</v>
      </c>
      <c r="F2776" s="6" t="n">
        <v>1788777829</v>
      </c>
      <c r="G2776" s="6" t="n">
        <v>1788777678</v>
      </c>
      <c r="H2776" s="6" t="n">
        <v>1788780689</v>
      </c>
      <c r="J2776" s="6" t="n">
        <v>0</v>
      </c>
      <c r="K2776" s="6" t="n">
        <v>0</v>
      </c>
      <c r="L2776" s="9" t="n">
        <f aca="false">IF(AND(E2776&gt;=Scenario!$B$11,E2776&lt;Scenario!$B$12),1,0)</f>
        <v>1</v>
      </c>
      <c r="M2776" s="9" t="n">
        <f aca="false">IF(AND(L2776=1,ISNUMBER(F2776)),MAX(0,F2776-E2776)/60,"")</f>
        <v>14.8166666666667</v>
      </c>
      <c r="N2776" s="9" t="n">
        <f aca="false">IF(AND(L2776=1,ISNUMBER(G2776)),MAX(0,G2776-E2776)/60,"")</f>
        <v>12.3</v>
      </c>
      <c r="O2776" s="9" t="n">
        <f aca="false">IF(ISNUMBER(H2776),IF(AND(H2776&gt;=Scenario!$B$11,H2776&lt;Scenario!$B$12),1,0),0)</f>
        <v>1</v>
      </c>
      <c r="P2776" s="9" t="n">
        <f aca="false">IF(O2776=1,MAX(0,H2776-E2776)/60,"")</f>
        <v>62.4833333333333</v>
      </c>
      <c r="Q2776" s="9" t="n">
        <f aca="false">INDEX(Scenario!$B$18:$B$20,MATCH(B2776,Scenario!$A$18:$A$20,0))</f>
        <v>240</v>
      </c>
      <c r="R2776" s="9" t="n">
        <f aca="false">INDEX(Scenario!$C$18:$C$20,MATCH(B2776,Scenario!$A$18:$A$20,0))</f>
        <v>4320</v>
      </c>
      <c r="S2776" s="9" t="n">
        <f aca="false">IF(ISNUMBER(M2776),IF(M2776&lt;=Q2776,1,0),"")</f>
        <v>1</v>
      </c>
      <c r="T2776" s="9" t="n">
        <f aca="false">IF(ISNUMBER(P2776),IF(P2776&lt;=R2776,1,0),"")</f>
        <v>1</v>
      </c>
      <c r="U2776" s="9" t="n">
        <f aca="false">IF(E2776&gt;Scenario!$B$14,0,IF(OR(AND(ISNUMBER(H2776),H2776&lt;=Scenario!$B$14),AND(ISNUMBER(I2776),I2776&lt;=Scenario!$B$14)),0,1))</f>
        <v>0</v>
      </c>
      <c r="V2776" s="9" t="n">
        <f aca="false">IF(AND(U2776=1,(Scenario!$B$14-E2776)/60&gt;R2776),1,0)</f>
        <v>0</v>
      </c>
      <c r="W2776" s="9" t="n">
        <f aca="false">IF(OR(C2776=Scenario!$B$22,C2776=Scenario!$C$22),1,0)</f>
        <v>1</v>
      </c>
      <c r="X2776" s="9" t="n">
        <f aca="false">IF(ISNUMBER(I2776),1,0)</f>
        <v>0</v>
      </c>
      <c r="Y2776" s="9" t="n">
        <f aca="false">MOD(INT(E2776/86400)+3,7)</f>
        <v>0</v>
      </c>
      <c r="Z2776" s="9" t="n">
        <f aca="false">MOD(INT(E2776/3600),24)</f>
        <v>10</v>
      </c>
      <c r="AA2776" s="6" t="s">
        <v>5796</v>
      </c>
    </row>
    <row r="2777" customFormat="false" ht="15" hidden="false" customHeight="false" outlineLevel="0" collapsed="false">
      <c r="A2777" s="6" t="s">
        <v>5797</v>
      </c>
      <c r="B2777" s="6" t="s">
        <v>44</v>
      </c>
      <c r="C2777" s="6" t="s">
        <v>249</v>
      </c>
      <c r="D2777" s="6" t="s">
        <v>171</v>
      </c>
      <c r="E2777" s="6" t="n">
        <v>1788777807</v>
      </c>
      <c r="F2777" s="6" t="n">
        <v>1788778150</v>
      </c>
      <c r="G2777" s="6" t="n">
        <v>1788778086</v>
      </c>
      <c r="H2777" s="6" t="n">
        <v>1788779548</v>
      </c>
      <c r="J2777" s="6" t="n">
        <v>0</v>
      </c>
      <c r="K2777" s="6" t="n">
        <v>0</v>
      </c>
      <c r="L2777" s="9" t="n">
        <f aca="false">IF(AND(E2777&gt;=Scenario!$B$11,E2777&lt;Scenario!$B$12),1,0)</f>
        <v>1</v>
      </c>
      <c r="M2777" s="9" t="n">
        <f aca="false">IF(AND(L2777=1,ISNUMBER(F2777)),MAX(0,F2777-E2777)/60,"")</f>
        <v>5.71666666666667</v>
      </c>
      <c r="N2777" s="9" t="n">
        <f aca="false">IF(AND(L2777=1,ISNUMBER(G2777)),MAX(0,G2777-E2777)/60,"")</f>
        <v>4.65</v>
      </c>
      <c r="O2777" s="9" t="n">
        <f aca="false">IF(ISNUMBER(H2777),IF(AND(H2777&gt;=Scenario!$B$11,H2777&lt;Scenario!$B$12),1,0),0)</f>
        <v>1</v>
      </c>
      <c r="P2777" s="9" t="n">
        <f aca="false">IF(O2777=1,MAX(0,H2777-E2777)/60,"")</f>
        <v>29.0166666666667</v>
      </c>
      <c r="Q2777" s="9" t="n">
        <f aca="false">INDEX(Scenario!$B$18:$B$20,MATCH(B2777,Scenario!$A$18:$A$20,0))</f>
        <v>240</v>
      </c>
      <c r="R2777" s="9" t="n">
        <f aca="false">INDEX(Scenario!$C$18:$C$20,MATCH(B2777,Scenario!$A$18:$A$20,0))</f>
        <v>4320</v>
      </c>
      <c r="S2777" s="9" t="n">
        <f aca="false">IF(ISNUMBER(M2777),IF(M2777&lt;=Q2777,1,0),"")</f>
        <v>1</v>
      </c>
      <c r="T2777" s="9" t="n">
        <f aca="false">IF(ISNUMBER(P2777),IF(P2777&lt;=R2777,1,0),"")</f>
        <v>1</v>
      </c>
      <c r="U2777" s="9" t="n">
        <f aca="false">IF(E2777&gt;Scenario!$B$14,0,IF(OR(AND(ISNUMBER(H2777),H2777&lt;=Scenario!$B$14),AND(ISNUMBER(I2777),I2777&lt;=Scenario!$B$14)),0,1))</f>
        <v>0</v>
      </c>
      <c r="V2777" s="9" t="n">
        <f aca="false">IF(AND(U2777=1,(Scenario!$B$14-E2777)/60&gt;R2777),1,0)</f>
        <v>0</v>
      </c>
      <c r="W2777" s="9" t="n">
        <f aca="false">IF(OR(C2777=Scenario!$B$22,C2777=Scenario!$C$22),1,0)</f>
        <v>0</v>
      </c>
      <c r="X2777" s="9" t="n">
        <f aca="false">IF(ISNUMBER(I2777),1,0)</f>
        <v>0</v>
      </c>
      <c r="Y2777" s="9" t="n">
        <f aca="false">MOD(INT(E2777/86400)+3,7)</f>
        <v>0</v>
      </c>
      <c r="Z2777" s="9" t="n">
        <f aca="false">MOD(INT(E2777/3600),24)</f>
        <v>10</v>
      </c>
      <c r="AA2777" s="6" t="s">
        <v>5798</v>
      </c>
    </row>
    <row r="2778" customFormat="false" ht="15" hidden="false" customHeight="false" outlineLevel="0" collapsed="false">
      <c r="A2778" s="6" t="s">
        <v>5799</v>
      </c>
      <c r="B2778" s="6" t="s">
        <v>43</v>
      </c>
      <c r="C2778" s="6" t="s">
        <v>46</v>
      </c>
      <c r="D2778" s="6" t="s">
        <v>172</v>
      </c>
      <c r="E2778" s="6" t="n">
        <v>1788777904</v>
      </c>
      <c r="F2778" s="6" t="n">
        <v>1788778973</v>
      </c>
      <c r="G2778" s="6" t="n">
        <v>1788778857</v>
      </c>
      <c r="H2778" s="6" t="n">
        <v>1788782587</v>
      </c>
      <c r="J2778" s="6" t="n">
        <v>0</v>
      </c>
      <c r="K2778" s="6" t="n">
        <v>0</v>
      </c>
      <c r="L2778" s="9" t="n">
        <f aca="false">IF(AND(E2778&gt;=Scenario!$B$11,E2778&lt;Scenario!$B$12),1,0)</f>
        <v>1</v>
      </c>
      <c r="M2778" s="9" t="n">
        <f aca="false">IF(AND(L2778=1,ISNUMBER(F2778)),MAX(0,F2778-E2778)/60,"")</f>
        <v>17.8166666666667</v>
      </c>
      <c r="N2778" s="9" t="n">
        <f aca="false">IF(AND(L2778=1,ISNUMBER(G2778)),MAX(0,G2778-E2778)/60,"")</f>
        <v>15.8833333333333</v>
      </c>
      <c r="O2778" s="9" t="n">
        <f aca="false">IF(ISNUMBER(H2778),IF(AND(H2778&gt;=Scenario!$B$11,H2778&lt;Scenario!$B$12),1,0),0)</f>
        <v>1</v>
      </c>
      <c r="P2778" s="9" t="n">
        <f aca="false">IF(O2778=1,MAX(0,H2778-E2778)/60,"")</f>
        <v>78.05</v>
      </c>
      <c r="Q2778" s="9" t="n">
        <f aca="false">INDEX(Scenario!$B$18:$B$20,MATCH(B2778,Scenario!$A$18:$A$20,0))</f>
        <v>60</v>
      </c>
      <c r="R2778" s="9" t="n">
        <f aca="false">INDEX(Scenario!$C$18:$C$20,MATCH(B2778,Scenario!$A$18:$A$20,0))</f>
        <v>1440</v>
      </c>
      <c r="S2778" s="9" t="n">
        <f aca="false">IF(ISNUMBER(M2778),IF(M2778&lt;=Q2778,1,0),"")</f>
        <v>1</v>
      </c>
      <c r="T2778" s="9" t="n">
        <f aca="false">IF(ISNUMBER(P2778),IF(P2778&lt;=R2778,1,0),"")</f>
        <v>1</v>
      </c>
      <c r="U2778" s="9" t="n">
        <f aca="false">IF(E2778&gt;Scenario!$B$14,0,IF(OR(AND(ISNUMBER(H2778),H2778&lt;=Scenario!$B$14),AND(ISNUMBER(I2778),I2778&lt;=Scenario!$B$14)),0,1))</f>
        <v>0</v>
      </c>
      <c r="V2778" s="9" t="n">
        <f aca="false">IF(AND(U2778=1,(Scenario!$B$14-E2778)/60&gt;R2778),1,0)</f>
        <v>0</v>
      </c>
      <c r="W2778" s="9" t="n">
        <f aca="false">IF(OR(C2778=Scenario!$B$22,C2778=Scenario!$C$22),1,0)</f>
        <v>1</v>
      </c>
      <c r="X2778" s="9" t="n">
        <f aca="false">IF(ISNUMBER(I2778),1,0)</f>
        <v>0</v>
      </c>
      <c r="Y2778" s="9" t="n">
        <f aca="false">MOD(INT(E2778/86400)+3,7)</f>
        <v>0</v>
      </c>
      <c r="Z2778" s="9" t="n">
        <f aca="false">MOD(INT(E2778/3600),24)</f>
        <v>10</v>
      </c>
      <c r="AA2778" s="6" t="s">
        <v>5800</v>
      </c>
    </row>
    <row r="2779" customFormat="false" ht="15" hidden="false" customHeight="false" outlineLevel="0" collapsed="false">
      <c r="A2779" s="6" t="s">
        <v>5801</v>
      </c>
      <c r="B2779" s="6" t="s">
        <v>42</v>
      </c>
      <c r="C2779" s="6" t="s">
        <v>249</v>
      </c>
      <c r="D2779" s="6" t="s">
        <v>172</v>
      </c>
      <c r="E2779" s="6" t="n">
        <v>1788778030</v>
      </c>
      <c r="F2779" s="6" t="n">
        <v>1788778949</v>
      </c>
      <c r="G2779" s="6" t="n">
        <v>1788778822</v>
      </c>
      <c r="H2779" s="6" t="n">
        <v>1788782815</v>
      </c>
      <c r="J2779" s="6" t="n">
        <v>0</v>
      </c>
      <c r="K2779" s="6" t="n">
        <v>0</v>
      </c>
      <c r="L2779" s="9" t="n">
        <f aca="false">IF(AND(E2779&gt;=Scenario!$B$11,E2779&lt;Scenario!$B$12),1,0)</f>
        <v>1</v>
      </c>
      <c r="M2779" s="9" t="n">
        <f aca="false">IF(AND(L2779=1,ISNUMBER(F2779)),MAX(0,F2779-E2779)/60,"")</f>
        <v>15.3166666666667</v>
      </c>
      <c r="N2779" s="9" t="n">
        <f aca="false">IF(AND(L2779=1,ISNUMBER(G2779)),MAX(0,G2779-E2779)/60,"")</f>
        <v>13.2</v>
      </c>
      <c r="O2779" s="9" t="n">
        <f aca="false">IF(ISNUMBER(H2779),IF(AND(H2779&gt;=Scenario!$B$11,H2779&lt;Scenario!$B$12),1,0),0)</f>
        <v>1</v>
      </c>
      <c r="P2779" s="9" t="n">
        <f aca="false">IF(O2779=1,MAX(0,H2779-E2779)/60,"")</f>
        <v>79.75</v>
      </c>
      <c r="Q2779" s="9" t="n">
        <f aca="false">INDEX(Scenario!$B$18:$B$20,MATCH(B2779,Scenario!$A$18:$A$20,0))</f>
        <v>15</v>
      </c>
      <c r="R2779" s="9" t="n">
        <f aca="false">INDEX(Scenario!$C$18:$C$20,MATCH(B2779,Scenario!$A$18:$A$20,0))</f>
        <v>240</v>
      </c>
      <c r="S2779" s="9" t="n">
        <f aca="false">IF(ISNUMBER(M2779),IF(M2779&lt;=Q2779,1,0),"")</f>
        <v>0</v>
      </c>
      <c r="T2779" s="9" t="n">
        <f aca="false">IF(ISNUMBER(P2779),IF(P2779&lt;=R2779,1,0),"")</f>
        <v>1</v>
      </c>
      <c r="U2779" s="9" t="n">
        <f aca="false">IF(E2779&gt;Scenario!$B$14,0,IF(OR(AND(ISNUMBER(H2779),H2779&lt;=Scenario!$B$14),AND(ISNUMBER(I2779),I2779&lt;=Scenario!$B$14)),0,1))</f>
        <v>0</v>
      </c>
      <c r="V2779" s="9" t="n">
        <f aca="false">IF(AND(U2779=1,(Scenario!$B$14-E2779)/60&gt;R2779),1,0)</f>
        <v>0</v>
      </c>
      <c r="W2779" s="9" t="n">
        <f aca="false">IF(OR(C2779=Scenario!$B$22,C2779=Scenario!$C$22),1,0)</f>
        <v>0</v>
      </c>
      <c r="X2779" s="9" t="n">
        <f aca="false">IF(ISNUMBER(I2779),1,0)</f>
        <v>0</v>
      </c>
      <c r="Y2779" s="9" t="n">
        <f aca="false">MOD(INT(E2779/86400)+3,7)</f>
        <v>0</v>
      </c>
      <c r="Z2779" s="9" t="n">
        <f aca="false">MOD(INT(E2779/3600),24)</f>
        <v>10</v>
      </c>
      <c r="AA2779" s="6" t="s">
        <v>5802</v>
      </c>
    </row>
    <row r="2780" customFormat="false" ht="15" hidden="false" customHeight="false" outlineLevel="0" collapsed="false">
      <c r="A2780" s="6" t="s">
        <v>5803</v>
      </c>
      <c r="B2780" s="6" t="s">
        <v>43</v>
      </c>
      <c r="C2780" s="6" t="s">
        <v>47</v>
      </c>
      <c r="D2780" s="6" t="s">
        <v>171</v>
      </c>
      <c r="E2780" s="6" t="n">
        <v>1788778410</v>
      </c>
      <c r="I2780" s="6" t="n">
        <v>1788778658</v>
      </c>
      <c r="J2780" s="6" t="n">
        <v>0</v>
      </c>
      <c r="K2780" s="6" t="n">
        <v>0</v>
      </c>
      <c r="L2780" s="9" t="n">
        <f aca="false">IF(AND(E2780&gt;=Scenario!$B$11,E2780&lt;Scenario!$B$12),1,0)</f>
        <v>1</v>
      </c>
      <c r="M2780" s="0" t="str">
        <f aca="false">IF(AND(L2780=1,ISNUMBER(F2780)),MAX(0,F2780-E2780)/60,"")</f>
        <v/>
      </c>
      <c r="N2780" s="0" t="str">
        <f aca="false">IF(AND(L2780=1,ISNUMBER(G2780)),MAX(0,G2780-E2780)/60,"")</f>
        <v/>
      </c>
      <c r="O2780" s="9" t="n">
        <f aca="false">IF(ISNUMBER(H2780),IF(AND(H2780&gt;=Scenario!$B$11,H2780&lt;Scenario!$B$12),1,0),0)</f>
        <v>0</v>
      </c>
      <c r="P2780" s="0" t="str">
        <f aca="false">IF(O2780=1,MAX(0,H2780-E2780)/60,"")</f>
        <v/>
      </c>
      <c r="Q2780" s="9" t="n">
        <f aca="false">INDEX(Scenario!$B$18:$B$20,MATCH(B2780,Scenario!$A$18:$A$20,0))</f>
        <v>60</v>
      </c>
      <c r="R2780" s="9" t="n">
        <f aca="false">INDEX(Scenario!$C$18:$C$20,MATCH(B2780,Scenario!$A$18:$A$20,0))</f>
        <v>1440</v>
      </c>
      <c r="S2780" s="0" t="str">
        <f aca="false">IF(ISNUMBER(M2780),IF(M2780&lt;=Q2780,1,0),"")</f>
        <v/>
      </c>
      <c r="T2780" s="0" t="str">
        <f aca="false">IF(ISNUMBER(P2780),IF(P2780&lt;=R2780,1,0),"")</f>
        <v/>
      </c>
      <c r="U2780" s="9" t="n">
        <f aca="false">IF(E2780&gt;Scenario!$B$14,0,IF(OR(AND(ISNUMBER(H2780),H2780&lt;=Scenario!$B$14),AND(ISNUMBER(I2780),I2780&lt;=Scenario!$B$14)),0,1))</f>
        <v>0</v>
      </c>
      <c r="V2780" s="9" t="n">
        <f aca="false">IF(AND(U2780=1,(Scenario!$B$14-E2780)/60&gt;R2780),1,0)</f>
        <v>0</v>
      </c>
      <c r="W2780" s="9" t="n">
        <f aca="false">IF(OR(C2780=Scenario!$B$22,C2780=Scenario!$C$22),1,0)</f>
        <v>1</v>
      </c>
      <c r="X2780" s="9" t="n">
        <f aca="false">IF(ISNUMBER(I2780),1,0)</f>
        <v>1</v>
      </c>
      <c r="Y2780" s="9" t="n">
        <f aca="false">MOD(INT(E2780/86400)+3,7)</f>
        <v>0</v>
      </c>
      <c r="Z2780" s="9" t="n">
        <f aca="false">MOD(INT(E2780/3600),24)</f>
        <v>10</v>
      </c>
      <c r="AA2780" s="6" t="s">
        <v>5804</v>
      </c>
    </row>
    <row r="2781" customFormat="false" ht="15" hidden="false" customHeight="false" outlineLevel="0" collapsed="false">
      <c r="A2781" s="6" t="s">
        <v>5805</v>
      </c>
      <c r="B2781" s="6" t="s">
        <v>44</v>
      </c>
      <c r="C2781" s="6" t="s">
        <v>46</v>
      </c>
      <c r="D2781" s="6" t="s">
        <v>170</v>
      </c>
      <c r="E2781" s="6" t="n">
        <v>1788778826</v>
      </c>
      <c r="F2781" s="6" t="n">
        <v>1788778913</v>
      </c>
      <c r="G2781" s="6" t="n">
        <v>1788778839</v>
      </c>
      <c r="H2781" s="6" t="n">
        <v>1788791276</v>
      </c>
      <c r="J2781" s="6" t="n">
        <v>1</v>
      </c>
      <c r="K2781" s="6" t="n">
        <v>0</v>
      </c>
      <c r="L2781" s="9" t="n">
        <f aca="false">IF(AND(E2781&gt;=Scenario!$B$11,E2781&lt;Scenario!$B$12),1,0)</f>
        <v>1</v>
      </c>
      <c r="M2781" s="9" t="n">
        <f aca="false">IF(AND(L2781=1,ISNUMBER(F2781)),MAX(0,F2781-E2781)/60,"")</f>
        <v>1.45</v>
      </c>
      <c r="N2781" s="9" t="n">
        <f aca="false">IF(AND(L2781=1,ISNUMBER(G2781)),MAX(0,G2781-E2781)/60,"")</f>
        <v>0.216666666666667</v>
      </c>
      <c r="O2781" s="9" t="n">
        <f aca="false">IF(ISNUMBER(H2781),IF(AND(H2781&gt;=Scenario!$B$11,H2781&lt;Scenario!$B$12),1,0),0)</f>
        <v>1</v>
      </c>
      <c r="P2781" s="9" t="n">
        <f aca="false">IF(O2781=1,MAX(0,H2781-E2781)/60,"")</f>
        <v>207.5</v>
      </c>
      <c r="Q2781" s="9" t="n">
        <f aca="false">INDEX(Scenario!$B$18:$B$20,MATCH(B2781,Scenario!$A$18:$A$20,0))</f>
        <v>240</v>
      </c>
      <c r="R2781" s="9" t="n">
        <f aca="false">INDEX(Scenario!$C$18:$C$20,MATCH(B2781,Scenario!$A$18:$A$20,0))</f>
        <v>4320</v>
      </c>
      <c r="S2781" s="9" t="n">
        <f aca="false">IF(ISNUMBER(M2781),IF(M2781&lt;=Q2781,1,0),"")</f>
        <v>1</v>
      </c>
      <c r="T2781" s="9" t="n">
        <f aca="false">IF(ISNUMBER(P2781),IF(P2781&lt;=R2781,1,0),"")</f>
        <v>1</v>
      </c>
      <c r="U2781" s="9" t="n">
        <f aca="false">IF(E2781&gt;Scenario!$B$14,0,IF(OR(AND(ISNUMBER(H2781),H2781&lt;=Scenario!$B$14),AND(ISNUMBER(I2781),I2781&lt;=Scenario!$B$14)),0,1))</f>
        <v>0</v>
      </c>
      <c r="V2781" s="9" t="n">
        <f aca="false">IF(AND(U2781=1,(Scenario!$B$14-E2781)/60&gt;R2781),1,0)</f>
        <v>0</v>
      </c>
      <c r="W2781" s="9" t="n">
        <f aca="false">IF(OR(C2781=Scenario!$B$22,C2781=Scenario!$C$22),1,0)</f>
        <v>1</v>
      </c>
      <c r="X2781" s="9" t="n">
        <f aca="false">IF(ISNUMBER(I2781),1,0)</f>
        <v>0</v>
      </c>
      <c r="Y2781" s="9" t="n">
        <f aca="false">MOD(INT(E2781/86400)+3,7)</f>
        <v>0</v>
      </c>
      <c r="Z2781" s="9" t="n">
        <f aca="false">MOD(INT(E2781/3600),24)</f>
        <v>11</v>
      </c>
      <c r="AA2781" s="6" t="s">
        <v>5806</v>
      </c>
    </row>
    <row r="2782" customFormat="false" ht="15" hidden="false" customHeight="false" outlineLevel="0" collapsed="false">
      <c r="A2782" s="6" t="s">
        <v>5807</v>
      </c>
      <c r="B2782" s="6" t="s">
        <v>44</v>
      </c>
      <c r="C2782" s="6" t="s">
        <v>46</v>
      </c>
      <c r="D2782" s="6" t="s">
        <v>170</v>
      </c>
      <c r="E2782" s="6" t="n">
        <v>1788779054</v>
      </c>
      <c r="F2782" s="6" t="n">
        <v>1788779165</v>
      </c>
      <c r="G2782" s="6" t="n">
        <v>1788779069</v>
      </c>
      <c r="H2782" s="6" t="n">
        <v>1788780663</v>
      </c>
      <c r="J2782" s="6" t="n">
        <v>0</v>
      </c>
      <c r="K2782" s="6" t="n">
        <v>0</v>
      </c>
      <c r="L2782" s="9" t="n">
        <f aca="false">IF(AND(E2782&gt;=Scenario!$B$11,E2782&lt;Scenario!$B$12),1,0)</f>
        <v>1</v>
      </c>
      <c r="M2782" s="9" t="n">
        <f aca="false">IF(AND(L2782=1,ISNUMBER(F2782)),MAX(0,F2782-E2782)/60,"")</f>
        <v>1.85</v>
      </c>
      <c r="N2782" s="9" t="n">
        <f aca="false">IF(AND(L2782=1,ISNUMBER(G2782)),MAX(0,G2782-E2782)/60,"")</f>
        <v>0.25</v>
      </c>
      <c r="O2782" s="9" t="n">
        <f aca="false">IF(ISNUMBER(H2782),IF(AND(H2782&gt;=Scenario!$B$11,H2782&lt;Scenario!$B$12),1,0),0)</f>
        <v>1</v>
      </c>
      <c r="P2782" s="9" t="n">
        <f aca="false">IF(O2782=1,MAX(0,H2782-E2782)/60,"")</f>
        <v>26.8166666666667</v>
      </c>
      <c r="Q2782" s="9" t="n">
        <f aca="false">INDEX(Scenario!$B$18:$B$20,MATCH(B2782,Scenario!$A$18:$A$20,0))</f>
        <v>240</v>
      </c>
      <c r="R2782" s="9" t="n">
        <f aca="false">INDEX(Scenario!$C$18:$C$20,MATCH(B2782,Scenario!$A$18:$A$20,0))</f>
        <v>4320</v>
      </c>
      <c r="S2782" s="9" t="n">
        <f aca="false">IF(ISNUMBER(M2782),IF(M2782&lt;=Q2782,1,0),"")</f>
        <v>1</v>
      </c>
      <c r="T2782" s="9" t="n">
        <f aca="false">IF(ISNUMBER(P2782),IF(P2782&lt;=R2782,1,0),"")</f>
        <v>1</v>
      </c>
      <c r="U2782" s="9" t="n">
        <f aca="false">IF(E2782&gt;Scenario!$B$14,0,IF(OR(AND(ISNUMBER(H2782),H2782&lt;=Scenario!$B$14),AND(ISNUMBER(I2782),I2782&lt;=Scenario!$B$14)),0,1))</f>
        <v>0</v>
      </c>
      <c r="V2782" s="9" t="n">
        <f aca="false">IF(AND(U2782=1,(Scenario!$B$14-E2782)/60&gt;R2782),1,0)</f>
        <v>0</v>
      </c>
      <c r="W2782" s="9" t="n">
        <f aca="false">IF(OR(C2782=Scenario!$B$22,C2782=Scenario!$C$22),1,0)</f>
        <v>1</v>
      </c>
      <c r="X2782" s="9" t="n">
        <f aca="false">IF(ISNUMBER(I2782),1,0)</f>
        <v>0</v>
      </c>
      <c r="Y2782" s="9" t="n">
        <f aca="false">MOD(INT(E2782/86400)+3,7)</f>
        <v>0</v>
      </c>
      <c r="Z2782" s="9" t="n">
        <f aca="false">MOD(INT(E2782/3600),24)</f>
        <v>11</v>
      </c>
      <c r="AA2782" s="6" t="s">
        <v>5808</v>
      </c>
    </row>
    <row r="2783" customFormat="false" ht="15" hidden="false" customHeight="false" outlineLevel="0" collapsed="false">
      <c r="A2783" s="6" t="s">
        <v>5809</v>
      </c>
      <c r="B2783" s="6" t="s">
        <v>43</v>
      </c>
      <c r="C2783" s="6" t="s">
        <v>46</v>
      </c>
      <c r="D2783" s="6" t="s">
        <v>171</v>
      </c>
      <c r="E2783" s="6" t="n">
        <v>1788779525</v>
      </c>
      <c r="F2783" s="6" t="n">
        <v>1788779780</v>
      </c>
      <c r="G2783" s="6" t="n">
        <v>1788779562</v>
      </c>
      <c r="H2783" s="6" t="n">
        <v>1788780882</v>
      </c>
      <c r="J2783" s="6" t="n">
        <v>0</v>
      </c>
      <c r="K2783" s="6" t="n">
        <v>0</v>
      </c>
      <c r="L2783" s="9" t="n">
        <f aca="false">IF(AND(E2783&gt;=Scenario!$B$11,E2783&lt;Scenario!$B$12),1,0)</f>
        <v>1</v>
      </c>
      <c r="M2783" s="9" t="n">
        <f aca="false">IF(AND(L2783=1,ISNUMBER(F2783)),MAX(0,F2783-E2783)/60,"")</f>
        <v>4.25</v>
      </c>
      <c r="N2783" s="9" t="n">
        <f aca="false">IF(AND(L2783=1,ISNUMBER(G2783)),MAX(0,G2783-E2783)/60,"")</f>
        <v>0.616666666666667</v>
      </c>
      <c r="O2783" s="9" t="n">
        <f aca="false">IF(ISNUMBER(H2783),IF(AND(H2783&gt;=Scenario!$B$11,H2783&lt;Scenario!$B$12),1,0),0)</f>
        <v>1</v>
      </c>
      <c r="P2783" s="9" t="n">
        <f aca="false">IF(O2783=1,MAX(0,H2783-E2783)/60,"")</f>
        <v>22.6166666666667</v>
      </c>
      <c r="Q2783" s="9" t="n">
        <f aca="false">INDEX(Scenario!$B$18:$B$20,MATCH(B2783,Scenario!$A$18:$A$20,0))</f>
        <v>60</v>
      </c>
      <c r="R2783" s="9" t="n">
        <f aca="false">INDEX(Scenario!$C$18:$C$20,MATCH(B2783,Scenario!$A$18:$A$20,0))</f>
        <v>1440</v>
      </c>
      <c r="S2783" s="9" t="n">
        <f aca="false">IF(ISNUMBER(M2783),IF(M2783&lt;=Q2783,1,0),"")</f>
        <v>1</v>
      </c>
      <c r="T2783" s="9" t="n">
        <f aca="false">IF(ISNUMBER(P2783),IF(P2783&lt;=R2783,1,0),"")</f>
        <v>1</v>
      </c>
      <c r="U2783" s="9" t="n">
        <f aca="false">IF(E2783&gt;Scenario!$B$14,0,IF(OR(AND(ISNUMBER(H2783),H2783&lt;=Scenario!$B$14),AND(ISNUMBER(I2783),I2783&lt;=Scenario!$B$14)),0,1))</f>
        <v>0</v>
      </c>
      <c r="V2783" s="9" t="n">
        <f aca="false">IF(AND(U2783=1,(Scenario!$B$14-E2783)/60&gt;R2783),1,0)</f>
        <v>0</v>
      </c>
      <c r="W2783" s="9" t="n">
        <f aca="false">IF(OR(C2783=Scenario!$B$22,C2783=Scenario!$C$22),1,0)</f>
        <v>1</v>
      </c>
      <c r="X2783" s="9" t="n">
        <f aca="false">IF(ISNUMBER(I2783),1,0)</f>
        <v>0</v>
      </c>
      <c r="Y2783" s="9" t="n">
        <f aca="false">MOD(INT(E2783/86400)+3,7)</f>
        <v>0</v>
      </c>
      <c r="Z2783" s="9" t="n">
        <f aca="false">MOD(INT(E2783/3600),24)</f>
        <v>11</v>
      </c>
      <c r="AA2783" s="6" t="s">
        <v>5810</v>
      </c>
    </row>
    <row r="2784" customFormat="false" ht="15" hidden="false" customHeight="false" outlineLevel="0" collapsed="false">
      <c r="A2784" s="6" t="s">
        <v>5811</v>
      </c>
      <c r="B2784" s="6" t="s">
        <v>44</v>
      </c>
      <c r="C2784" s="6" t="s">
        <v>46</v>
      </c>
      <c r="D2784" s="6" t="s">
        <v>171</v>
      </c>
      <c r="E2784" s="6" t="n">
        <v>1788780055</v>
      </c>
      <c r="F2784" s="6" t="n">
        <v>1788780247</v>
      </c>
      <c r="G2784" s="6" t="n">
        <v>1788780103</v>
      </c>
      <c r="H2784" s="6" t="n">
        <v>1788785914</v>
      </c>
      <c r="J2784" s="6" t="n">
        <v>0</v>
      </c>
      <c r="K2784" s="6" t="n">
        <v>1</v>
      </c>
      <c r="L2784" s="9" t="n">
        <f aca="false">IF(AND(E2784&gt;=Scenario!$B$11,E2784&lt;Scenario!$B$12),1,0)</f>
        <v>1</v>
      </c>
      <c r="M2784" s="9" t="n">
        <f aca="false">IF(AND(L2784=1,ISNUMBER(F2784)),MAX(0,F2784-E2784)/60,"")</f>
        <v>3.2</v>
      </c>
      <c r="N2784" s="9" t="n">
        <f aca="false">IF(AND(L2784=1,ISNUMBER(G2784)),MAX(0,G2784-E2784)/60,"")</f>
        <v>0.8</v>
      </c>
      <c r="O2784" s="9" t="n">
        <f aca="false">IF(ISNUMBER(H2784),IF(AND(H2784&gt;=Scenario!$B$11,H2784&lt;Scenario!$B$12),1,0),0)</f>
        <v>1</v>
      </c>
      <c r="P2784" s="9" t="n">
        <f aca="false">IF(O2784=1,MAX(0,H2784-E2784)/60,"")</f>
        <v>97.65</v>
      </c>
      <c r="Q2784" s="9" t="n">
        <f aca="false">INDEX(Scenario!$B$18:$B$20,MATCH(B2784,Scenario!$A$18:$A$20,0))</f>
        <v>240</v>
      </c>
      <c r="R2784" s="9" t="n">
        <f aca="false">INDEX(Scenario!$C$18:$C$20,MATCH(B2784,Scenario!$A$18:$A$20,0))</f>
        <v>4320</v>
      </c>
      <c r="S2784" s="9" t="n">
        <f aca="false">IF(ISNUMBER(M2784),IF(M2784&lt;=Q2784,1,0),"")</f>
        <v>1</v>
      </c>
      <c r="T2784" s="9" t="n">
        <f aca="false">IF(ISNUMBER(P2784),IF(P2784&lt;=R2784,1,0),"")</f>
        <v>1</v>
      </c>
      <c r="U2784" s="9" t="n">
        <f aca="false">IF(E2784&gt;Scenario!$B$14,0,IF(OR(AND(ISNUMBER(H2784),H2784&lt;=Scenario!$B$14),AND(ISNUMBER(I2784),I2784&lt;=Scenario!$B$14)),0,1))</f>
        <v>0</v>
      </c>
      <c r="V2784" s="9" t="n">
        <f aca="false">IF(AND(U2784=1,(Scenario!$B$14-E2784)/60&gt;R2784),1,0)</f>
        <v>0</v>
      </c>
      <c r="W2784" s="9" t="n">
        <f aca="false">IF(OR(C2784=Scenario!$B$22,C2784=Scenario!$C$22),1,0)</f>
        <v>1</v>
      </c>
      <c r="X2784" s="9" t="n">
        <f aca="false">IF(ISNUMBER(I2784),1,0)</f>
        <v>0</v>
      </c>
      <c r="Y2784" s="9" t="n">
        <f aca="false">MOD(INT(E2784/86400)+3,7)</f>
        <v>0</v>
      </c>
      <c r="Z2784" s="9" t="n">
        <f aca="false">MOD(INT(E2784/3600),24)</f>
        <v>11</v>
      </c>
      <c r="AA2784" s="6" t="s">
        <v>5812</v>
      </c>
    </row>
    <row r="2785" customFormat="false" ht="15" hidden="false" customHeight="false" outlineLevel="0" collapsed="false">
      <c r="A2785" s="6" t="s">
        <v>5813</v>
      </c>
      <c r="B2785" s="6" t="s">
        <v>44</v>
      </c>
      <c r="C2785" s="6" t="s">
        <v>249</v>
      </c>
      <c r="D2785" s="6" t="s">
        <v>170</v>
      </c>
      <c r="E2785" s="6" t="n">
        <v>1788780070</v>
      </c>
      <c r="F2785" s="6" t="n">
        <v>1788780758</v>
      </c>
      <c r="G2785" s="6" t="n">
        <v>1788780536</v>
      </c>
      <c r="H2785" s="6" t="n">
        <v>1788784041</v>
      </c>
      <c r="J2785" s="6" t="n">
        <v>0</v>
      </c>
      <c r="K2785" s="6" t="n">
        <v>0</v>
      </c>
      <c r="L2785" s="9" t="n">
        <f aca="false">IF(AND(E2785&gt;=Scenario!$B$11,E2785&lt;Scenario!$B$12),1,0)</f>
        <v>1</v>
      </c>
      <c r="M2785" s="9" t="n">
        <f aca="false">IF(AND(L2785=1,ISNUMBER(F2785)),MAX(0,F2785-E2785)/60,"")</f>
        <v>11.4666666666667</v>
      </c>
      <c r="N2785" s="9" t="n">
        <f aca="false">IF(AND(L2785=1,ISNUMBER(G2785)),MAX(0,G2785-E2785)/60,"")</f>
        <v>7.76666666666667</v>
      </c>
      <c r="O2785" s="9" t="n">
        <f aca="false">IF(ISNUMBER(H2785),IF(AND(H2785&gt;=Scenario!$B$11,H2785&lt;Scenario!$B$12),1,0),0)</f>
        <v>1</v>
      </c>
      <c r="P2785" s="9" t="n">
        <f aca="false">IF(O2785=1,MAX(0,H2785-E2785)/60,"")</f>
        <v>66.1833333333333</v>
      </c>
      <c r="Q2785" s="9" t="n">
        <f aca="false">INDEX(Scenario!$B$18:$B$20,MATCH(B2785,Scenario!$A$18:$A$20,0))</f>
        <v>240</v>
      </c>
      <c r="R2785" s="9" t="n">
        <f aca="false">INDEX(Scenario!$C$18:$C$20,MATCH(B2785,Scenario!$A$18:$A$20,0))</f>
        <v>4320</v>
      </c>
      <c r="S2785" s="9" t="n">
        <f aca="false">IF(ISNUMBER(M2785),IF(M2785&lt;=Q2785,1,0),"")</f>
        <v>1</v>
      </c>
      <c r="T2785" s="9" t="n">
        <f aca="false">IF(ISNUMBER(P2785),IF(P2785&lt;=R2785,1,0),"")</f>
        <v>1</v>
      </c>
      <c r="U2785" s="9" t="n">
        <f aca="false">IF(E2785&gt;Scenario!$B$14,0,IF(OR(AND(ISNUMBER(H2785),H2785&lt;=Scenario!$B$14),AND(ISNUMBER(I2785),I2785&lt;=Scenario!$B$14)),0,1))</f>
        <v>0</v>
      </c>
      <c r="V2785" s="9" t="n">
        <f aca="false">IF(AND(U2785=1,(Scenario!$B$14-E2785)/60&gt;R2785),1,0)</f>
        <v>0</v>
      </c>
      <c r="W2785" s="9" t="n">
        <f aca="false">IF(OR(C2785=Scenario!$B$22,C2785=Scenario!$C$22),1,0)</f>
        <v>0</v>
      </c>
      <c r="X2785" s="9" t="n">
        <f aca="false">IF(ISNUMBER(I2785),1,0)</f>
        <v>0</v>
      </c>
      <c r="Y2785" s="9" t="n">
        <f aca="false">MOD(INT(E2785/86400)+3,7)</f>
        <v>0</v>
      </c>
      <c r="Z2785" s="9" t="n">
        <f aca="false">MOD(INT(E2785/3600),24)</f>
        <v>11</v>
      </c>
      <c r="AA2785" s="6" t="s">
        <v>5814</v>
      </c>
    </row>
    <row r="2786" customFormat="false" ht="15" hidden="false" customHeight="false" outlineLevel="0" collapsed="false">
      <c r="A2786" s="6" t="s">
        <v>5815</v>
      </c>
      <c r="B2786" s="6" t="s">
        <v>43</v>
      </c>
      <c r="C2786" s="6" t="s">
        <v>249</v>
      </c>
      <c r="D2786" s="6" t="s">
        <v>172</v>
      </c>
      <c r="E2786" s="6" t="n">
        <v>1788780692</v>
      </c>
      <c r="F2786" s="6" t="n">
        <v>1788780861</v>
      </c>
      <c r="G2786" s="6" t="n">
        <v>1788780707</v>
      </c>
      <c r="H2786" s="6" t="n">
        <v>1788881011</v>
      </c>
      <c r="J2786" s="6" t="n">
        <v>1</v>
      </c>
      <c r="K2786" s="6" t="n">
        <v>1</v>
      </c>
      <c r="L2786" s="9" t="n">
        <f aca="false">IF(AND(E2786&gt;=Scenario!$B$11,E2786&lt;Scenario!$B$12),1,0)</f>
        <v>1</v>
      </c>
      <c r="M2786" s="9" t="n">
        <f aca="false">IF(AND(L2786=1,ISNUMBER(F2786)),MAX(0,F2786-E2786)/60,"")</f>
        <v>2.81666666666667</v>
      </c>
      <c r="N2786" s="9" t="n">
        <f aca="false">IF(AND(L2786=1,ISNUMBER(G2786)),MAX(0,G2786-E2786)/60,"")</f>
        <v>0.25</v>
      </c>
      <c r="O2786" s="9" t="n">
        <f aca="false">IF(ISNUMBER(H2786),IF(AND(H2786&gt;=Scenario!$B$11,H2786&lt;Scenario!$B$12),1,0),0)</f>
        <v>1</v>
      </c>
      <c r="P2786" s="9" t="n">
        <f aca="false">IF(O2786=1,MAX(0,H2786-E2786)/60,"")</f>
        <v>1671.98333333333</v>
      </c>
      <c r="Q2786" s="9" t="n">
        <f aca="false">INDEX(Scenario!$B$18:$B$20,MATCH(B2786,Scenario!$A$18:$A$20,0))</f>
        <v>60</v>
      </c>
      <c r="R2786" s="9" t="n">
        <f aca="false">INDEX(Scenario!$C$18:$C$20,MATCH(B2786,Scenario!$A$18:$A$20,0))</f>
        <v>1440</v>
      </c>
      <c r="S2786" s="9" t="n">
        <f aca="false">IF(ISNUMBER(M2786),IF(M2786&lt;=Q2786,1,0),"")</f>
        <v>1</v>
      </c>
      <c r="T2786" s="9" t="n">
        <f aca="false">IF(ISNUMBER(P2786),IF(P2786&lt;=R2786,1,0),"")</f>
        <v>0</v>
      </c>
      <c r="U2786" s="9" t="n">
        <f aca="false">IF(E2786&gt;Scenario!$B$14,0,IF(OR(AND(ISNUMBER(H2786),H2786&lt;=Scenario!$B$14),AND(ISNUMBER(I2786),I2786&lt;=Scenario!$B$14)),0,1))</f>
        <v>0</v>
      </c>
      <c r="V2786" s="9" t="n">
        <f aca="false">IF(AND(U2786=1,(Scenario!$B$14-E2786)/60&gt;R2786),1,0)</f>
        <v>0</v>
      </c>
      <c r="W2786" s="9" t="n">
        <f aca="false">IF(OR(C2786=Scenario!$B$22,C2786=Scenario!$C$22),1,0)</f>
        <v>0</v>
      </c>
      <c r="X2786" s="9" t="n">
        <f aca="false">IF(ISNUMBER(I2786),1,0)</f>
        <v>0</v>
      </c>
      <c r="Y2786" s="9" t="n">
        <f aca="false">MOD(INT(E2786/86400)+3,7)</f>
        <v>0</v>
      </c>
      <c r="Z2786" s="9" t="n">
        <f aca="false">MOD(INT(E2786/3600),24)</f>
        <v>11</v>
      </c>
      <c r="AA2786" s="6" t="s">
        <v>5816</v>
      </c>
    </row>
    <row r="2787" customFormat="false" ht="15" hidden="false" customHeight="false" outlineLevel="0" collapsed="false">
      <c r="A2787" s="6" t="s">
        <v>5817</v>
      </c>
      <c r="B2787" s="6" t="s">
        <v>43</v>
      </c>
      <c r="C2787" s="6" t="s">
        <v>47</v>
      </c>
      <c r="D2787" s="6" t="s">
        <v>172</v>
      </c>
      <c r="E2787" s="6" t="n">
        <v>1788781322</v>
      </c>
      <c r="F2787" s="6" t="n">
        <v>1788781494</v>
      </c>
      <c r="G2787" s="6" t="n">
        <v>1788781334</v>
      </c>
      <c r="H2787" s="6" t="n">
        <v>1788785719</v>
      </c>
      <c r="J2787" s="6" t="n">
        <v>0</v>
      </c>
      <c r="K2787" s="6" t="n">
        <v>0</v>
      </c>
      <c r="L2787" s="9" t="n">
        <f aca="false">IF(AND(E2787&gt;=Scenario!$B$11,E2787&lt;Scenario!$B$12),1,0)</f>
        <v>1</v>
      </c>
      <c r="M2787" s="9" t="n">
        <f aca="false">IF(AND(L2787=1,ISNUMBER(F2787)),MAX(0,F2787-E2787)/60,"")</f>
        <v>2.86666666666667</v>
      </c>
      <c r="N2787" s="9" t="n">
        <f aca="false">IF(AND(L2787=1,ISNUMBER(G2787)),MAX(0,G2787-E2787)/60,"")</f>
        <v>0.2</v>
      </c>
      <c r="O2787" s="9" t="n">
        <f aca="false">IF(ISNUMBER(H2787),IF(AND(H2787&gt;=Scenario!$B$11,H2787&lt;Scenario!$B$12),1,0),0)</f>
        <v>1</v>
      </c>
      <c r="P2787" s="9" t="n">
        <f aca="false">IF(O2787=1,MAX(0,H2787-E2787)/60,"")</f>
        <v>73.2833333333333</v>
      </c>
      <c r="Q2787" s="9" t="n">
        <f aca="false">INDEX(Scenario!$B$18:$B$20,MATCH(B2787,Scenario!$A$18:$A$20,0))</f>
        <v>60</v>
      </c>
      <c r="R2787" s="9" t="n">
        <f aca="false">INDEX(Scenario!$C$18:$C$20,MATCH(B2787,Scenario!$A$18:$A$20,0))</f>
        <v>1440</v>
      </c>
      <c r="S2787" s="9" t="n">
        <f aca="false">IF(ISNUMBER(M2787),IF(M2787&lt;=Q2787,1,0),"")</f>
        <v>1</v>
      </c>
      <c r="T2787" s="9" t="n">
        <f aca="false">IF(ISNUMBER(P2787),IF(P2787&lt;=R2787,1,0),"")</f>
        <v>1</v>
      </c>
      <c r="U2787" s="9" t="n">
        <f aca="false">IF(E2787&gt;Scenario!$B$14,0,IF(OR(AND(ISNUMBER(H2787),H2787&lt;=Scenario!$B$14),AND(ISNUMBER(I2787),I2787&lt;=Scenario!$B$14)),0,1))</f>
        <v>0</v>
      </c>
      <c r="V2787" s="9" t="n">
        <f aca="false">IF(AND(U2787=1,(Scenario!$B$14-E2787)/60&gt;R2787),1,0)</f>
        <v>0</v>
      </c>
      <c r="W2787" s="9" t="n">
        <f aca="false">IF(OR(C2787=Scenario!$B$22,C2787=Scenario!$C$22),1,0)</f>
        <v>1</v>
      </c>
      <c r="X2787" s="9" t="n">
        <f aca="false">IF(ISNUMBER(I2787),1,0)</f>
        <v>0</v>
      </c>
      <c r="Y2787" s="9" t="n">
        <f aca="false">MOD(INT(E2787/86400)+3,7)</f>
        <v>0</v>
      </c>
      <c r="Z2787" s="9" t="n">
        <f aca="false">MOD(INT(E2787/3600),24)</f>
        <v>11</v>
      </c>
      <c r="AA2787" s="6" t="s">
        <v>5818</v>
      </c>
    </row>
    <row r="2788" customFormat="false" ht="15" hidden="false" customHeight="false" outlineLevel="0" collapsed="false">
      <c r="A2788" s="6" t="s">
        <v>5819</v>
      </c>
      <c r="B2788" s="6" t="s">
        <v>43</v>
      </c>
      <c r="C2788" s="6" t="s">
        <v>47</v>
      </c>
      <c r="D2788" s="6" t="s">
        <v>171</v>
      </c>
      <c r="E2788" s="6" t="n">
        <v>1788781794</v>
      </c>
      <c r="F2788" s="6" t="n">
        <v>1788781898</v>
      </c>
      <c r="G2788" s="6" t="n">
        <v>1788781832</v>
      </c>
      <c r="H2788" s="6" t="n">
        <v>1788783992</v>
      </c>
      <c r="J2788" s="6" t="n">
        <v>0</v>
      </c>
      <c r="K2788" s="6" t="n">
        <v>0</v>
      </c>
      <c r="L2788" s="9" t="n">
        <f aca="false">IF(AND(E2788&gt;=Scenario!$B$11,E2788&lt;Scenario!$B$12),1,0)</f>
        <v>1</v>
      </c>
      <c r="M2788" s="9" t="n">
        <f aca="false">IF(AND(L2788=1,ISNUMBER(F2788)),MAX(0,F2788-E2788)/60,"")</f>
        <v>1.73333333333333</v>
      </c>
      <c r="N2788" s="9" t="n">
        <f aca="false">IF(AND(L2788=1,ISNUMBER(G2788)),MAX(0,G2788-E2788)/60,"")</f>
        <v>0.633333333333333</v>
      </c>
      <c r="O2788" s="9" t="n">
        <f aca="false">IF(ISNUMBER(H2788),IF(AND(H2788&gt;=Scenario!$B$11,H2788&lt;Scenario!$B$12),1,0),0)</f>
        <v>1</v>
      </c>
      <c r="P2788" s="9" t="n">
        <f aca="false">IF(O2788=1,MAX(0,H2788-E2788)/60,"")</f>
        <v>36.6333333333333</v>
      </c>
      <c r="Q2788" s="9" t="n">
        <f aca="false">INDEX(Scenario!$B$18:$B$20,MATCH(B2788,Scenario!$A$18:$A$20,0))</f>
        <v>60</v>
      </c>
      <c r="R2788" s="9" t="n">
        <f aca="false">INDEX(Scenario!$C$18:$C$20,MATCH(B2788,Scenario!$A$18:$A$20,0))</f>
        <v>1440</v>
      </c>
      <c r="S2788" s="9" t="n">
        <f aca="false">IF(ISNUMBER(M2788),IF(M2788&lt;=Q2788,1,0),"")</f>
        <v>1</v>
      </c>
      <c r="T2788" s="9" t="n">
        <f aca="false">IF(ISNUMBER(P2788),IF(P2788&lt;=R2788,1,0),"")</f>
        <v>1</v>
      </c>
      <c r="U2788" s="9" t="n">
        <f aca="false">IF(E2788&gt;Scenario!$B$14,0,IF(OR(AND(ISNUMBER(H2788),H2788&lt;=Scenario!$B$14),AND(ISNUMBER(I2788),I2788&lt;=Scenario!$B$14)),0,1))</f>
        <v>0</v>
      </c>
      <c r="V2788" s="9" t="n">
        <f aca="false">IF(AND(U2788=1,(Scenario!$B$14-E2788)/60&gt;R2788),1,0)</f>
        <v>0</v>
      </c>
      <c r="W2788" s="9" t="n">
        <f aca="false">IF(OR(C2788=Scenario!$B$22,C2788=Scenario!$C$22),1,0)</f>
        <v>1</v>
      </c>
      <c r="X2788" s="9" t="n">
        <f aca="false">IF(ISNUMBER(I2788),1,0)</f>
        <v>0</v>
      </c>
      <c r="Y2788" s="9" t="n">
        <f aca="false">MOD(INT(E2788/86400)+3,7)</f>
        <v>0</v>
      </c>
      <c r="Z2788" s="9" t="n">
        <f aca="false">MOD(INT(E2788/3600),24)</f>
        <v>11</v>
      </c>
      <c r="AA2788" s="6" t="s">
        <v>5820</v>
      </c>
    </row>
    <row r="2789" customFormat="false" ht="15" hidden="false" customHeight="false" outlineLevel="0" collapsed="false">
      <c r="A2789" s="6" t="s">
        <v>5821</v>
      </c>
      <c r="B2789" s="6" t="s">
        <v>43</v>
      </c>
      <c r="C2789" s="6" t="s">
        <v>249</v>
      </c>
      <c r="D2789" s="6" t="s">
        <v>170</v>
      </c>
      <c r="E2789" s="6" t="n">
        <v>1788782674</v>
      </c>
      <c r="F2789" s="6" t="n">
        <v>1788782921</v>
      </c>
      <c r="G2789" s="6" t="n">
        <v>1788782714</v>
      </c>
      <c r="H2789" s="6" t="n">
        <v>1788783616</v>
      </c>
      <c r="J2789" s="6" t="n">
        <v>0</v>
      </c>
      <c r="K2789" s="6" t="n">
        <v>0</v>
      </c>
      <c r="L2789" s="9" t="n">
        <f aca="false">IF(AND(E2789&gt;=Scenario!$B$11,E2789&lt;Scenario!$B$12),1,0)</f>
        <v>1</v>
      </c>
      <c r="M2789" s="9" t="n">
        <f aca="false">IF(AND(L2789=1,ISNUMBER(F2789)),MAX(0,F2789-E2789)/60,"")</f>
        <v>4.11666666666667</v>
      </c>
      <c r="N2789" s="9" t="n">
        <f aca="false">IF(AND(L2789=1,ISNUMBER(G2789)),MAX(0,G2789-E2789)/60,"")</f>
        <v>0.666666666666667</v>
      </c>
      <c r="O2789" s="9" t="n">
        <f aca="false">IF(ISNUMBER(H2789),IF(AND(H2789&gt;=Scenario!$B$11,H2789&lt;Scenario!$B$12),1,0),0)</f>
        <v>1</v>
      </c>
      <c r="P2789" s="9" t="n">
        <f aca="false">IF(O2789=1,MAX(0,H2789-E2789)/60,"")</f>
        <v>15.7</v>
      </c>
      <c r="Q2789" s="9" t="n">
        <f aca="false">INDEX(Scenario!$B$18:$B$20,MATCH(B2789,Scenario!$A$18:$A$20,0))</f>
        <v>60</v>
      </c>
      <c r="R2789" s="9" t="n">
        <f aca="false">INDEX(Scenario!$C$18:$C$20,MATCH(B2789,Scenario!$A$18:$A$20,0))</f>
        <v>1440</v>
      </c>
      <c r="S2789" s="9" t="n">
        <f aca="false">IF(ISNUMBER(M2789),IF(M2789&lt;=Q2789,1,0),"")</f>
        <v>1</v>
      </c>
      <c r="T2789" s="9" t="n">
        <f aca="false">IF(ISNUMBER(P2789),IF(P2789&lt;=R2789,1,0),"")</f>
        <v>1</v>
      </c>
      <c r="U2789" s="9" t="n">
        <f aca="false">IF(E2789&gt;Scenario!$B$14,0,IF(OR(AND(ISNUMBER(H2789),H2789&lt;=Scenario!$B$14),AND(ISNUMBER(I2789),I2789&lt;=Scenario!$B$14)),0,1))</f>
        <v>0</v>
      </c>
      <c r="V2789" s="9" t="n">
        <f aca="false">IF(AND(U2789=1,(Scenario!$B$14-E2789)/60&gt;R2789),1,0)</f>
        <v>0</v>
      </c>
      <c r="W2789" s="9" t="n">
        <f aca="false">IF(OR(C2789=Scenario!$B$22,C2789=Scenario!$C$22),1,0)</f>
        <v>0</v>
      </c>
      <c r="X2789" s="9" t="n">
        <f aca="false">IF(ISNUMBER(I2789),1,0)</f>
        <v>0</v>
      </c>
      <c r="Y2789" s="9" t="n">
        <f aca="false">MOD(INT(E2789/86400)+3,7)</f>
        <v>0</v>
      </c>
      <c r="Z2789" s="9" t="n">
        <f aca="false">MOD(INT(E2789/3600),24)</f>
        <v>12</v>
      </c>
      <c r="AA2789" s="6" t="s">
        <v>5822</v>
      </c>
    </row>
    <row r="2790" customFormat="false" ht="15" hidden="false" customHeight="false" outlineLevel="0" collapsed="false">
      <c r="A2790" s="6" t="s">
        <v>5823</v>
      </c>
      <c r="B2790" s="6" t="s">
        <v>44</v>
      </c>
      <c r="C2790" s="6" t="s">
        <v>249</v>
      </c>
      <c r="D2790" s="6" t="s">
        <v>171</v>
      </c>
      <c r="E2790" s="6" t="n">
        <v>1788784520</v>
      </c>
      <c r="F2790" s="6" t="n">
        <v>1788784699</v>
      </c>
      <c r="G2790" s="6" t="n">
        <v>1788784533</v>
      </c>
      <c r="H2790" s="6" t="n">
        <v>1788786159</v>
      </c>
      <c r="J2790" s="6" t="n">
        <v>0</v>
      </c>
      <c r="K2790" s="6" t="n">
        <v>0</v>
      </c>
      <c r="L2790" s="9" t="n">
        <f aca="false">IF(AND(E2790&gt;=Scenario!$B$11,E2790&lt;Scenario!$B$12),1,0)</f>
        <v>1</v>
      </c>
      <c r="M2790" s="9" t="n">
        <f aca="false">IF(AND(L2790=1,ISNUMBER(F2790)),MAX(0,F2790-E2790)/60,"")</f>
        <v>2.98333333333333</v>
      </c>
      <c r="N2790" s="9" t="n">
        <f aca="false">IF(AND(L2790=1,ISNUMBER(G2790)),MAX(0,G2790-E2790)/60,"")</f>
        <v>0.216666666666667</v>
      </c>
      <c r="O2790" s="9" t="n">
        <f aca="false">IF(ISNUMBER(H2790),IF(AND(H2790&gt;=Scenario!$B$11,H2790&lt;Scenario!$B$12),1,0),0)</f>
        <v>1</v>
      </c>
      <c r="P2790" s="9" t="n">
        <f aca="false">IF(O2790=1,MAX(0,H2790-E2790)/60,"")</f>
        <v>27.3166666666667</v>
      </c>
      <c r="Q2790" s="9" t="n">
        <f aca="false">INDEX(Scenario!$B$18:$B$20,MATCH(B2790,Scenario!$A$18:$A$20,0))</f>
        <v>240</v>
      </c>
      <c r="R2790" s="9" t="n">
        <f aca="false">INDEX(Scenario!$C$18:$C$20,MATCH(B2790,Scenario!$A$18:$A$20,0))</f>
        <v>4320</v>
      </c>
      <c r="S2790" s="9" t="n">
        <f aca="false">IF(ISNUMBER(M2790),IF(M2790&lt;=Q2790,1,0),"")</f>
        <v>1</v>
      </c>
      <c r="T2790" s="9" t="n">
        <f aca="false">IF(ISNUMBER(P2790),IF(P2790&lt;=R2790,1,0),"")</f>
        <v>1</v>
      </c>
      <c r="U2790" s="9" t="n">
        <f aca="false">IF(E2790&gt;Scenario!$B$14,0,IF(OR(AND(ISNUMBER(H2790),H2790&lt;=Scenario!$B$14),AND(ISNUMBER(I2790),I2790&lt;=Scenario!$B$14)),0,1))</f>
        <v>0</v>
      </c>
      <c r="V2790" s="9" t="n">
        <f aca="false">IF(AND(U2790=1,(Scenario!$B$14-E2790)/60&gt;R2790),1,0)</f>
        <v>0</v>
      </c>
      <c r="W2790" s="9" t="n">
        <f aca="false">IF(OR(C2790=Scenario!$B$22,C2790=Scenario!$C$22),1,0)</f>
        <v>0</v>
      </c>
      <c r="X2790" s="9" t="n">
        <f aca="false">IF(ISNUMBER(I2790),1,0)</f>
        <v>0</v>
      </c>
      <c r="Y2790" s="9" t="n">
        <f aca="false">MOD(INT(E2790/86400)+3,7)</f>
        <v>0</v>
      </c>
      <c r="Z2790" s="9" t="n">
        <f aca="false">MOD(INT(E2790/3600),24)</f>
        <v>12</v>
      </c>
      <c r="AA2790" s="6" t="s">
        <v>5824</v>
      </c>
    </row>
    <row r="2791" customFormat="false" ht="15" hidden="false" customHeight="false" outlineLevel="0" collapsed="false">
      <c r="A2791" s="6" t="s">
        <v>5825</v>
      </c>
      <c r="B2791" s="6" t="s">
        <v>44</v>
      </c>
      <c r="C2791" s="6" t="s">
        <v>47</v>
      </c>
      <c r="D2791" s="6" t="s">
        <v>170</v>
      </c>
      <c r="E2791" s="6" t="n">
        <v>1788784701</v>
      </c>
      <c r="F2791" s="6" t="n">
        <v>1788784824</v>
      </c>
      <c r="G2791" s="6" t="n">
        <v>1788784754</v>
      </c>
      <c r="H2791" s="6" t="n">
        <v>1788787174</v>
      </c>
      <c r="J2791" s="6" t="n">
        <v>0</v>
      </c>
      <c r="K2791" s="6" t="n">
        <v>0</v>
      </c>
      <c r="L2791" s="9" t="n">
        <f aca="false">IF(AND(E2791&gt;=Scenario!$B$11,E2791&lt;Scenario!$B$12),1,0)</f>
        <v>1</v>
      </c>
      <c r="M2791" s="9" t="n">
        <f aca="false">IF(AND(L2791=1,ISNUMBER(F2791)),MAX(0,F2791-E2791)/60,"")</f>
        <v>2.05</v>
      </c>
      <c r="N2791" s="9" t="n">
        <f aca="false">IF(AND(L2791=1,ISNUMBER(G2791)),MAX(0,G2791-E2791)/60,"")</f>
        <v>0.883333333333333</v>
      </c>
      <c r="O2791" s="9" t="n">
        <f aca="false">IF(ISNUMBER(H2791),IF(AND(H2791&gt;=Scenario!$B$11,H2791&lt;Scenario!$B$12),1,0),0)</f>
        <v>1</v>
      </c>
      <c r="P2791" s="9" t="n">
        <f aca="false">IF(O2791=1,MAX(0,H2791-E2791)/60,"")</f>
        <v>41.2166666666667</v>
      </c>
      <c r="Q2791" s="9" t="n">
        <f aca="false">INDEX(Scenario!$B$18:$B$20,MATCH(B2791,Scenario!$A$18:$A$20,0))</f>
        <v>240</v>
      </c>
      <c r="R2791" s="9" t="n">
        <f aca="false">INDEX(Scenario!$C$18:$C$20,MATCH(B2791,Scenario!$A$18:$A$20,0))</f>
        <v>4320</v>
      </c>
      <c r="S2791" s="9" t="n">
        <f aca="false">IF(ISNUMBER(M2791),IF(M2791&lt;=Q2791,1,0),"")</f>
        <v>1</v>
      </c>
      <c r="T2791" s="9" t="n">
        <f aca="false">IF(ISNUMBER(P2791),IF(P2791&lt;=R2791,1,0),"")</f>
        <v>1</v>
      </c>
      <c r="U2791" s="9" t="n">
        <f aca="false">IF(E2791&gt;Scenario!$B$14,0,IF(OR(AND(ISNUMBER(H2791),H2791&lt;=Scenario!$B$14),AND(ISNUMBER(I2791),I2791&lt;=Scenario!$B$14)),0,1))</f>
        <v>0</v>
      </c>
      <c r="V2791" s="9" t="n">
        <f aca="false">IF(AND(U2791=1,(Scenario!$B$14-E2791)/60&gt;R2791),1,0)</f>
        <v>0</v>
      </c>
      <c r="W2791" s="9" t="n">
        <f aca="false">IF(OR(C2791=Scenario!$B$22,C2791=Scenario!$C$22),1,0)</f>
        <v>1</v>
      </c>
      <c r="X2791" s="9" t="n">
        <f aca="false">IF(ISNUMBER(I2791),1,0)</f>
        <v>0</v>
      </c>
      <c r="Y2791" s="9" t="n">
        <f aca="false">MOD(INT(E2791/86400)+3,7)</f>
        <v>0</v>
      </c>
      <c r="Z2791" s="9" t="n">
        <f aca="false">MOD(INT(E2791/3600),24)</f>
        <v>12</v>
      </c>
      <c r="AA2791" s="6" t="s">
        <v>5826</v>
      </c>
    </row>
    <row r="2792" customFormat="false" ht="15" hidden="false" customHeight="false" outlineLevel="0" collapsed="false">
      <c r="A2792" s="6" t="s">
        <v>5827</v>
      </c>
      <c r="B2792" s="6" t="s">
        <v>43</v>
      </c>
      <c r="C2792" s="6" t="s">
        <v>46</v>
      </c>
      <c r="D2792" s="6" t="s">
        <v>171</v>
      </c>
      <c r="E2792" s="6" t="n">
        <v>1788784987</v>
      </c>
      <c r="F2792" s="6" t="n">
        <v>1788785095</v>
      </c>
      <c r="G2792" s="6" t="n">
        <v>1788785010</v>
      </c>
      <c r="H2792" s="6" t="n">
        <v>1788787421</v>
      </c>
      <c r="J2792" s="6" t="n">
        <v>0</v>
      </c>
      <c r="K2792" s="6" t="n">
        <v>0</v>
      </c>
      <c r="L2792" s="9" t="n">
        <f aca="false">IF(AND(E2792&gt;=Scenario!$B$11,E2792&lt;Scenario!$B$12),1,0)</f>
        <v>1</v>
      </c>
      <c r="M2792" s="9" t="n">
        <f aca="false">IF(AND(L2792=1,ISNUMBER(F2792)),MAX(0,F2792-E2792)/60,"")</f>
        <v>1.8</v>
      </c>
      <c r="N2792" s="9" t="n">
        <f aca="false">IF(AND(L2792=1,ISNUMBER(G2792)),MAX(0,G2792-E2792)/60,"")</f>
        <v>0.383333333333333</v>
      </c>
      <c r="O2792" s="9" t="n">
        <f aca="false">IF(ISNUMBER(H2792),IF(AND(H2792&gt;=Scenario!$B$11,H2792&lt;Scenario!$B$12),1,0),0)</f>
        <v>1</v>
      </c>
      <c r="P2792" s="9" t="n">
        <f aca="false">IF(O2792=1,MAX(0,H2792-E2792)/60,"")</f>
        <v>40.5666666666667</v>
      </c>
      <c r="Q2792" s="9" t="n">
        <f aca="false">INDEX(Scenario!$B$18:$B$20,MATCH(B2792,Scenario!$A$18:$A$20,0))</f>
        <v>60</v>
      </c>
      <c r="R2792" s="9" t="n">
        <f aca="false">INDEX(Scenario!$C$18:$C$20,MATCH(B2792,Scenario!$A$18:$A$20,0))</f>
        <v>1440</v>
      </c>
      <c r="S2792" s="9" t="n">
        <f aca="false">IF(ISNUMBER(M2792),IF(M2792&lt;=Q2792,1,0),"")</f>
        <v>1</v>
      </c>
      <c r="T2792" s="9" t="n">
        <f aca="false">IF(ISNUMBER(P2792),IF(P2792&lt;=R2792,1,0),"")</f>
        <v>1</v>
      </c>
      <c r="U2792" s="9" t="n">
        <f aca="false">IF(E2792&gt;Scenario!$B$14,0,IF(OR(AND(ISNUMBER(H2792),H2792&lt;=Scenario!$B$14),AND(ISNUMBER(I2792),I2792&lt;=Scenario!$B$14)),0,1))</f>
        <v>0</v>
      </c>
      <c r="V2792" s="9" t="n">
        <f aca="false">IF(AND(U2792=1,(Scenario!$B$14-E2792)/60&gt;R2792),1,0)</f>
        <v>0</v>
      </c>
      <c r="W2792" s="9" t="n">
        <f aca="false">IF(OR(C2792=Scenario!$B$22,C2792=Scenario!$C$22),1,0)</f>
        <v>1</v>
      </c>
      <c r="X2792" s="9" t="n">
        <f aca="false">IF(ISNUMBER(I2792),1,0)</f>
        <v>0</v>
      </c>
      <c r="Y2792" s="9" t="n">
        <f aca="false">MOD(INT(E2792/86400)+3,7)</f>
        <v>0</v>
      </c>
      <c r="Z2792" s="9" t="n">
        <f aca="false">MOD(INT(E2792/3600),24)</f>
        <v>12</v>
      </c>
      <c r="AA2792" s="6" t="s">
        <v>5828</v>
      </c>
    </row>
    <row r="2793" customFormat="false" ht="15" hidden="false" customHeight="false" outlineLevel="0" collapsed="false">
      <c r="A2793" s="6" t="s">
        <v>5829</v>
      </c>
      <c r="B2793" s="6" t="s">
        <v>44</v>
      </c>
      <c r="C2793" s="6" t="s">
        <v>249</v>
      </c>
      <c r="D2793" s="6" t="s">
        <v>171</v>
      </c>
      <c r="E2793" s="6" t="n">
        <v>1788785507</v>
      </c>
      <c r="F2793" s="6" t="n">
        <v>1788786069</v>
      </c>
      <c r="G2793" s="6" t="n">
        <v>1788785974</v>
      </c>
      <c r="H2793" s="6" t="n">
        <v>1788880630</v>
      </c>
      <c r="J2793" s="6" t="n">
        <v>1</v>
      </c>
      <c r="K2793" s="6" t="n">
        <v>0</v>
      </c>
      <c r="L2793" s="9" t="n">
        <f aca="false">IF(AND(E2793&gt;=Scenario!$B$11,E2793&lt;Scenario!$B$12),1,0)</f>
        <v>1</v>
      </c>
      <c r="M2793" s="9" t="n">
        <f aca="false">IF(AND(L2793=1,ISNUMBER(F2793)),MAX(0,F2793-E2793)/60,"")</f>
        <v>9.36666666666667</v>
      </c>
      <c r="N2793" s="9" t="n">
        <f aca="false">IF(AND(L2793=1,ISNUMBER(G2793)),MAX(0,G2793-E2793)/60,"")</f>
        <v>7.78333333333333</v>
      </c>
      <c r="O2793" s="9" t="n">
        <f aca="false">IF(ISNUMBER(H2793),IF(AND(H2793&gt;=Scenario!$B$11,H2793&lt;Scenario!$B$12),1,0),0)</f>
        <v>1</v>
      </c>
      <c r="P2793" s="9" t="n">
        <f aca="false">IF(O2793=1,MAX(0,H2793-E2793)/60,"")</f>
        <v>1585.38333333333</v>
      </c>
      <c r="Q2793" s="9" t="n">
        <f aca="false">INDEX(Scenario!$B$18:$B$20,MATCH(B2793,Scenario!$A$18:$A$20,0))</f>
        <v>240</v>
      </c>
      <c r="R2793" s="9" t="n">
        <f aca="false">INDEX(Scenario!$C$18:$C$20,MATCH(B2793,Scenario!$A$18:$A$20,0))</f>
        <v>4320</v>
      </c>
      <c r="S2793" s="9" t="n">
        <f aca="false">IF(ISNUMBER(M2793),IF(M2793&lt;=Q2793,1,0),"")</f>
        <v>1</v>
      </c>
      <c r="T2793" s="9" t="n">
        <f aca="false">IF(ISNUMBER(P2793),IF(P2793&lt;=R2793,1,0),"")</f>
        <v>1</v>
      </c>
      <c r="U2793" s="9" t="n">
        <f aca="false">IF(E2793&gt;Scenario!$B$14,0,IF(OR(AND(ISNUMBER(H2793),H2793&lt;=Scenario!$B$14),AND(ISNUMBER(I2793),I2793&lt;=Scenario!$B$14)),0,1))</f>
        <v>0</v>
      </c>
      <c r="V2793" s="9" t="n">
        <f aca="false">IF(AND(U2793=1,(Scenario!$B$14-E2793)/60&gt;R2793),1,0)</f>
        <v>0</v>
      </c>
      <c r="W2793" s="9" t="n">
        <f aca="false">IF(OR(C2793=Scenario!$B$22,C2793=Scenario!$C$22),1,0)</f>
        <v>0</v>
      </c>
      <c r="X2793" s="9" t="n">
        <f aca="false">IF(ISNUMBER(I2793),1,0)</f>
        <v>0</v>
      </c>
      <c r="Y2793" s="9" t="n">
        <f aca="false">MOD(INT(E2793/86400)+3,7)</f>
        <v>0</v>
      </c>
      <c r="Z2793" s="9" t="n">
        <f aca="false">MOD(INT(E2793/3600),24)</f>
        <v>12</v>
      </c>
      <c r="AA2793" s="6" t="s">
        <v>5830</v>
      </c>
    </row>
    <row r="2794" customFormat="false" ht="15" hidden="false" customHeight="false" outlineLevel="0" collapsed="false">
      <c r="A2794" s="6" t="s">
        <v>5831</v>
      </c>
      <c r="B2794" s="6" t="s">
        <v>43</v>
      </c>
      <c r="C2794" s="6" t="s">
        <v>249</v>
      </c>
      <c r="D2794" s="6" t="s">
        <v>171</v>
      </c>
      <c r="E2794" s="6" t="n">
        <v>1788785815</v>
      </c>
      <c r="F2794" s="6" t="n">
        <v>1788787159</v>
      </c>
      <c r="G2794" s="6" t="n">
        <v>1788786922</v>
      </c>
      <c r="H2794" s="6" t="n">
        <v>1788805790</v>
      </c>
      <c r="J2794" s="6" t="n">
        <v>0</v>
      </c>
      <c r="K2794" s="6" t="n">
        <v>0</v>
      </c>
      <c r="L2794" s="9" t="n">
        <f aca="false">IF(AND(E2794&gt;=Scenario!$B$11,E2794&lt;Scenario!$B$12),1,0)</f>
        <v>1</v>
      </c>
      <c r="M2794" s="9" t="n">
        <f aca="false">IF(AND(L2794=1,ISNUMBER(F2794)),MAX(0,F2794-E2794)/60,"")</f>
        <v>22.4</v>
      </c>
      <c r="N2794" s="9" t="n">
        <f aca="false">IF(AND(L2794=1,ISNUMBER(G2794)),MAX(0,G2794-E2794)/60,"")</f>
        <v>18.45</v>
      </c>
      <c r="O2794" s="9" t="n">
        <f aca="false">IF(ISNUMBER(H2794),IF(AND(H2794&gt;=Scenario!$B$11,H2794&lt;Scenario!$B$12),1,0),0)</f>
        <v>1</v>
      </c>
      <c r="P2794" s="9" t="n">
        <f aca="false">IF(O2794=1,MAX(0,H2794-E2794)/60,"")</f>
        <v>332.916666666667</v>
      </c>
      <c r="Q2794" s="9" t="n">
        <f aca="false">INDEX(Scenario!$B$18:$B$20,MATCH(B2794,Scenario!$A$18:$A$20,0))</f>
        <v>60</v>
      </c>
      <c r="R2794" s="9" t="n">
        <f aca="false">INDEX(Scenario!$C$18:$C$20,MATCH(B2794,Scenario!$A$18:$A$20,0))</f>
        <v>1440</v>
      </c>
      <c r="S2794" s="9" t="n">
        <f aca="false">IF(ISNUMBER(M2794),IF(M2794&lt;=Q2794,1,0),"")</f>
        <v>1</v>
      </c>
      <c r="T2794" s="9" t="n">
        <f aca="false">IF(ISNUMBER(P2794),IF(P2794&lt;=R2794,1,0),"")</f>
        <v>1</v>
      </c>
      <c r="U2794" s="9" t="n">
        <f aca="false">IF(E2794&gt;Scenario!$B$14,0,IF(OR(AND(ISNUMBER(H2794),H2794&lt;=Scenario!$B$14),AND(ISNUMBER(I2794),I2794&lt;=Scenario!$B$14)),0,1))</f>
        <v>0</v>
      </c>
      <c r="V2794" s="9" t="n">
        <f aca="false">IF(AND(U2794=1,(Scenario!$B$14-E2794)/60&gt;R2794),1,0)</f>
        <v>0</v>
      </c>
      <c r="W2794" s="9" t="n">
        <f aca="false">IF(OR(C2794=Scenario!$B$22,C2794=Scenario!$C$22),1,0)</f>
        <v>0</v>
      </c>
      <c r="X2794" s="9" t="n">
        <f aca="false">IF(ISNUMBER(I2794),1,0)</f>
        <v>0</v>
      </c>
      <c r="Y2794" s="9" t="n">
        <f aca="false">MOD(INT(E2794/86400)+3,7)</f>
        <v>0</v>
      </c>
      <c r="Z2794" s="9" t="n">
        <f aca="false">MOD(INT(E2794/3600),24)</f>
        <v>12</v>
      </c>
      <c r="AA2794" s="6" t="s">
        <v>5832</v>
      </c>
    </row>
    <row r="2795" customFormat="false" ht="15" hidden="false" customHeight="false" outlineLevel="0" collapsed="false">
      <c r="A2795" s="6" t="s">
        <v>5833</v>
      </c>
      <c r="B2795" s="6" t="s">
        <v>43</v>
      </c>
      <c r="C2795" s="6" t="s">
        <v>46</v>
      </c>
      <c r="D2795" s="6" t="s">
        <v>172</v>
      </c>
      <c r="E2795" s="6" t="n">
        <v>1788787033</v>
      </c>
      <c r="F2795" s="6" t="n">
        <v>1788787194</v>
      </c>
      <c r="G2795" s="6" t="n">
        <v>1788787055</v>
      </c>
      <c r="H2795" s="6" t="n">
        <v>1788788837</v>
      </c>
      <c r="J2795" s="6" t="n">
        <v>0</v>
      </c>
      <c r="K2795" s="6" t="n">
        <v>0</v>
      </c>
      <c r="L2795" s="9" t="n">
        <f aca="false">IF(AND(E2795&gt;=Scenario!$B$11,E2795&lt;Scenario!$B$12),1,0)</f>
        <v>1</v>
      </c>
      <c r="M2795" s="9" t="n">
        <f aca="false">IF(AND(L2795=1,ISNUMBER(F2795)),MAX(0,F2795-E2795)/60,"")</f>
        <v>2.68333333333333</v>
      </c>
      <c r="N2795" s="9" t="n">
        <f aca="false">IF(AND(L2795=1,ISNUMBER(G2795)),MAX(0,G2795-E2795)/60,"")</f>
        <v>0.366666666666667</v>
      </c>
      <c r="O2795" s="9" t="n">
        <f aca="false">IF(ISNUMBER(H2795),IF(AND(H2795&gt;=Scenario!$B$11,H2795&lt;Scenario!$B$12),1,0),0)</f>
        <v>1</v>
      </c>
      <c r="P2795" s="9" t="n">
        <f aca="false">IF(O2795=1,MAX(0,H2795-E2795)/60,"")</f>
        <v>30.0666666666667</v>
      </c>
      <c r="Q2795" s="9" t="n">
        <f aca="false">INDEX(Scenario!$B$18:$B$20,MATCH(B2795,Scenario!$A$18:$A$20,0))</f>
        <v>60</v>
      </c>
      <c r="R2795" s="9" t="n">
        <f aca="false">INDEX(Scenario!$C$18:$C$20,MATCH(B2795,Scenario!$A$18:$A$20,0))</f>
        <v>1440</v>
      </c>
      <c r="S2795" s="9" t="n">
        <f aca="false">IF(ISNUMBER(M2795),IF(M2795&lt;=Q2795,1,0),"")</f>
        <v>1</v>
      </c>
      <c r="T2795" s="9" t="n">
        <f aca="false">IF(ISNUMBER(P2795),IF(P2795&lt;=R2795,1,0),"")</f>
        <v>1</v>
      </c>
      <c r="U2795" s="9" t="n">
        <f aca="false">IF(E2795&gt;Scenario!$B$14,0,IF(OR(AND(ISNUMBER(H2795),H2795&lt;=Scenario!$B$14),AND(ISNUMBER(I2795),I2795&lt;=Scenario!$B$14)),0,1))</f>
        <v>0</v>
      </c>
      <c r="V2795" s="9" t="n">
        <f aca="false">IF(AND(U2795=1,(Scenario!$B$14-E2795)/60&gt;R2795),1,0)</f>
        <v>0</v>
      </c>
      <c r="W2795" s="9" t="n">
        <f aca="false">IF(OR(C2795=Scenario!$B$22,C2795=Scenario!$C$22),1,0)</f>
        <v>1</v>
      </c>
      <c r="X2795" s="9" t="n">
        <f aca="false">IF(ISNUMBER(I2795),1,0)</f>
        <v>0</v>
      </c>
      <c r="Y2795" s="9" t="n">
        <f aca="false">MOD(INT(E2795/86400)+3,7)</f>
        <v>0</v>
      </c>
      <c r="Z2795" s="9" t="n">
        <f aca="false">MOD(INT(E2795/3600),24)</f>
        <v>13</v>
      </c>
      <c r="AA2795" s="6" t="s">
        <v>5834</v>
      </c>
    </row>
    <row r="2796" customFormat="false" ht="15" hidden="false" customHeight="false" outlineLevel="0" collapsed="false">
      <c r="A2796" s="6" t="s">
        <v>5835</v>
      </c>
      <c r="B2796" s="6" t="s">
        <v>42</v>
      </c>
      <c r="C2796" s="6" t="s">
        <v>46</v>
      </c>
      <c r="D2796" s="6" t="s">
        <v>172</v>
      </c>
      <c r="E2796" s="6" t="n">
        <v>1788787356</v>
      </c>
      <c r="F2796" s="6" t="n">
        <v>1788787516</v>
      </c>
      <c r="G2796" s="6" t="n">
        <v>1788787415</v>
      </c>
      <c r="H2796" s="6" t="n">
        <v>1788790724</v>
      </c>
      <c r="J2796" s="6" t="n">
        <v>0</v>
      </c>
      <c r="K2796" s="6" t="n">
        <v>0</v>
      </c>
      <c r="L2796" s="9" t="n">
        <f aca="false">IF(AND(E2796&gt;=Scenario!$B$11,E2796&lt;Scenario!$B$12),1,0)</f>
        <v>1</v>
      </c>
      <c r="M2796" s="9" t="n">
        <f aca="false">IF(AND(L2796=1,ISNUMBER(F2796)),MAX(0,F2796-E2796)/60,"")</f>
        <v>2.66666666666667</v>
      </c>
      <c r="N2796" s="9" t="n">
        <f aca="false">IF(AND(L2796=1,ISNUMBER(G2796)),MAX(0,G2796-E2796)/60,"")</f>
        <v>0.983333333333333</v>
      </c>
      <c r="O2796" s="9" t="n">
        <f aca="false">IF(ISNUMBER(H2796),IF(AND(H2796&gt;=Scenario!$B$11,H2796&lt;Scenario!$B$12),1,0),0)</f>
        <v>1</v>
      </c>
      <c r="P2796" s="9" t="n">
        <f aca="false">IF(O2796=1,MAX(0,H2796-E2796)/60,"")</f>
        <v>56.1333333333333</v>
      </c>
      <c r="Q2796" s="9" t="n">
        <f aca="false">INDEX(Scenario!$B$18:$B$20,MATCH(B2796,Scenario!$A$18:$A$20,0))</f>
        <v>15</v>
      </c>
      <c r="R2796" s="9" t="n">
        <f aca="false">INDEX(Scenario!$C$18:$C$20,MATCH(B2796,Scenario!$A$18:$A$20,0))</f>
        <v>240</v>
      </c>
      <c r="S2796" s="9" t="n">
        <f aca="false">IF(ISNUMBER(M2796),IF(M2796&lt;=Q2796,1,0),"")</f>
        <v>1</v>
      </c>
      <c r="T2796" s="9" t="n">
        <f aca="false">IF(ISNUMBER(P2796),IF(P2796&lt;=R2796,1,0),"")</f>
        <v>1</v>
      </c>
      <c r="U2796" s="9" t="n">
        <f aca="false">IF(E2796&gt;Scenario!$B$14,0,IF(OR(AND(ISNUMBER(H2796),H2796&lt;=Scenario!$B$14),AND(ISNUMBER(I2796),I2796&lt;=Scenario!$B$14)),0,1))</f>
        <v>0</v>
      </c>
      <c r="V2796" s="9" t="n">
        <f aca="false">IF(AND(U2796=1,(Scenario!$B$14-E2796)/60&gt;R2796),1,0)</f>
        <v>0</v>
      </c>
      <c r="W2796" s="9" t="n">
        <f aca="false">IF(OR(C2796=Scenario!$B$22,C2796=Scenario!$C$22),1,0)</f>
        <v>1</v>
      </c>
      <c r="X2796" s="9" t="n">
        <f aca="false">IF(ISNUMBER(I2796),1,0)</f>
        <v>0</v>
      </c>
      <c r="Y2796" s="9" t="n">
        <f aca="false">MOD(INT(E2796/86400)+3,7)</f>
        <v>0</v>
      </c>
      <c r="Z2796" s="9" t="n">
        <f aca="false">MOD(INT(E2796/3600),24)</f>
        <v>13</v>
      </c>
      <c r="AA2796" s="6" t="s">
        <v>5836</v>
      </c>
    </row>
    <row r="2797" customFormat="false" ht="15" hidden="false" customHeight="false" outlineLevel="0" collapsed="false">
      <c r="A2797" s="6" t="s">
        <v>5837</v>
      </c>
      <c r="B2797" s="6" t="s">
        <v>42</v>
      </c>
      <c r="C2797" s="6" t="s">
        <v>46</v>
      </c>
      <c r="D2797" s="6" t="s">
        <v>170</v>
      </c>
      <c r="E2797" s="6" t="n">
        <v>1788787405</v>
      </c>
      <c r="F2797" s="6" t="n">
        <v>1788790010</v>
      </c>
      <c r="G2797" s="6" t="n">
        <v>1788789850</v>
      </c>
      <c r="H2797" s="6" t="n">
        <v>1788793987</v>
      </c>
      <c r="J2797" s="6" t="n">
        <v>0</v>
      </c>
      <c r="K2797" s="6" t="n">
        <v>0</v>
      </c>
      <c r="L2797" s="9" t="n">
        <f aca="false">IF(AND(E2797&gt;=Scenario!$B$11,E2797&lt;Scenario!$B$12),1,0)</f>
        <v>1</v>
      </c>
      <c r="M2797" s="9" t="n">
        <f aca="false">IF(AND(L2797=1,ISNUMBER(F2797)),MAX(0,F2797-E2797)/60,"")</f>
        <v>43.4166666666667</v>
      </c>
      <c r="N2797" s="9" t="n">
        <f aca="false">IF(AND(L2797=1,ISNUMBER(G2797)),MAX(0,G2797-E2797)/60,"")</f>
        <v>40.75</v>
      </c>
      <c r="O2797" s="9" t="n">
        <f aca="false">IF(ISNUMBER(H2797),IF(AND(H2797&gt;=Scenario!$B$11,H2797&lt;Scenario!$B$12),1,0),0)</f>
        <v>1</v>
      </c>
      <c r="P2797" s="9" t="n">
        <f aca="false">IF(O2797=1,MAX(0,H2797-E2797)/60,"")</f>
        <v>109.7</v>
      </c>
      <c r="Q2797" s="9" t="n">
        <f aca="false">INDEX(Scenario!$B$18:$B$20,MATCH(B2797,Scenario!$A$18:$A$20,0))</f>
        <v>15</v>
      </c>
      <c r="R2797" s="9" t="n">
        <f aca="false">INDEX(Scenario!$C$18:$C$20,MATCH(B2797,Scenario!$A$18:$A$20,0))</f>
        <v>240</v>
      </c>
      <c r="S2797" s="9" t="n">
        <f aca="false">IF(ISNUMBER(M2797),IF(M2797&lt;=Q2797,1,0),"")</f>
        <v>0</v>
      </c>
      <c r="T2797" s="9" t="n">
        <f aca="false">IF(ISNUMBER(P2797),IF(P2797&lt;=R2797,1,0),"")</f>
        <v>1</v>
      </c>
      <c r="U2797" s="9" t="n">
        <f aca="false">IF(E2797&gt;Scenario!$B$14,0,IF(OR(AND(ISNUMBER(H2797),H2797&lt;=Scenario!$B$14),AND(ISNUMBER(I2797),I2797&lt;=Scenario!$B$14)),0,1))</f>
        <v>0</v>
      </c>
      <c r="V2797" s="9" t="n">
        <f aca="false">IF(AND(U2797=1,(Scenario!$B$14-E2797)/60&gt;R2797),1,0)</f>
        <v>0</v>
      </c>
      <c r="W2797" s="9" t="n">
        <f aca="false">IF(OR(C2797=Scenario!$B$22,C2797=Scenario!$C$22),1,0)</f>
        <v>1</v>
      </c>
      <c r="X2797" s="9" t="n">
        <f aca="false">IF(ISNUMBER(I2797),1,0)</f>
        <v>0</v>
      </c>
      <c r="Y2797" s="9" t="n">
        <f aca="false">MOD(INT(E2797/86400)+3,7)</f>
        <v>0</v>
      </c>
      <c r="Z2797" s="9" t="n">
        <f aca="false">MOD(INT(E2797/3600),24)</f>
        <v>13</v>
      </c>
      <c r="AA2797" s="6" t="s">
        <v>5838</v>
      </c>
    </row>
    <row r="2798" customFormat="false" ht="15" hidden="false" customHeight="false" outlineLevel="0" collapsed="false">
      <c r="A2798" s="6" t="s">
        <v>5839</v>
      </c>
      <c r="B2798" s="6" t="s">
        <v>43</v>
      </c>
      <c r="C2798" s="6" t="s">
        <v>249</v>
      </c>
      <c r="D2798" s="6" t="s">
        <v>171</v>
      </c>
      <c r="E2798" s="6" t="n">
        <v>1788787623</v>
      </c>
      <c r="F2798" s="6" t="n">
        <v>1788787837</v>
      </c>
      <c r="G2798" s="6" t="n">
        <v>1788787676</v>
      </c>
      <c r="H2798" s="6" t="n">
        <v>1788792936</v>
      </c>
      <c r="J2798" s="6" t="n">
        <v>0</v>
      </c>
      <c r="K2798" s="6" t="n">
        <v>0</v>
      </c>
      <c r="L2798" s="9" t="n">
        <f aca="false">IF(AND(E2798&gt;=Scenario!$B$11,E2798&lt;Scenario!$B$12),1,0)</f>
        <v>1</v>
      </c>
      <c r="M2798" s="9" t="n">
        <f aca="false">IF(AND(L2798=1,ISNUMBER(F2798)),MAX(0,F2798-E2798)/60,"")</f>
        <v>3.56666666666667</v>
      </c>
      <c r="N2798" s="9" t="n">
        <f aca="false">IF(AND(L2798=1,ISNUMBER(G2798)),MAX(0,G2798-E2798)/60,"")</f>
        <v>0.883333333333333</v>
      </c>
      <c r="O2798" s="9" t="n">
        <f aca="false">IF(ISNUMBER(H2798),IF(AND(H2798&gt;=Scenario!$B$11,H2798&lt;Scenario!$B$12),1,0),0)</f>
        <v>1</v>
      </c>
      <c r="P2798" s="9" t="n">
        <f aca="false">IF(O2798=1,MAX(0,H2798-E2798)/60,"")</f>
        <v>88.55</v>
      </c>
      <c r="Q2798" s="9" t="n">
        <f aca="false">INDEX(Scenario!$B$18:$B$20,MATCH(B2798,Scenario!$A$18:$A$20,0))</f>
        <v>60</v>
      </c>
      <c r="R2798" s="9" t="n">
        <f aca="false">INDEX(Scenario!$C$18:$C$20,MATCH(B2798,Scenario!$A$18:$A$20,0))</f>
        <v>1440</v>
      </c>
      <c r="S2798" s="9" t="n">
        <f aca="false">IF(ISNUMBER(M2798),IF(M2798&lt;=Q2798,1,0),"")</f>
        <v>1</v>
      </c>
      <c r="T2798" s="9" t="n">
        <f aca="false">IF(ISNUMBER(P2798),IF(P2798&lt;=R2798,1,0),"")</f>
        <v>1</v>
      </c>
      <c r="U2798" s="9" t="n">
        <f aca="false">IF(E2798&gt;Scenario!$B$14,0,IF(OR(AND(ISNUMBER(H2798),H2798&lt;=Scenario!$B$14),AND(ISNUMBER(I2798),I2798&lt;=Scenario!$B$14)),0,1))</f>
        <v>0</v>
      </c>
      <c r="V2798" s="9" t="n">
        <f aca="false">IF(AND(U2798=1,(Scenario!$B$14-E2798)/60&gt;R2798),1,0)</f>
        <v>0</v>
      </c>
      <c r="W2798" s="9" t="n">
        <f aca="false">IF(OR(C2798=Scenario!$B$22,C2798=Scenario!$C$22),1,0)</f>
        <v>0</v>
      </c>
      <c r="X2798" s="9" t="n">
        <f aca="false">IF(ISNUMBER(I2798),1,0)</f>
        <v>0</v>
      </c>
      <c r="Y2798" s="9" t="n">
        <f aca="false">MOD(INT(E2798/86400)+3,7)</f>
        <v>0</v>
      </c>
      <c r="Z2798" s="9" t="n">
        <f aca="false">MOD(INT(E2798/3600),24)</f>
        <v>13</v>
      </c>
      <c r="AA2798" s="6" t="s">
        <v>5840</v>
      </c>
    </row>
    <row r="2799" customFormat="false" ht="15" hidden="false" customHeight="false" outlineLevel="0" collapsed="false">
      <c r="A2799" s="6" t="s">
        <v>5841</v>
      </c>
      <c r="B2799" s="6" t="s">
        <v>43</v>
      </c>
      <c r="C2799" s="6" t="s">
        <v>249</v>
      </c>
      <c r="D2799" s="6" t="s">
        <v>171</v>
      </c>
      <c r="E2799" s="6" t="n">
        <v>1788787655</v>
      </c>
      <c r="F2799" s="6" t="n">
        <v>1788791271</v>
      </c>
      <c r="G2799" s="6" t="n">
        <v>1788791180</v>
      </c>
      <c r="H2799" s="6" t="n">
        <v>1788863723</v>
      </c>
      <c r="J2799" s="6" t="n">
        <v>1</v>
      </c>
      <c r="K2799" s="6" t="n">
        <v>0</v>
      </c>
      <c r="L2799" s="9" t="n">
        <f aca="false">IF(AND(E2799&gt;=Scenario!$B$11,E2799&lt;Scenario!$B$12),1,0)</f>
        <v>1</v>
      </c>
      <c r="M2799" s="9" t="n">
        <f aca="false">IF(AND(L2799=1,ISNUMBER(F2799)),MAX(0,F2799-E2799)/60,"")</f>
        <v>60.2666666666667</v>
      </c>
      <c r="N2799" s="9" t="n">
        <f aca="false">IF(AND(L2799=1,ISNUMBER(G2799)),MAX(0,G2799-E2799)/60,"")</f>
        <v>58.75</v>
      </c>
      <c r="O2799" s="9" t="n">
        <f aca="false">IF(ISNUMBER(H2799),IF(AND(H2799&gt;=Scenario!$B$11,H2799&lt;Scenario!$B$12),1,0),0)</f>
        <v>1</v>
      </c>
      <c r="P2799" s="9" t="n">
        <f aca="false">IF(O2799=1,MAX(0,H2799-E2799)/60,"")</f>
        <v>1267.8</v>
      </c>
      <c r="Q2799" s="9" t="n">
        <f aca="false">INDEX(Scenario!$B$18:$B$20,MATCH(B2799,Scenario!$A$18:$A$20,0))</f>
        <v>60</v>
      </c>
      <c r="R2799" s="9" t="n">
        <f aca="false">INDEX(Scenario!$C$18:$C$20,MATCH(B2799,Scenario!$A$18:$A$20,0))</f>
        <v>1440</v>
      </c>
      <c r="S2799" s="9" t="n">
        <f aca="false">IF(ISNUMBER(M2799),IF(M2799&lt;=Q2799,1,0),"")</f>
        <v>0</v>
      </c>
      <c r="T2799" s="9" t="n">
        <f aca="false">IF(ISNUMBER(P2799),IF(P2799&lt;=R2799,1,0),"")</f>
        <v>1</v>
      </c>
      <c r="U2799" s="9" t="n">
        <f aca="false">IF(E2799&gt;Scenario!$B$14,0,IF(OR(AND(ISNUMBER(H2799),H2799&lt;=Scenario!$B$14),AND(ISNUMBER(I2799),I2799&lt;=Scenario!$B$14)),0,1))</f>
        <v>0</v>
      </c>
      <c r="V2799" s="9" t="n">
        <f aca="false">IF(AND(U2799=1,(Scenario!$B$14-E2799)/60&gt;R2799),1,0)</f>
        <v>0</v>
      </c>
      <c r="W2799" s="9" t="n">
        <f aca="false">IF(OR(C2799=Scenario!$B$22,C2799=Scenario!$C$22),1,0)</f>
        <v>0</v>
      </c>
      <c r="X2799" s="9" t="n">
        <f aca="false">IF(ISNUMBER(I2799),1,0)</f>
        <v>0</v>
      </c>
      <c r="Y2799" s="9" t="n">
        <f aca="false">MOD(INT(E2799/86400)+3,7)</f>
        <v>0</v>
      </c>
      <c r="Z2799" s="9" t="n">
        <f aca="false">MOD(INT(E2799/3600),24)</f>
        <v>13</v>
      </c>
      <c r="AA2799" s="6" t="s">
        <v>5842</v>
      </c>
    </row>
    <row r="2800" customFormat="false" ht="15" hidden="false" customHeight="false" outlineLevel="0" collapsed="false">
      <c r="A2800" s="6" t="s">
        <v>5843</v>
      </c>
      <c r="B2800" s="6" t="s">
        <v>43</v>
      </c>
      <c r="C2800" s="6" t="s">
        <v>249</v>
      </c>
      <c r="D2800" s="6" t="s">
        <v>172</v>
      </c>
      <c r="E2800" s="6" t="n">
        <v>1788788125</v>
      </c>
      <c r="F2800" s="6" t="n">
        <v>1788789065</v>
      </c>
      <c r="G2800" s="6" t="n">
        <v>1788788893</v>
      </c>
      <c r="H2800" s="6" t="n">
        <v>1788791104</v>
      </c>
      <c r="J2800" s="6" t="n">
        <v>0</v>
      </c>
      <c r="K2800" s="6" t="n">
        <v>1</v>
      </c>
      <c r="L2800" s="9" t="n">
        <f aca="false">IF(AND(E2800&gt;=Scenario!$B$11,E2800&lt;Scenario!$B$12),1,0)</f>
        <v>1</v>
      </c>
      <c r="M2800" s="9" t="n">
        <f aca="false">IF(AND(L2800=1,ISNUMBER(F2800)),MAX(0,F2800-E2800)/60,"")</f>
        <v>15.6666666666667</v>
      </c>
      <c r="N2800" s="9" t="n">
        <f aca="false">IF(AND(L2800=1,ISNUMBER(G2800)),MAX(0,G2800-E2800)/60,"")</f>
        <v>12.8</v>
      </c>
      <c r="O2800" s="9" t="n">
        <f aca="false">IF(ISNUMBER(H2800),IF(AND(H2800&gt;=Scenario!$B$11,H2800&lt;Scenario!$B$12),1,0),0)</f>
        <v>1</v>
      </c>
      <c r="P2800" s="9" t="n">
        <f aca="false">IF(O2800=1,MAX(0,H2800-E2800)/60,"")</f>
        <v>49.65</v>
      </c>
      <c r="Q2800" s="9" t="n">
        <f aca="false">INDEX(Scenario!$B$18:$B$20,MATCH(B2800,Scenario!$A$18:$A$20,0))</f>
        <v>60</v>
      </c>
      <c r="R2800" s="9" t="n">
        <f aca="false">INDEX(Scenario!$C$18:$C$20,MATCH(B2800,Scenario!$A$18:$A$20,0))</f>
        <v>1440</v>
      </c>
      <c r="S2800" s="9" t="n">
        <f aca="false">IF(ISNUMBER(M2800),IF(M2800&lt;=Q2800,1,0),"")</f>
        <v>1</v>
      </c>
      <c r="T2800" s="9" t="n">
        <f aca="false">IF(ISNUMBER(P2800),IF(P2800&lt;=R2800,1,0),"")</f>
        <v>1</v>
      </c>
      <c r="U2800" s="9" t="n">
        <f aca="false">IF(E2800&gt;Scenario!$B$14,0,IF(OR(AND(ISNUMBER(H2800),H2800&lt;=Scenario!$B$14),AND(ISNUMBER(I2800),I2800&lt;=Scenario!$B$14)),0,1))</f>
        <v>0</v>
      </c>
      <c r="V2800" s="9" t="n">
        <f aca="false">IF(AND(U2800=1,(Scenario!$B$14-E2800)/60&gt;R2800),1,0)</f>
        <v>0</v>
      </c>
      <c r="W2800" s="9" t="n">
        <f aca="false">IF(OR(C2800=Scenario!$B$22,C2800=Scenario!$C$22),1,0)</f>
        <v>0</v>
      </c>
      <c r="X2800" s="9" t="n">
        <f aca="false">IF(ISNUMBER(I2800),1,0)</f>
        <v>0</v>
      </c>
      <c r="Y2800" s="9" t="n">
        <f aca="false">MOD(INT(E2800/86400)+3,7)</f>
        <v>0</v>
      </c>
      <c r="Z2800" s="9" t="n">
        <f aca="false">MOD(INT(E2800/3600),24)</f>
        <v>13</v>
      </c>
      <c r="AA2800" s="6" t="s">
        <v>5844</v>
      </c>
    </row>
    <row r="2801" customFormat="false" ht="15" hidden="false" customHeight="false" outlineLevel="0" collapsed="false">
      <c r="A2801" s="6" t="s">
        <v>5845</v>
      </c>
      <c r="B2801" s="6" t="s">
        <v>43</v>
      </c>
      <c r="C2801" s="6" t="s">
        <v>46</v>
      </c>
      <c r="D2801" s="6" t="s">
        <v>171</v>
      </c>
      <c r="E2801" s="6" t="n">
        <v>1788788538</v>
      </c>
      <c r="F2801" s="6" t="n">
        <v>1788793421</v>
      </c>
      <c r="G2801" s="6" t="n">
        <v>1788793242</v>
      </c>
      <c r="H2801" s="6" t="n">
        <v>1788798295</v>
      </c>
      <c r="J2801" s="6" t="n">
        <v>0</v>
      </c>
      <c r="K2801" s="6" t="n">
        <v>0</v>
      </c>
      <c r="L2801" s="9" t="n">
        <f aca="false">IF(AND(E2801&gt;=Scenario!$B$11,E2801&lt;Scenario!$B$12),1,0)</f>
        <v>1</v>
      </c>
      <c r="M2801" s="9" t="n">
        <f aca="false">IF(AND(L2801=1,ISNUMBER(F2801)),MAX(0,F2801-E2801)/60,"")</f>
        <v>81.3833333333333</v>
      </c>
      <c r="N2801" s="9" t="n">
        <f aca="false">IF(AND(L2801=1,ISNUMBER(G2801)),MAX(0,G2801-E2801)/60,"")</f>
        <v>78.4</v>
      </c>
      <c r="O2801" s="9" t="n">
        <f aca="false">IF(ISNUMBER(H2801),IF(AND(H2801&gt;=Scenario!$B$11,H2801&lt;Scenario!$B$12),1,0),0)</f>
        <v>1</v>
      </c>
      <c r="P2801" s="9" t="n">
        <f aca="false">IF(O2801=1,MAX(0,H2801-E2801)/60,"")</f>
        <v>162.616666666667</v>
      </c>
      <c r="Q2801" s="9" t="n">
        <f aca="false">INDEX(Scenario!$B$18:$B$20,MATCH(B2801,Scenario!$A$18:$A$20,0))</f>
        <v>60</v>
      </c>
      <c r="R2801" s="9" t="n">
        <f aca="false">INDEX(Scenario!$C$18:$C$20,MATCH(B2801,Scenario!$A$18:$A$20,0))</f>
        <v>1440</v>
      </c>
      <c r="S2801" s="9" t="n">
        <f aca="false">IF(ISNUMBER(M2801),IF(M2801&lt;=Q2801,1,0),"")</f>
        <v>0</v>
      </c>
      <c r="T2801" s="9" t="n">
        <f aca="false">IF(ISNUMBER(P2801),IF(P2801&lt;=R2801,1,0),"")</f>
        <v>1</v>
      </c>
      <c r="U2801" s="9" t="n">
        <f aca="false">IF(E2801&gt;Scenario!$B$14,0,IF(OR(AND(ISNUMBER(H2801),H2801&lt;=Scenario!$B$14),AND(ISNUMBER(I2801),I2801&lt;=Scenario!$B$14)),0,1))</f>
        <v>0</v>
      </c>
      <c r="V2801" s="9" t="n">
        <f aca="false">IF(AND(U2801=1,(Scenario!$B$14-E2801)/60&gt;R2801),1,0)</f>
        <v>0</v>
      </c>
      <c r="W2801" s="9" t="n">
        <f aca="false">IF(OR(C2801=Scenario!$B$22,C2801=Scenario!$C$22),1,0)</f>
        <v>1</v>
      </c>
      <c r="X2801" s="9" t="n">
        <f aca="false">IF(ISNUMBER(I2801),1,0)</f>
        <v>0</v>
      </c>
      <c r="Y2801" s="9" t="n">
        <f aca="false">MOD(INT(E2801/86400)+3,7)</f>
        <v>0</v>
      </c>
      <c r="Z2801" s="9" t="n">
        <f aca="false">MOD(INT(E2801/3600),24)</f>
        <v>13</v>
      </c>
      <c r="AA2801" s="6" t="s">
        <v>5846</v>
      </c>
    </row>
    <row r="2802" customFormat="false" ht="15" hidden="false" customHeight="false" outlineLevel="0" collapsed="false">
      <c r="A2802" s="6" t="s">
        <v>5847</v>
      </c>
      <c r="B2802" s="6" t="s">
        <v>44</v>
      </c>
      <c r="C2802" s="6" t="s">
        <v>46</v>
      </c>
      <c r="D2802" s="6" t="s">
        <v>171</v>
      </c>
      <c r="E2802" s="6" t="n">
        <v>1788789740</v>
      </c>
      <c r="F2802" s="6" t="n">
        <v>1788789990</v>
      </c>
      <c r="G2802" s="6" t="n">
        <v>1788789754</v>
      </c>
      <c r="H2802" s="6" t="n">
        <v>1788791211</v>
      </c>
      <c r="J2802" s="6" t="n">
        <v>0</v>
      </c>
      <c r="K2802" s="6" t="n">
        <v>0</v>
      </c>
      <c r="L2802" s="9" t="n">
        <f aca="false">IF(AND(E2802&gt;=Scenario!$B$11,E2802&lt;Scenario!$B$12),1,0)</f>
        <v>1</v>
      </c>
      <c r="M2802" s="9" t="n">
        <f aca="false">IF(AND(L2802=1,ISNUMBER(F2802)),MAX(0,F2802-E2802)/60,"")</f>
        <v>4.16666666666667</v>
      </c>
      <c r="N2802" s="9" t="n">
        <f aca="false">IF(AND(L2802=1,ISNUMBER(G2802)),MAX(0,G2802-E2802)/60,"")</f>
        <v>0.233333333333333</v>
      </c>
      <c r="O2802" s="9" t="n">
        <f aca="false">IF(ISNUMBER(H2802),IF(AND(H2802&gt;=Scenario!$B$11,H2802&lt;Scenario!$B$12),1,0),0)</f>
        <v>1</v>
      </c>
      <c r="P2802" s="9" t="n">
        <f aca="false">IF(O2802=1,MAX(0,H2802-E2802)/60,"")</f>
        <v>24.5166666666667</v>
      </c>
      <c r="Q2802" s="9" t="n">
        <f aca="false">INDEX(Scenario!$B$18:$B$20,MATCH(B2802,Scenario!$A$18:$A$20,0))</f>
        <v>240</v>
      </c>
      <c r="R2802" s="9" t="n">
        <f aca="false">INDEX(Scenario!$C$18:$C$20,MATCH(B2802,Scenario!$A$18:$A$20,0))</f>
        <v>4320</v>
      </c>
      <c r="S2802" s="9" t="n">
        <f aca="false">IF(ISNUMBER(M2802),IF(M2802&lt;=Q2802,1,0),"")</f>
        <v>1</v>
      </c>
      <c r="T2802" s="9" t="n">
        <f aca="false">IF(ISNUMBER(P2802),IF(P2802&lt;=R2802,1,0),"")</f>
        <v>1</v>
      </c>
      <c r="U2802" s="9" t="n">
        <f aca="false">IF(E2802&gt;Scenario!$B$14,0,IF(OR(AND(ISNUMBER(H2802),H2802&lt;=Scenario!$B$14),AND(ISNUMBER(I2802),I2802&lt;=Scenario!$B$14)),0,1))</f>
        <v>0</v>
      </c>
      <c r="V2802" s="9" t="n">
        <f aca="false">IF(AND(U2802=1,(Scenario!$B$14-E2802)/60&gt;R2802),1,0)</f>
        <v>0</v>
      </c>
      <c r="W2802" s="9" t="n">
        <f aca="false">IF(OR(C2802=Scenario!$B$22,C2802=Scenario!$C$22),1,0)</f>
        <v>1</v>
      </c>
      <c r="X2802" s="9" t="n">
        <f aca="false">IF(ISNUMBER(I2802),1,0)</f>
        <v>0</v>
      </c>
      <c r="Y2802" s="9" t="n">
        <f aca="false">MOD(INT(E2802/86400)+3,7)</f>
        <v>0</v>
      </c>
      <c r="Z2802" s="9" t="n">
        <f aca="false">MOD(INT(E2802/3600),24)</f>
        <v>14</v>
      </c>
      <c r="AA2802" s="6" t="s">
        <v>5848</v>
      </c>
    </row>
    <row r="2803" customFormat="false" ht="15" hidden="false" customHeight="false" outlineLevel="0" collapsed="false">
      <c r="A2803" s="6" t="s">
        <v>5849</v>
      </c>
      <c r="B2803" s="6" t="s">
        <v>44</v>
      </c>
      <c r="C2803" s="6" t="s">
        <v>249</v>
      </c>
      <c r="D2803" s="6" t="s">
        <v>170</v>
      </c>
      <c r="E2803" s="6" t="n">
        <v>1788789956</v>
      </c>
      <c r="F2803" s="6" t="n">
        <v>1788791394</v>
      </c>
      <c r="G2803" s="6" t="n">
        <v>1788791319</v>
      </c>
      <c r="H2803" s="6" t="n">
        <v>1788794115</v>
      </c>
      <c r="J2803" s="6" t="n">
        <v>0</v>
      </c>
      <c r="K2803" s="6" t="n">
        <v>0</v>
      </c>
      <c r="L2803" s="9" t="n">
        <f aca="false">IF(AND(E2803&gt;=Scenario!$B$11,E2803&lt;Scenario!$B$12),1,0)</f>
        <v>1</v>
      </c>
      <c r="M2803" s="9" t="n">
        <f aca="false">IF(AND(L2803=1,ISNUMBER(F2803)),MAX(0,F2803-E2803)/60,"")</f>
        <v>23.9666666666667</v>
      </c>
      <c r="N2803" s="9" t="n">
        <f aca="false">IF(AND(L2803=1,ISNUMBER(G2803)),MAX(0,G2803-E2803)/60,"")</f>
        <v>22.7166666666667</v>
      </c>
      <c r="O2803" s="9" t="n">
        <f aca="false">IF(ISNUMBER(H2803),IF(AND(H2803&gt;=Scenario!$B$11,H2803&lt;Scenario!$B$12),1,0),0)</f>
        <v>1</v>
      </c>
      <c r="P2803" s="9" t="n">
        <f aca="false">IF(O2803=1,MAX(0,H2803-E2803)/60,"")</f>
        <v>69.3166666666667</v>
      </c>
      <c r="Q2803" s="9" t="n">
        <f aca="false">INDEX(Scenario!$B$18:$B$20,MATCH(B2803,Scenario!$A$18:$A$20,0))</f>
        <v>240</v>
      </c>
      <c r="R2803" s="9" t="n">
        <f aca="false">INDEX(Scenario!$C$18:$C$20,MATCH(B2803,Scenario!$A$18:$A$20,0))</f>
        <v>4320</v>
      </c>
      <c r="S2803" s="9" t="n">
        <f aca="false">IF(ISNUMBER(M2803),IF(M2803&lt;=Q2803,1,0),"")</f>
        <v>1</v>
      </c>
      <c r="T2803" s="9" t="n">
        <f aca="false">IF(ISNUMBER(P2803),IF(P2803&lt;=R2803,1,0),"")</f>
        <v>1</v>
      </c>
      <c r="U2803" s="9" t="n">
        <f aca="false">IF(E2803&gt;Scenario!$B$14,0,IF(OR(AND(ISNUMBER(H2803),H2803&lt;=Scenario!$B$14),AND(ISNUMBER(I2803),I2803&lt;=Scenario!$B$14)),0,1))</f>
        <v>0</v>
      </c>
      <c r="V2803" s="9" t="n">
        <f aca="false">IF(AND(U2803=1,(Scenario!$B$14-E2803)/60&gt;R2803),1,0)</f>
        <v>0</v>
      </c>
      <c r="W2803" s="9" t="n">
        <f aca="false">IF(OR(C2803=Scenario!$B$22,C2803=Scenario!$C$22),1,0)</f>
        <v>0</v>
      </c>
      <c r="X2803" s="9" t="n">
        <f aca="false">IF(ISNUMBER(I2803),1,0)</f>
        <v>0</v>
      </c>
      <c r="Y2803" s="9" t="n">
        <f aca="false">MOD(INT(E2803/86400)+3,7)</f>
        <v>0</v>
      </c>
      <c r="Z2803" s="9" t="n">
        <f aca="false">MOD(INT(E2803/3600),24)</f>
        <v>14</v>
      </c>
      <c r="AA2803" s="6" t="s">
        <v>5850</v>
      </c>
    </row>
    <row r="2804" customFormat="false" ht="15" hidden="false" customHeight="false" outlineLevel="0" collapsed="false">
      <c r="A2804" s="6" t="s">
        <v>5851</v>
      </c>
      <c r="B2804" s="6" t="s">
        <v>44</v>
      </c>
      <c r="C2804" s="6" t="s">
        <v>249</v>
      </c>
      <c r="D2804" s="6" t="s">
        <v>172</v>
      </c>
      <c r="E2804" s="6" t="n">
        <v>1788791551</v>
      </c>
      <c r="F2804" s="6" t="n">
        <v>1788791682</v>
      </c>
      <c r="G2804" s="6" t="n">
        <v>1788791611</v>
      </c>
      <c r="H2804" s="6" t="n">
        <v>1788793618</v>
      </c>
      <c r="J2804" s="6" t="n">
        <v>0</v>
      </c>
      <c r="K2804" s="6" t="n">
        <v>0</v>
      </c>
      <c r="L2804" s="9" t="n">
        <f aca="false">IF(AND(E2804&gt;=Scenario!$B$11,E2804&lt;Scenario!$B$12),1,0)</f>
        <v>1</v>
      </c>
      <c r="M2804" s="9" t="n">
        <f aca="false">IF(AND(L2804=1,ISNUMBER(F2804)),MAX(0,F2804-E2804)/60,"")</f>
        <v>2.18333333333333</v>
      </c>
      <c r="N2804" s="9" t="n">
        <f aca="false">IF(AND(L2804=1,ISNUMBER(G2804)),MAX(0,G2804-E2804)/60,"")</f>
        <v>1</v>
      </c>
      <c r="O2804" s="9" t="n">
        <f aca="false">IF(ISNUMBER(H2804),IF(AND(H2804&gt;=Scenario!$B$11,H2804&lt;Scenario!$B$12),1,0),0)</f>
        <v>1</v>
      </c>
      <c r="P2804" s="9" t="n">
        <f aca="false">IF(O2804=1,MAX(0,H2804-E2804)/60,"")</f>
        <v>34.45</v>
      </c>
      <c r="Q2804" s="9" t="n">
        <f aca="false">INDEX(Scenario!$B$18:$B$20,MATCH(B2804,Scenario!$A$18:$A$20,0))</f>
        <v>240</v>
      </c>
      <c r="R2804" s="9" t="n">
        <f aca="false">INDEX(Scenario!$C$18:$C$20,MATCH(B2804,Scenario!$A$18:$A$20,0))</f>
        <v>4320</v>
      </c>
      <c r="S2804" s="9" t="n">
        <f aca="false">IF(ISNUMBER(M2804),IF(M2804&lt;=Q2804,1,0),"")</f>
        <v>1</v>
      </c>
      <c r="T2804" s="9" t="n">
        <f aca="false">IF(ISNUMBER(P2804),IF(P2804&lt;=R2804,1,0),"")</f>
        <v>1</v>
      </c>
      <c r="U2804" s="9" t="n">
        <f aca="false">IF(E2804&gt;Scenario!$B$14,0,IF(OR(AND(ISNUMBER(H2804),H2804&lt;=Scenario!$B$14),AND(ISNUMBER(I2804),I2804&lt;=Scenario!$B$14)),0,1))</f>
        <v>0</v>
      </c>
      <c r="V2804" s="9" t="n">
        <f aca="false">IF(AND(U2804=1,(Scenario!$B$14-E2804)/60&gt;R2804),1,0)</f>
        <v>0</v>
      </c>
      <c r="W2804" s="9" t="n">
        <f aca="false">IF(OR(C2804=Scenario!$B$22,C2804=Scenario!$C$22),1,0)</f>
        <v>0</v>
      </c>
      <c r="X2804" s="9" t="n">
        <f aca="false">IF(ISNUMBER(I2804),1,0)</f>
        <v>0</v>
      </c>
      <c r="Y2804" s="9" t="n">
        <f aca="false">MOD(INT(E2804/86400)+3,7)</f>
        <v>0</v>
      </c>
      <c r="Z2804" s="9" t="n">
        <f aca="false">MOD(INT(E2804/3600),24)</f>
        <v>14</v>
      </c>
      <c r="AA2804" s="6" t="s">
        <v>5852</v>
      </c>
    </row>
    <row r="2805" customFormat="false" ht="15" hidden="false" customHeight="false" outlineLevel="0" collapsed="false">
      <c r="A2805" s="6" t="s">
        <v>5853</v>
      </c>
      <c r="B2805" s="6" t="s">
        <v>44</v>
      </c>
      <c r="C2805" s="6" t="s">
        <v>46</v>
      </c>
      <c r="D2805" s="6" t="s">
        <v>172</v>
      </c>
      <c r="E2805" s="6" t="n">
        <v>1788791843</v>
      </c>
      <c r="I2805" s="6" t="n">
        <v>1788792015</v>
      </c>
      <c r="J2805" s="6" t="n">
        <v>0</v>
      </c>
      <c r="K2805" s="6" t="n">
        <v>0</v>
      </c>
      <c r="L2805" s="9" t="n">
        <f aca="false">IF(AND(E2805&gt;=Scenario!$B$11,E2805&lt;Scenario!$B$12),1,0)</f>
        <v>1</v>
      </c>
      <c r="M2805" s="0" t="str">
        <f aca="false">IF(AND(L2805=1,ISNUMBER(F2805)),MAX(0,F2805-E2805)/60,"")</f>
        <v/>
      </c>
      <c r="N2805" s="0" t="str">
        <f aca="false">IF(AND(L2805=1,ISNUMBER(G2805)),MAX(0,G2805-E2805)/60,"")</f>
        <v/>
      </c>
      <c r="O2805" s="9" t="n">
        <f aca="false">IF(ISNUMBER(H2805),IF(AND(H2805&gt;=Scenario!$B$11,H2805&lt;Scenario!$B$12),1,0),0)</f>
        <v>0</v>
      </c>
      <c r="P2805" s="0" t="str">
        <f aca="false">IF(O2805=1,MAX(0,H2805-E2805)/60,"")</f>
        <v/>
      </c>
      <c r="Q2805" s="9" t="n">
        <f aca="false">INDEX(Scenario!$B$18:$B$20,MATCH(B2805,Scenario!$A$18:$A$20,0))</f>
        <v>240</v>
      </c>
      <c r="R2805" s="9" t="n">
        <f aca="false">INDEX(Scenario!$C$18:$C$20,MATCH(B2805,Scenario!$A$18:$A$20,0))</f>
        <v>4320</v>
      </c>
      <c r="S2805" s="0" t="str">
        <f aca="false">IF(ISNUMBER(M2805),IF(M2805&lt;=Q2805,1,0),"")</f>
        <v/>
      </c>
      <c r="T2805" s="0" t="str">
        <f aca="false">IF(ISNUMBER(P2805),IF(P2805&lt;=R2805,1,0),"")</f>
        <v/>
      </c>
      <c r="U2805" s="9" t="n">
        <f aca="false">IF(E2805&gt;Scenario!$B$14,0,IF(OR(AND(ISNUMBER(H2805),H2805&lt;=Scenario!$B$14),AND(ISNUMBER(I2805),I2805&lt;=Scenario!$B$14)),0,1))</f>
        <v>0</v>
      </c>
      <c r="V2805" s="9" t="n">
        <f aca="false">IF(AND(U2805=1,(Scenario!$B$14-E2805)/60&gt;R2805),1,0)</f>
        <v>0</v>
      </c>
      <c r="W2805" s="9" t="n">
        <f aca="false">IF(OR(C2805=Scenario!$B$22,C2805=Scenario!$C$22),1,0)</f>
        <v>1</v>
      </c>
      <c r="X2805" s="9" t="n">
        <f aca="false">IF(ISNUMBER(I2805),1,0)</f>
        <v>1</v>
      </c>
      <c r="Y2805" s="9" t="n">
        <f aca="false">MOD(INT(E2805/86400)+3,7)</f>
        <v>0</v>
      </c>
      <c r="Z2805" s="9" t="n">
        <f aca="false">MOD(INT(E2805/3600),24)</f>
        <v>14</v>
      </c>
      <c r="AA2805" s="6" t="s">
        <v>5854</v>
      </c>
    </row>
    <row r="2806" customFormat="false" ht="15" hidden="false" customHeight="false" outlineLevel="0" collapsed="false">
      <c r="A2806" s="6" t="s">
        <v>5855</v>
      </c>
      <c r="B2806" s="6" t="s">
        <v>44</v>
      </c>
      <c r="C2806" s="6" t="s">
        <v>47</v>
      </c>
      <c r="D2806" s="6" t="s">
        <v>170</v>
      </c>
      <c r="E2806" s="6" t="n">
        <v>1788792219</v>
      </c>
      <c r="F2806" s="6" t="n">
        <v>1788793317</v>
      </c>
      <c r="G2806" s="6" t="n">
        <v>1788793237</v>
      </c>
      <c r="H2806" s="6" t="n">
        <v>1788795228</v>
      </c>
      <c r="J2806" s="6" t="n">
        <v>0</v>
      </c>
      <c r="K2806" s="6" t="n">
        <v>0</v>
      </c>
      <c r="L2806" s="9" t="n">
        <f aca="false">IF(AND(E2806&gt;=Scenario!$B$11,E2806&lt;Scenario!$B$12),1,0)</f>
        <v>1</v>
      </c>
      <c r="M2806" s="9" t="n">
        <f aca="false">IF(AND(L2806=1,ISNUMBER(F2806)),MAX(0,F2806-E2806)/60,"")</f>
        <v>18.3</v>
      </c>
      <c r="N2806" s="9" t="n">
        <f aca="false">IF(AND(L2806=1,ISNUMBER(G2806)),MAX(0,G2806-E2806)/60,"")</f>
        <v>16.9666666666667</v>
      </c>
      <c r="O2806" s="9" t="n">
        <f aca="false">IF(ISNUMBER(H2806),IF(AND(H2806&gt;=Scenario!$B$11,H2806&lt;Scenario!$B$12),1,0),0)</f>
        <v>1</v>
      </c>
      <c r="P2806" s="9" t="n">
        <f aca="false">IF(O2806=1,MAX(0,H2806-E2806)/60,"")</f>
        <v>50.15</v>
      </c>
      <c r="Q2806" s="9" t="n">
        <f aca="false">INDEX(Scenario!$B$18:$B$20,MATCH(B2806,Scenario!$A$18:$A$20,0))</f>
        <v>240</v>
      </c>
      <c r="R2806" s="9" t="n">
        <f aca="false">INDEX(Scenario!$C$18:$C$20,MATCH(B2806,Scenario!$A$18:$A$20,0))</f>
        <v>4320</v>
      </c>
      <c r="S2806" s="9" t="n">
        <f aca="false">IF(ISNUMBER(M2806),IF(M2806&lt;=Q2806,1,0),"")</f>
        <v>1</v>
      </c>
      <c r="T2806" s="9" t="n">
        <f aca="false">IF(ISNUMBER(P2806),IF(P2806&lt;=R2806,1,0),"")</f>
        <v>1</v>
      </c>
      <c r="U2806" s="9" t="n">
        <f aca="false">IF(E2806&gt;Scenario!$B$14,0,IF(OR(AND(ISNUMBER(H2806),H2806&lt;=Scenario!$B$14),AND(ISNUMBER(I2806),I2806&lt;=Scenario!$B$14)),0,1))</f>
        <v>0</v>
      </c>
      <c r="V2806" s="9" t="n">
        <f aca="false">IF(AND(U2806=1,(Scenario!$B$14-E2806)/60&gt;R2806),1,0)</f>
        <v>0</v>
      </c>
      <c r="W2806" s="9" t="n">
        <f aca="false">IF(OR(C2806=Scenario!$B$22,C2806=Scenario!$C$22),1,0)</f>
        <v>1</v>
      </c>
      <c r="X2806" s="9" t="n">
        <f aca="false">IF(ISNUMBER(I2806),1,0)</f>
        <v>0</v>
      </c>
      <c r="Y2806" s="9" t="n">
        <f aca="false">MOD(INT(E2806/86400)+3,7)</f>
        <v>0</v>
      </c>
      <c r="Z2806" s="9" t="n">
        <f aca="false">MOD(INT(E2806/3600),24)</f>
        <v>14</v>
      </c>
      <c r="AA2806" s="6" t="s">
        <v>5856</v>
      </c>
    </row>
    <row r="2807" customFormat="false" ht="15" hidden="false" customHeight="false" outlineLevel="0" collapsed="false">
      <c r="A2807" s="6" t="s">
        <v>5857</v>
      </c>
      <c r="B2807" s="6" t="s">
        <v>44</v>
      </c>
      <c r="C2807" s="6" t="s">
        <v>46</v>
      </c>
      <c r="D2807" s="6" t="s">
        <v>171</v>
      </c>
      <c r="E2807" s="6" t="n">
        <v>1788792699</v>
      </c>
      <c r="I2807" s="6" t="n">
        <v>1788794408</v>
      </c>
      <c r="J2807" s="6" t="n">
        <v>0</v>
      </c>
      <c r="K2807" s="6" t="n">
        <v>0</v>
      </c>
      <c r="L2807" s="9" t="n">
        <f aca="false">IF(AND(E2807&gt;=Scenario!$B$11,E2807&lt;Scenario!$B$12),1,0)</f>
        <v>1</v>
      </c>
      <c r="M2807" s="0" t="str">
        <f aca="false">IF(AND(L2807=1,ISNUMBER(F2807)),MAX(0,F2807-E2807)/60,"")</f>
        <v/>
      </c>
      <c r="N2807" s="0" t="str">
        <f aca="false">IF(AND(L2807=1,ISNUMBER(G2807)),MAX(0,G2807-E2807)/60,"")</f>
        <v/>
      </c>
      <c r="O2807" s="9" t="n">
        <f aca="false">IF(ISNUMBER(H2807),IF(AND(H2807&gt;=Scenario!$B$11,H2807&lt;Scenario!$B$12),1,0),0)</f>
        <v>0</v>
      </c>
      <c r="P2807" s="0" t="str">
        <f aca="false">IF(O2807=1,MAX(0,H2807-E2807)/60,"")</f>
        <v/>
      </c>
      <c r="Q2807" s="9" t="n">
        <f aca="false">INDEX(Scenario!$B$18:$B$20,MATCH(B2807,Scenario!$A$18:$A$20,0))</f>
        <v>240</v>
      </c>
      <c r="R2807" s="9" t="n">
        <f aca="false">INDEX(Scenario!$C$18:$C$20,MATCH(B2807,Scenario!$A$18:$A$20,0))</f>
        <v>4320</v>
      </c>
      <c r="S2807" s="0" t="str">
        <f aca="false">IF(ISNUMBER(M2807),IF(M2807&lt;=Q2807,1,0),"")</f>
        <v/>
      </c>
      <c r="T2807" s="0" t="str">
        <f aca="false">IF(ISNUMBER(P2807),IF(P2807&lt;=R2807,1,0),"")</f>
        <v/>
      </c>
      <c r="U2807" s="9" t="n">
        <f aca="false">IF(E2807&gt;Scenario!$B$14,0,IF(OR(AND(ISNUMBER(H2807),H2807&lt;=Scenario!$B$14),AND(ISNUMBER(I2807),I2807&lt;=Scenario!$B$14)),0,1))</f>
        <v>0</v>
      </c>
      <c r="V2807" s="9" t="n">
        <f aca="false">IF(AND(U2807=1,(Scenario!$B$14-E2807)/60&gt;R2807),1,0)</f>
        <v>0</v>
      </c>
      <c r="W2807" s="9" t="n">
        <f aca="false">IF(OR(C2807=Scenario!$B$22,C2807=Scenario!$C$22),1,0)</f>
        <v>1</v>
      </c>
      <c r="X2807" s="9" t="n">
        <f aca="false">IF(ISNUMBER(I2807),1,0)</f>
        <v>1</v>
      </c>
      <c r="Y2807" s="9" t="n">
        <f aca="false">MOD(INT(E2807/86400)+3,7)</f>
        <v>0</v>
      </c>
      <c r="Z2807" s="9" t="n">
        <f aca="false">MOD(INT(E2807/3600),24)</f>
        <v>14</v>
      </c>
      <c r="AA2807" s="6" t="s">
        <v>5858</v>
      </c>
    </row>
    <row r="2808" customFormat="false" ht="15" hidden="false" customHeight="false" outlineLevel="0" collapsed="false">
      <c r="A2808" s="6" t="s">
        <v>5859</v>
      </c>
      <c r="B2808" s="6" t="s">
        <v>44</v>
      </c>
      <c r="C2808" s="6" t="s">
        <v>47</v>
      </c>
      <c r="D2808" s="6" t="s">
        <v>170</v>
      </c>
      <c r="E2808" s="6" t="n">
        <v>1788792799</v>
      </c>
      <c r="I2808" s="6" t="n">
        <v>1788792919</v>
      </c>
      <c r="J2808" s="6" t="n">
        <v>0</v>
      </c>
      <c r="K2808" s="6" t="n">
        <v>0</v>
      </c>
      <c r="L2808" s="9" t="n">
        <f aca="false">IF(AND(E2808&gt;=Scenario!$B$11,E2808&lt;Scenario!$B$12),1,0)</f>
        <v>1</v>
      </c>
      <c r="M2808" s="0" t="str">
        <f aca="false">IF(AND(L2808=1,ISNUMBER(F2808)),MAX(0,F2808-E2808)/60,"")</f>
        <v/>
      </c>
      <c r="N2808" s="0" t="str">
        <f aca="false">IF(AND(L2808=1,ISNUMBER(G2808)),MAX(0,G2808-E2808)/60,"")</f>
        <v/>
      </c>
      <c r="O2808" s="9" t="n">
        <f aca="false">IF(ISNUMBER(H2808),IF(AND(H2808&gt;=Scenario!$B$11,H2808&lt;Scenario!$B$12),1,0),0)</f>
        <v>0</v>
      </c>
      <c r="P2808" s="0" t="str">
        <f aca="false">IF(O2808=1,MAX(0,H2808-E2808)/60,"")</f>
        <v/>
      </c>
      <c r="Q2808" s="9" t="n">
        <f aca="false">INDEX(Scenario!$B$18:$B$20,MATCH(B2808,Scenario!$A$18:$A$20,0))</f>
        <v>240</v>
      </c>
      <c r="R2808" s="9" t="n">
        <f aca="false">INDEX(Scenario!$C$18:$C$20,MATCH(B2808,Scenario!$A$18:$A$20,0))</f>
        <v>4320</v>
      </c>
      <c r="S2808" s="0" t="str">
        <f aca="false">IF(ISNUMBER(M2808),IF(M2808&lt;=Q2808,1,0),"")</f>
        <v/>
      </c>
      <c r="T2808" s="0" t="str">
        <f aca="false">IF(ISNUMBER(P2808),IF(P2808&lt;=R2808,1,0),"")</f>
        <v/>
      </c>
      <c r="U2808" s="9" t="n">
        <f aca="false">IF(E2808&gt;Scenario!$B$14,0,IF(OR(AND(ISNUMBER(H2808),H2808&lt;=Scenario!$B$14),AND(ISNUMBER(I2808),I2808&lt;=Scenario!$B$14)),0,1))</f>
        <v>0</v>
      </c>
      <c r="V2808" s="9" t="n">
        <f aca="false">IF(AND(U2808=1,(Scenario!$B$14-E2808)/60&gt;R2808),1,0)</f>
        <v>0</v>
      </c>
      <c r="W2808" s="9" t="n">
        <f aca="false">IF(OR(C2808=Scenario!$B$22,C2808=Scenario!$C$22),1,0)</f>
        <v>1</v>
      </c>
      <c r="X2808" s="9" t="n">
        <f aca="false">IF(ISNUMBER(I2808),1,0)</f>
        <v>1</v>
      </c>
      <c r="Y2808" s="9" t="n">
        <f aca="false">MOD(INT(E2808/86400)+3,7)</f>
        <v>0</v>
      </c>
      <c r="Z2808" s="9" t="n">
        <f aca="false">MOD(INT(E2808/3600),24)</f>
        <v>14</v>
      </c>
      <c r="AA2808" s="6" t="s">
        <v>5860</v>
      </c>
    </row>
    <row r="2809" customFormat="false" ht="15" hidden="false" customHeight="false" outlineLevel="0" collapsed="false">
      <c r="A2809" s="6" t="s">
        <v>5861</v>
      </c>
      <c r="B2809" s="6" t="s">
        <v>43</v>
      </c>
      <c r="C2809" s="6" t="s">
        <v>46</v>
      </c>
      <c r="D2809" s="6" t="s">
        <v>171</v>
      </c>
      <c r="E2809" s="6" t="n">
        <v>1788793108</v>
      </c>
      <c r="F2809" s="6" t="n">
        <v>1788794832</v>
      </c>
      <c r="G2809" s="6" t="n">
        <v>1788794754</v>
      </c>
      <c r="H2809" s="6" t="n">
        <v>1788797505</v>
      </c>
      <c r="J2809" s="6" t="n">
        <v>0</v>
      </c>
      <c r="K2809" s="6" t="n">
        <v>0</v>
      </c>
      <c r="L2809" s="9" t="n">
        <f aca="false">IF(AND(E2809&gt;=Scenario!$B$11,E2809&lt;Scenario!$B$12),1,0)</f>
        <v>1</v>
      </c>
      <c r="M2809" s="9" t="n">
        <f aca="false">IF(AND(L2809=1,ISNUMBER(F2809)),MAX(0,F2809-E2809)/60,"")</f>
        <v>28.7333333333333</v>
      </c>
      <c r="N2809" s="9" t="n">
        <f aca="false">IF(AND(L2809=1,ISNUMBER(G2809)),MAX(0,G2809-E2809)/60,"")</f>
        <v>27.4333333333333</v>
      </c>
      <c r="O2809" s="9" t="n">
        <f aca="false">IF(ISNUMBER(H2809),IF(AND(H2809&gt;=Scenario!$B$11,H2809&lt;Scenario!$B$12),1,0),0)</f>
        <v>1</v>
      </c>
      <c r="P2809" s="9" t="n">
        <f aca="false">IF(O2809=1,MAX(0,H2809-E2809)/60,"")</f>
        <v>73.2833333333333</v>
      </c>
      <c r="Q2809" s="9" t="n">
        <f aca="false">INDEX(Scenario!$B$18:$B$20,MATCH(B2809,Scenario!$A$18:$A$20,0))</f>
        <v>60</v>
      </c>
      <c r="R2809" s="9" t="n">
        <f aca="false">INDEX(Scenario!$C$18:$C$20,MATCH(B2809,Scenario!$A$18:$A$20,0))</f>
        <v>1440</v>
      </c>
      <c r="S2809" s="9" t="n">
        <f aca="false">IF(ISNUMBER(M2809),IF(M2809&lt;=Q2809,1,0),"")</f>
        <v>1</v>
      </c>
      <c r="T2809" s="9" t="n">
        <f aca="false">IF(ISNUMBER(P2809),IF(P2809&lt;=R2809,1,0),"")</f>
        <v>1</v>
      </c>
      <c r="U2809" s="9" t="n">
        <f aca="false">IF(E2809&gt;Scenario!$B$14,0,IF(OR(AND(ISNUMBER(H2809),H2809&lt;=Scenario!$B$14),AND(ISNUMBER(I2809),I2809&lt;=Scenario!$B$14)),0,1))</f>
        <v>0</v>
      </c>
      <c r="V2809" s="9" t="n">
        <f aca="false">IF(AND(U2809=1,(Scenario!$B$14-E2809)/60&gt;R2809),1,0)</f>
        <v>0</v>
      </c>
      <c r="W2809" s="9" t="n">
        <f aca="false">IF(OR(C2809=Scenario!$B$22,C2809=Scenario!$C$22),1,0)</f>
        <v>1</v>
      </c>
      <c r="X2809" s="9" t="n">
        <f aca="false">IF(ISNUMBER(I2809),1,0)</f>
        <v>0</v>
      </c>
      <c r="Y2809" s="9" t="n">
        <f aca="false">MOD(INT(E2809/86400)+3,7)</f>
        <v>0</v>
      </c>
      <c r="Z2809" s="9" t="n">
        <f aca="false">MOD(INT(E2809/3600),24)</f>
        <v>14</v>
      </c>
      <c r="AA2809" s="6" t="s">
        <v>5862</v>
      </c>
    </row>
    <row r="2810" customFormat="false" ht="15" hidden="false" customHeight="false" outlineLevel="0" collapsed="false">
      <c r="A2810" s="6" t="s">
        <v>5863</v>
      </c>
      <c r="B2810" s="6" t="s">
        <v>44</v>
      </c>
      <c r="C2810" s="6" t="s">
        <v>249</v>
      </c>
      <c r="D2810" s="6" t="s">
        <v>171</v>
      </c>
      <c r="E2810" s="6" t="n">
        <v>1788794950</v>
      </c>
      <c r="F2810" s="6" t="n">
        <v>1788800526</v>
      </c>
      <c r="G2810" s="6" t="n">
        <v>1788800334</v>
      </c>
      <c r="H2810" s="6" t="n">
        <v>1788804890</v>
      </c>
      <c r="J2810" s="6" t="n">
        <v>0</v>
      </c>
      <c r="K2810" s="6" t="n">
        <v>0</v>
      </c>
      <c r="L2810" s="9" t="n">
        <f aca="false">IF(AND(E2810&gt;=Scenario!$B$11,E2810&lt;Scenario!$B$12),1,0)</f>
        <v>1</v>
      </c>
      <c r="M2810" s="9" t="n">
        <f aca="false">IF(AND(L2810=1,ISNUMBER(F2810)),MAX(0,F2810-E2810)/60,"")</f>
        <v>92.9333333333333</v>
      </c>
      <c r="N2810" s="9" t="n">
        <f aca="false">IF(AND(L2810=1,ISNUMBER(G2810)),MAX(0,G2810-E2810)/60,"")</f>
        <v>89.7333333333333</v>
      </c>
      <c r="O2810" s="9" t="n">
        <f aca="false">IF(ISNUMBER(H2810),IF(AND(H2810&gt;=Scenario!$B$11,H2810&lt;Scenario!$B$12),1,0),0)</f>
        <v>1</v>
      </c>
      <c r="P2810" s="9" t="n">
        <f aca="false">IF(O2810=1,MAX(0,H2810-E2810)/60,"")</f>
        <v>165.666666666667</v>
      </c>
      <c r="Q2810" s="9" t="n">
        <f aca="false">INDEX(Scenario!$B$18:$B$20,MATCH(B2810,Scenario!$A$18:$A$20,0))</f>
        <v>240</v>
      </c>
      <c r="R2810" s="9" t="n">
        <f aca="false">INDEX(Scenario!$C$18:$C$20,MATCH(B2810,Scenario!$A$18:$A$20,0))</f>
        <v>4320</v>
      </c>
      <c r="S2810" s="9" t="n">
        <f aca="false">IF(ISNUMBER(M2810),IF(M2810&lt;=Q2810,1,0),"")</f>
        <v>1</v>
      </c>
      <c r="T2810" s="9" t="n">
        <f aca="false">IF(ISNUMBER(P2810),IF(P2810&lt;=R2810,1,0),"")</f>
        <v>1</v>
      </c>
      <c r="U2810" s="9" t="n">
        <f aca="false">IF(E2810&gt;Scenario!$B$14,0,IF(OR(AND(ISNUMBER(H2810),H2810&lt;=Scenario!$B$14),AND(ISNUMBER(I2810),I2810&lt;=Scenario!$B$14)),0,1))</f>
        <v>0</v>
      </c>
      <c r="V2810" s="9" t="n">
        <f aca="false">IF(AND(U2810=1,(Scenario!$B$14-E2810)/60&gt;R2810),1,0)</f>
        <v>0</v>
      </c>
      <c r="W2810" s="9" t="n">
        <f aca="false">IF(OR(C2810=Scenario!$B$22,C2810=Scenario!$C$22),1,0)</f>
        <v>0</v>
      </c>
      <c r="X2810" s="9" t="n">
        <f aca="false">IF(ISNUMBER(I2810),1,0)</f>
        <v>0</v>
      </c>
      <c r="Y2810" s="9" t="n">
        <f aca="false">MOD(INT(E2810/86400)+3,7)</f>
        <v>0</v>
      </c>
      <c r="Z2810" s="9" t="n">
        <f aca="false">MOD(INT(E2810/3600),24)</f>
        <v>15</v>
      </c>
      <c r="AA2810" s="6" t="s">
        <v>5864</v>
      </c>
    </row>
    <row r="2811" customFormat="false" ht="15" hidden="false" customHeight="false" outlineLevel="0" collapsed="false">
      <c r="A2811" s="6" t="s">
        <v>5865</v>
      </c>
      <c r="B2811" s="6" t="s">
        <v>44</v>
      </c>
      <c r="C2811" s="6" t="s">
        <v>288</v>
      </c>
      <c r="D2811" s="6" t="s">
        <v>172</v>
      </c>
      <c r="E2811" s="6" t="n">
        <v>1788796177</v>
      </c>
      <c r="F2811" s="6" t="n">
        <v>1788796453</v>
      </c>
      <c r="G2811" s="6" t="n">
        <v>1788796233</v>
      </c>
      <c r="H2811" s="6" t="n">
        <v>1788798932</v>
      </c>
      <c r="J2811" s="6" t="n">
        <v>0</v>
      </c>
      <c r="K2811" s="6" t="n">
        <v>0</v>
      </c>
      <c r="L2811" s="9" t="n">
        <f aca="false">IF(AND(E2811&gt;=Scenario!$B$11,E2811&lt;Scenario!$B$12),1,0)</f>
        <v>1</v>
      </c>
      <c r="M2811" s="9" t="n">
        <f aca="false">IF(AND(L2811=1,ISNUMBER(F2811)),MAX(0,F2811-E2811)/60,"")</f>
        <v>4.6</v>
      </c>
      <c r="N2811" s="9" t="n">
        <f aca="false">IF(AND(L2811=1,ISNUMBER(G2811)),MAX(0,G2811-E2811)/60,"")</f>
        <v>0.933333333333333</v>
      </c>
      <c r="O2811" s="9" t="n">
        <f aca="false">IF(ISNUMBER(H2811),IF(AND(H2811&gt;=Scenario!$B$11,H2811&lt;Scenario!$B$12),1,0),0)</f>
        <v>1</v>
      </c>
      <c r="P2811" s="9" t="n">
        <f aca="false">IF(O2811=1,MAX(0,H2811-E2811)/60,"")</f>
        <v>45.9166666666667</v>
      </c>
      <c r="Q2811" s="9" t="n">
        <f aca="false">INDEX(Scenario!$B$18:$B$20,MATCH(B2811,Scenario!$A$18:$A$20,0))</f>
        <v>240</v>
      </c>
      <c r="R2811" s="9" t="n">
        <f aca="false">INDEX(Scenario!$C$18:$C$20,MATCH(B2811,Scenario!$A$18:$A$20,0))</f>
        <v>4320</v>
      </c>
      <c r="S2811" s="9" t="n">
        <f aca="false">IF(ISNUMBER(M2811),IF(M2811&lt;=Q2811,1,0),"")</f>
        <v>1</v>
      </c>
      <c r="T2811" s="9" t="n">
        <f aca="false">IF(ISNUMBER(P2811),IF(P2811&lt;=R2811,1,0),"")</f>
        <v>1</v>
      </c>
      <c r="U2811" s="9" t="n">
        <f aca="false">IF(E2811&gt;Scenario!$B$14,0,IF(OR(AND(ISNUMBER(H2811),H2811&lt;=Scenario!$B$14),AND(ISNUMBER(I2811),I2811&lt;=Scenario!$B$14)),0,1))</f>
        <v>0</v>
      </c>
      <c r="V2811" s="9" t="n">
        <f aca="false">IF(AND(U2811=1,(Scenario!$B$14-E2811)/60&gt;R2811),1,0)</f>
        <v>0</v>
      </c>
      <c r="W2811" s="9" t="n">
        <f aca="false">IF(OR(C2811=Scenario!$B$22,C2811=Scenario!$C$22),1,0)</f>
        <v>0</v>
      </c>
      <c r="X2811" s="9" t="n">
        <f aca="false">IF(ISNUMBER(I2811),1,0)</f>
        <v>0</v>
      </c>
      <c r="Y2811" s="9" t="n">
        <f aca="false">MOD(INT(E2811/86400)+3,7)</f>
        <v>0</v>
      </c>
      <c r="Z2811" s="9" t="n">
        <f aca="false">MOD(INT(E2811/3600),24)</f>
        <v>15</v>
      </c>
      <c r="AA2811" s="6" t="s">
        <v>5866</v>
      </c>
    </row>
    <row r="2812" customFormat="false" ht="15" hidden="false" customHeight="false" outlineLevel="0" collapsed="false">
      <c r="A2812" s="6" t="s">
        <v>5867</v>
      </c>
      <c r="B2812" s="6" t="s">
        <v>43</v>
      </c>
      <c r="C2812" s="6" t="s">
        <v>288</v>
      </c>
      <c r="D2812" s="6" t="s">
        <v>171</v>
      </c>
      <c r="E2812" s="6" t="n">
        <v>1788796257</v>
      </c>
      <c r="F2812" s="6" t="n">
        <v>1788797780</v>
      </c>
      <c r="G2812" s="6" t="n">
        <v>1788797546</v>
      </c>
      <c r="H2812" s="6" t="n">
        <v>1788800804</v>
      </c>
      <c r="J2812" s="6" t="n">
        <v>0</v>
      </c>
      <c r="K2812" s="6" t="n">
        <v>0</v>
      </c>
      <c r="L2812" s="9" t="n">
        <f aca="false">IF(AND(E2812&gt;=Scenario!$B$11,E2812&lt;Scenario!$B$12),1,0)</f>
        <v>1</v>
      </c>
      <c r="M2812" s="9" t="n">
        <f aca="false">IF(AND(L2812=1,ISNUMBER(F2812)),MAX(0,F2812-E2812)/60,"")</f>
        <v>25.3833333333333</v>
      </c>
      <c r="N2812" s="9" t="n">
        <f aca="false">IF(AND(L2812=1,ISNUMBER(G2812)),MAX(0,G2812-E2812)/60,"")</f>
        <v>21.4833333333333</v>
      </c>
      <c r="O2812" s="9" t="n">
        <f aca="false">IF(ISNUMBER(H2812),IF(AND(H2812&gt;=Scenario!$B$11,H2812&lt;Scenario!$B$12),1,0),0)</f>
        <v>1</v>
      </c>
      <c r="P2812" s="9" t="n">
        <f aca="false">IF(O2812=1,MAX(0,H2812-E2812)/60,"")</f>
        <v>75.7833333333333</v>
      </c>
      <c r="Q2812" s="9" t="n">
        <f aca="false">INDEX(Scenario!$B$18:$B$20,MATCH(B2812,Scenario!$A$18:$A$20,0))</f>
        <v>60</v>
      </c>
      <c r="R2812" s="9" t="n">
        <f aca="false">INDEX(Scenario!$C$18:$C$20,MATCH(B2812,Scenario!$A$18:$A$20,0))</f>
        <v>1440</v>
      </c>
      <c r="S2812" s="9" t="n">
        <f aca="false">IF(ISNUMBER(M2812),IF(M2812&lt;=Q2812,1,0),"")</f>
        <v>1</v>
      </c>
      <c r="T2812" s="9" t="n">
        <f aca="false">IF(ISNUMBER(P2812),IF(P2812&lt;=R2812,1,0),"")</f>
        <v>1</v>
      </c>
      <c r="U2812" s="9" t="n">
        <f aca="false">IF(E2812&gt;Scenario!$B$14,0,IF(OR(AND(ISNUMBER(H2812),H2812&lt;=Scenario!$B$14),AND(ISNUMBER(I2812),I2812&lt;=Scenario!$B$14)),0,1))</f>
        <v>0</v>
      </c>
      <c r="V2812" s="9" t="n">
        <f aca="false">IF(AND(U2812=1,(Scenario!$B$14-E2812)/60&gt;R2812),1,0)</f>
        <v>0</v>
      </c>
      <c r="W2812" s="9" t="n">
        <f aca="false">IF(OR(C2812=Scenario!$B$22,C2812=Scenario!$C$22),1,0)</f>
        <v>0</v>
      </c>
      <c r="X2812" s="9" t="n">
        <f aca="false">IF(ISNUMBER(I2812),1,0)</f>
        <v>0</v>
      </c>
      <c r="Y2812" s="9" t="n">
        <f aca="false">MOD(INT(E2812/86400)+3,7)</f>
        <v>0</v>
      </c>
      <c r="Z2812" s="9" t="n">
        <f aca="false">MOD(INT(E2812/3600),24)</f>
        <v>15</v>
      </c>
      <c r="AA2812" s="6" t="s">
        <v>5868</v>
      </c>
    </row>
    <row r="2813" customFormat="false" ht="15" hidden="false" customHeight="false" outlineLevel="0" collapsed="false">
      <c r="A2813" s="6" t="s">
        <v>5869</v>
      </c>
      <c r="B2813" s="6" t="s">
        <v>44</v>
      </c>
      <c r="C2813" s="6" t="s">
        <v>46</v>
      </c>
      <c r="D2813" s="6" t="s">
        <v>172</v>
      </c>
      <c r="E2813" s="6" t="n">
        <v>1788796729</v>
      </c>
      <c r="F2813" s="6" t="n">
        <v>1788796958</v>
      </c>
      <c r="G2813" s="6" t="n">
        <v>1788796783</v>
      </c>
      <c r="H2813" s="6" t="n">
        <v>1788798188</v>
      </c>
      <c r="J2813" s="6" t="n">
        <v>0</v>
      </c>
      <c r="K2813" s="6" t="n">
        <v>1</v>
      </c>
      <c r="L2813" s="9" t="n">
        <f aca="false">IF(AND(E2813&gt;=Scenario!$B$11,E2813&lt;Scenario!$B$12),1,0)</f>
        <v>1</v>
      </c>
      <c r="M2813" s="9" t="n">
        <f aca="false">IF(AND(L2813=1,ISNUMBER(F2813)),MAX(0,F2813-E2813)/60,"")</f>
        <v>3.81666666666667</v>
      </c>
      <c r="N2813" s="9" t="n">
        <f aca="false">IF(AND(L2813=1,ISNUMBER(G2813)),MAX(0,G2813-E2813)/60,"")</f>
        <v>0.9</v>
      </c>
      <c r="O2813" s="9" t="n">
        <f aca="false">IF(ISNUMBER(H2813),IF(AND(H2813&gt;=Scenario!$B$11,H2813&lt;Scenario!$B$12),1,0),0)</f>
        <v>1</v>
      </c>
      <c r="P2813" s="9" t="n">
        <f aca="false">IF(O2813=1,MAX(0,H2813-E2813)/60,"")</f>
        <v>24.3166666666667</v>
      </c>
      <c r="Q2813" s="9" t="n">
        <f aca="false">INDEX(Scenario!$B$18:$B$20,MATCH(B2813,Scenario!$A$18:$A$20,0))</f>
        <v>240</v>
      </c>
      <c r="R2813" s="9" t="n">
        <f aca="false">INDEX(Scenario!$C$18:$C$20,MATCH(B2813,Scenario!$A$18:$A$20,0))</f>
        <v>4320</v>
      </c>
      <c r="S2813" s="9" t="n">
        <f aca="false">IF(ISNUMBER(M2813),IF(M2813&lt;=Q2813,1,0),"")</f>
        <v>1</v>
      </c>
      <c r="T2813" s="9" t="n">
        <f aca="false">IF(ISNUMBER(P2813),IF(P2813&lt;=R2813,1,0),"")</f>
        <v>1</v>
      </c>
      <c r="U2813" s="9" t="n">
        <f aca="false">IF(E2813&gt;Scenario!$B$14,0,IF(OR(AND(ISNUMBER(H2813),H2813&lt;=Scenario!$B$14),AND(ISNUMBER(I2813),I2813&lt;=Scenario!$B$14)),0,1))</f>
        <v>0</v>
      </c>
      <c r="V2813" s="9" t="n">
        <f aca="false">IF(AND(U2813=1,(Scenario!$B$14-E2813)/60&gt;R2813),1,0)</f>
        <v>0</v>
      </c>
      <c r="W2813" s="9" t="n">
        <f aca="false">IF(OR(C2813=Scenario!$B$22,C2813=Scenario!$C$22),1,0)</f>
        <v>1</v>
      </c>
      <c r="X2813" s="9" t="n">
        <f aca="false">IF(ISNUMBER(I2813),1,0)</f>
        <v>0</v>
      </c>
      <c r="Y2813" s="9" t="n">
        <f aca="false">MOD(INT(E2813/86400)+3,7)</f>
        <v>0</v>
      </c>
      <c r="Z2813" s="9" t="n">
        <f aca="false">MOD(INT(E2813/3600),24)</f>
        <v>15</v>
      </c>
      <c r="AA2813" s="6" t="s">
        <v>5870</v>
      </c>
    </row>
    <row r="2814" customFormat="false" ht="15" hidden="false" customHeight="false" outlineLevel="0" collapsed="false">
      <c r="A2814" s="6" t="s">
        <v>5871</v>
      </c>
      <c r="B2814" s="6" t="s">
        <v>43</v>
      </c>
      <c r="C2814" s="6" t="s">
        <v>46</v>
      </c>
      <c r="D2814" s="6" t="s">
        <v>171</v>
      </c>
      <c r="E2814" s="6" t="n">
        <v>1788798285</v>
      </c>
      <c r="F2814" s="6" t="n">
        <v>1788798566</v>
      </c>
      <c r="G2814" s="6" t="n">
        <v>1788798344</v>
      </c>
      <c r="H2814" s="6" t="n">
        <v>1788800293</v>
      </c>
      <c r="J2814" s="6" t="n">
        <v>0</v>
      </c>
      <c r="K2814" s="6" t="n">
        <v>0</v>
      </c>
      <c r="L2814" s="9" t="n">
        <f aca="false">IF(AND(E2814&gt;=Scenario!$B$11,E2814&lt;Scenario!$B$12),1,0)</f>
        <v>1</v>
      </c>
      <c r="M2814" s="9" t="n">
        <f aca="false">IF(AND(L2814=1,ISNUMBER(F2814)),MAX(0,F2814-E2814)/60,"")</f>
        <v>4.68333333333333</v>
      </c>
      <c r="N2814" s="9" t="n">
        <f aca="false">IF(AND(L2814=1,ISNUMBER(G2814)),MAX(0,G2814-E2814)/60,"")</f>
        <v>0.983333333333333</v>
      </c>
      <c r="O2814" s="9" t="n">
        <f aca="false">IF(ISNUMBER(H2814),IF(AND(H2814&gt;=Scenario!$B$11,H2814&lt;Scenario!$B$12),1,0),0)</f>
        <v>1</v>
      </c>
      <c r="P2814" s="9" t="n">
        <f aca="false">IF(O2814=1,MAX(0,H2814-E2814)/60,"")</f>
        <v>33.4666666666667</v>
      </c>
      <c r="Q2814" s="9" t="n">
        <f aca="false">INDEX(Scenario!$B$18:$B$20,MATCH(B2814,Scenario!$A$18:$A$20,0))</f>
        <v>60</v>
      </c>
      <c r="R2814" s="9" t="n">
        <f aca="false">INDEX(Scenario!$C$18:$C$20,MATCH(B2814,Scenario!$A$18:$A$20,0))</f>
        <v>1440</v>
      </c>
      <c r="S2814" s="9" t="n">
        <f aca="false">IF(ISNUMBER(M2814),IF(M2814&lt;=Q2814,1,0),"")</f>
        <v>1</v>
      </c>
      <c r="T2814" s="9" t="n">
        <f aca="false">IF(ISNUMBER(P2814),IF(P2814&lt;=R2814,1,0),"")</f>
        <v>1</v>
      </c>
      <c r="U2814" s="9" t="n">
        <f aca="false">IF(E2814&gt;Scenario!$B$14,0,IF(OR(AND(ISNUMBER(H2814),H2814&lt;=Scenario!$B$14),AND(ISNUMBER(I2814),I2814&lt;=Scenario!$B$14)),0,1))</f>
        <v>0</v>
      </c>
      <c r="V2814" s="9" t="n">
        <f aca="false">IF(AND(U2814=1,(Scenario!$B$14-E2814)/60&gt;R2814),1,0)</f>
        <v>0</v>
      </c>
      <c r="W2814" s="9" t="n">
        <f aca="false">IF(OR(C2814=Scenario!$B$22,C2814=Scenario!$C$22),1,0)</f>
        <v>1</v>
      </c>
      <c r="X2814" s="9" t="n">
        <f aca="false">IF(ISNUMBER(I2814),1,0)</f>
        <v>0</v>
      </c>
      <c r="Y2814" s="9" t="n">
        <f aca="false">MOD(INT(E2814/86400)+3,7)</f>
        <v>0</v>
      </c>
      <c r="Z2814" s="9" t="n">
        <f aca="false">MOD(INT(E2814/3600),24)</f>
        <v>16</v>
      </c>
      <c r="AA2814" s="6" t="s">
        <v>5872</v>
      </c>
    </row>
    <row r="2815" customFormat="false" ht="15" hidden="false" customHeight="false" outlineLevel="0" collapsed="false">
      <c r="A2815" s="6" t="s">
        <v>5873</v>
      </c>
      <c r="B2815" s="6" t="s">
        <v>44</v>
      </c>
      <c r="C2815" s="6" t="s">
        <v>288</v>
      </c>
      <c r="D2815" s="6" t="s">
        <v>172</v>
      </c>
      <c r="E2815" s="6" t="n">
        <v>1788800712</v>
      </c>
      <c r="F2815" s="6" t="n">
        <v>1788800929</v>
      </c>
      <c r="G2815" s="6" t="n">
        <v>1788800730</v>
      </c>
      <c r="H2815" s="6" t="n">
        <v>1788802906</v>
      </c>
      <c r="J2815" s="6" t="n">
        <v>0</v>
      </c>
      <c r="K2815" s="6" t="n">
        <v>0</v>
      </c>
      <c r="L2815" s="9" t="n">
        <f aca="false">IF(AND(E2815&gt;=Scenario!$B$11,E2815&lt;Scenario!$B$12),1,0)</f>
        <v>1</v>
      </c>
      <c r="M2815" s="9" t="n">
        <f aca="false">IF(AND(L2815=1,ISNUMBER(F2815)),MAX(0,F2815-E2815)/60,"")</f>
        <v>3.61666666666667</v>
      </c>
      <c r="N2815" s="9" t="n">
        <f aca="false">IF(AND(L2815=1,ISNUMBER(G2815)),MAX(0,G2815-E2815)/60,"")</f>
        <v>0.3</v>
      </c>
      <c r="O2815" s="9" t="n">
        <f aca="false">IF(ISNUMBER(H2815),IF(AND(H2815&gt;=Scenario!$B$11,H2815&lt;Scenario!$B$12),1,0),0)</f>
        <v>1</v>
      </c>
      <c r="P2815" s="9" t="n">
        <f aca="false">IF(O2815=1,MAX(0,H2815-E2815)/60,"")</f>
        <v>36.5666666666667</v>
      </c>
      <c r="Q2815" s="9" t="n">
        <f aca="false">INDEX(Scenario!$B$18:$B$20,MATCH(B2815,Scenario!$A$18:$A$20,0))</f>
        <v>240</v>
      </c>
      <c r="R2815" s="9" t="n">
        <f aca="false">INDEX(Scenario!$C$18:$C$20,MATCH(B2815,Scenario!$A$18:$A$20,0))</f>
        <v>4320</v>
      </c>
      <c r="S2815" s="9" t="n">
        <f aca="false">IF(ISNUMBER(M2815),IF(M2815&lt;=Q2815,1,0),"")</f>
        <v>1</v>
      </c>
      <c r="T2815" s="9" t="n">
        <f aca="false">IF(ISNUMBER(P2815),IF(P2815&lt;=R2815,1,0),"")</f>
        <v>1</v>
      </c>
      <c r="U2815" s="9" t="n">
        <f aca="false">IF(E2815&gt;Scenario!$B$14,0,IF(OR(AND(ISNUMBER(H2815),H2815&lt;=Scenario!$B$14),AND(ISNUMBER(I2815),I2815&lt;=Scenario!$B$14)),0,1))</f>
        <v>0</v>
      </c>
      <c r="V2815" s="9" t="n">
        <f aca="false">IF(AND(U2815=1,(Scenario!$B$14-E2815)/60&gt;R2815),1,0)</f>
        <v>0</v>
      </c>
      <c r="W2815" s="9" t="n">
        <f aca="false">IF(OR(C2815=Scenario!$B$22,C2815=Scenario!$C$22),1,0)</f>
        <v>0</v>
      </c>
      <c r="X2815" s="9" t="n">
        <f aca="false">IF(ISNUMBER(I2815),1,0)</f>
        <v>0</v>
      </c>
      <c r="Y2815" s="9" t="n">
        <f aca="false">MOD(INT(E2815/86400)+3,7)</f>
        <v>0</v>
      </c>
      <c r="Z2815" s="9" t="n">
        <f aca="false">MOD(INT(E2815/3600),24)</f>
        <v>17</v>
      </c>
      <c r="AA2815" s="6" t="s">
        <v>5874</v>
      </c>
    </row>
    <row r="2816" customFormat="false" ht="15" hidden="false" customHeight="false" outlineLevel="0" collapsed="false">
      <c r="A2816" s="6" t="s">
        <v>5875</v>
      </c>
      <c r="B2816" s="6" t="s">
        <v>44</v>
      </c>
      <c r="C2816" s="6" t="s">
        <v>46</v>
      </c>
      <c r="D2816" s="6" t="s">
        <v>171</v>
      </c>
      <c r="E2816" s="6" t="n">
        <v>1788801319</v>
      </c>
      <c r="F2816" s="6" t="n">
        <v>1788801416</v>
      </c>
      <c r="G2816" s="6" t="n">
        <v>1788801348</v>
      </c>
      <c r="H2816" s="6" t="n">
        <v>1788803148</v>
      </c>
      <c r="J2816" s="6" t="n">
        <v>0</v>
      </c>
      <c r="K2816" s="6" t="n">
        <v>0</v>
      </c>
      <c r="L2816" s="9" t="n">
        <f aca="false">IF(AND(E2816&gt;=Scenario!$B$11,E2816&lt;Scenario!$B$12),1,0)</f>
        <v>1</v>
      </c>
      <c r="M2816" s="9" t="n">
        <f aca="false">IF(AND(L2816=1,ISNUMBER(F2816)),MAX(0,F2816-E2816)/60,"")</f>
        <v>1.61666666666667</v>
      </c>
      <c r="N2816" s="9" t="n">
        <f aca="false">IF(AND(L2816=1,ISNUMBER(G2816)),MAX(0,G2816-E2816)/60,"")</f>
        <v>0.483333333333333</v>
      </c>
      <c r="O2816" s="9" t="n">
        <f aca="false">IF(ISNUMBER(H2816),IF(AND(H2816&gt;=Scenario!$B$11,H2816&lt;Scenario!$B$12),1,0),0)</f>
        <v>1</v>
      </c>
      <c r="P2816" s="9" t="n">
        <f aca="false">IF(O2816=1,MAX(0,H2816-E2816)/60,"")</f>
        <v>30.4833333333333</v>
      </c>
      <c r="Q2816" s="9" t="n">
        <f aca="false">INDEX(Scenario!$B$18:$B$20,MATCH(B2816,Scenario!$A$18:$A$20,0))</f>
        <v>240</v>
      </c>
      <c r="R2816" s="9" t="n">
        <f aca="false">INDEX(Scenario!$C$18:$C$20,MATCH(B2816,Scenario!$A$18:$A$20,0))</f>
        <v>4320</v>
      </c>
      <c r="S2816" s="9" t="n">
        <f aca="false">IF(ISNUMBER(M2816),IF(M2816&lt;=Q2816,1,0),"")</f>
        <v>1</v>
      </c>
      <c r="T2816" s="9" t="n">
        <f aca="false">IF(ISNUMBER(P2816),IF(P2816&lt;=R2816,1,0),"")</f>
        <v>1</v>
      </c>
      <c r="U2816" s="9" t="n">
        <f aca="false">IF(E2816&gt;Scenario!$B$14,0,IF(OR(AND(ISNUMBER(H2816),H2816&lt;=Scenario!$B$14),AND(ISNUMBER(I2816),I2816&lt;=Scenario!$B$14)),0,1))</f>
        <v>0</v>
      </c>
      <c r="V2816" s="9" t="n">
        <f aca="false">IF(AND(U2816=1,(Scenario!$B$14-E2816)/60&gt;R2816),1,0)</f>
        <v>0</v>
      </c>
      <c r="W2816" s="9" t="n">
        <f aca="false">IF(OR(C2816=Scenario!$B$22,C2816=Scenario!$C$22),1,0)</f>
        <v>1</v>
      </c>
      <c r="X2816" s="9" t="n">
        <f aca="false">IF(ISNUMBER(I2816),1,0)</f>
        <v>0</v>
      </c>
      <c r="Y2816" s="9" t="n">
        <f aca="false">MOD(INT(E2816/86400)+3,7)</f>
        <v>0</v>
      </c>
      <c r="Z2816" s="9" t="n">
        <f aca="false">MOD(INT(E2816/3600),24)</f>
        <v>17</v>
      </c>
      <c r="AA2816" s="6" t="s">
        <v>5876</v>
      </c>
    </row>
    <row r="2817" customFormat="false" ht="15" hidden="false" customHeight="false" outlineLevel="0" collapsed="false">
      <c r="A2817" s="6" t="s">
        <v>5877</v>
      </c>
      <c r="B2817" s="6" t="s">
        <v>44</v>
      </c>
      <c r="C2817" s="6" t="s">
        <v>46</v>
      </c>
      <c r="D2817" s="6" t="s">
        <v>172</v>
      </c>
      <c r="E2817" s="6" t="n">
        <v>1788801402</v>
      </c>
      <c r="F2817" s="6" t="n">
        <v>1788801485</v>
      </c>
      <c r="G2817" s="6" t="n">
        <v>1788801415</v>
      </c>
      <c r="H2817" s="6" t="n">
        <v>1788804218</v>
      </c>
      <c r="J2817" s="6" t="n">
        <v>0</v>
      </c>
      <c r="K2817" s="6" t="n">
        <v>0</v>
      </c>
      <c r="L2817" s="9" t="n">
        <f aca="false">IF(AND(E2817&gt;=Scenario!$B$11,E2817&lt;Scenario!$B$12),1,0)</f>
        <v>1</v>
      </c>
      <c r="M2817" s="9" t="n">
        <f aca="false">IF(AND(L2817=1,ISNUMBER(F2817)),MAX(0,F2817-E2817)/60,"")</f>
        <v>1.38333333333333</v>
      </c>
      <c r="N2817" s="9" t="n">
        <f aca="false">IF(AND(L2817=1,ISNUMBER(G2817)),MAX(0,G2817-E2817)/60,"")</f>
        <v>0.216666666666667</v>
      </c>
      <c r="O2817" s="9" t="n">
        <f aca="false">IF(ISNUMBER(H2817),IF(AND(H2817&gt;=Scenario!$B$11,H2817&lt;Scenario!$B$12),1,0),0)</f>
        <v>1</v>
      </c>
      <c r="P2817" s="9" t="n">
        <f aca="false">IF(O2817=1,MAX(0,H2817-E2817)/60,"")</f>
        <v>46.9333333333333</v>
      </c>
      <c r="Q2817" s="9" t="n">
        <f aca="false">INDEX(Scenario!$B$18:$B$20,MATCH(B2817,Scenario!$A$18:$A$20,0))</f>
        <v>240</v>
      </c>
      <c r="R2817" s="9" t="n">
        <f aca="false">INDEX(Scenario!$C$18:$C$20,MATCH(B2817,Scenario!$A$18:$A$20,0))</f>
        <v>4320</v>
      </c>
      <c r="S2817" s="9" t="n">
        <f aca="false">IF(ISNUMBER(M2817),IF(M2817&lt;=Q2817,1,0),"")</f>
        <v>1</v>
      </c>
      <c r="T2817" s="9" t="n">
        <f aca="false">IF(ISNUMBER(P2817),IF(P2817&lt;=R2817,1,0),"")</f>
        <v>1</v>
      </c>
      <c r="U2817" s="9" t="n">
        <f aca="false">IF(E2817&gt;Scenario!$B$14,0,IF(OR(AND(ISNUMBER(H2817),H2817&lt;=Scenario!$B$14),AND(ISNUMBER(I2817),I2817&lt;=Scenario!$B$14)),0,1))</f>
        <v>0</v>
      </c>
      <c r="V2817" s="9" t="n">
        <f aca="false">IF(AND(U2817=1,(Scenario!$B$14-E2817)/60&gt;R2817),1,0)</f>
        <v>0</v>
      </c>
      <c r="W2817" s="9" t="n">
        <f aca="false">IF(OR(C2817=Scenario!$B$22,C2817=Scenario!$C$22),1,0)</f>
        <v>1</v>
      </c>
      <c r="X2817" s="9" t="n">
        <f aca="false">IF(ISNUMBER(I2817),1,0)</f>
        <v>0</v>
      </c>
      <c r="Y2817" s="9" t="n">
        <f aca="false">MOD(INT(E2817/86400)+3,7)</f>
        <v>0</v>
      </c>
      <c r="Z2817" s="9" t="n">
        <f aca="false">MOD(INT(E2817/3600),24)</f>
        <v>17</v>
      </c>
      <c r="AA2817" s="6" t="s">
        <v>5878</v>
      </c>
    </row>
    <row r="2818" customFormat="false" ht="15" hidden="false" customHeight="false" outlineLevel="0" collapsed="false">
      <c r="A2818" s="6" t="s">
        <v>5879</v>
      </c>
      <c r="B2818" s="6" t="s">
        <v>43</v>
      </c>
      <c r="C2818" s="6" t="s">
        <v>46</v>
      </c>
      <c r="D2818" s="6" t="s">
        <v>172</v>
      </c>
      <c r="E2818" s="6" t="n">
        <v>1788804498</v>
      </c>
      <c r="F2818" s="6" t="n">
        <v>1788804668</v>
      </c>
      <c r="G2818" s="6" t="n">
        <v>1788804556</v>
      </c>
      <c r="H2818" s="6" t="n">
        <v>1788813838</v>
      </c>
      <c r="J2818" s="6" t="n">
        <v>0</v>
      </c>
      <c r="K2818" s="6" t="n">
        <v>0</v>
      </c>
      <c r="L2818" s="9" t="n">
        <f aca="false">IF(AND(E2818&gt;=Scenario!$B$11,E2818&lt;Scenario!$B$12),1,0)</f>
        <v>1</v>
      </c>
      <c r="M2818" s="9" t="n">
        <f aca="false">IF(AND(L2818=1,ISNUMBER(F2818)),MAX(0,F2818-E2818)/60,"")</f>
        <v>2.83333333333333</v>
      </c>
      <c r="N2818" s="9" t="n">
        <f aca="false">IF(AND(L2818=1,ISNUMBER(G2818)),MAX(0,G2818-E2818)/60,"")</f>
        <v>0.966666666666667</v>
      </c>
      <c r="O2818" s="9" t="n">
        <f aca="false">IF(ISNUMBER(H2818),IF(AND(H2818&gt;=Scenario!$B$11,H2818&lt;Scenario!$B$12),1,0),0)</f>
        <v>1</v>
      </c>
      <c r="P2818" s="9" t="n">
        <f aca="false">IF(O2818=1,MAX(0,H2818-E2818)/60,"")</f>
        <v>155.666666666667</v>
      </c>
      <c r="Q2818" s="9" t="n">
        <f aca="false">INDEX(Scenario!$B$18:$B$20,MATCH(B2818,Scenario!$A$18:$A$20,0))</f>
        <v>60</v>
      </c>
      <c r="R2818" s="9" t="n">
        <f aca="false">INDEX(Scenario!$C$18:$C$20,MATCH(B2818,Scenario!$A$18:$A$20,0))</f>
        <v>1440</v>
      </c>
      <c r="S2818" s="9" t="n">
        <f aca="false">IF(ISNUMBER(M2818),IF(M2818&lt;=Q2818,1,0),"")</f>
        <v>1</v>
      </c>
      <c r="T2818" s="9" t="n">
        <f aca="false">IF(ISNUMBER(P2818),IF(P2818&lt;=R2818,1,0),"")</f>
        <v>1</v>
      </c>
      <c r="U2818" s="9" t="n">
        <f aca="false">IF(E2818&gt;Scenario!$B$14,0,IF(OR(AND(ISNUMBER(H2818),H2818&lt;=Scenario!$B$14),AND(ISNUMBER(I2818),I2818&lt;=Scenario!$B$14)),0,1))</f>
        <v>0</v>
      </c>
      <c r="V2818" s="9" t="n">
        <f aca="false">IF(AND(U2818=1,(Scenario!$B$14-E2818)/60&gt;R2818),1,0)</f>
        <v>0</v>
      </c>
      <c r="W2818" s="9" t="n">
        <f aca="false">IF(OR(C2818=Scenario!$B$22,C2818=Scenario!$C$22),1,0)</f>
        <v>1</v>
      </c>
      <c r="X2818" s="9" t="n">
        <f aca="false">IF(ISNUMBER(I2818),1,0)</f>
        <v>0</v>
      </c>
      <c r="Y2818" s="9" t="n">
        <f aca="false">MOD(INT(E2818/86400)+3,7)</f>
        <v>0</v>
      </c>
      <c r="Z2818" s="9" t="n">
        <f aca="false">MOD(INT(E2818/3600),24)</f>
        <v>18</v>
      </c>
      <c r="AA2818" s="6" t="s">
        <v>5880</v>
      </c>
    </row>
    <row r="2819" customFormat="false" ht="15" hidden="false" customHeight="false" outlineLevel="0" collapsed="false">
      <c r="A2819" s="6" t="s">
        <v>5881</v>
      </c>
      <c r="B2819" s="6" t="s">
        <v>44</v>
      </c>
      <c r="C2819" s="6" t="s">
        <v>288</v>
      </c>
      <c r="D2819" s="6" t="s">
        <v>170</v>
      </c>
      <c r="E2819" s="6" t="n">
        <v>1788804499</v>
      </c>
      <c r="F2819" s="6" t="n">
        <v>1788804695</v>
      </c>
      <c r="G2819" s="6" t="n">
        <v>1788804531</v>
      </c>
      <c r="H2819" s="6" t="n">
        <v>1788805361</v>
      </c>
      <c r="J2819" s="6" t="n">
        <v>0</v>
      </c>
      <c r="K2819" s="6" t="n">
        <v>0</v>
      </c>
      <c r="L2819" s="9" t="n">
        <f aca="false">IF(AND(E2819&gt;=Scenario!$B$11,E2819&lt;Scenario!$B$12),1,0)</f>
        <v>1</v>
      </c>
      <c r="M2819" s="9" t="n">
        <f aca="false">IF(AND(L2819=1,ISNUMBER(F2819)),MAX(0,F2819-E2819)/60,"")</f>
        <v>3.26666666666667</v>
      </c>
      <c r="N2819" s="9" t="n">
        <f aca="false">IF(AND(L2819=1,ISNUMBER(G2819)),MAX(0,G2819-E2819)/60,"")</f>
        <v>0.533333333333333</v>
      </c>
      <c r="O2819" s="9" t="n">
        <f aca="false">IF(ISNUMBER(H2819),IF(AND(H2819&gt;=Scenario!$B$11,H2819&lt;Scenario!$B$12),1,0),0)</f>
        <v>1</v>
      </c>
      <c r="P2819" s="9" t="n">
        <f aca="false">IF(O2819=1,MAX(0,H2819-E2819)/60,"")</f>
        <v>14.3666666666667</v>
      </c>
      <c r="Q2819" s="9" t="n">
        <f aca="false">INDEX(Scenario!$B$18:$B$20,MATCH(B2819,Scenario!$A$18:$A$20,0))</f>
        <v>240</v>
      </c>
      <c r="R2819" s="9" t="n">
        <f aca="false">INDEX(Scenario!$C$18:$C$20,MATCH(B2819,Scenario!$A$18:$A$20,0))</f>
        <v>4320</v>
      </c>
      <c r="S2819" s="9" t="n">
        <f aca="false">IF(ISNUMBER(M2819),IF(M2819&lt;=Q2819,1,0),"")</f>
        <v>1</v>
      </c>
      <c r="T2819" s="9" t="n">
        <f aca="false">IF(ISNUMBER(P2819),IF(P2819&lt;=R2819,1,0),"")</f>
        <v>1</v>
      </c>
      <c r="U2819" s="9" t="n">
        <f aca="false">IF(E2819&gt;Scenario!$B$14,0,IF(OR(AND(ISNUMBER(H2819),H2819&lt;=Scenario!$B$14),AND(ISNUMBER(I2819),I2819&lt;=Scenario!$B$14)),0,1))</f>
        <v>0</v>
      </c>
      <c r="V2819" s="9" t="n">
        <f aca="false">IF(AND(U2819=1,(Scenario!$B$14-E2819)/60&gt;R2819),1,0)</f>
        <v>0</v>
      </c>
      <c r="W2819" s="9" t="n">
        <f aca="false">IF(OR(C2819=Scenario!$B$22,C2819=Scenario!$C$22),1,0)</f>
        <v>0</v>
      </c>
      <c r="X2819" s="9" t="n">
        <f aca="false">IF(ISNUMBER(I2819),1,0)</f>
        <v>0</v>
      </c>
      <c r="Y2819" s="9" t="n">
        <f aca="false">MOD(INT(E2819/86400)+3,7)</f>
        <v>0</v>
      </c>
      <c r="Z2819" s="9" t="n">
        <f aca="false">MOD(INT(E2819/3600),24)</f>
        <v>18</v>
      </c>
      <c r="AA2819" s="6" t="s">
        <v>5882</v>
      </c>
    </row>
    <row r="2820" customFormat="false" ht="15" hidden="false" customHeight="false" outlineLevel="0" collapsed="false">
      <c r="A2820" s="6" t="s">
        <v>5883</v>
      </c>
      <c r="B2820" s="6" t="s">
        <v>44</v>
      </c>
      <c r="C2820" s="6" t="s">
        <v>249</v>
      </c>
      <c r="D2820" s="6" t="s">
        <v>171</v>
      </c>
      <c r="E2820" s="6" t="n">
        <v>1788805992</v>
      </c>
      <c r="F2820" s="6" t="n">
        <v>1788806093</v>
      </c>
      <c r="G2820" s="6" t="n">
        <v>1788806021</v>
      </c>
      <c r="H2820" s="6" t="n">
        <v>1788811543</v>
      </c>
      <c r="J2820" s="6" t="n">
        <v>0</v>
      </c>
      <c r="K2820" s="6" t="n">
        <v>0</v>
      </c>
      <c r="L2820" s="9" t="n">
        <f aca="false">IF(AND(E2820&gt;=Scenario!$B$11,E2820&lt;Scenario!$B$12),1,0)</f>
        <v>1</v>
      </c>
      <c r="M2820" s="9" t="n">
        <f aca="false">IF(AND(L2820=1,ISNUMBER(F2820)),MAX(0,F2820-E2820)/60,"")</f>
        <v>1.68333333333333</v>
      </c>
      <c r="N2820" s="9" t="n">
        <f aca="false">IF(AND(L2820=1,ISNUMBER(G2820)),MAX(0,G2820-E2820)/60,"")</f>
        <v>0.483333333333333</v>
      </c>
      <c r="O2820" s="9" t="n">
        <f aca="false">IF(ISNUMBER(H2820),IF(AND(H2820&gt;=Scenario!$B$11,H2820&lt;Scenario!$B$12),1,0),0)</f>
        <v>1</v>
      </c>
      <c r="P2820" s="9" t="n">
        <f aca="false">IF(O2820=1,MAX(0,H2820-E2820)/60,"")</f>
        <v>92.5166666666667</v>
      </c>
      <c r="Q2820" s="9" t="n">
        <f aca="false">INDEX(Scenario!$B$18:$B$20,MATCH(B2820,Scenario!$A$18:$A$20,0))</f>
        <v>240</v>
      </c>
      <c r="R2820" s="9" t="n">
        <f aca="false">INDEX(Scenario!$C$18:$C$20,MATCH(B2820,Scenario!$A$18:$A$20,0))</f>
        <v>4320</v>
      </c>
      <c r="S2820" s="9" t="n">
        <f aca="false">IF(ISNUMBER(M2820),IF(M2820&lt;=Q2820,1,0),"")</f>
        <v>1</v>
      </c>
      <c r="T2820" s="9" t="n">
        <f aca="false">IF(ISNUMBER(P2820),IF(P2820&lt;=R2820,1,0),"")</f>
        <v>1</v>
      </c>
      <c r="U2820" s="9" t="n">
        <f aca="false">IF(E2820&gt;Scenario!$B$14,0,IF(OR(AND(ISNUMBER(H2820),H2820&lt;=Scenario!$B$14),AND(ISNUMBER(I2820),I2820&lt;=Scenario!$B$14)),0,1))</f>
        <v>0</v>
      </c>
      <c r="V2820" s="9" t="n">
        <f aca="false">IF(AND(U2820=1,(Scenario!$B$14-E2820)/60&gt;R2820),1,0)</f>
        <v>0</v>
      </c>
      <c r="W2820" s="9" t="n">
        <f aca="false">IF(OR(C2820=Scenario!$B$22,C2820=Scenario!$C$22),1,0)</f>
        <v>0</v>
      </c>
      <c r="X2820" s="9" t="n">
        <f aca="false">IF(ISNUMBER(I2820),1,0)</f>
        <v>0</v>
      </c>
      <c r="Y2820" s="9" t="n">
        <f aca="false">MOD(INT(E2820/86400)+3,7)</f>
        <v>0</v>
      </c>
      <c r="Z2820" s="9" t="n">
        <f aca="false">MOD(INT(E2820/3600),24)</f>
        <v>18</v>
      </c>
      <c r="AA2820" s="6" t="s">
        <v>5884</v>
      </c>
    </row>
    <row r="2821" customFormat="false" ht="15" hidden="false" customHeight="false" outlineLevel="0" collapsed="false">
      <c r="A2821" s="6" t="s">
        <v>5885</v>
      </c>
      <c r="B2821" s="6" t="s">
        <v>44</v>
      </c>
      <c r="C2821" s="6" t="s">
        <v>249</v>
      </c>
      <c r="D2821" s="6" t="s">
        <v>171</v>
      </c>
      <c r="E2821" s="6" t="n">
        <v>1788806496</v>
      </c>
      <c r="F2821" s="6" t="n">
        <v>1788806673</v>
      </c>
      <c r="G2821" s="6" t="n">
        <v>1788806522</v>
      </c>
      <c r="H2821" s="6" t="n">
        <v>1788848048</v>
      </c>
      <c r="J2821" s="6" t="n">
        <v>1</v>
      </c>
      <c r="K2821" s="6" t="n">
        <v>0</v>
      </c>
      <c r="L2821" s="9" t="n">
        <f aca="false">IF(AND(E2821&gt;=Scenario!$B$11,E2821&lt;Scenario!$B$12),1,0)</f>
        <v>1</v>
      </c>
      <c r="M2821" s="9" t="n">
        <f aca="false">IF(AND(L2821=1,ISNUMBER(F2821)),MAX(0,F2821-E2821)/60,"")</f>
        <v>2.95</v>
      </c>
      <c r="N2821" s="9" t="n">
        <f aca="false">IF(AND(L2821=1,ISNUMBER(G2821)),MAX(0,G2821-E2821)/60,"")</f>
        <v>0.433333333333333</v>
      </c>
      <c r="O2821" s="9" t="n">
        <f aca="false">IF(ISNUMBER(H2821),IF(AND(H2821&gt;=Scenario!$B$11,H2821&lt;Scenario!$B$12),1,0),0)</f>
        <v>1</v>
      </c>
      <c r="P2821" s="9" t="n">
        <f aca="false">IF(O2821=1,MAX(0,H2821-E2821)/60,"")</f>
        <v>692.533333333333</v>
      </c>
      <c r="Q2821" s="9" t="n">
        <f aca="false">INDEX(Scenario!$B$18:$B$20,MATCH(B2821,Scenario!$A$18:$A$20,0))</f>
        <v>240</v>
      </c>
      <c r="R2821" s="9" t="n">
        <f aca="false">INDEX(Scenario!$C$18:$C$20,MATCH(B2821,Scenario!$A$18:$A$20,0))</f>
        <v>4320</v>
      </c>
      <c r="S2821" s="9" t="n">
        <f aca="false">IF(ISNUMBER(M2821),IF(M2821&lt;=Q2821,1,0),"")</f>
        <v>1</v>
      </c>
      <c r="T2821" s="9" t="n">
        <f aca="false">IF(ISNUMBER(P2821),IF(P2821&lt;=R2821,1,0),"")</f>
        <v>1</v>
      </c>
      <c r="U2821" s="9" t="n">
        <f aca="false">IF(E2821&gt;Scenario!$B$14,0,IF(OR(AND(ISNUMBER(H2821),H2821&lt;=Scenario!$B$14),AND(ISNUMBER(I2821),I2821&lt;=Scenario!$B$14)),0,1))</f>
        <v>0</v>
      </c>
      <c r="V2821" s="9" t="n">
        <f aca="false">IF(AND(U2821=1,(Scenario!$B$14-E2821)/60&gt;R2821),1,0)</f>
        <v>0</v>
      </c>
      <c r="W2821" s="9" t="n">
        <f aca="false">IF(OR(C2821=Scenario!$B$22,C2821=Scenario!$C$22),1,0)</f>
        <v>0</v>
      </c>
      <c r="X2821" s="9" t="n">
        <f aca="false">IF(ISNUMBER(I2821),1,0)</f>
        <v>0</v>
      </c>
      <c r="Y2821" s="9" t="n">
        <f aca="false">MOD(INT(E2821/86400)+3,7)</f>
        <v>0</v>
      </c>
      <c r="Z2821" s="9" t="n">
        <f aca="false">MOD(INT(E2821/3600),24)</f>
        <v>18</v>
      </c>
      <c r="AA2821" s="6" t="s">
        <v>5886</v>
      </c>
    </row>
    <row r="2822" customFormat="false" ht="15" hidden="false" customHeight="false" outlineLevel="0" collapsed="false">
      <c r="A2822" s="6" t="s">
        <v>5887</v>
      </c>
      <c r="B2822" s="6" t="s">
        <v>43</v>
      </c>
      <c r="C2822" s="6" t="s">
        <v>46</v>
      </c>
      <c r="D2822" s="6" t="s">
        <v>170</v>
      </c>
      <c r="E2822" s="6" t="n">
        <v>1788807057</v>
      </c>
      <c r="F2822" s="6" t="n">
        <v>1788807154</v>
      </c>
      <c r="G2822" s="6" t="n">
        <v>1788807091</v>
      </c>
      <c r="H2822" s="6" t="n">
        <v>1788809365</v>
      </c>
      <c r="J2822" s="6" t="n">
        <v>0</v>
      </c>
      <c r="K2822" s="6" t="n">
        <v>0</v>
      </c>
      <c r="L2822" s="9" t="n">
        <f aca="false">IF(AND(E2822&gt;=Scenario!$B$11,E2822&lt;Scenario!$B$12),1,0)</f>
        <v>1</v>
      </c>
      <c r="M2822" s="9" t="n">
        <f aca="false">IF(AND(L2822=1,ISNUMBER(F2822)),MAX(0,F2822-E2822)/60,"")</f>
        <v>1.61666666666667</v>
      </c>
      <c r="N2822" s="9" t="n">
        <f aca="false">IF(AND(L2822=1,ISNUMBER(G2822)),MAX(0,G2822-E2822)/60,"")</f>
        <v>0.566666666666667</v>
      </c>
      <c r="O2822" s="9" t="n">
        <f aca="false">IF(ISNUMBER(H2822),IF(AND(H2822&gt;=Scenario!$B$11,H2822&lt;Scenario!$B$12),1,0),0)</f>
        <v>1</v>
      </c>
      <c r="P2822" s="9" t="n">
        <f aca="false">IF(O2822=1,MAX(0,H2822-E2822)/60,"")</f>
        <v>38.4666666666667</v>
      </c>
      <c r="Q2822" s="9" t="n">
        <f aca="false">INDEX(Scenario!$B$18:$B$20,MATCH(B2822,Scenario!$A$18:$A$20,0))</f>
        <v>60</v>
      </c>
      <c r="R2822" s="9" t="n">
        <f aca="false">INDEX(Scenario!$C$18:$C$20,MATCH(B2822,Scenario!$A$18:$A$20,0))</f>
        <v>1440</v>
      </c>
      <c r="S2822" s="9" t="n">
        <f aca="false">IF(ISNUMBER(M2822),IF(M2822&lt;=Q2822,1,0),"")</f>
        <v>1</v>
      </c>
      <c r="T2822" s="9" t="n">
        <f aca="false">IF(ISNUMBER(P2822),IF(P2822&lt;=R2822,1,0),"")</f>
        <v>1</v>
      </c>
      <c r="U2822" s="9" t="n">
        <f aca="false">IF(E2822&gt;Scenario!$B$14,0,IF(OR(AND(ISNUMBER(H2822),H2822&lt;=Scenario!$B$14),AND(ISNUMBER(I2822),I2822&lt;=Scenario!$B$14)),0,1))</f>
        <v>0</v>
      </c>
      <c r="V2822" s="9" t="n">
        <f aca="false">IF(AND(U2822=1,(Scenario!$B$14-E2822)/60&gt;R2822),1,0)</f>
        <v>0</v>
      </c>
      <c r="W2822" s="9" t="n">
        <f aca="false">IF(OR(C2822=Scenario!$B$22,C2822=Scenario!$C$22),1,0)</f>
        <v>1</v>
      </c>
      <c r="X2822" s="9" t="n">
        <f aca="false">IF(ISNUMBER(I2822),1,0)</f>
        <v>0</v>
      </c>
      <c r="Y2822" s="9" t="n">
        <f aca="false">MOD(INT(E2822/86400)+3,7)</f>
        <v>0</v>
      </c>
      <c r="Z2822" s="9" t="n">
        <f aca="false">MOD(INT(E2822/3600),24)</f>
        <v>18</v>
      </c>
      <c r="AA2822" s="6" t="s">
        <v>5888</v>
      </c>
    </row>
    <row r="2823" customFormat="false" ht="15" hidden="false" customHeight="false" outlineLevel="0" collapsed="false">
      <c r="A2823" s="6" t="s">
        <v>5889</v>
      </c>
      <c r="B2823" s="6" t="s">
        <v>43</v>
      </c>
      <c r="C2823" s="6" t="s">
        <v>249</v>
      </c>
      <c r="D2823" s="6" t="s">
        <v>171</v>
      </c>
      <c r="E2823" s="6" t="n">
        <v>1788807385</v>
      </c>
      <c r="F2823" s="6" t="n">
        <v>1788807591</v>
      </c>
      <c r="G2823" s="6" t="n">
        <v>1788807428</v>
      </c>
      <c r="H2823" s="6" t="n">
        <v>1788810213</v>
      </c>
      <c r="J2823" s="6" t="n">
        <v>0</v>
      </c>
      <c r="K2823" s="6" t="n">
        <v>1</v>
      </c>
      <c r="L2823" s="9" t="n">
        <f aca="false">IF(AND(E2823&gt;=Scenario!$B$11,E2823&lt;Scenario!$B$12),1,0)</f>
        <v>1</v>
      </c>
      <c r="M2823" s="9" t="n">
        <f aca="false">IF(AND(L2823=1,ISNUMBER(F2823)),MAX(0,F2823-E2823)/60,"")</f>
        <v>3.43333333333333</v>
      </c>
      <c r="N2823" s="9" t="n">
        <f aca="false">IF(AND(L2823=1,ISNUMBER(G2823)),MAX(0,G2823-E2823)/60,"")</f>
        <v>0.716666666666667</v>
      </c>
      <c r="O2823" s="9" t="n">
        <f aca="false">IF(ISNUMBER(H2823),IF(AND(H2823&gt;=Scenario!$B$11,H2823&lt;Scenario!$B$12),1,0),0)</f>
        <v>1</v>
      </c>
      <c r="P2823" s="9" t="n">
        <f aca="false">IF(O2823=1,MAX(0,H2823-E2823)/60,"")</f>
        <v>47.1333333333333</v>
      </c>
      <c r="Q2823" s="9" t="n">
        <f aca="false">INDEX(Scenario!$B$18:$B$20,MATCH(B2823,Scenario!$A$18:$A$20,0))</f>
        <v>60</v>
      </c>
      <c r="R2823" s="9" t="n">
        <f aca="false">INDEX(Scenario!$C$18:$C$20,MATCH(B2823,Scenario!$A$18:$A$20,0))</f>
        <v>1440</v>
      </c>
      <c r="S2823" s="9" t="n">
        <f aca="false">IF(ISNUMBER(M2823),IF(M2823&lt;=Q2823,1,0),"")</f>
        <v>1</v>
      </c>
      <c r="T2823" s="9" t="n">
        <f aca="false">IF(ISNUMBER(P2823),IF(P2823&lt;=R2823,1,0),"")</f>
        <v>1</v>
      </c>
      <c r="U2823" s="9" t="n">
        <f aca="false">IF(E2823&gt;Scenario!$B$14,0,IF(OR(AND(ISNUMBER(H2823),H2823&lt;=Scenario!$B$14),AND(ISNUMBER(I2823),I2823&lt;=Scenario!$B$14)),0,1))</f>
        <v>0</v>
      </c>
      <c r="V2823" s="9" t="n">
        <f aca="false">IF(AND(U2823=1,(Scenario!$B$14-E2823)/60&gt;R2823),1,0)</f>
        <v>0</v>
      </c>
      <c r="W2823" s="9" t="n">
        <f aca="false">IF(OR(C2823=Scenario!$B$22,C2823=Scenario!$C$22),1,0)</f>
        <v>0</v>
      </c>
      <c r="X2823" s="9" t="n">
        <f aca="false">IF(ISNUMBER(I2823),1,0)</f>
        <v>0</v>
      </c>
      <c r="Y2823" s="9" t="n">
        <f aca="false">MOD(INT(E2823/86400)+3,7)</f>
        <v>0</v>
      </c>
      <c r="Z2823" s="9" t="n">
        <f aca="false">MOD(INT(E2823/3600),24)</f>
        <v>18</v>
      </c>
      <c r="AA2823" s="6" t="s">
        <v>5890</v>
      </c>
    </row>
    <row r="2824" customFormat="false" ht="15" hidden="false" customHeight="false" outlineLevel="0" collapsed="false">
      <c r="A2824" s="6" t="s">
        <v>5891</v>
      </c>
      <c r="B2824" s="6" t="s">
        <v>44</v>
      </c>
      <c r="C2824" s="6" t="s">
        <v>288</v>
      </c>
      <c r="D2824" s="6" t="s">
        <v>170</v>
      </c>
      <c r="E2824" s="6" t="n">
        <v>1788809936</v>
      </c>
      <c r="F2824" s="6" t="n">
        <v>1788811347</v>
      </c>
      <c r="G2824" s="6" t="n">
        <v>1788811190</v>
      </c>
      <c r="H2824" s="6" t="n">
        <v>1788811901</v>
      </c>
      <c r="J2824" s="6" t="n">
        <v>0</v>
      </c>
      <c r="K2824" s="6" t="n">
        <v>0</v>
      </c>
      <c r="L2824" s="9" t="n">
        <f aca="false">IF(AND(E2824&gt;=Scenario!$B$11,E2824&lt;Scenario!$B$12),1,0)</f>
        <v>1</v>
      </c>
      <c r="M2824" s="9" t="n">
        <f aca="false">IF(AND(L2824=1,ISNUMBER(F2824)),MAX(0,F2824-E2824)/60,"")</f>
        <v>23.5166666666667</v>
      </c>
      <c r="N2824" s="9" t="n">
        <f aca="false">IF(AND(L2824=1,ISNUMBER(G2824)),MAX(0,G2824-E2824)/60,"")</f>
        <v>20.9</v>
      </c>
      <c r="O2824" s="9" t="n">
        <f aca="false">IF(ISNUMBER(H2824),IF(AND(H2824&gt;=Scenario!$B$11,H2824&lt;Scenario!$B$12),1,0),0)</f>
        <v>1</v>
      </c>
      <c r="P2824" s="9" t="n">
        <f aca="false">IF(O2824=1,MAX(0,H2824-E2824)/60,"")</f>
        <v>32.75</v>
      </c>
      <c r="Q2824" s="9" t="n">
        <f aca="false">INDEX(Scenario!$B$18:$B$20,MATCH(B2824,Scenario!$A$18:$A$20,0))</f>
        <v>240</v>
      </c>
      <c r="R2824" s="9" t="n">
        <f aca="false">INDEX(Scenario!$C$18:$C$20,MATCH(B2824,Scenario!$A$18:$A$20,0))</f>
        <v>4320</v>
      </c>
      <c r="S2824" s="9" t="n">
        <f aca="false">IF(ISNUMBER(M2824),IF(M2824&lt;=Q2824,1,0),"")</f>
        <v>1</v>
      </c>
      <c r="T2824" s="9" t="n">
        <f aca="false">IF(ISNUMBER(P2824),IF(P2824&lt;=R2824,1,0),"")</f>
        <v>1</v>
      </c>
      <c r="U2824" s="9" t="n">
        <f aca="false">IF(E2824&gt;Scenario!$B$14,0,IF(OR(AND(ISNUMBER(H2824),H2824&lt;=Scenario!$B$14),AND(ISNUMBER(I2824),I2824&lt;=Scenario!$B$14)),0,1))</f>
        <v>0</v>
      </c>
      <c r="V2824" s="9" t="n">
        <f aca="false">IF(AND(U2824=1,(Scenario!$B$14-E2824)/60&gt;R2824),1,0)</f>
        <v>0</v>
      </c>
      <c r="W2824" s="9" t="n">
        <f aca="false">IF(OR(C2824=Scenario!$B$22,C2824=Scenario!$C$22),1,0)</f>
        <v>0</v>
      </c>
      <c r="X2824" s="9" t="n">
        <f aca="false">IF(ISNUMBER(I2824),1,0)</f>
        <v>0</v>
      </c>
      <c r="Y2824" s="9" t="n">
        <f aca="false">MOD(INT(E2824/86400)+3,7)</f>
        <v>0</v>
      </c>
      <c r="Z2824" s="9" t="n">
        <f aca="false">MOD(INT(E2824/3600),24)</f>
        <v>19</v>
      </c>
      <c r="AA2824" s="6" t="s">
        <v>5892</v>
      </c>
    </row>
    <row r="2825" customFormat="false" ht="15" hidden="false" customHeight="false" outlineLevel="0" collapsed="false">
      <c r="A2825" s="6" t="s">
        <v>5893</v>
      </c>
      <c r="B2825" s="6" t="s">
        <v>43</v>
      </c>
      <c r="C2825" s="6" t="s">
        <v>47</v>
      </c>
      <c r="D2825" s="6" t="s">
        <v>170</v>
      </c>
      <c r="E2825" s="6" t="n">
        <v>1788811561</v>
      </c>
      <c r="F2825" s="6" t="n">
        <v>1788812062</v>
      </c>
      <c r="G2825" s="6" t="n">
        <v>1788811927</v>
      </c>
      <c r="H2825" s="6" t="n">
        <v>1788815827</v>
      </c>
      <c r="J2825" s="6" t="n">
        <v>0</v>
      </c>
      <c r="K2825" s="6" t="n">
        <v>0</v>
      </c>
      <c r="L2825" s="9" t="n">
        <f aca="false">IF(AND(E2825&gt;=Scenario!$B$11,E2825&lt;Scenario!$B$12),1,0)</f>
        <v>1</v>
      </c>
      <c r="M2825" s="9" t="n">
        <f aca="false">IF(AND(L2825=1,ISNUMBER(F2825)),MAX(0,F2825-E2825)/60,"")</f>
        <v>8.35</v>
      </c>
      <c r="N2825" s="9" t="n">
        <f aca="false">IF(AND(L2825=1,ISNUMBER(G2825)),MAX(0,G2825-E2825)/60,"")</f>
        <v>6.1</v>
      </c>
      <c r="O2825" s="9" t="n">
        <f aca="false">IF(ISNUMBER(H2825),IF(AND(H2825&gt;=Scenario!$B$11,H2825&lt;Scenario!$B$12),1,0),0)</f>
        <v>1</v>
      </c>
      <c r="P2825" s="9" t="n">
        <f aca="false">IF(O2825=1,MAX(0,H2825-E2825)/60,"")</f>
        <v>71.1</v>
      </c>
      <c r="Q2825" s="9" t="n">
        <f aca="false">INDEX(Scenario!$B$18:$B$20,MATCH(B2825,Scenario!$A$18:$A$20,0))</f>
        <v>60</v>
      </c>
      <c r="R2825" s="9" t="n">
        <f aca="false">INDEX(Scenario!$C$18:$C$20,MATCH(B2825,Scenario!$A$18:$A$20,0))</f>
        <v>1440</v>
      </c>
      <c r="S2825" s="9" t="n">
        <f aca="false">IF(ISNUMBER(M2825),IF(M2825&lt;=Q2825,1,0),"")</f>
        <v>1</v>
      </c>
      <c r="T2825" s="9" t="n">
        <f aca="false">IF(ISNUMBER(P2825),IF(P2825&lt;=R2825,1,0),"")</f>
        <v>1</v>
      </c>
      <c r="U2825" s="9" t="n">
        <f aca="false">IF(E2825&gt;Scenario!$B$14,0,IF(OR(AND(ISNUMBER(H2825),H2825&lt;=Scenario!$B$14),AND(ISNUMBER(I2825),I2825&lt;=Scenario!$B$14)),0,1))</f>
        <v>0</v>
      </c>
      <c r="V2825" s="9" t="n">
        <f aca="false">IF(AND(U2825=1,(Scenario!$B$14-E2825)/60&gt;R2825),1,0)</f>
        <v>0</v>
      </c>
      <c r="W2825" s="9" t="n">
        <f aca="false">IF(OR(C2825=Scenario!$B$22,C2825=Scenario!$C$22),1,0)</f>
        <v>1</v>
      </c>
      <c r="X2825" s="9" t="n">
        <f aca="false">IF(ISNUMBER(I2825),1,0)</f>
        <v>0</v>
      </c>
      <c r="Y2825" s="9" t="n">
        <f aca="false">MOD(INT(E2825/86400)+3,7)</f>
        <v>0</v>
      </c>
      <c r="Z2825" s="9" t="n">
        <f aca="false">MOD(INT(E2825/3600),24)</f>
        <v>20</v>
      </c>
      <c r="AA2825" s="6" t="s">
        <v>5894</v>
      </c>
    </row>
    <row r="2826" customFormat="false" ht="15" hidden="false" customHeight="false" outlineLevel="0" collapsed="false">
      <c r="A2826" s="6" t="s">
        <v>5895</v>
      </c>
      <c r="B2826" s="6" t="s">
        <v>44</v>
      </c>
      <c r="C2826" s="6" t="s">
        <v>47</v>
      </c>
      <c r="D2826" s="6" t="s">
        <v>170</v>
      </c>
      <c r="E2826" s="6" t="n">
        <v>1788811711</v>
      </c>
      <c r="F2826" s="6" t="n">
        <v>1788813006</v>
      </c>
      <c r="G2826" s="6" t="n">
        <v>1788812779</v>
      </c>
      <c r="H2826" s="6" t="n">
        <v>1788814913</v>
      </c>
      <c r="J2826" s="6" t="n">
        <v>0</v>
      </c>
      <c r="K2826" s="6" t="n">
        <v>0</v>
      </c>
      <c r="L2826" s="9" t="n">
        <f aca="false">IF(AND(E2826&gt;=Scenario!$B$11,E2826&lt;Scenario!$B$12),1,0)</f>
        <v>1</v>
      </c>
      <c r="M2826" s="9" t="n">
        <f aca="false">IF(AND(L2826=1,ISNUMBER(F2826)),MAX(0,F2826-E2826)/60,"")</f>
        <v>21.5833333333333</v>
      </c>
      <c r="N2826" s="9" t="n">
        <f aca="false">IF(AND(L2826=1,ISNUMBER(G2826)),MAX(0,G2826-E2826)/60,"")</f>
        <v>17.8</v>
      </c>
      <c r="O2826" s="9" t="n">
        <f aca="false">IF(ISNUMBER(H2826),IF(AND(H2826&gt;=Scenario!$B$11,H2826&lt;Scenario!$B$12),1,0),0)</f>
        <v>1</v>
      </c>
      <c r="P2826" s="9" t="n">
        <f aca="false">IF(O2826=1,MAX(0,H2826-E2826)/60,"")</f>
        <v>53.3666666666667</v>
      </c>
      <c r="Q2826" s="9" t="n">
        <f aca="false">INDEX(Scenario!$B$18:$B$20,MATCH(B2826,Scenario!$A$18:$A$20,0))</f>
        <v>240</v>
      </c>
      <c r="R2826" s="9" t="n">
        <f aca="false">INDEX(Scenario!$C$18:$C$20,MATCH(B2826,Scenario!$A$18:$A$20,0))</f>
        <v>4320</v>
      </c>
      <c r="S2826" s="9" t="n">
        <f aca="false">IF(ISNUMBER(M2826),IF(M2826&lt;=Q2826,1,0),"")</f>
        <v>1</v>
      </c>
      <c r="T2826" s="9" t="n">
        <f aca="false">IF(ISNUMBER(P2826),IF(P2826&lt;=R2826,1,0),"")</f>
        <v>1</v>
      </c>
      <c r="U2826" s="9" t="n">
        <f aca="false">IF(E2826&gt;Scenario!$B$14,0,IF(OR(AND(ISNUMBER(H2826),H2826&lt;=Scenario!$B$14),AND(ISNUMBER(I2826),I2826&lt;=Scenario!$B$14)),0,1))</f>
        <v>0</v>
      </c>
      <c r="V2826" s="9" t="n">
        <f aca="false">IF(AND(U2826=1,(Scenario!$B$14-E2826)/60&gt;R2826),1,0)</f>
        <v>0</v>
      </c>
      <c r="W2826" s="9" t="n">
        <f aca="false">IF(OR(C2826=Scenario!$B$22,C2826=Scenario!$C$22),1,0)</f>
        <v>1</v>
      </c>
      <c r="X2826" s="9" t="n">
        <f aca="false">IF(ISNUMBER(I2826),1,0)</f>
        <v>0</v>
      </c>
      <c r="Y2826" s="9" t="n">
        <f aca="false">MOD(INT(E2826/86400)+3,7)</f>
        <v>0</v>
      </c>
      <c r="Z2826" s="9" t="n">
        <f aca="false">MOD(INT(E2826/3600),24)</f>
        <v>20</v>
      </c>
      <c r="AA2826" s="6" t="s">
        <v>5896</v>
      </c>
    </row>
    <row r="2827" customFormat="false" ht="15" hidden="false" customHeight="false" outlineLevel="0" collapsed="false">
      <c r="A2827" s="6" t="s">
        <v>5897</v>
      </c>
      <c r="B2827" s="6" t="s">
        <v>43</v>
      </c>
      <c r="C2827" s="6" t="s">
        <v>47</v>
      </c>
      <c r="D2827" s="6" t="s">
        <v>171</v>
      </c>
      <c r="E2827" s="6" t="n">
        <v>1788812849</v>
      </c>
      <c r="F2827" s="6" t="n">
        <v>1788814071</v>
      </c>
      <c r="G2827" s="6" t="n">
        <v>1788813854</v>
      </c>
      <c r="H2827" s="6" t="n">
        <v>1788815972</v>
      </c>
      <c r="J2827" s="6" t="n">
        <v>0</v>
      </c>
      <c r="K2827" s="6" t="n">
        <v>1</v>
      </c>
      <c r="L2827" s="9" t="n">
        <f aca="false">IF(AND(E2827&gt;=Scenario!$B$11,E2827&lt;Scenario!$B$12),1,0)</f>
        <v>1</v>
      </c>
      <c r="M2827" s="9" t="n">
        <f aca="false">IF(AND(L2827=1,ISNUMBER(F2827)),MAX(0,F2827-E2827)/60,"")</f>
        <v>20.3666666666667</v>
      </c>
      <c r="N2827" s="9" t="n">
        <f aca="false">IF(AND(L2827=1,ISNUMBER(G2827)),MAX(0,G2827-E2827)/60,"")</f>
        <v>16.75</v>
      </c>
      <c r="O2827" s="9" t="n">
        <f aca="false">IF(ISNUMBER(H2827),IF(AND(H2827&gt;=Scenario!$B$11,H2827&lt;Scenario!$B$12),1,0),0)</f>
        <v>1</v>
      </c>
      <c r="P2827" s="9" t="n">
        <f aca="false">IF(O2827=1,MAX(0,H2827-E2827)/60,"")</f>
        <v>52.05</v>
      </c>
      <c r="Q2827" s="9" t="n">
        <f aca="false">INDEX(Scenario!$B$18:$B$20,MATCH(B2827,Scenario!$A$18:$A$20,0))</f>
        <v>60</v>
      </c>
      <c r="R2827" s="9" t="n">
        <f aca="false">INDEX(Scenario!$C$18:$C$20,MATCH(B2827,Scenario!$A$18:$A$20,0))</f>
        <v>1440</v>
      </c>
      <c r="S2827" s="9" t="n">
        <f aca="false">IF(ISNUMBER(M2827),IF(M2827&lt;=Q2827,1,0),"")</f>
        <v>1</v>
      </c>
      <c r="T2827" s="9" t="n">
        <f aca="false">IF(ISNUMBER(P2827),IF(P2827&lt;=R2827,1,0),"")</f>
        <v>1</v>
      </c>
      <c r="U2827" s="9" t="n">
        <f aca="false">IF(E2827&gt;Scenario!$B$14,0,IF(OR(AND(ISNUMBER(H2827),H2827&lt;=Scenario!$B$14),AND(ISNUMBER(I2827),I2827&lt;=Scenario!$B$14)),0,1))</f>
        <v>0</v>
      </c>
      <c r="V2827" s="9" t="n">
        <f aca="false">IF(AND(U2827=1,(Scenario!$B$14-E2827)/60&gt;R2827),1,0)</f>
        <v>0</v>
      </c>
      <c r="W2827" s="9" t="n">
        <f aca="false">IF(OR(C2827=Scenario!$B$22,C2827=Scenario!$C$22),1,0)</f>
        <v>1</v>
      </c>
      <c r="X2827" s="9" t="n">
        <f aca="false">IF(ISNUMBER(I2827),1,0)</f>
        <v>0</v>
      </c>
      <c r="Y2827" s="9" t="n">
        <f aca="false">MOD(INT(E2827/86400)+3,7)</f>
        <v>0</v>
      </c>
      <c r="Z2827" s="9" t="n">
        <f aca="false">MOD(INT(E2827/3600),24)</f>
        <v>20</v>
      </c>
      <c r="AA2827" s="6" t="s">
        <v>5898</v>
      </c>
    </row>
    <row r="2828" customFormat="false" ht="15" hidden="false" customHeight="false" outlineLevel="0" collapsed="false">
      <c r="A2828" s="6" t="s">
        <v>5899</v>
      </c>
      <c r="B2828" s="6" t="s">
        <v>42</v>
      </c>
      <c r="C2828" s="6" t="s">
        <v>288</v>
      </c>
      <c r="D2828" s="6" t="s">
        <v>171</v>
      </c>
      <c r="E2828" s="6" t="n">
        <v>1788812892</v>
      </c>
      <c r="F2828" s="6" t="n">
        <v>1788813147</v>
      </c>
      <c r="G2828" s="6" t="n">
        <v>1788812913</v>
      </c>
      <c r="H2828" s="6" t="n">
        <v>1788814154</v>
      </c>
      <c r="J2828" s="6" t="n">
        <v>0</v>
      </c>
      <c r="K2828" s="6" t="n">
        <v>0</v>
      </c>
      <c r="L2828" s="9" t="n">
        <f aca="false">IF(AND(E2828&gt;=Scenario!$B$11,E2828&lt;Scenario!$B$12),1,0)</f>
        <v>1</v>
      </c>
      <c r="M2828" s="9" t="n">
        <f aca="false">IF(AND(L2828=1,ISNUMBER(F2828)),MAX(0,F2828-E2828)/60,"")</f>
        <v>4.25</v>
      </c>
      <c r="N2828" s="9" t="n">
        <f aca="false">IF(AND(L2828=1,ISNUMBER(G2828)),MAX(0,G2828-E2828)/60,"")</f>
        <v>0.35</v>
      </c>
      <c r="O2828" s="9" t="n">
        <f aca="false">IF(ISNUMBER(H2828),IF(AND(H2828&gt;=Scenario!$B$11,H2828&lt;Scenario!$B$12),1,0),0)</f>
        <v>1</v>
      </c>
      <c r="P2828" s="9" t="n">
        <f aca="false">IF(O2828=1,MAX(0,H2828-E2828)/60,"")</f>
        <v>21.0333333333333</v>
      </c>
      <c r="Q2828" s="9" t="n">
        <f aca="false">INDEX(Scenario!$B$18:$B$20,MATCH(B2828,Scenario!$A$18:$A$20,0))</f>
        <v>15</v>
      </c>
      <c r="R2828" s="9" t="n">
        <f aca="false">INDEX(Scenario!$C$18:$C$20,MATCH(B2828,Scenario!$A$18:$A$20,0))</f>
        <v>240</v>
      </c>
      <c r="S2828" s="9" t="n">
        <f aca="false">IF(ISNUMBER(M2828),IF(M2828&lt;=Q2828,1,0),"")</f>
        <v>1</v>
      </c>
      <c r="T2828" s="9" t="n">
        <f aca="false">IF(ISNUMBER(P2828),IF(P2828&lt;=R2828,1,0),"")</f>
        <v>1</v>
      </c>
      <c r="U2828" s="9" t="n">
        <f aca="false">IF(E2828&gt;Scenario!$B$14,0,IF(OR(AND(ISNUMBER(H2828),H2828&lt;=Scenario!$B$14),AND(ISNUMBER(I2828),I2828&lt;=Scenario!$B$14)),0,1))</f>
        <v>0</v>
      </c>
      <c r="V2828" s="9" t="n">
        <f aca="false">IF(AND(U2828=1,(Scenario!$B$14-E2828)/60&gt;R2828),1,0)</f>
        <v>0</v>
      </c>
      <c r="W2828" s="9" t="n">
        <f aca="false">IF(OR(C2828=Scenario!$B$22,C2828=Scenario!$C$22),1,0)</f>
        <v>0</v>
      </c>
      <c r="X2828" s="9" t="n">
        <f aca="false">IF(ISNUMBER(I2828),1,0)</f>
        <v>0</v>
      </c>
      <c r="Y2828" s="9" t="n">
        <f aca="false">MOD(INT(E2828/86400)+3,7)</f>
        <v>0</v>
      </c>
      <c r="Z2828" s="9" t="n">
        <f aca="false">MOD(INT(E2828/3600),24)</f>
        <v>20</v>
      </c>
      <c r="AA2828" s="6" t="s">
        <v>5900</v>
      </c>
    </row>
    <row r="2829" customFormat="false" ht="15" hidden="false" customHeight="false" outlineLevel="0" collapsed="false">
      <c r="A2829" s="6" t="s">
        <v>5901</v>
      </c>
      <c r="B2829" s="6" t="s">
        <v>43</v>
      </c>
      <c r="C2829" s="6" t="s">
        <v>47</v>
      </c>
      <c r="D2829" s="6" t="s">
        <v>171</v>
      </c>
      <c r="E2829" s="6" t="n">
        <v>1788814378</v>
      </c>
      <c r="F2829" s="6" t="n">
        <v>1788814585</v>
      </c>
      <c r="G2829" s="6" t="n">
        <v>1788814415</v>
      </c>
      <c r="H2829" s="6" t="n">
        <v>1788817879</v>
      </c>
      <c r="J2829" s="6" t="n">
        <v>0</v>
      </c>
      <c r="K2829" s="6" t="n">
        <v>0</v>
      </c>
      <c r="L2829" s="9" t="n">
        <f aca="false">IF(AND(E2829&gt;=Scenario!$B$11,E2829&lt;Scenario!$B$12),1,0)</f>
        <v>1</v>
      </c>
      <c r="M2829" s="9" t="n">
        <f aca="false">IF(AND(L2829=1,ISNUMBER(F2829)),MAX(0,F2829-E2829)/60,"")</f>
        <v>3.45</v>
      </c>
      <c r="N2829" s="9" t="n">
        <f aca="false">IF(AND(L2829=1,ISNUMBER(G2829)),MAX(0,G2829-E2829)/60,"")</f>
        <v>0.616666666666667</v>
      </c>
      <c r="O2829" s="9" t="n">
        <f aca="false">IF(ISNUMBER(H2829),IF(AND(H2829&gt;=Scenario!$B$11,H2829&lt;Scenario!$B$12),1,0),0)</f>
        <v>1</v>
      </c>
      <c r="P2829" s="9" t="n">
        <f aca="false">IF(O2829=1,MAX(0,H2829-E2829)/60,"")</f>
        <v>58.35</v>
      </c>
      <c r="Q2829" s="9" t="n">
        <f aca="false">INDEX(Scenario!$B$18:$B$20,MATCH(B2829,Scenario!$A$18:$A$20,0))</f>
        <v>60</v>
      </c>
      <c r="R2829" s="9" t="n">
        <f aca="false">INDEX(Scenario!$C$18:$C$20,MATCH(B2829,Scenario!$A$18:$A$20,0))</f>
        <v>1440</v>
      </c>
      <c r="S2829" s="9" t="n">
        <f aca="false">IF(ISNUMBER(M2829),IF(M2829&lt;=Q2829,1,0),"")</f>
        <v>1</v>
      </c>
      <c r="T2829" s="9" t="n">
        <f aca="false">IF(ISNUMBER(P2829),IF(P2829&lt;=R2829,1,0),"")</f>
        <v>1</v>
      </c>
      <c r="U2829" s="9" t="n">
        <f aca="false">IF(E2829&gt;Scenario!$B$14,0,IF(OR(AND(ISNUMBER(H2829),H2829&lt;=Scenario!$B$14),AND(ISNUMBER(I2829),I2829&lt;=Scenario!$B$14)),0,1))</f>
        <v>0</v>
      </c>
      <c r="V2829" s="9" t="n">
        <f aca="false">IF(AND(U2829=1,(Scenario!$B$14-E2829)/60&gt;R2829),1,0)</f>
        <v>0</v>
      </c>
      <c r="W2829" s="9" t="n">
        <f aca="false">IF(OR(C2829=Scenario!$B$22,C2829=Scenario!$C$22),1,0)</f>
        <v>1</v>
      </c>
      <c r="X2829" s="9" t="n">
        <f aca="false">IF(ISNUMBER(I2829),1,0)</f>
        <v>0</v>
      </c>
      <c r="Y2829" s="9" t="n">
        <f aca="false">MOD(INT(E2829/86400)+3,7)</f>
        <v>0</v>
      </c>
      <c r="Z2829" s="9" t="n">
        <f aca="false">MOD(INT(E2829/3600),24)</f>
        <v>20</v>
      </c>
      <c r="AA2829" s="6" t="s">
        <v>5902</v>
      </c>
    </row>
    <row r="2830" customFormat="false" ht="15" hidden="false" customHeight="false" outlineLevel="0" collapsed="false">
      <c r="A2830" s="6" t="s">
        <v>5903</v>
      </c>
      <c r="B2830" s="6" t="s">
        <v>44</v>
      </c>
      <c r="C2830" s="6" t="s">
        <v>47</v>
      </c>
      <c r="D2830" s="6" t="s">
        <v>172</v>
      </c>
      <c r="E2830" s="6" t="n">
        <v>1788815618</v>
      </c>
      <c r="F2830" s="6" t="n">
        <v>1788815837</v>
      </c>
      <c r="G2830" s="6" t="n">
        <v>1788815633</v>
      </c>
      <c r="H2830" s="6" t="n">
        <v>1788819568</v>
      </c>
      <c r="J2830" s="6" t="n">
        <v>0</v>
      </c>
      <c r="K2830" s="6" t="n">
        <v>0</v>
      </c>
      <c r="L2830" s="9" t="n">
        <f aca="false">IF(AND(E2830&gt;=Scenario!$B$11,E2830&lt;Scenario!$B$12),1,0)</f>
        <v>1</v>
      </c>
      <c r="M2830" s="9" t="n">
        <f aca="false">IF(AND(L2830=1,ISNUMBER(F2830)),MAX(0,F2830-E2830)/60,"")</f>
        <v>3.65</v>
      </c>
      <c r="N2830" s="9" t="n">
        <f aca="false">IF(AND(L2830=1,ISNUMBER(G2830)),MAX(0,G2830-E2830)/60,"")</f>
        <v>0.25</v>
      </c>
      <c r="O2830" s="9" t="n">
        <f aca="false">IF(ISNUMBER(H2830),IF(AND(H2830&gt;=Scenario!$B$11,H2830&lt;Scenario!$B$12),1,0),0)</f>
        <v>1</v>
      </c>
      <c r="P2830" s="9" t="n">
        <f aca="false">IF(O2830=1,MAX(0,H2830-E2830)/60,"")</f>
        <v>65.8333333333333</v>
      </c>
      <c r="Q2830" s="9" t="n">
        <f aca="false">INDEX(Scenario!$B$18:$B$20,MATCH(B2830,Scenario!$A$18:$A$20,0))</f>
        <v>240</v>
      </c>
      <c r="R2830" s="9" t="n">
        <f aca="false">INDEX(Scenario!$C$18:$C$20,MATCH(B2830,Scenario!$A$18:$A$20,0))</f>
        <v>4320</v>
      </c>
      <c r="S2830" s="9" t="n">
        <f aca="false">IF(ISNUMBER(M2830),IF(M2830&lt;=Q2830,1,0),"")</f>
        <v>1</v>
      </c>
      <c r="T2830" s="9" t="n">
        <f aca="false">IF(ISNUMBER(P2830),IF(P2830&lt;=R2830,1,0),"")</f>
        <v>1</v>
      </c>
      <c r="U2830" s="9" t="n">
        <f aca="false">IF(E2830&gt;Scenario!$B$14,0,IF(OR(AND(ISNUMBER(H2830),H2830&lt;=Scenario!$B$14),AND(ISNUMBER(I2830),I2830&lt;=Scenario!$B$14)),0,1))</f>
        <v>0</v>
      </c>
      <c r="V2830" s="9" t="n">
        <f aca="false">IF(AND(U2830=1,(Scenario!$B$14-E2830)/60&gt;R2830),1,0)</f>
        <v>0</v>
      </c>
      <c r="W2830" s="9" t="n">
        <f aca="false">IF(OR(C2830=Scenario!$B$22,C2830=Scenario!$C$22),1,0)</f>
        <v>1</v>
      </c>
      <c r="X2830" s="9" t="n">
        <f aca="false">IF(ISNUMBER(I2830),1,0)</f>
        <v>0</v>
      </c>
      <c r="Y2830" s="9" t="n">
        <f aca="false">MOD(INT(E2830/86400)+3,7)</f>
        <v>0</v>
      </c>
      <c r="Z2830" s="9" t="n">
        <f aca="false">MOD(INT(E2830/3600),24)</f>
        <v>21</v>
      </c>
      <c r="AA2830" s="6" t="s">
        <v>5904</v>
      </c>
    </row>
    <row r="2831" customFormat="false" ht="15" hidden="false" customHeight="false" outlineLevel="0" collapsed="false">
      <c r="A2831" s="6" t="s">
        <v>5905</v>
      </c>
      <c r="B2831" s="6" t="s">
        <v>44</v>
      </c>
      <c r="C2831" s="6" t="s">
        <v>249</v>
      </c>
      <c r="D2831" s="6" t="s">
        <v>170</v>
      </c>
      <c r="E2831" s="6" t="n">
        <v>1788817967</v>
      </c>
      <c r="F2831" s="6" t="n">
        <v>1788818194</v>
      </c>
      <c r="G2831" s="6" t="n">
        <v>1788818006</v>
      </c>
      <c r="H2831" s="6" t="n">
        <v>1788819292</v>
      </c>
      <c r="J2831" s="6" t="n">
        <v>0</v>
      </c>
      <c r="K2831" s="6" t="n">
        <v>0</v>
      </c>
      <c r="L2831" s="9" t="n">
        <f aca="false">IF(AND(E2831&gt;=Scenario!$B$11,E2831&lt;Scenario!$B$12),1,0)</f>
        <v>1</v>
      </c>
      <c r="M2831" s="9" t="n">
        <f aca="false">IF(AND(L2831=1,ISNUMBER(F2831)),MAX(0,F2831-E2831)/60,"")</f>
        <v>3.78333333333333</v>
      </c>
      <c r="N2831" s="9" t="n">
        <f aca="false">IF(AND(L2831=1,ISNUMBER(G2831)),MAX(0,G2831-E2831)/60,"")</f>
        <v>0.65</v>
      </c>
      <c r="O2831" s="9" t="n">
        <f aca="false">IF(ISNUMBER(H2831),IF(AND(H2831&gt;=Scenario!$B$11,H2831&lt;Scenario!$B$12),1,0),0)</f>
        <v>1</v>
      </c>
      <c r="P2831" s="9" t="n">
        <f aca="false">IF(O2831=1,MAX(0,H2831-E2831)/60,"")</f>
        <v>22.0833333333333</v>
      </c>
      <c r="Q2831" s="9" t="n">
        <f aca="false">INDEX(Scenario!$B$18:$B$20,MATCH(B2831,Scenario!$A$18:$A$20,0))</f>
        <v>240</v>
      </c>
      <c r="R2831" s="9" t="n">
        <f aca="false">INDEX(Scenario!$C$18:$C$20,MATCH(B2831,Scenario!$A$18:$A$20,0))</f>
        <v>4320</v>
      </c>
      <c r="S2831" s="9" t="n">
        <f aca="false">IF(ISNUMBER(M2831),IF(M2831&lt;=Q2831,1,0),"")</f>
        <v>1</v>
      </c>
      <c r="T2831" s="9" t="n">
        <f aca="false">IF(ISNUMBER(P2831),IF(P2831&lt;=R2831,1,0),"")</f>
        <v>1</v>
      </c>
      <c r="U2831" s="9" t="n">
        <f aca="false">IF(E2831&gt;Scenario!$B$14,0,IF(OR(AND(ISNUMBER(H2831),H2831&lt;=Scenario!$B$14),AND(ISNUMBER(I2831),I2831&lt;=Scenario!$B$14)),0,1))</f>
        <v>0</v>
      </c>
      <c r="V2831" s="9" t="n">
        <f aca="false">IF(AND(U2831=1,(Scenario!$B$14-E2831)/60&gt;R2831),1,0)</f>
        <v>0</v>
      </c>
      <c r="W2831" s="9" t="n">
        <f aca="false">IF(OR(C2831=Scenario!$B$22,C2831=Scenario!$C$22),1,0)</f>
        <v>0</v>
      </c>
      <c r="X2831" s="9" t="n">
        <f aca="false">IF(ISNUMBER(I2831),1,0)</f>
        <v>0</v>
      </c>
      <c r="Y2831" s="9" t="n">
        <f aca="false">MOD(INT(E2831/86400)+3,7)</f>
        <v>0</v>
      </c>
      <c r="Z2831" s="9" t="n">
        <f aca="false">MOD(INT(E2831/3600),24)</f>
        <v>21</v>
      </c>
      <c r="AA2831" s="6" t="s">
        <v>5906</v>
      </c>
    </row>
    <row r="2832" customFormat="false" ht="15" hidden="false" customHeight="false" outlineLevel="0" collapsed="false">
      <c r="A2832" s="6" t="s">
        <v>5907</v>
      </c>
      <c r="B2832" s="6" t="s">
        <v>44</v>
      </c>
      <c r="C2832" s="6" t="s">
        <v>46</v>
      </c>
      <c r="D2832" s="6" t="s">
        <v>170</v>
      </c>
      <c r="E2832" s="6" t="n">
        <v>1788820439</v>
      </c>
      <c r="I2832" s="6" t="n">
        <v>1788822903</v>
      </c>
      <c r="J2832" s="6" t="n">
        <v>0</v>
      </c>
      <c r="K2832" s="6" t="n">
        <v>0</v>
      </c>
      <c r="L2832" s="9" t="n">
        <f aca="false">IF(AND(E2832&gt;=Scenario!$B$11,E2832&lt;Scenario!$B$12),1,0)</f>
        <v>1</v>
      </c>
      <c r="M2832" s="0" t="str">
        <f aca="false">IF(AND(L2832=1,ISNUMBER(F2832)),MAX(0,F2832-E2832)/60,"")</f>
        <v/>
      </c>
      <c r="N2832" s="0" t="str">
        <f aca="false">IF(AND(L2832=1,ISNUMBER(G2832)),MAX(0,G2832-E2832)/60,"")</f>
        <v/>
      </c>
      <c r="O2832" s="9" t="n">
        <f aca="false">IF(ISNUMBER(H2832),IF(AND(H2832&gt;=Scenario!$B$11,H2832&lt;Scenario!$B$12),1,0),0)</f>
        <v>0</v>
      </c>
      <c r="P2832" s="0" t="str">
        <f aca="false">IF(O2832=1,MAX(0,H2832-E2832)/60,"")</f>
        <v/>
      </c>
      <c r="Q2832" s="9" t="n">
        <f aca="false">INDEX(Scenario!$B$18:$B$20,MATCH(B2832,Scenario!$A$18:$A$20,0))</f>
        <v>240</v>
      </c>
      <c r="R2832" s="9" t="n">
        <f aca="false">INDEX(Scenario!$C$18:$C$20,MATCH(B2832,Scenario!$A$18:$A$20,0))</f>
        <v>4320</v>
      </c>
      <c r="S2832" s="0" t="str">
        <f aca="false">IF(ISNUMBER(M2832),IF(M2832&lt;=Q2832,1,0),"")</f>
        <v/>
      </c>
      <c r="T2832" s="0" t="str">
        <f aca="false">IF(ISNUMBER(P2832),IF(P2832&lt;=R2832,1,0),"")</f>
        <v/>
      </c>
      <c r="U2832" s="9" t="n">
        <f aca="false">IF(E2832&gt;Scenario!$B$14,0,IF(OR(AND(ISNUMBER(H2832),H2832&lt;=Scenario!$B$14),AND(ISNUMBER(I2832),I2832&lt;=Scenario!$B$14)),0,1))</f>
        <v>0</v>
      </c>
      <c r="V2832" s="9" t="n">
        <f aca="false">IF(AND(U2832=1,(Scenario!$B$14-E2832)/60&gt;R2832),1,0)</f>
        <v>0</v>
      </c>
      <c r="W2832" s="9" t="n">
        <f aca="false">IF(OR(C2832=Scenario!$B$22,C2832=Scenario!$C$22),1,0)</f>
        <v>1</v>
      </c>
      <c r="X2832" s="9" t="n">
        <f aca="false">IF(ISNUMBER(I2832),1,0)</f>
        <v>1</v>
      </c>
      <c r="Y2832" s="9" t="n">
        <f aca="false">MOD(INT(E2832/86400)+3,7)</f>
        <v>0</v>
      </c>
      <c r="Z2832" s="9" t="n">
        <f aca="false">MOD(INT(E2832/3600),24)</f>
        <v>22</v>
      </c>
      <c r="AA2832" s="6" t="s">
        <v>5908</v>
      </c>
    </row>
    <row r="2833" customFormat="false" ht="15" hidden="false" customHeight="false" outlineLevel="0" collapsed="false">
      <c r="A2833" s="6" t="s">
        <v>5909</v>
      </c>
      <c r="B2833" s="6" t="s">
        <v>43</v>
      </c>
      <c r="C2833" s="6" t="s">
        <v>47</v>
      </c>
      <c r="D2833" s="6" t="s">
        <v>170</v>
      </c>
      <c r="E2833" s="6" t="n">
        <v>1788840498</v>
      </c>
      <c r="F2833" s="6" t="n">
        <v>1788843805</v>
      </c>
      <c r="G2833" s="6" t="n">
        <v>1788843627</v>
      </c>
      <c r="H2833" s="6" t="n">
        <v>1788845489</v>
      </c>
      <c r="J2833" s="6" t="n">
        <v>0</v>
      </c>
      <c r="K2833" s="6" t="n">
        <v>0</v>
      </c>
      <c r="L2833" s="9" t="n">
        <f aca="false">IF(AND(E2833&gt;=Scenario!$B$11,E2833&lt;Scenario!$B$12),1,0)</f>
        <v>1</v>
      </c>
      <c r="M2833" s="9" t="n">
        <f aca="false">IF(AND(L2833=1,ISNUMBER(F2833)),MAX(0,F2833-E2833)/60,"")</f>
        <v>55.1166666666667</v>
      </c>
      <c r="N2833" s="9" t="n">
        <f aca="false">IF(AND(L2833=1,ISNUMBER(G2833)),MAX(0,G2833-E2833)/60,"")</f>
        <v>52.15</v>
      </c>
      <c r="O2833" s="9" t="n">
        <f aca="false">IF(ISNUMBER(H2833),IF(AND(H2833&gt;=Scenario!$B$11,H2833&lt;Scenario!$B$12),1,0),0)</f>
        <v>1</v>
      </c>
      <c r="P2833" s="9" t="n">
        <f aca="false">IF(O2833=1,MAX(0,H2833-E2833)/60,"")</f>
        <v>83.1833333333333</v>
      </c>
      <c r="Q2833" s="9" t="n">
        <f aca="false">INDEX(Scenario!$B$18:$B$20,MATCH(B2833,Scenario!$A$18:$A$20,0))</f>
        <v>60</v>
      </c>
      <c r="R2833" s="9" t="n">
        <f aca="false">INDEX(Scenario!$C$18:$C$20,MATCH(B2833,Scenario!$A$18:$A$20,0))</f>
        <v>1440</v>
      </c>
      <c r="S2833" s="9" t="n">
        <f aca="false">IF(ISNUMBER(M2833),IF(M2833&lt;=Q2833,1,0),"")</f>
        <v>1</v>
      </c>
      <c r="T2833" s="9" t="n">
        <f aca="false">IF(ISNUMBER(P2833),IF(P2833&lt;=R2833,1,0),"")</f>
        <v>1</v>
      </c>
      <c r="U2833" s="9" t="n">
        <f aca="false">IF(E2833&gt;Scenario!$B$14,0,IF(OR(AND(ISNUMBER(H2833),H2833&lt;=Scenario!$B$14),AND(ISNUMBER(I2833),I2833&lt;=Scenario!$B$14)),0,1))</f>
        <v>0</v>
      </c>
      <c r="V2833" s="9" t="n">
        <f aca="false">IF(AND(U2833=1,(Scenario!$B$14-E2833)/60&gt;R2833),1,0)</f>
        <v>0</v>
      </c>
      <c r="W2833" s="9" t="n">
        <f aca="false">IF(OR(C2833=Scenario!$B$22,C2833=Scenario!$C$22),1,0)</f>
        <v>1</v>
      </c>
      <c r="X2833" s="9" t="n">
        <f aca="false">IF(ISNUMBER(I2833),1,0)</f>
        <v>0</v>
      </c>
      <c r="Y2833" s="9" t="n">
        <f aca="false">MOD(INT(E2833/86400)+3,7)</f>
        <v>1</v>
      </c>
      <c r="Z2833" s="9" t="n">
        <f aca="false">MOD(INT(E2833/3600),24)</f>
        <v>4</v>
      </c>
      <c r="AA2833" s="6" t="s">
        <v>5910</v>
      </c>
    </row>
    <row r="2834" customFormat="false" ht="15" hidden="false" customHeight="false" outlineLevel="0" collapsed="false">
      <c r="A2834" s="6" t="s">
        <v>5911</v>
      </c>
      <c r="B2834" s="6" t="s">
        <v>42</v>
      </c>
      <c r="C2834" s="6" t="s">
        <v>46</v>
      </c>
      <c r="D2834" s="6" t="s">
        <v>171</v>
      </c>
      <c r="E2834" s="6" t="n">
        <v>1788846517</v>
      </c>
      <c r="F2834" s="6" t="n">
        <v>1788846704</v>
      </c>
      <c r="G2834" s="6" t="n">
        <v>1788846531</v>
      </c>
      <c r="H2834" s="6" t="n">
        <v>1788848065</v>
      </c>
      <c r="J2834" s="6" t="n">
        <v>0</v>
      </c>
      <c r="K2834" s="6" t="n">
        <v>1</v>
      </c>
      <c r="L2834" s="9" t="n">
        <f aca="false">IF(AND(E2834&gt;=Scenario!$B$11,E2834&lt;Scenario!$B$12),1,0)</f>
        <v>1</v>
      </c>
      <c r="M2834" s="9" t="n">
        <f aca="false">IF(AND(L2834=1,ISNUMBER(F2834)),MAX(0,F2834-E2834)/60,"")</f>
        <v>3.11666666666667</v>
      </c>
      <c r="N2834" s="9" t="n">
        <f aca="false">IF(AND(L2834=1,ISNUMBER(G2834)),MAX(0,G2834-E2834)/60,"")</f>
        <v>0.233333333333333</v>
      </c>
      <c r="O2834" s="9" t="n">
        <f aca="false">IF(ISNUMBER(H2834),IF(AND(H2834&gt;=Scenario!$B$11,H2834&lt;Scenario!$B$12),1,0),0)</f>
        <v>1</v>
      </c>
      <c r="P2834" s="9" t="n">
        <f aca="false">IF(O2834=1,MAX(0,H2834-E2834)/60,"")</f>
        <v>25.8</v>
      </c>
      <c r="Q2834" s="9" t="n">
        <f aca="false">INDEX(Scenario!$B$18:$B$20,MATCH(B2834,Scenario!$A$18:$A$20,0))</f>
        <v>15</v>
      </c>
      <c r="R2834" s="9" t="n">
        <f aca="false">INDEX(Scenario!$C$18:$C$20,MATCH(B2834,Scenario!$A$18:$A$20,0))</f>
        <v>240</v>
      </c>
      <c r="S2834" s="9" t="n">
        <f aca="false">IF(ISNUMBER(M2834),IF(M2834&lt;=Q2834,1,0),"")</f>
        <v>1</v>
      </c>
      <c r="T2834" s="9" t="n">
        <f aca="false">IF(ISNUMBER(P2834),IF(P2834&lt;=R2834,1,0),"")</f>
        <v>1</v>
      </c>
      <c r="U2834" s="9" t="n">
        <f aca="false">IF(E2834&gt;Scenario!$B$14,0,IF(OR(AND(ISNUMBER(H2834),H2834&lt;=Scenario!$B$14),AND(ISNUMBER(I2834),I2834&lt;=Scenario!$B$14)),0,1))</f>
        <v>0</v>
      </c>
      <c r="V2834" s="9" t="n">
        <f aca="false">IF(AND(U2834=1,(Scenario!$B$14-E2834)/60&gt;R2834),1,0)</f>
        <v>0</v>
      </c>
      <c r="W2834" s="9" t="n">
        <f aca="false">IF(OR(C2834=Scenario!$B$22,C2834=Scenario!$C$22),1,0)</f>
        <v>1</v>
      </c>
      <c r="X2834" s="9" t="n">
        <f aca="false">IF(ISNUMBER(I2834),1,0)</f>
        <v>0</v>
      </c>
      <c r="Y2834" s="9" t="n">
        <f aca="false">MOD(INT(E2834/86400)+3,7)</f>
        <v>1</v>
      </c>
      <c r="Z2834" s="9" t="n">
        <f aca="false">MOD(INT(E2834/3600),24)</f>
        <v>5</v>
      </c>
      <c r="AA2834" s="6" t="s">
        <v>5912</v>
      </c>
    </row>
    <row r="2835" customFormat="false" ht="15" hidden="false" customHeight="false" outlineLevel="0" collapsed="false">
      <c r="A2835" s="6" t="s">
        <v>5913</v>
      </c>
      <c r="B2835" s="6" t="s">
        <v>43</v>
      </c>
      <c r="C2835" s="6" t="s">
        <v>46</v>
      </c>
      <c r="D2835" s="6" t="s">
        <v>171</v>
      </c>
      <c r="E2835" s="6" t="n">
        <v>1788849382</v>
      </c>
      <c r="F2835" s="6" t="n">
        <v>1788849524</v>
      </c>
      <c r="G2835" s="6" t="n">
        <v>1788849410</v>
      </c>
      <c r="H2835" s="6" t="n">
        <v>1788858885</v>
      </c>
      <c r="J2835" s="6" t="n">
        <v>0</v>
      </c>
      <c r="K2835" s="6" t="n">
        <v>0</v>
      </c>
      <c r="L2835" s="9" t="n">
        <f aca="false">IF(AND(E2835&gt;=Scenario!$B$11,E2835&lt;Scenario!$B$12),1,0)</f>
        <v>1</v>
      </c>
      <c r="M2835" s="9" t="n">
        <f aca="false">IF(AND(L2835=1,ISNUMBER(F2835)),MAX(0,F2835-E2835)/60,"")</f>
        <v>2.36666666666667</v>
      </c>
      <c r="N2835" s="9" t="n">
        <f aca="false">IF(AND(L2835=1,ISNUMBER(G2835)),MAX(0,G2835-E2835)/60,"")</f>
        <v>0.466666666666667</v>
      </c>
      <c r="O2835" s="9" t="n">
        <f aca="false">IF(ISNUMBER(H2835),IF(AND(H2835&gt;=Scenario!$B$11,H2835&lt;Scenario!$B$12),1,0),0)</f>
        <v>1</v>
      </c>
      <c r="P2835" s="9" t="n">
        <f aca="false">IF(O2835=1,MAX(0,H2835-E2835)/60,"")</f>
        <v>158.383333333333</v>
      </c>
      <c r="Q2835" s="9" t="n">
        <f aca="false">INDEX(Scenario!$B$18:$B$20,MATCH(B2835,Scenario!$A$18:$A$20,0))</f>
        <v>60</v>
      </c>
      <c r="R2835" s="9" t="n">
        <f aca="false">INDEX(Scenario!$C$18:$C$20,MATCH(B2835,Scenario!$A$18:$A$20,0))</f>
        <v>1440</v>
      </c>
      <c r="S2835" s="9" t="n">
        <f aca="false">IF(ISNUMBER(M2835),IF(M2835&lt;=Q2835,1,0),"")</f>
        <v>1</v>
      </c>
      <c r="T2835" s="9" t="n">
        <f aca="false">IF(ISNUMBER(P2835),IF(P2835&lt;=R2835,1,0),"")</f>
        <v>1</v>
      </c>
      <c r="U2835" s="9" t="n">
        <f aca="false">IF(E2835&gt;Scenario!$B$14,0,IF(OR(AND(ISNUMBER(H2835),H2835&lt;=Scenario!$B$14),AND(ISNUMBER(I2835),I2835&lt;=Scenario!$B$14)),0,1))</f>
        <v>0</v>
      </c>
      <c r="V2835" s="9" t="n">
        <f aca="false">IF(AND(U2835=1,(Scenario!$B$14-E2835)/60&gt;R2835),1,0)</f>
        <v>0</v>
      </c>
      <c r="W2835" s="9" t="n">
        <f aca="false">IF(OR(C2835=Scenario!$B$22,C2835=Scenario!$C$22),1,0)</f>
        <v>1</v>
      </c>
      <c r="X2835" s="9" t="n">
        <f aca="false">IF(ISNUMBER(I2835),1,0)</f>
        <v>0</v>
      </c>
      <c r="Y2835" s="9" t="n">
        <f aca="false">MOD(INT(E2835/86400)+3,7)</f>
        <v>1</v>
      </c>
      <c r="Z2835" s="9" t="n">
        <f aca="false">MOD(INT(E2835/3600),24)</f>
        <v>6</v>
      </c>
      <c r="AA2835" s="6" t="s">
        <v>5914</v>
      </c>
    </row>
    <row r="2836" customFormat="false" ht="15" hidden="false" customHeight="false" outlineLevel="0" collapsed="false">
      <c r="A2836" s="6" t="s">
        <v>5915</v>
      </c>
      <c r="B2836" s="6" t="s">
        <v>44</v>
      </c>
      <c r="C2836" s="6" t="s">
        <v>46</v>
      </c>
      <c r="D2836" s="6" t="s">
        <v>170</v>
      </c>
      <c r="E2836" s="6" t="n">
        <v>1788849572</v>
      </c>
      <c r="F2836" s="6" t="n">
        <v>1788849691</v>
      </c>
      <c r="G2836" s="6" t="n">
        <v>1788849590</v>
      </c>
      <c r="H2836" s="6" t="n">
        <v>1788852925</v>
      </c>
      <c r="J2836" s="6" t="n">
        <v>0</v>
      </c>
      <c r="K2836" s="6" t="n">
        <v>1</v>
      </c>
      <c r="L2836" s="9" t="n">
        <f aca="false">IF(AND(E2836&gt;=Scenario!$B$11,E2836&lt;Scenario!$B$12),1,0)</f>
        <v>1</v>
      </c>
      <c r="M2836" s="9" t="n">
        <f aca="false">IF(AND(L2836=1,ISNUMBER(F2836)),MAX(0,F2836-E2836)/60,"")</f>
        <v>1.98333333333333</v>
      </c>
      <c r="N2836" s="9" t="n">
        <f aca="false">IF(AND(L2836=1,ISNUMBER(G2836)),MAX(0,G2836-E2836)/60,"")</f>
        <v>0.3</v>
      </c>
      <c r="O2836" s="9" t="n">
        <f aca="false">IF(ISNUMBER(H2836),IF(AND(H2836&gt;=Scenario!$B$11,H2836&lt;Scenario!$B$12),1,0),0)</f>
        <v>1</v>
      </c>
      <c r="P2836" s="9" t="n">
        <f aca="false">IF(O2836=1,MAX(0,H2836-E2836)/60,"")</f>
        <v>55.8833333333333</v>
      </c>
      <c r="Q2836" s="9" t="n">
        <f aca="false">INDEX(Scenario!$B$18:$B$20,MATCH(B2836,Scenario!$A$18:$A$20,0))</f>
        <v>240</v>
      </c>
      <c r="R2836" s="9" t="n">
        <f aca="false">INDEX(Scenario!$C$18:$C$20,MATCH(B2836,Scenario!$A$18:$A$20,0))</f>
        <v>4320</v>
      </c>
      <c r="S2836" s="9" t="n">
        <f aca="false">IF(ISNUMBER(M2836),IF(M2836&lt;=Q2836,1,0),"")</f>
        <v>1</v>
      </c>
      <c r="T2836" s="9" t="n">
        <f aca="false">IF(ISNUMBER(P2836),IF(P2836&lt;=R2836,1,0),"")</f>
        <v>1</v>
      </c>
      <c r="U2836" s="9" t="n">
        <f aca="false">IF(E2836&gt;Scenario!$B$14,0,IF(OR(AND(ISNUMBER(H2836),H2836&lt;=Scenario!$B$14),AND(ISNUMBER(I2836),I2836&lt;=Scenario!$B$14)),0,1))</f>
        <v>0</v>
      </c>
      <c r="V2836" s="9" t="n">
        <f aca="false">IF(AND(U2836=1,(Scenario!$B$14-E2836)/60&gt;R2836),1,0)</f>
        <v>0</v>
      </c>
      <c r="W2836" s="9" t="n">
        <f aca="false">IF(OR(C2836=Scenario!$B$22,C2836=Scenario!$C$22),1,0)</f>
        <v>1</v>
      </c>
      <c r="X2836" s="9" t="n">
        <f aca="false">IF(ISNUMBER(I2836),1,0)</f>
        <v>0</v>
      </c>
      <c r="Y2836" s="9" t="n">
        <f aca="false">MOD(INT(E2836/86400)+3,7)</f>
        <v>1</v>
      </c>
      <c r="Z2836" s="9" t="n">
        <f aca="false">MOD(INT(E2836/3600),24)</f>
        <v>6</v>
      </c>
      <c r="AA2836" s="6" t="s">
        <v>5916</v>
      </c>
    </row>
    <row r="2837" customFormat="false" ht="15" hidden="false" customHeight="false" outlineLevel="0" collapsed="false">
      <c r="A2837" s="6" t="s">
        <v>5917</v>
      </c>
      <c r="B2837" s="6" t="s">
        <v>44</v>
      </c>
      <c r="C2837" s="6" t="s">
        <v>249</v>
      </c>
      <c r="D2837" s="6" t="s">
        <v>171</v>
      </c>
      <c r="E2837" s="6" t="n">
        <v>1788855489</v>
      </c>
      <c r="F2837" s="6" t="n">
        <v>1788855656</v>
      </c>
      <c r="G2837" s="6" t="n">
        <v>1788855547</v>
      </c>
      <c r="H2837" s="6" t="n">
        <v>1788857881</v>
      </c>
      <c r="J2837" s="6" t="n">
        <v>0</v>
      </c>
      <c r="K2837" s="6" t="n">
        <v>0</v>
      </c>
      <c r="L2837" s="9" t="n">
        <f aca="false">IF(AND(E2837&gt;=Scenario!$B$11,E2837&lt;Scenario!$B$12),1,0)</f>
        <v>1</v>
      </c>
      <c r="M2837" s="9" t="n">
        <f aca="false">IF(AND(L2837=1,ISNUMBER(F2837)),MAX(0,F2837-E2837)/60,"")</f>
        <v>2.78333333333333</v>
      </c>
      <c r="N2837" s="9" t="n">
        <f aca="false">IF(AND(L2837=1,ISNUMBER(G2837)),MAX(0,G2837-E2837)/60,"")</f>
        <v>0.966666666666667</v>
      </c>
      <c r="O2837" s="9" t="n">
        <f aca="false">IF(ISNUMBER(H2837),IF(AND(H2837&gt;=Scenario!$B$11,H2837&lt;Scenario!$B$12),1,0),0)</f>
        <v>1</v>
      </c>
      <c r="P2837" s="9" t="n">
        <f aca="false">IF(O2837=1,MAX(0,H2837-E2837)/60,"")</f>
        <v>39.8666666666667</v>
      </c>
      <c r="Q2837" s="9" t="n">
        <f aca="false">INDEX(Scenario!$B$18:$B$20,MATCH(B2837,Scenario!$A$18:$A$20,0))</f>
        <v>240</v>
      </c>
      <c r="R2837" s="9" t="n">
        <f aca="false">INDEX(Scenario!$C$18:$C$20,MATCH(B2837,Scenario!$A$18:$A$20,0))</f>
        <v>4320</v>
      </c>
      <c r="S2837" s="9" t="n">
        <f aca="false">IF(ISNUMBER(M2837),IF(M2837&lt;=Q2837,1,0),"")</f>
        <v>1</v>
      </c>
      <c r="T2837" s="9" t="n">
        <f aca="false">IF(ISNUMBER(P2837),IF(P2837&lt;=R2837,1,0),"")</f>
        <v>1</v>
      </c>
      <c r="U2837" s="9" t="n">
        <f aca="false">IF(E2837&gt;Scenario!$B$14,0,IF(OR(AND(ISNUMBER(H2837),H2837&lt;=Scenario!$B$14),AND(ISNUMBER(I2837),I2837&lt;=Scenario!$B$14)),0,1))</f>
        <v>0</v>
      </c>
      <c r="V2837" s="9" t="n">
        <f aca="false">IF(AND(U2837=1,(Scenario!$B$14-E2837)/60&gt;R2837),1,0)</f>
        <v>0</v>
      </c>
      <c r="W2837" s="9" t="n">
        <f aca="false">IF(OR(C2837=Scenario!$B$22,C2837=Scenario!$C$22),1,0)</f>
        <v>0</v>
      </c>
      <c r="X2837" s="9" t="n">
        <f aca="false">IF(ISNUMBER(I2837),1,0)</f>
        <v>0</v>
      </c>
      <c r="Y2837" s="9" t="n">
        <f aca="false">MOD(INT(E2837/86400)+3,7)</f>
        <v>1</v>
      </c>
      <c r="Z2837" s="9" t="n">
        <f aca="false">MOD(INT(E2837/3600),24)</f>
        <v>8</v>
      </c>
      <c r="AA2837" s="6" t="s">
        <v>5918</v>
      </c>
    </row>
    <row r="2838" customFormat="false" ht="15" hidden="false" customHeight="false" outlineLevel="0" collapsed="false">
      <c r="A2838" s="6" t="s">
        <v>5919</v>
      </c>
      <c r="B2838" s="6" t="s">
        <v>43</v>
      </c>
      <c r="C2838" s="6" t="s">
        <v>249</v>
      </c>
      <c r="D2838" s="6" t="s">
        <v>172</v>
      </c>
      <c r="E2838" s="6" t="n">
        <v>1788857578</v>
      </c>
      <c r="F2838" s="6" t="n">
        <v>1788857726</v>
      </c>
      <c r="G2838" s="6" t="n">
        <v>1788857619</v>
      </c>
      <c r="H2838" s="6" t="n">
        <v>1788862545</v>
      </c>
      <c r="J2838" s="6" t="n">
        <v>0</v>
      </c>
      <c r="K2838" s="6" t="n">
        <v>0</v>
      </c>
      <c r="L2838" s="9" t="n">
        <f aca="false">IF(AND(E2838&gt;=Scenario!$B$11,E2838&lt;Scenario!$B$12),1,0)</f>
        <v>1</v>
      </c>
      <c r="M2838" s="9" t="n">
        <f aca="false">IF(AND(L2838=1,ISNUMBER(F2838)),MAX(0,F2838-E2838)/60,"")</f>
        <v>2.46666666666667</v>
      </c>
      <c r="N2838" s="9" t="n">
        <f aca="false">IF(AND(L2838=1,ISNUMBER(G2838)),MAX(0,G2838-E2838)/60,"")</f>
        <v>0.683333333333333</v>
      </c>
      <c r="O2838" s="9" t="n">
        <f aca="false">IF(ISNUMBER(H2838),IF(AND(H2838&gt;=Scenario!$B$11,H2838&lt;Scenario!$B$12),1,0),0)</f>
        <v>1</v>
      </c>
      <c r="P2838" s="9" t="n">
        <f aca="false">IF(O2838=1,MAX(0,H2838-E2838)/60,"")</f>
        <v>82.7833333333333</v>
      </c>
      <c r="Q2838" s="9" t="n">
        <f aca="false">INDEX(Scenario!$B$18:$B$20,MATCH(B2838,Scenario!$A$18:$A$20,0))</f>
        <v>60</v>
      </c>
      <c r="R2838" s="9" t="n">
        <f aca="false">INDEX(Scenario!$C$18:$C$20,MATCH(B2838,Scenario!$A$18:$A$20,0))</f>
        <v>1440</v>
      </c>
      <c r="S2838" s="9" t="n">
        <f aca="false">IF(ISNUMBER(M2838),IF(M2838&lt;=Q2838,1,0),"")</f>
        <v>1</v>
      </c>
      <c r="T2838" s="9" t="n">
        <f aca="false">IF(ISNUMBER(P2838),IF(P2838&lt;=R2838,1,0),"")</f>
        <v>1</v>
      </c>
      <c r="U2838" s="9" t="n">
        <f aca="false">IF(E2838&gt;Scenario!$B$14,0,IF(OR(AND(ISNUMBER(H2838),H2838&lt;=Scenario!$B$14),AND(ISNUMBER(I2838),I2838&lt;=Scenario!$B$14)),0,1))</f>
        <v>0</v>
      </c>
      <c r="V2838" s="9" t="n">
        <f aca="false">IF(AND(U2838=1,(Scenario!$B$14-E2838)/60&gt;R2838),1,0)</f>
        <v>0</v>
      </c>
      <c r="W2838" s="9" t="n">
        <f aca="false">IF(OR(C2838=Scenario!$B$22,C2838=Scenario!$C$22),1,0)</f>
        <v>0</v>
      </c>
      <c r="X2838" s="9" t="n">
        <f aca="false">IF(ISNUMBER(I2838),1,0)</f>
        <v>0</v>
      </c>
      <c r="Y2838" s="9" t="n">
        <f aca="false">MOD(INT(E2838/86400)+3,7)</f>
        <v>1</v>
      </c>
      <c r="Z2838" s="9" t="n">
        <f aca="false">MOD(INT(E2838/3600),24)</f>
        <v>8</v>
      </c>
      <c r="AA2838" s="6" t="s">
        <v>5920</v>
      </c>
    </row>
    <row r="2839" customFormat="false" ht="15" hidden="false" customHeight="false" outlineLevel="0" collapsed="false">
      <c r="A2839" s="6" t="s">
        <v>5921</v>
      </c>
      <c r="B2839" s="6" t="s">
        <v>43</v>
      </c>
      <c r="C2839" s="6" t="s">
        <v>288</v>
      </c>
      <c r="D2839" s="6" t="s">
        <v>170</v>
      </c>
      <c r="E2839" s="6" t="n">
        <v>1788858693</v>
      </c>
      <c r="F2839" s="6" t="n">
        <v>1788858845</v>
      </c>
      <c r="G2839" s="6" t="n">
        <v>1788858746</v>
      </c>
      <c r="H2839" s="6" t="n">
        <v>1788860385</v>
      </c>
      <c r="J2839" s="6" t="n">
        <v>0</v>
      </c>
      <c r="K2839" s="6" t="n">
        <v>0</v>
      </c>
      <c r="L2839" s="9" t="n">
        <f aca="false">IF(AND(E2839&gt;=Scenario!$B$11,E2839&lt;Scenario!$B$12),1,0)</f>
        <v>1</v>
      </c>
      <c r="M2839" s="9" t="n">
        <f aca="false">IF(AND(L2839=1,ISNUMBER(F2839)),MAX(0,F2839-E2839)/60,"")</f>
        <v>2.53333333333333</v>
      </c>
      <c r="N2839" s="9" t="n">
        <f aca="false">IF(AND(L2839=1,ISNUMBER(G2839)),MAX(0,G2839-E2839)/60,"")</f>
        <v>0.883333333333333</v>
      </c>
      <c r="O2839" s="9" t="n">
        <f aca="false">IF(ISNUMBER(H2839),IF(AND(H2839&gt;=Scenario!$B$11,H2839&lt;Scenario!$B$12),1,0),0)</f>
        <v>1</v>
      </c>
      <c r="P2839" s="9" t="n">
        <f aca="false">IF(O2839=1,MAX(0,H2839-E2839)/60,"")</f>
        <v>28.2</v>
      </c>
      <c r="Q2839" s="9" t="n">
        <f aca="false">INDEX(Scenario!$B$18:$B$20,MATCH(B2839,Scenario!$A$18:$A$20,0))</f>
        <v>60</v>
      </c>
      <c r="R2839" s="9" t="n">
        <f aca="false">INDEX(Scenario!$C$18:$C$20,MATCH(B2839,Scenario!$A$18:$A$20,0))</f>
        <v>1440</v>
      </c>
      <c r="S2839" s="9" t="n">
        <f aca="false">IF(ISNUMBER(M2839),IF(M2839&lt;=Q2839,1,0),"")</f>
        <v>1</v>
      </c>
      <c r="T2839" s="9" t="n">
        <f aca="false">IF(ISNUMBER(P2839),IF(P2839&lt;=R2839,1,0),"")</f>
        <v>1</v>
      </c>
      <c r="U2839" s="9" t="n">
        <f aca="false">IF(E2839&gt;Scenario!$B$14,0,IF(OR(AND(ISNUMBER(H2839),H2839&lt;=Scenario!$B$14),AND(ISNUMBER(I2839),I2839&lt;=Scenario!$B$14)),0,1))</f>
        <v>0</v>
      </c>
      <c r="V2839" s="9" t="n">
        <f aca="false">IF(AND(U2839=1,(Scenario!$B$14-E2839)/60&gt;R2839),1,0)</f>
        <v>0</v>
      </c>
      <c r="W2839" s="9" t="n">
        <f aca="false">IF(OR(C2839=Scenario!$B$22,C2839=Scenario!$C$22),1,0)</f>
        <v>0</v>
      </c>
      <c r="X2839" s="9" t="n">
        <f aca="false">IF(ISNUMBER(I2839),1,0)</f>
        <v>0</v>
      </c>
      <c r="Y2839" s="9" t="n">
        <f aca="false">MOD(INT(E2839/86400)+3,7)</f>
        <v>1</v>
      </c>
      <c r="Z2839" s="9" t="n">
        <f aca="false">MOD(INT(E2839/3600),24)</f>
        <v>9</v>
      </c>
      <c r="AA2839" s="6" t="s">
        <v>5922</v>
      </c>
    </row>
    <row r="2840" customFormat="false" ht="15" hidden="false" customHeight="false" outlineLevel="0" collapsed="false">
      <c r="A2840" s="6" t="s">
        <v>5923</v>
      </c>
      <c r="B2840" s="6" t="s">
        <v>43</v>
      </c>
      <c r="C2840" s="6" t="s">
        <v>288</v>
      </c>
      <c r="D2840" s="6" t="s">
        <v>172</v>
      </c>
      <c r="E2840" s="6" t="n">
        <v>1788859743</v>
      </c>
      <c r="F2840" s="6" t="n">
        <v>1788859886</v>
      </c>
      <c r="G2840" s="6" t="n">
        <v>1788859798</v>
      </c>
      <c r="H2840" s="6" t="n">
        <v>1788860980</v>
      </c>
      <c r="J2840" s="6" t="n">
        <v>0</v>
      </c>
      <c r="K2840" s="6" t="n">
        <v>0</v>
      </c>
      <c r="L2840" s="9" t="n">
        <f aca="false">IF(AND(E2840&gt;=Scenario!$B$11,E2840&lt;Scenario!$B$12),1,0)</f>
        <v>1</v>
      </c>
      <c r="M2840" s="9" t="n">
        <f aca="false">IF(AND(L2840=1,ISNUMBER(F2840)),MAX(0,F2840-E2840)/60,"")</f>
        <v>2.38333333333333</v>
      </c>
      <c r="N2840" s="9" t="n">
        <f aca="false">IF(AND(L2840=1,ISNUMBER(G2840)),MAX(0,G2840-E2840)/60,"")</f>
        <v>0.916666666666667</v>
      </c>
      <c r="O2840" s="9" t="n">
        <f aca="false">IF(ISNUMBER(H2840),IF(AND(H2840&gt;=Scenario!$B$11,H2840&lt;Scenario!$B$12),1,0),0)</f>
        <v>1</v>
      </c>
      <c r="P2840" s="9" t="n">
        <f aca="false">IF(O2840=1,MAX(0,H2840-E2840)/60,"")</f>
        <v>20.6166666666667</v>
      </c>
      <c r="Q2840" s="9" t="n">
        <f aca="false">INDEX(Scenario!$B$18:$B$20,MATCH(B2840,Scenario!$A$18:$A$20,0))</f>
        <v>60</v>
      </c>
      <c r="R2840" s="9" t="n">
        <f aca="false">INDEX(Scenario!$C$18:$C$20,MATCH(B2840,Scenario!$A$18:$A$20,0))</f>
        <v>1440</v>
      </c>
      <c r="S2840" s="9" t="n">
        <f aca="false">IF(ISNUMBER(M2840),IF(M2840&lt;=Q2840,1,0),"")</f>
        <v>1</v>
      </c>
      <c r="T2840" s="9" t="n">
        <f aca="false">IF(ISNUMBER(P2840),IF(P2840&lt;=R2840,1,0),"")</f>
        <v>1</v>
      </c>
      <c r="U2840" s="9" t="n">
        <f aca="false">IF(E2840&gt;Scenario!$B$14,0,IF(OR(AND(ISNUMBER(H2840),H2840&lt;=Scenario!$B$14),AND(ISNUMBER(I2840),I2840&lt;=Scenario!$B$14)),0,1))</f>
        <v>0</v>
      </c>
      <c r="V2840" s="9" t="n">
        <f aca="false">IF(AND(U2840=1,(Scenario!$B$14-E2840)/60&gt;R2840),1,0)</f>
        <v>0</v>
      </c>
      <c r="W2840" s="9" t="n">
        <f aca="false">IF(OR(C2840=Scenario!$B$22,C2840=Scenario!$C$22),1,0)</f>
        <v>0</v>
      </c>
      <c r="X2840" s="9" t="n">
        <f aca="false">IF(ISNUMBER(I2840),1,0)</f>
        <v>0</v>
      </c>
      <c r="Y2840" s="9" t="n">
        <f aca="false">MOD(INT(E2840/86400)+3,7)</f>
        <v>1</v>
      </c>
      <c r="Z2840" s="9" t="n">
        <f aca="false">MOD(INT(E2840/3600),24)</f>
        <v>9</v>
      </c>
      <c r="AA2840" s="6" t="s">
        <v>5924</v>
      </c>
    </row>
    <row r="2841" customFormat="false" ht="15" hidden="false" customHeight="false" outlineLevel="0" collapsed="false">
      <c r="A2841" s="6" t="s">
        <v>5925</v>
      </c>
      <c r="B2841" s="6" t="s">
        <v>43</v>
      </c>
      <c r="C2841" s="6" t="s">
        <v>46</v>
      </c>
      <c r="D2841" s="6" t="s">
        <v>172</v>
      </c>
      <c r="E2841" s="6" t="n">
        <v>1788862781</v>
      </c>
      <c r="F2841" s="6" t="n">
        <v>1788863012</v>
      </c>
      <c r="G2841" s="6" t="n">
        <v>1788862831</v>
      </c>
      <c r="H2841" s="6" t="n">
        <v>1788866500</v>
      </c>
      <c r="J2841" s="6" t="n">
        <v>0</v>
      </c>
      <c r="K2841" s="6" t="n">
        <v>1</v>
      </c>
      <c r="L2841" s="9" t="n">
        <f aca="false">IF(AND(E2841&gt;=Scenario!$B$11,E2841&lt;Scenario!$B$12),1,0)</f>
        <v>1</v>
      </c>
      <c r="M2841" s="9" t="n">
        <f aca="false">IF(AND(L2841=1,ISNUMBER(F2841)),MAX(0,F2841-E2841)/60,"")</f>
        <v>3.85</v>
      </c>
      <c r="N2841" s="9" t="n">
        <f aca="false">IF(AND(L2841=1,ISNUMBER(G2841)),MAX(0,G2841-E2841)/60,"")</f>
        <v>0.833333333333333</v>
      </c>
      <c r="O2841" s="9" t="n">
        <f aca="false">IF(ISNUMBER(H2841),IF(AND(H2841&gt;=Scenario!$B$11,H2841&lt;Scenario!$B$12),1,0),0)</f>
        <v>1</v>
      </c>
      <c r="P2841" s="9" t="n">
        <f aca="false">IF(O2841=1,MAX(0,H2841-E2841)/60,"")</f>
        <v>61.9833333333333</v>
      </c>
      <c r="Q2841" s="9" t="n">
        <f aca="false">INDEX(Scenario!$B$18:$B$20,MATCH(B2841,Scenario!$A$18:$A$20,0))</f>
        <v>60</v>
      </c>
      <c r="R2841" s="9" t="n">
        <f aca="false">INDEX(Scenario!$C$18:$C$20,MATCH(B2841,Scenario!$A$18:$A$20,0))</f>
        <v>1440</v>
      </c>
      <c r="S2841" s="9" t="n">
        <f aca="false">IF(ISNUMBER(M2841),IF(M2841&lt;=Q2841,1,0),"")</f>
        <v>1</v>
      </c>
      <c r="T2841" s="9" t="n">
        <f aca="false">IF(ISNUMBER(P2841),IF(P2841&lt;=R2841,1,0),"")</f>
        <v>1</v>
      </c>
      <c r="U2841" s="9" t="n">
        <f aca="false">IF(E2841&gt;Scenario!$B$14,0,IF(OR(AND(ISNUMBER(H2841),H2841&lt;=Scenario!$B$14),AND(ISNUMBER(I2841),I2841&lt;=Scenario!$B$14)),0,1))</f>
        <v>0</v>
      </c>
      <c r="V2841" s="9" t="n">
        <f aca="false">IF(AND(U2841=1,(Scenario!$B$14-E2841)/60&gt;R2841),1,0)</f>
        <v>0</v>
      </c>
      <c r="W2841" s="9" t="n">
        <f aca="false">IF(OR(C2841=Scenario!$B$22,C2841=Scenario!$C$22),1,0)</f>
        <v>1</v>
      </c>
      <c r="X2841" s="9" t="n">
        <f aca="false">IF(ISNUMBER(I2841),1,0)</f>
        <v>0</v>
      </c>
      <c r="Y2841" s="9" t="n">
        <f aca="false">MOD(INT(E2841/86400)+3,7)</f>
        <v>1</v>
      </c>
      <c r="Z2841" s="9" t="n">
        <f aca="false">MOD(INT(E2841/3600),24)</f>
        <v>10</v>
      </c>
      <c r="AA2841" s="6" t="s">
        <v>5926</v>
      </c>
    </row>
    <row r="2842" customFormat="false" ht="15" hidden="false" customHeight="false" outlineLevel="0" collapsed="false">
      <c r="A2842" s="6" t="s">
        <v>5927</v>
      </c>
      <c r="B2842" s="6" t="s">
        <v>44</v>
      </c>
      <c r="C2842" s="6" t="s">
        <v>46</v>
      </c>
      <c r="D2842" s="6" t="s">
        <v>170</v>
      </c>
      <c r="E2842" s="6" t="n">
        <v>1788863676</v>
      </c>
      <c r="F2842" s="6" t="n">
        <v>1788863857</v>
      </c>
      <c r="G2842" s="6" t="n">
        <v>1788863735</v>
      </c>
      <c r="H2842" s="6" t="n">
        <v>1788864485</v>
      </c>
      <c r="J2842" s="6" t="n">
        <v>0</v>
      </c>
      <c r="K2842" s="6" t="n">
        <v>0</v>
      </c>
      <c r="L2842" s="9" t="n">
        <f aca="false">IF(AND(E2842&gt;=Scenario!$B$11,E2842&lt;Scenario!$B$12),1,0)</f>
        <v>1</v>
      </c>
      <c r="M2842" s="9" t="n">
        <f aca="false">IF(AND(L2842=1,ISNUMBER(F2842)),MAX(0,F2842-E2842)/60,"")</f>
        <v>3.01666666666667</v>
      </c>
      <c r="N2842" s="9" t="n">
        <f aca="false">IF(AND(L2842=1,ISNUMBER(G2842)),MAX(0,G2842-E2842)/60,"")</f>
        <v>0.983333333333333</v>
      </c>
      <c r="O2842" s="9" t="n">
        <f aca="false">IF(ISNUMBER(H2842),IF(AND(H2842&gt;=Scenario!$B$11,H2842&lt;Scenario!$B$12),1,0),0)</f>
        <v>1</v>
      </c>
      <c r="P2842" s="9" t="n">
        <f aca="false">IF(O2842=1,MAX(0,H2842-E2842)/60,"")</f>
        <v>13.4833333333333</v>
      </c>
      <c r="Q2842" s="9" t="n">
        <f aca="false">INDEX(Scenario!$B$18:$B$20,MATCH(B2842,Scenario!$A$18:$A$20,0))</f>
        <v>240</v>
      </c>
      <c r="R2842" s="9" t="n">
        <f aca="false">INDEX(Scenario!$C$18:$C$20,MATCH(B2842,Scenario!$A$18:$A$20,0))</f>
        <v>4320</v>
      </c>
      <c r="S2842" s="9" t="n">
        <f aca="false">IF(ISNUMBER(M2842),IF(M2842&lt;=Q2842,1,0),"")</f>
        <v>1</v>
      </c>
      <c r="T2842" s="9" t="n">
        <f aca="false">IF(ISNUMBER(P2842),IF(P2842&lt;=R2842,1,0),"")</f>
        <v>1</v>
      </c>
      <c r="U2842" s="9" t="n">
        <f aca="false">IF(E2842&gt;Scenario!$B$14,0,IF(OR(AND(ISNUMBER(H2842),H2842&lt;=Scenario!$B$14),AND(ISNUMBER(I2842),I2842&lt;=Scenario!$B$14)),0,1))</f>
        <v>0</v>
      </c>
      <c r="V2842" s="9" t="n">
        <f aca="false">IF(AND(U2842=1,(Scenario!$B$14-E2842)/60&gt;R2842),1,0)</f>
        <v>0</v>
      </c>
      <c r="W2842" s="9" t="n">
        <f aca="false">IF(OR(C2842=Scenario!$B$22,C2842=Scenario!$C$22),1,0)</f>
        <v>1</v>
      </c>
      <c r="X2842" s="9" t="n">
        <f aca="false">IF(ISNUMBER(I2842),1,0)</f>
        <v>0</v>
      </c>
      <c r="Y2842" s="9" t="n">
        <f aca="false">MOD(INT(E2842/86400)+3,7)</f>
        <v>1</v>
      </c>
      <c r="Z2842" s="9" t="n">
        <f aca="false">MOD(INT(E2842/3600),24)</f>
        <v>10</v>
      </c>
      <c r="AA2842" s="6" t="s">
        <v>5928</v>
      </c>
    </row>
    <row r="2843" customFormat="false" ht="15" hidden="false" customHeight="false" outlineLevel="0" collapsed="false">
      <c r="A2843" s="6" t="s">
        <v>5929</v>
      </c>
      <c r="B2843" s="6" t="s">
        <v>44</v>
      </c>
      <c r="C2843" s="6" t="s">
        <v>288</v>
      </c>
      <c r="D2843" s="6" t="s">
        <v>170</v>
      </c>
      <c r="E2843" s="6" t="n">
        <v>1788864344</v>
      </c>
      <c r="F2843" s="6" t="n">
        <v>1788864512</v>
      </c>
      <c r="G2843" s="6" t="n">
        <v>1788864366</v>
      </c>
      <c r="H2843" s="6" t="n">
        <v>1788865195</v>
      </c>
      <c r="J2843" s="6" t="n">
        <v>0</v>
      </c>
      <c r="K2843" s="6" t="n">
        <v>0</v>
      </c>
      <c r="L2843" s="9" t="n">
        <f aca="false">IF(AND(E2843&gt;=Scenario!$B$11,E2843&lt;Scenario!$B$12),1,0)</f>
        <v>1</v>
      </c>
      <c r="M2843" s="9" t="n">
        <f aca="false">IF(AND(L2843=1,ISNUMBER(F2843)),MAX(0,F2843-E2843)/60,"")</f>
        <v>2.8</v>
      </c>
      <c r="N2843" s="9" t="n">
        <f aca="false">IF(AND(L2843=1,ISNUMBER(G2843)),MAX(0,G2843-E2843)/60,"")</f>
        <v>0.366666666666667</v>
      </c>
      <c r="O2843" s="9" t="n">
        <f aca="false">IF(ISNUMBER(H2843),IF(AND(H2843&gt;=Scenario!$B$11,H2843&lt;Scenario!$B$12),1,0),0)</f>
        <v>1</v>
      </c>
      <c r="P2843" s="9" t="n">
        <f aca="false">IF(O2843=1,MAX(0,H2843-E2843)/60,"")</f>
        <v>14.1833333333333</v>
      </c>
      <c r="Q2843" s="9" t="n">
        <f aca="false">INDEX(Scenario!$B$18:$B$20,MATCH(B2843,Scenario!$A$18:$A$20,0))</f>
        <v>240</v>
      </c>
      <c r="R2843" s="9" t="n">
        <f aca="false">INDEX(Scenario!$C$18:$C$20,MATCH(B2843,Scenario!$A$18:$A$20,0))</f>
        <v>4320</v>
      </c>
      <c r="S2843" s="9" t="n">
        <f aca="false">IF(ISNUMBER(M2843),IF(M2843&lt;=Q2843,1,0),"")</f>
        <v>1</v>
      </c>
      <c r="T2843" s="9" t="n">
        <f aca="false">IF(ISNUMBER(P2843),IF(P2843&lt;=R2843,1,0),"")</f>
        <v>1</v>
      </c>
      <c r="U2843" s="9" t="n">
        <f aca="false">IF(E2843&gt;Scenario!$B$14,0,IF(OR(AND(ISNUMBER(H2843),H2843&lt;=Scenario!$B$14),AND(ISNUMBER(I2843),I2843&lt;=Scenario!$B$14)),0,1))</f>
        <v>0</v>
      </c>
      <c r="V2843" s="9" t="n">
        <f aca="false">IF(AND(U2843=1,(Scenario!$B$14-E2843)/60&gt;R2843),1,0)</f>
        <v>0</v>
      </c>
      <c r="W2843" s="9" t="n">
        <f aca="false">IF(OR(C2843=Scenario!$B$22,C2843=Scenario!$C$22),1,0)</f>
        <v>0</v>
      </c>
      <c r="X2843" s="9" t="n">
        <f aca="false">IF(ISNUMBER(I2843),1,0)</f>
        <v>0</v>
      </c>
      <c r="Y2843" s="9" t="n">
        <f aca="false">MOD(INT(E2843/86400)+3,7)</f>
        <v>1</v>
      </c>
      <c r="Z2843" s="9" t="n">
        <f aca="false">MOD(INT(E2843/3600),24)</f>
        <v>10</v>
      </c>
      <c r="AA2843" s="6" t="s">
        <v>5930</v>
      </c>
    </row>
    <row r="2844" customFormat="false" ht="15" hidden="false" customHeight="false" outlineLevel="0" collapsed="false">
      <c r="A2844" s="6" t="s">
        <v>5931</v>
      </c>
      <c r="B2844" s="6" t="s">
        <v>44</v>
      </c>
      <c r="C2844" s="6" t="s">
        <v>249</v>
      </c>
      <c r="D2844" s="6" t="s">
        <v>170</v>
      </c>
      <c r="E2844" s="6" t="n">
        <v>1788864907</v>
      </c>
      <c r="F2844" s="6" t="n">
        <v>1788865055</v>
      </c>
      <c r="G2844" s="6" t="n">
        <v>1788864925</v>
      </c>
      <c r="H2844" s="6" t="n">
        <v>1788865758</v>
      </c>
      <c r="J2844" s="6" t="n">
        <v>0</v>
      </c>
      <c r="K2844" s="6" t="n">
        <v>0</v>
      </c>
      <c r="L2844" s="9" t="n">
        <f aca="false">IF(AND(E2844&gt;=Scenario!$B$11,E2844&lt;Scenario!$B$12),1,0)</f>
        <v>1</v>
      </c>
      <c r="M2844" s="9" t="n">
        <f aca="false">IF(AND(L2844=1,ISNUMBER(F2844)),MAX(0,F2844-E2844)/60,"")</f>
        <v>2.46666666666667</v>
      </c>
      <c r="N2844" s="9" t="n">
        <f aca="false">IF(AND(L2844=1,ISNUMBER(G2844)),MAX(0,G2844-E2844)/60,"")</f>
        <v>0.3</v>
      </c>
      <c r="O2844" s="9" t="n">
        <f aca="false">IF(ISNUMBER(H2844),IF(AND(H2844&gt;=Scenario!$B$11,H2844&lt;Scenario!$B$12),1,0),0)</f>
        <v>1</v>
      </c>
      <c r="P2844" s="9" t="n">
        <f aca="false">IF(O2844=1,MAX(0,H2844-E2844)/60,"")</f>
        <v>14.1833333333333</v>
      </c>
      <c r="Q2844" s="9" t="n">
        <f aca="false">INDEX(Scenario!$B$18:$B$20,MATCH(B2844,Scenario!$A$18:$A$20,0))</f>
        <v>240</v>
      </c>
      <c r="R2844" s="9" t="n">
        <f aca="false">INDEX(Scenario!$C$18:$C$20,MATCH(B2844,Scenario!$A$18:$A$20,0))</f>
        <v>4320</v>
      </c>
      <c r="S2844" s="9" t="n">
        <f aca="false">IF(ISNUMBER(M2844),IF(M2844&lt;=Q2844,1,0),"")</f>
        <v>1</v>
      </c>
      <c r="T2844" s="9" t="n">
        <f aca="false">IF(ISNUMBER(P2844),IF(P2844&lt;=R2844,1,0),"")</f>
        <v>1</v>
      </c>
      <c r="U2844" s="9" t="n">
        <f aca="false">IF(E2844&gt;Scenario!$B$14,0,IF(OR(AND(ISNUMBER(H2844),H2844&lt;=Scenario!$B$14),AND(ISNUMBER(I2844),I2844&lt;=Scenario!$B$14)),0,1))</f>
        <v>0</v>
      </c>
      <c r="V2844" s="9" t="n">
        <f aca="false">IF(AND(U2844=1,(Scenario!$B$14-E2844)/60&gt;R2844),1,0)</f>
        <v>0</v>
      </c>
      <c r="W2844" s="9" t="n">
        <f aca="false">IF(OR(C2844=Scenario!$B$22,C2844=Scenario!$C$22),1,0)</f>
        <v>0</v>
      </c>
      <c r="X2844" s="9" t="n">
        <f aca="false">IF(ISNUMBER(I2844),1,0)</f>
        <v>0</v>
      </c>
      <c r="Y2844" s="9" t="n">
        <f aca="false">MOD(INT(E2844/86400)+3,7)</f>
        <v>1</v>
      </c>
      <c r="Z2844" s="9" t="n">
        <f aca="false">MOD(INT(E2844/3600),24)</f>
        <v>10</v>
      </c>
      <c r="AA2844" s="6" t="s">
        <v>5932</v>
      </c>
    </row>
    <row r="2845" customFormat="false" ht="15" hidden="false" customHeight="false" outlineLevel="0" collapsed="false">
      <c r="A2845" s="6" t="s">
        <v>5933</v>
      </c>
      <c r="B2845" s="6" t="s">
        <v>44</v>
      </c>
      <c r="C2845" s="6" t="s">
        <v>46</v>
      </c>
      <c r="D2845" s="6" t="s">
        <v>170</v>
      </c>
      <c r="E2845" s="6" t="n">
        <v>1788865206</v>
      </c>
      <c r="F2845" s="6" t="n">
        <v>1788865461</v>
      </c>
      <c r="G2845" s="6" t="n">
        <v>1788865230</v>
      </c>
      <c r="H2845" s="6" t="n">
        <v>1788866256</v>
      </c>
      <c r="J2845" s="6" t="n">
        <v>0</v>
      </c>
      <c r="K2845" s="6" t="n">
        <v>0</v>
      </c>
      <c r="L2845" s="9" t="n">
        <f aca="false">IF(AND(E2845&gt;=Scenario!$B$11,E2845&lt;Scenario!$B$12),1,0)</f>
        <v>1</v>
      </c>
      <c r="M2845" s="9" t="n">
        <f aca="false">IF(AND(L2845=1,ISNUMBER(F2845)),MAX(0,F2845-E2845)/60,"")</f>
        <v>4.25</v>
      </c>
      <c r="N2845" s="9" t="n">
        <f aca="false">IF(AND(L2845=1,ISNUMBER(G2845)),MAX(0,G2845-E2845)/60,"")</f>
        <v>0.4</v>
      </c>
      <c r="O2845" s="9" t="n">
        <f aca="false">IF(ISNUMBER(H2845),IF(AND(H2845&gt;=Scenario!$B$11,H2845&lt;Scenario!$B$12),1,0),0)</f>
        <v>1</v>
      </c>
      <c r="P2845" s="9" t="n">
        <f aca="false">IF(O2845=1,MAX(0,H2845-E2845)/60,"")</f>
        <v>17.5</v>
      </c>
      <c r="Q2845" s="9" t="n">
        <f aca="false">INDEX(Scenario!$B$18:$B$20,MATCH(B2845,Scenario!$A$18:$A$20,0))</f>
        <v>240</v>
      </c>
      <c r="R2845" s="9" t="n">
        <f aca="false">INDEX(Scenario!$C$18:$C$20,MATCH(B2845,Scenario!$A$18:$A$20,0))</f>
        <v>4320</v>
      </c>
      <c r="S2845" s="9" t="n">
        <f aca="false">IF(ISNUMBER(M2845),IF(M2845&lt;=Q2845,1,0),"")</f>
        <v>1</v>
      </c>
      <c r="T2845" s="9" t="n">
        <f aca="false">IF(ISNUMBER(P2845),IF(P2845&lt;=R2845,1,0),"")</f>
        <v>1</v>
      </c>
      <c r="U2845" s="9" t="n">
        <f aca="false">IF(E2845&gt;Scenario!$B$14,0,IF(OR(AND(ISNUMBER(H2845),H2845&lt;=Scenario!$B$14),AND(ISNUMBER(I2845),I2845&lt;=Scenario!$B$14)),0,1))</f>
        <v>0</v>
      </c>
      <c r="V2845" s="9" t="n">
        <f aca="false">IF(AND(U2845=1,(Scenario!$B$14-E2845)/60&gt;R2845),1,0)</f>
        <v>0</v>
      </c>
      <c r="W2845" s="9" t="n">
        <f aca="false">IF(OR(C2845=Scenario!$B$22,C2845=Scenario!$C$22),1,0)</f>
        <v>1</v>
      </c>
      <c r="X2845" s="9" t="n">
        <f aca="false">IF(ISNUMBER(I2845),1,0)</f>
        <v>0</v>
      </c>
      <c r="Y2845" s="9" t="n">
        <f aca="false">MOD(INT(E2845/86400)+3,7)</f>
        <v>1</v>
      </c>
      <c r="Z2845" s="9" t="n">
        <f aca="false">MOD(INT(E2845/3600),24)</f>
        <v>11</v>
      </c>
      <c r="AA2845" s="6" t="s">
        <v>5934</v>
      </c>
    </row>
    <row r="2846" customFormat="false" ht="15" hidden="false" customHeight="false" outlineLevel="0" collapsed="false">
      <c r="A2846" s="6" t="s">
        <v>5935</v>
      </c>
      <c r="B2846" s="6" t="s">
        <v>44</v>
      </c>
      <c r="C2846" s="6" t="s">
        <v>47</v>
      </c>
      <c r="D2846" s="6" t="s">
        <v>170</v>
      </c>
      <c r="E2846" s="6" t="n">
        <v>1788866307</v>
      </c>
      <c r="F2846" s="6" t="n">
        <v>1788866599</v>
      </c>
      <c r="G2846" s="6" t="n">
        <v>1788866363</v>
      </c>
      <c r="H2846" s="6" t="n">
        <v>1788867913</v>
      </c>
      <c r="J2846" s="6" t="n">
        <v>0</v>
      </c>
      <c r="K2846" s="6" t="n">
        <v>0</v>
      </c>
      <c r="L2846" s="9" t="n">
        <f aca="false">IF(AND(E2846&gt;=Scenario!$B$11,E2846&lt;Scenario!$B$12),1,0)</f>
        <v>1</v>
      </c>
      <c r="M2846" s="9" t="n">
        <f aca="false">IF(AND(L2846=1,ISNUMBER(F2846)),MAX(0,F2846-E2846)/60,"")</f>
        <v>4.86666666666667</v>
      </c>
      <c r="N2846" s="9" t="n">
        <f aca="false">IF(AND(L2846=1,ISNUMBER(G2846)),MAX(0,G2846-E2846)/60,"")</f>
        <v>0.933333333333333</v>
      </c>
      <c r="O2846" s="9" t="n">
        <f aca="false">IF(ISNUMBER(H2846),IF(AND(H2846&gt;=Scenario!$B$11,H2846&lt;Scenario!$B$12),1,0),0)</f>
        <v>1</v>
      </c>
      <c r="P2846" s="9" t="n">
        <f aca="false">IF(O2846=1,MAX(0,H2846-E2846)/60,"")</f>
        <v>26.7666666666667</v>
      </c>
      <c r="Q2846" s="9" t="n">
        <f aca="false">INDEX(Scenario!$B$18:$B$20,MATCH(B2846,Scenario!$A$18:$A$20,0))</f>
        <v>240</v>
      </c>
      <c r="R2846" s="9" t="n">
        <f aca="false">INDEX(Scenario!$C$18:$C$20,MATCH(B2846,Scenario!$A$18:$A$20,0))</f>
        <v>4320</v>
      </c>
      <c r="S2846" s="9" t="n">
        <f aca="false">IF(ISNUMBER(M2846),IF(M2846&lt;=Q2846,1,0),"")</f>
        <v>1</v>
      </c>
      <c r="T2846" s="9" t="n">
        <f aca="false">IF(ISNUMBER(P2846),IF(P2846&lt;=R2846,1,0),"")</f>
        <v>1</v>
      </c>
      <c r="U2846" s="9" t="n">
        <f aca="false">IF(E2846&gt;Scenario!$B$14,0,IF(OR(AND(ISNUMBER(H2846),H2846&lt;=Scenario!$B$14),AND(ISNUMBER(I2846),I2846&lt;=Scenario!$B$14)),0,1))</f>
        <v>0</v>
      </c>
      <c r="V2846" s="9" t="n">
        <f aca="false">IF(AND(U2846=1,(Scenario!$B$14-E2846)/60&gt;R2846),1,0)</f>
        <v>0</v>
      </c>
      <c r="W2846" s="9" t="n">
        <f aca="false">IF(OR(C2846=Scenario!$B$22,C2846=Scenario!$C$22),1,0)</f>
        <v>1</v>
      </c>
      <c r="X2846" s="9" t="n">
        <f aca="false">IF(ISNUMBER(I2846),1,0)</f>
        <v>0</v>
      </c>
      <c r="Y2846" s="9" t="n">
        <f aca="false">MOD(INT(E2846/86400)+3,7)</f>
        <v>1</v>
      </c>
      <c r="Z2846" s="9" t="n">
        <f aca="false">MOD(INT(E2846/3600),24)</f>
        <v>11</v>
      </c>
      <c r="AA2846" s="6" t="s">
        <v>5936</v>
      </c>
    </row>
    <row r="2847" customFormat="false" ht="15" hidden="false" customHeight="false" outlineLevel="0" collapsed="false">
      <c r="A2847" s="6" t="s">
        <v>5937</v>
      </c>
      <c r="B2847" s="6" t="s">
        <v>43</v>
      </c>
      <c r="C2847" s="6" t="s">
        <v>288</v>
      </c>
      <c r="D2847" s="6" t="s">
        <v>171</v>
      </c>
      <c r="E2847" s="6" t="n">
        <v>1788866787</v>
      </c>
      <c r="F2847" s="6" t="n">
        <v>1788866973</v>
      </c>
      <c r="G2847" s="6" t="n">
        <v>1788866825</v>
      </c>
      <c r="H2847" s="6" t="n">
        <v>1788874988</v>
      </c>
      <c r="J2847" s="6" t="n">
        <v>0</v>
      </c>
      <c r="K2847" s="6" t="n">
        <v>1</v>
      </c>
      <c r="L2847" s="9" t="n">
        <f aca="false">IF(AND(E2847&gt;=Scenario!$B$11,E2847&lt;Scenario!$B$12),1,0)</f>
        <v>1</v>
      </c>
      <c r="M2847" s="9" t="n">
        <f aca="false">IF(AND(L2847=1,ISNUMBER(F2847)),MAX(0,F2847-E2847)/60,"")</f>
        <v>3.1</v>
      </c>
      <c r="N2847" s="9" t="n">
        <f aca="false">IF(AND(L2847=1,ISNUMBER(G2847)),MAX(0,G2847-E2847)/60,"")</f>
        <v>0.633333333333333</v>
      </c>
      <c r="O2847" s="9" t="n">
        <f aca="false">IF(ISNUMBER(H2847),IF(AND(H2847&gt;=Scenario!$B$11,H2847&lt;Scenario!$B$12),1,0),0)</f>
        <v>1</v>
      </c>
      <c r="P2847" s="9" t="n">
        <f aca="false">IF(O2847=1,MAX(0,H2847-E2847)/60,"")</f>
        <v>136.683333333333</v>
      </c>
      <c r="Q2847" s="9" t="n">
        <f aca="false">INDEX(Scenario!$B$18:$B$20,MATCH(B2847,Scenario!$A$18:$A$20,0))</f>
        <v>60</v>
      </c>
      <c r="R2847" s="9" t="n">
        <f aca="false">INDEX(Scenario!$C$18:$C$20,MATCH(B2847,Scenario!$A$18:$A$20,0))</f>
        <v>1440</v>
      </c>
      <c r="S2847" s="9" t="n">
        <f aca="false">IF(ISNUMBER(M2847),IF(M2847&lt;=Q2847,1,0),"")</f>
        <v>1</v>
      </c>
      <c r="T2847" s="9" t="n">
        <f aca="false">IF(ISNUMBER(P2847),IF(P2847&lt;=R2847,1,0),"")</f>
        <v>1</v>
      </c>
      <c r="U2847" s="9" t="n">
        <f aca="false">IF(E2847&gt;Scenario!$B$14,0,IF(OR(AND(ISNUMBER(H2847),H2847&lt;=Scenario!$B$14),AND(ISNUMBER(I2847),I2847&lt;=Scenario!$B$14)),0,1))</f>
        <v>0</v>
      </c>
      <c r="V2847" s="9" t="n">
        <f aca="false">IF(AND(U2847=1,(Scenario!$B$14-E2847)/60&gt;R2847),1,0)</f>
        <v>0</v>
      </c>
      <c r="W2847" s="9" t="n">
        <f aca="false">IF(OR(C2847=Scenario!$B$22,C2847=Scenario!$C$22),1,0)</f>
        <v>0</v>
      </c>
      <c r="X2847" s="9" t="n">
        <f aca="false">IF(ISNUMBER(I2847),1,0)</f>
        <v>0</v>
      </c>
      <c r="Y2847" s="9" t="n">
        <f aca="false">MOD(INT(E2847/86400)+3,7)</f>
        <v>1</v>
      </c>
      <c r="Z2847" s="9" t="n">
        <f aca="false">MOD(INT(E2847/3600),24)</f>
        <v>11</v>
      </c>
      <c r="AA2847" s="6" t="s">
        <v>5938</v>
      </c>
    </row>
    <row r="2848" customFormat="false" ht="15" hidden="false" customHeight="false" outlineLevel="0" collapsed="false">
      <c r="A2848" s="6" t="s">
        <v>5939</v>
      </c>
      <c r="B2848" s="6" t="s">
        <v>44</v>
      </c>
      <c r="C2848" s="6" t="s">
        <v>288</v>
      </c>
      <c r="D2848" s="6" t="s">
        <v>171</v>
      </c>
      <c r="E2848" s="6" t="n">
        <v>1788866981</v>
      </c>
      <c r="F2848" s="6" t="n">
        <v>1788867136</v>
      </c>
      <c r="G2848" s="6" t="n">
        <v>1788867034</v>
      </c>
      <c r="H2848" s="6" t="n">
        <v>1788875914</v>
      </c>
      <c r="J2848" s="6" t="n">
        <v>0</v>
      </c>
      <c r="K2848" s="6" t="n">
        <v>0</v>
      </c>
      <c r="L2848" s="9" t="n">
        <f aca="false">IF(AND(E2848&gt;=Scenario!$B$11,E2848&lt;Scenario!$B$12),1,0)</f>
        <v>1</v>
      </c>
      <c r="M2848" s="9" t="n">
        <f aca="false">IF(AND(L2848=1,ISNUMBER(F2848)),MAX(0,F2848-E2848)/60,"")</f>
        <v>2.58333333333333</v>
      </c>
      <c r="N2848" s="9" t="n">
        <f aca="false">IF(AND(L2848=1,ISNUMBER(G2848)),MAX(0,G2848-E2848)/60,"")</f>
        <v>0.883333333333333</v>
      </c>
      <c r="O2848" s="9" t="n">
        <f aca="false">IF(ISNUMBER(H2848),IF(AND(H2848&gt;=Scenario!$B$11,H2848&lt;Scenario!$B$12),1,0),0)</f>
        <v>1</v>
      </c>
      <c r="P2848" s="9" t="n">
        <f aca="false">IF(O2848=1,MAX(0,H2848-E2848)/60,"")</f>
        <v>148.883333333333</v>
      </c>
      <c r="Q2848" s="9" t="n">
        <f aca="false">INDEX(Scenario!$B$18:$B$20,MATCH(B2848,Scenario!$A$18:$A$20,0))</f>
        <v>240</v>
      </c>
      <c r="R2848" s="9" t="n">
        <f aca="false">INDEX(Scenario!$C$18:$C$20,MATCH(B2848,Scenario!$A$18:$A$20,0))</f>
        <v>4320</v>
      </c>
      <c r="S2848" s="9" t="n">
        <f aca="false">IF(ISNUMBER(M2848),IF(M2848&lt;=Q2848,1,0),"")</f>
        <v>1</v>
      </c>
      <c r="T2848" s="9" t="n">
        <f aca="false">IF(ISNUMBER(P2848),IF(P2848&lt;=R2848,1,0),"")</f>
        <v>1</v>
      </c>
      <c r="U2848" s="9" t="n">
        <f aca="false">IF(E2848&gt;Scenario!$B$14,0,IF(OR(AND(ISNUMBER(H2848),H2848&lt;=Scenario!$B$14),AND(ISNUMBER(I2848),I2848&lt;=Scenario!$B$14)),0,1))</f>
        <v>0</v>
      </c>
      <c r="V2848" s="9" t="n">
        <f aca="false">IF(AND(U2848=1,(Scenario!$B$14-E2848)/60&gt;R2848),1,0)</f>
        <v>0</v>
      </c>
      <c r="W2848" s="9" t="n">
        <f aca="false">IF(OR(C2848=Scenario!$B$22,C2848=Scenario!$C$22),1,0)</f>
        <v>0</v>
      </c>
      <c r="X2848" s="9" t="n">
        <f aca="false">IF(ISNUMBER(I2848),1,0)</f>
        <v>0</v>
      </c>
      <c r="Y2848" s="9" t="n">
        <f aca="false">MOD(INT(E2848/86400)+3,7)</f>
        <v>1</v>
      </c>
      <c r="Z2848" s="9" t="n">
        <f aca="false">MOD(INT(E2848/3600),24)</f>
        <v>11</v>
      </c>
      <c r="AA2848" s="6" t="s">
        <v>5940</v>
      </c>
    </row>
    <row r="2849" customFormat="false" ht="15" hidden="false" customHeight="false" outlineLevel="0" collapsed="false">
      <c r="A2849" s="6" t="s">
        <v>5941</v>
      </c>
      <c r="B2849" s="6" t="s">
        <v>43</v>
      </c>
      <c r="C2849" s="6" t="s">
        <v>249</v>
      </c>
      <c r="D2849" s="6" t="s">
        <v>171</v>
      </c>
      <c r="E2849" s="6" t="n">
        <v>1788867700</v>
      </c>
      <c r="F2849" s="6" t="n">
        <v>1788867924</v>
      </c>
      <c r="G2849" s="6" t="n">
        <v>1788867729</v>
      </c>
      <c r="H2849" s="6" t="n">
        <v>1788871375</v>
      </c>
      <c r="J2849" s="6" t="n">
        <v>0</v>
      </c>
      <c r="K2849" s="6" t="n">
        <v>1</v>
      </c>
      <c r="L2849" s="9" t="n">
        <f aca="false">IF(AND(E2849&gt;=Scenario!$B$11,E2849&lt;Scenario!$B$12),1,0)</f>
        <v>1</v>
      </c>
      <c r="M2849" s="9" t="n">
        <f aca="false">IF(AND(L2849=1,ISNUMBER(F2849)),MAX(0,F2849-E2849)/60,"")</f>
        <v>3.73333333333333</v>
      </c>
      <c r="N2849" s="9" t="n">
        <f aca="false">IF(AND(L2849=1,ISNUMBER(G2849)),MAX(0,G2849-E2849)/60,"")</f>
        <v>0.483333333333333</v>
      </c>
      <c r="O2849" s="9" t="n">
        <f aca="false">IF(ISNUMBER(H2849),IF(AND(H2849&gt;=Scenario!$B$11,H2849&lt;Scenario!$B$12),1,0),0)</f>
        <v>1</v>
      </c>
      <c r="P2849" s="9" t="n">
        <f aca="false">IF(O2849=1,MAX(0,H2849-E2849)/60,"")</f>
        <v>61.25</v>
      </c>
      <c r="Q2849" s="9" t="n">
        <f aca="false">INDEX(Scenario!$B$18:$B$20,MATCH(B2849,Scenario!$A$18:$A$20,0))</f>
        <v>60</v>
      </c>
      <c r="R2849" s="9" t="n">
        <f aca="false">INDEX(Scenario!$C$18:$C$20,MATCH(B2849,Scenario!$A$18:$A$20,0))</f>
        <v>1440</v>
      </c>
      <c r="S2849" s="9" t="n">
        <f aca="false">IF(ISNUMBER(M2849),IF(M2849&lt;=Q2849,1,0),"")</f>
        <v>1</v>
      </c>
      <c r="T2849" s="9" t="n">
        <f aca="false">IF(ISNUMBER(P2849),IF(P2849&lt;=R2849,1,0),"")</f>
        <v>1</v>
      </c>
      <c r="U2849" s="9" t="n">
        <f aca="false">IF(E2849&gt;Scenario!$B$14,0,IF(OR(AND(ISNUMBER(H2849),H2849&lt;=Scenario!$B$14),AND(ISNUMBER(I2849),I2849&lt;=Scenario!$B$14)),0,1))</f>
        <v>0</v>
      </c>
      <c r="V2849" s="9" t="n">
        <f aca="false">IF(AND(U2849=1,(Scenario!$B$14-E2849)/60&gt;R2849),1,0)</f>
        <v>0</v>
      </c>
      <c r="W2849" s="9" t="n">
        <f aca="false">IF(OR(C2849=Scenario!$B$22,C2849=Scenario!$C$22),1,0)</f>
        <v>0</v>
      </c>
      <c r="X2849" s="9" t="n">
        <f aca="false">IF(ISNUMBER(I2849),1,0)</f>
        <v>0</v>
      </c>
      <c r="Y2849" s="9" t="n">
        <f aca="false">MOD(INT(E2849/86400)+3,7)</f>
        <v>1</v>
      </c>
      <c r="Z2849" s="9" t="n">
        <f aca="false">MOD(INT(E2849/3600),24)</f>
        <v>11</v>
      </c>
      <c r="AA2849" s="6" t="s">
        <v>5942</v>
      </c>
    </row>
    <row r="2850" customFormat="false" ht="15" hidden="false" customHeight="false" outlineLevel="0" collapsed="false">
      <c r="A2850" s="6" t="s">
        <v>5943</v>
      </c>
      <c r="B2850" s="6" t="s">
        <v>44</v>
      </c>
      <c r="C2850" s="6" t="s">
        <v>46</v>
      </c>
      <c r="D2850" s="6" t="s">
        <v>171</v>
      </c>
      <c r="E2850" s="6" t="n">
        <v>1788868319</v>
      </c>
      <c r="F2850" s="6" t="n">
        <v>1788868514</v>
      </c>
      <c r="G2850" s="6" t="n">
        <v>1788868347</v>
      </c>
      <c r="H2850" s="6" t="n">
        <v>1788871348</v>
      </c>
      <c r="J2850" s="6" t="n">
        <v>0</v>
      </c>
      <c r="K2850" s="6" t="n">
        <v>0</v>
      </c>
      <c r="L2850" s="9" t="n">
        <f aca="false">IF(AND(E2850&gt;=Scenario!$B$11,E2850&lt;Scenario!$B$12),1,0)</f>
        <v>1</v>
      </c>
      <c r="M2850" s="9" t="n">
        <f aca="false">IF(AND(L2850=1,ISNUMBER(F2850)),MAX(0,F2850-E2850)/60,"")</f>
        <v>3.25</v>
      </c>
      <c r="N2850" s="9" t="n">
        <f aca="false">IF(AND(L2850=1,ISNUMBER(G2850)),MAX(0,G2850-E2850)/60,"")</f>
        <v>0.466666666666667</v>
      </c>
      <c r="O2850" s="9" t="n">
        <f aca="false">IF(ISNUMBER(H2850),IF(AND(H2850&gt;=Scenario!$B$11,H2850&lt;Scenario!$B$12),1,0),0)</f>
        <v>1</v>
      </c>
      <c r="P2850" s="9" t="n">
        <f aca="false">IF(O2850=1,MAX(0,H2850-E2850)/60,"")</f>
        <v>50.4833333333333</v>
      </c>
      <c r="Q2850" s="9" t="n">
        <f aca="false">INDEX(Scenario!$B$18:$B$20,MATCH(B2850,Scenario!$A$18:$A$20,0))</f>
        <v>240</v>
      </c>
      <c r="R2850" s="9" t="n">
        <f aca="false">INDEX(Scenario!$C$18:$C$20,MATCH(B2850,Scenario!$A$18:$A$20,0))</f>
        <v>4320</v>
      </c>
      <c r="S2850" s="9" t="n">
        <f aca="false">IF(ISNUMBER(M2850),IF(M2850&lt;=Q2850,1,0),"")</f>
        <v>1</v>
      </c>
      <c r="T2850" s="9" t="n">
        <f aca="false">IF(ISNUMBER(P2850),IF(P2850&lt;=R2850,1,0),"")</f>
        <v>1</v>
      </c>
      <c r="U2850" s="9" t="n">
        <f aca="false">IF(E2850&gt;Scenario!$B$14,0,IF(OR(AND(ISNUMBER(H2850),H2850&lt;=Scenario!$B$14),AND(ISNUMBER(I2850),I2850&lt;=Scenario!$B$14)),0,1))</f>
        <v>0</v>
      </c>
      <c r="V2850" s="9" t="n">
        <f aca="false">IF(AND(U2850=1,(Scenario!$B$14-E2850)/60&gt;R2850),1,0)</f>
        <v>0</v>
      </c>
      <c r="W2850" s="9" t="n">
        <f aca="false">IF(OR(C2850=Scenario!$B$22,C2850=Scenario!$C$22),1,0)</f>
        <v>1</v>
      </c>
      <c r="X2850" s="9" t="n">
        <f aca="false">IF(ISNUMBER(I2850),1,0)</f>
        <v>0</v>
      </c>
      <c r="Y2850" s="9" t="n">
        <f aca="false">MOD(INT(E2850/86400)+3,7)</f>
        <v>1</v>
      </c>
      <c r="Z2850" s="9" t="n">
        <f aca="false">MOD(INT(E2850/3600),24)</f>
        <v>11</v>
      </c>
      <c r="AA2850" s="6" t="s">
        <v>5944</v>
      </c>
    </row>
    <row r="2851" customFormat="false" ht="15" hidden="false" customHeight="false" outlineLevel="0" collapsed="false">
      <c r="A2851" s="6" t="s">
        <v>5945</v>
      </c>
      <c r="B2851" s="6" t="s">
        <v>44</v>
      </c>
      <c r="C2851" s="6" t="s">
        <v>46</v>
      </c>
      <c r="D2851" s="6" t="s">
        <v>171</v>
      </c>
      <c r="E2851" s="6" t="n">
        <v>1788868355</v>
      </c>
      <c r="F2851" s="6" t="n">
        <v>1788868528</v>
      </c>
      <c r="G2851" s="6" t="n">
        <v>1788868371</v>
      </c>
      <c r="H2851" s="6" t="n">
        <v>1788877387</v>
      </c>
      <c r="J2851" s="6" t="n">
        <v>0</v>
      </c>
      <c r="K2851" s="6" t="n">
        <v>0</v>
      </c>
      <c r="L2851" s="9" t="n">
        <f aca="false">IF(AND(E2851&gt;=Scenario!$B$11,E2851&lt;Scenario!$B$12),1,0)</f>
        <v>1</v>
      </c>
      <c r="M2851" s="9" t="n">
        <f aca="false">IF(AND(L2851=1,ISNUMBER(F2851)),MAX(0,F2851-E2851)/60,"")</f>
        <v>2.88333333333333</v>
      </c>
      <c r="N2851" s="9" t="n">
        <f aca="false">IF(AND(L2851=1,ISNUMBER(G2851)),MAX(0,G2851-E2851)/60,"")</f>
        <v>0.266666666666667</v>
      </c>
      <c r="O2851" s="9" t="n">
        <f aca="false">IF(ISNUMBER(H2851),IF(AND(H2851&gt;=Scenario!$B$11,H2851&lt;Scenario!$B$12),1,0),0)</f>
        <v>1</v>
      </c>
      <c r="P2851" s="9" t="n">
        <f aca="false">IF(O2851=1,MAX(0,H2851-E2851)/60,"")</f>
        <v>150.533333333333</v>
      </c>
      <c r="Q2851" s="9" t="n">
        <f aca="false">INDEX(Scenario!$B$18:$B$20,MATCH(B2851,Scenario!$A$18:$A$20,0))</f>
        <v>240</v>
      </c>
      <c r="R2851" s="9" t="n">
        <f aca="false">INDEX(Scenario!$C$18:$C$20,MATCH(B2851,Scenario!$A$18:$A$20,0))</f>
        <v>4320</v>
      </c>
      <c r="S2851" s="9" t="n">
        <f aca="false">IF(ISNUMBER(M2851),IF(M2851&lt;=Q2851,1,0),"")</f>
        <v>1</v>
      </c>
      <c r="T2851" s="9" t="n">
        <f aca="false">IF(ISNUMBER(P2851),IF(P2851&lt;=R2851,1,0),"")</f>
        <v>1</v>
      </c>
      <c r="U2851" s="9" t="n">
        <f aca="false">IF(E2851&gt;Scenario!$B$14,0,IF(OR(AND(ISNUMBER(H2851),H2851&lt;=Scenario!$B$14),AND(ISNUMBER(I2851),I2851&lt;=Scenario!$B$14)),0,1))</f>
        <v>0</v>
      </c>
      <c r="V2851" s="9" t="n">
        <f aca="false">IF(AND(U2851=1,(Scenario!$B$14-E2851)/60&gt;R2851),1,0)</f>
        <v>0</v>
      </c>
      <c r="W2851" s="9" t="n">
        <f aca="false">IF(OR(C2851=Scenario!$B$22,C2851=Scenario!$C$22),1,0)</f>
        <v>1</v>
      </c>
      <c r="X2851" s="9" t="n">
        <f aca="false">IF(ISNUMBER(I2851),1,0)</f>
        <v>0</v>
      </c>
      <c r="Y2851" s="9" t="n">
        <f aca="false">MOD(INT(E2851/86400)+3,7)</f>
        <v>1</v>
      </c>
      <c r="Z2851" s="9" t="n">
        <f aca="false">MOD(INT(E2851/3600),24)</f>
        <v>11</v>
      </c>
      <c r="AA2851" s="6" t="s">
        <v>5946</v>
      </c>
    </row>
    <row r="2852" customFormat="false" ht="15" hidden="false" customHeight="false" outlineLevel="0" collapsed="false">
      <c r="A2852" s="6" t="s">
        <v>5947</v>
      </c>
      <c r="B2852" s="6" t="s">
        <v>43</v>
      </c>
      <c r="C2852" s="6" t="s">
        <v>46</v>
      </c>
      <c r="D2852" s="6" t="s">
        <v>172</v>
      </c>
      <c r="E2852" s="6" t="n">
        <v>1788868726</v>
      </c>
      <c r="F2852" s="6" t="n">
        <v>1788868919</v>
      </c>
      <c r="G2852" s="6" t="n">
        <v>1788868770</v>
      </c>
      <c r="H2852" s="6" t="n">
        <v>1788870194</v>
      </c>
      <c r="J2852" s="6" t="n">
        <v>0</v>
      </c>
      <c r="K2852" s="6" t="n">
        <v>0</v>
      </c>
      <c r="L2852" s="9" t="n">
        <f aca="false">IF(AND(E2852&gt;=Scenario!$B$11,E2852&lt;Scenario!$B$12),1,0)</f>
        <v>1</v>
      </c>
      <c r="M2852" s="9" t="n">
        <f aca="false">IF(AND(L2852=1,ISNUMBER(F2852)),MAX(0,F2852-E2852)/60,"")</f>
        <v>3.21666666666667</v>
      </c>
      <c r="N2852" s="9" t="n">
        <f aca="false">IF(AND(L2852=1,ISNUMBER(G2852)),MAX(0,G2852-E2852)/60,"")</f>
        <v>0.733333333333333</v>
      </c>
      <c r="O2852" s="9" t="n">
        <f aca="false">IF(ISNUMBER(H2852),IF(AND(H2852&gt;=Scenario!$B$11,H2852&lt;Scenario!$B$12),1,0),0)</f>
        <v>1</v>
      </c>
      <c r="P2852" s="9" t="n">
        <f aca="false">IF(O2852=1,MAX(0,H2852-E2852)/60,"")</f>
        <v>24.4666666666667</v>
      </c>
      <c r="Q2852" s="9" t="n">
        <f aca="false">INDEX(Scenario!$B$18:$B$20,MATCH(B2852,Scenario!$A$18:$A$20,0))</f>
        <v>60</v>
      </c>
      <c r="R2852" s="9" t="n">
        <f aca="false">INDEX(Scenario!$C$18:$C$20,MATCH(B2852,Scenario!$A$18:$A$20,0))</f>
        <v>1440</v>
      </c>
      <c r="S2852" s="9" t="n">
        <f aca="false">IF(ISNUMBER(M2852),IF(M2852&lt;=Q2852,1,0),"")</f>
        <v>1</v>
      </c>
      <c r="T2852" s="9" t="n">
        <f aca="false">IF(ISNUMBER(P2852),IF(P2852&lt;=R2852,1,0),"")</f>
        <v>1</v>
      </c>
      <c r="U2852" s="9" t="n">
        <f aca="false">IF(E2852&gt;Scenario!$B$14,0,IF(OR(AND(ISNUMBER(H2852),H2852&lt;=Scenario!$B$14),AND(ISNUMBER(I2852),I2852&lt;=Scenario!$B$14)),0,1))</f>
        <v>0</v>
      </c>
      <c r="V2852" s="9" t="n">
        <f aca="false">IF(AND(U2852=1,(Scenario!$B$14-E2852)/60&gt;R2852),1,0)</f>
        <v>0</v>
      </c>
      <c r="W2852" s="9" t="n">
        <f aca="false">IF(OR(C2852=Scenario!$B$22,C2852=Scenario!$C$22),1,0)</f>
        <v>1</v>
      </c>
      <c r="X2852" s="9" t="n">
        <f aca="false">IF(ISNUMBER(I2852),1,0)</f>
        <v>0</v>
      </c>
      <c r="Y2852" s="9" t="n">
        <f aca="false">MOD(INT(E2852/86400)+3,7)</f>
        <v>1</v>
      </c>
      <c r="Z2852" s="9" t="n">
        <f aca="false">MOD(INT(E2852/3600),24)</f>
        <v>11</v>
      </c>
      <c r="AA2852" s="6" t="s">
        <v>5948</v>
      </c>
    </row>
    <row r="2853" customFormat="false" ht="15" hidden="false" customHeight="false" outlineLevel="0" collapsed="false">
      <c r="A2853" s="6" t="s">
        <v>5949</v>
      </c>
      <c r="B2853" s="6" t="s">
        <v>43</v>
      </c>
      <c r="C2853" s="6" t="s">
        <v>249</v>
      </c>
      <c r="D2853" s="6" t="s">
        <v>171</v>
      </c>
      <c r="E2853" s="6" t="n">
        <v>1788869397</v>
      </c>
      <c r="F2853" s="6" t="n">
        <v>1788869549</v>
      </c>
      <c r="G2853" s="6" t="n">
        <v>1788869449</v>
      </c>
      <c r="H2853" s="6" t="n">
        <v>1788872838</v>
      </c>
      <c r="J2853" s="6" t="n">
        <v>0</v>
      </c>
      <c r="K2853" s="6" t="n">
        <v>0</v>
      </c>
      <c r="L2853" s="9" t="n">
        <f aca="false">IF(AND(E2853&gt;=Scenario!$B$11,E2853&lt;Scenario!$B$12),1,0)</f>
        <v>1</v>
      </c>
      <c r="M2853" s="9" t="n">
        <f aca="false">IF(AND(L2853=1,ISNUMBER(F2853)),MAX(0,F2853-E2853)/60,"")</f>
        <v>2.53333333333333</v>
      </c>
      <c r="N2853" s="9" t="n">
        <f aca="false">IF(AND(L2853=1,ISNUMBER(G2853)),MAX(0,G2853-E2853)/60,"")</f>
        <v>0.866666666666667</v>
      </c>
      <c r="O2853" s="9" t="n">
        <f aca="false">IF(ISNUMBER(H2853),IF(AND(H2853&gt;=Scenario!$B$11,H2853&lt;Scenario!$B$12),1,0),0)</f>
        <v>1</v>
      </c>
      <c r="P2853" s="9" t="n">
        <f aca="false">IF(O2853=1,MAX(0,H2853-E2853)/60,"")</f>
        <v>57.35</v>
      </c>
      <c r="Q2853" s="9" t="n">
        <f aca="false">INDEX(Scenario!$B$18:$B$20,MATCH(B2853,Scenario!$A$18:$A$20,0))</f>
        <v>60</v>
      </c>
      <c r="R2853" s="9" t="n">
        <f aca="false">INDEX(Scenario!$C$18:$C$20,MATCH(B2853,Scenario!$A$18:$A$20,0))</f>
        <v>1440</v>
      </c>
      <c r="S2853" s="9" t="n">
        <f aca="false">IF(ISNUMBER(M2853),IF(M2853&lt;=Q2853,1,0),"")</f>
        <v>1</v>
      </c>
      <c r="T2853" s="9" t="n">
        <f aca="false">IF(ISNUMBER(P2853),IF(P2853&lt;=R2853,1,0),"")</f>
        <v>1</v>
      </c>
      <c r="U2853" s="9" t="n">
        <f aca="false">IF(E2853&gt;Scenario!$B$14,0,IF(OR(AND(ISNUMBER(H2853),H2853&lt;=Scenario!$B$14),AND(ISNUMBER(I2853),I2853&lt;=Scenario!$B$14)),0,1))</f>
        <v>0</v>
      </c>
      <c r="V2853" s="9" t="n">
        <f aca="false">IF(AND(U2853=1,(Scenario!$B$14-E2853)/60&gt;R2853),1,0)</f>
        <v>0</v>
      </c>
      <c r="W2853" s="9" t="n">
        <f aca="false">IF(OR(C2853=Scenario!$B$22,C2853=Scenario!$C$22),1,0)</f>
        <v>0</v>
      </c>
      <c r="X2853" s="9" t="n">
        <f aca="false">IF(ISNUMBER(I2853),1,0)</f>
        <v>0</v>
      </c>
      <c r="Y2853" s="9" t="n">
        <f aca="false">MOD(INT(E2853/86400)+3,7)</f>
        <v>1</v>
      </c>
      <c r="Z2853" s="9" t="n">
        <f aca="false">MOD(INT(E2853/3600),24)</f>
        <v>12</v>
      </c>
      <c r="AA2853" s="6" t="s">
        <v>5950</v>
      </c>
    </row>
    <row r="2854" customFormat="false" ht="15" hidden="false" customHeight="false" outlineLevel="0" collapsed="false">
      <c r="A2854" s="6" t="s">
        <v>5951</v>
      </c>
      <c r="B2854" s="6" t="s">
        <v>44</v>
      </c>
      <c r="C2854" s="6" t="s">
        <v>47</v>
      </c>
      <c r="D2854" s="6" t="s">
        <v>172</v>
      </c>
      <c r="E2854" s="6" t="n">
        <v>1788869709</v>
      </c>
      <c r="F2854" s="6" t="n">
        <v>1788869916</v>
      </c>
      <c r="G2854" s="6" t="n">
        <v>1788869730</v>
      </c>
      <c r="H2854" s="6" t="n">
        <v>1788875083</v>
      </c>
      <c r="J2854" s="6" t="n">
        <v>0</v>
      </c>
      <c r="K2854" s="6" t="n">
        <v>0</v>
      </c>
      <c r="L2854" s="9" t="n">
        <f aca="false">IF(AND(E2854&gt;=Scenario!$B$11,E2854&lt;Scenario!$B$12),1,0)</f>
        <v>1</v>
      </c>
      <c r="M2854" s="9" t="n">
        <f aca="false">IF(AND(L2854=1,ISNUMBER(F2854)),MAX(0,F2854-E2854)/60,"")</f>
        <v>3.45</v>
      </c>
      <c r="N2854" s="9" t="n">
        <f aca="false">IF(AND(L2854=1,ISNUMBER(G2854)),MAX(0,G2854-E2854)/60,"")</f>
        <v>0.35</v>
      </c>
      <c r="O2854" s="9" t="n">
        <f aca="false">IF(ISNUMBER(H2854),IF(AND(H2854&gt;=Scenario!$B$11,H2854&lt;Scenario!$B$12),1,0),0)</f>
        <v>1</v>
      </c>
      <c r="P2854" s="9" t="n">
        <f aca="false">IF(O2854=1,MAX(0,H2854-E2854)/60,"")</f>
        <v>89.5666666666667</v>
      </c>
      <c r="Q2854" s="9" t="n">
        <f aca="false">INDEX(Scenario!$B$18:$B$20,MATCH(B2854,Scenario!$A$18:$A$20,0))</f>
        <v>240</v>
      </c>
      <c r="R2854" s="9" t="n">
        <f aca="false">INDEX(Scenario!$C$18:$C$20,MATCH(B2854,Scenario!$A$18:$A$20,0))</f>
        <v>4320</v>
      </c>
      <c r="S2854" s="9" t="n">
        <f aca="false">IF(ISNUMBER(M2854),IF(M2854&lt;=Q2854,1,0),"")</f>
        <v>1</v>
      </c>
      <c r="T2854" s="9" t="n">
        <f aca="false">IF(ISNUMBER(P2854),IF(P2854&lt;=R2854,1,0),"")</f>
        <v>1</v>
      </c>
      <c r="U2854" s="9" t="n">
        <f aca="false">IF(E2854&gt;Scenario!$B$14,0,IF(OR(AND(ISNUMBER(H2854),H2854&lt;=Scenario!$B$14),AND(ISNUMBER(I2854),I2854&lt;=Scenario!$B$14)),0,1))</f>
        <v>0</v>
      </c>
      <c r="V2854" s="9" t="n">
        <f aca="false">IF(AND(U2854=1,(Scenario!$B$14-E2854)/60&gt;R2854),1,0)</f>
        <v>0</v>
      </c>
      <c r="W2854" s="9" t="n">
        <f aca="false">IF(OR(C2854=Scenario!$B$22,C2854=Scenario!$C$22),1,0)</f>
        <v>1</v>
      </c>
      <c r="X2854" s="9" t="n">
        <f aca="false">IF(ISNUMBER(I2854),1,0)</f>
        <v>0</v>
      </c>
      <c r="Y2854" s="9" t="n">
        <f aca="false">MOD(INT(E2854/86400)+3,7)</f>
        <v>1</v>
      </c>
      <c r="Z2854" s="9" t="n">
        <f aca="false">MOD(INT(E2854/3600),24)</f>
        <v>12</v>
      </c>
      <c r="AA2854" s="6" t="s">
        <v>5952</v>
      </c>
    </row>
    <row r="2855" customFormat="false" ht="15" hidden="false" customHeight="false" outlineLevel="0" collapsed="false">
      <c r="A2855" s="6" t="s">
        <v>5953</v>
      </c>
      <c r="B2855" s="6" t="s">
        <v>44</v>
      </c>
      <c r="C2855" s="6" t="s">
        <v>46</v>
      </c>
      <c r="D2855" s="6" t="s">
        <v>170</v>
      </c>
      <c r="E2855" s="6" t="n">
        <v>1788870285</v>
      </c>
      <c r="F2855" s="6" t="n">
        <v>1788870438</v>
      </c>
      <c r="G2855" s="6" t="n">
        <v>1788870335</v>
      </c>
      <c r="H2855" s="6" t="n">
        <v>1788954223</v>
      </c>
      <c r="J2855" s="6" t="n">
        <v>1</v>
      </c>
      <c r="K2855" s="6" t="n">
        <v>1</v>
      </c>
      <c r="L2855" s="9" t="n">
        <f aca="false">IF(AND(E2855&gt;=Scenario!$B$11,E2855&lt;Scenario!$B$12),1,0)</f>
        <v>1</v>
      </c>
      <c r="M2855" s="9" t="n">
        <f aca="false">IF(AND(L2855=1,ISNUMBER(F2855)),MAX(0,F2855-E2855)/60,"")</f>
        <v>2.55</v>
      </c>
      <c r="N2855" s="9" t="n">
        <f aca="false">IF(AND(L2855=1,ISNUMBER(G2855)),MAX(0,G2855-E2855)/60,"")</f>
        <v>0.833333333333333</v>
      </c>
      <c r="O2855" s="9" t="n">
        <f aca="false">IF(ISNUMBER(H2855),IF(AND(H2855&gt;=Scenario!$B$11,H2855&lt;Scenario!$B$12),1,0),0)</f>
        <v>1</v>
      </c>
      <c r="P2855" s="9" t="n">
        <f aca="false">IF(O2855=1,MAX(0,H2855-E2855)/60,"")</f>
        <v>1398.96666666667</v>
      </c>
      <c r="Q2855" s="9" t="n">
        <f aca="false">INDEX(Scenario!$B$18:$B$20,MATCH(B2855,Scenario!$A$18:$A$20,0))</f>
        <v>240</v>
      </c>
      <c r="R2855" s="9" t="n">
        <f aca="false">INDEX(Scenario!$C$18:$C$20,MATCH(B2855,Scenario!$A$18:$A$20,0))</f>
        <v>4320</v>
      </c>
      <c r="S2855" s="9" t="n">
        <f aca="false">IF(ISNUMBER(M2855),IF(M2855&lt;=Q2855,1,0),"")</f>
        <v>1</v>
      </c>
      <c r="T2855" s="9" t="n">
        <f aca="false">IF(ISNUMBER(P2855),IF(P2855&lt;=R2855,1,0),"")</f>
        <v>1</v>
      </c>
      <c r="U2855" s="9" t="n">
        <f aca="false">IF(E2855&gt;Scenario!$B$14,0,IF(OR(AND(ISNUMBER(H2855),H2855&lt;=Scenario!$B$14),AND(ISNUMBER(I2855),I2855&lt;=Scenario!$B$14)),0,1))</f>
        <v>0</v>
      </c>
      <c r="V2855" s="9" t="n">
        <f aca="false">IF(AND(U2855=1,(Scenario!$B$14-E2855)/60&gt;R2855),1,0)</f>
        <v>0</v>
      </c>
      <c r="W2855" s="9" t="n">
        <f aca="false">IF(OR(C2855=Scenario!$B$22,C2855=Scenario!$C$22),1,0)</f>
        <v>1</v>
      </c>
      <c r="X2855" s="9" t="n">
        <f aca="false">IF(ISNUMBER(I2855),1,0)</f>
        <v>0</v>
      </c>
      <c r="Y2855" s="9" t="n">
        <f aca="false">MOD(INT(E2855/86400)+3,7)</f>
        <v>1</v>
      </c>
      <c r="Z2855" s="9" t="n">
        <f aca="false">MOD(INT(E2855/3600),24)</f>
        <v>12</v>
      </c>
      <c r="AA2855" s="6" t="s">
        <v>5954</v>
      </c>
    </row>
    <row r="2856" customFormat="false" ht="15" hidden="false" customHeight="false" outlineLevel="0" collapsed="false">
      <c r="A2856" s="6" t="s">
        <v>5955</v>
      </c>
      <c r="B2856" s="6" t="s">
        <v>44</v>
      </c>
      <c r="C2856" s="6" t="s">
        <v>249</v>
      </c>
      <c r="D2856" s="6" t="s">
        <v>170</v>
      </c>
      <c r="E2856" s="6" t="n">
        <v>1788871194</v>
      </c>
      <c r="F2856" s="6" t="n">
        <v>1788871321</v>
      </c>
      <c r="G2856" s="6" t="n">
        <v>1788871209</v>
      </c>
      <c r="H2856" s="6" t="n">
        <v>1788871754</v>
      </c>
      <c r="J2856" s="6" t="n">
        <v>0</v>
      </c>
      <c r="K2856" s="6" t="n">
        <v>0</v>
      </c>
      <c r="L2856" s="9" t="n">
        <f aca="false">IF(AND(E2856&gt;=Scenario!$B$11,E2856&lt;Scenario!$B$12),1,0)</f>
        <v>1</v>
      </c>
      <c r="M2856" s="9" t="n">
        <f aca="false">IF(AND(L2856=1,ISNUMBER(F2856)),MAX(0,F2856-E2856)/60,"")</f>
        <v>2.11666666666667</v>
      </c>
      <c r="N2856" s="9" t="n">
        <f aca="false">IF(AND(L2856=1,ISNUMBER(G2856)),MAX(0,G2856-E2856)/60,"")</f>
        <v>0.25</v>
      </c>
      <c r="O2856" s="9" t="n">
        <f aca="false">IF(ISNUMBER(H2856),IF(AND(H2856&gt;=Scenario!$B$11,H2856&lt;Scenario!$B$12),1,0),0)</f>
        <v>1</v>
      </c>
      <c r="P2856" s="9" t="n">
        <f aca="false">IF(O2856=1,MAX(0,H2856-E2856)/60,"")</f>
        <v>9.33333333333333</v>
      </c>
      <c r="Q2856" s="9" t="n">
        <f aca="false">INDEX(Scenario!$B$18:$B$20,MATCH(B2856,Scenario!$A$18:$A$20,0))</f>
        <v>240</v>
      </c>
      <c r="R2856" s="9" t="n">
        <f aca="false">INDEX(Scenario!$C$18:$C$20,MATCH(B2856,Scenario!$A$18:$A$20,0))</f>
        <v>4320</v>
      </c>
      <c r="S2856" s="9" t="n">
        <f aca="false">IF(ISNUMBER(M2856),IF(M2856&lt;=Q2856,1,0),"")</f>
        <v>1</v>
      </c>
      <c r="T2856" s="9" t="n">
        <f aca="false">IF(ISNUMBER(P2856),IF(P2856&lt;=R2856,1,0),"")</f>
        <v>1</v>
      </c>
      <c r="U2856" s="9" t="n">
        <f aca="false">IF(E2856&gt;Scenario!$B$14,0,IF(OR(AND(ISNUMBER(H2856),H2856&lt;=Scenario!$B$14),AND(ISNUMBER(I2856),I2856&lt;=Scenario!$B$14)),0,1))</f>
        <v>0</v>
      </c>
      <c r="V2856" s="9" t="n">
        <f aca="false">IF(AND(U2856=1,(Scenario!$B$14-E2856)/60&gt;R2856),1,0)</f>
        <v>0</v>
      </c>
      <c r="W2856" s="9" t="n">
        <f aca="false">IF(OR(C2856=Scenario!$B$22,C2856=Scenario!$C$22),1,0)</f>
        <v>0</v>
      </c>
      <c r="X2856" s="9" t="n">
        <f aca="false">IF(ISNUMBER(I2856),1,0)</f>
        <v>0</v>
      </c>
      <c r="Y2856" s="9" t="n">
        <f aca="false">MOD(INT(E2856/86400)+3,7)</f>
        <v>1</v>
      </c>
      <c r="Z2856" s="9" t="n">
        <f aca="false">MOD(INT(E2856/3600),24)</f>
        <v>12</v>
      </c>
      <c r="AA2856" s="6" t="s">
        <v>5956</v>
      </c>
    </row>
    <row r="2857" customFormat="false" ht="15" hidden="false" customHeight="false" outlineLevel="0" collapsed="false">
      <c r="A2857" s="6" t="s">
        <v>5957</v>
      </c>
      <c r="B2857" s="6" t="s">
        <v>44</v>
      </c>
      <c r="C2857" s="6" t="s">
        <v>249</v>
      </c>
      <c r="D2857" s="6" t="s">
        <v>171</v>
      </c>
      <c r="E2857" s="6" t="n">
        <v>1788871395</v>
      </c>
      <c r="F2857" s="6" t="n">
        <v>1788871626</v>
      </c>
      <c r="G2857" s="6" t="n">
        <v>1788871431</v>
      </c>
      <c r="H2857" s="6" t="n">
        <v>1788878346</v>
      </c>
      <c r="J2857" s="6" t="n">
        <v>0</v>
      </c>
      <c r="K2857" s="6" t="n">
        <v>0</v>
      </c>
      <c r="L2857" s="9" t="n">
        <f aca="false">IF(AND(E2857&gt;=Scenario!$B$11,E2857&lt;Scenario!$B$12),1,0)</f>
        <v>1</v>
      </c>
      <c r="M2857" s="9" t="n">
        <f aca="false">IF(AND(L2857=1,ISNUMBER(F2857)),MAX(0,F2857-E2857)/60,"")</f>
        <v>3.85</v>
      </c>
      <c r="N2857" s="9" t="n">
        <f aca="false">IF(AND(L2857=1,ISNUMBER(G2857)),MAX(0,G2857-E2857)/60,"")</f>
        <v>0.6</v>
      </c>
      <c r="O2857" s="9" t="n">
        <f aca="false">IF(ISNUMBER(H2857),IF(AND(H2857&gt;=Scenario!$B$11,H2857&lt;Scenario!$B$12),1,0),0)</f>
        <v>1</v>
      </c>
      <c r="P2857" s="9" t="n">
        <f aca="false">IF(O2857=1,MAX(0,H2857-E2857)/60,"")</f>
        <v>115.85</v>
      </c>
      <c r="Q2857" s="9" t="n">
        <f aca="false">INDEX(Scenario!$B$18:$B$20,MATCH(B2857,Scenario!$A$18:$A$20,0))</f>
        <v>240</v>
      </c>
      <c r="R2857" s="9" t="n">
        <f aca="false">INDEX(Scenario!$C$18:$C$20,MATCH(B2857,Scenario!$A$18:$A$20,0))</f>
        <v>4320</v>
      </c>
      <c r="S2857" s="9" t="n">
        <f aca="false">IF(ISNUMBER(M2857),IF(M2857&lt;=Q2857,1,0),"")</f>
        <v>1</v>
      </c>
      <c r="T2857" s="9" t="n">
        <f aca="false">IF(ISNUMBER(P2857),IF(P2857&lt;=R2857,1,0),"")</f>
        <v>1</v>
      </c>
      <c r="U2857" s="9" t="n">
        <f aca="false">IF(E2857&gt;Scenario!$B$14,0,IF(OR(AND(ISNUMBER(H2857),H2857&lt;=Scenario!$B$14),AND(ISNUMBER(I2857),I2857&lt;=Scenario!$B$14)),0,1))</f>
        <v>0</v>
      </c>
      <c r="V2857" s="9" t="n">
        <f aca="false">IF(AND(U2857=1,(Scenario!$B$14-E2857)/60&gt;R2857),1,0)</f>
        <v>0</v>
      </c>
      <c r="W2857" s="9" t="n">
        <f aca="false">IF(OR(C2857=Scenario!$B$22,C2857=Scenario!$C$22),1,0)</f>
        <v>0</v>
      </c>
      <c r="X2857" s="9" t="n">
        <f aca="false">IF(ISNUMBER(I2857),1,0)</f>
        <v>0</v>
      </c>
      <c r="Y2857" s="9" t="n">
        <f aca="false">MOD(INT(E2857/86400)+3,7)</f>
        <v>1</v>
      </c>
      <c r="Z2857" s="9" t="n">
        <f aca="false">MOD(INT(E2857/3600),24)</f>
        <v>12</v>
      </c>
      <c r="AA2857" s="6" t="s">
        <v>5958</v>
      </c>
    </row>
    <row r="2858" customFormat="false" ht="15" hidden="false" customHeight="false" outlineLevel="0" collapsed="false">
      <c r="A2858" s="6" t="s">
        <v>5959</v>
      </c>
      <c r="B2858" s="6" t="s">
        <v>43</v>
      </c>
      <c r="C2858" s="6" t="s">
        <v>46</v>
      </c>
      <c r="D2858" s="6" t="s">
        <v>170</v>
      </c>
      <c r="E2858" s="6" t="n">
        <v>1788871551</v>
      </c>
      <c r="F2858" s="6" t="n">
        <v>1788871792</v>
      </c>
      <c r="G2858" s="6" t="n">
        <v>1788871679</v>
      </c>
      <c r="H2858" s="6" t="n">
        <v>1788873639</v>
      </c>
      <c r="J2858" s="6" t="n">
        <v>0</v>
      </c>
      <c r="K2858" s="6" t="n">
        <v>0</v>
      </c>
      <c r="L2858" s="9" t="n">
        <f aca="false">IF(AND(E2858&gt;=Scenario!$B$11,E2858&lt;Scenario!$B$12),1,0)</f>
        <v>1</v>
      </c>
      <c r="M2858" s="9" t="n">
        <f aca="false">IF(AND(L2858=1,ISNUMBER(F2858)),MAX(0,F2858-E2858)/60,"")</f>
        <v>4.01666666666667</v>
      </c>
      <c r="N2858" s="9" t="n">
        <f aca="false">IF(AND(L2858=1,ISNUMBER(G2858)),MAX(0,G2858-E2858)/60,"")</f>
        <v>2.13333333333333</v>
      </c>
      <c r="O2858" s="9" t="n">
        <f aca="false">IF(ISNUMBER(H2858),IF(AND(H2858&gt;=Scenario!$B$11,H2858&lt;Scenario!$B$12),1,0),0)</f>
        <v>1</v>
      </c>
      <c r="P2858" s="9" t="n">
        <f aca="false">IF(O2858=1,MAX(0,H2858-E2858)/60,"")</f>
        <v>34.8</v>
      </c>
      <c r="Q2858" s="9" t="n">
        <f aca="false">INDEX(Scenario!$B$18:$B$20,MATCH(B2858,Scenario!$A$18:$A$20,0))</f>
        <v>60</v>
      </c>
      <c r="R2858" s="9" t="n">
        <f aca="false">INDEX(Scenario!$C$18:$C$20,MATCH(B2858,Scenario!$A$18:$A$20,0))</f>
        <v>1440</v>
      </c>
      <c r="S2858" s="9" t="n">
        <f aca="false">IF(ISNUMBER(M2858),IF(M2858&lt;=Q2858,1,0),"")</f>
        <v>1</v>
      </c>
      <c r="T2858" s="9" t="n">
        <f aca="false">IF(ISNUMBER(P2858),IF(P2858&lt;=R2858,1,0),"")</f>
        <v>1</v>
      </c>
      <c r="U2858" s="9" t="n">
        <f aca="false">IF(E2858&gt;Scenario!$B$14,0,IF(OR(AND(ISNUMBER(H2858),H2858&lt;=Scenario!$B$14),AND(ISNUMBER(I2858),I2858&lt;=Scenario!$B$14)),0,1))</f>
        <v>0</v>
      </c>
      <c r="V2858" s="9" t="n">
        <f aca="false">IF(AND(U2858=1,(Scenario!$B$14-E2858)/60&gt;R2858),1,0)</f>
        <v>0</v>
      </c>
      <c r="W2858" s="9" t="n">
        <f aca="false">IF(OR(C2858=Scenario!$B$22,C2858=Scenario!$C$22),1,0)</f>
        <v>1</v>
      </c>
      <c r="X2858" s="9" t="n">
        <f aca="false">IF(ISNUMBER(I2858),1,0)</f>
        <v>0</v>
      </c>
      <c r="Y2858" s="9" t="n">
        <f aca="false">MOD(INT(E2858/86400)+3,7)</f>
        <v>1</v>
      </c>
      <c r="Z2858" s="9" t="n">
        <f aca="false">MOD(INT(E2858/3600),24)</f>
        <v>12</v>
      </c>
      <c r="AA2858" s="6" t="s">
        <v>5960</v>
      </c>
    </row>
    <row r="2859" customFormat="false" ht="15" hidden="false" customHeight="false" outlineLevel="0" collapsed="false">
      <c r="A2859" s="6" t="s">
        <v>5961</v>
      </c>
      <c r="B2859" s="6" t="s">
        <v>44</v>
      </c>
      <c r="C2859" s="6" t="s">
        <v>46</v>
      </c>
      <c r="D2859" s="6" t="s">
        <v>170</v>
      </c>
      <c r="E2859" s="6" t="n">
        <v>1788872027</v>
      </c>
      <c r="F2859" s="6" t="n">
        <v>1788872201</v>
      </c>
      <c r="G2859" s="6" t="n">
        <v>1788872059</v>
      </c>
      <c r="H2859" s="6" t="n">
        <v>1788873412</v>
      </c>
      <c r="J2859" s="6" t="n">
        <v>0</v>
      </c>
      <c r="K2859" s="6" t="n">
        <v>0</v>
      </c>
      <c r="L2859" s="9" t="n">
        <f aca="false">IF(AND(E2859&gt;=Scenario!$B$11,E2859&lt;Scenario!$B$12),1,0)</f>
        <v>1</v>
      </c>
      <c r="M2859" s="9" t="n">
        <f aca="false">IF(AND(L2859=1,ISNUMBER(F2859)),MAX(0,F2859-E2859)/60,"")</f>
        <v>2.9</v>
      </c>
      <c r="N2859" s="9" t="n">
        <f aca="false">IF(AND(L2859=1,ISNUMBER(G2859)),MAX(0,G2859-E2859)/60,"")</f>
        <v>0.533333333333333</v>
      </c>
      <c r="O2859" s="9" t="n">
        <f aca="false">IF(ISNUMBER(H2859),IF(AND(H2859&gt;=Scenario!$B$11,H2859&lt;Scenario!$B$12),1,0),0)</f>
        <v>1</v>
      </c>
      <c r="P2859" s="9" t="n">
        <f aca="false">IF(O2859=1,MAX(0,H2859-E2859)/60,"")</f>
        <v>23.0833333333333</v>
      </c>
      <c r="Q2859" s="9" t="n">
        <f aca="false">INDEX(Scenario!$B$18:$B$20,MATCH(B2859,Scenario!$A$18:$A$20,0))</f>
        <v>240</v>
      </c>
      <c r="R2859" s="9" t="n">
        <f aca="false">INDEX(Scenario!$C$18:$C$20,MATCH(B2859,Scenario!$A$18:$A$20,0))</f>
        <v>4320</v>
      </c>
      <c r="S2859" s="9" t="n">
        <f aca="false">IF(ISNUMBER(M2859),IF(M2859&lt;=Q2859,1,0),"")</f>
        <v>1</v>
      </c>
      <c r="T2859" s="9" t="n">
        <f aca="false">IF(ISNUMBER(P2859),IF(P2859&lt;=R2859,1,0),"")</f>
        <v>1</v>
      </c>
      <c r="U2859" s="9" t="n">
        <f aca="false">IF(E2859&gt;Scenario!$B$14,0,IF(OR(AND(ISNUMBER(H2859),H2859&lt;=Scenario!$B$14),AND(ISNUMBER(I2859),I2859&lt;=Scenario!$B$14)),0,1))</f>
        <v>0</v>
      </c>
      <c r="V2859" s="9" t="n">
        <f aca="false">IF(AND(U2859=1,(Scenario!$B$14-E2859)/60&gt;R2859),1,0)</f>
        <v>0</v>
      </c>
      <c r="W2859" s="9" t="n">
        <f aca="false">IF(OR(C2859=Scenario!$B$22,C2859=Scenario!$C$22),1,0)</f>
        <v>1</v>
      </c>
      <c r="X2859" s="9" t="n">
        <f aca="false">IF(ISNUMBER(I2859),1,0)</f>
        <v>0</v>
      </c>
      <c r="Y2859" s="9" t="n">
        <f aca="false">MOD(INT(E2859/86400)+3,7)</f>
        <v>1</v>
      </c>
      <c r="Z2859" s="9" t="n">
        <f aca="false">MOD(INT(E2859/3600),24)</f>
        <v>12</v>
      </c>
      <c r="AA2859" s="6" t="s">
        <v>5962</v>
      </c>
    </row>
    <row r="2860" customFormat="false" ht="15" hidden="false" customHeight="false" outlineLevel="0" collapsed="false">
      <c r="A2860" s="6" t="s">
        <v>5963</v>
      </c>
      <c r="B2860" s="6" t="s">
        <v>44</v>
      </c>
      <c r="C2860" s="6" t="s">
        <v>46</v>
      </c>
      <c r="D2860" s="6" t="s">
        <v>170</v>
      </c>
      <c r="E2860" s="6" t="n">
        <v>1788872052</v>
      </c>
      <c r="I2860" s="6" t="n">
        <v>1788872245</v>
      </c>
      <c r="J2860" s="6" t="n">
        <v>0</v>
      </c>
      <c r="K2860" s="6" t="n">
        <v>0</v>
      </c>
      <c r="L2860" s="9" t="n">
        <f aca="false">IF(AND(E2860&gt;=Scenario!$B$11,E2860&lt;Scenario!$B$12),1,0)</f>
        <v>1</v>
      </c>
      <c r="M2860" s="0" t="str">
        <f aca="false">IF(AND(L2860=1,ISNUMBER(F2860)),MAX(0,F2860-E2860)/60,"")</f>
        <v/>
      </c>
      <c r="N2860" s="0" t="str">
        <f aca="false">IF(AND(L2860=1,ISNUMBER(G2860)),MAX(0,G2860-E2860)/60,"")</f>
        <v/>
      </c>
      <c r="O2860" s="9" t="n">
        <f aca="false">IF(ISNUMBER(H2860),IF(AND(H2860&gt;=Scenario!$B$11,H2860&lt;Scenario!$B$12),1,0),0)</f>
        <v>0</v>
      </c>
      <c r="P2860" s="0" t="str">
        <f aca="false">IF(O2860=1,MAX(0,H2860-E2860)/60,"")</f>
        <v/>
      </c>
      <c r="Q2860" s="9" t="n">
        <f aca="false">INDEX(Scenario!$B$18:$B$20,MATCH(B2860,Scenario!$A$18:$A$20,0))</f>
        <v>240</v>
      </c>
      <c r="R2860" s="9" t="n">
        <f aca="false">INDEX(Scenario!$C$18:$C$20,MATCH(B2860,Scenario!$A$18:$A$20,0))</f>
        <v>4320</v>
      </c>
      <c r="S2860" s="0" t="str">
        <f aca="false">IF(ISNUMBER(M2860),IF(M2860&lt;=Q2860,1,0),"")</f>
        <v/>
      </c>
      <c r="T2860" s="0" t="str">
        <f aca="false">IF(ISNUMBER(P2860),IF(P2860&lt;=R2860,1,0),"")</f>
        <v/>
      </c>
      <c r="U2860" s="9" t="n">
        <f aca="false">IF(E2860&gt;Scenario!$B$14,0,IF(OR(AND(ISNUMBER(H2860),H2860&lt;=Scenario!$B$14),AND(ISNUMBER(I2860),I2860&lt;=Scenario!$B$14)),0,1))</f>
        <v>0</v>
      </c>
      <c r="V2860" s="9" t="n">
        <f aca="false">IF(AND(U2860=1,(Scenario!$B$14-E2860)/60&gt;R2860),1,0)</f>
        <v>0</v>
      </c>
      <c r="W2860" s="9" t="n">
        <f aca="false">IF(OR(C2860=Scenario!$B$22,C2860=Scenario!$C$22),1,0)</f>
        <v>1</v>
      </c>
      <c r="X2860" s="9" t="n">
        <f aca="false">IF(ISNUMBER(I2860),1,0)</f>
        <v>1</v>
      </c>
      <c r="Y2860" s="9" t="n">
        <f aca="false">MOD(INT(E2860/86400)+3,7)</f>
        <v>1</v>
      </c>
      <c r="Z2860" s="9" t="n">
        <f aca="false">MOD(INT(E2860/3600),24)</f>
        <v>12</v>
      </c>
      <c r="AA2860" s="6" t="s">
        <v>5964</v>
      </c>
    </row>
    <row r="2861" customFormat="false" ht="15" hidden="false" customHeight="false" outlineLevel="0" collapsed="false">
      <c r="A2861" s="6" t="s">
        <v>5965</v>
      </c>
      <c r="B2861" s="6" t="s">
        <v>44</v>
      </c>
      <c r="C2861" s="6" t="s">
        <v>46</v>
      </c>
      <c r="D2861" s="6" t="s">
        <v>170</v>
      </c>
      <c r="E2861" s="6" t="n">
        <v>1788874560</v>
      </c>
      <c r="F2861" s="6" t="n">
        <v>1788874706</v>
      </c>
      <c r="G2861" s="6" t="n">
        <v>1788874616</v>
      </c>
      <c r="H2861" s="6" t="n">
        <v>1788876259</v>
      </c>
      <c r="J2861" s="6" t="n">
        <v>0</v>
      </c>
      <c r="K2861" s="6" t="n">
        <v>0</v>
      </c>
      <c r="L2861" s="9" t="n">
        <f aca="false">IF(AND(E2861&gt;=Scenario!$B$11,E2861&lt;Scenario!$B$12),1,0)</f>
        <v>1</v>
      </c>
      <c r="M2861" s="9" t="n">
        <f aca="false">IF(AND(L2861=1,ISNUMBER(F2861)),MAX(0,F2861-E2861)/60,"")</f>
        <v>2.43333333333333</v>
      </c>
      <c r="N2861" s="9" t="n">
        <f aca="false">IF(AND(L2861=1,ISNUMBER(G2861)),MAX(0,G2861-E2861)/60,"")</f>
        <v>0.933333333333333</v>
      </c>
      <c r="O2861" s="9" t="n">
        <f aca="false">IF(ISNUMBER(H2861),IF(AND(H2861&gt;=Scenario!$B$11,H2861&lt;Scenario!$B$12),1,0),0)</f>
        <v>1</v>
      </c>
      <c r="P2861" s="9" t="n">
        <f aca="false">IF(O2861=1,MAX(0,H2861-E2861)/60,"")</f>
        <v>28.3166666666667</v>
      </c>
      <c r="Q2861" s="9" t="n">
        <f aca="false">INDEX(Scenario!$B$18:$B$20,MATCH(B2861,Scenario!$A$18:$A$20,0))</f>
        <v>240</v>
      </c>
      <c r="R2861" s="9" t="n">
        <f aca="false">INDEX(Scenario!$C$18:$C$20,MATCH(B2861,Scenario!$A$18:$A$20,0))</f>
        <v>4320</v>
      </c>
      <c r="S2861" s="9" t="n">
        <f aca="false">IF(ISNUMBER(M2861),IF(M2861&lt;=Q2861,1,0),"")</f>
        <v>1</v>
      </c>
      <c r="T2861" s="9" t="n">
        <f aca="false">IF(ISNUMBER(P2861),IF(P2861&lt;=R2861,1,0),"")</f>
        <v>1</v>
      </c>
      <c r="U2861" s="9" t="n">
        <f aca="false">IF(E2861&gt;Scenario!$B$14,0,IF(OR(AND(ISNUMBER(H2861),H2861&lt;=Scenario!$B$14),AND(ISNUMBER(I2861),I2861&lt;=Scenario!$B$14)),0,1))</f>
        <v>0</v>
      </c>
      <c r="V2861" s="9" t="n">
        <f aca="false">IF(AND(U2861=1,(Scenario!$B$14-E2861)/60&gt;R2861),1,0)</f>
        <v>0</v>
      </c>
      <c r="W2861" s="9" t="n">
        <f aca="false">IF(OR(C2861=Scenario!$B$22,C2861=Scenario!$C$22),1,0)</f>
        <v>1</v>
      </c>
      <c r="X2861" s="9" t="n">
        <f aca="false">IF(ISNUMBER(I2861),1,0)</f>
        <v>0</v>
      </c>
      <c r="Y2861" s="9" t="n">
        <f aca="false">MOD(INT(E2861/86400)+3,7)</f>
        <v>1</v>
      </c>
      <c r="Z2861" s="9" t="n">
        <f aca="false">MOD(INT(E2861/3600),24)</f>
        <v>13</v>
      </c>
      <c r="AA2861" s="6" t="s">
        <v>5966</v>
      </c>
    </row>
    <row r="2862" customFormat="false" ht="15" hidden="false" customHeight="false" outlineLevel="0" collapsed="false">
      <c r="A2862" s="6" t="s">
        <v>5967</v>
      </c>
      <c r="B2862" s="6" t="s">
        <v>43</v>
      </c>
      <c r="C2862" s="6" t="s">
        <v>47</v>
      </c>
      <c r="D2862" s="6" t="s">
        <v>171</v>
      </c>
      <c r="E2862" s="6" t="n">
        <v>1788874628</v>
      </c>
      <c r="F2862" s="6" t="n">
        <v>1788876089</v>
      </c>
      <c r="G2862" s="6" t="n">
        <v>1788875971</v>
      </c>
      <c r="H2862" s="6" t="n">
        <v>1788880391</v>
      </c>
      <c r="J2862" s="6" t="n">
        <v>0</v>
      </c>
      <c r="K2862" s="6" t="n">
        <v>0</v>
      </c>
      <c r="L2862" s="9" t="n">
        <f aca="false">IF(AND(E2862&gt;=Scenario!$B$11,E2862&lt;Scenario!$B$12),1,0)</f>
        <v>1</v>
      </c>
      <c r="M2862" s="9" t="n">
        <f aca="false">IF(AND(L2862=1,ISNUMBER(F2862)),MAX(0,F2862-E2862)/60,"")</f>
        <v>24.35</v>
      </c>
      <c r="N2862" s="9" t="n">
        <f aca="false">IF(AND(L2862=1,ISNUMBER(G2862)),MAX(0,G2862-E2862)/60,"")</f>
        <v>22.3833333333333</v>
      </c>
      <c r="O2862" s="9" t="n">
        <f aca="false">IF(ISNUMBER(H2862),IF(AND(H2862&gt;=Scenario!$B$11,H2862&lt;Scenario!$B$12),1,0),0)</f>
        <v>1</v>
      </c>
      <c r="P2862" s="9" t="n">
        <f aca="false">IF(O2862=1,MAX(0,H2862-E2862)/60,"")</f>
        <v>96.05</v>
      </c>
      <c r="Q2862" s="9" t="n">
        <f aca="false">INDEX(Scenario!$B$18:$B$20,MATCH(B2862,Scenario!$A$18:$A$20,0))</f>
        <v>60</v>
      </c>
      <c r="R2862" s="9" t="n">
        <f aca="false">INDEX(Scenario!$C$18:$C$20,MATCH(B2862,Scenario!$A$18:$A$20,0))</f>
        <v>1440</v>
      </c>
      <c r="S2862" s="9" t="n">
        <f aca="false">IF(ISNUMBER(M2862),IF(M2862&lt;=Q2862,1,0),"")</f>
        <v>1</v>
      </c>
      <c r="T2862" s="9" t="n">
        <f aca="false">IF(ISNUMBER(P2862),IF(P2862&lt;=R2862,1,0),"")</f>
        <v>1</v>
      </c>
      <c r="U2862" s="9" t="n">
        <f aca="false">IF(E2862&gt;Scenario!$B$14,0,IF(OR(AND(ISNUMBER(H2862),H2862&lt;=Scenario!$B$14),AND(ISNUMBER(I2862),I2862&lt;=Scenario!$B$14)),0,1))</f>
        <v>0</v>
      </c>
      <c r="V2862" s="9" t="n">
        <f aca="false">IF(AND(U2862=1,(Scenario!$B$14-E2862)/60&gt;R2862),1,0)</f>
        <v>0</v>
      </c>
      <c r="W2862" s="9" t="n">
        <f aca="false">IF(OR(C2862=Scenario!$B$22,C2862=Scenario!$C$22),1,0)</f>
        <v>1</v>
      </c>
      <c r="X2862" s="9" t="n">
        <f aca="false">IF(ISNUMBER(I2862),1,0)</f>
        <v>0</v>
      </c>
      <c r="Y2862" s="9" t="n">
        <f aca="false">MOD(INT(E2862/86400)+3,7)</f>
        <v>1</v>
      </c>
      <c r="Z2862" s="9" t="n">
        <f aca="false">MOD(INT(E2862/3600),24)</f>
        <v>13</v>
      </c>
      <c r="AA2862" s="6" t="s">
        <v>5968</v>
      </c>
    </row>
    <row r="2863" customFormat="false" ht="15" hidden="false" customHeight="false" outlineLevel="0" collapsed="false">
      <c r="A2863" s="6" t="s">
        <v>5969</v>
      </c>
      <c r="B2863" s="6" t="s">
        <v>43</v>
      </c>
      <c r="C2863" s="6" t="s">
        <v>47</v>
      </c>
      <c r="D2863" s="6" t="s">
        <v>171</v>
      </c>
      <c r="E2863" s="6" t="n">
        <v>1788876341</v>
      </c>
      <c r="F2863" s="6" t="n">
        <v>1788879796</v>
      </c>
      <c r="G2863" s="6" t="n">
        <v>1788879630</v>
      </c>
      <c r="H2863" s="6" t="n">
        <v>1788886226</v>
      </c>
      <c r="J2863" s="6" t="n">
        <v>0</v>
      </c>
      <c r="K2863" s="6" t="n">
        <v>0</v>
      </c>
      <c r="L2863" s="9" t="n">
        <f aca="false">IF(AND(E2863&gt;=Scenario!$B$11,E2863&lt;Scenario!$B$12),1,0)</f>
        <v>1</v>
      </c>
      <c r="M2863" s="9" t="n">
        <f aca="false">IF(AND(L2863=1,ISNUMBER(F2863)),MAX(0,F2863-E2863)/60,"")</f>
        <v>57.5833333333333</v>
      </c>
      <c r="N2863" s="9" t="n">
        <f aca="false">IF(AND(L2863=1,ISNUMBER(G2863)),MAX(0,G2863-E2863)/60,"")</f>
        <v>54.8166666666667</v>
      </c>
      <c r="O2863" s="9" t="n">
        <f aca="false">IF(ISNUMBER(H2863),IF(AND(H2863&gt;=Scenario!$B$11,H2863&lt;Scenario!$B$12),1,0),0)</f>
        <v>1</v>
      </c>
      <c r="P2863" s="9" t="n">
        <f aca="false">IF(O2863=1,MAX(0,H2863-E2863)/60,"")</f>
        <v>164.75</v>
      </c>
      <c r="Q2863" s="9" t="n">
        <f aca="false">INDEX(Scenario!$B$18:$B$20,MATCH(B2863,Scenario!$A$18:$A$20,0))</f>
        <v>60</v>
      </c>
      <c r="R2863" s="9" t="n">
        <f aca="false">INDEX(Scenario!$C$18:$C$20,MATCH(B2863,Scenario!$A$18:$A$20,0))</f>
        <v>1440</v>
      </c>
      <c r="S2863" s="9" t="n">
        <f aca="false">IF(ISNUMBER(M2863),IF(M2863&lt;=Q2863,1,0),"")</f>
        <v>1</v>
      </c>
      <c r="T2863" s="9" t="n">
        <f aca="false">IF(ISNUMBER(P2863),IF(P2863&lt;=R2863,1,0),"")</f>
        <v>1</v>
      </c>
      <c r="U2863" s="9" t="n">
        <f aca="false">IF(E2863&gt;Scenario!$B$14,0,IF(OR(AND(ISNUMBER(H2863),H2863&lt;=Scenario!$B$14),AND(ISNUMBER(I2863),I2863&lt;=Scenario!$B$14)),0,1))</f>
        <v>0</v>
      </c>
      <c r="V2863" s="9" t="n">
        <f aca="false">IF(AND(U2863=1,(Scenario!$B$14-E2863)/60&gt;R2863),1,0)</f>
        <v>0</v>
      </c>
      <c r="W2863" s="9" t="n">
        <f aca="false">IF(OR(C2863=Scenario!$B$22,C2863=Scenario!$C$22),1,0)</f>
        <v>1</v>
      </c>
      <c r="X2863" s="9" t="n">
        <f aca="false">IF(ISNUMBER(I2863),1,0)</f>
        <v>0</v>
      </c>
      <c r="Y2863" s="9" t="n">
        <f aca="false">MOD(INT(E2863/86400)+3,7)</f>
        <v>1</v>
      </c>
      <c r="Z2863" s="9" t="n">
        <f aca="false">MOD(INT(E2863/3600),24)</f>
        <v>14</v>
      </c>
      <c r="AA2863" s="6" t="s">
        <v>5970</v>
      </c>
    </row>
    <row r="2864" customFormat="false" ht="15" hidden="false" customHeight="false" outlineLevel="0" collapsed="false">
      <c r="A2864" s="6" t="s">
        <v>5971</v>
      </c>
      <c r="B2864" s="6" t="s">
        <v>42</v>
      </c>
      <c r="C2864" s="6" t="s">
        <v>47</v>
      </c>
      <c r="D2864" s="6" t="s">
        <v>171</v>
      </c>
      <c r="E2864" s="6" t="n">
        <v>1788876639</v>
      </c>
      <c r="F2864" s="6" t="n">
        <v>1788876955</v>
      </c>
      <c r="G2864" s="6" t="n">
        <v>1788876802</v>
      </c>
      <c r="H2864" s="6" t="n">
        <v>1788881596</v>
      </c>
      <c r="J2864" s="6" t="n">
        <v>0</v>
      </c>
      <c r="K2864" s="6" t="n">
        <v>0</v>
      </c>
      <c r="L2864" s="9" t="n">
        <f aca="false">IF(AND(E2864&gt;=Scenario!$B$11,E2864&lt;Scenario!$B$12),1,0)</f>
        <v>1</v>
      </c>
      <c r="M2864" s="9" t="n">
        <f aca="false">IF(AND(L2864=1,ISNUMBER(F2864)),MAX(0,F2864-E2864)/60,"")</f>
        <v>5.26666666666667</v>
      </c>
      <c r="N2864" s="9" t="n">
        <f aca="false">IF(AND(L2864=1,ISNUMBER(G2864)),MAX(0,G2864-E2864)/60,"")</f>
        <v>2.71666666666667</v>
      </c>
      <c r="O2864" s="9" t="n">
        <f aca="false">IF(ISNUMBER(H2864),IF(AND(H2864&gt;=Scenario!$B$11,H2864&lt;Scenario!$B$12),1,0),0)</f>
        <v>1</v>
      </c>
      <c r="P2864" s="9" t="n">
        <f aca="false">IF(O2864=1,MAX(0,H2864-E2864)/60,"")</f>
        <v>82.6166666666667</v>
      </c>
      <c r="Q2864" s="9" t="n">
        <f aca="false">INDEX(Scenario!$B$18:$B$20,MATCH(B2864,Scenario!$A$18:$A$20,0))</f>
        <v>15</v>
      </c>
      <c r="R2864" s="9" t="n">
        <f aca="false">INDEX(Scenario!$C$18:$C$20,MATCH(B2864,Scenario!$A$18:$A$20,0))</f>
        <v>240</v>
      </c>
      <c r="S2864" s="9" t="n">
        <f aca="false">IF(ISNUMBER(M2864),IF(M2864&lt;=Q2864,1,0),"")</f>
        <v>1</v>
      </c>
      <c r="T2864" s="9" t="n">
        <f aca="false">IF(ISNUMBER(P2864),IF(P2864&lt;=R2864,1,0),"")</f>
        <v>1</v>
      </c>
      <c r="U2864" s="9" t="n">
        <f aca="false">IF(E2864&gt;Scenario!$B$14,0,IF(OR(AND(ISNUMBER(H2864),H2864&lt;=Scenario!$B$14),AND(ISNUMBER(I2864),I2864&lt;=Scenario!$B$14)),0,1))</f>
        <v>0</v>
      </c>
      <c r="V2864" s="9" t="n">
        <f aca="false">IF(AND(U2864=1,(Scenario!$B$14-E2864)/60&gt;R2864),1,0)</f>
        <v>0</v>
      </c>
      <c r="W2864" s="9" t="n">
        <f aca="false">IF(OR(C2864=Scenario!$B$22,C2864=Scenario!$C$22),1,0)</f>
        <v>1</v>
      </c>
      <c r="X2864" s="9" t="n">
        <f aca="false">IF(ISNUMBER(I2864),1,0)</f>
        <v>0</v>
      </c>
      <c r="Y2864" s="9" t="n">
        <f aca="false">MOD(INT(E2864/86400)+3,7)</f>
        <v>1</v>
      </c>
      <c r="Z2864" s="9" t="n">
        <f aca="false">MOD(INT(E2864/3600),24)</f>
        <v>14</v>
      </c>
      <c r="AA2864" s="6" t="s">
        <v>5972</v>
      </c>
    </row>
    <row r="2865" customFormat="false" ht="15" hidden="false" customHeight="false" outlineLevel="0" collapsed="false">
      <c r="A2865" s="6" t="s">
        <v>5973</v>
      </c>
      <c r="B2865" s="6" t="s">
        <v>44</v>
      </c>
      <c r="C2865" s="6" t="s">
        <v>46</v>
      </c>
      <c r="D2865" s="6" t="s">
        <v>171</v>
      </c>
      <c r="E2865" s="6" t="n">
        <v>1788876773</v>
      </c>
      <c r="I2865" s="6" t="n">
        <v>1788880436</v>
      </c>
      <c r="J2865" s="6" t="n">
        <v>0</v>
      </c>
      <c r="K2865" s="6" t="n">
        <v>0</v>
      </c>
      <c r="L2865" s="9" t="n">
        <f aca="false">IF(AND(E2865&gt;=Scenario!$B$11,E2865&lt;Scenario!$B$12),1,0)</f>
        <v>1</v>
      </c>
      <c r="M2865" s="0" t="str">
        <f aca="false">IF(AND(L2865=1,ISNUMBER(F2865)),MAX(0,F2865-E2865)/60,"")</f>
        <v/>
      </c>
      <c r="N2865" s="0" t="str">
        <f aca="false">IF(AND(L2865=1,ISNUMBER(G2865)),MAX(0,G2865-E2865)/60,"")</f>
        <v/>
      </c>
      <c r="O2865" s="9" t="n">
        <f aca="false">IF(ISNUMBER(H2865),IF(AND(H2865&gt;=Scenario!$B$11,H2865&lt;Scenario!$B$12),1,0),0)</f>
        <v>0</v>
      </c>
      <c r="P2865" s="0" t="str">
        <f aca="false">IF(O2865=1,MAX(0,H2865-E2865)/60,"")</f>
        <v/>
      </c>
      <c r="Q2865" s="9" t="n">
        <f aca="false">INDEX(Scenario!$B$18:$B$20,MATCH(B2865,Scenario!$A$18:$A$20,0))</f>
        <v>240</v>
      </c>
      <c r="R2865" s="9" t="n">
        <f aca="false">INDEX(Scenario!$C$18:$C$20,MATCH(B2865,Scenario!$A$18:$A$20,0))</f>
        <v>4320</v>
      </c>
      <c r="S2865" s="0" t="str">
        <f aca="false">IF(ISNUMBER(M2865),IF(M2865&lt;=Q2865,1,0),"")</f>
        <v/>
      </c>
      <c r="T2865" s="0" t="str">
        <f aca="false">IF(ISNUMBER(P2865),IF(P2865&lt;=R2865,1,0),"")</f>
        <v/>
      </c>
      <c r="U2865" s="9" t="n">
        <f aca="false">IF(E2865&gt;Scenario!$B$14,0,IF(OR(AND(ISNUMBER(H2865),H2865&lt;=Scenario!$B$14),AND(ISNUMBER(I2865),I2865&lt;=Scenario!$B$14)),0,1))</f>
        <v>0</v>
      </c>
      <c r="V2865" s="9" t="n">
        <f aca="false">IF(AND(U2865=1,(Scenario!$B$14-E2865)/60&gt;R2865),1,0)</f>
        <v>0</v>
      </c>
      <c r="W2865" s="9" t="n">
        <f aca="false">IF(OR(C2865=Scenario!$B$22,C2865=Scenario!$C$22),1,0)</f>
        <v>1</v>
      </c>
      <c r="X2865" s="9" t="n">
        <f aca="false">IF(ISNUMBER(I2865),1,0)</f>
        <v>1</v>
      </c>
      <c r="Y2865" s="9" t="n">
        <f aca="false">MOD(INT(E2865/86400)+3,7)</f>
        <v>1</v>
      </c>
      <c r="Z2865" s="9" t="n">
        <f aca="false">MOD(INT(E2865/3600),24)</f>
        <v>14</v>
      </c>
      <c r="AA2865" s="6" t="s">
        <v>5974</v>
      </c>
    </row>
    <row r="2866" customFormat="false" ht="15" hidden="false" customHeight="false" outlineLevel="0" collapsed="false">
      <c r="A2866" s="6" t="s">
        <v>5975</v>
      </c>
      <c r="B2866" s="6" t="s">
        <v>44</v>
      </c>
      <c r="C2866" s="6" t="s">
        <v>288</v>
      </c>
      <c r="D2866" s="6" t="s">
        <v>172</v>
      </c>
      <c r="E2866" s="6" t="n">
        <v>1788878089</v>
      </c>
      <c r="F2866" s="6" t="n">
        <v>1788878281</v>
      </c>
      <c r="G2866" s="6" t="n">
        <v>1788878116</v>
      </c>
      <c r="H2866" s="6" t="n">
        <v>1788882959</v>
      </c>
      <c r="J2866" s="6" t="n">
        <v>0</v>
      </c>
      <c r="K2866" s="6" t="n">
        <v>0</v>
      </c>
      <c r="L2866" s="9" t="n">
        <f aca="false">IF(AND(E2866&gt;=Scenario!$B$11,E2866&lt;Scenario!$B$12),1,0)</f>
        <v>1</v>
      </c>
      <c r="M2866" s="9" t="n">
        <f aca="false">IF(AND(L2866=1,ISNUMBER(F2866)),MAX(0,F2866-E2866)/60,"")</f>
        <v>3.2</v>
      </c>
      <c r="N2866" s="9" t="n">
        <f aca="false">IF(AND(L2866=1,ISNUMBER(G2866)),MAX(0,G2866-E2866)/60,"")</f>
        <v>0.45</v>
      </c>
      <c r="O2866" s="9" t="n">
        <f aca="false">IF(ISNUMBER(H2866),IF(AND(H2866&gt;=Scenario!$B$11,H2866&lt;Scenario!$B$12),1,0),0)</f>
        <v>1</v>
      </c>
      <c r="P2866" s="9" t="n">
        <f aca="false">IF(O2866=1,MAX(0,H2866-E2866)/60,"")</f>
        <v>81.1666666666667</v>
      </c>
      <c r="Q2866" s="9" t="n">
        <f aca="false">INDEX(Scenario!$B$18:$B$20,MATCH(B2866,Scenario!$A$18:$A$20,0))</f>
        <v>240</v>
      </c>
      <c r="R2866" s="9" t="n">
        <f aca="false">INDEX(Scenario!$C$18:$C$20,MATCH(B2866,Scenario!$A$18:$A$20,0))</f>
        <v>4320</v>
      </c>
      <c r="S2866" s="9" t="n">
        <f aca="false">IF(ISNUMBER(M2866),IF(M2866&lt;=Q2866,1,0),"")</f>
        <v>1</v>
      </c>
      <c r="T2866" s="9" t="n">
        <f aca="false">IF(ISNUMBER(P2866),IF(P2866&lt;=R2866,1,0),"")</f>
        <v>1</v>
      </c>
      <c r="U2866" s="9" t="n">
        <f aca="false">IF(E2866&gt;Scenario!$B$14,0,IF(OR(AND(ISNUMBER(H2866),H2866&lt;=Scenario!$B$14),AND(ISNUMBER(I2866),I2866&lt;=Scenario!$B$14)),0,1))</f>
        <v>0</v>
      </c>
      <c r="V2866" s="9" t="n">
        <f aca="false">IF(AND(U2866=1,(Scenario!$B$14-E2866)/60&gt;R2866),1,0)</f>
        <v>0</v>
      </c>
      <c r="W2866" s="9" t="n">
        <f aca="false">IF(OR(C2866=Scenario!$B$22,C2866=Scenario!$C$22),1,0)</f>
        <v>0</v>
      </c>
      <c r="X2866" s="9" t="n">
        <f aca="false">IF(ISNUMBER(I2866),1,0)</f>
        <v>0</v>
      </c>
      <c r="Y2866" s="9" t="n">
        <f aca="false">MOD(INT(E2866/86400)+3,7)</f>
        <v>1</v>
      </c>
      <c r="Z2866" s="9" t="n">
        <f aca="false">MOD(INT(E2866/3600),24)</f>
        <v>14</v>
      </c>
      <c r="AA2866" s="6" t="s">
        <v>5976</v>
      </c>
    </row>
    <row r="2867" customFormat="false" ht="15" hidden="false" customHeight="false" outlineLevel="0" collapsed="false">
      <c r="A2867" s="6" t="s">
        <v>5977</v>
      </c>
      <c r="B2867" s="6" t="s">
        <v>44</v>
      </c>
      <c r="C2867" s="6" t="s">
        <v>46</v>
      </c>
      <c r="D2867" s="6" t="s">
        <v>171</v>
      </c>
      <c r="E2867" s="6" t="n">
        <v>1788878169</v>
      </c>
      <c r="F2867" s="6" t="n">
        <v>1788881841</v>
      </c>
      <c r="G2867" s="6" t="n">
        <v>1788881635</v>
      </c>
      <c r="H2867" s="6" t="n">
        <v>1788883596</v>
      </c>
      <c r="J2867" s="6" t="n">
        <v>0</v>
      </c>
      <c r="K2867" s="6" t="n">
        <v>0</v>
      </c>
      <c r="L2867" s="9" t="n">
        <f aca="false">IF(AND(E2867&gt;=Scenario!$B$11,E2867&lt;Scenario!$B$12),1,0)</f>
        <v>1</v>
      </c>
      <c r="M2867" s="9" t="n">
        <f aca="false">IF(AND(L2867=1,ISNUMBER(F2867)),MAX(0,F2867-E2867)/60,"")</f>
        <v>61.2</v>
      </c>
      <c r="N2867" s="9" t="n">
        <f aca="false">IF(AND(L2867=1,ISNUMBER(G2867)),MAX(0,G2867-E2867)/60,"")</f>
        <v>57.7666666666667</v>
      </c>
      <c r="O2867" s="9" t="n">
        <f aca="false">IF(ISNUMBER(H2867),IF(AND(H2867&gt;=Scenario!$B$11,H2867&lt;Scenario!$B$12),1,0),0)</f>
        <v>1</v>
      </c>
      <c r="P2867" s="9" t="n">
        <f aca="false">IF(O2867=1,MAX(0,H2867-E2867)/60,"")</f>
        <v>90.45</v>
      </c>
      <c r="Q2867" s="9" t="n">
        <f aca="false">INDEX(Scenario!$B$18:$B$20,MATCH(B2867,Scenario!$A$18:$A$20,0))</f>
        <v>240</v>
      </c>
      <c r="R2867" s="9" t="n">
        <f aca="false">INDEX(Scenario!$C$18:$C$20,MATCH(B2867,Scenario!$A$18:$A$20,0))</f>
        <v>4320</v>
      </c>
      <c r="S2867" s="9" t="n">
        <f aca="false">IF(ISNUMBER(M2867),IF(M2867&lt;=Q2867,1,0),"")</f>
        <v>1</v>
      </c>
      <c r="T2867" s="9" t="n">
        <f aca="false">IF(ISNUMBER(P2867),IF(P2867&lt;=R2867,1,0),"")</f>
        <v>1</v>
      </c>
      <c r="U2867" s="9" t="n">
        <f aca="false">IF(E2867&gt;Scenario!$B$14,0,IF(OR(AND(ISNUMBER(H2867),H2867&lt;=Scenario!$B$14),AND(ISNUMBER(I2867),I2867&lt;=Scenario!$B$14)),0,1))</f>
        <v>0</v>
      </c>
      <c r="V2867" s="9" t="n">
        <f aca="false">IF(AND(U2867=1,(Scenario!$B$14-E2867)/60&gt;R2867),1,0)</f>
        <v>0</v>
      </c>
      <c r="W2867" s="9" t="n">
        <f aca="false">IF(OR(C2867=Scenario!$B$22,C2867=Scenario!$C$22),1,0)</f>
        <v>1</v>
      </c>
      <c r="X2867" s="9" t="n">
        <f aca="false">IF(ISNUMBER(I2867),1,0)</f>
        <v>0</v>
      </c>
      <c r="Y2867" s="9" t="n">
        <f aca="false">MOD(INT(E2867/86400)+3,7)</f>
        <v>1</v>
      </c>
      <c r="Z2867" s="9" t="n">
        <f aca="false">MOD(INT(E2867/3600),24)</f>
        <v>14</v>
      </c>
      <c r="AA2867" s="6" t="s">
        <v>5978</v>
      </c>
    </row>
    <row r="2868" customFormat="false" ht="15" hidden="false" customHeight="false" outlineLevel="0" collapsed="false">
      <c r="A2868" s="6" t="s">
        <v>5979</v>
      </c>
      <c r="B2868" s="6" t="s">
        <v>44</v>
      </c>
      <c r="C2868" s="6" t="s">
        <v>47</v>
      </c>
      <c r="D2868" s="6" t="s">
        <v>171</v>
      </c>
      <c r="E2868" s="6" t="n">
        <v>1788878580</v>
      </c>
      <c r="F2868" s="6" t="n">
        <v>1788878728</v>
      </c>
      <c r="G2868" s="6" t="n">
        <v>1788878618</v>
      </c>
      <c r="H2868" s="6" t="n">
        <v>1788884604</v>
      </c>
      <c r="J2868" s="6" t="n">
        <v>0</v>
      </c>
      <c r="K2868" s="6" t="n">
        <v>1</v>
      </c>
      <c r="L2868" s="9" t="n">
        <f aca="false">IF(AND(E2868&gt;=Scenario!$B$11,E2868&lt;Scenario!$B$12),1,0)</f>
        <v>1</v>
      </c>
      <c r="M2868" s="9" t="n">
        <f aca="false">IF(AND(L2868=1,ISNUMBER(F2868)),MAX(0,F2868-E2868)/60,"")</f>
        <v>2.46666666666667</v>
      </c>
      <c r="N2868" s="9" t="n">
        <f aca="false">IF(AND(L2868=1,ISNUMBER(G2868)),MAX(0,G2868-E2868)/60,"")</f>
        <v>0.633333333333333</v>
      </c>
      <c r="O2868" s="9" t="n">
        <f aca="false">IF(ISNUMBER(H2868),IF(AND(H2868&gt;=Scenario!$B$11,H2868&lt;Scenario!$B$12),1,0),0)</f>
        <v>1</v>
      </c>
      <c r="P2868" s="9" t="n">
        <f aca="false">IF(O2868=1,MAX(0,H2868-E2868)/60,"")</f>
        <v>100.4</v>
      </c>
      <c r="Q2868" s="9" t="n">
        <f aca="false">INDEX(Scenario!$B$18:$B$20,MATCH(B2868,Scenario!$A$18:$A$20,0))</f>
        <v>240</v>
      </c>
      <c r="R2868" s="9" t="n">
        <f aca="false">INDEX(Scenario!$C$18:$C$20,MATCH(B2868,Scenario!$A$18:$A$20,0))</f>
        <v>4320</v>
      </c>
      <c r="S2868" s="9" t="n">
        <f aca="false">IF(ISNUMBER(M2868),IF(M2868&lt;=Q2868,1,0),"")</f>
        <v>1</v>
      </c>
      <c r="T2868" s="9" t="n">
        <f aca="false">IF(ISNUMBER(P2868),IF(P2868&lt;=R2868,1,0),"")</f>
        <v>1</v>
      </c>
      <c r="U2868" s="9" t="n">
        <f aca="false">IF(E2868&gt;Scenario!$B$14,0,IF(OR(AND(ISNUMBER(H2868),H2868&lt;=Scenario!$B$14),AND(ISNUMBER(I2868),I2868&lt;=Scenario!$B$14)),0,1))</f>
        <v>0</v>
      </c>
      <c r="V2868" s="9" t="n">
        <f aca="false">IF(AND(U2868=1,(Scenario!$B$14-E2868)/60&gt;R2868),1,0)</f>
        <v>0</v>
      </c>
      <c r="W2868" s="9" t="n">
        <f aca="false">IF(OR(C2868=Scenario!$B$22,C2868=Scenario!$C$22),1,0)</f>
        <v>1</v>
      </c>
      <c r="X2868" s="9" t="n">
        <f aca="false">IF(ISNUMBER(I2868),1,0)</f>
        <v>0</v>
      </c>
      <c r="Y2868" s="9" t="n">
        <f aca="false">MOD(INT(E2868/86400)+3,7)</f>
        <v>1</v>
      </c>
      <c r="Z2868" s="9" t="n">
        <f aca="false">MOD(INT(E2868/3600),24)</f>
        <v>14</v>
      </c>
      <c r="AA2868" s="6" t="s">
        <v>5980</v>
      </c>
    </row>
    <row r="2869" customFormat="false" ht="15" hidden="false" customHeight="false" outlineLevel="0" collapsed="false">
      <c r="A2869" s="6" t="s">
        <v>5981</v>
      </c>
      <c r="B2869" s="6" t="s">
        <v>43</v>
      </c>
      <c r="C2869" s="6" t="s">
        <v>249</v>
      </c>
      <c r="D2869" s="6" t="s">
        <v>172</v>
      </c>
      <c r="E2869" s="6" t="n">
        <v>1788879000</v>
      </c>
      <c r="F2869" s="6" t="n">
        <v>1788879784</v>
      </c>
      <c r="G2869" s="6" t="n">
        <v>1788879650</v>
      </c>
      <c r="H2869" s="6" t="n">
        <v>1788883528</v>
      </c>
      <c r="J2869" s="6" t="n">
        <v>0</v>
      </c>
      <c r="K2869" s="6" t="n">
        <v>0</v>
      </c>
      <c r="L2869" s="9" t="n">
        <f aca="false">IF(AND(E2869&gt;=Scenario!$B$11,E2869&lt;Scenario!$B$12),1,0)</f>
        <v>1</v>
      </c>
      <c r="M2869" s="9" t="n">
        <f aca="false">IF(AND(L2869=1,ISNUMBER(F2869)),MAX(0,F2869-E2869)/60,"")</f>
        <v>13.0666666666667</v>
      </c>
      <c r="N2869" s="9" t="n">
        <f aca="false">IF(AND(L2869=1,ISNUMBER(G2869)),MAX(0,G2869-E2869)/60,"")</f>
        <v>10.8333333333333</v>
      </c>
      <c r="O2869" s="9" t="n">
        <f aca="false">IF(ISNUMBER(H2869),IF(AND(H2869&gt;=Scenario!$B$11,H2869&lt;Scenario!$B$12),1,0),0)</f>
        <v>1</v>
      </c>
      <c r="P2869" s="9" t="n">
        <f aca="false">IF(O2869=1,MAX(0,H2869-E2869)/60,"")</f>
        <v>75.4666666666667</v>
      </c>
      <c r="Q2869" s="9" t="n">
        <f aca="false">INDEX(Scenario!$B$18:$B$20,MATCH(B2869,Scenario!$A$18:$A$20,0))</f>
        <v>60</v>
      </c>
      <c r="R2869" s="9" t="n">
        <f aca="false">INDEX(Scenario!$C$18:$C$20,MATCH(B2869,Scenario!$A$18:$A$20,0))</f>
        <v>1440</v>
      </c>
      <c r="S2869" s="9" t="n">
        <f aca="false">IF(ISNUMBER(M2869),IF(M2869&lt;=Q2869,1,0),"")</f>
        <v>1</v>
      </c>
      <c r="T2869" s="9" t="n">
        <f aca="false">IF(ISNUMBER(P2869),IF(P2869&lt;=R2869,1,0),"")</f>
        <v>1</v>
      </c>
      <c r="U2869" s="9" t="n">
        <f aca="false">IF(E2869&gt;Scenario!$B$14,0,IF(OR(AND(ISNUMBER(H2869),H2869&lt;=Scenario!$B$14),AND(ISNUMBER(I2869),I2869&lt;=Scenario!$B$14)),0,1))</f>
        <v>0</v>
      </c>
      <c r="V2869" s="9" t="n">
        <f aca="false">IF(AND(U2869=1,(Scenario!$B$14-E2869)/60&gt;R2869),1,0)</f>
        <v>0</v>
      </c>
      <c r="W2869" s="9" t="n">
        <f aca="false">IF(OR(C2869=Scenario!$B$22,C2869=Scenario!$C$22),1,0)</f>
        <v>0</v>
      </c>
      <c r="X2869" s="9" t="n">
        <f aca="false">IF(ISNUMBER(I2869),1,0)</f>
        <v>0</v>
      </c>
      <c r="Y2869" s="9" t="n">
        <f aca="false">MOD(INT(E2869/86400)+3,7)</f>
        <v>1</v>
      </c>
      <c r="Z2869" s="9" t="n">
        <f aca="false">MOD(INT(E2869/3600),24)</f>
        <v>14</v>
      </c>
      <c r="AA2869" s="6" t="s">
        <v>5982</v>
      </c>
    </row>
    <row r="2870" customFormat="false" ht="15" hidden="false" customHeight="false" outlineLevel="0" collapsed="false">
      <c r="A2870" s="6" t="s">
        <v>5983</v>
      </c>
      <c r="B2870" s="6" t="s">
        <v>43</v>
      </c>
      <c r="C2870" s="6" t="s">
        <v>46</v>
      </c>
      <c r="D2870" s="6" t="s">
        <v>171</v>
      </c>
      <c r="E2870" s="6" t="n">
        <v>1788879530</v>
      </c>
      <c r="I2870" s="6" t="n">
        <v>1788881077</v>
      </c>
      <c r="J2870" s="6" t="n">
        <v>0</v>
      </c>
      <c r="K2870" s="6" t="n">
        <v>0</v>
      </c>
      <c r="L2870" s="9" t="n">
        <f aca="false">IF(AND(E2870&gt;=Scenario!$B$11,E2870&lt;Scenario!$B$12),1,0)</f>
        <v>1</v>
      </c>
      <c r="M2870" s="0" t="str">
        <f aca="false">IF(AND(L2870=1,ISNUMBER(F2870)),MAX(0,F2870-E2870)/60,"")</f>
        <v/>
      </c>
      <c r="N2870" s="0" t="str">
        <f aca="false">IF(AND(L2870=1,ISNUMBER(G2870)),MAX(0,G2870-E2870)/60,"")</f>
        <v/>
      </c>
      <c r="O2870" s="9" t="n">
        <f aca="false">IF(ISNUMBER(H2870),IF(AND(H2870&gt;=Scenario!$B$11,H2870&lt;Scenario!$B$12),1,0),0)</f>
        <v>0</v>
      </c>
      <c r="P2870" s="0" t="str">
        <f aca="false">IF(O2870=1,MAX(0,H2870-E2870)/60,"")</f>
        <v/>
      </c>
      <c r="Q2870" s="9" t="n">
        <f aca="false">INDEX(Scenario!$B$18:$B$20,MATCH(B2870,Scenario!$A$18:$A$20,0))</f>
        <v>60</v>
      </c>
      <c r="R2870" s="9" t="n">
        <f aca="false">INDEX(Scenario!$C$18:$C$20,MATCH(B2870,Scenario!$A$18:$A$20,0))</f>
        <v>1440</v>
      </c>
      <c r="S2870" s="0" t="str">
        <f aca="false">IF(ISNUMBER(M2870),IF(M2870&lt;=Q2870,1,0),"")</f>
        <v/>
      </c>
      <c r="T2870" s="0" t="str">
        <f aca="false">IF(ISNUMBER(P2870),IF(P2870&lt;=R2870,1,0),"")</f>
        <v/>
      </c>
      <c r="U2870" s="9" t="n">
        <f aca="false">IF(E2870&gt;Scenario!$B$14,0,IF(OR(AND(ISNUMBER(H2870),H2870&lt;=Scenario!$B$14),AND(ISNUMBER(I2870),I2870&lt;=Scenario!$B$14)),0,1))</f>
        <v>0</v>
      </c>
      <c r="V2870" s="9" t="n">
        <f aca="false">IF(AND(U2870=1,(Scenario!$B$14-E2870)/60&gt;R2870),1,0)</f>
        <v>0</v>
      </c>
      <c r="W2870" s="9" t="n">
        <f aca="false">IF(OR(C2870=Scenario!$B$22,C2870=Scenario!$C$22),1,0)</f>
        <v>1</v>
      </c>
      <c r="X2870" s="9" t="n">
        <f aca="false">IF(ISNUMBER(I2870),1,0)</f>
        <v>1</v>
      </c>
      <c r="Y2870" s="9" t="n">
        <f aca="false">MOD(INT(E2870/86400)+3,7)</f>
        <v>1</v>
      </c>
      <c r="Z2870" s="9" t="n">
        <f aca="false">MOD(INT(E2870/3600),24)</f>
        <v>14</v>
      </c>
      <c r="AA2870" s="6" t="s">
        <v>5984</v>
      </c>
    </row>
    <row r="2871" customFormat="false" ht="15" hidden="false" customHeight="false" outlineLevel="0" collapsed="false">
      <c r="A2871" s="6" t="s">
        <v>5985</v>
      </c>
      <c r="B2871" s="6" t="s">
        <v>43</v>
      </c>
      <c r="C2871" s="6" t="s">
        <v>47</v>
      </c>
      <c r="D2871" s="6" t="s">
        <v>170</v>
      </c>
      <c r="E2871" s="6" t="n">
        <v>1788881030</v>
      </c>
      <c r="F2871" s="6" t="n">
        <v>1788881244</v>
      </c>
      <c r="G2871" s="6" t="n">
        <v>1788881062</v>
      </c>
      <c r="H2871" s="6" t="n">
        <v>1788883357</v>
      </c>
      <c r="J2871" s="6" t="n">
        <v>0</v>
      </c>
      <c r="K2871" s="6" t="n">
        <v>0</v>
      </c>
      <c r="L2871" s="9" t="n">
        <f aca="false">IF(AND(E2871&gt;=Scenario!$B$11,E2871&lt;Scenario!$B$12),1,0)</f>
        <v>1</v>
      </c>
      <c r="M2871" s="9" t="n">
        <f aca="false">IF(AND(L2871=1,ISNUMBER(F2871)),MAX(0,F2871-E2871)/60,"")</f>
        <v>3.56666666666667</v>
      </c>
      <c r="N2871" s="9" t="n">
        <f aca="false">IF(AND(L2871=1,ISNUMBER(G2871)),MAX(0,G2871-E2871)/60,"")</f>
        <v>0.533333333333333</v>
      </c>
      <c r="O2871" s="9" t="n">
        <f aca="false">IF(ISNUMBER(H2871),IF(AND(H2871&gt;=Scenario!$B$11,H2871&lt;Scenario!$B$12),1,0),0)</f>
        <v>1</v>
      </c>
      <c r="P2871" s="9" t="n">
        <f aca="false">IF(O2871=1,MAX(0,H2871-E2871)/60,"")</f>
        <v>38.7833333333333</v>
      </c>
      <c r="Q2871" s="9" t="n">
        <f aca="false">INDEX(Scenario!$B$18:$B$20,MATCH(B2871,Scenario!$A$18:$A$20,0))</f>
        <v>60</v>
      </c>
      <c r="R2871" s="9" t="n">
        <f aca="false">INDEX(Scenario!$C$18:$C$20,MATCH(B2871,Scenario!$A$18:$A$20,0))</f>
        <v>1440</v>
      </c>
      <c r="S2871" s="9" t="n">
        <f aca="false">IF(ISNUMBER(M2871),IF(M2871&lt;=Q2871,1,0),"")</f>
        <v>1</v>
      </c>
      <c r="T2871" s="9" t="n">
        <f aca="false">IF(ISNUMBER(P2871),IF(P2871&lt;=R2871,1,0),"")</f>
        <v>1</v>
      </c>
      <c r="U2871" s="9" t="n">
        <f aca="false">IF(E2871&gt;Scenario!$B$14,0,IF(OR(AND(ISNUMBER(H2871),H2871&lt;=Scenario!$B$14),AND(ISNUMBER(I2871),I2871&lt;=Scenario!$B$14)),0,1))</f>
        <v>0</v>
      </c>
      <c r="V2871" s="9" t="n">
        <f aca="false">IF(AND(U2871=1,(Scenario!$B$14-E2871)/60&gt;R2871),1,0)</f>
        <v>0</v>
      </c>
      <c r="W2871" s="9" t="n">
        <f aca="false">IF(OR(C2871=Scenario!$B$22,C2871=Scenario!$C$22),1,0)</f>
        <v>1</v>
      </c>
      <c r="X2871" s="9" t="n">
        <f aca="false">IF(ISNUMBER(I2871),1,0)</f>
        <v>0</v>
      </c>
      <c r="Y2871" s="9" t="n">
        <f aca="false">MOD(INT(E2871/86400)+3,7)</f>
        <v>1</v>
      </c>
      <c r="Z2871" s="9" t="n">
        <f aca="false">MOD(INT(E2871/3600),24)</f>
        <v>15</v>
      </c>
      <c r="AA2871" s="6" t="s">
        <v>5986</v>
      </c>
    </row>
    <row r="2872" customFormat="false" ht="15" hidden="false" customHeight="false" outlineLevel="0" collapsed="false">
      <c r="A2872" s="6" t="s">
        <v>5987</v>
      </c>
      <c r="B2872" s="6" t="s">
        <v>44</v>
      </c>
      <c r="C2872" s="6" t="s">
        <v>46</v>
      </c>
      <c r="D2872" s="6" t="s">
        <v>170</v>
      </c>
      <c r="E2872" s="6" t="n">
        <v>1788881693</v>
      </c>
      <c r="F2872" s="6" t="n">
        <v>1788881963</v>
      </c>
      <c r="G2872" s="6" t="n">
        <v>1788881727</v>
      </c>
      <c r="H2872" s="6" t="n">
        <v>1788882504</v>
      </c>
      <c r="J2872" s="6" t="n">
        <v>0</v>
      </c>
      <c r="K2872" s="6" t="n">
        <v>0</v>
      </c>
      <c r="L2872" s="9" t="n">
        <f aca="false">IF(AND(E2872&gt;=Scenario!$B$11,E2872&lt;Scenario!$B$12),1,0)</f>
        <v>1</v>
      </c>
      <c r="M2872" s="9" t="n">
        <f aca="false">IF(AND(L2872=1,ISNUMBER(F2872)),MAX(0,F2872-E2872)/60,"")</f>
        <v>4.5</v>
      </c>
      <c r="N2872" s="9" t="n">
        <f aca="false">IF(AND(L2872=1,ISNUMBER(G2872)),MAX(0,G2872-E2872)/60,"")</f>
        <v>0.566666666666667</v>
      </c>
      <c r="O2872" s="9" t="n">
        <f aca="false">IF(ISNUMBER(H2872),IF(AND(H2872&gt;=Scenario!$B$11,H2872&lt;Scenario!$B$12),1,0),0)</f>
        <v>1</v>
      </c>
      <c r="P2872" s="9" t="n">
        <f aca="false">IF(O2872=1,MAX(0,H2872-E2872)/60,"")</f>
        <v>13.5166666666667</v>
      </c>
      <c r="Q2872" s="9" t="n">
        <f aca="false">INDEX(Scenario!$B$18:$B$20,MATCH(B2872,Scenario!$A$18:$A$20,0))</f>
        <v>240</v>
      </c>
      <c r="R2872" s="9" t="n">
        <f aca="false">INDEX(Scenario!$C$18:$C$20,MATCH(B2872,Scenario!$A$18:$A$20,0))</f>
        <v>4320</v>
      </c>
      <c r="S2872" s="9" t="n">
        <f aca="false">IF(ISNUMBER(M2872),IF(M2872&lt;=Q2872,1,0),"")</f>
        <v>1</v>
      </c>
      <c r="T2872" s="9" t="n">
        <f aca="false">IF(ISNUMBER(P2872),IF(P2872&lt;=R2872,1,0),"")</f>
        <v>1</v>
      </c>
      <c r="U2872" s="9" t="n">
        <f aca="false">IF(E2872&gt;Scenario!$B$14,0,IF(OR(AND(ISNUMBER(H2872),H2872&lt;=Scenario!$B$14),AND(ISNUMBER(I2872),I2872&lt;=Scenario!$B$14)),0,1))</f>
        <v>0</v>
      </c>
      <c r="V2872" s="9" t="n">
        <f aca="false">IF(AND(U2872=1,(Scenario!$B$14-E2872)/60&gt;R2872),1,0)</f>
        <v>0</v>
      </c>
      <c r="W2872" s="9" t="n">
        <f aca="false">IF(OR(C2872=Scenario!$B$22,C2872=Scenario!$C$22),1,0)</f>
        <v>1</v>
      </c>
      <c r="X2872" s="9" t="n">
        <f aca="false">IF(ISNUMBER(I2872),1,0)</f>
        <v>0</v>
      </c>
      <c r="Y2872" s="9" t="n">
        <f aca="false">MOD(INT(E2872/86400)+3,7)</f>
        <v>1</v>
      </c>
      <c r="Z2872" s="9" t="n">
        <f aca="false">MOD(INT(E2872/3600),24)</f>
        <v>15</v>
      </c>
      <c r="AA2872" s="6" t="s">
        <v>5988</v>
      </c>
    </row>
    <row r="2873" customFormat="false" ht="15" hidden="false" customHeight="false" outlineLevel="0" collapsed="false">
      <c r="A2873" s="6" t="s">
        <v>5989</v>
      </c>
      <c r="B2873" s="6" t="s">
        <v>44</v>
      </c>
      <c r="C2873" s="6" t="s">
        <v>288</v>
      </c>
      <c r="D2873" s="6" t="s">
        <v>170</v>
      </c>
      <c r="E2873" s="6" t="n">
        <v>1788881728</v>
      </c>
      <c r="F2873" s="6" t="n">
        <v>1788881973</v>
      </c>
      <c r="G2873" s="6" t="n">
        <v>1788881770</v>
      </c>
      <c r="H2873" s="6" t="n">
        <v>1788884038</v>
      </c>
      <c r="J2873" s="6" t="n">
        <v>0</v>
      </c>
      <c r="K2873" s="6" t="n">
        <v>0</v>
      </c>
      <c r="L2873" s="9" t="n">
        <f aca="false">IF(AND(E2873&gt;=Scenario!$B$11,E2873&lt;Scenario!$B$12),1,0)</f>
        <v>1</v>
      </c>
      <c r="M2873" s="9" t="n">
        <f aca="false">IF(AND(L2873=1,ISNUMBER(F2873)),MAX(0,F2873-E2873)/60,"")</f>
        <v>4.08333333333333</v>
      </c>
      <c r="N2873" s="9" t="n">
        <f aca="false">IF(AND(L2873=1,ISNUMBER(G2873)),MAX(0,G2873-E2873)/60,"")</f>
        <v>0.7</v>
      </c>
      <c r="O2873" s="9" t="n">
        <f aca="false">IF(ISNUMBER(H2873),IF(AND(H2873&gt;=Scenario!$B$11,H2873&lt;Scenario!$B$12),1,0),0)</f>
        <v>1</v>
      </c>
      <c r="P2873" s="9" t="n">
        <f aca="false">IF(O2873=1,MAX(0,H2873-E2873)/60,"")</f>
        <v>38.5</v>
      </c>
      <c r="Q2873" s="9" t="n">
        <f aca="false">INDEX(Scenario!$B$18:$B$20,MATCH(B2873,Scenario!$A$18:$A$20,0))</f>
        <v>240</v>
      </c>
      <c r="R2873" s="9" t="n">
        <f aca="false">INDEX(Scenario!$C$18:$C$20,MATCH(B2873,Scenario!$A$18:$A$20,0))</f>
        <v>4320</v>
      </c>
      <c r="S2873" s="9" t="n">
        <f aca="false">IF(ISNUMBER(M2873),IF(M2873&lt;=Q2873,1,0),"")</f>
        <v>1</v>
      </c>
      <c r="T2873" s="9" t="n">
        <f aca="false">IF(ISNUMBER(P2873),IF(P2873&lt;=R2873,1,0),"")</f>
        <v>1</v>
      </c>
      <c r="U2873" s="9" t="n">
        <f aca="false">IF(E2873&gt;Scenario!$B$14,0,IF(OR(AND(ISNUMBER(H2873),H2873&lt;=Scenario!$B$14),AND(ISNUMBER(I2873),I2873&lt;=Scenario!$B$14)),0,1))</f>
        <v>0</v>
      </c>
      <c r="V2873" s="9" t="n">
        <f aca="false">IF(AND(U2873=1,(Scenario!$B$14-E2873)/60&gt;R2873),1,0)</f>
        <v>0</v>
      </c>
      <c r="W2873" s="9" t="n">
        <f aca="false">IF(OR(C2873=Scenario!$B$22,C2873=Scenario!$C$22),1,0)</f>
        <v>0</v>
      </c>
      <c r="X2873" s="9" t="n">
        <f aca="false">IF(ISNUMBER(I2873),1,0)</f>
        <v>0</v>
      </c>
      <c r="Y2873" s="9" t="n">
        <f aca="false">MOD(INT(E2873/86400)+3,7)</f>
        <v>1</v>
      </c>
      <c r="Z2873" s="9" t="n">
        <f aca="false">MOD(INT(E2873/3600),24)</f>
        <v>15</v>
      </c>
      <c r="AA2873" s="6" t="s">
        <v>5990</v>
      </c>
    </row>
    <row r="2874" customFormat="false" ht="15" hidden="false" customHeight="false" outlineLevel="0" collapsed="false">
      <c r="A2874" s="6" t="s">
        <v>5991</v>
      </c>
      <c r="B2874" s="6" t="s">
        <v>42</v>
      </c>
      <c r="C2874" s="6" t="s">
        <v>249</v>
      </c>
      <c r="D2874" s="6" t="s">
        <v>172</v>
      </c>
      <c r="E2874" s="6" t="n">
        <v>1788882102</v>
      </c>
      <c r="F2874" s="6" t="n">
        <v>1788882317</v>
      </c>
      <c r="G2874" s="6" t="n">
        <v>1788882239</v>
      </c>
      <c r="H2874" s="6" t="n">
        <v>1788884490</v>
      </c>
      <c r="J2874" s="6" t="n">
        <v>0</v>
      </c>
      <c r="K2874" s="6" t="n">
        <v>0</v>
      </c>
      <c r="L2874" s="9" t="n">
        <f aca="false">IF(AND(E2874&gt;=Scenario!$B$11,E2874&lt;Scenario!$B$12),1,0)</f>
        <v>1</v>
      </c>
      <c r="M2874" s="9" t="n">
        <f aca="false">IF(AND(L2874=1,ISNUMBER(F2874)),MAX(0,F2874-E2874)/60,"")</f>
        <v>3.58333333333333</v>
      </c>
      <c r="N2874" s="9" t="n">
        <f aca="false">IF(AND(L2874=1,ISNUMBER(G2874)),MAX(0,G2874-E2874)/60,"")</f>
        <v>2.28333333333333</v>
      </c>
      <c r="O2874" s="9" t="n">
        <f aca="false">IF(ISNUMBER(H2874),IF(AND(H2874&gt;=Scenario!$B$11,H2874&lt;Scenario!$B$12),1,0),0)</f>
        <v>1</v>
      </c>
      <c r="P2874" s="9" t="n">
        <f aca="false">IF(O2874=1,MAX(0,H2874-E2874)/60,"")</f>
        <v>39.8</v>
      </c>
      <c r="Q2874" s="9" t="n">
        <f aca="false">INDEX(Scenario!$B$18:$B$20,MATCH(B2874,Scenario!$A$18:$A$20,0))</f>
        <v>15</v>
      </c>
      <c r="R2874" s="9" t="n">
        <f aca="false">INDEX(Scenario!$C$18:$C$20,MATCH(B2874,Scenario!$A$18:$A$20,0))</f>
        <v>240</v>
      </c>
      <c r="S2874" s="9" t="n">
        <f aca="false">IF(ISNUMBER(M2874),IF(M2874&lt;=Q2874,1,0),"")</f>
        <v>1</v>
      </c>
      <c r="T2874" s="9" t="n">
        <f aca="false">IF(ISNUMBER(P2874),IF(P2874&lt;=R2874,1,0),"")</f>
        <v>1</v>
      </c>
      <c r="U2874" s="9" t="n">
        <f aca="false">IF(E2874&gt;Scenario!$B$14,0,IF(OR(AND(ISNUMBER(H2874),H2874&lt;=Scenario!$B$14),AND(ISNUMBER(I2874),I2874&lt;=Scenario!$B$14)),0,1))</f>
        <v>0</v>
      </c>
      <c r="V2874" s="9" t="n">
        <f aca="false">IF(AND(U2874=1,(Scenario!$B$14-E2874)/60&gt;R2874),1,0)</f>
        <v>0</v>
      </c>
      <c r="W2874" s="9" t="n">
        <f aca="false">IF(OR(C2874=Scenario!$B$22,C2874=Scenario!$C$22),1,0)</f>
        <v>0</v>
      </c>
      <c r="X2874" s="9" t="n">
        <f aca="false">IF(ISNUMBER(I2874),1,0)</f>
        <v>0</v>
      </c>
      <c r="Y2874" s="9" t="n">
        <f aca="false">MOD(INT(E2874/86400)+3,7)</f>
        <v>1</v>
      </c>
      <c r="Z2874" s="9" t="n">
        <f aca="false">MOD(INT(E2874/3600),24)</f>
        <v>15</v>
      </c>
      <c r="AA2874" s="6" t="s">
        <v>5992</v>
      </c>
    </row>
    <row r="2875" customFormat="false" ht="15" hidden="false" customHeight="false" outlineLevel="0" collapsed="false">
      <c r="A2875" s="6" t="s">
        <v>5993</v>
      </c>
      <c r="B2875" s="6" t="s">
        <v>44</v>
      </c>
      <c r="C2875" s="6" t="s">
        <v>46</v>
      </c>
      <c r="D2875" s="6" t="s">
        <v>171</v>
      </c>
      <c r="E2875" s="6" t="n">
        <v>1788884097</v>
      </c>
      <c r="I2875" s="6" t="n">
        <v>1788884950</v>
      </c>
      <c r="J2875" s="6" t="n">
        <v>0</v>
      </c>
      <c r="K2875" s="6" t="n">
        <v>0</v>
      </c>
      <c r="L2875" s="9" t="n">
        <f aca="false">IF(AND(E2875&gt;=Scenario!$B$11,E2875&lt;Scenario!$B$12),1,0)</f>
        <v>1</v>
      </c>
      <c r="M2875" s="0" t="str">
        <f aca="false">IF(AND(L2875=1,ISNUMBER(F2875)),MAX(0,F2875-E2875)/60,"")</f>
        <v/>
      </c>
      <c r="N2875" s="0" t="str">
        <f aca="false">IF(AND(L2875=1,ISNUMBER(G2875)),MAX(0,G2875-E2875)/60,"")</f>
        <v/>
      </c>
      <c r="O2875" s="9" t="n">
        <f aca="false">IF(ISNUMBER(H2875),IF(AND(H2875&gt;=Scenario!$B$11,H2875&lt;Scenario!$B$12),1,0),0)</f>
        <v>0</v>
      </c>
      <c r="P2875" s="0" t="str">
        <f aca="false">IF(O2875=1,MAX(0,H2875-E2875)/60,"")</f>
        <v/>
      </c>
      <c r="Q2875" s="9" t="n">
        <f aca="false">INDEX(Scenario!$B$18:$B$20,MATCH(B2875,Scenario!$A$18:$A$20,0))</f>
        <v>240</v>
      </c>
      <c r="R2875" s="9" t="n">
        <f aca="false">INDEX(Scenario!$C$18:$C$20,MATCH(B2875,Scenario!$A$18:$A$20,0))</f>
        <v>4320</v>
      </c>
      <c r="S2875" s="0" t="str">
        <f aca="false">IF(ISNUMBER(M2875),IF(M2875&lt;=Q2875,1,0),"")</f>
        <v/>
      </c>
      <c r="T2875" s="0" t="str">
        <f aca="false">IF(ISNUMBER(P2875),IF(P2875&lt;=R2875,1,0),"")</f>
        <v/>
      </c>
      <c r="U2875" s="9" t="n">
        <f aca="false">IF(E2875&gt;Scenario!$B$14,0,IF(OR(AND(ISNUMBER(H2875),H2875&lt;=Scenario!$B$14),AND(ISNUMBER(I2875),I2875&lt;=Scenario!$B$14)),0,1))</f>
        <v>0</v>
      </c>
      <c r="V2875" s="9" t="n">
        <f aca="false">IF(AND(U2875=1,(Scenario!$B$14-E2875)/60&gt;R2875),1,0)</f>
        <v>0</v>
      </c>
      <c r="W2875" s="9" t="n">
        <f aca="false">IF(OR(C2875=Scenario!$B$22,C2875=Scenario!$C$22),1,0)</f>
        <v>1</v>
      </c>
      <c r="X2875" s="9" t="n">
        <f aca="false">IF(ISNUMBER(I2875),1,0)</f>
        <v>1</v>
      </c>
      <c r="Y2875" s="9" t="n">
        <f aca="false">MOD(INT(E2875/86400)+3,7)</f>
        <v>1</v>
      </c>
      <c r="Z2875" s="9" t="n">
        <f aca="false">MOD(INT(E2875/3600),24)</f>
        <v>16</v>
      </c>
      <c r="AA2875" s="6" t="s">
        <v>5994</v>
      </c>
    </row>
    <row r="2876" customFormat="false" ht="15" hidden="false" customHeight="false" outlineLevel="0" collapsed="false">
      <c r="A2876" s="6" t="s">
        <v>5995</v>
      </c>
      <c r="B2876" s="6" t="s">
        <v>44</v>
      </c>
      <c r="C2876" s="6" t="s">
        <v>288</v>
      </c>
      <c r="D2876" s="6" t="s">
        <v>171</v>
      </c>
      <c r="E2876" s="6" t="n">
        <v>1788884770</v>
      </c>
      <c r="F2876" s="6" t="n">
        <v>1788884971</v>
      </c>
      <c r="G2876" s="6" t="n">
        <v>1788884785</v>
      </c>
      <c r="H2876" s="6" t="n">
        <v>1788887903</v>
      </c>
      <c r="J2876" s="6" t="n">
        <v>0</v>
      </c>
      <c r="K2876" s="6" t="n">
        <v>0</v>
      </c>
      <c r="L2876" s="9" t="n">
        <f aca="false">IF(AND(E2876&gt;=Scenario!$B$11,E2876&lt;Scenario!$B$12),1,0)</f>
        <v>1</v>
      </c>
      <c r="M2876" s="9" t="n">
        <f aca="false">IF(AND(L2876=1,ISNUMBER(F2876)),MAX(0,F2876-E2876)/60,"")</f>
        <v>3.35</v>
      </c>
      <c r="N2876" s="9" t="n">
        <f aca="false">IF(AND(L2876=1,ISNUMBER(G2876)),MAX(0,G2876-E2876)/60,"")</f>
        <v>0.25</v>
      </c>
      <c r="O2876" s="9" t="n">
        <f aca="false">IF(ISNUMBER(H2876),IF(AND(H2876&gt;=Scenario!$B$11,H2876&lt;Scenario!$B$12),1,0),0)</f>
        <v>1</v>
      </c>
      <c r="P2876" s="9" t="n">
        <f aca="false">IF(O2876=1,MAX(0,H2876-E2876)/60,"")</f>
        <v>52.2166666666667</v>
      </c>
      <c r="Q2876" s="9" t="n">
        <f aca="false">INDEX(Scenario!$B$18:$B$20,MATCH(B2876,Scenario!$A$18:$A$20,0))</f>
        <v>240</v>
      </c>
      <c r="R2876" s="9" t="n">
        <f aca="false">INDEX(Scenario!$C$18:$C$20,MATCH(B2876,Scenario!$A$18:$A$20,0))</f>
        <v>4320</v>
      </c>
      <c r="S2876" s="9" t="n">
        <f aca="false">IF(ISNUMBER(M2876),IF(M2876&lt;=Q2876,1,0),"")</f>
        <v>1</v>
      </c>
      <c r="T2876" s="9" t="n">
        <f aca="false">IF(ISNUMBER(P2876),IF(P2876&lt;=R2876,1,0),"")</f>
        <v>1</v>
      </c>
      <c r="U2876" s="9" t="n">
        <f aca="false">IF(E2876&gt;Scenario!$B$14,0,IF(OR(AND(ISNUMBER(H2876),H2876&lt;=Scenario!$B$14),AND(ISNUMBER(I2876),I2876&lt;=Scenario!$B$14)),0,1))</f>
        <v>0</v>
      </c>
      <c r="V2876" s="9" t="n">
        <f aca="false">IF(AND(U2876=1,(Scenario!$B$14-E2876)/60&gt;R2876),1,0)</f>
        <v>0</v>
      </c>
      <c r="W2876" s="9" t="n">
        <f aca="false">IF(OR(C2876=Scenario!$B$22,C2876=Scenario!$C$22),1,0)</f>
        <v>0</v>
      </c>
      <c r="X2876" s="9" t="n">
        <f aca="false">IF(ISNUMBER(I2876),1,0)</f>
        <v>0</v>
      </c>
      <c r="Y2876" s="9" t="n">
        <f aca="false">MOD(INT(E2876/86400)+3,7)</f>
        <v>1</v>
      </c>
      <c r="Z2876" s="9" t="n">
        <f aca="false">MOD(INT(E2876/3600),24)</f>
        <v>16</v>
      </c>
      <c r="AA2876" s="6" t="s">
        <v>5996</v>
      </c>
    </row>
    <row r="2877" customFormat="false" ht="15" hidden="false" customHeight="false" outlineLevel="0" collapsed="false">
      <c r="A2877" s="6" t="s">
        <v>5997</v>
      </c>
      <c r="B2877" s="6" t="s">
        <v>44</v>
      </c>
      <c r="C2877" s="6" t="s">
        <v>249</v>
      </c>
      <c r="D2877" s="6" t="s">
        <v>172</v>
      </c>
      <c r="E2877" s="6" t="n">
        <v>1788885608</v>
      </c>
      <c r="F2877" s="6" t="n">
        <v>1788885778</v>
      </c>
      <c r="G2877" s="6" t="n">
        <v>1788885653</v>
      </c>
      <c r="H2877" s="6" t="n">
        <v>1788888044</v>
      </c>
      <c r="J2877" s="6" t="n">
        <v>0</v>
      </c>
      <c r="K2877" s="6" t="n">
        <v>0</v>
      </c>
      <c r="L2877" s="9" t="n">
        <f aca="false">IF(AND(E2877&gt;=Scenario!$B$11,E2877&lt;Scenario!$B$12),1,0)</f>
        <v>1</v>
      </c>
      <c r="M2877" s="9" t="n">
        <f aca="false">IF(AND(L2877=1,ISNUMBER(F2877)),MAX(0,F2877-E2877)/60,"")</f>
        <v>2.83333333333333</v>
      </c>
      <c r="N2877" s="9" t="n">
        <f aca="false">IF(AND(L2877=1,ISNUMBER(G2877)),MAX(0,G2877-E2877)/60,"")</f>
        <v>0.75</v>
      </c>
      <c r="O2877" s="9" t="n">
        <f aca="false">IF(ISNUMBER(H2877),IF(AND(H2877&gt;=Scenario!$B$11,H2877&lt;Scenario!$B$12),1,0),0)</f>
        <v>1</v>
      </c>
      <c r="P2877" s="9" t="n">
        <f aca="false">IF(O2877=1,MAX(0,H2877-E2877)/60,"")</f>
        <v>40.6</v>
      </c>
      <c r="Q2877" s="9" t="n">
        <f aca="false">INDEX(Scenario!$B$18:$B$20,MATCH(B2877,Scenario!$A$18:$A$20,0))</f>
        <v>240</v>
      </c>
      <c r="R2877" s="9" t="n">
        <f aca="false">INDEX(Scenario!$C$18:$C$20,MATCH(B2877,Scenario!$A$18:$A$20,0))</f>
        <v>4320</v>
      </c>
      <c r="S2877" s="9" t="n">
        <f aca="false">IF(ISNUMBER(M2877),IF(M2877&lt;=Q2877,1,0),"")</f>
        <v>1</v>
      </c>
      <c r="T2877" s="9" t="n">
        <f aca="false">IF(ISNUMBER(P2877),IF(P2877&lt;=R2877,1,0),"")</f>
        <v>1</v>
      </c>
      <c r="U2877" s="9" t="n">
        <f aca="false">IF(E2877&gt;Scenario!$B$14,0,IF(OR(AND(ISNUMBER(H2877),H2877&lt;=Scenario!$B$14),AND(ISNUMBER(I2877),I2877&lt;=Scenario!$B$14)),0,1))</f>
        <v>0</v>
      </c>
      <c r="V2877" s="9" t="n">
        <f aca="false">IF(AND(U2877=1,(Scenario!$B$14-E2877)/60&gt;R2877),1,0)</f>
        <v>0</v>
      </c>
      <c r="W2877" s="9" t="n">
        <f aca="false">IF(OR(C2877=Scenario!$B$22,C2877=Scenario!$C$22),1,0)</f>
        <v>0</v>
      </c>
      <c r="X2877" s="9" t="n">
        <f aca="false">IF(ISNUMBER(I2877),1,0)</f>
        <v>0</v>
      </c>
      <c r="Y2877" s="9" t="n">
        <f aca="false">MOD(INT(E2877/86400)+3,7)</f>
        <v>1</v>
      </c>
      <c r="Z2877" s="9" t="n">
        <f aca="false">MOD(INT(E2877/3600),24)</f>
        <v>16</v>
      </c>
      <c r="AA2877" s="6" t="s">
        <v>5998</v>
      </c>
    </row>
    <row r="2878" customFormat="false" ht="15" hidden="false" customHeight="false" outlineLevel="0" collapsed="false">
      <c r="A2878" s="6" t="s">
        <v>5999</v>
      </c>
      <c r="B2878" s="6" t="s">
        <v>44</v>
      </c>
      <c r="C2878" s="6" t="s">
        <v>46</v>
      </c>
      <c r="D2878" s="6" t="s">
        <v>171</v>
      </c>
      <c r="E2878" s="6" t="n">
        <v>1788885757</v>
      </c>
      <c r="F2878" s="6" t="n">
        <v>1788886351</v>
      </c>
      <c r="G2878" s="6" t="n">
        <v>1788886263</v>
      </c>
      <c r="H2878" s="6" t="n">
        <v>1788895839</v>
      </c>
      <c r="J2878" s="6" t="n">
        <v>0</v>
      </c>
      <c r="K2878" s="6" t="n">
        <v>0</v>
      </c>
      <c r="L2878" s="9" t="n">
        <f aca="false">IF(AND(E2878&gt;=Scenario!$B$11,E2878&lt;Scenario!$B$12),1,0)</f>
        <v>1</v>
      </c>
      <c r="M2878" s="9" t="n">
        <f aca="false">IF(AND(L2878=1,ISNUMBER(F2878)),MAX(0,F2878-E2878)/60,"")</f>
        <v>9.9</v>
      </c>
      <c r="N2878" s="9" t="n">
        <f aca="false">IF(AND(L2878=1,ISNUMBER(G2878)),MAX(0,G2878-E2878)/60,"")</f>
        <v>8.43333333333333</v>
      </c>
      <c r="O2878" s="9" t="n">
        <f aca="false">IF(ISNUMBER(H2878),IF(AND(H2878&gt;=Scenario!$B$11,H2878&lt;Scenario!$B$12),1,0),0)</f>
        <v>1</v>
      </c>
      <c r="P2878" s="9" t="n">
        <f aca="false">IF(O2878=1,MAX(0,H2878-E2878)/60,"")</f>
        <v>168.033333333333</v>
      </c>
      <c r="Q2878" s="9" t="n">
        <f aca="false">INDEX(Scenario!$B$18:$B$20,MATCH(B2878,Scenario!$A$18:$A$20,0))</f>
        <v>240</v>
      </c>
      <c r="R2878" s="9" t="n">
        <f aca="false">INDEX(Scenario!$C$18:$C$20,MATCH(B2878,Scenario!$A$18:$A$20,0))</f>
        <v>4320</v>
      </c>
      <c r="S2878" s="9" t="n">
        <f aca="false">IF(ISNUMBER(M2878),IF(M2878&lt;=Q2878,1,0),"")</f>
        <v>1</v>
      </c>
      <c r="T2878" s="9" t="n">
        <f aca="false">IF(ISNUMBER(P2878),IF(P2878&lt;=R2878,1,0),"")</f>
        <v>1</v>
      </c>
      <c r="U2878" s="9" t="n">
        <f aca="false">IF(E2878&gt;Scenario!$B$14,0,IF(OR(AND(ISNUMBER(H2878),H2878&lt;=Scenario!$B$14),AND(ISNUMBER(I2878),I2878&lt;=Scenario!$B$14)),0,1))</f>
        <v>0</v>
      </c>
      <c r="V2878" s="9" t="n">
        <f aca="false">IF(AND(U2878=1,(Scenario!$B$14-E2878)/60&gt;R2878),1,0)</f>
        <v>0</v>
      </c>
      <c r="W2878" s="9" t="n">
        <f aca="false">IF(OR(C2878=Scenario!$B$22,C2878=Scenario!$C$22),1,0)</f>
        <v>1</v>
      </c>
      <c r="X2878" s="9" t="n">
        <f aca="false">IF(ISNUMBER(I2878),1,0)</f>
        <v>0</v>
      </c>
      <c r="Y2878" s="9" t="n">
        <f aca="false">MOD(INT(E2878/86400)+3,7)</f>
        <v>1</v>
      </c>
      <c r="Z2878" s="9" t="n">
        <f aca="false">MOD(INT(E2878/3600),24)</f>
        <v>16</v>
      </c>
      <c r="AA2878" s="6" t="s">
        <v>6000</v>
      </c>
    </row>
    <row r="2879" customFormat="false" ht="15" hidden="false" customHeight="false" outlineLevel="0" collapsed="false">
      <c r="A2879" s="6" t="s">
        <v>6001</v>
      </c>
      <c r="B2879" s="6" t="s">
        <v>44</v>
      </c>
      <c r="C2879" s="6" t="s">
        <v>249</v>
      </c>
      <c r="D2879" s="6" t="s">
        <v>170</v>
      </c>
      <c r="E2879" s="6" t="n">
        <v>1788886940</v>
      </c>
      <c r="F2879" s="6" t="n">
        <v>1788887138</v>
      </c>
      <c r="G2879" s="6" t="n">
        <v>1788886989</v>
      </c>
      <c r="H2879" s="6" t="n">
        <v>1788888035</v>
      </c>
      <c r="J2879" s="6" t="n">
        <v>0</v>
      </c>
      <c r="K2879" s="6" t="n">
        <v>0</v>
      </c>
      <c r="L2879" s="9" t="n">
        <f aca="false">IF(AND(E2879&gt;=Scenario!$B$11,E2879&lt;Scenario!$B$12),1,0)</f>
        <v>1</v>
      </c>
      <c r="M2879" s="9" t="n">
        <f aca="false">IF(AND(L2879=1,ISNUMBER(F2879)),MAX(0,F2879-E2879)/60,"")</f>
        <v>3.3</v>
      </c>
      <c r="N2879" s="9" t="n">
        <f aca="false">IF(AND(L2879=1,ISNUMBER(G2879)),MAX(0,G2879-E2879)/60,"")</f>
        <v>0.816666666666667</v>
      </c>
      <c r="O2879" s="9" t="n">
        <f aca="false">IF(ISNUMBER(H2879),IF(AND(H2879&gt;=Scenario!$B$11,H2879&lt;Scenario!$B$12),1,0),0)</f>
        <v>1</v>
      </c>
      <c r="P2879" s="9" t="n">
        <f aca="false">IF(O2879=1,MAX(0,H2879-E2879)/60,"")</f>
        <v>18.25</v>
      </c>
      <c r="Q2879" s="9" t="n">
        <f aca="false">INDEX(Scenario!$B$18:$B$20,MATCH(B2879,Scenario!$A$18:$A$20,0))</f>
        <v>240</v>
      </c>
      <c r="R2879" s="9" t="n">
        <f aca="false">INDEX(Scenario!$C$18:$C$20,MATCH(B2879,Scenario!$A$18:$A$20,0))</f>
        <v>4320</v>
      </c>
      <c r="S2879" s="9" t="n">
        <f aca="false">IF(ISNUMBER(M2879),IF(M2879&lt;=Q2879,1,0),"")</f>
        <v>1</v>
      </c>
      <c r="T2879" s="9" t="n">
        <f aca="false">IF(ISNUMBER(P2879),IF(P2879&lt;=R2879,1,0),"")</f>
        <v>1</v>
      </c>
      <c r="U2879" s="9" t="n">
        <f aca="false">IF(E2879&gt;Scenario!$B$14,0,IF(OR(AND(ISNUMBER(H2879),H2879&lt;=Scenario!$B$14),AND(ISNUMBER(I2879),I2879&lt;=Scenario!$B$14)),0,1))</f>
        <v>0</v>
      </c>
      <c r="V2879" s="9" t="n">
        <f aca="false">IF(AND(U2879=1,(Scenario!$B$14-E2879)/60&gt;R2879),1,0)</f>
        <v>0</v>
      </c>
      <c r="W2879" s="9" t="n">
        <f aca="false">IF(OR(C2879=Scenario!$B$22,C2879=Scenario!$C$22),1,0)</f>
        <v>0</v>
      </c>
      <c r="X2879" s="9" t="n">
        <f aca="false">IF(ISNUMBER(I2879),1,0)</f>
        <v>0</v>
      </c>
      <c r="Y2879" s="9" t="n">
        <f aca="false">MOD(INT(E2879/86400)+3,7)</f>
        <v>1</v>
      </c>
      <c r="Z2879" s="9" t="n">
        <f aca="false">MOD(INT(E2879/3600),24)</f>
        <v>17</v>
      </c>
      <c r="AA2879" s="6" t="s">
        <v>6002</v>
      </c>
    </row>
    <row r="2880" customFormat="false" ht="15" hidden="false" customHeight="false" outlineLevel="0" collapsed="false">
      <c r="A2880" s="6" t="s">
        <v>6003</v>
      </c>
      <c r="B2880" s="6" t="s">
        <v>44</v>
      </c>
      <c r="C2880" s="6" t="s">
        <v>249</v>
      </c>
      <c r="D2880" s="6" t="s">
        <v>170</v>
      </c>
      <c r="E2880" s="6" t="n">
        <v>1788886975</v>
      </c>
      <c r="F2880" s="6" t="n">
        <v>1788887199</v>
      </c>
      <c r="G2880" s="6" t="n">
        <v>1788887033</v>
      </c>
      <c r="H2880" s="6" t="n">
        <v>1788887948</v>
      </c>
      <c r="J2880" s="6" t="n">
        <v>0</v>
      </c>
      <c r="K2880" s="6" t="n">
        <v>0</v>
      </c>
      <c r="L2880" s="9" t="n">
        <f aca="false">IF(AND(E2880&gt;=Scenario!$B$11,E2880&lt;Scenario!$B$12),1,0)</f>
        <v>1</v>
      </c>
      <c r="M2880" s="9" t="n">
        <f aca="false">IF(AND(L2880=1,ISNUMBER(F2880)),MAX(0,F2880-E2880)/60,"")</f>
        <v>3.73333333333333</v>
      </c>
      <c r="N2880" s="9" t="n">
        <f aca="false">IF(AND(L2880=1,ISNUMBER(G2880)),MAX(0,G2880-E2880)/60,"")</f>
        <v>0.966666666666667</v>
      </c>
      <c r="O2880" s="9" t="n">
        <f aca="false">IF(ISNUMBER(H2880),IF(AND(H2880&gt;=Scenario!$B$11,H2880&lt;Scenario!$B$12),1,0),0)</f>
        <v>1</v>
      </c>
      <c r="P2880" s="9" t="n">
        <f aca="false">IF(O2880=1,MAX(0,H2880-E2880)/60,"")</f>
        <v>16.2166666666667</v>
      </c>
      <c r="Q2880" s="9" t="n">
        <f aca="false">INDEX(Scenario!$B$18:$B$20,MATCH(B2880,Scenario!$A$18:$A$20,0))</f>
        <v>240</v>
      </c>
      <c r="R2880" s="9" t="n">
        <f aca="false">INDEX(Scenario!$C$18:$C$20,MATCH(B2880,Scenario!$A$18:$A$20,0))</f>
        <v>4320</v>
      </c>
      <c r="S2880" s="9" t="n">
        <f aca="false">IF(ISNUMBER(M2880),IF(M2880&lt;=Q2880,1,0),"")</f>
        <v>1</v>
      </c>
      <c r="T2880" s="9" t="n">
        <f aca="false">IF(ISNUMBER(P2880),IF(P2880&lt;=R2880,1,0),"")</f>
        <v>1</v>
      </c>
      <c r="U2880" s="9" t="n">
        <f aca="false">IF(E2880&gt;Scenario!$B$14,0,IF(OR(AND(ISNUMBER(H2880),H2880&lt;=Scenario!$B$14),AND(ISNUMBER(I2880),I2880&lt;=Scenario!$B$14)),0,1))</f>
        <v>0</v>
      </c>
      <c r="V2880" s="9" t="n">
        <f aca="false">IF(AND(U2880=1,(Scenario!$B$14-E2880)/60&gt;R2880),1,0)</f>
        <v>0</v>
      </c>
      <c r="W2880" s="9" t="n">
        <f aca="false">IF(OR(C2880=Scenario!$B$22,C2880=Scenario!$C$22),1,0)</f>
        <v>0</v>
      </c>
      <c r="X2880" s="9" t="n">
        <f aca="false">IF(ISNUMBER(I2880),1,0)</f>
        <v>0</v>
      </c>
      <c r="Y2880" s="9" t="n">
        <f aca="false">MOD(INT(E2880/86400)+3,7)</f>
        <v>1</v>
      </c>
      <c r="Z2880" s="9" t="n">
        <f aca="false">MOD(INT(E2880/3600),24)</f>
        <v>17</v>
      </c>
      <c r="AA2880" s="6" t="s">
        <v>6004</v>
      </c>
    </row>
    <row r="2881" customFormat="false" ht="15" hidden="false" customHeight="false" outlineLevel="0" collapsed="false">
      <c r="A2881" s="6" t="s">
        <v>6005</v>
      </c>
      <c r="B2881" s="6" t="s">
        <v>44</v>
      </c>
      <c r="C2881" s="6" t="s">
        <v>47</v>
      </c>
      <c r="D2881" s="6" t="s">
        <v>171</v>
      </c>
      <c r="E2881" s="6" t="n">
        <v>1788887911</v>
      </c>
      <c r="F2881" s="6" t="n">
        <v>1788888074</v>
      </c>
      <c r="G2881" s="6" t="n">
        <v>1788887945</v>
      </c>
      <c r="H2881" s="6" t="n">
        <v>1788890838</v>
      </c>
      <c r="J2881" s="6" t="n">
        <v>0</v>
      </c>
      <c r="K2881" s="6" t="n">
        <v>0</v>
      </c>
      <c r="L2881" s="9" t="n">
        <f aca="false">IF(AND(E2881&gt;=Scenario!$B$11,E2881&lt;Scenario!$B$12),1,0)</f>
        <v>1</v>
      </c>
      <c r="M2881" s="9" t="n">
        <f aca="false">IF(AND(L2881=1,ISNUMBER(F2881)),MAX(0,F2881-E2881)/60,"")</f>
        <v>2.71666666666667</v>
      </c>
      <c r="N2881" s="9" t="n">
        <f aca="false">IF(AND(L2881=1,ISNUMBER(G2881)),MAX(0,G2881-E2881)/60,"")</f>
        <v>0.566666666666667</v>
      </c>
      <c r="O2881" s="9" t="n">
        <f aca="false">IF(ISNUMBER(H2881),IF(AND(H2881&gt;=Scenario!$B$11,H2881&lt;Scenario!$B$12),1,0),0)</f>
        <v>1</v>
      </c>
      <c r="P2881" s="9" t="n">
        <f aca="false">IF(O2881=1,MAX(0,H2881-E2881)/60,"")</f>
        <v>48.7833333333333</v>
      </c>
      <c r="Q2881" s="9" t="n">
        <f aca="false">INDEX(Scenario!$B$18:$B$20,MATCH(B2881,Scenario!$A$18:$A$20,0))</f>
        <v>240</v>
      </c>
      <c r="R2881" s="9" t="n">
        <f aca="false">INDEX(Scenario!$C$18:$C$20,MATCH(B2881,Scenario!$A$18:$A$20,0))</f>
        <v>4320</v>
      </c>
      <c r="S2881" s="9" t="n">
        <f aca="false">IF(ISNUMBER(M2881),IF(M2881&lt;=Q2881,1,0),"")</f>
        <v>1</v>
      </c>
      <c r="T2881" s="9" t="n">
        <f aca="false">IF(ISNUMBER(P2881),IF(P2881&lt;=R2881,1,0),"")</f>
        <v>1</v>
      </c>
      <c r="U2881" s="9" t="n">
        <f aca="false">IF(E2881&gt;Scenario!$B$14,0,IF(OR(AND(ISNUMBER(H2881),H2881&lt;=Scenario!$B$14),AND(ISNUMBER(I2881),I2881&lt;=Scenario!$B$14)),0,1))</f>
        <v>0</v>
      </c>
      <c r="V2881" s="9" t="n">
        <f aca="false">IF(AND(U2881=1,(Scenario!$B$14-E2881)/60&gt;R2881),1,0)</f>
        <v>0</v>
      </c>
      <c r="W2881" s="9" t="n">
        <f aca="false">IF(OR(C2881=Scenario!$B$22,C2881=Scenario!$C$22),1,0)</f>
        <v>1</v>
      </c>
      <c r="X2881" s="9" t="n">
        <f aca="false">IF(ISNUMBER(I2881),1,0)</f>
        <v>0</v>
      </c>
      <c r="Y2881" s="9" t="n">
        <f aca="false">MOD(INT(E2881/86400)+3,7)</f>
        <v>1</v>
      </c>
      <c r="Z2881" s="9" t="n">
        <f aca="false">MOD(INT(E2881/3600),24)</f>
        <v>17</v>
      </c>
      <c r="AA2881" s="6" t="s">
        <v>6006</v>
      </c>
    </row>
    <row r="2882" customFormat="false" ht="15" hidden="false" customHeight="false" outlineLevel="0" collapsed="false">
      <c r="A2882" s="6" t="s">
        <v>6007</v>
      </c>
      <c r="B2882" s="6" t="s">
        <v>44</v>
      </c>
      <c r="C2882" s="6" t="s">
        <v>249</v>
      </c>
      <c r="D2882" s="6" t="s">
        <v>170</v>
      </c>
      <c r="E2882" s="6" t="n">
        <v>1788890415</v>
      </c>
      <c r="F2882" s="6" t="n">
        <v>1788890532</v>
      </c>
      <c r="G2882" s="6" t="n">
        <v>1788890464</v>
      </c>
      <c r="H2882" s="6" t="n">
        <v>1788894112</v>
      </c>
      <c r="J2882" s="6" t="n">
        <v>0</v>
      </c>
      <c r="K2882" s="6" t="n">
        <v>0</v>
      </c>
      <c r="L2882" s="9" t="n">
        <f aca="false">IF(AND(E2882&gt;=Scenario!$B$11,E2882&lt;Scenario!$B$12),1,0)</f>
        <v>1</v>
      </c>
      <c r="M2882" s="9" t="n">
        <f aca="false">IF(AND(L2882=1,ISNUMBER(F2882)),MAX(0,F2882-E2882)/60,"")</f>
        <v>1.95</v>
      </c>
      <c r="N2882" s="9" t="n">
        <f aca="false">IF(AND(L2882=1,ISNUMBER(G2882)),MAX(0,G2882-E2882)/60,"")</f>
        <v>0.816666666666667</v>
      </c>
      <c r="O2882" s="9" t="n">
        <f aca="false">IF(ISNUMBER(H2882),IF(AND(H2882&gt;=Scenario!$B$11,H2882&lt;Scenario!$B$12),1,0),0)</f>
        <v>1</v>
      </c>
      <c r="P2882" s="9" t="n">
        <f aca="false">IF(O2882=1,MAX(0,H2882-E2882)/60,"")</f>
        <v>61.6166666666667</v>
      </c>
      <c r="Q2882" s="9" t="n">
        <f aca="false">INDEX(Scenario!$B$18:$B$20,MATCH(B2882,Scenario!$A$18:$A$20,0))</f>
        <v>240</v>
      </c>
      <c r="R2882" s="9" t="n">
        <f aca="false">INDEX(Scenario!$C$18:$C$20,MATCH(B2882,Scenario!$A$18:$A$20,0))</f>
        <v>4320</v>
      </c>
      <c r="S2882" s="9" t="n">
        <f aca="false">IF(ISNUMBER(M2882),IF(M2882&lt;=Q2882,1,0),"")</f>
        <v>1</v>
      </c>
      <c r="T2882" s="9" t="n">
        <f aca="false">IF(ISNUMBER(P2882),IF(P2882&lt;=R2882,1,0),"")</f>
        <v>1</v>
      </c>
      <c r="U2882" s="9" t="n">
        <f aca="false">IF(E2882&gt;Scenario!$B$14,0,IF(OR(AND(ISNUMBER(H2882),H2882&lt;=Scenario!$B$14),AND(ISNUMBER(I2882),I2882&lt;=Scenario!$B$14)),0,1))</f>
        <v>0</v>
      </c>
      <c r="V2882" s="9" t="n">
        <f aca="false">IF(AND(U2882=1,(Scenario!$B$14-E2882)/60&gt;R2882),1,0)</f>
        <v>0</v>
      </c>
      <c r="W2882" s="9" t="n">
        <f aca="false">IF(OR(C2882=Scenario!$B$22,C2882=Scenario!$C$22),1,0)</f>
        <v>0</v>
      </c>
      <c r="X2882" s="9" t="n">
        <f aca="false">IF(ISNUMBER(I2882),1,0)</f>
        <v>0</v>
      </c>
      <c r="Y2882" s="9" t="n">
        <f aca="false">MOD(INT(E2882/86400)+3,7)</f>
        <v>1</v>
      </c>
      <c r="Z2882" s="9" t="n">
        <f aca="false">MOD(INT(E2882/3600),24)</f>
        <v>18</v>
      </c>
      <c r="AA2882" s="6" t="s">
        <v>6008</v>
      </c>
    </row>
    <row r="2883" customFormat="false" ht="15" hidden="false" customHeight="false" outlineLevel="0" collapsed="false">
      <c r="A2883" s="6" t="s">
        <v>6009</v>
      </c>
      <c r="B2883" s="6" t="s">
        <v>44</v>
      </c>
      <c r="C2883" s="6" t="s">
        <v>46</v>
      </c>
      <c r="D2883" s="6" t="s">
        <v>172</v>
      </c>
      <c r="E2883" s="6" t="n">
        <v>1788891861</v>
      </c>
      <c r="F2883" s="6" t="n">
        <v>1788891969</v>
      </c>
      <c r="G2883" s="6" t="n">
        <v>1788891889</v>
      </c>
      <c r="H2883" s="6" t="n">
        <v>1788893577</v>
      </c>
      <c r="J2883" s="6" t="n">
        <v>0</v>
      </c>
      <c r="K2883" s="6" t="n">
        <v>0</v>
      </c>
      <c r="L2883" s="9" t="n">
        <f aca="false">IF(AND(E2883&gt;=Scenario!$B$11,E2883&lt;Scenario!$B$12),1,0)</f>
        <v>1</v>
      </c>
      <c r="M2883" s="9" t="n">
        <f aca="false">IF(AND(L2883=1,ISNUMBER(F2883)),MAX(0,F2883-E2883)/60,"")</f>
        <v>1.8</v>
      </c>
      <c r="N2883" s="9" t="n">
        <f aca="false">IF(AND(L2883=1,ISNUMBER(G2883)),MAX(0,G2883-E2883)/60,"")</f>
        <v>0.466666666666667</v>
      </c>
      <c r="O2883" s="9" t="n">
        <f aca="false">IF(ISNUMBER(H2883),IF(AND(H2883&gt;=Scenario!$B$11,H2883&lt;Scenario!$B$12),1,0),0)</f>
        <v>1</v>
      </c>
      <c r="P2883" s="9" t="n">
        <f aca="false">IF(O2883=1,MAX(0,H2883-E2883)/60,"")</f>
        <v>28.6</v>
      </c>
      <c r="Q2883" s="9" t="n">
        <f aca="false">INDEX(Scenario!$B$18:$B$20,MATCH(B2883,Scenario!$A$18:$A$20,0))</f>
        <v>240</v>
      </c>
      <c r="R2883" s="9" t="n">
        <f aca="false">INDEX(Scenario!$C$18:$C$20,MATCH(B2883,Scenario!$A$18:$A$20,0))</f>
        <v>4320</v>
      </c>
      <c r="S2883" s="9" t="n">
        <f aca="false">IF(ISNUMBER(M2883),IF(M2883&lt;=Q2883,1,0),"")</f>
        <v>1</v>
      </c>
      <c r="T2883" s="9" t="n">
        <f aca="false">IF(ISNUMBER(P2883),IF(P2883&lt;=R2883,1,0),"")</f>
        <v>1</v>
      </c>
      <c r="U2883" s="9" t="n">
        <f aca="false">IF(E2883&gt;Scenario!$B$14,0,IF(OR(AND(ISNUMBER(H2883),H2883&lt;=Scenario!$B$14),AND(ISNUMBER(I2883),I2883&lt;=Scenario!$B$14)),0,1))</f>
        <v>0</v>
      </c>
      <c r="V2883" s="9" t="n">
        <f aca="false">IF(AND(U2883=1,(Scenario!$B$14-E2883)/60&gt;R2883),1,0)</f>
        <v>0</v>
      </c>
      <c r="W2883" s="9" t="n">
        <f aca="false">IF(OR(C2883=Scenario!$B$22,C2883=Scenario!$C$22),1,0)</f>
        <v>1</v>
      </c>
      <c r="X2883" s="9" t="n">
        <f aca="false">IF(ISNUMBER(I2883),1,0)</f>
        <v>0</v>
      </c>
      <c r="Y2883" s="9" t="n">
        <f aca="false">MOD(INT(E2883/86400)+3,7)</f>
        <v>1</v>
      </c>
      <c r="Z2883" s="9" t="n">
        <f aca="false">MOD(INT(E2883/3600),24)</f>
        <v>18</v>
      </c>
      <c r="AA2883" s="6" t="s">
        <v>6010</v>
      </c>
    </row>
    <row r="2884" customFormat="false" ht="15" hidden="false" customHeight="false" outlineLevel="0" collapsed="false">
      <c r="A2884" s="6" t="s">
        <v>6011</v>
      </c>
      <c r="B2884" s="6" t="s">
        <v>42</v>
      </c>
      <c r="C2884" s="6" t="s">
        <v>288</v>
      </c>
      <c r="D2884" s="6" t="s">
        <v>171</v>
      </c>
      <c r="E2884" s="6" t="n">
        <v>1788892118</v>
      </c>
      <c r="F2884" s="6" t="n">
        <v>1788892278</v>
      </c>
      <c r="G2884" s="6" t="n">
        <v>1788892128</v>
      </c>
      <c r="H2884" s="6" t="n">
        <v>1788894023</v>
      </c>
      <c r="J2884" s="6" t="n">
        <v>0</v>
      </c>
      <c r="K2884" s="6" t="n">
        <v>0</v>
      </c>
      <c r="L2884" s="9" t="n">
        <f aca="false">IF(AND(E2884&gt;=Scenario!$B$11,E2884&lt;Scenario!$B$12),1,0)</f>
        <v>1</v>
      </c>
      <c r="M2884" s="9" t="n">
        <f aca="false">IF(AND(L2884=1,ISNUMBER(F2884)),MAX(0,F2884-E2884)/60,"")</f>
        <v>2.66666666666667</v>
      </c>
      <c r="N2884" s="9" t="n">
        <f aca="false">IF(AND(L2884=1,ISNUMBER(G2884)),MAX(0,G2884-E2884)/60,"")</f>
        <v>0.166666666666667</v>
      </c>
      <c r="O2884" s="9" t="n">
        <f aca="false">IF(ISNUMBER(H2884),IF(AND(H2884&gt;=Scenario!$B$11,H2884&lt;Scenario!$B$12),1,0),0)</f>
        <v>1</v>
      </c>
      <c r="P2884" s="9" t="n">
        <f aca="false">IF(O2884=1,MAX(0,H2884-E2884)/60,"")</f>
        <v>31.75</v>
      </c>
      <c r="Q2884" s="9" t="n">
        <f aca="false">INDEX(Scenario!$B$18:$B$20,MATCH(B2884,Scenario!$A$18:$A$20,0))</f>
        <v>15</v>
      </c>
      <c r="R2884" s="9" t="n">
        <f aca="false">INDEX(Scenario!$C$18:$C$20,MATCH(B2884,Scenario!$A$18:$A$20,0))</f>
        <v>240</v>
      </c>
      <c r="S2884" s="9" t="n">
        <f aca="false">IF(ISNUMBER(M2884),IF(M2884&lt;=Q2884,1,0),"")</f>
        <v>1</v>
      </c>
      <c r="T2884" s="9" t="n">
        <f aca="false">IF(ISNUMBER(P2884),IF(P2884&lt;=R2884,1,0),"")</f>
        <v>1</v>
      </c>
      <c r="U2884" s="9" t="n">
        <f aca="false">IF(E2884&gt;Scenario!$B$14,0,IF(OR(AND(ISNUMBER(H2884),H2884&lt;=Scenario!$B$14),AND(ISNUMBER(I2884),I2884&lt;=Scenario!$B$14)),0,1))</f>
        <v>0</v>
      </c>
      <c r="V2884" s="9" t="n">
        <f aca="false">IF(AND(U2884=1,(Scenario!$B$14-E2884)/60&gt;R2884),1,0)</f>
        <v>0</v>
      </c>
      <c r="W2884" s="9" t="n">
        <f aca="false">IF(OR(C2884=Scenario!$B$22,C2884=Scenario!$C$22),1,0)</f>
        <v>0</v>
      </c>
      <c r="X2884" s="9" t="n">
        <f aca="false">IF(ISNUMBER(I2884),1,0)</f>
        <v>0</v>
      </c>
      <c r="Y2884" s="9" t="n">
        <f aca="false">MOD(INT(E2884/86400)+3,7)</f>
        <v>1</v>
      </c>
      <c r="Z2884" s="9" t="n">
        <f aca="false">MOD(INT(E2884/3600),24)</f>
        <v>18</v>
      </c>
      <c r="AA2884" s="6" t="s">
        <v>6012</v>
      </c>
    </row>
    <row r="2885" customFormat="false" ht="15" hidden="false" customHeight="false" outlineLevel="0" collapsed="false">
      <c r="A2885" s="6" t="s">
        <v>6013</v>
      </c>
      <c r="B2885" s="6" t="s">
        <v>43</v>
      </c>
      <c r="C2885" s="6" t="s">
        <v>249</v>
      </c>
      <c r="D2885" s="6" t="s">
        <v>171</v>
      </c>
      <c r="E2885" s="6" t="n">
        <v>1788892924</v>
      </c>
      <c r="F2885" s="6" t="n">
        <v>1788893742</v>
      </c>
      <c r="G2885" s="6" t="n">
        <v>1788893611</v>
      </c>
      <c r="H2885" s="6" t="n">
        <v>1788900585</v>
      </c>
      <c r="J2885" s="6" t="n">
        <v>0</v>
      </c>
      <c r="K2885" s="6" t="n">
        <v>0</v>
      </c>
      <c r="L2885" s="9" t="n">
        <f aca="false">IF(AND(E2885&gt;=Scenario!$B$11,E2885&lt;Scenario!$B$12),1,0)</f>
        <v>1</v>
      </c>
      <c r="M2885" s="9" t="n">
        <f aca="false">IF(AND(L2885=1,ISNUMBER(F2885)),MAX(0,F2885-E2885)/60,"")</f>
        <v>13.6333333333333</v>
      </c>
      <c r="N2885" s="9" t="n">
        <f aca="false">IF(AND(L2885=1,ISNUMBER(G2885)),MAX(0,G2885-E2885)/60,"")</f>
        <v>11.45</v>
      </c>
      <c r="O2885" s="9" t="n">
        <f aca="false">IF(ISNUMBER(H2885),IF(AND(H2885&gt;=Scenario!$B$11,H2885&lt;Scenario!$B$12),1,0),0)</f>
        <v>1</v>
      </c>
      <c r="P2885" s="9" t="n">
        <f aca="false">IF(O2885=1,MAX(0,H2885-E2885)/60,"")</f>
        <v>127.683333333333</v>
      </c>
      <c r="Q2885" s="9" t="n">
        <f aca="false">INDEX(Scenario!$B$18:$B$20,MATCH(B2885,Scenario!$A$18:$A$20,0))</f>
        <v>60</v>
      </c>
      <c r="R2885" s="9" t="n">
        <f aca="false">INDEX(Scenario!$C$18:$C$20,MATCH(B2885,Scenario!$A$18:$A$20,0))</f>
        <v>1440</v>
      </c>
      <c r="S2885" s="9" t="n">
        <f aca="false">IF(ISNUMBER(M2885),IF(M2885&lt;=Q2885,1,0),"")</f>
        <v>1</v>
      </c>
      <c r="T2885" s="9" t="n">
        <f aca="false">IF(ISNUMBER(P2885),IF(P2885&lt;=R2885,1,0),"")</f>
        <v>1</v>
      </c>
      <c r="U2885" s="9" t="n">
        <f aca="false">IF(E2885&gt;Scenario!$B$14,0,IF(OR(AND(ISNUMBER(H2885),H2885&lt;=Scenario!$B$14),AND(ISNUMBER(I2885),I2885&lt;=Scenario!$B$14)),0,1))</f>
        <v>0</v>
      </c>
      <c r="V2885" s="9" t="n">
        <f aca="false">IF(AND(U2885=1,(Scenario!$B$14-E2885)/60&gt;R2885),1,0)</f>
        <v>0</v>
      </c>
      <c r="W2885" s="9" t="n">
        <f aca="false">IF(OR(C2885=Scenario!$B$22,C2885=Scenario!$C$22),1,0)</f>
        <v>0</v>
      </c>
      <c r="X2885" s="9" t="n">
        <f aca="false">IF(ISNUMBER(I2885),1,0)</f>
        <v>0</v>
      </c>
      <c r="Y2885" s="9" t="n">
        <f aca="false">MOD(INT(E2885/86400)+3,7)</f>
        <v>1</v>
      </c>
      <c r="Z2885" s="9" t="n">
        <f aca="false">MOD(INT(E2885/3600),24)</f>
        <v>18</v>
      </c>
      <c r="AA2885" s="6" t="s">
        <v>6014</v>
      </c>
    </row>
    <row r="2886" customFormat="false" ht="15" hidden="false" customHeight="false" outlineLevel="0" collapsed="false">
      <c r="A2886" s="6" t="s">
        <v>6015</v>
      </c>
      <c r="B2886" s="6" t="s">
        <v>43</v>
      </c>
      <c r="C2886" s="6" t="s">
        <v>46</v>
      </c>
      <c r="D2886" s="6" t="s">
        <v>171</v>
      </c>
      <c r="E2886" s="6" t="n">
        <v>1788893645</v>
      </c>
      <c r="I2886" s="6" t="n">
        <v>1788893770</v>
      </c>
      <c r="J2886" s="6" t="n">
        <v>0</v>
      </c>
      <c r="K2886" s="6" t="n">
        <v>0</v>
      </c>
      <c r="L2886" s="9" t="n">
        <f aca="false">IF(AND(E2886&gt;=Scenario!$B$11,E2886&lt;Scenario!$B$12),1,0)</f>
        <v>1</v>
      </c>
      <c r="M2886" s="0" t="str">
        <f aca="false">IF(AND(L2886=1,ISNUMBER(F2886)),MAX(0,F2886-E2886)/60,"")</f>
        <v/>
      </c>
      <c r="N2886" s="0" t="str">
        <f aca="false">IF(AND(L2886=1,ISNUMBER(G2886)),MAX(0,G2886-E2886)/60,"")</f>
        <v/>
      </c>
      <c r="O2886" s="9" t="n">
        <f aca="false">IF(ISNUMBER(H2886),IF(AND(H2886&gt;=Scenario!$B$11,H2886&lt;Scenario!$B$12),1,0),0)</f>
        <v>0</v>
      </c>
      <c r="P2886" s="0" t="str">
        <f aca="false">IF(O2886=1,MAX(0,H2886-E2886)/60,"")</f>
        <v/>
      </c>
      <c r="Q2886" s="9" t="n">
        <f aca="false">INDEX(Scenario!$B$18:$B$20,MATCH(B2886,Scenario!$A$18:$A$20,0))</f>
        <v>60</v>
      </c>
      <c r="R2886" s="9" t="n">
        <f aca="false">INDEX(Scenario!$C$18:$C$20,MATCH(B2886,Scenario!$A$18:$A$20,0))</f>
        <v>1440</v>
      </c>
      <c r="S2886" s="0" t="str">
        <f aca="false">IF(ISNUMBER(M2886),IF(M2886&lt;=Q2886,1,0),"")</f>
        <v/>
      </c>
      <c r="T2886" s="0" t="str">
        <f aca="false">IF(ISNUMBER(P2886),IF(P2886&lt;=R2886,1,0),"")</f>
        <v/>
      </c>
      <c r="U2886" s="9" t="n">
        <f aca="false">IF(E2886&gt;Scenario!$B$14,0,IF(OR(AND(ISNUMBER(H2886),H2886&lt;=Scenario!$B$14),AND(ISNUMBER(I2886),I2886&lt;=Scenario!$B$14)),0,1))</f>
        <v>0</v>
      </c>
      <c r="V2886" s="9" t="n">
        <f aca="false">IF(AND(U2886=1,(Scenario!$B$14-E2886)/60&gt;R2886),1,0)</f>
        <v>0</v>
      </c>
      <c r="W2886" s="9" t="n">
        <f aca="false">IF(OR(C2886=Scenario!$B$22,C2886=Scenario!$C$22),1,0)</f>
        <v>1</v>
      </c>
      <c r="X2886" s="9" t="n">
        <f aca="false">IF(ISNUMBER(I2886),1,0)</f>
        <v>1</v>
      </c>
      <c r="Y2886" s="9" t="n">
        <f aca="false">MOD(INT(E2886/86400)+3,7)</f>
        <v>1</v>
      </c>
      <c r="Z2886" s="9" t="n">
        <f aca="false">MOD(INT(E2886/3600),24)</f>
        <v>18</v>
      </c>
      <c r="AA2886" s="6" t="s">
        <v>6016</v>
      </c>
    </row>
    <row r="2887" customFormat="false" ht="15" hidden="false" customHeight="false" outlineLevel="0" collapsed="false">
      <c r="A2887" s="6" t="s">
        <v>6017</v>
      </c>
      <c r="B2887" s="6" t="s">
        <v>44</v>
      </c>
      <c r="C2887" s="6" t="s">
        <v>249</v>
      </c>
      <c r="D2887" s="6" t="s">
        <v>172</v>
      </c>
      <c r="E2887" s="6" t="n">
        <v>1788895433</v>
      </c>
      <c r="F2887" s="6" t="n">
        <v>1788895568</v>
      </c>
      <c r="G2887" s="6" t="n">
        <v>1788895462</v>
      </c>
      <c r="H2887" s="6" t="n">
        <v>1788901921</v>
      </c>
      <c r="J2887" s="6" t="n">
        <v>0</v>
      </c>
      <c r="K2887" s="6" t="n">
        <v>1</v>
      </c>
      <c r="L2887" s="9" t="n">
        <f aca="false">IF(AND(E2887&gt;=Scenario!$B$11,E2887&lt;Scenario!$B$12),1,0)</f>
        <v>1</v>
      </c>
      <c r="M2887" s="9" t="n">
        <f aca="false">IF(AND(L2887=1,ISNUMBER(F2887)),MAX(0,F2887-E2887)/60,"")</f>
        <v>2.25</v>
      </c>
      <c r="N2887" s="9" t="n">
        <f aca="false">IF(AND(L2887=1,ISNUMBER(G2887)),MAX(0,G2887-E2887)/60,"")</f>
        <v>0.483333333333333</v>
      </c>
      <c r="O2887" s="9" t="n">
        <f aca="false">IF(ISNUMBER(H2887),IF(AND(H2887&gt;=Scenario!$B$11,H2887&lt;Scenario!$B$12),1,0),0)</f>
        <v>1</v>
      </c>
      <c r="P2887" s="9" t="n">
        <f aca="false">IF(O2887=1,MAX(0,H2887-E2887)/60,"")</f>
        <v>108.133333333333</v>
      </c>
      <c r="Q2887" s="9" t="n">
        <f aca="false">INDEX(Scenario!$B$18:$B$20,MATCH(B2887,Scenario!$A$18:$A$20,0))</f>
        <v>240</v>
      </c>
      <c r="R2887" s="9" t="n">
        <f aca="false">INDEX(Scenario!$C$18:$C$20,MATCH(B2887,Scenario!$A$18:$A$20,0))</f>
        <v>4320</v>
      </c>
      <c r="S2887" s="9" t="n">
        <f aca="false">IF(ISNUMBER(M2887),IF(M2887&lt;=Q2887,1,0),"")</f>
        <v>1</v>
      </c>
      <c r="T2887" s="9" t="n">
        <f aca="false">IF(ISNUMBER(P2887),IF(P2887&lt;=R2887,1,0),"")</f>
        <v>1</v>
      </c>
      <c r="U2887" s="9" t="n">
        <f aca="false">IF(E2887&gt;Scenario!$B$14,0,IF(OR(AND(ISNUMBER(H2887),H2887&lt;=Scenario!$B$14),AND(ISNUMBER(I2887),I2887&lt;=Scenario!$B$14)),0,1))</f>
        <v>0</v>
      </c>
      <c r="V2887" s="9" t="n">
        <f aca="false">IF(AND(U2887=1,(Scenario!$B$14-E2887)/60&gt;R2887),1,0)</f>
        <v>0</v>
      </c>
      <c r="W2887" s="9" t="n">
        <f aca="false">IF(OR(C2887=Scenario!$B$22,C2887=Scenario!$C$22),1,0)</f>
        <v>0</v>
      </c>
      <c r="X2887" s="9" t="n">
        <f aca="false">IF(ISNUMBER(I2887),1,0)</f>
        <v>0</v>
      </c>
      <c r="Y2887" s="9" t="n">
        <f aca="false">MOD(INT(E2887/86400)+3,7)</f>
        <v>1</v>
      </c>
      <c r="Z2887" s="9" t="n">
        <f aca="false">MOD(INT(E2887/3600),24)</f>
        <v>19</v>
      </c>
      <c r="AA2887" s="6" t="s">
        <v>6018</v>
      </c>
    </row>
    <row r="2888" customFormat="false" ht="15" hidden="false" customHeight="false" outlineLevel="0" collapsed="false">
      <c r="A2888" s="6" t="s">
        <v>6019</v>
      </c>
      <c r="B2888" s="6" t="s">
        <v>44</v>
      </c>
      <c r="C2888" s="6" t="s">
        <v>46</v>
      </c>
      <c r="D2888" s="6" t="s">
        <v>170</v>
      </c>
      <c r="E2888" s="6" t="n">
        <v>1788902059</v>
      </c>
      <c r="F2888" s="6" t="n">
        <v>1788902207</v>
      </c>
      <c r="G2888" s="6" t="n">
        <v>1788902101</v>
      </c>
      <c r="H2888" s="6" t="n">
        <v>1788978702</v>
      </c>
      <c r="J2888" s="6" t="n">
        <v>1</v>
      </c>
      <c r="K2888" s="6" t="n">
        <v>0</v>
      </c>
      <c r="L2888" s="9" t="n">
        <f aca="false">IF(AND(E2888&gt;=Scenario!$B$11,E2888&lt;Scenario!$B$12),1,0)</f>
        <v>1</v>
      </c>
      <c r="M2888" s="9" t="n">
        <f aca="false">IF(AND(L2888=1,ISNUMBER(F2888)),MAX(0,F2888-E2888)/60,"")</f>
        <v>2.46666666666667</v>
      </c>
      <c r="N2888" s="9" t="n">
        <f aca="false">IF(AND(L2888=1,ISNUMBER(G2888)),MAX(0,G2888-E2888)/60,"")</f>
        <v>0.7</v>
      </c>
      <c r="O2888" s="9" t="n">
        <f aca="false">IF(ISNUMBER(H2888),IF(AND(H2888&gt;=Scenario!$B$11,H2888&lt;Scenario!$B$12),1,0),0)</f>
        <v>1</v>
      </c>
      <c r="P2888" s="9" t="n">
        <f aca="false">IF(O2888=1,MAX(0,H2888-E2888)/60,"")</f>
        <v>1277.38333333333</v>
      </c>
      <c r="Q2888" s="9" t="n">
        <f aca="false">INDEX(Scenario!$B$18:$B$20,MATCH(B2888,Scenario!$A$18:$A$20,0))</f>
        <v>240</v>
      </c>
      <c r="R2888" s="9" t="n">
        <f aca="false">INDEX(Scenario!$C$18:$C$20,MATCH(B2888,Scenario!$A$18:$A$20,0))</f>
        <v>4320</v>
      </c>
      <c r="S2888" s="9" t="n">
        <f aca="false">IF(ISNUMBER(M2888),IF(M2888&lt;=Q2888,1,0),"")</f>
        <v>1</v>
      </c>
      <c r="T2888" s="9" t="n">
        <f aca="false">IF(ISNUMBER(P2888),IF(P2888&lt;=R2888,1,0),"")</f>
        <v>1</v>
      </c>
      <c r="U2888" s="9" t="n">
        <f aca="false">IF(E2888&gt;Scenario!$B$14,0,IF(OR(AND(ISNUMBER(H2888),H2888&lt;=Scenario!$B$14),AND(ISNUMBER(I2888),I2888&lt;=Scenario!$B$14)),0,1))</f>
        <v>0</v>
      </c>
      <c r="V2888" s="9" t="n">
        <f aca="false">IF(AND(U2888=1,(Scenario!$B$14-E2888)/60&gt;R2888),1,0)</f>
        <v>0</v>
      </c>
      <c r="W2888" s="9" t="n">
        <f aca="false">IF(OR(C2888=Scenario!$B$22,C2888=Scenario!$C$22),1,0)</f>
        <v>1</v>
      </c>
      <c r="X2888" s="9" t="n">
        <f aca="false">IF(ISNUMBER(I2888),1,0)</f>
        <v>0</v>
      </c>
      <c r="Y2888" s="9" t="n">
        <f aca="false">MOD(INT(E2888/86400)+3,7)</f>
        <v>1</v>
      </c>
      <c r="Z2888" s="9" t="n">
        <f aca="false">MOD(INT(E2888/3600),24)</f>
        <v>21</v>
      </c>
      <c r="AA2888" s="6" t="s">
        <v>6020</v>
      </c>
    </row>
    <row r="2889" customFormat="false" ht="15" hidden="false" customHeight="false" outlineLevel="0" collapsed="false">
      <c r="A2889" s="6" t="s">
        <v>6021</v>
      </c>
      <c r="B2889" s="6" t="s">
        <v>44</v>
      </c>
      <c r="C2889" s="6" t="s">
        <v>47</v>
      </c>
      <c r="D2889" s="6" t="s">
        <v>170</v>
      </c>
      <c r="E2889" s="6" t="n">
        <v>1788908042</v>
      </c>
      <c r="F2889" s="6" t="n">
        <v>1788930195</v>
      </c>
      <c r="G2889" s="6" t="n">
        <v>1788930051</v>
      </c>
      <c r="H2889" s="6" t="n">
        <v>1788931633</v>
      </c>
      <c r="J2889" s="6" t="n">
        <v>0</v>
      </c>
      <c r="K2889" s="6" t="n">
        <v>0</v>
      </c>
      <c r="L2889" s="9" t="n">
        <f aca="false">IF(AND(E2889&gt;=Scenario!$B$11,E2889&lt;Scenario!$B$12),1,0)</f>
        <v>1</v>
      </c>
      <c r="M2889" s="9" t="n">
        <f aca="false">IF(AND(L2889=1,ISNUMBER(F2889)),MAX(0,F2889-E2889)/60,"")</f>
        <v>369.216666666667</v>
      </c>
      <c r="N2889" s="9" t="n">
        <f aca="false">IF(AND(L2889=1,ISNUMBER(G2889)),MAX(0,G2889-E2889)/60,"")</f>
        <v>366.816666666667</v>
      </c>
      <c r="O2889" s="9" t="n">
        <f aca="false">IF(ISNUMBER(H2889),IF(AND(H2889&gt;=Scenario!$B$11,H2889&lt;Scenario!$B$12),1,0),0)</f>
        <v>1</v>
      </c>
      <c r="P2889" s="9" t="n">
        <f aca="false">IF(O2889=1,MAX(0,H2889-E2889)/60,"")</f>
        <v>393.183333333333</v>
      </c>
      <c r="Q2889" s="9" t="n">
        <f aca="false">INDEX(Scenario!$B$18:$B$20,MATCH(B2889,Scenario!$A$18:$A$20,0))</f>
        <v>240</v>
      </c>
      <c r="R2889" s="9" t="n">
        <f aca="false">INDEX(Scenario!$C$18:$C$20,MATCH(B2889,Scenario!$A$18:$A$20,0))</f>
        <v>4320</v>
      </c>
      <c r="S2889" s="9" t="n">
        <f aca="false">IF(ISNUMBER(M2889),IF(M2889&lt;=Q2889,1,0),"")</f>
        <v>0</v>
      </c>
      <c r="T2889" s="9" t="n">
        <f aca="false">IF(ISNUMBER(P2889),IF(P2889&lt;=R2889,1,0),"")</f>
        <v>1</v>
      </c>
      <c r="U2889" s="9" t="n">
        <f aca="false">IF(E2889&gt;Scenario!$B$14,0,IF(OR(AND(ISNUMBER(H2889),H2889&lt;=Scenario!$B$14),AND(ISNUMBER(I2889),I2889&lt;=Scenario!$B$14)),0,1))</f>
        <v>0</v>
      </c>
      <c r="V2889" s="9" t="n">
        <f aca="false">IF(AND(U2889=1,(Scenario!$B$14-E2889)/60&gt;R2889),1,0)</f>
        <v>0</v>
      </c>
      <c r="W2889" s="9" t="n">
        <f aca="false">IF(OR(C2889=Scenario!$B$22,C2889=Scenario!$C$22),1,0)</f>
        <v>1</v>
      </c>
      <c r="X2889" s="9" t="n">
        <f aca="false">IF(ISNUMBER(I2889),1,0)</f>
        <v>0</v>
      </c>
      <c r="Y2889" s="9" t="n">
        <f aca="false">MOD(INT(E2889/86400)+3,7)</f>
        <v>1</v>
      </c>
      <c r="Z2889" s="9" t="n">
        <f aca="false">MOD(INT(E2889/3600),24)</f>
        <v>22</v>
      </c>
      <c r="AA2889" s="6" t="s">
        <v>6022</v>
      </c>
    </row>
    <row r="2890" customFormat="false" ht="15" hidden="false" customHeight="false" outlineLevel="0" collapsed="false">
      <c r="A2890" s="6" t="s">
        <v>6023</v>
      </c>
      <c r="B2890" s="6" t="s">
        <v>44</v>
      </c>
      <c r="C2890" s="6" t="s">
        <v>46</v>
      </c>
      <c r="D2890" s="6" t="s">
        <v>172</v>
      </c>
      <c r="E2890" s="6" t="n">
        <v>1788925480</v>
      </c>
      <c r="F2890" s="6" t="n">
        <v>1788930285</v>
      </c>
      <c r="G2890" s="6" t="n">
        <v>1788930047</v>
      </c>
      <c r="H2890" s="6" t="n">
        <v>1788931427</v>
      </c>
      <c r="J2890" s="6" t="n">
        <v>0</v>
      </c>
      <c r="K2890" s="6" t="n">
        <v>0</v>
      </c>
      <c r="L2890" s="9" t="n">
        <f aca="false">IF(AND(E2890&gt;=Scenario!$B$11,E2890&lt;Scenario!$B$12),1,0)</f>
        <v>1</v>
      </c>
      <c r="M2890" s="9" t="n">
        <f aca="false">IF(AND(L2890=1,ISNUMBER(F2890)),MAX(0,F2890-E2890)/60,"")</f>
        <v>80.0833333333333</v>
      </c>
      <c r="N2890" s="9" t="n">
        <f aca="false">IF(AND(L2890=1,ISNUMBER(G2890)),MAX(0,G2890-E2890)/60,"")</f>
        <v>76.1166666666667</v>
      </c>
      <c r="O2890" s="9" t="n">
        <f aca="false">IF(ISNUMBER(H2890),IF(AND(H2890&gt;=Scenario!$B$11,H2890&lt;Scenario!$B$12),1,0),0)</f>
        <v>1</v>
      </c>
      <c r="P2890" s="9" t="n">
        <f aca="false">IF(O2890=1,MAX(0,H2890-E2890)/60,"")</f>
        <v>99.1166666666667</v>
      </c>
      <c r="Q2890" s="9" t="n">
        <f aca="false">INDEX(Scenario!$B$18:$B$20,MATCH(B2890,Scenario!$A$18:$A$20,0))</f>
        <v>240</v>
      </c>
      <c r="R2890" s="9" t="n">
        <f aca="false">INDEX(Scenario!$C$18:$C$20,MATCH(B2890,Scenario!$A$18:$A$20,0))</f>
        <v>4320</v>
      </c>
      <c r="S2890" s="9" t="n">
        <f aca="false">IF(ISNUMBER(M2890),IF(M2890&lt;=Q2890,1,0),"")</f>
        <v>1</v>
      </c>
      <c r="T2890" s="9" t="n">
        <f aca="false">IF(ISNUMBER(P2890),IF(P2890&lt;=R2890,1,0),"")</f>
        <v>1</v>
      </c>
      <c r="U2890" s="9" t="n">
        <f aca="false">IF(E2890&gt;Scenario!$B$14,0,IF(OR(AND(ISNUMBER(H2890),H2890&lt;=Scenario!$B$14),AND(ISNUMBER(I2890),I2890&lt;=Scenario!$B$14)),0,1))</f>
        <v>0</v>
      </c>
      <c r="V2890" s="9" t="n">
        <f aca="false">IF(AND(U2890=1,(Scenario!$B$14-E2890)/60&gt;R2890),1,0)</f>
        <v>0</v>
      </c>
      <c r="W2890" s="9" t="n">
        <f aca="false">IF(OR(C2890=Scenario!$B$22,C2890=Scenario!$C$22),1,0)</f>
        <v>1</v>
      </c>
      <c r="X2890" s="9" t="n">
        <f aca="false">IF(ISNUMBER(I2890),1,0)</f>
        <v>0</v>
      </c>
      <c r="Y2890" s="9" t="n">
        <f aca="false">MOD(INT(E2890/86400)+3,7)</f>
        <v>2</v>
      </c>
      <c r="Z2890" s="9" t="n">
        <f aca="false">MOD(INT(E2890/3600),24)</f>
        <v>3</v>
      </c>
      <c r="AA2890" s="6" t="s">
        <v>6024</v>
      </c>
    </row>
    <row r="2891" customFormat="false" ht="15" hidden="false" customHeight="false" outlineLevel="0" collapsed="false">
      <c r="A2891" s="6" t="s">
        <v>6025</v>
      </c>
      <c r="B2891" s="6" t="s">
        <v>44</v>
      </c>
      <c r="C2891" s="6" t="s">
        <v>288</v>
      </c>
      <c r="D2891" s="6" t="s">
        <v>171</v>
      </c>
      <c r="E2891" s="6" t="n">
        <v>1788925956</v>
      </c>
      <c r="F2891" s="6" t="n">
        <v>1788930130</v>
      </c>
      <c r="G2891" s="6" t="n">
        <v>1788930059</v>
      </c>
      <c r="H2891" s="6" t="n">
        <v>1788932616</v>
      </c>
      <c r="J2891" s="6" t="n">
        <v>0</v>
      </c>
      <c r="K2891" s="6" t="n">
        <v>0</v>
      </c>
      <c r="L2891" s="9" t="n">
        <f aca="false">IF(AND(E2891&gt;=Scenario!$B$11,E2891&lt;Scenario!$B$12),1,0)</f>
        <v>1</v>
      </c>
      <c r="M2891" s="9" t="n">
        <f aca="false">IF(AND(L2891=1,ISNUMBER(F2891)),MAX(0,F2891-E2891)/60,"")</f>
        <v>69.5666666666667</v>
      </c>
      <c r="N2891" s="9" t="n">
        <f aca="false">IF(AND(L2891=1,ISNUMBER(G2891)),MAX(0,G2891-E2891)/60,"")</f>
        <v>68.3833333333333</v>
      </c>
      <c r="O2891" s="9" t="n">
        <f aca="false">IF(ISNUMBER(H2891),IF(AND(H2891&gt;=Scenario!$B$11,H2891&lt;Scenario!$B$12),1,0),0)</f>
        <v>1</v>
      </c>
      <c r="P2891" s="9" t="n">
        <f aca="false">IF(O2891=1,MAX(0,H2891-E2891)/60,"")</f>
        <v>111</v>
      </c>
      <c r="Q2891" s="9" t="n">
        <f aca="false">INDEX(Scenario!$B$18:$B$20,MATCH(B2891,Scenario!$A$18:$A$20,0))</f>
        <v>240</v>
      </c>
      <c r="R2891" s="9" t="n">
        <f aca="false">INDEX(Scenario!$C$18:$C$20,MATCH(B2891,Scenario!$A$18:$A$20,0))</f>
        <v>4320</v>
      </c>
      <c r="S2891" s="9" t="n">
        <f aca="false">IF(ISNUMBER(M2891),IF(M2891&lt;=Q2891,1,0),"")</f>
        <v>1</v>
      </c>
      <c r="T2891" s="9" t="n">
        <f aca="false">IF(ISNUMBER(P2891),IF(P2891&lt;=R2891,1,0),"")</f>
        <v>1</v>
      </c>
      <c r="U2891" s="9" t="n">
        <f aca="false">IF(E2891&gt;Scenario!$B$14,0,IF(OR(AND(ISNUMBER(H2891),H2891&lt;=Scenario!$B$14),AND(ISNUMBER(I2891),I2891&lt;=Scenario!$B$14)),0,1))</f>
        <v>0</v>
      </c>
      <c r="V2891" s="9" t="n">
        <f aca="false">IF(AND(U2891=1,(Scenario!$B$14-E2891)/60&gt;R2891),1,0)</f>
        <v>0</v>
      </c>
      <c r="W2891" s="9" t="n">
        <f aca="false">IF(OR(C2891=Scenario!$B$22,C2891=Scenario!$C$22),1,0)</f>
        <v>0</v>
      </c>
      <c r="X2891" s="9" t="n">
        <f aca="false">IF(ISNUMBER(I2891),1,0)</f>
        <v>0</v>
      </c>
      <c r="Y2891" s="9" t="n">
        <f aca="false">MOD(INT(E2891/86400)+3,7)</f>
        <v>2</v>
      </c>
      <c r="Z2891" s="9" t="n">
        <f aca="false">MOD(INT(E2891/3600),24)</f>
        <v>3</v>
      </c>
      <c r="AA2891" s="6" t="s">
        <v>6026</v>
      </c>
    </row>
    <row r="2892" customFormat="false" ht="15" hidden="false" customHeight="false" outlineLevel="0" collapsed="false">
      <c r="A2892" s="6" t="s">
        <v>6027</v>
      </c>
      <c r="B2892" s="6" t="s">
        <v>44</v>
      </c>
      <c r="C2892" s="6" t="s">
        <v>249</v>
      </c>
      <c r="D2892" s="6" t="s">
        <v>170</v>
      </c>
      <c r="E2892" s="6" t="n">
        <v>1788937250</v>
      </c>
      <c r="F2892" s="6" t="n">
        <v>1788937407</v>
      </c>
      <c r="G2892" s="6" t="n">
        <v>1788937279</v>
      </c>
      <c r="H2892" s="6" t="n">
        <v>1788937778</v>
      </c>
      <c r="J2892" s="6" t="n">
        <v>0</v>
      </c>
      <c r="K2892" s="6" t="n">
        <v>0</v>
      </c>
      <c r="L2892" s="9" t="n">
        <f aca="false">IF(AND(E2892&gt;=Scenario!$B$11,E2892&lt;Scenario!$B$12),1,0)</f>
        <v>1</v>
      </c>
      <c r="M2892" s="9" t="n">
        <f aca="false">IF(AND(L2892=1,ISNUMBER(F2892)),MAX(0,F2892-E2892)/60,"")</f>
        <v>2.61666666666667</v>
      </c>
      <c r="N2892" s="9" t="n">
        <f aca="false">IF(AND(L2892=1,ISNUMBER(G2892)),MAX(0,G2892-E2892)/60,"")</f>
        <v>0.483333333333333</v>
      </c>
      <c r="O2892" s="9" t="n">
        <f aca="false">IF(ISNUMBER(H2892),IF(AND(H2892&gt;=Scenario!$B$11,H2892&lt;Scenario!$B$12),1,0),0)</f>
        <v>1</v>
      </c>
      <c r="P2892" s="9" t="n">
        <f aca="false">IF(O2892=1,MAX(0,H2892-E2892)/60,"")</f>
        <v>8.8</v>
      </c>
      <c r="Q2892" s="9" t="n">
        <f aca="false">INDEX(Scenario!$B$18:$B$20,MATCH(B2892,Scenario!$A$18:$A$20,0))</f>
        <v>240</v>
      </c>
      <c r="R2892" s="9" t="n">
        <f aca="false">INDEX(Scenario!$C$18:$C$20,MATCH(B2892,Scenario!$A$18:$A$20,0))</f>
        <v>4320</v>
      </c>
      <c r="S2892" s="9" t="n">
        <f aca="false">IF(ISNUMBER(M2892),IF(M2892&lt;=Q2892,1,0),"")</f>
        <v>1</v>
      </c>
      <c r="T2892" s="9" t="n">
        <f aca="false">IF(ISNUMBER(P2892),IF(P2892&lt;=R2892,1,0),"")</f>
        <v>1</v>
      </c>
      <c r="U2892" s="9" t="n">
        <f aca="false">IF(E2892&gt;Scenario!$B$14,0,IF(OR(AND(ISNUMBER(H2892),H2892&lt;=Scenario!$B$14),AND(ISNUMBER(I2892),I2892&lt;=Scenario!$B$14)),0,1))</f>
        <v>0</v>
      </c>
      <c r="V2892" s="9" t="n">
        <f aca="false">IF(AND(U2892=1,(Scenario!$B$14-E2892)/60&gt;R2892),1,0)</f>
        <v>0</v>
      </c>
      <c r="W2892" s="9" t="n">
        <f aca="false">IF(OR(C2892=Scenario!$B$22,C2892=Scenario!$C$22),1,0)</f>
        <v>0</v>
      </c>
      <c r="X2892" s="9" t="n">
        <f aca="false">IF(ISNUMBER(I2892),1,0)</f>
        <v>0</v>
      </c>
      <c r="Y2892" s="9" t="n">
        <f aca="false">MOD(INT(E2892/86400)+3,7)</f>
        <v>2</v>
      </c>
      <c r="Z2892" s="9" t="n">
        <f aca="false">MOD(INT(E2892/3600),24)</f>
        <v>7</v>
      </c>
      <c r="AA2892" s="6" t="s">
        <v>6028</v>
      </c>
    </row>
    <row r="2893" customFormat="false" ht="15" hidden="false" customHeight="false" outlineLevel="0" collapsed="false">
      <c r="A2893" s="6" t="s">
        <v>6029</v>
      </c>
      <c r="B2893" s="6" t="s">
        <v>44</v>
      </c>
      <c r="C2893" s="6" t="s">
        <v>46</v>
      </c>
      <c r="D2893" s="6" t="s">
        <v>170</v>
      </c>
      <c r="E2893" s="6" t="n">
        <v>1788937685</v>
      </c>
      <c r="F2893" s="6" t="n">
        <v>1788937856</v>
      </c>
      <c r="G2893" s="6" t="n">
        <v>1788937707</v>
      </c>
      <c r="H2893" s="6" t="n">
        <v>1788941077</v>
      </c>
      <c r="J2893" s="6" t="n">
        <v>0</v>
      </c>
      <c r="K2893" s="6" t="n">
        <v>0</v>
      </c>
      <c r="L2893" s="9" t="n">
        <f aca="false">IF(AND(E2893&gt;=Scenario!$B$11,E2893&lt;Scenario!$B$12),1,0)</f>
        <v>1</v>
      </c>
      <c r="M2893" s="9" t="n">
        <f aca="false">IF(AND(L2893=1,ISNUMBER(F2893)),MAX(0,F2893-E2893)/60,"")</f>
        <v>2.85</v>
      </c>
      <c r="N2893" s="9" t="n">
        <f aca="false">IF(AND(L2893=1,ISNUMBER(G2893)),MAX(0,G2893-E2893)/60,"")</f>
        <v>0.366666666666667</v>
      </c>
      <c r="O2893" s="9" t="n">
        <f aca="false">IF(ISNUMBER(H2893),IF(AND(H2893&gt;=Scenario!$B$11,H2893&lt;Scenario!$B$12),1,0),0)</f>
        <v>1</v>
      </c>
      <c r="P2893" s="9" t="n">
        <f aca="false">IF(O2893=1,MAX(0,H2893-E2893)/60,"")</f>
        <v>56.5333333333333</v>
      </c>
      <c r="Q2893" s="9" t="n">
        <f aca="false">INDEX(Scenario!$B$18:$B$20,MATCH(B2893,Scenario!$A$18:$A$20,0))</f>
        <v>240</v>
      </c>
      <c r="R2893" s="9" t="n">
        <f aca="false">INDEX(Scenario!$C$18:$C$20,MATCH(B2893,Scenario!$A$18:$A$20,0))</f>
        <v>4320</v>
      </c>
      <c r="S2893" s="9" t="n">
        <f aca="false">IF(ISNUMBER(M2893),IF(M2893&lt;=Q2893,1,0),"")</f>
        <v>1</v>
      </c>
      <c r="T2893" s="9" t="n">
        <f aca="false">IF(ISNUMBER(P2893),IF(P2893&lt;=R2893,1,0),"")</f>
        <v>1</v>
      </c>
      <c r="U2893" s="9" t="n">
        <f aca="false">IF(E2893&gt;Scenario!$B$14,0,IF(OR(AND(ISNUMBER(H2893),H2893&lt;=Scenario!$B$14),AND(ISNUMBER(I2893),I2893&lt;=Scenario!$B$14)),0,1))</f>
        <v>0</v>
      </c>
      <c r="V2893" s="9" t="n">
        <f aca="false">IF(AND(U2893=1,(Scenario!$B$14-E2893)/60&gt;R2893),1,0)</f>
        <v>0</v>
      </c>
      <c r="W2893" s="9" t="n">
        <f aca="false">IF(OR(C2893=Scenario!$B$22,C2893=Scenario!$C$22),1,0)</f>
        <v>1</v>
      </c>
      <c r="X2893" s="9" t="n">
        <f aca="false">IF(ISNUMBER(I2893),1,0)</f>
        <v>0</v>
      </c>
      <c r="Y2893" s="9" t="n">
        <f aca="false">MOD(INT(E2893/86400)+3,7)</f>
        <v>2</v>
      </c>
      <c r="Z2893" s="9" t="n">
        <f aca="false">MOD(INT(E2893/3600),24)</f>
        <v>7</v>
      </c>
      <c r="AA2893" s="6" t="s">
        <v>6030</v>
      </c>
    </row>
    <row r="2894" customFormat="false" ht="15" hidden="false" customHeight="false" outlineLevel="0" collapsed="false">
      <c r="A2894" s="6" t="s">
        <v>6031</v>
      </c>
      <c r="B2894" s="6" t="s">
        <v>44</v>
      </c>
      <c r="C2894" s="6" t="s">
        <v>46</v>
      </c>
      <c r="D2894" s="6" t="s">
        <v>171</v>
      </c>
      <c r="E2894" s="6" t="n">
        <v>1788939405</v>
      </c>
      <c r="F2894" s="6" t="n">
        <v>1788939615</v>
      </c>
      <c r="G2894" s="6" t="n">
        <v>1788939450</v>
      </c>
      <c r="H2894" s="6" t="n">
        <v>1788942756</v>
      </c>
      <c r="J2894" s="6" t="n">
        <v>0</v>
      </c>
      <c r="K2894" s="6" t="n">
        <v>0</v>
      </c>
      <c r="L2894" s="9" t="n">
        <f aca="false">IF(AND(E2894&gt;=Scenario!$B$11,E2894&lt;Scenario!$B$12),1,0)</f>
        <v>1</v>
      </c>
      <c r="M2894" s="9" t="n">
        <f aca="false">IF(AND(L2894=1,ISNUMBER(F2894)),MAX(0,F2894-E2894)/60,"")</f>
        <v>3.5</v>
      </c>
      <c r="N2894" s="9" t="n">
        <f aca="false">IF(AND(L2894=1,ISNUMBER(G2894)),MAX(0,G2894-E2894)/60,"")</f>
        <v>0.75</v>
      </c>
      <c r="O2894" s="9" t="n">
        <f aca="false">IF(ISNUMBER(H2894),IF(AND(H2894&gt;=Scenario!$B$11,H2894&lt;Scenario!$B$12),1,0),0)</f>
        <v>1</v>
      </c>
      <c r="P2894" s="9" t="n">
        <f aca="false">IF(O2894=1,MAX(0,H2894-E2894)/60,"")</f>
        <v>55.85</v>
      </c>
      <c r="Q2894" s="9" t="n">
        <f aca="false">INDEX(Scenario!$B$18:$B$20,MATCH(B2894,Scenario!$A$18:$A$20,0))</f>
        <v>240</v>
      </c>
      <c r="R2894" s="9" t="n">
        <f aca="false">INDEX(Scenario!$C$18:$C$20,MATCH(B2894,Scenario!$A$18:$A$20,0))</f>
        <v>4320</v>
      </c>
      <c r="S2894" s="9" t="n">
        <f aca="false">IF(ISNUMBER(M2894),IF(M2894&lt;=Q2894,1,0),"")</f>
        <v>1</v>
      </c>
      <c r="T2894" s="9" t="n">
        <f aca="false">IF(ISNUMBER(P2894),IF(P2894&lt;=R2894,1,0),"")</f>
        <v>1</v>
      </c>
      <c r="U2894" s="9" t="n">
        <f aca="false">IF(E2894&gt;Scenario!$B$14,0,IF(OR(AND(ISNUMBER(H2894),H2894&lt;=Scenario!$B$14),AND(ISNUMBER(I2894),I2894&lt;=Scenario!$B$14)),0,1))</f>
        <v>0</v>
      </c>
      <c r="V2894" s="9" t="n">
        <f aca="false">IF(AND(U2894=1,(Scenario!$B$14-E2894)/60&gt;R2894),1,0)</f>
        <v>0</v>
      </c>
      <c r="W2894" s="9" t="n">
        <f aca="false">IF(OR(C2894=Scenario!$B$22,C2894=Scenario!$C$22),1,0)</f>
        <v>1</v>
      </c>
      <c r="X2894" s="9" t="n">
        <f aca="false">IF(ISNUMBER(I2894),1,0)</f>
        <v>0</v>
      </c>
      <c r="Y2894" s="9" t="n">
        <f aca="false">MOD(INT(E2894/86400)+3,7)</f>
        <v>2</v>
      </c>
      <c r="Z2894" s="9" t="n">
        <f aca="false">MOD(INT(E2894/3600),24)</f>
        <v>7</v>
      </c>
      <c r="AA2894" s="6" t="s">
        <v>6032</v>
      </c>
    </row>
    <row r="2895" customFormat="false" ht="15" hidden="false" customHeight="false" outlineLevel="0" collapsed="false">
      <c r="A2895" s="6" t="s">
        <v>6033</v>
      </c>
      <c r="B2895" s="6" t="s">
        <v>44</v>
      </c>
      <c r="C2895" s="6" t="s">
        <v>47</v>
      </c>
      <c r="D2895" s="6" t="s">
        <v>170</v>
      </c>
      <c r="E2895" s="6" t="n">
        <v>1788939973</v>
      </c>
      <c r="F2895" s="6" t="n">
        <v>1788940154</v>
      </c>
      <c r="G2895" s="6" t="n">
        <v>1788940006</v>
      </c>
      <c r="H2895" s="6" t="n">
        <v>1788940964</v>
      </c>
      <c r="J2895" s="6" t="n">
        <v>0</v>
      </c>
      <c r="K2895" s="6" t="n">
        <v>0</v>
      </c>
      <c r="L2895" s="9" t="n">
        <f aca="false">IF(AND(E2895&gt;=Scenario!$B$11,E2895&lt;Scenario!$B$12),1,0)</f>
        <v>1</v>
      </c>
      <c r="M2895" s="9" t="n">
        <f aca="false">IF(AND(L2895=1,ISNUMBER(F2895)),MAX(0,F2895-E2895)/60,"")</f>
        <v>3.01666666666667</v>
      </c>
      <c r="N2895" s="9" t="n">
        <f aca="false">IF(AND(L2895=1,ISNUMBER(G2895)),MAX(0,G2895-E2895)/60,"")</f>
        <v>0.55</v>
      </c>
      <c r="O2895" s="9" t="n">
        <f aca="false">IF(ISNUMBER(H2895),IF(AND(H2895&gt;=Scenario!$B$11,H2895&lt;Scenario!$B$12),1,0),0)</f>
        <v>1</v>
      </c>
      <c r="P2895" s="9" t="n">
        <f aca="false">IF(O2895=1,MAX(0,H2895-E2895)/60,"")</f>
        <v>16.5166666666667</v>
      </c>
      <c r="Q2895" s="9" t="n">
        <f aca="false">INDEX(Scenario!$B$18:$B$20,MATCH(B2895,Scenario!$A$18:$A$20,0))</f>
        <v>240</v>
      </c>
      <c r="R2895" s="9" t="n">
        <f aca="false">INDEX(Scenario!$C$18:$C$20,MATCH(B2895,Scenario!$A$18:$A$20,0))</f>
        <v>4320</v>
      </c>
      <c r="S2895" s="9" t="n">
        <f aca="false">IF(ISNUMBER(M2895),IF(M2895&lt;=Q2895,1,0),"")</f>
        <v>1</v>
      </c>
      <c r="T2895" s="9" t="n">
        <f aca="false">IF(ISNUMBER(P2895),IF(P2895&lt;=R2895,1,0),"")</f>
        <v>1</v>
      </c>
      <c r="U2895" s="9" t="n">
        <f aca="false">IF(E2895&gt;Scenario!$B$14,0,IF(OR(AND(ISNUMBER(H2895),H2895&lt;=Scenario!$B$14),AND(ISNUMBER(I2895),I2895&lt;=Scenario!$B$14)),0,1))</f>
        <v>0</v>
      </c>
      <c r="V2895" s="9" t="n">
        <f aca="false">IF(AND(U2895=1,(Scenario!$B$14-E2895)/60&gt;R2895),1,0)</f>
        <v>0</v>
      </c>
      <c r="W2895" s="9" t="n">
        <f aca="false">IF(OR(C2895=Scenario!$B$22,C2895=Scenario!$C$22),1,0)</f>
        <v>1</v>
      </c>
      <c r="X2895" s="9" t="n">
        <f aca="false">IF(ISNUMBER(I2895),1,0)</f>
        <v>0</v>
      </c>
      <c r="Y2895" s="9" t="n">
        <f aca="false">MOD(INT(E2895/86400)+3,7)</f>
        <v>2</v>
      </c>
      <c r="Z2895" s="9" t="n">
        <f aca="false">MOD(INT(E2895/3600),24)</f>
        <v>7</v>
      </c>
      <c r="AA2895" s="6" t="s">
        <v>6034</v>
      </c>
    </row>
    <row r="2896" customFormat="false" ht="15" hidden="false" customHeight="false" outlineLevel="0" collapsed="false">
      <c r="A2896" s="6" t="s">
        <v>6035</v>
      </c>
      <c r="B2896" s="6" t="s">
        <v>43</v>
      </c>
      <c r="C2896" s="6" t="s">
        <v>288</v>
      </c>
      <c r="D2896" s="6" t="s">
        <v>171</v>
      </c>
      <c r="E2896" s="6" t="n">
        <v>1788941202</v>
      </c>
      <c r="F2896" s="6" t="n">
        <v>1788941438</v>
      </c>
      <c r="G2896" s="6" t="n">
        <v>1788941262</v>
      </c>
      <c r="H2896" s="6" t="n">
        <v>1788946194</v>
      </c>
      <c r="J2896" s="6" t="n">
        <v>0</v>
      </c>
      <c r="K2896" s="6" t="n">
        <v>0</v>
      </c>
      <c r="L2896" s="9" t="n">
        <f aca="false">IF(AND(E2896&gt;=Scenario!$B$11,E2896&lt;Scenario!$B$12),1,0)</f>
        <v>1</v>
      </c>
      <c r="M2896" s="9" t="n">
        <f aca="false">IF(AND(L2896=1,ISNUMBER(F2896)),MAX(0,F2896-E2896)/60,"")</f>
        <v>3.93333333333333</v>
      </c>
      <c r="N2896" s="9" t="n">
        <f aca="false">IF(AND(L2896=1,ISNUMBER(G2896)),MAX(0,G2896-E2896)/60,"")</f>
        <v>1</v>
      </c>
      <c r="O2896" s="9" t="n">
        <f aca="false">IF(ISNUMBER(H2896),IF(AND(H2896&gt;=Scenario!$B$11,H2896&lt;Scenario!$B$12),1,0),0)</f>
        <v>1</v>
      </c>
      <c r="P2896" s="9" t="n">
        <f aca="false">IF(O2896=1,MAX(0,H2896-E2896)/60,"")</f>
        <v>83.2</v>
      </c>
      <c r="Q2896" s="9" t="n">
        <f aca="false">INDEX(Scenario!$B$18:$B$20,MATCH(B2896,Scenario!$A$18:$A$20,0))</f>
        <v>60</v>
      </c>
      <c r="R2896" s="9" t="n">
        <f aca="false">INDEX(Scenario!$C$18:$C$20,MATCH(B2896,Scenario!$A$18:$A$20,0))</f>
        <v>1440</v>
      </c>
      <c r="S2896" s="9" t="n">
        <f aca="false">IF(ISNUMBER(M2896),IF(M2896&lt;=Q2896,1,0),"")</f>
        <v>1</v>
      </c>
      <c r="T2896" s="9" t="n">
        <f aca="false">IF(ISNUMBER(P2896),IF(P2896&lt;=R2896,1,0),"")</f>
        <v>1</v>
      </c>
      <c r="U2896" s="9" t="n">
        <f aca="false">IF(E2896&gt;Scenario!$B$14,0,IF(OR(AND(ISNUMBER(H2896),H2896&lt;=Scenario!$B$14),AND(ISNUMBER(I2896),I2896&lt;=Scenario!$B$14)),0,1))</f>
        <v>0</v>
      </c>
      <c r="V2896" s="9" t="n">
        <f aca="false">IF(AND(U2896=1,(Scenario!$B$14-E2896)/60&gt;R2896),1,0)</f>
        <v>0</v>
      </c>
      <c r="W2896" s="9" t="n">
        <f aca="false">IF(OR(C2896=Scenario!$B$22,C2896=Scenario!$C$22),1,0)</f>
        <v>0</v>
      </c>
      <c r="X2896" s="9" t="n">
        <f aca="false">IF(ISNUMBER(I2896),1,0)</f>
        <v>0</v>
      </c>
      <c r="Y2896" s="9" t="n">
        <f aca="false">MOD(INT(E2896/86400)+3,7)</f>
        <v>2</v>
      </c>
      <c r="Z2896" s="9" t="n">
        <f aca="false">MOD(INT(E2896/3600),24)</f>
        <v>8</v>
      </c>
      <c r="AA2896" s="6" t="s">
        <v>6036</v>
      </c>
    </row>
    <row r="2897" customFormat="false" ht="15" hidden="false" customHeight="false" outlineLevel="0" collapsed="false">
      <c r="A2897" s="6" t="s">
        <v>6037</v>
      </c>
      <c r="B2897" s="6" t="s">
        <v>43</v>
      </c>
      <c r="C2897" s="6" t="s">
        <v>249</v>
      </c>
      <c r="D2897" s="6" t="s">
        <v>171</v>
      </c>
      <c r="E2897" s="6" t="n">
        <v>1788943155</v>
      </c>
      <c r="F2897" s="6" t="n">
        <v>1788943325</v>
      </c>
      <c r="G2897" s="6" t="n">
        <v>1788943183</v>
      </c>
      <c r="H2897" s="6" t="n">
        <v>1788945433</v>
      </c>
      <c r="J2897" s="6" t="n">
        <v>0</v>
      </c>
      <c r="K2897" s="6" t="n">
        <v>0</v>
      </c>
      <c r="L2897" s="9" t="n">
        <f aca="false">IF(AND(E2897&gt;=Scenario!$B$11,E2897&lt;Scenario!$B$12),1,0)</f>
        <v>1</v>
      </c>
      <c r="M2897" s="9" t="n">
        <f aca="false">IF(AND(L2897=1,ISNUMBER(F2897)),MAX(0,F2897-E2897)/60,"")</f>
        <v>2.83333333333333</v>
      </c>
      <c r="N2897" s="9" t="n">
        <f aca="false">IF(AND(L2897=1,ISNUMBER(G2897)),MAX(0,G2897-E2897)/60,"")</f>
        <v>0.466666666666667</v>
      </c>
      <c r="O2897" s="9" t="n">
        <f aca="false">IF(ISNUMBER(H2897),IF(AND(H2897&gt;=Scenario!$B$11,H2897&lt;Scenario!$B$12),1,0),0)</f>
        <v>1</v>
      </c>
      <c r="P2897" s="9" t="n">
        <f aca="false">IF(O2897=1,MAX(0,H2897-E2897)/60,"")</f>
        <v>37.9666666666667</v>
      </c>
      <c r="Q2897" s="9" t="n">
        <f aca="false">INDEX(Scenario!$B$18:$B$20,MATCH(B2897,Scenario!$A$18:$A$20,0))</f>
        <v>60</v>
      </c>
      <c r="R2897" s="9" t="n">
        <f aca="false">INDEX(Scenario!$C$18:$C$20,MATCH(B2897,Scenario!$A$18:$A$20,0))</f>
        <v>1440</v>
      </c>
      <c r="S2897" s="9" t="n">
        <f aca="false">IF(ISNUMBER(M2897),IF(M2897&lt;=Q2897,1,0),"")</f>
        <v>1</v>
      </c>
      <c r="T2897" s="9" t="n">
        <f aca="false">IF(ISNUMBER(P2897),IF(P2897&lt;=R2897,1,0),"")</f>
        <v>1</v>
      </c>
      <c r="U2897" s="9" t="n">
        <f aca="false">IF(E2897&gt;Scenario!$B$14,0,IF(OR(AND(ISNUMBER(H2897),H2897&lt;=Scenario!$B$14),AND(ISNUMBER(I2897),I2897&lt;=Scenario!$B$14)),0,1))</f>
        <v>0</v>
      </c>
      <c r="V2897" s="9" t="n">
        <f aca="false">IF(AND(U2897=1,(Scenario!$B$14-E2897)/60&gt;R2897),1,0)</f>
        <v>0</v>
      </c>
      <c r="W2897" s="9" t="n">
        <f aca="false">IF(OR(C2897=Scenario!$B$22,C2897=Scenario!$C$22),1,0)</f>
        <v>0</v>
      </c>
      <c r="X2897" s="9" t="n">
        <f aca="false">IF(ISNUMBER(I2897),1,0)</f>
        <v>0</v>
      </c>
      <c r="Y2897" s="9" t="n">
        <f aca="false">MOD(INT(E2897/86400)+3,7)</f>
        <v>2</v>
      </c>
      <c r="Z2897" s="9" t="n">
        <f aca="false">MOD(INT(E2897/3600),24)</f>
        <v>8</v>
      </c>
      <c r="AA2897" s="6" t="s">
        <v>6038</v>
      </c>
    </row>
    <row r="2898" customFormat="false" ht="15" hidden="false" customHeight="false" outlineLevel="0" collapsed="false">
      <c r="A2898" s="6" t="s">
        <v>6039</v>
      </c>
      <c r="B2898" s="6" t="s">
        <v>43</v>
      </c>
      <c r="C2898" s="6" t="s">
        <v>249</v>
      </c>
      <c r="D2898" s="6" t="s">
        <v>170</v>
      </c>
      <c r="E2898" s="6" t="n">
        <v>1788943207</v>
      </c>
      <c r="F2898" s="6" t="n">
        <v>1788943355</v>
      </c>
      <c r="G2898" s="6" t="n">
        <v>1788943249</v>
      </c>
      <c r="H2898" s="6" t="n">
        <v>1788945333</v>
      </c>
      <c r="J2898" s="6" t="n">
        <v>0</v>
      </c>
      <c r="K2898" s="6" t="n">
        <v>0</v>
      </c>
      <c r="L2898" s="9" t="n">
        <f aca="false">IF(AND(E2898&gt;=Scenario!$B$11,E2898&lt;Scenario!$B$12),1,0)</f>
        <v>1</v>
      </c>
      <c r="M2898" s="9" t="n">
        <f aca="false">IF(AND(L2898=1,ISNUMBER(F2898)),MAX(0,F2898-E2898)/60,"")</f>
        <v>2.46666666666667</v>
      </c>
      <c r="N2898" s="9" t="n">
        <f aca="false">IF(AND(L2898=1,ISNUMBER(G2898)),MAX(0,G2898-E2898)/60,"")</f>
        <v>0.7</v>
      </c>
      <c r="O2898" s="9" t="n">
        <f aca="false">IF(ISNUMBER(H2898),IF(AND(H2898&gt;=Scenario!$B$11,H2898&lt;Scenario!$B$12),1,0),0)</f>
        <v>1</v>
      </c>
      <c r="P2898" s="9" t="n">
        <f aca="false">IF(O2898=1,MAX(0,H2898-E2898)/60,"")</f>
        <v>35.4333333333333</v>
      </c>
      <c r="Q2898" s="9" t="n">
        <f aca="false">INDEX(Scenario!$B$18:$B$20,MATCH(B2898,Scenario!$A$18:$A$20,0))</f>
        <v>60</v>
      </c>
      <c r="R2898" s="9" t="n">
        <f aca="false">INDEX(Scenario!$C$18:$C$20,MATCH(B2898,Scenario!$A$18:$A$20,0))</f>
        <v>1440</v>
      </c>
      <c r="S2898" s="9" t="n">
        <f aca="false">IF(ISNUMBER(M2898),IF(M2898&lt;=Q2898,1,0),"")</f>
        <v>1</v>
      </c>
      <c r="T2898" s="9" t="n">
        <f aca="false">IF(ISNUMBER(P2898),IF(P2898&lt;=R2898,1,0),"")</f>
        <v>1</v>
      </c>
      <c r="U2898" s="9" t="n">
        <f aca="false">IF(E2898&gt;Scenario!$B$14,0,IF(OR(AND(ISNUMBER(H2898),H2898&lt;=Scenario!$B$14),AND(ISNUMBER(I2898),I2898&lt;=Scenario!$B$14)),0,1))</f>
        <v>0</v>
      </c>
      <c r="V2898" s="9" t="n">
        <f aca="false">IF(AND(U2898=1,(Scenario!$B$14-E2898)/60&gt;R2898),1,0)</f>
        <v>0</v>
      </c>
      <c r="W2898" s="9" t="n">
        <f aca="false">IF(OR(C2898=Scenario!$B$22,C2898=Scenario!$C$22),1,0)</f>
        <v>0</v>
      </c>
      <c r="X2898" s="9" t="n">
        <f aca="false">IF(ISNUMBER(I2898),1,0)</f>
        <v>0</v>
      </c>
      <c r="Y2898" s="9" t="n">
        <f aca="false">MOD(INT(E2898/86400)+3,7)</f>
        <v>2</v>
      </c>
      <c r="Z2898" s="9" t="n">
        <f aca="false">MOD(INT(E2898/3600),24)</f>
        <v>8</v>
      </c>
      <c r="AA2898" s="6" t="s">
        <v>6040</v>
      </c>
    </row>
    <row r="2899" customFormat="false" ht="15" hidden="false" customHeight="false" outlineLevel="0" collapsed="false">
      <c r="A2899" s="6" t="s">
        <v>6041</v>
      </c>
      <c r="B2899" s="6" t="s">
        <v>44</v>
      </c>
      <c r="C2899" s="6" t="s">
        <v>46</v>
      </c>
      <c r="D2899" s="6" t="s">
        <v>172</v>
      </c>
      <c r="E2899" s="6" t="n">
        <v>1788943585</v>
      </c>
      <c r="F2899" s="6" t="n">
        <v>1788943740</v>
      </c>
      <c r="G2899" s="6" t="n">
        <v>1788943608</v>
      </c>
      <c r="H2899" s="6" t="n">
        <v>1788946650</v>
      </c>
      <c r="J2899" s="6" t="n">
        <v>0</v>
      </c>
      <c r="K2899" s="6" t="n">
        <v>0</v>
      </c>
      <c r="L2899" s="9" t="n">
        <f aca="false">IF(AND(E2899&gt;=Scenario!$B$11,E2899&lt;Scenario!$B$12),1,0)</f>
        <v>1</v>
      </c>
      <c r="M2899" s="9" t="n">
        <f aca="false">IF(AND(L2899=1,ISNUMBER(F2899)),MAX(0,F2899-E2899)/60,"")</f>
        <v>2.58333333333333</v>
      </c>
      <c r="N2899" s="9" t="n">
        <f aca="false">IF(AND(L2899=1,ISNUMBER(G2899)),MAX(0,G2899-E2899)/60,"")</f>
        <v>0.383333333333333</v>
      </c>
      <c r="O2899" s="9" t="n">
        <f aca="false">IF(ISNUMBER(H2899),IF(AND(H2899&gt;=Scenario!$B$11,H2899&lt;Scenario!$B$12),1,0),0)</f>
        <v>1</v>
      </c>
      <c r="P2899" s="9" t="n">
        <f aca="false">IF(O2899=1,MAX(0,H2899-E2899)/60,"")</f>
        <v>51.0833333333333</v>
      </c>
      <c r="Q2899" s="9" t="n">
        <f aca="false">INDEX(Scenario!$B$18:$B$20,MATCH(B2899,Scenario!$A$18:$A$20,0))</f>
        <v>240</v>
      </c>
      <c r="R2899" s="9" t="n">
        <f aca="false">INDEX(Scenario!$C$18:$C$20,MATCH(B2899,Scenario!$A$18:$A$20,0))</f>
        <v>4320</v>
      </c>
      <c r="S2899" s="9" t="n">
        <f aca="false">IF(ISNUMBER(M2899),IF(M2899&lt;=Q2899,1,0),"")</f>
        <v>1</v>
      </c>
      <c r="T2899" s="9" t="n">
        <f aca="false">IF(ISNUMBER(P2899),IF(P2899&lt;=R2899,1,0),"")</f>
        <v>1</v>
      </c>
      <c r="U2899" s="9" t="n">
        <f aca="false">IF(E2899&gt;Scenario!$B$14,0,IF(OR(AND(ISNUMBER(H2899),H2899&lt;=Scenario!$B$14),AND(ISNUMBER(I2899),I2899&lt;=Scenario!$B$14)),0,1))</f>
        <v>0</v>
      </c>
      <c r="V2899" s="9" t="n">
        <f aca="false">IF(AND(U2899=1,(Scenario!$B$14-E2899)/60&gt;R2899),1,0)</f>
        <v>0</v>
      </c>
      <c r="W2899" s="9" t="n">
        <f aca="false">IF(OR(C2899=Scenario!$B$22,C2899=Scenario!$C$22),1,0)</f>
        <v>1</v>
      </c>
      <c r="X2899" s="9" t="n">
        <f aca="false">IF(ISNUMBER(I2899),1,0)</f>
        <v>0</v>
      </c>
      <c r="Y2899" s="9" t="n">
        <f aca="false">MOD(INT(E2899/86400)+3,7)</f>
        <v>2</v>
      </c>
      <c r="Z2899" s="9" t="n">
        <f aca="false">MOD(INT(E2899/3600),24)</f>
        <v>8</v>
      </c>
      <c r="AA2899" s="6" t="s">
        <v>6042</v>
      </c>
    </row>
    <row r="2900" customFormat="false" ht="15" hidden="false" customHeight="false" outlineLevel="0" collapsed="false">
      <c r="A2900" s="6" t="s">
        <v>6043</v>
      </c>
      <c r="B2900" s="6" t="s">
        <v>43</v>
      </c>
      <c r="C2900" s="6" t="s">
        <v>46</v>
      </c>
      <c r="D2900" s="6" t="s">
        <v>171</v>
      </c>
      <c r="E2900" s="6" t="n">
        <v>1788943815</v>
      </c>
      <c r="F2900" s="6" t="n">
        <v>1788943962</v>
      </c>
      <c r="G2900" s="6" t="n">
        <v>1788943871</v>
      </c>
      <c r="H2900" s="6" t="n">
        <v>1788949119</v>
      </c>
      <c r="J2900" s="6" t="n">
        <v>0</v>
      </c>
      <c r="K2900" s="6" t="n">
        <v>0</v>
      </c>
      <c r="L2900" s="9" t="n">
        <f aca="false">IF(AND(E2900&gt;=Scenario!$B$11,E2900&lt;Scenario!$B$12),1,0)</f>
        <v>1</v>
      </c>
      <c r="M2900" s="9" t="n">
        <f aca="false">IF(AND(L2900=1,ISNUMBER(F2900)),MAX(0,F2900-E2900)/60,"")</f>
        <v>2.45</v>
      </c>
      <c r="N2900" s="9" t="n">
        <f aca="false">IF(AND(L2900=1,ISNUMBER(G2900)),MAX(0,G2900-E2900)/60,"")</f>
        <v>0.933333333333333</v>
      </c>
      <c r="O2900" s="9" t="n">
        <f aca="false">IF(ISNUMBER(H2900),IF(AND(H2900&gt;=Scenario!$B$11,H2900&lt;Scenario!$B$12),1,0),0)</f>
        <v>1</v>
      </c>
      <c r="P2900" s="9" t="n">
        <f aca="false">IF(O2900=1,MAX(0,H2900-E2900)/60,"")</f>
        <v>88.4</v>
      </c>
      <c r="Q2900" s="9" t="n">
        <f aca="false">INDEX(Scenario!$B$18:$B$20,MATCH(B2900,Scenario!$A$18:$A$20,0))</f>
        <v>60</v>
      </c>
      <c r="R2900" s="9" t="n">
        <f aca="false">INDEX(Scenario!$C$18:$C$20,MATCH(B2900,Scenario!$A$18:$A$20,0))</f>
        <v>1440</v>
      </c>
      <c r="S2900" s="9" t="n">
        <f aca="false">IF(ISNUMBER(M2900),IF(M2900&lt;=Q2900,1,0),"")</f>
        <v>1</v>
      </c>
      <c r="T2900" s="9" t="n">
        <f aca="false">IF(ISNUMBER(P2900),IF(P2900&lt;=R2900,1,0),"")</f>
        <v>1</v>
      </c>
      <c r="U2900" s="9" t="n">
        <f aca="false">IF(E2900&gt;Scenario!$B$14,0,IF(OR(AND(ISNUMBER(H2900),H2900&lt;=Scenario!$B$14),AND(ISNUMBER(I2900),I2900&lt;=Scenario!$B$14)),0,1))</f>
        <v>0</v>
      </c>
      <c r="V2900" s="9" t="n">
        <f aca="false">IF(AND(U2900=1,(Scenario!$B$14-E2900)/60&gt;R2900),1,0)</f>
        <v>0</v>
      </c>
      <c r="W2900" s="9" t="n">
        <f aca="false">IF(OR(C2900=Scenario!$B$22,C2900=Scenario!$C$22),1,0)</f>
        <v>1</v>
      </c>
      <c r="X2900" s="9" t="n">
        <f aca="false">IF(ISNUMBER(I2900),1,0)</f>
        <v>0</v>
      </c>
      <c r="Y2900" s="9" t="n">
        <f aca="false">MOD(INT(E2900/86400)+3,7)</f>
        <v>2</v>
      </c>
      <c r="Z2900" s="9" t="n">
        <f aca="false">MOD(INT(E2900/3600),24)</f>
        <v>8</v>
      </c>
      <c r="AA2900" s="6" t="s">
        <v>6044</v>
      </c>
    </row>
    <row r="2901" customFormat="false" ht="15" hidden="false" customHeight="false" outlineLevel="0" collapsed="false">
      <c r="A2901" s="6" t="s">
        <v>6045</v>
      </c>
      <c r="B2901" s="6" t="s">
        <v>43</v>
      </c>
      <c r="C2901" s="6" t="s">
        <v>46</v>
      </c>
      <c r="D2901" s="6" t="s">
        <v>171</v>
      </c>
      <c r="E2901" s="6" t="n">
        <v>1788943865</v>
      </c>
      <c r="F2901" s="6" t="n">
        <v>1788944548</v>
      </c>
      <c r="G2901" s="6" t="n">
        <v>1788944443</v>
      </c>
      <c r="H2901" s="6" t="n">
        <v>1788947571</v>
      </c>
      <c r="J2901" s="6" t="n">
        <v>0</v>
      </c>
      <c r="K2901" s="6" t="n">
        <v>0</v>
      </c>
      <c r="L2901" s="9" t="n">
        <f aca="false">IF(AND(E2901&gt;=Scenario!$B$11,E2901&lt;Scenario!$B$12),1,0)</f>
        <v>1</v>
      </c>
      <c r="M2901" s="9" t="n">
        <f aca="false">IF(AND(L2901=1,ISNUMBER(F2901)),MAX(0,F2901-E2901)/60,"")</f>
        <v>11.3833333333333</v>
      </c>
      <c r="N2901" s="9" t="n">
        <f aca="false">IF(AND(L2901=1,ISNUMBER(G2901)),MAX(0,G2901-E2901)/60,"")</f>
        <v>9.63333333333333</v>
      </c>
      <c r="O2901" s="9" t="n">
        <f aca="false">IF(ISNUMBER(H2901),IF(AND(H2901&gt;=Scenario!$B$11,H2901&lt;Scenario!$B$12),1,0),0)</f>
        <v>1</v>
      </c>
      <c r="P2901" s="9" t="n">
        <f aca="false">IF(O2901=1,MAX(0,H2901-E2901)/60,"")</f>
        <v>61.7666666666667</v>
      </c>
      <c r="Q2901" s="9" t="n">
        <f aca="false">INDEX(Scenario!$B$18:$B$20,MATCH(B2901,Scenario!$A$18:$A$20,0))</f>
        <v>60</v>
      </c>
      <c r="R2901" s="9" t="n">
        <f aca="false">INDEX(Scenario!$C$18:$C$20,MATCH(B2901,Scenario!$A$18:$A$20,0))</f>
        <v>1440</v>
      </c>
      <c r="S2901" s="9" t="n">
        <f aca="false">IF(ISNUMBER(M2901),IF(M2901&lt;=Q2901,1,0),"")</f>
        <v>1</v>
      </c>
      <c r="T2901" s="9" t="n">
        <f aca="false">IF(ISNUMBER(P2901),IF(P2901&lt;=R2901,1,0),"")</f>
        <v>1</v>
      </c>
      <c r="U2901" s="9" t="n">
        <f aca="false">IF(E2901&gt;Scenario!$B$14,0,IF(OR(AND(ISNUMBER(H2901),H2901&lt;=Scenario!$B$14),AND(ISNUMBER(I2901),I2901&lt;=Scenario!$B$14)),0,1))</f>
        <v>0</v>
      </c>
      <c r="V2901" s="9" t="n">
        <f aca="false">IF(AND(U2901=1,(Scenario!$B$14-E2901)/60&gt;R2901),1,0)</f>
        <v>0</v>
      </c>
      <c r="W2901" s="9" t="n">
        <f aca="false">IF(OR(C2901=Scenario!$B$22,C2901=Scenario!$C$22),1,0)</f>
        <v>1</v>
      </c>
      <c r="X2901" s="9" t="n">
        <f aca="false">IF(ISNUMBER(I2901),1,0)</f>
        <v>0</v>
      </c>
      <c r="Y2901" s="9" t="n">
        <f aca="false">MOD(INT(E2901/86400)+3,7)</f>
        <v>2</v>
      </c>
      <c r="Z2901" s="9" t="n">
        <f aca="false">MOD(INT(E2901/3600),24)</f>
        <v>8</v>
      </c>
      <c r="AA2901" s="6" t="s">
        <v>6046</v>
      </c>
    </row>
    <row r="2902" customFormat="false" ht="15" hidden="false" customHeight="false" outlineLevel="0" collapsed="false">
      <c r="A2902" s="6" t="s">
        <v>6047</v>
      </c>
      <c r="B2902" s="6" t="s">
        <v>44</v>
      </c>
      <c r="C2902" s="6" t="s">
        <v>288</v>
      </c>
      <c r="D2902" s="6" t="s">
        <v>170</v>
      </c>
      <c r="E2902" s="6" t="n">
        <v>1788944573</v>
      </c>
      <c r="F2902" s="6" t="n">
        <v>1788944748</v>
      </c>
      <c r="G2902" s="6" t="n">
        <v>1788944623</v>
      </c>
      <c r="H2902" s="6" t="n">
        <v>1788946230</v>
      </c>
      <c r="J2902" s="6" t="n">
        <v>0</v>
      </c>
      <c r="K2902" s="6" t="n">
        <v>0</v>
      </c>
      <c r="L2902" s="9" t="n">
        <f aca="false">IF(AND(E2902&gt;=Scenario!$B$11,E2902&lt;Scenario!$B$12),1,0)</f>
        <v>1</v>
      </c>
      <c r="M2902" s="9" t="n">
        <f aca="false">IF(AND(L2902=1,ISNUMBER(F2902)),MAX(0,F2902-E2902)/60,"")</f>
        <v>2.91666666666667</v>
      </c>
      <c r="N2902" s="9" t="n">
        <f aca="false">IF(AND(L2902=1,ISNUMBER(G2902)),MAX(0,G2902-E2902)/60,"")</f>
        <v>0.833333333333333</v>
      </c>
      <c r="O2902" s="9" t="n">
        <f aca="false">IF(ISNUMBER(H2902),IF(AND(H2902&gt;=Scenario!$B$11,H2902&lt;Scenario!$B$12),1,0),0)</f>
        <v>1</v>
      </c>
      <c r="P2902" s="9" t="n">
        <f aca="false">IF(O2902=1,MAX(0,H2902-E2902)/60,"")</f>
        <v>27.6166666666667</v>
      </c>
      <c r="Q2902" s="9" t="n">
        <f aca="false">INDEX(Scenario!$B$18:$B$20,MATCH(B2902,Scenario!$A$18:$A$20,0))</f>
        <v>240</v>
      </c>
      <c r="R2902" s="9" t="n">
        <f aca="false">INDEX(Scenario!$C$18:$C$20,MATCH(B2902,Scenario!$A$18:$A$20,0))</f>
        <v>4320</v>
      </c>
      <c r="S2902" s="9" t="n">
        <f aca="false">IF(ISNUMBER(M2902),IF(M2902&lt;=Q2902,1,0),"")</f>
        <v>1</v>
      </c>
      <c r="T2902" s="9" t="n">
        <f aca="false">IF(ISNUMBER(P2902),IF(P2902&lt;=R2902,1,0),"")</f>
        <v>1</v>
      </c>
      <c r="U2902" s="9" t="n">
        <f aca="false">IF(E2902&gt;Scenario!$B$14,0,IF(OR(AND(ISNUMBER(H2902),H2902&lt;=Scenario!$B$14),AND(ISNUMBER(I2902),I2902&lt;=Scenario!$B$14)),0,1))</f>
        <v>0</v>
      </c>
      <c r="V2902" s="9" t="n">
        <f aca="false">IF(AND(U2902=1,(Scenario!$B$14-E2902)/60&gt;R2902),1,0)</f>
        <v>0</v>
      </c>
      <c r="W2902" s="9" t="n">
        <f aca="false">IF(OR(C2902=Scenario!$B$22,C2902=Scenario!$C$22),1,0)</f>
        <v>0</v>
      </c>
      <c r="X2902" s="9" t="n">
        <f aca="false">IF(ISNUMBER(I2902),1,0)</f>
        <v>0</v>
      </c>
      <c r="Y2902" s="9" t="n">
        <f aca="false">MOD(INT(E2902/86400)+3,7)</f>
        <v>2</v>
      </c>
      <c r="Z2902" s="9" t="n">
        <f aca="false">MOD(INT(E2902/3600),24)</f>
        <v>9</v>
      </c>
      <c r="AA2902" s="6" t="s">
        <v>6048</v>
      </c>
    </row>
    <row r="2903" customFormat="false" ht="15" hidden="false" customHeight="false" outlineLevel="0" collapsed="false">
      <c r="A2903" s="6" t="s">
        <v>6049</v>
      </c>
      <c r="B2903" s="6" t="s">
        <v>43</v>
      </c>
      <c r="C2903" s="6" t="s">
        <v>249</v>
      </c>
      <c r="D2903" s="6" t="s">
        <v>171</v>
      </c>
      <c r="E2903" s="6" t="n">
        <v>1788945080</v>
      </c>
      <c r="F2903" s="6" t="n">
        <v>1788946340</v>
      </c>
      <c r="G2903" s="6" t="n">
        <v>1788946221</v>
      </c>
      <c r="H2903" s="6" t="n">
        <v>1788948943</v>
      </c>
      <c r="J2903" s="6" t="n">
        <v>0</v>
      </c>
      <c r="K2903" s="6" t="n">
        <v>0</v>
      </c>
      <c r="L2903" s="9" t="n">
        <f aca="false">IF(AND(E2903&gt;=Scenario!$B$11,E2903&lt;Scenario!$B$12),1,0)</f>
        <v>1</v>
      </c>
      <c r="M2903" s="9" t="n">
        <f aca="false">IF(AND(L2903=1,ISNUMBER(F2903)),MAX(0,F2903-E2903)/60,"")</f>
        <v>21</v>
      </c>
      <c r="N2903" s="9" t="n">
        <f aca="false">IF(AND(L2903=1,ISNUMBER(G2903)),MAX(0,G2903-E2903)/60,"")</f>
        <v>19.0166666666667</v>
      </c>
      <c r="O2903" s="9" t="n">
        <f aca="false">IF(ISNUMBER(H2903),IF(AND(H2903&gt;=Scenario!$B$11,H2903&lt;Scenario!$B$12),1,0),0)</f>
        <v>1</v>
      </c>
      <c r="P2903" s="9" t="n">
        <f aca="false">IF(O2903=1,MAX(0,H2903-E2903)/60,"")</f>
        <v>64.3833333333333</v>
      </c>
      <c r="Q2903" s="9" t="n">
        <f aca="false">INDEX(Scenario!$B$18:$B$20,MATCH(B2903,Scenario!$A$18:$A$20,0))</f>
        <v>60</v>
      </c>
      <c r="R2903" s="9" t="n">
        <f aca="false">INDEX(Scenario!$C$18:$C$20,MATCH(B2903,Scenario!$A$18:$A$20,0))</f>
        <v>1440</v>
      </c>
      <c r="S2903" s="9" t="n">
        <f aca="false">IF(ISNUMBER(M2903),IF(M2903&lt;=Q2903,1,0),"")</f>
        <v>1</v>
      </c>
      <c r="T2903" s="9" t="n">
        <f aca="false">IF(ISNUMBER(P2903),IF(P2903&lt;=R2903,1,0),"")</f>
        <v>1</v>
      </c>
      <c r="U2903" s="9" t="n">
        <f aca="false">IF(E2903&gt;Scenario!$B$14,0,IF(OR(AND(ISNUMBER(H2903),H2903&lt;=Scenario!$B$14),AND(ISNUMBER(I2903),I2903&lt;=Scenario!$B$14)),0,1))</f>
        <v>0</v>
      </c>
      <c r="V2903" s="9" t="n">
        <f aca="false">IF(AND(U2903=1,(Scenario!$B$14-E2903)/60&gt;R2903),1,0)</f>
        <v>0</v>
      </c>
      <c r="W2903" s="9" t="n">
        <f aca="false">IF(OR(C2903=Scenario!$B$22,C2903=Scenario!$C$22),1,0)</f>
        <v>0</v>
      </c>
      <c r="X2903" s="9" t="n">
        <f aca="false">IF(ISNUMBER(I2903),1,0)</f>
        <v>0</v>
      </c>
      <c r="Y2903" s="9" t="n">
        <f aca="false">MOD(INT(E2903/86400)+3,7)</f>
        <v>2</v>
      </c>
      <c r="Z2903" s="9" t="n">
        <f aca="false">MOD(INT(E2903/3600),24)</f>
        <v>9</v>
      </c>
      <c r="AA2903" s="6" t="s">
        <v>6050</v>
      </c>
    </row>
    <row r="2904" customFormat="false" ht="15" hidden="false" customHeight="false" outlineLevel="0" collapsed="false">
      <c r="A2904" s="6" t="s">
        <v>6051</v>
      </c>
      <c r="B2904" s="6" t="s">
        <v>43</v>
      </c>
      <c r="C2904" s="6" t="s">
        <v>46</v>
      </c>
      <c r="D2904" s="6" t="s">
        <v>171</v>
      </c>
      <c r="E2904" s="6" t="n">
        <v>1788946336</v>
      </c>
      <c r="F2904" s="6" t="n">
        <v>1788946516</v>
      </c>
      <c r="G2904" s="6" t="n">
        <v>1788946358</v>
      </c>
      <c r="H2904" s="6" t="n">
        <v>1788958408</v>
      </c>
      <c r="J2904" s="6" t="n">
        <v>0</v>
      </c>
      <c r="K2904" s="6" t="n">
        <v>0</v>
      </c>
      <c r="L2904" s="9" t="n">
        <f aca="false">IF(AND(E2904&gt;=Scenario!$B$11,E2904&lt;Scenario!$B$12),1,0)</f>
        <v>1</v>
      </c>
      <c r="M2904" s="9" t="n">
        <f aca="false">IF(AND(L2904=1,ISNUMBER(F2904)),MAX(0,F2904-E2904)/60,"")</f>
        <v>3</v>
      </c>
      <c r="N2904" s="9" t="n">
        <f aca="false">IF(AND(L2904=1,ISNUMBER(G2904)),MAX(0,G2904-E2904)/60,"")</f>
        <v>0.366666666666667</v>
      </c>
      <c r="O2904" s="9" t="n">
        <f aca="false">IF(ISNUMBER(H2904),IF(AND(H2904&gt;=Scenario!$B$11,H2904&lt;Scenario!$B$12),1,0),0)</f>
        <v>1</v>
      </c>
      <c r="P2904" s="9" t="n">
        <f aca="false">IF(O2904=1,MAX(0,H2904-E2904)/60,"")</f>
        <v>201.2</v>
      </c>
      <c r="Q2904" s="9" t="n">
        <f aca="false">INDEX(Scenario!$B$18:$B$20,MATCH(B2904,Scenario!$A$18:$A$20,0))</f>
        <v>60</v>
      </c>
      <c r="R2904" s="9" t="n">
        <f aca="false">INDEX(Scenario!$C$18:$C$20,MATCH(B2904,Scenario!$A$18:$A$20,0))</f>
        <v>1440</v>
      </c>
      <c r="S2904" s="9" t="n">
        <f aca="false">IF(ISNUMBER(M2904),IF(M2904&lt;=Q2904,1,0),"")</f>
        <v>1</v>
      </c>
      <c r="T2904" s="9" t="n">
        <f aca="false">IF(ISNUMBER(P2904),IF(P2904&lt;=R2904,1,0),"")</f>
        <v>1</v>
      </c>
      <c r="U2904" s="9" t="n">
        <f aca="false">IF(E2904&gt;Scenario!$B$14,0,IF(OR(AND(ISNUMBER(H2904),H2904&lt;=Scenario!$B$14),AND(ISNUMBER(I2904),I2904&lt;=Scenario!$B$14)),0,1))</f>
        <v>0</v>
      </c>
      <c r="V2904" s="9" t="n">
        <f aca="false">IF(AND(U2904=1,(Scenario!$B$14-E2904)/60&gt;R2904),1,0)</f>
        <v>0</v>
      </c>
      <c r="W2904" s="9" t="n">
        <f aca="false">IF(OR(C2904=Scenario!$B$22,C2904=Scenario!$C$22),1,0)</f>
        <v>1</v>
      </c>
      <c r="X2904" s="9" t="n">
        <f aca="false">IF(ISNUMBER(I2904),1,0)</f>
        <v>0</v>
      </c>
      <c r="Y2904" s="9" t="n">
        <f aca="false">MOD(INT(E2904/86400)+3,7)</f>
        <v>2</v>
      </c>
      <c r="Z2904" s="9" t="n">
        <f aca="false">MOD(INT(E2904/3600),24)</f>
        <v>9</v>
      </c>
      <c r="AA2904" s="6" t="s">
        <v>6052</v>
      </c>
    </row>
    <row r="2905" customFormat="false" ht="15" hidden="false" customHeight="false" outlineLevel="0" collapsed="false">
      <c r="A2905" s="6" t="s">
        <v>6053</v>
      </c>
      <c r="B2905" s="6" t="s">
        <v>44</v>
      </c>
      <c r="C2905" s="6" t="s">
        <v>47</v>
      </c>
      <c r="D2905" s="6" t="s">
        <v>170</v>
      </c>
      <c r="E2905" s="6" t="n">
        <v>1788946544</v>
      </c>
      <c r="F2905" s="6" t="n">
        <v>1788946691</v>
      </c>
      <c r="G2905" s="6" t="n">
        <v>1788946589</v>
      </c>
      <c r="H2905" s="6" t="n">
        <v>1788947769</v>
      </c>
      <c r="J2905" s="6" t="n">
        <v>0</v>
      </c>
      <c r="K2905" s="6" t="n">
        <v>0</v>
      </c>
      <c r="L2905" s="9" t="n">
        <f aca="false">IF(AND(E2905&gt;=Scenario!$B$11,E2905&lt;Scenario!$B$12),1,0)</f>
        <v>1</v>
      </c>
      <c r="M2905" s="9" t="n">
        <f aca="false">IF(AND(L2905=1,ISNUMBER(F2905)),MAX(0,F2905-E2905)/60,"")</f>
        <v>2.45</v>
      </c>
      <c r="N2905" s="9" t="n">
        <f aca="false">IF(AND(L2905=1,ISNUMBER(G2905)),MAX(0,G2905-E2905)/60,"")</f>
        <v>0.75</v>
      </c>
      <c r="O2905" s="9" t="n">
        <f aca="false">IF(ISNUMBER(H2905),IF(AND(H2905&gt;=Scenario!$B$11,H2905&lt;Scenario!$B$12),1,0),0)</f>
        <v>1</v>
      </c>
      <c r="P2905" s="9" t="n">
        <f aca="false">IF(O2905=1,MAX(0,H2905-E2905)/60,"")</f>
        <v>20.4166666666667</v>
      </c>
      <c r="Q2905" s="9" t="n">
        <f aca="false">INDEX(Scenario!$B$18:$B$20,MATCH(B2905,Scenario!$A$18:$A$20,0))</f>
        <v>240</v>
      </c>
      <c r="R2905" s="9" t="n">
        <f aca="false">INDEX(Scenario!$C$18:$C$20,MATCH(B2905,Scenario!$A$18:$A$20,0))</f>
        <v>4320</v>
      </c>
      <c r="S2905" s="9" t="n">
        <f aca="false">IF(ISNUMBER(M2905),IF(M2905&lt;=Q2905,1,0),"")</f>
        <v>1</v>
      </c>
      <c r="T2905" s="9" t="n">
        <f aca="false">IF(ISNUMBER(P2905),IF(P2905&lt;=R2905,1,0),"")</f>
        <v>1</v>
      </c>
      <c r="U2905" s="9" t="n">
        <f aca="false">IF(E2905&gt;Scenario!$B$14,0,IF(OR(AND(ISNUMBER(H2905),H2905&lt;=Scenario!$B$14),AND(ISNUMBER(I2905),I2905&lt;=Scenario!$B$14)),0,1))</f>
        <v>0</v>
      </c>
      <c r="V2905" s="9" t="n">
        <f aca="false">IF(AND(U2905=1,(Scenario!$B$14-E2905)/60&gt;R2905),1,0)</f>
        <v>0</v>
      </c>
      <c r="W2905" s="9" t="n">
        <f aca="false">IF(OR(C2905=Scenario!$B$22,C2905=Scenario!$C$22),1,0)</f>
        <v>1</v>
      </c>
      <c r="X2905" s="9" t="n">
        <f aca="false">IF(ISNUMBER(I2905),1,0)</f>
        <v>0</v>
      </c>
      <c r="Y2905" s="9" t="n">
        <f aca="false">MOD(INT(E2905/86400)+3,7)</f>
        <v>2</v>
      </c>
      <c r="Z2905" s="9" t="n">
        <f aca="false">MOD(INT(E2905/3600),24)</f>
        <v>9</v>
      </c>
      <c r="AA2905" s="6" t="s">
        <v>6054</v>
      </c>
    </row>
    <row r="2906" customFormat="false" ht="15" hidden="false" customHeight="false" outlineLevel="0" collapsed="false">
      <c r="A2906" s="6" t="s">
        <v>6055</v>
      </c>
      <c r="B2906" s="6" t="s">
        <v>44</v>
      </c>
      <c r="C2906" s="6" t="s">
        <v>288</v>
      </c>
      <c r="D2906" s="6" t="s">
        <v>171</v>
      </c>
      <c r="E2906" s="6" t="n">
        <v>1788946700</v>
      </c>
      <c r="F2906" s="6" t="n">
        <v>1788947496</v>
      </c>
      <c r="G2906" s="6" t="n">
        <v>1788947278</v>
      </c>
      <c r="H2906" s="6" t="n">
        <v>1788949386</v>
      </c>
      <c r="J2906" s="6" t="n">
        <v>0</v>
      </c>
      <c r="K2906" s="6" t="n">
        <v>0</v>
      </c>
      <c r="L2906" s="9" t="n">
        <f aca="false">IF(AND(E2906&gt;=Scenario!$B$11,E2906&lt;Scenario!$B$12),1,0)</f>
        <v>1</v>
      </c>
      <c r="M2906" s="9" t="n">
        <f aca="false">IF(AND(L2906=1,ISNUMBER(F2906)),MAX(0,F2906-E2906)/60,"")</f>
        <v>13.2666666666667</v>
      </c>
      <c r="N2906" s="9" t="n">
        <f aca="false">IF(AND(L2906=1,ISNUMBER(G2906)),MAX(0,G2906-E2906)/60,"")</f>
        <v>9.63333333333333</v>
      </c>
      <c r="O2906" s="9" t="n">
        <f aca="false">IF(ISNUMBER(H2906),IF(AND(H2906&gt;=Scenario!$B$11,H2906&lt;Scenario!$B$12),1,0),0)</f>
        <v>1</v>
      </c>
      <c r="P2906" s="9" t="n">
        <f aca="false">IF(O2906=1,MAX(0,H2906-E2906)/60,"")</f>
        <v>44.7666666666667</v>
      </c>
      <c r="Q2906" s="9" t="n">
        <f aca="false">INDEX(Scenario!$B$18:$B$20,MATCH(B2906,Scenario!$A$18:$A$20,0))</f>
        <v>240</v>
      </c>
      <c r="R2906" s="9" t="n">
        <f aca="false">INDEX(Scenario!$C$18:$C$20,MATCH(B2906,Scenario!$A$18:$A$20,0))</f>
        <v>4320</v>
      </c>
      <c r="S2906" s="9" t="n">
        <f aca="false">IF(ISNUMBER(M2906),IF(M2906&lt;=Q2906,1,0),"")</f>
        <v>1</v>
      </c>
      <c r="T2906" s="9" t="n">
        <f aca="false">IF(ISNUMBER(P2906),IF(P2906&lt;=R2906,1,0),"")</f>
        <v>1</v>
      </c>
      <c r="U2906" s="9" t="n">
        <f aca="false">IF(E2906&gt;Scenario!$B$14,0,IF(OR(AND(ISNUMBER(H2906),H2906&lt;=Scenario!$B$14),AND(ISNUMBER(I2906),I2906&lt;=Scenario!$B$14)),0,1))</f>
        <v>0</v>
      </c>
      <c r="V2906" s="9" t="n">
        <f aca="false">IF(AND(U2906=1,(Scenario!$B$14-E2906)/60&gt;R2906),1,0)</f>
        <v>0</v>
      </c>
      <c r="W2906" s="9" t="n">
        <f aca="false">IF(OR(C2906=Scenario!$B$22,C2906=Scenario!$C$22),1,0)</f>
        <v>0</v>
      </c>
      <c r="X2906" s="9" t="n">
        <f aca="false">IF(ISNUMBER(I2906),1,0)</f>
        <v>0</v>
      </c>
      <c r="Y2906" s="9" t="n">
        <f aca="false">MOD(INT(E2906/86400)+3,7)</f>
        <v>2</v>
      </c>
      <c r="Z2906" s="9" t="n">
        <f aca="false">MOD(INT(E2906/3600),24)</f>
        <v>9</v>
      </c>
      <c r="AA2906" s="6" t="s">
        <v>6056</v>
      </c>
    </row>
    <row r="2907" customFormat="false" ht="15" hidden="false" customHeight="false" outlineLevel="0" collapsed="false">
      <c r="A2907" s="6" t="s">
        <v>6057</v>
      </c>
      <c r="B2907" s="6" t="s">
        <v>43</v>
      </c>
      <c r="C2907" s="6" t="s">
        <v>249</v>
      </c>
      <c r="D2907" s="6" t="s">
        <v>170</v>
      </c>
      <c r="E2907" s="6" t="n">
        <v>1788948238</v>
      </c>
      <c r="F2907" s="6" t="n">
        <v>1788948432</v>
      </c>
      <c r="G2907" s="6" t="n">
        <v>1788948258</v>
      </c>
      <c r="H2907" s="6" t="n">
        <v>1788949120</v>
      </c>
      <c r="J2907" s="6" t="n">
        <v>0</v>
      </c>
      <c r="K2907" s="6" t="n">
        <v>0</v>
      </c>
      <c r="L2907" s="9" t="n">
        <f aca="false">IF(AND(E2907&gt;=Scenario!$B$11,E2907&lt;Scenario!$B$12),1,0)</f>
        <v>1</v>
      </c>
      <c r="M2907" s="9" t="n">
        <f aca="false">IF(AND(L2907=1,ISNUMBER(F2907)),MAX(0,F2907-E2907)/60,"")</f>
        <v>3.23333333333333</v>
      </c>
      <c r="N2907" s="9" t="n">
        <f aca="false">IF(AND(L2907=1,ISNUMBER(G2907)),MAX(0,G2907-E2907)/60,"")</f>
        <v>0.333333333333333</v>
      </c>
      <c r="O2907" s="9" t="n">
        <f aca="false">IF(ISNUMBER(H2907),IF(AND(H2907&gt;=Scenario!$B$11,H2907&lt;Scenario!$B$12),1,0),0)</f>
        <v>1</v>
      </c>
      <c r="P2907" s="9" t="n">
        <f aca="false">IF(O2907=1,MAX(0,H2907-E2907)/60,"")</f>
        <v>14.7</v>
      </c>
      <c r="Q2907" s="9" t="n">
        <f aca="false">INDEX(Scenario!$B$18:$B$20,MATCH(B2907,Scenario!$A$18:$A$20,0))</f>
        <v>60</v>
      </c>
      <c r="R2907" s="9" t="n">
        <f aca="false">INDEX(Scenario!$C$18:$C$20,MATCH(B2907,Scenario!$A$18:$A$20,0))</f>
        <v>1440</v>
      </c>
      <c r="S2907" s="9" t="n">
        <f aca="false">IF(ISNUMBER(M2907),IF(M2907&lt;=Q2907,1,0),"")</f>
        <v>1</v>
      </c>
      <c r="T2907" s="9" t="n">
        <f aca="false">IF(ISNUMBER(P2907),IF(P2907&lt;=R2907,1,0),"")</f>
        <v>1</v>
      </c>
      <c r="U2907" s="9" t="n">
        <f aca="false">IF(E2907&gt;Scenario!$B$14,0,IF(OR(AND(ISNUMBER(H2907),H2907&lt;=Scenario!$B$14),AND(ISNUMBER(I2907),I2907&lt;=Scenario!$B$14)),0,1))</f>
        <v>0</v>
      </c>
      <c r="V2907" s="9" t="n">
        <f aca="false">IF(AND(U2907=1,(Scenario!$B$14-E2907)/60&gt;R2907),1,0)</f>
        <v>0</v>
      </c>
      <c r="W2907" s="9" t="n">
        <f aca="false">IF(OR(C2907=Scenario!$B$22,C2907=Scenario!$C$22),1,0)</f>
        <v>0</v>
      </c>
      <c r="X2907" s="9" t="n">
        <f aca="false">IF(ISNUMBER(I2907),1,0)</f>
        <v>0</v>
      </c>
      <c r="Y2907" s="9" t="n">
        <f aca="false">MOD(INT(E2907/86400)+3,7)</f>
        <v>2</v>
      </c>
      <c r="Z2907" s="9" t="n">
        <f aca="false">MOD(INT(E2907/3600),24)</f>
        <v>10</v>
      </c>
      <c r="AA2907" s="6" t="s">
        <v>6058</v>
      </c>
    </row>
    <row r="2908" customFormat="false" ht="15" hidden="false" customHeight="false" outlineLevel="0" collapsed="false">
      <c r="A2908" s="6" t="s">
        <v>6059</v>
      </c>
      <c r="B2908" s="6" t="s">
        <v>44</v>
      </c>
      <c r="C2908" s="6" t="s">
        <v>46</v>
      </c>
      <c r="D2908" s="6" t="s">
        <v>170</v>
      </c>
      <c r="E2908" s="6" t="n">
        <v>1788948991</v>
      </c>
      <c r="F2908" s="6" t="n">
        <v>1788949123</v>
      </c>
      <c r="G2908" s="6" t="n">
        <v>1788949015</v>
      </c>
      <c r="H2908" s="6" t="n">
        <v>1788951132</v>
      </c>
      <c r="J2908" s="6" t="n">
        <v>0</v>
      </c>
      <c r="K2908" s="6" t="n">
        <v>0</v>
      </c>
      <c r="L2908" s="9" t="n">
        <f aca="false">IF(AND(E2908&gt;=Scenario!$B$11,E2908&lt;Scenario!$B$12),1,0)</f>
        <v>1</v>
      </c>
      <c r="M2908" s="9" t="n">
        <f aca="false">IF(AND(L2908=1,ISNUMBER(F2908)),MAX(0,F2908-E2908)/60,"")</f>
        <v>2.2</v>
      </c>
      <c r="N2908" s="9" t="n">
        <f aca="false">IF(AND(L2908=1,ISNUMBER(G2908)),MAX(0,G2908-E2908)/60,"")</f>
        <v>0.4</v>
      </c>
      <c r="O2908" s="9" t="n">
        <f aca="false">IF(ISNUMBER(H2908),IF(AND(H2908&gt;=Scenario!$B$11,H2908&lt;Scenario!$B$12),1,0),0)</f>
        <v>1</v>
      </c>
      <c r="P2908" s="9" t="n">
        <f aca="false">IF(O2908=1,MAX(0,H2908-E2908)/60,"")</f>
        <v>35.6833333333333</v>
      </c>
      <c r="Q2908" s="9" t="n">
        <f aca="false">INDEX(Scenario!$B$18:$B$20,MATCH(B2908,Scenario!$A$18:$A$20,0))</f>
        <v>240</v>
      </c>
      <c r="R2908" s="9" t="n">
        <f aca="false">INDEX(Scenario!$C$18:$C$20,MATCH(B2908,Scenario!$A$18:$A$20,0))</f>
        <v>4320</v>
      </c>
      <c r="S2908" s="9" t="n">
        <f aca="false">IF(ISNUMBER(M2908),IF(M2908&lt;=Q2908,1,0),"")</f>
        <v>1</v>
      </c>
      <c r="T2908" s="9" t="n">
        <f aca="false">IF(ISNUMBER(P2908),IF(P2908&lt;=R2908,1,0),"")</f>
        <v>1</v>
      </c>
      <c r="U2908" s="9" t="n">
        <f aca="false">IF(E2908&gt;Scenario!$B$14,0,IF(OR(AND(ISNUMBER(H2908),H2908&lt;=Scenario!$B$14),AND(ISNUMBER(I2908),I2908&lt;=Scenario!$B$14)),0,1))</f>
        <v>0</v>
      </c>
      <c r="V2908" s="9" t="n">
        <f aca="false">IF(AND(U2908=1,(Scenario!$B$14-E2908)/60&gt;R2908),1,0)</f>
        <v>0</v>
      </c>
      <c r="W2908" s="9" t="n">
        <f aca="false">IF(OR(C2908=Scenario!$B$22,C2908=Scenario!$C$22),1,0)</f>
        <v>1</v>
      </c>
      <c r="X2908" s="9" t="n">
        <f aca="false">IF(ISNUMBER(I2908),1,0)</f>
        <v>0</v>
      </c>
      <c r="Y2908" s="9" t="n">
        <f aca="false">MOD(INT(E2908/86400)+3,7)</f>
        <v>2</v>
      </c>
      <c r="Z2908" s="9" t="n">
        <f aca="false">MOD(INT(E2908/3600),24)</f>
        <v>10</v>
      </c>
      <c r="AA2908" s="6" t="s">
        <v>6060</v>
      </c>
    </row>
    <row r="2909" customFormat="false" ht="15" hidden="false" customHeight="false" outlineLevel="0" collapsed="false">
      <c r="A2909" s="6" t="s">
        <v>6061</v>
      </c>
      <c r="B2909" s="6" t="s">
        <v>43</v>
      </c>
      <c r="C2909" s="6" t="s">
        <v>288</v>
      </c>
      <c r="D2909" s="6" t="s">
        <v>170</v>
      </c>
      <c r="E2909" s="6" t="n">
        <v>1788949435</v>
      </c>
      <c r="F2909" s="6" t="n">
        <v>1788949605</v>
      </c>
      <c r="G2909" s="6" t="n">
        <v>1788949452</v>
      </c>
      <c r="H2909" s="6" t="n">
        <v>1788950963</v>
      </c>
      <c r="J2909" s="6" t="n">
        <v>0</v>
      </c>
      <c r="K2909" s="6" t="n">
        <v>1</v>
      </c>
      <c r="L2909" s="9" t="n">
        <f aca="false">IF(AND(E2909&gt;=Scenario!$B$11,E2909&lt;Scenario!$B$12),1,0)</f>
        <v>1</v>
      </c>
      <c r="M2909" s="9" t="n">
        <f aca="false">IF(AND(L2909=1,ISNUMBER(F2909)),MAX(0,F2909-E2909)/60,"")</f>
        <v>2.83333333333333</v>
      </c>
      <c r="N2909" s="9" t="n">
        <f aca="false">IF(AND(L2909=1,ISNUMBER(G2909)),MAX(0,G2909-E2909)/60,"")</f>
        <v>0.283333333333333</v>
      </c>
      <c r="O2909" s="9" t="n">
        <f aca="false">IF(ISNUMBER(H2909),IF(AND(H2909&gt;=Scenario!$B$11,H2909&lt;Scenario!$B$12),1,0),0)</f>
        <v>1</v>
      </c>
      <c r="P2909" s="9" t="n">
        <f aca="false">IF(O2909=1,MAX(0,H2909-E2909)/60,"")</f>
        <v>25.4666666666667</v>
      </c>
      <c r="Q2909" s="9" t="n">
        <f aca="false">INDEX(Scenario!$B$18:$B$20,MATCH(B2909,Scenario!$A$18:$A$20,0))</f>
        <v>60</v>
      </c>
      <c r="R2909" s="9" t="n">
        <f aca="false">INDEX(Scenario!$C$18:$C$20,MATCH(B2909,Scenario!$A$18:$A$20,0))</f>
        <v>1440</v>
      </c>
      <c r="S2909" s="9" t="n">
        <f aca="false">IF(ISNUMBER(M2909),IF(M2909&lt;=Q2909,1,0),"")</f>
        <v>1</v>
      </c>
      <c r="T2909" s="9" t="n">
        <f aca="false">IF(ISNUMBER(P2909),IF(P2909&lt;=R2909,1,0),"")</f>
        <v>1</v>
      </c>
      <c r="U2909" s="9" t="n">
        <f aca="false">IF(E2909&gt;Scenario!$B$14,0,IF(OR(AND(ISNUMBER(H2909),H2909&lt;=Scenario!$B$14),AND(ISNUMBER(I2909),I2909&lt;=Scenario!$B$14)),0,1))</f>
        <v>0</v>
      </c>
      <c r="V2909" s="9" t="n">
        <f aca="false">IF(AND(U2909=1,(Scenario!$B$14-E2909)/60&gt;R2909),1,0)</f>
        <v>0</v>
      </c>
      <c r="W2909" s="9" t="n">
        <f aca="false">IF(OR(C2909=Scenario!$B$22,C2909=Scenario!$C$22),1,0)</f>
        <v>0</v>
      </c>
      <c r="X2909" s="9" t="n">
        <f aca="false">IF(ISNUMBER(I2909),1,0)</f>
        <v>0</v>
      </c>
      <c r="Y2909" s="9" t="n">
        <f aca="false">MOD(INT(E2909/86400)+3,7)</f>
        <v>2</v>
      </c>
      <c r="Z2909" s="9" t="n">
        <f aca="false">MOD(INT(E2909/3600),24)</f>
        <v>10</v>
      </c>
      <c r="AA2909" s="6" t="s">
        <v>6062</v>
      </c>
    </row>
    <row r="2910" customFormat="false" ht="15" hidden="false" customHeight="false" outlineLevel="0" collapsed="false">
      <c r="A2910" s="6" t="s">
        <v>6063</v>
      </c>
      <c r="B2910" s="6" t="s">
        <v>44</v>
      </c>
      <c r="C2910" s="6" t="s">
        <v>249</v>
      </c>
      <c r="D2910" s="6" t="s">
        <v>171</v>
      </c>
      <c r="E2910" s="6" t="n">
        <v>1788949592</v>
      </c>
      <c r="F2910" s="6" t="n">
        <v>1788949885</v>
      </c>
      <c r="G2910" s="6" t="n">
        <v>1788949650</v>
      </c>
      <c r="H2910" s="6" t="n">
        <v>1788961668</v>
      </c>
      <c r="J2910" s="6" t="n">
        <v>0</v>
      </c>
      <c r="K2910" s="6" t="n">
        <v>0</v>
      </c>
      <c r="L2910" s="9" t="n">
        <f aca="false">IF(AND(E2910&gt;=Scenario!$B$11,E2910&lt;Scenario!$B$12),1,0)</f>
        <v>1</v>
      </c>
      <c r="M2910" s="9" t="n">
        <f aca="false">IF(AND(L2910=1,ISNUMBER(F2910)),MAX(0,F2910-E2910)/60,"")</f>
        <v>4.88333333333333</v>
      </c>
      <c r="N2910" s="9" t="n">
        <f aca="false">IF(AND(L2910=1,ISNUMBER(G2910)),MAX(0,G2910-E2910)/60,"")</f>
        <v>0.966666666666667</v>
      </c>
      <c r="O2910" s="9" t="n">
        <f aca="false">IF(ISNUMBER(H2910),IF(AND(H2910&gt;=Scenario!$B$11,H2910&lt;Scenario!$B$12),1,0),0)</f>
        <v>1</v>
      </c>
      <c r="P2910" s="9" t="n">
        <f aca="false">IF(O2910=1,MAX(0,H2910-E2910)/60,"")</f>
        <v>201.266666666667</v>
      </c>
      <c r="Q2910" s="9" t="n">
        <f aca="false">INDEX(Scenario!$B$18:$B$20,MATCH(B2910,Scenario!$A$18:$A$20,0))</f>
        <v>240</v>
      </c>
      <c r="R2910" s="9" t="n">
        <f aca="false">INDEX(Scenario!$C$18:$C$20,MATCH(B2910,Scenario!$A$18:$A$20,0))</f>
        <v>4320</v>
      </c>
      <c r="S2910" s="9" t="n">
        <f aca="false">IF(ISNUMBER(M2910),IF(M2910&lt;=Q2910,1,0),"")</f>
        <v>1</v>
      </c>
      <c r="T2910" s="9" t="n">
        <f aca="false">IF(ISNUMBER(P2910),IF(P2910&lt;=R2910,1,0),"")</f>
        <v>1</v>
      </c>
      <c r="U2910" s="9" t="n">
        <f aca="false">IF(E2910&gt;Scenario!$B$14,0,IF(OR(AND(ISNUMBER(H2910),H2910&lt;=Scenario!$B$14),AND(ISNUMBER(I2910),I2910&lt;=Scenario!$B$14)),0,1))</f>
        <v>0</v>
      </c>
      <c r="V2910" s="9" t="n">
        <f aca="false">IF(AND(U2910=1,(Scenario!$B$14-E2910)/60&gt;R2910),1,0)</f>
        <v>0</v>
      </c>
      <c r="W2910" s="9" t="n">
        <f aca="false">IF(OR(C2910=Scenario!$B$22,C2910=Scenario!$C$22),1,0)</f>
        <v>0</v>
      </c>
      <c r="X2910" s="9" t="n">
        <f aca="false">IF(ISNUMBER(I2910),1,0)</f>
        <v>0</v>
      </c>
      <c r="Y2910" s="9" t="n">
        <f aca="false">MOD(INT(E2910/86400)+3,7)</f>
        <v>2</v>
      </c>
      <c r="Z2910" s="9" t="n">
        <f aca="false">MOD(INT(E2910/3600),24)</f>
        <v>10</v>
      </c>
      <c r="AA2910" s="6" t="s">
        <v>6064</v>
      </c>
    </row>
    <row r="2911" customFormat="false" ht="15" hidden="false" customHeight="false" outlineLevel="0" collapsed="false">
      <c r="A2911" s="6" t="s">
        <v>6065</v>
      </c>
      <c r="B2911" s="6" t="s">
        <v>42</v>
      </c>
      <c r="C2911" s="6" t="s">
        <v>47</v>
      </c>
      <c r="D2911" s="6" t="s">
        <v>172</v>
      </c>
      <c r="E2911" s="6" t="n">
        <v>1788950188</v>
      </c>
      <c r="F2911" s="6" t="n">
        <v>1788950321</v>
      </c>
      <c r="G2911" s="6" t="n">
        <v>1788950232</v>
      </c>
      <c r="H2911" s="6" t="n">
        <v>1788952444</v>
      </c>
      <c r="J2911" s="6" t="n">
        <v>0</v>
      </c>
      <c r="K2911" s="6" t="n">
        <v>0</v>
      </c>
      <c r="L2911" s="9" t="n">
        <f aca="false">IF(AND(E2911&gt;=Scenario!$B$11,E2911&lt;Scenario!$B$12),1,0)</f>
        <v>1</v>
      </c>
      <c r="M2911" s="9" t="n">
        <f aca="false">IF(AND(L2911=1,ISNUMBER(F2911)),MAX(0,F2911-E2911)/60,"")</f>
        <v>2.21666666666667</v>
      </c>
      <c r="N2911" s="9" t="n">
        <f aca="false">IF(AND(L2911=1,ISNUMBER(G2911)),MAX(0,G2911-E2911)/60,"")</f>
        <v>0.733333333333333</v>
      </c>
      <c r="O2911" s="9" t="n">
        <f aca="false">IF(ISNUMBER(H2911),IF(AND(H2911&gt;=Scenario!$B$11,H2911&lt;Scenario!$B$12),1,0),0)</f>
        <v>1</v>
      </c>
      <c r="P2911" s="9" t="n">
        <f aca="false">IF(O2911=1,MAX(0,H2911-E2911)/60,"")</f>
        <v>37.6</v>
      </c>
      <c r="Q2911" s="9" t="n">
        <f aca="false">INDEX(Scenario!$B$18:$B$20,MATCH(B2911,Scenario!$A$18:$A$20,0))</f>
        <v>15</v>
      </c>
      <c r="R2911" s="9" t="n">
        <f aca="false">INDEX(Scenario!$C$18:$C$20,MATCH(B2911,Scenario!$A$18:$A$20,0))</f>
        <v>240</v>
      </c>
      <c r="S2911" s="9" t="n">
        <f aca="false">IF(ISNUMBER(M2911),IF(M2911&lt;=Q2911,1,0),"")</f>
        <v>1</v>
      </c>
      <c r="T2911" s="9" t="n">
        <f aca="false">IF(ISNUMBER(P2911),IF(P2911&lt;=R2911,1,0),"")</f>
        <v>1</v>
      </c>
      <c r="U2911" s="9" t="n">
        <f aca="false">IF(E2911&gt;Scenario!$B$14,0,IF(OR(AND(ISNUMBER(H2911),H2911&lt;=Scenario!$B$14),AND(ISNUMBER(I2911),I2911&lt;=Scenario!$B$14)),0,1))</f>
        <v>0</v>
      </c>
      <c r="V2911" s="9" t="n">
        <f aca="false">IF(AND(U2911=1,(Scenario!$B$14-E2911)/60&gt;R2911),1,0)</f>
        <v>0</v>
      </c>
      <c r="W2911" s="9" t="n">
        <f aca="false">IF(OR(C2911=Scenario!$B$22,C2911=Scenario!$C$22),1,0)</f>
        <v>1</v>
      </c>
      <c r="X2911" s="9" t="n">
        <f aca="false">IF(ISNUMBER(I2911),1,0)</f>
        <v>0</v>
      </c>
      <c r="Y2911" s="9" t="n">
        <f aca="false">MOD(INT(E2911/86400)+3,7)</f>
        <v>2</v>
      </c>
      <c r="Z2911" s="9" t="n">
        <f aca="false">MOD(INT(E2911/3600),24)</f>
        <v>10</v>
      </c>
      <c r="AA2911" s="6" t="s">
        <v>6066</v>
      </c>
    </row>
    <row r="2912" customFormat="false" ht="15" hidden="false" customHeight="false" outlineLevel="0" collapsed="false">
      <c r="A2912" s="6" t="s">
        <v>6067</v>
      </c>
      <c r="B2912" s="6" t="s">
        <v>44</v>
      </c>
      <c r="C2912" s="6" t="s">
        <v>46</v>
      </c>
      <c r="D2912" s="6" t="s">
        <v>171</v>
      </c>
      <c r="E2912" s="6" t="n">
        <v>1788950697</v>
      </c>
      <c r="F2912" s="6" t="n">
        <v>1788950779</v>
      </c>
      <c r="G2912" s="6" t="n">
        <v>1788950715</v>
      </c>
      <c r="H2912" s="6" t="n">
        <v>1788954070</v>
      </c>
      <c r="J2912" s="6" t="n">
        <v>0</v>
      </c>
      <c r="K2912" s="6" t="n">
        <v>0</v>
      </c>
      <c r="L2912" s="9" t="n">
        <f aca="false">IF(AND(E2912&gt;=Scenario!$B$11,E2912&lt;Scenario!$B$12),1,0)</f>
        <v>1</v>
      </c>
      <c r="M2912" s="9" t="n">
        <f aca="false">IF(AND(L2912=1,ISNUMBER(F2912)),MAX(0,F2912-E2912)/60,"")</f>
        <v>1.36666666666667</v>
      </c>
      <c r="N2912" s="9" t="n">
        <f aca="false">IF(AND(L2912=1,ISNUMBER(G2912)),MAX(0,G2912-E2912)/60,"")</f>
        <v>0.3</v>
      </c>
      <c r="O2912" s="9" t="n">
        <f aca="false">IF(ISNUMBER(H2912),IF(AND(H2912&gt;=Scenario!$B$11,H2912&lt;Scenario!$B$12),1,0),0)</f>
        <v>1</v>
      </c>
      <c r="P2912" s="9" t="n">
        <f aca="false">IF(O2912=1,MAX(0,H2912-E2912)/60,"")</f>
        <v>56.2166666666667</v>
      </c>
      <c r="Q2912" s="9" t="n">
        <f aca="false">INDEX(Scenario!$B$18:$B$20,MATCH(B2912,Scenario!$A$18:$A$20,0))</f>
        <v>240</v>
      </c>
      <c r="R2912" s="9" t="n">
        <f aca="false">INDEX(Scenario!$C$18:$C$20,MATCH(B2912,Scenario!$A$18:$A$20,0))</f>
        <v>4320</v>
      </c>
      <c r="S2912" s="9" t="n">
        <f aca="false">IF(ISNUMBER(M2912),IF(M2912&lt;=Q2912,1,0),"")</f>
        <v>1</v>
      </c>
      <c r="T2912" s="9" t="n">
        <f aca="false">IF(ISNUMBER(P2912),IF(P2912&lt;=R2912,1,0),"")</f>
        <v>1</v>
      </c>
      <c r="U2912" s="9" t="n">
        <f aca="false">IF(E2912&gt;Scenario!$B$14,0,IF(OR(AND(ISNUMBER(H2912),H2912&lt;=Scenario!$B$14),AND(ISNUMBER(I2912),I2912&lt;=Scenario!$B$14)),0,1))</f>
        <v>0</v>
      </c>
      <c r="V2912" s="9" t="n">
        <f aca="false">IF(AND(U2912=1,(Scenario!$B$14-E2912)/60&gt;R2912),1,0)</f>
        <v>0</v>
      </c>
      <c r="W2912" s="9" t="n">
        <f aca="false">IF(OR(C2912=Scenario!$B$22,C2912=Scenario!$C$22),1,0)</f>
        <v>1</v>
      </c>
      <c r="X2912" s="9" t="n">
        <f aca="false">IF(ISNUMBER(I2912),1,0)</f>
        <v>0</v>
      </c>
      <c r="Y2912" s="9" t="n">
        <f aca="false">MOD(INT(E2912/86400)+3,7)</f>
        <v>2</v>
      </c>
      <c r="Z2912" s="9" t="n">
        <f aca="false">MOD(INT(E2912/3600),24)</f>
        <v>10</v>
      </c>
      <c r="AA2912" s="6" t="s">
        <v>6068</v>
      </c>
    </row>
    <row r="2913" customFormat="false" ht="15" hidden="false" customHeight="false" outlineLevel="0" collapsed="false">
      <c r="A2913" s="6" t="s">
        <v>6069</v>
      </c>
      <c r="B2913" s="6" t="s">
        <v>44</v>
      </c>
      <c r="C2913" s="6" t="s">
        <v>288</v>
      </c>
      <c r="D2913" s="6" t="s">
        <v>171</v>
      </c>
      <c r="E2913" s="6" t="n">
        <v>1788950930</v>
      </c>
      <c r="F2913" s="6" t="n">
        <v>1788951107</v>
      </c>
      <c r="G2913" s="6" t="n">
        <v>1788950976</v>
      </c>
      <c r="H2913" s="6" t="n">
        <v>1788957569</v>
      </c>
      <c r="J2913" s="6" t="n">
        <v>0</v>
      </c>
      <c r="K2913" s="6" t="n">
        <v>0</v>
      </c>
      <c r="L2913" s="9" t="n">
        <f aca="false">IF(AND(E2913&gt;=Scenario!$B$11,E2913&lt;Scenario!$B$12),1,0)</f>
        <v>1</v>
      </c>
      <c r="M2913" s="9" t="n">
        <f aca="false">IF(AND(L2913=1,ISNUMBER(F2913)),MAX(0,F2913-E2913)/60,"")</f>
        <v>2.95</v>
      </c>
      <c r="N2913" s="9" t="n">
        <f aca="false">IF(AND(L2913=1,ISNUMBER(G2913)),MAX(0,G2913-E2913)/60,"")</f>
        <v>0.766666666666667</v>
      </c>
      <c r="O2913" s="9" t="n">
        <f aca="false">IF(ISNUMBER(H2913),IF(AND(H2913&gt;=Scenario!$B$11,H2913&lt;Scenario!$B$12),1,0),0)</f>
        <v>1</v>
      </c>
      <c r="P2913" s="9" t="n">
        <f aca="false">IF(O2913=1,MAX(0,H2913-E2913)/60,"")</f>
        <v>110.65</v>
      </c>
      <c r="Q2913" s="9" t="n">
        <f aca="false">INDEX(Scenario!$B$18:$B$20,MATCH(B2913,Scenario!$A$18:$A$20,0))</f>
        <v>240</v>
      </c>
      <c r="R2913" s="9" t="n">
        <f aca="false">INDEX(Scenario!$C$18:$C$20,MATCH(B2913,Scenario!$A$18:$A$20,0))</f>
        <v>4320</v>
      </c>
      <c r="S2913" s="9" t="n">
        <f aca="false">IF(ISNUMBER(M2913),IF(M2913&lt;=Q2913,1,0),"")</f>
        <v>1</v>
      </c>
      <c r="T2913" s="9" t="n">
        <f aca="false">IF(ISNUMBER(P2913),IF(P2913&lt;=R2913,1,0),"")</f>
        <v>1</v>
      </c>
      <c r="U2913" s="9" t="n">
        <f aca="false">IF(E2913&gt;Scenario!$B$14,0,IF(OR(AND(ISNUMBER(H2913),H2913&lt;=Scenario!$B$14),AND(ISNUMBER(I2913),I2913&lt;=Scenario!$B$14)),0,1))</f>
        <v>0</v>
      </c>
      <c r="V2913" s="9" t="n">
        <f aca="false">IF(AND(U2913=1,(Scenario!$B$14-E2913)/60&gt;R2913),1,0)</f>
        <v>0</v>
      </c>
      <c r="W2913" s="9" t="n">
        <f aca="false">IF(OR(C2913=Scenario!$B$22,C2913=Scenario!$C$22),1,0)</f>
        <v>0</v>
      </c>
      <c r="X2913" s="9" t="n">
        <f aca="false">IF(ISNUMBER(I2913),1,0)</f>
        <v>0</v>
      </c>
      <c r="Y2913" s="9" t="n">
        <f aca="false">MOD(INT(E2913/86400)+3,7)</f>
        <v>2</v>
      </c>
      <c r="Z2913" s="9" t="n">
        <f aca="false">MOD(INT(E2913/3600),24)</f>
        <v>10</v>
      </c>
      <c r="AA2913" s="6" t="s">
        <v>6070</v>
      </c>
    </row>
    <row r="2914" customFormat="false" ht="15" hidden="false" customHeight="false" outlineLevel="0" collapsed="false">
      <c r="A2914" s="6" t="s">
        <v>6071</v>
      </c>
      <c r="B2914" s="6" t="s">
        <v>44</v>
      </c>
      <c r="C2914" s="6" t="s">
        <v>249</v>
      </c>
      <c r="D2914" s="6" t="s">
        <v>172</v>
      </c>
      <c r="E2914" s="6" t="n">
        <v>1788951433</v>
      </c>
      <c r="F2914" s="6" t="n">
        <v>1788951691</v>
      </c>
      <c r="G2914" s="6" t="n">
        <v>1788951486</v>
      </c>
      <c r="H2914" s="6" t="n">
        <v>1788955955</v>
      </c>
      <c r="J2914" s="6" t="n">
        <v>0</v>
      </c>
      <c r="K2914" s="6" t="n">
        <v>0</v>
      </c>
      <c r="L2914" s="9" t="n">
        <f aca="false">IF(AND(E2914&gt;=Scenario!$B$11,E2914&lt;Scenario!$B$12),1,0)</f>
        <v>1</v>
      </c>
      <c r="M2914" s="9" t="n">
        <f aca="false">IF(AND(L2914=1,ISNUMBER(F2914)),MAX(0,F2914-E2914)/60,"")</f>
        <v>4.3</v>
      </c>
      <c r="N2914" s="9" t="n">
        <f aca="false">IF(AND(L2914=1,ISNUMBER(G2914)),MAX(0,G2914-E2914)/60,"")</f>
        <v>0.883333333333333</v>
      </c>
      <c r="O2914" s="9" t="n">
        <f aca="false">IF(ISNUMBER(H2914),IF(AND(H2914&gt;=Scenario!$B$11,H2914&lt;Scenario!$B$12),1,0),0)</f>
        <v>1</v>
      </c>
      <c r="P2914" s="9" t="n">
        <f aca="false">IF(O2914=1,MAX(0,H2914-E2914)/60,"")</f>
        <v>75.3666666666667</v>
      </c>
      <c r="Q2914" s="9" t="n">
        <f aca="false">INDEX(Scenario!$B$18:$B$20,MATCH(B2914,Scenario!$A$18:$A$20,0))</f>
        <v>240</v>
      </c>
      <c r="R2914" s="9" t="n">
        <f aca="false">INDEX(Scenario!$C$18:$C$20,MATCH(B2914,Scenario!$A$18:$A$20,0))</f>
        <v>4320</v>
      </c>
      <c r="S2914" s="9" t="n">
        <f aca="false">IF(ISNUMBER(M2914),IF(M2914&lt;=Q2914,1,0),"")</f>
        <v>1</v>
      </c>
      <c r="T2914" s="9" t="n">
        <f aca="false">IF(ISNUMBER(P2914),IF(P2914&lt;=R2914,1,0),"")</f>
        <v>1</v>
      </c>
      <c r="U2914" s="9" t="n">
        <f aca="false">IF(E2914&gt;Scenario!$B$14,0,IF(OR(AND(ISNUMBER(H2914),H2914&lt;=Scenario!$B$14),AND(ISNUMBER(I2914),I2914&lt;=Scenario!$B$14)),0,1))</f>
        <v>0</v>
      </c>
      <c r="V2914" s="9" t="n">
        <f aca="false">IF(AND(U2914=1,(Scenario!$B$14-E2914)/60&gt;R2914),1,0)</f>
        <v>0</v>
      </c>
      <c r="W2914" s="9" t="n">
        <f aca="false">IF(OR(C2914=Scenario!$B$22,C2914=Scenario!$C$22),1,0)</f>
        <v>0</v>
      </c>
      <c r="X2914" s="9" t="n">
        <f aca="false">IF(ISNUMBER(I2914),1,0)</f>
        <v>0</v>
      </c>
      <c r="Y2914" s="9" t="n">
        <f aca="false">MOD(INT(E2914/86400)+3,7)</f>
        <v>2</v>
      </c>
      <c r="Z2914" s="9" t="n">
        <f aca="false">MOD(INT(E2914/3600),24)</f>
        <v>10</v>
      </c>
      <c r="AA2914" s="6" t="s">
        <v>6072</v>
      </c>
    </row>
    <row r="2915" customFormat="false" ht="15" hidden="false" customHeight="false" outlineLevel="0" collapsed="false">
      <c r="A2915" s="6" t="s">
        <v>6073</v>
      </c>
      <c r="B2915" s="6" t="s">
        <v>43</v>
      </c>
      <c r="C2915" s="6" t="s">
        <v>249</v>
      </c>
      <c r="D2915" s="6" t="s">
        <v>171</v>
      </c>
      <c r="E2915" s="6" t="n">
        <v>1788951811</v>
      </c>
      <c r="F2915" s="6" t="n">
        <v>1788951945</v>
      </c>
      <c r="G2915" s="6" t="n">
        <v>1788951821</v>
      </c>
      <c r="H2915" s="6" t="n">
        <v>1788955036</v>
      </c>
      <c r="J2915" s="6" t="n">
        <v>0</v>
      </c>
      <c r="K2915" s="6" t="n">
        <v>0</v>
      </c>
      <c r="L2915" s="9" t="n">
        <f aca="false">IF(AND(E2915&gt;=Scenario!$B$11,E2915&lt;Scenario!$B$12),1,0)</f>
        <v>1</v>
      </c>
      <c r="M2915" s="9" t="n">
        <f aca="false">IF(AND(L2915=1,ISNUMBER(F2915)),MAX(0,F2915-E2915)/60,"")</f>
        <v>2.23333333333333</v>
      </c>
      <c r="N2915" s="9" t="n">
        <f aca="false">IF(AND(L2915=1,ISNUMBER(G2915)),MAX(0,G2915-E2915)/60,"")</f>
        <v>0.166666666666667</v>
      </c>
      <c r="O2915" s="9" t="n">
        <f aca="false">IF(ISNUMBER(H2915),IF(AND(H2915&gt;=Scenario!$B$11,H2915&lt;Scenario!$B$12),1,0),0)</f>
        <v>1</v>
      </c>
      <c r="P2915" s="9" t="n">
        <f aca="false">IF(O2915=1,MAX(0,H2915-E2915)/60,"")</f>
        <v>53.75</v>
      </c>
      <c r="Q2915" s="9" t="n">
        <f aca="false">INDEX(Scenario!$B$18:$B$20,MATCH(B2915,Scenario!$A$18:$A$20,0))</f>
        <v>60</v>
      </c>
      <c r="R2915" s="9" t="n">
        <f aca="false">INDEX(Scenario!$C$18:$C$20,MATCH(B2915,Scenario!$A$18:$A$20,0))</f>
        <v>1440</v>
      </c>
      <c r="S2915" s="9" t="n">
        <f aca="false">IF(ISNUMBER(M2915),IF(M2915&lt;=Q2915,1,0),"")</f>
        <v>1</v>
      </c>
      <c r="T2915" s="9" t="n">
        <f aca="false">IF(ISNUMBER(P2915),IF(P2915&lt;=R2915,1,0),"")</f>
        <v>1</v>
      </c>
      <c r="U2915" s="9" t="n">
        <f aca="false">IF(E2915&gt;Scenario!$B$14,0,IF(OR(AND(ISNUMBER(H2915),H2915&lt;=Scenario!$B$14),AND(ISNUMBER(I2915),I2915&lt;=Scenario!$B$14)),0,1))</f>
        <v>0</v>
      </c>
      <c r="V2915" s="9" t="n">
        <f aca="false">IF(AND(U2915=1,(Scenario!$B$14-E2915)/60&gt;R2915),1,0)</f>
        <v>0</v>
      </c>
      <c r="W2915" s="9" t="n">
        <f aca="false">IF(OR(C2915=Scenario!$B$22,C2915=Scenario!$C$22),1,0)</f>
        <v>0</v>
      </c>
      <c r="X2915" s="9" t="n">
        <f aca="false">IF(ISNUMBER(I2915),1,0)</f>
        <v>0</v>
      </c>
      <c r="Y2915" s="9" t="n">
        <f aca="false">MOD(INT(E2915/86400)+3,7)</f>
        <v>2</v>
      </c>
      <c r="Z2915" s="9" t="n">
        <f aca="false">MOD(INT(E2915/3600),24)</f>
        <v>11</v>
      </c>
      <c r="AA2915" s="6" t="s">
        <v>6074</v>
      </c>
    </row>
    <row r="2916" customFormat="false" ht="15" hidden="false" customHeight="false" outlineLevel="0" collapsed="false">
      <c r="A2916" s="6" t="s">
        <v>6075</v>
      </c>
      <c r="B2916" s="6" t="s">
        <v>43</v>
      </c>
      <c r="C2916" s="6" t="s">
        <v>47</v>
      </c>
      <c r="D2916" s="6" t="s">
        <v>171</v>
      </c>
      <c r="E2916" s="6" t="n">
        <v>1788952229</v>
      </c>
      <c r="F2916" s="6" t="n">
        <v>1788952315</v>
      </c>
      <c r="G2916" s="6" t="n">
        <v>1788952253</v>
      </c>
      <c r="H2916" s="6" t="n">
        <v>1788960992</v>
      </c>
      <c r="J2916" s="6" t="n">
        <v>0</v>
      </c>
      <c r="K2916" s="6" t="n">
        <v>0</v>
      </c>
      <c r="L2916" s="9" t="n">
        <f aca="false">IF(AND(E2916&gt;=Scenario!$B$11,E2916&lt;Scenario!$B$12),1,0)</f>
        <v>1</v>
      </c>
      <c r="M2916" s="9" t="n">
        <f aca="false">IF(AND(L2916=1,ISNUMBER(F2916)),MAX(0,F2916-E2916)/60,"")</f>
        <v>1.43333333333333</v>
      </c>
      <c r="N2916" s="9" t="n">
        <f aca="false">IF(AND(L2916=1,ISNUMBER(G2916)),MAX(0,G2916-E2916)/60,"")</f>
        <v>0.4</v>
      </c>
      <c r="O2916" s="9" t="n">
        <f aca="false">IF(ISNUMBER(H2916),IF(AND(H2916&gt;=Scenario!$B$11,H2916&lt;Scenario!$B$12),1,0),0)</f>
        <v>1</v>
      </c>
      <c r="P2916" s="9" t="n">
        <f aca="false">IF(O2916=1,MAX(0,H2916-E2916)/60,"")</f>
        <v>146.05</v>
      </c>
      <c r="Q2916" s="9" t="n">
        <f aca="false">INDEX(Scenario!$B$18:$B$20,MATCH(B2916,Scenario!$A$18:$A$20,0))</f>
        <v>60</v>
      </c>
      <c r="R2916" s="9" t="n">
        <f aca="false">INDEX(Scenario!$C$18:$C$20,MATCH(B2916,Scenario!$A$18:$A$20,0))</f>
        <v>1440</v>
      </c>
      <c r="S2916" s="9" t="n">
        <f aca="false">IF(ISNUMBER(M2916),IF(M2916&lt;=Q2916,1,0),"")</f>
        <v>1</v>
      </c>
      <c r="T2916" s="9" t="n">
        <f aca="false">IF(ISNUMBER(P2916),IF(P2916&lt;=R2916,1,0),"")</f>
        <v>1</v>
      </c>
      <c r="U2916" s="9" t="n">
        <f aca="false">IF(E2916&gt;Scenario!$B$14,0,IF(OR(AND(ISNUMBER(H2916),H2916&lt;=Scenario!$B$14),AND(ISNUMBER(I2916),I2916&lt;=Scenario!$B$14)),0,1))</f>
        <v>0</v>
      </c>
      <c r="V2916" s="9" t="n">
        <f aca="false">IF(AND(U2916=1,(Scenario!$B$14-E2916)/60&gt;R2916),1,0)</f>
        <v>0</v>
      </c>
      <c r="W2916" s="9" t="n">
        <f aca="false">IF(OR(C2916=Scenario!$B$22,C2916=Scenario!$C$22),1,0)</f>
        <v>1</v>
      </c>
      <c r="X2916" s="9" t="n">
        <f aca="false">IF(ISNUMBER(I2916),1,0)</f>
        <v>0</v>
      </c>
      <c r="Y2916" s="9" t="n">
        <f aca="false">MOD(INT(E2916/86400)+3,7)</f>
        <v>2</v>
      </c>
      <c r="Z2916" s="9" t="n">
        <f aca="false">MOD(INT(E2916/3600),24)</f>
        <v>11</v>
      </c>
      <c r="AA2916" s="6" t="s">
        <v>6076</v>
      </c>
    </row>
    <row r="2917" customFormat="false" ht="15" hidden="false" customHeight="false" outlineLevel="0" collapsed="false">
      <c r="A2917" s="6" t="s">
        <v>6077</v>
      </c>
      <c r="B2917" s="6" t="s">
        <v>44</v>
      </c>
      <c r="C2917" s="6" t="s">
        <v>249</v>
      </c>
      <c r="D2917" s="6" t="s">
        <v>171</v>
      </c>
      <c r="E2917" s="6" t="n">
        <v>1788952268</v>
      </c>
      <c r="F2917" s="6" t="n">
        <v>1788952500</v>
      </c>
      <c r="G2917" s="6" t="n">
        <v>1788952296</v>
      </c>
      <c r="H2917" s="6" t="n">
        <v>1788957443</v>
      </c>
      <c r="J2917" s="6" t="n">
        <v>0</v>
      </c>
      <c r="K2917" s="6" t="n">
        <v>0</v>
      </c>
      <c r="L2917" s="9" t="n">
        <f aca="false">IF(AND(E2917&gt;=Scenario!$B$11,E2917&lt;Scenario!$B$12),1,0)</f>
        <v>1</v>
      </c>
      <c r="M2917" s="9" t="n">
        <f aca="false">IF(AND(L2917=1,ISNUMBER(F2917)),MAX(0,F2917-E2917)/60,"")</f>
        <v>3.86666666666667</v>
      </c>
      <c r="N2917" s="9" t="n">
        <f aca="false">IF(AND(L2917=1,ISNUMBER(G2917)),MAX(0,G2917-E2917)/60,"")</f>
        <v>0.466666666666667</v>
      </c>
      <c r="O2917" s="9" t="n">
        <f aca="false">IF(ISNUMBER(H2917),IF(AND(H2917&gt;=Scenario!$B$11,H2917&lt;Scenario!$B$12),1,0),0)</f>
        <v>1</v>
      </c>
      <c r="P2917" s="9" t="n">
        <f aca="false">IF(O2917=1,MAX(0,H2917-E2917)/60,"")</f>
        <v>86.25</v>
      </c>
      <c r="Q2917" s="9" t="n">
        <f aca="false">INDEX(Scenario!$B$18:$B$20,MATCH(B2917,Scenario!$A$18:$A$20,0))</f>
        <v>240</v>
      </c>
      <c r="R2917" s="9" t="n">
        <f aca="false">INDEX(Scenario!$C$18:$C$20,MATCH(B2917,Scenario!$A$18:$A$20,0))</f>
        <v>4320</v>
      </c>
      <c r="S2917" s="9" t="n">
        <f aca="false">IF(ISNUMBER(M2917),IF(M2917&lt;=Q2917,1,0),"")</f>
        <v>1</v>
      </c>
      <c r="T2917" s="9" t="n">
        <f aca="false">IF(ISNUMBER(P2917),IF(P2917&lt;=R2917,1,0),"")</f>
        <v>1</v>
      </c>
      <c r="U2917" s="9" t="n">
        <f aca="false">IF(E2917&gt;Scenario!$B$14,0,IF(OR(AND(ISNUMBER(H2917),H2917&lt;=Scenario!$B$14),AND(ISNUMBER(I2917),I2917&lt;=Scenario!$B$14)),0,1))</f>
        <v>0</v>
      </c>
      <c r="V2917" s="9" t="n">
        <f aca="false">IF(AND(U2917=1,(Scenario!$B$14-E2917)/60&gt;R2917),1,0)</f>
        <v>0</v>
      </c>
      <c r="W2917" s="9" t="n">
        <f aca="false">IF(OR(C2917=Scenario!$B$22,C2917=Scenario!$C$22),1,0)</f>
        <v>0</v>
      </c>
      <c r="X2917" s="9" t="n">
        <f aca="false">IF(ISNUMBER(I2917),1,0)</f>
        <v>0</v>
      </c>
      <c r="Y2917" s="9" t="n">
        <f aca="false">MOD(INT(E2917/86400)+3,7)</f>
        <v>2</v>
      </c>
      <c r="Z2917" s="9" t="n">
        <f aca="false">MOD(INT(E2917/3600),24)</f>
        <v>11</v>
      </c>
      <c r="AA2917" s="6" t="s">
        <v>6078</v>
      </c>
    </row>
    <row r="2918" customFormat="false" ht="15" hidden="false" customHeight="false" outlineLevel="0" collapsed="false">
      <c r="A2918" s="6" t="s">
        <v>6079</v>
      </c>
      <c r="B2918" s="6" t="s">
        <v>44</v>
      </c>
      <c r="C2918" s="6" t="s">
        <v>249</v>
      </c>
      <c r="D2918" s="6" t="s">
        <v>171</v>
      </c>
      <c r="E2918" s="6" t="n">
        <v>1788953287</v>
      </c>
      <c r="F2918" s="6" t="n">
        <v>1788953378</v>
      </c>
      <c r="G2918" s="6" t="n">
        <v>1788953299</v>
      </c>
      <c r="H2918" s="6" t="n">
        <v>1788956285</v>
      </c>
      <c r="J2918" s="6" t="n">
        <v>0</v>
      </c>
      <c r="K2918" s="6" t="n">
        <v>0</v>
      </c>
      <c r="L2918" s="9" t="n">
        <f aca="false">IF(AND(E2918&gt;=Scenario!$B$11,E2918&lt;Scenario!$B$12),1,0)</f>
        <v>1</v>
      </c>
      <c r="M2918" s="9" t="n">
        <f aca="false">IF(AND(L2918=1,ISNUMBER(F2918)),MAX(0,F2918-E2918)/60,"")</f>
        <v>1.51666666666667</v>
      </c>
      <c r="N2918" s="9" t="n">
        <f aca="false">IF(AND(L2918=1,ISNUMBER(G2918)),MAX(0,G2918-E2918)/60,"")</f>
        <v>0.2</v>
      </c>
      <c r="O2918" s="9" t="n">
        <f aca="false">IF(ISNUMBER(H2918),IF(AND(H2918&gt;=Scenario!$B$11,H2918&lt;Scenario!$B$12),1,0),0)</f>
        <v>1</v>
      </c>
      <c r="P2918" s="9" t="n">
        <f aca="false">IF(O2918=1,MAX(0,H2918-E2918)/60,"")</f>
        <v>49.9666666666667</v>
      </c>
      <c r="Q2918" s="9" t="n">
        <f aca="false">INDEX(Scenario!$B$18:$B$20,MATCH(B2918,Scenario!$A$18:$A$20,0))</f>
        <v>240</v>
      </c>
      <c r="R2918" s="9" t="n">
        <f aca="false">INDEX(Scenario!$C$18:$C$20,MATCH(B2918,Scenario!$A$18:$A$20,0))</f>
        <v>4320</v>
      </c>
      <c r="S2918" s="9" t="n">
        <f aca="false">IF(ISNUMBER(M2918),IF(M2918&lt;=Q2918,1,0),"")</f>
        <v>1</v>
      </c>
      <c r="T2918" s="9" t="n">
        <f aca="false">IF(ISNUMBER(P2918),IF(P2918&lt;=R2918,1,0),"")</f>
        <v>1</v>
      </c>
      <c r="U2918" s="9" t="n">
        <f aca="false">IF(E2918&gt;Scenario!$B$14,0,IF(OR(AND(ISNUMBER(H2918),H2918&lt;=Scenario!$B$14),AND(ISNUMBER(I2918),I2918&lt;=Scenario!$B$14)),0,1))</f>
        <v>0</v>
      </c>
      <c r="V2918" s="9" t="n">
        <f aca="false">IF(AND(U2918=1,(Scenario!$B$14-E2918)/60&gt;R2918),1,0)</f>
        <v>0</v>
      </c>
      <c r="W2918" s="9" t="n">
        <f aca="false">IF(OR(C2918=Scenario!$B$22,C2918=Scenario!$C$22),1,0)</f>
        <v>0</v>
      </c>
      <c r="X2918" s="9" t="n">
        <f aca="false">IF(ISNUMBER(I2918),1,0)</f>
        <v>0</v>
      </c>
      <c r="Y2918" s="9" t="n">
        <f aca="false">MOD(INT(E2918/86400)+3,7)</f>
        <v>2</v>
      </c>
      <c r="Z2918" s="9" t="n">
        <f aca="false">MOD(INT(E2918/3600),24)</f>
        <v>11</v>
      </c>
      <c r="AA2918" s="6" t="s">
        <v>6080</v>
      </c>
    </row>
    <row r="2919" customFormat="false" ht="15" hidden="false" customHeight="false" outlineLevel="0" collapsed="false">
      <c r="A2919" s="6" t="s">
        <v>6081</v>
      </c>
      <c r="B2919" s="6" t="s">
        <v>44</v>
      </c>
      <c r="C2919" s="6" t="s">
        <v>46</v>
      </c>
      <c r="D2919" s="6" t="s">
        <v>170</v>
      </c>
      <c r="E2919" s="6" t="n">
        <v>1788953312</v>
      </c>
      <c r="F2919" s="6" t="n">
        <v>1788953521</v>
      </c>
      <c r="G2919" s="6" t="n">
        <v>1788953324</v>
      </c>
      <c r="H2919" s="6" t="n">
        <v>1788985356</v>
      </c>
      <c r="J2919" s="6" t="n">
        <v>1</v>
      </c>
      <c r="K2919" s="6" t="n">
        <v>0</v>
      </c>
      <c r="L2919" s="9" t="n">
        <f aca="false">IF(AND(E2919&gt;=Scenario!$B$11,E2919&lt;Scenario!$B$12),1,0)</f>
        <v>1</v>
      </c>
      <c r="M2919" s="9" t="n">
        <f aca="false">IF(AND(L2919=1,ISNUMBER(F2919)),MAX(0,F2919-E2919)/60,"")</f>
        <v>3.48333333333333</v>
      </c>
      <c r="N2919" s="9" t="n">
        <f aca="false">IF(AND(L2919=1,ISNUMBER(G2919)),MAX(0,G2919-E2919)/60,"")</f>
        <v>0.2</v>
      </c>
      <c r="O2919" s="9" t="n">
        <f aca="false">IF(ISNUMBER(H2919),IF(AND(H2919&gt;=Scenario!$B$11,H2919&lt;Scenario!$B$12),1,0),0)</f>
        <v>1</v>
      </c>
      <c r="P2919" s="9" t="n">
        <f aca="false">IF(O2919=1,MAX(0,H2919-E2919)/60,"")</f>
        <v>534.066666666667</v>
      </c>
      <c r="Q2919" s="9" t="n">
        <f aca="false">INDEX(Scenario!$B$18:$B$20,MATCH(B2919,Scenario!$A$18:$A$20,0))</f>
        <v>240</v>
      </c>
      <c r="R2919" s="9" t="n">
        <f aca="false">INDEX(Scenario!$C$18:$C$20,MATCH(B2919,Scenario!$A$18:$A$20,0))</f>
        <v>4320</v>
      </c>
      <c r="S2919" s="9" t="n">
        <f aca="false">IF(ISNUMBER(M2919),IF(M2919&lt;=Q2919,1,0),"")</f>
        <v>1</v>
      </c>
      <c r="T2919" s="9" t="n">
        <f aca="false">IF(ISNUMBER(P2919),IF(P2919&lt;=R2919,1,0),"")</f>
        <v>1</v>
      </c>
      <c r="U2919" s="9" t="n">
        <f aca="false">IF(E2919&gt;Scenario!$B$14,0,IF(OR(AND(ISNUMBER(H2919),H2919&lt;=Scenario!$B$14),AND(ISNUMBER(I2919),I2919&lt;=Scenario!$B$14)),0,1))</f>
        <v>0</v>
      </c>
      <c r="V2919" s="9" t="n">
        <f aca="false">IF(AND(U2919=1,(Scenario!$B$14-E2919)/60&gt;R2919),1,0)</f>
        <v>0</v>
      </c>
      <c r="W2919" s="9" t="n">
        <f aca="false">IF(OR(C2919=Scenario!$B$22,C2919=Scenario!$C$22),1,0)</f>
        <v>1</v>
      </c>
      <c r="X2919" s="9" t="n">
        <f aca="false">IF(ISNUMBER(I2919),1,0)</f>
        <v>0</v>
      </c>
      <c r="Y2919" s="9" t="n">
        <f aca="false">MOD(INT(E2919/86400)+3,7)</f>
        <v>2</v>
      </c>
      <c r="Z2919" s="9" t="n">
        <f aca="false">MOD(INT(E2919/3600),24)</f>
        <v>11</v>
      </c>
      <c r="AA2919" s="6" t="s">
        <v>6082</v>
      </c>
    </row>
    <row r="2920" customFormat="false" ht="15" hidden="false" customHeight="false" outlineLevel="0" collapsed="false">
      <c r="A2920" s="6" t="s">
        <v>6083</v>
      </c>
      <c r="B2920" s="6" t="s">
        <v>44</v>
      </c>
      <c r="C2920" s="6" t="s">
        <v>46</v>
      </c>
      <c r="D2920" s="6" t="s">
        <v>172</v>
      </c>
      <c r="E2920" s="6" t="n">
        <v>1788954239</v>
      </c>
      <c r="F2920" s="6" t="n">
        <v>1788954493</v>
      </c>
      <c r="G2920" s="6" t="n">
        <v>1788954275</v>
      </c>
      <c r="H2920" s="6" t="n">
        <v>1788956482</v>
      </c>
      <c r="J2920" s="6" t="n">
        <v>0</v>
      </c>
      <c r="K2920" s="6" t="n">
        <v>0</v>
      </c>
      <c r="L2920" s="9" t="n">
        <f aca="false">IF(AND(E2920&gt;=Scenario!$B$11,E2920&lt;Scenario!$B$12),1,0)</f>
        <v>1</v>
      </c>
      <c r="M2920" s="9" t="n">
        <f aca="false">IF(AND(L2920=1,ISNUMBER(F2920)),MAX(0,F2920-E2920)/60,"")</f>
        <v>4.23333333333333</v>
      </c>
      <c r="N2920" s="9" t="n">
        <f aca="false">IF(AND(L2920=1,ISNUMBER(G2920)),MAX(0,G2920-E2920)/60,"")</f>
        <v>0.6</v>
      </c>
      <c r="O2920" s="9" t="n">
        <f aca="false">IF(ISNUMBER(H2920),IF(AND(H2920&gt;=Scenario!$B$11,H2920&lt;Scenario!$B$12),1,0),0)</f>
        <v>1</v>
      </c>
      <c r="P2920" s="9" t="n">
        <f aca="false">IF(O2920=1,MAX(0,H2920-E2920)/60,"")</f>
        <v>37.3833333333333</v>
      </c>
      <c r="Q2920" s="9" t="n">
        <f aca="false">INDEX(Scenario!$B$18:$B$20,MATCH(B2920,Scenario!$A$18:$A$20,0))</f>
        <v>240</v>
      </c>
      <c r="R2920" s="9" t="n">
        <f aca="false">INDEX(Scenario!$C$18:$C$20,MATCH(B2920,Scenario!$A$18:$A$20,0))</f>
        <v>4320</v>
      </c>
      <c r="S2920" s="9" t="n">
        <f aca="false">IF(ISNUMBER(M2920),IF(M2920&lt;=Q2920,1,0),"")</f>
        <v>1</v>
      </c>
      <c r="T2920" s="9" t="n">
        <f aca="false">IF(ISNUMBER(P2920),IF(P2920&lt;=R2920,1,0),"")</f>
        <v>1</v>
      </c>
      <c r="U2920" s="9" t="n">
        <f aca="false">IF(E2920&gt;Scenario!$B$14,0,IF(OR(AND(ISNUMBER(H2920),H2920&lt;=Scenario!$B$14),AND(ISNUMBER(I2920),I2920&lt;=Scenario!$B$14)),0,1))</f>
        <v>0</v>
      </c>
      <c r="V2920" s="9" t="n">
        <f aca="false">IF(AND(U2920=1,(Scenario!$B$14-E2920)/60&gt;R2920),1,0)</f>
        <v>0</v>
      </c>
      <c r="W2920" s="9" t="n">
        <f aca="false">IF(OR(C2920=Scenario!$B$22,C2920=Scenario!$C$22),1,0)</f>
        <v>1</v>
      </c>
      <c r="X2920" s="9" t="n">
        <f aca="false">IF(ISNUMBER(I2920),1,0)</f>
        <v>0</v>
      </c>
      <c r="Y2920" s="9" t="n">
        <f aca="false">MOD(INT(E2920/86400)+3,7)</f>
        <v>2</v>
      </c>
      <c r="Z2920" s="9" t="n">
        <f aca="false">MOD(INT(E2920/3600),24)</f>
        <v>11</v>
      </c>
      <c r="AA2920" s="6" t="s">
        <v>6084</v>
      </c>
    </row>
    <row r="2921" customFormat="false" ht="15" hidden="false" customHeight="false" outlineLevel="0" collapsed="false">
      <c r="A2921" s="6" t="s">
        <v>6085</v>
      </c>
      <c r="B2921" s="6" t="s">
        <v>44</v>
      </c>
      <c r="C2921" s="6" t="s">
        <v>46</v>
      </c>
      <c r="D2921" s="6" t="s">
        <v>172</v>
      </c>
      <c r="E2921" s="6" t="n">
        <v>1788954607</v>
      </c>
      <c r="F2921" s="6" t="n">
        <v>1788954864</v>
      </c>
      <c r="G2921" s="6" t="n">
        <v>1788954633</v>
      </c>
      <c r="H2921" s="6" t="n">
        <v>1788957470</v>
      </c>
      <c r="J2921" s="6" t="n">
        <v>0</v>
      </c>
      <c r="K2921" s="6" t="n">
        <v>0</v>
      </c>
      <c r="L2921" s="9" t="n">
        <f aca="false">IF(AND(E2921&gt;=Scenario!$B$11,E2921&lt;Scenario!$B$12),1,0)</f>
        <v>1</v>
      </c>
      <c r="M2921" s="9" t="n">
        <f aca="false">IF(AND(L2921=1,ISNUMBER(F2921)),MAX(0,F2921-E2921)/60,"")</f>
        <v>4.28333333333333</v>
      </c>
      <c r="N2921" s="9" t="n">
        <f aca="false">IF(AND(L2921=1,ISNUMBER(G2921)),MAX(0,G2921-E2921)/60,"")</f>
        <v>0.433333333333333</v>
      </c>
      <c r="O2921" s="9" t="n">
        <f aca="false">IF(ISNUMBER(H2921),IF(AND(H2921&gt;=Scenario!$B$11,H2921&lt;Scenario!$B$12),1,0),0)</f>
        <v>1</v>
      </c>
      <c r="P2921" s="9" t="n">
        <f aca="false">IF(O2921=1,MAX(0,H2921-E2921)/60,"")</f>
        <v>47.7166666666667</v>
      </c>
      <c r="Q2921" s="9" t="n">
        <f aca="false">INDEX(Scenario!$B$18:$B$20,MATCH(B2921,Scenario!$A$18:$A$20,0))</f>
        <v>240</v>
      </c>
      <c r="R2921" s="9" t="n">
        <f aca="false">INDEX(Scenario!$C$18:$C$20,MATCH(B2921,Scenario!$A$18:$A$20,0))</f>
        <v>4320</v>
      </c>
      <c r="S2921" s="9" t="n">
        <f aca="false">IF(ISNUMBER(M2921),IF(M2921&lt;=Q2921,1,0),"")</f>
        <v>1</v>
      </c>
      <c r="T2921" s="9" t="n">
        <f aca="false">IF(ISNUMBER(P2921),IF(P2921&lt;=R2921,1,0),"")</f>
        <v>1</v>
      </c>
      <c r="U2921" s="9" t="n">
        <f aca="false">IF(E2921&gt;Scenario!$B$14,0,IF(OR(AND(ISNUMBER(H2921),H2921&lt;=Scenario!$B$14),AND(ISNUMBER(I2921),I2921&lt;=Scenario!$B$14)),0,1))</f>
        <v>0</v>
      </c>
      <c r="V2921" s="9" t="n">
        <f aca="false">IF(AND(U2921=1,(Scenario!$B$14-E2921)/60&gt;R2921),1,0)</f>
        <v>0</v>
      </c>
      <c r="W2921" s="9" t="n">
        <f aca="false">IF(OR(C2921=Scenario!$B$22,C2921=Scenario!$C$22),1,0)</f>
        <v>1</v>
      </c>
      <c r="X2921" s="9" t="n">
        <f aca="false">IF(ISNUMBER(I2921),1,0)</f>
        <v>0</v>
      </c>
      <c r="Y2921" s="9" t="n">
        <f aca="false">MOD(INT(E2921/86400)+3,7)</f>
        <v>2</v>
      </c>
      <c r="Z2921" s="9" t="n">
        <f aca="false">MOD(INT(E2921/3600),24)</f>
        <v>11</v>
      </c>
      <c r="AA2921" s="6" t="s">
        <v>6086</v>
      </c>
    </row>
    <row r="2922" customFormat="false" ht="15" hidden="false" customHeight="false" outlineLevel="0" collapsed="false">
      <c r="A2922" s="6" t="s">
        <v>6087</v>
      </c>
      <c r="B2922" s="6" t="s">
        <v>44</v>
      </c>
      <c r="C2922" s="6" t="s">
        <v>288</v>
      </c>
      <c r="D2922" s="6" t="s">
        <v>171</v>
      </c>
      <c r="E2922" s="6" t="n">
        <v>1788957745</v>
      </c>
      <c r="F2922" s="6" t="n">
        <v>1788957994</v>
      </c>
      <c r="G2922" s="6" t="n">
        <v>1788957763</v>
      </c>
      <c r="H2922" s="6" t="n">
        <v>1788962324</v>
      </c>
      <c r="J2922" s="6" t="n">
        <v>0</v>
      </c>
      <c r="K2922" s="6" t="n">
        <v>0</v>
      </c>
      <c r="L2922" s="9" t="n">
        <f aca="false">IF(AND(E2922&gt;=Scenario!$B$11,E2922&lt;Scenario!$B$12),1,0)</f>
        <v>1</v>
      </c>
      <c r="M2922" s="9" t="n">
        <f aca="false">IF(AND(L2922=1,ISNUMBER(F2922)),MAX(0,F2922-E2922)/60,"")</f>
        <v>4.15</v>
      </c>
      <c r="N2922" s="9" t="n">
        <f aca="false">IF(AND(L2922=1,ISNUMBER(G2922)),MAX(0,G2922-E2922)/60,"")</f>
        <v>0.3</v>
      </c>
      <c r="O2922" s="9" t="n">
        <f aca="false">IF(ISNUMBER(H2922),IF(AND(H2922&gt;=Scenario!$B$11,H2922&lt;Scenario!$B$12),1,0),0)</f>
        <v>1</v>
      </c>
      <c r="P2922" s="9" t="n">
        <f aca="false">IF(O2922=1,MAX(0,H2922-E2922)/60,"")</f>
        <v>76.3166666666667</v>
      </c>
      <c r="Q2922" s="9" t="n">
        <f aca="false">INDEX(Scenario!$B$18:$B$20,MATCH(B2922,Scenario!$A$18:$A$20,0))</f>
        <v>240</v>
      </c>
      <c r="R2922" s="9" t="n">
        <f aca="false">INDEX(Scenario!$C$18:$C$20,MATCH(B2922,Scenario!$A$18:$A$20,0))</f>
        <v>4320</v>
      </c>
      <c r="S2922" s="9" t="n">
        <f aca="false">IF(ISNUMBER(M2922),IF(M2922&lt;=Q2922,1,0),"")</f>
        <v>1</v>
      </c>
      <c r="T2922" s="9" t="n">
        <f aca="false">IF(ISNUMBER(P2922),IF(P2922&lt;=R2922,1,0),"")</f>
        <v>1</v>
      </c>
      <c r="U2922" s="9" t="n">
        <f aca="false">IF(E2922&gt;Scenario!$B$14,0,IF(OR(AND(ISNUMBER(H2922),H2922&lt;=Scenario!$B$14),AND(ISNUMBER(I2922),I2922&lt;=Scenario!$B$14)),0,1))</f>
        <v>0</v>
      </c>
      <c r="V2922" s="9" t="n">
        <f aca="false">IF(AND(U2922=1,(Scenario!$B$14-E2922)/60&gt;R2922),1,0)</f>
        <v>0</v>
      </c>
      <c r="W2922" s="9" t="n">
        <f aca="false">IF(OR(C2922=Scenario!$B$22,C2922=Scenario!$C$22),1,0)</f>
        <v>0</v>
      </c>
      <c r="X2922" s="9" t="n">
        <f aca="false">IF(ISNUMBER(I2922),1,0)</f>
        <v>0</v>
      </c>
      <c r="Y2922" s="9" t="n">
        <f aca="false">MOD(INT(E2922/86400)+3,7)</f>
        <v>2</v>
      </c>
      <c r="Z2922" s="9" t="n">
        <f aca="false">MOD(INT(E2922/3600),24)</f>
        <v>12</v>
      </c>
      <c r="AA2922" s="6" t="s">
        <v>6088</v>
      </c>
    </row>
    <row r="2923" customFormat="false" ht="15" hidden="false" customHeight="false" outlineLevel="0" collapsed="false">
      <c r="A2923" s="6" t="s">
        <v>6089</v>
      </c>
      <c r="B2923" s="6" t="s">
        <v>44</v>
      </c>
      <c r="C2923" s="6" t="s">
        <v>249</v>
      </c>
      <c r="D2923" s="6" t="s">
        <v>172</v>
      </c>
      <c r="E2923" s="6" t="n">
        <v>1788957976</v>
      </c>
      <c r="F2923" s="6" t="n">
        <v>1788958134</v>
      </c>
      <c r="G2923" s="6" t="n">
        <v>1788958026</v>
      </c>
      <c r="H2923" s="6" t="n">
        <v>1788961328</v>
      </c>
      <c r="J2923" s="6" t="n">
        <v>0</v>
      </c>
      <c r="K2923" s="6" t="n">
        <v>1</v>
      </c>
      <c r="L2923" s="9" t="n">
        <f aca="false">IF(AND(E2923&gt;=Scenario!$B$11,E2923&lt;Scenario!$B$12),1,0)</f>
        <v>1</v>
      </c>
      <c r="M2923" s="9" t="n">
        <f aca="false">IF(AND(L2923=1,ISNUMBER(F2923)),MAX(0,F2923-E2923)/60,"")</f>
        <v>2.63333333333333</v>
      </c>
      <c r="N2923" s="9" t="n">
        <f aca="false">IF(AND(L2923=1,ISNUMBER(G2923)),MAX(0,G2923-E2923)/60,"")</f>
        <v>0.833333333333333</v>
      </c>
      <c r="O2923" s="9" t="n">
        <f aca="false">IF(ISNUMBER(H2923),IF(AND(H2923&gt;=Scenario!$B$11,H2923&lt;Scenario!$B$12),1,0),0)</f>
        <v>1</v>
      </c>
      <c r="P2923" s="9" t="n">
        <f aca="false">IF(O2923=1,MAX(0,H2923-E2923)/60,"")</f>
        <v>55.8666666666667</v>
      </c>
      <c r="Q2923" s="9" t="n">
        <f aca="false">INDEX(Scenario!$B$18:$B$20,MATCH(B2923,Scenario!$A$18:$A$20,0))</f>
        <v>240</v>
      </c>
      <c r="R2923" s="9" t="n">
        <f aca="false">INDEX(Scenario!$C$18:$C$20,MATCH(B2923,Scenario!$A$18:$A$20,0))</f>
        <v>4320</v>
      </c>
      <c r="S2923" s="9" t="n">
        <f aca="false">IF(ISNUMBER(M2923),IF(M2923&lt;=Q2923,1,0),"")</f>
        <v>1</v>
      </c>
      <c r="T2923" s="9" t="n">
        <f aca="false">IF(ISNUMBER(P2923),IF(P2923&lt;=R2923,1,0),"")</f>
        <v>1</v>
      </c>
      <c r="U2923" s="9" t="n">
        <f aca="false">IF(E2923&gt;Scenario!$B$14,0,IF(OR(AND(ISNUMBER(H2923),H2923&lt;=Scenario!$B$14),AND(ISNUMBER(I2923),I2923&lt;=Scenario!$B$14)),0,1))</f>
        <v>0</v>
      </c>
      <c r="V2923" s="9" t="n">
        <f aca="false">IF(AND(U2923=1,(Scenario!$B$14-E2923)/60&gt;R2923),1,0)</f>
        <v>0</v>
      </c>
      <c r="W2923" s="9" t="n">
        <f aca="false">IF(OR(C2923=Scenario!$B$22,C2923=Scenario!$C$22),1,0)</f>
        <v>0</v>
      </c>
      <c r="X2923" s="9" t="n">
        <f aca="false">IF(ISNUMBER(I2923),1,0)</f>
        <v>0</v>
      </c>
      <c r="Y2923" s="9" t="n">
        <f aca="false">MOD(INT(E2923/86400)+3,7)</f>
        <v>2</v>
      </c>
      <c r="Z2923" s="9" t="n">
        <f aca="false">MOD(INT(E2923/3600),24)</f>
        <v>12</v>
      </c>
      <c r="AA2923" s="6" t="s">
        <v>6090</v>
      </c>
    </row>
    <row r="2924" customFormat="false" ht="15" hidden="false" customHeight="false" outlineLevel="0" collapsed="false">
      <c r="A2924" s="6" t="s">
        <v>6091</v>
      </c>
      <c r="B2924" s="6" t="s">
        <v>43</v>
      </c>
      <c r="C2924" s="6" t="s">
        <v>46</v>
      </c>
      <c r="D2924" s="6" t="s">
        <v>170</v>
      </c>
      <c r="E2924" s="6" t="n">
        <v>1788959538</v>
      </c>
      <c r="F2924" s="6" t="n">
        <v>1788959774</v>
      </c>
      <c r="G2924" s="6" t="n">
        <v>1788959570</v>
      </c>
      <c r="H2924" s="6" t="n">
        <v>1788962890</v>
      </c>
      <c r="J2924" s="6" t="n">
        <v>0</v>
      </c>
      <c r="K2924" s="6" t="n">
        <v>0</v>
      </c>
      <c r="L2924" s="9" t="n">
        <f aca="false">IF(AND(E2924&gt;=Scenario!$B$11,E2924&lt;Scenario!$B$12),1,0)</f>
        <v>1</v>
      </c>
      <c r="M2924" s="9" t="n">
        <f aca="false">IF(AND(L2924=1,ISNUMBER(F2924)),MAX(0,F2924-E2924)/60,"")</f>
        <v>3.93333333333333</v>
      </c>
      <c r="N2924" s="9" t="n">
        <f aca="false">IF(AND(L2924=1,ISNUMBER(G2924)),MAX(0,G2924-E2924)/60,"")</f>
        <v>0.533333333333333</v>
      </c>
      <c r="O2924" s="9" t="n">
        <f aca="false">IF(ISNUMBER(H2924),IF(AND(H2924&gt;=Scenario!$B$11,H2924&lt;Scenario!$B$12),1,0),0)</f>
        <v>1</v>
      </c>
      <c r="P2924" s="9" t="n">
        <f aca="false">IF(O2924=1,MAX(0,H2924-E2924)/60,"")</f>
        <v>55.8666666666667</v>
      </c>
      <c r="Q2924" s="9" t="n">
        <f aca="false">INDEX(Scenario!$B$18:$B$20,MATCH(B2924,Scenario!$A$18:$A$20,0))</f>
        <v>60</v>
      </c>
      <c r="R2924" s="9" t="n">
        <f aca="false">INDEX(Scenario!$C$18:$C$20,MATCH(B2924,Scenario!$A$18:$A$20,0))</f>
        <v>1440</v>
      </c>
      <c r="S2924" s="9" t="n">
        <f aca="false">IF(ISNUMBER(M2924),IF(M2924&lt;=Q2924,1,0),"")</f>
        <v>1</v>
      </c>
      <c r="T2924" s="9" t="n">
        <f aca="false">IF(ISNUMBER(P2924),IF(P2924&lt;=R2924,1,0),"")</f>
        <v>1</v>
      </c>
      <c r="U2924" s="9" t="n">
        <f aca="false">IF(E2924&gt;Scenario!$B$14,0,IF(OR(AND(ISNUMBER(H2924),H2924&lt;=Scenario!$B$14),AND(ISNUMBER(I2924),I2924&lt;=Scenario!$B$14)),0,1))</f>
        <v>0</v>
      </c>
      <c r="V2924" s="9" t="n">
        <f aca="false">IF(AND(U2924=1,(Scenario!$B$14-E2924)/60&gt;R2924),1,0)</f>
        <v>0</v>
      </c>
      <c r="W2924" s="9" t="n">
        <f aca="false">IF(OR(C2924=Scenario!$B$22,C2924=Scenario!$C$22),1,0)</f>
        <v>1</v>
      </c>
      <c r="X2924" s="9" t="n">
        <f aca="false">IF(ISNUMBER(I2924),1,0)</f>
        <v>0</v>
      </c>
      <c r="Y2924" s="9" t="n">
        <f aca="false">MOD(INT(E2924/86400)+3,7)</f>
        <v>2</v>
      </c>
      <c r="Z2924" s="9" t="n">
        <f aca="false">MOD(INT(E2924/3600),24)</f>
        <v>13</v>
      </c>
      <c r="AA2924" s="6" t="s">
        <v>6092</v>
      </c>
    </row>
    <row r="2925" customFormat="false" ht="15" hidden="false" customHeight="false" outlineLevel="0" collapsed="false">
      <c r="A2925" s="6" t="s">
        <v>6093</v>
      </c>
      <c r="B2925" s="6" t="s">
        <v>43</v>
      </c>
      <c r="C2925" s="6" t="s">
        <v>288</v>
      </c>
      <c r="D2925" s="6" t="s">
        <v>170</v>
      </c>
      <c r="E2925" s="6" t="n">
        <v>1788960626</v>
      </c>
      <c r="F2925" s="6" t="n">
        <v>1788960799</v>
      </c>
      <c r="G2925" s="6" t="n">
        <v>1788960643</v>
      </c>
      <c r="H2925" s="6" t="n">
        <v>1788961729</v>
      </c>
      <c r="J2925" s="6" t="n">
        <v>0</v>
      </c>
      <c r="K2925" s="6" t="n">
        <v>0</v>
      </c>
      <c r="L2925" s="9" t="n">
        <f aca="false">IF(AND(E2925&gt;=Scenario!$B$11,E2925&lt;Scenario!$B$12),1,0)</f>
        <v>1</v>
      </c>
      <c r="M2925" s="9" t="n">
        <f aca="false">IF(AND(L2925=1,ISNUMBER(F2925)),MAX(0,F2925-E2925)/60,"")</f>
        <v>2.88333333333333</v>
      </c>
      <c r="N2925" s="9" t="n">
        <f aca="false">IF(AND(L2925=1,ISNUMBER(G2925)),MAX(0,G2925-E2925)/60,"")</f>
        <v>0.283333333333333</v>
      </c>
      <c r="O2925" s="9" t="n">
        <f aca="false">IF(ISNUMBER(H2925),IF(AND(H2925&gt;=Scenario!$B$11,H2925&lt;Scenario!$B$12),1,0),0)</f>
        <v>1</v>
      </c>
      <c r="P2925" s="9" t="n">
        <f aca="false">IF(O2925=1,MAX(0,H2925-E2925)/60,"")</f>
        <v>18.3833333333333</v>
      </c>
      <c r="Q2925" s="9" t="n">
        <f aca="false">INDEX(Scenario!$B$18:$B$20,MATCH(B2925,Scenario!$A$18:$A$20,0))</f>
        <v>60</v>
      </c>
      <c r="R2925" s="9" t="n">
        <f aca="false">INDEX(Scenario!$C$18:$C$20,MATCH(B2925,Scenario!$A$18:$A$20,0))</f>
        <v>1440</v>
      </c>
      <c r="S2925" s="9" t="n">
        <f aca="false">IF(ISNUMBER(M2925),IF(M2925&lt;=Q2925,1,0),"")</f>
        <v>1</v>
      </c>
      <c r="T2925" s="9" t="n">
        <f aca="false">IF(ISNUMBER(P2925),IF(P2925&lt;=R2925,1,0),"")</f>
        <v>1</v>
      </c>
      <c r="U2925" s="9" t="n">
        <f aca="false">IF(E2925&gt;Scenario!$B$14,0,IF(OR(AND(ISNUMBER(H2925),H2925&lt;=Scenario!$B$14),AND(ISNUMBER(I2925),I2925&lt;=Scenario!$B$14)),0,1))</f>
        <v>0</v>
      </c>
      <c r="V2925" s="9" t="n">
        <f aca="false">IF(AND(U2925=1,(Scenario!$B$14-E2925)/60&gt;R2925),1,0)</f>
        <v>0</v>
      </c>
      <c r="W2925" s="9" t="n">
        <f aca="false">IF(OR(C2925=Scenario!$B$22,C2925=Scenario!$C$22),1,0)</f>
        <v>0</v>
      </c>
      <c r="X2925" s="9" t="n">
        <f aca="false">IF(ISNUMBER(I2925),1,0)</f>
        <v>0</v>
      </c>
      <c r="Y2925" s="9" t="n">
        <f aca="false">MOD(INT(E2925/86400)+3,7)</f>
        <v>2</v>
      </c>
      <c r="Z2925" s="9" t="n">
        <f aca="false">MOD(INT(E2925/3600),24)</f>
        <v>13</v>
      </c>
      <c r="AA2925" s="6" t="s">
        <v>6094</v>
      </c>
    </row>
    <row r="2926" customFormat="false" ht="15" hidden="false" customHeight="false" outlineLevel="0" collapsed="false">
      <c r="A2926" s="6" t="s">
        <v>6095</v>
      </c>
      <c r="B2926" s="6" t="s">
        <v>44</v>
      </c>
      <c r="C2926" s="6" t="s">
        <v>47</v>
      </c>
      <c r="D2926" s="6" t="s">
        <v>172</v>
      </c>
      <c r="E2926" s="6" t="n">
        <v>1788961838</v>
      </c>
      <c r="F2926" s="6" t="n">
        <v>1788962077</v>
      </c>
      <c r="G2926" s="6" t="n">
        <v>1788961864</v>
      </c>
      <c r="H2926" s="6" t="n">
        <v>1788963120</v>
      </c>
      <c r="J2926" s="6" t="n">
        <v>0</v>
      </c>
      <c r="K2926" s="6" t="n">
        <v>0</v>
      </c>
      <c r="L2926" s="9" t="n">
        <f aca="false">IF(AND(E2926&gt;=Scenario!$B$11,E2926&lt;Scenario!$B$12),1,0)</f>
        <v>1</v>
      </c>
      <c r="M2926" s="9" t="n">
        <f aca="false">IF(AND(L2926=1,ISNUMBER(F2926)),MAX(0,F2926-E2926)/60,"")</f>
        <v>3.98333333333333</v>
      </c>
      <c r="N2926" s="9" t="n">
        <f aca="false">IF(AND(L2926=1,ISNUMBER(G2926)),MAX(0,G2926-E2926)/60,"")</f>
        <v>0.433333333333333</v>
      </c>
      <c r="O2926" s="9" t="n">
        <f aca="false">IF(ISNUMBER(H2926),IF(AND(H2926&gt;=Scenario!$B$11,H2926&lt;Scenario!$B$12),1,0),0)</f>
        <v>1</v>
      </c>
      <c r="P2926" s="9" t="n">
        <f aca="false">IF(O2926=1,MAX(0,H2926-E2926)/60,"")</f>
        <v>21.3666666666667</v>
      </c>
      <c r="Q2926" s="9" t="n">
        <f aca="false">INDEX(Scenario!$B$18:$B$20,MATCH(B2926,Scenario!$A$18:$A$20,0))</f>
        <v>240</v>
      </c>
      <c r="R2926" s="9" t="n">
        <f aca="false">INDEX(Scenario!$C$18:$C$20,MATCH(B2926,Scenario!$A$18:$A$20,0))</f>
        <v>4320</v>
      </c>
      <c r="S2926" s="9" t="n">
        <f aca="false">IF(ISNUMBER(M2926),IF(M2926&lt;=Q2926,1,0),"")</f>
        <v>1</v>
      </c>
      <c r="T2926" s="9" t="n">
        <f aca="false">IF(ISNUMBER(P2926),IF(P2926&lt;=R2926,1,0),"")</f>
        <v>1</v>
      </c>
      <c r="U2926" s="9" t="n">
        <f aca="false">IF(E2926&gt;Scenario!$B$14,0,IF(OR(AND(ISNUMBER(H2926),H2926&lt;=Scenario!$B$14),AND(ISNUMBER(I2926),I2926&lt;=Scenario!$B$14)),0,1))</f>
        <v>0</v>
      </c>
      <c r="V2926" s="9" t="n">
        <f aca="false">IF(AND(U2926=1,(Scenario!$B$14-E2926)/60&gt;R2926),1,0)</f>
        <v>0</v>
      </c>
      <c r="W2926" s="9" t="n">
        <f aca="false">IF(OR(C2926=Scenario!$B$22,C2926=Scenario!$C$22),1,0)</f>
        <v>1</v>
      </c>
      <c r="X2926" s="9" t="n">
        <f aca="false">IF(ISNUMBER(I2926),1,0)</f>
        <v>0</v>
      </c>
      <c r="Y2926" s="9" t="n">
        <f aca="false">MOD(INT(E2926/86400)+3,7)</f>
        <v>2</v>
      </c>
      <c r="Z2926" s="9" t="n">
        <f aca="false">MOD(INT(E2926/3600),24)</f>
        <v>13</v>
      </c>
      <c r="AA2926" s="6" t="s">
        <v>6096</v>
      </c>
    </row>
    <row r="2927" customFormat="false" ht="15" hidden="false" customHeight="false" outlineLevel="0" collapsed="false">
      <c r="A2927" s="6" t="s">
        <v>6097</v>
      </c>
      <c r="B2927" s="6" t="s">
        <v>44</v>
      </c>
      <c r="C2927" s="6" t="s">
        <v>288</v>
      </c>
      <c r="D2927" s="6" t="s">
        <v>170</v>
      </c>
      <c r="E2927" s="6" t="n">
        <v>1788962656</v>
      </c>
      <c r="F2927" s="6" t="n">
        <v>1788962760</v>
      </c>
      <c r="G2927" s="6" t="n">
        <v>1788962684</v>
      </c>
      <c r="H2927" s="6" t="n">
        <v>1788964143</v>
      </c>
      <c r="J2927" s="6" t="n">
        <v>0</v>
      </c>
      <c r="K2927" s="6" t="n">
        <v>0</v>
      </c>
      <c r="L2927" s="9" t="n">
        <f aca="false">IF(AND(E2927&gt;=Scenario!$B$11,E2927&lt;Scenario!$B$12),1,0)</f>
        <v>1</v>
      </c>
      <c r="M2927" s="9" t="n">
        <f aca="false">IF(AND(L2927=1,ISNUMBER(F2927)),MAX(0,F2927-E2927)/60,"")</f>
        <v>1.73333333333333</v>
      </c>
      <c r="N2927" s="9" t="n">
        <f aca="false">IF(AND(L2927=1,ISNUMBER(G2927)),MAX(0,G2927-E2927)/60,"")</f>
        <v>0.466666666666667</v>
      </c>
      <c r="O2927" s="9" t="n">
        <f aca="false">IF(ISNUMBER(H2927),IF(AND(H2927&gt;=Scenario!$B$11,H2927&lt;Scenario!$B$12),1,0),0)</f>
        <v>1</v>
      </c>
      <c r="P2927" s="9" t="n">
        <f aca="false">IF(O2927=1,MAX(0,H2927-E2927)/60,"")</f>
        <v>24.7833333333333</v>
      </c>
      <c r="Q2927" s="9" t="n">
        <f aca="false">INDEX(Scenario!$B$18:$B$20,MATCH(B2927,Scenario!$A$18:$A$20,0))</f>
        <v>240</v>
      </c>
      <c r="R2927" s="9" t="n">
        <f aca="false">INDEX(Scenario!$C$18:$C$20,MATCH(B2927,Scenario!$A$18:$A$20,0))</f>
        <v>4320</v>
      </c>
      <c r="S2927" s="9" t="n">
        <f aca="false">IF(ISNUMBER(M2927),IF(M2927&lt;=Q2927,1,0),"")</f>
        <v>1</v>
      </c>
      <c r="T2927" s="9" t="n">
        <f aca="false">IF(ISNUMBER(P2927),IF(P2927&lt;=R2927,1,0),"")</f>
        <v>1</v>
      </c>
      <c r="U2927" s="9" t="n">
        <f aca="false">IF(E2927&gt;Scenario!$B$14,0,IF(OR(AND(ISNUMBER(H2927),H2927&lt;=Scenario!$B$14),AND(ISNUMBER(I2927),I2927&lt;=Scenario!$B$14)),0,1))</f>
        <v>0</v>
      </c>
      <c r="V2927" s="9" t="n">
        <f aca="false">IF(AND(U2927=1,(Scenario!$B$14-E2927)/60&gt;R2927),1,0)</f>
        <v>0</v>
      </c>
      <c r="W2927" s="9" t="n">
        <f aca="false">IF(OR(C2927=Scenario!$B$22,C2927=Scenario!$C$22),1,0)</f>
        <v>0</v>
      </c>
      <c r="X2927" s="9" t="n">
        <f aca="false">IF(ISNUMBER(I2927),1,0)</f>
        <v>0</v>
      </c>
      <c r="Y2927" s="9" t="n">
        <f aca="false">MOD(INT(E2927/86400)+3,7)</f>
        <v>2</v>
      </c>
      <c r="Z2927" s="9" t="n">
        <f aca="false">MOD(INT(E2927/3600),24)</f>
        <v>14</v>
      </c>
      <c r="AA2927" s="6" t="s">
        <v>6098</v>
      </c>
    </row>
    <row r="2928" customFormat="false" ht="15" hidden="false" customHeight="false" outlineLevel="0" collapsed="false">
      <c r="A2928" s="6" t="s">
        <v>6099</v>
      </c>
      <c r="B2928" s="6" t="s">
        <v>43</v>
      </c>
      <c r="C2928" s="6" t="s">
        <v>249</v>
      </c>
      <c r="D2928" s="6" t="s">
        <v>172</v>
      </c>
      <c r="E2928" s="6" t="n">
        <v>1788962709</v>
      </c>
      <c r="F2928" s="6" t="n">
        <v>1788962850</v>
      </c>
      <c r="G2928" s="6" t="n">
        <v>1788962751</v>
      </c>
      <c r="H2928" s="6" t="n">
        <v>1788965490</v>
      </c>
      <c r="J2928" s="6" t="n">
        <v>0</v>
      </c>
      <c r="K2928" s="6" t="n">
        <v>0</v>
      </c>
      <c r="L2928" s="9" t="n">
        <f aca="false">IF(AND(E2928&gt;=Scenario!$B$11,E2928&lt;Scenario!$B$12),1,0)</f>
        <v>1</v>
      </c>
      <c r="M2928" s="9" t="n">
        <f aca="false">IF(AND(L2928=1,ISNUMBER(F2928)),MAX(0,F2928-E2928)/60,"")</f>
        <v>2.35</v>
      </c>
      <c r="N2928" s="9" t="n">
        <f aca="false">IF(AND(L2928=1,ISNUMBER(G2928)),MAX(0,G2928-E2928)/60,"")</f>
        <v>0.7</v>
      </c>
      <c r="O2928" s="9" t="n">
        <f aca="false">IF(ISNUMBER(H2928),IF(AND(H2928&gt;=Scenario!$B$11,H2928&lt;Scenario!$B$12),1,0),0)</f>
        <v>1</v>
      </c>
      <c r="P2928" s="9" t="n">
        <f aca="false">IF(O2928=1,MAX(0,H2928-E2928)/60,"")</f>
        <v>46.35</v>
      </c>
      <c r="Q2928" s="9" t="n">
        <f aca="false">INDEX(Scenario!$B$18:$B$20,MATCH(B2928,Scenario!$A$18:$A$20,0))</f>
        <v>60</v>
      </c>
      <c r="R2928" s="9" t="n">
        <f aca="false">INDEX(Scenario!$C$18:$C$20,MATCH(B2928,Scenario!$A$18:$A$20,0))</f>
        <v>1440</v>
      </c>
      <c r="S2928" s="9" t="n">
        <f aca="false">IF(ISNUMBER(M2928),IF(M2928&lt;=Q2928,1,0),"")</f>
        <v>1</v>
      </c>
      <c r="T2928" s="9" t="n">
        <f aca="false">IF(ISNUMBER(P2928),IF(P2928&lt;=R2928,1,0),"")</f>
        <v>1</v>
      </c>
      <c r="U2928" s="9" t="n">
        <f aca="false">IF(E2928&gt;Scenario!$B$14,0,IF(OR(AND(ISNUMBER(H2928),H2928&lt;=Scenario!$B$14),AND(ISNUMBER(I2928),I2928&lt;=Scenario!$B$14)),0,1))</f>
        <v>0</v>
      </c>
      <c r="V2928" s="9" t="n">
        <f aca="false">IF(AND(U2928=1,(Scenario!$B$14-E2928)/60&gt;R2928),1,0)</f>
        <v>0</v>
      </c>
      <c r="W2928" s="9" t="n">
        <f aca="false">IF(OR(C2928=Scenario!$B$22,C2928=Scenario!$C$22),1,0)</f>
        <v>0</v>
      </c>
      <c r="X2928" s="9" t="n">
        <f aca="false">IF(ISNUMBER(I2928),1,0)</f>
        <v>0</v>
      </c>
      <c r="Y2928" s="9" t="n">
        <f aca="false">MOD(INT(E2928/86400)+3,7)</f>
        <v>2</v>
      </c>
      <c r="Z2928" s="9" t="n">
        <f aca="false">MOD(INT(E2928/3600),24)</f>
        <v>14</v>
      </c>
      <c r="AA2928" s="6" t="s">
        <v>6100</v>
      </c>
    </row>
    <row r="2929" customFormat="false" ht="15" hidden="false" customHeight="false" outlineLevel="0" collapsed="false">
      <c r="A2929" s="6" t="s">
        <v>6101</v>
      </c>
      <c r="B2929" s="6" t="s">
        <v>44</v>
      </c>
      <c r="C2929" s="6" t="s">
        <v>249</v>
      </c>
      <c r="D2929" s="6" t="s">
        <v>171</v>
      </c>
      <c r="E2929" s="6" t="n">
        <v>1788962807</v>
      </c>
      <c r="F2929" s="6" t="n">
        <v>1788962930</v>
      </c>
      <c r="G2929" s="6" t="n">
        <v>1788962838</v>
      </c>
      <c r="H2929" s="6" t="n">
        <v>1788966534</v>
      </c>
      <c r="J2929" s="6" t="n">
        <v>0</v>
      </c>
      <c r="K2929" s="6" t="n">
        <v>0</v>
      </c>
      <c r="L2929" s="9" t="n">
        <f aca="false">IF(AND(E2929&gt;=Scenario!$B$11,E2929&lt;Scenario!$B$12),1,0)</f>
        <v>1</v>
      </c>
      <c r="M2929" s="9" t="n">
        <f aca="false">IF(AND(L2929=1,ISNUMBER(F2929)),MAX(0,F2929-E2929)/60,"")</f>
        <v>2.05</v>
      </c>
      <c r="N2929" s="9" t="n">
        <f aca="false">IF(AND(L2929=1,ISNUMBER(G2929)),MAX(0,G2929-E2929)/60,"")</f>
        <v>0.516666666666667</v>
      </c>
      <c r="O2929" s="9" t="n">
        <f aca="false">IF(ISNUMBER(H2929),IF(AND(H2929&gt;=Scenario!$B$11,H2929&lt;Scenario!$B$12),1,0),0)</f>
        <v>1</v>
      </c>
      <c r="P2929" s="9" t="n">
        <f aca="false">IF(O2929=1,MAX(0,H2929-E2929)/60,"")</f>
        <v>62.1166666666667</v>
      </c>
      <c r="Q2929" s="9" t="n">
        <f aca="false">INDEX(Scenario!$B$18:$B$20,MATCH(B2929,Scenario!$A$18:$A$20,0))</f>
        <v>240</v>
      </c>
      <c r="R2929" s="9" t="n">
        <f aca="false">INDEX(Scenario!$C$18:$C$20,MATCH(B2929,Scenario!$A$18:$A$20,0))</f>
        <v>4320</v>
      </c>
      <c r="S2929" s="9" t="n">
        <f aca="false">IF(ISNUMBER(M2929),IF(M2929&lt;=Q2929,1,0),"")</f>
        <v>1</v>
      </c>
      <c r="T2929" s="9" t="n">
        <f aca="false">IF(ISNUMBER(P2929),IF(P2929&lt;=R2929,1,0),"")</f>
        <v>1</v>
      </c>
      <c r="U2929" s="9" t="n">
        <f aca="false">IF(E2929&gt;Scenario!$B$14,0,IF(OR(AND(ISNUMBER(H2929),H2929&lt;=Scenario!$B$14),AND(ISNUMBER(I2929),I2929&lt;=Scenario!$B$14)),0,1))</f>
        <v>0</v>
      </c>
      <c r="V2929" s="9" t="n">
        <f aca="false">IF(AND(U2929=1,(Scenario!$B$14-E2929)/60&gt;R2929),1,0)</f>
        <v>0</v>
      </c>
      <c r="W2929" s="9" t="n">
        <f aca="false">IF(OR(C2929=Scenario!$B$22,C2929=Scenario!$C$22),1,0)</f>
        <v>0</v>
      </c>
      <c r="X2929" s="9" t="n">
        <f aca="false">IF(ISNUMBER(I2929),1,0)</f>
        <v>0</v>
      </c>
      <c r="Y2929" s="9" t="n">
        <f aca="false">MOD(INT(E2929/86400)+3,7)</f>
        <v>2</v>
      </c>
      <c r="Z2929" s="9" t="n">
        <f aca="false">MOD(INT(E2929/3600),24)</f>
        <v>14</v>
      </c>
      <c r="AA2929" s="6" t="s">
        <v>6102</v>
      </c>
    </row>
    <row r="2930" customFormat="false" ht="15" hidden="false" customHeight="false" outlineLevel="0" collapsed="false">
      <c r="A2930" s="6" t="s">
        <v>6103</v>
      </c>
      <c r="B2930" s="6" t="s">
        <v>44</v>
      </c>
      <c r="C2930" s="6" t="s">
        <v>249</v>
      </c>
      <c r="D2930" s="6" t="s">
        <v>170</v>
      </c>
      <c r="E2930" s="6" t="n">
        <v>1788963100</v>
      </c>
      <c r="F2930" s="6" t="n">
        <v>1788963298</v>
      </c>
      <c r="G2930" s="6" t="n">
        <v>1788963129</v>
      </c>
      <c r="H2930" s="6" t="n">
        <v>1788970877</v>
      </c>
      <c r="J2930" s="6" t="n">
        <v>0</v>
      </c>
      <c r="K2930" s="6" t="n">
        <v>0</v>
      </c>
      <c r="L2930" s="9" t="n">
        <f aca="false">IF(AND(E2930&gt;=Scenario!$B$11,E2930&lt;Scenario!$B$12),1,0)</f>
        <v>1</v>
      </c>
      <c r="M2930" s="9" t="n">
        <f aca="false">IF(AND(L2930=1,ISNUMBER(F2930)),MAX(0,F2930-E2930)/60,"")</f>
        <v>3.3</v>
      </c>
      <c r="N2930" s="9" t="n">
        <f aca="false">IF(AND(L2930=1,ISNUMBER(G2930)),MAX(0,G2930-E2930)/60,"")</f>
        <v>0.483333333333333</v>
      </c>
      <c r="O2930" s="9" t="n">
        <f aca="false">IF(ISNUMBER(H2930),IF(AND(H2930&gt;=Scenario!$B$11,H2930&lt;Scenario!$B$12),1,0),0)</f>
        <v>1</v>
      </c>
      <c r="P2930" s="9" t="n">
        <f aca="false">IF(O2930=1,MAX(0,H2930-E2930)/60,"")</f>
        <v>129.616666666667</v>
      </c>
      <c r="Q2930" s="9" t="n">
        <f aca="false">INDEX(Scenario!$B$18:$B$20,MATCH(B2930,Scenario!$A$18:$A$20,0))</f>
        <v>240</v>
      </c>
      <c r="R2930" s="9" t="n">
        <f aca="false">INDEX(Scenario!$C$18:$C$20,MATCH(B2930,Scenario!$A$18:$A$20,0))</f>
        <v>4320</v>
      </c>
      <c r="S2930" s="9" t="n">
        <f aca="false">IF(ISNUMBER(M2930),IF(M2930&lt;=Q2930,1,0),"")</f>
        <v>1</v>
      </c>
      <c r="T2930" s="9" t="n">
        <f aca="false">IF(ISNUMBER(P2930),IF(P2930&lt;=R2930,1,0),"")</f>
        <v>1</v>
      </c>
      <c r="U2930" s="9" t="n">
        <f aca="false">IF(E2930&gt;Scenario!$B$14,0,IF(OR(AND(ISNUMBER(H2930),H2930&lt;=Scenario!$B$14),AND(ISNUMBER(I2930),I2930&lt;=Scenario!$B$14)),0,1))</f>
        <v>0</v>
      </c>
      <c r="V2930" s="9" t="n">
        <f aca="false">IF(AND(U2930=1,(Scenario!$B$14-E2930)/60&gt;R2930),1,0)</f>
        <v>0</v>
      </c>
      <c r="W2930" s="9" t="n">
        <f aca="false">IF(OR(C2930=Scenario!$B$22,C2930=Scenario!$C$22),1,0)</f>
        <v>0</v>
      </c>
      <c r="X2930" s="9" t="n">
        <f aca="false">IF(ISNUMBER(I2930),1,0)</f>
        <v>0</v>
      </c>
      <c r="Y2930" s="9" t="n">
        <f aca="false">MOD(INT(E2930/86400)+3,7)</f>
        <v>2</v>
      </c>
      <c r="Z2930" s="9" t="n">
        <f aca="false">MOD(INT(E2930/3600),24)</f>
        <v>14</v>
      </c>
      <c r="AA2930" s="6" t="s">
        <v>6104</v>
      </c>
    </row>
    <row r="2931" customFormat="false" ht="15" hidden="false" customHeight="false" outlineLevel="0" collapsed="false">
      <c r="A2931" s="6" t="s">
        <v>6105</v>
      </c>
      <c r="B2931" s="6" t="s">
        <v>44</v>
      </c>
      <c r="C2931" s="6" t="s">
        <v>46</v>
      </c>
      <c r="D2931" s="6" t="s">
        <v>171</v>
      </c>
      <c r="E2931" s="6" t="n">
        <v>1788963484</v>
      </c>
      <c r="F2931" s="6" t="n">
        <v>1788964282</v>
      </c>
      <c r="G2931" s="6" t="n">
        <v>1788964194</v>
      </c>
      <c r="H2931" s="6" t="n">
        <v>1788966336</v>
      </c>
      <c r="J2931" s="6" t="n">
        <v>0</v>
      </c>
      <c r="K2931" s="6" t="n">
        <v>0</v>
      </c>
      <c r="L2931" s="9" t="n">
        <f aca="false">IF(AND(E2931&gt;=Scenario!$B$11,E2931&lt;Scenario!$B$12),1,0)</f>
        <v>1</v>
      </c>
      <c r="M2931" s="9" t="n">
        <f aca="false">IF(AND(L2931=1,ISNUMBER(F2931)),MAX(0,F2931-E2931)/60,"")</f>
        <v>13.3</v>
      </c>
      <c r="N2931" s="9" t="n">
        <f aca="false">IF(AND(L2931=1,ISNUMBER(G2931)),MAX(0,G2931-E2931)/60,"")</f>
        <v>11.8333333333333</v>
      </c>
      <c r="O2931" s="9" t="n">
        <f aca="false">IF(ISNUMBER(H2931),IF(AND(H2931&gt;=Scenario!$B$11,H2931&lt;Scenario!$B$12),1,0),0)</f>
        <v>1</v>
      </c>
      <c r="P2931" s="9" t="n">
        <f aca="false">IF(O2931=1,MAX(0,H2931-E2931)/60,"")</f>
        <v>47.5333333333333</v>
      </c>
      <c r="Q2931" s="9" t="n">
        <f aca="false">INDEX(Scenario!$B$18:$B$20,MATCH(B2931,Scenario!$A$18:$A$20,0))</f>
        <v>240</v>
      </c>
      <c r="R2931" s="9" t="n">
        <f aca="false">INDEX(Scenario!$C$18:$C$20,MATCH(B2931,Scenario!$A$18:$A$20,0))</f>
        <v>4320</v>
      </c>
      <c r="S2931" s="9" t="n">
        <f aca="false">IF(ISNUMBER(M2931),IF(M2931&lt;=Q2931,1,0),"")</f>
        <v>1</v>
      </c>
      <c r="T2931" s="9" t="n">
        <f aca="false">IF(ISNUMBER(P2931),IF(P2931&lt;=R2931,1,0),"")</f>
        <v>1</v>
      </c>
      <c r="U2931" s="9" t="n">
        <f aca="false">IF(E2931&gt;Scenario!$B$14,0,IF(OR(AND(ISNUMBER(H2931),H2931&lt;=Scenario!$B$14),AND(ISNUMBER(I2931),I2931&lt;=Scenario!$B$14)),0,1))</f>
        <v>0</v>
      </c>
      <c r="V2931" s="9" t="n">
        <f aca="false">IF(AND(U2931=1,(Scenario!$B$14-E2931)/60&gt;R2931),1,0)</f>
        <v>0</v>
      </c>
      <c r="W2931" s="9" t="n">
        <f aca="false">IF(OR(C2931=Scenario!$B$22,C2931=Scenario!$C$22),1,0)</f>
        <v>1</v>
      </c>
      <c r="X2931" s="9" t="n">
        <f aca="false">IF(ISNUMBER(I2931),1,0)</f>
        <v>0</v>
      </c>
      <c r="Y2931" s="9" t="n">
        <f aca="false">MOD(INT(E2931/86400)+3,7)</f>
        <v>2</v>
      </c>
      <c r="Z2931" s="9" t="n">
        <f aca="false">MOD(INT(E2931/3600),24)</f>
        <v>14</v>
      </c>
      <c r="AA2931" s="6" t="s">
        <v>6106</v>
      </c>
    </row>
    <row r="2932" customFormat="false" ht="15" hidden="false" customHeight="false" outlineLevel="0" collapsed="false">
      <c r="A2932" s="6" t="s">
        <v>6107</v>
      </c>
      <c r="B2932" s="6" t="s">
        <v>44</v>
      </c>
      <c r="C2932" s="6" t="s">
        <v>288</v>
      </c>
      <c r="D2932" s="6" t="s">
        <v>170</v>
      </c>
      <c r="E2932" s="6" t="n">
        <v>1788965668</v>
      </c>
      <c r="F2932" s="6" t="n">
        <v>1788965845</v>
      </c>
      <c r="G2932" s="6" t="n">
        <v>1788965691</v>
      </c>
      <c r="H2932" s="6" t="n">
        <v>1788967805</v>
      </c>
      <c r="J2932" s="6" t="n">
        <v>0</v>
      </c>
      <c r="K2932" s="6" t="n">
        <v>1</v>
      </c>
      <c r="L2932" s="9" t="n">
        <f aca="false">IF(AND(E2932&gt;=Scenario!$B$11,E2932&lt;Scenario!$B$12),1,0)</f>
        <v>1</v>
      </c>
      <c r="M2932" s="9" t="n">
        <f aca="false">IF(AND(L2932=1,ISNUMBER(F2932)),MAX(0,F2932-E2932)/60,"")</f>
        <v>2.95</v>
      </c>
      <c r="N2932" s="9" t="n">
        <f aca="false">IF(AND(L2932=1,ISNUMBER(G2932)),MAX(0,G2932-E2932)/60,"")</f>
        <v>0.383333333333333</v>
      </c>
      <c r="O2932" s="9" t="n">
        <f aca="false">IF(ISNUMBER(H2932),IF(AND(H2932&gt;=Scenario!$B$11,H2932&lt;Scenario!$B$12),1,0),0)</f>
        <v>1</v>
      </c>
      <c r="P2932" s="9" t="n">
        <f aca="false">IF(O2932=1,MAX(0,H2932-E2932)/60,"")</f>
        <v>35.6166666666667</v>
      </c>
      <c r="Q2932" s="9" t="n">
        <f aca="false">INDEX(Scenario!$B$18:$B$20,MATCH(B2932,Scenario!$A$18:$A$20,0))</f>
        <v>240</v>
      </c>
      <c r="R2932" s="9" t="n">
        <f aca="false">INDEX(Scenario!$C$18:$C$20,MATCH(B2932,Scenario!$A$18:$A$20,0))</f>
        <v>4320</v>
      </c>
      <c r="S2932" s="9" t="n">
        <f aca="false">IF(ISNUMBER(M2932),IF(M2932&lt;=Q2932,1,0),"")</f>
        <v>1</v>
      </c>
      <c r="T2932" s="9" t="n">
        <f aca="false">IF(ISNUMBER(P2932),IF(P2932&lt;=R2932,1,0),"")</f>
        <v>1</v>
      </c>
      <c r="U2932" s="9" t="n">
        <f aca="false">IF(E2932&gt;Scenario!$B$14,0,IF(OR(AND(ISNUMBER(H2932),H2932&lt;=Scenario!$B$14),AND(ISNUMBER(I2932),I2932&lt;=Scenario!$B$14)),0,1))</f>
        <v>0</v>
      </c>
      <c r="V2932" s="9" t="n">
        <f aca="false">IF(AND(U2932=1,(Scenario!$B$14-E2932)/60&gt;R2932),1,0)</f>
        <v>0</v>
      </c>
      <c r="W2932" s="9" t="n">
        <f aca="false">IF(OR(C2932=Scenario!$B$22,C2932=Scenario!$C$22),1,0)</f>
        <v>0</v>
      </c>
      <c r="X2932" s="9" t="n">
        <f aca="false">IF(ISNUMBER(I2932),1,0)</f>
        <v>0</v>
      </c>
      <c r="Y2932" s="9" t="n">
        <f aca="false">MOD(INT(E2932/86400)+3,7)</f>
        <v>2</v>
      </c>
      <c r="Z2932" s="9" t="n">
        <f aca="false">MOD(INT(E2932/3600),24)</f>
        <v>14</v>
      </c>
      <c r="AA2932" s="6" t="s">
        <v>6108</v>
      </c>
    </row>
    <row r="2933" customFormat="false" ht="15" hidden="false" customHeight="false" outlineLevel="0" collapsed="false">
      <c r="A2933" s="6" t="s">
        <v>6109</v>
      </c>
      <c r="B2933" s="6" t="s">
        <v>43</v>
      </c>
      <c r="C2933" s="6" t="s">
        <v>47</v>
      </c>
      <c r="D2933" s="6" t="s">
        <v>170</v>
      </c>
      <c r="E2933" s="6" t="n">
        <v>1788966613</v>
      </c>
      <c r="F2933" s="6" t="n">
        <v>1788966725</v>
      </c>
      <c r="G2933" s="6" t="n">
        <v>1788966654</v>
      </c>
      <c r="H2933" s="6" t="n">
        <v>1788976690</v>
      </c>
      <c r="J2933" s="6" t="n">
        <v>0</v>
      </c>
      <c r="K2933" s="6" t="n">
        <v>0</v>
      </c>
      <c r="L2933" s="9" t="n">
        <f aca="false">IF(AND(E2933&gt;=Scenario!$B$11,E2933&lt;Scenario!$B$12),1,0)</f>
        <v>1</v>
      </c>
      <c r="M2933" s="9" t="n">
        <f aca="false">IF(AND(L2933=1,ISNUMBER(F2933)),MAX(0,F2933-E2933)/60,"")</f>
        <v>1.86666666666667</v>
      </c>
      <c r="N2933" s="9" t="n">
        <f aca="false">IF(AND(L2933=1,ISNUMBER(G2933)),MAX(0,G2933-E2933)/60,"")</f>
        <v>0.683333333333333</v>
      </c>
      <c r="O2933" s="9" t="n">
        <f aca="false">IF(ISNUMBER(H2933),IF(AND(H2933&gt;=Scenario!$B$11,H2933&lt;Scenario!$B$12),1,0),0)</f>
        <v>1</v>
      </c>
      <c r="P2933" s="9" t="n">
        <f aca="false">IF(O2933=1,MAX(0,H2933-E2933)/60,"")</f>
        <v>167.95</v>
      </c>
      <c r="Q2933" s="9" t="n">
        <f aca="false">INDEX(Scenario!$B$18:$B$20,MATCH(B2933,Scenario!$A$18:$A$20,0))</f>
        <v>60</v>
      </c>
      <c r="R2933" s="9" t="n">
        <f aca="false">INDEX(Scenario!$C$18:$C$20,MATCH(B2933,Scenario!$A$18:$A$20,0))</f>
        <v>1440</v>
      </c>
      <c r="S2933" s="9" t="n">
        <f aca="false">IF(ISNUMBER(M2933),IF(M2933&lt;=Q2933,1,0),"")</f>
        <v>1</v>
      </c>
      <c r="T2933" s="9" t="n">
        <f aca="false">IF(ISNUMBER(P2933),IF(P2933&lt;=R2933,1,0),"")</f>
        <v>1</v>
      </c>
      <c r="U2933" s="9" t="n">
        <f aca="false">IF(E2933&gt;Scenario!$B$14,0,IF(OR(AND(ISNUMBER(H2933),H2933&lt;=Scenario!$B$14),AND(ISNUMBER(I2933),I2933&lt;=Scenario!$B$14)),0,1))</f>
        <v>0</v>
      </c>
      <c r="V2933" s="9" t="n">
        <f aca="false">IF(AND(U2933=1,(Scenario!$B$14-E2933)/60&gt;R2933),1,0)</f>
        <v>0</v>
      </c>
      <c r="W2933" s="9" t="n">
        <f aca="false">IF(OR(C2933=Scenario!$B$22,C2933=Scenario!$C$22),1,0)</f>
        <v>1</v>
      </c>
      <c r="X2933" s="9" t="n">
        <f aca="false">IF(ISNUMBER(I2933),1,0)</f>
        <v>0</v>
      </c>
      <c r="Y2933" s="9" t="n">
        <f aca="false">MOD(INT(E2933/86400)+3,7)</f>
        <v>2</v>
      </c>
      <c r="Z2933" s="9" t="n">
        <f aca="false">MOD(INT(E2933/3600),24)</f>
        <v>15</v>
      </c>
      <c r="AA2933" s="6" t="s">
        <v>6110</v>
      </c>
    </row>
    <row r="2934" customFormat="false" ht="15" hidden="false" customHeight="false" outlineLevel="0" collapsed="false">
      <c r="A2934" s="6" t="s">
        <v>6111</v>
      </c>
      <c r="B2934" s="6" t="s">
        <v>44</v>
      </c>
      <c r="C2934" s="6" t="s">
        <v>288</v>
      </c>
      <c r="D2934" s="6" t="s">
        <v>170</v>
      </c>
      <c r="E2934" s="6" t="n">
        <v>1788968257</v>
      </c>
      <c r="F2934" s="6" t="n">
        <v>1788968400</v>
      </c>
      <c r="G2934" s="6" t="n">
        <v>1788968279</v>
      </c>
      <c r="H2934" s="6" t="n">
        <v>1788969825</v>
      </c>
      <c r="J2934" s="6" t="n">
        <v>0</v>
      </c>
      <c r="K2934" s="6" t="n">
        <v>0</v>
      </c>
      <c r="L2934" s="9" t="n">
        <f aca="false">IF(AND(E2934&gt;=Scenario!$B$11,E2934&lt;Scenario!$B$12),1,0)</f>
        <v>1</v>
      </c>
      <c r="M2934" s="9" t="n">
        <f aca="false">IF(AND(L2934=1,ISNUMBER(F2934)),MAX(0,F2934-E2934)/60,"")</f>
        <v>2.38333333333333</v>
      </c>
      <c r="N2934" s="9" t="n">
        <f aca="false">IF(AND(L2934=1,ISNUMBER(G2934)),MAX(0,G2934-E2934)/60,"")</f>
        <v>0.366666666666667</v>
      </c>
      <c r="O2934" s="9" t="n">
        <f aca="false">IF(ISNUMBER(H2934),IF(AND(H2934&gt;=Scenario!$B$11,H2934&lt;Scenario!$B$12),1,0),0)</f>
        <v>1</v>
      </c>
      <c r="P2934" s="9" t="n">
        <f aca="false">IF(O2934=1,MAX(0,H2934-E2934)/60,"")</f>
        <v>26.1333333333333</v>
      </c>
      <c r="Q2934" s="9" t="n">
        <f aca="false">INDEX(Scenario!$B$18:$B$20,MATCH(B2934,Scenario!$A$18:$A$20,0))</f>
        <v>240</v>
      </c>
      <c r="R2934" s="9" t="n">
        <f aca="false">INDEX(Scenario!$C$18:$C$20,MATCH(B2934,Scenario!$A$18:$A$20,0))</f>
        <v>4320</v>
      </c>
      <c r="S2934" s="9" t="n">
        <f aca="false">IF(ISNUMBER(M2934),IF(M2934&lt;=Q2934,1,0),"")</f>
        <v>1</v>
      </c>
      <c r="T2934" s="9" t="n">
        <f aca="false">IF(ISNUMBER(P2934),IF(P2934&lt;=R2934,1,0),"")</f>
        <v>1</v>
      </c>
      <c r="U2934" s="9" t="n">
        <f aca="false">IF(E2934&gt;Scenario!$B$14,0,IF(OR(AND(ISNUMBER(H2934),H2934&lt;=Scenario!$B$14),AND(ISNUMBER(I2934),I2934&lt;=Scenario!$B$14)),0,1))</f>
        <v>0</v>
      </c>
      <c r="V2934" s="9" t="n">
        <f aca="false">IF(AND(U2934=1,(Scenario!$B$14-E2934)/60&gt;R2934),1,0)</f>
        <v>0</v>
      </c>
      <c r="W2934" s="9" t="n">
        <f aca="false">IF(OR(C2934=Scenario!$B$22,C2934=Scenario!$C$22),1,0)</f>
        <v>0</v>
      </c>
      <c r="X2934" s="9" t="n">
        <f aca="false">IF(ISNUMBER(I2934),1,0)</f>
        <v>0</v>
      </c>
      <c r="Y2934" s="9" t="n">
        <f aca="false">MOD(INT(E2934/86400)+3,7)</f>
        <v>2</v>
      </c>
      <c r="Z2934" s="9" t="n">
        <f aca="false">MOD(INT(E2934/3600),24)</f>
        <v>15</v>
      </c>
      <c r="AA2934" s="6" t="s">
        <v>6112</v>
      </c>
    </row>
    <row r="2935" customFormat="false" ht="15" hidden="false" customHeight="false" outlineLevel="0" collapsed="false">
      <c r="A2935" s="6" t="s">
        <v>6113</v>
      </c>
      <c r="B2935" s="6" t="s">
        <v>44</v>
      </c>
      <c r="C2935" s="6" t="s">
        <v>249</v>
      </c>
      <c r="D2935" s="6" t="s">
        <v>170</v>
      </c>
      <c r="E2935" s="6" t="n">
        <v>1788968676</v>
      </c>
      <c r="F2935" s="6" t="n">
        <v>1788968833</v>
      </c>
      <c r="G2935" s="6" t="n">
        <v>1788968716</v>
      </c>
      <c r="H2935" s="6" t="n">
        <v>1788969538</v>
      </c>
      <c r="J2935" s="6" t="n">
        <v>0</v>
      </c>
      <c r="K2935" s="6" t="n">
        <v>0</v>
      </c>
      <c r="L2935" s="9" t="n">
        <f aca="false">IF(AND(E2935&gt;=Scenario!$B$11,E2935&lt;Scenario!$B$12),1,0)</f>
        <v>1</v>
      </c>
      <c r="M2935" s="9" t="n">
        <f aca="false">IF(AND(L2935=1,ISNUMBER(F2935)),MAX(0,F2935-E2935)/60,"")</f>
        <v>2.61666666666667</v>
      </c>
      <c r="N2935" s="9" t="n">
        <f aca="false">IF(AND(L2935=1,ISNUMBER(G2935)),MAX(0,G2935-E2935)/60,"")</f>
        <v>0.666666666666667</v>
      </c>
      <c r="O2935" s="9" t="n">
        <f aca="false">IF(ISNUMBER(H2935),IF(AND(H2935&gt;=Scenario!$B$11,H2935&lt;Scenario!$B$12),1,0),0)</f>
        <v>1</v>
      </c>
      <c r="P2935" s="9" t="n">
        <f aca="false">IF(O2935=1,MAX(0,H2935-E2935)/60,"")</f>
        <v>14.3666666666667</v>
      </c>
      <c r="Q2935" s="9" t="n">
        <f aca="false">INDEX(Scenario!$B$18:$B$20,MATCH(B2935,Scenario!$A$18:$A$20,0))</f>
        <v>240</v>
      </c>
      <c r="R2935" s="9" t="n">
        <f aca="false">INDEX(Scenario!$C$18:$C$20,MATCH(B2935,Scenario!$A$18:$A$20,0))</f>
        <v>4320</v>
      </c>
      <c r="S2935" s="9" t="n">
        <f aca="false">IF(ISNUMBER(M2935),IF(M2935&lt;=Q2935,1,0),"")</f>
        <v>1</v>
      </c>
      <c r="T2935" s="9" t="n">
        <f aca="false">IF(ISNUMBER(P2935),IF(P2935&lt;=R2935,1,0),"")</f>
        <v>1</v>
      </c>
      <c r="U2935" s="9" t="n">
        <f aca="false">IF(E2935&gt;Scenario!$B$14,0,IF(OR(AND(ISNUMBER(H2935),H2935&lt;=Scenario!$B$14),AND(ISNUMBER(I2935),I2935&lt;=Scenario!$B$14)),0,1))</f>
        <v>0</v>
      </c>
      <c r="V2935" s="9" t="n">
        <f aca="false">IF(AND(U2935=1,(Scenario!$B$14-E2935)/60&gt;R2935),1,0)</f>
        <v>0</v>
      </c>
      <c r="W2935" s="9" t="n">
        <f aca="false">IF(OR(C2935=Scenario!$B$22,C2935=Scenario!$C$22),1,0)</f>
        <v>0</v>
      </c>
      <c r="X2935" s="9" t="n">
        <f aca="false">IF(ISNUMBER(I2935),1,0)</f>
        <v>0</v>
      </c>
      <c r="Y2935" s="9" t="n">
        <f aca="false">MOD(INT(E2935/86400)+3,7)</f>
        <v>2</v>
      </c>
      <c r="Z2935" s="9" t="n">
        <f aca="false">MOD(INT(E2935/3600),24)</f>
        <v>15</v>
      </c>
      <c r="AA2935" s="6" t="s">
        <v>6114</v>
      </c>
    </row>
    <row r="2936" customFormat="false" ht="15" hidden="false" customHeight="false" outlineLevel="0" collapsed="false">
      <c r="A2936" s="6" t="s">
        <v>6115</v>
      </c>
      <c r="B2936" s="6" t="s">
        <v>44</v>
      </c>
      <c r="C2936" s="6" t="s">
        <v>47</v>
      </c>
      <c r="D2936" s="6" t="s">
        <v>172</v>
      </c>
      <c r="E2936" s="6" t="n">
        <v>1788969255</v>
      </c>
      <c r="F2936" s="6" t="n">
        <v>1788969473</v>
      </c>
      <c r="G2936" s="6" t="n">
        <v>1788969296</v>
      </c>
      <c r="H2936" s="6" t="n">
        <v>1788982196</v>
      </c>
      <c r="J2936" s="6" t="n">
        <v>0</v>
      </c>
      <c r="K2936" s="6" t="n">
        <v>0</v>
      </c>
      <c r="L2936" s="9" t="n">
        <f aca="false">IF(AND(E2936&gt;=Scenario!$B$11,E2936&lt;Scenario!$B$12),1,0)</f>
        <v>1</v>
      </c>
      <c r="M2936" s="9" t="n">
        <f aca="false">IF(AND(L2936=1,ISNUMBER(F2936)),MAX(0,F2936-E2936)/60,"")</f>
        <v>3.63333333333333</v>
      </c>
      <c r="N2936" s="9" t="n">
        <f aca="false">IF(AND(L2936=1,ISNUMBER(G2936)),MAX(0,G2936-E2936)/60,"")</f>
        <v>0.683333333333333</v>
      </c>
      <c r="O2936" s="9" t="n">
        <f aca="false">IF(ISNUMBER(H2936),IF(AND(H2936&gt;=Scenario!$B$11,H2936&lt;Scenario!$B$12),1,0),0)</f>
        <v>1</v>
      </c>
      <c r="P2936" s="9" t="n">
        <f aca="false">IF(O2936=1,MAX(0,H2936-E2936)/60,"")</f>
        <v>215.683333333333</v>
      </c>
      <c r="Q2936" s="9" t="n">
        <f aca="false">INDEX(Scenario!$B$18:$B$20,MATCH(B2936,Scenario!$A$18:$A$20,0))</f>
        <v>240</v>
      </c>
      <c r="R2936" s="9" t="n">
        <f aca="false">INDEX(Scenario!$C$18:$C$20,MATCH(B2936,Scenario!$A$18:$A$20,0))</f>
        <v>4320</v>
      </c>
      <c r="S2936" s="9" t="n">
        <f aca="false">IF(ISNUMBER(M2936),IF(M2936&lt;=Q2936,1,0),"")</f>
        <v>1</v>
      </c>
      <c r="T2936" s="9" t="n">
        <f aca="false">IF(ISNUMBER(P2936),IF(P2936&lt;=R2936,1,0),"")</f>
        <v>1</v>
      </c>
      <c r="U2936" s="9" t="n">
        <f aca="false">IF(E2936&gt;Scenario!$B$14,0,IF(OR(AND(ISNUMBER(H2936),H2936&lt;=Scenario!$B$14),AND(ISNUMBER(I2936),I2936&lt;=Scenario!$B$14)),0,1))</f>
        <v>0</v>
      </c>
      <c r="V2936" s="9" t="n">
        <f aca="false">IF(AND(U2936=1,(Scenario!$B$14-E2936)/60&gt;R2936),1,0)</f>
        <v>0</v>
      </c>
      <c r="W2936" s="9" t="n">
        <f aca="false">IF(OR(C2936=Scenario!$B$22,C2936=Scenario!$C$22),1,0)</f>
        <v>1</v>
      </c>
      <c r="X2936" s="9" t="n">
        <f aca="false">IF(ISNUMBER(I2936),1,0)</f>
        <v>0</v>
      </c>
      <c r="Y2936" s="9" t="n">
        <f aca="false">MOD(INT(E2936/86400)+3,7)</f>
        <v>2</v>
      </c>
      <c r="Z2936" s="9" t="n">
        <f aca="false">MOD(INT(E2936/3600),24)</f>
        <v>15</v>
      </c>
      <c r="AA2936" s="6" t="s">
        <v>6116</v>
      </c>
    </row>
    <row r="2937" customFormat="false" ht="15" hidden="false" customHeight="false" outlineLevel="0" collapsed="false">
      <c r="A2937" s="6" t="s">
        <v>6117</v>
      </c>
      <c r="B2937" s="6" t="s">
        <v>43</v>
      </c>
      <c r="C2937" s="6" t="s">
        <v>46</v>
      </c>
      <c r="D2937" s="6" t="s">
        <v>171</v>
      </c>
      <c r="E2937" s="6" t="n">
        <v>1788969584</v>
      </c>
      <c r="F2937" s="6" t="n">
        <v>1788969744</v>
      </c>
      <c r="G2937" s="6" t="n">
        <v>1788969601</v>
      </c>
      <c r="H2937" s="6" t="n">
        <v>1788974951</v>
      </c>
      <c r="J2937" s="6" t="n">
        <v>0</v>
      </c>
      <c r="K2937" s="6" t="n">
        <v>0</v>
      </c>
      <c r="L2937" s="9" t="n">
        <f aca="false">IF(AND(E2937&gt;=Scenario!$B$11,E2937&lt;Scenario!$B$12),1,0)</f>
        <v>1</v>
      </c>
      <c r="M2937" s="9" t="n">
        <f aca="false">IF(AND(L2937=1,ISNUMBER(F2937)),MAX(0,F2937-E2937)/60,"")</f>
        <v>2.66666666666667</v>
      </c>
      <c r="N2937" s="9" t="n">
        <f aca="false">IF(AND(L2937=1,ISNUMBER(G2937)),MAX(0,G2937-E2937)/60,"")</f>
        <v>0.283333333333333</v>
      </c>
      <c r="O2937" s="9" t="n">
        <f aca="false">IF(ISNUMBER(H2937),IF(AND(H2937&gt;=Scenario!$B$11,H2937&lt;Scenario!$B$12),1,0),0)</f>
        <v>1</v>
      </c>
      <c r="P2937" s="9" t="n">
        <f aca="false">IF(O2937=1,MAX(0,H2937-E2937)/60,"")</f>
        <v>89.45</v>
      </c>
      <c r="Q2937" s="9" t="n">
        <f aca="false">INDEX(Scenario!$B$18:$B$20,MATCH(B2937,Scenario!$A$18:$A$20,0))</f>
        <v>60</v>
      </c>
      <c r="R2937" s="9" t="n">
        <f aca="false">INDEX(Scenario!$C$18:$C$20,MATCH(B2937,Scenario!$A$18:$A$20,0))</f>
        <v>1440</v>
      </c>
      <c r="S2937" s="9" t="n">
        <f aca="false">IF(ISNUMBER(M2937),IF(M2937&lt;=Q2937,1,0),"")</f>
        <v>1</v>
      </c>
      <c r="T2937" s="9" t="n">
        <f aca="false">IF(ISNUMBER(P2937),IF(P2937&lt;=R2937,1,0),"")</f>
        <v>1</v>
      </c>
      <c r="U2937" s="9" t="n">
        <f aca="false">IF(E2937&gt;Scenario!$B$14,0,IF(OR(AND(ISNUMBER(H2937),H2937&lt;=Scenario!$B$14),AND(ISNUMBER(I2937),I2937&lt;=Scenario!$B$14)),0,1))</f>
        <v>0</v>
      </c>
      <c r="V2937" s="9" t="n">
        <f aca="false">IF(AND(U2937=1,(Scenario!$B$14-E2937)/60&gt;R2937),1,0)</f>
        <v>0</v>
      </c>
      <c r="W2937" s="9" t="n">
        <f aca="false">IF(OR(C2937=Scenario!$B$22,C2937=Scenario!$C$22),1,0)</f>
        <v>1</v>
      </c>
      <c r="X2937" s="9" t="n">
        <f aca="false">IF(ISNUMBER(I2937),1,0)</f>
        <v>0</v>
      </c>
      <c r="Y2937" s="9" t="n">
        <f aca="false">MOD(INT(E2937/86400)+3,7)</f>
        <v>2</v>
      </c>
      <c r="Z2937" s="9" t="n">
        <f aca="false">MOD(INT(E2937/3600),24)</f>
        <v>15</v>
      </c>
      <c r="AA2937" s="6" t="s">
        <v>6118</v>
      </c>
    </row>
    <row r="2938" customFormat="false" ht="15" hidden="false" customHeight="false" outlineLevel="0" collapsed="false">
      <c r="A2938" s="6" t="s">
        <v>6119</v>
      </c>
      <c r="B2938" s="6" t="s">
        <v>44</v>
      </c>
      <c r="C2938" s="6" t="s">
        <v>249</v>
      </c>
      <c r="D2938" s="6" t="s">
        <v>170</v>
      </c>
      <c r="E2938" s="6" t="n">
        <v>1788969696</v>
      </c>
      <c r="F2938" s="6" t="n">
        <v>1788969925</v>
      </c>
      <c r="G2938" s="6" t="n">
        <v>1788969732</v>
      </c>
      <c r="H2938" s="6" t="n">
        <v>1788972094</v>
      </c>
      <c r="J2938" s="6" t="n">
        <v>0</v>
      </c>
      <c r="K2938" s="6" t="n">
        <v>0</v>
      </c>
      <c r="L2938" s="9" t="n">
        <f aca="false">IF(AND(E2938&gt;=Scenario!$B$11,E2938&lt;Scenario!$B$12),1,0)</f>
        <v>1</v>
      </c>
      <c r="M2938" s="9" t="n">
        <f aca="false">IF(AND(L2938=1,ISNUMBER(F2938)),MAX(0,F2938-E2938)/60,"")</f>
        <v>3.81666666666667</v>
      </c>
      <c r="N2938" s="9" t="n">
        <f aca="false">IF(AND(L2938=1,ISNUMBER(G2938)),MAX(0,G2938-E2938)/60,"")</f>
        <v>0.6</v>
      </c>
      <c r="O2938" s="9" t="n">
        <f aca="false">IF(ISNUMBER(H2938),IF(AND(H2938&gt;=Scenario!$B$11,H2938&lt;Scenario!$B$12),1,0),0)</f>
        <v>1</v>
      </c>
      <c r="P2938" s="9" t="n">
        <f aca="false">IF(O2938=1,MAX(0,H2938-E2938)/60,"")</f>
        <v>39.9666666666667</v>
      </c>
      <c r="Q2938" s="9" t="n">
        <f aca="false">INDEX(Scenario!$B$18:$B$20,MATCH(B2938,Scenario!$A$18:$A$20,0))</f>
        <v>240</v>
      </c>
      <c r="R2938" s="9" t="n">
        <f aca="false">INDEX(Scenario!$C$18:$C$20,MATCH(B2938,Scenario!$A$18:$A$20,0))</f>
        <v>4320</v>
      </c>
      <c r="S2938" s="9" t="n">
        <f aca="false">IF(ISNUMBER(M2938),IF(M2938&lt;=Q2938,1,0),"")</f>
        <v>1</v>
      </c>
      <c r="T2938" s="9" t="n">
        <f aca="false">IF(ISNUMBER(P2938),IF(P2938&lt;=R2938,1,0),"")</f>
        <v>1</v>
      </c>
      <c r="U2938" s="9" t="n">
        <f aca="false">IF(E2938&gt;Scenario!$B$14,0,IF(OR(AND(ISNUMBER(H2938),H2938&lt;=Scenario!$B$14),AND(ISNUMBER(I2938),I2938&lt;=Scenario!$B$14)),0,1))</f>
        <v>0</v>
      </c>
      <c r="V2938" s="9" t="n">
        <f aca="false">IF(AND(U2938=1,(Scenario!$B$14-E2938)/60&gt;R2938),1,0)</f>
        <v>0</v>
      </c>
      <c r="W2938" s="9" t="n">
        <f aca="false">IF(OR(C2938=Scenario!$B$22,C2938=Scenario!$C$22),1,0)</f>
        <v>0</v>
      </c>
      <c r="X2938" s="9" t="n">
        <f aca="false">IF(ISNUMBER(I2938),1,0)</f>
        <v>0</v>
      </c>
      <c r="Y2938" s="9" t="n">
        <f aca="false">MOD(INT(E2938/86400)+3,7)</f>
        <v>2</v>
      </c>
      <c r="Z2938" s="9" t="n">
        <f aca="false">MOD(INT(E2938/3600),24)</f>
        <v>16</v>
      </c>
      <c r="AA2938" s="6" t="s">
        <v>6120</v>
      </c>
    </row>
    <row r="2939" customFormat="false" ht="15" hidden="false" customHeight="false" outlineLevel="0" collapsed="false">
      <c r="A2939" s="6" t="s">
        <v>6121</v>
      </c>
      <c r="B2939" s="6" t="s">
        <v>44</v>
      </c>
      <c r="C2939" s="6" t="s">
        <v>46</v>
      </c>
      <c r="D2939" s="6" t="s">
        <v>170</v>
      </c>
      <c r="E2939" s="6" t="n">
        <v>1788971450</v>
      </c>
      <c r="F2939" s="6" t="n">
        <v>1788971670</v>
      </c>
      <c r="G2939" s="6" t="n">
        <v>1788971486</v>
      </c>
      <c r="H2939" s="6" t="n">
        <v>1788973529</v>
      </c>
      <c r="J2939" s="6" t="n">
        <v>0</v>
      </c>
      <c r="K2939" s="6" t="n">
        <v>0</v>
      </c>
      <c r="L2939" s="9" t="n">
        <f aca="false">IF(AND(E2939&gt;=Scenario!$B$11,E2939&lt;Scenario!$B$12),1,0)</f>
        <v>1</v>
      </c>
      <c r="M2939" s="9" t="n">
        <f aca="false">IF(AND(L2939=1,ISNUMBER(F2939)),MAX(0,F2939-E2939)/60,"")</f>
        <v>3.66666666666667</v>
      </c>
      <c r="N2939" s="9" t="n">
        <f aca="false">IF(AND(L2939=1,ISNUMBER(G2939)),MAX(0,G2939-E2939)/60,"")</f>
        <v>0.6</v>
      </c>
      <c r="O2939" s="9" t="n">
        <f aca="false">IF(ISNUMBER(H2939),IF(AND(H2939&gt;=Scenario!$B$11,H2939&lt;Scenario!$B$12),1,0),0)</f>
        <v>1</v>
      </c>
      <c r="P2939" s="9" t="n">
        <f aca="false">IF(O2939=1,MAX(0,H2939-E2939)/60,"")</f>
        <v>34.65</v>
      </c>
      <c r="Q2939" s="9" t="n">
        <f aca="false">INDEX(Scenario!$B$18:$B$20,MATCH(B2939,Scenario!$A$18:$A$20,0))</f>
        <v>240</v>
      </c>
      <c r="R2939" s="9" t="n">
        <f aca="false">INDEX(Scenario!$C$18:$C$20,MATCH(B2939,Scenario!$A$18:$A$20,0))</f>
        <v>4320</v>
      </c>
      <c r="S2939" s="9" t="n">
        <f aca="false">IF(ISNUMBER(M2939),IF(M2939&lt;=Q2939,1,0),"")</f>
        <v>1</v>
      </c>
      <c r="T2939" s="9" t="n">
        <f aca="false">IF(ISNUMBER(P2939),IF(P2939&lt;=R2939,1,0),"")</f>
        <v>1</v>
      </c>
      <c r="U2939" s="9" t="n">
        <f aca="false">IF(E2939&gt;Scenario!$B$14,0,IF(OR(AND(ISNUMBER(H2939),H2939&lt;=Scenario!$B$14),AND(ISNUMBER(I2939),I2939&lt;=Scenario!$B$14)),0,1))</f>
        <v>0</v>
      </c>
      <c r="V2939" s="9" t="n">
        <f aca="false">IF(AND(U2939=1,(Scenario!$B$14-E2939)/60&gt;R2939),1,0)</f>
        <v>0</v>
      </c>
      <c r="W2939" s="9" t="n">
        <f aca="false">IF(OR(C2939=Scenario!$B$22,C2939=Scenario!$C$22),1,0)</f>
        <v>1</v>
      </c>
      <c r="X2939" s="9" t="n">
        <f aca="false">IF(ISNUMBER(I2939),1,0)</f>
        <v>0</v>
      </c>
      <c r="Y2939" s="9" t="n">
        <f aca="false">MOD(INT(E2939/86400)+3,7)</f>
        <v>2</v>
      </c>
      <c r="Z2939" s="9" t="n">
        <f aca="false">MOD(INT(E2939/3600),24)</f>
        <v>16</v>
      </c>
      <c r="AA2939" s="6" t="s">
        <v>6122</v>
      </c>
    </row>
    <row r="2940" customFormat="false" ht="15" hidden="false" customHeight="false" outlineLevel="0" collapsed="false">
      <c r="A2940" s="6" t="s">
        <v>6123</v>
      </c>
      <c r="B2940" s="6" t="s">
        <v>42</v>
      </c>
      <c r="C2940" s="6" t="s">
        <v>288</v>
      </c>
      <c r="D2940" s="6" t="s">
        <v>171</v>
      </c>
      <c r="E2940" s="6" t="n">
        <v>1788971487</v>
      </c>
      <c r="F2940" s="6" t="n">
        <v>1788971587</v>
      </c>
      <c r="G2940" s="6" t="n">
        <v>1788971505</v>
      </c>
      <c r="H2940" s="6" t="n">
        <v>1789001549</v>
      </c>
      <c r="J2940" s="6" t="n">
        <v>0</v>
      </c>
      <c r="K2940" s="6" t="n">
        <v>0</v>
      </c>
      <c r="L2940" s="9" t="n">
        <f aca="false">IF(AND(E2940&gt;=Scenario!$B$11,E2940&lt;Scenario!$B$12),1,0)</f>
        <v>1</v>
      </c>
      <c r="M2940" s="9" t="n">
        <f aca="false">IF(AND(L2940=1,ISNUMBER(F2940)),MAX(0,F2940-E2940)/60,"")</f>
        <v>1.66666666666667</v>
      </c>
      <c r="N2940" s="9" t="n">
        <f aca="false">IF(AND(L2940=1,ISNUMBER(G2940)),MAX(0,G2940-E2940)/60,"")</f>
        <v>0.3</v>
      </c>
      <c r="O2940" s="9" t="n">
        <f aca="false">IF(ISNUMBER(H2940),IF(AND(H2940&gt;=Scenario!$B$11,H2940&lt;Scenario!$B$12),1,0),0)</f>
        <v>1</v>
      </c>
      <c r="P2940" s="9" t="n">
        <f aca="false">IF(O2940=1,MAX(0,H2940-E2940)/60,"")</f>
        <v>501.033333333333</v>
      </c>
      <c r="Q2940" s="9" t="n">
        <f aca="false">INDEX(Scenario!$B$18:$B$20,MATCH(B2940,Scenario!$A$18:$A$20,0))</f>
        <v>15</v>
      </c>
      <c r="R2940" s="9" t="n">
        <f aca="false">INDEX(Scenario!$C$18:$C$20,MATCH(B2940,Scenario!$A$18:$A$20,0))</f>
        <v>240</v>
      </c>
      <c r="S2940" s="9" t="n">
        <f aca="false">IF(ISNUMBER(M2940),IF(M2940&lt;=Q2940,1,0),"")</f>
        <v>1</v>
      </c>
      <c r="T2940" s="9" t="n">
        <f aca="false">IF(ISNUMBER(P2940),IF(P2940&lt;=R2940,1,0),"")</f>
        <v>0</v>
      </c>
      <c r="U2940" s="9" t="n">
        <f aca="false">IF(E2940&gt;Scenario!$B$14,0,IF(OR(AND(ISNUMBER(H2940),H2940&lt;=Scenario!$B$14),AND(ISNUMBER(I2940),I2940&lt;=Scenario!$B$14)),0,1))</f>
        <v>0</v>
      </c>
      <c r="V2940" s="9" t="n">
        <f aca="false">IF(AND(U2940=1,(Scenario!$B$14-E2940)/60&gt;R2940),1,0)</f>
        <v>0</v>
      </c>
      <c r="W2940" s="9" t="n">
        <f aca="false">IF(OR(C2940=Scenario!$B$22,C2940=Scenario!$C$22),1,0)</f>
        <v>0</v>
      </c>
      <c r="X2940" s="9" t="n">
        <f aca="false">IF(ISNUMBER(I2940),1,0)</f>
        <v>0</v>
      </c>
      <c r="Y2940" s="9" t="n">
        <f aca="false">MOD(INT(E2940/86400)+3,7)</f>
        <v>2</v>
      </c>
      <c r="Z2940" s="9" t="n">
        <f aca="false">MOD(INT(E2940/3600),24)</f>
        <v>16</v>
      </c>
      <c r="AA2940" s="6" t="s">
        <v>6124</v>
      </c>
    </row>
    <row r="2941" customFormat="false" ht="15" hidden="false" customHeight="false" outlineLevel="0" collapsed="false">
      <c r="A2941" s="6" t="s">
        <v>6125</v>
      </c>
      <c r="B2941" s="6" t="s">
        <v>44</v>
      </c>
      <c r="C2941" s="6" t="s">
        <v>288</v>
      </c>
      <c r="D2941" s="6" t="s">
        <v>171</v>
      </c>
      <c r="E2941" s="6" t="n">
        <v>1788972114</v>
      </c>
      <c r="F2941" s="6" t="n">
        <v>1788973733</v>
      </c>
      <c r="G2941" s="6" t="n">
        <v>1788973557</v>
      </c>
      <c r="H2941" s="6" t="n">
        <v>1788978101</v>
      </c>
      <c r="J2941" s="6" t="n">
        <v>0</v>
      </c>
      <c r="K2941" s="6" t="n">
        <v>0</v>
      </c>
      <c r="L2941" s="9" t="n">
        <f aca="false">IF(AND(E2941&gt;=Scenario!$B$11,E2941&lt;Scenario!$B$12),1,0)</f>
        <v>1</v>
      </c>
      <c r="M2941" s="9" t="n">
        <f aca="false">IF(AND(L2941=1,ISNUMBER(F2941)),MAX(0,F2941-E2941)/60,"")</f>
        <v>26.9833333333333</v>
      </c>
      <c r="N2941" s="9" t="n">
        <f aca="false">IF(AND(L2941=1,ISNUMBER(G2941)),MAX(0,G2941-E2941)/60,"")</f>
        <v>24.05</v>
      </c>
      <c r="O2941" s="9" t="n">
        <f aca="false">IF(ISNUMBER(H2941),IF(AND(H2941&gt;=Scenario!$B$11,H2941&lt;Scenario!$B$12),1,0),0)</f>
        <v>1</v>
      </c>
      <c r="P2941" s="9" t="n">
        <f aca="false">IF(O2941=1,MAX(0,H2941-E2941)/60,"")</f>
        <v>99.7833333333333</v>
      </c>
      <c r="Q2941" s="9" t="n">
        <f aca="false">INDEX(Scenario!$B$18:$B$20,MATCH(B2941,Scenario!$A$18:$A$20,0))</f>
        <v>240</v>
      </c>
      <c r="R2941" s="9" t="n">
        <f aca="false">INDEX(Scenario!$C$18:$C$20,MATCH(B2941,Scenario!$A$18:$A$20,0))</f>
        <v>4320</v>
      </c>
      <c r="S2941" s="9" t="n">
        <f aca="false">IF(ISNUMBER(M2941),IF(M2941&lt;=Q2941,1,0),"")</f>
        <v>1</v>
      </c>
      <c r="T2941" s="9" t="n">
        <f aca="false">IF(ISNUMBER(P2941),IF(P2941&lt;=R2941,1,0),"")</f>
        <v>1</v>
      </c>
      <c r="U2941" s="9" t="n">
        <f aca="false">IF(E2941&gt;Scenario!$B$14,0,IF(OR(AND(ISNUMBER(H2941),H2941&lt;=Scenario!$B$14),AND(ISNUMBER(I2941),I2941&lt;=Scenario!$B$14)),0,1))</f>
        <v>0</v>
      </c>
      <c r="V2941" s="9" t="n">
        <f aca="false">IF(AND(U2941=1,(Scenario!$B$14-E2941)/60&gt;R2941),1,0)</f>
        <v>0</v>
      </c>
      <c r="W2941" s="9" t="n">
        <f aca="false">IF(OR(C2941=Scenario!$B$22,C2941=Scenario!$C$22),1,0)</f>
        <v>0</v>
      </c>
      <c r="X2941" s="9" t="n">
        <f aca="false">IF(ISNUMBER(I2941),1,0)</f>
        <v>0</v>
      </c>
      <c r="Y2941" s="9" t="n">
        <f aca="false">MOD(INT(E2941/86400)+3,7)</f>
        <v>2</v>
      </c>
      <c r="Z2941" s="9" t="n">
        <f aca="false">MOD(INT(E2941/3600),24)</f>
        <v>16</v>
      </c>
      <c r="AA2941" s="6" t="s">
        <v>6126</v>
      </c>
    </row>
    <row r="2942" customFormat="false" ht="15" hidden="false" customHeight="false" outlineLevel="0" collapsed="false">
      <c r="A2942" s="6" t="s">
        <v>6127</v>
      </c>
      <c r="B2942" s="6" t="s">
        <v>43</v>
      </c>
      <c r="C2942" s="6" t="s">
        <v>249</v>
      </c>
      <c r="D2942" s="6" t="s">
        <v>171</v>
      </c>
      <c r="E2942" s="6" t="n">
        <v>1788972639</v>
      </c>
      <c r="F2942" s="6" t="n">
        <v>1788973421</v>
      </c>
      <c r="G2942" s="6" t="n">
        <v>1788973253</v>
      </c>
      <c r="H2942" s="6" t="n">
        <v>1788983519</v>
      </c>
      <c r="J2942" s="6" t="n">
        <v>0</v>
      </c>
      <c r="K2942" s="6" t="n">
        <v>0</v>
      </c>
      <c r="L2942" s="9" t="n">
        <f aca="false">IF(AND(E2942&gt;=Scenario!$B$11,E2942&lt;Scenario!$B$12),1,0)</f>
        <v>1</v>
      </c>
      <c r="M2942" s="9" t="n">
        <f aca="false">IF(AND(L2942=1,ISNUMBER(F2942)),MAX(0,F2942-E2942)/60,"")</f>
        <v>13.0333333333333</v>
      </c>
      <c r="N2942" s="9" t="n">
        <f aca="false">IF(AND(L2942=1,ISNUMBER(G2942)),MAX(0,G2942-E2942)/60,"")</f>
        <v>10.2333333333333</v>
      </c>
      <c r="O2942" s="9" t="n">
        <f aca="false">IF(ISNUMBER(H2942),IF(AND(H2942&gt;=Scenario!$B$11,H2942&lt;Scenario!$B$12),1,0),0)</f>
        <v>1</v>
      </c>
      <c r="P2942" s="9" t="n">
        <f aca="false">IF(O2942=1,MAX(0,H2942-E2942)/60,"")</f>
        <v>181.333333333333</v>
      </c>
      <c r="Q2942" s="9" t="n">
        <f aca="false">INDEX(Scenario!$B$18:$B$20,MATCH(B2942,Scenario!$A$18:$A$20,0))</f>
        <v>60</v>
      </c>
      <c r="R2942" s="9" t="n">
        <f aca="false">INDEX(Scenario!$C$18:$C$20,MATCH(B2942,Scenario!$A$18:$A$20,0))</f>
        <v>1440</v>
      </c>
      <c r="S2942" s="9" t="n">
        <f aca="false">IF(ISNUMBER(M2942),IF(M2942&lt;=Q2942,1,0),"")</f>
        <v>1</v>
      </c>
      <c r="T2942" s="9" t="n">
        <f aca="false">IF(ISNUMBER(P2942),IF(P2942&lt;=R2942,1,0),"")</f>
        <v>1</v>
      </c>
      <c r="U2942" s="9" t="n">
        <f aca="false">IF(E2942&gt;Scenario!$B$14,0,IF(OR(AND(ISNUMBER(H2942),H2942&lt;=Scenario!$B$14),AND(ISNUMBER(I2942),I2942&lt;=Scenario!$B$14)),0,1))</f>
        <v>0</v>
      </c>
      <c r="V2942" s="9" t="n">
        <f aca="false">IF(AND(U2942=1,(Scenario!$B$14-E2942)/60&gt;R2942),1,0)</f>
        <v>0</v>
      </c>
      <c r="W2942" s="9" t="n">
        <f aca="false">IF(OR(C2942=Scenario!$B$22,C2942=Scenario!$C$22),1,0)</f>
        <v>0</v>
      </c>
      <c r="X2942" s="9" t="n">
        <f aca="false">IF(ISNUMBER(I2942),1,0)</f>
        <v>0</v>
      </c>
      <c r="Y2942" s="9" t="n">
        <f aca="false">MOD(INT(E2942/86400)+3,7)</f>
        <v>2</v>
      </c>
      <c r="Z2942" s="9" t="n">
        <f aca="false">MOD(INT(E2942/3600),24)</f>
        <v>16</v>
      </c>
      <c r="AA2942" s="6" t="s">
        <v>6128</v>
      </c>
    </row>
    <row r="2943" customFormat="false" ht="15" hidden="false" customHeight="false" outlineLevel="0" collapsed="false">
      <c r="A2943" s="6" t="s">
        <v>6129</v>
      </c>
      <c r="B2943" s="6" t="s">
        <v>43</v>
      </c>
      <c r="C2943" s="6" t="s">
        <v>47</v>
      </c>
      <c r="D2943" s="6" t="s">
        <v>171</v>
      </c>
      <c r="E2943" s="6" t="n">
        <v>1788972824</v>
      </c>
      <c r="F2943" s="6" t="n">
        <v>1788973337</v>
      </c>
      <c r="G2943" s="6" t="n">
        <v>1788973259</v>
      </c>
      <c r="H2943" s="6" t="n">
        <v>1788984407</v>
      </c>
      <c r="J2943" s="6" t="n">
        <v>0</v>
      </c>
      <c r="K2943" s="6" t="n">
        <v>0</v>
      </c>
      <c r="L2943" s="9" t="n">
        <f aca="false">IF(AND(E2943&gt;=Scenario!$B$11,E2943&lt;Scenario!$B$12),1,0)</f>
        <v>1</v>
      </c>
      <c r="M2943" s="9" t="n">
        <f aca="false">IF(AND(L2943=1,ISNUMBER(F2943)),MAX(0,F2943-E2943)/60,"")</f>
        <v>8.55</v>
      </c>
      <c r="N2943" s="9" t="n">
        <f aca="false">IF(AND(L2943=1,ISNUMBER(G2943)),MAX(0,G2943-E2943)/60,"")</f>
        <v>7.25</v>
      </c>
      <c r="O2943" s="9" t="n">
        <f aca="false">IF(ISNUMBER(H2943),IF(AND(H2943&gt;=Scenario!$B$11,H2943&lt;Scenario!$B$12),1,0),0)</f>
        <v>1</v>
      </c>
      <c r="P2943" s="9" t="n">
        <f aca="false">IF(O2943=1,MAX(0,H2943-E2943)/60,"")</f>
        <v>193.05</v>
      </c>
      <c r="Q2943" s="9" t="n">
        <f aca="false">INDEX(Scenario!$B$18:$B$20,MATCH(B2943,Scenario!$A$18:$A$20,0))</f>
        <v>60</v>
      </c>
      <c r="R2943" s="9" t="n">
        <f aca="false">INDEX(Scenario!$C$18:$C$20,MATCH(B2943,Scenario!$A$18:$A$20,0))</f>
        <v>1440</v>
      </c>
      <c r="S2943" s="9" t="n">
        <f aca="false">IF(ISNUMBER(M2943),IF(M2943&lt;=Q2943,1,0),"")</f>
        <v>1</v>
      </c>
      <c r="T2943" s="9" t="n">
        <f aca="false">IF(ISNUMBER(P2943),IF(P2943&lt;=R2943,1,0),"")</f>
        <v>1</v>
      </c>
      <c r="U2943" s="9" t="n">
        <f aca="false">IF(E2943&gt;Scenario!$B$14,0,IF(OR(AND(ISNUMBER(H2943),H2943&lt;=Scenario!$B$14),AND(ISNUMBER(I2943),I2943&lt;=Scenario!$B$14)),0,1))</f>
        <v>0</v>
      </c>
      <c r="V2943" s="9" t="n">
        <f aca="false">IF(AND(U2943=1,(Scenario!$B$14-E2943)/60&gt;R2943),1,0)</f>
        <v>0</v>
      </c>
      <c r="W2943" s="9" t="n">
        <f aca="false">IF(OR(C2943=Scenario!$B$22,C2943=Scenario!$C$22),1,0)</f>
        <v>1</v>
      </c>
      <c r="X2943" s="9" t="n">
        <f aca="false">IF(ISNUMBER(I2943),1,0)</f>
        <v>0</v>
      </c>
      <c r="Y2943" s="9" t="n">
        <f aca="false">MOD(INT(E2943/86400)+3,7)</f>
        <v>2</v>
      </c>
      <c r="Z2943" s="9" t="n">
        <f aca="false">MOD(INT(E2943/3600),24)</f>
        <v>16</v>
      </c>
      <c r="AA2943" s="6" t="s">
        <v>6130</v>
      </c>
    </row>
    <row r="2944" customFormat="false" ht="15" hidden="false" customHeight="false" outlineLevel="0" collapsed="false">
      <c r="A2944" s="6" t="s">
        <v>6131</v>
      </c>
      <c r="B2944" s="6" t="s">
        <v>44</v>
      </c>
      <c r="C2944" s="6" t="s">
        <v>47</v>
      </c>
      <c r="D2944" s="6" t="s">
        <v>171</v>
      </c>
      <c r="E2944" s="6" t="n">
        <v>1788972871</v>
      </c>
      <c r="F2944" s="6" t="n">
        <v>1788975101</v>
      </c>
      <c r="G2944" s="6" t="n">
        <v>1788974961</v>
      </c>
      <c r="H2944" s="6" t="n">
        <v>1789040307</v>
      </c>
      <c r="J2944" s="6" t="n">
        <v>1</v>
      </c>
      <c r="K2944" s="6" t="n">
        <v>0</v>
      </c>
      <c r="L2944" s="9" t="n">
        <f aca="false">IF(AND(E2944&gt;=Scenario!$B$11,E2944&lt;Scenario!$B$12),1,0)</f>
        <v>1</v>
      </c>
      <c r="M2944" s="9" t="n">
        <f aca="false">IF(AND(L2944=1,ISNUMBER(F2944)),MAX(0,F2944-E2944)/60,"")</f>
        <v>37.1666666666667</v>
      </c>
      <c r="N2944" s="9" t="n">
        <f aca="false">IF(AND(L2944=1,ISNUMBER(G2944)),MAX(0,G2944-E2944)/60,"")</f>
        <v>34.8333333333333</v>
      </c>
      <c r="O2944" s="9" t="n">
        <f aca="false">IF(ISNUMBER(H2944),IF(AND(H2944&gt;=Scenario!$B$11,H2944&lt;Scenario!$B$12),1,0),0)</f>
        <v>1</v>
      </c>
      <c r="P2944" s="9" t="n">
        <f aca="false">IF(O2944=1,MAX(0,H2944-E2944)/60,"")</f>
        <v>1123.93333333333</v>
      </c>
      <c r="Q2944" s="9" t="n">
        <f aca="false">INDEX(Scenario!$B$18:$B$20,MATCH(B2944,Scenario!$A$18:$A$20,0))</f>
        <v>240</v>
      </c>
      <c r="R2944" s="9" t="n">
        <f aca="false">INDEX(Scenario!$C$18:$C$20,MATCH(B2944,Scenario!$A$18:$A$20,0))</f>
        <v>4320</v>
      </c>
      <c r="S2944" s="9" t="n">
        <f aca="false">IF(ISNUMBER(M2944),IF(M2944&lt;=Q2944,1,0),"")</f>
        <v>1</v>
      </c>
      <c r="T2944" s="9" t="n">
        <f aca="false">IF(ISNUMBER(P2944),IF(P2944&lt;=R2944,1,0),"")</f>
        <v>1</v>
      </c>
      <c r="U2944" s="9" t="n">
        <f aca="false">IF(E2944&gt;Scenario!$B$14,0,IF(OR(AND(ISNUMBER(H2944),H2944&lt;=Scenario!$B$14),AND(ISNUMBER(I2944),I2944&lt;=Scenario!$B$14)),0,1))</f>
        <v>0</v>
      </c>
      <c r="V2944" s="9" t="n">
        <f aca="false">IF(AND(U2944=1,(Scenario!$B$14-E2944)/60&gt;R2944),1,0)</f>
        <v>0</v>
      </c>
      <c r="W2944" s="9" t="n">
        <f aca="false">IF(OR(C2944=Scenario!$B$22,C2944=Scenario!$C$22),1,0)</f>
        <v>1</v>
      </c>
      <c r="X2944" s="9" t="n">
        <f aca="false">IF(ISNUMBER(I2944),1,0)</f>
        <v>0</v>
      </c>
      <c r="Y2944" s="9" t="n">
        <f aca="false">MOD(INT(E2944/86400)+3,7)</f>
        <v>2</v>
      </c>
      <c r="Z2944" s="9" t="n">
        <f aca="false">MOD(INT(E2944/3600),24)</f>
        <v>16</v>
      </c>
      <c r="AA2944" s="6" t="s">
        <v>6132</v>
      </c>
    </row>
    <row r="2945" customFormat="false" ht="15" hidden="false" customHeight="false" outlineLevel="0" collapsed="false">
      <c r="A2945" s="6" t="s">
        <v>6133</v>
      </c>
      <c r="B2945" s="6" t="s">
        <v>42</v>
      </c>
      <c r="C2945" s="6" t="s">
        <v>46</v>
      </c>
      <c r="D2945" s="6" t="s">
        <v>171</v>
      </c>
      <c r="E2945" s="6" t="n">
        <v>1788973974</v>
      </c>
      <c r="F2945" s="6" t="n">
        <v>1788974132</v>
      </c>
      <c r="G2945" s="6" t="n">
        <v>1788974012</v>
      </c>
      <c r="H2945" s="6" t="n">
        <v>1789017999</v>
      </c>
      <c r="J2945" s="6" t="n">
        <v>0</v>
      </c>
      <c r="K2945" s="6" t="n">
        <v>0</v>
      </c>
      <c r="L2945" s="9" t="n">
        <f aca="false">IF(AND(E2945&gt;=Scenario!$B$11,E2945&lt;Scenario!$B$12),1,0)</f>
        <v>1</v>
      </c>
      <c r="M2945" s="9" t="n">
        <f aca="false">IF(AND(L2945=1,ISNUMBER(F2945)),MAX(0,F2945-E2945)/60,"")</f>
        <v>2.63333333333333</v>
      </c>
      <c r="N2945" s="9" t="n">
        <f aca="false">IF(AND(L2945=1,ISNUMBER(G2945)),MAX(0,G2945-E2945)/60,"")</f>
        <v>0.633333333333333</v>
      </c>
      <c r="O2945" s="9" t="n">
        <f aca="false">IF(ISNUMBER(H2945),IF(AND(H2945&gt;=Scenario!$B$11,H2945&lt;Scenario!$B$12),1,0),0)</f>
        <v>1</v>
      </c>
      <c r="P2945" s="9" t="n">
        <f aca="false">IF(O2945=1,MAX(0,H2945-E2945)/60,"")</f>
        <v>733.75</v>
      </c>
      <c r="Q2945" s="9" t="n">
        <f aca="false">INDEX(Scenario!$B$18:$B$20,MATCH(B2945,Scenario!$A$18:$A$20,0))</f>
        <v>15</v>
      </c>
      <c r="R2945" s="9" t="n">
        <f aca="false">INDEX(Scenario!$C$18:$C$20,MATCH(B2945,Scenario!$A$18:$A$20,0))</f>
        <v>240</v>
      </c>
      <c r="S2945" s="9" t="n">
        <f aca="false">IF(ISNUMBER(M2945),IF(M2945&lt;=Q2945,1,0),"")</f>
        <v>1</v>
      </c>
      <c r="T2945" s="9" t="n">
        <f aca="false">IF(ISNUMBER(P2945),IF(P2945&lt;=R2945,1,0),"")</f>
        <v>0</v>
      </c>
      <c r="U2945" s="9" t="n">
        <f aca="false">IF(E2945&gt;Scenario!$B$14,0,IF(OR(AND(ISNUMBER(H2945),H2945&lt;=Scenario!$B$14),AND(ISNUMBER(I2945),I2945&lt;=Scenario!$B$14)),0,1))</f>
        <v>0</v>
      </c>
      <c r="V2945" s="9" t="n">
        <f aca="false">IF(AND(U2945=1,(Scenario!$B$14-E2945)/60&gt;R2945),1,0)</f>
        <v>0</v>
      </c>
      <c r="W2945" s="9" t="n">
        <f aca="false">IF(OR(C2945=Scenario!$B$22,C2945=Scenario!$C$22),1,0)</f>
        <v>1</v>
      </c>
      <c r="X2945" s="9" t="n">
        <f aca="false">IF(ISNUMBER(I2945),1,0)</f>
        <v>0</v>
      </c>
      <c r="Y2945" s="9" t="n">
        <f aca="false">MOD(INT(E2945/86400)+3,7)</f>
        <v>2</v>
      </c>
      <c r="Z2945" s="9" t="n">
        <f aca="false">MOD(INT(E2945/3600),24)</f>
        <v>17</v>
      </c>
      <c r="AA2945" s="6" t="s">
        <v>6134</v>
      </c>
    </row>
    <row r="2946" customFormat="false" ht="15" hidden="false" customHeight="false" outlineLevel="0" collapsed="false">
      <c r="A2946" s="6" t="s">
        <v>6135</v>
      </c>
      <c r="B2946" s="6" t="s">
        <v>42</v>
      </c>
      <c r="C2946" s="6" t="s">
        <v>249</v>
      </c>
      <c r="D2946" s="6" t="s">
        <v>172</v>
      </c>
      <c r="E2946" s="6" t="n">
        <v>1788974608</v>
      </c>
      <c r="F2946" s="6" t="n">
        <v>1788974876</v>
      </c>
      <c r="G2946" s="6" t="n">
        <v>1788974637</v>
      </c>
      <c r="H2946" s="6" t="n">
        <v>1788978418</v>
      </c>
      <c r="J2946" s="6" t="n">
        <v>0</v>
      </c>
      <c r="K2946" s="6" t="n">
        <v>0</v>
      </c>
      <c r="L2946" s="9" t="n">
        <f aca="false">IF(AND(E2946&gt;=Scenario!$B$11,E2946&lt;Scenario!$B$12),1,0)</f>
        <v>1</v>
      </c>
      <c r="M2946" s="9" t="n">
        <f aca="false">IF(AND(L2946=1,ISNUMBER(F2946)),MAX(0,F2946-E2946)/60,"")</f>
        <v>4.46666666666667</v>
      </c>
      <c r="N2946" s="9" t="n">
        <f aca="false">IF(AND(L2946=1,ISNUMBER(G2946)),MAX(0,G2946-E2946)/60,"")</f>
        <v>0.483333333333333</v>
      </c>
      <c r="O2946" s="9" t="n">
        <f aca="false">IF(ISNUMBER(H2946),IF(AND(H2946&gt;=Scenario!$B$11,H2946&lt;Scenario!$B$12),1,0),0)</f>
        <v>1</v>
      </c>
      <c r="P2946" s="9" t="n">
        <f aca="false">IF(O2946=1,MAX(0,H2946-E2946)/60,"")</f>
        <v>63.5</v>
      </c>
      <c r="Q2946" s="9" t="n">
        <f aca="false">INDEX(Scenario!$B$18:$B$20,MATCH(B2946,Scenario!$A$18:$A$20,0))</f>
        <v>15</v>
      </c>
      <c r="R2946" s="9" t="n">
        <f aca="false">INDEX(Scenario!$C$18:$C$20,MATCH(B2946,Scenario!$A$18:$A$20,0))</f>
        <v>240</v>
      </c>
      <c r="S2946" s="9" t="n">
        <f aca="false">IF(ISNUMBER(M2946),IF(M2946&lt;=Q2946,1,0),"")</f>
        <v>1</v>
      </c>
      <c r="T2946" s="9" t="n">
        <f aca="false">IF(ISNUMBER(P2946),IF(P2946&lt;=R2946,1,0),"")</f>
        <v>1</v>
      </c>
      <c r="U2946" s="9" t="n">
        <f aca="false">IF(E2946&gt;Scenario!$B$14,0,IF(OR(AND(ISNUMBER(H2946),H2946&lt;=Scenario!$B$14),AND(ISNUMBER(I2946),I2946&lt;=Scenario!$B$14)),0,1))</f>
        <v>0</v>
      </c>
      <c r="V2946" s="9" t="n">
        <f aca="false">IF(AND(U2946=1,(Scenario!$B$14-E2946)/60&gt;R2946),1,0)</f>
        <v>0</v>
      </c>
      <c r="W2946" s="9" t="n">
        <f aca="false">IF(OR(C2946=Scenario!$B$22,C2946=Scenario!$C$22),1,0)</f>
        <v>0</v>
      </c>
      <c r="X2946" s="9" t="n">
        <f aca="false">IF(ISNUMBER(I2946),1,0)</f>
        <v>0</v>
      </c>
      <c r="Y2946" s="9" t="n">
        <f aca="false">MOD(INT(E2946/86400)+3,7)</f>
        <v>2</v>
      </c>
      <c r="Z2946" s="9" t="n">
        <f aca="false">MOD(INT(E2946/3600),24)</f>
        <v>17</v>
      </c>
      <c r="AA2946" s="6" t="s">
        <v>6136</v>
      </c>
    </row>
    <row r="2947" customFormat="false" ht="15" hidden="false" customHeight="false" outlineLevel="0" collapsed="false">
      <c r="A2947" s="6" t="s">
        <v>6137</v>
      </c>
      <c r="B2947" s="6" t="s">
        <v>44</v>
      </c>
      <c r="C2947" s="6" t="s">
        <v>46</v>
      </c>
      <c r="D2947" s="6" t="s">
        <v>171</v>
      </c>
      <c r="E2947" s="6" t="n">
        <v>1788977420</v>
      </c>
      <c r="F2947" s="6" t="n">
        <v>1788977577</v>
      </c>
      <c r="G2947" s="6" t="n">
        <v>1788977446</v>
      </c>
      <c r="H2947" s="6" t="n">
        <v>1788980851</v>
      </c>
      <c r="J2947" s="6" t="n">
        <v>0</v>
      </c>
      <c r="K2947" s="6" t="n">
        <v>1</v>
      </c>
      <c r="L2947" s="9" t="n">
        <f aca="false">IF(AND(E2947&gt;=Scenario!$B$11,E2947&lt;Scenario!$B$12),1,0)</f>
        <v>1</v>
      </c>
      <c r="M2947" s="9" t="n">
        <f aca="false">IF(AND(L2947=1,ISNUMBER(F2947)),MAX(0,F2947-E2947)/60,"")</f>
        <v>2.61666666666667</v>
      </c>
      <c r="N2947" s="9" t="n">
        <f aca="false">IF(AND(L2947=1,ISNUMBER(G2947)),MAX(0,G2947-E2947)/60,"")</f>
        <v>0.433333333333333</v>
      </c>
      <c r="O2947" s="9" t="n">
        <f aca="false">IF(ISNUMBER(H2947),IF(AND(H2947&gt;=Scenario!$B$11,H2947&lt;Scenario!$B$12),1,0),0)</f>
        <v>1</v>
      </c>
      <c r="P2947" s="9" t="n">
        <f aca="false">IF(O2947=1,MAX(0,H2947-E2947)/60,"")</f>
        <v>57.1833333333333</v>
      </c>
      <c r="Q2947" s="9" t="n">
        <f aca="false">INDEX(Scenario!$B$18:$B$20,MATCH(B2947,Scenario!$A$18:$A$20,0))</f>
        <v>240</v>
      </c>
      <c r="R2947" s="9" t="n">
        <f aca="false">INDEX(Scenario!$C$18:$C$20,MATCH(B2947,Scenario!$A$18:$A$20,0))</f>
        <v>4320</v>
      </c>
      <c r="S2947" s="9" t="n">
        <f aca="false">IF(ISNUMBER(M2947),IF(M2947&lt;=Q2947,1,0),"")</f>
        <v>1</v>
      </c>
      <c r="T2947" s="9" t="n">
        <f aca="false">IF(ISNUMBER(P2947),IF(P2947&lt;=R2947,1,0),"")</f>
        <v>1</v>
      </c>
      <c r="U2947" s="9" t="n">
        <f aca="false">IF(E2947&gt;Scenario!$B$14,0,IF(OR(AND(ISNUMBER(H2947),H2947&lt;=Scenario!$B$14),AND(ISNUMBER(I2947),I2947&lt;=Scenario!$B$14)),0,1))</f>
        <v>0</v>
      </c>
      <c r="V2947" s="9" t="n">
        <f aca="false">IF(AND(U2947=1,(Scenario!$B$14-E2947)/60&gt;R2947),1,0)</f>
        <v>0</v>
      </c>
      <c r="W2947" s="9" t="n">
        <f aca="false">IF(OR(C2947=Scenario!$B$22,C2947=Scenario!$C$22),1,0)</f>
        <v>1</v>
      </c>
      <c r="X2947" s="9" t="n">
        <f aca="false">IF(ISNUMBER(I2947),1,0)</f>
        <v>0</v>
      </c>
      <c r="Y2947" s="9" t="n">
        <f aca="false">MOD(INT(E2947/86400)+3,7)</f>
        <v>2</v>
      </c>
      <c r="Z2947" s="9" t="n">
        <f aca="false">MOD(INT(E2947/3600),24)</f>
        <v>18</v>
      </c>
      <c r="AA2947" s="6" t="s">
        <v>6138</v>
      </c>
    </row>
    <row r="2948" customFormat="false" ht="15" hidden="false" customHeight="false" outlineLevel="0" collapsed="false">
      <c r="A2948" s="6" t="s">
        <v>6139</v>
      </c>
      <c r="B2948" s="6" t="s">
        <v>44</v>
      </c>
      <c r="C2948" s="6" t="s">
        <v>249</v>
      </c>
      <c r="D2948" s="6" t="s">
        <v>171</v>
      </c>
      <c r="E2948" s="6" t="n">
        <v>1788978324</v>
      </c>
      <c r="F2948" s="6" t="n">
        <v>1788979271</v>
      </c>
      <c r="G2948" s="6" t="n">
        <v>1788979141</v>
      </c>
      <c r="H2948" s="6" t="n">
        <v>1788980479</v>
      </c>
      <c r="J2948" s="6" t="n">
        <v>0</v>
      </c>
      <c r="K2948" s="6" t="n">
        <v>0</v>
      </c>
      <c r="L2948" s="9" t="n">
        <f aca="false">IF(AND(E2948&gt;=Scenario!$B$11,E2948&lt;Scenario!$B$12),1,0)</f>
        <v>1</v>
      </c>
      <c r="M2948" s="9" t="n">
        <f aca="false">IF(AND(L2948=1,ISNUMBER(F2948)),MAX(0,F2948-E2948)/60,"")</f>
        <v>15.7833333333333</v>
      </c>
      <c r="N2948" s="9" t="n">
        <f aca="false">IF(AND(L2948=1,ISNUMBER(G2948)),MAX(0,G2948-E2948)/60,"")</f>
        <v>13.6166666666667</v>
      </c>
      <c r="O2948" s="9" t="n">
        <f aca="false">IF(ISNUMBER(H2948),IF(AND(H2948&gt;=Scenario!$B$11,H2948&lt;Scenario!$B$12),1,0),0)</f>
        <v>1</v>
      </c>
      <c r="P2948" s="9" t="n">
        <f aca="false">IF(O2948=1,MAX(0,H2948-E2948)/60,"")</f>
        <v>35.9166666666667</v>
      </c>
      <c r="Q2948" s="9" t="n">
        <f aca="false">INDEX(Scenario!$B$18:$B$20,MATCH(B2948,Scenario!$A$18:$A$20,0))</f>
        <v>240</v>
      </c>
      <c r="R2948" s="9" t="n">
        <f aca="false">INDEX(Scenario!$C$18:$C$20,MATCH(B2948,Scenario!$A$18:$A$20,0))</f>
        <v>4320</v>
      </c>
      <c r="S2948" s="9" t="n">
        <f aca="false">IF(ISNUMBER(M2948),IF(M2948&lt;=Q2948,1,0),"")</f>
        <v>1</v>
      </c>
      <c r="T2948" s="9" t="n">
        <f aca="false">IF(ISNUMBER(P2948),IF(P2948&lt;=R2948,1,0),"")</f>
        <v>1</v>
      </c>
      <c r="U2948" s="9" t="n">
        <f aca="false">IF(E2948&gt;Scenario!$B$14,0,IF(OR(AND(ISNUMBER(H2948),H2948&lt;=Scenario!$B$14),AND(ISNUMBER(I2948),I2948&lt;=Scenario!$B$14)),0,1))</f>
        <v>0</v>
      </c>
      <c r="V2948" s="9" t="n">
        <f aca="false">IF(AND(U2948=1,(Scenario!$B$14-E2948)/60&gt;R2948),1,0)</f>
        <v>0</v>
      </c>
      <c r="W2948" s="9" t="n">
        <f aca="false">IF(OR(C2948=Scenario!$B$22,C2948=Scenario!$C$22),1,0)</f>
        <v>0</v>
      </c>
      <c r="X2948" s="9" t="n">
        <f aca="false">IF(ISNUMBER(I2948),1,0)</f>
        <v>0</v>
      </c>
      <c r="Y2948" s="9" t="n">
        <f aca="false">MOD(INT(E2948/86400)+3,7)</f>
        <v>2</v>
      </c>
      <c r="Z2948" s="9" t="n">
        <f aca="false">MOD(INT(E2948/3600),24)</f>
        <v>18</v>
      </c>
      <c r="AA2948" s="6" t="s">
        <v>6140</v>
      </c>
    </row>
    <row r="2949" customFormat="false" ht="15" hidden="false" customHeight="false" outlineLevel="0" collapsed="false">
      <c r="A2949" s="6" t="s">
        <v>6141</v>
      </c>
      <c r="B2949" s="6" t="s">
        <v>44</v>
      </c>
      <c r="C2949" s="6" t="s">
        <v>288</v>
      </c>
      <c r="D2949" s="6" t="s">
        <v>171</v>
      </c>
      <c r="E2949" s="6" t="n">
        <v>1788978738</v>
      </c>
      <c r="F2949" s="6" t="n">
        <v>1788980726</v>
      </c>
      <c r="G2949" s="6" t="n">
        <v>1788980539</v>
      </c>
      <c r="H2949" s="6" t="n">
        <v>1788984963</v>
      </c>
      <c r="J2949" s="6" t="n">
        <v>0</v>
      </c>
      <c r="K2949" s="6" t="n">
        <v>0</v>
      </c>
      <c r="L2949" s="9" t="n">
        <f aca="false">IF(AND(E2949&gt;=Scenario!$B$11,E2949&lt;Scenario!$B$12),1,0)</f>
        <v>1</v>
      </c>
      <c r="M2949" s="9" t="n">
        <f aca="false">IF(AND(L2949=1,ISNUMBER(F2949)),MAX(0,F2949-E2949)/60,"")</f>
        <v>33.1333333333333</v>
      </c>
      <c r="N2949" s="9" t="n">
        <f aca="false">IF(AND(L2949=1,ISNUMBER(G2949)),MAX(0,G2949-E2949)/60,"")</f>
        <v>30.0166666666667</v>
      </c>
      <c r="O2949" s="9" t="n">
        <f aca="false">IF(ISNUMBER(H2949),IF(AND(H2949&gt;=Scenario!$B$11,H2949&lt;Scenario!$B$12),1,0),0)</f>
        <v>1</v>
      </c>
      <c r="P2949" s="9" t="n">
        <f aca="false">IF(O2949=1,MAX(0,H2949-E2949)/60,"")</f>
        <v>103.75</v>
      </c>
      <c r="Q2949" s="9" t="n">
        <f aca="false">INDEX(Scenario!$B$18:$B$20,MATCH(B2949,Scenario!$A$18:$A$20,0))</f>
        <v>240</v>
      </c>
      <c r="R2949" s="9" t="n">
        <f aca="false">INDEX(Scenario!$C$18:$C$20,MATCH(B2949,Scenario!$A$18:$A$20,0))</f>
        <v>4320</v>
      </c>
      <c r="S2949" s="9" t="n">
        <f aca="false">IF(ISNUMBER(M2949),IF(M2949&lt;=Q2949,1,0),"")</f>
        <v>1</v>
      </c>
      <c r="T2949" s="9" t="n">
        <f aca="false">IF(ISNUMBER(P2949),IF(P2949&lt;=R2949,1,0),"")</f>
        <v>1</v>
      </c>
      <c r="U2949" s="9" t="n">
        <f aca="false">IF(E2949&gt;Scenario!$B$14,0,IF(OR(AND(ISNUMBER(H2949),H2949&lt;=Scenario!$B$14),AND(ISNUMBER(I2949),I2949&lt;=Scenario!$B$14)),0,1))</f>
        <v>0</v>
      </c>
      <c r="V2949" s="9" t="n">
        <f aca="false">IF(AND(U2949=1,(Scenario!$B$14-E2949)/60&gt;R2949),1,0)</f>
        <v>0</v>
      </c>
      <c r="W2949" s="9" t="n">
        <f aca="false">IF(OR(C2949=Scenario!$B$22,C2949=Scenario!$C$22),1,0)</f>
        <v>0</v>
      </c>
      <c r="X2949" s="9" t="n">
        <f aca="false">IF(ISNUMBER(I2949),1,0)</f>
        <v>0</v>
      </c>
      <c r="Y2949" s="9" t="n">
        <f aca="false">MOD(INT(E2949/86400)+3,7)</f>
        <v>2</v>
      </c>
      <c r="Z2949" s="9" t="n">
        <f aca="false">MOD(INT(E2949/3600),24)</f>
        <v>18</v>
      </c>
      <c r="AA2949" s="6" t="s">
        <v>6142</v>
      </c>
    </row>
    <row r="2950" customFormat="false" ht="15" hidden="false" customHeight="false" outlineLevel="0" collapsed="false">
      <c r="A2950" s="6" t="s">
        <v>6143</v>
      </c>
      <c r="B2950" s="6" t="s">
        <v>44</v>
      </c>
      <c r="C2950" s="6" t="s">
        <v>47</v>
      </c>
      <c r="D2950" s="6" t="s">
        <v>172</v>
      </c>
      <c r="E2950" s="6" t="n">
        <v>1788979043</v>
      </c>
      <c r="F2950" s="6" t="n">
        <v>1788979165</v>
      </c>
      <c r="G2950" s="6" t="n">
        <v>1788979078</v>
      </c>
      <c r="H2950" s="6" t="n">
        <v>1788981595</v>
      </c>
      <c r="J2950" s="6" t="n">
        <v>0</v>
      </c>
      <c r="K2950" s="6" t="n">
        <v>0</v>
      </c>
      <c r="L2950" s="9" t="n">
        <f aca="false">IF(AND(E2950&gt;=Scenario!$B$11,E2950&lt;Scenario!$B$12),1,0)</f>
        <v>1</v>
      </c>
      <c r="M2950" s="9" t="n">
        <f aca="false">IF(AND(L2950=1,ISNUMBER(F2950)),MAX(0,F2950-E2950)/60,"")</f>
        <v>2.03333333333333</v>
      </c>
      <c r="N2950" s="9" t="n">
        <f aca="false">IF(AND(L2950=1,ISNUMBER(G2950)),MAX(0,G2950-E2950)/60,"")</f>
        <v>0.583333333333333</v>
      </c>
      <c r="O2950" s="9" t="n">
        <f aca="false">IF(ISNUMBER(H2950),IF(AND(H2950&gt;=Scenario!$B$11,H2950&lt;Scenario!$B$12),1,0),0)</f>
        <v>1</v>
      </c>
      <c r="P2950" s="9" t="n">
        <f aca="false">IF(O2950=1,MAX(0,H2950-E2950)/60,"")</f>
        <v>42.5333333333333</v>
      </c>
      <c r="Q2950" s="9" t="n">
        <f aca="false">INDEX(Scenario!$B$18:$B$20,MATCH(B2950,Scenario!$A$18:$A$20,0))</f>
        <v>240</v>
      </c>
      <c r="R2950" s="9" t="n">
        <f aca="false">INDEX(Scenario!$C$18:$C$20,MATCH(B2950,Scenario!$A$18:$A$20,0))</f>
        <v>4320</v>
      </c>
      <c r="S2950" s="9" t="n">
        <f aca="false">IF(ISNUMBER(M2950),IF(M2950&lt;=Q2950,1,0),"")</f>
        <v>1</v>
      </c>
      <c r="T2950" s="9" t="n">
        <f aca="false">IF(ISNUMBER(P2950),IF(P2950&lt;=R2950,1,0),"")</f>
        <v>1</v>
      </c>
      <c r="U2950" s="9" t="n">
        <f aca="false">IF(E2950&gt;Scenario!$B$14,0,IF(OR(AND(ISNUMBER(H2950),H2950&lt;=Scenario!$B$14),AND(ISNUMBER(I2950),I2950&lt;=Scenario!$B$14)),0,1))</f>
        <v>0</v>
      </c>
      <c r="V2950" s="9" t="n">
        <f aca="false">IF(AND(U2950=1,(Scenario!$B$14-E2950)/60&gt;R2950),1,0)</f>
        <v>0</v>
      </c>
      <c r="W2950" s="9" t="n">
        <f aca="false">IF(OR(C2950=Scenario!$B$22,C2950=Scenario!$C$22),1,0)</f>
        <v>1</v>
      </c>
      <c r="X2950" s="9" t="n">
        <f aca="false">IF(ISNUMBER(I2950),1,0)</f>
        <v>0</v>
      </c>
      <c r="Y2950" s="9" t="n">
        <f aca="false">MOD(INT(E2950/86400)+3,7)</f>
        <v>2</v>
      </c>
      <c r="Z2950" s="9" t="n">
        <f aca="false">MOD(INT(E2950/3600),24)</f>
        <v>18</v>
      </c>
      <c r="AA2950" s="6" t="s">
        <v>6144</v>
      </c>
    </row>
    <row r="2951" customFormat="false" ht="15" hidden="false" customHeight="false" outlineLevel="0" collapsed="false">
      <c r="A2951" s="6" t="s">
        <v>6145</v>
      </c>
      <c r="B2951" s="6" t="s">
        <v>44</v>
      </c>
      <c r="C2951" s="6" t="s">
        <v>249</v>
      </c>
      <c r="D2951" s="6" t="s">
        <v>170</v>
      </c>
      <c r="E2951" s="6" t="n">
        <v>1788979159</v>
      </c>
      <c r="F2951" s="6" t="n">
        <v>1788979402</v>
      </c>
      <c r="G2951" s="6" t="n">
        <v>1788979183</v>
      </c>
      <c r="H2951" s="6" t="n">
        <v>1788983475</v>
      </c>
      <c r="J2951" s="6" t="n">
        <v>0</v>
      </c>
      <c r="K2951" s="6" t="n">
        <v>0</v>
      </c>
      <c r="L2951" s="9" t="n">
        <f aca="false">IF(AND(E2951&gt;=Scenario!$B$11,E2951&lt;Scenario!$B$12),1,0)</f>
        <v>1</v>
      </c>
      <c r="M2951" s="9" t="n">
        <f aca="false">IF(AND(L2951=1,ISNUMBER(F2951)),MAX(0,F2951-E2951)/60,"")</f>
        <v>4.05</v>
      </c>
      <c r="N2951" s="9" t="n">
        <f aca="false">IF(AND(L2951=1,ISNUMBER(G2951)),MAX(0,G2951-E2951)/60,"")</f>
        <v>0.4</v>
      </c>
      <c r="O2951" s="9" t="n">
        <f aca="false">IF(ISNUMBER(H2951),IF(AND(H2951&gt;=Scenario!$B$11,H2951&lt;Scenario!$B$12),1,0),0)</f>
        <v>1</v>
      </c>
      <c r="P2951" s="9" t="n">
        <f aca="false">IF(O2951=1,MAX(0,H2951-E2951)/60,"")</f>
        <v>71.9333333333333</v>
      </c>
      <c r="Q2951" s="9" t="n">
        <f aca="false">INDEX(Scenario!$B$18:$B$20,MATCH(B2951,Scenario!$A$18:$A$20,0))</f>
        <v>240</v>
      </c>
      <c r="R2951" s="9" t="n">
        <f aca="false">INDEX(Scenario!$C$18:$C$20,MATCH(B2951,Scenario!$A$18:$A$20,0))</f>
        <v>4320</v>
      </c>
      <c r="S2951" s="9" t="n">
        <f aca="false">IF(ISNUMBER(M2951),IF(M2951&lt;=Q2951,1,0),"")</f>
        <v>1</v>
      </c>
      <c r="T2951" s="9" t="n">
        <f aca="false">IF(ISNUMBER(P2951),IF(P2951&lt;=R2951,1,0),"")</f>
        <v>1</v>
      </c>
      <c r="U2951" s="9" t="n">
        <f aca="false">IF(E2951&gt;Scenario!$B$14,0,IF(OR(AND(ISNUMBER(H2951),H2951&lt;=Scenario!$B$14),AND(ISNUMBER(I2951),I2951&lt;=Scenario!$B$14)),0,1))</f>
        <v>0</v>
      </c>
      <c r="V2951" s="9" t="n">
        <f aca="false">IF(AND(U2951=1,(Scenario!$B$14-E2951)/60&gt;R2951),1,0)</f>
        <v>0</v>
      </c>
      <c r="W2951" s="9" t="n">
        <f aca="false">IF(OR(C2951=Scenario!$B$22,C2951=Scenario!$C$22),1,0)</f>
        <v>0</v>
      </c>
      <c r="X2951" s="9" t="n">
        <f aca="false">IF(ISNUMBER(I2951),1,0)</f>
        <v>0</v>
      </c>
      <c r="Y2951" s="9" t="n">
        <f aca="false">MOD(INT(E2951/86400)+3,7)</f>
        <v>2</v>
      </c>
      <c r="Z2951" s="9" t="n">
        <f aca="false">MOD(INT(E2951/3600),24)</f>
        <v>18</v>
      </c>
      <c r="AA2951" s="6" t="s">
        <v>6146</v>
      </c>
    </row>
    <row r="2952" customFormat="false" ht="15" hidden="false" customHeight="false" outlineLevel="0" collapsed="false">
      <c r="A2952" s="6" t="s">
        <v>6147</v>
      </c>
      <c r="B2952" s="6" t="s">
        <v>43</v>
      </c>
      <c r="C2952" s="6" t="s">
        <v>288</v>
      </c>
      <c r="D2952" s="6" t="s">
        <v>172</v>
      </c>
      <c r="E2952" s="6" t="n">
        <v>1788979296</v>
      </c>
      <c r="F2952" s="6" t="n">
        <v>1788983553</v>
      </c>
      <c r="G2952" s="6" t="n">
        <v>1788983417</v>
      </c>
      <c r="H2952" s="6" t="n">
        <v>1788986125</v>
      </c>
      <c r="J2952" s="6" t="n">
        <v>0</v>
      </c>
      <c r="K2952" s="6" t="n">
        <v>0</v>
      </c>
      <c r="L2952" s="9" t="n">
        <f aca="false">IF(AND(E2952&gt;=Scenario!$B$11,E2952&lt;Scenario!$B$12),1,0)</f>
        <v>1</v>
      </c>
      <c r="M2952" s="9" t="n">
        <f aca="false">IF(AND(L2952=1,ISNUMBER(F2952)),MAX(0,F2952-E2952)/60,"")</f>
        <v>70.95</v>
      </c>
      <c r="N2952" s="9" t="n">
        <f aca="false">IF(AND(L2952=1,ISNUMBER(G2952)),MAX(0,G2952-E2952)/60,"")</f>
        <v>68.6833333333333</v>
      </c>
      <c r="O2952" s="9" t="n">
        <f aca="false">IF(ISNUMBER(H2952),IF(AND(H2952&gt;=Scenario!$B$11,H2952&lt;Scenario!$B$12),1,0),0)</f>
        <v>1</v>
      </c>
      <c r="P2952" s="9" t="n">
        <f aca="false">IF(O2952=1,MAX(0,H2952-E2952)/60,"")</f>
        <v>113.816666666667</v>
      </c>
      <c r="Q2952" s="9" t="n">
        <f aca="false">INDEX(Scenario!$B$18:$B$20,MATCH(B2952,Scenario!$A$18:$A$20,0))</f>
        <v>60</v>
      </c>
      <c r="R2952" s="9" t="n">
        <f aca="false">INDEX(Scenario!$C$18:$C$20,MATCH(B2952,Scenario!$A$18:$A$20,0))</f>
        <v>1440</v>
      </c>
      <c r="S2952" s="9" t="n">
        <f aca="false">IF(ISNUMBER(M2952),IF(M2952&lt;=Q2952,1,0),"")</f>
        <v>0</v>
      </c>
      <c r="T2952" s="9" t="n">
        <f aca="false">IF(ISNUMBER(P2952),IF(P2952&lt;=R2952,1,0),"")</f>
        <v>1</v>
      </c>
      <c r="U2952" s="9" t="n">
        <f aca="false">IF(E2952&gt;Scenario!$B$14,0,IF(OR(AND(ISNUMBER(H2952),H2952&lt;=Scenario!$B$14),AND(ISNUMBER(I2952),I2952&lt;=Scenario!$B$14)),0,1))</f>
        <v>0</v>
      </c>
      <c r="V2952" s="9" t="n">
        <f aca="false">IF(AND(U2952=1,(Scenario!$B$14-E2952)/60&gt;R2952),1,0)</f>
        <v>0</v>
      </c>
      <c r="W2952" s="9" t="n">
        <f aca="false">IF(OR(C2952=Scenario!$B$22,C2952=Scenario!$C$22),1,0)</f>
        <v>0</v>
      </c>
      <c r="X2952" s="9" t="n">
        <f aca="false">IF(ISNUMBER(I2952),1,0)</f>
        <v>0</v>
      </c>
      <c r="Y2952" s="9" t="n">
        <f aca="false">MOD(INT(E2952/86400)+3,7)</f>
        <v>2</v>
      </c>
      <c r="Z2952" s="9" t="n">
        <f aca="false">MOD(INT(E2952/3600),24)</f>
        <v>18</v>
      </c>
      <c r="AA2952" s="6" t="s">
        <v>6148</v>
      </c>
    </row>
    <row r="2953" customFormat="false" ht="15" hidden="false" customHeight="false" outlineLevel="0" collapsed="false">
      <c r="A2953" s="6" t="s">
        <v>6149</v>
      </c>
      <c r="B2953" s="6" t="s">
        <v>44</v>
      </c>
      <c r="C2953" s="6" t="s">
        <v>288</v>
      </c>
      <c r="D2953" s="6" t="s">
        <v>171</v>
      </c>
      <c r="E2953" s="6" t="n">
        <v>1788979749</v>
      </c>
      <c r="F2953" s="6" t="n">
        <v>1788985186</v>
      </c>
      <c r="G2953" s="6" t="n">
        <v>1788985021</v>
      </c>
      <c r="H2953" s="6" t="n">
        <v>1788988407</v>
      </c>
      <c r="J2953" s="6" t="n">
        <v>0</v>
      </c>
      <c r="K2953" s="6" t="n">
        <v>0</v>
      </c>
      <c r="L2953" s="9" t="n">
        <f aca="false">IF(AND(E2953&gt;=Scenario!$B$11,E2953&lt;Scenario!$B$12),1,0)</f>
        <v>1</v>
      </c>
      <c r="M2953" s="9" t="n">
        <f aca="false">IF(AND(L2953=1,ISNUMBER(F2953)),MAX(0,F2953-E2953)/60,"")</f>
        <v>90.6166666666667</v>
      </c>
      <c r="N2953" s="9" t="n">
        <f aca="false">IF(AND(L2953=1,ISNUMBER(G2953)),MAX(0,G2953-E2953)/60,"")</f>
        <v>87.8666666666667</v>
      </c>
      <c r="O2953" s="9" t="n">
        <f aca="false">IF(ISNUMBER(H2953),IF(AND(H2953&gt;=Scenario!$B$11,H2953&lt;Scenario!$B$12),1,0),0)</f>
        <v>1</v>
      </c>
      <c r="P2953" s="9" t="n">
        <f aca="false">IF(O2953=1,MAX(0,H2953-E2953)/60,"")</f>
        <v>144.3</v>
      </c>
      <c r="Q2953" s="9" t="n">
        <f aca="false">INDEX(Scenario!$B$18:$B$20,MATCH(B2953,Scenario!$A$18:$A$20,0))</f>
        <v>240</v>
      </c>
      <c r="R2953" s="9" t="n">
        <f aca="false">INDEX(Scenario!$C$18:$C$20,MATCH(B2953,Scenario!$A$18:$A$20,0))</f>
        <v>4320</v>
      </c>
      <c r="S2953" s="9" t="n">
        <f aca="false">IF(ISNUMBER(M2953),IF(M2953&lt;=Q2953,1,0),"")</f>
        <v>1</v>
      </c>
      <c r="T2953" s="9" t="n">
        <f aca="false">IF(ISNUMBER(P2953),IF(P2953&lt;=R2953,1,0),"")</f>
        <v>1</v>
      </c>
      <c r="U2953" s="9" t="n">
        <f aca="false">IF(E2953&gt;Scenario!$B$14,0,IF(OR(AND(ISNUMBER(H2953),H2953&lt;=Scenario!$B$14),AND(ISNUMBER(I2953),I2953&lt;=Scenario!$B$14)),0,1))</f>
        <v>0</v>
      </c>
      <c r="V2953" s="9" t="n">
        <f aca="false">IF(AND(U2953=1,(Scenario!$B$14-E2953)/60&gt;R2953),1,0)</f>
        <v>0</v>
      </c>
      <c r="W2953" s="9" t="n">
        <f aca="false">IF(OR(C2953=Scenario!$B$22,C2953=Scenario!$C$22),1,0)</f>
        <v>0</v>
      </c>
      <c r="X2953" s="9" t="n">
        <f aca="false">IF(ISNUMBER(I2953),1,0)</f>
        <v>0</v>
      </c>
      <c r="Y2953" s="9" t="n">
        <f aca="false">MOD(INT(E2953/86400)+3,7)</f>
        <v>2</v>
      </c>
      <c r="Z2953" s="9" t="n">
        <f aca="false">MOD(INT(E2953/3600),24)</f>
        <v>18</v>
      </c>
      <c r="AA2953" s="6" t="s">
        <v>6150</v>
      </c>
    </row>
    <row r="2954" customFormat="false" ht="15" hidden="false" customHeight="false" outlineLevel="0" collapsed="false">
      <c r="A2954" s="6" t="s">
        <v>6151</v>
      </c>
      <c r="B2954" s="6" t="s">
        <v>44</v>
      </c>
      <c r="C2954" s="6" t="s">
        <v>249</v>
      </c>
      <c r="D2954" s="6" t="s">
        <v>170</v>
      </c>
      <c r="E2954" s="6" t="n">
        <v>1788980257</v>
      </c>
      <c r="F2954" s="6" t="n">
        <v>1788984255</v>
      </c>
      <c r="G2954" s="6" t="n">
        <v>1788984051</v>
      </c>
      <c r="H2954" s="6" t="n">
        <v>1788984820</v>
      </c>
      <c r="J2954" s="6" t="n">
        <v>0</v>
      </c>
      <c r="K2954" s="6" t="n">
        <v>0</v>
      </c>
      <c r="L2954" s="9" t="n">
        <f aca="false">IF(AND(E2954&gt;=Scenario!$B$11,E2954&lt;Scenario!$B$12),1,0)</f>
        <v>1</v>
      </c>
      <c r="M2954" s="9" t="n">
        <f aca="false">IF(AND(L2954=1,ISNUMBER(F2954)),MAX(0,F2954-E2954)/60,"")</f>
        <v>66.6333333333333</v>
      </c>
      <c r="N2954" s="9" t="n">
        <f aca="false">IF(AND(L2954=1,ISNUMBER(G2954)),MAX(0,G2954-E2954)/60,"")</f>
        <v>63.2333333333333</v>
      </c>
      <c r="O2954" s="9" t="n">
        <f aca="false">IF(ISNUMBER(H2954),IF(AND(H2954&gt;=Scenario!$B$11,H2954&lt;Scenario!$B$12),1,0),0)</f>
        <v>1</v>
      </c>
      <c r="P2954" s="9" t="n">
        <f aca="false">IF(O2954=1,MAX(0,H2954-E2954)/60,"")</f>
        <v>76.05</v>
      </c>
      <c r="Q2954" s="9" t="n">
        <f aca="false">INDEX(Scenario!$B$18:$B$20,MATCH(B2954,Scenario!$A$18:$A$20,0))</f>
        <v>240</v>
      </c>
      <c r="R2954" s="9" t="n">
        <f aca="false">INDEX(Scenario!$C$18:$C$20,MATCH(B2954,Scenario!$A$18:$A$20,0))</f>
        <v>4320</v>
      </c>
      <c r="S2954" s="9" t="n">
        <f aca="false">IF(ISNUMBER(M2954),IF(M2954&lt;=Q2954,1,0),"")</f>
        <v>1</v>
      </c>
      <c r="T2954" s="9" t="n">
        <f aca="false">IF(ISNUMBER(P2954),IF(P2954&lt;=R2954,1,0),"")</f>
        <v>1</v>
      </c>
      <c r="U2954" s="9" t="n">
        <f aca="false">IF(E2954&gt;Scenario!$B$14,0,IF(OR(AND(ISNUMBER(H2954),H2954&lt;=Scenario!$B$14),AND(ISNUMBER(I2954),I2954&lt;=Scenario!$B$14)),0,1))</f>
        <v>0</v>
      </c>
      <c r="V2954" s="9" t="n">
        <f aca="false">IF(AND(U2954=1,(Scenario!$B$14-E2954)/60&gt;R2954),1,0)</f>
        <v>0</v>
      </c>
      <c r="W2954" s="9" t="n">
        <f aca="false">IF(OR(C2954=Scenario!$B$22,C2954=Scenario!$C$22),1,0)</f>
        <v>0</v>
      </c>
      <c r="X2954" s="9" t="n">
        <f aca="false">IF(ISNUMBER(I2954),1,0)</f>
        <v>0</v>
      </c>
      <c r="Y2954" s="9" t="n">
        <f aca="false">MOD(INT(E2954/86400)+3,7)</f>
        <v>2</v>
      </c>
      <c r="Z2954" s="9" t="n">
        <f aca="false">MOD(INT(E2954/3600),24)</f>
        <v>18</v>
      </c>
      <c r="AA2954" s="6" t="s">
        <v>6152</v>
      </c>
    </row>
    <row r="2955" customFormat="false" ht="15" hidden="false" customHeight="false" outlineLevel="0" collapsed="false">
      <c r="A2955" s="6" t="s">
        <v>6153</v>
      </c>
      <c r="B2955" s="6" t="s">
        <v>44</v>
      </c>
      <c r="C2955" s="6" t="s">
        <v>46</v>
      </c>
      <c r="D2955" s="6" t="s">
        <v>171</v>
      </c>
      <c r="E2955" s="6" t="n">
        <v>1788980948</v>
      </c>
      <c r="F2955" s="6" t="n">
        <v>1788985491</v>
      </c>
      <c r="G2955" s="6" t="n">
        <v>1788985344</v>
      </c>
      <c r="H2955" s="6" t="n">
        <v>1788990450</v>
      </c>
      <c r="J2955" s="6" t="n">
        <v>0</v>
      </c>
      <c r="K2955" s="6" t="n">
        <v>0</v>
      </c>
      <c r="L2955" s="9" t="n">
        <f aca="false">IF(AND(E2955&gt;=Scenario!$B$11,E2955&lt;Scenario!$B$12),1,0)</f>
        <v>1</v>
      </c>
      <c r="M2955" s="9" t="n">
        <f aca="false">IF(AND(L2955=1,ISNUMBER(F2955)),MAX(0,F2955-E2955)/60,"")</f>
        <v>75.7166666666667</v>
      </c>
      <c r="N2955" s="9" t="n">
        <f aca="false">IF(AND(L2955=1,ISNUMBER(G2955)),MAX(0,G2955-E2955)/60,"")</f>
        <v>73.2666666666667</v>
      </c>
      <c r="O2955" s="9" t="n">
        <f aca="false">IF(ISNUMBER(H2955),IF(AND(H2955&gt;=Scenario!$B$11,H2955&lt;Scenario!$B$12),1,0),0)</f>
        <v>1</v>
      </c>
      <c r="P2955" s="9" t="n">
        <f aca="false">IF(O2955=1,MAX(0,H2955-E2955)/60,"")</f>
        <v>158.366666666667</v>
      </c>
      <c r="Q2955" s="9" t="n">
        <f aca="false">INDEX(Scenario!$B$18:$B$20,MATCH(B2955,Scenario!$A$18:$A$20,0))</f>
        <v>240</v>
      </c>
      <c r="R2955" s="9" t="n">
        <f aca="false">INDEX(Scenario!$C$18:$C$20,MATCH(B2955,Scenario!$A$18:$A$20,0))</f>
        <v>4320</v>
      </c>
      <c r="S2955" s="9" t="n">
        <f aca="false">IF(ISNUMBER(M2955),IF(M2955&lt;=Q2955,1,0),"")</f>
        <v>1</v>
      </c>
      <c r="T2955" s="9" t="n">
        <f aca="false">IF(ISNUMBER(P2955),IF(P2955&lt;=R2955,1,0),"")</f>
        <v>1</v>
      </c>
      <c r="U2955" s="9" t="n">
        <f aca="false">IF(E2955&gt;Scenario!$B$14,0,IF(OR(AND(ISNUMBER(H2955),H2955&lt;=Scenario!$B$14),AND(ISNUMBER(I2955),I2955&lt;=Scenario!$B$14)),0,1))</f>
        <v>0</v>
      </c>
      <c r="V2955" s="9" t="n">
        <f aca="false">IF(AND(U2955=1,(Scenario!$B$14-E2955)/60&gt;R2955),1,0)</f>
        <v>0</v>
      </c>
      <c r="W2955" s="9" t="n">
        <f aca="false">IF(OR(C2955=Scenario!$B$22,C2955=Scenario!$C$22),1,0)</f>
        <v>1</v>
      </c>
      <c r="X2955" s="9" t="n">
        <f aca="false">IF(ISNUMBER(I2955),1,0)</f>
        <v>0</v>
      </c>
      <c r="Y2955" s="9" t="n">
        <f aca="false">MOD(INT(E2955/86400)+3,7)</f>
        <v>2</v>
      </c>
      <c r="Z2955" s="9" t="n">
        <f aca="false">MOD(INT(E2955/3600),24)</f>
        <v>19</v>
      </c>
      <c r="AA2955" s="6" t="s">
        <v>6154</v>
      </c>
    </row>
    <row r="2956" customFormat="false" ht="15" hidden="false" customHeight="false" outlineLevel="0" collapsed="false">
      <c r="A2956" s="6" t="s">
        <v>6155</v>
      </c>
      <c r="B2956" s="6" t="s">
        <v>44</v>
      </c>
      <c r="C2956" s="6" t="s">
        <v>46</v>
      </c>
      <c r="D2956" s="6" t="s">
        <v>170</v>
      </c>
      <c r="E2956" s="6" t="n">
        <v>1788982171</v>
      </c>
      <c r="F2956" s="6" t="n">
        <v>1788985242</v>
      </c>
      <c r="G2956" s="6" t="n">
        <v>1788985049</v>
      </c>
      <c r="H2956" s="6" t="n">
        <v>1788986506</v>
      </c>
      <c r="J2956" s="6" t="n">
        <v>0</v>
      </c>
      <c r="K2956" s="6" t="n">
        <v>0</v>
      </c>
      <c r="L2956" s="9" t="n">
        <f aca="false">IF(AND(E2956&gt;=Scenario!$B$11,E2956&lt;Scenario!$B$12),1,0)</f>
        <v>1</v>
      </c>
      <c r="M2956" s="9" t="n">
        <f aca="false">IF(AND(L2956=1,ISNUMBER(F2956)),MAX(0,F2956-E2956)/60,"")</f>
        <v>51.1833333333333</v>
      </c>
      <c r="N2956" s="9" t="n">
        <f aca="false">IF(AND(L2956=1,ISNUMBER(G2956)),MAX(0,G2956-E2956)/60,"")</f>
        <v>47.9666666666667</v>
      </c>
      <c r="O2956" s="9" t="n">
        <f aca="false">IF(ISNUMBER(H2956),IF(AND(H2956&gt;=Scenario!$B$11,H2956&lt;Scenario!$B$12),1,0),0)</f>
        <v>1</v>
      </c>
      <c r="P2956" s="9" t="n">
        <f aca="false">IF(O2956=1,MAX(0,H2956-E2956)/60,"")</f>
        <v>72.25</v>
      </c>
      <c r="Q2956" s="9" t="n">
        <f aca="false">INDEX(Scenario!$B$18:$B$20,MATCH(B2956,Scenario!$A$18:$A$20,0))</f>
        <v>240</v>
      </c>
      <c r="R2956" s="9" t="n">
        <f aca="false">INDEX(Scenario!$C$18:$C$20,MATCH(B2956,Scenario!$A$18:$A$20,0))</f>
        <v>4320</v>
      </c>
      <c r="S2956" s="9" t="n">
        <f aca="false">IF(ISNUMBER(M2956),IF(M2956&lt;=Q2956,1,0),"")</f>
        <v>1</v>
      </c>
      <c r="T2956" s="9" t="n">
        <f aca="false">IF(ISNUMBER(P2956),IF(P2956&lt;=R2956,1,0),"")</f>
        <v>1</v>
      </c>
      <c r="U2956" s="9" t="n">
        <f aca="false">IF(E2956&gt;Scenario!$B$14,0,IF(OR(AND(ISNUMBER(H2956),H2956&lt;=Scenario!$B$14),AND(ISNUMBER(I2956),I2956&lt;=Scenario!$B$14)),0,1))</f>
        <v>0</v>
      </c>
      <c r="V2956" s="9" t="n">
        <f aca="false">IF(AND(U2956=1,(Scenario!$B$14-E2956)/60&gt;R2956),1,0)</f>
        <v>0</v>
      </c>
      <c r="W2956" s="9" t="n">
        <f aca="false">IF(OR(C2956=Scenario!$B$22,C2956=Scenario!$C$22),1,0)</f>
        <v>1</v>
      </c>
      <c r="X2956" s="9" t="n">
        <f aca="false">IF(ISNUMBER(I2956),1,0)</f>
        <v>0</v>
      </c>
      <c r="Y2956" s="9" t="n">
        <f aca="false">MOD(INT(E2956/86400)+3,7)</f>
        <v>2</v>
      </c>
      <c r="Z2956" s="9" t="n">
        <f aca="false">MOD(INT(E2956/3600),24)</f>
        <v>19</v>
      </c>
      <c r="AA2956" s="6" t="s">
        <v>6156</v>
      </c>
    </row>
    <row r="2957" customFormat="false" ht="15" hidden="false" customHeight="false" outlineLevel="0" collapsed="false">
      <c r="A2957" s="6" t="s">
        <v>6157</v>
      </c>
      <c r="B2957" s="6" t="s">
        <v>42</v>
      </c>
      <c r="C2957" s="6" t="s">
        <v>46</v>
      </c>
      <c r="D2957" s="6" t="s">
        <v>171</v>
      </c>
      <c r="E2957" s="6" t="n">
        <v>1788982480</v>
      </c>
      <c r="F2957" s="6" t="n">
        <v>1788983708</v>
      </c>
      <c r="G2957" s="6" t="n">
        <v>1788983538</v>
      </c>
      <c r="H2957" s="6" t="n">
        <v>1788985314</v>
      </c>
      <c r="J2957" s="6" t="n">
        <v>0</v>
      </c>
      <c r="K2957" s="6" t="n">
        <v>0</v>
      </c>
      <c r="L2957" s="9" t="n">
        <f aca="false">IF(AND(E2957&gt;=Scenario!$B$11,E2957&lt;Scenario!$B$12),1,0)</f>
        <v>1</v>
      </c>
      <c r="M2957" s="9" t="n">
        <f aca="false">IF(AND(L2957=1,ISNUMBER(F2957)),MAX(0,F2957-E2957)/60,"")</f>
        <v>20.4666666666667</v>
      </c>
      <c r="N2957" s="9" t="n">
        <f aca="false">IF(AND(L2957=1,ISNUMBER(G2957)),MAX(0,G2957-E2957)/60,"")</f>
        <v>17.6333333333333</v>
      </c>
      <c r="O2957" s="9" t="n">
        <f aca="false">IF(ISNUMBER(H2957),IF(AND(H2957&gt;=Scenario!$B$11,H2957&lt;Scenario!$B$12),1,0),0)</f>
        <v>1</v>
      </c>
      <c r="P2957" s="9" t="n">
        <f aca="false">IF(O2957=1,MAX(0,H2957-E2957)/60,"")</f>
        <v>47.2333333333333</v>
      </c>
      <c r="Q2957" s="9" t="n">
        <f aca="false">INDEX(Scenario!$B$18:$B$20,MATCH(B2957,Scenario!$A$18:$A$20,0))</f>
        <v>15</v>
      </c>
      <c r="R2957" s="9" t="n">
        <f aca="false">INDEX(Scenario!$C$18:$C$20,MATCH(B2957,Scenario!$A$18:$A$20,0))</f>
        <v>240</v>
      </c>
      <c r="S2957" s="9" t="n">
        <f aca="false">IF(ISNUMBER(M2957),IF(M2957&lt;=Q2957,1,0),"")</f>
        <v>0</v>
      </c>
      <c r="T2957" s="9" t="n">
        <f aca="false">IF(ISNUMBER(P2957),IF(P2957&lt;=R2957,1,0),"")</f>
        <v>1</v>
      </c>
      <c r="U2957" s="9" t="n">
        <f aca="false">IF(E2957&gt;Scenario!$B$14,0,IF(OR(AND(ISNUMBER(H2957),H2957&lt;=Scenario!$B$14),AND(ISNUMBER(I2957),I2957&lt;=Scenario!$B$14)),0,1))</f>
        <v>0</v>
      </c>
      <c r="V2957" s="9" t="n">
        <f aca="false">IF(AND(U2957=1,(Scenario!$B$14-E2957)/60&gt;R2957),1,0)</f>
        <v>0</v>
      </c>
      <c r="W2957" s="9" t="n">
        <f aca="false">IF(OR(C2957=Scenario!$B$22,C2957=Scenario!$C$22),1,0)</f>
        <v>1</v>
      </c>
      <c r="X2957" s="9" t="n">
        <f aca="false">IF(ISNUMBER(I2957),1,0)</f>
        <v>0</v>
      </c>
      <c r="Y2957" s="9" t="n">
        <f aca="false">MOD(INT(E2957/86400)+3,7)</f>
        <v>2</v>
      </c>
      <c r="Z2957" s="9" t="n">
        <f aca="false">MOD(INT(E2957/3600),24)</f>
        <v>19</v>
      </c>
      <c r="AA2957" s="6" t="s">
        <v>6158</v>
      </c>
    </row>
    <row r="2958" customFormat="false" ht="15" hidden="false" customHeight="false" outlineLevel="0" collapsed="false">
      <c r="A2958" s="6" t="s">
        <v>6159</v>
      </c>
      <c r="B2958" s="6" t="s">
        <v>43</v>
      </c>
      <c r="C2958" s="6" t="s">
        <v>249</v>
      </c>
      <c r="D2958" s="6" t="s">
        <v>170</v>
      </c>
      <c r="E2958" s="6" t="n">
        <v>1788982509</v>
      </c>
      <c r="F2958" s="6" t="n">
        <v>1788983586</v>
      </c>
      <c r="G2958" s="6" t="n">
        <v>1788983522</v>
      </c>
      <c r="H2958" s="6" t="n">
        <v>1788985037</v>
      </c>
      <c r="J2958" s="6" t="n">
        <v>0</v>
      </c>
      <c r="K2958" s="6" t="n">
        <v>0</v>
      </c>
      <c r="L2958" s="9" t="n">
        <f aca="false">IF(AND(E2958&gt;=Scenario!$B$11,E2958&lt;Scenario!$B$12),1,0)</f>
        <v>1</v>
      </c>
      <c r="M2958" s="9" t="n">
        <f aca="false">IF(AND(L2958=1,ISNUMBER(F2958)),MAX(0,F2958-E2958)/60,"")</f>
        <v>17.95</v>
      </c>
      <c r="N2958" s="9" t="n">
        <f aca="false">IF(AND(L2958=1,ISNUMBER(G2958)),MAX(0,G2958-E2958)/60,"")</f>
        <v>16.8833333333333</v>
      </c>
      <c r="O2958" s="9" t="n">
        <f aca="false">IF(ISNUMBER(H2958),IF(AND(H2958&gt;=Scenario!$B$11,H2958&lt;Scenario!$B$12),1,0),0)</f>
        <v>1</v>
      </c>
      <c r="P2958" s="9" t="n">
        <f aca="false">IF(O2958=1,MAX(0,H2958-E2958)/60,"")</f>
        <v>42.1333333333333</v>
      </c>
      <c r="Q2958" s="9" t="n">
        <f aca="false">INDEX(Scenario!$B$18:$B$20,MATCH(B2958,Scenario!$A$18:$A$20,0))</f>
        <v>60</v>
      </c>
      <c r="R2958" s="9" t="n">
        <f aca="false">INDEX(Scenario!$C$18:$C$20,MATCH(B2958,Scenario!$A$18:$A$20,0))</f>
        <v>1440</v>
      </c>
      <c r="S2958" s="9" t="n">
        <f aca="false">IF(ISNUMBER(M2958),IF(M2958&lt;=Q2958,1,0),"")</f>
        <v>1</v>
      </c>
      <c r="T2958" s="9" t="n">
        <f aca="false">IF(ISNUMBER(P2958),IF(P2958&lt;=R2958,1,0),"")</f>
        <v>1</v>
      </c>
      <c r="U2958" s="9" t="n">
        <f aca="false">IF(E2958&gt;Scenario!$B$14,0,IF(OR(AND(ISNUMBER(H2958),H2958&lt;=Scenario!$B$14),AND(ISNUMBER(I2958),I2958&lt;=Scenario!$B$14)),0,1))</f>
        <v>0</v>
      </c>
      <c r="V2958" s="9" t="n">
        <f aca="false">IF(AND(U2958=1,(Scenario!$B$14-E2958)/60&gt;R2958),1,0)</f>
        <v>0</v>
      </c>
      <c r="W2958" s="9" t="n">
        <f aca="false">IF(OR(C2958=Scenario!$B$22,C2958=Scenario!$C$22),1,0)</f>
        <v>0</v>
      </c>
      <c r="X2958" s="9" t="n">
        <f aca="false">IF(ISNUMBER(I2958),1,0)</f>
        <v>0</v>
      </c>
      <c r="Y2958" s="9" t="n">
        <f aca="false">MOD(INT(E2958/86400)+3,7)</f>
        <v>2</v>
      </c>
      <c r="Z2958" s="9" t="n">
        <f aca="false">MOD(INT(E2958/3600),24)</f>
        <v>19</v>
      </c>
      <c r="AA2958" s="6" t="s">
        <v>6160</v>
      </c>
    </row>
    <row r="2959" customFormat="false" ht="15" hidden="false" customHeight="false" outlineLevel="0" collapsed="false">
      <c r="A2959" s="6" t="s">
        <v>6161</v>
      </c>
      <c r="B2959" s="6" t="s">
        <v>44</v>
      </c>
      <c r="C2959" s="6" t="s">
        <v>249</v>
      </c>
      <c r="D2959" s="6" t="s">
        <v>170</v>
      </c>
      <c r="E2959" s="6" t="n">
        <v>1788982705</v>
      </c>
      <c r="F2959" s="6" t="n">
        <v>1788985593</v>
      </c>
      <c r="G2959" s="6" t="n">
        <v>1788985402</v>
      </c>
      <c r="H2959" s="6" t="n">
        <v>1788986609</v>
      </c>
      <c r="J2959" s="6" t="n">
        <v>0</v>
      </c>
      <c r="K2959" s="6" t="n">
        <v>0</v>
      </c>
      <c r="L2959" s="9" t="n">
        <f aca="false">IF(AND(E2959&gt;=Scenario!$B$11,E2959&lt;Scenario!$B$12),1,0)</f>
        <v>1</v>
      </c>
      <c r="M2959" s="9" t="n">
        <f aca="false">IF(AND(L2959=1,ISNUMBER(F2959)),MAX(0,F2959-E2959)/60,"")</f>
        <v>48.1333333333333</v>
      </c>
      <c r="N2959" s="9" t="n">
        <f aca="false">IF(AND(L2959=1,ISNUMBER(G2959)),MAX(0,G2959-E2959)/60,"")</f>
        <v>44.95</v>
      </c>
      <c r="O2959" s="9" t="n">
        <f aca="false">IF(ISNUMBER(H2959),IF(AND(H2959&gt;=Scenario!$B$11,H2959&lt;Scenario!$B$12),1,0),0)</f>
        <v>1</v>
      </c>
      <c r="P2959" s="9" t="n">
        <f aca="false">IF(O2959=1,MAX(0,H2959-E2959)/60,"")</f>
        <v>65.0666666666667</v>
      </c>
      <c r="Q2959" s="9" t="n">
        <f aca="false">INDEX(Scenario!$B$18:$B$20,MATCH(B2959,Scenario!$A$18:$A$20,0))</f>
        <v>240</v>
      </c>
      <c r="R2959" s="9" t="n">
        <f aca="false">INDEX(Scenario!$C$18:$C$20,MATCH(B2959,Scenario!$A$18:$A$20,0))</f>
        <v>4320</v>
      </c>
      <c r="S2959" s="9" t="n">
        <f aca="false">IF(ISNUMBER(M2959),IF(M2959&lt;=Q2959,1,0),"")</f>
        <v>1</v>
      </c>
      <c r="T2959" s="9" t="n">
        <f aca="false">IF(ISNUMBER(P2959),IF(P2959&lt;=R2959,1,0),"")</f>
        <v>1</v>
      </c>
      <c r="U2959" s="9" t="n">
        <f aca="false">IF(E2959&gt;Scenario!$B$14,0,IF(OR(AND(ISNUMBER(H2959),H2959&lt;=Scenario!$B$14),AND(ISNUMBER(I2959),I2959&lt;=Scenario!$B$14)),0,1))</f>
        <v>0</v>
      </c>
      <c r="V2959" s="9" t="n">
        <f aca="false">IF(AND(U2959=1,(Scenario!$B$14-E2959)/60&gt;R2959),1,0)</f>
        <v>0</v>
      </c>
      <c r="W2959" s="9" t="n">
        <f aca="false">IF(OR(C2959=Scenario!$B$22,C2959=Scenario!$C$22),1,0)</f>
        <v>0</v>
      </c>
      <c r="X2959" s="9" t="n">
        <f aca="false">IF(ISNUMBER(I2959),1,0)</f>
        <v>0</v>
      </c>
      <c r="Y2959" s="9" t="n">
        <f aca="false">MOD(INT(E2959/86400)+3,7)</f>
        <v>2</v>
      </c>
      <c r="Z2959" s="9" t="n">
        <f aca="false">MOD(INT(E2959/3600),24)</f>
        <v>19</v>
      </c>
      <c r="AA2959" s="6" t="s">
        <v>6162</v>
      </c>
    </row>
    <row r="2960" customFormat="false" ht="15" hidden="false" customHeight="false" outlineLevel="0" collapsed="false">
      <c r="A2960" s="6" t="s">
        <v>6163</v>
      </c>
      <c r="B2960" s="6" t="s">
        <v>42</v>
      </c>
      <c r="C2960" s="6" t="s">
        <v>288</v>
      </c>
      <c r="D2960" s="6" t="s">
        <v>171</v>
      </c>
      <c r="E2960" s="6" t="n">
        <v>1788983535</v>
      </c>
      <c r="F2960" s="6" t="n">
        <v>1788984679</v>
      </c>
      <c r="G2960" s="6" t="n">
        <v>1788984444</v>
      </c>
      <c r="H2960" s="6" t="n">
        <v>1789019130</v>
      </c>
      <c r="J2960" s="6" t="n">
        <v>0</v>
      </c>
      <c r="K2960" s="6" t="n">
        <v>0</v>
      </c>
      <c r="L2960" s="9" t="n">
        <f aca="false">IF(AND(E2960&gt;=Scenario!$B$11,E2960&lt;Scenario!$B$12),1,0)</f>
        <v>1</v>
      </c>
      <c r="M2960" s="9" t="n">
        <f aca="false">IF(AND(L2960=1,ISNUMBER(F2960)),MAX(0,F2960-E2960)/60,"")</f>
        <v>19.0666666666667</v>
      </c>
      <c r="N2960" s="9" t="n">
        <f aca="false">IF(AND(L2960=1,ISNUMBER(G2960)),MAX(0,G2960-E2960)/60,"")</f>
        <v>15.15</v>
      </c>
      <c r="O2960" s="9" t="n">
        <f aca="false">IF(ISNUMBER(H2960),IF(AND(H2960&gt;=Scenario!$B$11,H2960&lt;Scenario!$B$12),1,0),0)</f>
        <v>1</v>
      </c>
      <c r="P2960" s="9" t="n">
        <f aca="false">IF(O2960=1,MAX(0,H2960-E2960)/60,"")</f>
        <v>593.25</v>
      </c>
      <c r="Q2960" s="9" t="n">
        <f aca="false">INDEX(Scenario!$B$18:$B$20,MATCH(B2960,Scenario!$A$18:$A$20,0))</f>
        <v>15</v>
      </c>
      <c r="R2960" s="9" t="n">
        <f aca="false">INDEX(Scenario!$C$18:$C$20,MATCH(B2960,Scenario!$A$18:$A$20,0))</f>
        <v>240</v>
      </c>
      <c r="S2960" s="9" t="n">
        <f aca="false">IF(ISNUMBER(M2960),IF(M2960&lt;=Q2960,1,0),"")</f>
        <v>0</v>
      </c>
      <c r="T2960" s="9" t="n">
        <f aca="false">IF(ISNUMBER(P2960),IF(P2960&lt;=R2960,1,0),"")</f>
        <v>0</v>
      </c>
      <c r="U2960" s="9" t="n">
        <f aca="false">IF(E2960&gt;Scenario!$B$14,0,IF(OR(AND(ISNUMBER(H2960),H2960&lt;=Scenario!$B$14),AND(ISNUMBER(I2960),I2960&lt;=Scenario!$B$14)),0,1))</f>
        <v>0</v>
      </c>
      <c r="V2960" s="9" t="n">
        <f aca="false">IF(AND(U2960=1,(Scenario!$B$14-E2960)/60&gt;R2960),1,0)</f>
        <v>0</v>
      </c>
      <c r="W2960" s="9" t="n">
        <f aca="false">IF(OR(C2960=Scenario!$B$22,C2960=Scenario!$C$22),1,0)</f>
        <v>0</v>
      </c>
      <c r="X2960" s="9" t="n">
        <f aca="false">IF(ISNUMBER(I2960),1,0)</f>
        <v>0</v>
      </c>
      <c r="Y2960" s="9" t="n">
        <f aca="false">MOD(INT(E2960/86400)+3,7)</f>
        <v>2</v>
      </c>
      <c r="Z2960" s="9" t="n">
        <f aca="false">MOD(INT(E2960/3600),24)</f>
        <v>19</v>
      </c>
      <c r="AA2960" s="6" t="s">
        <v>6164</v>
      </c>
    </row>
    <row r="2961" customFormat="false" ht="15" hidden="false" customHeight="false" outlineLevel="0" collapsed="false">
      <c r="A2961" s="6" t="s">
        <v>6165</v>
      </c>
      <c r="B2961" s="6" t="s">
        <v>43</v>
      </c>
      <c r="C2961" s="6" t="s">
        <v>249</v>
      </c>
      <c r="D2961" s="6" t="s">
        <v>171</v>
      </c>
      <c r="E2961" s="6" t="n">
        <v>1788988967</v>
      </c>
      <c r="F2961" s="6" t="n">
        <v>1788989203</v>
      </c>
      <c r="G2961" s="6" t="n">
        <v>1788989022</v>
      </c>
      <c r="H2961" s="6" t="n">
        <v>1788993080</v>
      </c>
      <c r="J2961" s="6" t="n">
        <v>0</v>
      </c>
      <c r="K2961" s="6" t="n">
        <v>0</v>
      </c>
      <c r="L2961" s="9" t="n">
        <f aca="false">IF(AND(E2961&gt;=Scenario!$B$11,E2961&lt;Scenario!$B$12),1,0)</f>
        <v>1</v>
      </c>
      <c r="M2961" s="9" t="n">
        <f aca="false">IF(AND(L2961=1,ISNUMBER(F2961)),MAX(0,F2961-E2961)/60,"")</f>
        <v>3.93333333333333</v>
      </c>
      <c r="N2961" s="9" t="n">
        <f aca="false">IF(AND(L2961=1,ISNUMBER(G2961)),MAX(0,G2961-E2961)/60,"")</f>
        <v>0.916666666666667</v>
      </c>
      <c r="O2961" s="9" t="n">
        <f aca="false">IF(ISNUMBER(H2961),IF(AND(H2961&gt;=Scenario!$B$11,H2961&lt;Scenario!$B$12),1,0),0)</f>
        <v>1</v>
      </c>
      <c r="P2961" s="9" t="n">
        <f aca="false">IF(O2961=1,MAX(0,H2961-E2961)/60,"")</f>
        <v>68.55</v>
      </c>
      <c r="Q2961" s="9" t="n">
        <f aca="false">INDEX(Scenario!$B$18:$B$20,MATCH(B2961,Scenario!$A$18:$A$20,0))</f>
        <v>60</v>
      </c>
      <c r="R2961" s="9" t="n">
        <f aca="false">INDEX(Scenario!$C$18:$C$20,MATCH(B2961,Scenario!$A$18:$A$20,0))</f>
        <v>1440</v>
      </c>
      <c r="S2961" s="9" t="n">
        <f aca="false">IF(ISNUMBER(M2961),IF(M2961&lt;=Q2961,1,0),"")</f>
        <v>1</v>
      </c>
      <c r="T2961" s="9" t="n">
        <f aca="false">IF(ISNUMBER(P2961),IF(P2961&lt;=R2961,1,0),"")</f>
        <v>1</v>
      </c>
      <c r="U2961" s="9" t="n">
        <f aca="false">IF(E2961&gt;Scenario!$B$14,0,IF(OR(AND(ISNUMBER(H2961),H2961&lt;=Scenario!$B$14),AND(ISNUMBER(I2961),I2961&lt;=Scenario!$B$14)),0,1))</f>
        <v>0</v>
      </c>
      <c r="V2961" s="9" t="n">
        <f aca="false">IF(AND(U2961=1,(Scenario!$B$14-E2961)/60&gt;R2961),1,0)</f>
        <v>0</v>
      </c>
      <c r="W2961" s="9" t="n">
        <f aca="false">IF(OR(C2961=Scenario!$B$22,C2961=Scenario!$C$22),1,0)</f>
        <v>0</v>
      </c>
      <c r="X2961" s="9" t="n">
        <f aca="false">IF(ISNUMBER(I2961),1,0)</f>
        <v>0</v>
      </c>
      <c r="Y2961" s="9" t="n">
        <f aca="false">MOD(INT(E2961/86400)+3,7)</f>
        <v>2</v>
      </c>
      <c r="Z2961" s="9" t="n">
        <f aca="false">MOD(INT(E2961/3600),24)</f>
        <v>21</v>
      </c>
      <c r="AA2961" s="6" t="s">
        <v>6166</v>
      </c>
    </row>
    <row r="2962" customFormat="false" ht="15" hidden="false" customHeight="false" outlineLevel="0" collapsed="false">
      <c r="A2962" s="6" t="s">
        <v>6167</v>
      </c>
      <c r="B2962" s="6" t="s">
        <v>44</v>
      </c>
      <c r="C2962" s="6" t="s">
        <v>249</v>
      </c>
      <c r="D2962" s="6" t="s">
        <v>171</v>
      </c>
      <c r="E2962" s="6" t="n">
        <v>1788994663</v>
      </c>
      <c r="F2962" s="6" t="n">
        <v>1788994748</v>
      </c>
      <c r="G2962" s="6" t="n">
        <v>1788994673</v>
      </c>
      <c r="H2962" s="6" t="n">
        <v>1788999638</v>
      </c>
      <c r="J2962" s="6" t="n">
        <v>0</v>
      </c>
      <c r="K2962" s="6" t="n">
        <v>0</v>
      </c>
      <c r="L2962" s="9" t="n">
        <f aca="false">IF(AND(E2962&gt;=Scenario!$B$11,E2962&lt;Scenario!$B$12),1,0)</f>
        <v>1</v>
      </c>
      <c r="M2962" s="9" t="n">
        <f aca="false">IF(AND(L2962=1,ISNUMBER(F2962)),MAX(0,F2962-E2962)/60,"")</f>
        <v>1.41666666666667</v>
      </c>
      <c r="N2962" s="9" t="n">
        <f aca="false">IF(AND(L2962=1,ISNUMBER(G2962)),MAX(0,G2962-E2962)/60,"")</f>
        <v>0.166666666666667</v>
      </c>
      <c r="O2962" s="9" t="n">
        <f aca="false">IF(ISNUMBER(H2962),IF(AND(H2962&gt;=Scenario!$B$11,H2962&lt;Scenario!$B$12),1,0),0)</f>
        <v>1</v>
      </c>
      <c r="P2962" s="9" t="n">
        <f aca="false">IF(O2962=1,MAX(0,H2962-E2962)/60,"")</f>
        <v>82.9166666666667</v>
      </c>
      <c r="Q2962" s="9" t="n">
        <f aca="false">INDEX(Scenario!$B$18:$B$20,MATCH(B2962,Scenario!$A$18:$A$20,0))</f>
        <v>240</v>
      </c>
      <c r="R2962" s="9" t="n">
        <f aca="false">INDEX(Scenario!$C$18:$C$20,MATCH(B2962,Scenario!$A$18:$A$20,0))</f>
        <v>4320</v>
      </c>
      <c r="S2962" s="9" t="n">
        <f aca="false">IF(ISNUMBER(M2962),IF(M2962&lt;=Q2962,1,0),"")</f>
        <v>1</v>
      </c>
      <c r="T2962" s="9" t="n">
        <f aca="false">IF(ISNUMBER(P2962),IF(P2962&lt;=R2962,1,0),"")</f>
        <v>1</v>
      </c>
      <c r="U2962" s="9" t="n">
        <f aca="false">IF(E2962&gt;Scenario!$B$14,0,IF(OR(AND(ISNUMBER(H2962),H2962&lt;=Scenario!$B$14),AND(ISNUMBER(I2962),I2962&lt;=Scenario!$B$14)),0,1))</f>
        <v>0</v>
      </c>
      <c r="V2962" s="9" t="n">
        <f aca="false">IF(AND(U2962=1,(Scenario!$B$14-E2962)/60&gt;R2962),1,0)</f>
        <v>0</v>
      </c>
      <c r="W2962" s="9" t="n">
        <f aca="false">IF(OR(C2962=Scenario!$B$22,C2962=Scenario!$C$22),1,0)</f>
        <v>0</v>
      </c>
      <c r="X2962" s="9" t="n">
        <f aca="false">IF(ISNUMBER(I2962),1,0)</f>
        <v>0</v>
      </c>
      <c r="Y2962" s="9" t="n">
        <f aca="false">MOD(INT(E2962/86400)+3,7)</f>
        <v>2</v>
      </c>
      <c r="Z2962" s="9" t="n">
        <f aca="false">MOD(INT(E2962/3600),24)</f>
        <v>22</v>
      </c>
      <c r="AA2962" s="6" t="s">
        <v>6168</v>
      </c>
    </row>
    <row r="2963" customFormat="false" ht="15" hidden="false" customHeight="false" outlineLevel="0" collapsed="false">
      <c r="A2963" s="6" t="s">
        <v>6169</v>
      </c>
      <c r="B2963" s="6" t="s">
        <v>44</v>
      </c>
      <c r="C2963" s="6" t="s">
        <v>46</v>
      </c>
      <c r="D2963" s="6" t="s">
        <v>170</v>
      </c>
      <c r="E2963" s="6" t="n">
        <v>1789022466</v>
      </c>
      <c r="F2963" s="6" t="n">
        <v>1789022646</v>
      </c>
      <c r="G2963" s="6" t="n">
        <v>1789022487</v>
      </c>
      <c r="H2963" s="6" t="n">
        <v>1789023541</v>
      </c>
      <c r="J2963" s="6" t="n">
        <v>0</v>
      </c>
      <c r="K2963" s="6" t="n">
        <v>0</v>
      </c>
      <c r="L2963" s="9" t="n">
        <f aca="false">IF(AND(E2963&gt;=Scenario!$B$11,E2963&lt;Scenario!$B$12),1,0)</f>
        <v>1</v>
      </c>
      <c r="M2963" s="9" t="n">
        <f aca="false">IF(AND(L2963=1,ISNUMBER(F2963)),MAX(0,F2963-E2963)/60,"")</f>
        <v>3</v>
      </c>
      <c r="N2963" s="9" t="n">
        <f aca="false">IF(AND(L2963=1,ISNUMBER(G2963)),MAX(0,G2963-E2963)/60,"")</f>
        <v>0.35</v>
      </c>
      <c r="O2963" s="9" t="n">
        <f aca="false">IF(ISNUMBER(H2963),IF(AND(H2963&gt;=Scenario!$B$11,H2963&lt;Scenario!$B$12),1,0),0)</f>
        <v>1</v>
      </c>
      <c r="P2963" s="9" t="n">
        <f aca="false">IF(O2963=1,MAX(0,H2963-E2963)/60,"")</f>
        <v>17.9166666666667</v>
      </c>
      <c r="Q2963" s="9" t="n">
        <f aca="false">INDEX(Scenario!$B$18:$B$20,MATCH(B2963,Scenario!$A$18:$A$20,0))</f>
        <v>240</v>
      </c>
      <c r="R2963" s="9" t="n">
        <f aca="false">INDEX(Scenario!$C$18:$C$20,MATCH(B2963,Scenario!$A$18:$A$20,0))</f>
        <v>4320</v>
      </c>
      <c r="S2963" s="9" t="n">
        <f aca="false">IF(ISNUMBER(M2963),IF(M2963&lt;=Q2963,1,0),"")</f>
        <v>1</v>
      </c>
      <c r="T2963" s="9" t="n">
        <f aca="false">IF(ISNUMBER(P2963),IF(P2963&lt;=R2963,1,0),"")</f>
        <v>1</v>
      </c>
      <c r="U2963" s="9" t="n">
        <f aca="false">IF(E2963&gt;Scenario!$B$14,0,IF(OR(AND(ISNUMBER(H2963),H2963&lt;=Scenario!$B$14),AND(ISNUMBER(I2963),I2963&lt;=Scenario!$B$14)),0,1))</f>
        <v>0</v>
      </c>
      <c r="V2963" s="9" t="n">
        <f aca="false">IF(AND(U2963=1,(Scenario!$B$14-E2963)/60&gt;R2963),1,0)</f>
        <v>0</v>
      </c>
      <c r="W2963" s="9" t="n">
        <f aca="false">IF(OR(C2963=Scenario!$B$22,C2963=Scenario!$C$22),1,0)</f>
        <v>1</v>
      </c>
      <c r="X2963" s="9" t="n">
        <f aca="false">IF(ISNUMBER(I2963),1,0)</f>
        <v>0</v>
      </c>
      <c r="Y2963" s="9" t="n">
        <f aca="false">MOD(INT(E2963/86400)+3,7)</f>
        <v>3</v>
      </c>
      <c r="Z2963" s="9" t="n">
        <f aca="false">MOD(INT(E2963/3600),24)</f>
        <v>6</v>
      </c>
      <c r="AA2963" s="6" t="s">
        <v>6170</v>
      </c>
    </row>
    <row r="2964" customFormat="false" ht="15" hidden="false" customHeight="false" outlineLevel="0" collapsed="false">
      <c r="A2964" s="6" t="s">
        <v>6171</v>
      </c>
      <c r="B2964" s="6" t="s">
        <v>44</v>
      </c>
      <c r="C2964" s="6" t="s">
        <v>46</v>
      </c>
      <c r="D2964" s="6" t="s">
        <v>171</v>
      </c>
      <c r="E2964" s="6" t="n">
        <v>1789027866</v>
      </c>
      <c r="F2964" s="6" t="n">
        <v>1789028087</v>
      </c>
      <c r="G2964" s="6" t="n">
        <v>1789027912</v>
      </c>
      <c r="H2964" s="6" t="n">
        <v>1789035975</v>
      </c>
      <c r="J2964" s="6" t="n">
        <v>0</v>
      </c>
      <c r="K2964" s="6" t="n">
        <v>0</v>
      </c>
      <c r="L2964" s="9" t="n">
        <f aca="false">IF(AND(E2964&gt;=Scenario!$B$11,E2964&lt;Scenario!$B$12),1,0)</f>
        <v>1</v>
      </c>
      <c r="M2964" s="9" t="n">
        <f aca="false">IF(AND(L2964=1,ISNUMBER(F2964)),MAX(0,F2964-E2964)/60,"")</f>
        <v>3.68333333333333</v>
      </c>
      <c r="N2964" s="9" t="n">
        <f aca="false">IF(AND(L2964=1,ISNUMBER(G2964)),MAX(0,G2964-E2964)/60,"")</f>
        <v>0.766666666666667</v>
      </c>
      <c r="O2964" s="9" t="n">
        <f aca="false">IF(ISNUMBER(H2964),IF(AND(H2964&gt;=Scenario!$B$11,H2964&lt;Scenario!$B$12),1,0),0)</f>
        <v>1</v>
      </c>
      <c r="P2964" s="9" t="n">
        <f aca="false">IF(O2964=1,MAX(0,H2964-E2964)/60,"")</f>
        <v>135.15</v>
      </c>
      <c r="Q2964" s="9" t="n">
        <f aca="false">INDEX(Scenario!$B$18:$B$20,MATCH(B2964,Scenario!$A$18:$A$20,0))</f>
        <v>240</v>
      </c>
      <c r="R2964" s="9" t="n">
        <f aca="false">INDEX(Scenario!$C$18:$C$20,MATCH(B2964,Scenario!$A$18:$A$20,0))</f>
        <v>4320</v>
      </c>
      <c r="S2964" s="9" t="n">
        <f aca="false">IF(ISNUMBER(M2964),IF(M2964&lt;=Q2964,1,0),"")</f>
        <v>1</v>
      </c>
      <c r="T2964" s="9" t="n">
        <f aca="false">IF(ISNUMBER(P2964),IF(P2964&lt;=R2964,1,0),"")</f>
        <v>1</v>
      </c>
      <c r="U2964" s="9" t="n">
        <f aca="false">IF(E2964&gt;Scenario!$B$14,0,IF(OR(AND(ISNUMBER(H2964),H2964&lt;=Scenario!$B$14),AND(ISNUMBER(I2964),I2964&lt;=Scenario!$B$14)),0,1))</f>
        <v>0</v>
      </c>
      <c r="V2964" s="9" t="n">
        <f aca="false">IF(AND(U2964=1,(Scenario!$B$14-E2964)/60&gt;R2964),1,0)</f>
        <v>0</v>
      </c>
      <c r="W2964" s="9" t="n">
        <f aca="false">IF(OR(C2964=Scenario!$B$22,C2964=Scenario!$C$22),1,0)</f>
        <v>1</v>
      </c>
      <c r="X2964" s="9" t="n">
        <f aca="false">IF(ISNUMBER(I2964),1,0)</f>
        <v>0</v>
      </c>
      <c r="Y2964" s="9" t="n">
        <f aca="false">MOD(INT(E2964/86400)+3,7)</f>
        <v>3</v>
      </c>
      <c r="Z2964" s="9" t="n">
        <f aca="false">MOD(INT(E2964/3600),24)</f>
        <v>8</v>
      </c>
      <c r="AA2964" s="6" t="s">
        <v>6172</v>
      </c>
    </row>
    <row r="2965" customFormat="false" ht="15" hidden="false" customHeight="false" outlineLevel="0" collapsed="false">
      <c r="A2965" s="6" t="s">
        <v>6173</v>
      </c>
      <c r="B2965" s="6" t="s">
        <v>43</v>
      </c>
      <c r="C2965" s="6" t="s">
        <v>249</v>
      </c>
      <c r="D2965" s="6" t="s">
        <v>170</v>
      </c>
      <c r="E2965" s="6" t="n">
        <v>1789027915</v>
      </c>
      <c r="F2965" s="6" t="n">
        <v>1789028170</v>
      </c>
      <c r="G2965" s="6" t="n">
        <v>1789027940</v>
      </c>
      <c r="H2965" s="6" t="n">
        <v>1789029652</v>
      </c>
      <c r="J2965" s="6" t="n">
        <v>0</v>
      </c>
      <c r="K2965" s="6" t="n">
        <v>0</v>
      </c>
      <c r="L2965" s="9" t="n">
        <f aca="false">IF(AND(E2965&gt;=Scenario!$B$11,E2965&lt;Scenario!$B$12),1,0)</f>
        <v>1</v>
      </c>
      <c r="M2965" s="9" t="n">
        <f aca="false">IF(AND(L2965=1,ISNUMBER(F2965)),MAX(0,F2965-E2965)/60,"")</f>
        <v>4.25</v>
      </c>
      <c r="N2965" s="9" t="n">
        <f aca="false">IF(AND(L2965=1,ISNUMBER(G2965)),MAX(0,G2965-E2965)/60,"")</f>
        <v>0.416666666666667</v>
      </c>
      <c r="O2965" s="9" t="n">
        <f aca="false">IF(ISNUMBER(H2965),IF(AND(H2965&gt;=Scenario!$B$11,H2965&lt;Scenario!$B$12),1,0),0)</f>
        <v>1</v>
      </c>
      <c r="P2965" s="9" t="n">
        <f aca="false">IF(O2965=1,MAX(0,H2965-E2965)/60,"")</f>
        <v>28.95</v>
      </c>
      <c r="Q2965" s="9" t="n">
        <f aca="false">INDEX(Scenario!$B$18:$B$20,MATCH(B2965,Scenario!$A$18:$A$20,0))</f>
        <v>60</v>
      </c>
      <c r="R2965" s="9" t="n">
        <f aca="false">INDEX(Scenario!$C$18:$C$20,MATCH(B2965,Scenario!$A$18:$A$20,0))</f>
        <v>1440</v>
      </c>
      <c r="S2965" s="9" t="n">
        <f aca="false">IF(ISNUMBER(M2965),IF(M2965&lt;=Q2965,1,0),"")</f>
        <v>1</v>
      </c>
      <c r="T2965" s="9" t="n">
        <f aca="false">IF(ISNUMBER(P2965),IF(P2965&lt;=R2965,1,0),"")</f>
        <v>1</v>
      </c>
      <c r="U2965" s="9" t="n">
        <f aca="false">IF(E2965&gt;Scenario!$B$14,0,IF(OR(AND(ISNUMBER(H2965),H2965&lt;=Scenario!$B$14),AND(ISNUMBER(I2965),I2965&lt;=Scenario!$B$14)),0,1))</f>
        <v>0</v>
      </c>
      <c r="V2965" s="9" t="n">
        <f aca="false">IF(AND(U2965=1,(Scenario!$B$14-E2965)/60&gt;R2965),1,0)</f>
        <v>0</v>
      </c>
      <c r="W2965" s="9" t="n">
        <f aca="false">IF(OR(C2965=Scenario!$B$22,C2965=Scenario!$C$22),1,0)</f>
        <v>0</v>
      </c>
      <c r="X2965" s="9" t="n">
        <f aca="false">IF(ISNUMBER(I2965),1,0)</f>
        <v>0</v>
      </c>
      <c r="Y2965" s="9" t="n">
        <f aca="false">MOD(INT(E2965/86400)+3,7)</f>
        <v>3</v>
      </c>
      <c r="Z2965" s="9" t="n">
        <f aca="false">MOD(INT(E2965/3600),24)</f>
        <v>8</v>
      </c>
      <c r="AA2965" s="6" t="s">
        <v>6174</v>
      </c>
    </row>
    <row r="2966" customFormat="false" ht="15" hidden="false" customHeight="false" outlineLevel="0" collapsed="false">
      <c r="A2966" s="6" t="s">
        <v>6175</v>
      </c>
      <c r="B2966" s="6" t="s">
        <v>44</v>
      </c>
      <c r="C2966" s="6" t="s">
        <v>249</v>
      </c>
      <c r="D2966" s="6" t="s">
        <v>172</v>
      </c>
      <c r="E2966" s="6" t="n">
        <v>1789033152</v>
      </c>
      <c r="F2966" s="6" t="n">
        <v>1789033348</v>
      </c>
      <c r="G2966" s="6" t="n">
        <v>1789033211</v>
      </c>
      <c r="H2966" s="6" t="n">
        <v>1789035905</v>
      </c>
      <c r="J2966" s="6" t="n">
        <v>0</v>
      </c>
      <c r="K2966" s="6" t="n">
        <v>1</v>
      </c>
      <c r="L2966" s="9" t="n">
        <f aca="false">IF(AND(E2966&gt;=Scenario!$B$11,E2966&lt;Scenario!$B$12),1,0)</f>
        <v>1</v>
      </c>
      <c r="M2966" s="9" t="n">
        <f aca="false">IF(AND(L2966=1,ISNUMBER(F2966)),MAX(0,F2966-E2966)/60,"")</f>
        <v>3.26666666666667</v>
      </c>
      <c r="N2966" s="9" t="n">
        <f aca="false">IF(AND(L2966=1,ISNUMBER(G2966)),MAX(0,G2966-E2966)/60,"")</f>
        <v>0.983333333333333</v>
      </c>
      <c r="O2966" s="9" t="n">
        <f aca="false">IF(ISNUMBER(H2966),IF(AND(H2966&gt;=Scenario!$B$11,H2966&lt;Scenario!$B$12),1,0),0)</f>
        <v>1</v>
      </c>
      <c r="P2966" s="9" t="n">
        <f aca="false">IF(O2966=1,MAX(0,H2966-E2966)/60,"")</f>
        <v>45.8833333333333</v>
      </c>
      <c r="Q2966" s="9" t="n">
        <f aca="false">INDEX(Scenario!$B$18:$B$20,MATCH(B2966,Scenario!$A$18:$A$20,0))</f>
        <v>240</v>
      </c>
      <c r="R2966" s="9" t="n">
        <f aca="false">INDEX(Scenario!$C$18:$C$20,MATCH(B2966,Scenario!$A$18:$A$20,0))</f>
        <v>4320</v>
      </c>
      <c r="S2966" s="9" t="n">
        <f aca="false">IF(ISNUMBER(M2966),IF(M2966&lt;=Q2966,1,0),"")</f>
        <v>1</v>
      </c>
      <c r="T2966" s="9" t="n">
        <f aca="false">IF(ISNUMBER(P2966),IF(P2966&lt;=R2966,1,0),"")</f>
        <v>1</v>
      </c>
      <c r="U2966" s="9" t="n">
        <f aca="false">IF(E2966&gt;Scenario!$B$14,0,IF(OR(AND(ISNUMBER(H2966),H2966&lt;=Scenario!$B$14),AND(ISNUMBER(I2966),I2966&lt;=Scenario!$B$14)),0,1))</f>
        <v>0</v>
      </c>
      <c r="V2966" s="9" t="n">
        <f aca="false">IF(AND(U2966=1,(Scenario!$B$14-E2966)/60&gt;R2966),1,0)</f>
        <v>0</v>
      </c>
      <c r="W2966" s="9" t="n">
        <f aca="false">IF(OR(C2966=Scenario!$B$22,C2966=Scenario!$C$22),1,0)</f>
        <v>0</v>
      </c>
      <c r="X2966" s="9" t="n">
        <f aca="false">IF(ISNUMBER(I2966),1,0)</f>
        <v>0</v>
      </c>
      <c r="Y2966" s="9" t="n">
        <f aca="false">MOD(INT(E2966/86400)+3,7)</f>
        <v>3</v>
      </c>
      <c r="Z2966" s="9" t="n">
        <f aca="false">MOD(INT(E2966/3600),24)</f>
        <v>9</v>
      </c>
      <c r="AA2966" s="6" t="s">
        <v>6176</v>
      </c>
    </row>
    <row r="2967" customFormat="false" ht="15" hidden="false" customHeight="false" outlineLevel="0" collapsed="false">
      <c r="A2967" s="6" t="s">
        <v>6177</v>
      </c>
      <c r="B2967" s="6" t="s">
        <v>44</v>
      </c>
      <c r="C2967" s="6" t="s">
        <v>249</v>
      </c>
      <c r="D2967" s="6" t="s">
        <v>171</v>
      </c>
      <c r="E2967" s="6" t="n">
        <v>1789033436</v>
      </c>
      <c r="F2967" s="6" t="n">
        <v>1789033532</v>
      </c>
      <c r="G2967" s="6" t="n">
        <v>1789033459</v>
      </c>
      <c r="H2967" s="6" t="n">
        <v>1789038429</v>
      </c>
      <c r="J2967" s="6" t="n">
        <v>0</v>
      </c>
      <c r="K2967" s="6" t="n">
        <v>0</v>
      </c>
      <c r="L2967" s="9" t="n">
        <f aca="false">IF(AND(E2967&gt;=Scenario!$B$11,E2967&lt;Scenario!$B$12),1,0)</f>
        <v>1</v>
      </c>
      <c r="M2967" s="9" t="n">
        <f aca="false">IF(AND(L2967=1,ISNUMBER(F2967)),MAX(0,F2967-E2967)/60,"")</f>
        <v>1.6</v>
      </c>
      <c r="N2967" s="9" t="n">
        <f aca="false">IF(AND(L2967=1,ISNUMBER(G2967)),MAX(0,G2967-E2967)/60,"")</f>
        <v>0.383333333333333</v>
      </c>
      <c r="O2967" s="9" t="n">
        <f aca="false">IF(ISNUMBER(H2967),IF(AND(H2967&gt;=Scenario!$B$11,H2967&lt;Scenario!$B$12),1,0),0)</f>
        <v>1</v>
      </c>
      <c r="P2967" s="9" t="n">
        <f aca="false">IF(O2967=1,MAX(0,H2967-E2967)/60,"")</f>
        <v>83.2166666666667</v>
      </c>
      <c r="Q2967" s="9" t="n">
        <f aca="false">INDEX(Scenario!$B$18:$B$20,MATCH(B2967,Scenario!$A$18:$A$20,0))</f>
        <v>240</v>
      </c>
      <c r="R2967" s="9" t="n">
        <f aca="false">INDEX(Scenario!$C$18:$C$20,MATCH(B2967,Scenario!$A$18:$A$20,0))</f>
        <v>4320</v>
      </c>
      <c r="S2967" s="9" t="n">
        <f aca="false">IF(ISNUMBER(M2967),IF(M2967&lt;=Q2967,1,0),"")</f>
        <v>1</v>
      </c>
      <c r="T2967" s="9" t="n">
        <f aca="false">IF(ISNUMBER(P2967),IF(P2967&lt;=R2967,1,0),"")</f>
        <v>1</v>
      </c>
      <c r="U2967" s="9" t="n">
        <f aca="false">IF(E2967&gt;Scenario!$B$14,0,IF(OR(AND(ISNUMBER(H2967),H2967&lt;=Scenario!$B$14),AND(ISNUMBER(I2967),I2967&lt;=Scenario!$B$14)),0,1))</f>
        <v>0</v>
      </c>
      <c r="V2967" s="9" t="n">
        <f aca="false">IF(AND(U2967=1,(Scenario!$B$14-E2967)/60&gt;R2967),1,0)</f>
        <v>0</v>
      </c>
      <c r="W2967" s="9" t="n">
        <f aca="false">IF(OR(C2967=Scenario!$B$22,C2967=Scenario!$C$22),1,0)</f>
        <v>0</v>
      </c>
      <c r="X2967" s="9" t="n">
        <f aca="false">IF(ISNUMBER(I2967),1,0)</f>
        <v>0</v>
      </c>
      <c r="Y2967" s="9" t="n">
        <f aca="false">MOD(INT(E2967/86400)+3,7)</f>
        <v>3</v>
      </c>
      <c r="Z2967" s="9" t="n">
        <f aca="false">MOD(INT(E2967/3600),24)</f>
        <v>9</v>
      </c>
      <c r="AA2967" s="6" t="s">
        <v>6178</v>
      </c>
    </row>
    <row r="2968" customFormat="false" ht="15" hidden="false" customHeight="false" outlineLevel="0" collapsed="false">
      <c r="A2968" s="6" t="s">
        <v>6179</v>
      </c>
      <c r="B2968" s="6" t="s">
        <v>44</v>
      </c>
      <c r="C2968" s="6" t="s">
        <v>46</v>
      </c>
      <c r="D2968" s="6" t="s">
        <v>171</v>
      </c>
      <c r="E2968" s="6" t="n">
        <v>1789033552</v>
      </c>
      <c r="F2968" s="6" t="n">
        <v>1789033845</v>
      </c>
      <c r="G2968" s="6" t="n">
        <v>1789033612</v>
      </c>
      <c r="H2968" s="6" t="n">
        <v>1789035240</v>
      </c>
      <c r="J2968" s="6" t="n">
        <v>0</v>
      </c>
      <c r="K2968" s="6" t="n">
        <v>1</v>
      </c>
      <c r="L2968" s="9" t="n">
        <f aca="false">IF(AND(E2968&gt;=Scenario!$B$11,E2968&lt;Scenario!$B$12),1,0)</f>
        <v>1</v>
      </c>
      <c r="M2968" s="9" t="n">
        <f aca="false">IF(AND(L2968=1,ISNUMBER(F2968)),MAX(0,F2968-E2968)/60,"")</f>
        <v>4.88333333333333</v>
      </c>
      <c r="N2968" s="9" t="n">
        <f aca="false">IF(AND(L2968=1,ISNUMBER(G2968)),MAX(0,G2968-E2968)/60,"")</f>
        <v>1</v>
      </c>
      <c r="O2968" s="9" t="n">
        <f aca="false">IF(ISNUMBER(H2968),IF(AND(H2968&gt;=Scenario!$B$11,H2968&lt;Scenario!$B$12),1,0),0)</f>
        <v>1</v>
      </c>
      <c r="P2968" s="9" t="n">
        <f aca="false">IF(O2968=1,MAX(0,H2968-E2968)/60,"")</f>
        <v>28.1333333333333</v>
      </c>
      <c r="Q2968" s="9" t="n">
        <f aca="false">INDEX(Scenario!$B$18:$B$20,MATCH(B2968,Scenario!$A$18:$A$20,0))</f>
        <v>240</v>
      </c>
      <c r="R2968" s="9" t="n">
        <f aca="false">INDEX(Scenario!$C$18:$C$20,MATCH(B2968,Scenario!$A$18:$A$20,0))</f>
        <v>4320</v>
      </c>
      <c r="S2968" s="9" t="n">
        <f aca="false">IF(ISNUMBER(M2968),IF(M2968&lt;=Q2968,1,0),"")</f>
        <v>1</v>
      </c>
      <c r="T2968" s="9" t="n">
        <f aca="false">IF(ISNUMBER(P2968),IF(P2968&lt;=R2968,1,0),"")</f>
        <v>1</v>
      </c>
      <c r="U2968" s="9" t="n">
        <f aca="false">IF(E2968&gt;Scenario!$B$14,0,IF(OR(AND(ISNUMBER(H2968),H2968&lt;=Scenario!$B$14),AND(ISNUMBER(I2968),I2968&lt;=Scenario!$B$14)),0,1))</f>
        <v>0</v>
      </c>
      <c r="V2968" s="9" t="n">
        <f aca="false">IF(AND(U2968=1,(Scenario!$B$14-E2968)/60&gt;R2968),1,0)</f>
        <v>0</v>
      </c>
      <c r="W2968" s="9" t="n">
        <f aca="false">IF(OR(C2968=Scenario!$B$22,C2968=Scenario!$C$22),1,0)</f>
        <v>1</v>
      </c>
      <c r="X2968" s="9" t="n">
        <f aca="false">IF(ISNUMBER(I2968),1,0)</f>
        <v>0</v>
      </c>
      <c r="Y2968" s="9" t="n">
        <f aca="false">MOD(INT(E2968/86400)+3,7)</f>
        <v>3</v>
      </c>
      <c r="Z2968" s="9" t="n">
        <f aca="false">MOD(INT(E2968/3600),24)</f>
        <v>9</v>
      </c>
      <c r="AA2968" s="6" t="s">
        <v>6180</v>
      </c>
    </row>
    <row r="2969" customFormat="false" ht="15" hidden="false" customHeight="false" outlineLevel="0" collapsed="false">
      <c r="A2969" s="6" t="s">
        <v>6181</v>
      </c>
      <c r="B2969" s="6" t="s">
        <v>44</v>
      </c>
      <c r="C2969" s="6" t="s">
        <v>249</v>
      </c>
      <c r="D2969" s="6" t="s">
        <v>171</v>
      </c>
      <c r="E2969" s="6" t="n">
        <v>1789034116</v>
      </c>
      <c r="F2969" s="6" t="n">
        <v>1789034291</v>
      </c>
      <c r="G2969" s="6" t="n">
        <v>1789034164</v>
      </c>
      <c r="H2969" s="6" t="n">
        <v>1789035973</v>
      </c>
      <c r="J2969" s="6" t="n">
        <v>0</v>
      </c>
      <c r="K2969" s="6" t="n">
        <v>0</v>
      </c>
      <c r="L2969" s="9" t="n">
        <f aca="false">IF(AND(E2969&gt;=Scenario!$B$11,E2969&lt;Scenario!$B$12),1,0)</f>
        <v>1</v>
      </c>
      <c r="M2969" s="9" t="n">
        <f aca="false">IF(AND(L2969=1,ISNUMBER(F2969)),MAX(0,F2969-E2969)/60,"")</f>
        <v>2.91666666666667</v>
      </c>
      <c r="N2969" s="9" t="n">
        <f aca="false">IF(AND(L2969=1,ISNUMBER(G2969)),MAX(0,G2969-E2969)/60,"")</f>
        <v>0.8</v>
      </c>
      <c r="O2969" s="9" t="n">
        <f aca="false">IF(ISNUMBER(H2969),IF(AND(H2969&gt;=Scenario!$B$11,H2969&lt;Scenario!$B$12),1,0),0)</f>
        <v>1</v>
      </c>
      <c r="P2969" s="9" t="n">
        <f aca="false">IF(O2969=1,MAX(0,H2969-E2969)/60,"")</f>
        <v>30.95</v>
      </c>
      <c r="Q2969" s="9" t="n">
        <f aca="false">INDEX(Scenario!$B$18:$B$20,MATCH(B2969,Scenario!$A$18:$A$20,0))</f>
        <v>240</v>
      </c>
      <c r="R2969" s="9" t="n">
        <f aca="false">INDEX(Scenario!$C$18:$C$20,MATCH(B2969,Scenario!$A$18:$A$20,0))</f>
        <v>4320</v>
      </c>
      <c r="S2969" s="9" t="n">
        <f aca="false">IF(ISNUMBER(M2969),IF(M2969&lt;=Q2969,1,0),"")</f>
        <v>1</v>
      </c>
      <c r="T2969" s="9" t="n">
        <f aca="false">IF(ISNUMBER(P2969),IF(P2969&lt;=R2969,1,0),"")</f>
        <v>1</v>
      </c>
      <c r="U2969" s="9" t="n">
        <f aca="false">IF(E2969&gt;Scenario!$B$14,0,IF(OR(AND(ISNUMBER(H2969),H2969&lt;=Scenario!$B$14),AND(ISNUMBER(I2969),I2969&lt;=Scenario!$B$14)),0,1))</f>
        <v>0</v>
      </c>
      <c r="V2969" s="9" t="n">
        <f aca="false">IF(AND(U2969=1,(Scenario!$B$14-E2969)/60&gt;R2969),1,0)</f>
        <v>0</v>
      </c>
      <c r="W2969" s="9" t="n">
        <f aca="false">IF(OR(C2969=Scenario!$B$22,C2969=Scenario!$C$22),1,0)</f>
        <v>0</v>
      </c>
      <c r="X2969" s="9" t="n">
        <f aca="false">IF(ISNUMBER(I2969),1,0)</f>
        <v>0</v>
      </c>
      <c r="Y2969" s="9" t="n">
        <f aca="false">MOD(INT(E2969/86400)+3,7)</f>
        <v>3</v>
      </c>
      <c r="Z2969" s="9" t="n">
        <f aca="false">MOD(INT(E2969/3600),24)</f>
        <v>9</v>
      </c>
      <c r="AA2969" s="6" t="s">
        <v>6182</v>
      </c>
    </row>
    <row r="2970" customFormat="false" ht="15" hidden="false" customHeight="false" outlineLevel="0" collapsed="false">
      <c r="A2970" s="6" t="s">
        <v>6183</v>
      </c>
      <c r="B2970" s="6" t="s">
        <v>43</v>
      </c>
      <c r="C2970" s="6" t="s">
        <v>249</v>
      </c>
      <c r="D2970" s="6" t="s">
        <v>171</v>
      </c>
      <c r="E2970" s="6" t="n">
        <v>1789035218</v>
      </c>
      <c r="F2970" s="6" t="n">
        <v>1789035446</v>
      </c>
      <c r="G2970" s="6" t="n">
        <v>1789035277</v>
      </c>
      <c r="H2970" s="6" t="n">
        <v>1789046503</v>
      </c>
      <c r="J2970" s="6" t="n">
        <v>0</v>
      </c>
      <c r="K2970" s="6" t="n">
        <v>0</v>
      </c>
      <c r="L2970" s="9" t="n">
        <f aca="false">IF(AND(E2970&gt;=Scenario!$B$11,E2970&lt;Scenario!$B$12),1,0)</f>
        <v>1</v>
      </c>
      <c r="M2970" s="9" t="n">
        <f aca="false">IF(AND(L2970=1,ISNUMBER(F2970)),MAX(0,F2970-E2970)/60,"")</f>
        <v>3.8</v>
      </c>
      <c r="N2970" s="9" t="n">
        <f aca="false">IF(AND(L2970=1,ISNUMBER(G2970)),MAX(0,G2970-E2970)/60,"")</f>
        <v>0.983333333333333</v>
      </c>
      <c r="O2970" s="9" t="n">
        <f aca="false">IF(ISNUMBER(H2970),IF(AND(H2970&gt;=Scenario!$B$11,H2970&lt;Scenario!$B$12),1,0),0)</f>
        <v>1</v>
      </c>
      <c r="P2970" s="9" t="n">
        <f aca="false">IF(O2970=1,MAX(0,H2970-E2970)/60,"")</f>
        <v>188.083333333333</v>
      </c>
      <c r="Q2970" s="9" t="n">
        <f aca="false">INDEX(Scenario!$B$18:$B$20,MATCH(B2970,Scenario!$A$18:$A$20,0))</f>
        <v>60</v>
      </c>
      <c r="R2970" s="9" t="n">
        <f aca="false">INDEX(Scenario!$C$18:$C$20,MATCH(B2970,Scenario!$A$18:$A$20,0))</f>
        <v>1440</v>
      </c>
      <c r="S2970" s="9" t="n">
        <f aca="false">IF(ISNUMBER(M2970),IF(M2970&lt;=Q2970,1,0),"")</f>
        <v>1</v>
      </c>
      <c r="T2970" s="9" t="n">
        <f aca="false">IF(ISNUMBER(P2970),IF(P2970&lt;=R2970,1,0),"")</f>
        <v>1</v>
      </c>
      <c r="U2970" s="9" t="n">
        <f aca="false">IF(E2970&gt;Scenario!$B$14,0,IF(OR(AND(ISNUMBER(H2970),H2970&lt;=Scenario!$B$14),AND(ISNUMBER(I2970),I2970&lt;=Scenario!$B$14)),0,1))</f>
        <v>0</v>
      </c>
      <c r="V2970" s="9" t="n">
        <f aca="false">IF(AND(U2970=1,(Scenario!$B$14-E2970)/60&gt;R2970),1,0)</f>
        <v>0</v>
      </c>
      <c r="W2970" s="9" t="n">
        <f aca="false">IF(OR(C2970=Scenario!$B$22,C2970=Scenario!$C$22),1,0)</f>
        <v>0</v>
      </c>
      <c r="X2970" s="9" t="n">
        <f aca="false">IF(ISNUMBER(I2970),1,0)</f>
        <v>0</v>
      </c>
      <c r="Y2970" s="9" t="n">
        <f aca="false">MOD(INT(E2970/86400)+3,7)</f>
        <v>3</v>
      </c>
      <c r="Z2970" s="9" t="n">
        <f aca="false">MOD(INT(E2970/3600),24)</f>
        <v>10</v>
      </c>
      <c r="AA2970" s="6" t="s">
        <v>6184</v>
      </c>
    </row>
    <row r="2971" customFormat="false" ht="15" hidden="false" customHeight="false" outlineLevel="0" collapsed="false">
      <c r="A2971" s="6" t="s">
        <v>6185</v>
      </c>
      <c r="B2971" s="6" t="s">
        <v>43</v>
      </c>
      <c r="C2971" s="6" t="s">
        <v>46</v>
      </c>
      <c r="D2971" s="6" t="s">
        <v>172</v>
      </c>
      <c r="E2971" s="6" t="n">
        <v>1789035952</v>
      </c>
      <c r="F2971" s="6" t="n">
        <v>1789036173</v>
      </c>
      <c r="G2971" s="6" t="n">
        <v>1789035997</v>
      </c>
      <c r="H2971" s="6" t="n">
        <v>1789039532</v>
      </c>
      <c r="J2971" s="6" t="n">
        <v>0</v>
      </c>
      <c r="K2971" s="6" t="n">
        <v>0</v>
      </c>
      <c r="L2971" s="9" t="n">
        <f aca="false">IF(AND(E2971&gt;=Scenario!$B$11,E2971&lt;Scenario!$B$12),1,0)</f>
        <v>1</v>
      </c>
      <c r="M2971" s="9" t="n">
        <f aca="false">IF(AND(L2971=1,ISNUMBER(F2971)),MAX(0,F2971-E2971)/60,"")</f>
        <v>3.68333333333333</v>
      </c>
      <c r="N2971" s="9" t="n">
        <f aca="false">IF(AND(L2971=1,ISNUMBER(G2971)),MAX(0,G2971-E2971)/60,"")</f>
        <v>0.75</v>
      </c>
      <c r="O2971" s="9" t="n">
        <f aca="false">IF(ISNUMBER(H2971),IF(AND(H2971&gt;=Scenario!$B$11,H2971&lt;Scenario!$B$12),1,0),0)</f>
        <v>1</v>
      </c>
      <c r="P2971" s="9" t="n">
        <f aca="false">IF(O2971=1,MAX(0,H2971-E2971)/60,"")</f>
        <v>59.6666666666667</v>
      </c>
      <c r="Q2971" s="9" t="n">
        <f aca="false">INDEX(Scenario!$B$18:$B$20,MATCH(B2971,Scenario!$A$18:$A$20,0))</f>
        <v>60</v>
      </c>
      <c r="R2971" s="9" t="n">
        <f aca="false">INDEX(Scenario!$C$18:$C$20,MATCH(B2971,Scenario!$A$18:$A$20,0))</f>
        <v>1440</v>
      </c>
      <c r="S2971" s="9" t="n">
        <f aca="false">IF(ISNUMBER(M2971),IF(M2971&lt;=Q2971,1,0),"")</f>
        <v>1</v>
      </c>
      <c r="T2971" s="9" t="n">
        <f aca="false">IF(ISNUMBER(P2971),IF(P2971&lt;=R2971,1,0),"")</f>
        <v>1</v>
      </c>
      <c r="U2971" s="9" t="n">
        <f aca="false">IF(E2971&gt;Scenario!$B$14,0,IF(OR(AND(ISNUMBER(H2971),H2971&lt;=Scenario!$B$14),AND(ISNUMBER(I2971),I2971&lt;=Scenario!$B$14)),0,1))</f>
        <v>0</v>
      </c>
      <c r="V2971" s="9" t="n">
        <f aca="false">IF(AND(U2971=1,(Scenario!$B$14-E2971)/60&gt;R2971),1,0)</f>
        <v>0</v>
      </c>
      <c r="W2971" s="9" t="n">
        <f aca="false">IF(OR(C2971=Scenario!$B$22,C2971=Scenario!$C$22),1,0)</f>
        <v>1</v>
      </c>
      <c r="X2971" s="9" t="n">
        <f aca="false">IF(ISNUMBER(I2971),1,0)</f>
        <v>0</v>
      </c>
      <c r="Y2971" s="9" t="n">
        <f aca="false">MOD(INT(E2971/86400)+3,7)</f>
        <v>3</v>
      </c>
      <c r="Z2971" s="9" t="n">
        <f aca="false">MOD(INT(E2971/3600),24)</f>
        <v>10</v>
      </c>
      <c r="AA2971" s="6" t="s">
        <v>6186</v>
      </c>
    </row>
    <row r="2972" customFormat="false" ht="15" hidden="false" customHeight="false" outlineLevel="0" collapsed="false">
      <c r="A2972" s="6" t="s">
        <v>6187</v>
      </c>
      <c r="B2972" s="6" t="s">
        <v>44</v>
      </c>
      <c r="C2972" s="6" t="s">
        <v>249</v>
      </c>
      <c r="D2972" s="6" t="s">
        <v>170</v>
      </c>
      <c r="E2972" s="6" t="n">
        <v>1789036109</v>
      </c>
      <c r="F2972" s="6" t="n">
        <v>1789036284</v>
      </c>
      <c r="G2972" s="6" t="n">
        <v>1789036169</v>
      </c>
      <c r="H2972" s="6" t="n">
        <v>1789037758</v>
      </c>
      <c r="J2972" s="6" t="n">
        <v>0</v>
      </c>
      <c r="K2972" s="6" t="n">
        <v>0</v>
      </c>
      <c r="L2972" s="9" t="n">
        <f aca="false">IF(AND(E2972&gt;=Scenario!$B$11,E2972&lt;Scenario!$B$12),1,0)</f>
        <v>1</v>
      </c>
      <c r="M2972" s="9" t="n">
        <f aca="false">IF(AND(L2972=1,ISNUMBER(F2972)),MAX(0,F2972-E2972)/60,"")</f>
        <v>2.91666666666667</v>
      </c>
      <c r="N2972" s="9" t="n">
        <f aca="false">IF(AND(L2972=1,ISNUMBER(G2972)),MAX(0,G2972-E2972)/60,"")</f>
        <v>1</v>
      </c>
      <c r="O2972" s="9" t="n">
        <f aca="false">IF(ISNUMBER(H2972),IF(AND(H2972&gt;=Scenario!$B$11,H2972&lt;Scenario!$B$12),1,0),0)</f>
        <v>1</v>
      </c>
      <c r="P2972" s="9" t="n">
        <f aca="false">IF(O2972=1,MAX(0,H2972-E2972)/60,"")</f>
        <v>27.4833333333333</v>
      </c>
      <c r="Q2972" s="9" t="n">
        <f aca="false">INDEX(Scenario!$B$18:$B$20,MATCH(B2972,Scenario!$A$18:$A$20,0))</f>
        <v>240</v>
      </c>
      <c r="R2972" s="9" t="n">
        <f aca="false">INDEX(Scenario!$C$18:$C$20,MATCH(B2972,Scenario!$A$18:$A$20,0))</f>
        <v>4320</v>
      </c>
      <c r="S2972" s="9" t="n">
        <f aca="false">IF(ISNUMBER(M2972),IF(M2972&lt;=Q2972,1,0),"")</f>
        <v>1</v>
      </c>
      <c r="T2972" s="9" t="n">
        <f aca="false">IF(ISNUMBER(P2972),IF(P2972&lt;=R2972,1,0),"")</f>
        <v>1</v>
      </c>
      <c r="U2972" s="9" t="n">
        <f aca="false">IF(E2972&gt;Scenario!$B$14,0,IF(OR(AND(ISNUMBER(H2972),H2972&lt;=Scenario!$B$14),AND(ISNUMBER(I2972),I2972&lt;=Scenario!$B$14)),0,1))</f>
        <v>0</v>
      </c>
      <c r="V2972" s="9" t="n">
        <f aca="false">IF(AND(U2972=1,(Scenario!$B$14-E2972)/60&gt;R2972),1,0)</f>
        <v>0</v>
      </c>
      <c r="W2972" s="9" t="n">
        <f aca="false">IF(OR(C2972=Scenario!$B$22,C2972=Scenario!$C$22),1,0)</f>
        <v>0</v>
      </c>
      <c r="X2972" s="9" t="n">
        <f aca="false">IF(ISNUMBER(I2972),1,0)</f>
        <v>0</v>
      </c>
      <c r="Y2972" s="9" t="n">
        <f aca="false">MOD(INT(E2972/86400)+3,7)</f>
        <v>3</v>
      </c>
      <c r="Z2972" s="9" t="n">
        <f aca="false">MOD(INT(E2972/3600),24)</f>
        <v>10</v>
      </c>
      <c r="AA2972" s="6" t="s">
        <v>6188</v>
      </c>
    </row>
    <row r="2973" customFormat="false" ht="15" hidden="false" customHeight="false" outlineLevel="0" collapsed="false">
      <c r="A2973" s="6" t="s">
        <v>6189</v>
      </c>
      <c r="B2973" s="6" t="s">
        <v>44</v>
      </c>
      <c r="C2973" s="6" t="s">
        <v>46</v>
      </c>
      <c r="D2973" s="6" t="s">
        <v>172</v>
      </c>
      <c r="E2973" s="6" t="n">
        <v>1789036528</v>
      </c>
      <c r="F2973" s="6" t="n">
        <v>1789036719</v>
      </c>
      <c r="G2973" s="6" t="n">
        <v>1789036566</v>
      </c>
      <c r="H2973" s="6" t="n">
        <v>1789038910</v>
      </c>
      <c r="J2973" s="6" t="n">
        <v>0</v>
      </c>
      <c r="K2973" s="6" t="n">
        <v>0</v>
      </c>
      <c r="L2973" s="9" t="n">
        <f aca="false">IF(AND(E2973&gt;=Scenario!$B$11,E2973&lt;Scenario!$B$12),1,0)</f>
        <v>1</v>
      </c>
      <c r="M2973" s="9" t="n">
        <f aca="false">IF(AND(L2973=1,ISNUMBER(F2973)),MAX(0,F2973-E2973)/60,"")</f>
        <v>3.18333333333333</v>
      </c>
      <c r="N2973" s="9" t="n">
        <f aca="false">IF(AND(L2973=1,ISNUMBER(G2973)),MAX(0,G2973-E2973)/60,"")</f>
        <v>0.633333333333333</v>
      </c>
      <c r="O2973" s="9" t="n">
        <f aca="false">IF(ISNUMBER(H2973),IF(AND(H2973&gt;=Scenario!$B$11,H2973&lt;Scenario!$B$12),1,0),0)</f>
        <v>1</v>
      </c>
      <c r="P2973" s="9" t="n">
        <f aca="false">IF(O2973=1,MAX(0,H2973-E2973)/60,"")</f>
        <v>39.7</v>
      </c>
      <c r="Q2973" s="9" t="n">
        <f aca="false">INDEX(Scenario!$B$18:$B$20,MATCH(B2973,Scenario!$A$18:$A$20,0))</f>
        <v>240</v>
      </c>
      <c r="R2973" s="9" t="n">
        <f aca="false">INDEX(Scenario!$C$18:$C$20,MATCH(B2973,Scenario!$A$18:$A$20,0))</f>
        <v>4320</v>
      </c>
      <c r="S2973" s="9" t="n">
        <f aca="false">IF(ISNUMBER(M2973),IF(M2973&lt;=Q2973,1,0),"")</f>
        <v>1</v>
      </c>
      <c r="T2973" s="9" t="n">
        <f aca="false">IF(ISNUMBER(P2973),IF(P2973&lt;=R2973,1,0),"")</f>
        <v>1</v>
      </c>
      <c r="U2973" s="9" t="n">
        <f aca="false">IF(E2973&gt;Scenario!$B$14,0,IF(OR(AND(ISNUMBER(H2973),H2973&lt;=Scenario!$B$14),AND(ISNUMBER(I2973),I2973&lt;=Scenario!$B$14)),0,1))</f>
        <v>0</v>
      </c>
      <c r="V2973" s="9" t="n">
        <f aca="false">IF(AND(U2973=1,(Scenario!$B$14-E2973)/60&gt;R2973),1,0)</f>
        <v>0</v>
      </c>
      <c r="W2973" s="9" t="n">
        <f aca="false">IF(OR(C2973=Scenario!$B$22,C2973=Scenario!$C$22),1,0)</f>
        <v>1</v>
      </c>
      <c r="X2973" s="9" t="n">
        <f aca="false">IF(ISNUMBER(I2973),1,0)</f>
        <v>0</v>
      </c>
      <c r="Y2973" s="9" t="n">
        <f aca="false">MOD(INT(E2973/86400)+3,7)</f>
        <v>3</v>
      </c>
      <c r="Z2973" s="9" t="n">
        <f aca="false">MOD(INT(E2973/3600),24)</f>
        <v>10</v>
      </c>
      <c r="AA2973" s="6" t="s">
        <v>6190</v>
      </c>
    </row>
    <row r="2974" customFormat="false" ht="15" hidden="false" customHeight="false" outlineLevel="0" collapsed="false">
      <c r="A2974" s="6" t="s">
        <v>6191</v>
      </c>
      <c r="B2974" s="6" t="s">
        <v>44</v>
      </c>
      <c r="C2974" s="6" t="s">
        <v>249</v>
      </c>
      <c r="D2974" s="6" t="s">
        <v>172</v>
      </c>
      <c r="E2974" s="6" t="n">
        <v>1789036576</v>
      </c>
      <c r="F2974" s="6" t="n">
        <v>1789038090</v>
      </c>
      <c r="G2974" s="6" t="n">
        <v>1789038019</v>
      </c>
      <c r="H2974" s="6" t="n">
        <v>1789045344</v>
      </c>
      <c r="J2974" s="6" t="n">
        <v>0</v>
      </c>
      <c r="K2974" s="6" t="n">
        <v>0</v>
      </c>
      <c r="L2974" s="9" t="n">
        <f aca="false">IF(AND(E2974&gt;=Scenario!$B$11,E2974&lt;Scenario!$B$12),1,0)</f>
        <v>1</v>
      </c>
      <c r="M2974" s="9" t="n">
        <f aca="false">IF(AND(L2974=1,ISNUMBER(F2974)),MAX(0,F2974-E2974)/60,"")</f>
        <v>25.2333333333333</v>
      </c>
      <c r="N2974" s="9" t="n">
        <f aca="false">IF(AND(L2974=1,ISNUMBER(G2974)),MAX(0,G2974-E2974)/60,"")</f>
        <v>24.05</v>
      </c>
      <c r="O2974" s="9" t="n">
        <f aca="false">IF(ISNUMBER(H2974),IF(AND(H2974&gt;=Scenario!$B$11,H2974&lt;Scenario!$B$12),1,0),0)</f>
        <v>1</v>
      </c>
      <c r="P2974" s="9" t="n">
        <f aca="false">IF(O2974=1,MAX(0,H2974-E2974)/60,"")</f>
        <v>146.133333333333</v>
      </c>
      <c r="Q2974" s="9" t="n">
        <f aca="false">INDEX(Scenario!$B$18:$B$20,MATCH(B2974,Scenario!$A$18:$A$20,0))</f>
        <v>240</v>
      </c>
      <c r="R2974" s="9" t="n">
        <f aca="false">INDEX(Scenario!$C$18:$C$20,MATCH(B2974,Scenario!$A$18:$A$20,0))</f>
        <v>4320</v>
      </c>
      <c r="S2974" s="9" t="n">
        <f aca="false">IF(ISNUMBER(M2974),IF(M2974&lt;=Q2974,1,0),"")</f>
        <v>1</v>
      </c>
      <c r="T2974" s="9" t="n">
        <f aca="false">IF(ISNUMBER(P2974),IF(P2974&lt;=R2974,1,0),"")</f>
        <v>1</v>
      </c>
      <c r="U2974" s="9" t="n">
        <f aca="false">IF(E2974&gt;Scenario!$B$14,0,IF(OR(AND(ISNUMBER(H2974),H2974&lt;=Scenario!$B$14),AND(ISNUMBER(I2974),I2974&lt;=Scenario!$B$14)),0,1))</f>
        <v>0</v>
      </c>
      <c r="V2974" s="9" t="n">
        <f aca="false">IF(AND(U2974=1,(Scenario!$B$14-E2974)/60&gt;R2974),1,0)</f>
        <v>0</v>
      </c>
      <c r="W2974" s="9" t="n">
        <f aca="false">IF(OR(C2974=Scenario!$B$22,C2974=Scenario!$C$22),1,0)</f>
        <v>0</v>
      </c>
      <c r="X2974" s="9" t="n">
        <f aca="false">IF(ISNUMBER(I2974),1,0)</f>
        <v>0</v>
      </c>
      <c r="Y2974" s="9" t="n">
        <f aca="false">MOD(INT(E2974/86400)+3,7)</f>
        <v>3</v>
      </c>
      <c r="Z2974" s="9" t="n">
        <f aca="false">MOD(INT(E2974/3600),24)</f>
        <v>10</v>
      </c>
      <c r="AA2974" s="6" t="s">
        <v>6192</v>
      </c>
    </row>
    <row r="2975" customFormat="false" ht="15" hidden="false" customHeight="false" outlineLevel="0" collapsed="false">
      <c r="A2975" s="6" t="s">
        <v>6193</v>
      </c>
      <c r="B2975" s="6" t="s">
        <v>44</v>
      </c>
      <c r="C2975" s="6" t="s">
        <v>47</v>
      </c>
      <c r="D2975" s="6" t="s">
        <v>171</v>
      </c>
      <c r="E2975" s="6" t="n">
        <v>1789037046</v>
      </c>
      <c r="F2975" s="6" t="n">
        <v>1789037188</v>
      </c>
      <c r="G2975" s="6" t="n">
        <v>1789037070</v>
      </c>
      <c r="H2975" s="6" t="n">
        <v>1789038739</v>
      </c>
      <c r="J2975" s="6" t="n">
        <v>0</v>
      </c>
      <c r="K2975" s="6" t="n">
        <v>0</v>
      </c>
      <c r="L2975" s="9" t="n">
        <f aca="false">IF(AND(E2975&gt;=Scenario!$B$11,E2975&lt;Scenario!$B$12),1,0)</f>
        <v>1</v>
      </c>
      <c r="M2975" s="9" t="n">
        <f aca="false">IF(AND(L2975=1,ISNUMBER(F2975)),MAX(0,F2975-E2975)/60,"")</f>
        <v>2.36666666666667</v>
      </c>
      <c r="N2975" s="9" t="n">
        <f aca="false">IF(AND(L2975=1,ISNUMBER(G2975)),MAX(0,G2975-E2975)/60,"")</f>
        <v>0.4</v>
      </c>
      <c r="O2975" s="9" t="n">
        <f aca="false">IF(ISNUMBER(H2975),IF(AND(H2975&gt;=Scenario!$B$11,H2975&lt;Scenario!$B$12),1,0),0)</f>
        <v>1</v>
      </c>
      <c r="P2975" s="9" t="n">
        <f aca="false">IF(O2975=1,MAX(0,H2975-E2975)/60,"")</f>
        <v>28.2166666666667</v>
      </c>
      <c r="Q2975" s="9" t="n">
        <f aca="false">INDEX(Scenario!$B$18:$B$20,MATCH(B2975,Scenario!$A$18:$A$20,0))</f>
        <v>240</v>
      </c>
      <c r="R2975" s="9" t="n">
        <f aca="false">INDEX(Scenario!$C$18:$C$20,MATCH(B2975,Scenario!$A$18:$A$20,0))</f>
        <v>4320</v>
      </c>
      <c r="S2975" s="9" t="n">
        <f aca="false">IF(ISNUMBER(M2975),IF(M2975&lt;=Q2975,1,0),"")</f>
        <v>1</v>
      </c>
      <c r="T2975" s="9" t="n">
        <f aca="false">IF(ISNUMBER(P2975),IF(P2975&lt;=R2975,1,0),"")</f>
        <v>1</v>
      </c>
      <c r="U2975" s="9" t="n">
        <f aca="false">IF(E2975&gt;Scenario!$B$14,0,IF(OR(AND(ISNUMBER(H2975),H2975&lt;=Scenario!$B$14),AND(ISNUMBER(I2975),I2975&lt;=Scenario!$B$14)),0,1))</f>
        <v>0</v>
      </c>
      <c r="V2975" s="9" t="n">
        <f aca="false">IF(AND(U2975=1,(Scenario!$B$14-E2975)/60&gt;R2975),1,0)</f>
        <v>0</v>
      </c>
      <c r="W2975" s="9" t="n">
        <f aca="false">IF(OR(C2975=Scenario!$B$22,C2975=Scenario!$C$22),1,0)</f>
        <v>1</v>
      </c>
      <c r="X2975" s="9" t="n">
        <f aca="false">IF(ISNUMBER(I2975),1,0)</f>
        <v>0</v>
      </c>
      <c r="Y2975" s="9" t="n">
        <f aca="false">MOD(INT(E2975/86400)+3,7)</f>
        <v>3</v>
      </c>
      <c r="Z2975" s="9" t="n">
        <f aca="false">MOD(INT(E2975/3600),24)</f>
        <v>10</v>
      </c>
      <c r="AA2975" s="6" t="s">
        <v>6194</v>
      </c>
    </row>
    <row r="2976" customFormat="false" ht="15" hidden="false" customHeight="false" outlineLevel="0" collapsed="false">
      <c r="A2976" s="6" t="s">
        <v>6195</v>
      </c>
      <c r="B2976" s="6" t="s">
        <v>42</v>
      </c>
      <c r="C2976" s="6" t="s">
        <v>46</v>
      </c>
      <c r="D2976" s="6" t="s">
        <v>172</v>
      </c>
      <c r="E2976" s="6" t="n">
        <v>1789037640</v>
      </c>
      <c r="F2976" s="6" t="n">
        <v>1789038193</v>
      </c>
      <c r="G2976" s="6" t="n">
        <v>1789038055</v>
      </c>
      <c r="H2976" s="6" t="n">
        <v>1789057320</v>
      </c>
      <c r="J2976" s="6" t="n">
        <v>0</v>
      </c>
      <c r="K2976" s="6" t="n">
        <v>0</v>
      </c>
      <c r="L2976" s="9" t="n">
        <f aca="false">IF(AND(E2976&gt;=Scenario!$B$11,E2976&lt;Scenario!$B$12),1,0)</f>
        <v>1</v>
      </c>
      <c r="M2976" s="9" t="n">
        <f aca="false">IF(AND(L2976=1,ISNUMBER(F2976)),MAX(0,F2976-E2976)/60,"")</f>
        <v>9.21666666666667</v>
      </c>
      <c r="N2976" s="9" t="n">
        <f aca="false">IF(AND(L2976=1,ISNUMBER(G2976)),MAX(0,G2976-E2976)/60,"")</f>
        <v>6.91666666666667</v>
      </c>
      <c r="O2976" s="9" t="n">
        <f aca="false">IF(ISNUMBER(H2976),IF(AND(H2976&gt;=Scenario!$B$11,H2976&lt;Scenario!$B$12),1,0),0)</f>
        <v>1</v>
      </c>
      <c r="P2976" s="9" t="n">
        <f aca="false">IF(O2976=1,MAX(0,H2976-E2976)/60,"")</f>
        <v>328</v>
      </c>
      <c r="Q2976" s="9" t="n">
        <f aca="false">INDEX(Scenario!$B$18:$B$20,MATCH(B2976,Scenario!$A$18:$A$20,0))</f>
        <v>15</v>
      </c>
      <c r="R2976" s="9" t="n">
        <f aca="false">INDEX(Scenario!$C$18:$C$20,MATCH(B2976,Scenario!$A$18:$A$20,0))</f>
        <v>240</v>
      </c>
      <c r="S2976" s="9" t="n">
        <f aca="false">IF(ISNUMBER(M2976),IF(M2976&lt;=Q2976,1,0),"")</f>
        <v>1</v>
      </c>
      <c r="T2976" s="9" t="n">
        <f aca="false">IF(ISNUMBER(P2976),IF(P2976&lt;=R2976,1,0),"")</f>
        <v>0</v>
      </c>
      <c r="U2976" s="9" t="n">
        <f aca="false">IF(E2976&gt;Scenario!$B$14,0,IF(OR(AND(ISNUMBER(H2976),H2976&lt;=Scenario!$B$14),AND(ISNUMBER(I2976),I2976&lt;=Scenario!$B$14)),0,1))</f>
        <v>0</v>
      </c>
      <c r="V2976" s="9" t="n">
        <f aca="false">IF(AND(U2976=1,(Scenario!$B$14-E2976)/60&gt;R2976),1,0)</f>
        <v>0</v>
      </c>
      <c r="W2976" s="9" t="n">
        <f aca="false">IF(OR(C2976=Scenario!$B$22,C2976=Scenario!$C$22),1,0)</f>
        <v>1</v>
      </c>
      <c r="X2976" s="9" t="n">
        <f aca="false">IF(ISNUMBER(I2976),1,0)</f>
        <v>0</v>
      </c>
      <c r="Y2976" s="9" t="n">
        <f aca="false">MOD(INT(E2976/86400)+3,7)</f>
        <v>3</v>
      </c>
      <c r="Z2976" s="9" t="n">
        <f aca="false">MOD(INT(E2976/3600),24)</f>
        <v>10</v>
      </c>
      <c r="AA2976" s="6" t="s">
        <v>6196</v>
      </c>
    </row>
    <row r="2977" customFormat="false" ht="15" hidden="false" customHeight="false" outlineLevel="0" collapsed="false">
      <c r="A2977" s="6" t="s">
        <v>6197</v>
      </c>
      <c r="B2977" s="6" t="s">
        <v>43</v>
      </c>
      <c r="C2977" s="6" t="s">
        <v>249</v>
      </c>
      <c r="D2977" s="6" t="s">
        <v>171</v>
      </c>
      <c r="E2977" s="6" t="n">
        <v>1789038717</v>
      </c>
      <c r="F2977" s="6" t="n">
        <v>1789038889</v>
      </c>
      <c r="G2977" s="6" t="n">
        <v>1789038754</v>
      </c>
      <c r="H2977" s="6" t="n">
        <v>1789042581</v>
      </c>
      <c r="J2977" s="6" t="n">
        <v>0</v>
      </c>
      <c r="K2977" s="6" t="n">
        <v>0</v>
      </c>
      <c r="L2977" s="9" t="n">
        <f aca="false">IF(AND(E2977&gt;=Scenario!$B$11,E2977&lt;Scenario!$B$12),1,0)</f>
        <v>1</v>
      </c>
      <c r="M2977" s="9" t="n">
        <f aca="false">IF(AND(L2977=1,ISNUMBER(F2977)),MAX(0,F2977-E2977)/60,"")</f>
        <v>2.86666666666667</v>
      </c>
      <c r="N2977" s="9" t="n">
        <f aca="false">IF(AND(L2977=1,ISNUMBER(G2977)),MAX(0,G2977-E2977)/60,"")</f>
        <v>0.616666666666667</v>
      </c>
      <c r="O2977" s="9" t="n">
        <f aca="false">IF(ISNUMBER(H2977),IF(AND(H2977&gt;=Scenario!$B$11,H2977&lt;Scenario!$B$12),1,0),0)</f>
        <v>1</v>
      </c>
      <c r="P2977" s="9" t="n">
        <f aca="false">IF(O2977=1,MAX(0,H2977-E2977)/60,"")</f>
        <v>64.4</v>
      </c>
      <c r="Q2977" s="9" t="n">
        <f aca="false">INDEX(Scenario!$B$18:$B$20,MATCH(B2977,Scenario!$A$18:$A$20,0))</f>
        <v>60</v>
      </c>
      <c r="R2977" s="9" t="n">
        <f aca="false">INDEX(Scenario!$C$18:$C$20,MATCH(B2977,Scenario!$A$18:$A$20,0))</f>
        <v>1440</v>
      </c>
      <c r="S2977" s="9" t="n">
        <f aca="false">IF(ISNUMBER(M2977),IF(M2977&lt;=Q2977,1,0),"")</f>
        <v>1</v>
      </c>
      <c r="T2977" s="9" t="n">
        <f aca="false">IF(ISNUMBER(P2977),IF(P2977&lt;=R2977,1,0),"")</f>
        <v>1</v>
      </c>
      <c r="U2977" s="9" t="n">
        <f aca="false">IF(E2977&gt;Scenario!$B$14,0,IF(OR(AND(ISNUMBER(H2977),H2977&lt;=Scenario!$B$14),AND(ISNUMBER(I2977),I2977&lt;=Scenario!$B$14)),0,1))</f>
        <v>0</v>
      </c>
      <c r="V2977" s="9" t="n">
        <f aca="false">IF(AND(U2977=1,(Scenario!$B$14-E2977)/60&gt;R2977),1,0)</f>
        <v>0</v>
      </c>
      <c r="W2977" s="9" t="n">
        <f aca="false">IF(OR(C2977=Scenario!$B$22,C2977=Scenario!$C$22),1,0)</f>
        <v>0</v>
      </c>
      <c r="X2977" s="9" t="n">
        <f aca="false">IF(ISNUMBER(I2977),1,0)</f>
        <v>0</v>
      </c>
      <c r="Y2977" s="9" t="n">
        <f aca="false">MOD(INT(E2977/86400)+3,7)</f>
        <v>3</v>
      </c>
      <c r="Z2977" s="9" t="n">
        <f aca="false">MOD(INT(E2977/3600),24)</f>
        <v>11</v>
      </c>
      <c r="AA2977" s="6" t="s">
        <v>6198</v>
      </c>
    </row>
    <row r="2978" customFormat="false" ht="15" hidden="false" customHeight="false" outlineLevel="0" collapsed="false">
      <c r="A2978" s="6" t="s">
        <v>6199</v>
      </c>
      <c r="B2978" s="6" t="s">
        <v>43</v>
      </c>
      <c r="C2978" s="6" t="s">
        <v>249</v>
      </c>
      <c r="D2978" s="6" t="s">
        <v>171</v>
      </c>
      <c r="E2978" s="6" t="n">
        <v>1789038794</v>
      </c>
      <c r="F2978" s="6" t="n">
        <v>1789040348</v>
      </c>
      <c r="G2978" s="6" t="n">
        <v>1789040196</v>
      </c>
      <c r="H2978" s="6" t="n">
        <v>1789050567</v>
      </c>
      <c r="J2978" s="6" t="n">
        <v>0</v>
      </c>
      <c r="K2978" s="6" t="n">
        <v>0</v>
      </c>
      <c r="L2978" s="9" t="n">
        <f aca="false">IF(AND(E2978&gt;=Scenario!$B$11,E2978&lt;Scenario!$B$12),1,0)</f>
        <v>1</v>
      </c>
      <c r="M2978" s="9" t="n">
        <f aca="false">IF(AND(L2978=1,ISNUMBER(F2978)),MAX(0,F2978-E2978)/60,"")</f>
        <v>25.9</v>
      </c>
      <c r="N2978" s="9" t="n">
        <f aca="false">IF(AND(L2978=1,ISNUMBER(G2978)),MAX(0,G2978-E2978)/60,"")</f>
        <v>23.3666666666667</v>
      </c>
      <c r="O2978" s="9" t="n">
        <f aca="false">IF(ISNUMBER(H2978),IF(AND(H2978&gt;=Scenario!$B$11,H2978&lt;Scenario!$B$12),1,0),0)</f>
        <v>1</v>
      </c>
      <c r="P2978" s="9" t="n">
        <f aca="false">IF(O2978=1,MAX(0,H2978-E2978)/60,"")</f>
        <v>196.216666666667</v>
      </c>
      <c r="Q2978" s="9" t="n">
        <f aca="false">INDEX(Scenario!$B$18:$B$20,MATCH(B2978,Scenario!$A$18:$A$20,0))</f>
        <v>60</v>
      </c>
      <c r="R2978" s="9" t="n">
        <f aca="false">INDEX(Scenario!$C$18:$C$20,MATCH(B2978,Scenario!$A$18:$A$20,0))</f>
        <v>1440</v>
      </c>
      <c r="S2978" s="9" t="n">
        <f aca="false">IF(ISNUMBER(M2978),IF(M2978&lt;=Q2978,1,0),"")</f>
        <v>1</v>
      </c>
      <c r="T2978" s="9" t="n">
        <f aca="false">IF(ISNUMBER(P2978),IF(P2978&lt;=R2978,1,0),"")</f>
        <v>1</v>
      </c>
      <c r="U2978" s="9" t="n">
        <f aca="false">IF(E2978&gt;Scenario!$B$14,0,IF(OR(AND(ISNUMBER(H2978),H2978&lt;=Scenario!$B$14),AND(ISNUMBER(I2978),I2978&lt;=Scenario!$B$14)),0,1))</f>
        <v>0</v>
      </c>
      <c r="V2978" s="9" t="n">
        <f aca="false">IF(AND(U2978=1,(Scenario!$B$14-E2978)/60&gt;R2978),1,0)</f>
        <v>0</v>
      </c>
      <c r="W2978" s="9" t="n">
        <f aca="false">IF(OR(C2978=Scenario!$B$22,C2978=Scenario!$C$22),1,0)</f>
        <v>0</v>
      </c>
      <c r="X2978" s="9" t="n">
        <f aca="false">IF(ISNUMBER(I2978),1,0)</f>
        <v>0</v>
      </c>
      <c r="Y2978" s="9" t="n">
        <f aca="false">MOD(INT(E2978/86400)+3,7)</f>
        <v>3</v>
      </c>
      <c r="Z2978" s="9" t="n">
        <f aca="false">MOD(INT(E2978/3600),24)</f>
        <v>11</v>
      </c>
      <c r="AA2978" s="6" t="s">
        <v>6200</v>
      </c>
    </row>
    <row r="2979" customFormat="false" ht="15" hidden="false" customHeight="false" outlineLevel="0" collapsed="false">
      <c r="A2979" s="6" t="s">
        <v>6201</v>
      </c>
      <c r="B2979" s="6" t="s">
        <v>44</v>
      </c>
      <c r="C2979" s="6" t="s">
        <v>46</v>
      </c>
      <c r="D2979" s="6" t="s">
        <v>170</v>
      </c>
      <c r="E2979" s="6" t="n">
        <v>1789039016</v>
      </c>
      <c r="F2979" s="6" t="n">
        <v>1789039256</v>
      </c>
      <c r="G2979" s="6" t="n">
        <v>1789039065</v>
      </c>
      <c r="H2979" s="6" t="n">
        <v>1789039846</v>
      </c>
      <c r="J2979" s="6" t="n">
        <v>0</v>
      </c>
      <c r="K2979" s="6" t="n">
        <v>0</v>
      </c>
      <c r="L2979" s="9" t="n">
        <f aca="false">IF(AND(E2979&gt;=Scenario!$B$11,E2979&lt;Scenario!$B$12),1,0)</f>
        <v>1</v>
      </c>
      <c r="M2979" s="9" t="n">
        <f aca="false">IF(AND(L2979=1,ISNUMBER(F2979)),MAX(0,F2979-E2979)/60,"")</f>
        <v>4</v>
      </c>
      <c r="N2979" s="9" t="n">
        <f aca="false">IF(AND(L2979=1,ISNUMBER(G2979)),MAX(0,G2979-E2979)/60,"")</f>
        <v>0.816666666666667</v>
      </c>
      <c r="O2979" s="9" t="n">
        <f aca="false">IF(ISNUMBER(H2979),IF(AND(H2979&gt;=Scenario!$B$11,H2979&lt;Scenario!$B$12),1,0),0)</f>
        <v>1</v>
      </c>
      <c r="P2979" s="9" t="n">
        <f aca="false">IF(O2979=1,MAX(0,H2979-E2979)/60,"")</f>
        <v>13.8333333333333</v>
      </c>
      <c r="Q2979" s="9" t="n">
        <f aca="false">INDEX(Scenario!$B$18:$B$20,MATCH(B2979,Scenario!$A$18:$A$20,0))</f>
        <v>240</v>
      </c>
      <c r="R2979" s="9" t="n">
        <f aca="false">INDEX(Scenario!$C$18:$C$20,MATCH(B2979,Scenario!$A$18:$A$20,0))</f>
        <v>4320</v>
      </c>
      <c r="S2979" s="9" t="n">
        <f aca="false">IF(ISNUMBER(M2979),IF(M2979&lt;=Q2979,1,0),"")</f>
        <v>1</v>
      </c>
      <c r="T2979" s="9" t="n">
        <f aca="false">IF(ISNUMBER(P2979),IF(P2979&lt;=R2979,1,0),"")</f>
        <v>1</v>
      </c>
      <c r="U2979" s="9" t="n">
        <f aca="false">IF(E2979&gt;Scenario!$B$14,0,IF(OR(AND(ISNUMBER(H2979),H2979&lt;=Scenario!$B$14),AND(ISNUMBER(I2979),I2979&lt;=Scenario!$B$14)),0,1))</f>
        <v>0</v>
      </c>
      <c r="V2979" s="9" t="n">
        <f aca="false">IF(AND(U2979=1,(Scenario!$B$14-E2979)/60&gt;R2979),1,0)</f>
        <v>0</v>
      </c>
      <c r="W2979" s="9" t="n">
        <f aca="false">IF(OR(C2979=Scenario!$B$22,C2979=Scenario!$C$22),1,0)</f>
        <v>1</v>
      </c>
      <c r="X2979" s="9" t="n">
        <f aca="false">IF(ISNUMBER(I2979),1,0)</f>
        <v>0</v>
      </c>
      <c r="Y2979" s="9" t="n">
        <f aca="false">MOD(INT(E2979/86400)+3,7)</f>
        <v>3</v>
      </c>
      <c r="Z2979" s="9" t="n">
        <f aca="false">MOD(INT(E2979/3600),24)</f>
        <v>11</v>
      </c>
      <c r="AA2979" s="6" t="s">
        <v>6202</v>
      </c>
    </row>
    <row r="2980" customFormat="false" ht="15" hidden="false" customHeight="false" outlineLevel="0" collapsed="false">
      <c r="A2980" s="6" t="s">
        <v>6203</v>
      </c>
      <c r="B2980" s="6" t="s">
        <v>42</v>
      </c>
      <c r="C2980" s="6" t="s">
        <v>249</v>
      </c>
      <c r="D2980" s="6" t="s">
        <v>171</v>
      </c>
      <c r="E2980" s="6" t="n">
        <v>1789040146</v>
      </c>
      <c r="F2980" s="6" t="n">
        <v>1789040402</v>
      </c>
      <c r="G2980" s="6" t="n">
        <v>1789040187</v>
      </c>
      <c r="H2980" s="6" t="n">
        <v>1789040719</v>
      </c>
      <c r="J2980" s="6" t="n">
        <v>0</v>
      </c>
      <c r="K2980" s="6" t="n">
        <v>0</v>
      </c>
      <c r="L2980" s="9" t="n">
        <f aca="false">IF(AND(E2980&gt;=Scenario!$B$11,E2980&lt;Scenario!$B$12),1,0)</f>
        <v>1</v>
      </c>
      <c r="M2980" s="9" t="n">
        <f aca="false">IF(AND(L2980=1,ISNUMBER(F2980)),MAX(0,F2980-E2980)/60,"")</f>
        <v>4.26666666666667</v>
      </c>
      <c r="N2980" s="9" t="n">
        <f aca="false">IF(AND(L2980=1,ISNUMBER(G2980)),MAX(0,G2980-E2980)/60,"")</f>
        <v>0.683333333333333</v>
      </c>
      <c r="O2980" s="9" t="n">
        <f aca="false">IF(ISNUMBER(H2980),IF(AND(H2980&gt;=Scenario!$B$11,H2980&lt;Scenario!$B$12),1,0),0)</f>
        <v>1</v>
      </c>
      <c r="P2980" s="9" t="n">
        <f aca="false">IF(O2980=1,MAX(0,H2980-E2980)/60,"")</f>
        <v>9.55</v>
      </c>
      <c r="Q2980" s="9" t="n">
        <f aca="false">INDEX(Scenario!$B$18:$B$20,MATCH(B2980,Scenario!$A$18:$A$20,0))</f>
        <v>15</v>
      </c>
      <c r="R2980" s="9" t="n">
        <f aca="false">INDEX(Scenario!$C$18:$C$20,MATCH(B2980,Scenario!$A$18:$A$20,0))</f>
        <v>240</v>
      </c>
      <c r="S2980" s="9" t="n">
        <f aca="false">IF(ISNUMBER(M2980),IF(M2980&lt;=Q2980,1,0),"")</f>
        <v>1</v>
      </c>
      <c r="T2980" s="9" t="n">
        <f aca="false">IF(ISNUMBER(P2980),IF(P2980&lt;=R2980,1,0),"")</f>
        <v>1</v>
      </c>
      <c r="U2980" s="9" t="n">
        <f aca="false">IF(E2980&gt;Scenario!$B$14,0,IF(OR(AND(ISNUMBER(H2980),H2980&lt;=Scenario!$B$14),AND(ISNUMBER(I2980),I2980&lt;=Scenario!$B$14)),0,1))</f>
        <v>0</v>
      </c>
      <c r="V2980" s="9" t="n">
        <f aca="false">IF(AND(U2980=1,(Scenario!$B$14-E2980)/60&gt;R2980),1,0)</f>
        <v>0</v>
      </c>
      <c r="W2980" s="9" t="n">
        <f aca="false">IF(OR(C2980=Scenario!$B$22,C2980=Scenario!$C$22),1,0)</f>
        <v>0</v>
      </c>
      <c r="X2980" s="9" t="n">
        <f aca="false">IF(ISNUMBER(I2980),1,0)</f>
        <v>0</v>
      </c>
      <c r="Y2980" s="9" t="n">
        <f aca="false">MOD(INT(E2980/86400)+3,7)</f>
        <v>3</v>
      </c>
      <c r="Z2980" s="9" t="n">
        <f aca="false">MOD(INT(E2980/3600),24)</f>
        <v>11</v>
      </c>
      <c r="AA2980" s="6" t="s">
        <v>6204</v>
      </c>
    </row>
    <row r="2981" customFormat="false" ht="15" hidden="false" customHeight="false" outlineLevel="0" collapsed="false">
      <c r="A2981" s="6" t="s">
        <v>6205</v>
      </c>
      <c r="B2981" s="6" t="s">
        <v>43</v>
      </c>
      <c r="C2981" s="6" t="s">
        <v>288</v>
      </c>
      <c r="D2981" s="6" t="s">
        <v>170</v>
      </c>
      <c r="E2981" s="6" t="n">
        <v>1789040704</v>
      </c>
      <c r="F2981" s="6" t="n">
        <v>1789040916</v>
      </c>
      <c r="G2981" s="6" t="n">
        <v>1789040741</v>
      </c>
      <c r="H2981" s="6" t="n">
        <v>1789118046</v>
      </c>
      <c r="J2981" s="6" t="n">
        <v>1</v>
      </c>
      <c r="K2981" s="6" t="n">
        <v>0</v>
      </c>
      <c r="L2981" s="9" t="n">
        <f aca="false">IF(AND(E2981&gt;=Scenario!$B$11,E2981&lt;Scenario!$B$12),1,0)</f>
        <v>1</v>
      </c>
      <c r="M2981" s="9" t="n">
        <f aca="false">IF(AND(L2981=1,ISNUMBER(F2981)),MAX(0,F2981-E2981)/60,"")</f>
        <v>3.53333333333333</v>
      </c>
      <c r="N2981" s="9" t="n">
        <f aca="false">IF(AND(L2981=1,ISNUMBER(G2981)),MAX(0,G2981-E2981)/60,"")</f>
        <v>0.616666666666667</v>
      </c>
      <c r="O2981" s="9" t="n">
        <f aca="false">IF(ISNUMBER(H2981),IF(AND(H2981&gt;=Scenario!$B$11,H2981&lt;Scenario!$B$12),1,0),0)</f>
        <v>1</v>
      </c>
      <c r="P2981" s="9" t="n">
        <f aca="false">IF(O2981=1,MAX(0,H2981-E2981)/60,"")</f>
        <v>1289.03333333333</v>
      </c>
      <c r="Q2981" s="9" t="n">
        <f aca="false">INDEX(Scenario!$B$18:$B$20,MATCH(B2981,Scenario!$A$18:$A$20,0))</f>
        <v>60</v>
      </c>
      <c r="R2981" s="9" t="n">
        <f aca="false">INDEX(Scenario!$C$18:$C$20,MATCH(B2981,Scenario!$A$18:$A$20,0))</f>
        <v>1440</v>
      </c>
      <c r="S2981" s="9" t="n">
        <f aca="false">IF(ISNUMBER(M2981),IF(M2981&lt;=Q2981,1,0),"")</f>
        <v>1</v>
      </c>
      <c r="T2981" s="9" t="n">
        <f aca="false">IF(ISNUMBER(P2981),IF(P2981&lt;=R2981,1,0),"")</f>
        <v>1</v>
      </c>
      <c r="U2981" s="9" t="n">
        <f aca="false">IF(E2981&gt;Scenario!$B$14,0,IF(OR(AND(ISNUMBER(H2981),H2981&lt;=Scenario!$B$14),AND(ISNUMBER(I2981),I2981&lt;=Scenario!$B$14)),0,1))</f>
        <v>0</v>
      </c>
      <c r="V2981" s="9" t="n">
        <f aca="false">IF(AND(U2981=1,(Scenario!$B$14-E2981)/60&gt;R2981),1,0)</f>
        <v>0</v>
      </c>
      <c r="W2981" s="9" t="n">
        <f aca="false">IF(OR(C2981=Scenario!$B$22,C2981=Scenario!$C$22),1,0)</f>
        <v>0</v>
      </c>
      <c r="X2981" s="9" t="n">
        <f aca="false">IF(ISNUMBER(I2981),1,0)</f>
        <v>0</v>
      </c>
      <c r="Y2981" s="9" t="n">
        <f aca="false">MOD(INT(E2981/86400)+3,7)</f>
        <v>3</v>
      </c>
      <c r="Z2981" s="9" t="n">
        <f aca="false">MOD(INT(E2981/3600),24)</f>
        <v>11</v>
      </c>
      <c r="AA2981" s="6" t="s">
        <v>6206</v>
      </c>
    </row>
    <row r="2982" customFormat="false" ht="15" hidden="false" customHeight="false" outlineLevel="0" collapsed="false">
      <c r="A2982" s="6" t="s">
        <v>6207</v>
      </c>
      <c r="B2982" s="6" t="s">
        <v>43</v>
      </c>
      <c r="C2982" s="6" t="s">
        <v>46</v>
      </c>
      <c r="D2982" s="6" t="s">
        <v>170</v>
      </c>
      <c r="E2982" s="6" t="n">
        <v>1789041633</v>
      </c>
      <c r="F2982" s="6" t="n">
        <v>1789041878</v>
      </c>
      <c r="G2982" s="6" t="n">
        <v>1789041660</v>
      </c>
      <c r="H2982" s="6" t="n">
        <v>1789042699</v>
      </c>
      <c r="J2982" s="6" t="n">
        <v>0</v>
      </c>
      <c r="K2982" s="6" t="n">
        <v>0</v>
      </c>
      <c r="L2982" s="9" t="n">
        <f aca="false">IF(AND(E2982&gt;=Scenario!$B$11,E2982&lt;Scenario!$B$12),1,0)</f>
        <v>1</v>
      </c>
      <c r="M2982" s="9" t="n">
        <f aca="false">IF(AND(L2982=1,ISNUMBER(F2982)),MAX(0,F2982-E2982)/60,"")</f>
        <v>4.08333333333333</v>
      </c>
      <c r="N2982" s="9" t="n">
        <f aca="false">IF(AND(L2982=1,ISNUMBER(G2982)),MAX(0,G2982-E2982)/60,"")</f>
        <v>0.45</v>
      </c>
      <c r="O2982" s="9" t="n">
        <f aca="false">IF(ISNUMBER(H2982),IF(AND(H2982&gt;=Scenario!$B$11,H2982&lt;Scenario!$B$12),1,0),0)</f>
        <v>1</v>
      </c>
      <c r="P2982" s="9" t="n">
        <f aca="false">IF(O2982=1,MAX(0,H2982-E2982)/60,"")</f>
        <v>17.7666666666667</v>
      </c>
      <c r="Q2982" s="9" t="n">
        <f aca="false">INDEX(Scenario!$B$18:$B$20,MATCH(B2982,Scenario!$A$18:$A$20,0))</f>
        <v>60</v>
      </c>
      <c r="R2982" s="9" t="n">
        <f aca="false">INDEX(Scenario!$C$18:$C$20,MATCH(B2982,Scenario!$A$18:$A$20,0))</f>
        <v>1440</v>
      </c>
      <c r="S2982" s="9" t="n">
        <f aca="false">IF(ISNUMBER(M2982),IF(M2982&lt;=Q2982,1,0),"")</f>
        <v>1</v>
      </c>
      <c r="T2982" s="9" t="n">
        <f aca="false">IF(ISNUMBER(P2982),IF(P2982&lt;=R2982,1,0),"")</f>
        <v>1</v>
      </c>
      <c r="U2982" s="9" t="n">
        <f aca="false">IF(E2982&gt;Scenario!$B$14,0,IF(OR(AND(ISNUMBER(H2982),H2982&lt;=Scenario!$B$14),AND(ISNUMBER(I2982),I2982&lt;=Scenario!$B$14)),0,1))</f>
        <v>0</v>
      </c>
      <c r="V2982" s="9" t="n">
        <f aca="false">IF(AND(U2982=1,(Scenario!$B$14-E2982)/60&gt;R2982),1,0)</f>
        <v>0</v>
      </c>
      <c r="W2982" s="9" t="n">
        <f aca="false">IF(OR(C2982=Scenario!$B$22,C2982=Scenario!$C$22),1,0)</f>
        <v>1</v>
      </c>
      <c r="X2982" s="9" t="n">
        <f aca="false">IF(ISNUMBER(I2982),1,0)</f>
        <v>0</v>
      </c>
      <c r="Y2982" s="9" t="n">
        <f aca="false">MOD(INT(E2982/86400)+3,7)</f>
        <v>3</v>
      </c>
      <c r="Z2982" s="9" t="n">
        <f aca="false">MOD(INT(E2982/3600),24)</f>
        <v>12</v>
      </c>
      <c r="AA2982" s="6" t="s">
        <v>6208</v>
      </c>
    </row>
    <row r="2983" customFormat="false" ht="15" hidden="false" customHeight="false" outlineLevel="0" collapsed="false">
      <c r="A2983" s="6" t="s">
        <v>6209</v>
      </c>
      <c r="B2983" s="6" t="s">
        <v>43</v>
      </c>
      <c r="C2983" s="6" t="s">
        <v>249</v>
      </c>
      <c r="D2983" s="6" t="s">
        <v>170</v>
      </c>
      <c r="E2983" s="6" t="n">
        <v>1789043191</v>
      </c>
      <c r="F2983" s="6" t="n">
        <v>1789043412</v>
      </c>
      <c r="G2983" s="6" t="n">
        <v>1789043201</v>
      </c>
      <c r="H2983" s="6" t="n">
        <v>1789045944</v>
      </c>
      <c r="J2983" s="6" t="n">
        <v>0</v>
      </c>
      <c r="K2983" s="6" t="n">
        <v>0</v>
      </c>
      <c r="L2983" s="9" t="n">
        <f aca="false">IF(AND(E2983&gt;=Scenario!$B$11,E2983&lt;Scenario!$B$12),1,0)</f>
        <v>1</v>
      </c>
      <c r="M2983" s="9" t="n">
        <f aca="false">IF(AND(L2983=1,ISNUMBER(F2983)),MAX(0,F2983-E2983)/60,"")</f>
        <v>3.68333333333333</v>
      </c>
      <c r="N2983" s="9" t="n">
        <f aca="false">IF(AND(L2983=1,ISNUMBER(G2983)),MAX(0,G2983-E2983)/60,"")</f>
        <v>0.166666666666667</v>
      </c>
      <c r="O2983" s="9" t="n">
        <f aca="false">IF(ISNUMBER(H2983),IF(AND(H2983&gt;=Scenario!$B$11,H2983&lt;Scenario!$B$12),1,0),0)</f>
        <v>1</v>
      </c>
      <c r="P2983" s="9" t="n">
        <f aca="false">IF(O2983=1,MAX(0,H2983-E2983)/60,"")</f>
        <v>45.8833333333333</v>
      </c>
      <c r="Q2983" s="9" t="n">
        <f aca="false">INDEX(Scenario!$B$18:$B$20,MATCH(B2983,Scenario!$A$18:$A$20,0))</f>
        <v>60</v>
      </c>
      <c r="R2983" s="9" t="n">
        <f aca="false">INDEX(Scenario!$C$18:$C$20,MATCH(B2983,Scenario!$A$18:$A$20,0))</f>
        <v>1440</v>
      </c>
      <c r="S2983" s="9" t="n">
        <f aca="false">IF(ISNUMBER(M2983),IF(M2983&lt;=Q2983,1,0),"")</f>
        <v>1</v>
      </c>
      <c r="T2983" s="9" t="n">
        <f aca="false">IF(ISNUMBER(P2983),IF(P2983&lt;=R2983,1,0),"")</f>
        <v>1</v>
      </c>
      <c r="U2983" s="9" t="n">
        <f aca="false">IF(E2983&gt;Scenario!$B$14,0,IF(OR(AND(ISNUMBER(H2983),H2983&lt;=Scenario!$B$14),AND(ISNUMBER(I2983),I2983&lt;=Scenario!$B$14)),0,1))</f>
        <v>0</v>
      </c>
      <c r="V2983" s="9" t="n">
        <f aca="false">IF(AND(U2983=1,(Scenario!$B$14-E2983)/60&gt;R2983),1,0)</f>
        <v>0</v>
      </c>
      <c r="W2983" s="9" t="n">
        <f aca="false">IF(OR(C2983=Scenario!$B$22,C2983=Scenario!$C$22),1,0)</f>
        <v>0</v>
      </c>
      <c r="X2983" s="9" t="n">
        <f aca="false">IF(ISNUMBER(I2983),1,0)</f>
        <v>0</v>
      </c>
      <c r="Y2983" s="9" t="n">
        <f aca="false">MOD(INT(E2983/86400)+3,7)</f>
        <v>3</v>
      </c>
      <c r="Z2983" s="9" t="n">
        <f aca="false">MOD(INT(E2983/3600),24)</f>
        <v>12</v>
      </c>
      <c r="AA2983" s="6" t="s">
        <v>6210</v>
      </c>
    </row>
    <row r="2984" customFormat="false" ht="15" hidden="false" customHeight="false" outlineLevel="0" collapsed="false">
      <c r="A2984" s="6" t="s">
        <v>6211</v>
      </c>
      <c r="B2984" s="6" t="s">
        <v>43</v>
      </c>
      <c r="C2984" s="6" t="s">
        <v>249</v>
      </c>
      <c r="D2984" s="6" t="s">
        <v>172</v>
      </c>
      <c r="E2984" s="6" t="n">
        <v>1789044441</v>
      </c>
      <c r="F2984" s="6" t="n">
        <v>1789044585</v>
      </c>
      <c r="G2984" s="6" t="n">
        <v>1789044496</v>
      </c>
      <c r="H2984" s="6" t="n">
        <v>1789049039</v>
      </c>
      <c r="J2984" s="6" t="n">
        <v>0</v>
      </c>
      <c r="K2984" s="6" t="n">
        <v>0</v>
      </c>
      <c r="L2984" s="9" t="n">
        <f aca="false">IF(AND(E2984&gt;=Scenario!$B$11,E2984&lt;Scenario!$B$12),1,0)</f>
        <v>1</v>
      </c>
      <c r="M2984" s="9" t="n">
        <f aca="false">IF(AND(L2984=1,ISNUMBER(F2984)),MAX(0,F2984-E2984)/60,"")</f>
        <v>2.4</v>
      </c>
      <c r="N2984" s="9" t="n">
        <f aca="false">IF(AND(L2984=1,ISNUMBER(G2984)),MAX(0,G2984-E2984)/60,"")</f>
        <v>0.916666666666667</v>
      </c>
      <c r="O2984" s="9" t="n">
        <f aca="false">IF(ISNUMBER(H2984),IF(AND(H2984&gt;=Scenario!$B$11,H2984&lt;Scenario!$B$12),1,0),0)</f>
        <v>1</v>
      </c>
      <c r="P2984" s="9" t="n">
        <f aca="false">IF(O2984=1,MAX(0,H2984-E2984)/60,"")</f>
        <v>76.6333333333333</v>
      </c>
      <c r="Q2984" s="9" t="n">
        <f aca="false">INDEX(Scenario!$B$18:$B$20,MATCH(B2984,Scenario!$A$18:$A$20,0))</f>
        <v>60</v>
      </c>
      <c r="R2984" s="9" t="n">
        <f aca="false">INDEX(Scenario!$C$18:$C$20,MATCH(B2984,Scenario!$A$18:$A$20,0))</f>
        <v>1440</v>
      </c>
      <c r="S2984" s="9" t="n">
        <f aca="false">IF(ISNUMBER(M2984),IF(M2984&lt;=Q2984,1,0),"")</f>
        <v>1</v>
      </c>
      <c r="T2984" s="9" t="n">
        <f aca="false">IF(ISNUMBER(P2984),IF(P2984&lt;=R2984,1,0),"")</f>
        <v>1</v>
      </c>
      <c r="U2984" s="9" t="n">
        <f aca="false">IF(E2984&gt;Scenario!$B$14,0,IF(OR(AND(ISNUMBER(H2984),H2984&lt;=Scenario!$B$14),AND(ISNUMBER(I2984),I2984&lt;=Scenario!$B$14)),0,1))</f>
        <v>0</v>
      </c>
      <c r="V2984" s="9" t="n">
        <f aca="false">IF(AND(U2984=1,(Scenario!$B$14-E2984)/60&gt;R2984),1,0)</f>
        <v>0</v>
      </c>
      <c r="W2984" s="9" t="n">
        <f aca="false">IF(OR(C2984=Scenario!$B$22,C2984=Scenario!$C$22),1,0)</f>
        <v>0</v>
      </c>
      <c r="X2984" s="9" t="n">
        <f aca="false">IF(ISNUMBER(I2984),1,0)</f>
        <v>0</v>
      </c>
      <c r="Y2984" s="9" t="n">
        <f aca="false">MOD(INT(E2984/86400)+3,7)</f>
        <v>3</v>
      </c>
      <c r="Z2984" s="9" t="n">
        <f aca="false">MOD(INT(E2984/3600),24)</f>
        <v>12</v>
      </c>
      <c r="AA2984" s="6" t="s">
        <v>6212</v>
      </c>
    </row>
    <row r="2985" customFormat="false" ht="15" hidden="false" customHeight="false" outlineLevel="0" collapsed="false">
      <c r="A2985" s="6" t="s">
        <v>6213</v>
      </c>
      <c r="B2985" s="6" t="s">
        <v>43</v>
      </c>
      <c r="C2985" s="6" t="s">
        <v>249</v>
      </c>
      <c r="D2985" s="6" t="s">
        <v>171</v>
      </c>
      <c r="E2985" s="6" t="n">
        <v>1789044840</v>
      </c>
      <c r="F2985" s="6" t="n">
        <v>1789045100</v>
      </c>
      <c r="G2985" s="6" t="n">
        <v>1789044869</v>
      </c>
      <c r="H2985" s="6" t="n">
        <v>1789047867</v>
      </c>
      <c r="J2985" s="6" t="n">
        <v>0</v>
      </c>
      <c r="K2985" s="6" t="n">
        <v>0</v>
      </c>
      <c r="L2985" s="9" t="n">
        <f aca="false">IF(AND(E2985&gt;=Scenario!$B$11,E2985&lt;Scenario!$B$12),1,0)</f>
        <v>1</v>
      </c>
      <c r="M2985" s="9" t="n">
        <f aca="false">IF(AND(L2985=1,ISNUMBER(F2985)),MAX(0,F2985-E2985)/60,"")</f>
        <v>4.33333333333333</v>
      </c>
      <c r="N2985" s="9" t="n">
        <f aca="false">IF(AND(L2985=1,ISNUMBER(G2985)),MAX(0,G2985-E2985)/60,"")</f>
        <v>0.483333333333333</v>
      </c>
      <c r="O2985" s="9" t="n">
        <f aca="false">IF(ISNUMBER(H2985),IF(AND(H2985&gt;=Scenario!$B$11,H2985&lt;Scenario!$B$12),1,0),0)</f>
        <v>1</v>
      </c>
      <c r="P2985" s="9" t="n">
        <f aca="false">IF(O2985=1,MAX(0,H2985-E2985)/60,"")</f>
        <v>50.45</v>
      </c>
      <c r="Q2985" s="9" t="n">
        <f aca="false">INDEX(Scenario!$B$18:$B$20,MATCH(B2985,Scenario!$A$18:$A$20,0))</f>
        <v>60</v>
      </c>
      <c r="R2985" s="9" t="n">
        <f aca="false">INDEX(Scenario!$C$18:$C$20,MATCH(B2985,Scenario!$A$18:$A$20,0))</f>
        <v>1440</v>
      </c>
      <c r="S2985" s="9" t="n">
        <f aca="false">IF(ISNUMBER(M2985),IF(M2985&lt;=Q2985,1,0),"")</f>
        <v>1</v>
      </c>
      <c r="T2985" s="9" t="n">
        <f aca="false">IF(ISNUMBER(P2985),IF(P2985&lt;=R2985,1,0),"")</f>
        <v>1</v>
      </c>
      <c r="U2985" s="9" t="n">
        <f aca="false">IF(E2985&gt;Scenario!$B$14,0,IF(OR(AND(ISNUMBER(H2985),H2985&lt;=Scenario!$B$14),AND(ISNUMBER(I2985),I2985&lt;=Scenario!$B$14)),0,1))</f>
        <v>0</v>
      </c>
      <c r="V2985" s="9" t="n">
        <f aca="false">IF(AND(U2985=1,(Scenario!$B$14-E2985)/60&gt;R2985),1,0)</f>
        <v>0</v>
      </c>
      <c r="W2985" s="9" t="n">
        <f aca="false">IF(OR(C2985=Scenario!$B$22,C2985=Scenario!$C$22),1,0)</f>
        <v>0</v>
      </c>
      <c r="X2985" s="9" t="n">
        <f aca="false">IF(ISNUMBER(I2985),1,0)</f>
        <v>0</v>
      </c>
      <c r="Y2985" s="9" t="n">
        <f aca="false">MOD(INT(E2985/86400)+3,7)</f>
        <v>3</v>
      </c>
      <c r="Z2985" s="9" t="n">
        <f aca="false">MOD(INT(E2985/3600),24)</f>
        <v>12</v>
      </c>
      <c r="AA2985" s="6" t="s">
        <v>6214</v>
      </c>
    </row>
    <row r="2986" customFormat="false" ht="15" hidden="false" customHeight="false" outlineLevel="0" collapsed="false">
      <c r="A2986" s="6" t="s">
        <v>6215</v>
      </c>
      <c r="B2986" s="6" t="s">
        <v>44</v>
      </c>
      <c r="C2986" s="6" t="s">
        <v>249</v>
      </c>
      <c r="D2986" s="6" t="s">
        <v>171</v>
      </c>
      <c r="E2986" s="6" t="n">
        <v>1789045668</v>
      </c>
      <c r="F2986" s="6" t="n">
        <v>1789045866</v>
      </c>
      <c r="G2986" s="6" t="n">
        <v>1789045678</v>
      </c>
      <c r="H2986" s="6" t="n">
        <v>1789046518</v>
      </c>
      <c r="J2986" s="6" t="n">
        <v>0</v>
      </c>
      <c r="K2986" s="6" t="n">
        <v>0</v>
      </c>
      <c r="L2986" s="9" t="n">
        <f aca="false">IF(AND(E2986&gt;=Scenario!$B$11,E2986&lt;Scenario!$B$12),1,0)</f>
        <v>1</v>
      </c>
      <c r="M2986" s="9" t="n">
        <f aca="false">IF(AND(L2986=1,ISNUMBER(F2986)),MAX(0,F2986-E2986)/60,"")</f>
        <v>3.3</v>
      </c>
      <c r="N2986" s="9" t="n">
        <f aca="false">IF(AND(L2986=1,ISNUMBER(G2986)),MAX(0,G2986-E2986)/60,"")</f>
        <v>0.166666666666667</v>
      </c>
      <c r="O2986" s="9" t="n">
        <f aca="false">IF(ISNUMBER(H2986),IF(AND(H2986&gt;=Scenario!$B$11,H2986&lt;Scenario!$B$12),1,0),0)</f>
        <v>1</v>
      </c>
      <c r="P2986" s="9" t="n">
        <f aca="false">IF(O2986=1,MAX(0,H2986-E2986)/60,"")</f>
        <v>14.1666666666667</v>
      </c>
      <c r="Q2986" s="9" t="n">
        <f aca="false">INDEX(Scenario!$B$18:$B$20,MATCH(B2986,Scenario!$A$18:$A$20,0))</f>
        <v>240</v>
      </c>
      <c r="R2986" s="9" t="n">
        <f aca="false">INDEX(Scenario!$C$18:$C$20,MATCH(B2986,Scenario!$A$18:$A$20,0))</f>
        <v>4320</v>
      </c>
      <c r="S2986" s="9" t="n">
        <f aca="false">IF(ISNUMBER(M2986),IF(M2986&lt;=Q2986,1,0),"")</f>
        <v>1</v>
      </c>
      <c r="T2986" s="9" t="n">
        <f aca="false">IF(ISNUMBER(P2986),IF(P2986&lt;=R2986,1,0),"")</f>
        <v>1</v>
      </c>
      <c r="U2986" s="9" t="n">
        <f aca="false">IF(E2986&gt;Scenario!$B$14,0,IF(OR(AND(ISNUMBER(H2986),H2986&lt;=Scenario!$B$14),AND(ISNUMBER(I2986),I2986&lt;=Scenario!$B$14)),0,1))</f>
        <v>0</v>
      </c>
      <c r="V2986" s="9" t="n">
        <f aca="false">IF(AND(U2986=1,(Scenario!$B$14-E2986)/60&gt;R2986),1,0)</f>
        <v>0</v>
      </c>
      <c r="W2986" s="9" t="n">
        <f aca="false">IF(OR(C2986=Scenario!$B$22,C2986=Scenario!$C$22),1,0)</f>
        <v>0</v>
      </c>
      <c r="X2986" s="9" t="n">
        <f aca="false">IF(ISNUMBER(I2986),1,0)</f>
        <v>0</v>
      </c>
      <c r="Y2986" s="9" t="n">
        <f aca="false">MOD(INT(E2986/86400)+3,7)</f>
        <v>3</v>
      </c>
      <c r="Z2986" s="9" t="n">
        <f aca="false">MOD(INT(E2986/3600),24)</f>
        <v>13</v>
      </c>
      <c r="AA2986" s="6" t="s">
        <v>6216</v>
      </c>
    </row>
    <row r="2987" customFormat="false" ht="15" hidden="false" customHeight="false" outlineLevel="0" collapsed="false">
      <c r="A2987" s="6" t="s">
        <v>6217</v>
      </c>
      <c r="B2987" s="6" t="s">
        <v>44</v>
      </c>
      <c r="C2987" s="6" t="s">
        <v>46</v>
      </c>
      <c r="D2987" s="6" t="s">
        <v>170</v>
      </c>
      <c r="E2987" s="6" t="n">
        <v>1789046926</v>
      </c>
      <c r="F2987" s="6" t="n">
        <v>1789047078</v>
      </c>
      <c r="G2987" s="6" t="n">
        <v>1789046985</v>
      </c>
      <c r="H2987" s="6" t="n">
        <v>1789048760</v>
      </c>
      <c r="J2987" s="6" t="n">
        <v>0</v>
      </c>
      <c r="K2987" s="6" t="n">
        <v>0</v>
      </c>
      <c r="L2987" s="9" t="n">
        <f aca="false">IF(AND(E2987&gt;=Scenario!$B$11,E2987&lt;Scenario!$B$12),1,0)</f>
        <v>1</v>
      </c>
      <c r="M2987" s="9" t="n">
        <f aca="false">IF(AND(L2987=1,ISNUMBER(F2987)),MAX(0,F2987-E2987)/60,"")</f>
        <v>2.53333333333333</v>
      </c>
      <c r="N2987" s="9" t="n">
        <f aca="false">IF(AND(L2987=1,ISNUMBER(G2987)),MAX(0,G2987-E2987)/60,"")</f>
        <v>0.983333333333333</v>
      </c>
      <c r="O2987" s="9" t="n">
        <f aca="false">IF(ISNUMBER(H2987),IF(AND(H2987&gt;=Scenario!$B$11,H2987&lt;Scenario!$B$12),1,0),0)</f>
        <v>1</v>
      </c>
      <c r="P2987" s="9" t="n">
        <f aca="false">IF(O2987=1,MAX(0,H2987-E2987)/60,"")</f>
        <v>30.5666666666667</v>
      </c>
      <c r="Q2987" s="9" t="n">
        <f aca="false">INDEX(Scenario!$B$18:$B$20,MATCH(B2987,Scenario!$A$18:$A$20,0))</f>
        <v>240</v>
      </c>
      <c r="R2987" s="9" t="n">
        <f aca="false">INDEX(Scenario!$C$18:$C$20,MATCH(B2987,Scenario!$A$18:$A$20,0))</f>
        <v>4320</v>
      </c>
      <c r="S2987" s="9" t="n">
        <f aca="false">IF(ISNUMBER(M2987),IF(M2987&lt;=Q2987,1,0),"")</f>
        <v>1</v>
      </c>
      <c r="T2987" s="9" t="n">
        <f aca="false">IF(ISNUMBER(P2987),IF(P2987&lt;=R2987,1,0),"")</f>
        <v>1</v>
      </c>
      <c r="U2987" s="9" t="n">
        <f aca="false">IF(E2987&gt;Scenario!$B$14,0,IF(OR(AND(ISNUMBER(H2987),H2987&lt;=Scenario!$B$14),AND(ISNUMBER(I2987),I2987&lt;=Scenario!$B$14)),0,1))</f>
        <v>0</v>
      </c>
      <c r="V2987" s="9" t="n">
        <f aca="false">IF(AND(U2987=1,(Scenario!$B$14-E2987)/60&gt;R2987),1,0)</f>
        <v>0</v>
      </c>
      <c r="W2987" s="9" t="n">
        <f aca="false">IF(OR(C2987=Scenario!$B$22,C2987=Scenario!$C$22),1,0)</f>
        <v>1</v>
      </c>
      <c r="X2987" s="9" t="n">
        <f aca="false">IF(ISNUMBER(I2987),1,0)</f>
        <v>0</v>
      </c>
      <c r="Y2987" s="9" t="n">
        <f aca="false">MOD(INT(E2987/86400)+3,7)</f>
        <v>3</v>
      </c>
      <c r="Z2987" s="9" t="n">
        <f aca="false">MOD(INT(E2987/3600),24)</f>
        <v>13</v>
      </c>
      <c r="AA2987" s="6" t="s">
        <v>6218</v>
      </c>
    </row>
    <row r="2988" customFormat="false" ht="15" hidden="false" customHeight="false" outlineLevel="0" collapsed="false">
      <c r="A2988" s="6" t="s">
        <v>6219</v>
      </c>
      <c r="B2988" s="6" t="s">
        <v>43</v>
      </c>
      <c r="C2988" s="6" t="s">
        <v>249</v>
      </c>
      <c r="D2988" s="6" t="s">
        <v>171</v>
      </c>
      <c r="E2988" s="6" t="n">
        <v>1789047717</v>
      </c>
      <c r="F2988" s="6" t="n">
        <v>1789048504</v>
      </c>
      <c r="G2988" s="6" t="n">
        <v>1789048361</v>
      </c>
      <c r="H2988" s="6" t="n">
        <v>1789056737</v>
      </c>
      <c r="J2988" s="6" t="n">
        <v>0</v>
      </c>
      <c r="K2988" s="6" t="n">
        <v>0</v>
      </c>
      <c r="L2988" s="9" t="n">
        <f aca="false">IF(AND(E2988&gt;=Scenario!$B$11,E2988&lt;Scenario!$B$12),1,0)</f>
        <v>1</v>
      </c>
      <c r="M2988" s="9" t="n">
        <f aca="false">IF(AND(L2988=1,ISNUMBER(F2988)),MAX(0,F2988-E2988)/60,"")</f>
        <v>13.1166666666667</v>
      </c>
      <c r="N2988" s="9" t="n">
        <f aca="false">IF(AND(L2988=1,ISNUMBER(G2988)),MAX(0,G2988-E2988)/60,"")</f>
        <v>10.7333333333333</v>
      </c>
      <c r="O2988" s="9" t="n">
        <f aca="false">IF(ISNUMBER(H2988),IF(AND(H2988&gt;=Scenario!$B$11,H2988&lt;Scenario!$B$12),1,0),0)</f>
        <v>1</v>
      </c>
      <c r="P2988" s="9" t="n">
        <f aca="false">IF(O2988=1,MAX(0,H2988-E2988)/60,"")</f>
        <v>150.333333333333</v>
      </c>
      <c r="Q2988" s="9" t="n">
        <f aca="false">INDEX(Scenario!$B$18:$B$20,MATCH(B2988,Scenario!$A$18:$A$20,0))</f>
        <v>60</v>
      </c>
      <c r="R2988" s="9" t="n">
        <f aca="false">INDEX(Scenario!$C$18:$C$20,MATCH(B2988,Scenario!$A$18:$A$20,0))</f>
        <v>1440</v>
      </c>
      <c r="S2988" s="9" t="n">
        <f aca="false">IF(ISNUMBER(M2988),IF(M2988&lt;=Q2988,1,0),"")</f>
        <v>1</v>
      </c>
      <c r="T2988" s="9" t="n">
        <f aca="false">IF(ISNUMBER(P2988),IF(P2988&lt;=R2988,1,0),"")</f>
        <v>1</v>
      </c>
      <c r="U2988" s="9" t="n">
        <f aca="false">IF(E2988&gt;Scenario!$B$14,0,IF(OR(AND(ISNUMBER(H2988),H2988&lt;=Scenario!$B$14),AND(ISNUMBER(I2988),I2988&lt;=Scenario!$B$14)),0,1))</f>
        <v>0</v>
      </c>
      <c r="V2988" s="9" t="n">
        <f aca="false">IF(AND(U2988=1,(Scenario!$B$14-E2988)/60&gt;R2988),1,0)</f>
        <v>0</v>
      </c>
      <c r="W2988" s="9" t="n">
        <f aca="false">IF(OR(C2988=Scenario!$B$22,C2988=Scenario!$C$22),1,0)</f>
        <v>0</v>
      </c>
      <c r="X2988" s="9" t="n">
        <f aca="false">IF(ISNUMBER(I2988),1,0)</f>
        <v>0</v>
      </c>
      <c r="Y2988" s="9" t="n">
        <f aca="false">MOD(INT(E2988/86400)+3,7)</f>
        <v>3</v>
      </c>
      <c r="Z2988" s="9" t="n">
        <f aca="false">MOD(INT(E2988/3600),24)</f>
        <v>13</v>
      </c>
      <c r="AA2988" s="6" t="s">
        <v>6220</v>
      </c>
    </row>
    <row r="2989" customFormat="false" ht="15" hidden="false" customHeight="false" outlineLevel="0" collapsed="false">
      <c r="A2989" s="6" t="s">
        <v>6221</v>
      </c>
      <c r="B2989" s="6" t="s">
        <v>42</v>
      </c>
      <c r="C2989" s="6" t="s">
        <v>47</v>
      </c>
      <c r="D2989" s="6" t="s">
        <v>171</v>
      </c>
      <c r="E2989" s="6" t="n">
        <v>1789048608</v>
      </c>
      <c r="F2989" s="6" t="n">
        <v>1789048822</v>
      </c>
      <c r="G2989" s="6" t="n">
        <v>1789048646</v>
      </c>
      <c r="H2989" s="6" t="n">
        <v>1789049831</v>
      </c>
      <c r="J2989" s="6" t="n">
        <v>0</v>
      </c>
      <c r="K2989" s="6" t="n">
        <v>0</v>
      </c>
      <c r="L2989" s="9" t="n">
        <f aca="false">IF(AND(E2989&gt;=Scenario!$B$11,E2989&lt;Scenario!$B$12),1,0)</f>
        <v>1</v>
      </c>
      <c r="M2989" s="9" t="n">
        <f aca="false">IF(AND(L2989=1,ISNUMBER(F2989)),MAX(0,F2989-E2989)/60,"")</f>
        <v>3.56666666666667</v>
      </c>
      <c r="N2989" s="9" t="n">
        <f aca="false">IF(AND(L2989=1,ISNUMBER(G2989)),MAX(0,G2989-E2989)/60,"")</f>
        <v>0.633333333333333</v>
      </c>
      <c r="O2989" s="9" t="n">
        <f aca="false">IF(ISNUMBER(H2989),IF(AND(H2989&gt;=Scenario!$B$11,H2989&lt;Scenario!$B$12),1,0),0)</f>
        <v>1</v>
      </c>
      <c r="P2989" s="9" t="n">
        <f aca="false">IF(O2989=1,MAX(0,H2989-E2989)/60,"")</f>
        <v>20.3833333333333</v>
      </c>
      <c r="Q2989" s="9" t="n">
        <f aca="false">INDEX(Scenario!$B$18:$B$20,MATCH(B2989,Scenario!$A$18:$A$20,0))</f>
        <v>15</v>
      </c>
      <c r="R2989" s="9" t="n">
        <f aca="false">INDEX(Scenario!$C$18:$C$20,MATCH(B2989,Scenario!$A$18:$A$20,0))</f>
        <v>240</v>
      </c>
      <c r="S2989" s="9" t="n">
        <f aca="false">IF(ISNUMBER(M2989),IF(M2989&lt;=Q2989,1,0),"")</f>
        <v>1</v>
      </c>
      <c r="T2989" s="9" t="n">
        <f aca="false">IF(ISNUMBER(P2989),IF(P2989&lt;=R2989,1,0),"")</f>
        <v>1</v>
      </c>
      <c r="U2989" s="9" t="n">
        <f aca="false">IF(E2989&gt;Scenario!$B$14,0,IF(OR(AND(ISNUMBER(H2989),H2989&lt;=Scenario!$B$14),AND(ISNUMBER(I2989),I2989&lt;=Scenario!$B$14)),0,1))</f>
        <v>0</v>
      </c>
      <c r="V2989" s="9" t="n">
        <f aca="false">IF(AND(U2989=1,(Scenario!$B$14-E2989)/60&gt;R2989),1,0)</f>
        <v>0</v>
      </c>
      <c r="W2989" s="9" t="n">
        <f aca="false">IF(OR(C2989=Scenario!$B$22,C2989=Scenario!$C$22),1,0)</f>
        <v>1</v>
      </c>
      <c r="X2989" s="9" t="n">
        <f aca="false">IF(ISNUMBER(I2989),1,0)</f>
        <v>0</v>
      </c>
      <c r="Y2989" s="9" t="n">
        <f aca="false">MOD(INT(E2989/86400)+3,7)</f>
        <v>3</v>
      </c>
      <c r="Z2989" s="9" t="n">
        <f aca="false">MOD(INT(E2989/3600),24)</f>
        <v>13</v>
      </c>
      <c r="AA2989" s="6" t="s">
        <v>6222</v>
      </c>
    </row>
    <row r="2990" customFormat="false" ht="15" hidden="false" customHeight="false" outlineLevel="0" collapsed="false">
      <c r="A2990" s="6" t="s">
        <v>6223</v>
      </c>
      <c r="B2990" s="6" t="s">
        <v>44</v>
      </c>
      <c r="C2990" s="6" t="s">
        <v>46</v>
      </c>
      <c r="D2990" s="6" t="s">
        <v>171</v>
      </c>
      <c r="E2990" s="6" t="n">
        <v>1789048660</v>
      </c>
      <c r="F2990" s="6" t="n">
        <v>1789049019</v>
      </c>
      <c r="G2990" s="6" t="n">
        <v>1789048799</v>
      </c>
      <c r="H2990" s="6" t="n">
        <v>1789051240</v>
      </c>
      <c r="J2990" s="6" t="n">
        <v>0</v>
      </c>
      <c r="K2990" s="6" t="n">
        <v>0</v>
      </c>
      <c r="L2990" s="9" t="n">
        <f aca="false">IF(AND(E2990&gt;=Scenario!$B$11,E2990&lt;Scenario!$B$12),1,0)</f>
        <v>1</v>
      </c>
      <c r="M2990" s="9" t="n">
        <f aca="false">IF(AND(L2990=1,ISNUMBER(F2990)),MAX(0,F2990-E2990)/60,"")</f>
        <v>5.98333333333333</v>
      </c>
      <c r="N2990" s="9" t="n">
        <f aca="false">IF(AND(L2990=1,ISNUMBER(G2990)),MAX(0,G2990-E2990)/60,"")</f>
        <v>2.31666666666667</v>
      </c>
      <c r="O2990" s="9" t="n">
        <f aca="false">IF(ISNUMBER(H2990),IF(AND(H2990&gt;=Scenario!$B$11,H2990&lt;Scenario!$B$12),1,0),0)</f>
        <v>1</v>
      </c>
      <c r="P2990" s="9" t="n">
        <f aca="false">IF(O2990=1,MAX(0,H2990-E2990)/60,"")</f>
        <v>43</v>
      </c>
      <c r="Q2990" s="9" t="n">
        <f aca="false">INDEX(Scenario!$B$18:$B$20,MATCH(B2990,Scenario!$A$18:$A$20,0))</f>
        <v>240</v>
      </c>
      <c r="R2990" s="9" t="n">
        <f aca="false">INDEX(Scenario!$C$18:$C$20,MATCH(B2990,Scenario!$A$18:$A$20,0))</f>
        <v>4320</v>
      </c>
      <c r="S2990" s="9" t="n">
        <f aca="false">IF(ISNUMBER(M2990),IF(M2990&lt;=Q2990,1,0),"")</f>
        <v>1</v>
      </c>
      <c r="T2990" s="9" t="n">
        <f aca="false">IF(ISNUMBER(P2990),IF(P2990&lt;=R2990,1,0),"")</f>
        <v>1</v>
      </c>
      <c r="U2990" s="9" t="n">
        <f aca="false">IF(E2990&gt;Scenario!$B$14,0,IF(OR(AND(ISNUMBER(H2990),H2990&lt;=Scenario!$B$14),AND(ISNUMBER(I2990),I2990&lt;=Scenario!$B$14)),0,1))</f>
        <v>0</v>
      </c>
      <c r="V2990" s="9" t="n">
        <f aca="false">IF(AND(U2990=1,(Scenario!$B$14-E2990)/60&gt;R2990),1,0)</f>
        <v>0</v>
      </c>
      <c r="W2990" s="9" t="n">
        <f aca="false">IF(OR(C2990=Scenario!$B$22,C2990=Scenario!$C$22),1,0)</f>
        <v>1</v>
      </c>
      <c r="X2990" s="9" t="n">
        <f aca="false">IF(ISNUMBER(I2990),1,0)</f>
        <v>0</v>
      </c>
      <c r="Y2990" s="9" t="n">
        <f aca="false">MOD(INT(E2990/86400)+3,7)</f>
        <v>3</v>
      </c>
      <c r="Z2990" s="9" t="n">
        <f aca="false">MOD(INT(E2990/3600),24)</f>
        <v>13</v>
      </c>
      <c r="AA2990" s="6" t="s">
        <v>6224</v>
      </c>
    </row>
    <row r="2991" customFormat="false" ht="15" hidden="false" customHeight="false" outlineLevel="0" collapsed="false">
      <c r="A2991" s="6" t="s">
        <v>6225</v>
      </c>
      <c r="B2991" s="6" t="s">
        <v>42</v>
      </c>
      <c r="C2991" s="6" t="s">
        <v>46</v>
      </c>
      <c r="D2991" s="6" t="s">
        <v>171</v>
      </c>
      <c r="E2991" s="6" t="n">
        <v>1789049692</v>
      </c>
      <c r="F2991" s="6" t="n">
        <v>1789050721</v>
      </c>
      <c r="G2991" s="6" t="n">
        <v>1789050621</v>
      </c>
      <c r="H2991" s="6" t="n">
        <v>1789052002</v>
      </c>
      <c r="J2991" s="6" t="n">
        <v>0</v>
      </c>
      <c r="K2991" s="6" t="n">
        <v>0</v>
      </c>
      <c r="L2991" s="9" t="n">
        <f aca="false">IF(AND(E2991&gt;=Scenario!$B$11,E2991&lt;Scenario!$B$12),1,0)</f>
        <v>1</v>
      </c>
      <c r="M2991" s="9" t="n">
        <f aca="false">IF(AND(L2991=1,ISNUMBER(F2991)),MAX(0,F2991-E2991)/60,"")</f>
        <v>17.15</v>
      </c>
      <c r="N2991" s="9" t="n">
        <f aca="false">IF(AND(L2991=1,ISNUMBER(G2991)),MAX(0,G2991-E2991)/60,"")</f>
        <v>15.4833333333333</v>
      </c>
      <c r="O2991" s="9" t="n">
        <f aca="false">IF(ISNUMBER(H2991),IF(AND(H2991&gt;=Scenario!$B$11,H2991&lt;Scenario!$B$12),1,0),0)</f>
        <v>1</v>
      </c>
      <c r="P2991" s="9" t="n">
        <f aca="false">IF(O2991=1,MAX(0,H2991-E2991)/60,"")</f>
        <v>38.5</v>
      </c>
      <c r="Q2991" s="9" t="n">
        <f aca="false">INDEX(Scenario!$B$18:$B$20,MATCH(B2991,Scenario!$A$18:$A$20,0))</f>
        <v>15</v>
      </c>
      <c r="R2991" s="9" t="n">
        <f aca="false">INDEX(Scenario!$C$18:$C$20,MATCH(B2991,Scenario!$A$18:$A$20,0))</f>
        <v>240</v>
      </c>
      <c r="S2991" s="9" t="n">
        <f aca="false">IF(ISNUMBER(M2991),IF(M2991&lt;=Q2991,1,0),"")</f>
        <v>0</v>
      </c>
      <c r="T2991" s="9" t="n">
        <f aca="false">IF(ISNUMBER(P2991),IF(P2991&lt;=R2991,1,0),"")</f>
        <v>1</v>
      </c>
      <c r="U2991" s="9" t="n">
        <f aca="false">IF(E2991&gt;Scenario!$B$14,0,IF(OR(AND(ISNUMBER(H2991),H2991&lt;=Scenario!$B$14),AND(ISNUMBER(I2991),I2991&lt;=Scenario!$B$14)),0,1))</f>
        <v>0</v>
      </c>
      <c r="V2991" s="9" t="n">
        <f aca="false">IF(AND(U2991=1,(Scenario!$B$14-E2991)/60&gt;R2991),1,0)</f>
        <v>0</v>
      </c>
      <c r="W2991" s="9" t="n">
        <f aca="false">IF(OR(C2991=Scenario!$B$22,C2991=Scenario!$C$22),1,0)</f>
        <v>1</v>
      </c>
      <c r="X2991" s="9" t="n">
        <f aca="false">IF(ISNUMBER(I2991),1,0)</f>
        <v>0</v>
      </c>
      <c r="Y2991" s="9" t="n">
        <f aca="false">MOD(INT(E2991/86400)+3,7)</f>
        <v>3</v>
      </c>
      <c r="Z2991" s="9" t="n">
        <f aca="false">MOD(INT(E2991/3600),24)</f>
        <v>14</v>
      </c>
      <c r="AA2991" s="6" t="s">
        <v>6226</v>
      </c>
    </row>
    <row r="2992" customFormat="false" ht="15" hidden="false" customHeight="false" outlineLevel="0" collapsed="false">
      <c r="A2992" s="6" t="s">
        <v>6227</v>
      </c>
      <c r="B2992" s="6" t="s">
        <v>44</v>
      </c>
      <c r="C2992" s="6" t="s">
        <v>249</v>
      </c>
      <c r="D2992" s="6" t="s">
        <v>171</v>
      </c>
      <c r="E2992" s="6" t="n">
        <v>1789049718</v>
      </c>
      <c r="F2992" s="6" t="n">
        <v>1789051378</v>
      </c>
      <c r="G2992" s="6" t="n">
        <v>1789051300</v>
      </c>
      <c r="H2992" s="6" t="n">
        <v>1789056460</v>
      </c>
      <c r="J2992" s="6" t="n">
        <v>0</v>
      </c>
      <c r="K2992" s="6" t="n">
        <v>0</v>
      </c>
      <c r="L2992" s="9" t="n">
        <f aca="false">IF(AND(E2992&gt;=Scenario!$B$11,E2992&lt;Scenario!$B$12),1,0)</f>
        <v>1</v>
      </c>
      <c r="M2992" s="9" t="n">
        <f aca="false">IF(AND(L2992=1,ISNUMBER(F2992)),MAX(0,F2992-E2992)/60,"")</f>
        <v>27.6666666666667</v>
      </c>
      <c r="N2992" s="9" t="n">
        <f aca="false">IF(AND(L2992=1,ISNUMBER(G2992)),MAX(0,G2992-E2992)/60,"")</f>
        <v>26.3666666666667</v>
      </c>
      <c r="O2992" s="9" t="n">
        <f aca="false">IF(ISNUMBER(H2992),IF(AND(H2992&gt;=Scenario!$B$11,H2992&lt;Scenario!$B$12),1,0),0)</f>
        <v>1</v>
      </c>
      <c r="P2992" s="9" t="n">
        <f aca="false">IF(O2992=1,MAX(0,H2992-E2992)/60,"")</f>
        <v>112.366666666667</v>
      </c>
      <c r="Q2992" s="9" t="n">
        <f aca="false">INDEX(Scenario!$B$18:$B$20,MATCH(B2992,Scenario!$A$18:$A$20,0))</f>
        <v>240</v>
      </c>
      <c r="R2992" s="9" t="n">
        <f aca="false">INDEX(Scenario!$C$18:$C$20,MATCH(B2992,Scenario!$A$18:$A$20,0))</f>
        <v>4320</v>
      </c>
      <c r="S2992" s="9" t="n">
        <f aca="false">IF(ISNUMBER(M2992),IF(M2992&lt;=Q2992,1,0),"")</f>
        <v>1</v>
      </c>
      <c r="T2992" s="9" t="n">
        <f aca="false">IF(ISNUMBER(P2992),IF(P2992&lt;=R2992,1,0),"")</f>
        <v>1</v>
      </c>
      <c r="U2992" s="9" t="n">
        <f aca="false">IF(E2992&gt;Scenario!$B$14,0,IF(OR(AND(ISNUMBER(H2992),H2992&lt;=Scenario!$B$14),AND(ISNUMBER(I2992),I2992&lt;=Scenario!$B$14)),0,1))</f>
        <v>0</v>
      </c>
      <c r="V2992" s="9" t="n">
        <f aca="false">IF(AND(U2992=1,(Scenario!$B$14-E2992)/60&gt;R2992),1,0)</f>
        <v>0</v>
      </c>
      <c r="W2992" s="9" t="n">
        <f aca="false">IF(OR(C2992=Scenario!$B$22,C2992=Scenario!$C$22),1,0)</f>
        <v>0</v>
      </c>
      <c r="X2992" s="9" t="n">
        <f aca="false">IF(ISNUMBER(I2992),1,0)</f>
        <v>0</v>
      </c>
      <c r="Y2992" s="9" t="n">
        <f aca="false">MOD(INT(E2992/86400)+3,7)</f>
        <v>3</v>
      </c>
      <c r="Z2992" s="9" t="n">
        <f aca="false">MOD(INT(E2992/3600),24)</f>
        <v>14</v>
      </c>
      <c r="AA2992" s="6" t="s">
        <v>6228</v>
      </c>
    </row>
    <row r="2993" customFormat="false" ht="15" hidden="false" customHeight="false" outlineLevel="0" collapsed="false">
      <c r="A2993" s="6" t="s">
        <v>6229</v>
      </c>
      <c r="B2993" s="6" t="s">
        <v>44</v>
      </c>
      <c r="C2993" s="6" t="s">
        <v>288</v>
      </c>
      <c r="D2993" s="6" t="s">
        <v>171</v>
      </c>
      <c r="E2993" s="6" t="n">
        <v>1789050080</v>
      </c>
      <c r="F2993" s="6" t="n">
        <v>1789054030</v>
      </c>
      <c r="G2993" s="6" t="n">
        <v>1789053849</v>
      </c>
      <c r="H2993" s="6" t="n">
        <v>1789055828</v>
      </c>
      <c r="J2993" s="6" t="n">
        <v>0</v>
      </c>
      <c r="K2993" s="6" t="n">
        <v>0</v>
      </c>
      <c r="L2993" s="9" t="n">
        <f aca="false">IF(AND(E2993&gt;=Scenario!$B$11,E2993&lt;Scenario!$B$12),1,0)</f>
        <v>1</v>
      </c>
      <c r="M2993" s="9" t="n">
        <f aca="false">IF(AND(L2993=1,ISNUMBER(F2993)),MAX(0,F2993-E2993)/60,"")</f>
        <v>65.8333333333333</v>
      </c>
      <c r="N2993" s="9" t="n">
        <f aca="false">IF(AND(L2993=1,ISNUMBER(G2993)),MAX(0,G2993-E2993)/60,"")</f>
        <v>62.8166666666667</v>
      </c>
      <c r="O2993" s="9" t="n">
        <f aca="false">IF(ISNUMBER(H2993),IF(AND(H2993&gt;=Scenario!$B$11,H2993&lt;Scenario!$B$12),1,0),0)</f>
        <v>1</v>
      </c>
      <c r="P2993" s="9" t="n">
        <f aca="false">IF(O2993=1,MAX(0,H2993-E2993)/60,"")</f>
        <v>95.8</v>
      </c>
      <c r="Q2993" s="9" t="n">
        <f aca="false">INDEX(Scenario!$B$18:$B$20,MATCH(B2993,Scenario!$A$18:$A$20,0))</f>
        <v>240</v>
      </c>
      <c r="R2993" s="9" t="n">
        <f aca="false">INDEX(Scenario!$C$18:$C$20,MATCH(B2993,Scenario!$A$18:$A$20,0))</f>
        <v>4320</v>
      </c>
      <c r="S2993" s="9" t="n">
        <f aca="false">IF(ISNUMBER(M2993),IF(M2993&lt;=Q2993,1,0),"")</f>
        <v>1</v>
      </c>
      <c r="T2993" s="9" t="n">
        <f aca="false">IF(ISNUMBER(P2993),IF(P2993&lt;=R2993,1,0),"")</f>
        <v>1</v>
      </c>
      <c r="U2993" s="9" t="n">
        <f aca="false">IF(E2993&gt;Scenario!$B$14,0,IF(OR(AND(ISNUMBER(H2993),H2993&lt;=Scenario!$B$14),AND(ISNUMBER(I2993),I2993&lt;=Scenario!$B$14)),0,1))</f>
        <v>0</v>
      </c>
      <c r="V2993" s="9" t="n">
        <f aca="false">IF(AND(U2993=1,(Scenario!$B$14-E2993)/60&gt;R2993),1,0)</f>
        <v>0</v>
      </c>
      <c r="W2993" s="9" t="n">
        <f aca="false">IF(OR(C2993=Scenario!$B$22,C2993=Scenario!$C$22),1,0)</f>
        <v>0</v>
      </c>
      <c r="X2993" s="9" t="n">
        <f aca="false">IF(ISNUMBER(I2993),1,0)</f>
        <v>0</v>
      </c>
      <c r="Y2993" s="9" t="n">
        <f aca="false">MOD(INT(E2993/86400)+3,7)</f>
        <v>3</v>
      </c>
      <c r="Z2993" s="9" t="n">
        <f aca="false">MOD(INT(E2993/3600),24)</f>
        <v>14</v>
      </c>
      <c r="AA2993" s="6" t="s">
        <v>6230</v>
      </c>
    </row>
    <row r="2994" customFormat="false" ht="15" hidden="false" customHeight="false" outlineLevel="0" collapsed="false">
      <c r="A2994" s="6" t="s">
        <v>6231</v>
      </c>
      <c r="B2994" s="6" t="s">
        <v>44</v>
      </c>
      <c r="C2994" s="6" t="s">
        <v>288</v>
      </c>
      <c r="D2994" s="6" t="s">
        <v>172</v>
      </c>
      <c r="E2994" s="6" t="n">
        <v>1789050764</v>
      </c>
      <c r="F2994" s="6" t="n">
        <v>1789050945</v>
      </c>
      <c r="G2994" s="6" t="n">
        <v>1789050776</v>
      </c>
      <c r="H2994" s="6" t="n">
        <v>1789104895</v>
      </c>
      <c r="J2994" s="6" t="n">
        <v>1</v>
      </c>
      <c r="K2994" s="6" t="n">
        <v>0</v>
      </c>
      <c r="L2994" s="9" t="n">
        <f aca="false">IF(AND(E2994&gt;=Scenario!$B$11,E2994&lt;Scenario!$B$12),1,0)</f>
        <v>1</v>
      </c>
      <c r="M2994" s="9" t="n">
        <f aca="false">IF(AND(L2994=1,ISNUMBER(F2994)),MAX(0,F2994-E2994)/60,"")</f>
        <v>3.01666666666667</v>
      </c>
      <c r="N2994" s="9" t="n">
        <f aca="false">IF(AND(L2994=1,ISNUMBER(G2994)),MAX(0,G2994-E2994)/60,"")</f>
        <v>0.2</v>
      </c>
      <c r="O2994" s="9" t="n">
        <f aca="false">IF(ISNUMBER(H2994),IF(AND(H2994&gt;=Scenario!$B$11,H2994&lt;Scenario!$B$12),1,0),0)</f>
        <v>1</v>
      </c>
      <c r="P2994" s="9" t="n">
        <f aca="false">IF(O2994=1,MAX(0,H2994-E2994)/60,"")</f>
        <v>902.183333333333</v>
      </c>
      <c r="Q2994" s="9" t="n">
        <f aca="false">INDEX(Scenario!$B$18:$B$20,MATCH(B2994,Scenario!$A$18:$A$20,0))</f>
        <v>240</v>
      </c>
      <c r="R2994" s="9" t="n">
        <f aca="false">INDEX(Scenario!$C$18:$C$20,MATCH(B2994,Scenario!$A$18:$A$20,0))</f>
        <v>4320</v>
      </c>
      <c r="S2994" s="9" t="n">
        <f aca="false">IF(ISNUMBER(M2994),IF(M2994&lt;=Q2994,1,0),"")</f>
        <v>1</v>
      </c>
      <c r="T2994" s="9" t="n">
        <f aca="false">IF(ISNUMBER(P2994),IF(P2994&lt;=R2994,1,0),"")</f>
        <v>1</v>
      </c>
      <c r="U2994" s="9" t="n">
        <f aca="false">IF(E2994&gt;Scenario!$B$14,0,IF(OR(AND(ISNUMBER(H2994),H2994&lt;=Scenario!$B$14),AND(ISNUMBER(I2994),I2994&lt;=Scenario!$B$14)),0,1))</f>
        <v>0</v>
      </c>
      <c r="V2994" s="9" t="n">
        <f aca="false">IF(AND(U2994=1,(Scenario!$B$14-E2994)/60&gt;R2994),1,0)</f>
        <v>0</v>
      </c>
      <c r="W2994" s="9" t="n">
        <f aca="false">IF(OR(C2994=Scenario!$B$22,C2994=Scenario!$C$22),1,0)</f>
        <v>0</v>
      </c>
      <c r="X2994" s="9" t="n">
        <f aca="false">IF(ISNUMBER(I2994),1,0)</f>
        <v>0</v>
      </c>
      <c r="Y2994" s="9" t="n">
        <f aca="false">MOD(INT(E2994/86400)+3,7)</f>
        <v>3</v>
      </c>
      <c r="Z2994" s="9" t="n">
        <f aca="false">MOD(INT(E2994/3600),24)</f>
        <v>14</v>
      </c>
      <c r="AA2994" s="6" t="s">
        <v>6232</v>
      </c>
    </row>
    <row r="2995" customFormat="false" ht="15" hidden="false" customHeight="false" outlineLevel="0" collapsed="false">
      <c r="A2995" s="6" t="s">
        <v>6233</v>
      </c>
      <c r="B2995" s="6" t="s">
        <v>44</v>
      </c>
      <c r="C2995" s="6" t="s">
        <v>288</v>
      </c>
      <c r="D2995" s="6" t="s">
        <v>170</v>
      </c>
      <c r="E2995" s="6" t="n">
        <v>1789050865</v>
      </c>
      <c r="F2995" s="6" t="n">
        <v>1789052612</v>
      </c>
      <c r="G2995" s="6" t="n">
        <v>1789052413</v>
      </c>
      <c r="H2995" s="6" t="n">
        <v>1789053553</v>
      </c>
      <c r="J2995" s="6" t="n">
        <v>0</v>
      </c>
      <c r="K2995" s="6" t="n">
        <v>0</v>
      </c>
      <c r="L2995" s="9" t="n">
        <f aca="false">IF(AND(E2995&gt;=Scenario!$B$11,E2995&lt;Scenario!$B$12),1,0)</f>
        <v>1</v>
      </c>
      <c r="M2995" s="9" t="n">
        <f aca="false">IF(AND(L2995=1,ISNUMBER(F2995)),MAX(0,F2995-E2995)/60,"")</f>
        <v>29.1166666666667</v>
      </c>
      <c r="N2995" s="9" t="n">
        <f aca="false">IF(AND(L2995=1,ISNUMBER(G2995)),MAX(0,G2995-E2995)/60,"")</f>
        <v>25.8</v>
      </c>
      <c r="O2995" s="9" t="n">
        <f aca="false">IF(ISNUMBER(H2995),IF(AND(H2995&gt;=Scenario!$B$11,H2995&lt;Scenario!$B$12),1,0),0)</f>
        <v>1</v>
      </c>
      <c r="P2995" s="9" t="n">
        <f aca="false">IF(O2995=1,MAX(0,H2995-E2995)/60,"")</f>
        <v>44.8</v>
      </c>
      <c r="Q2995" s="9" t="n">
        <f aca="false">INDEX(Scenario!$B$18:$B$20,MATCH(B2995,Scenario!$A$18:$A$20,0))</f>
        <v>240</v>
      </c>
      <c r="R2995" s="9" t="n">
        <f aca="false">INDEX(Scenario!$C$18:$C$20,MATCH(B2995,Scenario!$A$18:$A$20,0))</f>
        <v>4320</v>
      </c>
      <c r="S2995" s="9" t="n">
        <f aca="false">IF(ISNUMBER(M2995),IF(M2995&lt;=Q2995,1,0),"")</f>
        <v>1</v>
      </c>
      <c r="T2995" s="9" t="n">
        <f aca="false">IF(ISNUMBER(P2995),IF(P2995&lt;=R2995,1,0),"")</f>
        <v>1</v>
      </c>
      <c r="U2995" s="9" t="n">
        <f aca="false">IF(E2995&gt;Scenario!$B$14,0,IF(OR(AND(ISNUMBER(H2995),H2995&lt;=Scenario!$B$14),AND(ISNUMBER(I2995),I2995&lt;=Scenario!$B$14)),0,1))</f>
        <v>0</v>
      </c>
      <c r="V2995" s="9" t="n">
        <f aca="false">IF(AND(U2995=1,(Scenario!$B$14-E2995)/60&gt;R2995),1,0)</f>
        <v>0</v>
      </c>
      <c r="W2995" s="9" t="n">
        <f aca="false">IF(OR(C2995=Scenario!$B$22,C2995=Scenario!$C$22),1,0)</f>
        <v>0</v>
      </c>
      <c r="X2995" s="9" t="n">
        <f aca="false">IF(ISNUMBER(I2995),1,0)</f>
        <v>0</v>
      </c>
      <c r="Y2995" s="9" t="n">
        <f aca="false">MOD(INT(E2995/86400)+3,7)</f>
        <v>3</v>
      </c>
      <c r="Z2995" s="9" t="n">
        <f aca="false">MOD(INT(E2995/3600),24)</f>
        <v>14</v>
      </c>
      <c r="AA2995" s="6" t="s">
        <v>6234</v>
      </c>
    </row>
    <row r="2996" customFormat="false" ht="15" hidden="false" customHeight="false" outlineLevel="0" collapsed="false">
      <c r="A2996" s="6" t="s">
        <v>6235</v>
      </c>
      <c r="B2996" s="6" t="s">
        <v>42</v>
      </c>
      <c r="C2996" s="6" t="s">
        <v>47</v>
      </c>
      <c r="D2996" s="6" t="s">
        <v>171</v>
      </c>
      <c r="E2996" s="6" t="n">
        <v>1789050973</v>
      </c>
      <c r="F2996" s="6" t="n">
        <v>1789051296</v>
      </c>
      <c r="G2996" s="6" t="n">
        <v>1789051141</v>
      </c>
      <c r="H2996" s="6" t="n">
        <v>1789053890</v>
      </c>
      <c r="J2996" s="6" t="n">
        <v>0</v>
      </c>
      <c r="K2996" s="6" t="n">
        <v>0</v>
      </c>
      <c r="L2996" s="9" t="n">
        <f aca="false">IF(AND(E2996&gt;=Scenario!$B$11,E2996&lt;Scenario!$B$12),1,0)</f>
        <v>1</v>
      </c>
      <c r="M2996" s="9" t="n">
        <f aca="false">IF(AND(L2996=1,ISNUMBER(F2996)),MAX(0,F2996-E2996)/60,"")</f>
        <v>5.38333333333333</v>
      </c>
      <c r="N2996" s="9" t="n">
        <f aca="false">IF(AND(L2996=1,ISNUMBER(G2996)),MAX(0,G2996-E2996)/60,"")</f>
        <v>2.8</v>
      </c>
      <c r="O2996" s="9" t="n">
        <f aca="false">IF(ISNUMBER(H2996),IF(AND(H2996&gt;=Scenario!$B$11,H2996&lt;Scenario!$B$12),1,0),0)</f>
        <v>1</v>
      </c>
      <c r="P2996" s="9" t="n">
        <f aca="false">IF(O2996=1,MAX(0,H2996-E2996)/60,"")</f>
        <v>48.6166666666667</v>
      </c>
      <c r="Q2996" s="9" t="n">
        <f aca="false">INDEX(Scenario!$B$18:$B$20,MATCH(B2996,Scenario!$A$18:$A$20,0))</f>
        <v>15</v>
      </c>
      <c r="R2996" s="9" t="n">
        <f aca="false">INDEX(Scenario!$C$18:$C$20,MATCH(B2996,Scenario!$A$18:$A$20,0))</f>
        <v>240</v>
      </c>
      <c r="S2996" s="9" t="n">
        <f aca="false">IF(ISNUMBER(M2996),IF(M2996&lt;=Q2996,1,0),"")</f>
        <v>1</v>
      </c>
      <c r="T2996" s="9" t="n">
        <f aca="false">IF(ISNUMBER(P2996),IF(P2996&lt;=R2996,1,0),"")</f>
        <v>1</v>
      </c>
      <c r="U2996" s="9" t="n">
        <f aca="false">IF(E2996&gt;Scenario!$B$14,0,IF(OR(AND(ISNUMBER(H2996),H2996&lt;=Scenario!$B$14),AND(ISNUMBER(I2996),I2996&lt;=Scenario!$B$14)),0,1))</f>
        <v>0</v>
      </c>
      <c r="V2996" s="9" t="n">
        <f aca="false">IF(AND(U2996=1,(Scenario!$B$14-E2996)/60&gt;R2996),1,0)</f>
        <v>0</v>
      </c>
      <c r="W2996" s="9" t="n">
        <f aca="false">IF(OR(C2996=Scenario!$B$22,C2996=Scenario!$C$22),1,0)</f>
        <v>1</v>
      </c>
      <c r="X2996" s="9" t="n">
        <f aca="false">IF(ISNUMBER(I2996),1,0)</f>
        <v>0</v>
      </c>
      <c r="Y2996" s="9" t="n">
        <f aca="false">MOD(INT(E2996/86400)+3,7)</f>
        <v>3</v>
      </c>
      <c r="Z2996" s="9" t="n">
        <f aca="false">MOD(INT(E2996/3600),24)</f>
        <v>14</v>
      </c>
      <c r="AA2996" s="6" t="s">
        <v>6236</v>
      </c>
    </row>
    <row r="2997" customFormat="false" ht="15" hidden="false" customHeight="false" outlineLevel="0" collapsed="false">
      <c r="A2997" s="6" t="s">
        <v>6237</v>
      </c>
      <c r="B2997" s="6" t="s">
        <v>43</v>
      </c>
      <c r="C2997" s="6" t="s">
        <v>249</v>
      </c>
      <c r="D2997" s="6" t="s">
        <v>171</v>
      </c>
      <c r="E2997" s="6" t="n">
        <v>1789051625</v>
      </c>
      <c r="F2997" s="6" t="n">
        <v>1789052690</v>
      </c>
      <c r="G2997" s="6" t="n">
        <v>1789052453</v>
      </c>
      <c r="H2997" s="6" t="n">
        <v>1789057071</v>
      </c>
      <c r="J2997" s="6" t="n">
        <v>0</v>
      </c>
      <c r="K2997" s="6" t="n">
        <v>0</v>
      </c>
      <c r="L2997" s="9" t="n">
        <f aca="false">IF(AND(E2997&gt;=Scenario!$B$11,E2997&lt;Scenario!$B$12),1,0)</f>
        <v>1</v>
      </c>
      <c r="M2997" s="9" t="n">
        <f aca="false">IF(AND(L2997=1,ISNUMBER(F2997)),MAX(0,F2997-E2997)/60,"")</f>
        <v>17.75</v>
      </c>
      <c r="N2997" s="9" t="n">
        <f aca="false">IF(AND(L2997=1,ISNUMBER(G2997)),MAX(0,G2997-E2997)/60,"")</f>
        <v>13.8</v>
      </c>
      <c r="O2997" s="9" t="n">
        <f aca="false">IF(ISNUMBER(H2997),IF(AND(H2997&gt;=Scenario!$B$11,H2997&lt;Scenario!$B$12),1,0),0)</f>
        <v>1</v>
      </c>
      <c r="P2997" s="9" t="n">
        <f aca="false">IF(O2997=1,MAX(0,H2997-E2997)/60,"")</f>
        <v>90.7666666666667</v>
      </c>
      <c r="Q2997" s="9" t="n">
        <f aca="false">INDEX(Scenario!$B$18:$B$20,MATCH(B2997,Scenario!$A$18:$A$20,0))</f>
        <v>60</v>
      </c>
      <c r="R2997" s="9" t="n">
        <f aca="false">INDEX(Scenario!$C$18:$C$20,MATCH(B2997,Scenario!$A$18:$A$20,0))</f>
        <v>1440</v>
      </c>
      <c r="S2997" s="9" t="n">
        <f aca="false">IF(ISNUMBER(M2997),IF(M2997&lt;=Q2997,1,0),"")</f>
        <v>1</v>
      </c>
      <c r="T2997" s="9" t="n">
        <f aca="false">IF(ISNUMBER(P2997),IF(P2997&lt;=R2997,1,0),"")</f>
        <v>1</v>
      </c>
      <c r="U2997" s="9" t="n">
        <f aca="false">IF(E2997&gt;Scenario!$B$14,0,IF(OR(AND(ISNUMBER(H2997),H2997&lt;=Scenario!$B$14),AND(ISNUMBER(I2997),I2997&lt;=Scenario!$B$14)),0,1))</f>
        <v>0</v>
      </c>
      <c r="V2997" s="9" t="n">
        <f aca="false">IF(AND(U2997=1,(Scenario!$B$14-E2997)/60&gt;R2997),1,0)</f>
        <v>0</v>
      </c>
      <c r="W2997" s="9" t="n">
        <f aca="false">IF(OR(C2997=Scenario!$B$22,C2997=Scenario!$C$22),1,0)</f>
        <v>0</v>
      </c>
      <c r="X2997" s="9" t="n">
        <f aca="false">IF(ISNUMBER(I2997),1,0)</f>
        <v>0</v>
      </c>
      <c r="Y2997" s="9" t="n">
        <f aca="false">MOD(INT(E2997/86400)+3,7)</f>
        <v>3</v>
      </c>
      <c r="Z2997" s="9" t="n">
        <f aca="false">MOD(INT(E2997/3600),24)</f>
        <v>14</v>
      </c>
      <c r="AA2997" s="6" t="s">
        <v>6238</v>
      </c>
    </row>
    <row r="2998" customFormat="false" ht="15" hidden="false" customHeight="false" outlineLevel="0" collapsed="false">
      <c r="A2998" s="6" t="s">
        <v>6239</v>
      </c>
      <c r="B2998" s="6" t="s">
        <v>44</v>
      </c>
      <c r="C2998" s="6" t="s">
        <v>46</v>
      </c>
      <c r="D2998" s="6" t="s">
        <v>170</v>
      </c>
      <c r="E2998" s="6" t="n">
        <v>1789053742</v>
      </c>
      <c r="F2998" s="6" t="n">
        <v>1789053891</v>
      </c>
      <c r="G2998" s="6" t="n">
        <v>1789053759</v>
      </c>
      <c r="H2998" s="6" t="n">
        <v>1789054571</v>
      </c>
      <c r="J2998" s="6" t="n">
        <v>0</v>
      </c>
      <c r="K2998" s="6" t="n">
        <v>0</v>
      </c>
      <c r="L2998" s="9" t="n">
        <f aca="false">IF(AND(E2998&gt;=Scenario!$B$11,E2998&lt;Scenario!$B$12),1,0)</f>
        <v>1</v>
      </c>
      <c r="M2998" s="9" t="n">
        <f aca="false">IF(AND(L2998=1,ISNUMBER(F2998)),MAX(0,F2998-E2998)/60,"")</f>
        <v>2.48333333333333</v>
      </c>
      <c r="N2998" s="9" t="n">
        <f aca="false">IF(AND(L2998=1,ISNUMBER(G2998)),MAX(0,G2998-E2998)/60,"")</f>
        <v>0.283333333333333</v>
      </c>
      <c r="O2998" s="9" t="n">
        <f aca="false">IF(ISNUMBER(H2998),IF(AND(H2998&gt;=Scenario!$B$11,H2998&lt;Scenario!$B$12),1,0),0)</f>
        <v>1</v>
      </c>
      <c r="P2998" s="9" t="n">
        <f aca="false">IF(O2998=1,MAX(0,H2998-E2998)/60,"")</f>
        <v>13.8166666666667</v>
      </c>
      <c r="Q2998" s="9" t="n">
        <f aca="false">INDEX(Scenario!$B$18:$B$20,MATCH(B2998,Scenario!$A$18:$A$20,0))</f>
        <v>240</v>
      </c>
      <c r="R2998" s="9" t="n">
        <f aca="false">INDEX(Scenario!$C$18:$C$20,MATCH(B2998,Scenario!$A$18:$A$20,0))</f>
        <v>4320</v>
      </c>
      <c r="S2998" s="9" t="n">
        <f aca="false">IF(ISNUMBER(M2998),IF(M2998&lt;=Q2998,1,0),"")</f>
        <v>1</v>
      </c>
      <c r="T2998" s="9" t="n">
        <f aca="false">IF(ISNUMBER(P2998),IF(P2998&lt;=R2998,1,0),"")</f>
        <v>1</v>
      </c>
      <c r="U2998" s="9" t="n">
        <f aca="false">IF(E2998&gt;Scenario!$B$14,0,IF(OR(AND(ISNUMBER(H2998),H2998&lt;=Scenario!$B$14),AND(ISNUMBER(I2998),I2998&lt;=Scenario!$B$14)),0,1))</f>
        <v>0</v>
      </c>
      <c r="V2998" s="9" t="n">
        <f aca="false">IF(AND(U2998=1,(Scenario!$B$14-E2998)/60&gt;R2998),1,0)</f>
        <v>0</v>
      </c>
      <c r="W2998" s="9" t="n">
        <f aca="false">IF(OR(C2998=Scenario!$B$22,C2998=Scenario!$C$22),1,0)</f>
        <v>1</v>
      </c>
      <c r="X2998" s="9" t="n">
        <f aca="false">IF(ISNUMBER(I2998),1,0)</f>
        <v>0</v>
      </c>
      <c r="Y2998" s="9" t="n">
        <f aca="false">MOD(INT(E2998/86400)+3,7)</f>
        <v>3</v>
      </c>
      <c r="Z2998" s="9" t="n">
        <f aca="false">MOD(INT(E2998/3600),24)</f>
        <v>15</v>
      </c>
      <c r="AA2998" s="6" t="s">
        <v>6240</v>
      </c>
    </row>
    <row r="2999" customFormat="false" ht="15" hidden="false" customHeight="false" outlineLevel="0" collapsed="false">
      <c r="A2999" s="6" t="s">
        <v>6241</v>
      </c>
      <c r="B2999" s="6" t="s">
        <v>44</v>
      </c>
      <c r="C2999" s="6" t="s">
        <v>288</v>
      </c>
      <c r="D2999" s="6" t="s">
        <v>170</v>
      </c>
      <c r="E2999" s="6" t="n">
        <v>1789053850</v>
      </c>
      <c r="F2999" s="6" t="n">
        <v>1789054082</v>
      </c>
      <c r="G2999" s="6" t="n">
        <v>1789053907</v>
      </c>
      <c r="H2999" s="6" t="n">
        <v>1789055454</v>
      </c>
      <c r="J2999" s="6" t="n">
        <v>0</v>
      </c>
      <c r="K2999" s="6" t="n">
        <v>0</v>
      </c>
      <c r="L2999" s="9" t="n">
        <f aca="false">IF(AND(E2999&gt;=Scenario!$B$11,E2999&lt;Scenario!$B$12),1,0)</f>
        <v>1</v>
      </c>
      <c r="M2999" s="9" t="n">
        <f aca="false">IF(AND(L2999=1,ISNUMBER(F2999)),MAX(0,F2999-E2999)/60,"")</f>
        <v>3.86666666666667</v>
      </c>
      <c r="N2999" s="9" t="n">
        <f aca="false">IF(AND(L2999=1,ISNUMBER(G2999)),MAX(0,G2999-E2999)/60,"")</f>
        <v>0.95</v>
      </c>
      <c r="O2999" s="9" t="n">
        <f aca="false">IF(ISNUMBER(H2999),IF(AND(H2999&gt;=Scenario!$B$11,H2999&lt;Scenario!$B$12),1,0),0)</f>
        <v>1</v>
      </c>
      <c r="P2999" s="9" t="n">
        <f aca="false">IF(O2999=1,MAX(0,H2999-E2999)/60,"")</f>
        <v>26.7333333333333</v>
      </c>
      <c r="Q2999" s="9" t="n">
        <f aca="false">INDEX(Scenario!$B$18:$B$20,MATCH(B2999,Scenario!$A$18:$A$20,0))</f>
        <v>240</v>
      </c>
      <c r="R2999" s="9" t="n">
        <f aca="false">INDEX(Scenario!$C$18:$C$20,MATCH(B2999,Scenario!$A$18:$A$20,0))</f>
        <v>4320</v>
      </c>
      <c r="S2999" s="9" t="n">
        <f aca="false">IF(ISNUMBER(M2999),IF(M2999&lt;=Q2999,1,0),"")</f>
        <v>1</v>
      </c>
      <c r="T2999" s="9" t="n">
        <f aca="false">IF(ISNUMBER(P2999),IF(P2999&lt;=R2999,1,0),"")</f>
        <v>1</v>
      </c>
      <c r="U2999" s="9" t="n">
        <f aca="false">IF(E2999&gt;Scenario!$B$14,0,IF(OR(AND(ISNUMBER(H2999),H2999&lt;=Scenario!$B$14),AND(ISNUMBER(I2999),I2999&lt;=Scenario!$B$14)),0,1))</f>
        <v>0</v>
      </c>
      <c r="V2999" s="9" t="n">
        <f aca="false">IF(AND(U2999=1,(Scenario!$B$14-E2999)/60&gt;R2999),1,0)</f>
        <v>0</v>
      </c>
      <c r="W2999" s="9" t="n">
        <f aca="false">IF(OR(C2999=Scenario!$B$22,C2999=Scenario!$C$22),1,0)</f>
        <v>0</v>
      </c>
      <c r="X2999" s="9" t="n">
        <f aca="false">IF(ISNUMBER(I2999),1,0)</f>
        <v>0</v>
      </c>
      <c r="Y2999" s="9" t="n">
        <f aca="false">MOD(INT(E2999/86400)+3,7)</f>
        <v>3</v>
      </c>
      <c r="Z2999" s="9" t="n">
        <f aca="false">MOD(INT(E2999/3600),24)</f>
        <v>15</v>
      </c>
      <c r="AA2999" s="6" t="s">
        <v>6242</v>
      </c>
    </row>
    <row r="3000" customFormat="false" ht="15" hidden="false" customHeight="false" outlineLevel="0" collapsed="false">
      <c r="A3000" s="6" t="s">
        <v>6243</v>
      </c>
      <c r="B3000" s="6" t="s">
        <v>44</v>
      </c>
      <c r="C3000" s="6" t="s">
        <v>46</v>
      </c>
      <c r="D3000" s="6" t="s">
        <v>171</v>
      </c>
      <c r="E3000" s="6" t="n">
        <v>1789053856</v>
      </c>
      <c r="I3000" s="6" t="n">
        <v>1789054101</v>
      </c>
      <c r="J3000" s="6" t="n">
        <v>0</v>
      </c>
      <c r="K3000" s="6" t="n">
        <v>0</v>
      </c>
      <c r="L3000" s="9" t="n">
        <f aca="false">IF(AND(E3000&gt;=Scenario!$B$11,E3000&lt;Scenario!$B$12),1,0)</f>
        <v>1</v>
      </c>
      <c r="M3000" s="0" t="str">
        <f aca="false">IF(AND(L3000=1,ISNUMBER(F3000)),MAX(0,F3000-E3000)/60,"")</f>
        <v/>
      </c>
      <c r="N3000" s="0" t="str">
        <f aca="false">IF(AND(L3000=1,ISNUMBER(G3000)),MAX(0,G3000-E3000)/60,"")</f>
        <v/>
      </c>
      <c r="O3000" s="9" t="n">
        <f aca="false">IF(ISNUMBER(H3000),IF(AND(H3000&gt;=Scenario!$B$11,H3000&lt;Scenario!$B$12),1,0),0)</f>
        <v>0</v>
      </c>
      <c r="P3000" s="0" t="str">
        <f aca="false">IF(O3000=1,MAX(0,H3000-E3000)/60,"")</f>
        <v/>
      </c>
      <c r="Q3000" s="9" t="n">
        <f aca="false">INDEX(Scenario!$B$18:$B$20,MATCH(B3000,Scenario!$A$18:$A$20,0))</f>
        <v>240</v>
      </c>
      <c r="R3000" s="9" t="n">
        <f aca="false">INDEX(Scenario!$C$18:$C$20,MATCH(B3000,Scenario!$A$18:$A$20,0))</f>
        <v>4320</v>
      </c>
      <c r="S3000" s="0" t="str">
        <f aca="false">IF(ISNUMBER(M3000),IF(M3000&lt;=Q3000,1,0),"")</f>
        <v/>
      </c>
      <c r="T3000" s="0" t="str">
        <f aca="false">IF(ISNUMBER(P3000),IF(P3000&lt;=R3000,1,0),"")</f>
        <v/>
      </c>
      <c r="U3000" s="9" t="n">
        <f aca="false">IF(E3000&gt;Scenario!$B$14,0,IF(OR(AND(ISNUMBER(H3000),H3000&lt;=Scenario!$B$14),AND(ISNUMBER(I3000),I3000&lt;=Scenario!$B$14)),0,1))</f>
        <v>0</v>
      </c>
      <c r="V3000" s="9" t="n">
        <f aca="false">IF(AND(U3000=1,(Scenario!$B$14-E3000)/60&gt;R3000),1,0)</f>
        <v>0</v>
      </c>
      <c r="W3000" s="9" t="n">
        <f aca="false">IF(OR(C3000=Scenario!$B$22,C3000=Scenario!$C$22),1,0)</f>
        <v>1</v>
      </c>
      <c r="X3000" s="9" t="n">
        <f aca="false">IF(ISNUMBER(I3000),1,0)</f>
        <v>1</v>
      </c>
      <c r="Y3000" s="9" t="n">
        <f aca="false">MOD(INT(E3000/86400)+3,7)</f>
        <v>3</v>
      </c>
      <c r="Z3000" s="9" t="n">
        <f aca="false">MOD(INT(E3000/3600),24)</f>
        <v>15</v>
      </c>
      <c r="AA3000" s="6" t="s">
        <v>6244</v>
      </c>
    </row>
    <row r="3001" customFormat="false" ht="15" hidden="false" customHeight="false" outlineLevel="0" collapsed="false">
      <c r="A3001" s="6" t="s">
        <v>6245</v>
      </c>
      <c r="B3001" s="6" t="s">
        <v>43</v>
      </c>
      <c r="C3001" s="6" t="s">
        <v>249</v>
      </c>
      <c r="D3001" s="6" t="s">
        <v>172</v>
      </c>
      <c r="E3001" s="6" t="n">
        <v>1789054189</v>
      </c>
      <c r="F3001" s="6" t="n">
        <v>1789054281</v>
      </c>
      <c r="G3001" s="6" t="n">
        <v>1789054215</v>
      </c>
      <c r="H3001" s="6" t="n">
        <v>1789056346</v>
      </c>
      <c r="J3001" s="6" t="n">
        <v>0</v>
      </c>
      <c r="K3001" s="6" t="n">
        <v>0</v>
      </c>
      <c r="L3001" s="9" t="n">
        <f aca="false">IF(AND(E3001&gt;=Scenario!$B$11,E3001&lt;Scenario!$B$12),1,0)</f>
        <v>1</v>
      </c>
      <c r="M3001" s="9" t="n">
        <f aca="false">IF(AND(L3001=1,ISNUMBER(F3001)),MAX(0,F3001-E3001)/60,"")</f>
        <v>1.53333333333333</v>
      </c>
      <c r="N3001" s="9" t="n">
        <f aca="false">IF(AND(L3001=1,ISNUMBER(G3001)),MAX(0,G3001-E3001)/60,"")</f>
        <v>0.433333333333333</v>
      </c>
      <c r="O3001" s="9" t="n">
        <f aca="false">IF(ISNUMBER(H3001),IF(AND(H3001&gt;=Scenario!$B$11,H3001&lt;Scenario!$B$12),1,0),0)</f>
        <v>1</v>
      </c>
      <c r="P3001" s="9" t="n">
        <f aca="false">IF(O3001=1,MAX(0,H3001-E3001)/60,"")</f>
        <v>35.95</v>
      </c>
      <c r="Q3001" s="9" t="n">
        <f aca="false">INDEX(Scenario!$B$18:$B$20,MATCH(B3001,Scenario!$A$18:$A$20,0))</f>
        <v>60</v>
      </c>
      <c r="R3001" s="9" t="n">
        <f aca="false">INDEX(Scenario!$C$18:$C$20,MATCH(B3001,Scenario!$A$18:$A$20,0))</f>
        <v>1440</v>
      </c>
      <c r="S3001" s="9" t="n">
        <f aca="false">IF(ISNUMBER(M3001),IF(M3001&lt;=Q3001,1,0),"")</f>
        <v>1</v>
      </c>
      <c r="T3001" s="9" t="n">
        <f aca="false">IF(ISNUMBER(P3001),IF(P3001&lt;=R3001,1,0),"")</f>
        <v>1</v>
      </c>
      <c r="U3001" s="9" t="n">
        <f aca="false">IF(E3001&gt;Scenario!$B$14,0,IF(OR(AND(ISNUMBER(H3001),H3001&lt;=Scenario!$B$14),AND(ISNUMBER(I3001),I3001&lt;=Scenario!$B$14)),0,1))</f>
        <v>0</v>
      </c>
      <c r="V3001" s="9" t="n">
        <f aca="false">IF(AND(U3001=1,(Scenario!$B$14-E3001)/60&gt;R3001),1,0)</f>
        <v>0</v>
      </c>
      <c r="W3001" s="9" t="n">
        <f aca="false">IF(OR(C3001=Scenario!$B$22,C3001=Scenario!$C$22),1,0)</f>
        <v>0</v>
      </c>
      <c r="X3001" s="9" t="n">
        <f aca="false">IF(ISNUMBER(I3001),1,0)</f>
        <v>0</v>
      </c>
      <c r="Y3001" s="9" t="n">
        <f aca="false">MOD(INT(E3001/86400)+3,7)</f>
        <v>3</v>
      </c>
      <c r="Z3001" s="9" t="n">
        <f aca="false">MOD(INT(E3001/3600),24)</f>
        <v>15</v>
      </c>
      <c r="AA3001" s="6" t="s">
        <v>6246</v>
      </c>
    </row>
    <row r="3002" customFormat="false" ht="15" hidden="false" customHeight="false" outlineLevel="0" collapsed="false">
      <c r="A3002" s="6" t="s">
        <v>6247</v>
      </c>
      <c r="B3002" s="6" t="s">
        <v>43</v>
      </c>
      <c r="C3002" s="6" t="s">
        <v>46</v>
      </c>
      <c r="D3002" s="6" t="s">
        <v>171</v>
      </c>
      <c r="E3002" s="6" t="n">
        <v>1789054545</v>
      </c>
      <c r="F3002" s="6" t="n">
        <v>1789055968</v>
      </c>
      <c r="G3002" s="6" t="n">
        <v>1789055849</v>
      </c>
      <c r="H3002" s="6" t="n">
        <v>1789061075</v>
      </c>
      <c r="J3002" s="6" t="n">
        <v>0</v>
      </c>
      <c r="K3002" s="6" t="n">
        <v>0</v>
      </c>
      <c r="L3002" s="9" t="n">
        <f aca="false">IF(AND(E3002&gt;=Scenario!$B$11,E3002&lt;Scenario!$B$12),1,0)</f>
        <v>1</v>
      </c>
      <c r="M3002" s="9" t="n">
        <f aca="false">IF(AND(L3002=1,ISNUMBER(F3002)),MAX(0,F3002-E3002)/60,"")</f>
        <v>23.7166666666667</v>
      </c>
      <c r="N3002" s="9" t="n">
        <f aca="false">IF(AND(L3002=1,ISNUMBER(G3002)),MAX(0,G3002-E3002)/60,"")</f>
        <v>21.7333333333333</v>
      </c>
      <c r="O3002" s="9" t="n">
        <f aca="false">IF(ISNUMBER(H3002),IF(AND(H3002&gt;=Scenario!$B$11,H3002&lt;Scenario!$B$12),1,0),0)</f>
        <v>1</v>
      </c>
      <c r="P3002" s="9" t="n">
        <f aca="false">IF(O3002=1,MAX(0,H3002-E3002)/60,"")</f>
        <v>108.833333333333</v>
      </c>
      <c r="Q3002" s="9" t="n">
        <f aca="false">INDEX(Scenario!$B$18:$B$20,MATCH(B3002,Scenario!$A$18:$A$20,0))</f>
        <v>60</v>
      </c>
      <c r="R3002" s="9" t="n">
        <f aca="false">INDEX(Scenario!$C$18:$C$20,MATCH(B3002,Scenario!$A$18:$A$20,0))</f>
        <v>1440</v>
      </c>
      <c r="S3002" s="9" t="n">
        <f aca="false">IF(ISNUMBER(M3002),IF(M3002&lt;=Q3002,1,0),"")</f>
        <v>1</v>
      </c>
      <c r="T3002" s="9" t="n">
        <f aca="false">IF(ISNUMBER(P3002),IF(P3002&lt;=R3002,1,0),"")</f>
        <v>1</v>
      </c>
      <c r="U3002" s="9" t="n">
        <f aca="false">IF(E3002&gt;Scenario!$B$14,0,IF(OR(AND(ISNUMBER(H3002),H3002&lt;=Scenario!$B$14),AND(ISNUMBER(I3002),I3002&lt;=Scenario!$B$14)),0,1))</f>
        <v>0</v>
      </c>
      <c r="V3002" s="9" t="n">
        <f aca="false">IF(AND(U3002=1,(Scenario!$B$14-E3002)/60&gt;R3002),1,0)</f>
        <v>0</v>
      </c>
      <c r="W3002" s="9" t="n">
        <f aca="false">IF(OR(C3002=Scenario!$B$22,C3002=Scenario!$C$22),1,0)</f>
        <v>1</v>
      </c>
      <c r="X3002" s="9" t="n">
        <f aca="false">IF(ISNUMBER(I3002),1,0)</f>
        <v>0</v>
      </c>
      <c r="Y3002" s="9" t="n">
        <f aca="false">MOD(INT(E3002/86400)+3,7)</f>
        <v>3</v>
      </c>
      <c r="Z3002" s="9" t="n">
        <f aca="false">MOD(INT(E3002/3600),24)</f>
        <v>15</v>
      </c>
      <c r="AA3002" s="6" t="s">
        <v>6248</v>
      </c>
    </row>
    <row r="3003" customFormat="false" ht="15" hidden="false" customHeight="false" outlineLevel="0" collapsed="false">
      <c r="A3003" s="6" t="s">
        <v>6249</v>
      </c>
      <c r="B3003" s="6" t="s">
        <v>43</v>
      </c>
      <c r="C3003" s="6" t="s">
        <v>47</v>
      </c>
      <c r="D3003" s="6" t="s">
        <v>170</v>
      </c>
      <c r="E3003" s="6" t="n">
        <v>1789055048</v>
      </c>
      <c r="F3003" s="6" t="n">
        <v>1789055286</v>
      </c>
      <c r="G3003" s="6" t="n">
        <v>1789055070</v>
      </c>
      <c r="H3003" s="6" t="n">
        <v>1789104277</v>
      </c>
      <c r="J3003" s="6" t="n">
        <v>1</v>
      </c>
      <c r="K3003" s="6" t="n">
        <v>0</v>
      </c>
      <c r="L3003" s="9" t="n">
        <f aca="false">IF(AND(E3003&gt;=Scenario!$B$11,E3003&lt;Scenario!$B$12),1,0)</f>
        <v>1</v>
      </c>
      <c r="M3003" s="9" t="n">
        <f aca="false">IF(AND(L3003=1,ISNUMBER(F3003)),MAX(0,F3003-E3003)/60,"")</f>
        <v>3.96666666666667</v>
      </c>
      <c r="N3003" s="9" t="n">
        <f aca="false">IF(AND(L3003=1,ISNUMBER(G3003)),MAX(0,G3003-E3003)/60,"")</f>
        <v>0.366666666666667</v>
      </c>
      <c r="O3003" s="9" t="n">
        <f aca="false">IF(ISNUMBER(H3003),IF(AND(H3003&gt;=Scenario!$B$11,H3003&lt;Scenario!$B$12),1,0),0)</f>
        <v>1</v>
      </c>
      <c r="P3003" s="9" t="n">
        <f aca="false">IF(O3003=1,MAX(0,H3003-E3003)/60,"")</f>
        <v>820.483333333333</v>
      </c>
      <c r="Q3003" s="9" t="n">
        <f aca="false">INDEX(Scenario!$B$18:$B$20,MATCH(B3003,Scenario!$A$18:$A$20,0))</f>
        <v>60</v>
      </c>
      <c r="R3003" s="9" t="n">
        <f aca="false">INDEX(Scenario!$C$18:$C$20,MATCH(B3003,Scenario!$A$18:$A$20,0))</f>
        <v>1440</v>
      </c>
      <c r="S3003" s="9" t="n">
        <f aca="false">IF(ISNUMBER(M3003),IF(M3003&lt;=Q3003,1,0),"")</f>
        <v>1</v>
      </c>
      <c r="T3003" s="9" t="n">
        <f aca="false">IF(ISNUMBER(P3003),IF(P3003&lt;=R3003,1,0),"")</f>
        <v>1</v>
      </c>
      <c r="U3003" s="9" t="n">
        <f aca="false">IF(E3003&gt;Scenario!$B$14,0,IF(OR(AND(ISNUMBER(H3003),H3003&lt;=Scenario!$B$14),AND(ISNUMBER(I3003),I3003&lt;=Scenario!$B$14)),0,1))</f>
        <v>0</v>
      </c>
      <c r="V3003" s="9" t="n">
        <f aca="false">IF(AND(U3003=1,(Scenario!$B$14-E3003)/60&gt;R3003),1,0)</f>
        <v>0</v>
      </c>
      <c r="W3003" s="9" t="n">
        <f aca="false">IF(OR(C3003=Scenario!$B$22,C3003=Scenario!$C$22),1,0)</f>
        <v>1</v>
      </c>
      <c r="X3003" s="9" t="n">
        <f aca="false">IF(ISNUMBER(I3003),1,0)</f>
        <v>0</v>
      </c>
      <c r="Y3003" s="9" t="n">
        <f aca="false">MOD(INT(E3003/86400)+3,7)</f>
        <v>3</v>
      </c>
      <c r="Z3003" s="9" t="n">
        <f aca="false">MOD(INT(E3003/3600),24)</f>
        <v>15</v>
      </c>
      <c r="AA3003" s="6" t="s">
        <v>6250</v>
      </c>
    </row>
    <row r="3004" customFormat="false" ht="15" hidden="false" customHeight="false" outlineLevel="0" collapsed="false">
      <c r="A3004" s="6" t="s">
        <v>6251</v>
      </c>
      <c r="B3004" s="6" t="s">
        <v>43</v>
      </c>
      <c r="C3004" s="6" t="s">
        <v>46</v>
      </c>
      <c r="D3004" s="6" t="s">
        <v>172</v>
      </c>
      <c r="E3004" s="6" t="n">
        <v>1789055060</v>
      </c>
      <c r="F3004" s="6" t="n">
        <v>1789056429</v>
      </c>
      <c r="G3004" s="6" t="n">
        <v>1789056285</v>
      </c>
      <c r="H3004" s="6" t="n">
        <v>1789061071</v>
      </c>
      <c r="J3004" s="6" t="n">
        <v>0</v>
      </c>
      <c r="K3004" s="6" t="n">
        <v>0</v>
      </c>
      <c r="L3004" s="9" t="n">
        <f aca="false">IF(AND(E3004&gt;=Scenario!$B$11,E3004&lt;Scenario!$B$12),1,0)</f>
        <v>1</v>
      </c>
      <c r="M3004" s="9" t="n">
        <f aca="false">IF(AND(L3004=1,ISNUMBER(F3004)),MAX(0,F3004-E3004)/60,"")</f>
        <v>22.8166666666667</v>
      </c>
      <c r="N3004" s="9" t="n">
        <f aca="false">IF(AND(L3004=1,ISNUMBER(G3004)),MAX(0,G3004-E3004)/60,"")</f>
        <v>20.4166666666667</v>
      </c>
      <c r="O3004" s="9" t="n">
        <f aca="false">IF(ISNUMBER(H3004),IF(AND(H3004&gt;=Scenario!$B$11,H3004&lt;Scenario!$B$12),1,0),0)</f>
        <v>1</v>
      </c>
      <c r="P3004" s="9" t="n">
        <f aca="false">IF(O3004=1,MAX(0,H3004-E3004)/60,"")</f>
        <v>100.183333333333</v>
      </c>
      <c r="Q3004" s="9" t="n">
        <f aca="false">INDEX(Scenario!$B$18:$B$20,MATCH(B3004,Scenario!$A$18:$A$20,0))</f>
        <v>60</v>
      </c>
      <c r="R3004" s="9" t="n">
        <f aca="false">INDEX(Scenario!$C$18:$C$20,MATCH(B3004,Scenario!$A$18:$A$20,0))</f>
        <v>1440</v>
      </c>
      <c r="S3004" s="9" t="n">
        <f aca="false">IF(ISNUMBER(M3004),IF(M3004&lt;=Q3004,1,0),"")</f>
        <v>1</v>
      </c>
      <c r="T3004" s="9" t="n">
        <f aca="false">IF(ISNUMBER(P3004),IF(P3004&lt;=R3004,1,0),"")</f>
        <v>1</v>
      </c>
      <c r="U3004" s="9" t="n">
        <f aca="false">IF(E3004&gt;Scenario!$B$14,0,IF(OR(AND(ISNUMBER(H3004),H3004&lt;=Scenario!$B$14),AND(ISNUMBER(I3004),I3004&lt;=Scenario!$B$14)),0,1))</f>
        <v>0</v>
      </c>
      <c r="V3004" s="9" t="n">
        <f aca="false">IF(AND(U3004=1,(Scenario!$B$14-E3004)/60&gt;R3004),1,0)</f>
        <v>0</v>
      </c>
      <c r="W3004" s="9" t="n">
        <f aca="false">IF(OR(C3004=Scenario!$B$22,C3004=Scenario!$C$22),1,0)</f>
        <v>1</v>
      </c>
      <c r="X3004" s="9" t="n">
        <f aca="false">IF(ISNUMBER(I3004),1,0)</f>
        <v>0</v>
      </c>
      <c r="Y3004" s="9" t="n">
        <f aca="false">MOD(INT(E3004/86400)+3,7)</f>
        <v>3</v>
      </c>
      <c r="Z3004" s="9" t="n">
        <f aca="false">MOD(INT(E3004/3600),24)</f>
        <v>15</v>
      </c>
      <c r="AA3004" s="6" t="s">
        <v>6252</v>
      </c>
    </row>
    <row r="3005" customFormat="false" ht="15" hidden="false" customHeight="false" outlineLevel="0" collapsed="false">
      <c r="A3005" s="6" t="s">
        <v>6253</v>
      </c>
      <c r="B3005" s="6" t="s">
        <v>44</v>
      </c>
      <c r="C3005" s="6" t="s">
        <v>46</v>
      </c>
      <c r="D3005" s="6" t="s">
        <v>171</v>
      </c>
      <c r="E3005" s="6" t="n">
        <v>1789055745</v>
      </c>
      <c r="F3005" s="6" t="n">
        <v>1789057214</v>
      </c>
      <c r="G3005" s="6" t="n">
        <v>1789057095</v>
      </c>
      <c r="H3005" s="6" t="n">
        <v>1789066433</v>
      </c>
      <c r="J3005" s="6" t="n">
        <v>0</v>
      </c>
      <c r="K3005" s="6" t="n">
        <v>0</v>
      </c>
      <c r="L3005" s="9" t="n">
        <f aca="false">IF(AND(E3005&gt;=Scenario!$B$11,E3005&lt;Scenario!$B$12),1,0)</f>
        <v>1</v>
      </c>
      <c r="M3005" s="9" t="n">
        <f aca="false">IF(AND(L3005=1,ISNUMBER(F3005)),MAX(0,F3005-E3005)/60,"")</f>
        <v>24.4833333333333</v>
      </c>
      <c r="N3005" s="9" t="n">
        <f aca="false">IF(AND(L3005=1,ISNUMBER(G3005)),MAX(0,G3005-E3005)/60,"")</f>
        <v>22.5</v>
      </c>
      <c r="O3005" s="9" t="n">
        <f aca="false">IF(ISNUMBER(H3005),IF(AND(H3005&gt;=Scenario!$B$11,H3005&lt;Scenario!$B$12),1,0),0)</f>
        <v>1</v>
      </c>
      <c r="P3005" s="9" t="n">
        <f aca="false">IF(O3005=1,MAX(0,H3005-E3005)/60,"")</f>
        <v>178.133333333333</v>
      </c>
      <c r="Q3005" s="9" t="n">
        <f aca="false">INDEX(Scenario!$B$18:$B$20,MATCH(B3005,Scenario!$A$18:$A$20,0))</f>
        <v>240</v>
      </c>
      <c r="R3005" s="9" t="n">
        <f aca="false">INDEX(Scenario!$C$18:$C$20,MATCH(B3005,Scenario!$A$18:$A$20,0))</f>
        <v>4320</v>
      </c>
      <c r="S3005" s="9" t="n">
        <f aca="false">IF(ISNUMBER(M3005),IF(M3005&lt;=Q3005,1,0),"")</f>
        <v>1</v>
      </c>
      <c r="T3005" s="9" t="n">
        <f aca="false">IF(ISNUMBER(P3005),IF(P3005&lt;=R3005,1,0),"")</f>
        <v>1</v>
      </c>
      <c r="U3005" s="9" t="n">
        <f aca="false">IF(E3005&gt;Scenario!$B$14,0,IF(OR(AND(ISNUMBER(H3005),H3005&lt;=Scenario!$B$14),AND(ISNUMBER(I3005),I3005&lt;=Scenario!$B$14)),0,1))</f>
        <v>0</v>
      </c>
      <c r="V3005" s="9" t="n">
        <f aca="false">IF(AND(U3005=1,(Scenario!$B$14-E3005)/60&gt;R3005),1,0)</f>
        <v>0</v>
      </c>
      <c r="W3005" s="9" t="n">
        <f aca="false">IF(OR(C3005=Scenario!$B$22,C3005=Scenario!$C$22),1,0)</f>
        <v>1</v>
      </c>
      <c r="X3005" s="9" t="n">
        <f aca="false">IF(ISNUMBER(I3005),1,0)</f>
        <v>0</v>
      </c>
      <c r="Y3005" s="9" t="n">
        <f aca="false">MOD(INT(E3005/86400)+3,7)</f>
        <v>3</v>
      </c>
      <c r="Z3005" s="9" t="n">
        <f aca="false">MOD(INT(E3005/3600),24)</f>
        <v>15</v>
      </c>
      <c r="AA3005" s="6" t="s">
        <v>6254</v>
      </c>
    </row>
    <row r="3006" customFormat="false" ht="15" hidden="false" customHeight="false" outlineLevel="0" collapsed="false">
      <c r="A3006" s="6" t="s">
        <v>6255</v>
      </c>
      <c r="B3006" s="6" t="s">
        <v>44</v>
      </c>
      <c r="C3006" s="6" t="s">
        <v>288</v>
      </c>
      <c r="D3006" s="6" t="s">
        <v>172</v>
      </c>
      <c r="E3006" s="6" t="n">
        <v>1789056006</v>
      </c>
      <c r="F3006" s="6" t="n">
        <v>1789057494</v>
      </c>
      <c r="G3006" s="6" t="n">
        <v>1789057377</v>
      </c>
      <c r="H3006" s="6" t="n">
        <v>1789060971</v>
      </c>
      <c r="J3006" s="6" t="n">
        <v>0</v>
      </c>
      <c r="K3006" s="6" t="n">
        <v>0</v>
      </c>
      <c r="L3006" s="9" t="n">
        <f aca="false">IF(AND(E3006&gt;=Scenario!$B$11,E3006&lt;Scenario!$B$12),1,0)</f>
        <v>1</v>
      </c>
      <c r="M3006" s="9" t="n">
        <f aca="false">IF(AND(L3006=1,ISNUMBER(F3006)),MAX(0,F3006-E3006)/60,"")</f>
        <v>24.8</v>
      </c>
      <c r="N3006" s="9" t="n">
        <f aca="false">IF(AND(L3006=1,ISNUMBER(G3006)),MAX(0,G3006-E3006)/60,"")</f>
        <v>22.85</v>
      </c>
      <c r="O3006" s="9" t="n">
        <f aca="false">IF(ISNUMBER(H3006),IF(AND(H3006&gt;=Scenario!$B$11,H3006&lt;Scenario!$B$12),1,0),0)</f>
        <v>1</v>
      </c>
      <c r="P3006" s="9" t="n">
        <f aca="false">IF(O3006=1,MAX(0,H3006-E3006)/60,"")</f>
        <v>82.75</v>
      </c>
      <c r="Q3006" s="9" t="n">
        <f aca="false">INDEX(Scenario!$B$18:$B$20,MATCH(B3006,Scenario!$A$18:$A$20,0))</f>
        <v>240</v>
      </c>
      <c r="R3006" s="9" t="n">
        <f aca="false">INDEX(Scenario!$C$18:$C$20,MATCH(B3006,Scenario!$A$18:$A$20,0))</f>
        <v>4320</v>
      </c>
      <c r="S3006" s="9" t="n">
        <f aca="false">IF(ISNUMBER(M3006),IF(M3006&lt;=Q3006,1,0),"")</f>
        <v>1</v>
      </c>
      <c r="T3006" s="9" t="n">
        <f aca="false">IF(ISNUMBER(P3006),IF(P3006&lt;=R3006,1,0),"")</f>
        <v>1</v>
      </c>
      <c r="U3006" s="9" t="n">
        <f aca="false">IF(E3006&gt;Scenario!$B$14,0,IF(OR(AND(ISNUMBER(H3006),H3006&lt;=Scenario!$B$14),AND(ISNUMBER(I3006),I3006&lt;=Scenario!$B$14)),0,1))</f>
        <v>0</v>
      </c>
      <c r="V3006" s="9" t="n">
        <f aca="false">IF(AND(U3006=1,(Scenario!$B$14-E3006)/60&gt;R3006),1,0)</f>
        <v>0</v>
      </c>
      <c r="W3006" s="9" t="n">
        <f aca="false">IF(OR(C3006=Scenario!$B$22,C3006=Scenario!$C$22),1,0)</f>
        <v>0</v>
      </c>
      <c r="X3006" s="9" t="n">
        <f aca="false">IF(ISNUMBER(I3006),1,0)</f>
        <v>0</v>
      </c>
      <c r="Y3006" s="9" t="n">
        <f aca="false">MOD(INT(E3006/86400)+3,7)</f>
        <v>3</v>
      </c>
      <c r="Z3006" s="9" t="n">
        <f aca="false">MOD(INT(E3006/3600),24)</f>
        <v>16</v>
      </c>
      <c r="AA3006" s="6" t="s">
        <v>6256</v>
      </c>
    </row>
    <row r="3007" customFormat="false" ht="15" hidden="false" customHeight="false" outlineLevel="0" collapsed="false">
      <c r="A3007" s="6" t="s">
        <v>6257</v>
      </c>
      <c r="B3007" s="6" t="s">
        <v>44</v>
      </c>
      <c r="C3007" s="6" t="s">
        <v>249</v>
      </c>
      <c r="D3007" s="6" t="s">
        <v>170</v>
      </c>
      <c r="E3007" s="6" t="n">
        <v>1789056385</v>
      </c>
      <c r="F3007" s="6" t="n">
        <v>1789056523</v>
      </c>
      <c r="G3007" s="6" t="n">
        <v>1789056440</v>
      </c>
      <c r="H3007" s="6" t="n">
        <v>1789058006</v>
      </c>
      <c r="J3007" s="6" t="n">
        <v>0</v>
      </c>
      <c r="K3007" s="6" t="n">
        <v>0</v>
      </c>
      <c r="L3007" s="9" t="n">
        <f aca="false">IF(AND(E3007&gt;=Scenario!$B$11,E3007&lt;Scenario!$B$12),1,0)</f>
        <v>1</v>
      </c>
      <c r="M3007" s="9" t="n">
        <f aca="false">IF(AND(L3007=1,ISNUMBER(F3007)),MAX(0,F3007-E3007)/60,"")</f>
        <v>2.3</v>
      </c>
      <c r="N3007" s="9" t="n">
        <f aca="false">IF(AND(L3007=1,ISNUMBER(G3007)),MAX(0,G3007-E3007)/60,"")</f>
        <v>0.916666666666667</v>
      </c>
      <c r="O3007" s="9" t="n">
        <f aca="false">IF(ISNUMBER(H3007),IF(AND(H3007&gt;=Scenario!$B$11,H3007&lt;Scenario!$B$12),1,0),0)</f>
        <v>1</v>
      </c>
      <c r="P3007" s="9" t="n">
        <f aca="false">IF(O3007=1,MAX(0,H3007-E3007)/60,"")</f>
        <v>27.0166666666667</v>
      </c>
      <c r="Q3007" s="9" t="n">
        <f aca="false">INDEX(Scenario!$B$18:$B$20,MATCH(B3007,Scenario!$A$18:$A$20,0))</f>
        <v>240</v>
      </c>
      <c r="R3007" s="9" t="n">
        <f aca="false">INDEX(Scenario!$C$18:$C$20,MATCH(B3007,Scenario!$A$18:$A$20,0))</f>
        <v>4320</v>
      </c>
      <c r="S3007" s="9" t="n">
        <f aca="false">IF(ISNUMBER(M3007),IF(M3007&lt;=Q3007,1,0),"")</f>
        <v>1</v>
      </c>
      <c r="T3007" s="9" t="n">
        <f aca="false">IF(ISNUMBER(P3007),IF(P3007&lt;=R3007,1,0),"")</f>
        <v>1</v>
      </c>
      <c r="U3007" s="9" t="n">
        <f aca="false">IF(E3007&gt;Scenario!$B$14,0,IF(OR(AND(ISNUMBER(H3007),H3007&lt;=Scenario!$B$14),AND(ISNUMBER(I3007),I3007&lt;=Scenario!$B$14)),0,1))</f>
        <v>0</v>
      </c>
      <c r="V3007" s="9" t="n">
        <f aca="false">IF(AND(U3007=1,(Scenario!$B$14-E3007)/60&gt;R3007),1,0)</f>
        <v>0</v>
      </c>
      <c r="W3007" s="9" t="n">
        <f aca="false">IF(OR(C3007=Scenario!$B$22,C3007=Scenario!$C$22),1,0)</f>
        <v>0</v>
      </c>
      <c r="X3007" s="9" t="n">
        <f aca="false">IF(ISNUMBER(I3007),1,0)</f>
        <v>0</v>
      </c>
      <c r="Y3007" s="9" t="n">
        <f aca="false">MOD(INT(E3007/86400)+3,7)</f>
        <v>3</v>
      </c>
      <c r="Z3007" s="9" t="n">
        <f aca="false">MOD(INT(E3007/3600),24)</f>
        <v>16</v>
      </c>
      <c r="AA3007" s="6" t="s">
        <v>6258</v>
      </c>
    </row>
    <row r="3008" customFormat="false" ht="15" hidden="false" customHeight="false" outlineLevel="0" collapsed="false">
      <c r="A3008" s="6" t="s">
        <v>6259</v>
      </c>
      <c r="B3008" s="6" t="s">
        <v>44</v>
      </c>
      <c r="C3008" s="6" t="s">
        <v>46</v>
      </c>
      <c r="D3008" s="6" t="s">
        <v>171</v>
      </c>
      <c r="E3008" s="6" t="n">
        <v>1789056449</v>
      </c>
      <c r="F3008" s="6" t="n">
        <v>1789058192</v>
      </c>
      <c r="G3008" s="6" t="n">
        <v>1789058017</v>
      </c>
      <c r="H3008" s="6" t="n">
        <v>1789061395</v>
      </c>
      <c r="J3008" s="6" t="n">
        <v>0</v>
      </c>
      <c r="K3008" s="6" t="n">
        <v>1</v>
      </c>
      <c r="L3008" s="9" t="n">
        <f aca="false">IF(AND(E3008&gt;=Scenario!$B$11,E3008&lt;Scenario!$B$12),1,0)</f>
        <v>1</v>
      </c>
      <c r="M3008" s="9" t="n">
        <f aca="false">IF(AND(L3008=1,ISNUMBER(F3008)),MAX(0,F3008-E3008)/60,"")</f>
        <v>29.05</v>
      </c>
      <c r="N3008" s="9" t="n">
        <f aca="false">IF(AND(L3008=1,ISNUMBER(G3008)),MAX(0,G3008-E3008)/60,"")</f>
        <v>26.1333333333333</v>
      </c>
      <c r="O3008" s="9" t="n">
        <f aca="false">IF(ISNUMBER(H3008),IF(AND(H3008&gt;=Scenario!$B$11,H3008&lt;Scenario!$B$12),1,0),0)</f>
        <v>1</v>
      </c>
      <c r="P3008" s="9" t="n">
        <f aca="false">IF(O3008=1,MAX(0,H3008-E3008)/60,"")</f>
        <v>82.4333333333333</v>
      </c>
      <c r="Q3008" s="9" t="n">
        <f aca="false">INDEX(Scenario!$B$18:$B$20,MATCH(B3008,Scenario!$A$18:$A$20,0))</f>
        <v>240</v>
      </c>
      <c r="R3008" s="9" t="n">
        <f aca="false">INDEX(Scenario!$C$18:$C$20,MATCH(B3008,Scenario!$A$18:$A$20,0))</f>
        <v>4320</v>
      </c>
      <c r="S3008" s="9" t="n">
        <f aca="false">IF(ISNUMBER(M3008),IF(M3008&lt;=Q3008,1,0),"")</f>
        <v>1</v>
      </c>
      <c r="T3008" s="9" t="n">
        <f aca="false">IF(ISNUMBER(P3008),IF(P3008&lt;=R3008,1,0),"")</f>
        <v>1</v>
      </c>
      <c r="U3008" s="9" t="n">
        <f aca="false">IF(E3008&gt;Scenario!$B$14,0,IF(OR(AND(ISNUMBER(H3008),H3008&lt;=Scenario!$B$14),AND(ISNUMBER(I3008),I3008&lt;=Scenario!$B$14)),0,1))</f>
        <v>0</v>
      </c>
      <c r="V3008" s="9" t="n">
        <f aca="false">IF(AND(U3008=1,(Scenario!$B$14-E3008)/60&gt;R3008),1,0)</f>
        <v>0</v>
      </c>
      <c r="W3008" s="9" t="n">
        <f aca="false">IF(OR(C3008=Scenario!$B$22,C3008=Scenario!$C$22),1,0)</f>
        <v>1</v>
      </c>
      <c r="X3008" s="9" t="n">
        <f aca="false">IF(ISNUMBER(I3008),1,0)</f>
        <v>0</v>
      </c>
      <c r="Y3008" s="9" t="n">
        <f aca="false">MOD(INT(E3008/86400)+3,7)</f>
        <v>3</v>
      </c>
      <c r="Z3008" s="9" t="n">
        <f aca="false">MOD(INT(E3008/3600),24)</f>
        <v>16</v>
      </c>
      <c r="AA3008" s="6" t="s">
        <v>6260</v>
      </c>
    </row>
    <row r="3009" customFormat="false" ht="15" hidden="false" customHeight="false" outlineLevel="0" collapsed="false">
      <c r="A3009" s="6" t="s">
        <v>6261</v>
      </c>
      <c r="B3009" s="6" t="s">
        <v>43</v>
      </c>
      <c r="C3009" s="6" t="s">
        <v>288</v>
      </c>
      <c r="D3009" s="6" t="s">
        <v>170</v>
      </c>
      <c r="E3009" s="6" t="n">
        <v>1789056493</v>
      </c>
      <c r="F3009" s="6" t="n">
        <v>1789056935</v>
      </c>
      <c r="G3009" s="6" t="n">
        <v>1789056774</v>
      </c>
      <c r="H3009" s="6" t="n">
        <v>1789058324</v>
      </c>
      <c r="J3009" s="6" t="n">
        <v>0</v>
      </c>
      <c r="K3009" s="6" t="n">
        <v>0</v>
      </c>
      <c r="L3009" s="9" t="n">
        <f aca="false">IF(AND(E3009&gt;=Scenario!$B$11,E3009&lt;Scenario!$B$12),1,0)</f>
        <v>1</v>
      </c>
      <c r="M3009" s="9" t="n">
        <f aca="false">IF(AND(L3009=1,ISNUMBER(F3009)),MAX(0,F3009-E3009)/60,"")</f>
        <v>7.36666666666667</v>
      </c>
      <c r="N3009" s="9" t="n">
        <f aca="false">IF(AND(L3009=1,ISNUMBER(G3009)),MAX(0,G3009-E3009)/60,"")</f>
        <v>4.68333333333333</v>
      </c>
      <c r="O3009" s="9" t="n">
        <f aca="false">IF(ISNUMBER(H3009),IF(AND(H3009&gt;=Scenario!$B$11,H3009&lt;Scenario!$B$12),1,0),0)</f>
        <v>1</v>
      </c>
      <c r="P3009" s="9" t="n">
        <f aca="false">IF(O3009=1,MAX(0,H3009-E3009)/60,"")</f>
        <v>30.5166666666667</v>
      </c>
      <c r="Q3009" s="9" t="n">
        <f aca="false">INDEX(Scenario!$B$18:$B$20,MATCH(B3009,Scenario!$A$18:$A$20,0))</f>
        <v>60</v>
      </c>
      <c r="R3009" s="9" t="n">
        <f aca="false">INDEX(Scenario!$C$18:$C$20,MATCH(B3009,Scenario!$A$18:$A$20,0))</f>
        <v>1440</v>
      </c>
      <c r="S3009" s="9" t="n">
        <f aca="false">IF(ISNUMBER(M3009),IF(M3009&lt;=Q3009,1,0),"")</f>
        <v>1</v>
      </c>
      <c r="T3009" s="9" t="n">
        <f aca="false">IF(ISNUMBER(P3009),IF(P3009&lt;=R3009,1,0),"")</f>
        <v>1</v>
      </c>
      <c r="U3009" s="9" t="n">
        <f aca="false">IF(E3009&gt;Scenario!$B$14,0,IF(OR(AND(ISNUMBER(H3009),H3009&lt;=Scenario!$B$14),AND(ISNUMBER(I3009),I3009&lt;=Scenario!$B$14)),0,1))</f>
        <v>0</v>
      </c>
      <c r="V3009" s="9" t="n">
        <f aca="false">IF(AND(U3009=1,(Scenario!$B$14-E3009)/60&gt;R3009),1,0)</f>
        <v>0</v>
      </c>
      <c r="W3009" s="9" t="n">
        <f aca="false">IF(OR(C3009=Scenario!$B$22,C3009=Scenario!$C$22),1,0)</f>
        <v>0</v>
      </c>
      <c r="X3009" s="9" t="n">
        <f aca="false">IF(ISNUMBER(I3009),1,0)</f>
        <v>0</v>
      </c>
      <c r="Y3009" s="9" t="n">
        <f aca="false">MOD(INT(E3009/86400)+3,7)</f>
        <v>3</v>
      </c>
      <c r="Z3009" s="9" t="n">
        <f aca="false">MOD(INT(E3009/3600),24)</f>
        <v>16</v>
      </c>
      <c r="AA3009" s="6" t="s">
        <v>6262</v>
      </c>
    </row>
    <row r="3010" customFormat="false" ht="15" hidden="false" customHeight="false" outlineLevel="0" collapsed="false">
      <c r="A3010" s="6" t="s">
        <v>6263</v>
      </c>
      <c r="B3010" s="6" t="s">
        <v>43</v>
      </c>
      <c r="C3010" s="6" t="s">
        <v>47</v>
      </c>
      <c r="D3010" s="6" t="s">
        <v>171</v>
      </c>
      <c r="E3010" s="6" t="n">
        <v>1789057957</v>
      </c>
      <c r="F3010" s="6" t="n">
        <v>1789058447</v>
      </c>
      <c r="G3010" s="6" t="n">
        <v>1789058299</v>
      </c>
      <c r="H3010" s="6" t="n">
        <v>1789118969</v>
      </c>
      <c r="J3010" s="6" t="n">
        <v>1</v>
      </c>
      <c r="K3010" s="6" t="n">
        <v>0</v>
      </c>
      <c r="L3010" s="9" t="n">
        <f aca="false">IF(AND(E3010&gt;=Scenario!$B$11,E3010&lt;Scenario!$B$12),1,0)</f>
        <v>1</v>
      </c>
      <c r="M3010" s="9" t="n">
        <f aca="false">IF(AND(L3010=1,ISNUMBER(F3010)),MAX(0,F3010-E3010)/60,"")</f>
        <v>8.16666666666667</v>
      </c>
      <c r="N3010" s="9" t="n">
        <f aca="false">IF(AND(L3010=1,ISNUMBER(G3010)),MAX(0,G3010-E3010)/60,"")</f>
        <v>5.7</v>
      </c>
      <c r="O3010" s="9" t="n">
        <f aca="false">IF(ISNUMBER(H3010),IF(AND(H3010&gt;=Scenario!$B$11,H3010&lt;Scenario!$B$12),1,0),0)</f>
        <v>1</v>
      </c>
      <c r="P3010" s="9" t="n">
        <f aca="false">IF(O3010=1,MAX(0,H3010-E3010)/60,"")</f>
        <v>1016.86666666667</v>
      </c>
      <c r="Q3010" s="9" t="n">
        <f aca="false">INDEX(Scenario!$B$18:$B$20,MATCH(B3010,Scenario!$A$18:$A$20,0))</f>
        <v>60</v>
      </c>
      <c r="R3010" s="9" t="n">
        <f aca="false">INDEX(Scenario!$C$18:$C$20,MATCH(B3010,Scenario!$A$18:$A$20,0))</f>
        <v>1440</v>
      </c>
      <c r="S3010" s="9" t="n">
        <f aca="false">IF(ISNUMBER(M3010),IF(M3010&lt;=Q3010,1,0),"")</f>
        <v>1</v>
      </c>
      <c r="T3010" s="9" t="n">
        <f aca="false">IF(ISNUMBER(P3010),IF(P3010&lt;=R3010,1,0),"")</f>
        <v>1</v>
      </c>
      <c r="U3010" s="9" t="n">
        <f aca="false">IF(E3010&gt;Scenario!$B$14,0,IF(OR(AND(ISNUMBER(H3010),H3010&lt;=Scenario!$B$14),AND(ISNUMBER(I3010),I3010&lt;=Scenario!$B$14)),0,1))</f>
        <v>0</v>
      </c>
      <c r="V3010" s="9" t="n">
        <f aca="false">IF(AND(U3010=1,(Scenario!$B$14-E3010)/60&gt;R3010),1,0)</f>
        <v>0</v>
      </c>
      <c r="W3010" s="9" t="n">
        <f aca="false">IF(OR(C3010=Scenario!$B$22,C3010=Scenario!$C$22),1,0)</f>
        <v>1</v>
      </c>
      <c r="X3010" s="9" t="n">
        <f aca="false">IF(ISNUMBER(I3010),1,0)</f>
        <v>0</v>
      </c>
      <c r="Y3010" s="9" t="n">
        <f aca="false">MOD(INT(E3010/86400)+3,7)</f>
        <v>3</v>
      </c>
      <c r="Z3010" s="9" t="n">
        <f aca="false">MOD(INT(E3010/3600),24)</f>
        <v>16</v>
      </c>
      <c r="AA3010" s="6" t="s">
        <v>6264</v>
      </c>
    </row>
    <row r="3011" customFormat="false" ht="15" hidden="false" customHeight="false" outlineLevel="0" collapsed="false">
      <c r="A3011" s="6" t="s">
        <v>6265</v>
      </c>
      <c r="B3011" s="6" t="s">
        <v>44</v>
      </c>
      <c r="C3011" s="6" t="s">
        <v>46</v>
      </c>
      <c r="D3011" s="6" t="s">
        <v>170</v>
      </c>
      <c r="E3011" s="6" t="n">
        <v>1789058609</v>
      </c>
      <c r="F3011" s="6" t="n">
        <v>1789058728</v>
      </c>
      <c r="G3011" s="6" t="n">
        <v>1789058631</v>
      </c>
      <c r="H3011" s="6" t="n">
        <v>1789060240</v>
      </c>
      <c r="J3011" s="6" t="n">
        <v>0</v>
      </c>
      <c r="K3011" s="6" t="n">
        <v>0</v>
      </c>
      <c r="L3011" s="9" t="n">
        <f aca="false">IF(AND(E3011&gt;=Scenario!$B$11,E3011&lt;Scenario!$B$12),1,0)</f>
        <v>1</v>
      </c>
      <c r="M3011" s="9" t="n">
        <f aca="false">IF(AND(L3011=1,ISNUMBER(F3011)),MAX(0,F3011-E3011)/60,"")</f>
        <v>1.98333333333333</v>
      </c>
      <c r="N3011" s="9" t="n">
        <f aca="false">IF(AND(L3011=1,ISNUMBER(G3011)),MAX(0,G3011-E3011)/60,"")</f>
        <v>0.366666666666667</v>
      </c>
      <c r="O3011" s="9" t="n">
        <f aca="false">IF(ISNUMBER(H3011),IF(AND(H3011&gt;=Scenario!$B$11,H3011&lt;Scenario!$B$12),1,0),0)</f>
        <v>1</v>
      </c>
      <c r="P3011" s="9" t="n">
        <f aca="false">IF(O3011=1,MAX(0,H3011-E3011)/60,"")</f>
        <v>27.1833333333333</v>
      </c>
      <c r="Q3011" s="9" t="n">
        <f aca="false">INDEX(Scenario!$B$18:$B$20,MATCH(B3011,Scenario!$A$18:$A$20,0))</f>
        <v>240</v>
      </c>
      <c r="R3011" s="9" t="n">
        <f aca="false">INDEX(Scenario!$C$18:$C$20,MATCH(B3011,Scenario!$A$18:$A$20,0))</f>
        <v>4320</v>
      </c>
      <c r="S3011" s="9" t="n">
        <f aca="false">IF(ISNUMBER(M3011),IF(M3011&lt;=Q3011,1,0),"")</f>
        <v>1</v>
      </c>
      <c r="T3011" s="9" t="n">
        <f aca="false">IF(ISNUMBER(P3011),IF(P3011&lt;=R3011,1,0),"")</f>
        <v>1</v>
      </c>
      <c r="U3011" s="9" t="n">
        <f aca="false">IF(E3011&gt;Scenario!$B$14,0,IF(OR(AND(ISNUMBER(H3011),H3011&lt;=Scenario!$B$14),AND(ISNUMBER(I3011),I3011&lt;=Scenario!$B$14)),0,1))</f>
        <v>0</v>
      </c>
      <c r="V3011" s="9" t="n">
        <f aca="false">IF(AND(U3011=1,(Scenario!$B$14-E3011)/60&gt;R3011),1,0)</f>
        <v>0</v>
      </c>
      <c r="W3011" s="9" t="n">
        <f aca="false">IF(OR(C3011=Scenario!$B$22,C3011=Scenario!$C$22),1,0)</f>
        <v>1</v>
      </c>
      <c r="X3011" s="9" t="n">
        <f aca="false">IF(ISNUMBER(I3011),1,0)</f>
        <v>0</v>
      </c>
      <c r="Y3011" s="9" t="n">
        <f aca="false">MOD(INT(E3011/86400)+3,7)</f>
        <v>3</v>
      </c>
      <c r="Z3011" s="9" t="n">
        <f aca="false">MOD(INT(E3011/3600),24)</f>
        <v>16</v>
      </c>
      <c r="AA3011" s="6" t="s">
        <v>6266</v>
      </c>
    </row>
    <row r="3012" customFormat="false" ht="15" hidden="false" customHeight="false" outlineLevel="0" collapsed="false">
      <c r="A3012" s="6" t="s">
        <v>6267</v>
      </c>
      <c r="B3012" s="6" t="s">
        <v>43</v>
      </c>
      <c r="C3012" s="6" t="s">
        <v>249</v>
      </c>
      <c r="D3012" s="6" t="s">
        <v>172</v>
      </c>
      <c r="E3012" s="6" t="n">
        <v>1789058830</v>
      </c>
      <c r="F3012" s="6" t="n">
        <v>1789061083</v>
      </c>
      <c r="G3012" s="6" t="n">
        <v>1789061004</v>
      </c>
      <c r="H3012" s="6" t="n">
        <v>1789065797</v>
      </c>
      <c r="J3012" s="6" t="n">
        <v>0</v>
      </c>
      <c r="K3012" s="6" t="n">
        <v>0</v>
      </c>
      <c r="L3012" s="9" t="n">
        <f aca="false">IF(AND(E3012&gt;=Scenario!$B$11,E3012&lt;Scenario!$B$12),1,0)</f>
        <v>1</v>
      </c>
      <c r="M3012" s="9" t="n">
        <f aca="false">IF(AND(L3012=1,ISNUMBER(F3012)),MAX(0,F3012-E3012)/60,"")</f>
        <v>37.55</v>
      </c>
      <c r="N3012" s="9" t="n">
        <f aca="false">IF(AND(L3012=1,ISNUMBER(G3012)),MAX(0,G3012-E3012)/60,"")</f>
        <v>36.2333333333333</v>
      </c>
      <c r="O3012" s="9" t="n">
        <f aca="false">IF(ISNUMBER(H3012),IF(AND(H3012&gt;=Scenario!$B$11,H3012&lt;Scenario!$B$12),1,0),0)</f>
        <v>1</v>
      </c>
      <c r="P3012" s="9" t="n">
        <f aca="false">IF(O3012=1,MAX(0,H3012-E3012)/60,"")</f>
        <v>116.116666666667</v>
      </c>
      <c r="Q3012" s="9" t="n">
        <f aca="false">INDEX(Scenario!$B$18:$B$20,MATCH(B3012,Scenario!$A$18:$A$20,0))</f>
        <v>60</v>
      </c>
      <c r="R3012" s="9" t="n">
        <f aca="false">INDEX(Scenario!$C$18:$C$20,MATCH(B3012,Scenario!$A$18:$A$20,0))</f>
        <v>1440</v>
      </c>
      <c r="S3012" s="9" t="n">
        <f aca="false">IF(ISNUMBER(M3012),IF(M3012&lt;=Q3012,1,0),"")</f>
        <v>1</v>
      </c>
      <c r="T3012" s="9" t="n">
        <f aca="false">IF(ISNUMBER(P3012),IF(P3012&lt;=R3012,1,0),"")</f>
        <v>1</v>
      </c>
      <c r="U3012" s="9" t="n">
        <f aca="false">IF(E3012&gt;Scenario!$B$14,0,IF(OR(AND(ISNUMBER(H3012),H3012&lt;=Scenario!$B$14),AND(ISNUMBER(I3012),I3012&lt;=Scenario!$B$14)),0,1))</f>
        <v>0</v>
      </c>
      <c r="V3012" s="9" t="n">
        <f aca="false">IF(AND(U3012=1,(Scenario!$B$14-E3012)/60&gt;R3012),1,0)</f>
        <v>0</v>
      </c>
      <c r="W3012" s="9" t="n">
        <f aca="false">IF(OR(C3012=Scenario!$B$22,C3012=Scenario!$C$22),1,0)</f>
        <v>0</v>
      </c>
      <c r="X3012" s="9" t="n">
        <f aca="false">IF(ISNUMBER(I3012),1,0)</f>
        <v>0</v>
      </c>
      <c r="Y3012" s="9" t="n">
        <f aca="false">MOD(INT(E3012/86400)+3,7)</f>
        <v>3</v>
      </c>
      <c r="Z3012" s="9" t="n">
        <f aca="false">MOD(INT(E3012/3600),24)</f>
        <v>16</v>
      </c>
      <c r="AA3012" s="6" t="s">
        <v>6268</v>
      </c>
    </row>
    <row r="3013" customFormat="false" ht="15" hidden="false" customHeight="false" outlineLevel="0" collapsed="false">
      <c r="A3013" s="6" t="s">
        <v>6269</v>
      </c>
      <c r="B3013" s="6" t="s">
        <v>44</v>
      </c>
      <c r="C3013" s="6" t="s">
        <v>249</v>
      </c>
      <c r="D3013" s="6" t="s">
        <v>170</v>
      </c>
      <c r="E3013" s="6" t="n">
        <v>1789060179</v>
      </c>
      <c r="F3013" s="6" t="n">
        <v>1789060397</v>
      </c>
      <c r="G3013" s="6" t="n">
        <v>1789060259</v>
      </c>
      <c r="H3013" s="6" t="n">
        <v>1789061134</v>
      </c>
      <c r="J3013" s="6" t="n">
        <v>0</v>
      </c>
      <c r="K3013" s="6" t="n">
        <v>0</v>
      </c>
      <c r="L3013" s="9" t="n">
        <f aca="false">IF(AND(E3013&gt;=Scenario!$B$11,E3013&lt;Scenario!$B$12),1,0)</f>
        <v>1</v>
      </c>
      <c r="M3013" s="9" t="n">
        <f aca="false">IF(AND(L3013=1,ISNUMBER(F3013)),MAX(0,F3013-E3013)/60,"")</f>
        <v>3.63333333333333</v>
      </c>
      <c r="N3013" s="9" t="n">
        <f aca="false">IF(AND(L3013=1,ISNUMBER(G3013)),MAX(0,G3013-E3013)/60,"")</f>
        <v>1.33333333333333</v>
      </c>
      <c r="O3013" s="9" t="n">
        <f aca="false">IF(ISNUMBER(H3013),IF(AND(H3013&gt;=Scenario!$B$11,H3013&lt;Scenario!$B$12),1,0),0)</f>
        <v>1</v>
      </c>
      <c r="P3013" s="9" t="n">
        <f aca="false">IF(O3013=1,MAX(0,H3013-E3013)/60,"")</f>
        <v>15.9166666666667</v>
      </c>
      <c r="Q3013" s="9" t="n">
        <f aca="false">INDEX(Scenario!$B$18:$B$20,MATCH(B3013,Scenario!$A$18:$A$20,0))</f>
        <v>240</v>
      </c>
      <c r="R3013" s="9" t="n">
        <f aca="false">INDEX(Scenario!$C$18:$C$20,MATCH(B3013,Scenario!$A$18:$A$20,0))</f>
        <v>4320</v>
      </c>
      <c r="S3013" s="9" t="n">
        <f aca="false">IF(ISNUMBER(M3013),IF(M3013&lt;=Q3013,1,0),"")</f>
        <v>1</v>
      </c>
      <c r="T3013" s="9" t="n">
        <f aca="false">IF(ISNUMBER(P3013),IF(P3013&lt;=R3013,1,0),"")</f>
        <v>1</v>
      </c>
      <c r="U3013" s="9" t="n">
        <f aca="false">IF(E3013&gt;Scenario!$B$14,0,IF(OR(AND(ISNUMBER(H3013),H3013&lt;=Scenario!$B$14),AND(ISNUMBER(I3013),I3013&lt;=Scenario!$B$14)),0,1))</f>
        <v>0</v>
      </c>
      <c r="V3013" s="9" t="n">
        <f aca="false">IF(AND(U3013=1,(Scenario!$B$14-E3013)/60&gt;R3013),1,0)</f>
        <v>0</v>
      </c>
      <c r="W3013" s="9" t="n">
        <f aca="false">IF(OR(C3013=Scenario!$B$22,C3013=Scenario!$C$22),1,0)</f>
        <v>0</v>
      </c>
      <c r="X3013" s="9" t="n">
        <f aca="false">IF(ISNUMBER(I3013),1,0)</f>
        <v>0</v>
      </c>
      <c r="Y3013" s="9" t="n">
        <f aca="false">MOD(INT(E3013/86400)+3,7)</f>
        <v>3</v>
      </c>
      <c r="Z3013" s="9" t="n">
        <f aca="false">MOD(INT(E3013/3600),24)</f>
        <v>17</v>
      </c>
      <c r="AA3013" s="6" t="s">
        <v>6270</v>
      </c>
    </row>
    <row r="3014" customFormat="false" ht="15" hidden="false" customHeight="false" outlineLevel="0" collapsed="false">
      <c r="A3014" s="6" t="s">
        <v>6271</v>
      </c>
      <c r="B3014" s="6" t="s">
        <v>43</v>
      </c>
      <c r="C3014" s="6" t="s">
        <v>288</v>
      </c>
      <c r="D3014" s="6" t="s">
        <v>170</v>
      </c>
      <c r="E3014" s="6" t="n">
        <v>1789060501</v>
      </c>
      <c r="F3014" s="6" t="n">
        <v>1789061207</v>
      </c>
      <c r="G3014" s="6" t="n">
        <v>1789061127</v>
      </c>
      <c r="H3014" s="6" t="n">
        <v>1789062776</v>
      </c>
      <c r="J3014" s="6" t="n">
        <v>0</v>
      </c>
      <c r="K3014" s="6" t="n">
        <v>0</v>
      </c>
      <c r="L3014" s="9" t="n">
        <f aca="false">IF(AND(E3014&gt;=Scenario!$B$11,E3014&lt;Scenario!$B$12),1,0)</f>
        <v>1</v>
      </c>
      <c r="M3014" s="9" t="n">
        <f aca="false">IF(AND(L3014=1,ISNUMBER(F3014)),MAX(0,F3014-E3014)/60,"")</f>
        <v>11.7666666666667</v>
      </c>
      <c r="N3014" s="9" t="n">
        <f aca="false">IF(AND(L3014=1,ISNUMBER(G3014)),MAX(0,G3014-E3014)/60,"")</f>
        <v>10.4333333333333</v>
      </c>
      <c r="O3014" s="9" t="n">
        <f aca="false">IF(ISNUMBER(H3014),IF(AND(H3014&gt;=Scenario!$B$11,H3014&lt;Scenario!$B$12),1,0),0)</f>
        <v>1</v>
      </c>
      <c r="P3014" s="9" t="n">
        <f aca="false">IF(O3014=1,MAX(0,H3014-E3014)/60,"")</f>
        <v>37.9166666666667</v>
      </c>
      <c r="Q3014" s="9" t="n">
        <f aca="false">INDEX(Scenario!$B$18:$B$20,MATCH(B3014,Scenario!$A$18:$A$20,0))</f>
        <v>60</v>
      </c>
      <c r="R3014" s="9" t="n">
        <f aca="false">INDEX(Scenario!$C$18:$C$20,MATCH(B3014,Scenario!$A$18:$A$20,0))</f>
        <v>1440</v>
      </c>
      <c r="S3014" s="9" t="n">
        <f aca="false">IF(ISNUMBER(M3014),IF(M3014&lt;=Q3014,1,0),"")</f>
        <v>1</v>
      </c>
      <c r="T3014" s="9" t="n">
        <f aca="false">IF(ISNUMBER(P3014),IF(P3014&lt;=R3014,1,0),"")</f>
        <v>1</v>
      </c>
      <c r="U3014" s="9" t="n">
        <f aca="false">IF(E3014&gt;Scenario!$B$14,0,IF(OR(AND(ISNUMBER(H3014),H3014&lt;=Scenario!$B$14),AND(ISNUMBER(I3014),I3014&lt;=Scenario!$B$14)),0,1))</f>
        <v>0</v>
      </c>
      <c r="V3014" s="9" t="n">
        <f aca="false">IF(AND(U3014=1,(Scenario!$B$14-E3014)/60&gt;R3014),1,0)</f>
        <v>0</v>
      </c>
      <c r="W3014" s="9" t="n">
        <f aca="false">IF(OR(C3014=Scenario!$B$22,C3014=Scenario!$C$22),1,0)</f>
        <v>0</v>
      </c>
      <c r="X3014" s="9" t="n">
        <f aca="false">IF(ISNUMBER(I3014),1,0)</f>
        <v>0</v>
      </c>
      <c r="Y3014" s="9" t="n">
        <f aca="false">MOD(INT(E3014/86400)+3,7)</f>
        <v>3</v>
      </c>
      <c r="Z3014" s="9" t="n">
        <f aca="false">MOD(INT(E3014/3600),24)</f>
        <v>17</v>
      </c>
      <c r="AA3014" s="6" t="s">
        <v>6272</v>
      </c>
    </row>
    <row r="3015" customFormat="false" ht="15" hidden="false" customHeight="false" outlineLevel="0" collapsed="false">
      <c r="A3015" s="6" t="s">
        <v>6273</v>
      </c>
      <c r="B3015" s="6" t="s">
        <v>43</v>
      </c>
      <c r="C3015" s="6" t="s">
        <v>46</v>
      </c>
      <c r="D3015" s="6" t="s">
        <v>171</v>
      </c>
      <c r="E3015" s="6" t="n">
        <v>1789062273</v>
      </c>
      <c r="F3015" s="6" t="n">
        <v>1789062510</v>
      </c>
      <c r="G3015" s="6" t="n">
        <v>1789062291</v>
      </c>
      <c r="H3015" s="6" t="n">
        <v>1789064227</v>
      </c>
      <c r="J3015" s="6" t="n">
        <v>0</v>
      </c>
      <c r="K3015" s="6" t="n">
        <v>0</v>
      </c>
      <c r="L3015" s="9" t="n">
        <f aca="false">IF(AND(E3015&gt;=Scenario!$B$11,E3015&lt;Scenario!$B$12),1,0)</f>
        <v>1</v>
      </c>
      <c r="M3015" s="9" t="n">
        <f aca="false">IF(AND(L3015=1,ISNUMBER(F3015)),MAX(0,F3015-E3015)/60,"")</f>
        <v>3.95</v>
      </c>
      <c r="N3015" s="9" t="n">
        <f aca="false">IF(AND(L3015=1,ISNUMBER(G3015)),MAX(0,G3015-E3015)/60,"")</f>
        <v>0.3</v>
      </c>
      <c r="O3015" s="9" t="n">
        <f aca="false">IF(ISNUMBER(H3015),IF(AND(H3015&gt;=Scenario!$B$11,H3015&lt;Scenario!$B$12),1,0),0)</f>
        <v>1</v>
      </c>
      <c r="P3015" s="9" t="n">
        <f aca="false">IF(O3015=1,MAX(0,H3015-E3015)/60,"")</f>
        <v>32.5666666666667</v>
      </c>
      <c r="Q3015" s="9" t="n">
        <f aca="false">INDEX(Scenario!$B$18:$B$20,MATCH(B3015,Scenario!$A$18:$A$20,0))</f>
        <v>60</v>
      </c>
      <c r="R3015" s="9" t="n">
        <f aca="false">INDEX(Scenario!$C$18:$C$20,MATCH(B3015,Scenario!$A$18:$A$20,0))</f>
        <v>1440</v>
      </c>
      <c r="S3015" s="9" t="n">
        <f aca="false">IF(ISNUMBER(M3015),IF(M3015&lt;=Q3015,1,0),"")</f>
        <v>1</v>
      </c>
      <c r="T3015" s="9" t="n">
        <f aca="false">IF(ISNUMBER(P3015),IF(P3015&lt;=R3015,1,0),"")</f>
        <v>1</v>
      </c>
      <c r="U3015" s="9" t="n">
        <f aca="false">IF(E3015&gt;Scenario!$B$14,0,IF(OR(AND(ISNUMBER(H3015),H3015&lt;=Scenario!$B$14),AND(ISNUMBER(I3015),I3015&lt;=Scenario!$B$14)),0,1))</f>
        <v>0</v>
      </c>
      <c r="V3015" s="9" t="n">
        <f aca="false">IF(AND(U3015=1,(Scenario!$B$14-E3015)/60&gt;R3015),1,0)</f>
        <v>0</v>
      </c>
      <c r="W3015" s="9" t="n">
        <f aca="false">IF(OR(C3015=Scenario!$B$22,C3015=Scenario!$C$22),1,0)</f>
        <v>1</v>
      </c>
      <c r="X3015" s="9" t="n">
        <f aca="false">IF(ISNUMBER(I3015),1,0)</f>
        <v>0</v>
      </c>
      <c r="Y3015" s="9" t="n">
        <f aca="false">MOD(INT(E3015/86400)+3,7)</f>
        <v>3</v>
      </c>
      <c r="Z3015" s="9" t="n">
        <f aca="false">MOD(INT(E3015/3600),24)</f>
        <v>17</v>
      </c>
      <c r="AA3015" s="6" t="s">
        <v>6274</v>
      </c>
    </row>
    <row r="3016" customFormat="false" ht="15" hidden="false" customHeight="false" outlineLevel="0" collapsed="false">
      <c r="A3016" s="6" t="s">
        <v>6275</v>
      </c>
      <c r="B3016" s="6" t="s">
        <v>44</v>
      </c>
      <c r="C3016" s="6" t="s">
        <v>249</v>
      </c>
      <c r="D3016" s="6" t="s">
        <v>172</v>
      </c>
      <c r="E3016" s="6" t="n">
        <v>1789062542</v>
      </c>
      <c r="F3016" s="6" t="n">
        <v>1789063007</v>
      </c>
      <c r="G3016" s="6" t="n">
        <v>1789062807</v>
      </c>
      <c r="H3016" s="6" t="n">
        <v>1789064803</v>
      </c>
      <c r="J3016" s="6" t="n">
        <v>0</v>
      </c>
      <c r="K3016" s="6" t="n">
        <v>0</v>
      </c>
      <c r="L3016" s="9" t="n">
        <f aca="false">IF(AND(E3016&gt;=Scenario!$B$11,E3016&lt;Scenario!$B$12),1,0)</f>
        <v>1</v>
      </c>
      <c r="M3016" s="9" t="n">
        <f aca="false">IF(AND(L3016=1,ISNUMBER(F3016)),MAX(0,F3016-E3016)/60,"")</f>
        <v>7.75</v>
      </c>
      <c r="N3016" s="9" t="n">
        <f aca="false">IF(AND(L3016=1,ISNUMBER(G3016)),MAX(0,G3016-E3016)/60,"")</f>
        <v>4.41666666666667</v>
      </c>
      <c r="O3016" s="9" t="n">
        <f aca="false">IF(ISNUMBER(H3016),IF(AND(H3016&gt;=Scenario!$B$11,H3016&lt;Scenario!$B$12),1,0),0)</f>
        <v>1</v>
      </c>
      <c r="P3016" s="9" t="n">
        <f aca="false">IF(O3016=1,MAX(0,H3016-E3016)/60,"")</f>
        <v>37.6833333333333</v>
      </c>
      <c r="Q3016" s="9" t="n">
        <f aca="false">INDEX(Scenario!$B$18:$B$20,MATCH(B3016,Scenario!$A$18:$A$20,0))</f>
        <v>240</v>
      </c>
      <c r="R3016" s="9" t="n">
        <f aca="false">INDEX(Scenario!$C$18:$C$20,MATCH(B3016,Scenario!$A$18:$A$20,0))</f>
        <v>4320</v>
      </c>
      <c r="S3016" s="9" t="n">
        <f aca="false">IF(ISNUMBER(M3016),IF(M3016&lt;=Q3016,1,0),"")</f>
        <v>1</v>
      </c>
      <c r="T3016" s="9" t="n">
        <f aca="false">IF(ISNUMBER(P3016),IF(P3016&lt;=R3016,1,0),"")</f>
        <v>1</v>
      </c>
      <c r="U3016" s="9" t="n">
        <f aca="false">IF(E3016&gt;Scenario!$B$14,0,IF(OR(AND(ISNUMBER(H3016),H3016&lt;=Scenario!$B$14),AND(ISNUMBER(I3016),I3016&lt;=Scenario!$B$14)),0,1))</f>
        <v>0</v>
      </c>
      <c r="V3016" s="9" t="n">
        <f aca="false">IF(AND(U3016=1,(Scenario!$B$14-E3016)/60&gt;R3016),1,0)</f>
        <v>0</v>
      </c>
      <c r="W3016" s="9" t="n">
        <f aca="false">IF(OR(C3016=Scenario!$B$22,C3016=Scenario!$C$22),1,0)</f>
        <v>0</v>
      </c>
      <c r="X3016" s="9" t="n">
        <f aca="false">IF(ISNUMBER(I3016),1,0)</f>
        <v>0</v>
      </c>
      <c r="Y3016" s="9" t="n">
        <f aca="false">MOD(INT(E3016/86400)+3,7)</f>
        <v>3</v>
      </c>
      <c r="Z3016" s="9" t="n">
        <f aca="false">MOD(INT(E3016/3600),24)</f>
        <v>17</v>
      </c>
      <c r="AA3016" s="6" t="s">
        <v>6276</v>
      </c>
    </row>
    <row r="3017" customFormat="false" ht="15" hidden="false" customHeight="false" outlineLevel="0" collapsed="false">
      <c r="A3017" s="6" t="s">
        <v>6277</v>
      </c>
      <c r="B3017" s="6" t="s">
        <v>43</v>
      </c>
      <c r="C3017" s="6" t="s">
        <v>249</v>
      </c>
      <c r="D3017" s="6" t="s">
        <v>170</v>
      </c>
      <c r="E3017" s="6" t="n">
        <v>1789062748</v>
      </c>
      <c r="F3017" s="6" t="n">
        <v>1789062854</v>
      </c>
      <c r="G3017" s="6" t="n">
        <v>1789062773</v>
      </c>
      <c r="H3017" s="6" t="n">
        <v>1789064510</v>
      </c>
      <c r="J3017" s="6" t="n">
        <v>0</v>
      </c>
      <c r="K3017" s="6" t="n">
        <v>0</v>
      </c>
      <c r="L3017" s="9" t="n">
        <f aca="false">IF(AND(E3017&gt;=Scenario!$B$11,E3017&lt;Scenario!$B$12),1,0)</f>
        <v>1</v>
      </c>
      <c r="M3017" s="9" t="n">
        <f aca="false">IF(AND(L3017=1,ISNUMBER(F3017)),MAX(0,F3017-E3017)/60,"")</f>
        <v>1.76666666666667</v>
      </c>
      <c r="N3017" s="9" t="n">
        <f aca="false">IF(AND(L3017=1,ISNUMBER(G3017)),MAX(0,G3017-E3017)/60,"")</f>
        <v>0.416666666666667</v>
      </c>
      <c r="O3017" s="9" t="n">
        <f aca="false">IF(ISNUMBER(H3017),IF(AND(H3017&gt;=Scenario!$B$11,H3017&lt;Scenario!$B$12),1,0),0)</f>
        <v>1</v>
      </c>
      <c r="P3017" s="9" t="n">
        <f aca="false">IF(O3017=1,MAX(0,H3017-E3017)/60,"")</f>
        <v>29.3666666666667</v>
      </c>
      <c r="Q3017" s="9" t="n">
        <f aca="false">INDEX(Scenario!$B$18:$B$20,MATCH(B3017,Scenario!$A$18:$A$20,0))</f>
        <v>60</v>
      </c>
      <c r="R3017" s="9" t="n">
        <f aca="false">INDEX(Scenario!$C$18:$C$20,MATCH(B3017,Scenario!$A$18:$A$20,0))</f>
        <v>1440</v>
      </c>
      <c r="S3017" s="9" t="n">
        <f aca="false">IF(ISNUMBER(M3017),IF(M3017&lt;=Q3017,1,0),"")</f>
        <v>1</v>
      </c>
      <c r="T3017" s="9" t="n">
        <f aca="false">IF(ISNUMBER(P3017),IF(P3017&lt;=R3017,1,0),"")</f>
        <v>1</v>
      </c>
      <c r="U3017" s="9" t="n">
        <f aca="false">IF(E3017&gt;Scenario!$B$14,0,IF(OR(AND(ISNUMBER(H3017),H3017&lt;=Scenario!$B$14),AND(ISNUMBER(I3017),I3017&lt;=Scenario!$B$14)),0,1))</f>
        <v>0</v>
      </c>
      <c r="V3017" s="9" t="n">
        <f aca="false">IF(AND(U3017=1,(Scenario!$B$14-E3017)/60&gt;R3017),1,0)</f>
        <v>0</v>
      </c>
      <c r="W3017" s="9" t="n">
        <f aca="false">IF(OR(C3017=Scenario!$B$22,C3017=Scenario!$C$22),1,0)</f>
        <v>0</v>
      </c>
      <c r="X3017" s="9" t="n">
        <f aca="false">IF(ISNUMBER(I3017),1,0)</f>
        <v>0</v>
      </c>
      <c r="Y3017" s="9" t="n">
        <f aca="false">MOD(INT(E3017/86400)+3,7)</f>
        <v>3</v>
      </c>
      <c r="Z3017" s="9" t="n">
        <f aca="false">MOD(INT(E3017/3600),24)</f>
        <v>17</v>
      </c>
      <c r="AA3017" s="6" t="s">
        <v>6278</v>
      </c>
    </row>
    <row r="3018" customFormat="false" ht="15" hidden="false" customHeight="false" outlineLevel="0" collapsed="false">
      <c r="A3018" s="6" t="s">
        <v>6279</v>
      </c>
      <c r="B3018" s="6" t="s">
        <v>44</v>
      </c>
      <c r="C3018" s="6" t="s">
        <v>249</v>
      </c>
      <c r="D3018" s="6" t="s">
        <v>172</v>
      </c>
      <c r="E3018" s="6" t="n">
        <v>1789063281</v>
      </c>
      <c r="F3018" s="6" t="n">
        <v>1789064934</v>
      </c>
      <c r="G3018" s="6" t="n">
        <v>1789064848</v>
      </c>
      <c r="H3018" s="6" t="n">
        <v>1789066934</v>
      </c>
      <c r="J3018" s="6" t="n">
        <v>0</v>
      </c>
      <c r="K3018" s="6" t="n">
        <v>0</v>
      </c>
      <c r="L3018" s="9" t="n">
        <f aca="false">IF(AND(E3018&gt;=Scenario!$B$11,E3018&lt;Scenario!$B$12),1,0)</f>
        <v>1</v>
      </c>
      <c r="M3018" s="9" t="n">
        <f aca="false">IF(AND(L3018=1,ISNUMBER(F3018)),MAX(0,F3018-E3018)/60,"")</f>
        <v>27.55</v>
      </c>
      <c r="N3018" s="9" t="n">
        <f aca="false">IF(AND(L3018=1,ISNUMBER(G3018)),MAX(0,G3018-E3018)/60,"")</f>
        <v>26.1166666666667</v>
      </c>
      <c r="O3018" s="9" t="n">
        <f aca="false">IF(ISNUMBER(H3018),IF(AND(H3018&gt;=Scenario!$B$11,H3018&lt;Scenario!$B$12),1,0),0)</f>
        <v>1</v>
      </c>
      <c r="P3018" s="9" t="n">
        <f aca="false">IF(O3018=1,MAX(0,H3018-E3018)/60,"")</f>
        <v>60.8833333333333</v>
      </c>
      <c r="Q3018" s="9" t="n">
        <f aca="false">INDEX(Scenario!$B$18:$B$20,MATCH(B3018,Scenario!$A$18:$A$20,0))</f>
        <v>240</v>
      </c>
      <c r="R3018" s="9" t="n">
        <f aca="false">INDEX(Scenario!$C$18:$C$20,MATCH(B3018,Scenario!$A$18:$A$20,0))</f>
        <v>4320</v>
      </c>
      <c r="S3018" s="9" t="n">
        <f aca="false">IF(ISNUMBER(M3018),IF(M3018&lt;=Q3018,1,0),"")</f>
        <v>1</v>
      </c>
      <c r="T3018" s="9" t="n">
        <f aca="false">IF(ISNUMBER(P3018),IF(P3018&lt;=R3018,1,0),"")</f>
        <v>1</v>
      </c>
      <c r="U3018" s="9" t="n">
        <f aca="false">IF(E3018&gt;Scenario!$B$14,0,IF(OR(AND(ISNUMBER(H3018),H3018&lt;=Scenario!$B$14),AND(ISNUMBER(I3018),I3018&lt;=Scenario!$B$14)),0,1))</f>
        <v>0</v>
      </c>
      <c r="V3018" s="9" t="n">
        <f aca="false">IF(AND(U3018=1,(Scenario!$B$14-E3018)/60&gt;R3018),1,0)</f>
        <v>0</v>
      </c>
      <c r="W3018" s="9" t="n">
        <f aca="false">IF(OR(C3018=Scenario!$B$22,C3018=Scenario!$C$22),1,0)</f>
        <v>0</v>
      </c>
      <c r="X3018" s="9" t="n">
        <f aca="false">IF(ISNUMBER(I3018),1,0)</f>
        <v>0</v>
      </c>
      <c r="Y3018" s="9" t="n">
        <f aca="false">MOD(INT(E3018/86400)+3,7)</f>
        <v>3</v>
      </c>
      <c r="Z3018" s="9" t="n">
        <f aca="false">MOD(INT(E3018/3600),24)</f>
        <v>18</v>
      </c>
      <c r="AA3018" s="6" t="s">
        <v>6280</v>
      </c>
    </row>
    <row r="3019" customFormat="false" ht="15" hidden="false" customHeight="false" outlineLevel="0" collapsed="false">
      <c r="A3019" s="6" t="s">
        <v>6281</v>
      </c>
      <c r="B3019" s="6" t="s">
        <v>44</v>
      </c>
      <c r="C3019" s="6" t="s">
        <v>249</v>
      </c>
      <c r="D3019" s="6" t="s">
        <v>172</v>
      </c>
      <c r="E3019" s="6" t="n">
        <v>1789063440</v>
      </c>
      <c r="F3019" s="6" t="n">
        <v>1789071134</v>
      </c>
      <c r="G3019" s="6" t="n">
        <v>1789070966</v>
      </c>
      <c r="H3019" s="6" t="n">
        <v>1789074455</v>
      </c>
      <c r="J3019" s="6" t="n">
        <v>0</v>
      </c>
      <c r="K3019" s="6" t="n">
        <v>0</v>
      </c>
      <c r="L3019" s="9" t="n">
        <f aca="false">IF(AND(E3019&gt;=Scenario!$B$11,E3019&lt;Scenario!$B$12),1,0)</f>
        <v>1</v>
      </c>
      <c r="M3019" s="9" t="n">
        <f aca="false">IF(AND(L3019=1,ISNUMBER(F3019)),MAX(0,F3019-E3019)/60,"")</f>
        <v>128.233333333333</v>
      </c>
      <c r="N3019" s="9" t="n">
        <f aca="false">IF(AND(L3019=1,ISNUMBER(G3019)),MAX(0,G3019-E3019)/60,"")</f>
        <v>125.433333333333</v>
      </c>
      <c r="O3019" s="9" t="n">
        <f aca="false">IF(ISNUMBER(H3019),IF(AND(H3019&gt;=Scenario!$B$11,H3019&lt;Scenario!$B$12),1,0),0)</f>
        <v>1</v>
      </c>
      <c r="P3019" s="9" t="n">
        <f aca="false">IF(O3019=1,MAX(0,H3019-E3019)/60,"")</f>
        <v>183.583333333333</v>
      </c>
      <c r="Q3019" s="9" t="n">
        <f aca="false">INDEX(Scenario!$B$18:$B$20,MATCH(B3019,Scenario!$A$18:$A$20,0))</f>
        <v>240</v>
      </c>
      <c r="R3019" s="9" t="n">
        <f aca="false">INDEX(Scenario!$C$18:$C$20,MATCH(B3019,Scenario!$A$18:$A$20,0))</f>
        <v>4320</v>
      </c>
      <c r="S3019" s="9" t="n">
        <f aca="false">IF(ISNUMBER(M3019),IF(M3019&lt;=Q3019,1,0),"")</f>
        <v>1</v>
      </c>
      <c r="T3019" s="9" t="n">
        <f aca="false">IF(ISNUMBER(P3019),IF(P3019&lt;=R3019,1,0),"")</f>
        <v>1</v>
      </c>
      <c r="U3019" s="9" t="n">
        <f aca="false">IF(E3019&gt;Scenario!$B$14,0,IF(OR(AND(ISNUMBER(H3019),H3019&lt;=Scenario!$B$14),AND(ISNUMBER(I3019),I3019&lt;=Scenario!$B$14)),0,1))</f>
        <v>0</v>
      </c>
      <c r="V3019" s="9" t="n">
        <f aca="false">IF(AND(U3019=1,(Scenario!$B$14-E3019)/60&gt;R3019),1,0)</f>
        <v>0</v>
      </c>
      <c r="W3019" s="9" t="n">
        <f aca="false">IF(OR(C3019=Scenario!$B$22,C3019=Scenario!$C$22),1,0)</f>
        <v>0</v>
      </c>
      <c r="X3019" s="9" t="n">
        <f aca="false">IF(ISNUMBER(I3019),1,0)</f>
        <v>0</v>
      </c>
      <c r="Y3019" s="9" t="n">
        <f aca="false">MOD(INT(E3019/86400)+3,7)</f>
        <v>3</v>
      </c>
      <c r="Z3019" s="9" t="n">
        <f aca="false">MOD(INT(E3019/3600),24)</f>
        <v>18</v>
      </c>
      <c r="AA3019" s="6" t="s">
        <v>6282</v>
      </c>
    </row>
    <row r="3020" customFormat="false" ht="15" hidden="false" customHeight="false" outlineLevel="0" collapsed="false">
      <c r="A3020" s="6" t="s">
        <v>6283</v>
      </c>
      <c r="B3020" s="6" t="s">
        <v>44</v>
      </c>
      <c r="C3020" s="6" t="s">
        <v>46</v>
      </c>
      <c r="D3020" s="6" t="s">
        <v>171</v>
      </c>
      <c r="E3020" s="6" t="n">
        <v>1789063562</v>
      </c>
      <c r="I3020" s="6" t="n">
        <v>1789064790</v>
      </c>
      <c r="J3020" s="6" t="n">
        <v>0</v>
      </c>
      <c r="K3020" s="6" t="n">
        <v>0</v>
      </c>
      <c r="L3020" s="9" t="n">
        <f aca="false">IF(AND(E3020&gt;=Scenario!$B$11,E3020&lt;Scenario!$B$12),1,0)</f>
        <v>1</v>
      </c>
      <c r="M3020" s="0" t="str">
        <f aca="false">IF(AND(L3020=1,ISNUMBER(F3020)),MAX(0,F3020-E3020)/60,"")</f>
        <v/>
      </c>
      <c r="N3020" s="0" t="str">
        <f aca="false">IF(AND(L3020=1,ISNUMBER(G3020)),MAX(0,G3020-E3020)/60,"")</f>
        <v/>
      </c>
      <c r="O3020" s="9" t="n">
        <f aca="false">IF(ISNUMBER(H3020),IF(AND(H3020&gt;=Scenario!$B$11,H3020&lt;Scenario!$B$12),1,0),0)</f>
        <v>0</v>
      </c>
      <c r="P3020" s="0" t="str">
        <f aca="false">IF(O3020=1,MAX(0,H3020-E3020)/60,"")</f>
        <v/>
      </c>
      <c r="Q3020" s="9" t="n">
        <f aca="false">INDEX(Scenario!$B$18:$B$20,MATCH(B3020,Scenario!$A$18:$A$20,0))</f>
        <v>240</v>
      </c>
      <c r="R3020" s="9" t="n">
        <f aca="false">INDEX(Scenario!$C$18:$C$20,MATCH(B3020,Scenario!$A$18:$A$20,0))</f>
        <v>4320</v>
      </c>
      <c r="S3020" s="0" t="str">
        <f aca="false">IF(ISNUMBER(M3020),IF(M3020&lt;=Q3020,1,0),"")</f>
        <v/>
      </c>
      <c r="T3020" s="0" t="str">
        <f aca="false">IF(ISNUMBER(P3020),IF(P3020&lt;=R3020,1,0),"")</f>
        <v/>
      </c>
      <c r="U3020" s="9" t="n">
        <f aca="false">IF(E3020&gt;Scenario!$B$14,0,IF(OR(AND(ISNUMBER(H3020),H3020&lt;=Scenario!$B$14),AND(ISNUMBER(I3020),I3020&lt;=Scenario!$B$14)),0,1))</f>
        <v>0</v>
      </c>
      <c r="V3020" s="9" t="n">
        <f aca="false">IF(AND(U3020=1,(Scenario!$B$14-E3020)/60&gt;R3020),1,0)</f>
        <v>0</v>
      </c>
      <c r="W3020" s="9" t="n">
        <f aca="false">IF(OR(C3020=Scenario!$B$22,C3020=Scenario!$C$22),1,0)</f>
        <v>1</v>
      </c>
      <c r="X3020" s="9" t="n">
        <f aca="false">IF(ISNUMBER(I3020),1,0)</f>
        <v>1</v>
      </c>
      <c r="Y3020" s="9" t="n">
        <f aca="false">MOD(INT(E3020/86400)+3,7)</f>
        <v>3</v>
      </c>
      <c r="Z3020" s="9" t="n">
        <f aca="false">MOD(INT(E3020/3600),24)</f>
        <v>18</v>
      </c>
      <c r="AA3020" s="6" t="s">
        <v>6284</v>
      </c>
    </row>
    <row r="3021" customFormat="false" ht="15" hidden="false" customHeight="false" outlineLevel="0" collapsed="false">
      <c r="A3021" s="6" t="s">
        <v>6285</v>
      </c>
      <c r="B3021" s="6" t="s">
        <v>43</v>
      </c>
      <c r="C3021" s="6" t="s">
        <v>249</v>
      </c>
      <c r="D3021" s="6" t="s">
        <v>170</v>
      </c>
      <c r="E3021" s="6" t="n">
        <v>1789064118</v>
      </c>
      <c r="F3021" s="6" t="n">
        <v>1789066038</v>
      </c>
      <c r="G3021" s="6" t="n">
        <v>1789065957</v>
      </c>
      <c r="H3021" s="6" t="n">
        <v>1789067215</v>
      </c>
      <c r="J3021" s="6" t="n">
        <v>0</v>
      </c>
      <c r="K3021" s="6" t="n">
        <v>0</v>
      </c>
      <c r="L3021" s="9" t="n">
        <f aca="false">IF(AND(E3021&gt;=Scenario!$B$11,E3021&lt;Scenario!$B$12),1,0)</f>
        <v>1</v>
      </c>
      <c r="M3021" s="9" t="n">
        <f aca="false">IF(AND(L3021=1,ISNUMBER(F3021)),MAX(0,F3021-E3021)/60,"")</f>
        <v>32</v>
      </c>
      <c r="N3021" s="9" t="n">
        <f aca="false">IF(AND(L3021=1,ISNUMBER(G3021)),MAX(0,G3021-E3021)/60,"")</f>
        <v>30.65</v>
      </c>
      <c r="O3021" s="9" t="n">
        <f aca="false">IF(ISNUMBER(H3021),IF(AND(H3021&gt;=Scenario!$B$11,H3021&lt;Scenario!$B$12),1,0),0)</f>
        <v>1</v>
      </c>
      <c r="P3021" s="9" t="n">
        <f aca="false">IF(O3021=1,MAX(0,H3021-E3021)/60,"")</f>
        <v>51.6166666666667</v>
      </c>
      <c r="Q3021" s="9" t="n">
        <f aca="false">INDEX(Scenario!$B$18:$B$20,MATCH(B3021,Scenario!$A$18:$A$20,0))</f>
        <v>60</v>
      </c>
      <c r="R3021" s="9" t="n">
        <f aca="false">INDEX(Scenario!$C$18:$C$20,MATCH(B3021,Scenario!$A$18:$A$20,0))</f>
        <v>1440</v>
      </c>
      <c r="S3021" s="9" t="n">
        <f aca="false">IF(ISNUMBER(M3021),IF(M3021&lt;=Q3021,1,0),"")</f>
        <v>1</v>
      </c>
      <c r="T3021" s="9" t="n">
        <f aca="false">IF(ISNUMBER(P3021),IF(P3021&lt;=R3021,1,0),"")</f>
        <v>1</v>
      </c>
      <c r="U3021" s="9" t="n">
        <f aca="false">IF(E3021&gt;Scenario!$B$14,0,IF(OR(AND(ISNUMBER(H3021),H3021&lt;=Scenario!$B$14),AND(ISNUMBER(I3021),I3021&lt;=Scenario!$B$14)),0,1))</f>
        <v>0</v>
      </c>
      <c r="V3021" s="9" t="n">
        <f aca="false">IF(AND(U3021=1,(Scenario!$B$14-E3021)/60&gt;R3021),1,0)</f>
        <v>0</v>
      </c>
      <c r="W3021" s="9" t="n">
        <f aca="false">IF(OR(C3021=Scenario!$B$22,C3021=Scenario!$C$22),1,0)</f>
        <v>0</v>
      </c>
      <c r="X3021" s="9" t="n">
        <f aca="false">IF(ISNUMBER(I3021),1,0)</f>
        <v>0</v>
      </c>
      <c r="Y3021" s="9" t="n">
        <f aca="false">MOD(INT(E3021/86400)+3,7)</f>
        <v>3</v>
      </c>
      <c r="Z3021" s="9" t="n">
        <f aca="false">MOD(INT(E3021/3600),24)</f>
        <v>18</v>
      </c>
      <c r="AA3021" s="6" t="s">
        <v>6286</v>
      </c>
    </row>
    <row r="3022" customFormat="false" ht="15" hidden="false" customHeight="false" outlineLevel="0" collapsed="false">
      <c r="A3022" s="6" t="s">
        <v>6287</v>
      </c>
      <c r="B3022" s="6" t="s">
        <v>44</v>
      </c>
      <c r="C3022" s="6" t="s">
        <v>47</v>
      </c>
      <c r="D3022" s="6" t="s">
        <v>172</v>
      </c>
      <c r="E3022" s="6" t="n">
        <v>1789064744</v>
      </c>
      <c r="I3022" s="6" t="n">
        <v>1789064899</v>
      </c>
      <c r="J3022" s="6" t="n">
        <v>0</v>
      </c>
      <c r="K3022" s="6" t="n">
        <v>0</v>
      </c>
      <c r="L3022" s="9" t="n">
        <f aca="false">IF(AND(E3022&gt;=Scenario!$B$11,E3022&lt;Scenario!$B$12),1,0)</f>
        <v>1</v>
      </c>
      <c r="M3022" s="0" t="str">
        <f aca="false">IF(AND(L3022=1,ISNUMBER(F3022)),MAX(0,F3022-E3022)/60,"")</f>
        <v/>
      </c>
      <c r="N3022" s="0" t="str">
        <f aca="false">IF(AND(L3022=1,ISNUMBER(G3022)),MAX(0,G3022-E3022)/60,"")</f>
        <v/>
      </c>
      <c r="O3022" s="9" t="n">
        <f aca="false">IF(ISNUMBER(H3022),IF(AND(H3022&gt;=Scenario!$B$11,H3022&lt;Scenario!$B$12),1,0),0)</f>
        <v>0</v>
      </c>
      <c r="P3022" s="0" t="str">
        <f aca="false">IF(O3022=1,MAX(0,H3022-E3022)/60,"")</f>
        <v/>
      </c>
      <c r="Q3022" s="9" t="n">
        <f aca="false">INDEX(Scenario!$B$18:$B$20,MATCH(B3022,Scenario!$A$18:$A$20,0))</f>
        <v>240</v>
      </c>
      <c r="R3022" s="9" t="n">
        <f aca="false">INDEX(Scenario!$C$18:$C$20,MATCH(B3022,Scenario!$A$18:$A$20,0))</f>
        <v>4320</v>
      </c>
      <c r="S3022" s="0" t="str">
        <f aca="false">IF(ISNUMBER(M3022),IF(M3022&lt;=Q3022,1,0),"")</f>
        <v/>
      </c>
      <c r="T3022" s="0" t="str">
        <f aca="false">IF(ISNUMBER(P3022),IF(P3022&lt;=R3022,1,0),"")</f>
        <v/>
      </c>
      <c r="U3022" s="9" t="n">
        <f aca="false">IF(E3022&gt;Scenario!$B$14,0,IF(OR(AND(ISNUMBER(H3022),H3022&lt;=Scenario!$B$14),AND(ISNUMBER(I3022),I3022&lt;=Scenario!$B$14)),0,1))</f>
        <v>0</v>
      </c>
      <c r="V3022" s="9" t="n">
        <f aca="false">IF(AND(U3022=1,(Scenario!$B$14-E3022)/60&gt;R3022),1,0)</f>
        <v>0</v>
      </c>
      <c r="W3022" s="9" t="n">
        <f aca="false">IF(OR(C3022=Scenario!$B$22,C3022=Scenario!$C$22),1,0)</f>
        <v>1</v>
      </c>
      <c r="X3022" s="9" t="n">
        <f aca="false">IF(ISNUMBER(I3022),1,0)</f>
        <v>1</v>
      </c>
      <c r="Y3022" s="9" t="n">
        <f aca="false">MOD(INT(E3022/86400)+3,7)</f>
        <v>3</v>
      </c>
      <c r="Z3022" s="9" t="n">
        <f aca="false">MOD(INT(E3022/3600),24)</f>
        <v>18</v>
      </c>
      <c r="AA3022" s="6" t="s">
        <v>6288</v>
      </c>
    </row>
    <row r="3023" customFormat="false" ht="15" hidden="false" customHeight="false" outlineLevel="0" collapsed="false">
      <c r="A3023" s="6" t="s">
        <v>6289</v>
      </c>
      <c r="B3023" s="6" t="s">
        <v>44</v>
      </c>
      <c r="C3023" s="6" t="s">
        <v>249</v>
      </c>
      <c r="D3023" s="6" t="s">
        <v>170</v>
      </c>
      <c r="E3023" s="6" t="n">
        <v>1789065461</v>
      </c>
      <c r="F3023" s="6" t="n">
        <v>1789068964</v>
      </c>
      <c r="G3023" s="6" t="n">
        <v>1789068844</v>
      </c>
      <c r="H3023" s="6" t="n">
        <v>1789070343</v>
      </c>
      <c r="J3023" s="6" t="n">
        <v>0</v>
      </c>
      <c r="K3023" s="6" t="n">
        <v>0</v>
      </c>
      <c r="L3023" s="9" t="n">
        <f aca="false">IF(AND(E3023&gt;=Scenario!$B$11,E3023&lt;Scenario!$B$12),1,0)</f>
        <v>1</v>
      </c>
      <c r="M3023" s="9" t="n">
        <f aca="false">IF(AND(L3023=1,ISNUMBER(F3023)),MAX(0,F3023-E3023)/60,"")</f>
        <v>58.3833333333333</v>
      </c>
      <c r="N3023" s="9" t="n">
        <f aca="false">IF(AND(L3023=1,ISNUMBER(G3023)),MAX(0,G3023-E3023)/60,"")</f>
        <v>56.3833333333333</v>
      </c>
      <c r="O3023" s="9" t="n">
        <f aca="false">IF(ISNUMBER(H3023),IF(AND(H3023&gt;=Scenario!$B$11,H3023&lt;Scenario!$B$12),1,0),0)</f>
        <v>1</v>
      </c>
      <c r="P3023" s="9" t="n">
        <f aca="false">IF(O3023=1,MAX(0,H3023-E3023)/60,"")</f>
        <v>81.3666666666667</v>
      </c>
      <c r="Q3023" s="9" t="n">
        <f aca="false">INDEX(Scenario!$B$18:$B$20,MATCH(B3023,Scenario!$A$18:$A$20,0))</f>
        <v>240</v>
      </c>
      <c r="R3023" s="9" t="n">
        <f aca="false">INDEX(Scenario!$C$18:$C$20,MATCH(B3023,Scenario!$A$18:$A$20,0))</f>
        <v>4320</v>
      </c>
      <c r="S3023" s="9" t="n">
        <f aca="false">IF(ISNUMBER(M3023),IF(M3023&lt;=Q3023,1,0),"")</f>
        <v>1</v>
      </c>
      <c r="T3023" s="9" t="n">
        <f aca="false">IF(ISNUMBER(P3023),IF(P3023&lt;=R3023,1,0),"")</f>
        <v>1</v>
      </c>
      <c r="U3023" s="9" t="n">
        <f aca="false">IF(E3023&gt;Scenario!$B$14,0,IF(OR(AND(ISNUMBER(H3023),H3023&lt;=Scenario!$B$14),AND(ISNUMBER(I3023),I3023&lt;=Scenario!$B$14)),0,1))</f>
        <v>0</v>
      </c>
      <c r="V3023" s="9" t="n">
        <f aca="false">IF(AND(U3023=1,(Scenario!$B$14-E3023)/60&gt;R3023),1,0)</f>
        <v>0</v>
      </c>
      <c r="W3023" s="9" t="n">
        <f aca="false">IF(OR(C3023=Scenario!$B$22,C3023=Scenario!$C$22),1,0)</f>
        <v>0</v>
      </c>
      <c r="X3023" s="9" t="n">
        <f aca="false">IF(ISNUMBER(I3023),1,0)</f>
        <v>0</v>
      </c>
      <c r="Y3023" s="9" t="n">
        <f aca="false">MOD(INT(E3023/86400)+3,7)</f>
        <v>3</v>
      </c>
      <c r="Z3023" s="9" t="n">
        <f aca="false">MOD(INT(E3023/3600),24)</f>
        <v>18</v>
      </c>
      <c r="AA3023" s="6" t="s">
        <v>6290</v>
      </c>
    </row>
    <row r="3024" customFormat="false" ht="15" hidden="false" customHeight="false" outlineLevel="0" collapsed="false">
      <c r="A3024" s="6" t="s">
        <v>6291</v>
      </c>
      <c r="B3024" s="6" t="s">
        <v>43</v>
      </c>
      <c r="C3024" s="6" t="s">
        <v>46</v>
      </c>
      <c r="D3024" s="6" t="s">
        <v>170</v>
      </c>
      <c r="E3024" s="6" t="n">
        <v>1789066664</v>
      </c>
      <c r="F3024" s="6" t="n">
        <v>1789067319</v>
      </c>
      <c r="G3024" s="6" t="n">
        <v>1789067251</v>
      </c>
      <c r="H3024" s="6" t="n">
        <v>1789068811</v>
      </c>
      <c r="J3024" s="6" t="n">
        <v>0</v>
      </c>
      <c r="K3024" s="6" t="n">
        <v>0</v>
      </c>
      <c r="L3024" s="9" t="n">
        <f aca="false">IF(AND(E3024&gt;=Scenario!$B$11,E3024&lt;Scenario!$B$12),1,0)</f>
        <v>1</v>
      </c>
      <c r="M3024" s="9" t="n">
        <f aca="false">IF(AND(L3024=1,ISNUMBER(F3024)),MAX(0,F3024-E3024)/60,"")</f>
        <v>10.9166666666667</v>
      </c>
      <c r="N3024" s="9" t="n">
        <f aca="false">IF(AND(L3024=1,ISNUMBER(G3024)),MAX(0,G3024-E3024)/60,"")</f>
        <v>9.78333333333333</v>
      </c>
      <c r="O3024" s="9" t="n">
        <f aca="false">IF(ISNUMBER(H3024),IF(AND(H3024&gt;=Scenario!$B$11,H3024&lt;Scenario!$B$12),1,0),0)</f>
        <v>1</v>
      </c>
      <c r="P3024" s="9" t="n">
        <f aca="false">IF(O3024=1,MAX(0,H3024-E3024)/60,"")</f>
        <v>35.7833333333333</v>
      </c>
      <c r="Q3024" s="9" t="n">
        <f aca="false">INDEX(Scenario!$B$18:$B$20,MATCH(B3024,Scenario!$A$18:$A$20,0))</f>
        <v>60</v>
      </c>
      <c r="R3024" s="9" t="n">
        <f aca="false">INDEX(Scenario!$C$18:$C$20,MATCH(B3024,Scenario!$A$18:$A$20,0))</f>
        <v>1440</v>
      </c>
      <c r="S3024" s="9" t="n">
        <f aca="false">IF(ISNUMBER(M3024),IF(M3024&lt;=Q3024,1,0),"")</f>
        <v>1</v>
      </c>
      <c r="T3024" s="9" t="n">
        <f aca="false">IF(ISNUMBER(P3024),IF(P3024&lt;=R3024,1,0),"")</f>
        <v>1</v>
      </c>
      <c r="U3024" s="9" t="n">
        <f aca="false">IF(E3024&gt;Scenario!$B$14,0,IF(OR(AND(ISNUMBER(H3024),H3024&lt;=Scenario!$B$14),AND(ISNUMBER(I3024),I3024&lt;=Scenario!$B$14)),0,1))</f>
        <v>0</v>
      </c>
      <c r="V3024" s="9" t="n">
        <f aca="false">IF(AND(U3024=1,(Scenario!$B$14-E3024)/60&gt;R3024),1,0)</f>
        <v>0</v>
      </c>
      <c r="W3024" s="9" t="n">
        <f aca="false">IF(OR(C3024=Scenario!$B$22,C3024=Scenario!$C$22),1,0)</f>
        <v>1</v>
      </c>
      <c r="X3024" s="9" t="n">
        <f aca="false">IF(ISNUMBER(I3024),1,0)</f>
        <v>0</v>
      </c>
      <c r="Y3024" s="9" t="n">
        <f aca="false">MOD(INT(E3024/86400)+3,7)</f>
        <v>3</v>
      </c>
      <c r="Z3024" s="9" t="n">
        <f aca="false">MOD(INT(E3024/3600),24)</f>
        <v>18</v>
      </c>
      <c r="AA3024" s="6" t="s">
        <v>6292</v>
      </c>
    </row>
    <row r="3025" customFormat="false" ht="15" hidden="false" customHeight="false" outlineLevel="0" collapsed="false">
      <c r="A3025" s="6" t="s">
        <v>6293</v>
      </c>
      <c r="B3025" s="6" t="s">
        <v>44</v>
      </c>
      <c r="C3025" s="6" t="s">
        <v>249</v>
      </c>
      <c r="D3025" s="6" t="s">
        <v>170</v>
      </c>
      <c r="E3025" s="6" t="n">
        <v>1789067121</v>
      </c>
      <c r="F3025" s="6" t="n">
        <v>1789070500</v>
      </c>
      <c r="G3025" s="6" t="n">
        <v>1789070379</v>
      </c>
      <c r="H3025" s="6" t="n">
        <v>1789071008</v>
      </c>
      <c r="J3025" s="6" t="n">
        <v>0</v>
      </c>
      <c r="K3025" s="6" t="n">
        <v>0</v>
      </c>
      <c r="L3025" s="9" t="n">
        <f aca="false">IF(AND(E3025&gt;=Scenario!$B$11,E3025&lt;Scenario!$B$12),1,0)</f>
        <v>1</v>
      </c>
      <c r="M3025" s="9" t="n">
        <f aca="false">IF(AND(L3025=1,ISNUMBER(F3025)),MAX(0,F3025-E3025)/60,"")</f>
        <v>56.3166666666667</v>
      </c>
      <c r="N3025" s="9" t="n">
        <f aca="false">IF(AND(L3025=1,ISNUMBER(G3025)),MAX(0,G3025-E3025)/60,"")</f>
        <v>54.3</v>
      </c>
      <c r="O3025" s="9" t="n">
        <f aca="false">IF(ISNUMBER(H3025),IF(AND(H3025&gt;=Scenario!$B$11,H3025&lt;Scenario!$B$12),1,0),0)</f>
        <v>1</v>
      </c>
      <c r="P3025" s="9" t="n">
        <f aca="false">IF(O3025=1,MAX(0,H3025-E3025)/60,"")</f>
        <v>64.7833333333333</v>
      </c>
      <c r="Q3025" s="9" t="n">
        <f aca="false">INDEX(Scenario!$B$18:$B$20,MATCH(B3025,Scenario!$A$18:$A$20,0))</f>
        <v>240</v>
      </c>
      <c r="R3025" s="9" t="n">
        <f aca="false">INDEX(Scenario!$C$18:$C$20,MATCH(B3025,Scenario!$A$18:$A$20,0))</f>
        <v>4320</v>
      </c>
      <c r="S3025" s="9" t="n">
        <f aca="false">IF(ISNUMBER(M3025),IF(M3025&lt;=Q3025,1,0),"")</f>
        <v>1</v>
      </c>
      <c r="T3025" s="9" t="n">
        <f aca="false">IF(ISNUMBER(P3025),IF(P3025&lt;=R3025,1,0),"")</f>
        <v>1</v>
      </c>
      <c r="U3025" s="9" t="n">
        <f aca="false">IF(E3025&gt;Scenario!$B$14,0,IF(OR(AND(ISNUMBER(H3025),H3025&lt;=Scenario!$B$14),AND(ISNUMBER(I3025),I3025&lt;=Scenario!$B$14)),0,1))</f>
        <v>0</v>
      </c>
      <c r="V3025" s="9" t="n">
        <f aca="false">IF(AND(U3025=1,(Scenario!$B$14-E3025)/60&gt;R3025),1,0)</f>
        <v>0</v>
      </c>
      <c r="W3025" s="9" t="n">
        <f aca="false">IF(OR(C3025=Scenario!$B$22,C3025=Scenario!$C$22),1,0)</f>
        <v>0</v>
      </c>
      <c r="X3025" s="9" t="n">
        <f aca="false">IF(ISNUMBER(I3025),1,0)</f>
        <v>0</v>
      </c>
      <c r="Y3025" s="9" t="n">
        <f aca="false">MOD(INT(E3025/86400)+3,7)</f>
        <v>3</v>
      </c>
      <c r="Z3025" s="9" t="n">
        <f aca="false">MOD(INT(E3025/3600),24)</f>
        <v>19</v>
      </c>
      <c r="AA3025" s="6" t="s">
        <v>6294</v>
      </c>
    </row>
    <row r="3026" customFormat="false" ht="15" hidden="false" customHeight="false" outlineLevel="0" collapsed="false">
      <c r="A3026" s="6" t="s">
        <v>6295</v>
      </c>
      <c r="B3026" s="6" t="s">
        <v>42</v>
      </c>
      <c r="C3026" s="6" t="s">
        <v>46</v>
      </c>
      <c r="D3026" s="6" t="s">
        <v>170</v>
      </c>
      <c r="E3026" s="6" t="n">
        <v>1789067523</v>
      </c>
      <c r="F3026" s="6" t="n">
        <v>1789068932</v>
      </c>
      <c r="G3026" s="6" t="n">
        <v>1789068773</v>
      </c>
      <c r="H3026" s="6" t="n">
        <v>1789070949</v>
      </c>
      <c r="J3026" s="6" t="n">
        <v>0</v>
      </c>
      <c r="K3026" s="6" t="n">
        <v>0</v>
      </c>
      <c r="L3026" s="9" t="n">
        <f aca="false">IF(AND(E3026&gt;=Scenario!$B$11,E3026&lt;Scenario!$B$12),1,0)</f>
        <v>1</v>
      </c>
      <c r="M3026" s="9" t="n">
        <f aca="false">IF(AND(L3026=1,ISNUMBER(F3026)),MAX(0,F3026-E3026)/60,"")</f>
        <v>23.4833333333333</v>
      </c>
      <c r="N3026" s="9" t="n">
        <f aca="false">IF(AND(L3026=1,ISNUMBER(G3026)),MAX(0,G3026-E3026)/60,"")</f>
        <v>20.8333333333333</v>
      </c>
      <c r="O3026" s="9" t="n">
        <f aca="false">IF(ISNUMBER(H3026),IF(AND(H3026&gt;=Scenario!$B$11,H3026&lt;Scenario!$B$12),1,0),0)</f>
        <v>1</v>
      </c>
      <c r="P3026" s="9" t="n">
        <f aca="false">IF(O3026=1,MAX(0,H3026-E3026)/60,"")</f>
        <v>57.1</v>
      </c>
      <c r="Q3026" s="9" t="n">
        <f aca="false">INDEX(Scenario!$B$18:$B$20,MATCH(B3026,Scenario!$A$18:$A$20,0))</f>
        <v>15</v>
      </c>
      <c r="R3026" s="9" t="n">
        <f aca="false">INDEX(Scenario!$C$18:$C$20,MATCH(B3026,Scenario!$A$18:$A$20,0))</f>
        <v>240</v>
      </c>
      <c r="S3026" s="9" t="n">
        <f aca="false">IF(ISNUMBER(M3026),IF(M3026&lt;=Q3026,1,0),"")</f>
        <v>0</v>
      </c>
      <c r="T3026" s="9" t="n">
        <f aca="false">IF(ISNUMBER(P3026),IF(P3026&lt;=R3026,1,0),"")</f>
        <v>1</v>
      </c>
      <c r="U3026" s="9" t="n">
        <f aca="false">IF(E3026&gt;Scenario!$B$14,0,IF(OR(AND(ISNUMBER(H3026),H3026&lt;=Scenario!$B$14),AND(ISNUMBER(I3026),I3026&lt;=Scenario!$B$14)),0,1))</f>
        <v>0</v>
      </c>
      <c r="V3026" s="9" t="n">
        <f aca="false">IF(AND(U3026=1,(Scenario!$B$14-E3026)/60&gt;R3026),1,0)</f>
        <v>0</v>
      </c>
      <c r="W3026" s="9" t="n">
        <f aca="false">IF(OR(C3026=Scenario!$B$22,C3026=Scenario!$C$22),1,0)</f>
        <v>1</v>
      </c>
      <c r="X3026" s="9" t="n">
        <f aca="false">IF(ISNUMBER(I3026),1,0)</f>
        <v>0</v>
      </c>
      <c r="Y3026" s="9" t="n">
        <f aca="false">MOD(INT(E3026/86400)+3,7)</f>
        <v>3</v>
      </c>
      <c r="Z3026" s="9" t="n">
        <f aca="false">MOD(INT(E3026/3600),24)</f>
        <v>19</v>
      </c>
      <c r="AA3026" s="6" t="s">
        <v>6296</v>
      </c>
    </row>
    <row r="3027" customFormat="false" ht="15" hidden="false" customHeight="false" outlineLevel="0" collapsed="false">
      <c r="A3027" s="6" t="s">
        <v>6297</v>
      </c>
      <c r="B3027" s="6" t="s">
        <v>43</v>
      </c>
      <c r="C3027" s="6" t="s">
        <v>288</v>
      </c>
      <c r="D3027" s="6" t="s">
        <v>171</v>
      </c>
      <c r="E3027" s="6" t="n">
        <v>1789068353</v>
      </c>
      <c r="F3027" s="6" t="n">
        <v>1789071265</v>
      </c>
      <c r="G3027" s="6" t="n">
        <v>1789071131</v>
      </c>
      <c r="H3027" s="6" t="n">
        <v>1789075627</v>
      </c>
      <c r="J3027" s="6" t="n">
        <v>0</v>
      </c>
      <c r="K3027" s="6" t="n">
        <v>0</v>
      </c>
      <c r="L3027" s="9" t="n">
        <f aca="false">IF(AND(E3027&gt;=Scenario!$B$11,E3027&lt;Scenario!$B$12),1,0)</f>
        <v>1</v>
      </c>
      <c r="M3027" s="9" t="n">
        <f aca="false">IF(AND(L3027=1,ISNUMBER(F3027)),MAX(0,F3027-E3027)/60,"")</f>
        <v>48.5333333333333</v>
      </c>
      <c r="N3027" s="9" t="n">
        <f aca="false">IF(AND(L3027=1,ISNUMBER(G3027)),MAX(0,G3027-E3027)/60,"")</f>
        <v>46.3</v>
      </c>
      <c r="O3027" s="9" t="n">
        <f aca="false">IF(ISNUMBER(H3027),IF(AND(H3027&gt;=Scenario!$B$11,H3027&lt;Scenario!$B$12),1,0),0)</f>
        <v>1</v>
      </c>
      <c r="P3027" s="9" t="n">
        <f aca="false">IF(O3027=1,MAX(0,H3027-E3027)/60,"")</f>
        <v>121.233333333333</v>
      </c>
      <c r="Q3027" s="9" t="n">
        <f aca="false">INDEX(Scenario!$B$18:$B$20,MATCH(B3027,Scenario!$A$18:$A$20,0))</f>
        <v>60</v>
      </c>
      <c r="R3027" s="9" t="n">
        <f aca="false">INDEX(Scenario!$C$18:$C$20,MATCH(B3027,Scenario!$A$18:$A$20,0))</f>
        <v>1440</v>
      </c>
      <c r="S3027" s="9" t="n">
        <f aca="false">IF(ISNUMBER(M3027),IF(M3027&lt;=Q3027,1,0),"")</f>
        <v>1</v>
      </c>
      <c r="T3027" s="9" t="n">
        <f aca="false">IF(ISNUMBER(P3027),IF(P3027&lt;=R3027,1,0),"")</f>
        <v>1</v>
      </c>
      <c r="U3027" s="9" t="n">
        <f aca="false">IF(E3027&gt;Scenario!$B$14,0,IF(OR(AND(ISNUMBER(H3027),H3027&lt;=Scenario!$B$14),AND(ISNUMBER(I3027),I3027&lt;=Scenario!$B$14)),0,1))</f>
        <v>0</v>
      </c>
      <c r="V3027" s="9" t="n">
        <f aca="false">IF(AND(U3027=1,(Scenario!$B$14-E3027)/60&gt;R3027),1,0)</f>
        <v>0</v>
      </c>
      <c r="W3027" s="9" t="n">
        <f aca="false">IF(OR(C3027=Scenario!$B$22,C3027=Scenario!$C$22),1,0)</f>
        <v>0</v>
      </c>
      <c r="X3027" s="9" t="n">
        <f aca="false">IF(ISNUMBER(I3027),1,0)</f>
        <v>0</v>
      </c>
      <c r="Y3027" s="9" t="n">
        <f aca="false">MOD(INT(E3027/86400)+3,7)</f>
        <v>3</v>
      </c>
      <c r="Z3027" s="9" t="n">
        <f aca="false">MOD(INT(E3027/3600),24)</f>
        <v>19</v>
      </c>
      <c r="AA3027" s="6" t="s">
        <v>6298</v>
      </c>
    </row>
    <row r="3028" customFormat="false" ht="15" hidden="false" customHeight="false" outlineLevel="0" collapsed="false">
      <c r="A3028" s="6" t="s">
        <v>6299</v>
      </c>
      <c r="B3028" s="6" t="s">
        <v>44</v>
      </c>
      <c r="C3028" s="6" t="s">
        <v>47</v>
      </c>
      <c r="D3028" s="6" t="s">
        <v>170</v>
      </c>
      <c r="E3028" s="6" t="n">
        <v>1789069399</v>
      </c>
      <c r="F3028" s="6" t="n">
        <v>1789075802</v>
      </c>
      <c r="G3028" s="6" t="n">
        <v>1789075651</v>
      </c>
      <c r="H3028" s="6" t="n">
        <v>1789079333</v>
      </c>
      <c r="J3028" s="6" t="n">
        <v>0</v>
      </c>
      <c r="K3028" s="6" t="n">
        <v>1</v>
      </c>
      <c r="L3028" s="9" t="n">
        <f aca="false">IF(AND(E3028&gt;=Scenario!$B$11,E3028&lt;Scenario!$B$12),1,0)</f>
        <v>1</v>
      </c>
      <c r="M3028" s="9" t="n">
        <f aca="false">IF(AND(L3028=1,ISNUMBER(F3028)),MAX(0,F3028-E3028)/60,"")</f>
        <v>106.716666666667</v>
      </c>
      <c r="N3028" s="9" t="n">
        <f aca="false">IF(AND(L3028=1,ISNUMBER(G3028)),MAX(0,G3028-E3028)/60,"")</f>
        <v>104.2</v>
      </c>
      <c r="O3028" s="9" t="n">
        <f aca="false">IF(ISNUMBER(H3028),IF(AND(H3028&gt;=Scenario!$B$11,H3028&lt;Scenario!$B$12),1,0),0)</f>
        <v>1</v>
      </c>
      <c r="P3028" s="9" t="n">
        <f aca="false">IF(O3028=1,MAX(0,H3028-E3028)/60,"")</f>
        <v>165.566666666667</v>
      </c>
      <c r="Q3028" s="9" t="n">
        <f aca="false">INDEX(Scenario!$B$18:$B$20,MATCH(B3028,Scenario!$A$18:$A$20,0))</f>
        <v>240</v>
      </c>
      <c r="R3028" s="9" t="n">
        <f aca="false">INDEX(Scenario!$C$18:$C$20,MATCH(B3028,Scenario!$A$18:$A$20,0))</f>
        <v>4320</v>
      </c>
      <c r="S3028" s="9" t="n">
        <f aca="false">IF(ISNUMBER(M3028),IF(M3028&lt;=Q3028,1,0),"")</f>
        <v>1</v>
      </c>
      <c r="T3028" s="9" t="n">
        <f aca="false">IF(ISNUMBER(P3028),IF(P3028&lt;=R3028,1,0),"")</f>
        <v>1</v>
      </c>
      <c r="U3028" s="9" t="n">
        <f aca="false">IF(E3028&gt;Scenario!$B$14,0,IF(OR(AND(ISNUMBER(H3028),H3028&lt;=Scenario!$B$14),AND(ISNUMBER(I3028),I3028&lt;=Scenario!$B$14)),0,1))</f>
        <v>0</v>
      </c>
      <c r="V3028" s="9" t="n">
        <f aca="false">IF(AND(U3028=1,(Scenario!$B$14-E3028)/60&gt;R3028),1,0)</f>
        <v>0</v>
      </c>
      <c r="W3028" s="9" t="n">
        <f aca="false">IF(OR(C3028=Scenario!$B$22,C3028=Scenario!$C$22),1,0)</f>
        <v>1</v>
      </c>
      <c r="X3028" s="9" t="n">
        <f aca="false">IF(ISNUMBER(I3028),1,0)</f>
        <v>0</v>
      </c>
      <c r="Y3028" s="9" t="n">
        <f aca="false">MOD(INT(E3028/86400)+3,7)</f>
        <v>3</v>
      </c>
      <c r="Z3028" s="9" t="n">
        <f aca="false">MOD(INT(E3028/3600),24)</f>
        <v>19</v>
      </c>
      <c r="AA3028" s="6" t="s">
        <v>6300</v>
      </c>
    </row>
    <row r="3029" customFormat="false" ht="15" hidden="false" customHeight="false" outlineLevel="0" collapsed="false">
      <c r="A3029" s="6" t="s">
        <v>6301</v>
      </c>
      <c r="B3029" s="6" t="s">
        <v>42</v>
      </c>
      <c r="C3029" s="6" t="s">
        <v>46</v>
      </c>
      <c r="D3029" s="6" t="s">
        <v>171</v>
      </c>
      <c r="E3029" s="6" t="n">
        <v>1789069412</v>
      </c>
      <c r="F3029" s="6" t="n">
        <v>1789069605</v>
      </c>
      <c r="G3029" s="6" t="n">
        <v>1789069536</v>
      </c>
      <c r="H3029" s="6" t="n">
        <v>1789071102</v>
      </c>
      <c r="J3029" s="6" t="n">
        <v>0</v>
      </c>
      <c r="K3029" s="6" t="n">
        <v>0</v>
      </c>
      <c r="L3029" s="9" t="n">
        <f aca="false">IF(AND(E3029&gt;=Scenario!$B$11,E3029&lt;Scenario!$B$12),1,0)</f>
        <v>1</v>
      </c>
      <c r="M3029" s="9" t="n">
        <f aca="false">IF(AND(L3029=1,ISNUMBER(F3029)),MAX(0,F3029-E3029)/60,"")</f>
        <v>3.21666666666667</v>
      </c>
      <c r="N3029" s="9" t="n">
        <f aca="false">IF(AND(L3029=1,ISNUMBER(G3029)),MAX(0,G3029-E3029)/60,"")</f>
        <v>2.06666666666667</v>
      </c>
      <c r="O3029" s="9" t="n">
        <f aca="false">IF(ISNUMBER(H3029),IF(AND(H3029&gt;=Scenario!$B$11,H3029&lt;Scenario!$B$12),1,0),0)</f>
        <v>1</v>
      </c>
      <c r="P3029" s="9" t="n">
        <f aca="false">IF(O3029=1,MAX(0,H3029-E3029)/60,"")</f>
        <v>28.1666666666667</v>
      </c>
      <c r="Q3029" s="9" t="n">
        <f aca="false">INDEX(Scenario!$B$18:$B$20,MATCH(B3029,Scenario!$A$18:$A$20,0))</f>
        <v>15</v>
      </c>
      <c r="R3029" s="9" t="n">
        <f aca="false">INDEX(Scenario!$C$18:$C$20,MATCH(B3029,Scenario!$A$18:$A$20,0))</f>
        <v>240</v>
      </c>
      <c r="S3029" s="9" t="n">
        <f aca="false">IF(ISNUMBER(M3029),IF(M3029&lt;=Q3029,1,0),"")</f>
        <v>1</v>
      </c>
      <c r="T3029" s="9" t="n">
        <f aca="false">IF(ISNUMBER(P3029),IF(P3029&lt;=R3029,1,0),"")</f>
        <v>1</v>
      </c>
      <c r="U3029" s="9" t="n">
        <f aca="false">IF(E3029&gt;Scenario!$B$14,0,IF(OR(AND(ISNUMBER(H3029),H3029&lt;=Scenario!$B$14),AND(ISNUMBER(I3029),I3029&lt;=Scenario!$B$14)),0,1))</f>
        <v>0</v>
      </c>
      <c r="V3029" s="9" t="n">
        <f aca="false">IF(AND(U3029=1,(Scenario!$B$14-E3029)/60&gt;R3029),1,0)</f>
        <v>0</v>
      </c>
      <c r="W3029" s="9" t="n">
        <f aca="false">IF(OR(C3029=Scenario!$B$22,C3029=Scenario!$C$22),1,0)</f>
        <v>1</v>
      </c>
      <c r="X3029" s="9" t="n">
        <f aca="false">IF(ISNUMBER(I3029),1,0)</f>
        <v>0</v>
      </c>
      <c r="Y3029" s="9" t="n">
        <f aca="false">MOD(INT(E3029/86400)+3,7)</f>
        <v>3</v>
      </c>
      <c r="Z3029" s="9" t="n">
        <f aca="false">MOD(INT(E3029/3600),24)</f>
        <v>19</v>
      </c>
      <c r="AA3029" s="6" t="s">
        <v>6302</v>
      </c>
    </row>
    <row r="3030" customFormat="false" ht="15" hidden="false" customHeight="false" outlineLevel="0" collapsed="false">
      <c r="A3030" s="6" t="s">
        <v>6303</v>
      </c>
      <c r="B3030" s="6" t="s">
        <v>44</v>
      </c>
      <c r="C3030" s="6" t="s">
        <v>249</v>
      </c>
      <c r="D3030" s="6" t="s">
        <v>170</v>
      </c>
      <c r="E3030" s="6" t="n">
        <v>1789070908</v>
      </c>
      <c r="F3030" s="6" t="n">
        <v>1789074584</v>
      </c>
      <c r="G3030" s="6" t="n">
        <v>1789074491</v>
      </c>
      <c r="H3030" s="6" t="n">
        <v>1789129009</v>
      </c>
      <c r="J3030" s="6" t="n">
        <v>1</v>
      </c>
      <c r="K3030" s="6" t="n">
        <v>0</v>
      </c>
      <c r="L3030" s="9" t="n">
        <f aca="false">IF(AND(E3030&gt;=Scenario!$B$11,E3030&lt;Scenario!$B$12),1,0)</f>
        <v>1</v>
      </c>
      <c r="M3030" s="9" t="n">
        <f aca="false">IF(AND(L3030=1,ISNUMBER(F3030)),MAX(0,F3030-E3030)/60,"")</f>
        <v>61.2666666666667</v>
      </c>
      <c r="N3030" s="9" t="n">
        <f aca="false">IF(AND(L3030=1,ISNUMBER(G3030)),MAX(0,G3030-E3030)/60,"")</f>
        <v>59.7166666666667</v>
      </c>
      <c r="O3030" s="9" t="n">
        <f aca="false">IF(ISNUMBER(H3030),IF(AND(H3030&gt;=Scenario!$B$11,H3030&lt;Scenario!$B$12),1,0),0)</f>
        <v>1</v>
      </c>
      <c r="P3030" s="9" t="n">
        <f aca="false">IF(O3030=1,MAX(0,H3030-E3030)/60,"")</f>
        <v>968.35</v>
      </c>
      <c r="Q3030" s="9" t="n">
        <f aca="false">INDEX(Scenario!$B$18:$B$20,MATCH(B3030,Scenario!$A$18:$A$20,0))</f>
        <v>240</v>
      </c>
      <c r="R3030" s="9" t="n">
        <f aca="false">INDEX(Scenario!$C$18:$C$20,MATCH(B3030,Scenario!$A$18:$A$20,0))</f>
        <v>4320</v>
      </c>
      <c r="S3030" s="9" t="n">
        <f aca="false">IF(ISNUMBER(M3030),IF(M3030&lt;=Q3030,1,0),"")</f>
        <v>1</v>
      </c>
      <c r="T3030" s="9" t="n">
        <f aca="false">IF(ISNUMBER(P3030),IF(P3030&lt;=R3030,1,0),"")</f>
        <v>1</v>
      </c>
      <c r="U3030" s="9" t="n">
        <f aca="false">IF(E3030&gt;Scenario!$B$14,0,IF(OR(AND(ISNUMBER(H3030),H3030&lt;=Scenario!$B$14),AND(ISNUMBER(I3030),I3030&lt;=Scenario!$B$14)),0,1))</f>
        <v>0</v>
      </c>
      <c r="V3030" s="9" t="n">
        <f aca="false">IF(AND(U3030=1,(Scenario!$B$14-E3030)/60&gt;R3030),1,0)</f>
        <v>0</v>
      </c>
      <c r="W3030" s="9" t="n">
        <f aca="false">IF(OR(C3030=Scenario!$B$22,C3030=Scenario!$C$22),1,0)</f>
        <v>0</v>
      </c>
      <c r="X3030" s="9" t="n">
        <f aca="false">IF(ISNUMBER(I3030),1,0)</f>
        <v>0</v>
      </c>
      <c r="Y3030" s="9" t="n">
        <f aca="false">MOD(INT(E3030/86400)+3,7)</f>
        <v>3</v>
      </c>
      <c r="Z3030" s="9" t="n">
        <f aca="false">MOD(INT(E3030/3600),24)</f>
        <v>20</v>
      </c>
      <c r="AA3030" s="6" t="s">
        <v>6304</v>
      </c>
    </row>
    <row r="3031" customFormat="false" ht="15" hidden="false" customHeight="false" outlineLevel="0" collapsed="false">
      <c r="A3031" s="6" t="s">
        <v>6305</v>
      </c>
      <c r="B3031" s="6" t="s">
        <v>43</v>
      </c>
      <c r="C3031" s="6" t="s">
        <v>249</v>
      </c>
      <c r="D3031" s="6" t="s">
        <v>172</v>
      </c>
      <c r="E3031" s="6" t="n">
        <v>1789075681</v>
      </c>
      <c r="F3031" s="6" t="n">
        <v>1789076290</v>
      </c>
      <c r="G3031" s="6" t="n">
        <v>1789076184</v>
      </c>
      <c r="H3031" s="6" t="n">
        <v>1789078226</v>
      </c>
      <c r="J3031" s="6" t="n">
        <v>0</v>
      </c>
      <c r="K3031" s="6" t="n">
        <v>1</v>
      </c>
      <c r="L3031" s="9" t="n">
        <f aca="false">IF(AND(E3031&gt;=Scenario!$B$11,E3031&lt;Scenario!$B$12),1,0)</f>
        <v>1</v>
      </c>
      <c r="M3031" s="9" t="n">
        <f aca="false">IF(AND(L3031=1,ISNUMBER(F3031)),MAX(0,F3031-E3031)/60,"")</f>
        <v>10.15</v>
      </c>
      <c r="N3031" s="9" t="n">
        <f aca="false">IF(AND(L3031=1,ISNUMBER(G3031)),MAX(0,G3031-E3031)/60,"")</f>
        <v>8.38333333333333</v>
      </c>
      <c r="O3031" s="9" t="n">
        <f aca="false">IF(ISNUMBER(H3031),IF(AND(H3031&gt;=Scenario!$B$11,H3031&lt;Scenario!$B$12),1,0),0)</f>
        <v>1</v>
      </c>
      <c r="P3031" s="9" t="n">
        <f aca="false">IF(O3031=1,MAX(0,H3031-E3031)/60,"")</f>
        <v>42.4166666666667</v>
      </c>
      <c r="Q3031" s="9" t="n">
        <f aca="false">INDEX(Scenario!$B$18:$B$20,MATCH(B3031,Scenario!$A$18:$A$20,0))</f>
        <v>60</v>
      </c>
      <c r="R3031" s="9" t="n">
        <f aca="false">INDEX(Scenario!$C$18:$C$20,MATCH(B3031,Scenario!$A$18:$A$20,0))</f>
        <v>1440</v>
      </c>
      <c r="S3031" s="9" t="n">
        <f aca="false">IF(ISNUMBER(M3031),IF(M3031&lt;=Q3031,1,0),"")</f>
        <v>1</v>
      </c>
      <c r="T3031" s="9" t="n">
        <f aca="false">IF(ISNUMBER(P3031),IF(P3031&lt;=R3031,1,0),"")</f>
        <v>1</v>
      </c>
      <c r="U3031" s="9" t="n">
        <f aca="false">IF(E3031&gt;Scenario!$B$14,0,IF(OR(AND(ISNUMBER(H3031),H3031&lt;=Scenario!$B$14),AND(ISNUMBER(I3031),I3031&lt;=Scenario!$B$14)),0,1))</f>
        <v>0</v>
      </c>
      <c r="V3031" s="9" t="n">
        <f aca="false">IF(AND(U3031=1,(Scenario!$B$14-E3031)/60&gt;R3031),1,0)</f>
        <v>0</v>
      </c>
      <c r="W3031" s="9" t="n">
        <f aca="false">IF(OR(C3031=Scenario!$B$22,C3031=Scenario!$C$22),1,0)</f>
        <v>0</v>
      </c>
      <c r="X3031" s="9" t="n">
        <f aca="false">IF(ISNUMBER(I3031),1,0)</f>
        <v>0</v>
      </c>
      <c r="Y3031" s="9" t="n">
        <f aca="false">MOD(INT(E3031/86400)+3,7)</f>
        <v>3</v>
      </c>
      <c r="Z3031" s="9" t="n">
        <f aca="false">MOD(INT(E3031/3600),24)</f>
        <v>21</v>
      </c>
      <c r="AA3031" s="6" t="s">
        <v>6306</v>
      </c>
    </row>
    <row r="3032" customFormat="false" ht="15" hidden="false" customHeight="false" outlineLevel="0" collapsed="false">
      <c r="A3032" s="6" t="s">
        <v>6307</v>
      </c>
      <c r="B3032" s="6" t="s">
        <v>44</v>
      </c>
      <c r="C3032" s="6" t="s">
        <v>47</v>
      </c>
      <c r="D3032" s="6" t="s">
        <v>171</v>
      </c>
      <c r="E3032" s="6" t="n">
        <v>1789079072</v>
      </c>
      <c r="F3032" s="6" t="n">
        <v>1789104412</v>
      </c>
      <c r="G3032" s="6" t="n">
        <v>1789104324</v>
      </c>
      <c r="H3032" s="6" t="n">
        <v>1789108124</v>
      </c>
      <c r="J3032" s="6" t="n">
        <v>0</v>
      </c>
      <c r="K3032" s="6" t="n">
        <v>0</v>
      </c>
      <c r="L3032" s="9" t="n">
        <f aca="false">IF(AND(E3032&gt;=Scenario!$B$11,E3032&lt;Scenario!$B$12),1,0)</f>
        <v>1</v>
      </c>
      <c r="M3032" s="9" t="n">
        <f aca="false">IF(AND(L3032=1,ISNUMBER(F3032)),MAX(0,F3032-E3032)/60,"")</f>
        <v>422.333333333333</v>
      </c>
      <c r="N3032" s="9" t="n">
        <f aca="false">IF(AND(L3032=1,ISNUMBER(G3032)),MAX(0,G3032-E3032)/60,"")</f>
        <v>420.866666666667</v>
      </c>
      <c r="O3032" s="9" t="n">
        <f aca="false">IF(ISNUMBER(H3032),IF(AND(H3032&gt;=Scenario!$B$11,H3032&lt;Scenario!$B$12),1,0),0)</f>
        <v>1</v>
      </c>
      <c r="P3032" s="9" t="n">
        <f aca="false">IF(O3032=1,MAX(0,H3032-E3032)/60,"")</f>
        <v>484.2</v>
      </c>
      <c r="Q3032" s="9" t="n">
        <f aca="false">INDEX(Scenario!$B$18:$B$20,MATCH(B3032,Scenario!$A$18:$A$20,0))</f>
        <v>240</v>
      </c>
      <c r="R3032" s="9" t="n">
        <f aca="false">INDEX(Scenario!$C$18:$C$20,MATCH(B3032,Scenario!$A$18:$A$20,0))</f>
        <v>4320</v>
      </c>
      <c r="S3032" s="9" t="n">
        <f aca="false">IF(ISNUMBER(M3032),IF(M3032&lt;=Q3032,1,0),"")</f>
        <v>0</v>
      </c>
      <c r="T3032" s="9" t="n">
        <f aca="false">IF(ISNUMBER(P3032),IF(P3032&lt;=R3032,1,0),"")</f>
        <v>1</v>
      </c>
      <c r="U3032" s="9" t="n">
        <f aca="false">IF(E3032&gt;Scenario!$B$14,0,IF(OR(AND(ISNUMBER(H3032),H3032&lt;=Scenario!$B$14),AND(ISNUMBER(I3032),I3032&lt;=Scenario!$B$14)),0,1))</f>
        <v>0</v>
      </c>
      <c r="V3032" s="9" t="n">
        <f aca="false">IF(AND(U3032=1,(Scenario!$B$14-E3032)/60&gt;R3032),1,0)</f>
        <v>0</v>
      </c>
      <c r="W3032" s="9" t="n">
        <f aca="false">IF(OR(C3032=Scenario!$B$22,C3032=Scenario!$C$22),1,0)</f>
        <v>1</v>
      </c>
      <c r="X3032" s="9" t="n">
        <f aca="false">IF(ISNUMBER(I3032),1,0)</f>
        <v>0</v>
      </c>
      <c r="Y3032" s="9" t="n">
        <f aca="false">MOD(INT(E3032/86400)+3,7)</f>
        <v>3</v>
      </c>
      <c r="Z3032" s="9" t="n">
        <f aca="false">MOD(INT(E3032/3600),24)</f>
        <v>22</v>
      </c>
      <c r="AA3032" s="6" t="s">
        <v>6308</v>
      </c>
    </row>
    <row r="3033" customFormat="false" ht="15" hidden="false" customHeight="false" outlineLevel="0" collapsed="false">
      <c r="A3033" s="6" t="s">
        <v>6309</v>
      </c>
      <c r="B3033" s="6" t="s">
        <v>44</v>
      </c>
      <c r="C3033" s="6" t="s">
        <v>249</v>
      </c>
      <c r="D3033" s="6" t="s">
        <v>170</v>
      </c>
      <c r="E3033" s="6" t="n">
        <v>1789105848</v>
      </c>
      <c r="F3033" s="6" t="n">
        <v>1789108370</v>
      </c>
      <c r="G3033" s="6" t="n">
        <v>1789108137</v>
      </c>
      <c r="H3033" s="6" t="n">
        <v>1789108973</v>
      </c>
      <c r="J3033" s="6" t="n">
        <v>0</v>
      </c>
      <c r="K3033" s="6" t="n">
        <v>0</v>
      </c>
      <c r="L3033" s="9" t="n">
        <f aca="false">IF(AND(E3033&gt;=Scenario!$B$11,E3033&lt;Scenario!$B$12),1,0)</f>
        <v>1</v>
      </c>
      <c r="M3033" s="9" t="n">
        <f aca="false">IF(AND(L3033=1,ISNUMBER(F3033)),MAX(0,F3033-E3033)/60,"")</f>
        <v>42.0333333333333</v>
      </c>
      <c r="N3033" s="9" t="n">
        <f aca="false">IF(AND(L3033=1,ISNUMBER(G3033)),MAX(0,G3033-E3033)/60,"")</f>
        <v>38.15</v>
      </c>
      <c r="O3033" s="9" t="n">
        <f aca="false">IF(ISNUMBER(H3033),IF(AND(H3033&gt;=Scenario!$B$11,H3033&lt;Scenario!$B$12),1,0),0)</f>
        <v>1</v>
      </c>
      <c r="P3033" s="9" t="n">
        <f aca="false">IF(O3033=1,MAX(0,H3033-E3033)/60,"")</f>
        <v>52.0833333333333</v>
      </c>
      <c r="Q3033" s="9" t="n">
        <f aca="false">INDEX(Scenario!$B$18:$B$20,MATCH(B3033,Scenario!$A$18:$A$20,0))</f>
        <v>240</v>
      </c>
      <c r="R3033" s="9" t="n">
        <f aca="false">INDEX(Scenario!$C$18:$C$20,MATCH(B3033,Scenario!$A$18:$A$20,0))</f>
        <v>4320</v>
      </c>
      <c r="S3033" s="9" t="n">
        <f aca="false">IF(ISNUMBER(M3033),IF(M3033&lt;=Q3033,1,0),"")</f>
        <v>1</v>
      </c>
      <c r="T3033" s="9" t="n">
        <f aca="false">IF(ISNUMBER(P3033),IF(P3033&lt;=R3033,1,0),"")</f>
        <v>1</v>
      </c>
      <c r="U3033" s="9" t="n">
        <f aca="false">IF(E3033&gt;Scenario!$B$14,0,IF(OR(AND(ISNUMBER(H3033),H3033&lt;=Scenario!$B$14),AND(ISNUMBER(I3033),I3033&lt;=Scenario!$B$14)),0,1))</f>
        <v>0</v>
      </c>
      <c r="V3033" s="9" t="n">
        <f aca="false">IF(AND(U3033=1,(Scenario!$B$14-E3033)/60&gt;R3033),1,0)</f>
        <v>0</v>
      </c>
      <c r="W3033" s="9" t="n">
        <f aca="false">IF(OR(C3033=Scenario!$B$22,C3033=Scenario!$C$22),1,0)</f>
        <v>0</v>
      </c>
      <c r="X3033" s="9" t="n">
        <f aca="false">IF(ISNUMBER(I3033),1,0)</f>
        <v>0</v>
      </c>
      <c r="Y3033" s="9" t="n">
        <f aca="false">MOD(INT(E3033/86400)+3,7)</f>
        <v>4</v>
      </c>
      <c r="Z3033" s="9" t="n">
        <f aca="false">MOD(INT(E3033/3600),24)</f>
        <v>5</v>
      </c>
      <c r="AA3033" s="6" t="s">
        <v>6310</v>
      </c>
    </row>
    <row r="3034" customFormat="false" ht="15" hidden="false" customHeight="false" outlineLevel="0" collapsed="false">
      <c r="A3034" s="6" t="s">
        <v>6311</v>
      </c>
      <c r="B3034" s="6" t="s">
        <v>43</v>
      </c>
      <c r="C3034" s="6" t="s">
        <v>249</v>
      </c>
      <c r="D3034" s="6" t="s">
        <v>170</v>
      </c>
      <c r="E3034" s="6" t="n">
        <v>1789117620</v>
      </c>
      <c r="F3034" s="6" t="n">
        <v>1789117838</v>
      </c>
      <c r="G3034" s="6" t="n">
        <v>1789117676</v>
      </c>
      <c r="H3034" s="6" t="n">
        <v>1789118866</v>
      </c>
      <c r="J3034" s="6" t="n">
        <v>0</v>
      </c>
      <c r="K3034" s="6" t="n">
        <v>0</v>
      </c>
      <c r="L3034" s="9" t="n">
        <f aca="false">IF(AND(E3034&gt;=Scenario!$B$11,E3034&lt;Scenario!$B$12),1,0)</f>
        <v>1</v>
      </c>
      <c r="M3034" s="9" t="n">
        <f aca="false">IF(AND(L3034=1,ISNUMBER(F3034)),MAX(0,F3034-E3034)/60,"")</f>
        <v>3.63333333333333</v>
      </c>
      <c r="N3034" s="9" t="n">
        <f aca="false">IF(AND(L3034=1,ISNUMBER(G3034)),MAX(0,G3034-E3034)/60,"")</f>
        <v>0.933333333333333</v>
      </c>
      <c r="O3034" s="9" t="n">
        <f aca="false">IF(ISNUMBER(H3034),IF(AND(H3034&gt;=Scenario!$B$11,H3034&lt;Scenario!$B$12),1,0),0)</f>
        <v>1</v>
      </c>
      <c r="P3034" s="9" t="n">
        <f aca="false">IF(O3034=1,MAX(0,H3034-E3034)/60,"")</f>
        <v>20.7666666666667</v>
      </c>
      <c r="Q3034" s="9" t="n">
        <f aca="false">INDEX(Scenario!$B$18:$B$20,MATCH(B3034,Scenario!$A$18:$A$20,0))</f>
        <v>60</v>
      </c>
      <c r="R3034" s="9" t="n">
        <f aca="false">INDEX(Scenario!$C$18:$C$20,MATCH(B3034,Scenario!$A$18:$A$20,0))</f>
        <v>1440</v>
      </c>
      <c r="S3034" s="9" t="n">
        <f aca="false">IF(ISNUMBER(M3034),IF(M3034&lt;=Q3034,1,0),"")</f>
        <v>1</v>
      </c>
      <c r="T3034" s="9" t="n">
        <f aca="false">IF(ISNUMBER(P3034),IF(P3034&lt;=R3034,1,0),"")</f>
        <v>1</v>
      </c>
      <c r="U3034" s="9" t="n">
        <f aca="false">IF(E3034&gt;Scenario!$B$14,0,IF(OR(AND(ISNUMBER(H3034),H3034&lt;=Scenario!$B$14),AND(ISNUMBER(I3034),I3034&lt;=Scenario!$B$14)),0,1))</f>
        <v>0</v>
      </c>
      <c r="V3034" s="9" t="n">
        <f aca="false">IF(AND(U3034=1,(Scenario!$B$14-E3034)/60&gt;R3034),1,0)</f>
        <v>0</v>
      </c>
      <c r="W3034" s="9" t="n">
        <f aca="false">IF(OR(C3034=Scenario!$B$22,C3034=Scenario!$C$22),1,0)</f>
        <v>0</v>
      </c>
      <c r="X3034" s="9" t="n">
        <f aca="false">IF(ISNUMBER(I3034),1,0)</f>
        <v>0</v>
      </c>
      <c r="Y3034" s="9" t="n">
        <f aca="false">MOD(INT(E3034/86400)+3,7)</f>
        <v>4</v>
      </c>
      <c r="Z3034" s="9" t="n">
        <f aca="false">MOD(INT(E3034/3600),24)</f>
        <v>9</v>
      </c>
      <c r="AA3034" s="6" t="s">
        <v>6312</v>
      </c>
    </row>
    <row r="3035" customFormat="false" ht="15" hidden="false" customHeight="false" outlineLevel="0" collapsed="false">
      <c r="A3035" s="6" t="s">
        <v>6313</v>
      </c>
      <c r="B3035" s="6" t="s">
        <v>43</v>
      </c>
      <c r="C3035" s="6" t="s">
        <v>249</v>
      </c>
      <c r="D3035" s="6" t="s">
        <v>171</v>
      </c>
      <c r="E3035" s="6" t="n">
        <v>1789117964</v>
      </c>
      <c r="F3035" s="6" t="n">
        <v>1789118283</v>
      </c>
      <c r="G3035" s="6" t="n">
        <v>1789118113</v>
      </c>
      <c r="H3035" s="6" t="n">
        <v>1789120766</v>
      </c>
      <c r="J3035" s="6" t="n">
        <v>0</v>
      </c>
      <c r="K3035" s="6" t="n">
        <v>0</v>
      </c>
      <c r="L3035" s="9" t="n">
        <f aca="false">IF(AND(E3035&gt;=Scenario!$B$11,E3035&lt;Scenario!$B$12),1,0)</f>
        <v>1</v>
      </c>
      <c r="M3035" s="9" t="n">
        <f aca="false">IF(AND(L3035=1,ISNUMBER(F3035)),MAX(0,F3035-E3035)/60,"")</f>
        <v>5.31666666666667</v>
      </c>
      <c r="N3035" s="9" t="n">
        <f aca="false">IF(AND(L3035=1,ISNUMBER(G3035)),MAX(0,G3035-E3035)/60,"")</f>
        <v>2.48333333333333</v>
      </c>
      <c r="O3035" s="9" t="n">
        <f aca="false">IF(ISNUMBER(H3035),IF(AND(H3035&gt;=Scenario!$B$11,H3035&lt;Scenario!$B$12),1,0),0)</f>
        <v>1</v>
      </c>
      <c r="P3035" s="9" t="n">
        <f aca="false">IF(O3035=1,MAX(0,H3035-E3035)/60,"")</f>
        <v>46.7</v>
      </c>
      <c r="Q3035" s="9" t="n">
        <f aca="false">INDEX(Scenario!$B$18:$B$20,MATCH(B3035,Scenario!$A$18:$A$20,0))</f>
        <v>60</v>
      </c>
      <c r="R3035" s="9" t="n">
        <f aca="false">INDEX(Scenario!$C$18:$C$20,MATCH(B3035,Scenario!$A$18:$A$20,0))</f>
        <v>1440</v>
      </c>
      <c r="S3035" s="9" t="n">
        <f aca="false">IF(ISNUMBER(M3035),IF(M3035&lt;=Q3035,1,0),"")</f>
        <v>1</v>
      </c>
      <c r="T3035" s="9" t="n">
        <f aca="false">IF(ISNUMBER(P3035),IF(P3035&lt;=R3035,1,0),"")</f>
        <v>1</v>
      </c>
      <c r="U3035" s="9" t="n">
        <f aca="false">IF(E3035&gt;Scenario!$B$14,0,IF(OR(AND(ISNUMBER(H3035),H3035&lt;=Scenario!$B$14),AND(ISNUMBER(I3035),I3035&lt;=Scenario!$B$14)),0,1))</f>
        <v>0</v>
      </c>
      <c r="V3035" s="9" t="n">
        <f aca="false">IF(AND(U3035=1,(Scenario!$B$14-E3035)/60&gt;R3035),1,0)</f>
        <v>0</v>
      </c>
      <c r="W3035" s="9" t="n">
        <f aca="false">IF(OR(C3035=Scenario!$B$22,C3035=Scenario!$C$22),1,0)</f>
        <v>0</v>
      </c>
      <c r="X3035" s="9" t="n">
        <f aca="false">IF(ISNUMBER(I3035),1,0)</f>
        <v>0</v>
      </c>
      <c r="Y3035" s="9" t="n">
        <f aca="false">MOD(INT(E3035/86400)+3,7)</f>
        <v>4</v>
      </c>
      <c r="Z3035" s="9" t="n">
        <f aca="false">MOD(INT(E3035/3600),24)</f>
        <v>9</v>
      </c>
      <c r="AA3035" s="6" t="s">
        <v>6314</v>
      </c>
    </row>
    <row r="3036" customFormat="false" ht="15" hidden="false" customHeight="false" outlineLevel="0" collapsed="false">
      <c r="A3036" s="6" t="s">
        <v>6315</v>
      </c>
      <c r="B3036" s="6" t="s">
        <v>44</v>
      </c>
      <c r="C3036" s="6" t="s">
        <v>47</v>
      </c>
      <c r="D3036" s="6" t="s">
        <v>171</v>
      </c>
      <c r="E3036" s="6" t="n">
        <v>1789119028</v>
      </c>
      <c r="F3036" s="6" t="n">
        <v>1789119157</v>
      </c>
      <c r="G3036" s="6" t="n">
        <v>1789119086</v>
      </c>
      <c r="H3036" s="6" t="n">
        <v>1789120518</v>
      </c>
      <c r="J3036" s="6" t="n">
        <v>0</v>
      </c>
      <c r="K3036" s="6" t="n">
        <v>0</v>
      </c>
      <c r="L3036" s="9" t="n">
        <f aca="false">IF(AND(E3036&gt;=Scenario!$B$11,E3036&lt;Scenario!$B$12),1,0)</f>
        <v>1</v>
      </c>
      <c r="M3036" s="9" t="n">
        <f aca="false">IF(AND(L3036=1,ISNUMBER(F3036)),MAX(0,F3036-E3036)/60,"")</f>
        <v>2.15</v>
      </c>
      <c r="N3036" s="9" t="n">
        <f aca="false">IF(AND(L3036=1,ISNUMBER(G3036)),MAX(0,G3036-E3036)/60,"")</f>
        <v>0.966666666666667</v>
      </c>
      <c r="O3036" s="9" t="n">
        <f aca="false">IF(ISNUMBER(H3036),IF(AND(H3036&gt;=Scenario!$B$11,H3036&lt;Scenario!$B$12),1,0),0)</f>
        <v>1</v>
      </c>
      <c r="P3036" s="9" t="n">
        <f aca="false">IF(O3036=1,MAX(0,H3036-E3036)/60,"")</f>
        <v>24.8333333333333</v>
      </c>
      <c r="Q3036" s="9" t="n">
        <f aca="false">INDEX(Scenario!$B$18:$B$20,MATCH(B3036,Scenario!$A$18:$A$20,0))</f>
        <v>240</v>
      </c>
      <c r="R3036" s="9" t="n">
        <f aca="false">INDEX(Scenario!$C$18:$C$20,MATCH(B3036,Scenario!$A$18:$A$20,0))</f>
        <v>4320</v>
      </c>
      <c r="S3036" s="9" t="n">
        <f aca="false">IF(ISNUMBER(M3036),IF(M3036&lt;=Q3036,1,0),"")</f>
        <v>1</v>
      </c>
      <c r="T3036" s="9" t="n">
        <f aca="false">IF(ISNUMBER(P3036),IF(P3036&lt;=R3036,1,0),"")</f>
        <v>1</v>
      </c>
      <c r="U3036" s="9" t="n">
        <f aca="false">IF(E3036&gt;Scenario!$B$14,0,IF(OR(AND(ISNUMBER(H3036),H3036&lt;=Scenario!$B$14),AND(ISNUMBER(I3036),I3036&lt;=Scenario!$B$14)),0,1))</f>
        <v>0</v>
      </c>
      <c r="V3036" s="9" t="n">
        <f aca="false">IF(AND(U3036=1,(Scenario!$B$14-E3036)/60&gt;R3036),1,0)</f>
        <v>0</v>
      </c>
      <c r="W3036" s="9" t="n">
        <f aca="false">IF(OR(C3036=Scenario!$B$22,C3036=Scenario!$C$22),1,0)</f>
        <v>1</v>
      </c>
      <c r="X3036" s="9" t="n">
        <f aca="false">IF(ISNUMBER(I3036),1,0)</f>
        <v>0</v>
      </c>
      <c r="Y3036" s="9" t="n">
        <f aca="false">MOD(INT(E3036/86400)+3,7)</f>
        <v>4</v>
      </c>
      <c r="Z3036" s="9" t="n">
        <f aca="false">MOD(INT(E3036/3600),24)</f>
        <v>9</v>
      </c>
      <c r="AA3036" s="6" t="s">
        <v>6316</v>
      </c>
    </row>
    <row r="3037" customFormat="false" ht="15" hidden="false" customHeight="false" outlineLevel="0" collapsed="false">
      <c r="A3037" s="6" t="s">
        <v>6317</v>
      </c>
      <c r="B3037" s="6" t="s">
        <v>44</v>
      </c>
      <c r="C3037" s="6" t="s">
        <v>46</v>
      </c>
      <c r="D3037" s="6" t="s">
        <v>172</v>
      </c>
      <c r="E3037" s="6" t="n">
        <v>1789119487</v>
      </c>
      <c r="F3037" s="6" t="n">
        <v>1789119642</v>
      </c>
      <c r="G3037" s="6" t="n">
        <v>1789119515</v>
      </c>
      <c r="H3037" s="6" t="n">
        <v>1789127254</v>
      </c>
      <c r="J3037" s="6" t="n">
        <v>0</v>
      </c>
      <c r="K3037" s="6" t="n">
        <v>0</v>
      </c>
      <c r="L3037" s="9" t="n">
        <f aca="false">IF(AND(E3037&gt;=Scenario!$B$11,E3037&lt;Scenario!$B$12),1,0)</f>
        <v>1</v>
      </c>
      <c r="M3037" s="9" t="n">
        <f aca="false">IF(AND(L3037=1,ISNUMBER(F3037)),MAX(0,F3037-E3037)/60,"")</f>
        <v>2.58333333333333</v>
      </c>
      <c r="N3037" s="9" t="n">
        <f aca="false">IF(AND(L3037=1,ISNUMBER(G3037)),MAX(0,G3037-E3037)/60,"")</f>
        <v>0.466666666666667</v>
      </c>
      <c r="O3037" s="9" t="n">
        <f aca="false">IF(ISNUMBER(H3037),IF(AND(H3037&gt;=Scenario!$B$11,H3037&lt;Scenario!$B$12),1,0),0)</f>
        <v>1</v>
      </c>
      <c r="P3037" s="9" t="n">
        <f aca="false">IF(O3037=1,MAX(0,H3037-E3037)/60,"")</f>
        <v>129.45</v>
      </c>
      <c r="Q3037" s="9" t="n">
        <f aca="false">INDEX(Scenario!$B$18:$B$20,MATCH(B3037,Scenario!$A$18:$A$20,0))</f>
        <v>240</v>
      </c>
      <c r="R3037" s="9" t="n">
        <f aca="false">INDEX(Scenario!$C$18:$C$20,MATCH(B3037,Scenario!$A$18:$A$20,0))</f>
        <v>4320</v>
      </c>
      <c r="S3037" s="9" t="n">
        <f aca="false">IF(ISNUMBER(M3037),IF(M3037&lt;=Q3037,1,0),"")</f>
        <v>1</v>
      </c>
      <c r="T3037" s="9" t="n">
        <f aca="false">IF(ISNUMBER(P3037),IF(P3037&lt;=R3037,1,0),"")</f>
        <v>1</v>
      </c>
      <c r="U3037" s="9" t="n">
        <f aca="false">IF(E3037&gt;Scenario!$B$14,0,IF(OR(AND(ISNUMBER(H3037),H3037&lt;=Scenario!$B$14),AND(ISNUMBER(I3037),I3037&lt;=Scenario!$B$14)),0,1))</f>
        <v>0</v>
      </c>
      <c r="V3037" s="9" t="n">
        <f aca="false">IF(AND(U3037=1,(Scenario!$B$14-E3037)/60&gt;R3037),1,0)</f>
        <v>0</v>
      </c>
      <c r="W3037" s="9" t="n">
        <f aca="false">IF(OR(C3037=Scenario!$B$22,C3037=Scenario!$C$22),1,0)</f>
        <v>1</v>
      </c>
      <c r="X3037" s="9" t="n">
        <f aca="false">IF(ISNUMBER(I3037),1,0)</f>
        <v>0</v>
      </c>
      <c r="Y3037" s="9" t="n">
        <f aca="false">MOD(INT(E3037/86400)+3,7)</f>
        <v>4</v>
      </c>
      <c r="Z3037" s="9" t="n">
        <f aca="false">MOD(INT(E3037/3600),24)</f>
        <v>9</v>
      </c>
      <c r="AA3037" s="6" t="s">
        <v>6318</v>
      </c>
    </row>
    <row r="3038" customFormat="false" ht="15" hidden="false" customHeight="false" outlineLevel="0" collapsed="false">
      <c r="A3038" s="6" t="s">
        <v>6319</v>
      </c>
      <c r="B3038" s="6" t="s">
        <v>43</v>
      </c>
      <c r="C3038" s="6" t="s">
        <v>47</v>
      </c>
      <c r="D3038" s="6" t="s">
        <v>170</v>
      </c>
      <c r="E3038" s="6" t="n">
        <v>1789120085</v>
      </c>
      <c r="F3038" s="6" t="n">
        <v>1789120275</v>
      </c>
      <c r="G3038" s="6" t="n">
        <v>1789120134</v>
      </c>
      <c r="H3038" s="6" t="n">
        <v>1789121143</v>
      </c>
      <c r="J3038" s="6" t="n">
        <v>0</v>
      </c>
      <c r="K3038" s="6" t="n">
        <v>0</v>
      </c>
      <c r="L3038" s="9" t="n">
        <f aca="false">IF(AND(E3038&gt;=Scenario!$B$11,E3038&lt;Scenario!$B$12),1,0)</f>
        <v>1</v>
      </c>
      <c r="M3038" s="9" t="n">
        <f aca="false">IF(AND(L3038=1,ISNUMBER(F3038)),MAX(0,F3038-E3038)/60,"")</f>
        <v>3.16666666666667</v>
      </c>
      <c r="N3038" s="9" t="n">
        <f aca="false">IF(AND(L3038=1,ISNUMBER(G3038)),MAX(0,G3038-E3038)/60,"")</f>
        <v>0.816666666666667</v>
      </c>
      <c r="O3038" s="9" t="n">
        <f aca="false">IF(ISNUMBER(H3038),IF(AND(H3038&gt;=Scenario!$B$11,H3038&lt;Scenario!$B$12),1,0),0)</f>
        <v>1</v>
      </c>
      <c r="P3038" s="9" t="n">
        <f aca="false">IF(O3038=1,MAX(0,H3038-E3038)/60,"")</f>
        <v>17.6333333333333</v>
      </c>
      <c r="Q3038" s="9" t="n">
        <f aca="false">INDEX(Scenario!$B$18:$B$20,MATCH(B3038,Scenario!$A$18:$A$20,0))</f>
        <v>60</v>
      </c>
      <c r="R3038" s="9" t="n">
        <f aca="false">INDEX(Scenario!$C$18:$C$20,MATCH(B3038,Scenario!$A$18:$A$20,0))</f>
        <v>1440</v>
      </c>
      <c r="S3038" s="9" t="n">
        <f aca="false">IF(ISNUMBER(M3038),IF(M3038&lt;=Q3038,1,0),"")</f>
        <v>1</v>
      </c>
      <c r="T3038" s="9" t="n">
        <f aca="false">IF(ISNUMBER(P3038),IF(P3038&lt;=R3038,1,0),"")</f>
        <v>1</v>
      </c>
      <c r="U3038" s="9" t="n">
        <f aca="false">IF(E3038&gt;Scenario!$B$14,0,IF(OR(AND(ISNUMBER(H3038),H3038&lt;=Scenario!$B$14),AND(ISNUMBER(I3038),I3038&lt;=Scenario!$B$14)),0,1))</f>
        <v>0</v>
      </c>
      <c r="V3038" s="9" t="n">
        <f aca="false">IF(AND(U3038=1,(Scenario!$B$14-E3038)/60&gt;R3038),1,0)</f>
        <v>0</v>
      </c>
      <c r="W3038" s="9" t="n">
        <f aca="false">IF(OR(C3038=Scenario!$B$22,C3038=Scenario!$C$22),1,0)</f>
        <v>1</v>
      </c>
      <c r="X3038" s="9" t="n">
        <f aca="false">IF(ISNUMBER(I3038),1,0)</f>
        <v>0</v>
      </c>
      <c r="Y3038" s="9" t="n">
        <f aca="false">MOD(INT(E3038/86400)+3,7)</f>
        <v>4</v>
      </c>
      <c r="Z3038" s="9" t="n">
        <f aca="false">MOD(INT(E3038/3600),24)</f>
        <v>9</v>
      </c>
      <c r="AA3038" s="6" t="s">
        <v>6320</v>
      </c>
    </row>
    <row r="3039" customFormat="false" ht="15" hidden="false" customHeight="false" outlineLevel="0" collapsed="false">
      <c r="A3039" s="6" t="s">
        <v>6321</v>
      </c>
      <c r="B3039" s="6" t="s">
        <v>44</v>
      </c>
      <c r="C3039" s="6" t="s">
        <v>46</v>
      </c>
      <c r="D3039" s="6" t="s">
        <v>172</v>
      </c>
      <c r="E3039" s="6" t="n">
        <v>1789120949</v>
      </c>
      <c r="F3039" s="6" t="n">
        <v>1789121095</v>
      </c>
      <c r="G3039" s="6" t="n">
        <v>1789120986</v>
      </c>
      <c r="H3039" s="6" t="n">
        <v>1789123050</v>
      </c>
      <c r="J3039" s="6" t="n">
        <v>0</v>
      </c>
      <c r="K3039" s="6" t="n">
        <v>0</v>
      </c>
      <c r="L3039" s="9" t="n">
        <f aca="false">IF(AND(E3039&gt;=Scenario!$B$11,E3039&lt;Scenario!$B$12),1,0)</f>
        <v>1</v>
      </c>
      <c r="M3039" s="9" t="n">
        <f aca="false">IF(AND(L3039=1,ISNUMBER(F3039)),MAX(0,F3039-E3039)/60,"")</f>
        <v>2.43333333333333</v>
      </c>
      <c r="N3039" s="9" t="n">
        <f aca="false">IF(AND(L3039=1,ISNUMBER(G3039)),MAX(0,G3039-E3039)/60,"")</f>
        <v>0.616666666666667</v>
      </c>
      <c r="O3039" s="9" t="n">
        <f aca="false">IF(ISNUMBER(H3039),IF(AND(H3039&gt;=Scenario!$B$11,H3039&lt;Scenario!$B$12),1,0),0)</f>
        <v>1</v>
      </c>
      <c r="P3039" s="9" t="n">
        <f aca="false">IF(O3039=1,MAX(0,H3039-E3039)/60,"")</f>
        <v>35.0166666666667</v>
      </c>
      <c r="Q3039" s="9" t="n">
        <f aca="false">INDEX(Scenario!$B$18:$B$20,MATCH(B3039,Scenario!$A$18:$A$20,0))</f>
        <v>240</v>
      </c>
      <c r="R3039" s="9" t="n">
        <f aca="false">INDEX(Scenario!$C$18:$C$20,MATCH(B3039,Scenario!$A$18:$A$20,0))</f>
        <v>4320</v>
      </c>
      <c r="S3039" s="9" t="n">
        <f aca="false">IF(ISNUMBER(M3039),IF(M3039&lt;=Q3039,1,0),"")</f>
        <v>1</v>
      </c>
      <c r="T3039" s="9" t="n">
        <f aca="false">IF(ISNUMBER(P3039),IF(P3039&lt;=R3039,1,0),"")</f>
        <v>1</v>
      </c>
      <c r="U3039" s="9" t="n">
        <f aca="false">IF(E3039&gt;Scenario!$B$14,0,IF(OR(AND(ISNUMBER(H3039),H3039&lt;=Scenario!$B$14),AND(ISNUMBER(I3039),I3039&lt;=Scenario!$B$14)),0,1))</f>
        <v>0</v>
      </c>
      <c r="V3039" s="9" t="n">
        <f aca="false">IF(AND(U3039=1,(Scenario!$B$14-E3039)/60&gt;R3039),1,0)</f>
        <v>0</v>
      </c>
      <c r="W3039" s="9" t="n">
        <f aca="false">IF(OR(C3039=Scenario!$B$22,C3039=Scenario!$C$22),1,0)</f>
        <v>1</v>
      </c>
      <c r="X3039" s="9" t="n">
        <f aca="false">IF(ISNUMBER(I3039),1,0)</f>
        <v>0</v>
      </c>
      <c r="Y3039" s="9" t="n">
        <f aca="false">MOD(INT(E3039/86400)+3,7)</f>
        <v>4</v>
      </c>
      <c r="Z3039" s="9" t="n">
        <f aca="false">MOD(INT(E3039/3600),24)</f>
        <v>10</v>
      </c>
      <c r="AA3039" s="6" t="s">
        <v>6322</v>
      </c>
    </row>
    <row r="3040" customFormat="false" ht="15" hidden="false" customHeight="false" outlineLevel="0" collapsed="false">
      <c r="A3040" s="6" t="s">
        <v>6323</v>
      </c>
      <c r="B3040" s="6" t="s">
        <v>44</v>
      </c>
      <c r="C3040" s="6" t="s">
        <v>47</v>
      </c>
      <c r="D3040" s="6" t="s">
        <v>172</v>
      </c>
      <c r="E3040" s="6" t="n">
        <v>1789122331</v>
      </c>
      <c r="F3040" s="6" t="n">
        <v>1789122451</v>
      </c>
      <c r="G3040" s="6" t="n">
        <v>1789122353</v>
      </c>
      <c r="H3040" s="6" t="n">
        <v>1789126402</v>
      </c>
      <c r="J3040" s="6" t="n">
        <v>0</v>
      </c>
      <c r="K3040" s="6" t="n">
        <v>1</v>
      </c>
      <c r="L3040" s="9" t="n">
        <f aca="false">IF(AND(E3040&gt;=Scenario!$B$11,E3040&lt;Scenario!$B$12),1,0)</f>
        <v>1</v>
      </c>
      <c r="M3040" s="9" t="n">
        <f aca="false">IF(AND(L3040=1,ISNUMBER(F3040)),MAX(0,F3040-E3040)/60,"")</f>
        <v>2</v>
      </c>
      <c r="N3040" s="9" t="n">
        <f aca="false">IF(AND(L3040=1,ISNUMBER(G3040)),MAX(0,G3040-E3040)/60,"")</f>
        <v>0.366666666666667</v>
      </c>
      <c r="O3040" s="9" t="n">
        <f aca="false">IF(ISNUMBER(H3040),IF(AND(H3040&gt;=Scenario!$B$11,H3040&lt;Scenario!$B$12),1,0),0)</f>
        <v>1</v>
      </c>
      <c r="P3040" s="9" t="n">
        <f aca="false">IF(O3040=1,MAX(0,H3040-E3040)/60,"")</f>
        <v>67.85</v>
      </c>
      <c r="Q3040" s="9" t="n">
        <f aca="false">INDEX(Scenario!$B$18:$B$20,MATCH(B3040,Scenario!$A$18:$A$20,0))</f>
        <v>240</v>
      </c>
      <c r="R3040" s="9" t="n">
        <f aca="false">INDEX(Scenario!$C$18:$C$20,MATCH(B3040,Scenario!$A$18:$A$20,0))</f>
        <v>4320</v>
      </c>
      <c r="S3040" s="9" t="n">
        <f aca="false">IF(ISNUMBER(M3040),IF(M3040&lt;=Q3040,1,0),"")</f>
        <v>1</v>
      </c>
      <c r="T3040" s="9" t="n">
        <f aca="false">IF(ISNUMBER(P3040),IF(P3040&lt;=R3040,1,0),"")</f>
        <v>1</v>
      </c>
      <c r="U3040" s="9" t="n">
        <f aca="false">IF(E3040&gt;Scenario!$B$14,0,IF(OR(AND(ISNUMBER(H3040),H3040&lt;=Scenario!$B$14),AND(ISNUMBER(I3040),I3040&lt;=Scenario!$B$14)),0,1))</f>
        <v>0</v>
      </c>
      <c r="V3040" s="9" t="n">
        <f aca="false">IF(AND(U3040=1,(Scenario!$B$14-E3040)/60&gt;R3040),1,0)</f>
        <v>0</v>
      </c>
      <c r="W3040" s="9" t="n">
        <f aca="false">IF(OR(C3040=Scenario!$B$22,C3040=Scenario!$C$22),1,0)</f>
        <v>1</v>
      </c>
      <c r="X3040" s="9" t="n">
        <f aca="false">IF(ISNUMBER(I3040),1,0)</f>
        <v>0</v>
      </c>
      <c r="Y3040" s="9" t="n">
        <f aca="false">MOD(INT(E3040/86400)+3,7)</f>
        <v>4</v>
      </c>
      <c r="Z3040" s="9" t="n">
        <f aca="false">MOD(INT(E3040/3600),24)</f>
        <v>10</v>
      </c>
      <c r="AA3040" s="6" t="s">
        <v>6324</v>
      </c>
    </row>
    <row r="3041" customFormat="false" ht="15" hidden="false" customHeight="false" outlineLevel="0" collapsed="false">
      <c r="A3041" s="6" t="s">
        <v>6325</v>
      </c>
      <c r="B3041" s="6" t="s">
        <v>43</v>
      </c>
      <c r="C3041" s="6" t="s">
        <v>47</v>
      </c>
      <c r="D3041" s="6" t="s">
        <v>170</v>
      </c>
      <c r="E3041" s="6" t="n">
        <v>1789122402</v>
      </c>
      <c r="F3041" s="6" t="n">
        <v>1789122588</v>
      </c>
      <c r="G3041" s="6" t="n">
        <v>1789122431</v>
      </c>
      <c r="I3041" s="6" t="n">
        <v>1789123906</v>
      </c>
      <c r="J3041" s="6" t="n">
        <v>0</v>
      </c>
      <c r="K3041" s="6" t="n">
        <v>1</v>
      </c>
      <c r="L3041" s="9" t="n">
        <f aca="false">IF(AND(E3041&gt;=Scenario!$B$11,E3041&lt;Scenario!$B$12),1,0)</f>
        <v>1</v>
      </c>
      <c r="M3041" s="9" t="n">
        <f aca="false">IF(AND(L3041=1,ISNUMBER(F3041)),MAX(0,F3041-E3041)/60,"")</f>
        <v>3.1</v>
      </c>
      <c r="N3041" s="9" t="n">
        <f aca="false">IF(AND(L3041=1,ISNUMBER(G3041)),MAX(0,G3041-E3041)/60,"")</f>
        <v>0.483333333333333</v>
      </c>
      <c r="O3041" s="9" t="n">
        <f aca="false">IF(ISNUMBER(H3041),IF(AND(H3041&gt;=Scenario!$B$11,H3041&lt;Scenario!$B$12),1,0),0)</f>
        <v>0</v>
      </c>
      <c r="P3041" s="0" t="str">
        <f aca="false">IF(O3041=1,MAX(0,H3041-E3041)/60,"")</f>
        <v/>
      </c>
      <c r="Q3041" s="9" t="n">
        <f aca="false">INDEX(Scenario!$B$18:$B$20,MATCH(B3041,Scenario!$A$18:$A$20,0))</f>
        <v>60</v>
      </c>
      <c r="R3041" s="9" t="n">
        <f aca="false">INDEX(Scenario!$C$18:$C$20,MATCH(B3041,Scenario!$A$18:$A$20,0))</f>
        <v>1440</v>
      </c>
      <c r="S3041" s="9" t="n">
        <f aca="false">IF(ISNUMBER(M3041),IF(M3041&lt;=Q3041,1,0),"")</f>
        <v>1</v>
      </c>
      <c r="T3041" s="0" t="str">
        <f aca="false">IF(ISNUMBER(P3041),IF(P3041&lt;=R3041,1,0),"")</f>
        <v/>
      </c>
      <c r="U3041" s="9" t="n">
        <f aca="false">IF(E3041&gt;Scenario!$B$14,0,IF(OR(AND(ISNUMBER(H3041),H3041&lt;=Scenario!$B$14),AND(ISNUMBER(I3041),I3041&lt;=Scenario!$B$14)),0,1))</f>
        <v>0</v>
      </c>
      <c r="V3041" s="9" t="n">
        <f aca="false">IF(AND(U3041=1,(Scenario!$B$14-E3041)/60&gt;R3041),1,0)</f>
        <v>0</v>
      </c>
      <c r="W3041" s="9" t="n">
        <f aca="false">IF(OR(C3041=Scenario!$B$22,C3041=Scenario!$C$22),1,0)</f>
        <v>1</v>
      </c>
      <c r="X3041" s="9" t="n">
        <f aca="false">IF(ISNUMBER(I3041),1,0)</f>
        <v>1</v>
      </c>
      <c r="Y3041" s="9" t="n">
        <f aca="false">MOD(INT(E3041/86400)+3,7)</f>
        <v>4</v>
      </c>
      <c r="Z3041" s="9" t="n">
        <f aca="false">MOD(INT(E3041/3600),24)</f>
        <v>10</v>
      </c>
      <c r="AA3041" s="6" t="s">
        <v>6326</v>
      </c>
    </row>
    <row r="3042" customFormat="false" ht="15" hidden="false" customHeight="false" outlineLevel="0" collapsed="false">
      <c r="A3042" s="6" t="s">
        <v>6327</v>
      </c>
      <c r="B3042" s="6" t="s">
        <v>44</v>
      </c>
      <c r="C3042" s="6" t="s">
        <v>46</v>
      </c>
      <c r="D3042" s="6" t="s">
        <v>171</v>
      </c>
      <c r="E3042" s="6" t="n">
        <v>1789122470</v>
      </c>
      <c r="F3042" s="6" t="n">
        <v>1789122606</v>
      </c>
      <c r="G3042" s="6" t="n">
        <v>1789122481</v>
      </c>
      <c r="H3042" s="6" t="n">
        <v>1789124016</v>
      </c>
      <c r="J3042" s="6" t="n">
        <v>0</v>
      </c>
      <c r="K3042" s="6" t="n">
        <v>0</v>
      </c>
      <c r="L3042" s="9" t="n">
        <f aca="false">IF(AND(E3042&gt;=Scenario!$B$11,E3042&lt;Scenario!$B$12),1,0)</f>
        <v>1</v>
      </c>
      <c r="M3042" s="9" t="n">
        <f aca="false">IF(AND(L3042=1,ISNUMBER(F3042)),MAX(0,F3042-E3042)/60,"")</f>
        <v>2.26666666666667</v>
      </c>
      <c r="N3042" s="9" t="n">
        <f aca="false">IF(AND(L3042=1,ISNUMBER(G3042)),MAX(0,G3042-E3042)/60,"")</f>
        <v>0.183333333333333</v>
      </c>
      <c r="O3042" s="9" t="n">
        <f aca="false">IF(ISNUMBER(H3042),IF(AND(H3042&gt;=Scenario!$B$11,H3042&lt;Scenario!$B$12),1,0),0)</f>
        <v>1</v>
      </c>
      <c r="P3042" s="9" t="n">
        <f aca="false">IF(O3042=1,MAX(0,H3042-E3042)/60,"")</f>
        <v>25.7666666666667</v>
      </c>
      <c r="Q3042" s="9" t="n">
        <f aca="false">INDEX(Scenario!$B$18:$B$20,MATCH(B3042,Scenario!$A$18:$A$20,0))</f>
        <v>240</v>
      </c>
      <c r="R3042" s="9" t="n">
        <f aca="false">INDEX(Scenario!$C$18:$C$20,MATCH(B3042,Scenario!$A$18:$A$20,0))</f>
        <v>4320</v>
      </c>
      <c r="S3042" s="9" t="n">
        <f aca="false">IF(ISNUMBER(M3042),IF(M3042&lt;=Q3042,1,0),"")</f>
        <v>1</v>
      </c>
      <c r="T3042" s="9" t="n">
        <f aca="false">IF(ISNUMBER(P3042),IF(P3042&lt;=R3042,1,0),"")</f>
        <v>1</v>
      </c>
      <c r="U3042" s="9" t="n">
        <f aca="false">IF(E3042&gt;Scenario!$B$14,0,IF(OR(AND(ISNUMBER(H3042),H3042&lt;=Scenario!$B$14),AND(ISNUMBER(I3042),I3042&lt;=Scenario!$B$14)),0,1))</f>
        <v>0</v>
      </c>
      <c r="V3042" s="9" t="n">
        <f aca="false">IF(AND(U3042=1,(Scenario!$B$14-E3042)/60&gt;R3042),1,0)</f>
        <v>0</v>
      </c>
      <c r="W3042" s="9" t="n">
        <f aca="false">IF(OR(C3042=Scenario!$B$22,C3042=Scenario!$C$22),1,0)</f>
        <v>1</v>
      </c>
      <c r="X3042" s="9" t="n">
        <f aca="false">IF(ISNUMBER(I3042),1,0)</f>
        <v>0</v>
      </c>
      <c r="Y3042" s="9" t="n">
        <f aca="false">MOD(INT(E3042/86400)+3,7)</f>
        <v>4</v>
      </c>
      <c r="Z3042" s="9" t="n">
        <f aca="false">MOD(INT(E3042/3600),24)</f>
        <v>10</v>
      </c>
      <c r="AA3042" s="6" t="s">
        <v>6328</v>
      </c>
    </row>
    <row r="3043" customFormat="false" ht="15" hidden="false" customHeight="false" outlineLevel="0" collapsed="false">
      <c r="A3043" s="6" t="s">
        <v>6329</v>
      </c>
      <c r="B3043" s="6" t="s">
        <v>44</v>
      </c>
      <c r="C3043" s="6" t="s">
        <v>46</v>
      </c>
      <c r="D3043" s="6" t="s">
        <v>171</v>
      </c>
      <c r="E3043" s="6" t="n">
        <v>1789122858</v>
      </c>
      <c r="F3043" s="6" t="n">
        <v>1789123157</v>
      </c>
      <c r="G3043" s="6" t="n">
        <v>1789123085</v>
      </c>
      <c r="H3043" s="6" t="n">
        <v>1789126759</v>
      </c>
      <c r="J3043" s="6" t="n">
        <v>0</v>
      </c>
      <c r="K3043" s="6" t="n">
        <v>0</v>
      </c>
      <c r="L3043" s="9" t="n">
        <f aca="false">IF(AND(E3043&gt;=Scenario!$B$11,E3043&lt;Scenario!$B$12),1,0)</f>
        <v>1</v>
      </c>
      <c r="M3043" s="9" t="n">
        <f aca="false">IF(AND(L3043=1,ISNUMBER(F3043)),MAX(0,F3043-E3043)/60,"")</f>
        <v>4.98333333333333</v>
      </c>
      <c r="N3043" s="9" t="n">
        <f aca="false">IF(AND(L3043=1,ISNUMBER(G3043)),MAX(0,G3043-E3043)/60,"")</f>
        <v>3.78333333333333</v>
      </c>
      <c r="O3043" s="9" t="n">
        <f aca="false">IF(ISNUMBER(H3043),IF(AND(H3043&gt;=Scenario!$B$11,H3043&lt;Scenario!$B$12),1,0),0)</f>
        <v>1</v>
      </c>
      <c r="P3043" s="9" t="n">
        <f aca="false">IF(O3043=1,MAX(0,H3043-E3043)/60,"")</f>
        <v>65.0166666666667</v>
      </c>
      <c r="Q3043" s="9" t="n">
        <f aca="false">INDEX(Scenario!$B$18:$B$20,MATCH(B3043,Scenario!$A$18:$A$20,0))</f>
        <v>240</v>
      </c>
      <c r="R3043" s="9" t="n">
        <f aca="false">INDEX(Scenario!$C$18:$C$20,MATCH(B3043,Scenario!$A$18:$A$20,0))</f>
        <v>4320</v>
      </c>
      <c r="S3043" s="9" t="n">
        <f aca="false">IF(ISNUMBER(M3043),IF(M3043&lt;=Q3043,1,0),"")</f>
        <v>1</v>
      </c>
      <c r="T3043" s="9" t="n">
        <f aca="false">IF(ISNUMBER(P3043),IF(P3043&lt;=R3043,1,0),"")</f>
        <v>1</v>
      </c>
      <c r="U3043" s="9" t="n">
        <f aca="false">IF(E3043&gt;Scenario!$B$14,0,IF(OR(AND(ISNUMBER(H3043),H3043&lt;=Scenario!$B$14),AND(ISNUMBER(I3043),I3043&lt;=Scenario!$B$14)),0,1))</f>
        <v>0</v>
      </c>
      <c r="V3043" s="9" t="n">
        <f aca="false">IF(AND(U3043=1,(Scenario!$B$14-E3043)/60&gt;R3043),1,0)</f>
        <v>0</v>
      </c>
      <c r="W3043" s="9" t="n">
        <f aca="false">IF(OR(C3043=Scenario!$B$22,C3043=Scenario!$C$22),1,0)</f>
        <v>1</v>
      </c>
      <c r="X3043" s="9" t="n">
        <f aca="false">IF(ISNUMBER(I3043),1,0)</f>
        <v>0</v>
      </c>
      <c r="Y3043" s="9" t="n">
        <f aca="false">MOD(INT(E3043/86400)+3,7)</f>
        <v>4</v>
      </c>
      <c r="Z3043" s="9" t="n">
        <f aca="false">MOD(INT(E3043/3600),24)</f>
        <v>10</v>
      </c>
      <c r="AA3043" s="6" t="s">
        <v>6330</v>
      </c>
    </row>
    <row r="3044" customFormat="false" ht="15" hidden="false" customHeight="false" outlineLevel="0" collapsed="false">
      <c r="A3044" s="6" t="s">
        <v>6331</v>
      </c>
      <c r="B3044" s="6" t="s">
        <v>43</v>
      </c>
      <c r="C3044" s="6" t="s">
        <v>249</v>
      </c>
      <c r="D3044" s="6" t="s">
        <v>171</v>
      </c>
      <c r="E3044" s="6" t="n">
        <v>1789124288</v>
      </c>
      <c r="F3044" s="6" t="n">
        <v>1789124457</v>
      </c>
      <c r="G3044" s="6" t="n">
        <v>1789124298</v>
      </c>
      <c r="H3044" s="6" t="n">
        <v>1789248539</v>
      </c>
      <c r="J3044" s="6" t="n">
        <v>1</v>
      </c>
      <c r="K3044" s="6" t="n">
        <v>0</v>
      </c>
      <c r="L3044" s="9" t="n">
        <f aca="false">IF(AND(E3044&gt;=Scenario!$B$11,E3044&lt;Scenario!$B$12),1,0)</f>
        <v>1</v>
      </c>
      <c r="M3044" s="9" t="n">
        <f aca="false">IF(AND(L3044=1,ISNUMBER(F3044)),MAX(0,F3044-E3044)/60,"")</f>
        <v>2.81666666666667</v>
      </c>
      <c r="N3044" s="9" t="n">
        <f aca="false">IF(AND(L3044=1,ISNUMBER(G3044)),MAX(0,G3044-E3044)/60,"")</f>
        <v>0.166666666666667</v>
      </c>
      <c r="O3044" s="9" t="n">
        <f aca="false">IF(ISNUMBER(H3044),IF(AND(H3044&gt;=Scenario!$B$11,H3044&lt;Scenario!$B$12),1,0),0)</f>
        <v>1</v>
      </c>
      <c r="P3044" s="9" t="n">
        <f aca="false">IF(O3044=1,MAX(0,H3044-E3044)/60,"")</f>
        <v>2070.85</v>
      </c>
      <c r="Q3044" s="9" t="n">
        <f aca="false">INDEX(Scenario!$B$18:$B$20,MATCH(B3044,Scenario!$A$18:$A$20,0))</f>
        <v>60</v>
      </c>
      <c r="R3044" s="9" t="n">
        <f aca="false">INDEX(Scenario!$C$18:$C$20,MATCH(B3044,Scenario!$A$18:$A$20,0))</f>
        <v>1440</v>
      </c>
      <c r="S3044" s="9" t="n">
        <f aca="false">IF(ISNUMBER(M3044),IF(M3044&lt;=Q3044,1,0),"")</f>
        <v>1</v>
      </c>
      <c r="T3044" s="9" t="n">
        <f aca="false">IF(ISNUMBER(P3044),IF(P3044&lt;=R3044,1,0),"")</f>
        <v>0</v>
      </c>
      <c r="U3044" s="9" t="n">
        <f aca="false">IF(E3044&gt;Scenario!$B$14,0,IF(OR(AND(ISNUMBER(H3044),H3044&lt;=Scenario!$B$14),AND(ISNUMBER(I3044),I3044&lt;=Scenario!$B$14)),0,1))</f>
        <v>0</v>
      </c>
      <c r="V3044" s="9" t="n">
        <f aca="false">IF(AND(U3044=1,(Scenario!$B$14-E3044)/60&gt;R3044),1,0)</f>
        <v>0</v>
      </c>
      <c r="W3044" s="9" t="n">
        <f aca="false">IF(OR(C3044=Scenario!$B$22,C3044=Scenario!$C$22),1,0)</f>
        <v>0</v>
      </c>
      <c r="X3044" s="9" t="n">
        <f aca="false">IF(ISNUMBER(I3044),1,0)</f>
        <v>0</v>
      </c>
      <c r="Y3044" s="9" t="n">
        <f aca="false">MOD(INT(E3044/86400)+3,7)</f>
        <v>4</v>
      </c>
      <c r="Z3044" s="9" t="n">
        <f aca="false">MOD(INT(E3044/3600),24)</f>
        <v>10</v>
      </c>
      <c r="AA3044" s="6" t="s">
        <v>6332</v>
      </c>
    </row>
    <row r="3045" customFormat="false" ht="15" hidden="false" customHeight="false" outlineLevel="0" collapsed="false">
      <c r="A3045" s="6" t="s">
        <v>6333</v>
      </c>
      <c r="B3045" s="6" t="s">
        <v>43</v>
      </c>
      <c r="C3045" s="6" t="s">
        <v>249</v>
      </c>
      <c r="D3045" s="6" t="s">
        <v>171</v>
      </c>
      <c r="E3045" s="6" t="n">
        <v>1789125055</v>
      </c>
      <c r="F3045" s="6" t="n">
        <v>1789125301</v>
      </c>
      <c r="G3045" s="6" t="n">
        <v>1789125094</v>
      </c>
      <c r="H3045" s="6" t="n">
        <v>1789126408</v>
      </c>
      <c r="J3045" s="6" t="n">
        <v>0</v>
      </c>
      <c r="K3045" s="6" t="n">
        <v>0</v>
      </c>
      <c r="L3045" s="9" t="n">
        <f aca="false">IF(AND(E3045&gt;=Scenario!$B$11,E3045&lt;Scenario!$B$12),1,0)</f>
        <v>1</v>
      </c>
      <c r="M3045" s="9" t="n">
        <f aca="false">IF(AND(L3045=1,ISNUMBER(F3045)),MAX(0,F3045-E3045)/60,"")</f>
        <v>4.1</v>
      </c>
      <c r="N3045" s="9" t="n">
        <f aca="false">IF(AND(L3045=1,ISNUMBER(G3045)),MAX(0,G3045-E3045)/60,"")</f>
        <v>0.65</v>
      </c>
      <c r="O3045" s="9" t="n">
        <f aca="false">IF(ISNUMBER(H3045),IF(AND(H3045&gt;=Scenario!$B$11,H3045&lt;Scenario!$B$12),1,0),0)</f>
        <v>1</v>
      </c>
      <c r="P3045" s="9" t="n">
        <f aca="false">IF(O3045=1,MAX(0,H3045-E3045)/60,"")</f>
        <v>22.55</v>
      </c>
      <c r="Q3045" s="9" t="n">
        <f aca="false">INDEX(Scenario!$B$18:$B$20,MATCH(B3045,Scenario!$A$18:$A$20,0))</f>
        <v>60</v>
      </c>
      <c r="R3045" s="9" t="n">
        <f aca="false">INDEX(Scenario!$C$18:$C$20,MATCH(B3045,Scenario!$A$18:$A$20,0))</f>
        <v>1440</v>
      </c>
      <c r="S3045" s="9" t="n">
        <f aca="false">IF(ISNUMBER(M3045),IF(M3045&lt;=Q3045,1,0),"")</f>
        <v>1</v>
      </c>
      <c r="T3045" s="9" t="n">
        <f aca="false">IF(ISNUMBER(P3045),IF(P3045&lt;=R3045,1,0),"")</f>
        <v>1</v>
      </c>
      <c r="U3045" s="9" t="n">
        <f aca="false">IF(E3045&gt;Scenario!$B$14,0,IF(OR(AND(ISNUMBER(H3045),H3045&lt;=Scenario!$B$14),AND(ISNUMBER(I3045),I3045&lt;=Scenario!$B$14)),0,1))</f>
        <v>0</v>
      </c>
      <c r="V3045" s="9" t="n">
        <f aca="false">IF(AND(U3045=1,(Scenario!$B$14-E3045)/60&gt;R3045),1,0)</f>
        <v>0</v>
      </c>
      <c r="W3045" s="9" t="n">
        <f aca="false">IF(OR(C3045=Scenario!$B$22,C3045=Scenario!$C$22),1,0)</f>
        <v>0</v>
      </c>
      <c r="X3045" s="9" t="n">
        <f aca="false">IF(ISNUMBER(I3045),1,0)</f>
        <v>0</v>
      </c>
      <c r="Y3045" s="9" t="n">
        <f aca="false">MOD(INT(E3045/86400)+3,7)</f>
        <v>4</v>
      </c>
      <c r="Z3045" s="9" t="n">
        <f aca="false">MOD(INT(E3045/3600),24)</f>
        <v>11</v>
      </c>
      <c r="AA3045" s="6" t="s">
        <v>6334</v>
      </c>
    </row>
    <row r="3046" customFormat="false" ht="15" hidden="false" customHeight="false" outlineLevel="0" collapsed="false">
      <c r="A3046" s="6" t="s">
        <v>6335</v>
      </c>
      <c r="B3046" s="6" t="s">
        <v>43</v>
      </c>
      <c r="C3046" s="6" t="s">
        <v>46</v>
      </c>
      <c r="D3046" s="6" t="s">
        <v>170</v>
      </c>
      <c r="E3046" s="6" t="n">
        <v>1789125433</v>
      </c>
      <c r="F3046" s="6" t="n">
        <v>1789125578</v>
      </c>
      <c r="G3046" s="6" t="n">
        <v>1789125458</v>
      </c>
      <c r="H3046" s="6" t="n">
        <v>1789127493</v>
      </c>
      <c r="J3046" s="6" t="n">
        <v>0</v>
      </c>
      <c r="K3046" s="6" t="n">
        <v>0</v>
      </c>
      <c r="L3046" s="9" t="n">
        <f aca="false">IF(AND(E3046&gt;=Scenario!$B$11,E3046&lt;Scenario!$B$12),1,0)</f>
        <v>1</v>
      </c>
      <c r="M3046" s="9" t="n">
        <f aca="false">IF(AND(L3046=1,ISNUMBER(F3046)),MAX(0,F3046-E3046)/60,"")</f>
        <v>2.41666666666667</v>
      </c>
      <c r="N3046" s="9" t="n">
        <f aca="false">IF(AND(L3046=1,ISNUMBER(G3046)),MAX(0,G3046-E3046)/60,"")</f>
        <v>0.416666666666667</v>
      </c>
      <c r="O3046" s="9" t="n">
        <f aca="false">IF(ISNUMBER(H3046),IF(AND(H3046&gt;=Scenario!$B$11,H3046&lt;Scenario!$B$12),1,0),0)</f>
        <v>1</v>
      </c>
      <c r="P3046" s="9" t="n">
        <f aca="false">IF(O3046=1,MAX(0,H3046-E3046)/60,"")</f>
        <v>34.3333333333333</v>
      </c>
      <c r="Q3046" s="9" t="n">
        <f aca="false">INDEX(Scenario!$B$18:$B$20,MATCH(B3046,Scenario!$A$18:$A$20,0))</f>
        <v>60</v>
      </c>
      <c r="R3046" s="9" t="n">
        <f aca="false">INDEX(Scenario!$C$18:$C$20,MATCH(B3046,Scenario!$A$18:$A$20,0))</f>
        <v>1440</v>
      </c>
      <c r="S3046" s="9" t="n">
        <f aca="false">IF(ISNUMBER(M3046),IF(M3046&lt;=Q3046,1,0),"")</f>
        <v>1</v>
      </c>
      <c r="T3046" s="9" t="n">
        <f aca="false">IF(ISNUMBER(P3046),IF(P3046&lt;=R3046,1,0),"")</f>
        <v>1</v>
      </c>
      <c r="U3046" s="9" t="n">
        <f aca="false">IF(E3046&gt;Scenario!$B$14,0,IF(OR(AND(ISNUMBER(H3046),H3046&lt;=Scenario!$B$14),AND(ISNUMBER(I3046),I3046&lt;=Scenario!$B$14)),0,1))</f>
        <v>0</v>
      </c>
      <c r="V3046" s="9" t="n">
        <f aca="false">IF(AND(U3046=1,(Scenario!$B$14-E3046)/60&gt;R3046),1,0)</f>
        <v>0</v>
      </c>
      <c r="W3046" s="9" t="n">
        <f aca="false">IF(OR(C3046=Scenario!$B$22,C3046=Scenario!$C$22),1,0)</f>
        <v>1</v>
      </c>
      <c r="X3046" s="9" t="n">
        <f aca="false">IF(ISNUMBER(I3046),1,0)</f>
        <v>0</v>
      </c>
      <c r="Y3046" s="9" t="n">
        <f aca="false">MOD(INT(E3046/86400)+3,7)</f>
        <v>4</v>
      </c>
      <c r="Z3046" s="9" t="n">
        <f aca="false">MOD(INT(E3046/3600),24)</f>
        <v>11</v>
      </c>
      <c r="AA3046" s="6" t="s">
        <v>6336</v>
      </c>
    </row>
    <row r="3047" customFormat="false" ht="15" hidden="false" customHeight="false" outlineLevel="0" collapsed="false">
      <c r="A3047" s="6" t="s">
        <v>6337</v>
      </c>
      <c r="B3047" s="6" t="s">
        <v>43</v>
      </c>
      <c r="C3047" s="6" t="s">
        <v>249</v>
      </c>
      <c r="D3047" s="6" t="s">
        <v>172</v>
      </c>
      <c r="E3047" s="6" t="n">
        <v>1789125875</v>
      </c>
      <c r="F3047" s="6" t="n">
        <v>1789125981</v>
      </c>
      <c r="G3047" s="6" t="n">
        <v>1789125887</v>
      </c>
      <c r="H3047" s="6" t="n">
        <v>1789131037</v>
      </c>
      <c r="J3047" s="6" t="n">
        <v>0</v>
      </c>
      <c r="K3047" s="6" t="n">
        <v>0</v>
      </c>
      <c r="L3047" s="9" t="n">
        <f aca="false">IF(AND(E3047&gt;=Scenario!$B$11,E3047&lt;Scenario!$B$12),1,0)</f>
        <v>1</v>
      </c>
      <c r="M3047" s="9" t="n">
        <f aca="false">IF(AND(L3047=1,ISNUMBER(F3047)),MAX(0,F3047-E3047)/60,"")</f>
        <v>1.76666666666667</v>
      </c>
      <c r="N3047" s="9" t="n">
        <f aca="false">IF(AND(L3047=1,ISNUMBER(G3047)),MAX(0,G3047-E3047)/60,"")</f>
        <v>0.2</v>
      </c>
      <c r="O3047" s="9" t="n">
        <f aca="false">IF(ISNUMBER(H3047),IF(AND(H3047&gt;=Scenario!$B$11,H3047&lt;Scenario!$B$12),1,0),0)</f>
        <v>1</v>
      </c>
      <c r="P3047" s="9" t="n">
        <f aca="false">IF(O3047=1,MAX(0,H3047-E3047)/60,"")</f>
        <v>86.0333333333333</v>
      </c>
      <c r="Q3047" s="9" t="n">
        <f aca="false">INDEX(Scenario!$B$18:$B$20,MATCH(B3047,Scenario!$A$18:$A$20,0))</f>
        <v>60</v>
      </c>
      <c r="R3047" s="9" t="n">
        <f aca="false">INDEX(Scenario!$C$18:$C$20,MATCH(B3047,Scenario!$A$18:$A$20,0))</f>
        <v>1440</v>
      </c>
      <c r="S3047" s="9" t="n">
        <f aca="false">IF(ISNUMBER(M3047),IF(M3047&lt;=Q3047,1,0),"")</f>
        <v>1</v>
      </c>
      <c r="T3047" s="9" t="n">
        <f aca="false">IF(ISNUMBER(P3047),IF(P3047&lt;=R3047,1,0),"")</f>
        <v>1</v>
      </c>
      <c r="U3047" s="9" t="n">
        <f aca="false">IF(E3047&gt;Scenario!$B$14,0,IF(OR(AND(ISNUMBER(H3047),H3047&lt;=Scenario!$B$14),AND(ISNUMBER(I3047),I3047&lt;=Scenario!$B$14)),0,1))</f>
        <v>0</v>
      </c>
      <c r="V3047" s="9" t="n">
        <f aca="false">IF(AND(U3047=1,(Scenario!$B$14-E3047)/60&gt;R3047),1,0)</f>
        <v>0</v>
      </c>
      <c r="W3047" s="9" t="n">
        <f aca="false">IF(OR(C3047=Scenario!$B$22,C3047=Scenario!$C$22),1,0)</f>
        <v>0</v>
      </c>
      <c r="X3047" s="9" t="n">
        <f aca="false">IF(ISNUMBER(I3047),1,0)</f>
        <v>0</v>
      </c>
      <c r="Y3047" s="9" t="n">
        <f aca="false">MOD(INT(E3047/86400)+3,7)</f>
        <v>4</v>
      </c>
      <c r="Z3047" s="9" t="n">
        <f aca="false">MOD(INT(E3047/3600),24)</f>
        <v>11</v>
      </c>
      <c r="AA3047" s="6" t="s">
        <v>6338</v>
      </c>
    </row>
    <row r="3048" customFormat="false" ht="15" hidden="false" customHeight="false" outlineLevel="0" collapsed="false">
      <c r="A3048" s="6" t="s">
        <v>6339</v>
      </c>
      <c r="B3048" s="6" t="s">
        <v>44</v>
      </c>
      <c r="C3048" s="6" t="s">
        <v>46</v>
      </c>
      <c r="D3048" s="6" t="s">
        <v>171</v>
      </c>
      <c r="E3048" s="6" t="n">
        <v>1789127606</v>
      </c>
      <c r="F3048" s="6" t="n">
        <v>1789127832</v>
      </c>
      <c r="G3048" s="6" t="n">
        <v>1789127644</v>
      </c>
      <c r="H3048" s="6" t="n">
        <v>1789129222</v>
      </c>
      <c r="J3048" s="6" t="n">
        <v>0</v>
      </c>
      <c r="K3048" s="6" t="n">
        <v>0</v>
      </c>
      <c r="L3048" s="9" t="n">
        <f aca="false">IF(AND(E3048&gt;=Scenario!$B$11,E3048&lt;Scenario!$B$12),1,0)</f>
        <v>1</v>
      </c>
      <c r="M3048" s="9" t="n">
        <f aca="false">IF(AND(L3048=1,ISNUMBER(F3048)),MAX(0,F3048-E3048)/60,"")</f>
        <v>3.76666666666667</v>
      </c>
      <c r="N3048" s="9" t="n">
        <f aca="false">IF(AND(L3048=1,ISNUMBER(G3048)),MAX(0,G3048-E3048)/60,"")</f>
        <v>0.633333333333333</v>
      </c>
      <c r="O3048" s="9" t="n">
        <f aca="false">IF(ISNUMBER(H3048),IF(AND(H3048&gt;=Scenario!$B$11,H3048&lt;Scenario!$B$12),1,0),0)</f>
        <v>1</v>
      </c>
      <c r="P3048" s="9" t="n">
        <f aca="false">IF(O3048=1,MAX(0,H3048-E3048)/60,"")</f>
        <v>26.9333333333333</v>
      </c>
      <c r="Q3048" s="9" t="n">
        <f aca="false">INDEX(Scenario!$B$18:$B$20,MATCH(B3048,Scenario!$A$18:$A$20,0))</f>
        <v>240</v>
      </c>
      <c r="R3048" s="9" t="n">
        <f aca="false">INDEX(Scenario!$C$18:$C$20,MATCH(B3048,Scenario!$A$18:$A$20,0))</f>
        <v>4320</v>
      </c>
      <c r="S3048" s="9" t="n">
        <f aca="false">IF(ISNUMBER(M3048),IF(M3048&lt;=Q3048,1,0),"")</f>
        <v>1</v>
      </c>
      <c r="T3048" s="9" t="n">
        <f aca="false">IF(ISNUMBER(P3048),IF(P3048&lt;=R3048,1,0),"")</f>
        <v>1</v>
      </c>
      <c r="U3048" s="9" t="n">
        <f aca="false">IF(E3048&gt;Scenario!$B$14,0,IF(OR(AND(ISNUMBER(H3048),H3048&lt;=Scenario!$B$14),AND(ISNUMBER(I3048),I3048&lt;=Scenario!$B$14)),0,1))</f>
        <v>0</v>
      </c>
      <c r="V3048" s="9" t="n">
        <f aca="false">IF(AND(U3048=1,(Scenario!$B$14-E3048)/60&gt;R3048),1,0)</f>
        <v>0</v>
      </c>
      <c r="W3048" s="9" t="n">
        <f aca="false">IF(OR(C3048=Scenario!$B$22,C3048=Scenario!$C$22),1,0)</f>
        <v>1</v>
      </c>
      <c r="X3048" s="9" t="n">
        <f aca="false">IF(ISNUMBER(I3048),1,0)</f>
        <v>0</v>
      </c>
      <c r="Y3048" s="9" t="n">
        <f aca="false">MOD(INT(E3048/86400)+3,7)</f>
        <v>4</v>
      </c>
      <c r="Z3048" s="9" t="n">
        <f aca="false">MOD(INT(E3048/3600),24)</f>
        <v>11</v>
      </c>
      <c r="AA3048" s="6" t="s">
        <v>6340</v>
      </c>
    </row>
    <row r="3049" customFormat="false" ht="15" hidden="false" customHeight="false" outlineLevel="0" collapsed="false">
      <c r="A3049" s="6" t="s">
        <v>6341</v>
      </c>
      <c r="B3049" s="6" t="s">
        <v>44</v>
      </c>
      <c r="C3049" s="6" t="s">
        <v>249</v>
      </c>
      <c r="D3049" s="6" t="s">
        <v>171</v>
      </c>
      <c r="E3049" s="6" t="n">
        <v>1789129346</v>
      </c>
      <c r="F3049" s="6" t="n">
        <v>1789129512</v>
      </c>
      <c r="G3049" s="6" t="n">
        <v>1789129356</v>
      </c>
      <c r="H3049" s="6" t="n">
        <v>1789254852</v>
      </c>
      <c r="J3049" s="6" t="n">
        <v>1</v>
      </c>
      <c r="K3049" s="6" t="n">
        <v>0</v>
      </c>
      <c r="L3049" s="9" t="n">
        <f aca="false">IF(AND(E3049&gt;=Scenario!$B$11,E3049&lt;Scenario!$B$12),1,0)</f>
        <v>1</v>
      </c>
      <c r="M3049" s="9" t="n">
        <f aca="false">IF(AND(L3049=1,ISNUMBER(F3049)),MAX(0,F3049-E3049)/60,"")</f>
        <v>2.76666666666667</v>
      </c>
      <c r="N3049" s="9" t="n">
        <f aca="false">IF(AND(L3049=1,ISNUMBER(G3049)),MAX(0,G3049-E3049)/60,"")</f>
        <v>0.166666666666667</v>
      </c>
      <c r="O3049" s="9" t="n">
        <f aca="false">IF(ISNUMBER(H3049),IF(AND(H3049&gt;=Scenario!$B$11,H3049&lt;Scenario!$B$12),1,0),0)</f>
        <v>1</v>
      </c>
      <c r="P3049" s="9" t="n">
        <f aca="false">IF(O3049=1,MAX(0,H3049-E3049)/60,"")</f>
        <v>2091.76666666667</v>
      </c>
      <c r="Q3049" s="9" t="n">
        <f aca="false">INDEX(Scenario!$B$18:$B$20,MATCH(B3049,Scenario!$A$18:$A$20,0))</f>
        <v>240</v>
      </c>
      <c r="R3049" s="9" t="n">
        <f aca="false">INDEX(Scenario!$C$18:$C$20,MATCH(B3049,Scenario!$A$18:$A$20,0))</f>
        <v>4320</v>
      </c>
      <c r="S3049" s="9" t="n">
        <f aca="false">IF(ISNUMBER(M3049),IF(M3049&lt;=Q3049,1,0),"")</f>
        <v>1</v>
      </c>
      <c r="T3049" s="9" t="n">
        <f aca="false">IF(ISNUMBER(P3049),IF(P3049&lt;=R3049,1,0),"")</f>
        <v>1</v>
      </c>
      <c r="U3049" s="9" t="n">
        <f aca="false">IF(E3049&gt;Scenario!$B$14,0,IF(OR(AND(ISNUMBER(H3049),H3049&lt;=Scenario!$B$14),AND(ISNUMBER(I3049),I3049&lt;=Scenario!$B$14)),0,1))</f>
        <v>0</v>
      </c>
      <c r="V3049" s="9" t="n">
        <f aca="false">IF(AND(U3049=1,(Scenario!$B$14-E3049)/60&gt;R3049),1,0)</f>
        <v>0</v>
      </c>
      <c r="W3049" s="9" t="n">
        <f aca="false">IF(OR(C3049=Scenario!$B$22,C3049=Scenario!$C$22),1,0)</f>
        <v>0</v>
      </c>
      <c r="X3049" s="9" t="n">
        <f aca="false">IF(ISNUMBER(I3049),1,0)</f>
        <v>0</v>
      </c>
      <c r="Y3049" s="9" t="n">
        <f aca="false">MOD(INT(E3049/86400)+3,7)</f>
        <v>4</v>
      </c>
      <c r="Z3049" s="9" t="n">
        <f aca="false">MOD(INT(E3049/3600),24)</f>
        <v>12</v>
      </c>
      <c r="AA3049" s="6" t="s">
        <v>6342</v>
      </c>
    </row>
    <row r="3050" customFormat="false" ht="15" hidden="false" customHeight="false" outlineLevel="0" collapsed="false">
      <c r="A3050" s="6" t="s">
        <v>6343</v>
      </c>
      <c r="B3050" s="6" t="s">
        <v>44</v>
      </c>
      <c r="C3050" s="6" t="s">
        <v>288</v>
      </c>
      <c r="D3050" s="6" t="s">
        <v>172</v>
      </c>
      <c r="E3050" s="6" t="n">
        <v>1789129832</v>
      </c>
      <c r="F3050" s="6" t="n">
        <v>1789130025</v>
      </c>
      <c r="G3050" s="6" t="n">
        <v>1789129860</v>
      </c>
      <c r="H3050" s="6" t="n">
        <v>1789133419</v>
      </c>
      <c r="J3050" s="6" t="n">
        <v>0</v>
      </c>
      <c r="K3050" s="6" t="n">
        <v>0</v>
      </c>
      <c r="L3050" s="9" t="n">
        <f aca="false">IF(AND(E3050&gt;=Scenario!$B$11,E3050&lt;Scenario!$B$12),1,0)</f>
        <v>1</v>
      </c>
      <c r="M3050" s="9" t="n">
        <f aca="false">IF(AND(L3050=1,ISNUMBER(F3050)),MAX(0,F3050-E3050)/60,"")</f>
        <v>3.21666666666667</v>
      </c>
      <c r="N3050" s="9" t="n">
        <f aca="false">IF(AND(L3050=1,ISNUMBER(G3050)),MAX(0,G3050-E3050)/60,"")</f>
        <v>0.466666666666667</v>
      </c>
      <c r="O3050" s="9" t="n">
        <f aca="false">IF(ISNUMBER(H3050),IF(AND(H3050&gt;=Scenario!$B$11,H3050&lt;Scenario!$B$12),1,0),0)</f>
        <v>1</v>
      </c>
      <c r="P3050" s="9" t="n">
        <f aca="false">IF(O3050=1,MAX(0,H3050-E3050)/60,"")</f>
        <v>59.7833333333333</v>
      </c>
      <c r="Q3050" s="9" t="n">
        <f aca="false">INDEX(Scenario!$B$18:$B$20,MATCH(B3050,Scenario!$A$18:$A$20,0))</f>
        <v>240</v>
      </c>
      <c r="R3050" s="9" t="n">
        <f aca="false">INDEX(Scenario!$C$18:$C$20,MATCH(B3050,Scenario!$A$18:$A$20,0))</f>
        <v>4320</v>
      </c>
      <c r="S3050" s="9" t="n">
        <f aca="false">IF(ISNUMBER(M3050),IF(M3050&lt;=Q3050,1,0),"")</f>
        <v>1</v>
      </c>
      <c r="T3050" s="9" t="n">
        <f aca="false">IF(ISNUMBER(P3050),IF(P3050&lt;=R3050,1,0),"")</f>
        <v>1</v>
      </c>
      <c r="U3050" s="9" t="n">
        <f aca="false">IF(E3050&gt;Scenario!$B$14,0,IF(OR(AND(ISNUMBER(H3050),H3050&lt;=Scenario!$B$14),AND(ISNUMBER(I3050),I3050&lt;=Scenario!$B$14)),0,1))</f>
        <v>0</v>
      </c>
      <c r="V3050" s="9" t="n">
        <f aca="false">IF(AND(U3050=1,(Scenario!$B$14-E3050)/60&gt;R3050),1,0)</f>
        <v>0</v>
      </c>
      <c r="W3050" s="9" t="n">
        <f aca="false">IF(OR(C3050=Scenario!$B$22,C3050=Scenario!$C$22),1,0)</f>
        <v>0</v>
      </c>
      <c r="X3050" s="9" t="n">
        <f aca="false">IF(ISNUMBER(I3050),1,0)</f>
        <v>0</v>
      </c>
      <c r="Y3050" s="9" t="n">
        <f aca="false">MOD(INT(E3050/86400)+3,7)</f>
        <v>4</v>
      </c>
      <c r="Z3050" s="9" t="n">
        <f aca="false">MOD(INT(E3050/3600),24)</f>
        <v>12</v>
      </c>
      <c r="AA3050" s="6" t="s">
        <v>6344</v>
      </c>
    </row>
    <row r="3051" customFormat="false" ht="15" hidden="false" customHeight="false" outlineLevel="0" collapsed="false">
      <c r="A3051" s="6" t="s">
        <v>6345</v>
      </c>
      <c r="B3051" s="6" t="s">
        <v>43</v>
      </c>
      <c r="C3051" s="6" t="s">
        <v>46</v>
      </c>
      <c r="D3051" s="6" t="s">
        <v>171</v>
      </c>
      <c r="E3051" s="6" t="n">
        <v>1789129887</v>
      </c>
      <c r="F3051" s="6" t="n">
        <v>1789130093</v>
      </c>
      <c r="G3051" s="6" t="n">
        <v>1789129908</v>
      </c>
      <c r="H3051" s="6" t="n">
        <v>1789133766</v>
      </c>
      <c r="J3051" s="6" t="n">
        <v>0</v>
      </c>
      <c r="K3051" s="6" t="n">
        <v>1</v>
      </c>
      <c r="L3051" s="9" t="n">
        <f aca="false">IF(AND(E3051&gt;=Scenario!$B$11,E3051&lt;Scenario!$B$12),1,0)</f>
        <v>1</v>
      </c>
      <c r="M3051" s="9" t="n">
        <f aca="false">IF(AND(L3051=1,ISNUMBER(F3051)),MAX(0,F3051-E3051)/60,"")</f>
        <v>3.43333333333333</v>
      </c>
      <c r="N3051" s="9" t="n">
        <f aca="false">IF(AND(L3051=1,ISNUMBER(G3051)),MAX(0,G3051-E3051)/60,"")</f>
        <v>0.35</v>
      </c>
      <c r="O3051" s="9" t="n">
        <f aca="false">IF(ISNUMBER(H3051),IF(AND(H3051&gt;=Scenario!$B$11,H3051&lt;Scenario!$B$12),1,0),0)</f>
        <v>1</v>
      </c>
      <c r="P3051" s="9" t="n">
        <f aca="false">IF(O3051=1,MAX(0,H3051-E3051)/60,"")</f>
        <v>64.65</v>
      </c>
      <c r="Q3051" s="9" t="n">
        <f aca="false">INDEX(Scenario!$B$18:$B$20,MATCH(B3051,Scenario!$A$18:$A$20,0))</f>
        <v>60</v>
      </c>
      <c r="R3051" s="9" t="n">
        <f aca="false">INDEX(Scenario!$C$18:$C$20,MATCH(B3051,Scenario!$A$18:$A$20,0))</f>
        <v>1440</v>
      </c>
      <c r="S3051" s="9" t="n">
        <f aca="false">IF(ISNUMBER(M3051),IF(M3051&lt;=Q3051,1,0),"")</f>
        <v>1</v>
      </c>
      <c r="T3051" s="9" t="n">
        <f aca="false">IF(ISNUMBER(P3051),IF(P3051&lt;=R3051,1,0),"")</f>
        <v>1</v>
      </c>
      <c r="U3051" s="9" t="n">
        <f aca="false">IF(E3051&gt;Scenario!$B$14,0,IF(OR(AND(ISNUMBER(H3051),H3051&lt;=Scenario!$B$14),AND(ISNUMBER(I3051),I3051&lt;=Scenario!$B$14)),0,1))</f>
        <v>0</v>
      </c>
      <c r="V3051" s="9" t="n">
        <f aca="false">IF(AND(U3051=1,(Scenario!$B$14-E3051)/60&gt;R3051),1,0)</f>
        <v>0</v>
      </c>
      <c r="W3051" s="9" t="n">
        <f aca="false">IF(OR(C3051=Scenario!$B$22,C3051=Scenario!$C$22),1,0)</f>
        <v>1</v>
      </c>
      <c r="X3051" s="9" t="n">
        <f aca="false">IF(ISNUMBER(I3051),1,0)</f>
        <v>0</v>
      </c>
      <c r="Y3051" s="9" t="n">
        <f aca="false">MOD(INT(E3051/86400)+3,7)</f>
        <v>4</v>
      </c>
      <c r="Z3051" s="9" t="n">
        <f aca="false">MOD(INT(E3051/3600),24)</f>
        <v>12</v>
      </c>
      <c r="AA3051" s="6" t="s">
        <v>6346</v>
      </c>
    </row>
    <row r="3052" customFormat="false" ht="15" hidden="false" customHeight="false" outlineLevel="0" collapsed="false">
      <c r="A3052" s="6" t="s">
        <v>6347</v>
      </c>
      <c r="B3052" s="6" t="s">
        <v>43</v>
      </c>
      <c r="C3052" s="6" t="s">
        <v>249</v>
      </c>
      <c r="D3052" s="6" t="s">
        <v>170</v>
      </c>
      <c r="E3052" s="6" t="n">
        <v>1789129986</v>
      </c>
      <c r="F3052" s="6" t="n">
        <v>1789130257</v>
      </c>
      <c r="G3052" s="6" t="n">
        <v>1789130022</v>
      </c>
      <c r="H3052" s="6" t="n">
        <v>1789131765</v>
      </c>
      <c r="J3052" s="6" t="n">
        <v>0</v>
      </c>
      <c r="K3052" s="6" t="n">
        <v>0</v>
      </c>
      <c r="L3052" s="9" t="n">
        <f aca="false">IF(AND(E3052&gt;=Scenario!$B$11,E3052&lt;Scenario!$B$12),1,0)</f>
        <v>1</v>
      </c>
      <c r="M3052" s="9" t="n">
        <f aca="false">IF(AND(L3052=1,ISNUMBER(F3052)),MAX(0,F3052-E3052)/60,"")</f>
        <v>4.51666666666667</v>
      </c>
      <c r="N3052" s="9" t="n">
        <f aca="false">IF(AND(L3052=1,ISNUMBER(G3052)),MAX(0,G3052-E3052)/60,"")</f>
        <v>0.6</v>
      </c>
      <c r="O3052" s="9" t="n">
        <f aca="false">IF(ISNUMBER(H3052),IF(AND(H3052&gt;=Scenario!$B$11,H3052&lt;Scenario!$B$12),1,0),0)</f>
        <v>1</v>
      </c>
      <c r="P3052" s="9" t="n">
        <f aca="false">IF(O3052=1,MAX(0,H3052-E3052)/60,"")</f>
        <v>29.65</v>
      </c>
      <c r="Q3052" s="9" t="n">
        <f aca="false">INDEX(Scenario!$B$18:$B$20,MATCH(B3052,Scenario!$A$18:$A$20,0))</f>
        <v>60</v>
      </c>
      <c r="R3052" s="9" t="n">
        <f aca="false">INDEX(Scenario!$C$18:$C$20,MATCH(B3052,Scenario!$A$18:$A$20,0))</f>
        <v>1440</v>
      </c>
      <c r="S3052" s="9" t="n">
        <f aca="false">IF(ISNUMBER(M3052),IF(M3052&lt;=Q3052,1,0),"")</f>
        <v>1</v>
      </c>
      <c r="T3052" s="9" t="n">
        <f aca="false">IF(ISNUMBER(P3052),IF(P3052&lt;=R3052,1,0),"")</f>
        <v>1</v>
      </c>
      <c r="U3052" s="9" t="n">
        <f aca="false">IF(E3052&gt;Scenario!$B$14,0,IF(OR(AND(ISNUMBER(H3052),H3052&lt;=Scenario!$B$14),AND(ISNUMBER(I3052),I3052&lt;=Scenario!$B$14)),0,1))</f>
        <v>0</v>
      </c>
      <c r="V3052" s="9" t="n">
        <f aca="false">IF(AND(U3052=1,(Scenario!$B$14-E3052)/60&gt;R3052),1,0)</f>
        <v>0</v>
      </c>
      <c r="W3052" s="9" t="n">
        <f aca="false">IF(OR(C3052=Scenario!$B$22,C3052=Scenario!$C$22),1,0)</f>
        <v>0</v>
      </c>
      <c r="X3052" s="9" t="n">
        <f aca="false">IF(ISNUMBER(I3052),1,0)</f>
        <v>0</v>
      </c>
      <c r="Y3052" s="9" t="n">
        <f aca="false">MOD(INT(E3052/86400)+3,7)</f>
        <v>4</v>
      </c>
      <c r="Z3052" s="9" t="n">
        <f aca="false">MOD(INT(E3052/3600),24)</f>
        <v>12</v>
      </c>
      <c r="AA3052" s="6" t="s">
        <v>6348</v>
      </c>
    </row>
    <row r="3053" customFormat="false" ht="15" hidden="false" customHeight="false" outlineLevel="0" collapsed="false">
      <c r="A3053" s="6" t="s">
        <v>6349</v>
      </c>
      <c r="B3053" s="6" t="s">
        <v>44</v>
      </c>
      <c r="C3053" s="6" t="s">
        <v>249</v>
      </c>
      <c r="D3053" s="6" t="s">
        <v>170</v>
      </c>
      <c r="E3053" s="6" t="n">
        <v>1789130011</v>
      </c>
      <c r="F3053" s="6" t="n">
        <v>1789130227</v>
      </c>
      <c r="G3053" s="6" t="n">
        <v>1789130044</v>
      </c>
      <c r="H3053" s="6" t="n">
        <v>1789130832</v>
      </c>
      <c r="J3053" s="6" t="n">
        <v>0</v>
      </c>
      <c r="K3053" s="6" t="n">
        <v>0</v>
      </c>
      <c r="L3053" s="9" t="n">
        <f aca="false">IF(AND(E3053&gt;=Scenario!$B$11,E3053&lt;Scenario!$B$12),1,0)</f>
        <v>1</v>
      </c>
      <c r="M3053" s="9" t="n">
        <f aca="false">IF(AND(L3053=1,ISNUMBER(F3053)),MAX(0,F3053-E3053)/60,"")</f>
        <v>3.6</v>
      </c>
      <c r="N3053" s="9" t="n">
        <f aca="false">IF(AND(L3053=1,ISNUMBER(G3053)),MAX(0,G3053-E3053)/60,"")</f>
        <v>0.55</v>
      </c>
      <c r="O3053" s="9" t="n">
        <f aca="false">IF(ISNUMBER(H3053),IF(AND(H3053&gt;=Scenario!$B$11,H3053&lt;Scenario!$B$12),1,0),0)</f>
        <v>1</v>
      </c>
      <c r="P3053" s="9" t="n">
        <f aca="false">IF(O3053=1,MAX(0,H3053-E3053)/60,"")</f>
        <v>13.6833333333333</v>
      </c>
      <c r="Q3053" s="9" t="n">
        <f aca="false">INDEX(Scenario!$B$18:$B$20,MATCH(B3053,Scenario!$A$18:$A$20,0))</f>
        <v>240</v>
      </c>
      <c r="R3053" s="9" t="n">
        <f aca="false">INDEX(Scenario!$C$18:$C$20,MATCH(B3053,Scenario!$A$18:$A$20,0))</f>
        <v>4320</v>
      </c>
      <c r="S3053" s="9" t="n">
        <f aca="false">IF(ISNUMBER(M3053),IF(M3053&lt;=Q3053,1,0),"")</f>
        <v>1</v>
      </c>
      <c r="T3053" s="9" t="n">
        <f aca="false">IF(ISNUMBER(P3053),IF(P3053&lt;=R3053,1,0),"")</f>
        <v>1</v>
      </c>
      <c r="U3053" s="9" t="n">
        <f aca="false">IF(E3053&gt;Scenario!$B$14,0,IF(OR(AND(ISNUMBER(H3053),H3053&lt;=Scenario!$B$14),AND(ISNUMBER(I3053),I3053&lt;=Scenario!$B$14)),0,1))</f>
        <v>0</v>
      </c>
      <c r="V3053" s="9" t="n">
        <f aca="false">IF(AND(U3053=1,(Scenario!$B$14-E3053)/60&gt;R3053),1,0)</f>
        <v>0</v>
      </c>
      <c r="W3053" s="9" t="n">
        <f aca="false">IF(OR(C3053=Scenario!$B$22,C3053=Scenario!$C$22),1,0)</f>
        <v>0</v>
      </c>
      <c r="X3053" s="9" t="n">
        <f aca="false">IF(ISNUMBER(I3053),1,0)</f>
        <v>0</v>
      </c>
      <c r="Y3053" s="9" t="n">
        <f aca="false">MOD(INT(E3053/86400)+3,7)</f>
        <v>4</v>
      </c>
      <c r="Z3053" s="9" t="n">
        <f aca="false">MOD(INT(E3053/3600),24)</f>
        <v>12</v>
      </c>
      <c r="AA3053" s="6" t="s">
        <v>6350</v>
      </c>
    </row>
    <row r="3054" customFormat="false" ht="15" hidden="false" customHeight="false" outlineLevel="0" collapsed="false">
      <c r="A3054" s="6" t="s">
        <v>6351</v>
      </c>
      <c r="B3054" s="6" t="s">
        <v>44</v>
      </c>
      <c r="C3054" s="6" t="s">
        <v>249</v>
      </c>
      <c r="D3054" s="6" t="s">
        <v>171</v>
      </c>
      <c r="E3054" s="6" t="n">
        <v>1789130371</v>
      </c>
      <c r="F3054" s="6" t="n">
        <v>1789130615</v>
      </c>
      <c r="G3054" s="6" t="n">
        <v>1789130420</v>
      </c>
      <c r="H3054" s="6" t="n">
        <v>1789131844</v>
      </c>
      <c r="J3054" s="6" t="n">
        <v>0</v>
      </c>
      <c r="K3054" s="6" t="n">
        <v>0</v>
      </c>
      <c r="L3054" s="9" t="n">
        <f aca="false">IF(AND(E3054&gt;=Scenario!$B$11,E3054&lt;Scenario!$B$12),1,0)</f>
        <v>1</v>
      </c>
      <c r="M3054" s="9" t="n">
        <f aca="false">IF(AND(L3054=1,ISNUMBER(F3054)),MAX(0,F3054-E3054)/60,"")</f>
        <v>4.06666666666667</v>
      </c>
      <c r="N3054" s="9" t="n">
        <f aca="false">IF(AND(L3054=1,ISNUMBER(G3054)),MAX(0,G3054-E3054)/60,"")</f>
        <v>0.816666666666667</v>
      </c>
      <c r="O3054" s="9" t="n">
        <f aca="false">IF(ISNUMBER(H3054),IF(AND(H3054&gt;=Scenario!$B$11,H3054&lt;Scenario!$B$12),1,0),0)</f>
        <v>1</v>
      </c>
      <c r="P3054" s="9" t="n">
        <f aca="false">IF(O3054=1,MAX(0,H3054-E3054)/60,"")</f>
        <v>24.55</v>
      </c>
      <c r="Q3054" s="9" t="n">
        <f aca="false">INDEX(Scenario!$B$18:$B$20,MATCH(B3054,Scenario!$A$18:$A$20,0))</f>
        <v>240</v>
      </c>
      <c r="R3054" s="9" t="n">
        <f aca="false">INDEX(Scenario!$C$18:$C$20,MATCH(B3054,Scenario!$A$18:$A$20,0))</f>
        <v>4320</v>
      </c>
      <c r="S3054" s="9" t="n">
        <f aca="false">IF(ISNUMBER(M3054),IF(M3054&lt;=Q3054,1,0),"")</f>
        <v>1</v>
      </c>
      <c r="T3054" s="9" t="n">
        <f aca="false">IF(ISNUMBER(P3054),IF(P3054&lt;=R3054,1,0),"")</f>
        <v>1</v>
      </c>
      <c r="U3054" s="9" t="n">
        <f aca="false">IF(E3054&gt;Scenario!$B$14,0,IF(OR(AND(ISNUMBER(H3054),H3054&lt;=Scenario!$B$14),AND(ISNUMBER(I3054),I3054&lt;=Scenario!$B$14)),0,1))</f>
        <v>0</v>
      </c>
      <c r="V3054" s="9" t="n">
        <f aca="false">IF(AND(U3054=1,(Scenario!$B$14-E3054)/60&gt;R3054),1,0)</f>
        <v>0</v>
      </c>
      <c r="W3054" s="9" t="n">
        <f aca="false">IF(OR(C3054=Scenario!$B$22,C3054=Scenario!$C$22),1,0)</f>
        <v>0</v>
      </c>
      <c r="X3054" s="9" t="n">
        <f aca="false">IF(ISNUMBER(I3054),1,0)</f>
        <v>0</v>
      </c>
      <c r="Y3054" s="9" t="n">
        <f aca="false">MOD(INT(E3054/86400)+3,7)</f>
        <v>4</v>
      </c>
      <c r="Z3054" s="9" t="n">
        <f aca="false">MOD(INT(E3054/3600),24)</f>
        <v>12</v>
      </c>
      <c r="AA3054" s="6" t="s">
        <v>6352</v>
      </c>
    </row>
    <row r="3055" customFormat="false" ht="15" hidden="false" customHeight="false" outlineLevel="0" collapsed="false">
      <c r="A3055" s="6" t="s">
        <v>6353</v>
      </c>
      <c r="B3055" s="6" t="s">
        <v>44</v>
      </c>
      <c r="C3055" s="6" t="s">
        <v>47</v>
      </c>
      <c r="D3055" s="6" t="s">
        <v>170</v>
      </c>
      <c r="E3055" s="6" t="n">
        <v>1789130867</v>
      </c>
      <c r="F3055" s="6" t="n">
        <v>1789130981</v>
      </c>
      <c r="G3055" s="6" t="n">
        <v>1789130902</v>
      </c>
      <c r="H3055" s="6" t="n">
        <v>1789132495</v>
      </c>
      <c r="J3055" s="6" t="n">
        <v>0</v>
      </c>
      <c r="K3055" s="6" t="n">
        <v>0</v>
      </c>
      <c r="L3055" s="9" t="n">
        <f aca="false">IF(AND(E3055&gt;=Scenario!$B$11,E3055&lt;Scenario!$B$12),1,0)</f>
        <v>1</v>
      </c>
      <c r="M3055" s="9" t="n">
        <f aca="false">IF(AND(L3055=1,ISNUMBER(F3055)),MAX(0,F3055-E3055)/60,"")</f>
        <v>1.9</v>
      </c>
      <c r="N3055" s="9" t="n">
        <f aca="false">IF(AND(L3055=1,ISNUMBER(G3055)),MAX(0,G3055-E3055)/60,"")</f>
        <v>0.583333333333333</v>
      </c>
      <c r="O3055" s="9" t="n">
        <f aca="false">IF(ISNUMBER(H3055),IF(AND(H3055&gt;=Scenario!$B$11,H3055&lt;Scenario!$B$12),1,0),0)</f>
        <v>1</v>
      </c>
      <c r="P3055" s="9" t="n">
        <f aca="false">IF(O3055=1,MAX(0,H3055-E3055)/60,"")</f>
        <v>27.1333333333333</v>
      </c>
      <c r="Q3055" s="9" t="n">
        <f aca="false">INDEX(Scenario!$B$18:$B$20,MATCH(B3055,Scenario!$A$18:$A$20,0))</f>
        <v>240</v>
      </c>
      <c r="R3055" s="9" t="n">
        <f aca="false">INDEX(Scenario!$C$18:$C$20,MATCH(B3055,Scenario!$A$18:$A$20,0))</f>
        <v>4320</v>
      </c>
      <c r="S3055" s="9" t="n">
        <f aca="false">IF(ISNUMBER(M3055),IF(M3055&lt;=Q3055,1,0),"")</f>
        <v>1</v>
      </c>
      <c r="T3055" s="9" t="n">
        <f aca="false">IF(ISNUMBER(P3055),IF(P3055&lt;=R3055,1,0),"")</f>
        <v>1</v>
      </c>
      <c r="U3055" s="9" t="n">
        <f aca="false">IF(E3055&gt;Scenario!$B$14,0,IF(OR(AND(ISNUMBER(H3055),H3055&lt;=Scenario!$B$14),AND(ISNUMBER(I3055),I3055&lt;=Scenario!$B$14)),0,1))</f>
        <v>0</v>
      </c>
      <c r="V3055" s="9" t="n">
        <f aca="false">IF(AND(U3055=1,(Scenario!$B$14-E3055)/60&gt;R3055),1,0)</f>
        <v>0</v>
      </c>
      <c r="W3055" s="9" t="n">
        <f aca="false">IF(OR(C3055=Scenario!$B$22,C3055=Scenario!$C$22),1,0)</f>
        <v>1</v>
      </c>
      <c r="X3055" s="9" t="n">
        <f aca="false">IF(ISNUMBER(I3055),1,0)</f>
        <v>0</v>
      </c>
      <c r="Y3055" s="9" t="n">
        <f aca="false">MOD(INT(E3055/86400)+3,7)</f>
        <v>4</v>
      </c>
      <c r="Z3055" s="9" t="n">
        <f aca="false">MOD(INT(E3055/3600),24)</f>
        <v>12</v>
      </c>
      <c r="AA3055" s="6" t="s">
        <v>6354</v>
      </c>
    </row>
    <row r="3056" customFormat="false" ht="15" hidden="false" customHeight="false" outlineLevel="0" collapsed="false">
      <c r="A3056" s="6" t="s">
        <v>6355</v>
      </c>
      <c r="B3056" s="6" t="s">
        <v>44</v>
      </c>
      <c r="C3056" s="6" t="s">
        <v>249</v>
      </c>
      <c r="D3056" s="6" t="s">
        <v>172</v>
      </c>
      <c r="E3056" s="6" t="n">
        <v>1789132280</v>
      </c>
      <c r="F3056" s="6" t="n">
        <v>1789132536</v>
      </c>
      <c r="G3056" s="6" t="n">
        <v>1789132320</v>
      </c>
      <c r="H3056" s="6" t="n">
        <v>1789134360</v>
      </c>
      <c r="J3056" s="6" t="n">
        <v>0</v>
      </c>
      <c r="K3056" s="6" t="n">
        <v>0</v>
      </c>
      <c r="L3056" s="9" t="n">
        <f aca="false">IF(AND(E3056&gt;=Scenario!$B$11,E3056&lt;Scenario!$B$12),1,0)</f>
        <v>1</v>
      </c>
      <c r="M3056" s="9" t="n">
        <f aca="false">IF(AND(L3056=1,ISNUMBER(F3056)),MAX(0,F3056-E3056)/60,"")</f>
        <v>4.26666666666667</v>
      </c>
      <c r="N3056" s="9" t="n">
        <f aca="false">IF(AND(L3056=1,ISNUMBER(G3056)),MAX(0,G3056-E3056)/60,"")</f>
        <v>0.666666666666667</v>
      </c>
      <c r="O3056" s="9" t="n">
        <f aca="false">IF(ISNUMBER(H3056),IF(AND(H3056&gt;=Scenario!$B$11,H3056&lt;Scenario!$B$12),1,0),0)</f>
        <v>1</v>
      </c>
      <c r="P3056" s="9" t="n">
        <f aca="false">IF(O3056=1,MAX(0,H3056-E3056)/60,"")</f>
        <v>34.6666666666667</v>
      </c>
      <c r="Q3056" s="9" t="n">
        <f aca="false">INDEX(Scenario!$B$18:$B$20,MATCH(B3056,Scenario!$A$18:$A$20,0))</f>
        <v>240</v>
      </c>
      <c r="R3056" s="9" t="n">
        <f aca="false">INDEX(Scenario!$C$18:$C$20,MATCH(B3056,Scenario!$A$18:$A$20,0))</f>
        <v>4320</v>
      </c>
      <c r="S3056" s="9" t="n">
        <f aca="false">IF(ISNUMBER(M3056),IF(M3056&lt;=Q3056,1,0),"")</f>
        <v>1</v>
      </c>
      <c r="T3056" s="9" t="n">
        <f aca="false">IF(ISNUMBER(P3056),IF(P3056&lt;=R3056,1,0),"")</f>
        <v>1</v>
      </c>
      <c r="U3056" s="9" t="n">
        <f aca="false">IF(E3056&gt;Scenario!$B$14,0,IF(OR(AND(ISNUMBER(H3056),H3056&lt;=Scenario!$B$14),AND(ISNUMBER(I3056),I3056&lt;=Scenario!$B$14)),0,1))</f>
        <v>0</v>
      </c>
      <c r="V3056" s="9" t="n">
        <f aca="false">IF(AND(U3056=1,(Scenario!$B$14-E3056)/60&gt;R3056),1,0)</f>
        <v>0</v>
      </c>
      <c r="W3056" s="9" t="n">
        <f aca="false">IF(OR(C3056=Scenario!$B$22,C3056=Scenario!$C$22),1,0)</f>
        <v>0</v>
      </c>
      <c r="X3056" s="9" t="n">
        <f aca="false">IF(ISNUMBER(I3056),1,0)</f>
        <v>0</v>
      </c>
      <c r="Y3056" s="9" t="n">
        <f aca="false">MOD(INT(E3056/86400)+3,7)</f>
        <v>4</v>
      </c>
      <c r="Z3056" s="9" t="n">
        <f aca="false">MOD(INT(E3056/3600),24)</f>
        <v>13</v>
      </c>
      <c r="AA3056" s="6" t="s">
        <v>6356</v>
      </c>
    </row>
    <row r="3057" customFormat="false" ht="15" hidden="false" customHeight="false" outlineLevel="0" collapsed="false">
      <c r="A3057" s="6" t="s">
        <v>6357</v>
      </c>
      <c r="B3057" s="6" t="s">
        <v>44</v>
      </c>
      <c r="C3057" s="6" t="s">
        <v>46</v>
      </c>
      <c r="D3057" s="6" t="s">
        <v>170</v>
      </c>
      <c r="E3057" s="6" t="n">
        <v>1789132533</v>
      </c>
      <c r="F3057" s="6" t="n">
        <v>1789132779</v>
      </c>
      <c r="G3057" s="6" t="n">
        <v>1789132581</v>
      </c>
      <c r="H3057" s="6" t="n">
        <v>1789134343</v>
      </c>
      <c r="J3057" s="6" t="n">
        <v>0</v>
      </c>
      <c r="K3057" s="6" t="n">
        <v>0</v>
      </c>
      <c r="L3057" s="9" t="n">
        <f aca="false">IF(AND(E3057&gt;=Scenario!$B$11,E3057&lt;Scenario!$B$12),1,0)</f>
        <v>1</v>
      </c>
      <c r="M3057" s="9" t="n">
        <f aca="false">IF(AND(L3057=1,ISNUMBER(F3057)),MAX(0,F3057-E3057)/60,"")</f>
        <v>4.1</v>
      </c>
      <c r="N3057" s="9" t="n">
        <f aca="false">IF(AND(L3057=1,ISNUMBER(G3057)),MAX(0,G3057-E3057)/60,"")</f>
        <v>0.8</v>
      </c>
      <c r="O3057" s="9" t="n">
        <f aca="false">IF(ISNUMBER(H3057),IF(AND(H3057&gt;=Scenario!$B$11,H3057&lt;Scenario!$B$12),1,0),0)</f>
        <v>1</v>
      </c>
      <c r="P3057" s="9" t="n">
        <f aca="false">IF(O3057=1,MAX(0,H3057-E3057)/60,"")</f>
        <v>30.1666666666667</v>
      </c>
      <c r="Q3057" s="9" t="n">
        <f aca="false">INDEX(Scenario!$B$18:$B$20,MATCH(B3057,Scenario!$A$18:$A$20,0))</f>
        <v>240</v>
      </c>
      <c r="R3057" s="9" t="n">
        <f aca="false">INDEX(Scenario!$C$18:$C$20,MATCH(B3057,Scenario!$A$18:$A$20,0))</f>
        <v>4320</v>
      </c>
      <c r="S3057" s="9" t="n">
        <f aca="false">IF(ISNUMBER(M3057),IF(M3057&lt;=Q3057,1,0),"")</f>
        <v>1</v>
      </c>
      <c r="T3057" s="9" t="n">
        <f aca="false">IF(ISNUMBER(P3057),IF(P3057&lt;=R3057,1,0),"")</f>
        <v>1</v>
      </c>
      <c r="U3057" s="9" t="n">
        <f aca="false">IF(E3057&gt;Scenario!$B$14,0,IF(OR(AND(ISNUMBER(H3057),H3057&lt;=Scenario!$B$14),AND(ISNUMBER(I3057),I3057&lt;=Scenario!$B$14)),0,1))</f>
        <v>0</v>
      </c>
      <c r="V3057" s="9" t="n">
        <f aca="false">IF(AND(U3057=1,(Scenario!$B$14-E3057)/60&gt;R3057),1,0)</f>
        <v>0</v>
      </c>
      <c r="W3057" s="9" t="n">
        <f aca="false">IF(OR(C3057=Scenario!$B$22,C3057=Scenario!$C$22),1,0)</f>
        <v>1</v>
      </c>
      <c r="X3057" s="9" t="n">
        <f aca="false">IF(ISNUMBER(I3057),1,0)</f>
        <v>0</v>
      </c>
      <c r="Y3057" s="9" t="n">
        <f aca="false">MOD(INT(E3057/86400)+3,7)</f>
        <v>4</v>
      </c>
      <c r="Z3057" s="9" t="n">
        <f aca="false">MOD(INT(E3057/3600),24)</f>
        <v>13</v>
      </c>
      <c r="AA3057" s="6" t="s">
        <v>6358</v>
      </c>
    </row>
    <row r="3058" customFormat="false" ht="15" hidden="false" customHeight="false" outlineLevel="0" collapsed="false">
      <c r="A3058" s="6" t="s">
        <v>6359</v>
      </c>
      <c r="B3058" s="6" t="s">
        <v>44</v>
      </c>
      <c r="C3058" s="6" t="s">
        <v>288</v>
      </c>
      <c r="D3058" s="6" t="s">
        <v>171</v>
      </c>
      <c r="E3058" s="6" t="n">
        <v>1789132885</v>
      </c>
      <c r="F3058" s="6" t="n">
        <v>1789132971</v>
      </c>
      <c r="G3058" s="6" t="n">
        <v>1789132910</v>
      </c>
      <c r="H3058" s="6" t="n">
        <v>1789135955</v>
      </c>
      <c r="J3058" s="6" t="n">
        <v>0</v>
      </c>
      <c r="K3058" s="6" t="n">
        <v>0</v>
      </c>
      <c r="L3058" s="9" t="n">
        <f aca="false">IF(AND(E3058&gt;=Scenario!$B$11,E3058&lt;Scenario!$B$12),1,0)</f>
        <v>1</v>
      </c>
      <c r="M3058" s="9" t="n">
        <f aca="false">IF(AND(L3058=1,ISNUMBER(F3058)),MAX(0,F3058-E3058)/60,"")</f>
        <v>1.43333333333333</v>
      </c>
      <c r="N3058" s="9" t="n">
        <f aca="false">IF(AND(L3058=1,ISNUMBER(G3058)),MAX(0,G3058-E3058)/60,"")</f>
        <v>0.416666666666667</v>
      </c>
      <c r="O3058" s="9" t="n">
        <f aca="false">IF(ISNUMBER(H3058),IF(AND(H3058&gt;=Scenario!$B$11,H3058&lt;Scenario!$B$12),1,0),0)</f>
        <v>1</v>
      </c>
      <c r="P3058" s="9" t="n">
        <f aca="false">IF(O3058=1,MAX(0,H3058-E3058)/60,"")</f>
        <v>51.1666666666667</v>
      </c>
      <c r="Q3058" s="9" t="n">
        <f aca="false">INDEX(Scenario!$B$18:$B$20,MATCH(B3058,Scenario!$A$18:$A$20,0))</f>
        <v>240</v>
      </c>
      <c r="R3058" s="9" t="n">
        <f aca="false">INDEX(Scenario!$C$18:$C$20,MATCH(B3058,Scenario!$A$18:$A$20,0))</f>
        <v>4320</v>
      </c>
      <c r="S3058" s="9" t="n">
        <f aca="false">IF(ISNUMBER(M3058),IF(M3058&lt;=Q3058,1,0),"")</f>
        <v>1</v>
      </c>
      <c r="T3058" s="9" t="n">
        <f aca="false">IF(ISNUMBER(P3058),IF(P3058&lt;=R3058,1,0),"")</f>
        <v>1</v>
      </c>
      <c r="U3058" s="9" t="n">
        <f aca="false">IF(E3058&gt;Scenario!$B$14,0,IF(OR(AND(ISNUMBER(H3058),H3058&lt;=Scenario!$B$14),AND(ISNUMBER(I3058),I3058&lt;=Scenario!$B$14)),0,1))</f>
        <v>0</v>
      </c>
      <c r="V3058" s="9" t="n">
        <f aca="false">IF(AND(U3058=1,(Scenario!$B$14-E3058)/60&gt;R3058),1,0)</f>
        <v>0</v>
      </c>
      <c r="W3058" s="9" t="n">
        <f aca="false">IF(OR(C3058=Scenario!$B$22,C3058=Scenario!$C$22),1,0)</f>
        <v>0</v>
      </c>
      <c r="X3058" s="9" t="n">
        <f aca="false">IF(ISNUMBER(I3058),1,0)</f>
        <v>0</v>
      </c>
      <c r="Y3058" s="9" t="n">
        <f aca="false">MOD(INT(E3058/86400)+3,7)</f>
        <v>4</v>
      </c>
      <c r="Z3058" s="9" t="n">
        <f aca="false">MOD(INT(E3058/3600),24)</f>
        <v>13</v>
      </c>
      <c r="AA3058" s="6" t="s">
        <v>6360</v>
      </c>
    </row>
    <row r="3059" customFormat="false" ht="15" hidden="false" customHeight="false" outlineLevel="0" collapsed="false">
      <c r="A3059" s="6" t="s">
        <v>6361</v>
      </c>
      <c r="B3059" s="6" t="s">
        <v>42</v>
      </c>
      <c r="C3059" s="6" t="s">
        <v>249</v>
      </c>
      <c r="D3059" s="6" t="s">
        <v>171</v>
      </c>
      <c r="E3059" s="6" t="n">
        <v>1789133604</v>
      </c>
      <c r="F3059" s="6" t="n">
        <v>1789133771</v>
      </c>
      <c r="G3059" s="6" t="n">
        <v>1789133700</v>
      </c>
      <c r="H3059" s="6" t="n">
        <v>1789249082</v>
      </c>
      <c r="J3059" s="6" t="n">
        <v>0</v>
      </c>
      <c r="K3059" s="6" t="n">
        <v>0</v>
      </c>
      <c r="L3059" s="9" t="n">
        <f aca="false">IF(AND(E3059&gt;=Scenario!$B$11,E3059&lt;Scenario!$B$12),1,0)</f>
        <v>1</v>
      </c>
      <c r="M3059" s="9" t="n">
        <f aca="false">IF(AND(L3059=1,ISNUMBER(F3059)),MAX(0,F3059-E3059)/60,"")</f>
        <v>2.78333333333333</v>
      </c>
      <c r="N3059" s="9" t="n">
        <f aca="false">IF(AND(L3059=1,ISNUMBER(G3059)),MAX(0,G3059-E3059)/60,"")</f>
        <v>1.6</v>
      </c>
      <c r="O3059" s="9" t="n">
        <f aca="false">IF(ISNUMBER(H3059),IF(AND(H3059&gt;=Scenario!$B$11,H3059&lt;Scenario!$B$12),1,0),0)</f>
        <v>1</v>
      </c>
      <c r="P3059" s="9" t="n">
        <f aca="false">IF(O3059=1,MAX(0,H3059-E3059)/60,"")</f>
        <v>1924.63333333333</v>
      </c>
      <c r="Q3059" s="9" t="n">
        <f aca="false">INDEX(Scenario!$B$18:$B$20,MATCH(B3059,Scenario!$A$18:$A$20,0))</f>
        <v>15</v>
      </c>
      <c r="R3059" s="9" t="n">
        <f aca="false">INDEX(Scenario!$C$18:$C$20,MATCH(B3059,Scenario!$A$18:$A$20,0))</f>
        <v>240</v>
      </c>
      <c r="S3059" s="9" t="n">
        <f aca="false">IF(ISNUMBER(M3059),IF(M3059&lt;=Q3059,1,0),"")</f>
        <v>1</v>
      </c>
      <c r="T3059" s="9" t="n">
        <f aca="false">IF(ISNUMBER(P3059),IF(P3059&lt;=R3059,1,0),"")</f>
        <v>0</v>
      </c>
      <c r="U3059" s="9" t="n">
        <f aca="false">IF(E3059&gt;Scenario!$B$14,0,IF(OR(AND(ISNUMBER(H3059),H3059&lt;=Scenario!$B$14),AND(ISNUMBER(I3059),I3059&lt;=Scenario!$B$14)),0,1))</f>
        <v>0</v>
      </c>
      <c r="V3059" s="9" t="n">
        <f aca="false">IF(AND(U3059=1,(Scenario!$B$14-E3059)/60&gt;R3059),1,0)</f>
        <v>0</v>
      </c>
      <c r="W3059" s="9" t="n">
        <f aca="false">IF(OR(C3059=Scenario!$B$22,C3059=Scenario!$C$22),1,0)</f>
        <v>0</v>
      </c>
      <c r="X3059" s="9" t="n">
        <f aca="false">IF(ISNUMBER(I3059),1,0)</f>
        <v>0</v>
      </c>
      <c r="Y3059" s="9" t="n">
        <f aca="false">MOD(INT(E3059/86400)+3,7)</f>
        <v>4</v>
      </c>
      <c r="Z3059" s="9" t="n">
        <f aca="false">MOD(INT(E3059/3600),24)</f>
        <v>13</v>
      </c>
      <c r="AA3059" s="6" t="s">
        <v>6362</v>
      </c>
    </row>
    <row r="3060" customFormat="false" ht="15" hidden="false" customHeight="false" outlineLevel="0" collapsed="false">
      <c r="A3060" s="6" t="s">
        <v>6363</v>
      </c>
      <c r="B3060" s="6" t="s">
        <v>43</v>
      </c>
      <c r="C3060" s="6" t="s">
        <v>288</v>
      </c>
      <c r="D3060" s="6" t="s">
        <v>170</v>
      </c>
      <c r="E3060" s="6" t="n">
        <v>1789133752</v>
      </c>
      <c r="F3060" s="6" t="n">
        <v>1789133877</v>
      </c>
      <c r="G3060" s="6" t="n">
        <v>1789133777</v>
      </c>
      <c r="H3060" s="6" t="n">
        <v>1789135224</v>
      </c>
      <c r="J3060" s="6" t="n">
        <v>0</v>
      </c>
      <c r="K3060" s="6" t="n">
        <v>0</v>
      </c>
      <c r="L3060" s="9" t="n">
        <f aca="false">IF(AND(E3060&gt;=Scenario!$B$11,E3060&lt;Scenario!$B$12),1,0)</f>
        <v>1</v>
      </c>
      <c r="M3060" s="9" t="n">
        <f aca="false">IF(AND(L3060=1,ISNUMBER(F3060)),MAX(0,F3060-E3060)/60,"")</f>
        <v>2.08333333333333</v>
      </c>
      <c r="N3060" s="9" t="n">
        <f aca="false">IF(AND(L3060=1,ISNUMBER(G3060)),MAX(0,G3060-E3060)/60,"")</f>
        <v>0.416666666666667</v>
      </c>
      <c r="O3060" s="9" t="n">
        <f aca="false">IF(ISNUMBER(H3060),IF(AND(H3060&gt;=Scenario!$B$11,H3060&lt;Scenario!$B$12),1,0),0)</f>
        <v>1</v>
      </c>
      <c r="P3060" s="9" t="n">
        <f aca="false">IF(O3060=1,MAX(0,H3060-E3060)/60,"")</f>
        <v>24.5333333333333</v>
      </c>
      <c r="Q3060" s="9" t="n">
        <f aca="false">INDEX(Scenario!$B$18:$B$20,MATCH(B3060,Scenario!$A$18:$A$20,0))</f>
        <v>60</v>
      </c>
      <c r="R3060" s="9" t="n">
        <f aca="false">INDEX(Scenario!$C$18:$C$20,MATCH(B3060,Scenario!$A$18:$A$20,0))</f>
        <v>1440</v>
      </c>
      <c r="S3060" s="9" t="n">
        <f aca="false">IF(ISNUMBER(M3060),IF(M3060&lt;=Q3060,1,0),"")</f>
        <v>1</v>
      </c>
      <c r="T3060" s="9" t="n">
        <f aca="false">IF(ISNUMBER(P3060),IF(P3060&lt;=R3060,1,0),"")</f>
        <v>1</v>
      </c>
      <c r="U3060" s="9" t="n">
        <f aca="false">IF(E3060&gt;Scenario!$B$14,0,IF(OR(AND(ISNUMBER(H3060),H3060&lt;=Scenario!$B$14),AND(ISNUMBER(I3060),I3060&lt;=Scenario!$B$14)),0,1))</f>
        <v>0</v>
      </c>
      <c r="V3060" s="9" t="n">
        <f aca="false">IF(AND(U3060=1,(Scenario!$B$14-E3060)/60&gt;R3060),1,0)</f>
        <v>0</v>
      </c>
      <c r="W3060" s="9" t="n">
        <f aca="false">IF(OR(C3060=Scenario!$B$22,C3060=Scenario!$C$22),1,0)</f>
        <v>0</v>
      </c>
      <c r="X3060" s="9" t="n">
        <f aca="false">IF(ISNUMBER(I3060),1,0)</f>
        <v>0</v>
      </c>
      <c r="Y3060" s="9" t="n">
        <f aca="false">MOD(INT(E3060/86400)+3,7)</f>
        <v>4</v>
      </c>
      <c r="Z3060" s="9" t="n">
        <f aca="false">MOD(INT(E3060/3600),24)</f>
        <v>13</v>
      </c>
      <c r="AA3060" s="6" t="s">
        <v>6364</v>
      </c>
    </row>
    <row r="3061" customFormat="false" ht="15" hidden="false" customHeight="false" outlineLevel="0" collapsed="false">
      <c r="A3061" s="6" t="s">
        <v>6365</v>
      </c>
      <c r="B3061" s="6" t="s">
        <v>44</v>
      </c>
      <c r="C3061" s="6" t="s">
        <v>46</v>
      </c>
      <c r="D3061" s="6" t="s">
        <v>170</v>
      </c>
      <c r="E3061" s="6" t="n">
        <v>1789134513</v>
      </c>
      <c r="F3061" s="6" t="n">
        <v>1789134748</v>
      </c>
      <c r="G3061" s="6" t="n">
        <v>1789134571</v>
      </c>
      <c r="H3061" s="6" t="n">
        <v>1789136343</v>
      </c>
      <c r="J3061" s="6" t="n">
        <v>0</v>
      </c>
      <c r="K3061" s="6" t="n">
        <v>0</v>
      </c>
      <c r="L3061" s="9" t="n">
        <f aca="false">IF(AND(E3061&gt;=Scenario!$B$11,E3061&lt;Scenario!$B$12),1,0)</f>
        <v>1</v>
      </c>
      <c r="M3061" s="9" t="n">
        <f aca="false">IF(AND(L3061=1,ISNUMBER(F3061)),MAX(0,F3061-E3061)/60,"")</f>
        <v>3.91666666666667</v>
      </c>
      <c r="N3061" s="9" t="n">
        <f aca="false">IF(AND(L3061=1,ISNUMBER(G3061)),MAX(0,G3061-E3061)/60,"")</f>
        <v>0.966666666666667</v>
      </c>
      <c r="O3061" s="9" t="n">
        <f aca="false">IF(ISNUMBER(H3061),IF(AND(H3061&gt;=Scenario!$B$11,H3061&lt;Scenario!$B$12),1,0),0)</f>
        <v>1</v>
      </c>
      <c r="P3061" s="9" t="n">
        <f aca="false">IF(O3061=1,MAX(0,H3061-E3061)/60,"")</f>
        <v>30.5</v>
      </c>
      <c r="Q3061" s="9" t="n">
        <f aca="false">INDEX(Scenario!$B$18:$B$20,MATCH(B3061,Scenario!$A$18:$A$20,0))</f>
        <v>240</v>
      </c>
      <c r="R3061" s="9" t="n">
        <f aca="false">INDEX(Scenario!$C$18:$C$20,MATCH(B3061,Scenario!$A$18:$A$20,0))</f>
        <v>4320</v>
      </c>
      <c r="S3061" s="9" t="n">
        <f aca="false">IF(ISNUMBER(M3061),IF(M3061&lt;=Q3061,1,0),"")</f>
        <v>1</v>
      </c>
      <c r="T3061" s="9" t="n">
        <f aca="false">IF(ISNUMBER(P3061),IF(P3061&lt;=R3061,1,0),"")</f>
        <v>1</v>
      </c>
      <c r="U3061" s="9" t="n">
        <f aca="false">IF(E3061&gt;Scenario!$B$14,0,IF(OR(AND(ISNUMBER(H3061),H3061&lt;=Scenario!$B$14),AND(ISNUMBER(I3061),I3061&lt;=Scenario!$B$14)),0,1))</f>
        <v>0</v>
      </c>
      <c r="V3061" s="9" t="n">
        <f aca="false">IF(AND(U3061=1,(Scenario!$B$14-E3061)/60&gt;R3061),1,0)</f>
        <v>0</v>
      </c>
      <c r="W3061" s="9" t="n">
        <f aca="false">IF(OR(C3061=Scenario!$B$22,C3061=Scenario!$C$22),1,0)</f>
        <v>1</v>
      </c>
      <c r="X3061" s="9" t="n">
        <f aca="false">IF(ISNUMBER(I3061),1,0)</f>
        <v>0</v>
      </c>
      <c r="Y3061" s="9" t="n">
        <f aca="false">MOD(INT(E3061/86400)+3,7)</f>
        <v>4</v>
      </c>
      <c r="Z3061" s="9" t="n">
        <f aca="false">MOD(INT(E3061/3600),24)</f>
        <v>13</v>
      </c>
      <c r="AA3061" s="6" t="s">
        <v>6366</v>
      </c>
    </row>
    <row r="3062" customFormat="false" ht="15" hidden="false" customHeight="false" outlineLevel="0" collapsed="false">
      <c r="A3062" s="6" t="s">
        <v>6367</v>
      </c>
      <c r="B3062" s="6" t="s">
        <v>44</v>
      </c>
      <c r="C3062" s="6" t="s">
        <v>47</v>
      </c>
      <c r="D3062" s="6" t="s">
        <v>170</v>
      </c>
      <c r="E3062" s="6" t="n">
        <v>1789134710</v>
      </c>
      <c r="F3062" s="6" t="n">
        <v>1789134834</v>
      </c>
      <c r="G3062" s="6" t="n">
        <v>1789134759</v>
      </c>
      <c r="H3062" s="6" t="n">
        <v>1789143004</v>
      </c>
      <c r="J3062" s="6" t="n">
        <v>0</v>
      </c>
      <c r="K3062" s="6" t="n">
        <v>1</v>
      </c>
      <c r="L3062" s="9" t="n">
        <f aca="false">IF(AND(E3062&gt;=Scenario!$B$11,E3062&lt;Scenario!$B$12),1,0)</f>
        <v>1</v>
      </c>
      <c r="M3062" s="9" t="n">
        <f aca="false">IF(AND(L3062=1,ISNUMBER(F3062)),MAX(0,F3062-E3062)/60,"")</f>
        <v>2.06666666666667</v>
      </c>
      <c r="N3062" s="9" t="n">
        <f aca="false">IF(AND(L3062=1,ISNUMBER(G3062)),MAX(0,G3062-E3062)/60,"")</f>
        <v>0.816666666666667</v>
      </c>
      <c r="O3062" s="9" t="n">
        <f aca="false">IF(ISNUMBER(H3062),IF(AND(H3062&gt;=Scenario!$B$11,H3062&lt;Scenario!$B$12),1,0),0)</f>
        <v>1</v>
      </c>
      <c r="P3062" s="9" t="n">
        <f aca="false">IF(O3062=1,MAX(0,H3062-E3062)/60,"")</f>
        <v>138.233333333333</v>
      </c>
      <c r="Q3062" s="9" t="n">
        <f aca="false">INDEX(Scenario!$B$18:$B$20,MATCH(B3062,Scenario!$A$18:$A$20,0))</f>
        <v>240</v>
      </c>
      <c r="R3062" s="9" t="n">
        <f aca="false">INDEX(Scenario!$C$18:$C$20,MATCH(B3062,Scenario!$A$18:$A$20,0))</f>
        <v>4320</v>
      </c>
      <c r="S3062" s="9" t="n">
        <f aca="false">IF(ISNUMBER(M3062),IF(M3062&lt;=Q3062,1,0),"")</f>
        <v>1</v>
      </c>
      <c r="T3062" s="9" t="n">
        <f aca="false">IF(ISNUMBER(P3062),IF(P3062&lt;=R3062,1,0),"")</f>
        <v>1</v>
      </c>
      <c r="U3062" s="9" t="n">
        <f aca="false">IF(E3062&gt;Scenario!$B$14,0,IF(OR(AND(ISNUMBER(H3062),H3062&lt;=Scenario!$B$14),AND(ISNUMBER(I3062),I3062&lt;=Scenario!$B$14)),0,1))</f>
        <v>0</v>
      </c>
      <c r="V3062" s="9" t="n">
        <f aca="false">IF(AND(U3062=1,(Scenario!$B$14-E3062)/60&gt;R3062),1,0)</f>
        <v>0</v>
      </c>
      <c r="W3062" s="9" t="n">
        <f aca="false">IF(OR(C3062=Scenario!$B$22,C3062=Scenario!$C$22),1,0)</f>
        <v>1</v>
      </c>
      <c r="X3062" s="9" t="n">
        <f aca="false">IF(ISNUMBER(I3062),1,0)</f>
        <v>0</v>
      </c>
      <c r="Y3062" s="9" t="n">
        <f aca="false">MOD(INT(E3062/86400)+3,7)</f>
        <v>4</v>
      </c>
      <c r="Z3062" s="9" t="n">
        <f aca="false">MOD(INT(E3062/3600),24)</f>
        <v>13</v>
      </c>
      <c r="AA3062" s="6" t="s">
        <v>6368</v>
      </c>
    </row>
    <row r="3063" customFormat="false" ht="15" hidden="false" customHeight="false" outlineLevel="0" collapsed="false">
      <c r="A3063" s="6" t="s">
        <v>6369</v>
      </c>
      <c r="B3063" s="6" t="s">
        <v>44</v>
      </c>
      <c r="C3063" s="6" t="s">
        <v>47</v>
      </c>
      <c r="D3063" s="6" t="s">
        <v>172</v>
      </c>
      <c r="E3063" s="6" t="n">
        <v>1789135047</v>
      </c>
      <c r="F3063" s="6" t="n">
        <v>1789135211</v>
      </c>
      <c r="G3063" s="6" t="n">
        <v>1789135069</v>
      </c>
      <c r="H3063" s="6" t="n">
        <v>1789137772</v>
      </c>
      <c r="J3063" s="6" t="n">
        <v>0</v>
      </c>
      <c r="K3063" s="6" t="n">
        <v>0</v>
      </c>
      <c r="L3063" s="9" t="n">
        <f aca="false">IF(AND(E3063&gt;=Scenario!$B$11,E3063&lt;Scenario!$B$12),1,0)</f>
        <v>1</v>
      </c>
      <c r="M3063" s="9" t="n">
        <f aca="false">IF(AND(L3063=1,ISNUMBER(F3063)),MAX(0,F3063-E3063)/60,"")</f>
        <v>2.73333333333333</v>
      </c>
      <c r="N3063" s="9" t="n">
        <f aca="false">IF(AND(L3063=1,ISNUMBER(G3063)),MAX(0,G3063-E3063)/60,"")</f>
        <v>0.366666666666667</v>
      </c>
      <c r="O3063" s="9" t="n">
        <f aca="false">IF(ISNUMBER(H3063),IF(AND(H3063&gt;=Scenario!$B$11,H3063&lt;Scenario!$B$12),1,0),0)</f>
        <v>1</v>
      </c>
      <c r="P3063" s="9" t="n">
        <f aca="false">IF(O3063=1,MAX(0,H3063-E3063)/60,"")</f>
        <v>45.4166666666667</v>
      </c>
      <c r="Q3063" s="9" t="n">
        <f aca="false">INDEX(Scenario!$B$18:$B$20,MATCH(B3063,Scenario!$A$18:$A$20,0))</f>
        <v>240</v>
      </c>
      <c r="R3063" s="9" t="n">
        <f aca="false">INDEX(Scenario!$C$18:$C$20,MATCH(B3063,Scenario!$A$18:$A$20,0))</f>
        <v>4320</v>
      </c>
      <c r="S3063" s="9" t="n">
        <f aca="false">IF(ISNUMBER(M3063),IF(M3063&lt;=Q3063,1,0),"")</f>
        <v>1</v>
      </c>
      <c r="T3063" s="9" t="n">
        <f aca="false">IF(ISNUMBER(P3063),IF(P3063&lt;=R3063,1,0),"")</f>
        <v>1</v>
      </c>
      <c r="U3063" s="9" t="n">
        <f aca="false">IF(E3063&gt;Scenario!$B$14,0,IF(OR(AND(ISNUMBER(H3063),H3063&lt;=Scenario!$B$14),AND(ISNUMBER(I3063),I3063&lt;=Scenario!$B$14)),0,1))</f>
        <v>0</v>
      </c>
      <c r="V3063" s="9" t="n">
        <f aca="false">IF(AND(U3063=1,(Scenario!$B$14-E3063)/60&gt;R3063),1,0)</f>
        <v>0</v>
      </c>
      <c r="W3063" s="9" t="n">
        <f aca="false">IF(OR(C3063=Scenario!$B$22,C3063=Scenario!$C$22),1,0)</f>
        <v>1</v>
      </c>
      <c r="X3063" s="9" t="n">
        <f aca="false">IF(ISNUMBER(I3063),1,0)</f>
        <v>0</v>
      </c>
      <c r="Y3063" s="9" t="n">
        <f aca="false">MOD(INT(E3063/86400)+3,7)</f>
        <v>4</v>
      </c>
      <c r="Z3063" s="9" t="n">
        <f aca="false">MOD(INT(E3063/3600),24)</f>
        <v>13</v>
      </c>
      <c r="AA3063" s="6" t="s">
        <v>6370</v>
      </c>
    </row>
    <row r="3064" customFormat="false" ht="15" hidden="false" customHeight="false" outlineLevel="0" collapsed="false">
      <c r="A3064" s="6" t="s">
        <v>6371</v>
      </c>
      <c r="B3064" s="6" t="s">
        <v>42</v>
      </c>
      <c r="C3064" s="6" t="s">
        <v>249</v>
      </c>
      <c r="D3064" s="6" t="s">
        <v>171</v>
      </c>
      <c r="E3064" s="6" t="n">
        <v>1789135383</v>
      </c>
      <c r="F3064" s="6" t="n">
        <v>1789135505</v>
      </c>
      <c r="G3064" s="6" t="n">
        <v>1789135435</v>
      </c>
      <c r="H3064" s="6" t="n">
        <v>1789136798</v>
      </c>
      <c r="J3064" s="6" t="n">
        <v>0</v>
      </c>
      <c r="K3064" s="6" t="n">
        <v>0</v>
      </c>
      <c r="L3064" s="9" t="n">
        <f aca="false">IF(AND(E3064&gt;=Scenario!$B$11,E3064&lt;Scenario!$B$12),1,0)</f>
        <v>1</v>
      </c>
      <c r="M3064" s="9" t="n">
        <f aca="false">IF(AND(L3064=1,ISNUMBER(F3064)),MAX(0,F3064-E3064)/60,"")</f>
        <v>2.03333333333333</v>
      </c>
      <c r="N3064" s="9" t="n">
        <f aca="false">IF(AND(L3064=1,ISNUMBER(G3064)),MAX(0,G3064-E3064)/60,"")</f>
        <v>0.866666666666667</v>
      </c>
      <c r="O3064" s="9" t="n">
        <f aca="false">IF(ISNUMBER(H3064),IF(AND(H3064&gt;=Scenario!$B$11,H3064&lt;Scenario!$B$12),1,0),0)</f>
        <v>1</v>
      </c>
      <c r="P3064" s="9" t="n">
        <f aca="false">IF(O3064=1,MAX(0,H3064-E3064)/60,"")</f>
        <v>23.5833333333333</v>
      </c>
      <c r="Q3064" s="9" t="n">
        <f aca="false">INDEX(Scenario!$B$18:$B$20,MATCH(B3064,Scenario!$A$18:$A$20,0))</f>
        <v>15</v>
      </c>
      <c r="R3064" s="9" t="n">
        <f aca="false">INDEX(Scenario!$C$18:$C$20,MATCH(B3064,Scenario!$A$18:$A$20,0))</f>
        <v>240</v>
      </c>
      <c r="S3064" s="9" t="n">
        <f aca="false">IF(ISNUMBER(M3064),IF(M3064&lt;=Q3064,1,0),"")</f>
        <v>1</v>
      </c>
      <c r="T3064" s="9" t="n">
        <f aca="false">IF(ISNUMBER(P3064),IF(P3064&lt;=R3064,1,0),"")</f>
        <v>1</v>
      </c>
      <c r="U3064" s="9" t="n">
        <f aca="false">IF(E3064&gt;Scenario!$B$14,0,IF(OR(AND(ISNUMBER(H3064),H3064&lt;=Scenario!$B$14),AND(ISNUMBER(I3064),I3064&lt;=Scenario!$B$14)),0,1))</f>
        <v>0</v>
      </c>
      <c r="V3064" s="9" t="n">
        <f aca="false">IF(AND(U3064=1,(Scenario!$B$14-E3064)/60&gt;R3064),1,0)</f>
        <v>0</v>
      </c>
      <c r="W3064" s="9" t="n">
        <f aca="false">IF(OR(C3064=Scenario!$B$22,C3064=Scenario!$C$22),1,0)</f>
        <v>0</v>
      </c>
      <c r="X3064" s="9" t="n">
        <f aca="false">IF(ISNUMBER(I3064),1,0)</f>
        <v>0</v>
      </c>
      <c r="Y3064" s="9" t="n">
        <f aca="false">MOD(INT(E3064/86400)+3,7)</f>
        <v>4</v>
      </c>
      <c r="Z3064" s="9" t="n">
        <f aca="false">MOD(INT(E3064/3600),24)</f>
        <v>14</v>
      </c>
      <c r="AA3064" s="6" t="s">
        <v>6372</v>
      </c>
    </row>
    <row r="3065" customFormat="false" ht="15" hidden="false" customHeight="false" outlineLevel="0" collapsed="false">
      <c r="A3065" s="6" t="s">
        <v>6373</v>
      </c>
      <c r="B3065" s="6" t="s">
        <v>44</v>
      </c>
      <c r="C3065" s="6" t="s">
        <v>46</v>
      </c>
      <c r="D3065" s="6" t="s">
        <v>171</v>
      </c>
      <c r="E3065" s="6" t="n">
        <v>1789135891</v>
      </c>
      <c r="F3065" s="6" t="n">
        <v>1789136919</v>
      </c>
      <c r="G3065" s="6" t="n">
        <v>1789136833</v>
      </c>
      <c r="H3065" s="6" t="n">
        <v>1789137700</v>
      </c>
      <c r="J3065" s="6" t="n">
        <v>0</v>
      </c>
      <c r="K3065" s="6" t="n">
        <v>0</v>
      </c>
      <c r="L3065" s="9" t="n">
        <f aca="false">IF(AND(E3065&gt;=Scenario!$B$11,E3065&lt;Scenario!$B$12),1,0)</f>
        <v>1</v>
      </c>
      <c r="M3065" s="9" t="n">
        <f aca="false">IF(AND(L3065=1,ISNUMBER(F3065)),MAX(0,F3065-E3065)/60,"")</f>
        <v>17.1333333333333</v>
      </c>
      <c r="N3065" s="9" t="n">
        <f aca="false">IF(AND(L3065=1,ISNUMBER(G3065)),MAX(0,G3065-E3065)/60,"")</f>
        <v>15.7</v>
      </c>
      <c r="O3065" s="9" t="n">
        <f aca="false">IF(ISNUMBER(H3065),IF(AND(H3065&gt;=Scenario!$B$11,H3065&lt;Scenario!$B$12),1,0),0)</f>
        <v>1</v>
      </c>
      <c r="P3065" s="9" t="n">
        <f aca="false">IF(O3065=1,MAX(0,H3065-E3065)/60,"")</f>
        <v>30.15</v>
      </c>
      <c r="Q3065" s="9" t="n">
        <f aca="false">INDEX(Scenario!$B$18:$B$20,MATCH(B3065,Scenario!$A$18:$A$20,0))</f>
        <v>240</v>
      </c>
      <c r="R3065" s="9" t="n">
        <f aca="false">INDEX(Scenario!$C$18:$C$20,MATCH(B3065,Scenario!$A$18:$A$20,0))</f>
        <v>4320</v>
      </c>
      <c r="S3065" s="9" t="n">
        <f aca="false">IF(ISNUMBER(M3065),IF(M3065&lt;=Q3065,1,0),"")</f>
        <v>1</v>
      </c>
      <c r="T3065" s="9" t="n">
        <f aca="false">IF(ISNUMBER(P3065),IF(P3065&lt;=R3065,1,0),"")</f>
        <v>1</v>
      </c>
      <c r="U3065" s="9" t="n">
        <f aca="false">IF(E3065&gt;Scenario!$B$14,0,IF(OR(AND(ISNUMBER(H3065),H3065&lt;=Scenario!$B$14),AND(ISNUMBER(I3065),I3065&lt;=Scenario!$B$14)),0,1))</f>
        <v>0</v>
      </c>
      <c r="V3065" s="9" t="n">
        <f aca="false">IF(AND(U3065=1,(Scenario!$B$14-E3065)/60&gt;R3065),1,0)</f>
        <v>0</v>
      </c>
      <c r="W3065" s="9" t="n">
        <f aca="false">IF(OR(C3065=Scenario!$B$22,C3065=Scenario!$C$22),1,0)</f>
        <v>1</v>
      </c>
      <c r="X3065" s="9" t="n">
        <f aca="false">IF(ISNUMBER(I3065),1,0)</f>
        <v>0</v>
      </c>
      <c r="Y3065" s="9" t="n">
        <f aca="false">MOD(INT(E3065/86400)+3,7)</f>
        <v>4</v>
      </c>
      <c r="Z3065" s="9" t="n">
        <f aca="false">MOD(INT(E3065/3600),24)</f>
        <v>14</v>
      </c>
      <c r="AA3065" s="6" t="s">
        <v>6374</v>
      </c>
    </row>
    <row r="3066" customFormat="false" ht="15" hidden="false" customHeight="false" outlineLevel="0" collapsed="false">
      <c r="A3066" s="6" t="s">
        <v>6375</v>
      </c>
      <c r="B3066" s="6" t="s">
        <v>43</v>
      </c>
      <c r="C3066" s="6" t="s">
        <v>46</v>
      </c>
      <c r="D3066" s="6" t="s">
        <v>171</v>
      </c>
      <c r="E3066" s="6" t="n">
        <v>1789136662</v>
      </c>
      <c r="I3066" s="6" t="n">
        <v>1789137899</v>
      </c>
      <c r="J3066" s="6" t="n">
        <v>0</v>
      </c>
      <c r="K3066" s="6" t="n">
        <v>0</v>
      </c>
      <c r="L3066" s="9" t="n">
        <f aca="false">IF(AND(E3066&gt;=Scenario!$B$11,E3066&lt;Scenario!$B$12),1,0)</f>
        <v>1</v>
      </c>
      <c r="M3066" s="0" t="str">
        <f aca="false">IF(AND(L3066=1,ISNUMBER(F3066)),MAX(0,F3066-E3066)/60,"")</f>
        <v/>
      </c>
      <c r="N3066" s="0" t="str">
        <f aca="false">IF(AND(L3066=1,ISNUMBER(G3066)),MAX(0,G3066-E3066)/60,"")</f>
        <v/>
      </c>
      <c r="O3066" s="9" t="n">
        <f aca="false">IF(ISNUMBER(H3066),IF(AND(H3066&gt;=Scenario!$B$11,H3066&lt;Scenario!$B$12),1,0),0)</f>
        <v>0</v>
      </c>
      <c r="P3066" s="0" t="str">
        <f aca="false">IF(O3066=1,MAX(0,H3066-E3066)/60,"")</f>
        <v/>
      </c>
      <c r="Q3066" s="9" t="n">
        <f aca="false">INDEX(Scenario!$B$18:$B$20,MATCH(B3066,Scenario!$A$18:$A$20,0))</f>
        <v>60</v>
      </c>
      <c r="R3066" s="9" t="n">
        <f aca="false">INDEX(Scenario!$C$18:$C$20,MATCH(B3066,Scenario!$A$18:$A$20,0))</f>
        <v>1440</v>
      </c>
      <c r="S3066" s="0" t="str">
        <f aca="false">IF(ISNUMBER(M3066),IF(M3066&lt;=Q3066,1,0),"")</f>
        <v/>
      </c>
      <c r="T3066" s="0" t="str">
        <f aca="false">IF(ISNUMBER(P3066),IF(P3066&lt;=R3066,1,0),"")</f>
        <v/>
      </c>
      <c r="U3066" s="9" t="n">
        <f aca="false">IF(E3066&gt;Scenario!$B$14,0,IF(OR(AND(ISNUMBER(H3066),H3066&lt;=Scenario!$B$14),AND(ISNUMBER(I3066),I3066&lt;=Scenario!$B$14)),0,1))</f>
        <v>0</v>
      </c>
      <c r="V3066" s="9" t="n">
        <f aca="false">IF(AND(U3066=1,(Scenario!$B$14-E3066)/60&gt;R3066),1,0)</f>
        <v>0</v>
      </c>
      <c r="W3066" s="9" t="n">
        <f aca="false">IF(OR(C3066=Scenario!$B$22,C3066=Scenario!$C$22),1,0)</f>
        <v>1</v>
      </c>
      <c r="X3066" s="9" t="n">
        <f aca="false">IF(ISNUMBER(I3066),1,0)</f>
        <v>1</v>
      </c>
      <c r="Y3066" s="9" t="n">
        <f aca="false">MOD(INT(E3066/86400)+3,7)</f>
        <v>4</v>
      </c>
      <c r="Z3066" s="9" t="n">
        <f aca="false">MOD(INT(E3066/3600),24)</f>
        <v>14</v>
      </c>
      <c r="AA3066" s="6" t="s">
        <v>6376</v>
      </c>
    </row>
    <row r="3067" customFormat="false" ht="15" hidden="false" customHeight="false" outlineLevel="0" collapsed="false">
      <c r="A3067" s="6" t="s">
        <v>6377</v>
      </c>
      <c r="B3067" s="6" t="s">
        <v>44</v>
      </c>
      <c r="C3067" s="6" t="s">
        <v>46</v>
      </c>
      <c r="D3067" s="6" t="s">
        <v>170</v>
      </c>
      <c r="E3067" s="6" t="n">
        <v>1789140517</v>
      </c>
      <c r="F3067" s="6" t="n">
        <v>1789140657</v>
      </c>
      <c r="G3067" s="6" t="n">
        <v>1789140553</v>
      </c>
      <c r="H3067" s="6" t="n">
        <v>1789143056</v>
      </c>
      <c r="J3067" s="6" t="n">
        <v>0</v>
      </c>
      <c r="K3067" s="6" t="n">
        <v>0</v>
      </c>
      <c r="L3067" s="9" t="n">
        <f aca="false">IF(AND(E3067&gt;=Scenario!$B$11,E3067&lt;Scenario!$B$12),1,0)</f>
        <v>1</v>
      </c>
      <c r="M3067" s="9" t="n">
        <f aca="false">IF(AND(L3067=1,ISNUMBER(F3067)),MAX(0,F3067-E3067)/60,"")</f>
        <v>2.33333333333333</v>
      </c>
      <c r="N3067" s="9" t="n">
        <f aca="false">IF(AND(L3067=1,ISNUMBER(G3067)),MAX(0,G3067-E3067)/60,"")</f>
        <v>0.6</v>
      </c>
      <c r="O3067" s="9" t="n">
        <f aca="false">IF(ISNUMBER(H3067),IF(AND(H3067&gt;=Scenario!$B$11,H3067&lt;Scenario!$B$12),1,0),0)</f>
        <v>1</v>
      </c>
      <c r="P3067" s="9" t="n">
        <f aca="false">IF(O3067=1,MAX(0,H3067-E3067)/60,"")</f>
        <v>42.3166666666667</v>
      </c>
      <c r="Q3067" s="9" t="n">
        <f aca="false">INDEX(Scenario!$B$18:$B$20,MATCH(B3067,Scenario!$A$18:$A$20,0))</f>
        <v>240</v>
      </c>
      <c r="R3067" s="9" t="n">
        <f aca="false">INDEX(Scenario!$C$18:$C$20,MATCH(B3067,Scenario!$A$18:$A$20,0))</f>
        <v>4320</v>
      </c>
      <c r="S3067" s="9" t="n">
        <f aca="false">IF(ISNUMBER(M3067),IF(M3067&lt;=Q3067,1,0),"")</f>
        <v>1</v>
      </c>
      <c r="T3067" s="9" t="n">
        <f aca="false">IF(ISNUMBER(P3067),IF(P3067&lt;=R3067,1,0),"")</f>
        <v>1</v>
      </c>
      <c r="U3067" s="9" t="n">
        <f aca="false">IF(E3067&gt;Scenario!$B$14,0,IF(OR(AND(ISNUMBER(H3067),H3067&lt;=Scenario!$B$14),AND(ISNUMBER(I3067),I3067&lt;=Scenario!$B$14)),0,1))</f>
        <v>0</v>
      </c>
      <c r="V3067" s="9" t="n">
        <f aca="false">IF(AND(U3067=1,(Scenario!$B$14-E3067)/60&gt;R3067),1,0)</f>
        <v>0</v>
      </c>
      <c r="W3067" s="9" t="n">
        <f aca="false">IF(OR(C3067=Scenario!$B$22,C3067=Scenario!$C$22),1,0)</f>
        <v>1</v>
      </c>
      <c r="X3067" s="9" t="n">
        <f aca="false">IF(ISNUMBER(I3067),1,0)</f>
        <v>0</v>
      </c>
      <c r="Y3067" s="9" t="n">
        <f aca="false">MOD(INT(E3067/86400)+3,7)</f>
        <v>4</v>
      </c>
      <c r="Z3067" s="9" t="n">
        <f aca="false">MOD(INT(E3067/3600),24)</f>
        <v>15</v>
      </c>
      <c r="AA3067" s="6" t="s">
        <v>6378</v>
      </c>
    </row>
    <row r="3068" customFormat="false" ht="15" hidden="false" customHeight="false" outlineLevel="0" collapsed="false">
      <c r="A3068" s="6" t="s">
        <v>6379</v>
      </c>
      <c r="B3068" s="6" t="s">
        <v>43</v>
      </c>
      <c r="C3068" s="6" t="s">
        <v>249</v>
      </c>
      <c r="D3068" s="6" t="s">
        <v>170</v>
      </c>
      <c r="E3068" s="6" t="n">
        <v>1789141540</v>
      </c>
      <c r="F3068" s="6" t="n">
        <v>1789141728</v>
      </c>
      <c r="G3068" s="6" t="n">
        <v>1789141575</v>
      </c>
      <c r="H3068" s="6" t="n">
        <v>1789143707</v>
      </c>
      <c r="J3068" s="6" t="n">
        <v>0</v>
      </c>
      <c r="K3068" s="6" t="n">
        <v>0</v>
      </c>
      <c r="L3068" s="9" t="n">
        <f aca="false">IF(AND(E3068&gt;=Scenario!$B$11,E3068&lt;Scenario!$B$12),1,0)</f>
        <v>1</v>
      </c>
      <c r="M3068" s="9" t="n">
        <f aca="false">IF(AND(L3068=1,ISNUMBER(F3068)),MAX(0,F3068-E3068)/60,"")</f>
        <v>3.13333333333333</v>
      </c>
      <c r="N3068" s="9" t="n">
        <f aca="false">IF(AND(L3068=1,ISNUMBER(G3068)),MAX(0,G3068-E3068)/60,"")</f>
        <v>0.583333333333333</v>
      </c>
      <c r="O3068" s="9" t="n">
        <f aca="false">IF(ISNUMBER(H3068),IF(AND(H3068&gt;=Scenario!$B$11,H3068&lt;Scenario!$B$12),1,0),0)</f>
        <v>1</v>
      </c>
      <c r="P3068" s="9" t="n">
        <f aca="false">IF(O3068=1,MAX(0,H3068-E3068)/60,"")</f>
        <v>36.1166666666667</v>
      </c>
      <c r="Q3068" s="9" t="n">
        <f aca="false">INDEX(Scenario!$B$18:$B$20,MATCH(B3068,Scenario!$A$18:$A$20,0))</f>
        <v>60</v>
      </c>
      <c r="R3068" s="9" t="n">
        <f aca="false">INDEX(Scenario!$C$18:$C$20,MATCH(B3068,Scenario!$A$18:$A$20,0))</f>
        <v>1440</v>
      </c>
      <c r="S3068" s="9" t="n">
        <f aca="false">IF(ISNUMBER(M3068),IF(M3068&lt;=Q3068,1,0),"")</f>
        <v>1</v>
      </c>
      <c r="T3068" s="9" t="n">
        <f aca="false">IF(ISNUMBER(P3068),IF(P3068&lt;=R3068,1,0),"")</f>
        <v>1</v>
      </c>
      <c r="U3068" s="9" t="n">
        <f aca="false">IF(E3068&gt;Scenario!$B$14,0,IF(OR(AND(ISNUMBER(H3068),H3068&lt;=Scenario!$B$14),AND(ISNUMBER(I3068),I3068&lt;=Scenario!$B$14)),0,1))</f>
        <v>0</v>
      </c>
      <c r="V3068" s="9" t="n">
        <f aca="false">IF(AND(U3068=1,(Scenario!$B$14-E3068)/60&gt;R3068),1,0)</f>
        <v>0</v>
      </c>
      <c r="W3068" s="9" t="n">
        <f aca="false">IF(OR(C3068=Scenario!$B$22,C3068=Scenario!$C$22),1,0)</f>
        <v>0</v>
      </c>
      <c r="X3068" s="9" t="n">
        <f aca="false">IF(ISNUMBER(I3068),1,0)</f>
        <v>0</v>
      </c>
      <c r="Y3068" s="9" t="n">
        <f aca="false">MOD(INT(E3068/86400)+3,7)</f>
        <v>4</v>
      </c>
      <c r="Z3068" s="9" t="n">
        <f aca="false">MOD(INT(E3068/3600),24)</f>
        <v>15</v>
      </c>
      <c r="AA3068" s="6" t="s">
        <v>6380</v>
      </c>
    </row>
    <row r="3069" customFormat="false" ht="15" hidden="false" customHeight="false" outlineLevel="0" collapsed="false">
      <c r="A3069" s="6" t="s">
        <v>6381</v>
      </c>
      <c r="B3069" s="6" t="s">
        <v>44</v>
      </c>
      <c r="C3069" s="6" t="s">
        <v>46</v>
      </c>
      <c r="D3069" s="6" t="s">
        <v>170</v>
      </c>
      <c r="E3069" s="6" t="n">
        <v>1789142905</v>
      </c>
      <c r="F3069" s="6" t="n">
        <v>1789143077</v>
      </c>
      <c r="G3069" s="6" t="n">
        <v>1789142957</v>
      </c>
      <c r="H3069" s="6" t="n">
        <v>1789144368</v>
      </c>
      <c r="J3069" s="6" t="n">
        <v>0</v>
      </c>
      <c r="K3069" s="6" t="n">
        <v>0</v>
      </c>
      <c r="L3069" s="9" t="n">
        <f aca="false">IF(AND(E3069&gt;=Scenario!$B$11,E3069&lt;Scenario!$B$12),1,0)</f>
        <v>1</v>
      </c>
      <c r="M3069" s="9" t="n">
        <f aca="false">IF(AND(L3069=1,ISNUMBER(F3069)),MAX(0,F3069-E3069)/60,"")</f>
        <v>2.86666666666667</v>
      </c>
      <c r="N3069" s="9" t="n">
        <f aca="false">IF(AND(L3069=1,ISNUMBER(G3069)),MAX(0,G3069-E3069)/60,"")</f>
        <v>0.866666666666667</v>
      </c>
      <c r="O3069" s="9" t="n">
        <f aca="false">IF(ISNUMBER(H3069),IF(AND(H3069&gt;=Scenario!$B$11,H3069&lt;Scenario!$B$12),1,0),0)</f>
        <v>1</v>
      </c>
      <c r="P3069" s="9" t="n">
        <f aca="false">IF(O3069=1,MAX(0,H3069-E3069)/60,"")</f>
        <v>24.3833333333333</v>
      </c>
      <c r="Q3069" s="9" t="n">
        <f aca="false">INDEX(Scenario!$B$18:$B$20,MATCH(B3069,Scenario!$A$18:$A$20,0))</f>
        <v>240</v>
      </c>
      <c r="R3069" s="9" t="n">
        <f aca="false">INDEX(Scenario!$C$18:$C$20,MATCH(B3069,Scenario!$A$18:$A$20,0))</f>
        <v>4320</v>
      </c>
      <c r="S3069" s="9" t="n">
        <f aca="false">IF(ISNUMBER(M3069),IF(M3069&lt;=Q3069,1,0),"")</f>
        <v>1</v>
      </c>
      <c r="T3069" s="9" t="n">
        <f aca="false">IF(ISNUMBER(P3069),IF(P3069&lt;=R3069,1,0),"")</f>
        <v>1</v>
      </c>
      <c r="U3069" s="9" t="n">
        <f aca="false">IF(E3069&gt;Scenario!$B$14,0,IF(OR(AND(ISNUMBER(H3069),H3069&lt;=Scenario!$B$14),AND(ISNUMBER(I3069),I3069&lt;=Scenario!$B$14)),0,1))</f>
        <v>0</v>
      </c>
      <c r="V3069" s="9" t="n">
        <f aca="false">IF(AND(U3069=1,(Scenario!$B$14-E3069)/60&gt;R3069),1,0)</f>
        <v>0</v>
      </c>
      <c r="W3069" s="9" t="n">
        <f aca="false">IF(OR(C3069=Scenario!$B$22,C3069=Scenario!$C$22),1,0)</f>
        <v>1</v>
      </c>
      <c r="X3069" s="9" t="n">
        <f aca="false">IF(ISNUMBER(I3069),1,0)</f>
        <v>0</v>
      </c>
      <c r="Y3069" s="9" t="n">
        <f aca="false">MOD(INT(E3069/86400)+3,7)</f>
        <v>4</v>
      </c>
      <c r="Z3069" s="9" t="n">
        <f aca="false">MOD(INT(E3069/3600),24)</f>
        <v>16</v>
      </c>
      <c r="AA3069" s="6" t="s">
        <v>6382</v>
      </c>
    </row>
    <row r="3070" customFormat="false" ht="15" hidden="false" customHeight="false" outlineLevel="0" collapsed="false">
      <c r="A3070" s="6" t="s">
        <v>6383</v>
      </c>
      <c r="B3070" s="6" t="s">
        <v>43</v>
      </c>
      <c r="C3070" s="6" t="s">
        <v>46</v>
      </c>
      <c r="D3070" s="6" t="s">
        <v>171</v>
      </c>
      <c r="E3070" s="6" t="n">
        <v>1789143142</v>
      </c>
      <c r="F3070" s="6" t="n">
        <v>1789143412</v>
      </c>
      <c r="G3070" s="6" t="n">
        <v>1789143193</v>
      </c>
      <c r="H3070" s="6" t="n">
        <v>1789148076</v>
      </c>
      <c r="J3070" s="6" t="n">
        <v>0</v>
      </c>
      <c r="K3070" s="6" t="n">
        <v>0</v>
      </c>
      <c r="L3070" s="9" t="n">
        <f aca="false">IF(AND(E3070&gt;=Scenario!$B$11,E3070&lt;Scenario!$B$12),1,0)</f>
        <v>1</v>
      </c>
      <c r="M3070" s="9" t="n">
        <f aca="false">IF(AND(L3070=1,ISNUMBER(F3070)),MAX(0,F3070-E3070)/60,"")</f>
        <v>4.5</v>
      </c>
      <c r="N3070" s="9" t="n">
        <f aca="false">IF(AND(L3070=1,ISNUMBER(G3070)),MAX(0,G3070-E3070)/60,"")</f>
        <v>0.85</v>
      </c>
      <c r="O3070" s="9" t="n">
        <f aca="false">IF(ISNUMBER(H3070),IF(AND(H3070&gt;=Scenario!$B$11,H3070&lt;Scenario!$B$12),1,0),0)</f>
        <v>1</v>
      </c>
      <c r="P3070" s="9" t="n">
        <f aca="false">IF(O3070=1,MAX(0,H3070-E3070)/60,"")</f>
        <v>82.2333333333333</v>
      </c>
      <c r="Q3070" s="9" t="n">
        <f aca="false">INDEX(Scenario!$B$18:$B$20,MATCH(B3070,Scenario!$A$18:$A$20,0))</f>
        <v>60</v>
      </c>
      <c r="R3070" s="9" t="n">
        <f aca="false">INDEX(Scenario!$C$18:$C$20,MATCH(B3070,Scenario!$A$18:$A$20,0))</f>
        <v>1440</v>
      </c>
      <c r="S3070" s="9" t="n">
        <f aca="false">IF(ISNUMBER(M3070),IF(M3070&lt;=Q3070,1,0),"")</f>
        <v>1</v>
      </c>
      <c r="T3070" s="9" t="n">
        <f aca="false">IF(ISNUMBER(P3070),IF(P3070&lt;=R3070,1,0),"")</f>
        <v>1</v>
      </c>
      <c r="U3070" s="9" t="n">
        <f aca="false">IF(E3070&gt;Scenario!$B$14,0,IF(OR(AND(ISNUMBER(H3070),H3070&lt;=Scenario!$B$14),AND(ISNUMBER(I3070),I3070&lt;=Scenario!$B$14)),0,1))</f>
        <v>0</v>
      </c>
      <c r="V3070" s="9" t="n">
        <f aca="false">IF(AND(U3070=1,(Scenario!$B$14-E3070)/60&gt;R3070),1,0)</f>
        <v>0</v>
      </c>
      <c r="W3070" s="9" t="n">
        <f aca="false">IF(OR(C3070=Scenario!$B$22,C3070=Scenario!$C$22),1,0)</f>
        <v>1</v>
      </c>
      <c r="X3070" s="9" t="n">
        <f aca="false">IF(ISNUMBER(I3070),1,0)</f>
        <v>0</v>
      </c>
      <c r="Y3070" s="9" t="n">
        <f aca="false">MOD(INT(E3070/86400)+3,7)</f>
        <v>4</v>
      </c>
      <c r="Z3070" s="9" t="n">
        <f aca="false">MOD(INT(E3070/3600),24)</f>
        <v>16</v>
      </c>
      <c r="AA3070" s="6" t="s">
        <v>6384</v>
      </c>
    </row>
    <row r="3071" customFormat="false" ht="15" hidden="false" customHeight="false" outlineLevel="0" collapsed="false">
      <c r="A3071" s="6" t="s">
        <v>6385</v>
      </c>
      <c r="B3071" s="6" t="s">
        <v>43</v>
      </c>
      <c r="C3071" s="6" t="s">
        <v>249</v>
      </c>
      <c r="D3071" s="6" t="s">
        <v>171</v>
      </c>
      <c r="E3071" s="6" t="n">
        <v>1789144623</v>
      </c>
      <c r="F3071" s="6" t="n">
        <v>1789144756</v>
      </c>
      <c r="G3071" s="6" t="n">
        <v>1789144649</v>
      </c>
      <c r="H3071" s="6" t="n">
        <v>1789250498</v>
      </c>
      <c r="J3071" s="6" t="n">
        <v>1</v>
      </c>
      <c r="K3071" s="6" t="n">
        <v>0</v>
      </c>
      <c r="L3071" s="9" t="n">
        <f aca="false">IF(AND(E3071&gt;=Scenario!$B$11,E3071&lt;Scenario!$B$12),1,0)</f>
        <v>1</v>
      </c>
      <c r="M3071" s="9" t="n">
        <f aca="false">IF(AND(L3071=1,ISNUMBER(F3071)),MAX(0,F3071-E3071)/60,"")</f>
        <v>2.21666666666667</v>
      </c>
      <c r="N3071" s="9" t="n">
        <f aca="false">IF(AND(L3071=1,ISNUMBER(G3071)),MAX(0,G3071-E3071)/60,"")</f>
        <v>0.433333333333333</v>
      </c>
      <c r="O3071" s="9" t="n">
        <f aca="false">IF(ISNUMBER(H3071),IF(AND(H3071&gt;=Scenario!$B$11,H3071&lt;Scenario!$B$12),1,0),0)</f>
        <v>1</v>
      </c>
      <c r="P3071" s="9" t="n">
        <f aca="false">IF(O3071=1,MAX(0,H3071-E3071)/60,"")</f>
        <v>1764.58333333333</v>
      </c>
      <c r="Q3071" s="9" t="n">
        <f aca="false">INDEX(Scenario!$B$18:$B$20,MATCH(B3071,Scenario!$A$18:$A$20,0))</f>
        <v>60</v>
      </c>
      <c r="R3071" s="9" t="n">
        <f aca="false">INDEX(Scenario!$C$18:$C$20,MATCH(B3071,Scenario!$A$18:$A$20,0))</f>
        <v>1440</v>
      </c>
      <c r="S3071" s="9" t="n">
        <f aca="false">IF(ISNUMBER(M3071),IF(M3071&lt;=Q3071,1,0),"")</f>
        <v>1</v>
      </c>
      <c r="T3071" s="9" t="n">
        <f aca="false">IF(ISNUMBER(P3071),IF(P3071&lt;=R3071,1,0),"")</f>
        <v>0</v>
      </c>
      <c r="U3071" s="9" t="n">
        <f aca="false">IF(E3071&gt;Scenario!$B$14,0,IF(OR(AND(ISNUMBER(H3071),H3071&lt;=Scenario!$B$14),AND(ISNUMBER(I3071),I3071&lt;=Scenario!$B$14)),0,1))</f>
        <v>0</v>
      </c>
      <c r="V3071" s="9" t="n">
        <f aca="false">IF(AND(U3071=1,(Scenario!$B$14-E3071)/60&gt;R3071),1,0)</f>
        <v>0</v>
      </c>
      <c r="W3071" s="9" t="n">
        <f aca="false">IF(OR(C3071=Scenario!$B$22,C3071=Scenario!$C$22),1,0)</f>
        <v>0</v>
      </c>
      <c r="X3071" s="9" t="n">
        <f aca="false">IF(ISNUMBER(I3071),1,0)</f>
        <v>0</v>
      </c>
      <c r="Y3071" s="9" t="n">
        <f aca="false">MOD(INT(E3071/86400)+3,7)</f>
        <v>4</v>
      </c>
      <c r="Z3071" s="9" t="n">
        <f aca="false">MOD(INT(E3071/3600),24)</f>
        <v>16</v>
      </c>
      <c r="AA3071" s="6" t="s">
        <v>6386</v>
      </c>
    </row>
    <row r="3072" customFormat="false" ht="15" hidden="false" customHeight="false" outlineLevel="0" collapsed="false">
      <c r="A3072" s="6" t="s">
        <v>6387</v>
      </c>
      <c r="B3072" s="6" t="s">
        <v>44</v>
      </c>
      <c r="C3072" s="6" t="s">
        <v>249</v>
      </c>
      <c r="D3072" s="6" t="s">
        <v>172</v>
      </c>
      <c r="E3072" s="6" t="n">
        <v>1789147562</v>
      </c>
      <c r="F3072" s="6" t="n">
        <v>1789147704</v>
      </c>
      <c r="G3072" s="6" t="n">
        <v>1789147577</v>
      </c>
      <c r="H3072" s="6" t="n">
        <v>1789150109</v>
      </c>
      <c r="J3072" s="6" t="n">
        <v>0</v>
      </c>
      <c r="K3072" s="6" t="n">
        <v>0</v>
      </c>
      <c r="L3072" s="9" t="n">
        <f aca="false">IF(AND(E3072&gt;=Scenario!$B$11,E3072&lt;Scenario!$B$12),1,0)</f>
        <v>1</v>
      </c>
      <c r="M3072" s="9" t="n">
        <f aca="false">IF(AND(L3072=1,ISNUMBER(F3072)),MAX(0,F3072-E3072)/60,"")</f>
        <v>2.36666666666667</v>
      </c>
      <c r="N3072" s="9" t="n">
        <f aca="false">IF(AND(L3072=1,ISNUMBER(G3072)),MAX(0,G3072-E3072)/60,"")</f>
        <v>0.25</v>
      </c>
      <c r="O3072" s="9" t="n">
        <f aca="false">IF(ISNUMBER(H3072),IF(AND(H3072&gt;=Scenario!$B$11,H3072&lt;Scenario!$B$12),1,0),0)</f>
        <v>1</v>
      </c>
      <c r="P3072" s="9" t="n">
        <f aca="false">IF(O3072=1,MAX(0,H3072-E3072)/60,"")</f>
        <v>42.45</v>
      </c>
      <c r="Q3072" s="9" t="n">
        <f aca="false">INDEX(Scenario!$B$18:$B$20,MATCH(B3072,Scenario!$A$18:$A$20,0))</f>
        <v>240</v>
      </c>
      <c r="R3072" s="9" t="n">
        <f aca="false">INDEX(Scenario!$C$18:$C$20,MATCH(B3072,Scenario!$A$18:$A$20,0))</f>
        <v>4320</v>
      </c>
      <c r="S3072" s="9" t="n">
        <f aca="false">IF(ISNUMBER(M3072),IF(M3072&lt;=Q3072,1,0),"")</f>
        <v>1</v>
      </c>
      <c r="T3072" s="9" t="n">
        <f aca="false">IF(ISNUMBER(P3072),IF(P3072&lt;=R3072,1,0),"")</f>
        <v>1</v>
      </c>
      <c r="U3072" s="9" t="n">
        <f aca="false">IF(E3072&gt;Scenario!$B$14,0,IF(OR(AND(ISNUMBER(H3072),H3072&lt;=Scenario!$B$14),AND(ISNUMBER(I3072),I3072&lt;=Scenario!$B$14)),0,1))</f>
        <v>0</v>
      </c>
      <c r="V3072" s="9" t="n">
        <f aca="false">IF(AND(U3072=1,(Scenario!$B$14-E3072)/60&gt;R3072),1,0)</f>
        <v>0</v>
      </c>
      <c r="W3072" s="9" t="n">
        <f aca="false">IF(OR(C3072=Scenario!$B$22,C3072=Scenario!$C$22),1,0)</f>
        <v>0</v>
      </c>
      <c r="X3072" s="9" t="n">
        <f aca="false">IF(ISNUMBER(I3072),1,0)</f>
        <v>0</v>
      </c>
      <c r="Y3072" s="9" t="n">
        <f aca="false">MOD(INT(E3072/86400)+3,7)</f>
        <v>4</v>
      </c>
      <c r="Z3072" s="9" t="n">
        <f aca="false">MOD(INT(E3072/3600),24)</f>
        <v>17</v>
      </c>
      <c r="AA3072" s="6" t="s">
        <v>6388</v>
      </c>
    </row>
    <row r="3073" customFormat="false" ht="15" hidden="false" customHeight="false" outlineLevel="0" collapsed="false">
      <c r="A3073" s="6" t="s">
        <v>6389</v>
      </c>
      <c r="B3073" s="6" t="s">
        <v>44</v>
      </c>
      <c r="C3073" s="6" t="s">
        <v>46</v>
      </c>
      <c r="D3073" s="6" t="s">
        <v>170</v>
      </c>
      <c r="E3073" s="6" t="n">
        <v>1789147645</v>
      </c>
      <c r="F3073" s="6" t="n">
        <v>1789147905</v>
      </c>
      <c r="G3073" s="6" t="n">
        <v>1789147683</v>
      </c>
      <c r="H3073" s="6" t="n">
        <v>1789149206</v>
      </c>
      <c r="J3073" s="6" t="n">
        <v>0</v>
      </c>
      <c r="K3073" s="6" t="n">
        <v>0</v>
      </c>
      <c r="L3073" s="9" t="n">
        <f aca="false">IF(AND(E3073&gt;=Scenario!$B$11,E3073&lt;Scenario!$B$12),1,0)</f>
        <v>1</v>
      </c>
      <c r="M3073" s="9" t="n">
        <f aca="false">IF(AND(L3073=1,ISNUMBER(F3073)),MAX(0,F3073-E3073)/60,"")</f>
        <v>4.33333333333333</v>
      </c>
      <c r="N3073" s="9" t="n">
        <f aca="false">IF(AND(L3073=1,ISNUMBER(G3073)),MAX(0,G3073-E3073)/60,"")</f>
        <v>0.633333333333333</v>
      </c>
      <c r="O3073" s="9" t="n">
        <f aca="false">IF(ISNUMBER(H3073),IF(AND(H3073&gt;=Scenario!$B$11,H3073&lt;Scenario!$B$12),1,0),0)</f>
        <v>1</v>
      </c>
      <c r="P3073" s="9" t="n">
        <f aca="false">IF(O3073=1,MAX(0,H3073-E3073)/60,"")</f>
        <v>26.0166666666667</v>
      </c>
      <c r="Q3073" s="9" t="n">
        <f aca="false">INDEX(Scenario!$B$18:$B$20,MATCH(B3073,Scenario!$A$18:$A$20,0))</f>
        <v>240</v>
      </c>
      <c r="R3073" s="9" t="n">
        <f aca="false">INDEX(Scenario!$C$18:$C$20,MATCH(B3073,Scenario!$A$18:$A$20,0))</f>
        <v>4320</v>
      </c>
      <c r="S3073" s="9" t="n">
        <f aca="false">IF(ISNUMBER(M3073),IF(M3073&lt;=Q3073,1,0),"")</f>
        <v>1</v>
      </c>
      <c r="T3073" s="9" t="n">
        <f aca="false">IF(ISNUMBER(P3073),IF(P3073&lt;=R3073,1,0),"")</f>
        <v>1</v>
      </c>
      <c r="U3073" s="9" t="n">
        <f aca="false">IF(E3073&gt;Scenario!$B$14,0,IF(OR(AND(ISNUMBER(H3073),H3073&lt;=Scenario!$B$14),AND(ISNUMBER(I3073),I3073&lt;=Scenario!$B$14)),0,1))</f>
        <v>0</v>
      </c>
      <c r="V3073" s="9" t="n">
        <f aca="false">IF(AND(U3073=1,(Scenario!$B$14-E3073)/60&gt;R3073),1,0)</f>
        <v>0</v>
      </c>
      <c r="W3073" s="9" t="n">
        <f aca="false">IF(OR(C3073=Scenario!$B$22,C3073=Scenario!$C$22),1,0)</f>
        <v>1</v>
      </c>
      <c r="X3073" s="9" t="n">
        <f aca="false">IF(ISNUMBER(I3073),1,0)</f>
        <v>0</v>
      </c>
      <c r="Y3073" s="9" t="n">
        <f aca="false">MOD(INT(E3073/86400)+3,7)</f>
        <v>4</v>
      </c>
      <c r="Z3073" s="9" t="n">
        <f aca="false">MOD(INT(E3073/3600),24)</f>
        <v>17</v>
      </c>
      <c r="AA3073" s="6" t="s">
        <v>6390</v>
      </c>
    </row>
    <row r="3074" customFormat="false" ht="15" hidden="false" customHeight="false" outlineLevel="0" collapsed="false">
      <c r="A3074" s="6" t="s">
        <v>6391</v>
      </c>
      <c r="B3074" s="6" t="s">
        <v>44</v>
      </c>
      <c r="C3074" s="6" t="s">
        <v>47</v>
      </c>
      <c r="D3074" s="6" t="s">
        <v>171</v>
      </c>
      <c r="E3074" s="6" t="n">
        <v>1789147841</v>
      </c>
      <c r="F3074" s="6" t="n">
        <v>1789148076</v>
      </c>
      <c r="G3074" s="6" t="n">
        <v>1789147877</v>
      </c>
      <c r="H3074" s="6" t="n">
        <v>1789152011</v>
      </c>
      <c r="J3074" s="6" t="n">
        <v>0</v>
      </c>
      <c r="K3074" s="6" t="n">
        <v>0</v>
      </c>
      <c r="L3074" s="9" t="n">
        <f aca="false">IF(AND(E3074&gt;=Scenario!$B$11,E3074&lt;Scenario!$B$12),1,0)</f>
        <v>1</v>
      </c>
      <c r="M3074" s="9" t="n">
        <f aca="false">IF(AND(L3074=1,ISNUMBER(F3074)),MAX(0,F3074-E3074)/60,"")</f>
        <v>3.91666666666667</v>
      </c>
      <c r="N3074" s="9" t="n">
        <f aca="false">IF(AND(L3074=1,ISNUMBER(G3074)),MAX(0,G3074-E3074)/60,"")</f>
        <v>0.6</v>
      </c>
      <c r="O3074" s="9" t="n">
        <f aca="false">IF(ISNUMBER(H3074),IF(AND(H3074&gt;=Scenario!$B$11,H3074&lt;Scenario!$B$12),1,0),0)</f>
        <v>1</v>
      </c>
      <c r="P3074" s="9" t="n">
        <f aca="false">IF(O3074=1,MAX(0,H3074-E3074)/60,"")</f>
        <v>69.5</v>
      </c>
      <c r="Q3074" s="9" t="n">
        <f aca="false">INDEX(Scenario!$B$18:$B$20,MATCH(B3074,Scenario!$A$18:$A$20,0))</f>
        <v>240</v>
      </c>
      <c r="R3074" s="9" t="n">
        <f aca="false">INDEX(Scenario!$C$18:$C$20,MATCH(B3074,Scenario!$A$18:$A$20,0))</f>
        <v>4320</v>
      </c>
      <c r="S3074" s="9" t="n">
        <f aca="false">IF(ISNUMBER(M3074),IF(M3074&lt;=Q3074,1,0),"")</f>
        <v>1</v>
      </c>
      <c r="T3074" s="9" t="n">
        <f aca="false">IF(ISNUMBER(P3074),IF(P3074&lt;=R3074,1,0),"")</f>
        <v>1</v>
      </c>
      <c r="U3074" s="9" t="n">
        <f aca="false">IF(E3074&gt;Scenario!$B$14,0,IF(OR(AND(ISNUMBER(H3074),H3074&lt;=Scenario!$B$14),AND(ISNUMBER(I3074),I3074&lt;=Scenario!$B$14)),0,1))</f>
        <v>0</v>
      </c>
      <c r="V3074" s="9" t="n">
        <f aca="false">IF(AND(U3074=1,(Scenario!$B$14-E3074)/60&gt;R3074),1,0)</f>
        <v>0</v>
      </c>
      <c r="W3074" s="9" t="n">
        <f aca="false">IF(OR(C3074=Scenario!$B$22,C3074=Scenario!$C$22),1,0)</f>
        <v>1</v>
      </c>
      <c r="X3074" s="9" t="n">
        <f aca="false">IF(ISNUMBER(I3074),1,0)</f>
        <v>0</v>
      </c>
      <c r="Y3074" s="9" t="n">
        <f aca="false">MOD(INT(E3074/86400)+3,7)</f>
        <v>4</v>
      </c>
      <c r="Z3074" s="9" t="n">
        <f aca="false">MOD(INT(E3074/3600),24)</f>
        <v>17</v>
      </c>
      <c r="AA3074" s="6" t="s">
        <v>6392</v>
      </c>
    </row>
    <row r="3075" customFormat="false" ht="15" hidden="false" customHeight="false" outlineLevel="0" collapsed="false">
      <c r="A3075" s="6" t="s">
        <v>6393</v>
      </c>
      <c r="B3075" s="6" t="s">
        <v>44</v>
      </c>
      <c r="C3075" s="6" t="s">
        <v>249</v>
      </c>
      <c r="D3075" s="6" t="s">
        <v>171</v>
      </c>
      <c r="E3075" s="6" t="n">
        <v>1789149686</v>
      </c>
      <c r="F3075" s="6" t="n">
        <v>1789149959</v>
      </c>
      <c r="G3075" s="6" t="n">
        <v>1789149743</v>
      </c>
      <c r="H3075" s="6" t="n">
        <v>1789153345</v>
      </c>
      <c r="J3075" s="6" t="n">
        <v>0</v>
      </c>
      <c r="K3075" s="6" t="n">
        <v>1</v>
      </c>
      <c r="L3075" s="9" t="n">
        <f aca="false">IF(AND(E3075&gt;=Scenario!$B$11,E3075&lt;Scenario!$B$12),1,0)</f>
        <v>1</v>
      </c>
      <c r="M3075" s="9" t="n">
        <f aca="false">IF(AND(L3075=1,ISNUMBER(F3075)),MAX(0,F3075-E3075)/60,"")</f>
        <v>4.55</v>
      </c>
      <c r="N3075" s="9" t="n">
        <f aca="false">IF(AND(L3075=1,ISNUMBER(G3075)),MAX(0,G3075-E3075)/60,"")</f>
        <v>0.95</v>
      </c>
      <c r="O3075" s="9" t="n">
        <f aca="false">IF(ISNUMBER(H3075),IF(AND(H3075&gt;=Scenario!$B$11,H3075&lt;Scenario!$B$12),1,0),0)</f>
        <v>1</v>
      </c>
      <c r="P3075" s="9" t="n">
        <f aca="false">IF(O3075=1,MAX(0,H3075-E3075)/60,"")</f>
        <v>60.9833333333333</v>
      </c>
      <c r="Q3075" s="9" t="n">
        <f aca="false">INDEX(Scenario!$B$18:$B$20,MATCH(B3075,Scenario!$A$18:$A$20,0))</f>
        <v>240</v>
      </c>
      <c r="R3075" s="9" t="n">
        <f aca="false">INDEX(Scenario!$C$18:$C$20,MATCH(B3075,Scenario!$A$18:$A$20,0))</f>
        <v>4320</v>
      </c>
      <c r="S3075" s="9" t="n">
        <f aca="false">IF(ISNUMBER(M3075),IF(M3075&lt;=Q3075,1,0),"")</f>
        <v>1</v>
      </c>
      <c r="T3075" s="9" t="n">
        <f aca="false">IF(ISNUMBER(P3075),IF(P3075&lt;=R3075,1,0),"")</f>
        <v>1</v>
      </c>
      <c r="U3075" s="9" t="n">
        <f aca="false">IF(E3075&gt;Scenario!$B$14,0,IF(OR(AND(ISNUMBER(H3075),H3075&lt;=Scenario!$B$14),AND(ISNUMBER(I3075),I3075&lt;=Scenario!$B$14)),0,1))</f>
        <v>0</v>
      </c>
      <c r="V3075" s="9" t="n">
        <f aca="false">IF(AND(U3075=1,(Scenario!$B$14-E3075)/60&gt;R3075),1,0)</f>
        <v>0</v>
      </c>
      <c r="W3075" s="9" t="n">
        <f aca="false">IF(OR(C3075=Scenario!$B$22,C3075=Scenario!$C$22),1,0)</f>
        <v>0</v>
      </c>
      <c r="X3075" s="9" t="n">
        <f aca="false">IF(ISNUMBER(I3075),1,0)</f>
        <v>0</v>
      </c>
      <c r="Y3075" s="9" t="n">
        <f aca="false">MOD(INT(E3075/86400)+3,7)</f>
        <v>4</v>
      </c>
      <c r="Z3075" s="9" t="n">
        <f aca="false">MOD(INT(E3075/3600),24)</f>
        <v>18</v>
      </c>
      <c r="AA3075" s="6" t="s">
        <v>6394</v>
      </c>
    </row>
    <row r="3076" customFormat="false" ht="15" hidden="false" customHeight="false" outlineLevel="0" collapsed="false">
      <c r="A3076" s="6" t="s">
        <v>6395</v>
      </c>
      <c r="B3076" s="6" t="s">
        <v>44</v>
      </c>
      <c r="C3076" s="6" t="s">
        <v>46</v>
      </c>
      <c r="D3076" s="6" t="s">
        <v>170</v>
      </c>
      <c r="E3076" s="6" t="n">
        <v>1789150175</v>
      </c>
      <c r="F3076" s="6" t="n">
        <v>1789150381</v>
      </c>
      <c r="G3076" s="6" t="n">
        <v>1789150210</v>
      </c>
      <c r="H3076" s="6" t="n">
        <v>1789154787</v>
      </c>
      <c r="J3076" s="6" t="n">
        <v>0</v>
      </c>
      <c r="K3076" s="6" t="n">
        <v>0</v>
      </c>
      <c r="L3076" s="9" t="n">
        <f aca="false">IF(AND(E3076&gt;=Scenario!$B$11,E3076&lt;Scenario!$B$12),1,0)</f>
        <v>1</v>
      </c>
      <c r="M3076" s="9" t="n">
        <f aca="false">IF(AND(L3076=1,ISNUMBER(F3076)),MAX(0,F3076-E3076)/60,"")</f>
        <v>3.43333333333333</v>
      </c>
      <c r="N3076" s="9" t="n">
        <f aca="false">IF(AND(L3076=1,ISNUMBER(G3076)),MAX(0,G3076-E3076)/60,"")</f>
        <v>0.583333333333333</v>
      </c>
      <c r="O3076" s="9" t="n">
        <f aca="false">IF(ISNUMBER(H3076),IF(AND(H3076&gt;=Scenario!$B$11,H3076&lt;Scenario!$B$12),1,0),0)</f>
        <v>1</v>
      </c>
      <c r="P3076" s="9" t="n">
        <f aca="false">IF(O3076=1,MAX(0,H3076-E3076)/60,"")</f>
        <v>76.8666666666667</v>
      </c>
      <c r="Q3076" s="9" t="n">
        <f aca="false">INDEX(Scenario!$B$18:$B$20,MATCH(B3076,Scenario!$A$18:$A$20,0))</f>
        <v>240</v>
      </c>
      <c r="R3076" s="9" t="n">
        <f aca="false">INDEX(Scenario!$C$18:$C$20,MATCH(B3076,Scenario!$A$18:$A$20,0))</f>
        <v>4320</v>
      </c>
      <c r="S3076" s="9" t="n">
        <f aca="false">IF(ISNUMBER(M3076),IF(M3076&lt;=Q3076,1,0),"")</f>
        <v>1</v>
      </c>
      <c r="T3076" s="9" t="n">
        <f aca="false">IF(ISNUMBER(P3076),IF(P3076&lt;=R3076,1,0),"")</f>
        <v>1</v>
      </c>
      <c r="U3076" s="9" t="n">
        <f aca="false">IF(E3076&gt;Scenario!$B$14,0,IF(OR(AND(ISNUMBER(H3076),H3076&lt;=Scenario!$B$14),AND(ISNUMBER(I3076),I3076&lt;=Scenario!$B$14)),0,1))</f>
        <v>0</v>
      </c>
      <c r="V3076" s="9" t="n">
        <f aca="false">IF(AND(U3076=1,(Scenario!$B$14-E3076)/60&gt;R3076),1,0)</f>
        <v>0</v>
      </c>
      <c r="W3076" s="9" t="n">
        <f aca="false">IF(OR(C3076=Scenario!$B$22,C3076=Scenario!$C$22),1,0)</f>
        <v>1</v>
      </c>
      <c r="X3076" s="9" t="n">
        <f aca="false">IF(ISNUMBER(I3076),1,0)</f>
        <v>0</v>
      </c>
      <c r="Y3076" s="9" t="n">
        <f aca="false">MOD(INT(E3076/86400)+3,7)</f>
        <v>4</v>
      </c>
      <c r="Z3076" s="9" t="n">
        <f aca="false">MOD(INT(E3076/3600),24)</f>
        <v>18</v>
      </c>
      <c r="AA3076" s="6" t="s">
        <v>6396</v>
      </c>
    </row>
    <row r="3077" customFormat="false" ht="15" hidden="false" customHeight="false" outlineLevel="0" collapsed="false">
      <c r="A3077" s="6" t="s">
        <v>6397</v>
      </c>
      <c r="B3077" s="6" t="s">
        <v>44</v>
      </c>
      <c r="C3077" s="6" t="s">
        <v>47</v>
      </c>
      <c r="D3077" s="6" t="s">
        <v>172</v>
      </c>
      <c r="E3077" s="6" t="n">
        <v>1789152066</v>
      </c>
      <c r="I3077" s="6" t="n">
        <v>1789152603</v>
      </c>
      <c r="J3077" s="6" t="n">
        <v>0</v>
      </c>
      <c r="K3077" s="6" t="n">
        <v>0</v>
      </c>
      <c r="L3077" s="9" t="n">
        <f aca="false">IF(AND(E3077&gt;=Scenario!$B$11,E3077&lt;Scenario!$B$12),1,0)</f>
        <v>1</v>
      </c>
      <c r="M3077" s="0" t="str">
        <f aca="false">IF(AND(L3077=1,ISNUMBER(F3077)),MAX(0,F3077-E3077)/60,"")</f>
        <v/>
      </c>
      <c r="N3077" s="0" t="str">
        <f aca="false">IF(AND(L3077=1,ISNUMBER(G3077)),MAX(0,G3077-E3077)/60,"")</f>
        <v/>
      </c>
      <c r="O3077" s="9" t="n">
        <f aca="false">IF(ISNUMBER(H3077),IF(AND(H3077&gt;=Scenario!$B$11,H3077&lt;Scenario!$B$12),1,0),0)</f>
        <v>0</v>
      </c>
      <c r="P3077" s="0" t="str">
        <f aca="false">IF(O3077=1,MAX(0,H3077-E3077)/60,"")</f>
        <v/>
      </c>
      <c r="Q3077" s="9" t="n">
        <f aca="false">INDEX(Scenario!$B$18:$B$20,MATCH(B3077,Scenario!$A$18:$A$20,0))</f>
        <v>240</v>
      </c>
      <c r="R3077" s="9" t="n">
        <f aca="false">INDEX(Scenario!$C$18:$C$20,MATCH(B3077,Scenario!$A$18:$A$20,0))</f>
        <v>4320</v>
      </c>
      <c r="S3077" s="0" t="str">
        <f aca="false">IF(ISNUMBER(M3077),IF(M3077&lt;=Q3077,1,0),"")</f>
        <v/>
      </c>
      <c r="T3077" s="0" t="str">
        <f aca="false">IF(ISNUMBER(P3077),IF(P3077&lt;=R3077,1,0),"")</f>
        <v/>
      </c>
      <c r="U3077" s="9" t="n">
        <f aca="false">IF(E3077&gt;Scenario!$B$14,0,IF(OR(AND(ISNUMBER(H3077),H3077&lt;=Scenario!$B$14),AND(ISNUMBER(I3077),I3077&lt;=Scenario!$B$14)),0,1))</f>
        <v>0</v>
      </c>
      <c r="V3077" s="9" t="n">
        <f aca="false">IF(AND(U3077=1,(Scenario!$B$14-E3077)/60&gt;R3077),1,0)</f>
        <v>0</v>
      </c>
      <c r="W3077" s="9" t="n">
        <f aca="false">IF(OR(C3077=Scenario!$B$22,C3077=Scenario!$C$22),1,0)</f>
        <v>1</v>
      </c>
      <c r="X3077" s="9" t="n">
        <f aca="false">IF(ISNUMBER(I3077),1,0)</f>
        <v>1</v>
      </c>
      <c r="Y3077" s="9" t="n">
        <f aca="false">MOD(INT(E3077/86400)+3,7)</f>
        <v>4</v>
      </c>
      <c r="Z3077" s="9" t="n">
        <f aca="false">MOD(INT(E3077/3600),24)</f>
        <v>18</v>
      </c>
      <c r="AA3077" s="6" t="s">
        <v>6398</v>
      </c>
    </row>
    <row r="3078" customFormat="false" ht="15" hidden="false" customHeight="false" outlineLevel="0" collapsed="false">
      <c r="A3078" s="6" t="s">
        <v>6399</v>
      </c>
      <c r="B3078" s="6" t="s">
        <v>44</v>
      </c>
      <c r="C3078" s="6" t="s">
        <v>46</v>
      </c>
      <c r="D3078" s="6" t="s">
        <v>170</v>
      </c>
      <c r="E3078" s="6" t="n">
        <v>1789153083</v>
      </c>
      <c r="F3078" s="6" t="n">
        <v>1789153307</v>
      </c>
      <c r="G3078" s="6" t="n">
        <v>1789153140</v>
      </c>
      <c r="H3078" s="6" t="n">
        <v>1789154600</v>
      </c>
      <c r="J3078" s="6" t="n">
        <v>0</v>
      </c>
      <c r="K3078" s="6" t="n">
        <v>0</v>
      </c>
      <c r="L3078" s="9" t="n">
        <f aca="false">IF(AND(E3078&gt;=Scenario!$B$11,E3078&lt;Scenario!$B$12),1,0)</f>
        <v>1</v>
      </c>
      <c r="M3078" s="9" t="n">
        <f aca="false">IF(AND(L3078=1,ISNUMBER(F3078)),MAX(0,F3078-E3078)/60,"")</f>
        <v>3.73333333333333</v>
      </c>
      <c r="N3078" s="9" t="n">
        <f aca="false">IF(AND(L3078=1,ISNUMBER(G3078)),MAX(0,G3078-E3078)/60,"")</f>
        <v>0.95</v>
      </c>
      <c r="O3078" s="9" t="n">
        <f aca="false">IF(ISNUMBER(H3078),IF(AND(H3078&gt;=Scenario!$B$11,H3078&lt;Scenario!$B$12),1,0),0)</f>
        <v>1</v>
      </c>
      <c r="P3078" s="9" t="n">
        <f aca="false">IF(O3078=1,MAX(0,H3078-E3078)/60,"")</f>
        <v>25.2833333333333</v>
      </c>
      <c r="Q3078" s="9" t="n">
        <f aca="false">INDEX(Scenario!$B$18:$B$20,MATCH(B3078,Scenario!$A$18:$A$20,0))</f>
        <v>240</v>
      </c>
      <c r="R3078" s="9" t="n">
        <f aca="false">INDEX(Scenario!$C$18:$C$20,MATCH(B3078,Scenario!$A$18:$A$20,0))</f>
        <v>4320</v>
      </c>
      <c r="S3078" s="9" t="n">
        <f aca="false">IF(ISNUMBER(M3078),IF(M3078&lt;=Q3078,1,0),"")</f>
        <v>1</v>
      </c>
      <c r="T3078" s="9" t="n">
        <f aca="false">IF(ISNUMBER(P3078),IF(P3078&lt;=R3078,1,0),"")</f>
        <v>1</v>
      </c>
      <c r="U3078" s="9" t="n">
        <f aca="false">IF(E3078&gt;Scenario!$B$14,0,IF(OR(AND(ISNUMBER(H3078),H3078&lt;=Scenario!$B$14),AND(ISNUMBER(I3078),I3078&lt;=Scenario!$B$14)),0,1))</f>
        <v>0</v>
      </c>
      <c r="V3078" s="9" t="n">
        <f aca="false">IF(AND(U3078=1,(Scenario!$B$14-E3078)/60&gt;R3078),1,0)</f>
        <v>0</v>
      </c>
      <c r="W3078" s="9" t="n">
        <f aca="false">IF(OR(C3078=Scenario!$B$22,C3078=Scenario!$C$22),1,0)</f>
        <v>1</v>
      </c>
      <c r="X3078" s="9" t="n">
        <f aca="false">IF(ISNUMBER(I3078),1,0)</f>
        <v>0</v>
      </c>
      <c r="Y3078" s="9" t="n">
        <f aca="false">MOD(INT(E3078/86400)+3,7)</f>
        <v>4</v>
      </c>
      <c r="Z3078" s="9" t="n">
        <f aca="false">MOD(INT(E3078/3600),24)</f>
        <v>18</v>
      </c>
      <c r="AA3078" s="6" t="s">
        <v>6400</v>
      </c>
    </row>
    <row r="3079" customFormat="false" ht="15" hidden="false" customHeight="false" outlineLevel="0" collapsed="false">
      <c r="A3079" s="6" t="s">
        <v>6401</v>
      </c>
      <c r="B3079" s="6" t="s">
        <v>44</v>
      </c>
      <c r="C3079" s="6" t="s">
        <v>249</v>
      </c>
      <c r="D3079" s="6" t="s">
        <v>170</v>
      </c>
      <c r="E3079" s="6" t="n">
        <v>1789156145</v>
      </c>
      <c r="F3079" s="6" t="n">
        <v>1789156263</v>
      </c>
      <c r="G3079" s="6" t="n">
        <v>1789156199</v>
      </c>
      <c r="H3079" s="6" t="n">
        <v>1789158512</v>
      </c>
      <c r="J3079" s="6" t="n">
        <v>0</v>
      </c>
      <c r="K3079" s="6" t="n">
        <v>0</v>
      </c>
      <c r="L3079" s="9" t="n">
        <f aca="false">IF(AND(E3079&gt;=Scenario!$B$11,E3079&lt;Scenario!$B$12),1,0)</f>
        <v>1</v>
      </c>
      <c r="M3079" s="9" t="n">
        <f aca="false">IF(AND(L3079=1,ISNUMBER(F3079)),MAX(0,F3079-E3079)/60,"")</f>
        <v>1.96666666666667</v>
      </c>
      <c r="N3079" s="9" t="n">
        <f aca="false">IF(AND(L3079=1,ISNUMBER(G3079)),MAX(0,G3079-E3079)/60,"")</f>
        <v>0.9</v>
      </c>
      <c r="O3079" s="9" t="n">
        <f aca="false">IF(ISNUMBER(H3079),IF(AND(H3079&gt;=Scenario!$B$11,H3079&lt;Scenario!$B$12),1,0),0)</f>
        <v>1</v>
      </c>
      <c r="P3079" s="9" t="n">
        <f aca="false">IF(O3079=1,MAX(0,H3079-E3079)/60,"")</f>
        <v>39.45</v>
      </c>
      <c r="Q3079" s="9" t="n">
        <f aca="false">INDEX(Scenario!$B$18:$B$20,MATCH(B3079,Scenario!$A$18:$A$20,0))</f>
        <v>240</v>
      </c>
      <c r="R3079" s="9" t="n">
        <f aca="false">INDEX(Scenario!$C$18:$C$20,MATCH(B3079,Scenario!$A$18:$A$20,0))</f>
        <v>4320</v>
      </c>
      <c r="S3079" s="9" t="n">
        <f aca="false">IF(ISNUMBER(M3079),IF(M3079&lt;=Q3079,1,0),"")</f>
        <v>1</v>
      </c>
      <c r="T3079" s="9" t="n">
        <f aca="false">IF(ISNUMBER(P3079),IF(P3079&lt;=R3079,1,0),"")</f>
        <v>1</v>
      </c>
      <c r="U3079" s="9" t="n">
        <f aca="false">IF(E3079&gt;Scenario!$B$14,0,IF(OR(AND(ISNUMBER(H3079),H3079&lt;=Scenario!$B$14),AND(ISNUMBER(I3079),I3079&lt;=Scenario!$B$14)),0,1))</f>
        <v>0</v>
      </c>
      <c r="V3079" s="9" t="n">
        <f aca="false">IF(AND(U3079=1,(Scenario!$B$14-E3079)/60&gt;R3079),1,0)</f>
        <v>0</v>
      </c>
      <c r="W3079" s="9" t="n">
        <f aca="false">IF(OR(C3079=Scenario!$B$22,C3079=Scenario!$C$22),1,0)</f>
        <v>0</v>
      </c>
      <c r="X3079" s="9" t="n">
        <f aca="false">IF(ISNUMBER(I3079),1,0)</f>
        <v>0</v>
      </c>
      <c r="Y3079" s="9" t="n">
        <f aca="false">MOD(INT(E3079/86400)+3,7)</f>
        <v>4</v>
      </c>
      <c r="Z3079" s="9" t="n">
        <f aca="false">MOD(INT(E3079/3600),24)</f>
        <v>19</v>
      </c>
      <c r="AA3079" s="6" t="s">
        <v>6402</v>
      </c>
    </row>
    <row r="3080" customFormat="false" ht="15" hidden="false" customHeight="false" outlineLevel="0" collapsed="false">
      <c r="A3080" s="6" t="s">
        <v>6403</v>
      </c>
      <c r="B3080" s="6" t="s">
        <v>43</v>
      </c>
      <c r="C3080" s="6" t="s">
        <v>249</v>
      </c>
      <c r="D3080" s="6" t="s">
        <v>172</v>
      </c>
      <c r="E3080" s="6" t="n">
        <v>1789161376</v>
      </c>
      <c r="F3080" s="6" t="n">
        <v>1789161543</v>
      </c>
      <c r="G3080" s="6" t="n">
        <v>1789161398</v>
      </c>
      <c r="H3080" s="6" t="n">
        <v>1789165646</v>
      </c>
      <c r="J3080" s="6" t="n">
        <v>0</v>
      </c>
      <c r="K3080" s="6" t="n">
        <v>0</v>
      </c>
      <c r="L3080" s="9" t="n">
        <f aca="false">IF(AND(E3080&gt;=Scenario!$B$11,E3080&lt;Scenario!$B$12),1,0)</f>
        <v>1</v>
      </c>
      <c r="M3080" s="9" t="n">
        <f aca="false">IF(AND(L3080=1,ISNUMBER(F3080)),MAX(0,F3080-E3080)/60,"")</f>
        <v>2.78333333333333</v>
      </c>
      <c r="N3080" s="9" t="n">
        <f aca="false">IF(AND(L3080=1,ISNUMBER(G3080)),MAX(0,G3080-E3080)/60,"")</f>
        <v>0.366666666666667</v>
      </c>
      <c r="O3080" s="9" t="n">
        <f aca="false">IF(ISNUMBER(H3080),IF(AND(H3080&gt;=Scenario!$B$11,H3080&lt;Scenario!$B$12),1,0),0)</f>
        <v>1</v>
      </c>
      <c r="P3080" s="9" t="n">
        <f aca="false">IF(O3080=1,MAX(0,H3080-E3080)/60,"")</f>
        <v>71.1666666666667</v>
      </c>
      <c r="Q3080" s="9" t="n">
        <f aca="false">INDEX(Scenario!$B$18:$B$20,MATCH(B3080,Scenario!$A$18:$A$20,0))</f>
        <v>60</v>
      </c>
      <c r="R3080" s="9" t="n">
        <f aca="false">INDEX(Scenario!$C$18:$C$20,MATCH(B3080,Scenario!$A$18:$A$20,0))</f>
        <v>1440</v>
      </c>
      <c r="S3080" s="9" t="n">
        <f aca="false">IF(ISNUMBER(M3080),IF(M3080&lt;=Q3080,1,0),"")</f>
        <v>1</v>
      </c>
      <c r="T3080" s="9" t="n">
        <f aca="false">IF(ISNUMBER(P3080),IF(P3080&lt;=R3080,1,0),"")</f>
        <v>1</v>
      </c>
      <c r="U3080" s="9" t="n">
        <f aca="false">IF(E3080&gt;Scenario!$B$14,0,IF(OR(AND(ISNUMBER(H3080),H3080&lt;=Scenario!$B$14),AND(ISNUMBER(I3080),I3080&lt;=Scenario!$B$14)),0,1))</f>
        <v>0</v>
      </c>
      <c r="V3080" s="9" t="n">
        <f aca="false">IF(AND(U3080=1,(Scenario!$B$14-E3080)/60&gt;R3080),1,0)</f>
        <v>0</v>
      </c>
      <c r="W3080" s="9" t="n">
        <f aca="false">IF(OR(C3080=Scenario!$B$22,C3080=Scenario!$C$22),1,0)</f>
        <v>0</v>
      </c>
      <c r="X3080" s="9" t="n">
        <f aca="false">IF(ISNUMBER(I3080),1,0)</f>
        <v>0</v>
      </c>
      <c r="Y3080" s="9" t="n">
        <f aca="false">MOD(INT(E3080/86400)+3,7)</f>
        <v>4</v>
      </c>
      <c r="Z3080" s="9" t="n">
        <f aca="false">MOD(INT(E3080/3600),24)</f>
        <v>21</v>
      </c>
      <c r="AA3080" s="6" t="s">
        <v>6404</v>
      </c>
    </row>
    <row r="3081" customFormat="false" ht="15" hidden="false" customHeight="false" outlineLevel="0" collapsed="false">
      <c r="A3081" s="6" t="s">
        <v>6405</v>
      </c>
      <c r="B3081" s="6" t="s">
        <v>44</v>
      </c>
      <c r="C3081" s="6" t="s">
        <v>249</v>
      </c>
      <c r="D3081" s="6" t="s">
        <v>171</v>
      </c>
      <c r="E3081" s="6" t="n">
        <v>1789172857</v>
      </c>
      <c r="F3081" s="6" t="n">
        <v>1789249251</v>
      </c>
      <c r="G3081" s="6" t="n">
        <v>1789249134</v>
      </c>
      <c r="H3081" s="6" t="n">
        <v>1789251740</v>
      </c>
      <c r="J3081" s="6" t="n">
        <v>0</v>
      </c>
      <c r="K3081" s="6" t="n">
        <v>0</v>
      </c>
      <c r="L3081" s="9" t="n">
        <f aca="false">IF(AND(E3081&gt;=Scenario!$B$11,E3081&lt;Scenario!$B$12),1,0)</f>
        <v>1</v>
      </c>
      <c r="M3081" s="9" t="n">
        <f aca="false">IF(AND(L3081=1,ISNUMBER(F3081)),MAX(0,F3081-E3081)/60,"")</f>
        <v>1273.23333333333</v>
      </c>
      <c r="N3081" s="9" t="n">
        <f aca="false">IF(AND(L3081=1,ISNUMBER(G3081)),MAX(0,G3081-E3081)/60,"")</f>
        <v>1271.28333333333</v>
      </c>
      <c r="O3081" s="9" t="n">
        <f aca="false">IF(ISNUMBER(H3081),IF(AND(H3081&gt;=Scenario!$B$11,H3081&lt;Scenario!$B$12),1,0),0)</f>
        <v>1</v>
      </c>
      <c r="P3081" s="9" t="n">
        <f aca="false">IF(O3081=1,MAX(0,H3081-E3081)/60,"")</f>
        <v>1314.71666666667</v>
      </c>
      <c r="Q3081" s="9" t="n">
        <f aca="false">INDEX(Scenario!$B$18:$B$20,MATCH(B3081,Scenario!$A$18:$A$20,0))</f>
        <v>240</v>
      </c>
      <c r="R3081" s="9" t="n">
        <f aca="false">INDEX(Scenario!$C$18:$C$20,MATCH(B3081,Scenario!$A$18:$A$20,0))</f>
        <v>4320</v>
      </c>
      <c r="S3081" s="9" t="n">
        <f aca="false">IF(ISNUMBER(M3081),IF(M3081&lt;=Q3081,1,0),"")</f>
        <v>0</v>
      </c>
      <c r="T3081" s="9" t="n">
        <f aca="false">IF(ISNUMBER(P3081),IF(P3081&lt;=R3081,1,0),"")</f>
        <v>1</v>
      </c>
      <c r="U3081" s="9" t="n">
        <f aca="false">IF(E3081&gt;Scenario!$B$14,0,IF(OR(AND(ISNUMBER(H3081),H3081&lt;=Scenario!$B$14),AND(ISNUMBER(I3081),I3081&lt;=Scenario!$B$14)),0,1))</f>
        <v>0</v>
      </c>
      <c r="V3081" s="9" t="n">
        <f aca="false">IF(AND(U3081=1,(Scenario!$B$14-E3081)/60&gt;R3081),1,0)</f>
        <v>0</v>
      </c>
      <c r="W3081" s="9" t="n">
        <f aca="false">IF(OR(C3081=Scenario!$B$22,C3081=Scenario!$C$22),1,0)</f>
        <v>0</v>
      </c>
      <c r="X3081" s="9" t="n">
        <f aca="false">IF(ISNUMBER(I3081),1,0)</f>
        <v>0</v>
      </c>
      <c r="Y3081" s="9" t="n">
        <f aca="false">MOD(INT(E3081/86400)+3,7)</f>
        <v>5</v>
      </c>
      <c r="Z3081" s="9" t="n">
        <f aca="false">MOD(INT(E3081/3600),24)</f>
        <v>0</v>
      </c>
      <c r="AA3081" s="6" t="s">
        <v>6406</v>
      </c>
    </row>
    <row r="3082" customFormat="false" ht="15" hidden="false" customHeight="false" outlineLevel="0" collapsed="false">
      <c r="A3082" s="6" t="s">
        <v>6407</v>
      </c>
      <c r="B3082" s="6" t="s">
        <v>44</v>
      </c>
      <c r="C3082" s="6" t="s">
        <v>288</v>
      </c>
      <c r="D3082" s="6" t="s">
        <v>171</v>
      </c>
      <c r="E3082" s="6" t="n">
        <v>1789181451</v>
      </c>
      <c r="F3082" s="6" t="n">
        <v>1789251814</v>
      </c>
      <c r="G3082" s="6" t="n">
        <v>1789251753</v>
      </c>
      <c r="H3082" s="6" t="n">
        <v>1789253846</v>
      </c>
      <c r="J3082" s="6" t="n">
        <v>0</v>
      </c>
      <c r="K3082" s="6" t="n">
        <v>0</v>
      </c>
      <c r="L3082" s="9" t="n">
        <f aca="false">IF(AND(E3082&gt;=Scenario!$B$11,E3082&lt;Scenario!$B$12),1,0)</f>
        <v>1</v>
      </c>
      <c r="M3082" s="9" t="n">
        <f aca="false">IF(AND(L3082=1,ISNUMBER(F3082)),MAX(0,F3082-E3082)/60,"")</f>
        <v>1172.71666666667</v>
      </c>
      <c r="N3082" s="9" t="n">
        <f aca="false">IF(AND(L3082=1,ISNUMBER(G3082)),MAX(0,G3082-E3082)/60,"")</f>
        <v>1171.7</v>
      </c>
      <c r="O3082" s="9" t="n">
        <f aca="false">IF(ISNUMBER(H3082),IF(AND(H3082&gt;=Scenario!$B$11,H3082&lt;Scenario!$B$12),1,0),0)</f>
        <v>1</v>
      </c>
      <c r="P3082" s="9" t="n">
        <f aca="false">IF(O3082=1,MAX(0,H3082-E3082)/60,"")</f>
        <v>1206.58333333333</v>
      </c>
      <c r="Q3082" s="9" t="n">
        <f aca="false">INDEX(Scenario!$B$18:$B$20,MATCH(B3082,Scenario!$A$18:$A$20,0))</f>
        <v>240</v>
      </c>
      <c r="R3082" s="9" t="n">
        <f aca="false">INDEX(Scenario!$C$18:$C$20,MATCH(B3082,Scenario!$A$18:$A$20,0))</f>
        <v>4320</v>
      </c>
      <c r="S3082" s="9" t="n">
        <f aca="false">IF(ISNUMBER(M3082),IF(M3082&lt;=Q3082,1,0),"")</f>
        <v>0</v>
      </c>
      <c r="T3082" s="9" t="n">
        <f aca="false">IF(ISNUMBER(P3082),IF(P3082&lt;=R3082,1,0),"")</f>
        <v>1</v>
      </c>
      <c r="U3082" s="9" t="n">
        <f aca="false">IF(E3082&gt;Scenario!$B$14,0,IF(OR(AND(ISNUMBER(H3082),H3082&lt;=Scenario!$B$14),AND(ISNUMBER(I3082),I3082&lt;=Scenario!$B$14)),0,1))</f>
        <v>0</v>
      </c>
      <c r="V3082" s="9" t="n">
        <f aca="false">IF(AND(U3082=1,(Scenario!$B$14-E3082)/60&gt;R3082),1,0)</f>
        <v>0</v>
      </c>
      <c r="W3082" s="9" t="n">
        <f aca="false">IF(OR(C3082=Scenario!$B$22,C3082=Scenario!$C$22),1,0)</f>
        <v>0</v>
      </c>
      <c r="X3082" s="9" t="n">
        <f aca="false">IF(ISNUMBER(I3082),1,0)</f>
        <v>0</v>
      </c>
      <c r="Y3082" s="9" t="n">
        <f aca="false">MOD(INT(E3082/86400)+3,7)</f>
        <v>5</v>
      </c>
      <c r="Z3082" s="9" t="n">
        <f aca="false">MOD(INT(E3082/3600),24)</f>
        <v>2</v>
      </c>
      <c r="AA3082" s="6" t="s">
        <v>6408</v>
      </c>
    </row>
    <row r="3083" customFormat="false" ht="15" hidden="false" customHeight="false" outlineLevel="0" collapsed="false">
      <c r="A3083" s="6" t="s">
        <v>6409</v>
      </c>
      <c r="B3083" s="6" t="s">
        <v>44</v>
      </c>
      <c r="C3083" s="6" t="s">
        <v>46</v>
      </c>
      <c r="D3083" s="6" t="s">
        <v>170</v>
      </c>
      <c r="E3083" s="6" t="n">
        <v>1789201485</v>
      </c>
      <c r="F3083" s="6" t="n">
        <v>1789201620</v>
      </c>
      <c r="G3083" s="6" t="n">
        <v>1789201535</v>
      </c>
      <c r="H3083" s="6" t="n">
        <v>1789203649</v>
      </c>
      <c r="J3083" s="6" t="n">
        <v>0</v>
      </c>
      <c r="K3083" s="6" t="n">
        <v>0</v>
      </c>
      <c r="L3083" s="9" t="n">
        <f aca="false">IF(AND(E3083&gt;=Scenario!$B$11,E3083&lt;Scenario!$B$12),1,0)</f>
        <v>1</v>
      </c>
      <c r="M3083" s="9" t="n">
        <f aca="false">IF(AND(L3083=1,ISNUMBER(F3083)),MAX(0,F3083-E3083)/60,"")</f>
        <v>2.25</v>
      </c>
      <c r="N3083" s="9" t="n">
        <f aca="false">IF(AND(L3083=1,ISNUMBER(G3083)),MAX(0,G3083-E3083)/60,"")</f>
        <v>0.833333333333333</v>
      </c>
      <c r="O3083" s="9" t="n">
        <f aca="false">IF(ISNUMBER(H3083),IF(AND(H3083&gt;=Scenario!$B$11,H3083&lt;Scenario!$B$12),1,0),0)</f>
        <v>1</v>
      </c>
      <c r="P3083" s="9" t="n">
        <f aca="false">IF(O3083=1,MAX(0,H3083-E3083)/60,"")</f>
        <v>36.0666666666667</v>
      </c>
      <c r="Q3083" s="9" t="n">
        <f aca="false">INDEX(Scenario!$B$18:$B$20,MATCH(B3083,Scenario!$A$18:$A$20,0))</f>
        <v>240</v>
      </c>
      <c r="R3083" s="9" t="n">
        <f aca="false">INDEX(Scenario!$C$18:$C$20,MATCH(B3083,Scenario!$A$18:$A$20,0))</f>
        <v>4320</v>
      </c>
      <c r="S3083" s="9" t="n">
        <f aca="false">IF(ISNUMBER(M3083),IF(M3083&lt;=Q3083,1,0),"")</f>
        <v>1</v>
      </c>
      <c r="T3083" s="9" t="n">
        <f aca="false">IF(ISNUMBER(P3083),IF(P3083&lt;=R3083,1,0),"")</f>
        <v>1</v>
      </c>
      <c r="U3083" s="9" t="n">
        <f aca="false">IF(E3083&gt;Scenario!$B$14,0,IF(OR(AND(ISNUMBER(H3083),H3083&lt;=Scenario!$B$14),AND(ISNUMBER(I3083),I3083&lt;=Scenario!$B$14)),0,1))</f>
        <v>0</v>
      </c>
      <c r="V3083" s="9" t="n">
        <f aca="false">IF(AND(U3083=1,(Scenario!$B$14-E3083)/60&gt;R3083),1,0)</f>
        <v>0</v>
      </c>
      <c r="W3083" s="9" t="n">
        <f aca="false">IF(OR(C3083=Scenario!$B$22,C3083=Scenario!$C$22),1,0)</f>
        <v>1</v>
      </c>
      <c r="X3083" s="9" t="n">
        <f aca="false">IF(ISNUMBER(I3083),1,0)</f>
        <v>0</v>
      </c>
      <c r="Y3083" s="9" t="n">
        <f aca="false">MOD(INT(E3083/86400)+3,7)</f>
        <v>5</v>
      </c>
      <c r="Z3083" s="9" t="n">
        <f aca="false">MOD(INT(E3083/3600),24)</f>
        <v>8</v>
      </c>
      <c r="AA3083" s="6" t="s">
        <v>6410</v>
      </c>
    </row>
    <row r="3084" customFormat="false" ht="15" hidden="false" customHeight="false" outlineLevel="0" collapsed="false">
      <c r="A3084" s="6" t="s">
        <v>6411</v>
      </c>
      <c r="B3084" s="6" t="s">
        <v>44</v>
      </c>
      <c r="C3084" s="6" t="s">
        <v>249</v>
      </c>
      <c r="D3084" s="6" t="s">
        <v>170</v>
      </c>
      <c r="E3084" s="6" t="n">
        <v>1789205642</v>
      </c>
      <c r="F3084" s="6" t="n">
        <v>1789205788</v>
      </c>
      <c r="G3084" s="6" t="n">
        <v>1789205693</v>
      </c>
      <c r="H3084" s="6" t="n">
        <v>1789207197</v>
      </c>
      <c r="J3084" s="6" t="n">
        <v>0</v>
      </c>
      <c r="K3084" s="6" t="n">
        <v>0</v>
      </c>
      <c r="L3084" s="9" t="n">
        <f aca="false">IF(AND(E3084&gt;=Scenario!$B$11,E3084&lt;Scenario!$B$12),1,0)</f>
        <v>1</v>
      </c>
      <c r="M3084" s="9" t="n">
        <f aca="false">IF(AND(L3084=1,ISNUMBER(F3084)),MAX(0,F3084-E3084)/60,"")</f>
        <v>2.43333333333333</v>
      </c>
      <c r="N3084" s="9" t="n">
        <f aca="false">IF(AND(L3084=1,ISNUMBER(G3084)),MAX(0,G3084-E3084)/60,"")</f>
        <v>0.85</v>
      </c>
      <c r="O3084" s="9" t="n">
        <f aca="false">IF(ISNUMBER(H3084),IF(AND(H3084&gt;=Scenario!$B$11,H3084&lt;Scenario!$B$12),1,0),0)</f>
        <v>1</v>
      </c>
      <c r="P3084" s="9" t="n">
        <f aca="false">IF(O3084=1,MAX(0,H3084-E3084)/60,"")</f>
        <v>25.9166666666667</v>
      </c>
      <c r="Q3084" s="9" t="n">
        <f aca="false">INDEX(Scenario!$B$18:$B$20,MATCH(B3084,Scenario!$A$18:$A$20,0))</f>
        <v>240</v>
      </c>
      <c r="R3084" s="9" t="n">
        <f aca="false">INDEX(Scenario!$C$18:$C$20,MATCH(B3084,Scenario!$A$18:$A$20,0))</f>
        <v>4320</v>
      </c>
      <c r="S3084" s="9" t="n">
        <f aca="false">IF(ISNUMBER(M3084),IF(M3084&lt;=Q3084,1,0),"")</f>
        <v>1</v>
      </c>
      <c r="T3084" s="9" t="n">
        <f aca="false">IF(ISNUMBER(P3084),IF(P3084&lt;=R3084,1,0),"")</f>
        <v>1</v>
      </c>
      <c r="U3084" s="9" t="n">
        <f aca="false">IF(E3084&gt;Scenario!$B$14,0,IF(OR(AND(ISNUMBER(H3084),H3084&lt;=Scenario!$B$14),AND(ISNUMBER(I3084),I3084&lt;=Scenario!$B$14)),0,1))</f>
        <v>0</v>
      </c>
      <c r="V3084" s="9" t="n">
        <f aca="false">IF(AND(U3084=1,(Scenario!$B$14-E3084)/60&gt;R3084),1,0)</f>
        <v>0</v>
      </c>
      <c r="W3084" s="9" t="n">
        <f aca="false">IF(OR(C3084=Scenario!$B$22,C3084=Scenario!$C$22),1,0)</f>
        <v>0</v>
      </c>
      <c r="X3084" s="9" t="n">
        <f aca="false">IF(ISNUMBER(I3084),1,0)</f>
        <v>0</v>
      </c>
      <c r="Y3084" s="9" t="n">
        <f aca="false">MOD(INT(E3084/86400)+3,7)</f>
        <v>5</v>
      </c>
      <c r="Z3084" s="9" t="n">
        <f aca="false">MOD(INT(E3084/3600),24)</f>
        <v>9</v>
      </c>
      <c r="AA3084" s="6" t="s">
        <v>6412</v>
      </c>
    </row>
    <row r="3085" customFormat="false" ht="15" hidden="false" customHeight="false" outlineLevel="0" collapsed="false">
      <c r="A3085" s="6" t="s">
        <v>6413</v>
      </c>
      <c r="B3085" s="6" t="s">
        <v>44</v>
      </c>
      <c r="C3085" s="6" t="s">
        <v>249</v>
      </c>
      <c r="D3085" s="6" t="s">
        <v>170</v>
      </c>
      <c r="E3085" s="6" t="n">
        <v>1789205966</v>
      </c>
      <c r="F3085" s="6" t="n">
        <v>1789207378</v>
      </c>
      <c r="G3085" s="6" t="n">
        <v>1789207253</v>
      </c>
      <c r="H3085" s="6" t="n">
        <v>1789208936</v>
      </c>
      <c r="J3085" s="6" t="n">
        <v>0</v>
      </c>
      <c r="K3085" s="6" t="n">
        <v>1</v>
      </c>
      <c r="L3085" s="9" t="n">
        <f aca="false">IF(AND(E3085&gt;=Scenario!$B$11,E3085&lt;Scenario!$B$12),1,0)</f>
        <v>1</v>
      </c>
      <c r="M3085" s="9" t="n">
        <f aca="false">IF(AND(L3085=1,ISNUMBER(F3085)),MAX(0,F3085-E3085)/60,"")</f>
        <v>23.5333333333333</v>
      </c>
      <c r="N3085" s="9" t="n">
        <f aca="false">IF(AND(L3085=1,ISNUMBER(G3085)),MAX(0,G3085-E3085)/60,"")</f>
        <v>21.45</v>
      </c>
      <c r="O3085" s="9" t="n">
        <f aca="false">IF(ISNUMBER(H3085),IF(AND(H3085&gt;=Scenario!$B$11,H3085&lt;Scenario!$B$12),1,0),0)</f>
        <v>1</v>
      </c>
      <c r="P3085" s="9" t="n">
        <f aca="false">IF(O3085=1,MAX(0,H3085-E3085)/60,"")</f>
        <v>49.5</v>
      </c>
      <c r="Q3085" s="9" t="n">
        <f aca="false">INDEX(Scenario!$B$18:$B$20,MATCH(B3085,Scenario!$A$18:$A$20,0))</f>
        <v>240</v>
      </c>
      <c r="R3085" s="9" t="n">
        <f aca="false">INDEX(Scenario!$C$18:$C$20,MATCH(B3085,Scenario!$A$18:$A$20,0))</f>
        <v>4320</v>
      </c>
      <c r="S3085" s="9" t="n">
        <f aca="false">IF(ISNUMBER(M3085),IF(M3085&lt;=Q3085,1,0),"")</f>
        <v>1</v>
      </c>
      <c r="T3085" s="9" t="n">
        <f aca="false">IF(ISNUMBER(P3085),IF(P3085&lt;=R3085,1,0),"")</f>
        <v>1</v>
      </c>
      <c r="U3085" s="9" t="n">
        <f aca="false">IF(E3085&gt;Scenario!$B$14,0,IF(OR(AND(ISNUMBER(H3085),H3085&lt;=Scenario!$B$14),AND(ISNUMBER(I3085),I3085&lt;=Scenario!$B$14)),0,1))</f>
        <v>0</v>
      </c>
      <c r="V3085" s="9" t="n">
        <f aca="false">IF(AND(U3085=1,(Scenario!$B$14-E3085)/60&gt;R3085),1,0)</f>
        <v>0</v>
      </c>
      <c r="W3085" s="9" t="n">
        <f aca="false">IF(OR(C3085=Scenario!$B$22,C3085=Scenario!$C$22),1,0)</f>
        <v>0</v>
      </c>
      <c r="X3085" s="9" t="n">
        <f aca="false">IF(ISNUMBER(I3085),1,0)</f>
        <v>0</v>
      </c>
      <c r="Y3085" s="9" t="n">
        <f aca="false">MOD(INT(E3085/86400)+3,7)</f>
        <v>5</v>
      </c>
      <c r="Z3085" s="9" t="n">
        <f aca="false">MOD(INT(E3085/3600),24)</f>
        <v>9</v>
      </c>
      <c r="AA3085" s="6" t="s">
        <v>6414</v>
      </c>
    </row>
    <row r="3086" customFormat="false" ht="15" hidden="false" customHeight="false" outlineLevel="0" collapsed="false">
      <c r="A3086" s="6" t="s">
        <v>6415</v>
      </c>
      <c r="B3086" s="6" t="s">
        <v>43</v>
      </c>
      <c r="C3086" s="6" t="s">
        <v>46</v>
      </c>
      <c r="D3086" s="6" t="s">
        <v>172</v>
      </c>
      <c r="E3086" s="6" t="n">
        <v>1789226269</v>
      </c>
      <c r="F3086" s="6" t="n">
        <v>1789226360</v>
      </c>
      <c r="G3086" s="6" t="n">
        <v>1789226284</v>
      </c>
      <c r="H3086" s="6" t="n">
        <v>1789230616</v>
      </c>
      <c r="J3086" s="6" t="n">
        <v>0</v>
      </c>
      <c r="K3086" s="6" t="n">
        <v>0</v>
      </c>
      <c r="L3086" s="9" t="n">
        <f aca="false">IF(AND(E3086&gt;=Scenario!$B$11,E3086&lt;Scenario!$B$12),1,0)</f>
        <v>1</v>
      </c>
      <c r="M3086" s="9" t="n">
        <f aca="false">IF(AND(L3086=1,ISNUMBER(F3086)),MAX(0,F3086-E3086)/60,"")</f>
        <v>1.51666666666667</v>
      </c>
      <c r="N3086" s="9" t="n">
        <f aca="false">IF(AND(L3086=1,ISNUMBER(G3086)),MAX(0,G3086-E3086)/60,"")</f>
        <v>0.25</v>
      </c>
      <c r="O3086" s="9" t="n">
        <f aca="false">IF(ISNUMBER(H3086),IF(AND(H3086&gt;=Scenario!$B$11,H3086&lt;Scenario!$B$12),1,0),0)</f>
        <v>1</v>
      </c>
      <c r="P3086" s="9" t="n">
        <f aca="false">IF(O3086=1,MAX(0,H3086-E3086)/60,"")</f>
        <v>72.45</v>
      </c>
      <c r="Q3086" s="9" t="n">
        <f aca="false">INDEX(Scenario!$B$18:$B$20,MATCH(B3086,Scenario!$A$18:$A$20,0))</f>
        <v>60</v>
      </c>
      <c r="R3086" s="9" t="n">
        <f aca="false">INDEX(Scenario!$C$18:$C$20,MATCH(B3086,Scenario!$A$18:$A$20,0))</f>
        <v>1440</v>
      </c>
      <c r="S3086" s="9" t="n">
        <f aca="false">IF(ISNUMBER(M3086),IF(M3086&lt;=Q3086,1,0),"")</f>
        <v>1</v>
      </c>
      <c r="T3086" s="9" t="n">
        <f aca="false">IF(ISNUMBER(P3086),IF(P3086&lt;=R3086,1,0),"")</f>
        <v>1</v>
      </c>
      <c r="U3086" s="9" t="n">
        <f aca="false">IF(E3086&gt;Scenario!$B$14,0,IF(OR(AND(ISNUMBER(H3086),H3086&lt;=Scenario!$B$14),AND(ISNUMBER(I3086),I3086&lt;=Scenario!$B$14)),0,1))</f>
        <v>0</v>
      </c>
      <c r="V3086" s="9" t="n">
        <f aca="false">IF(AND(U3086=1,(Scenario!$B$14-E3086)/60&gt;R3086),1,0)</f>
        <v>0</v>
      </c>
      <c r="W3086" s="9" t="n">
        <f aca="false">IF(OR(C3086=Scenario!$B$22,C3086=Scenario!$C$22),1,0)</f>
        <v>1</v>
      </c>
      <c r="X3086" s="9" t="n">
        <f aca="false">IF(ISNUMBER(I3086),1,0)</f>
        <v>0</v>
      </c>
      <c r="Y3086" s="9" t="n">
        <f aca="false">MOD(INT(E3086/86400)+3,7)</f>
        <v>5</v>
      </c>
      <c r="Z3086" s="9" t="n">
        <f aca="false">MOD(INT(E3086/3600),24)</f>
        <v>15</v>
      </c>
      <c r="AA3086" s="6" t="s">
        <v>6416</v>
      </c>
    </row>
    <row r="3087" customFormat="false" ht="15" hidden="false" customHeight="false" outlineLevel="0" collapsed="false">
      <c r="A3087" s="6" t="s">
        <v>6417</v>
      </c>
      <c r="B3087" s="6" t="s">
        <v>43</v>
      </c>
      <c r="C3087" s="6" t="s">
        <v>46</v>
      </c>
      <c r="D3087" s="6" t="s">
        <v>171</v>
      </c>
      <c r="E3087" s="6" t="n">
        <v>1789230593</v>
      </c>
      <c r="I3087" s="6" t="n">
        <v>1789231669</v>
      </c>
      <c r="J3087" s="6" t="n">
        <v>0</v>
      </c>
      <c r="K3087" s="6" t="n">
        <v>0</v>
      </c>
      <c r="L3087" s="9" t="n">
        <f aca="false">IF(AND(E3087&gt;=Scenario!$B$11,E3087&lt;Scenario!$B$12),1,0)</f>
        <v>1</v>
      </c>
      <c r="M3087" s="0" t="str">
        <f aca="false">IF(AND(L3087=1,ISNUMBER(F3087)),MAX(0,F3087-E3087)/60,"")</f>
        <v/>
      </c>
      <c r="N3087" s="0" t="str">
        <f aca="false">IF(AND(L3087=1,ISNUMBER(G3087)),MAX(0,G3087-E3087)/60,"")</f>
        <v/>
      </c>
      <c r="O3087" s="9" t="n">
        <f aca="false">IF(ISNUMBER(H3087),IF(AND(H3087&gt;=Scenario!$B$11,H3087&lt;Scenario!$B$12),1,0),0)</f>
        <v>0</v>
      </c>
      <c r="P3087" s="0" t="str">
        <f aca="false">IF(O3087=1,MAX(0,H3087-E3087)/60,"")</f>
        <v/>
      </c>
      <c r="Q3087" s="9" t="n">
        <f aca="false">INDEX(Scenario!$B$18:$B$20,MATCH(B3087,Scenario!$A$18:$A$20,0))</f>
        <v>60</v>
      </c>
      <c r="R3087" s="9" t="n">
        <f aca="false">INDEX(Scenario!$C$18:$C$20,MATCH(B3087,Scenario!$A$18:$A$20,0))</f>
        <v>1440</v>
      </c>
      <c r="S3087" s="0" t="str">
        <f aca="false">IF(ISNUMBER(M3087),IF(M3087&lt;=Q3087,1,0),"")</f>
        <v/>
      </c>
      <c r="T3087" s="0" t="str">
        <f aca="false">IF(ISNUMBER(P3087),IF(P3087&lt;=R3087,1,0),"")</f>
        <v/>
      </c>
      <c r="U3087" s="9" t="n">
        <f aca="false">IF(E3087&gt;Scenario!$B$14,0,IF(OR(AND(ISNUMBER(H3087),H3087&lt;=Scenario!$B$14),AND(ISNUMBER(I3087),I3087&lt;=Scenario!$B$14)),0,1))</f>
        <v>0</v>
      </c>
      <c r="V3087" s="9" t="n">
        <f aca="false">IF(AND(U3087=1,(Scenario!$B$14-E3087)/60&gt;R3087),1,0)</f>
        <v>0</v>
      </c>
      <c r="W3087" s="9" t="n">
        <f aca="false">IF(OR(C3087=Scenario!$B$22,C3087=Scenario!$C$22),1,0)</f>
        <v>1</v>
      </c>
      <c r="X3087" s="9" t="n">
        <f aca="false">IF(ISNUMBER(I3087),1,0)</f>
        <v>1</v>
      </c>
      <c r="Y3087" s="9" t="n">
        <f aca="false">MOD(INT(E3087/86400)+3,7)</f>
        <v>5</v>
      </c>
      <c r="Z3087" s="9" t="n">
        <f aca="false">MOD(INT(E3087/3600),24)</f>
        <v>16</v>
      </c>
      <c r="AA3087" s="6" t="s">
        <v>6418</v>
      </c>
    </row>
    <row r="3088" customFormat="false" ht="15" hidden="false" customHeight="false" outlineLevel="0" collapsed="false">
      <c r="A3088" s="6" t="s">
        <v>6419</v>
      </c>
      <c r="B3088" s="6" t="s">
        <v>43</v>
      </c>
      <c r="C3088" s="6" t="s">
        <v>46</v>
      </c>
      <c r="D3088" s="6" t="s">
        <v>171</v>
      </c>
      <c r="E3088" s="6" t="n">
        <v>1789236452</v>
      </c>
      <c r="I3088" s="6" t="n">
        <v>1789237652</v>
      </c>
      <c r="J3088" s="6" t="n">
        <v>0</v>
      </c>
      <c r="K3088" s="6" t="n">
        <v>0</v>
      </c>
      <c r="L3088" s="9" t="n">
        <f aca="false">IF(AND(E3088&gt;=Scenario!$B$11,E3088&lt;Scenario!$B$12),1,0)</f>
        <v>1</v>
      </c>
      <c r="M3088" s="0" t="str">
        <f aca="false">IF(AND(L3088=1,ISNUMBER(F3088)),MAX(0,F3088-E3088)/60,"")</f>
        <v/>
      </c>
      <c r="N3088" s="0" t="str">
        <f aca="false">IF(AND(L3088=1,ISNUMBER(G3088)),MAX(0,G3088-E3088)/60,"")</f>
        <v/>
      </c>
      <c r="O3088" s="9" t="n">
        <f aca="false">IF(ISNUMBER(H3088),IF(AND(H3088&gt;=Scenario!$B$11,H3088&lt;Scenario!$B$12),1,0),0)</f>
        <v>0</v>
      </c>
      <c r="P3088" s="0" t="str">
        <f aca="false">IF(O3088=1,MAX(0,H3088-E3088)/60,"")</f>
        <v/>
      </c>
      <c r="Q3088" s="9" t="n">
        <f aca="false">INDEX(Scenario!$B$18:$B$20,MATCH(B3088,Scenario!$A$18:$A$20,0))</f>
        <v>60</v>
      </c>
      <c r="R3088" s="9" t="n">
        <f aca="false">INDEX(Scenario!$C$18:$C$20,MATCH(B3088,Scenario!$A$18:$A$20,0))</f>
        <v>1440</v>
      </c>
      <c r="S3088" s="0" t="str">
        <f aca="false">IF(ISNUMBER(M3088),IF(M3088&lt;=Q3088,1,0),"")</f>
        <v/>
      </c>
      <c r="T3088" s="0" t="str">
        <f aca="false">IF(ISNUMBER(P3088),IF(P3088&lt;=R3088,1,0),"")</f>
        <v/>
      </c>
      <c r="U3088" s="9" t="n">
        <f aca="false">IF(E3088&gt;Scenario!$B$14,0,IF(OR(AND(ISNUMBER(H3088),H3088&lt;=Scenario!$B$14),AND(ISNUMBER(I3088),I3088&lt;=Scenario!$B$14)),0,1))</f>
        <v>0</v>
      </c>
      <c r="V3088" s="9" t="n">
        <f aca="false">IF(AND(U3088=1,(Scenario!$B$14-E3088)/60&gt;R3088),1,0)</f>
        <v>0</v>
      </c>
      <c r="W3088" s="9" t="n">
        <f aca="false">IF(OR(C3088=Scenario!$B$22,C3088=Scenario!$C$22),1,0)</f>
        <v>1</v>
      </c>
      <c r="X3088" s="9" t="n">
        <f aca="false">IF(ISNUMBER(I3088),1,0)</f>
        <v>1</v>
      </c>
      <c r="Y3088" s="9" t="n">
        <f aca="false">MOD(INT(E3088/86400)+3,7)</f>
        <v>5</v>
      </c>
      <c r="Z3088" s="9" t="n">
        <f aca="false">MOD(INT(E3088/3600),24)</f>
        <v>18</v>
      </c>
      <c r="AA3088" s="6" t="s">
        <v>6420</v>
      </c>
    </row>
    <row r="3089" customFormat="false" ht="15" hidden="false" customHeight="false" outlineLevel="0" collapsed="false">
      <c r="A3089" s="6" t="s">
        <v>6421</v>
      </c>
      <c r="B3089" s="6" t="s">
        <v>44</v>
      </c>
      <c r="C3089" s="6" t="s">
        <v>46</v>
      </c>
      <c r="D3089" s="6" t="s">
        <v>172</v>
      </c>
      <c r="E3089" s="6" t="n">
        <v>1789244883</v>
      </c>
      <c r="F3089" s="6" t="n">
        <v>1789245086</v>
      </c>
      <c r="G3089" s="6" t="n">
        <v>1789244934</v>
      </c>
      <c r="H3089" s="6" t="n">
        <v>1789252833</v>
      </c>
      <c r="J3089" s="6" t="n">
        <v>0</v>
      </c>
      <c r="K3089" s="6" t="n">
        <v>1</v>
      </c>
      <c r="L3089" s="9" t="n">
        <f aca="false">IF(AND(E3089&gt;=Scenario!$B$11,E3089&lt;Scenario!$B$12),1,0)</f>
        <v>1</v>
      </c>
      <c r="M3089" s="9" t="n">
        <f aca="false">IF(AND(L3089=1,ISNUMBER(F3089)),MAX(0,F3089-E3089)/60,"")</f>
        <v>3.38333333333333</v>
      </c>
      <c r="N3089" s="9" t="n">
        <f aca="false">IF(AND(L3089=1,ISNUMBER(G3089)),MAX(0,G3089-E3089)/60,"")</f>
        <v>0.85</v>
      </c>
      <c r="O3089" s="9" t="n">
        <f aca="false">IF(ISNUMBER(H3089),IF(AND(H3089&gt;=Scenario!$B$11,H3089&lt;Scenario!$B$12),1,0),0)</f>
        <v>1</v>
      </c>
      <c r="P3089" s="9" t="n">
        <f aca="false">IF(O3089=1,MAX(0,H3089-E3089)/60,"")</f>
        <v>132.5</v>
      </c>
      <c r="Q3089" s="9" t="n">
        <f aca="false">INDEX(Scenario!$B$18:$B$20,MATCH(B3089,Scenario!$A$18:$A$20,0))</f>
        <v>240</v>
      </c>
      <c r="R3089" s="9" t="n">
        <f aca="false">INDEX(Scenario!$C$18:$C$20,MATCH(B3089,Scenario!$A$18:$A$20,0))</f>
        <v>4320</v>
      </c>
      <c r="S3089" s="9" t="n">
        <f aca="false">IF(ISNUMBER(M3089),IF(M3089&lt;=Q3089,1,0),"")</f>
        <v>1</v>
      </c>
      <c r="T3089" s="9" t="n">
        <f aca="false">IF(ISNUMBER(P3089),IF(P3089&lt;=R3089,1,0),"")</f>
        <v>1</v>
      </c>
      <c r="U3089" s="9" t="n">
        <f aca="false">IF(E3089&gt;Scenario!$B$14,0,IF(OR(AND(ISNUMBER(H3089),H3089&lt;=Scenario!$B$14),AND(ISNUMBER(I3089),I3089&lt;=Scenario!$B$14)),0,1))</f>
        <v>0</v>
      </c>
      <c r="V3089" s="9" t="n">
        <f aca="false">IF(AND(U3089=1,(Scenario!$B$14-E3089)/60&gt;R3089),1,0)</f>
        <v>0</v>
      </c>
      <c r="W3089" s="9" t="n">
        <f aca="false">IF(OR(C3089=Scenario!$B$22,C3089=Scenario!$C$22),1,0)</f>
        <v>1</v>
      </c>
      <c r="X3089" s="9" t="n">
        <f aca="false">IF(ISNUMBER(I3089),1,0)</f>
        <v>0</v>
      </c>
      <c r="Y3089" s="9" t="n">
        <f aca="false">MOD(INT(E3089/86400)+3,7)</f>
        <v>5</v>
      </c>
      <c r="Z3089" s="9" t="n">
        <f aca="false">MOD(INT(E3089/3600),24)</f>
        <v>20</v>
      </c>
      <c r="AA3089" s="6" t="s">
        <v>6422</v>
      </c>
    </row>
    <row r="3090" customFormat="false" ht="15" hidden="false" customHeight="false" outlineLevel="0" collapsed="false">
      <c r="A3090" s="6" t="s">
        <v>6423</v>
      </c>
      <c r="B3090" s="6" t="s">
        <v>43</v>
      </c>
      <c r="C3090" s="6" t="s">
        <v>47</v>
      </c>
      <c r="D3090" s="6" t="s">
        <v>170</v>
      </c>
      <c r="E3090" s="6" t="n">
        <v>1789248046</v>
      </c>
      <c r="F3090" s="6" t="n">
        <v>1789304582</v>
      </c>
      <c r="G3090" s="6" t="n">
        <v>1789304418</v>
      </c>
      <c r="H3090" s="6" t="n">
        <v>1789305889</v>
      </c>
      <c r="J3090" s="6" t="n">
        <v>0</v>
      </c>
      <c r="K3090" s="6" t="n">
        <v>0</v>
      </c>
      <c r="L3090" s="9" t="n">
        <f aca="false">IF(AND(E3090&gt;=Scenario!$B$11,E3090&lt;Scenario!$B$12),1,0)</f>
        <v>1</v>
      </c>
      <c r="M3090" s="9" t="n">
        <f aca="false">IF(AND(L3090=1,ISNUMBER(F3090)),MAX(0,F3090-E3090)/60,"")</f>
        <v>942.266666666667</v>
      </c>
      <c r="N3090" s="9" t="n">
        <f aca="false">IF(AND(L3090=1,ISNUMBER(G3090)),MAX(0,G3090-E3090)/60,"")</f>
        <v>939.533333333333</v>
      </c>
      <c r="O3090" s="9" t="n">
        <f aca="false">IF(ISNUMBER(H3090),IF(AND(H3090&gt;=Scenario!$B$11,H3090&lt;Scenario!$B$12),1,0),0)</f>
        <v>1</v>
      </c>
      <c r="P3090" s="9" t="n">
        <f aca="false">IF(O3090=1,MAX(0,H3090-E3090)/60,"")</f>
        <v>964.05</v>
      </c>
      <c r="Q3090" s="9" t="n">
        <f aca="false">INDEX(Scenario!$B$18:$B$20,MATCH(B3090,Scenario!$A$18:$A$20,0))</f>
        <v>60</v>
      </c>
      <c r="R3090" s="9" t="n">
        <f aca="false">INDEX(Scenario!$C$18:$C$20,MATCH(B3090,Scenario!$A$18:$A$20,0))</f>
        <v>1440</v>
      </c>
      <c r="S3090" s="9" t="n">
        <f aca="false">IF(ISNUMBER(M3090),IF(M3090&lt;=Q3090,1,0),"")</f>
        <v>0</v>
      </c>
      <c r="T3090" s="9" t="n">
        <f aca="false">IF(ISNUMBER(P3090),IF(P3090&lt;=R3090,1,0),"")</f>
        <v>1</v>
      </c>
      <c r="U3090" s="9" t="n">
        <f aca="false">IF(E3090&gt;Scenario!$B$14,0,IF(OR(AND(ISNUMBER(H3090),H3090&lt;=Scenario!$B$14),AND(ISNUMBER(I3090),I3090&lt;=Scenario!$B$14)),0,1))</f>
        <v>0</v>
      </c>
      <c r="V3090" s="9" t="n">
        <f aca="false">IF(AND(U3090=1,(Scenario!$B$14-E3090)/60&gt;R3090),1,0)</f>
        <v>0</v>
      </c>
      <c r="W3090" s="9" t="n">
        <f aca="false">IF(OR(C3090=Scenario!$B$22,C3090=Scenario!$C$22),1,0)</f>
        <v>1</v>
      </c>
      <c r="X3090" s="9" t="n">
        <f aca="false">IF(ISNUMBER(I3090),1,0)</f>
        <v>0</v>
      </c>
      <c r="Y3090" s="9" t="n">
        <f aca="false">MOD(INT(E3090/86400)+3,7)</f>
        <v>5</v>
      </c>
      <c r="Z3090" s="9" t="n">
        <f aca="false">MOD(INT(E3090/3600),24)</f>
        <v>21</v>
      </c>
      <c r="AA3090" s="6" t="s">
        <v>6424</v>
      </c>
    </row>
    <row r="3091" customFormat="false" ht="15" hidden="false" customHeight="false" outlineLevel="0" collapsed="false">
      <c r="A3091" s="6" t="s">
        <v>6425</v>
      </c>
      <c r="B3091" s="6" t="s">
        <v>43</v>
      </c>
      <c r="C3091" s="6" t="s">
        <v>46</v>
      </c>
      <c r="D3091" s="6" t="s">
        <v>170</v>
      </c>
      <c r="E3091" s="6" t="n">
        <v>1789291355</v>
      </c>
      <c r="F3091" s="6" t="n">
        <v>1789306079</v>
      </c>
      <c r="G3091" s="6" t="n">
        <v>1789305910</v>
      </c>
      <c r="H3091" s="6" t="n">
        <v>1789306761</v>
      </c>
      <c r="J3091" s="6" t="n">
        <v>0</v>
      </c>
      <c r="K3091" s="6" t="n">
        <v>0</v>
      </c>
      <c r="L3091" s="9" t="n">
        <f aca="false">IF(AND(E3091&gt;=Scenario!$B$11,E3091&lt;Scenario!$B$12),1,0)</f>
        <v>1</v>
      </c>
      <c r="M3091" s="9" t="n">
        <f aca="false">IF(AND(L3091=1,ISNUMBER(F3091)),MAX(0,F3091-E3091)/60,"")</f>
        <v>245.4</v>
      </c>
      <c r="N3091" s="9" t="n">
        <f aca="false">IF(AND(L3091=1,ISNUMBER(G3091)),MAX(0,G3091-E3091)/60,"")</f>
        <v>242.583333333333</v>
      </c>
      <c r="O3091" s="9" t="n">
        <f aca="false">IF(ISNUMBER(H3091),IF(AND(H3091&gt;=Scenario!$B$11,H3091&lt;Scenario!$B$12),1,0),0)</f>
        <v>1</v>
      </c>
      <c r="P3091" s="9" t="n">
        <f aca="false">IF(O3091=1,MAX(0,H3091-E3091)/60,"")</f>
        <v>256.766666666667</v>
      </c>
      <c r="Q3091" s="9" t="n">
        <f aca="false">INDEX(Scenario!$B$18:$B$20,MATCH(B3091,Scenario!$A$18:$A$20,0))</f>
        <v>60</v>
      </c>
      <c r="R3091" s="9" t="n">
        <f aca="false">INDEX(Scenario!$C$18:$C$20,MATCH(B3091,Scenario!$A$18:$A$20,0))</f>
        <v>1440</v>
      </c>
      <c r="S3091" s="9" t="n">
        <f aca="false">IF(ISNUMBER(M3091),IF(M3091&lt;=Q3091,1,0),"")</f>
        <v>0</v>
      </c>
      <c r="T3091" s="9" t="n">
        <f aca="false">IF(ISNUMBER(P3091),IF(P3091&lt;=R3091,1,0),"")</f>
        <v>1</v>
      </c>
      <c r="U3091" s="9" t="n">
        <f aca="false">IF(E3091&gt;Scenario!$B$14,0,IF(OR(AND(ISNUMBER(H3091),H3091&lt;=Scenario!$B$14),AND(ISNUMBER(I3091),I3091&lt;=Scenario!$B$14)),0,1))</f>
        <v>0</v>
      </c>
      <c r="V3091" s="9" t="n">
        <f aca="false">IF(AND(U3091=1,(Scenario!$B$14-E3091)/60&gt;R3091),1,0)</f>
        <v>0</v>
      </c>
      <c r="W3091" s="9" t="n">
        <f aca="false">IF(OR(C3091=Scenario!$B$22,C3091=Scenario!$C$22),1,0)</f>
        <v>1</v>
      </c>
      <c r="X3091" s="9" t="n">
        <f aca="false">IF(ISNUMBER(I3091),1,0)</f>
        <v>0</v>
      </c>
      <c r="Y3091" s="9" t="n">
        <f aca="false">MOD(INT(E3091/86400)+3,7)</f>
        <v>6</v>
      </c>
      <c r="Z3091" s="9" t="n">
        <f aca="false">MOD(INT(E3091/3600),24)</f>
        <v>9</v>
      </c>
      <c r="AA3091" s="6" t="s">
        <v>6426</v>
      </c>
    </row>
    <row r="3092" customFormat="false" ht="15" hidden="false" customHeight="false" outlineLevel="0" collapsed="false">
      <c r="A3092" s="6" t="s">
        <v>6427</v>
      </c>
      <c r="B3092" s="6" t="s">
        <v>44</v>
      </c>
      <c r="C3092" s="6" t="s">
        <v>47</v>
      </c>
      <c r="D3092" s="6" t="s">
        <v>171</v>
      </c>
      <c r="E3092" s="6" t="n">
        <v>1789292619</v>
      </c>
      <c r="F3092" s="6" t="n">
        <v>1789292785</v>
      </c>
      <c r="G3092" s="6" t="n">
        <v>1789292655</v>
      </c>
      <c r="H3092" s="6" t="n">
        <v>1789300555</v>
      </c>
      <c r="J3092" s="6" t="n">
        <v>0</v>
      </c>
      <c r="K3092" s="6" t="n">
        <v>0</v>
      </c>
      <c r="L3092" s="9" t="n">
        <f aca="false">IF(AND(E3092&gt;=Scenario!$B$11,E3092&lt;Scenario!$B$12),1,0)</f>
        <v>1</v>
      </c>
      <c r="M3092" s="9" t="n">
        <f aca="false">IF(AND(L3092=1,ISNUMBER(F3092)),MAX(0,F3092-E3092)/60,"")</f>
        <v>2.76666666666667</v>
      </c>
      <c r="N3092" s="9" t="n">
        <f aca="false">IF(AND(L3092=1,ISNUMBER(G3092)),MAX(0,G3092-E3092)/60,"")</f>
        <v>0.6</v>
      </c>
      <c r="O3092" s="9" t="n">
        <f aca="false">IF(ISNUMBER(H3092),IF(AND(H3092&gt;=Scenario!$B$11,H3092&lt;Scenario!$B$12),1,0),0)</f>
        <v>1</v>
      </c>
      <c r="P3092" s="9" t="n">
        <f aca="false">IF(O3092=1,MAX(0,H3092-E3092)/60,"")</f>
        <v>132.266666666667</v>
      </c>
      <c r="Q3092" s="9" t="n">
        <f aca="false">INDEX(Scenario!$B$18:$B$20,MATCH(B3092,Scenario!$A$18:$A$20,0))</f>
        <v>240</v>
      </c>
      <c r="R3092" s="9" t="n">
        <f aca="false">INDEX(Scenario!$C$18:$C$20,MATCH(B3092,Scenario!$A$18:$A$20,0))</f>
        <v>4320</v>
      </c>
      <c r="S3092" s="9" t="n">
        <f aca="false">IF(ISNUMBER(M3092),IF(M3092&lt;=Q3092,1,0),"")</f>
        <v>1</v>
      </c>
      <c r="T3092" s="9" t="n">
        <f aca="false">IF(ISNUMBER(P3092),IF(P3092&lt;=R3092,1,0),"")</f>
        <v>1</v>
      </c>
      <c r="U3092" s="9" t="n">
        <f aca="false">IF(E3092&gt;Scenario!$B$14,0,IF(OR(AND(ISNUMBER(H3092),H3092&lt;=Scenario!$B$14),AND(ISNUMBER(I3092),I3092&lt;=Scenario!$B$14)),0,1))</f>
        <v>0</v>
      </c>
      <c r="V3092" s="9" t="n">
        <f aca="false">IF(AND(U3092=1,(Scenario!$B$14-E3092)/60&gt;R3092),1,0)</f>
        <v>0</v>
      </c>
      <c r="W3092" s="9" t="n">
        <f aca="false">IF(OR(C3092=Scenario!$B$22,C3092=Scenario!$C$22),1,0)</f>
        <v>1</v>
      </c>
      <c r="X3092" s="9" t="n">
        <f aca="false">IF(ISNUMBER(I3092),1,0)</f>
        <v>0</v>
      </c>
      <c r="Y3092" s="9" t="n">
        <f aca="false">MOD(INT(E3092/86400)+3,7)</f>
        <v>6</v>
      </c>
      <c r="Z3092" s="9" t="n">
        <f aca="false">MOD(INT(E3092/3600),24)</f>
        <v>9</v>
      </c>
      <c r="AA3092" s="6" t="s">
        <v>6428</v>
      </c>
    </row>
    <row r="3093" customFormat="false" ht="15" hidden="false" customHeight="false" outlineLevel="0" collapsed="false">
      <c r="A3093" s="6" t="s">
        <v>6429</v>
      </c>
      <c r="B3093" s="6" t="s">
        <v>43</v>
      </c>
      <c r="C3093" s="6" t="s">
        <v>46</v>
      </c>
      <c r="D3093" s="6" t="s">
        <v>170</v>
      </c>
      <c r="E3093" s="6" t="n">
        <v>1789295777</v>
      </c>
      <c r="I3093" s="6" t="n">
        <v>1789296467</v>
      </c>
      <c r="J3093" s="6" t="n">
        <v>0</v>
      </c>
      <c r="K3093" s="6" t="n">
        <v>0</v>
      </c>
      <c r="L3093" s="9" t="n">
        <f aca="false">IF(AND(E3093&gt;=Scenario!$B$11,E3093&lt;Scenario!$B$12),1,0)</f>
        <v>1</v>
      </c>
      <c r="M3093" s="0" t="str">
        <f aca="false">IF(AND(L3093=1,ISNUMBER(F3093)),MAX(0,F3093-E3093)/60,"")</f>
        <v/>
      </c>
      <c r="N3093" s="0" t="str">
        <f aca="false">IF(AND(L3093=1,ISNUMBER(G3093)),MAX(0,G3093-E3093)/60,"")</f>
        <v/>
      </c>
      <c r="O3093" s="9" t="n">
        <f aca="false">IF(ISNUMBER(H3093),IF(AND(H3093&gt;=Scenario!$B$11,H3093&lt;Scenario!$B$12),1,0),0)</f>
        <v>0</v>
      </c>
      <c r="P3093" s="0" t="str">
        <f aca="false">IF(O3093=1,MAX(0,H3093-E3093)/60,"")</f>
        <v/>
      </c>
      <c r="Q3093" s="9" t="n">
        <f aca="false">INDEX(Scenario!$B$18:$B$20,MATCH(B3093,Scenario!$A$18:$A$20,0))</f>
        <v>60</v>
      </c>
      <c r="R3093" s="9" t="n">
        <f aca="false">INDEX(Scenario!$C$18:$C$20,MATCH(B3093,Scenario!$A$18:$A$20,0))</f>
        <v>1440</v>
      </c>
      <c r="S3093" s="0" t="str">
        <f aca="false">IF(ISNUMBER(M3093),IF(M3093&lt;=Q3093,1,0),"")</f>
        <v/>
      </c>
      <c r="T3093" s="0" t="str">
        <f aca="false">IF(ISNUMBER(P3093),IF(P3093&lt;=R3093,1,0),"")</f>
        <v/>
      </c>
      <c r="U3093" s="9" t="n">
        <f aca="false">IF(E3093&gt;Scenario!$B$14,0,IF(OR(AND(ISNUMBER(H3093),H3093&lt;=Scenario!$B$14),AND(ISNUMBER(I3093),I3093&lt;=Scenario!$B$14)),0,1))</f>
        <v>0</v>
      </c>
      <c r="V3093" s="9" t="n">
        <f aca="false">IF(AND(U3093=1,(Scenario!$B$14-E3093)/60&gt;R3093),1,0)</f>
        <v>0</v>
      </c>
      <c r="W3093" s="9" t="n">
        <f aca="false">IF(OR(C3093=Scenario!$B$22,C3093=Scenario!$C$22),1,0)</f>
        <v>1</v>
      </c>
      <c r="X3093" s="9" t="n">
        <f aca="false">IF(ISNUMBER(I3093),1,0)</f>
        <v>1</v>
      </c>
      <c r="Y3093" s="9" t="n">
        <f aca="false">MOD(INT(E3093/86400)+3,7)</f>
        <v>6</v>
      </c>
      <c r="Z3093" s="9" t="n">
        <f aca="false">MOD(INT(E3093/3600),24)</f>
        <v>10</v>
      </c>
      <c r="AA3093" s="6" t="s">
        <v>6430</v>
      </c>
    </row>
    <row r="3094" customFormat="false" ht="15" hidden="false" customHeight="false" outlineLevel="0" collapsed="false">
      <c r="A3094" s="6" t="s">
        <v>6431</v>
      </c>
      <c r="B3094" s="6" t="s">
        <v>43</v>
      </c>
      <c r="C3094" s="6" t="s">
        <v>288</v>
      </c>
      <c r="D3094" s="6" t="s">
        <v>170</v>
      </c>
      <c r="E3094" s="6" t="n">
        <v>1789296649</v>
      </c>
      <c r="F3094" s="6" t="n">
        <v>1789306878</v>
      </c>
      <c r="G3094" s="6" t="n">
        <v>1789306791</v>
      </c>
      <c r="H3094" s="6" t="n">
        <v>1789307620</v>
      </c>
      <c r="J3094" s="6" t="n">
        <v>0</v>
      </c>
      <c r="K3094" s="6" t="n">
        <v>0</v>
      </c>
      <c r="L3094" s="9" t="n">
        <f aca="false">IF(AND(E3094&gt;=Scenario!$B$11,E3094&lt;Scenario!$B$12),1,0)</f>
        <v>1</v>
      </c>
      <c r="M3094" s="9" t="n">
        <f aca="false">IF(AND(L3094=1,ISNUMBER(F3094)),MAX(0,F3094-E3094)/60,"")</f>
        <v>170.483333333333</v>
      </c>
      <c r="N3094" s="9" t="n">
        <f aca="false">IF(AND(L3094=1,ISNUMBER(G3094)),MAX(0,G3094-E3094)/60,"")</f>
        <v>169.033333333333</v>
      </c>
      <c r="O3094" s="9" t="n">
        <f aca="false">IF(ISNUMBER(H3094),IF(AND(H3094&gt;=Scenario!$B$11,H3094&lt;Scenario!$B$12),1,0),0)</f>
        <v>1</v>
      </c>
      <c r="P3094" s="9" t="n">
        <f aca="false">IF(O3094=1,MAX(0,H3094-E3094)/60,"")</f>
        <v>182.85</v>
      </c>
      <c r="Q3094" s="9" t="n">
        <f aca="false">INDEX(Scenario!$B$18:$B$20,MATCH(B3094,Scenario!$A$18:$A$20,0))</f>
        <v>60</v>
      </c>
      <c r="R3094" s="9" t="n">
        <f aca="false">INDEX(Scenario!$C$18:$C$20,MATCH(B3094,Scenario!$A$18:$A$20,0))</f>
        <v>1440</v>
      </c>
      <c r="S3094" s="9" t="n">
        <f aca="false">IF(ISNUMBER(M3094),IF(M3094&lt;=Q3094,1,0),"")</f>
        <v>0</v>
      </c>
      <c r="T3094" s="9" t="n">
        <f aca="false">IF(ISNUMBER(P3094),IF(P3094&lt;=R3094,1,0),"")</f>
        <v>1</v>
      </c>
      <c r="U3094" s="9" t="n">
        <f aca="false">IF(E3094&gt;Scenario!$B$14,0,IF(OR(AND(ISNUMBER(H3094),H3094&lt;=Scenario!$B$14),AND(ISNUMBER(I3094),I3094&lt;=Scenario!$B$14)),0,1))</f>
        <v>0</v>
      </c>
      <c r="V3094" s="9" t="n">
        <f aca="false">IF(AND(U3094=1,(Scenario!$B$14-E3094)/60&gt;R3094),1,0)</f>
        <v>0</v>
      </c>
      <c r="W3094" s="9" t="n">
        <f aca="false">IF(OR(C3094=Scenario!$B$22,C3094=Scenario!$C$22),1,0)</f>
        <v>0</v>
      </c>
      <c r="X3094" s="9" t="n">
        <f aca="false">IF(ISNUMBER(I3094),1,0)</f>
        <v>0</v>
      </c>
      <c r="Y3094" s="9" t="n">
        <f aca="false">MOD(INT(E3094/86400)+3,7)</f>
        <v>6</v>
      </c>
      <c r="Z3094" s="9" t="n">
        <f aca="false">MOD(INT(E3094/3600),24)</f>
        <v>10</v>
      </c>
      <c r="AA3094" s="6" t="s">
        <v>6432</v>
      </c>
    </row>
    <row r="3095" customFormat="false" ht="15" hidden="false" customHeight="false" outlineLevel="0" collapsed="false">
      <c r="A3095" s="6" t="s">
        <v>6433</v>
      </c>
      <c r="B3095" s="6" t="s">
        <v>43</v>
      </c>
      <c r="C3095" s="6" t="s">
        <v>288</v>
      </c>
      <c r="D3095" s="6" t="s">
        <v>171</v>
      </c>
      <c r="E3095" s="6" t="n">
        <v>1789310060</v>
      </c>
      <c r="F3095" s="6" t="n">
        <v>1789333449</v>
      </c>
      <c r="G3095" s="6" t="n">
        <v>1789333251</v>
      </c>
      <c r="H3095" s="6" t="n">
        <v>1789336319</v>
      </c>
      <c r="J3095" s="6" t="n">
        <v>0</v>
      </c>
      <c r="K3095" s="6" t="n">
        <v>0</v>
      </c>
      <c r="L3095" s="9" t="n">
        <f aca="false">IF(AND(E3095&gt;=Scenario!$B$11,E3095&lt;Scenario!$B$12),1,0)</f>
        <v>1</v>
      </c>
      <c r="M3095" s="9" t="n">
        <f aca="false">IF(AND(L3095=1,ISNUMBER(F3095)),MAX(0,F3095-E3095)/60,"")</f>
        <v>389.816666666667</v>
      </c>
      <c r="N3095" s="9" t="n">
        <f aca="false">IF(AND(L3095=1,ISNUMBER(G3095)),MAX(0,G3095-E3095)/60,"")</f>
        <v>386.516666666667</v>
      </c>
      <c r="O3095" s="9" t="n">
        <f aca="false">IF(ISNUMBER(H3095),IF(AND(H3095&gt;=Scenario!$B$11,H3095&lt;Scenario!$B$12),1,0),0)</f>
        <v>1</v>
      </c>
      <c r="P3095" s="9" t="n">
        <f aca="false">IF(O3095=1,MAX(0,H3095-E3095)/60,"")</f>
        <v>437.65</v>
      </c>
      <c r="Q3095" s="9" t="n">
        <f aca="false">INDEX(Scenario!$B$18:$B$20,MATCH(B3095,Scenario!$A$18:$A$20,0))</f>
        <v>60</v>
      </c>
      <c r="R3095" s="9" t="n">
        <f aca="false">INDEX(Scenario!$C$18:$C$20,MATCH(B3095,Scenario!$A$18:$A$20,0))</f>
        <v>1440</v>
      </c>
      <c r="S3095" s="9" t="n">
        <f aca="false">IF(ISNUMBER(M3095),IF(M3095&lt;=Q3095,1,0),"")</f>
        <v>0</v>
      </c>
      <c r="T3095" s="9" t="n">
        <f aca="false">IF(ISNUMBER(P3095),IF(P3095&lt;=R3095,1,0),"")</f>
        <v>1</v>
      </c>
      <c r="U3095" s="9" t="n">
        <f aca="false">IF(E3095&gt;Scenario!$B$14,0,IF(OR(AND(ISNUMBER(H3095),H3095&lt;=Scenario!$B$14),AND(ISNUMBER(I3095),I3095&lt;=Scenario!$B$14)),0,1))</f>
        <v>0</v>
      </c>
      <c r="V3095" s="9" t="n">
        <f aca="false">IF(AND(U3095=1,(Scenario!$B$14-E3095)/60&gt;R3095),1,0)</f>
        <v>0</v>
      </c>
      <c r="W3095" s="9" t="n">
        <f aca="false">IF(OR(C3095=Scenario!$B$22,C3095=Scenario!$C$22),1,0)</f>
        <v>0</v>
      </c>
      <c r="X3095" s="9" t="n">
        <f aca="false">IF(ISNUMBER(I3095),1,0)</f>
        <v>0</v>
      </c>
      <c r="Y3095" s="9" t="n">
        <f aca="false">MOD(INT(E3095/86400)+3,7)</f>
        <v>6</v>
      </c>
      <c r="Z3095" s="9" t="n">
        <f aca="false">MOD(INT(E3095/3600),24)</f>
        <v>14</v>
      </c>
      <c r="AA3095" s="6" t="s">
        <v>6434</v>
      </c>
    </row>
    <row r="3096" customFormat="false" ht="15" hidden="false" customHeight="false" outlineLevel="0" collapsed="false">
      <c r="A3096" s="6" t="s">
        <v>6435</v>
      </c>
      <c r="B3096" s="6" t="s">
        <v>43</v>
      </c>
      <c r="C3096" s="6" t="s">
        <v>249</v>
      </c>
      <c r="D3096" s="6" t="s">
        <v>171</v>
      </c>
      <c r="E3096" s="6" t="n">
        <v>1789316783</v>
      </c>
      <c r="F3096" s="6" t="n">
        <v>1789333443</v>
      </c>
      <c r="G3096" s="6" t="n">
        <v>1789333246</v>
      </c>
      <c r="H3096" s="6" t="n">
        <v>1789342883</v>
      </c>
      <c r="J3096" s="6" t="n">
        <v>0</v>
      </c>
      <c r="K3096" s="6" t="n">
        <v>0</v>
      </c>
      <c r="L3096" s="9" t="n">
        <f aca="false">IF(AND(E3096&gt;=Scenario!$B$11,E3096&lt;Scenario!$B$12),1,0)</f>
        <v>1</v>
      </c>
      <c r="M3096" s="9" t="n">
        <f aca="false">IF(AND(L3096=1,ISNUMBER(F3096)),MAX(0,F3096-E3096)/60,"")</f>
        <v>277.666666666667</v>
      </c>
      <c r="N3096" s="9" t="n">
        <f aca="false">IF(AND(L3096=1,ISNUMBER(G3096)),MAX(0,G3096-E3096)/60,"")</f>
        <v>274.383333333333</v>
      </c>
      <c r="O3096" s="9" t="n">
        <f aca="false">IF(ISNUMBER(H3096),IF(AND(H3096&gt;=Scenario!$B$11,H3096&lt;Scenario!$B$12),1,0),0)</f>
        <v>1</v>
      </c>
      <c r="P3096" s="9" t="n">
        <f aca="false">IF(O3096=1,MAX(0,H3096-E3096)/60,"")</f>
        <v>435</v>
      </c>
      <c r="Q3096" s="9" t="n">
        <f aca="false">INDEX(Scenario!$B$18:$B$20,MATCH(B3096,Scenario!$A$18:$A$20,0))</f>
        <v>60</v>
      </c>
      <c r="R3096" s="9" t="n">
        <f aca="false">INDEX(Scenario!$C$18:$C$20,MATCH(B3096,Scenario!$A$18:$A$20,0))</f>
        <v>1440</v>
      </c>
      <c r="S3096" s="9" t="n">
        <f aca="false">IF(ISNUMBER(M3096),IF(M3096&lt;=Q3096,1,0),"")</f>
        <v>0</v>
      </c>
      <c r="T3096" s="9" t="n">
        <f aca="false">IF(ISNUMBER(P3096),IF(P3096&lt;=R3096,1,0),"")</f>
        <v>1</v>
      </c>
      <c r="U3096" s="9" t="n">
        <f aca="false">IF(E3096&gt;Scenario!$B$14,0,IF(OR(AND(ISNUMBER(H3096),H3096&lt;=Scenario!$B$14),AND(ISNUMBER(I3096),I3096&lt;=Scenario!$B$14)),0,1))</f>
        <v>0</v>
      </c>
      <c r="V3096" s="9" t="n">
        <f aca="false">IF(AND(U3096=1,(Scenario!$B$14-E3096)/60&gt;R3096),1,0)</f>
        <v>0</v>
      </c>
      <c r="W3096" s="9" t="n">
        <f aca="false">IF(OR(C3096=Scenario!$B$22,C3096=Scenario!$C$22),1,0)</f>
        <v>0</v>
      </c>
      <c r="X3096" s="9" t="n">
        <f aca="false">IF(ISNUMBER(I3096),1,0)</f>
        <v>0</v>
      </c>
      <c r="Y3096" s="9" t="n">
        <f aca="false">MOD(INT(E3096/86400)+3,7)</f>
        <v>6</v>
      </c>
      <c r="Z3096" s="9" t="n">
        <f aca="false">MOD(INT(E3096/3600),24)</f>
        <v>16</v>
      </c>
      <c r="AA3096" s="6" t="s">
        <v>6436</v>
      </c>
    </row>
    <row r="3097" customFormat="false" ht="15" hidden="false" customHeight="false" outlineLevel="0" collapsed="false">
      <c r="A3097" s="6" t="s">
        <v>6437</v>
      </c>
      <c r="B3097" s="6" t="s">
        <v>44</v>
      </c>
      <c r="C3097" s="6" t="s">
        <v>249</v>
      </c>
      <c r="D3097" s="6" t="s">
        <v>170</v>
      </c>
      <c r="E3097" s="6" t="n">
        <v>1789329360</v>
      </c>
      <c r="F3097" s="6" t="n">
        <v>1789329544</v>
      </c>
      <c r="G3097" s="6" t="n">
        <v>1789329397</v>
      </c>
      <c r="H3097" s="6" t="n">
        <v>1789330343</v>
      </c>
      <c r="J3097" s="6" t="n">
        <v>0</v>
      </c>
      <c r="K3097" s="6" t="n">
        <v>0</v>
      </c>
      <c r="L3097" s="9" t="n">
        <f aca="false">IF(AND(E3097&gt;=Scenario!$B$11,E3097&lt;Scenario!$B$12),1,0)</f>
        <v>1</v>
      </c>
      <c r="M3097" s="9" t="n">
        <f aca="false">IF(AND(L3097=1,ISNUMBER(F3097)),MAX(0,F3097-E3097)/60,"")</f>
        <v>3.06666666666667</v>
      </c>
      <c r="N3097" s="9" t="n">
        <f aca="false">IF(AND(L3097=1,ISNUMBER(G3097)),MAX(0,G3097-E3097)/60,"")</f>
        <v>0.616666666666667</v>
      </c>
      <c r="O3097" s="9" t="n">
        <f aca="false">IF(ISNUMBER(H3097),IF(AND(H3097&gt;=Scenario!$B$11,H3097&lt;Scenario!$B$12),1,0),0)</f>
        <v>1</v>
      </c>
      <c r="P3097" s="9" t="n">
        <f aca="false">IF(O3097=1,MAX(0,H3097-E3097)/60,"")</f>
        <v>16.3833333333333</v>
      </c>
      <c r="Q3097" s="9" t="n">
        <f aca="false">INDEX(Scenario!$B$18:$B$20,MATCH(B3097,Scenario!$A$18:$A$20,0))</f>
        <v>240</v>
      </c>
      <c r="R3097" s="9" t="n">
        <f aca="false">INDEX(Scenario!$C$18:$C$20,MATCH(B3097,Scenario!$A$18:$A$20,0))</f>
        <v>4320</v>
      </c>
      <c r="S3097" s="9" t="n">
        <f aca="false">IF(ISNUMBER(M3097),IF(M3097&lt;=Q3097,1,0),"")</f>
        <v>1</v>
      </c>
      <c r="T3097" s="9" t="n">
        <f aca="false">IF(ISNUMBER(P3097),IF(P3097&lt;=R3097,1,0),"")</f>
        <v>1</v>
      </c>
      <c r="U3097" s="9" t="n">
        <f aca="false">IF(E3097&gt;Scenario!$B$14,0,IF(OR(AND(ISNUMBER(H3097),H3097&lt;=Scenario!$B$14),AND(ISNUMBER(I3097),I3097&lt;=Scenario!$B$14)),0,1))</f>
        <v>0</v>
      </c>
      <c r="V3097" s="9" t="n">
        <f aca="false">IF(AND(U3097=1,(Scenario!$B$14-E3097)/60&gt;R3097),1,0)</f>
        <v>0</v>
      </c>
      <c r="W3097" s="9" t="n">
        <f aca="false">IF(OR(C3097=Scenario!$B$22,C3097=Scenario!$C$22),1,0)</f>
        <v>0</v>
      </c>
      <c r="X3097" s="9" t="n">
        <f aca="false">IF(ISNUMBER(I3097),1,0)</f>
        <v>0</v>
      </c>
      <c r="Y3097" s="9" t="n">
        <f aca="false">MOD(INT(E3097/86400)+3,7)</f>
        <v>6</v>
      </c>
      <c r="Z3097" s="9" t="n">
        <f aca="false">MOD(INT(E3097/3600),24)</f>
        <v>19</v>
      </c>
      <c r="AA3097" s="6" t="s">
        <v>6438</v>
      </c>
    </row>
    <row r="3098" customFormat="false" ht="15" hidden="false" customHeight="false" outlineLevel="0" collapsed="false">
      <c r="A3098" s="6" t="s">
        <v>6439</v>
      </c>
      <c r="B3098" s="6" t="s">
        <v>44</v>
      </c>
      <c r="C3098" s="6" t="s">
        <v>288</v>
      </c>
      <c r="D3098" s="6" t="s">
        <v>172</v>
      </c>
      <c r="E3098" s="6" t="n">
        <v>1789340146</v>
      </c>
      <c r="F3098" s="6" t="n">
        <v>1789340252</v>
      </c>
      <c r="G3098" s="6" t="n">
        <v>1789340170</v>
      </c>
      <c r="H3098" s="6" t="n">
        <v>1789343002</v>
      </c>
      <c r="J3098" s="6" t="n">
        <v>0</v>
      </c>
      <c r="K3098" s="6" t="n">
        <v>0</v>
      </c>
      <c r="L3098" s="9" t="n">
        <f aca="false">IF(AND(E3098&gt;=Scenario!$B$11,E3098&lt;Scenario!$B$12),1,0)</f>
        <v>1</v>
      </c>
      <c r="M3098" s="9" t="n">
        <f aca="false">IF(AND(L3098=1,ISNUMBER(F3098)),MAX(0,F3098-E3098)/60,"")</f>
        <v>1.76666666666667</v>
      </c>
      <c r="N3098" s="9" t="n">
        <f aca="false">IF(AND(L3098=1,ISNUMBER(G3098)),MAX(0,G3098-E3098)/60,"")</f>
        <v>0.4</v>
      </c>
      <c r="O3098" s="9" t="n">
        <f aca="false">IF(ISNUMBER(H3098),IF(AND(H3098&gt;=Scenario!$B$11,H3098&lt;Scenario!$B$12),1,0),0)</f>
        <v>1</v>
      </c>
      <c r="P3098" s="9" t="n">
        <f aca="false">IF(O3098=1,MAX(0,H3098-E3098)/60,"")</f>
        <v>47.6</v>
      </c>
      <c r="Q3098" s="9" t="n">
        <f aca="false">INDEX(Scenario!$B$18:$B$20,MATCH(B3098,Scenario!$A$18:$A$20,0))</f>
        <v>240</v>
      </c>
      <c r="R3098" s="9" t="n">
        <f aca="false">INDEX(Scenario!$C$18:$C$20,MATCH(B3098,Scenario!$A$18:$A$20,0))</f>
        <v>4320</v>
      </c>
      <c r="S3098" s="9" t="n">
        <f aca="false">IF(ISNUMBER(M3098),IF(M3098&lt;=Q3098,1,0),"")</f>
        <v>1</v>
      </c>
      <c r="T3098" s="9" t="n">
        <f aca="false">IF(ISNUMBER(P3098),IF(P3098&lt;=R3098,1,0),"")</f>
        <v>1</v>
      </c>
      <c r="U3098" s="9" t="n">
        <f aca="false">IF(E3098&gt;Scenario!$B$14,0,IF(OR(AND(ISNUMBER(H3098),H3098&lt;=Scenario!$B$14),AND(ISNUMBER(I3098),I3098&lt;=Scenario!$B$14)),0,1))</f>
        <v>0</v>
      </c>
      <c r="V3098" s="9" t="n">
        <f aca="false">IF(AND(U3098=1,(Scenario!$B$14-E3098)/60&gt;R3098),1,0)</f>
        <v>0</v>
      </c>
      <c r="W3098" s="9" t="n">
        <f aca="false">IF(OR(C3098=Scenario!$B$22,C3098=Scenario!$C$22),1,0)</f>
        <v>0</v>
      </c>
      <c r="X3098" s="9" t="n">
        <f aca="false">IF(ISNUMBER(I3098),1,0)</f>
        <v>0</v>
      </c>
      <c r="Y3098" s="9" t="n">
        <f aca="false">MOD(INT(E3098/86400)+3,7)</f>
        <v>6</v>
      </c>
      <c r="Z3098" s="9" t="n">
        <f aca="false">MOD(INT(E3098/3600),24)</f>
        <v>22</v>
      </c>
      <c r="AA3098" s="6" t="s">
        <v>6440</v>
      </c>
    </row>
    <row r="3099" customFormat="false" ht="15" hidden="false" customHeight="false" outlineLevel="0" collapsed="false">
      <c r="A3099" s="6" t="s">
        <v>6441</v>
      </c>
      <c r="B3099" s="6" t="s">
        <v>44</v>
      </c>
      <c r="C3099" s="6" t="s">
        <v>46</v>
      </c>
      <c r="D3099" s="6" t="s">
        <v>170</v>
      </c>
      <c r="E3099" s="6" t="n">
        <v>1789353401</v>
      </c>
      <c r="I3099" s="6" t="n">
        <v>1789355399</v>
      </c>
      <c r="J3099" s="6" t="n">
        <v>0</v>
      </c>
      <c r="K3099" s="6" t="n">
        <v>0</v>
      </c>
      <c r="L3099" s="9" t="n">
        <f aca="false">IF(AND(E3099&gt;=Scenario!$B$11,E3099&lt;Scenario!$B$12),1,0)</f>
        <v>1</v>
      </c>
      <c r="M3099" s="0" t="str">
        <f aca="false">IF(AND(L3099=1,ISNUMBER(F3099)),MAX(0,F3099-E3099)/60,"")</f>
        <v/>
      </c>
      <c r="N3099" s="0" t="str">
        <f aca="false">IF(AND(L3099=1,ISNUMBER(G3099)),MAX(0,G3099-E3099)/60,"")</f>
        <v/>
      </c>
      <c r="O3099" s="9" t="n">
        <f aca="false">IF(ISNUMBER(H3099),IF(AND(H3099&gt;=Scenario!$B$11,H3099&lt;Scenario!$B$12),1,0),0)</f>
        <v>0</v>
      </c>
      <c r="P3099" s="0" t="str">
        <f aca="false">IF(O3099=1,MAX(0,H3099-E3099)/60,"")</f>
        <v/>
      </c>
      <c r="Q3099" s="9" t="n">
        <f aca="false">INDEX(Scenario!$B$18:$B$20,MATCH(B3099,Scenario!$A$18:$A$20,0))</f>
        <v>240</v>
      </c>
      <c r="R3099" s="9" t="n">
        <f aca="false">INDEX(Scenario!$C$18:$C$20,MATCH(B3099,Scenario!$A$18:$A$20,0))</f>
        <v>4320</v>
      </c>
      <c r="S3099" s="0" t="str">
        <f aca="false">IF(ISNUMBER(M3099),IF(M3099&lt;=Q3099,1,0),"")</f>
        <v/>
      </c>
      <c r="T3099" s="0" t="str">
        <f aca="false">IF(ISNUMBER(P3099),IF(P3099&lt;=R3099,1,0),"")</f>
        <v/>
      </c>
      <c r="U3099" s="9" t="n">
        <f aca="false">IF(E3099&gt;Scenario!$B$14,0,IF(OR(AND(ISNUMBER(H3099),H3099&lt;=Scenario!$B$14),AND(ISNUMBER(I3099),I3099&lt;=Scenario!$B$14)),0,1))</f>
        <v>0</v>
      </c>
      <c r="V3099" s="9" t="n">
        <f aca="false">IF(AND(U3099=1,(Scenario!$B$14-E3099)/60&gt;R3099),1,0)</f>
        <v>0</v>
      </c>
      <c r="W3099" s="9" t="n">
        <f aca="false">IF(OR(C3099=Scenario!$B$22,C3099=Scenario!$C$22),1,0)</f>
        <v>1</v>
      </c>
      <c r="X3099" s="9" t="n">
        <f aca="false">IF(ISNUMBER(I3099),1,0)</f>
        <v>1</v>
      </c>
      <c r="Y3099" s="9" t="n">
        <f aca="false">MOD(INT(E3099/86400)+3,7)</f>
        <v>0</v>
      </c>
      <c r="Z3099" s="9" t="n">
        <f aca="false">MOD(INT(E3099/3600),24)</f>
        <v>2</v>
      </c>
      <c r="AA3099" s="6" t="s">
        <v>6442</v>
      </c>
    </row>
    <row r="3100" customFormat="false" ht="15" hidden="false" customHeight="false" outlineLevel="0" collapsed="false">
      <c r="A3100" s="6" t="s">
        <v>6443</v>
      </c>
      <c r="B3100" s="6" t="s">
        <v>43</v>
      </c>
      <c r="C3100" s="6" t="s">
        <v>46</v>
      </c>
      <c r="D3100" s="6" t="s">
        <v>171</v>
      </c>
      <c r="E3100" s="6" t="n">
        <v>1789356138</v>
      </c>
      <c r="I3100" s="6" t="n">
        <v>1789358366</v>
      </c>
      <c r="J3100" s="6" t="n">
        <v>0</v>
      </c>
      <c r="K3100" s="6" t="n">
        <v>0</v>
      </c>
      <c r="L3100" s="9" t="n">
        <f aca="false">IF(AND(E3100&gt;=Scenario!$B$11,E3100&lt;Scenario!$B$12),1,0)</f>
        <v>1</v>
      </c>
      <c r="M3100" s="0" t="str">
        <f aca="false">IF(AND(L3100=1,ISNUMBER(F3100)),MAX(0,F3100-E3100)/60,"")</f>
        <v/>
      </c>
      <c r="N3100" s="0" t="str">
        <f aca="false">IF(AND(L3100=1,ISNUMBER(G3100)),MAX(0,G3100-E3100)/60,"")</f>
        <v/>
      </c>
      <c r="O3100" s="9" t="n">
        <f aca="false">IF(ISNUMBER(H3100),IF(AND(H3100&gt;=Scenario!$B$11,H3100&lt;Scenario!$B$12),1,0),0)</f>
        <v>0</v>
      </c>
      <c r="P3100" s="0" t="str">
        <f aca="false">IF(O3100=1,MAX(0,H3100-E3100)/60,"")</f>
        <v/>
      </c>
      <c r="Q3100" s="9" t="n">
        <f aca="false">INDEX(Scenario!$B$18:$B$20,MATCH(B3100,Scenario!$A$18:$A$20,0))</f>
        <v>60</v>
      </c>
      <c r="R3100" s="9" t="n">
        <f aca="false">INDEX(Scenario!$C$18:$C$20,MATCH(B3100,Scenario!$A$18:$A$20,0))</f>
        <v>1440</v>
      </c>
      <c r="S3100" s="0" t="str">
        <f aca="false">IF(ISNUMBER(M3100),IF(M3100&lt;=Q3100,1,0),"")</f>
        <v/>
      </c>
      <c r="T3100" s="0" t="str">
        <f aca="false">IF(ISNUMBER(P3100),IF(P3100&lt;=R3100,1,0),"")</f>
        <v/>
      </c>
      <c r="U3100" s="9" t="n">
        <f aca="false">IF(E3100&gt;Scenario!$B$14,0,IF(OR(AND(ISNUMBER(H3100),H3100&lt;=Scenario!$B$14),AND(ISNUMBER(I3100),I3100&lt;=Scenario!$B$14)),0,1))</f>
        <v>0</v>
      </c>
      <c r="V3100" s="9" t="n">
        <f aca="false">IF(AND(U3100=1,(Scenario!$B$14-E3100)/60&gt;R3100),1,0)</f>
        <v>0</v>
      </c>
      <c r="W3100" s="9" t="n">
        <f aca="false">IF(OR(C3100=Scenario!$B$22,C3100=Scenario!$C$22),1,0)</f>
        <v>1</v>
      </c>
      <c r="X3100" s="9" t="n">
        <f aca="false">IF(ISNUMBER(I3100),1,0)</f>
        <v>1</v>
      </c>
      <c r="Y3100" s="9" t="n">
        <f aca="false">MOD(INT(E3100/86400)+3,7)</f>
        <v>0</v>
      </c>
      <c r="Z3100" s="9" t="n">
        <f aca="false">MOD(INT(E3100/3600),24)</f>
        <v>3</v>
      </c>
      <c r="AA3100" s="6" t="s">
        <v>6444</v>
      </c>
    </row>
    <row r="3101" customFormat="false" ht="15" hidden="false" customHeight="false" outlineLevel="0" collapsed="false">
      <c r="A3101" s="6" t="s">
        <v>6445</v>
      </c>
      <c r="B3101" s="6" t="s">
        <v>44</v>
      </c>
      <c r="C3101" s="6" t="s">
        <v>249</v>
      </c>
      <c r="D3101" s="6" t="s">
        <v>171</v>
      </c>
      <c r="E3101" s="6" t="n">
        <v>1789362812</v>
      </c>
      <c r="F3101" s="6" t="n">
        <v>1789362888</v>
      </c>
      <c r="G3101" s="6" t="n">
        <v>1789362827</v>
      </c>
      <c r="H3101" s="6" t="n">
        <v>1789366435</v>
      </c>
      <c r="J3101" s="6" t="n">
        <v>0</v>
      </c>
      <c r="K3101" s="6" t="n">
        <v>1</v>
      </c>
      <c r="L3101" s="9" t="n">
        <f aca="false">IF(AND(E3101&gt;=Scenario!$B$11,E3101&lt;Scenario!$B$12),1,0)</f>
        <v>1</v>
      </c>
      <c r="M3101" s="9" t="n">
        <f aca="false">IF(AND(L3101=1,ISNUMBER(F3101)),MAX(0,F3101-E3101)/60,"")</f>
        <v>1.26666666666667</v>
      </c>
      <c r="N3101" s="9" t="n">
        <f aca="false">IF(AND(L3101=1,ISNUMBER(G3101)),MAX(0,G3101-E3101)/60,"")</f>
        <v>0.25</v>
      </c>
      <c r="O3101" s="9" t="n">
        <f aca="false">IF(ISNUMBER(H3101),IF(AND(H3101&gt;=Scenario!$B$11,H3101&lt;Scenario!$B$12),1,0),0)</f>
        <v>1</v>
      </c>
      <c r="P3101" s="9" t="n">
        <f aca="false">IF(O3101=1,MAX(0,H3101-E3101)/60,"")</f>
        <v>60.3833333333333</v>
      </c>
      <c r="Q3101" s="9" t="n">
        <f aca="false">INDEX(Scenario!$B$18:$B$20,MATCH(B3101,Scenario!$A$18:$A$20,0))</f>
        <v>240</v>
      </c>
      <c r="R3101" s="9" t="n">
        <f aca="false">INDEX(Scenario!$C$18:$C$20,MATCH(B3101,Scenario!$A$18:$A$20,0))</f>
        <v>4320</v>
      </c>
      <c r="S3101" s="9" t="n">
        <f aca="false">IF(ISNUMBER(M3101),IF(M3101&lt;=Q3101,1,0),"")</f>
        <v>1</v>
      </c>
      <c r="T3101" s="9" t="n">
        <f aca="false">IF(ISNUMBER(P3101),IF(P3101&lt;=R3101,1,0),"")</f>
        <v>1</v>
      </c>
      <c r="U3101" s="9" t="n">
        <f aca="false">IF(E3101&gt;Scenario!$B$14,0,IF(OR(AND(ISNUMBER(H3101),H3101&lt;=Scenario!$B$14),AND(ISNUMBER(I3101),I3101&lt;=Scenario!$B$14)),0,1))</f>
        <v>0</v>
      </c>
      <c r="V3101" s="9" t="n">
        <f aca="false">IF(AND(U3101=1,(Scenario!$B$14-E3101)/60&gt;R3101),1,0)</f>
        <v>0</v>
      </c>
      <c r="W3101" s="9" t="n">
        <f aca="false">IF(OR(C3101=Scenario!$B$22,C3101=Scenario!$C$22),1,0)</f>
        <v>0</v>
      </c>
      <c r="X3101" s="9" t="n">
        <f aca="false">IF(ISNUMBER(I3101),1,0)</f>
        <v>0</v>
      </c>
      <c r="Y3101" s="9" t="n">
        <f aca="false">MOD(INT(E3101/86400)+3,7)</f>
        <v>0</v>
      </c>
      <c r="Z3101" s="9" t="n">
        <f aca="false">MOD(INT(E3101/3600),24)</f>
        <v>5</v>
      </c>
      <c r="AA3101" s="6" t="s">
        <v>6446</v>
      </c>
    </row>
    <row r="3102" customFormat="false" ht="15" hidden="false" customHeight="false" outlineLevel="0" collapsed="false">
      <c r="A3102" s="6" t="s">
        <v>6447</v>
      </c>
      <c r="B3102" s="6" t="s">
        <v>43</v>
      </c>
      <c r="C3102" s="6" t="s">
        <v>47</v>
      </c>
      <c r="D3102" s="6" t="s">
        <v>170</v>
      </c>
      <c r="E3102" s="6" t="n">
        <v>1789366536</v>
      </c>
      <c r="F3102" s="6" t="n">
        <v>1789366770</v>
      </c>
      <c r="G3102" s="6" t="n">
        <v>1789366546</v>
      </c>
      <c r="H3102" s="6" t="n">
        <v>1789368194</v>
      </c>
      <c r="J3102" s="6" t="n">
        <v>0</v>
      </c>
      <c r="K3102" s="6" t="n">
        <v>0</v>
      </c>
      <c r="L3102" s="9" t="n">
        <f aca="false">IF(AND(E3102&gt;=Scenario!$B$11,E3102&lt;Scenario!$B$12),1,0)</f>
        <v>1</v>
      </c>
      <c r="M3102" s="9" t="n">
        <f aca="false">IF(AND(L3102=1,ISNUMBER(F3102)),MAX(0,F3102-E3102)/60,"")</f>
        <v>3.9</v>
      </c>
      <c r="N3102" s="9" t="n">
        <f aca="false">IF(AND(L3102=1,ISNUMBER(G3102)),MAX(0,G3102-E3102)/60,"")</f>
        <v>0.166666666666667</v>
      </c>
      <c r="O3102" s="9" t="n">
        <f aca="false">IF(ISNUMBER(H3102),IF(AND(H3102&gt;=Scenario!$B$11,H3102&lt;Scenario!$B$12),1,0),0)</f>
        <v>1</v>
      </c>
      <c r="P3102" s="9" t="n">
        <f aca="false">IF(O3102=1,MAX(0,H3102-E3102)/60,"")</f>
        <v>27.6333333333333</v>
      </c>
      <c r="Q3102" s="9" t="n">
        <f aca="false">INDEX(Scenario!$B$18:$B$20,MATCH(B3102,Scenario!$A$18:$A$20,0))</f>
        <v>60</v>
      </c>
      <c r="R3102" s="9" t="n">
        <f aca="false">INDEX(Scenario!$C$18:$C$20,MATCH(B3102,Scenario!$A$18:$A$20,0))</f>
        <v>1440</v>
      </c>
      <c r="S3102" s="9" t="n">
        <f aca="false">IF(ISNUMBER(M3102),IF(M3102&lt;=Q3102,1,0),"")</f>
        <v>1</v>
      </c>
      <c r="T3102" s="9" t="n">
        <f aca="false">IF(ISNUMBER(P3102),IF(P3102&lt;=R3102,1,0),"")</f>
        <v>1</v>
      </c>
      <c r="U3102" s="9" t="n">
        <f aca="false">IF(E3102&gt;Scenario!$B$14,0,IF(OR(AND(ISNUMBER(H3102),H3102&lt;=Scenario!$B$14),AND(ISNUMBER(I3102),I3102&lt;=Scenario!$B$14)),0,1))</f>
        <v>0</v>
      </c>
      <c r="V3102" s="9" t="n">
        <f aca="false">IF(AND(U3102=1,(Scenario!$B$14-E3102)/60&gt;R3102),1,0)</f>
        <v>0</v>
      </c>
      <c r="W3102" s="9" t="n">
        <f aca="false">IF(OR(C3102=Scenario!$B$22,C3102=Scenario!$C$22),1,0)</f>
        <v>1</v>
      </c>
      <c r="X3102" s="9" t="n">
        <f aca="false">IF(ISNUMBER(I3102),1,0)</f>
        <v>0</v>
      </c>
      <c r="Y3102" s="9" t="n">
        <f aca="false">MOD(INT(E3102/86400)+3,7)</f>
        <v>0</v>
      </c>
      <c r="Z3102" s="9" t="n">
        <f aca="false">MOD(INT(E3102/3600),24)</f>
        <v>6</v>
      </c>
      <c r="AA3102" s="6" t="s">
        <v>6448</v>
      </c>
    </row>
    <row r="3103" customFormat="false" ht="15" hidden="false" customHeight="false" outlineLevel="0" collapsed="false">
      <c r="A3103" s="6" t="s">
        <v>6449</v>
      </c>
      <c r="B3103" s="6" t="s">
        <v>43</v>
      </c>
      <c r="C3103" s="6" t="s">
        <v>249</v>
      </c>
      <c r="D3103" s="6" t="s">
        <v>171</v>
      </c>
      <c r="E3103" s="6" t="n">
        <v>1789368505</v>
      </c>
      <c r="F3103" s="6" t="n">
        <v>1789368751</v>
      </c>
      <c r="G3103" s="6" t="n">
        <v>1789368552</v>
      </c>
      <c r="H3103" s="6" t="n">
        <v>1789375472</v>
      </c>
      <c r="J3103" s="6" t="n">
        <v>0</v>
      </c>
      <c r="K3103" s="6" t="n">
        <v>0</v>
      </c>
      <c r="L3103" s="9" t="n">
        <f aca="false">IF(AND(E3103&gt;=Scenario!$B$11,E3103&lt;Scenario!$B$12),1,0)</f>
        <v>1</v>
      </c>
      <c r="M3103" s="9" t="n">
        <f aca="false">IF(AND(L3103=1,ISNUMBER(F3103)),MAX(0,F3103-E3103)/60,"")</f>
        <v>4.1</v>
      </c>
      <c r="N3103" s="9" t="n">
        <f aca="false">IF(AND(L3103=1,ISNUMBER(G3103)),MAX(0,G3103-E3103)/60,"")</f>
        <v>0.783333333333333</v>
      </c>
      <c r="O3103" s="9" t="n">
        <f aca="false">IF(ISNUMBER(H3103),IF(AND(H3103&gt;=Scenario!$B$11,H3103&lt;Scenario!$B$12),1,0),0)</f>
        <v>1</v>
      </c>
      <c r="P3103" s="9" t="n">
        <f aca="false">IF(O3103=1,MAX(0,H3103-E3103)/60,"")</f>
        <v>116.116666666667</v>
      </c>
      <c r="Q3103" s="9" t="n">
        <f aca="false">INDEX(Scenario!$B$18:$B$20,MATCH(B3103,Scenario!$A$18:$A$20,0))</f>
        <v>60</v>
      </c>
      <c r="R3103" s="9" t="n">
        <f aca="false">INDEX(Scenario!$C$18:$C$20,MATCH(B3103,Scenario!$A$18:$A$20,0))</f>
        <v>1440</v>
      </c>
      <c r="S3103" s="9" t="n">
        <f aca="false">IF(ISNUMBER(M3103),IF(M3103&lt;=Q3103,1,0),"")</f>
        <v>1</v>
      </c>
      <c r="T3103" s="9" t="n">
        <f aca="false">IF(ISNUMBER(P3103),IF(P3103&lt;=R3103,1,0),"")</f>
        <v>1</v>
      </c>
      <c r="U3103" s="9" t="n">
        <f aca="false">IF(E3103&gt;Scenario!$B$14,0,IF(OR(AND(ISNUMBER(H3103),H3103&lt;=Scenario!$B$14),AND(ISNUMBER(I3103),I3103&lt;=Scenario!$B$14)),0,1))</f>
        <v>0</v>
      </c>
      <c r="V3103" s="9" t="n">
        <f aca="false">IF(AND(U3103=1,(Scenario!$B$14-E3103)/60&gt;R3103),1,0)</f>
        <v>0</v>
      </c>
      <c r="W3103" s="9" t="n">
        <f aca="false">IF(OR(C3103=Scenario!$B$22,C3103=Scenario!$C$22),1,0)</f>
        <v>0</v>
      </c>
      <c r="X3103" s="9" t="n">
        <f aca="false">IF(ISNUMBER(I3103),1,0)</f>
        <v>0</v>
      </c>
      <c r="Y3103" s="9" t="n">
        <f aca="false">MOD(INT(E3103/86400)+3,7)</f>
        <v>0</v>
      </c>
      <c r="Z3103" s="9" t="n">
        <f aca="false">MOD(INT(E3103/3600),24)</f>
        <v>6</v>
      </c>
      <c r="AA3103" s="6" t="s">
        <v>6450</v>
      </c>
    </row>
    <row r="3104" customFormat="false" ht="15" hidden="false" customHeight="false" outlineLevel="0" collapsed="false">
      <c r="A3104" s="6" t="s">
        <v>6451</v>
      </c>
      <c r="B3104" s="6" t="s">
        <v>44</v>
      </c>
      <c r="C3104" s="6" t="s">
        <v>46</v>
      </c>
      <c r="D3104" s="6" t="s">
        <v>171</v>
      </c>
      <c r="E3104" s="6" t="n">
        <v>1789369442</v>
      </c>
      <c r="F3104" s="6" t="n">
        <v>1789369558</v>
      </c>
      <c r="G3104" s="6" t="n">
        <v>1789369489</v>
      </c>
      <c r="H3104" s="6" t="n">
        <v>1789372242</v>
      </c>
      <c r="J3104" s="6" t="n">
        <v>0</v>
      </c>
      <c r="K3104" s="6" t="n">
        <v>1</v>
      </c>
      <c r="L3104" s="9" t="n">
        <f aca="false">IF(AND(E3104&gt;=Scenario!$B$11,E3104&lt;Scenario!$B$12),1,0)</f>
        <v>1</v>
      </c>
      <c r="M3104" s="9" t="n">
        <f aca="false">IF(AND(L3104=1,ISNUMBER(F3104)),MAX(0,F3104-E3104)/60,"")</f>
        <v>1.93333333333333</v>
      </c>
      <c r="N3104" s="9" t="n">
        <f aca="false">IF(AND(L3104=1,ISNUMBER(G3104)),MAX(0,G3104-E3104)/60,"")</f>
        <v>0.783333333333333</v>
      </c>
      <c r="O3104" s="9" t="n">
        <f aca="false">IF(ISNUMBER(H3104),IF(AND(H3104&gt;=Scenario!$B$11,H3104&lt;Scenario!$B$12),1,0),0)</f>
        <v>1</v>
      </c>
      <c r="P3104" s="9" t="n">
        <f aca="false">IF(O3104=1,MAX(0,H3104-E3104)/60,"")</f>
        <v>46.6666666666667</v>
      </c>
      <c r="Q3104" s="9" t="n">
        <f aca="false">INDEX(Scenario!$B$18:$B$20,MATCH(B3104,Scenario!$A$18:$A$20,0))</f>
        <v>240</v>
      </c>
      <c r="R3104" s="9" t="n">
        <f aca="false">INDEX(Scenario!$C$18:$C$20,MATCH(B3104,Scenario!$A$18:$A$20,0))</f>
        <v>4320</v>
      </c>
      <c r="S3104" s="9" t="n">
        <f aca="false">IF(ISNUMBER(M3104),IF(M3104&lt;=Q3104,1,0),"")</f>
        <v>1</v>
      </c>
      <c r="T3104" s="9" t="n">
        <f aca="false">IF(ISNUMBER(P3104),IF(P3104&lt;=R3104,1,0),"")</f>
        <v>1</v>
      </c>
      <c r="U3104" s="9" t="n">
        <f aca="false">IF(E3104&gt;Scenario!$B$14,0,IF(OR(AND(ISNUMBER(H3104),H3104&lt;=Scenario!$B$14),AND(ISNUMBER(I3104),I3104&lt;=Scenario!$B$14)),0,1))</f>
        <v>0</v>
      </c>
      <c r="V3104" s="9" t="n">
        <f aca="false">IF(AND(U3104=1,(Scenario!$B$14-E3104)/60&gt;R3104),1,0)</f>
        <v>0</v>
      </c>
      <c r="W3104" s="9" t="n">
        <f aca="false">IF(OR(C3104=Scenario!$B$22,C3104=Scenario!$C$22),1,0)</f>
        <v>1</v>
      </c>
      <c r="X3104" s="9" t="n">
        <f aca="false">IF(ISNUMBER(I3104),1,0)</f>
        <v>0</v>
      </c>
      <c r="Y3104" s="9" t="n">
        <f aca="false">MOD(INT(E3104/86400)+3,7)</f>
        <v>0</v>
      </c>
      <c r="Z3104" s="9" t="n">
        <f aca="false">MOD(INT(E3104/3600),24)</f>
        <v>7</v>
      </c>
      <c r="AA3104" s="6" t="s">
        <v>6452</v>
      </c>
    </row>
    <row r="3105" customFormat="false" ht="15" hidden="false" customHeight="false" outlineLevel="0" collapsed="false">
      <c r="A3105" s="6" t="s">
        <v>6453</v>
      </c>
      <c r="B3105" s="6" t="s">
        <v>44</v>
      </c>
      <c r="C3105" s="6" t="s">
        <v>249</v>
      </c>
      <c r="D3105" s="6" t="s">
        <v>172</v>
      </c>
      <c r="E3105" s="6" t="n">
        <v>1789370228</v>
      </c>
      <c r="F3105" s="6" t="n">
        <v>1789370348</v>
      </c>
      <c r="G3105" s="6" t="n">
        <v>1789370245</v>
      </c>
      <c r="H3105" s="6" t="n">
        <v>1789375074</v>
      </c>
      <c r="J3105" s="6" t="n">
        <v>0</v>
      </c>
      <c r="K3105" s="6" t="n">
        <v>0</v>
      </c>
      <c r="L3105" s="9" t="n">
        <f aca="false">IF(AND(E3105&gt;=Scenario!$B$11,E3105&lt;Scenario!$B$12),1,0)</f>
        <v>1</v>
      </c>
      <c r="M3105" s="9" t="n">
        <f aca="false">IF(AND(L3105=1,ISNUMBER(F3105)),MAX(0,F3105-E3105)/60,"")</f>
        <v>2</v>
      </c>
      <c r="N3105" s="9" t="n">
        <f aca="false">IF(AND(L3105=1,ISNUMBER(G3105)),MAX(0,G3105-E3105)/60,"")</f>
        <v>0.283333333333333</v>
      </c>
      <c r="O3105" s="9" t="n">
        <f aca="false">IF(ISNUMBER(H3105),IF(AND(H3105&gt;=Scenario!$B$11,H3105&lt;Scenario!$B$12),1,0),0)</f>
        <v>1</v>
      </c>
      <c r="P3105" s="9" t="n">
        <f aca="false">IF(O3105=1,MAX(0,H3105-E3105)/60,"")</f>
        <v>80.7666666666667</v>
      </c>
      <c r="Q3105" s="9" t="n">
        <f aca="false">INDEX(Scenario!$B$18:$B$20,MATCH(B3105,Scenario!$A$18:$A$20,0))</f>
        <v>240</v>
      </c>
      <c r="R3105" s="9" t="n">
        <f aca="false">INDEX(Scenario!$C$18:$C$20,MATCH(B3105,Scenario!$A$18:$A$20,0))</f>
        <v>4320</v>
      </c>
      <c r="S3105" s="9" t="n">
        <f aca="false">IF(ISNUMBER(M3105),IF(M3105&lt;=Q3105,1,0),"")</f>
        <v>1</v>
      </c>
      <c r="T3105" s="9" t="n">
        <f aca="false">IF(ISNUMBER(P3105),IF(P3105&lt;=R3105,1,0),"")</f>
        <v>1</v>
      </c>
      <c r="U3105" s="9" t="n">
        <f aca="false">IF(E3105&gt;Scenario!$B$14,0,IF(OR(AND(ISNUMBER(H3105),H3105&lt;=Scenario!$B$14),AND(ISNUMBER(I3105),I3105&lt;=Scenario!$B$14)),0,1))</f>
        <v>0</v>
      </c>
      <c r="V3105" s="9" t="n">
        <f aca="false">IF(AND(U3105=1,(Scenario!$B$14-E3105)/60&gt;R3105),1,0)</f>
        <v>0</v>
      </c>
      <c r="W3105" s="9" t="n">
        <f aca="false">IF(OR(C3105=Scenario!$B$22,C3105=Scenario!$C$22),1,0)</f>
        <v>0</v>
      </c>
      <c r="X3105" s="9" t="n">
        <f aca="false">IF(ISNUMBER(I3105),1,0)</f>
        <v>0</v>
      </c>
      <c r="Y3105" s="9" t="n">
        <f aca="false">MOD(INT(E3105/86400)+3,7)</f>
        <v>0</v>
      </c>
      <c r="Z3105" s="9" t="n">
        <f aca="false">MOD(INT(E3105/3600),24)</f>
        <v>7</v>
      </c>
      <c r="AA3105" s="6" t="s">
        <v>6454</v>
      </c>
    </row>
    <row r="3106" customFormat="false" ht="15" hidden="false" customHeight="false" outlineLevel="0" collapsed="false">
      <c r="A3106" s="6" t="s">
        <v>6455</v>
      </c>
      <c r="B3106" s="6" t="s">
        <v>44</v>
      </c>
      <c r="C3106" s="6" t="s">
        <v>46</v>
      </c>
      <c r="D3106" s="6" t="s">
        <v>170</v>
      </c>
      <c r="E3106" s="6" t="n">
        <v>1789372639</v>
      </c>
      <c r="F3106" s="6" t="n">
        <v>1789372837</v>
      </c>
      <c r="G3106" s="6" t="n">
        <v>1789372649</v>
      </c>
      <c r="H3106" s="6" t="n">
        <v>1789373672</v>
      </c>
      <c r="J3106" s="6" t="n">
        <v>0</v>
      </c>
      <c r="K3106" s="6" t="n">
        <v>0</v>
      </c>
      <c r="L3106" s="9" t="n">
        <f aca="false">IF(AND(E3106&gt;=Scenario!$B$11,E3106&lt;Scenario!$B$12),1,0)</f>
        <v>1</v>
      </c>
      <c r="M3106" s="9" t="n">
        <f aca="false">IF(AND(L3106=1,ISNUMBER(F3106)),MAX(0,F3106-E3106)/60,"")</f>
        <v>3.3</v>
      </c>
      <c r="N3106" s="9" t="n">
        <f aca="false">IF(AND(L3106=1,ISNUMBER(G3106)),MAX(0,G3106-E3106)/60,"")</f>
        <v>0.166666666666667</v>
      </c>
      <c r="O3106" s="9" t="n">
        <f aca="false">IF(ISNUMBER(H3106),IF(AND(H3106&gt;=Scenario!$B$11,H3106&lt;Scenario!$B$12),1,0),0)</f>
        <v>1</v>
      </c>
      <c r="P3106" s="9" t="n">
        <f aca="false">IF(O3106=1,MAX(0,H3106-E3106)/60,"")</f>
        <v>17.2166666666667</v>
      </c>
      <c r="Q3106" s="9" t="n">
        <f aca="false">INDEX(Scenario!$B$18:$B$20,MATCH(B3106,Scenario!$A$18:$A$20,0))</f>
        <v>240</v>
      </c>
      <c r="R3106" s="9" t="n">
        <f aca="false">INDEX(Scenario!$C$18:$C$20,MATCH(B3106,Scenario!$A$18:$A$20,0))</f>
        <v>4320</v>
      </c>
      <c r="S3106" s="9" t="n">
        <f aca="false">IF(ISNUMBER(M3106),IF(M3106&lt;=Q3106,1,0),"")</f>
        <v>1</v>
      </c>
      <c r="T3106" s="9" t="n">
        <f aca="false">IF(ISNUMBER(P3106),IF(P3106&lt;=R3106,1,0),"")</f>
        <v>1</v>
      </c>
      <c r="U3106" s="9" t="n">
        <f aca="false">IF(E3106&gt;Scenario!$B$14,0,IF(OR(AND(ISNUMBER(H3106),H3106&lt;=Scenario!$B$14),AND(ISNUMBER(I3106),I3106&lt;=Scenario!$B$14)),0,1))</f>
        <v>0</v>
      </c>
      <c r="V3106" s="9" t="n">
        <f aca="false">IF(AND(U3106=1,(Scenario!$B$14-E3106)/60&gt;R3106),1,0)</f>
        <v>0</v>
      </c>
      <c r="W3106" s="9" t="n">
        <f aca="false">IF(OR(C3106=Scenario!$B$22,C3106=Scenario!$C$22),1,0)</f>
        <v>1</v>
      </c>
      <c r="X3106" s="9" t="n">
        <f aca="false">IF(ISNUMBER(I3106),1,0)</f>
        <v>0</v>
      </c>
      <c r="Y3106" s="9" t="n">
        <f aca="false">MOD(INT(E3106/86400)+3,7)</f>
        <v>0</v>
      </c>
      <c r="Z3106" s="9" t="n">
        <f aca="false">MOD(INT(E3106/3600),24)</f>
        <v>7</v>
      </c>
      <c r="AA3106" s="6" t="s">
        <v>6456</v>
      </c>
    </row>
    <row r="3107" customFormat="false" ht="15" hidden="false" customHeight="false" outlineLevel="0" collapsed="false">
      <c r="A3107" s="6" t="s">
        <v>6457</v>
      </c>
      <c r="B3107" s="6" t="s">
        <v>43</v>
      </c>
      <c r="C3107" s="6" t="s">
        <v>249</v>
      </c>
      <c r="D3107" s="6" t="s">
        <v>172</v>
      </c>
      <c r="E3107" s="6" t="n">
        <v>1789372892</v>
      </c>
      <c r="F3107" s="6" t="n">
        <v>1789373010</v>
      </c>
      <c r="G3107" s="6" t="n">
        <v>1789372949</v>
      </c>
      <c r="H3107" s="6" t="n">
        <v>1789375018</v>
      </c>
      <c r="J3107" s="6" t="n">
        <v>0</v>
      </c>
      <c r="K3107" s="6" t="n">
        <v>0</v>
      </c>
      <c r="L3107" s="9" t="n">
        <f aca="false">IF(AND(E3107&gt;=Scenario!$B$11,E3107&lt;Scenario!$B$12),1,0)</f>
        <v>1</v>
      </c>
      <c r="M3107" s="9" t="n">
        <f aca="false">IF(AND(L3107=1,ISNUMBER(F3107)),MAX(0,F3107-E3107)/60,"")</f>
        <v>1.96666666666667</v>
      </c>
      <c r="N3107" s="9" t="n">
        <f aca="false">IF(AND(L3107=1,ISNUMBER(G3107)),MAX(0,G3107-E3107)/60,"")</f>
        <v>0.95</v>
      </c>
      <c r="O3107" s="9" t="n">
        <f aca="false">IF(ISNUMBER(H3107),IF(AND(H3107&gt;=Scenario!$B$11,H3107&lt;Scenario!$B$12),1,0),0)</f>
        <v>1</v>
      </c>
      <c r="P3107" s="9" t="n">
        <f aca="false">IF(O3107=1,MAX(0,H3107-E3107)/60,"")</f>
        <v>35.4333333333333</v>
      </c>
      <c r="Q3107" s="9" t="n">
        <f aca="false">INDEX(Scenario!$B$18:$B$20,MATCH(B3107,Scenario!$A$18:$A$20,0))</f>
        <v>60</v>
      </c>
      <c r="R3107" s="9" t="n">
        <f aca="false">INDEX(Scenario!$C$18:$C$20,MATCH(B3107,Scenario!$A$18:$A$20,0))</f>
        <v>1440</v>
      </c>
      <c r="S3107" s="9" t="n">
        <f aca="false">IF(ISNUMBER(M3107),IF(M3107&lt;=Q3107,1,0),"")</f>
        <v>1</v>
      </c>
      <c r="T3107" s="9" t="n">
        <f aca="false">IF(ISNUMBER(P3107),IF(P3107&lt;=R3107,1,0),"")</f>
        <v>1</v>
      </c>
      <c r="U3107" s="9" t="n">
        <f aca="false">IF(E3107&gt;Scenario!$B$14,0,IF(OR(AND(ISNUMBER(H3107),H3107&lt;=Scenario!$B$14),AND(ISNUMBER(I3107),I3107&lt;=Scenario!$B$14)),0,1))</f>
        <v>0</v>
      </c>
      <c r="V3107" s="9" t="n">
        <f aca="false">IF(AND(U3107=1,(Scenario!$B$14-E3107)/60&gt;R3107),1,0)</f>
        <v>0</v>
      </c>
      <c r="W3107" s="9" t="n">
        <f aca="false">IF(OR(C3107=Scenario!$B$22,C3107=Scenario!$C$22),1,0)</f>
        <v>0</v>
      </c>
      <c r="X3107" s="9" t="n">
        <f aca="false">IF(ISNUMBER(I3107),1,0)</f>
        <v>0</v>
      </c>
      <c r="Y3107" s="9" t="n">
        <f aca="false">MOD(INT(E3107/86400)+3,7)</f>
        <v>0</v>
      </c>
      <c r="Z3107" s="9" t="n">
        <f aca="false">MOD(INT(E3107/3600),24)</f>
        <v>8</v>
      </c>
      <c r="AA3107" s="6" t="s">
        <v>6458</v>
      </c>
    </row>
    <row r="3108" customFormat="false" ht="15" hidden="false" customHeight="false" outlineLevel="0" collapsed="false">
      <c r="A3108" s="6" t="s">
        <v>6459</v>
      </c>
      <c r="B3108" s="6" t="s">
        <v>44</v>
      </c>
      <c r="C3108" s="6" t="s">
        <v>46</v>
      </c>
      <c r="D3108" s="6" t="s">
        <v>170</v>
      </c>
      <c r="E3108" s="6" t="n">
        <v>1789373919</v>
      </c>
      <c r="F3108" s="6" t="n">
        <v>1789374186</v>
      </c>
      <c r="G3108" s="6" t="n">
        <v>1789373974</v>
      </c>
      <c r="H3108" s="6" t="n">
        <v>1789376166</v>
      </c>
      <c r="J3108" s="6" t="n">
        <v>0</v>
      </c>
      <c r="K3108" s="6" t="n">
        <v>0</v>
      </c>
      <c r="L3108" s="9" t="n">
        <f aca="false">IF(AND(E3108&gt;=Scenario!$B$11,E3108&lt;Scenario!$B$12),1,0)</f>
        <v>1</v>
      </c>
      <c r="M3108" s="9" t="n">
        <f aca="false">IF(AND(L3108=1,ISNUMBER(F3108)),MAX(0,F3108-E3108)/60,"")</f>
        <v>4.45</v>
      </c>
      <c r="N3108" s="9" t="n">
        <f aca="false">IF(AND(L3108=1,ISNUMBER(G3108)),MAX(0,G3108-E3108)/60,"")</f>
        <v>0.916666666666667</v>
      </c>
      <c r="O3108" s="9" t="n">
        <f aca="false">IF(ISNUMBER(H3108),IF(AND(H3108&gt;=Scenario!$B$11,H3108&lt;Scenario!$B$12),1,0),0)</f>
        <v>1</v>
      </c>
      <c r="P3108" s="9" t="n">
        <f aca="false">IF(O3108=1,MAX(0,H3108-E3108)/60,"")</f>
        <v>37.45</v>
      </c>
      <c r="Q3108" s="9" t="n">
        <f aca="false">INDEX(Scenario!$B$18:$B$20,MATCH(B3108,Scenario!$A$18:$A$20,0))</f>
        <v>240</v>
      </c>
      <c r="R3108" s="9" t="n">
        <f aca="false">INDEX(Scenario!$C$18:$C$20,MATCH(B3108,Scenario!$A$18:$A$20,0))</f>
        <v>4320</v>
      </c>
      <c r="S3108" s="9" t="n">
        <f aca="false">IF(ISNUMBER(M3108),IF(M3108&lt;=Q3108,1,0),"")</f>
        <v>1</v>
      </c>
      <c r="T3108" s="9" t="n">
        <f aca="false">IF(ISNUMBER(P3108),IF(P3108&lt;=R3108,1,0),"")</f>
        <v>1</v>
      </c>
      <c r="U3108" s="9" t="n">
        <f aca="false">IF(E3108&gt;Scenario!$B$14,0,IF(OR(AND(ISNUMBER(H3108),H3108&lt;=Scenario!$B$14),AND(ISNUMBER(I3108),I3108&lt;=Scenario!$B$14)),0,1))</f>
        <v>0</v>
      </c>
      <c r="V3108" s="9" t="n">
        <f aca="false">IF(AND(U3108=1,(Scenario!$B$14-E3108)/60&gt;R3108),1,0)</f>
        <v>0</v>
      </c>
      <c r="W3108" s="9" t="n">
        <f aca="false">IF(OR(C3108=Scenario!$B$22,C3108=Scenario!$C$22),1,0)</f>
        <v>1</v>
      </c>
      <c r="X3108" s="9" t="n">
        <f aca="false">IF(ISNUMBER(I3108),1,0)</f>
        <v>0</v>
      </c>
      <c r="Y3108" s="9" t="n">
        <f aca="false">MOD(INT(E3108/86400)+3,7)</f>
        <v>0</v>
      </c>
      <c r="Z3108" s="9" t="n">
        <f aca="false">MOD(INT(E3108/3600),24)</f>
        <v>8</v>
      </c>
      <c r="AA3108" s="6" t="s">
        <v>6460</v>
      </c>
    </row>
    <row r="3109" customFormat="false" ht="15" hidden="false" customHeight="false" outlineLevel="0" collapsed="false">
      <c r="A3109" s="6" t="s">
        <v>6461</v>
      </c>
      <c r="B3109" s="6" t="s">
        <v>44</v>
      </c>
      <c r="C3109" s="6" t="s">
        <v>47</v>
      </c>
      <c r="D3109" s="6" t="s">
        <v>170</v>
      </c>
      <c r="E3109" s="6" t="n">
        <v>1789374677</v>
      </c>
      <c r="F3109" s="6" t="n">
        <v>1789376484</v>
      </c>
      <c r="G3109" s="6" t="n">
        <v>1789376419</v>
      </c>
      <c r="H3109" s="6" t="n">
        <v>1789459977</v>
      </c>
      <c r="J3109" s="6" t="n">
        <v>1</v>
      </c>
      <c r="K3109" s="6" t="n">
        <v>0</v>
      </c>
      <c r="L3109" s="9" t="n">
        <f aca="false">IF(AND(E3109&gt;=Scenario!$B$11,E3109&lt;Scenario!$B$12),1,0)</f>
        <v>1</v>
      </c>
      <c r="M3109" s="9" t="n">
        <f aca="false">IF(AND(L3109=1,ISNUMBER(F3109)),MAX(0,F3109-E3109)/60,"")</f>
        <v>30.1166666666667</v>
      </c>
      <c r="N3109" s="9" t="n">
        <f aca="false">IF(AND(L3109=1,ISNUMBER(G3109)),MAX(0,G3109-E3109)/60,"")</f>
        <v>29.0333333333333</v>
      </c>
      <c r="O3109" s="9" t="n">
        <f aca="false">IF(ISNUMBER(H3109),IF(AND(H3109&gt;=Scenario!$B$11,H3109&lt;Scenario!$B$12),1,0),0)</f>
        <v>1</v>
      </c>
      <c r="P3109" s="9" t="n">
        <f aca="false">IF(O3109=1,MAX(0,H3109-E3109)/60,"")</f>
        <v>1421.66666666667</v>
      </c>
      <c r="Q3109" s="9" t="n">
        <f aca="false">INDEX(Scenario!$B$18:$B$20,MATCH(B3109,Scenario!$A$18:$A$20,0))</f>
        <v>240</v>
      </c>
      <c r="R3109" s="9" t="n">
        <f aca="false">INDEX(Scenario!$C$18:$C$20,MATCH(B3109,Scenario!$A$18:$A$20,0))</f>
        <v>4320</v>
      </c>
      <c r="S3109" s="9" t="n">
        <f aca="false">IF(ISNUMBER(M3109),IF(M3109&lt;=Q3109,1,0),"")</f>
        <v>1</v>
      </c>
      <c r="T3109" s="9" t="n">
        <f aca="false">IF(ISNUMBER(P3109),IF(P3109&lt;=R3109,1,0),"")</f>
        <v>1</v>
      </c>
      <c r="U3109" s="9" t="n">
        <f aca="false">IF(E3109&gt;Scenario!$B$14,0,IF(OR(AND(ISNUMBER(H3109),H3109&lt;=Scenario!$B$14),AND(ISNUMBER(I3109),I3109&lt;=Scenario!$B$14)),0,1))</f>
        <v>0</v>
      </c>
      <c r="V3109" s="9" t="n">
        <f aca="false">IF(AND(U3109=1,(Scenario!$B$14-E3109)/60&gt;R3109),1,0)</f>
        <v>0</v>
      </c>
      <c r="W3109" s="9" t="n">
        <f aca="false">IF(OR(C3109=Scenario!$B$22,C3109=Scenario!$C$22),1,0)</f>
        <v>1</v>
      </c>
      <c r="X3109" s="9" t="n">
        <f aca="false">IF(ISNUMBER(I3109),1,0)</f>
        <v>0</v>
      </c>
      <c r="Y3109" s="9" t="n">
        <f aca="false">MOD(INT(E3109/86400)+3,7)</f>
        <v>0</v>
      </c>
      <c r="Z3109" s="9" t="n">
        <f aca="false">MOD(INT(E3109/3600),24)</f>
        <v>8</v>
      </c>
      <c r="AA3109" s="6" t="s">
        <v>6462</v>
      </c>
    </row>
    <row r="3110" customFormat="false" ht="15" hidden="false" customHeight="false" outlineLevel="0" collapsed="false">
      <c r="A3110" s="6" t="s">
        <v>6463</v>
      </c>
      <c r="B3110" s="6" t="s">
        <v>43</v>
      </c>
      <c r="C3110" s="6" t="s">
        <v>46</v>
      </c>
      <c r="D3110" s="6" t="s">
        <v>170</v>
      </c>
      <c r="E3110" s="6" t="n">
        <v>1789374795</v>
      </c>
      <c r="F3110" s="6" t="n">
        <v>1789376277</v>
      </c>
      <c r="G3110" s="6" t="n">
        <v>1789376208</v>
      </c>
      <c r="H3110" s="6" t="n">
        <v>1789377642</v>
      </c>
      <c r="J3110" s="6" t="n">
        <v>0</v>
      </c>
      <c r="K3110" s="6" t="n">
        <v>0</v>
      </c>
      <c r="L3110" s="9" t="n">
        <f aca="false">IF(AND(E3110&gt;=Scenario!$B$11,E3110&lt;Scenario!$B$12),1,0)</f>
        <v>1</v>
      </c>
      <c r="M3110" s="9" t="n">
        <f aca="false">IF(AND(L3110=1,ISNUMBER(F3110)),MAX(0,F3110-E3110)/60,"")</f>
        <v>24.7</v>
      </c>
      <c r="N3110" s="9" t="n">
        <f aca="false">IF(AND(L3110=1,ISNUMBER(G3110)),MAX(0,G3110-E3110)/60,"")</f>
        <v>23.55</v>
      </c>
      <c r="O3110" s="9" t="n">
        <f aca="false">IF(ISNUMBER(H3110),IF(AND(H3110&gt;=Scenario!$B$11,H3110&lt;Scenario!$B$12),1,0),0)</f>
        <v>1</v>
      </c>
      <c r="P3110" s="9" t="n">
        <f aca="false">IF(O3110=1,MAX(0,H3110-E3110)/60,"")</f>
        <v>47.45</v>
      </c>
      <c r="Q3110" s="9" t="n">
        <f aca="false">INDEX(Scenario!$B$18:$B$20,MATCH(B3110,Scenario!$A$18:$A$20,0))</f>
        <v>60</v>
      </c>
      <c r="R3110" s="9" t="n">
        <f aca="false">INDEX(Scenario!$C$18:$C$20,MATCH(B3110,Scenario!$A$18:$A$20,0))</f>
        <v>1440</v>
      </c>
      <c r="S3110" s="9" t="n">
        <f aca="false">IF(ISNUMBER(M3110),IF(M3110&lt;=Q3110,1,0),"")</f>
        <v>1</v>
      </c>
      <c r="T3110" s="9" t="n">
        <f aca="false">IF(ISNUMBER(P3110),IF(P3110&lt;=R3110,1,0),"")</f>
        <v>1</v>
      </c>
      <c r="U3110" s="9" t="n">
        <f aca="false">IF(E3110&gt;Scenario!$B$14,0,IF(OR(AND(ISNUMBER(H3110),H3110&lt;=Scenario!$B$14),AND(ISNUMBER(I3110),I3110&lt;=Scenario!$B$14)),0,1))</f>
        <v>0</v>
      </c>
      <c r="V3110" s="9" t="n">
        <f aca="false">IF(AND(U3110=1,(Scenario!$B$14-E3110)/60&gt;R3110),1,0)</f>
        <v>0</v>
      </c>
      <c r="W3110" s="9" t="n">
        <f aca="false">IF(OR(C3110=Scenario!$B$22,C3110=Scenario!$C$22),1,0)</f>
        <v>1</v>
      </c>
      <c r="X3110" s="9" t="n">
        <f aca="false">IF(ISNUMBER(I3110),1,0)</f>
        <v>0</v>
      </c>
      <c r="Y3110" s="9" t="n">
        <f aca="false">MOD(INT(E3110/86400)+3,7)</f>
        <v>0</v>
      </c>
      <c r="Z3110" s="9" t="n">
        <f aca="false">MOD(INT(E3110/3600),24)</f>
        <v>8</v>
      </c>
      <c r="AA3110" s="6" t="s">
        <v>6464</v>
      </c>
    </row>
    <row r="3111" customFormat="false" ht="15" hidden="false" customHeight="false" outlineLevel="0" collapsed="false">
      <c r="A3111" s="6" t="s">
        <v>6465</v>
      </c>
      <c r="B3111" s="6" t="s">
        <v>44</v>
      </c>
      <c r="C3111" s="6" t="s">
        <v>249</v>
      </c>
      <c r="D3111" s="6" t="s">
        <v>171</v>
      </c>
      <c r="E3111" s="6" t="n">
        <v>1789375306</v>
      </c>
      <c r="F3111" s="6" t="n">
        <v>1789375393</v>
      </c>
      <c r="G3111" s="6" t="n">
        <v>1789375325</v>
      </c>
      <c r="H3111" s="6" t="n">
        <v>1789413317</v>
      </c>
      <c r="J3111" s="6" t="n">
        <v>1</v>
      </c>
      <c r="K3111" s="6" t="n">
        <v>0</v>
      </c>
      <c r="L3111" s="9" t="n">
        <f aca="false">IF(AND(E3111&gt;=Scenario!$B$11,E3111&lt;Scenario!$B$12),1,0)</f>
        <v>1</v>
      </c>
      <c r="M3111" s="9" t="n">
        <f aca="false">IF(AND(L3111=1,ISNUMBER(F3111)),MAX(0,F3111-E3111)/60,"")</f>
        <v>1.45</v>
      </c>
      <c r="N3111" s="9" t="n">
        <f aca="false">IF(AND(L3111=1,ISNUMBER(G3111)),MAX(0,G3111-E3111)/60,"")</f>
        <v>0.316666666666667</v>
      </c>
      <c r="O3111" s="9" t="n">
        <f aca="false">IF(ISNUMBER(H3111),IF(AND(H3111&gt;=Scenario!$B$11,H3111&lt;Scenario!$B$12),1,0),0)</f>
        <v>1</v>
      </c>
      <c r="P3111" s="9" t="n">
        <f aca="false">IF(O3111=1,MAX(0,H3111-E3111)/60,"")</f>
        <v>633.516666666667</v>
      </c>
      <c r="Q3111" s="9" t="n">
        <f aca="false">INDEX(Scenario!$B$18:$B$20,MATCH(B3111,Scenario!$A$18:$A$20,0))</f>
        <v>240</v>
      </c>
      <c r="R3111" s="9" t="n">
        <f aca="false">INDEX(Scenario!$C$18:$C$20,MATCH(B3111,Scenario!$A$18:$A$20,0))</f>
        <v>4320</v>
      </c>
      <c r="S3111" s="9" t="n">
        <f aca="false">IF(ISNUMBER(M3111),IF(M3111&lt;=Q3111,1,0),"")</f>
        <v>1</v>
      </c>
      <c r="T3111" s="9" t="n">
        <f aca="false">IF(ISNUMBER(P3111),IF(P3111&lt;=R3111,1,0),"")</f>
        <v>1</v>
      </c>
      <c r="U3111" s="9" t="n">
        <f aca="false">IF(E3111&gt;Scenario!$B$14,0,IF(OR(AND(ISNUMBER(H3111),H3111&lt;=Scenario!$B$14),AND(ISNUMBER(I3111),I3111&lt;=Scenario!$B$14)),0,1))</f>
        <v>0</v>
      </c>
      <c r="V3111" s="9" t="n">
        <f aca="false">IF(AND(U3111=1,(Scenario!$B$14-E3111)/60&gt;R3111),1,0)</f>
        <v>0</v>
      </c>
      <c r="W3111" s="9" t="n">
        <f aca="false">IF(OR(C3111=Scenario!$B$22,C3111=Scenario!$C$22),1,0)</f>
        <v>0</v>
      </c>
      <c r="X3111" s="9" t="n">
        <f aca="false">IF(ISNUMBER(I3111),1,0)</f>
        <v>0</v>
      </c>
      <c r="Y3111" s="9" t="n">
        <f aca="false">MOD(INT(E3111/86400)+3,7)</f>
        <v>0</v>
      </c>
      <c r="Z3111" s="9" t="n">
        <f aca="false">MOD(INT(E3111/3600),24)</f>
        <v>8</v>
      </c>
      <c r="AA3111" s="6" t="s">
        <v>6466</v>
      </c>
    </row>
    <row r="3112" customFormat="false" ht="15" hidden="false" customHeight="false" outlineLevel="0" collapsed="false">
      <c r="A3112" s="6" t="s">
        <v>6467</v>
      </c>
      <c r="B3112" s="6" t="s">
        <v>44</v>
      </c>
      <c r="C3112" s="6" t="s">
        <v>249</v>
      </c>
      <c r="D3112" s="6" t="s">
        <v>170</v>
      </c>
      <c r="E3112" s="6" t="n">
        <v>1789376692</v>
      </c>
      <c r="F3112" s="6" t="n">
        <v>1789376893</v>
      </c>
      <c r="G3112" s="6" t="n">
        <v>1789376743</v>
      </c>
      <c r="H3112" s="6" t="n">
        <v>1789383464</v>
      </c>
      <c r="J3112" s="6" t="n">
        <v>0</v>
      </c>
      <c r="K3112" s="6" t="n">
        <v>1</v>
      </c>
      <c r="L3112" s="9" t="n">
        <f aca="false">IF(AND(E3112&gt;=Scenario!$B$11,E3112&lt;Scenario!$B$12),1,0)</f>
        <v>1</v>
      </c>
      <c r="M3112" s="9" t="n">
        <f aca="false">IF(AND(L3112=1,ISNUMBER(F3112)),MAX(0,F3112-E3112)/60,"")</f>
        <v>3.35</v>
      </c>
      <c r="N3112" s="9" t="n">
        <f aca="false">IF(AND(L3112=1,ISNUMBER(G3112)),MAX(0,G3112-E3112)/60,"")</f>
        <v>0.85</v>
      </c>
      <c r="O3112" s="9" t="n">
        <f aca="false">IF(ISNUMBER(H3112),IF(AND(H3112&gt;=Scenario!$B$11,H3112&lt;Scenario!$B$12),1,0),0)</f>
        <v>1</v>
      </c>
      <c r="P3112" s="9" t="n">
        <f aca="false">IF(O3112=1,MAX(0,H3112-E3112)/60,"")</f>
        <v>112.866666666667</v>
      </c>
      <c r="Q3112" s="9" t="n">
        <f aca="false">INDEX(Scenario!$B$18:$B$20,MATCH(B3112,Scenario!$A$18:$A$20,0))</f>
        <v>240</v>
      </c>
      <c r="R3112" s="9" t="n">
        <f aca="false">INDEX(Scenario!$C$18:$C$20,MATCH(B3112,Scenario!$A$18:$A$20,0))</f>
        <v>4320</v>
      </c>
      <c r="S3112" s="9" t="n">
        <f aca="false">IF(ISNUMBER(M3112),IF(M3112&lt;=Q3112,1,0),"")</f>
        <v>1</v>
      </c>
      <c r="T3112" s="9" t="n">
        <f aca="false">IF(ISNUMBER(P3112),IF(P3112&lt;=R3112,1,0),"")</f>
        <v>1</v>
      </c>
      <c r="U3112" s="9" t="n">
        <f aca="false">IF(E3112&gt;Scenario!$B$14,0,IF(OR(AND(ISNUMBER(H3112),H3112&lt;=Scenario!$B$14),AND(ISNUMBER(I3112),I3112&lt;=Scenario!$B$14)),0,1))</f>
        <v>0</v>
      </c>
      <c r="V3112" s="9" t="n">
        <f aca="false">IF(AND(U3112=1,(Scenario!$B$14-E3112)/60&gt;R3112),1,0)</f>
        <v>0</v>
      </c>
      <c r="W3112" s="9" t="n">
        <f aca="false">IF(OR(C3112=Scenario!$B$22,C3112=Scenario!$C$22),1,0)</f>
        <v>0</v>
      </c>
      <c r="X3112" s="9" t="n">
        <f aca="false">IF(ISNUMBER(I3112),1,0)</f>
        <v>0</v>
      </c>
      <c r="Y3112" s="9" t="n">
        <f aca="false">MOD(INT(E3112/86400)+3,7)</f>
        <v>0</v>
      </c>
      <c r="Z3112" s="9" t="n">
        <f aca="false">MOD(INT(E3112/3600),24)</f>
        <v>9</v>
      </c>
      <c r="AA3112" s="6" t="s">
        <v>6468</v>
      </c>
    </row>
    <row r="3113" customFormat="false" ht="15" hidden="false" customHeight="false" outlineLevel="0" collapsed="false">
      <c r="A3113" s="6" t="s">
        <v>6469</v>
      </c>
      <c r="B3113" s="6" t="s">
        <v>44</v>
      </c>
      <c r="C3113" s="6" t="s">
        <v>46</v>
      </c>
      <c r="D3113" s="6" t="s">
        <v>170</v>
      </c>
      <c r="E3113" s="6" t="n">
        <v>1789376941</v>
      </c>
      <c r="F3113" s="6" t="n">
        <v>1789377429</v>
      </c>
      <c r="G3113" s="6" t="n">
        <v>1789377302</v>
      </c>
      <c r="H3113" s="6" t="n">
        <v>1789378156</v>
      </c>
      <c r="J3113" s="6" t="n">
        <v>0</v>
      </c>
      <c r="K3113" s="6" t="n">
        <v>0</v>
      </c>
      <c r="L3113" s="9" t="n">
        <f aca="false">IF(AND(E3113&gt;=Scenario!$B$11,E3113&lt;Scenario!$B$12),1,0)</f>
        <v>1</v>
      </c>
      <c r="M3113" s="9" t="n">
        <f aca="false">IF(AND(L3113=1,ISNUMBER(F3113)),MAX(0,F3113-E3113)/60,"")</f>
        <v>8.13333333333333</v>
      </c>
      <c r="N3113" s="9" t="n">
        <f aca="false">IF(AND(L3113=1,ISNUMBER(G3113)),MAX(0,G3113-E3113)/60,"")</f>
        <v>6.01666666666667</v>
      </c>
      <c r="O3113" s="9" t="n">
        <f aca="false">IF(ISNUMBER(H3113),IF(AND(H3113&gt;=Scenario!$B$11,H3113&lt;Scenario!$B$12),1,0),0)</f>
        <v>1</v>
      </c>
      <c r="P3113" s="9" t="n">
        <f aca="false">IF(O3113=1,MAX(0,H3113-E3113)/60,"")</f>
        <v>20.25</v>
      </c>
      <c r="Q3113" s="9" t="n">
        <f aca="false">INDEX(Scenario!$B$18:$B$20,MATCH(B3113,Scenario!$A$18:$A$20,0))</f>
        <v>240</v>
      </c>
      <c r="R3113" s="9" t="n">
        <f aca="false">INDEX(Scenario!$C$18:$C$20,MATCH(B3113,Scenario!$A$18:$A$20,0))</f>
        <v>4320</v>
      </c>
      <c r="S3113" s="9" t="n">
        <f aca="false">IF(ISNUMBER(M3113),IF(M3113&lt;=Q3113,1,0),"")</f>
        <v>1</v>
      </c>
      <c r="T3113" s="9" t="n">
        <f aca="false">IF(ISNUMBER(P3113),IF(P3113&lt;=R3113,1,0),"")</f>
        <v>1</v>
      </c>
      <c r="U3113" s="9" t="n">
        <f aca="false">IF(E3113&gt;Scenario!$B$14,0,IF(OR(AND(ISNUMBER(H3113),H3113&lt;=Scenario!$B$14),AND(ISNUMBER(I3113),I3113&lt;=Scenario!$B$14)),0,1))</f>
        <v>0</v>
      </c>
      <c r="V3113" s="9" t="n">
        <f aca="false">IF(AND(U3113=1,(Scenario!$B$14-E3113)/60&gt;R3113),1,0)</f>
        <v>0</v>
      </c>
      <c r="W3113" s="9" t="n">
        <f aca="false">IF(OR(C3113=Scenario!$B$22,C3113=Scenario!$C$22),1,0)</f>
        <v>1</v>
      </c>
      <c r="X3113" s="9" t="n">
        <f aca="false">IF(ISNUMBER(I3113),1,0)</f>
        <v>0</v>
      </c>
      <c r="Y3113" s="9" t="n">
        <f aca="false">MOD(INT(E3113/86400)+3,7)</f>
        <v>0</v>
      </c>
      <c r="Z3113" s="9" t="n">
        <f aca="false">MOD(INT(E3113/3600),24)</f>
        <v>9</v>
      </c>
      <c r="AA3113" s="6" t="s">
        <v>6470</v>
      </c>
    </row>
    <row r="3114" customFormat="false" ht="15" hidden="false" customHeight="false" outlineLevel="0" collapsed="false">
      <c r="A3114" s="6" t="s">
        <v>6471</v>
      </c>
      <c r="B3114" s="6" t="s">
        <v>43</v>
      </c>
      <c r="C3114" s="6" t="s">
        <v>47</v>
      </c>
      <c r="D3114" s="6" t="s">
        <v>171</v>
      </c>
      <c r="E3114" s="6" t="n">
        <v>1789377720</v>
      </c>
      <c r="F3114" s="6" t="n">
        <v>1789377903</v>
      </c>
      <c r="G3114" s="6" t="n">
        <v>1789377735</v>
      </c>
      <c r="H3114" s="6" t="n">
        <v>1789382626</v>
      </c>
      <c r="J3114" s="6" t="n">
        <v>0</v>
      </c>
      <c r="K3114" s="6" t="n">
        <v>0</v>
      </c>
      <c r="L3114" s="9" t="n">
        <f aca="false">IF(AND(E3114&gt;=Scenario!$B$11,E3114&lt;Scenario!$B$12),1,0)</f>
        <v>1</v>
      </c>
      <c r="M3114" s="9" t="n">
        <f aca="false">IF(AND(L3114=1,ISNUMBER(F3114)),MAX(0,F3114-E3114)/60,"")</f>
        <v>3.05</v>
      </c>
      <c r="N3114" s="9" t="n">
        <f aca="false">IF(AND(L3114=1,ISNUMBER(G3114)),MAX(0,G3114-E3114)/60,"")</f>
        <v>0.25</v>
      </c>
      <c r="O3114" s="9" t="n">
        <f aca="false">IF(ISNUMBER(H3114),IF(AND(H3114&gt;=Scenario!$B$11,H3114&lt;Scenario!$B$12),1,0),0)</f>
        <v>1</v>
      </c>
      <c r="P3114" s="9" t="n">
        <f aca="false">IF(O3114=1,MAX(0,H3114-E3114)/60,"")</f>
        <v>81.7666666666667</v>
      </c>
      <c r="Q3114" s="9" t="n">
        <f aca="false">INDEX(Scenario!$B$18:$B$20,MATCH(B3114,Scenario!$A$18:$A$20,0))</f>
        <v>60</v>
      </c>
      <c r="R3114" s="9" t="n">
        <f aca="false">INDEX(Scenario!$C$18:$C$20,MATCH(B3114,Scenario!$A$18:$A$20,0))</f>
        <v>1440</v>
      </c>
      <c r="S3114" s="9" t="n">
        <f aca="false">IF(ISNUMBER(M3114),IF(M3114&lt;=Q3114,1,0),"")</f>
        <v>1</v>
      </c>
      <c r="T3114" s="9" t="n">
        <f aca="false">IF(ISNUMBER(P3114),IF(P3114&lt;=R3114,1,0),"")</f>
        <v>1</v>
      </c>
      <c r="U3114" s="9" t="n">
        <f aca="false">IF(E3114&gt;Scenario!$B$14,0,IF(OR(AND(ISNUMBER(H3114),H3114&lt;=Scenario!$B$14),AND(ISNUMBER(I3114),I3114&lt;=Scenario!$B$14)),0,1))</f>
        <v>0</v>
      </c>
      <c r="V3114" s="9" t="n">
        <f aca="false">IF(AND(U3114=1,(Scenario!$B$14-E3114)/60&gt;R3114),1,0)</f>
        <v>0</v>
      </c>
      <c r="W3114" s="9" t="n">
        <f aca="false">IF(OR(C3114=Scenario!$B$22,C3114=Scenario!$C$22),1,0)</f>
        <v>1</v>
      </c>
      <c r="X3114" s="9" t="n">
        <f aca="false">IF(ISNUMBER(I3114),1,0)</f>
        <v>0</v>
      </c>
      <c r="Y3114" s="9" t="n">
        <f aca="false">MOD(INT(E3114/86400)+3,7)</f>
        <v>0</v>
      </c>
      <c r="Z3114" s="9" t="n">
        <f aca="false">MOD(INT(E3114/3600),24)</f>
        <v>9</v>
      </c>
      <c r="AA3114" s="6" t="s">
        <v>6472</v>
      </c>
    </row>
    <row r="3115" customFormat="false" ht="15" hidden="false" customHeight="false" outlineLevel="0" collapsed="false">
      <c r="A3115" s="6" t="s">
        <v>6473</v>
      </c>
      <c r="B3115" s="6" t="s">
        <v>44</v>
      </c>
      <c r="C3115" s="6" t="s">
        <v>46</v>
      </c>
      <c r="D3115" s="6" t="s">
        <v>170</v>
      </c>
      <c r="E3115" s="6" t="n">
        <v>1789377786</v>
      </c>
      <c r="F3115" s="6" t="n">
        <v>1789379318</v>
      </c>
      <c r="G3115" s="6" t="n">
        <v>1789379188</v>
      </c>
      <c r="H3115" s="6" t="n">
        <v>1789380592</v>
      </c>
      <c r="J3115" s="6" t="n">
        <v>0</v>
      </c>
      <c r="K3115" s="6" t="n">
        <v>0</v>
      </c>
      <c r="L3115" s="9" t="n">
        <f aca="false">IF(AND(E3115&gt;=Scenario!$B$11,E3115&lt;Scenario!$B$12),1,0)</f>
        <v>1</v>
      </c>
      <c r="M3115" s="9" t="n">
        <f aca="false">IF(AND(L3115=1,ISNUMBER(F3115)),MAX(0,F3115-E3115)/60,"")</f>
        <v>25.5333333333333</v>
      </c>
      <c r="N3115" s="9" t="n">
        <f aca="false">IF(AND(L3115=1,ISNUMBER(G3115)),MAX(0,G3115-E3115)/60,"")</f>
        <v>23.3666666666667</v>
      </c>
      <c r="O3115" s="9" t="n">
        <f aca="false">IF(ISNUMBER(H3115),IF(AND(H3115&gt;=Scenario!$B$11,H3115&lt;Scenario!$B$12),1,0),0)</f>
        <v>1</v>
      </c>
      <c r="P3115" s="9" t="n">
        <f aca="false">IF(O3115=1,MAX(0,H3115-E3115)/60,"")</f>
        <v>46.7666666666667</v>
      </c>
      <c r="Q3115" s="9" t="n">
        <f aca="false">INDEX(Scenario!$B$18:$B$20,MATCH(B3115,Scenario!$A$18:$A$20,0))</f>
        <v>240</v>
      </c>
      <c r="R3115" s="9" t="n">
        <f aca="false">INDEX(Scenario!$C$18:$C$20,MATCH(B3115,Scenario!$A$18:$A$20,0))</f>
        <v>4320</v>
      </c>
      <c r="S3115" s="9" t="n">
        <f aca="false">IF(ISNUMBER(M3115),IF(M3115&lt;=Q3115,1,0),"")</f>
        <v>1</v>
      </c>
      <c r="T3115" s="9" t="n">
        <f aca="false">IF(ISNUMBER(P3115),IF(P3115&lt;=R3115,1,0),"")</f>
        <v>1</v>
      </c>
      <c r="U3115" s="9" t="n">
        <f aca="false">IF(E3115&gt;Scenario!$B$14,0,IF(OR(AND(ISNUMBER(H3115),H3115&lt;=Scenario!$B$14),AND(ISNUMBER(I3115),I3115&lt;=Scenario!$B$14)),0,1))</f>
        <v>0</v>
      </c>
      <c r="V3115" s="9" t="n">
        <f aca="false">IF(AND(U3115=1,(Scenario!$B$14-E3115)/60&gt;R3115),1,0)</f>
        <v>0</v>
      </c>
      <c r="W3115" s="9" t="n">
        <f aca="false">IF(OR(C3115=Scenario!$B$22,C3115=Scenario!$C$22),1,0)</f>
        <v>1</v>
      </c>
      <c r="X3115" s="9" t="n">
        <f aca="false">IF(ISNUMBER(I3115),1,0)</f>
        <v>0</v>
      </c>
      <c r="Y3115" s="9" t="n">
        <f aca="false">MOD(INT(E3115/86400)+3,7)</f>
        <v>0</v>
      </c>
      <c r="Z3115" s="9" t="n">
        <f aca="false">MOD(INT(E3115/3600),24)</f>
        <v>9</v>
      </c>
      <c r="AA3115" s="6" t="s">
        <v>6474</v>
      </c>
    </row>
    <row r="3116" customFormat="false" ht="15" hidden="false" customHeight="false" outlineLevel="0" collapsed="false">
      <c r="A3116" s="6" t="s">
        <v>6475</v>
      </c>
      <c r="B3116" s="6" t="s">
        <v>44</v>
      </c>
      <c r="C3116" s="6" t="s">
        <v>47</v>
      </c>
      <c r="D3116" s="6" t="s">
        <v>170</v>
      </c>
      <c r="E3116" s="6" t="n">
        <v>1789377903</v>
      </c>
      <c r="F3116" s="6" t="n">
        <v>1789379645</v>
      </c>
      <c r="G3116" s="6" t="n">
        <v>1789379475</v>
      </c>
      <c r="H3116" s="6" t="n">
        <v>1789381391</v>
      </c>
      <c r="J3116" s="6" t="n">
        <v>0</v>
      </c>
      <c r="K3116" s="6" t="n">
        <v>0</v>
      </c>
      <c r="L3116" s="9" t="n">
        <f aca="false">IF(AND(E3116&gt;=Scenario!$B$11,E3116&lt;Scenario!$B$12),1,0)</f>
        <v>1</v>
      </c>
      <c r="M3116" s="9" t="n">
        <f aca="false">IF(AND(L3116=1,ISNUMBER(F3116)),MAX(0,F3116-E3116)/60,"")</f>
        <v>29.0333333333333</v>
      </c>
      <c r="N3116" s="9" t="n">
        <f aca="false">IF(AND(L3116=1,ISNUMBER(G3116)),MAX(0,G3116-E3116)/60,"")</f>
        <v>26.2</v>
      </c>
      <c r="O3116" s="9" t="n">
        <f aca="false">IF(ISNUMBER(H3116),IF(AND(H3116&gt;=Scenario!$B$11,H3116&lt;Scenario!$B$12),1,0),0)</f>
        <v>1</v>
      </c>
      <c r="P3116" s="9" t="n">
        <f aca="false">IF(O3116=1,MAX(0,H3116-E3116)/60,"")</f>
        <v>58.1333333333333</v>
      </c>
      <c r="Q3116" s="9" t="n">
        <f aca="false">INDEX(Scenario!$B$18:$B$20,MATCH(B3116,Scenario!$A$18:$A$20,0))</f>
        <v>240</v>
      </c>
      <c r="R3116" s="9" t="n">
        <f aca="false">INDEX(Scenario!$C$18:$C$20,MATCH(B3116,Scenario!$A$18:$A$20,0))</f>
        <v>4320</v>
      </c>
      <c r="S3116" s="9" t="n">
        <f aca="false">IF(ISNUMBER(M3116),IF(M3116&lt;=Q3116,1,0),"")</f>
        <v>1</v>
      </c>
      <c r="T3116" s="9" t="n">
        <f aca="false">IF(ISNUMBER(P3116),IF(P3116&lt;=R3116,1,0),"")</f>
        <v>1</v>
      </c>
      <c r="U3116" s="9" t="n">
        <f aca="false">IF(E3116&gt;Scenario!$B$14,0,IF(OR(AND(ISNUMBER(H3116),H3116&lt;=Scenario!$B$14),AND(ISNUMBER(I3116),I3116&lt;=Scenario!$B$14)),0,1))</f>
        <v>0</v>
      </c>
      <c r="V3116" s="9" t="n">
        <f aca="false">IF(AND(U3116=1,(Scenario!$B$14-E3116)/60&gt;R3116),1,0)</f>
        <v>0</v>
      </c>
      <c r="W3116" s="9" t="n">
        <f aca="false">IF(OR(C3116=Scenario!$B$22,C3116=Scenario!$C$22),1,0)</f>
        <v>1</v>
      </c>
      <c r="X3116" s="9" t="n">
        <f aca="false">IF(ISNUMBER(I3116),1,0)</f>
        <v>0</v>
      </c>
      <c r="Y3116" s="9" t="n">
        <f aca="false">MOD(INT(E3116/86400)+3,7)</f>
        <v>0</v>
      </c>
      <c r="Z3116" s="9" t="n">
        <f aca="false">MOD(INT(E3116/3600),24)</f>
        <v>9</v>
      </c>
      <c r="AA3116" s="6" t="s">
        <v>6476</v>
      </c>
    </row>
    <row r="3117" customFormat="false" ht="15" hidden="false" customHeight="false" outlineLevel="0" collapsed="false">
      <c r="A3117" s="6" t="s">
        <v>6477</v>
      </c>
      <c r="B3117" s="6" t="s">
        <v>43</v>
      </c>
      <c r="C3117" s="6" t="s">
        <v>249</v>
      </c>
      <c r="D3117" s="6" t="s">
        <v>171</v>
      </c>
      <c r="E3117" s="6" t="n">
        <v>1789378145</v>
      </c>
      <c r="F3117" s="6" t="n">
        <v>1789378360</v>
      </c>
      <c r="G3117" s="6" t="n">
        <v>1789378196</v>
      </c>
      <c r="H3117" s="6" t="n">
        <v>1789382447</v>
      </c>
      <c r="J3117" s="6" t="n">
        <v>0</v>
      </c>
      <c r="K3117" s="6" t="n">
        <v>1</v>
      </c>
      <c r="L3117" s="9" t="n">
        <f aca="false">IF(AND(E3117&gt;=Scenario!$B$11,E3117&lt;Scenario!$B$12),1,0)</f>
        <v>1</v>
      </c>
      <c r="M3117" s="9" t="n">
        <f aca="false">IF(AND(L3117=1,ISNUMBER(F3117)),MAX(0,F3117-E3117)/60,"")</f>
        <v>3.58333333333333</v>
      </c>
      <c r="N3117" s="9" t="n">
        <f aca="false">IF(AND(L3117=1,ISNUMBER(G3117)),MAX(0,G3117-E3117)/60,"")</f>
        <v>0.85</v>
      </c>
      <c r="O3117" s="9" t="n">
        <f aca="false">IF(ISNUMBER(H3117),IF(AND(H3117&gt;=Scenario!$B$11,H3117&lt;Scenario!$B$12),1,0),0)</f>
        <v>1</v>
      </c>
      <c r="P3117" s="9" t="n">
        <f aca="false">IF(O3117=1,MAX(0,H3117-E3117)/60,"")</f>
        <v>71.7</v>
      </c>
      <c r="Q3117" s="9" t="n">
        <f aca="false">INDEX(Scenario!$B$18:$B$20,MATCH(B3117,Scenario!$A$18:$A$20,0))</f>
        <v>60</v>
      </c>
      <c r="R3117" s="9" t="n">
        <f aca="false">INDEX(Scenario!$C$18:$C$20,MATCH(B3117,Scenario!$A$18:$A$20,0))</f>
        <v>1440</v>
      </c>
      <c r="S3117" s="9" t="n">
        <f aca="false">IF(ISNUMBER(M3117),IF(M3117&lt;=Q3117,1,0),"")</f>
        <v>1</v>
      </c>
      <c r="T3117" s="9" t="n">
        <f aca="false">IF(ISNUMBER(P3117),IF(P3117&lt;=R3117,1,0),"")</f>
        <v>1</v>
      </c>
      <c r="U3117" s="9" t="n">
        <f aca="false">IF(E3117&gt;Scenario!$B$14,0,IF(OR(AND(ISNUMBER(H3117),H3117&lt;=Scenario!$B$14),AND(ISNUMBER(I3117),I3117&lt;=Scenario!$B$14)),0,1))</f>
        <v>0</v>
      </c>
      <c r="V3117" s="9" t="n">
        <f aca="false">IF(AND(U3117=1,(Scenario!$B$14-E3117)/60&gt;R3117),1,0)</f>
        <v>0</v>
      </c>
      <c r="W3117" s="9" t="n">
        <f aca="false">IF(OR(C3117=Scenario!$B$22,C3117=Scenario!$C$22),1,0)</f>
        <v>0</v>
      </c>
      <c r="X3117" s="9" t="n">
        <f aca="false">IF(ISNUMBER(I3117),1,0)</f>
        <v>0</v>
      </c>
      <c r="Y3117" s="9" t="n">
        <f aca="false">MOD(INT(E3117/86400)+3,7)</f>
        <v>0</v>
      </c>
      <c r="Z3117" s="9" t="n">
        <f aca="false">MOD(INT(E3117/3600),24)</f>
        <v>9</v>
      </c>
      <c r="AA3117" s="6" t="s">
        <v>6478</v>
      </c>
    </row>
    <row r="3118" customFormat="false" ht="15" hidden="false" customHeight="false" outlineLevel="0" collapsed="false">
      <c r="A3118" s="6" t="s">
        <v>6479</v>
      </c>
      <c r="B3118" s="6" t="s">
        <v>44</v>
      </c>
      <c r="C3118" s="6" t="s">
        <v>249</v>
      </c>
      <c r="D3118" s="6" t="s">
        <v>171</v>
      </c>
      <c r="E3118" s="6" t="n">
        <v>1789378226</v>
      </c>
      <c r="F3118" s="6" t="n">
        <v>1789383744</v>
      </c>
      <c r="G3118" s="6" t="n">
        <v>1789383650</v>
      </c>
      <c r="H3118" s="6" t="n">
        <v>1789385764</v>
      </c>
      <c r="J3118" s="6" t="n">
        <v>0</v>
      </c>
      <c r="K3118" s="6" t="n">
        <v>0</v>
      </c>
      <c r="L3118" s="9" t="n">
        <f aca="false">IF(AND(E3118&gt;=Scenario!$B$11,E3118&lt;Scenario!$B$12),1,0)</f>
        <v>1</v>
      </c>
      <c r="M3118" s="9" t="n">
        <f aca="false">IF(AND(L3118=1,ISNUMBER(F3118)),MAX(0,F3118-E3118)/60,"")</f>
        <v>91.9666666666667</v>
      </c>
      <c r="N3118" s="9" t="n">
        <f aca="false">IF(AND(L3118=1,ISNUMBER(G3118)),MAX(0,G3118-E3118)/60,"")</f>
        <v>90.4</v>
      </c>
      <c r="O3118" s="9" t="n">
        <f aca="false">IF(ISNUMBER(H3118),IF(AND(H3118&gt;=Scenario!$B$11,H3118&lt;Scenario!$B$12),1,0),0)</f>
        <v>1</v>
      </c>
      <c r="P3118" s="9" t="n">
        <f aca="false">IF(O3118=1,MAX(0,H3118-E3118)/60,"")</f>
        <v>125.633333333333</v>
      </c>
      <c r="Q3118" s="9" t="n">
        <f aca="false">INDEX(Scenario!$B$18:$B$20,MATCH(B3118,Scenario!$A$18:$A$20,0))</f>
        <v>240</v>
      </c>
      <c r="R3118" s="9" t="n">
        <f aca="false">INDEX(Scenario!$C$18:$C$20,MATCH(B3118,Scenario!$A$18:$A$20,0))</f>
        <v>4320</v>
      </c>
      <c r="S3118" s="9" t="n">
        <f aca="false">IF(ISNUMBER(M3118),IF(M3118&lt;=Q3118,1,0),"")</f>
        <v>1</v>
      </c>
      <c r="T3118" s="9" t="n">
        <f aca="false">IF(ISNUMBER(P3118),IF(P3118&lt;=R3118,1,0),"")</f>
        <v>1</v>
      </c>
      <c r="U3118" s="9" t="n">
        <f aca="false">IF(E3118&gt;Scenario!$B$14,0,IF(OR(AND(ISNUMBER(H3118),H3118&lt;=Scenario!$B$14),AND(ISNUMBER(I3118),I3118&lt;=Scenario!$B$14)),0,1))</f>
        <v>0</v>
      </c>
      <c r="V3118" s="9" t="n">
        <f aca="false">IF(AND(U3118=1,(Scenario!$B$14-E3118)/60&gt;R3118),1,0)</f>
        <v>0</v>
      </c>
      <c r="W3118" s="9" t="n">
        <f aca="false">IF(OR(C3118=Scenario!$B$22,C3118=Scenario!$C$22),1,0)</f>
        <v>0</v>
      </c>
      <c r="X3118" s="9" t="n">
        <f aca="false">IF(ISNUMBER(I3118),1,0)</f>
        <v>0</v>
      </c>
      <c r="Y3118" s="9" t="n">
        <f aca="false">MOD(INT(E3118/86400)+3,7)</f>
        <v>0</v>
      </c>
      <c r="Z3118" s="9" t="n">
        <f aca="false">MOD(INT(E3118/3600),24)</f>
        <v>9</v>
      </c>
      <c r="AA3118" s="6" t="s">
        <v>6480</v>
      </c>
    </row>
    <row r="3119" customFormat="false" ht="15" hidden="false" customHeight="false" outlineLevel="0" collapsed="false">
      <c r="A3119" s="6" t="s">
        <v>6481</v>
      </c>
      <c r="B3119" s="6" t="s">
        <v>43</v>
      </c>
      <c r="C3119" s="6" t="s">
        <v>249</v>
      </c>
      <c r="D3119" s="6" t="s">
        <v>170</v>
      </c>
      <c r="E3119" s="6" t="n">
        <v>1789378254</v>
      </c>
      <c r="F3119" s="6" t="n">
        <v>1789378585</v>
      </c>
      <c r="G3119" s="6" t="n">
        <v>1789378410</v>
      </c>
      <c r="H3119" s="6" t="n">
        <v>1789379326</v>
      </c>
      <c r="J3119" s="6" t="n">
        <v>0</v>
      </c>
      <c r="K3119" s="6" t="n">
        <v>0</v>
      </c>
      <c r="L3119" s="9" t="n">
        <f aca="false">IF(AND(E3119&gt;=Scenario!$B$11,E3119&lt;Scenario!$B$12),1,0)</f>
        <v>1</v>
      </c>
      <c r="M3119" s="9" t="n">
        <f aca="false">IF(AND(L3119=1,ISNUMBER(F3119)),MAX(0,F3119-E3119)/60,"")</f>
        <v>5.51666666666667</v>
      </c>
      <c r="N3119" s="9" t="n">
        <f aca="false">IF(AND(L3119=1,ISNUMBER(G3119)),MAX(0,G3119-E3119)/60,"")</f>
        <v>2.6</v>
      </c>
      <c r="O3119" s="9" t="n">
        <f aca="false">IF(ISNUMBER(H3119),IF(AND(H3119&gt;=Scenario!$B$11,H3119&lt;Scenario!$B$12),1,0),0)</f>
        <v>1</v>
      </c>
      <c r="P3119" s="9" t="n">
        <f aca="false">IF(O3119=1,MAX(0,H3119-E3119)/60,"")</f>
        <v>17.8666666666667</v>
      </c>
      <c r="Q3119" s="9" t="n">
        <f aca="false">INDEX(Scenario!$B$18:$B$20,MATCH(B3119,Scenario!$A$18:$A$20,0))</f>
        <v>60</v>
      </c>
      <c r="R3119" s="9" t="n">
        <f aca="false">INDEX(Scenario!$C$18:$C$20,MATCH(B3119,Scenario!$A$18:$A$20,0))</f>
        <v>1440</v>
      </c>
      <c r="S3119" s="9" t="n">
        <f aca="false">IF(ISNUMBER(M3119),IF(M3119&lt;=Q3119,1,0),"")</f>
        <v>1</v>
      </c>
      <c r="T3119" s="9" t="n">
        <f aca="false">IF(ISNUMBER(P3119),IF(P3119&lt;=R3119,1,0),"")</f>
        <v>1</v>
      </c>
      <c r="U3119" s="9" t="n">
        <f aca="false">IF(E3119&gt;Scenario!$B$14,0,IF(OR(AND(ISNUMBER(H3119),H3119&lt;=Scenario!$B$14),AND(ISNUMBER(I3119),I3119&lt;=Scenario!$B$14)),0,1))</f>
        <v>0</v>
      </c>
      <c r="V3119" s="9" t="n">
        <f aca="false">IF(AND(U3119=1,(Scenario!$B$14-E3119)/60&gt;R3119),1,0)</f>
        <v>0</v>
      </c>
      <c r="W3119" s="9" t="n">
        <f aca="false">IF(OR(C3119=Scenario!$B$22,C3119=Scenario!$C$22),1,0)</f>
        <v>0</v>
      </c>
      <c r="X3119" s="9" t="n">
        <f aca="false">IF(ISNUMBER(I3119),1,0)</f>
        <v>0</v>
      </c>
      <c r="Y3119" s="9" t="n">
        <f aca="false">MOD(INT(E3119/86400)+3,7)</f>
        <v>0</v>
      </c>
      <c r="Z3119" s="9" t="n">
        <f aca="false">MOD(INT(E3119/3600),24)</f>
        <v>9</v>
      </c>
      <c r="AA3119" s="6" t="s">
        <v>6482</v>
      </c>
    </row>
    <row r="3120" customFormat="false" ht="15" hidden="false" customHeight="false" outlineLevel="0" collapsed="false">
      <c r="A3120" s="6" t="s">
        <v>6483</v>
      </c>
      <c r="B3120" s="6" t="s">
        <v>44</v>
      </c>
      <c r="C3120" s="6" t="s">
        <v>46</v>
      </c>
      <c r="D3120" s="6" t="s">
        <v>170</v>
      </c>
      <c r="E3120" s="6" t="n">
        <v>1789378478</v>
      </c>
      <c r="I3120" s="6" t="n">
        <v>1789382290</v>
      </c>
      <c r="J3120" s="6" t="n">
        <v>0</v>
      </c>
      <c r="K3120" s="6" t="n">
        <v>0</v>
      </c>
      <c r="L3120" s="9" t="n">
        <f aca="false">IF(AND(E3120&gt;=Scenario!$B$11,E3120&lt;Scenario!$B$12),1,0)</f>
        <v>1</v>
      </c>
      <c r="M3120" s="0" t="str">
        <f aca="false">IF(AND(L3120=1,ISNUMBER(F3120)),MAX(0,F3120-E3120)/60,"")</f>
        <v/>
      </c>
      <c r="N3120" s="0" t="str">
        <f aca="false">IF(AND(L3120=1,ISNUMBER(G3120)),MAX(0,G3120-E3120)/60,"")</f>
        <v/>
      </c>
      <c r="O3120" s="9" t="n">
        <f aca="false">IF(ISNUMBER(H3120),IF(AND(H3120&gt;=Scenario!$B$11,H3120&lt;Scenario!$B$12),1,0),0)</f>
        <v>0</v>
      </c>
      <c r="P3120" s="0" t="str">
        <f aca="false">IF(O3120=1,MAX(0,H3120-E3120)/60,"")</f>
        <v/>
      </c>
      <c r="Q3120" s="9" t="n">
        <f aca="false">INDEX(Scenario!$B$18:$B$20,MATCH(B3120,Scenario!$A$18:$A$20,0))</f>
        <v>240</v>
      </c>
      <c r="R3120" s="9" t="n">
        <f aca="false">INDEX(Scenario!$C$18:$C$20,MATCH(B3120,Scenario!$A$18:$A$20,0))</f>
        <v>4320</v>
      </c>
      <c r="S3120" s="0" t="str">
        <f aca="false">IF(ISNUMBER(M3120),IF(M3120&lt;=Q3120,1,0),"")</f>
        <v/>
      </c>
      <c r="T3120" s="0" t="str">
        <f aca="false">IF(ISNUMBER(P3120),IF(P3120&lt;=R3120,1,0),"")</f>
        <v/>
      </c>
      <c r="U3120" s="9" t="n">
        <f aca="false">IF(E3120&gt;Scenario!$B$14,0,IF(OR(AND(ISNUMBER(H3120),H3120&lt;=Scenario!$B$14),AND(ISNUMBER(I3120),I3120&lt;=Scenario!$B$14)),0,1))</f>
        <v>0</v>
      </c>
      <c r="V3120" s="9" t="n">
        <f aca="false">IF(AND(U3120=1,(Scenario!$B$14-E3120)/60&gt;R3120),1,0)</f>
        <v>0</v>
      </c>
      <c r="W3120" s="9" t="n">
        <f aca="false">IF(OR(C3120=Scenario!$B$22,C3120=Scenario!$C$22),1,0)</f>
        <v>1</v>
      </c>
      <c r="X3120" s="9" t="n">
        <f aca="false">IF(ISNUMBER(I3120),1,0)</f>
        <v>1</v>
      </c>
      <c r="Y3120" s="9" t="n">
        <f aca="false">MOD(INT(E3120/86400)+3,7)</f>
        <v>0</v>
      </c>
      <c r="Z3120" s="9" t="n">
        <f aca="false">MOD(INT(E3120/3600),24)</f>
        <v>9</v>
      </c>
      <c r="AA3120" s="6" t="s">
        <v>6484</v>
      </c>
    </row>
    <row r="3121" customFormat="false" ht="15" hidden="false" customHeight="false" outlineLevel="0" collapsed="false">
      <c r="A3121" s="6" t="s">
        <v>6485</v>
      </c>
      <c r="B3121" s="6" t="s">
        <v>43</v>
      </c>
      <c r="C3121" s="6" t="s">
        <v>249</v>
      </c>
      <c r="D3121" s="6" t="s">
        <v>172</v>
      </c>
      <c r="E3121" s="6" t="n">
        <v>1789379146</v>
      </c>
      <c r="F3121" s="6" t="n">
        <v>1789379315</v>
      </c>
      <c r="G3121" s="6" t="n">
        <v>1789379178</v>
      </c>
      <c r="H3121" s="6" t="n">
        <v>1789380643</v>
      </c>
      <c r="J3121" s="6" t="n">
        <v>0</v>
      </c>
      <c r="K3121" s="6" t="n">
        <v>0</v>
      </c>
      <c r="L3121" s="9" t="n">
        <f aca="false">IF(AND(E3121&gt;=Scenario!$B$11,E3121&lt;Scenario!$B$12),1,0)</f>
        <v>1</v>
      </c>
      <c r="M3121" s="9" t="n">
        <f aca="false">IF(AND(L3121=1,ISNUMBER(F3121)),MAX(0,F3121-E3121)/60,"")</f>
        <v>2.81666666666667</v>
      </c>
      <c r="N3121" s="9" t="n">
        <f aca="false">IF(AND(L3121=1,ISNUMBER(G3121)),MAX(0,G3121-E3121)/60,"")</f>
        <v>0.533333333333333</v>
      </c>
      <c r="O3121" s="9" t="n">
        <f aca="false">IF(ISNUMBER(H3121),IF(AND(H3121&gt;=Scenario!$B$11,H3121&lt;Scenario!$B$12),1,0),0)</f>
        <v>1</v>
      </c>
      <c r="P3121" s="9" t="n">
        <f aca="false">IF(O3121=1,MAX(0,H3121-E3121)/60,"")</f>
        <v>24.95</v>
      </c>
      <c r="Q3121" s="9" t="n">
        <f aca="false">INDEX(Scenario!$B$18:$B$20,MATCH(B3121,Scenario!$A$18:$A$20,0))</f>
        <v>60</v>
      </c>
      <c r="R3121" s="9" t="n">
        <f aca="false">INDEX(Scenario!$C$18:$C$20,MATCH(B3121,Scenario!$A$18:$A$20,0))</f>
        <v>1440</v>
      </c>
      <c r="S3121" s="9" t="n">
        <f aca="false">IF(ISNUMBER(M3121),IF(M3121&lt;=Q3121,1,0),"")</f>
        <v>1</v>
      </c>
      <c r="T3121" s="9" t="n">
        <f aca="false">IF(ISNUMBER(P3121),IF(P3121&lt;=R3121,1,0),"")</f>
        <v>1</v>
      </c>
      <c r="U3121" s="9" t="n">
        <f aca="false">IF(E3121&gt;Scenario!$B$14,0,IF(OR(AND(ISNUMBER(H3121),H3121&lt;=Scenario!$B$14),AND(ISNUMBER(I3121),I3121&lt;=Scenario!$B$14)),0,1))</f>
        <v>0</v>
      </c>
      <c r="V3121" s="9" t="n">
        <f aca="false">IF(AND(U3121=1,(Scenario!$B$14-E3121)/60&gt;R3121),1,0)</f>
        <v>0</v>
      </c>
      <c r="W3121" s="9" t="n">
        <f aca="false">IF(OR(C3121=Scenario!$B$22,C3121=Scenario!$C$22),1,0)</f>
        <v>0</v>
      </c>
      <c r="X3121" s="9" t="n">
        <f aca="false">IF(ISNUMBER(I3121),1,0)</f>
        <v>0</v>
      </c>
      <c r="Y3121" s="9" t="n">
        <f aca="false">MOD(INT(E3121/86400)+3,7)</f>
        <v>0</v>
      </c>
      <c r="Z3121" s="9" t="n">
        <f aca="false">MOD(INT(E3121/3600),24)</f>
        <v>9</v>
      </c>
      <c r="AA3121" s="6" t="s">
        <v>6486</v>
      </c>
    </row>
    <row r="3122" customFormat="false" ht="15" hidden="false" customHeight="false" outlineLevel="0" collapsed="false">
      <c r="A3122" s="6" t="s">
        <v>6487</v>
      </c>
      <c r="B3122" s="6" t="s">
        <v>44</v>
      </c>
      <c r="C3122" s="6" t="s">
        <v>46</v>
      </c>
      <c r="D3122" s="6" t="s">
        <v>171</v>
      </c>
      <c r="E3122" s="6" t="n">
        <v>1789379250</v>
      </c>
      <c r="I3122" s="6" t="n">
        <v>1789380037</v>
      </c>
      <c r="J3122" s="6" t="n">
        <v>0</v>
      </c>
      <c r="K3122" s="6" t="n">
        <v>0</v>
      </c>
      <c r="L3122" s="9" t="n">
        <f aca="false">IF(AND(E3122&gt;=Scenario!$B$11,E3122&lt;Scenario!$B$12),1,0)</f>
        <v>1</v>
      </c>
      <c r="M3122" s="0" t="str">
        <f aca="false">IF(AND(L3122=1,ISNUMBER(F3122)),MAX(0,F3122-E3122)/60,"")</f>
        <v/>
      </c>
      <c r="N3122" s="0" t="str">
        <f aca="false">IF(AND(L3122=1,ISNUMBER(G3122)),MAX(0,G3122-E3122)/60,"")</f>
        <v/>
      </c>
      <c r="O3122" s="9" t="n">
        <f aca="false">IF(ISNUMBER(H3122),IF(AND(H3122&gt;=Scenario!$B$11,H3122&lt;Scenario!$B$12),1,0),0)</f>
        <v>0</v>
      </c>
      <c r="P3122" s="0" t="str">
        <f aca="false">IF(O3122=1,MAX(0,H3122-E3122)/60,"")</f>
        <v/>
      </c>
      <c r="Q3122" s="9" t="n">
        <f aca="false">INDEX(Scenario!$B$18:$B$20,MATCH(B3122,Scenario!$A$18:$A$20,0))</f>
        <v>240</v>
      </c>
      <c r="R3122" s="9" t="n">
        <f aca="false">INDEX(Scenario!$C$18:$C$20,MATCH(B3122,Scenario!$A$18:$A$20,0))</f>
        <v>4320</v>
      </c>
      <c r="S3122" s="0" t="str">
        <f aca="false">IF(ISNUMBER(M3122),IF(M3122&lt;=Q3122,1,0),"")</f>
        <v/>
      </c>
      <c r="T3122" s="0" t="str">
        <f aca="false">IF(ISNUMBER(P3122),IF(P3122&lt;=R3122,1,0),"")</f>
        <v/>
      </c>
      <c r="U3122" s="9" t="n">
        <f aca="false">IF(E3122&gt;Scenario!$B$14,0,IF(OR(AND(ISNUMBER(H3122),H3122&lt;=Scenario!$B$14),AND(ISNUMBER(I3122),I3122&lt;=Scenario!$B$14)),0,1))</f>
        <v>0</v>
      </c>
      <c r="V3122" s="9" t="n">
        <f aca="false">IF(AND(U3122=1,(Scenario!$B$14-E3122)/60&gt;R3122),1,0)</f>
        <v>0</v>
      </c>
      <c r="W3122" s="9" t="n">
        <f aca="false">IF(OR(C3122=Scenario!$B$22,C3122=Scenario!$C$22),1,0)</f>
        <v>1</v>
      </c>
      <c r="X3122" s="9" t="n">
        <f aca="false">IF(ISNUMBER(I3122),1,0)</f>
        <v>1</v>
      </c>
      <c r="Y3122" s="9" t="n">
        <f aca="false">MOD(INT(E3122/86400)+3,7)</f>
        <v>0</v>
      </c>
      <c r="Z3122" s="9" t="n">
        <f aca="false">MOD(INT(E3122/3600),24)</f>
        <v>9</v>
      </c>
      <c r="AA3122" s="6" t="s">
        <v>6488</v>
      </c>
    </row>
    <row r="3123" customFormat="false" ht="15" hidden="false" customHeight="false" outlineLevel="0" collapsed="false">
      <c r="A3123" s="6" t="s">
        <v>6489</v>
      </c>
      <c r="B3123" s="6" t="s">
        <v>43</v>
      </c>
      <c r="C3123" s="6" t="s">
        <v>46</v>
      </c>
      <c r="D3123" s="6" t="s">
        <v>170</v>
      </c>
      <c r="E3123" s="6" t="n">
        <v>1789379321</v>
      </c>
      <c r="F3123" s="6" t="n">
        <v>1789379564</v>
      </c>
      <c r="G3123" s="6" t="n">
        <v>1789379344</v>
      </c>
      <c r="H3123" s="6" t="n">
        <v>1789381502</v>
      </c>
      <c r="J3123" s="6" t="n">
        <v>0</v>
      </c>
      <c r="K3123" s="6" t="n">
        <v>0</v>
      </c>
      <c r="L3123" s="9" t="n">
        <f aca="false">IF(AND(E3123&gt;=Scenario!$B$11,E3123&lt;Scenario!$B$12),1,0)</f>
        <v>1</v>
      </c>
      <c r="M3123" s="9" t="n">
        <f aca="false">IF(AND(L3123=1,ISNUMBER(F3123)),MAX(0,F3123-E3123)/60,"")</f>
        <v>4.05</v>
      </c>
      <c r="N3123" s="9" t="n">
        <f aca="false">IF(AND(L3123=1,ISNUMBER(G3123)),MAX(0,G3123-E3123)/60,"")</f>
        <v>0.383333333333333</v>
      </c>
      <c r="O3123" s="9" t="n">
        <f aca="false">IF(ISNUMBER(H3123),IF(AND(H3123&gt;=Scenario!$B$11,H3123&lt;Scenario!$B$12),1,0),0)</f>
        <v>1</v>
      </c>
      <c r="P3123" s="9" t="n">
        <f aca="false">IF(O3123=1,MAX(0,H3123-E3123)/60,"")</f>
        <v>36.35</v>
      </c>
      <c r="Q3123" s="9" t="n">
        <f aca="false">INDEX(Scenario!$B$18:$B$20,MATCH(B3123,Scenario!$A$18:$A$20,0))</f>
        <v>60</v>
      </c>
      <c r="R3123" s="9" t="n">
        <f aca="false">INDEX(Scenario!$C$18:$C$20,MATCH(B3123,Scenario!$A$18:$A$20,0))</f>
        <v>1440</v>
      </c>
      <c r="S3123" s="9" t="n">
        <f aca="false">IF(ISNUMBER(M3123),IF(M3123&lt;=Q3123,1,0),"")</f>
        <v>1</v>
      </c>
      <c r="T3123" s="9" t="n">
        <f aca="false">IF(ISNUMBER(P3123),IF(P3123&lt;=R3123,1,0),"")</f>
        <v>1</v>
      </c>
      <c r="U3123" s="9" t="n">
        <f aca="false">IF(E3123&gt;Scenario!$B$14,0,IF(OR(AND(ISNUMBER(H3123),H3123&lt;=Scenario!$B$14),AND(ISNUMBER(I3123),I3123&lt;=Scenario!$B$14)),0,1))</f>
        <v>0</v>
      </c>
      <c r="V3123" s="9" t="n">
        <f aca="false">IF(AND(U3123=1,(Scenario!$B$14-E3123)/60&gt;R3123),1,0)</f>
        <v>0</v>
      </c>
      <c r="W3123" s="9" t="n">
        <f aca="false">IF(OR(C3123=Scenario!$B$22,C3123=Scenario!$C$22),1,0)</f>
        <v>1</v>
      </c>
      <c r="X3123" s="9" t="n">
        <f aca="false">IF(ISNUMBER(I3123),1,0)</f>
        <v>0</v>
      </c>
      <c r="Y3123" s="9" t="n">
        <f aca="false">MOD(INT(E3123/86400)+3,7)</f>
        <v>0</v>
      </c>
      <c r="Z3123" s="9" t="n">
        <f aca="false">MOD(INT(E3123/3600),24)</f>
        <v>9</v>
      </c>
      <c r="AA3123" s="6" t="s">
        <v>6490</v>
      </c>
    </row>
    <row r="3124" customFormat="false" ht="15" hidden="false" customHeight="false" outlineLevel="0" collapsed="false">
      <c r="A3124" s="6" t="s">
        <v>6491</v>
      </c>
      <c r="B3124" s="6" t="s">
        <v>44</v>
      </c>
      <c r="C3124" s="6" t="s">
        <v>249</v>
      </c>
      <c r="D3124" s="6" t="s">
        <v>172</v>
      </c>
      <c r="E3124" s="6" t="n">
        <v>1789379474</v>
      </c>
      <c r="F3124" s="6" t="n">
        <v>1789379670</v>
      </c>
      <c r="G3124" s="6" t="n">
        <v>1789379521</v>
      </c>
      <c r="H3124" s="6" t="n">
        <v>1789381228</v>
      </c>
      <c r="J3124" s="6" t="n">
        <v>0</v>
      </c>
      <c r="K3124" s="6" t="n">
        <v>0</v>
      </c>
      <c r="L3124" s="9" t="n">
        <f aca="false">IF(AND(E3124&gt;=Scenario!$B$11,E3124&lt;Scenario!$B$12),1,0)</f>
        <v>1</v>
      </c>
      <c r="M3124" s="9" t="n">
        <f aca="false">IF(AND(L3124=1,ISNUMBER(F3124)),MAX(0,F3124-E3124)/60,"")</f>
        <v>3.26666666666667</v>
      </c>
      <c r="N3124" s="9" t="n">
        <f aca="false">IF(AND(L3124=1,ISNUMBER(G3124)),MAX(0,G3124-E3124)/60,"")</f>
        <v>0.783333333333333</v>
      </c>
      <c r="O3124" s="9" t="n">
        <f aca="false">IF(ISNUMBER(H3124),IF(AND(H3124&gt;=Scenario!$B$11,H3124&lt;Scenario!$B$12),1,0),0)</f>
        <v>1</v>
      </c>
      <c r="P3124" s="9" t="n">
        <f aca="false">IF(O3124=1,MAX(0,H3124-E3124)/60,"")</f>
        <v>29.2333333333333</v>
      </c>
      <c r="Q3124" s="9" t="n">
        <f aca="false">INDEX(Scenario!$B$18:$B$20,MATCH(B3124,Scenario!$A$18:$A$20,0))</f>
        <v>240</v>
      </c>
      <c r="R3124" s="9" t="n">
        <f aca="false">INDEX(Scenario!$C$18:$C$20,MATCH(B3124,Scenario!$A$18:$A$20,0))</f>
        <v>4320</v>
      </c>
      <c r="S3124" s="9" t="n">
        <f aca="false">IF(ISNUMBER(M3124),IF(M3124&lt;=Q3124,1,0),"")</f>
        <v>1</v>
      </c>
      <c r="T3124" s="9" t="n">
        <f aca="false">IF(ISNUMBER(P3124),IF(P3124&lt;=R3124,1,0),"")</f>
        <v>1</v>
      </c>
      <c r="U3124" s="9" t="n">
        <f aca="false">IF(E3124&gt;Scenario!$B$14,0,IF(OR(AND(ISNUMBER(H3124),H3124&lt;=Scenario!$B$14),AND(ISNUMBER(I3124),I3124&lt;=Scenario!$B$14)),0,1))</f>
        <v>0</v>
      </c>
      <c r="V3124" s="9" t="n">
        <f aca="false">IF(AND(U3124=1,(Scenario!$B$14-E3124)/60&gt;R3124),1,0)</f>
        <v>0</v>
      </c>
      <c r="W3124" s="9" t="n">
        <f aca="false">IF(OR(C3124=Scenario!$B$22,C3124=Scenario!$C$22),1,0)</f>
        <v>0</v>
      </c>
      <c r="X3124" s="9" t="n">
        <f aca="false">IF(ISNUMBER(I3124),1,0)</f>
        <v>0</v>
      </c>
      <c r="Y3124" s="9" t="n">
        <f aca="false">MOD(INT(E3124/86400)+3,7)</f>
        <v>0</v>
      </c>
      <c r="Z3124" s="9" t="n">
        <f aca="false">MOD(INT(E3124/3600),24)</f>
        <v>9</v>
      </c>
      <c r="AA3124" s="6" t="s">
        <v>6492</v>
      </c>
    </row>
    <row r="3125" customFormat="false" ht="15" hidden="false" customHeight="false" outlineLevel="0" collapsed="false">
      <c r="A3125" s="6" t="s">
        <v>6493</v>
      </c>
      <c r="B3125" s="6" t="s">
        <v>44</v>
      </c>
      <c r="C3125" s="6" t="s">
        <v>288</v>
      </c>
      <c r="D3125" s="6" t="s">
        <v>170</v>
      </c>
      <c r="E3125" s="6" t="n">
        <v>1789379612</v>
      </c>
      <c r="F3125" s="6" t="n">
        <v>1789383734</v>
      </c>
      <c r="G3125" s="6" t="n">
        <v>1789383653</v>
      </c>
      <c r="H3125" s="6" t="n">
        <v>1789384632</v>
      </c>
      <c r="J3125" s="6" t="n">
        <v>0</v>
      </c>
      <c r="K3125" s="6" t="n">
        <v>0</v>
      </c>
      <c r="L3125" s="9" t="n">
        <f aca="false">IF(AND(E3125&gt;=Scenario!$B$11,E3125&lt;Scenario!$B$12),1,0)</f>
        <v>1</v>
      </c>
      <c r="M3125" s="9" t="n">
        <f aca="false">IF(AND(L3125=1,ISNUMBER(F3125)),MAX(0,F3125-E3125)/60,"")</f>
        <v>68.7</v>
      </c>
      <c r="N3125" s="9" t="n">
        <f aca="false">IF(AND(L3125=1,ISNUMBER(G3125)),MAX(0,G3125-E3125)/60,"")</f>
        <v>67.35</v>
      </c>
      <c r="O3125" s="9" t="n">
        <f aca="false">IF(ISNUMBER(H3125),IF(AND(H3125&gt;=Scenario!$B$11,H3125&lt;Scenario!$B$12),1,0),0)</f>
        <v>1</v>
      </c>
      <c r="P3125" s="9" t="n">
        <f aca="false">IF(O3125=1,MAX(0,H3125-E3125)/60,"")</f>
        <v>83.6666666666667</v>
      </c>
      <c r="Q3125" s="9" t="n">
        <f aca="false">INDEX(Scenario!$B$18:$B$20,MATCH(B3125,Scenario!$A$18:$A$20,0))</f>
        <v>240</v>
      </c>
      <c r="R3125" s="9" t="n">
        <f aca="false">INDEX(Scenario!$C$18:$C$20,MATCH(B3125,Scenario!$A$18:$A$20,0))</f>
        <v>4320</v>
      </c>
      <c r="S3125" s="9" t="n">
        <f aca="false">IF(ISNUMBER(M3125),IF(M3125&lt;=Q3125,1,0),"")</f>
        <v>1</v>
      </c>
      <c r="T3125" s="9" t="n">
        <f aca="false">IF(ISNUMBER(P3125),IF(P3125&lt;=R3125,1,0),"")</f>
        <v>1</v>
      </c>
      <c r="U3125" s="9" t="n">
        <f aca="false">IF(E3125&gt;Scenario!$B$14,0,IF(OR(AND(ISNUMBER(H3125),H3125&lt;=Scenario!$B$14),AND(ISNUMBER(I3125),I3125&lt;=Scenario!$B$14)),0,1))</f>
        <v>0</v>
      </c>
      <c r="V3125" s="9" t="n">
        <f aca="false">IF(AND(U3125=1,(Scenario!$B$14-E3125)/60&gt;R3125),1,0)</f>
        <v>0</v>
      </c>
      <c r="W3125" s="9" t="n">
        <f aca="false">IF(OR(C3125=Scenario!$B$22,C3125=Scenario!$C$22),1,0)</f>
        <v>0</v>
      </c>
      <c r="X3125" s="9" t="n">
        <f aca="false">IF(ISNUMBER(I3125),1,0)</f>
        <v>0</v>
      </c>
      <c r="Y3125" s="9" t="n">
        <f aca="false">MOD(INT(E3125/86400)+3,7)</f>
        <v>0</v>
      </c>
      <c r="Z3125" s="9" t="n">
        <f aca="false">MOD(INT(E3125/3600),24)</f>
        <v>9</v>
      </c>
      <c r="AA3125" s="6" t="s">
        <v>6494</v>
      </c>
    </row>
    <row r="3126" customFormat="false" ht="15" hidden="false" customHeight="false" outlineLevel="0" collapsed="false">
      <c r="A3126" s="6" t="s">
        <v>6495</v>
      </c>
      <c r="B3126" s="6" t="s">
        <v>44</v>
      </c>
      <c r="C3126" s="6" t="s">
        <v>249</v>
      </c>
      <c r="D3126" s="6" t="s">
        <v>170</v>
      </c>
      <c r="E3126" s="6" t="n">
        <v>1789380068</v>
      </c>
      <c r="F3126" s="6" t="n">
        <v>1789384023</v>
      </c>
      <c r="G3126" s="6" t="n">
        <v>1789383937</v>
      </c>
      <c r="H3126" s="6" t="n">
        <v>1789384899</v>
      </c>
      <c r="J3126" s="6" t="n">
        <v>0</v>
      </c>
      <c r="K3126" s="6" t="n">
        <v>0</v>
      </c>
      <c r="L3126" s="9" t="n">
        <f aca="false">IF(AND(E3126&gt;=Scenario!$B$11,E3126&lt;Scenario!$B$12),1,0)</f>
        <v>1</v>
      </c>
      <c r="M3126" s="9" t="n">
        <f aca="false">IF(AND(L3126=1,ISNUMBER(F3126)),MAX(0,F3126-E3126)/60,"")</f>
        <v>65.9166666666667</v>
      </c>
      <c r="N3126" s="9" t="n">
        <f aca="false">IF(AND(L3126=1,ISNUMBER(G3126)),MAX(0,G3126-E3126)/60,"")</f>
        <v>64.4833333333333</v>
      </c>
      <c r="O3126" s="9" t="n">
        <f aca="false">IF(ISNUMBER(H3126),IF(AND(H3126&gt;=Scenario!$B$11,H3126&lt;Scenario!$B$12),1,0),0)</f>
        <v>1</v>
      </c>
      <c r="P3126" s="9" t="n">
        <f aca="false">IF(O3126=1,MAX(0,H3126-E3126)/60,"")</f>
        <v>80.5166666666667</v>
      </c>
      <c r="Q3126" s="9" t="n">
        <f aca="false">INDEX(Scenario!$B$18:$B$20,MATCH(B3126,Scenario!$A$18:$A$20,0))</f>
        <v>240</v>
      </c>
      <c r="R3126" s="9" t="n">
        <f aca="false">INDEX(Scenario!$C$18:$C$20,MATCH(B3126,Scenario!$A$18:$A$20,0))</f>
        <v>4320</v>
      </c>
      <c r="S3126" s="9" t="n">
        <f aca="false">IF(ISNUMBER(M3126),IF(M3126&lt;=Q3126,1,0),"")</f>
        <v>1</v>
      </c>
      <c r="T3126" s="9" t="n">
        <f aca="false">IF(ISNUMBER(P3126),IF(P3126&lt;=R3126,1,0),"")</f>
        <v>1</v>
      </c>
      <c r="U3126" s="9" t="n">
        <f aca="false">IF(E3126&gt;Scenario!$B$14,0,IF(OR(AND(ISNUMBER(H3126),H3126&lt;=Scenario!$B$14),AND(ISNUMBER(I3126),I3126&lt;=Scenario!$B$14)),0,1))</f>
        <v>0</v>
      </c>
      <c r="V3126" s="9" t="n">
        <f aca="false">IF(AND(U3126=1,(Scenario!$B$14-E3126)/60&gt;R3126),1,0)</f>
        <v>0</v>
      </c>
      <c r="W3126" s="9" t="n">
        <f aca="false">IF(OR(C3126=Scenario!$B$22,C3126=Scenario!$C$22),1,0)</f>
        <v>0</v>
      </c>
      <c r="X3126" s="9" t="n">
        <f aca="false">IF(ISNUMBER(I3126),1,0)</f>
        <v>0</v>
      </c>
      <c r="Y3126" s="9" t="n">
        <f aca="false">MOD(INT(E3126/86400)+3,7)</f>
        <v>0</v>
      </c>
      <c r="Z3126" s="9" t="n">
        <f aca="false">MOD(INT(E3126/3600),24)</f>
        <v>10</v>
      </c>
      <c r="AA3126" s="6" t="s">
        <v>6496</v>
      </c>
    </row>
    <row r="3127" customFormat="false" ht="15" hidden="false" customHeight="false" outlineLevel="0" collapsed="false">
      <c r="A3127" s="6" t="s">
        <v>6497</v>
      </c>
      <c r="B3127" s="6" t="s">
        <v>43</v>
      </c>
      <c r="C3127" s="6" t="s">
        <v>249</v>
      </c>
      <c r="D3127" s="6" t="s">
        <v>171</v>
      </c>
      <c r="E3127" s="6" t="n">
        <v>1789380184</v>
      </c>
      <c r="F3127" s="6" t="n">
        <v>1789380807</v>
      </c>
      <c r="G3127" s="6" t="n">
        <v>1789380647</v>
      </c>
      <c r="H3127" s="6" t="n">
        <v>1789383060</v>
      </c>
      <c r="J3127" s="6" t="n">
        <v>0</v>
      </c>
      <c r="K3127" s="6" t="n">
        <v>0</v>
      </c>
      <c r="L3127" s="9" t="n">
        <f aca="false">IF(AND(E3127&gt;=Scenario!$B$11,E3127&lt;Scenario!$B$12),1,0)</f>
        <v>1</v>
      </c>
      <c r="M3127" s="9" t="n">
        <f aca="false">IF(AND(L3127=1,ISNUMBER(F3127)),MAX(0,F3127-E3127)/60,"")</f>
        <v>10.3833333333333</v>
      </c>
      <c r="N3127" s="9" t="n">
        <f aca="false">IF(AND(L3127=1,ISNUMBER(G3127)),MAX(0,G3127-E3127)/60,"")</f>
        <v>7.71666666666667</v>
      </c>
      <c r="O3127" s="9" t="n">
        <f aca="false">IF(ISNUMBER(H3127),IF(AND(H3127&gt;=Scenario!$B$11,H3127&lt;Scenario!$B$12),1,0),0)</f>
        <v>1</v>
      </c>
      <c r="P3127" s="9" t="n">
        <f aca="false">IF(O3127=1,MAX(0,H3127-E3127)/60,"")</f>
        <v>47.9333333333333</v>
      </c>
      <c r="Q3127" s="9" t="n">
        <f aca="false">INDEX(Scenario!$B$18:$B$20,MATCH(B3127,Scenario!$A$18:$A$20,0))</f>
        <v>60</v>
      </c>
      <c r="R3127" s="9" t="n">
        <f aca="false">INDEX(Scenario!$C$18:$C$20,MATCH(B3127,Scenario!$A$18:$A$20,0))</f>
        <v>1440</v>
      </c>
      <c r="S3127" s="9" t="n">
        <f aca="false">IF(ISNUMBER(M3127),IF(M3127&lt;=Q3127,1,0),"")</f>
        <v>1</v>
      </c>
      <c r="T3127" s="9" t="n">
        <f aca="false">IF(ISNUMBER(P3127),IF(P3127&lt;=R3127,1,0),"")</f>
        <v>1</v>
      </c>
      <c r="U3127" s="9" t="n">
        <f aca="false">IF(E3127&gt;Scenario!$B$14,0,IF(OR(AND(ISNUMBER(H3127),H3127&lt;=Scenario!$B$14),AND(ISNUMBER(I3127),I3127&lt;=Scenario!$B$14)),0,1))</f>
        <v>0</v>
      </c>
      <c r="V3127" s="9" t="n">
        <f aca="false">IF(AND(U3127=1,(Scenario!$B$14-E3127)/60&gt;R3127),1,0)</f>
        <v>0</v>
      </c>
      <c r="W3127" s="9" t="n">
        <f aca="false">IF(OR(C3127=Scenario!$B$22,C3127=Scenario!$C$22),1,0)</f>
        <v>0</v>
      </c>
      <c r="X3127" s="9" t="n">
        <f aca="false">IF(ISNUMBER(I3127),1,0)</f>
        <v>0</v>
      </c>
      <c r="Y3127" s="9" t="n">
        <f aca="false">MOD(INT(E3127/86400)+3,7)</f>
        <v>0</v>
      </c>
      <c r="Z3127" s="9" t="n">
        <f aca="false">MOD(INT(E3127/3600),24)</f>
        <v>10</v>
      </c>
      <c r="AA3127" s="6" t="s">
        <v>6498</v>
      </c>
    </row>
    <row r="3128" customFormat="false" ht="15" hidden="false" customHeight="false" outlineLevel="0" collapsed="false">
      <c r="A3128" s="6" t="s">
        <v>6499</v>
      </c>
      <c r="B3128" s="6" t="s">
        <v>44</v>
      </c>
      <c r="C3128" s="6" t="s">
        <v>249</v>
      </c>
      <c r="D3128" s="6" t="s">
        <v>170</v>
      </c>
      <c r="E3128" s="6" t="n">
        <v>1789380209</v>
      </c>
      <c r="F3128" s="6" t="n">
        <v>1789384127</v>
      </c>
      <c r="G3128" s="6" t="n">
        <v>1789384048</v>
      </c>
      <c r="H3128" s="6" t="n">
        <v>1789386353</v>
      </c>
      <c r="J3128" s="6" t="n">
        <v>0</v>
      </c>
      <c r="K3128" s="6" t="n">
        <v>0</v>
      </c>
      <c r="L3128" s="9" t="n">
        <f aca="false">IF(AND(E3128&gt;=Scenario!$B$11,E3128&lt;Scenario!$B$12),1,0)</f>
        <v>1</v>
      </c>
      <c r="M3128" s="9" t="n">
        <f aca="false">IF(AND(L3128=1,ISNUMBER(F3128)),MAX(0,F3128-E3128)/60,"")</f>
        <v>65.3</v>
      </c>
      <c r="N3128" s="9" t="n">
        <f aca="false">IF(AND(L3128=1,ISNUMBER(G3128)),MAX(0,G3128-E3128)/60,"")</f>
        <v>63.9833333333333</v>
      </c>
      <c r="O3128" s="9" t="n">
        <f aca="false">IF(ISNUMBER(H3128),IF(AND(H3128&gt;=Scenario!$B$11,H3128&lt;Scenario!$B$12),1,0),0)</f>
        <v>1</v>
      </c>
      <c r="P3128" s="9" t="n">
        <f aca="false">IF(O3128=1,MAX(0,H3128-E3128)/60,"")</f>
        <v>102.4</v>
      </c>
      <c r="Q3128" s="9" t="n">
        <f aca="false">INDEX(Scenario!$B$18:$B$20,MATCH(B3128,Scenario!$A$18:$A$20,0))</f>
        <v>240</v>
      </c>
      <c r="R3128" s="9" t="n">
        <f aca="false">INDEX(Scenario!$C$18:$C$20,MATCH(B3128,Scenario!$A$18:$A$20,0))</f>
        <v>4320</v>
      </c>
      <c r="S3128" s="9" t="n">
        <f aca="false">IF(ISNUMBER(M3128),IF(M3128&lt;=Q3128,1,0),"")</f>
        <v>1</v>
      </c>
      <c r="T3128" s="9" t="n">
        <f aca="false">IF(ISNUMBER(P3128),IF(P3128&lt;=R3128,1,0),"")</f>
        <v>1</v>
      </c>
      <c r="U3128" s="9" t="n">
        <f aca="false">IF(E3128&gt;Scenario!$B$14,0,IF(OR(AND(ISNUMBER(H3128),H3128&lt;=Scenario!$B$14),AND(ISNUMBER(I3128),I3128&lt;=Scenario!$B$14)),0,1))</f>
        <v>0</v>
      </c>
      <c r="V3128" s="9" t="n">
        <f aca="false">IF(AND(U3128=1,(Scenario!$B$14-E3128)/60&gt;R3128),1,0)</f>
        <v>0</v>
      </c>
      <c r="W3128" s="9" t="n">
        <f aca="false">IF(OR(C3128=Scenario!$B$22,C3128=Scenario!$C$22),1,0)</f>
        <v>0</v>
      </c>
      <c r="X3128" s="9" t="n">
        <f aca="false">IF(ISNUMBER(I3128),1,0)</f>
        <v>0</v>
      </c>
      <c r="Y3128" s="9" t="n">
        <f aca="false">MOD(INT(E3128/86400)+3,7)</f>
        <v>0</v>
      </c>
      <c r="Z3128" s="9" t="n">
        <f aca="false">MOD(INT(E3128/3600),24)</f>
        <v>10</v>
      </c>
      <c r="AA3128" s="6" t="s">
        <v>6500</v>
      </c>
    </row>
    <row r="3129" customFormat="false" ht="15" hidden="false" customHeight="false" outlineLevel="0" collapsed="false">
      <c r="A3129" s="6" t="s">
        <v>6501</v>
      </c>
      <c r="B3129" s="6" t="s">
        <v>43</v>
      </c>
      <c r="C3129" s="6" t="s">
        <v>47</v>
      </c>
      <c r="D3129" s="6" t="s">
        <v>171</v>
      </c>
      <c r="E3129" s="6" t="n">
        <v>1789380260</v>
      </c>
      <c r="F3129" s="6" t="n">
        <v>1789381770</v>
      </c>
      <c r="G3129" s="6" t="n">
        <v>1789381539</v>
      </c>
      <c r="H3129" s="6" t="n">
        <v>1789384035</v>
      </c>
      <c r="J3129" s="6" t="n">
        <v>0</v>
      </c>
      <c r="K3129" s="6" t="n">
        <v>0</v>
      </c>
      <c r="L3129" s="9" t="n">
        <f aca="false">IF(AND(E3129&gt;=Scenario!$B$11,E3129&lt;Scenario!$B$12),1,0)</f>
        <v>1</v>
      </c>
      <c r="M3129" s="9" t="n">
        <f aca="false">IF(AND(L3129=1,ISNUMBER(F3129)),MAX(0,F3129-E3129)/60,"")</f>
        <v>25.1666666666667</v>
      </c>
      <c r="N3129" s="9" t="n">
        <f aca="false">IF(AND(L3129=1,ISNUMBER(G3129)),MAX(0,G3129-E3129)/60,"")</f>
        <v>21.3166666666667</v>
      </c>
      <c r="O3129" s="9" t="n">
        <f aca="false">IF(ISNUMBER(H3129),IF(AND(H3129&gt;=Scenario!$B$11,H3129&lt;Scenario!$B$12),1,0),0)</f>
        <v>1</v>
      </c>
      <c r="P3129" s="9" t="n">
        <f aca="false">IF(O3129=1,MAX(0,H3129-E3129)/60,"")</f>
        <v>62.9166666666667</v>
      </c>
      <c r="Q3129" s="9" t="n">
        <f aca="false">INDEX(Scenario!$B$18:$B$20,MATCH(B3129,Scenario!$A$18:$A$20,0))</f>
        <v>60</v>
      </c>
      <c r="R3129" s="9" t="n">
        <f aca="false">INDEX(Scenario!$C$18:$C$20,MATCH(B3129,Scenario!$A$18:$A$20,0))</f>
        <v>1440</v>
      </c>
      <c r="S3129" s="9" t="n">
        <f aca="false">IF(ISNUMBER(M3129),IF(M3129&lt;=Q3129,1,0),"")</f>
        <v>1</v>
      </c>
      <c r="T3129" s="9" t="n">
        <f aca="false">IF(ISNUMBER(P3129),IF(P3129&lt;=R3129,1,0),"")</f>
        <v>1</v>
      </c>
      <c r="U3129" s="9" t="n">
        <f aca="false">IF(E3129&gt;Scenario!$B$14,0,IF(OR(AND(ISNUMBER(H3129),H3129&lt;=Scenario!$B$14),AND(ISNUMBER(I3129),I3129&lt;=Scenario!$B$14)),0,1))</f>
        <v>0</v>
      </c>
      <c r="V3129" s="9" t="n">
        <f aca="false">IF(AND(U3129=1,(Scenario!$B$14-E3129)/60&gt;R3129),1,0)</f>
        <v>0</v>
      </c>
      <c r="W3129" s="9" t="n">
        <f aca="false">IF(OR(C3129=Scenario!$B$22,C3129=Scenario!$C$22),1,0)</f>
        <v>1</v>
      </c>
      <c r="X3129" s="9" t="n">
        <f aca="false">IF(ISNUMBER(I3129),1,0)</f>
        <v>0</v>
      </c>
      <c r="Y3129" s="9" t="n">
        <f aca="false">MOD(INT(E3129/86400)+3,7)</f>
        <v>0</v>
      </c>
      <c r="Z3129" s="9" t="n">
        <f aca="false">MOD(INT(E3129/3600),24)</f>
        <v>10</v>
      </c>
      <c r="AA3129" s="6" t="s">
        <v>6502</v>
      </c>
    </row>
    <row r="3130" customFormat="false" ht="15" hidden="false" customHeight="false" outlineLevel="0" collapsed="false">
      <c r="A3130" s="6" t="s">
        <v>6503</v>
      </c>
      <c r="B3130" s="6" t="s">
        <v>44</v>
      </c>
      <c r="C3130" s="6" t="s">
        <v>249</v>
      </c>
      <c r="D3130" s="6" t="s">
        <v>170</v>
      </c>
      <c r="E3130" s="6" t="n">
        <v>1789380460</v>
      </c>
      <c r="F3130" s="6" t="n">
        <v>1789384827</v>
      </c>
      <c r="G3130" s="6" t="n">
        <v>1789384638</v>
      </c>
      <c r="H3130" s="6" t="n">
        <v>1789386145</v>
      </c>
      <c r="J3130" s="6" t="n">
        <v>0</v>
      </c>
      <c r="K3130" s="6" t="n">
        <v>0</v>
      </c>
      <c r="L3130" s="9" t="n">
        <f aca="false">IF(AND(E3130&gt;=Scenario!$B$11,E3130&lt;Scenario!$B$12),1,0)</f>
        <v>1</v>
      </c>
      <c r="M3130" s="9" t="n">
        <f aca="false">IF(AND(L3130=1,ISNUMBER(F3130)),MAX(0,F3130-E3130)/60,"")</f>
        <v>72.7833333333333</v>
      </c>
      <c r="N3130" s="9" t="n">
        <f aca="false">IF(AND(L3130=1,ISNUMBER(G3130)),MAX(0,G3130-E3130)/60,"")</f>
        <v>69.6333333333333</v>
      </c>
      <c r="O3130" s="9" t="n">
        <f aca="false">IF(ISNUMBER(H3130),IF(AND(H3130&gt;=Scenario!$B$11,H3130&lt;Scenario!$B$12),1,0),0)</f>
        <v>1</v>
      </c>
      <c r="P3130" s="9" t="n">
        <f aca="false">IF(O3130=1,MAX(0,H3130-E3130)/60,"")</f>
        <v>94.75</v>
      </c>
      <c r="Q3130" s="9" t="n">
        <f aca="false">INDEX(Scenario!$B$18:$B$20,MATCH(B3130,Scenario!$A$18:$A$20,0))</f>
        <v>240</v>
      </c>
      <c r="R3130" s="9" t="n">
        <f aca="false">INDEX(Scenario!$C$18:$C$20,MATCH(B3130,Scenario!$A$18:$A$20,0))</f>
        <v>4320</v>
      </c>
      <c r="S3130" s="9" t="n">
        <f aca="false">IF(ISNUMBER(M3130),IF(M3130&lt;=Q3130,1,0),"")</f>
        <v>1</v>
      </c>
      <c r="T3130" s="9" t="n">
        <f aca="false">IF(ISNUMBER(P3130),IF(P3130&lt;=R3130,1,0),"")</f>
        <v>1</v>
      </c>
      <c r="U3130" s="9" t="n">
        <f aca="false">IF(E3130&gt;Scenario!$B$14,0,IF(OR(AND(ISNUMBER(H3130),H3130&lt;=Scenario!$B$14),AND(ISNUMBER(I3130),I3130&lt;=Scenario!$B$14)),0,1))</f>
        <v>0</v>
      </c>
      <c r="V3130" s="9" t="n">
        <f aca="false">IF(AND(U3130=1,(Scenario!$B$14-E3130)/60&gt;R3130),1,0)</f>
        <v>0</v>
      </c>
      <c r="W3130" s="9" t="n">
        <f aca="false">IF(OR(C3130=Scenario!$B$22,C3130=Scenario!$C$22),1,0)</f>
        <v>0</v>
      </c>
      <c r="X3130" s="9" t="n">
        <f aca="false">IF(ISNUMBER(I3130),1,0)</f>
        <v>0</v>
      </c>
      <c r="Y3130" s="9" t="n">
        <f aca="false">MOD(INT(E3130/86400)+3,7)</f>
        <v>0</v>
      </c>
      <c r="Z3130" s="9" t="n">
        <f aca="false">MOD(INT(E3130/3600),24)</f>
        <v>10</v>
      </c>
      <c r="AA3130" s="6" t="s">
        <v>6504</v>
      </c>
    </row>
    <row r="3131" customFormat="false" ht="15" hidden="false" customHeight="false" outlineLevel="0" collapsed="false">
      <c r="A3131" s="6" t="s">
        <v>6505</v>
      </c>
      <c r="B3131" s="6" t="s">
        <v>44</v>
      </c>
      <c r="C3131" s="6" t="s">
        <v>249</v>
      </c>
      <c r="D3131" s="6" t="s">
        <v>171</v>
      </c>
      <c r="E3131" s="6" t="n">
        <v>1789380681</v>
      </c>
      <c r="F3131" s="6" t="n">
        <v>1789384419</v>
      </c>
      <c r="G3131" s="6" t="n">
        <v>1789384287</v>
      </c>
      <c r="H3131" s="6" t="n">
        <v>1789394461</v>
      </c>
      <c r="J3131" s="6" t="n">
        <v>0</v>
      </c>
      <c r="K3131" s="6" t="n">
        <v>0</v>
      </c>
      <c r="L3131" s="9" t="n">
        <f aca="false">IF(AND(E3131&gt;=Scenario!$B$11,E3131&lt;Scenario!$B$12),1,0)</f>
        <v>1</v>
      </c>
      <c r="M3131" s="9" t="n">
        <f aca="false">IF(AND(L3131=1,ISNUMBER(F3131)),MAX(0,F3131-E3131)/60,"")</f>
        <v>62.3</v>
      </c>
      <c r="N3131" s="9" t="n">
        <f aca="false">IF(AND(L3131=1,ISNUMBER(G3131)),MAX(0,G3131-E3131)/60,"")</f>
        <v>60.1</v>
      </c>
      <c r="O3131" s="9" t="n">
        <f aca="false">IF(ISNUMBER(H3131),IF(AND(H3131&gt;=Scenario!$B$11,H3131&lt;Scenario!$B$12),1,0),0)</f>
        <v>1</v>
      </c>
      <c r="P3131" s="9" t="n">
        <f aca="false">IF(O3131=1,MAX(0,H3131-E3131)/60,"")</f>
        <v>229.666666666667</v>
      </c>
      <c r="Q3131" s="9" t="n">
        <f aca="false">INDEX(Scenario!$B$18:$B$20,MATCH(B3131,Scenario!$A$18:$A$20,0))</f>
        <v>240</v>
      </c>
      <c r="R3131" s="9" t="n">
        <f aca="false">INDEX(Scenario!$C$18:$C$20,MATCH(B3131,Scenario!$A$18:$A$20,0))</f>
        <v>4320</v>
      </c>
      <c r="S3131" s="9" t="n">
        <f aca="false">IF(ISNUMBER(M3131),IF(M3131&lt;=Q3131,1,0),"")</f>
        <v>1</v>
      </c>
      <c r="T3131" s="9" t="n">
        <f aca="false">IF(ISNUMBER(P3131),IF(P3131&lt;=R3131,1,0),"")</f>
        <v>1</v>
      </c>
      <c r="U3131" s="9" t="n">
        <f aca="false">IF(E3131&gt;Scenario!$B$14,0,IF(OR(AND(ISNUMBER(H3131),H3131&lt;=Scenario!$B$14),AND(ISNUMBER(I3131),I3131&lt;=Scenario!$B$14)),0,1))</f>
        <v>0</v>
      </c>
      <c r="V3131" s="9" t="n">
        <f aca="false">IF(AND(U3131=1,(Scenario!$B$14-E3131)/60&gt;R3131),1,0)</f>
        <v>0</v>
      </c>
      <c r="W3131" s="9" t="n">
        <f aca="false">IF(OR(C3131=Scenario!$B$22,C3131=Scenario!$C$22),1,0)</f>
        <v>0</v>
      </c>
      <c r="X3131" s="9" t="n">
        <f aca="false">IF(ISNUMBER(I3131),1,0)</f>
        <v>0</v>
      </c>
      <c r="Y3131" s="9" t="n">
        <f aca="false">MOD(INT(E3131/86400)+3,7)</f>
        <v>0</v>
      </c>
      <c r="Z3131" s="9" t="n">
        <f aca="false">MOD(INT(E3131/3600),24)</f>
        <v>10</v>
      </c>
      <c r="AA3131" s="6" t="s">
        <v>6506</v>
      </c>
    </row>
    <row r="3132" customFormat="false" ht="15" hidden="false" customHeight="false" outlineLevel="0" collapsed="false">
      <c r="A3132" s="6" t="s">
        <v>6507</v>
      </c>
      <c r="B3132" s="6" t="s">
        <v>42</v>
      </c>
      <c r="C3132" s="6" t="s">
        <v>249</v>
      </c>
      <c r="D3132" s="6" t="s">
        <v>170</v>
      </c>
      <c r="E3132" s="6" t="n">
        <v>1789380706</v>
      </c>
      <c r="F3132" s="6" t="n">
        <v>1789381574</v>
      </c>
      <c r="G3132" s="6" t="n">
        <v>1789381432</v>
      </c>
      <c r="H3132" s="6" t="n">
        <v>1789384613</v>
      </c>
      <c r="J3132" s="6" t="n">
        <v>0</v>
      </c>
      <c r="K3132" s="6" t="n">
        <v>0</v>
      </c>
      <c r="L3132" s="9" t="n">
        <f aca="false">IF(AND(E3132&gt;=Scenario!$B$11,E3132&lt;Scenario!$B$12),1,0)</f>
        <v>1</v>
      </c>
      <c r="M3132" s="9" t="n">
        <f aca="false">IF(AND(L3132=1,ISNUMBER(F3132)),MAX(0,F3132-E3132)/60,"")</f>
        <v>14.4666666666667</v>
      </c>
      <c r="N3132" s="9" t="n">
        <f aca="false">IF(AND(L3132=1,ISNUMBER(G3132)),MAX(0,G3132-E3132)/60,"")</f>
        <v>12.1</v>
      </c>
      <c r="O3132" s="9" t="n">
        <f aca="false">IF(ISNUMBER(H3132),IF(AND(H3132&gt;=Scenario!$B$11,H3132&lt;Scenario!$B$12),1,0),0)</f>
        <v>1</v>
      </c>
      <c r="P3132" s="9" t="n">
        <f aca="false">IF(O3132=1,MAX(0,H3132-E3132)/60,"")</f>
        <v>65.1166666666667</v>
      </c>
      <c r="Q3132" s="9" t="n">
        <f aca="false">INDEX(Scenario!$B$18:$B$20,MATCH(B3132,Scenario!$A$18:$A$20,0))</f>
        <v>15</v>
      </c>
      <c r="R3132" s="9" t="n">
        <f aca="false">INDEX(Scenario!$C$18:$C$20,MATCH(B3132,Scenario!$A$18:$A$20,0))</f>
        <v>240</v>
      </c>
      <c r="S3132" s="9" t="n">
        <f aca="false">IF(ISNUMBER(M3132),IF(M3132&lt;=Q3132,1,0),"")</f>
        <v>1</v>
      </c>
      <c r="T3132" s="9" t="n">
        <f aca="false">IF(ISNUMBER(P3132),IF(P3132&lt;=R3132,1,0),"")</f>
        <v>1</v>
      </c>
      <c r="U3132" s="9" t="n">
        <f aca="false">IF(E3132&gt;Scenario!$B$14,0,IF(OR(AND(ISNUMBER(H3132),H3132&lt;=Scenario!$B$14),AND(ISNUMBER(I3132),I3132&lt;=Scenario!$B$14)),0,1))</f>
        <v>0</v>
      </c>
      <c r="V3132" s="9" t="n">
        <f aca="false">IF(AND(U3132=1,(Scenario!$B$14-E3132)/60&gt;R3132),1,0)</f>
        <v>0</v>
      </c>
      <c r="W3132" s="9" t="n">
        <f aca="false">IF(OR(C3132=Scenario!$B$22,C3132=Scenario!$C$22),1,0)</f>
        <v>0</v>
      </c>
      <c r="X3132" s="9" t="n">
        <f aca="false">IF(ISNUMBER(I3132),1,0)</f>
        <v>0</v>
      </c>
      <c r="Y3132" s="9" t="n">
        <f aca="false">MOD(INT(E3132/86400)+3,7)</f>
        <v>0</v>
      </c>
      <c r="Z3132" s="9" t="n">
        <f aca="false">MOD(INT(E3132/3600),24)</f>
        <v>10</v>
      </c>
      <c r="AA3132" s="6" t="s">
        <v>6508</v>
      </c>
    </row>
    <row r="3133" customFormat="false" ht="15" hidden="false" customHeight="false" outlineLevel="0" collapsed="false">
      <c r="A3133" s="6" t="s">
        <v>6509</v>
      </c>
      <c r="B3133" s="6" t="s">
        <v>44</v>
      </c>
      <c r="C3133" s="6" t="s">
        <v>249</v>
      </c>
      <c r="D3133" s="6" t="s">
        <v>171</v>
      </c>
      <c r="E3133" s="6" t="n">
        <v>1789381107</v>
      </c>
      <c r="F3133" s="6" t="n">
        <v>1789385147</v>
      </c>
      <c r="G3133" s="6" t="n">
        <v>1789384954</v>
      </c>
      <c r="H3133" s="6" t="n">
        <v>1789388545</v>
      </c>
      <c r="J3133" s="6" t="n">
        <v>0</v>
      </c>
      <c r="K3133" s="6" t="n">
        <v>0</v>
      </c>
      <c r="L3133" s="9" t="n">
        <f aca="false">IF(AND(E3133&gt;=Scenario!$B$11,E3133&lt;Scenario!$B$12),1,0)</f>
        <v>1</v>
      </c>
      <c r="M3133" s="9" t="n">
        <f aca="false">IF(AND(L3133=1,ISNUMBER(F3133)),MAX(0,F3133-E3133)/60,"")</f>
        <v>67.3333333333333</v>
      </c>
      <c r="N3133" s="9" t="n">
        <f aca="false">IF(AND(L3133=1,ISNUMBER(G3133)),MAX(0,G3133-E3133)/60,"")</f>
        <v>64.1166666666667</v>
      </c>
      <c r="O3133" s="9" t="n">
        <f aca="false">IF(ISNUMBER(H3133),IF(AND(H3133&gt;=Scenario!$B$11,H3133&lt;Scenario!$B$12),1,0),0)</f>
        <v>1</v>
      </c>
      <c r="P3133" s="9" t="n">
        <f aca="false">IF(O3133=1,MAX(0,H3133-E3133)/60,"")</f>
        <v>123.966666666667</v>
      </c>
      <c r="Q3133" s="9" t="n">
        <f aca="false">INDEX(Scenario!$B$18:$B$20,MATCH(B3133,Scenario!$A$18:$A$20,0))</f>
        <v>240</v>
      </c>
      <c r="R3133" s="9" t="n">
        <f aca="false">INDEX(Scenario!$C$18:$C$20,MATCH(B3133,Scenario!$A$18:$A$20,0))</f>
        <v>4320</v>
      </c>
      <c r="S3133" s="9" t="n">
        <f aca="false">IF(ISNUMBER(M3133),IF(M3133&lt;=Q3133,1,0),"")</f>
        <v>1</v>
      </c>
      <c r="T3133" s="9" t="n">
        <f aca="false">IF(ISNUMBER(P3133),IF(P3133&lt;=R3133,1,0),"")</f>
        <v>1</v>
      </c>
      <c r="U3133" s="9" t="n">
        <f aca="false">IF(E3133&gt;Scenario!$B$14,0,IF(OR(AND(ISNUMBER(H3133),H3133&lt;=Scenario!$B$14),AND(ISNUMBER(I3133),I3133&lt;=Scenario!$B$14)),0,1))</f>
        <v>0</v>
      </c>
      <c r="V3133" s="9" t="n">
        <f aca="false">IF(AND(U3133=1,(Scenario!$B$14-E3133)/60&gt;R3133),1,0)</f>
        <v>0</v>
      </c>
      <c r="W3133" s="9" t="n">
        <f aca="false">IF(OR(C3133=Scenario!$B$22,C3133=Scenario!$C$22),1,0)</f>
        <v>0</v>
      </c>
      <c r="X3133" s="9" t="n">
        <f aca="false">IF(ISNUMBER(I3133),1,0)</f>
        <v>0</v>
      </c>
      <c r="Y3133" s="9" t="n">
        <f aca="false">MOD(INT(E3133/86400)+3,7)</f>
        <v>0</v>
      </c>
      <c r="Z3133" s="9" t="n">
        <f aca="false">MOD(INT(E3133/3600),24)</f>
        <v>10</v>
      </c>
      <c r="AA3133" s="6" t="s">
        <v>6510</v>
      </c>
    </row>
    <row r="3134" customFormat="false" ht="15" hidden="false" customHeight="false" outlineLevel="0" collapsed="false">
      <c r="A3134" s="6" t="s">
        <v>6511</v>
      </c>
      <c r="B3134" s="6" t="s">
        <v>43</v>
      </c>
      <c r="C3134" s="6" t="s">
        <v>249</v>
      </c>
      <c r="D3134" s="6" t="s">
        <v>172</v>
      </c>
      <c r="E3134" s="6" t="n">
        <v>1789381463</v>
      </c>
      <c r="F3134" s="6" t="n">
        <v>1789383628</v>
      </c>
      <c r="G3134" s="6" t="n">
        <v>1789383501</v>
      </c>
      <c r="H3134" s="6" t="n">
        <v>1789386310</v>
      </c>
      <c r="J3134" s="6" t="n">
        <v>0</v>
      </c>
      <c r="K3134" s="6" t="n">
        <v>1</v>
      </c>
      <c r="L3134" s="9" t="n">
        <f aca="false">IF(AND(E3134&gt;=Scenario!$B$11,E3134&lt;Scenario!$B$12),1,0)</f>
        <v>1</v>
      </c>
      <c r="M3134" s="9" t="n">
        <f aca="false">IF(AND(L3134=1,ISNUMBER(F3134)),MAX(0,F3134-E3134)/60,"")</f>
        <v>36.0833333333333</v>
      </c>
      <c r="N3134" s="9" t="n">
        <f aca="false">IF(AND(L3134=1,ISNUMBER(G3134)),MAX(0,G3134-E3134)/60,"")</f>
        <v>33.9666666666667</v>
      </c>
      <c r="O3134" s="9" t="n">
        <f aca="false">IF(ISNUMBER(H3134),IF(AND(H3134&gt;=Scenario!$B$11,H3134&lt;Scenario!$B$12),1,0),0)</f>
        <v>1</v>
      </c>
      <c r="P3134" s="9" t="n">
        <f aca="false">IF(O3134=1,MAX(0,H3134-E3134)/60,"")</f>
        <v>80.7833333333333</v>
      </c>
      <c r="Q3134" s="9" t="n">
        <f aca="false">INDEX(Scenario!$B$18:$B$20,MATCH(B3134,Scenario!$A$18:$A$20,0))</f>
        <v>60</v>
      </c>
      <c r="R3134" s="9" t="n">
        <f aca="false">INDEX(Scenario!$C$18:$C$20,MATCH(B3134,Scenario!$A$18:$A$20,0))</f>
        <v>1440</v>
      </c>
      <c r="S3134" s="9" t="n">
        <f aca="false">IF(ISNUMBER(M3134),IF(M3134&lt;=Q3134,1,0),"")</f>
        <v>1</v>
      </c>
      <c r="T3134" s="9" t="n">
        <f aca="false">IF(ISNUMBER(P3134),IF(P3134&lt;=R3134,1,0),"")</f>
        <v>1</v>
      </c>
      <c r="U3134" s="9" t="n">
        <f aca="false">IF(E3134&gt;Scenario!$B$14,0,IF(OR(AND(ISNUMBER(H3134),H3134&lt;=Scenario!$B$14),AND(ISNUMBER(I3134),I3134&lt;=Scenario!$B$14)),0,1))</f>
        <v>0</v>
      </c>
      <c r="V3134" s="9" t="n">
        <f aca="false">IF(AND(U3134=1,(Scenario!$B$14-E3134)/60&gt;R3134),1,0)</f>
        <v>0</v>
      </c>
      <c r="W3134" s="9" t="n">
        <f aca="false">IF(OR(C3134=Scenario!$B$22,C3134=Scenario!$C$22),1,0)</f>
        <v>0</v>
      </c>
      <c r="X3134" s="9" t="n">
        <f aca="false">IF(ISNUMBER(I3134),1,0)</f>
        <v>0</v>
      </c>
      <c r="Y3134" s="9" t="n">
        <f aca="false">MOD(INT(E3134/86400)+3,7)</f>
        <v>0</v>
      </c>
      <c r="Z3134" s="9" t="n">
        <f aca="false">MOD(INT(E3134/3600),24)</f>
        <v>10</v>
      </c>
      <c r="AA3134" s="6" t="s">
        <v>6512</v>
      </c>
    </row>
    <row r="3135" customFormat="false" ht="15" hidden="false" customHeight="false" outlineLevel="0" collapsed="false">
      <c r="A3135" s="6" t="s">
        <v>6513</v>
      </c>
      <c r="B3135" s="6" t="s">
        <v>44</v>
      </c>
      <c r="C3135" s="6" t="s">
        <v>249</v>
      </c>
      <c r="D3135" s="6" t="s">
        <v>172</v>
      </c>
      <c r="E3135" s="6" t="n">
        <v>1789381668</v>
      </c>
      <c r="F3135" s="6" t="n">
        <v>1789381944</v>
      </c>
      <c r="G3135" s="6" t="n">
        <v>1789381718</v>
      </c>
      <c r="H3135" s="6" t="n">
        <v>1789382906</v>
      </c>
      <c r="J3135" s="6" t="n">
        <v>0</v>
      </c>
      <c r="K3135" s="6" t="n">
        <v>0</v>
      </c>
      <c r="L3135" s="9" t="n">
        <f aca="false">IF(AND(E3135&gt;=Scenario!$B$11,E3135&lt;Scenario!$B$12),1,0)</f>
        <v>1</v>
      </c>
      <c r="M3135" s="9" t="n">
        <f aca="false">IF(AND(L3135=1,ISNUMBER(F3135)),MAX(0,F3135-E3135)/60,"")</f>
        <v>4.6</v>
      </c>
      <c r="N3135" s="9" t="n">
        <f aca="false">IF(AND(L3135=1,ISNUMBER(G3135)),MAX(0,G3135-E3135)/60,"")</f>
        <v>0.833333333333333</v>
      </c>
      <c r="O3135" s="9" t="n">
        <f aca="false">IF(ISNUMBER(H3135),IF(AND(H3135&gt;=Scenario!$B$11,H3135&lt;Scenario!$B$12),1,0),0)</f>
        <v>1</v>
      </c>
      <c r="P3135" s="9" t="n">
        <f aca="false">IF(O3135=1,MAX(0,H3135-E3135)/60,"")</f>
        <v>20.6333333333333</v>
      </c>
      <c r="Q3135" s="9" t="n">
        <f aca="false">INDEX(Scenario!$B$18:$B$20,MATCH(B3135,Scenario!$A$18:$A$20,0))</f>
        <v>240</v>
      </c>
      <c r="R3135" s="9" t="n">
        <f aca="false">INDEX(Scenario!$C$18:$C$20,MATCH(B3135,Scenario!$A$18:$A$20,0))</f>
        <v>4320</v>
      </c>
      <c r="S3135" s="9" t="n">
        <f aca="false">IF(ISNUMBER(M3135),IF(M3135&lt;=Q3135,1,0),"")</f>
        <v>1</v>
      </c>
      <c r="T3135" s="9" t="n">
        <f aca="false">IF(ISNUMBER(P3135),IF(P3135&lt;=R3135,1,0),"")</f>
        <v>1</v>
      </c>
      <c r="U3135" s="9" t="n">
        <f aca="false">IF(E3135&gt;Scenario!$B$14,0,IF(OR(AND(ISNUMBER(H3135),H3135&lt;=Scenario!$B$14),AND(ISNUMBER(I3135),I3135&lt;=Scenario!$B$14)),0,1))</f>
        <v>0</v>
      </c>
      <c r="V3135" s="9" t="n">
        <f aca="false">IF(AND(U3135=1,(Scenario!$B$14-E3135)/60&gt;R3135),1,0)</f>
        <v>0</v>
      </c>
      <c r="W3135" s="9" t="n">
        <f aca="false">IF(OR(C3135=Scenario!$B$22,C3135=Scenario!$C$22),1,0)</f>
        <v>0</v>
      </c>
      <c r="X3135" s="9" t="n">
        <f aca="false">IF(ISNUMBER(I3135),1,0)</f>
        <v>0</v>
      </c>
      <c r="Y3135" s="9" t="n">
        <f aca="false">MOD(INT(E3135/86400)+3,7)</f>
        <v>0</v>
      </c>
      <c r="Z3135" s="9" t="n">
        <f aca="false">MOD(INT(E3135/3600),24)</f>
        <v>10</v>
      </c>
      <c r="AA3135" s="6" t="s">
        <v>6514</v>
      </c>
    </row>
    <row r="3136" customFormat="false" ht="15" hidden="false" customHeight="false" outlineLevel="0" collapsed="false">
      <c r="A3136" s="6" t="s">
        <v>6515</v>
      </c>
      <c r="B3136" s="6" t="s">
        <v>42</v>
      </c>
      <c r="C3136" s="6" t="s">
        <v>46</v>
      </c>
      <c r="D3136" s="6" t="s">
        <v>171</v>
      </c>
      <c r="E3136" s="6" t="n">
        <v>1789382152</v>
      </c>
      <c r="F3136" s="6" t="n">
        <v>1789382833</v>
      </c>
      <c r="G3136" s="6" t="n">
        <v>1789382662</v>
      </c>
      <c r="H3136" s="6" t="n">
        <v>1789399131</v>
      </c>
      <c r="J3136" s="6" t="n">
        <v>1</v>
      </c>
      <c r="K3136" s="6" t="n">
        <v>0</v>
      </c>
      <c r="L3136" s="9" t="n">
        <f aca="false">IF(AND(E3136&gt;=Scenario!$B$11,E3136&lt;Scenario!$B$12),1,0)</f>
        <v>1</v>
      </c>
      <c r="M3136" s="9" t="n">
        <f aca="false">IF(AND(L3136=1,ISNUMBER(F3136)),MAX(0,F3136-E3136)/60,"")</f>
        <v>11.35</v>
      </c>
      <c r="N3136" s="9" t="n">
        <f aca="false">IF(AND(L3136=1,ISNUMBER(G3136)),MAX(0,G3136-E3136)/60,"")</f>
        <v>8.5</v>
      </c>
      <c r="O3136" s="9" t="n">
        <f aca="false">IF(ISNUMBER(H3136),IF(AND(H3136&gt;=Scenario!$B$11,H3136&lt;Scenario!$B$12),1,0),0)</f>
        <v>1</v>
      </c>
      <c r="P3136" s="9" t="n">
        <f aca="false">IF(O3136=1,MAX(0,H3136-E3136)/60,"")</f>
        <v>282.983333333333</v>
      </c>
      <c r="Q3136" s="9" t="n">
        <f aca="false">INDEX(Scenario!$B$18:$B$20,MATCH(B3136,Scenario!$A$18:$A$20,0))</f>
        <v>15</v>
      </c>
      <c r="R3136" s="9" t="n">
        <f aca="false">INDEX(Scenario!$C$18:$C$20,MATCH(B3136,Scenario!$A$18:$A$20,0))</f>
        <v>240</v>
      </c>
      <c r="S3136" s="9" t="n">
        <f aca="false">IF(ISNUMBER(M3136),IF(M3136&lt;=Q3136,1,0),"")</f>
        <v>1</v>
      </c>
      <c r="T3136" s="9" t="n">
        <f aca="false">IF(ISNUMBER(P3136),IF(P3136&lt;=R3136,1,0),"")</f>
        <v>0</v>
      </c>
      <c r="U3136" s="9" t="n">
        <f aca="false">IF(E3136&gt;Scenario!$B$14,0,IF(OR(AND(ISNUMBER(H3136),H3136&lt;=Scenario!$B$14),AND(ISNUMBER(I3136),I3136&lt;=Scenario!$B$14)),0,1))</f>
        <v>0</v>
      </c>
      <c r="V3136" s="9" t="n">
        <f aca="false">IF(AND(U3136=1,(Scenario!$B$14-E3136)/60&gt;R3136),1,0)</f>
        <v>0</v>
      </c>
      <c r="W3136" s="9" t="n">
        <f aca="false">IF(OR(C3136=Scenario!$B$22,C3136=Scenario!$C$22),1,0)</f>
        <v>1</v>
      </c>
      <c r="X3136" s="9" t="n">
        <f aca="false">IF(ISNUMBER(I3136),1,0)</f>
        <v>0</v>
      </c>
      <c r="Y3136" s="9" t="n">
        <f aca="false">MOD(INT(E3136/86400)+3,7)</f>
        <v>0</v>
      </c>
      <c r="Z3136" s="9" t="n">
        <f aca="false">MOD(INT(E3136/3600),24)</f>
        <v>10</v>
      </c>
      <c r="AA3136" s="6" t="s">
        <v>6516</v>
      </c>
    </row>
    <row r="3137" customFormat="false" ht="15" hidden="false" customHeight="false" outlineLevel="0" collapsed="false">
      <c r="A3137" s="6" t="s">
        <v>6517</v>
      </c>
      <c r="B3137" s="6" t="s">
        <v>44</v>
      </c>
      <c r="C3137" s="6" t="s">
        <v>288</v>
      </c>
      <c r="D3137" s="6" t="s">
        <v>172</v>
      </c>
      <c r="E3137" s="6" t="n">
        <v>1789382311</v>
      </c>
      <c r="F3137" s="6" t="n">
        <v>1789382445</v>
      </c>
      <c r="G3137" s="6" t="n">
        <v>1789382331</v>
      </c>
      <c r="H3137" s="6" t="n">
        <v>1789385239</v>
      </c>
      <c r="J3137" s="6" t="n">
        <v>0</v>
      </c>
      <c r="K3137" s="6" t="n">
        <v>0</v>
      </c>
      <c r="L3137" s="9" t="n">
        <f aca="false">IF(AND(E3137&gt;=Scenario!$B$11,E3137&lt;Scenario!$B$12),1,0)</f>
        <v>1</v>
      </c>
      <c r="M3137" s="9" t="n">
        <f aca="false">IF(AND(L3137=1,ISNUMBER(F3137)),MAX(0,F3137-E3137)/60,"")</f>
        <v>2.23333333333333</v>
      </c>
      <c r="N3137" s="9" t="n">
        <f aca="false">IF(AND(L3137=1,ISNUMBER(G3137)),MAX(0,G3137-E3137)/60,"")</f>
        <v>0.333333333333333</v>
      </c>
      <c r="O3137" s="9" t="n">
        <f aca="false">IF(ISNUMBER(H3137),IF(AND(H3137&gt;=Scenario!$B$11,H3137&lt;Scenario!$B$12),1,0),0)</f>
        <v>1</v>
      </c>
      <c r="P3137" s="9" t="n">
        <f aca="false">IF(O3137=1,MAX(0,H3137-E3137)/60,"")</f>
        <v>48.8</v>
      </c>
      <c r="Q3137" s="9" t="n">
        <f aca="false">INDEX(Scenario!$B$18:$B$20,MATCH(B3137,Scenario!$A$18:$A$20,0))</f>
        <v>240</v>
      </c>
      <c r="R3137" s="9" t="n">
        <f aca="false">INDEX(Scenario!$C$18:$C$20,MATCH(B3137,Scenario!$A$18:$A$20,0))</f>
        <v>4320</v>
      </c>
      <c r="S3137" s="9" t="n">
        <f aca="false">IF(ISNUMBER(M3137),IF(M3137&lt;=Q3137,1,0),"")</f>
        <v>1</v>
      </c>
      <c r="T3137" s="9" t="n">
        <f aca="false">IF(ISNUMBER(P3137),IF(P3137&lt;=R3137,1,0),"")</f>
        <v>1</v>
      </c>
      <c r="U3137" s="9" t="n">
        <f aca="false">IF(E3137&gt;Scenario!$B$14,0,IF(OR(AND(ISNUMBER(H3137),H3137&lt;=Scenario!$B$14),AND(ISNUMBER(I3137),I3137&lt;=Scenario!$B$14)),0,1))</f>
        <v>0</v>
      </c>
      <c r="V3137" s="9" t="n">
        <f aca="false">IF(AND(U3137=1,(Scenario!$B$14-E3137)/60&gt;R3137),1,0)</f>
        <v>0</v>
      </c>
      <c r="W3137" s="9" t="n">
        <f aca="false">IF(OR(C3137=Scenario!$B$22,C3137=Scenario!$C$22),1,0)</f>
        <v>0</v>
      </c>
      <c r="X3137" s="9" t="n">
        <f aca="false">IF(ISNUMBER(I3137),1,0)</f>
        <v>0</v>
      </c>
      <c r="Y3137" s="9" t="n">
        <f aca="false">MOD(INT(E3137/86400)+3,7)</f>
        <v>0</v>
      </c>
      <c r="Z3137" s="9" t="n">
        <f aca="false">MOD(INT(E3137/3600),24)</f>
        <v>10</v>
      </c>
      <c r="AA3137" s="6" t="s">
        <v>6518</v>
      </c>
    </row>
    <row r="3138" customFormat="false" ht="15" hidden="false" customHeight="false" outlineLevel="0" collapsed="false">
      <c r="A3138" s="6" t="s">
        <v>6519</v>
      </c>
      <c r="B3138" s="6" t="s">
        <v>44</v>
      </c>
      <c r="C3138" s="6" t="s">
        <v>46</v>
      </c>
      <c r="D3138" s="6" t="s">
        <v>171</v>
      </c>
      <c r="E3138" s="6" t="n">
        <v>1789382353</v>
      </c>
      <c r="F3138" s="6" t="n">
        <v>1789385988</v>
      </c>
      <c r="G3138" s="6" t="n">
        <v>1789385784</v>
      </c>
      <c r="H3138" s="6" t="n">
        <v>1789388073</v>
      </c>
      <c r="J3138" s="6" t="n">
        <v>0</v>
      </c>
      <c r="K3138" s="6" t="n">
        <v>0</v>
      </c>
      <c r="L3138" s="9" t="n">
        <f aca="false">IF(AND(E3138&gt;=Scenario!$B$11,E3138&lt;Scenario!$B$12),1,0)</f>
        <v>1</v>
      </c>
      <c r="M3138" s="9" t="n">
        <f aca="false">IF(AND(L3138=1,ISNUMBER(F3138)),MAX(0,F3138-E3138)/60,"")</f>
        <v>60.5833333333333</v>
      </c>
      <c r="N3138" s="9" t="n">
        <f aca="false">IF(AND(L3138=1,ISNUMBER(G3138)),MAX(0,G3138-E3138)/60,"")</f>
        <v>57.1833333333333</v>
      </c>
      <c r="O3138" s="9" t="n">
        <f aca="false">IF(ISNUMBER(H3138),IF(AND(H3138&gt;=Scenario!$B$11,H3138&lt;Scenario!$B$12),1,0),0)</f>
        <v>1</v>
      </c>
      <c r="P3138" s="9" t="n">
        <f aca="false">IF(O3138=1,MAX(0,H3138-E3138)/60,"")</f>
        <v>95.3333333333333</v>
      </c>
      <c r="Q3138" s="9" t="n">
        <f aca="false">INDEX(Scenario!$B$18:$B$20,MATCH(B3138,Scenario!$A$18:$A$20,0))</f>
        <v>240</v>
      </c>
      <c r="R3138" s="9" t="n">
        <f aca="false">INDEX(Scenario!$C$18:$C$20,MATCH(B3138,Scenario!$A$18:$A$20,0))</f>
        <v>4320</v>
      </c>
      <c r="S3138" s="9" t="n">
        <f aca="false">IF(ISNUMBER(M3138),IF(M3138&lt;=Q3138,1,0),"")</f>
        <v>1</v>
      </c>
      <c r="T3138" s="9" t="n">
        <f aca="false">IF(ISNUMBER(P3138),IF(P3138&lt;=R3138,1,0),"")</f>
        <v>1</v>
      </c>
      <c r="U3138" s="9" t="n">
        <f aca="false">IF(E3138&gt;Scenario!$B$14,0,IF(OR(AND(ISNUMBER(H3138),H3138&lt;=Scenario!$B$14),AND(ISNUMBER(I3138),I3138&lt;=Scenario!$B$14)),0,1))</f>
        <v>0</v>
      </c>
      <c r="V3138" s="9" t="n">
        <f aca="false">IF(AND(U3138=1,(Scenario!$B$14-E3138)/60&gt;R3138),1,0)</f>
        <v>0</v>
      </c>
      <c r="W3138" s="9" t="n">
        <f aca="false">IF(OR(C3138=Scenario!$B$22,C3138=Scenario!$C$22),1,0)</f>
        <v>1</v>
      </c>
      <c r="X3138" s="9" t="n">
        <f aca="false">IF(ISNUMBER(I3138),1,0)</f>
        <v>0</v>
      </c>
      <c r="Y3138" s="9" t="n">
        <f aca="false">MOD(INT(E3138/86400)+3,7)</f>
        <v>0</v>
      </c>
      <c r="Z3138" s="9" t="n">
        <f aca="false">MOD(INT(E3138/3600),24)</f>
        <v>10</v>
      </c>
      <c r="AA3138" s="6" t="s">
        <v>6520</v>
      </c>
    </row>
    <row r="3139" customFormat="false" ht="15" hidden="false" customHeight="false" outlineLevel="0" collapsed="false">
      <c r="A3139" s="6" t="s">
        <v>6521</v>
      </c>
      <c r="B3139" s="6" t="s">
        <v>44</v>
      </c>
      <c r="C3139" s="6" t="s">
        <v>46</v>
      </c>
      <c r="D3139" s="6" t="s">
        <v>170</v>
      </c>
      <c r="E3139" s="6" t="n">
        <v>1789382374</v>
      </c>
      <c r="F3139" s="6" t="n">
        <v>1789386256</v>
      </c>
      <c r="G3139" s="6" t="n">
        <v>1789386196</v>
      </c>
      <c r="H3139" s="6" t="n">
        <v>1789392772</v>
      </c>
      <c r="J3139" s="6" t="n">
        <v>0</v>
      </c>
      <c r="K3139" s="6" t="n">
        <v>1</v>
      </c>
      <c r="L3139" s="9" t="n">
        <f aca="false">IF(AND(E3139&gt;=Scenario!$B$11,E3139&lt;Scenario!$B$12),1,0)</f>
        <v>1</v>
      </c>
      <c r="M3139" s="9" t="n">
        <f aca="false">IF(AND(L3139=1,ISNUMBER(F3139)),MAX(0,F3139-E3139)/60,"")</f>
        <v>64.7</v>
      </c>
      <c r="N3139" s="9" t="n">
        <f aca="false">IF(AND(L3139=1,ISNUMBER(G3139)),MAX(0,G3139-E3139)/60,"")</f>
        <v>63.7</v>
      </c>
      <c r="O3139" s="9" t="n">
        <f aca="false">IF(ISNUMBER(H3139),IF(AND(H3139&gt;=Scenario!$B$11,H3139&lt;Scenario!$B$12),1,0),0)</f>
        <v>1</v>
      </c>
      <c r="P3139" s="9" t="n">
        <f aca="false">IF(O3139=1,MAX(0,H3139-E3139)/60,"")</f>
        <v>173.3</v>
      </c>
      <c r="Q3139" s="9" t="n">
        <f aca="false">INDEX(Scenario!$B$18:$B$20,MATCH(B3139,Scenario!$A$18:$A$20,0))</f>
        <v>240</v>
      </c>
      <c r="R3139" s="9" t="n">
        <f aca="false">INDEX(Scenario!$C$18:$C$20,MATCH(B3139,Scenario!$A$18:$A$20,0))</f>
        <v>4320</v>
      </c>
      <c r="S3139" s="9" t="n">
        <f aca="false">IF(ISNUMBER(M3139),IF(M3139&lt;=Q3139,1,0),"")</f>
        <v>1</v>
      </c>
      <c r="T3139" s="9" t="n">
        <f aca="false">IF(ISNUMBER(P3139),IF(P3139&lt;=R3139,1,0),"")</f>
        <v>1</v>
      </c>
      <c r="U3139" s="9" t="n">
        <f aca="false">IF(E3139&gt;Scenario!$B$14,0,IF(OR(AND(ISNUMBER(H3139),H3139&lt;=Scenario!$B$14),AND(ISNUMBER(I3139),I3139&lt;=Scenario!$B$14)),0,1))</f>
        <v>0</v>
      </c>
      <c r="V3139" s="9" t="n">
        <f aca="false">IF(AND(U3139=1,(Scenario!$B$14-E3139)/60&gt;R3139),1,0)</f>
        <v>0</v>
      </c>
      <c r="W3139" s="9" t="n">
        <f aca="false">IF(OR(C3139=Scenario!$B$22,C3139=Scenario!$C$22),1,0)</f>
        <v>1</v>
      </c>
      <c r="X3139" s="9" t="n">
        <f aca="false">IF(ISNUMBER(I3139),1,0)</f>
        <v>0</v>
      </c>
      <c r="Y3139" s="9" t="n">
        <f aca="false">MOD(INT(E3139/86400)+3,7)</f>
        <v>0</v>
      </c>
      <c r="Z3139" s="9" t="n">
        <f aca="false">MOD(INT(E3139/3600),24)</f>
        <v>10</v>
      </c>
      <c r="AA3139" s="6" t="s">
        <v>6522</v>
      </c>
    </row>
    <row r="3140" customFormat="false" ht="15" hidden="false" customHeight="false" outlineLevel="0" collapsed="false">
      <c r="A3140" s="6" t="s">
        <v>6523</v>
      </c>
      <c r="B3140" s="6" t="s">
        <v>44</v>
      </c>
      <c r="C3140" s="6" t="s">
        <v>249</v>
      </c>
      <c r="D3140" s="6" t="s">
        <v>170</v>
      </c>
      <c r="E3140" s="6" t="n">
        <v>1789382574</v>
      </c>
      <c r="F3140" s="6" t="n">
        <v>1789386582</v>
      </c>
      <c r="G3140" s="6" t="n">
        <v>1789386380</v>
      </c>
      <c r="H3140" s="6" t="n">
        <v>1789461563</v>
      </c>
      <c r="J3140" s="6" t="n">
        <v>1</v>
      </c>
      <c r="K3140" s="6" t="n">
        <v>0</v>
      </c>
      <c r="L3140" s="9" t="n">
        <f aca="false">IF(AND(E3140&gt;=Scenario!$B$11,E3140&lt;Scenario!$B$12),1,0)</f>
        <v>1</v>
      </c>
      <c r="M3140" s="9" t="n">
        <f aca="false">IF(AND(L3140=1,ISNUMBER(F3140)),MAX(0,F3140-E3140)/60,"")</f>
        <v>66.8</v>
      </c>
      <c r="N3140" s="9" t="n">
        <f aca="false">IF(AND(L3140=1,ISNUMBER(G3140)),MAX(0,G3140-E3140)/60,"")</f>
        <v>63.4333333333333</v>
      </c>
      <c r="O3140" s="9" t="n">
        <f aca="false">IF(ISNUMBER(H3140),IF(AND(H3140&gt;=Scenario!$B$11,H3140&lt;Scenario!$B$12),1,0),0)</f>
        <v>1</v>
      </c>
      <c r="P3140" s="9" t="n">
        <f aca="false">IF(O3140=1,MAX(0,H3140-E3140)/60,"")</f>
        <v>1316.48333333333</v>
      </c>
      <c r="Q3140" s="9" t="n">
        <f aca="false">INDEX(Scenario!$B$18:$B$20,MATCH(B3140,Scenario!$A$18:$A$20,0))</f>
        <v>240</v>
      </c>
      <c r="R3140" s="9" t="n">
        <f aca="false">INDEX(Scenario!$C$18:$C$20,MATCH(B3140,Scenario!$A$18:$A$20,0))</f>
        <v>4320</v>
      </c>
      <c r="S3140" s="9" t="n">
        <f aca="false">IF(ISNUMBER(M3140),IF(M3140&lt;=Q3140,1,0),"")</f>
        <v>1</v>
      </c>
      <c r="T3140" s="9" t="n">
        <f aca="false">IF(ISNUMBER(P3140),IF(P3140&lt;=R3140,1,0),"")</f>
        <v>1</v>
      </c>
      <c r="U3140" s="9" t="n">
        <f aca="false">IF(E3140&gt;Scenario!$B$14,0,IF(OR(AND(ISNUMBER(H3140),H3140&lt;=Scenario!$B$14),AND(ISNUMBER(I3140),I3140&lt;=Scenario!$B$14)),0,1))</f>
        <v>0</v>
      </c>
      <c r="V3140" s="9" t="n">
        <f aca="false">IF(AND(U3140=1,(Scenario!$B$14-E3140)/60&gt;R3140),1,0)</f>
        <v>0</v>
      </c>
      <c r="W3140" s="9" t="n">
        <f aca="false">IF(OR(C3140=Scenario!$B$22,C3140=Scenario!$C$22),1,0)</f>
        <v>0</v>
      </c>
      <c r="X3140" s="9" t="n">
        <f aca="false">IF(ISNUMBER(I3140),1,0)</f>
        <v>0</v>
      </c>
      <c r="Y3140" s="9" t="n">
        <f aca="false">MOD(INT(E3140/86400)+3,7)</f>
        <v>0</v>
      </c>
      <c r="Z3140" s="9" t="n">
        <f aca="false">MOD(INT(E3140/3600),24)</f>
        <v>10</v>
      </c>
      <c r="AA3140" s="6" t="s">
        <v>6524</v>
      </c>
    </row>
    <row r="3141" customFormat="false" ht="15" hidden="false" customHeight="false" outlineLevel="0" collapsed="false">
      <c r="A3141" s="6" t="s">
        <v>6525</v>
      </c>
      <c r="B3141" s="6" t="s">
        <v>43</v>
      </c>
      <c r="C3141" s="6" t="s">
        <v>249</v>
      </c>
      <c r="D3141" s="6" t="s">
        <v>170</v>
      </c>
      <c r="E3141" s="6" t="n">
        <v>1789382643</v>
      </c>
      <c r="F3141" s="6" t="n">
        <v>1789383816</v>
      </c>
      <c r="G3141" s="6" t="n">
        <v>1789383646</v>
      </c>
      <c r="H3141" s="6" t="n">
        <v>1789386855</v>
      </c>
      <c r="J3141" s="6" t="n">
        <v>0</v>
      </c>
      <c r="K3141" s="6" t="n">
        <v>0</v>
      </c>
      <c r="L3141" s="9" t="n">
        <f aca="false">IF(AND(E3141&gt;=Scenario!$B$11,E3141&lt;Scenario!$B$12),1,0)</f>
        <v>1</v>
      </c>
      <c r="M3141" s="9" t="n">
        <f aca="false">IF(AND(L3141=1,ISNUMBER(F3141)),MAX(0,F3141-E3141)/60,"")</f>
        <v>19.55</v>
      </c>
      <c r="N3141" s="9" t="n">
        <f aca="false">IF(AND(L3141=1,ISNUMBER(G3141)),MAX(0,G3141-E3141)/60,"")</f>
        <v>16.7166666666667</v>
      </c>
      <c r="O3141" s="9" t="n">
        <f aca="false">IF(ISNUMBER(H3141),IF(AND(H3141&gt;=Scenario!$B$11,H3141&lt;Scenario!$B$12),1,0),0)</f>
        <v>1</v>
      </c>
      <c r="P3141" s="9" t="n">
        <f aca="false">IF(O3141=1,MAX(0,H3141-E3141)/60,"")</f>
        <v>70.2</v>
      </c>
      <c r="Q3141" s="9" t="n">
        <f aca="false">INDEX(Scenario!$B$18:$B$20,MATCH(B3141,Scenario!$A$18:$A$20,0))</f>
        <v>60</v>
      </c>
      <c r="R3141" s="9" t="n">
        <f aca="false">INDEX(Scenario!$C$18:$C$20,MATCH(B3141,Scenario!$A$18:$A$20,0))</f>
        <v>1440</v>
      </c>
      <c r="S3141" s="9" t="n">
        <f aca="false">IF(ISNUMBER(M3141),IF(M3141&lt;=Q3141,1,0),"")</f>
        <v>1</v>
      </c>
      <c r="T3141" s="9" t="n">
        <f aca="false">IF(ISNUMBER(P3141),IF(P3141&lt;=R3141,1,0),"")</f>
        <v>1</v>
      </c>
      <c r="U3141" s="9" t="n">
        <f aca="false">IF(E3141&gt;Scenario!$B$14,0,IF(OR(AND(ISNUMBER(H3141),H3141&lt;=Scenario!$B$14),AND(ISNUMBER(I3141),I3141&lt;=Scenario!$B$14)),0,1))</f>
        <v>0</v>
      </c>
      <c r="V3141" s="9" t="n">
        <f aca="false">IF(AND(U3141=1,(Scenario!$B$14-E3141)/60&gt;R3141),1,0)</f>
        <v>0</v>
      </c>
      <c r="W3141" s="9" t="n">
        <f aca="false">IF(OR(C3141=Scenario!$B$22,C3141=Scenario!$C$22),1,0)</f>
        <v>0</v>
      </c>
      <c r="X3141" s="9" t="n">
        <f aca="false">IF(ISNUMBER(I3141),1,0)</f>
        <v>0</v>
      </c>
      <c r="Y3141" s="9" t="n">
        <f aca="false">MOD(INT(E3141/86400)+3,7)</f>
        <v>0</v>
      </c>
      <c r="Z3141" s="9" t="n">
        <f aca="false">MOD(INT(E3141/3600),24)</f>
        <v>10</v>
      </c>
      <c r="AA3141" s="6" t="s">
        <v>6526</v>
      </c>
    </row>
    <row r="3142" customFormat="false" ht="15" hidden="false" customHeight="false" outlineLevel="0" collapsed="false">
      <c r="A3142" s="6" t="s">
        <v>6527</v>
      </c>
      <c r="B3142" s="6" t="s">
        <v>43</v>
      </c>
      <c r="C3142" s="6" t="s">
        <v>47</v>
      </c>
      <c r="D3142" s="6" t="s">
        <v>172</v>
      </c>
      <c r="E3142" s="6" t="n">
        <v>1789382706</v>
      </c>
      <c r="F3142" s="6" t="n">
        <v>1789382851</v>
      </c>
      <c r="G3142" s="6" t="n">
        <v>1789382726</v>
      </c>
      <c r="H3142" s="6" t="n">
        <v>1789388477</v>
      </c>
      <c r="J3142" s="6" t="n">
        <v>0</v>
      </c>
      <c r="K3142" s="6" t="n">
        <v>0</v>
      </c>
      <c r="L3142" s="9" t="n">
        <f aca="false">IF(AND(E3142&gt;=Scenario!$B$11,E3142&lt;Scenario!$B$12),1,0)</f>
        <v>1</v>
      </c>
      <c r="M3142" s="9" t="n">
        <f aca="false">IF(AND(L3142=1,ISNUMBER(F3142)),MAX(0,F3142-E3142)/60,"")</f>
        <v>2.41666666666667</v>
      </c>
      <c r="N3142" s="9" t="n">
        <f aca="false">IF(AND(L3142=1,ISNUMBER(G3142)),MAX(0,G3142-E3142)/60,"")</f>
        <v>0.333333333333333</v>
      </c>
      <c r="O3142" s="9" t="n">
        <f aca="false">IF(ISNUMBER(H3142),IF(AND(H3142&gt;=Scenario!$B$11,H3142&lt;Scenario!$B$12),1,0),0)</f>
        <v>1</v>
      </c>
      <c r="P3142" s="9" t="n">
        <f aca="false">IF(O3142=1,MAX(0,H3142-E3142)/60,"")</f>
        <v>96.1833333333333</v>
      </c>
      <c r="Q3142" s="9" t="n">
        <f aca="false">INDEX(Scenario!$B$18:$B$20,MATCH(B3142,Scenario!$A$18:$A$20,0))</f>
        <v>60</v>
      </c>
      <c r="R3142" s="9" t="n">
        <f aca="false">INDEX(Scenario!$C$18:$C$20,MATCH(B3142,Scenario!$A$18:$A$20,0))</f>
        <v>1440</v>
      </c>
      <c r="S3142" s="9" t="n">
        <f aca="false">IF(ISNUMBER(M3142),IF(M3142&lt;=Q3142,1,0),"")</f>
        <v>1</v>
      </c>
      <c r="T3142" s="9" t="n">
        <f aca="false">IF(ISNUMBER(P3142),IF(P3142&lt;=R3142,1,0),"")</f>
        <v>1</v>
      </c>
      <c r="U3142" s="9" t="n">
        <f aca="false">IF(E3142&gt;Scenario!$B$14,0,IF(OR(AND(ISNUMBER(H3142),H3142&lt;=Scenario!$B$14),AND(ISNUMBER(I3142),I3142&lt;=Scenario!$B$14)),0,1))</f>
        <v>0</v>
      </c>
      <c r="V3142" s="9" t="n">
        <f aca="false">IF(AND(U3142=1,(Scenario!$B$14-E3142)/60&gt;R3142),1,0)</f>
        <v>0</v>
      </c>
      <c r="W3142" s="9" t="n">
        <f aca="false">IF(OR(C3142=Scenario!$B$22,C3142=Scenario!$C$22),1,0)</f>
        <v>1</v>
      </c>
      <c r="X3142" s="9" t="n">
        <f aca="false">IF(ISNUMBER(I3142),1,0)</f>
        <v>0</v>
      </c>
      <c r="Y3142" s="9" t="n">
        <f aca="false">MOD(INT(E3142/86400)+3,7)</f>
        <v>0</v>
      </c>
      <c r="Z3142" s="9" t="n">
        <f aca="false">MOD(INT(E3142/3600),24)</f>
        <v>10</v>
      </c>
      <c r="AA3142" s="6" t="s">
        <v>6528</v>
      </c>
    </row>
    <row r="3143" customFormat="false" ht="15" hidden="false" customHeight="false" outlineLevel="0" collapsed="false">
      <c r="A3143" s="6" t="s">
        <v>6529</v>
      </c>
      <c r="B3143" s="6" t="s">
        <v>44</v>
      </c>
      <c r="C3143" s="6" t="s">
        <v>46</v>
      </c>
      <c r="D3143" s="6" t="s">
        <v>172</v>
      </c>
      <c r="E3143" s="6" t="n">
        <v>1789382720</v>
      </c>
      <c r="F3143" s="6" t="n">
        <v>1789383146</v>
      </c>
      <c r="G3143" s="6" t="n">
        <v>1789382918</v>
      </c>
      <c r="H3143" s="6" t="n">
        <v>1789384614</v>
      </c>
      <c r="J3143" s="6" t="n">
        <v>0</v>
      </c>
      <c r="K3143" s="6" t="n">
        <v>0</v>
      </c>
      <c r="L3143" s="9" t="n">
        <f aca="false">IF(AND(E3143&gt;=Scenario!$B$11,E3143&lt;Scenario!$B$12),1,0)</f>
        <v>1</v>
      </c>
      <c r="M3143" s="9" t="n">
        <f aca="false">IF(AND(L3143=1,ISNUMBER(F3143)),MAX(0,F3143-E3143)/60,"")</f>
        <v>7.1</v>
      </c>
      <c r="N3143" s="9" t="n">
        <f aca="false">IF(AND(L3143=1,ISNUMBER(G3143)),MAX(0,G3143-E3143)/60,"")</f>
        <v>3.3</v>
      </c>
      <c r="O3143" s="9" t="n">
        <f aca="false">IF(ISNUMBER(H3143),IF(AND(H3143&gt;=Scenario!$B$11,H3143&lt;Scenario!$B$12),1,0),0)</f>
        <v>1</v>
      </c>
      <c r="P3143" s="9" t="n">
        <f aca="false">IF(O3143=1,MAX(0,H3143-E3143)/60,"")</f>
        <v>31.5666666666667</v>
      </c>
      <c r="Q3143" s="9" t="n">
        <f aca="false">INDEX(Scenario!$B$18:$B$20,MATCH(B3143,Scenario!$A$18:$A$20,0))</f>
        <v>240</v>
      </c>
      <c r="R3143" s="9" t="n">
        <f aca="false">INDEX(Scenario!$C$18:$C$20,MATCH(B3143,Scenario!$A$18:$A$20,0))</f>
        <v>4320</v>
      </c>
      <c r="S3143" s="9" t="n">
        <f aca="false">IF(ISNUMBER(M3143),IF(M3143&lt;=Q3143,1,0),"")</f>
        <v>1</v>
      </c>
      <c r="T3143" s="9" t="n">
        <f aca="false">IF(ISNUMBER(P3143),IF(P3143&lt;=R3143,1,0),"")</f>
        <v>1</v>
      </c>
      <c r="U3143" s="9" t="n">
        <f aca="false">IF(E3143&gt;Scenario!$B$14,0,IF(OR(AND(ISNUMBER(H3143),H3143&lt;=Scenario!$B$14),AND(ISNUMBER(I3143),I3143&lt;=Scenario!$B$14)),0,1))</f>
        <v>0</v>
      </c>
      <c r="V3143" s="9" t="n">
        <f aca="false">IF(AND(U3143=1,(Scenario!$B$14-E3143)/60&gt;R3143),1,0)</f>
        <v>0</v>
      </c>
      <c r="W3143" s="9" t="n">
        <f aca="false">IF(OR(C3143=Scenario!$B$22,C3143=Scenario!$C$22),1,0)</f>
        <v>1</v>
      </c>
      <c r="X3143" s="9" t="n">
        <f aca="false">IF(ISNUMBER(I3143),1,0)</f>
        <v>0</v>
      </c>
      <c r="Y3143" s="9" t="n">
        <f aca="false">MOD(INT(E3143/86400)+3,7)</f>
        <v>0</v>
      </c>
      <c r="Z3143" s="9" t="n">
        <f aca="false">MOD(INT(E3143/3600),24)</f>
        <v>10</v>
      </c>
      <c r="AA3143" s="6" t="s">
        <v>6530</v>
      </c>
    </row>
    <row r="3144" customFormat="false" ht="15" hidden="false" customHeight="false" outlineLevel="0" collapsed="false">
      <c r="A3144" s="6" t="s">
        <v>6531</v>
      </c>
      <c r="B3144" s="6" t="s">
        <v>44</v>
      </c>
      <c r="C3144" s="6" t="s">
        <v>249</v>
      </c>
      <c r="D3144" s="6" t="s">
        <v>170</v>
      </c>
      <c r="E3144" s="6" t="n">
        <v>1789383179</v>
      </c>
      <c r="F3144" s="6" t="n">
        <v>1789387022</v>
      </c>
      <c r="G3144" s="6" t="n">
        <v>1789386884</v>
      </c>
      <c r="H3144" s="6" t="n">
        <v>1789392110</v>
      </c>
      <c r="J3144" s="6" t="n">
        <v>0</v>
      </c>
      <c r="K3144" s="6" t="n">
        <v>0</v>
      </c>
      <c r="L3144" s="9" t="n">
        <f aca="false">IF(AND(E3144&gt;=Scenario!$B$11,E3144&lt;Scenario!$B$12),1,0)</f>
        <v>1</v>
      </c>
      <c r="M3144" s="9" t="n">
        <f aca="false">IF(AND(L3144=1,ISNUMBER(F3144)),MAX(0,F3144-E3144)/60,"")</f>
        <v>64.05</v>
      </c>
      <c r="N3144" s="9" t="n">
        <f aca="false">IF(AND(L3144=1,ISNUMBER(G3144)),MAX(0,G3144-E3144)/60,"")</f>
        <v>61.75</v>
      </c>
      <c r="O3144" s="9" t="n">
        <f aca="false">IF(ISNUMBER(H3144),IF(AND(H3144&gt;=Scenario!$B$11,H3144&lt;Scenario!$B$12),1,0),0)</f>
        <v>1</v>
      </c>
      <c r="P3144" s="9" t="n">
        <f aca="false">IF(O3144=1,MAX(0,H3144-E3144)/60,"")</f>
        <v>148.85</v>
      </c>
      <c r="Q3144" s="9" t="n">
        <f aca="false">INDEX(Scenario!$B$18:$B$20,MATCH(B3144,Scenario!$A$18:$A$20,0))</f>
        <v>240</v>
      </c>
      <c r="R3144" s="9" t="n">
        <f aca="false">INDEX(Scenario!$C$18:$C$20,MATCH(B3144,Scenario!$A$18:$A$20,0))</f>
        <v>4320</v>
      </c>
      <c r="S3144" s="9" t="n">
        <f aca="false">IF(ISNUMBER(M3144),IF(M3144&lt;=Q3144,1,0),"")</f>
        <v>1</v>
      </c>
      <c r="T3144" s="9" t="n">
        <f aca="false">IF(ISNUMBER(P3144),IF(P3144&lt;=R3144,1,0),"")</f>
        <v>1</v>
      </c>
      <c r="U3144" s="9" t="n">
        <f aca="false">IF(E3144&gt;Scenario!$B$14,0,IF(OR(AND(ISNUMBER(H3144),H3144&lt;=Scenario!$B$14),AND(ISNUMBER(I3144),I3144&lt;=Scenario!$B$14)),0,1))</f>
        <v>0</v>
      </c>
      <c r="V3144" s="9" t="n">
        <f aca="false">IF(AND(U3144=1,(Scenario!$B$14-E3144)/60&gt;R3144),1,0)</f>
        <v>0</v>
      </c>
      <c r="W3144" s="9" t="n">
        <f aca="false">IF(OR(C3144=Scenario!$B$22,C3144=Scenario!$C$22),1,0)</f>
        <v>0</v>
      </c>
      <c r="X3144" s="9" t="n">
        <f aca="false">IF(ISNUMBER(I3144),1,0)</f>
        <v>0</v>
      </c>
      <c r="Y3144" s="9" t="n">
        <f aca="false">MOD(INT(E3144/86400)+3,7)</f>
        <v>0</v>
      </c>
      <c r="Z3144" s="9" t="n">
        <f aca="false">MOD(INT(E3144/3600),24)</f>
        <v>10</v>
      </c>
      <c r="AA3144" s="6" t="s">
        <v>6532</v>
      </c>
    </row>
    <row r="3145" customFormat="false" ht="15" hidden="false" customHeight="false" outlineLevel="0" collapsed="false">
      <c r="A3145" s="6" t="s">
        <v>6533</v>
      </c>
      <c r="B3145" s="6" t="s">
        <v>44</v>
      </c>
      <c r="C3145" s="6" t="s">
        <v>47</v>
      </c>
      <c r="D3145" s="6" t="s">
        <v>170</v>
      </c>
      <c r="E3145" s="6" t="n">
        <v>1789383228</v>
      </c>
      <c r="I3145" s="6" t="n">
        <v>1789383367</v>
      </c>
      <c r="J3145" s="6" t="n">
        <v>0</v>
      </c>
      <c r="K3145" s="6" t="n">
        <v>0</v>
      </c>
      <c r="L3145" s="9" t="n">
        <f aca="false">IF(AND(E3145&gt;=Scenario!$B$11,E3145&lt;Scenario!$B$12),1,0)</f>
        <v>1</v>
      </c>
      <c r="M3145" s="0" t="str">
        <f aca="false">IF(AND(L3145=1,ISNUMBER(F3145)),MAX(0,F3145-E3145)/60,"")</f>
        <v/>
      </c>
      <c r="N3145" s="0" t="str">
        <f aca="false">IF(AND(L3145=1,ISNUMBER(G3145)),MAX(0,G3145-E3145)/60,"")</f>
        <v/>
      </c>
      <c r="O3145" s="9" t="n">
        <f aca="false">IF(ISNUMBER(H3145),IF(AND(H3145&gt;=Scenario!$B$11,H3145&lt;Scenario!$B$12),1,0),0)</f>
        <v>0</v>
      </c>
      <c r="P3145" s="0" t="str">
        <f aca="false">IF(O3145=1,MAX(0,H3145-E3145)/60,"")</f>
        <v/>
      </c>
      <c r="Q3145" s="9" t="n">
        <f aca="false">INDEX(Scenario!$B$18:$B$20,MATCH(B3145,Scenario!$A$18:$A$20,0))</f>
        <v>240</v>
      </c>
      <c r="R3145" s="9" t="n">
        <f aca="false">INDEX(Scenario!$C$18:$C$20,MATCH(B3145,Scenario!$A$18:$A$20,0))</f>
        <v>4320</v>
      </c>
      <c r="S3145" s="0" t="str">
        <f aca="false">IF(ISNUMBER(M3145),IF(M3145&lt;=Q3145,1,0),"")</f>
        <v/>
      </c>
      <c r="T3145" s="0" t="str">
        <f aca="false">IF(ISNUMBER(P3145),IF(P3145&lt;=R3145,1,0),"")</f>
        <v/>
      </c>
      <c r="U3145" s="9" t="n">
        <f aca="false">IF(E3145&gt;Scenario!$B$14,0,IF(OR(AND(ISNUMBER(H3145),H3145&lt;=Scenario!$B$14),AND(ISNUMBER(I3145),I3145&lt;=Scenario!$B$14)),0,1))</f>
        <v>0</v>
      </c>
      <c r="V3145" s="9" t="n">
        <f aca="false">IF(AND(U3145=1,(Scenario!$B$14-E3145)/60&gt;R3145),1,0)</f>
        <v>0</v>
      </c>
      <c r="W3145" s="9" t="n">
        <f aca="false">IF(OR(C3145=Scenario!$B$22,C3145=Scenario!$C$22),1,0)</f>
        <v>1</v>
      </c>
      <c r="X3145" s="9" t="n">
        <f aca="false">IF(ISNUMBER(I3145),1,0)</f>
        <v>1</v>
      </c>
      <c r="Y3145" s="9" t="n">
        <f aca="false">MOD(INT(E3145/86400)+3,7)</f>
        <v>0</v>
      </c>
      <c r="Z3145" s="9" t="n">
        <f aca="false">MOD(INT(E3145/3600),24)</f>
        <v>10</v>
      </c>
      <c r="AA3145" s="6" t="s">
        <v>6534</v>
      </c>
    </row>
    <row r="3146" customFormat="false" ht="15" hidden="false" customHeight="false" outlineLevel="0" collapsed="false">
      <c r="A3146" s="6" t="s">
        <v>6535</v>
      </c>
      <c r="B3146" s="6" t="s">
        <v>44</v>
      </c>
      <c r="C3146" s="6" t="s">
        <v>288</v>
      </c>
      <c r="D3146" s="6" t="s">
        <v>172</v>
      </c>
      <c r="E3146" s="6" t="n">
        <v>1789383329</v>
      </c>
      <c r="F3146" s="6" t="n">
        <v>1789383504</v>
      </c>
      <c r="G3146" s="6" t="n">
        <v>1789383414</v>
      </c>
      <c r="H3146" s="6" t="n">
        <v>1789385094</v>
      </c>
      <c r="J3146" s="6" t="n">
        <v>0</v>
      </c>
      <c r="K3146" s="6" t="n">
        <v>0</v>
      </c>
      <c r="L3146" s="9" t="n">
        <f aca="false">IF(AND(E3146&gt;=Scenario!$B$11,E3146&lt;Scenario!$B$12),1,0)</f>
        <v>1</v>
      </c>
      <c r="M3146" s="9" t="n">
        <f aca="false">IF(AND(L3146=1,ISNUMBER(F3146)),MAX(0,F3146-E3146)/60,"")</f>
        <v>2.91666666666667</v>
      </c>
      <c r="N3146" s="9" t="n">
        <f aca="false">IF(AND(L3146=1,ISNUMBER(G3146)),MAX(0,G3146-E3146)/60,"")</f>
        <v>1.41666666666667</v>
      </c>
      <c r="O3146" s="9" t="n">
        <f aca="false">IF(ISNUMBER(H3146),IF(AND(H3146&gt;=Scenario!$B$11,H3146&lt;Scenario!$B$12),1,0),0)</f>
        <v>1</v>
      </c>
      <c r="P3146" s="9" t="n">
        <f aca="false">IF(O3146=1,MAX(0,H3146-E3146)/60,"")</f>
        <v>29.4166666666667</v>
      </c>
      <c r="Q3146" s="9" t="n">
        <f aca="false">INDEX(Scenario!$B$18:$B$20,MATCH(B3146,Scenario!$A$18:$A$20,0))</f>
        <v>240</v>
      </c>
      <c r="R3146" s="9" t="n">
        <f aca="false">INDEX(Scenario!$C$18:$C$20,MATCH(B3146,Scenario!$A$18:$A$20,0))</f>
        <v>4320</v>
      </c>
      <c r="S3146" s="9" t="n">
        <f aca="false">IF(ISNUMBER(M3146),IF(M3146&lt;=Q3146,1,0),"")</f>
        <v>1</v>
      </c>
      <c r="T3146" s="9" t="n">
        <f aca="false">IF(ISNUMBER(P3146),IF(P3146&lt;=R3146,1,0),"")</f>
        <v>1</v>
      </c>
      <c r="U3146" s="9" t="n">
        <f aca="false">IF(E3146&gt;Scenario!$B$14,0,IF(OR(AND(ISNUMBER(H3146),H3146&lt;=Scenario!$B$14),AND(ISNUMBER(I3146),I3146&lt;=Scenario!$B$14)),0,1))</f>
        <v>0</v>
      </c>
      <c r="V3146" s="9" t="n">
        <f aca="false">IF(AND(U3146=1,(Scenario!$B$14-E3146)/60&gt;R3146),1,0)</f>
        <v>0</v>
      </c>
      <c r="W3146" s="9" t="n">
        <f aca="false">IF(OR(C3146=Scenario!$B$22,C3146=Scenario!$C$22),1,0)</f>
        <v>0</v>
      </c>
      <c r="X3146" s="9" t="n">
        <f aca="false">IF(ISNUMBER(I3146),1,0)</f>
        <v>0</v>
      </c>
      <c r="Y3146" s="9" t="n">
        <f aca="false">MOD(INT(E3146/86400)+3,7)</f>
        <v>0</v>
      </c>
      <c r="Z3146" s="9" t="n">
        <f aca="false">MOD(INT(E3146/3600),24)</f>
        <v>10</v>
      </c>
      <c r="AA3146" s="6" t="s">
        <v>6536</v>
      </c>
    </row>
    <row r="3147" customFormat="false" ht="15" hidden="false" customHeight="false" outlineLevel="0" collapsed="false">
      <c r="A3147" s="6" t="s">
        <v>6537</v>
      </c>
      <c r="B3147" s="6" t="s">
        <v>44</v>
      </c>
      <c r="C3147" s="6" t="s">
        <v>288</v>
      </c>
      <c r="D3147" s="6" t="s">
        <v>170</v>
      </c>
      <c r="E3147" s="6" t="n">
        <v>1789383490</v>
      </c>
      <c r="F3147" s="6" t="n">
        <v>1789387216</v>
      </c>
      <c r="G3147" s="6" t="n">
        <v>1789387041</v>
      </c>
      <c r="H3147" s="6" t="n">
        <v>1789392224</v>
      </c>
      <c r="J3147" s="6" t="n">
        <v>0</v>
      </c>
      <c r="K3147" s="6" t="n">
        <v>0</v>
      </c>
      <c r="L3147" s="9" t="n">
        <f aca="false">IF(AND(E3147&gt;=Scenario!$B$11,E3147&lt;Scenario!$B$12),1,0)</f>
        <v>1</v>
      </c>
      <c r="M3147" s="9" t="n">
        <f aca="false">IF(AND(L3147=1,ISNUMBER(F3147)),MAX(0,F3147-E3147)/60,"")</f>
        <v>62.1</v>
      </c>
      <c r="N3147" s="9" t="n">
        <f aca="false">IF(AND(L3147=1,ISNUMBER(G3147)),MAX(0,G3147-E3147)/60,"")</f>
        <v>59.1833333333333</v>
      </c>
      <c r="O3147" s="9" t="n">
        <f aca="false">IF(ISNUMBER(H3147),IF(AND(H3147&gt;=Scenario!$B$11,H3147&lt;Scenario!$B$12),1,0),0)</f>
        <v>1</v>
      </c>
      <c r="P3147" s="9" t="n">
        <f aca="false">IF(O3147=1,MAX(0,H3147-E3147)/60,"")</f>
        <v>145.566666666667</v>
      </c>
      <c r="Q3147" s="9" t="n">
        <f aca="false">INDEX(Scenario!$B$18:$B$20,MATCH(B3147,Scenario!$A$18:$A$20,0))</f>
        <v>240</v>
      </c>
      <c r="R3147" s="9" t="n">
        <f aca="false">INDEX(Scenario!$C$18:$C$20,MATCH(B3147,Scenario!$A$18:$A$20,0))</f>
        <v>4320</v>
      </c>
      <c r="S3147" s="9" t="n">
        <f aca="false">IF(ISNUMBER(M3147),IF(M3147&lt;=Q3147,1,0),"")</f>
        <v>1</v>
      </c>
      <c r="T3147" s="9" t="n">
        <f aca="false">IF(ISNUMBER(P3147),IF(P3147&lt;=R3147,1,0),"")</f>
        <v>1</v>
      </c>
      <c r="U3147" s="9" t="n">
        <f aca="false">IF(E3147&gt;Scenario!$B$14,0,IF(OR(AND(ISNUMBER(H3147),H3147&lt;=Scenario!$B$14),AND(ISNUMBER(I3147),I3147&lt;=Scenario!$B$14)),0,1))</f>
        <v>0</v>
      </c>
      <c r="V3147" s="9" t="n">
        <f aca="false">IF(AND(U3147=1,(Scenario!$B$14-E3147)/60&gt;R3147),1,0)</f>
        <v>0</v>
      </c>
      <c r="W3147" s="9" t="n">
        <f aca="false">IF(OR(C3147=Scenario!$B$22,C3147=Scenario!$C$22),1,0)</f>
        <v>0</v>
      </c>
      <c r="X3147" s="9" t="n">
        <f aca="false">IF(ISNUMBER(I3147),1,0)</f>
        <v>0</v>
      </c>
      <c r="Y3147" s="9" t="n">
        <f aca="false">MOD(INT(E3147/86400)+3,7)</f>
        <v>0</v>
      </c>
      <c r="Z3147" s="9" t="n">
        <f aca="false">MOD(INT(E3147/3600),24)</f>
        <v>10</v>
      </c>
      <c r="AA3147" s="6" t="s">
        <v>6538</v>
      </c>
    </row>
    <row r="3148" customFormat="false" ht="15" hidden="false" customHeight="false" outlineLevel="0" collapsed="false">
      <c r="A3148" s="6" t="s">
        <v>6539</v>
      </c>
      <c r="B3148" s="6" t="s">
        <v>44</v>
      </c>
      <c r="C3148" s="6" t="s">
        <v>46</v>
      </c>
      <c r="D3148" s="6" t="s">
        <v>170</v>
      </c>
      <c r="E3148" s="6" t="n">
        <v>1789383576</v>
      </c>
      <c r="I3148" s="6" t="n">
        <v>1789383823</v>
      </c>
      <c r="J3148" s="6" t="n">
        <v>0</v>
      </c>
      <c r="K3148" s="6" t="n">
        <v>0</v>
      </c>
      <c r="L3148" s="9" t="n">
        <f aca="false">IF(AND(E3148&gt;=Scenario!$B$11,E3148&lt;Scenario!$B$12),1,0)</f>
        <v>1</v>
      </c>
      <c r="M3148" s="0" t="str">
        <f aca="false">IF(AND(L3148=1,ISNUMBER(F3148)),MAX(0,F3148-E3148)/60,"")</f>
        <v/>
      </c>
      <c r="N3148" s="0" t="str">
        <f aca="false">IF(AND(L3148=1,ISNUMBER(G3148)),MAX(0,G3148-E3148)/60,"")</f>
        <v/>
      </c>
      <c r="O3148" s="9" t="n">
        <f aca="false">IF(ISNUMBER(H3148),IF(AND(H3148&gt;=Scenario!$B$11,H3148&lt;Scenario!$B$12),1,0),0)</f>
        <v>0</v>
      </c>
      <c r="P3148" s="0" t="str">
        <f aca="false">IF(O3148=1,MAX(0,H3148-E3148)/60,"")</f>
        <v/>
      </c>
      <c r="Q3148" s="9" t="n">
        <f aca="false">INDEX(Scenario!$B$18:$B$20,MATCH(B3148,Scenario!$A$18:$A$20,0))</f>
        <v>240</v>
      </c>
      <c r="R3148" s="9" t="n">
        <f aca="false">INDEX(Scenario!$C$18:$C$20,MATCH(B3148,Scenario!$A$18:$A$20,0))</f>
        <v>4320</v>
      </c>
      <c r="S3148" s="0" t="str">
        <f aca="false">IF(ISNUMBER(M3148),IF(M3148&lt;=Q3148,1,0),"")</f>
        <v/>
      </c>
      <c r="T3148" s="0" t="str">
        <f aca="false">IF(ISNUMBER(P3148),IF(P3148&lt;=R3148,1,0),"")</f>
        <v/>
      </c>
      <c r="U3148" s="9" t="n">
        <f aca="false">IF(E3148&gt;Scenario!$B$14,0,IF(OR(AND(ISNUMBER(H3148),H3148&lt;=Scenario!$B$14),AND(ISNUMBER(I3148),I3148&lt;=Scenario!$B$14)),0,1))</f>
        <v>0</v>
      </c>
      <c r="V3148" s="9" t="n">
        <f aca="false">IF(AND(U3148=1,(Scenario!$B$14-E3148)/60&gt;R3148),1,0)</f>
        <v>0</v>
      </c>
      <c r="W3148" s="9" t="n">
        <f aca="false">IF(OR(C3148=Scenario!$B$22,C3148=Scenario!$C$22),1,0)</f>
        <v>1</v>
      </c>
      <c r="X3148" s="9" t="n">
        <f aca="false">IF(ISNUMBER(I3148),1,0)</f>
        <v>1</v>
      </c>
      <c r="Y3148" s="9" t="n">
        <f aca="false">MOD(INT(E3148/86400)+3,7)</f>
        <v>0</v>
      </c>
      <c r="Z3148" s="9" t="n">
        <f aca="false">MOD(INT(E3148/3600),24)</f>
        <v>10</v>
      </c>
      <c r="AA3148" s="6" t="s">
        <v>6540</v>
      </c>
    </row>
    <row r="3149" customFormat="false" ht="15" hidden="false" customHeight="false" outlineLevel="0" collapsed="false">
      <c r="A3149" s="6" t="s">
        <v>6541</v>
      </c>
      <c r="B3149" s="6" t="s">
        <v>44</v>
      </c>
      <c r="C3149" s="6" t="s">
        <v>288</v>
      </c>
      <c r="D3149" s="6" t="s">
        <v>170</v>
      </c>
      <c r="E3149" s="6" t="n">
        <v>1789383808</v>
      </c>
      <c r="F3149" s="6" t="n">
        <v>1789386788</v>
      </c>
      <c r="G3149" s="6" t="n">
        <v>1789386710</v>
      </c>
      <c r="H3149" s="6" t="n">
        <v>1789387953</v>
      </c>
      <c r="J3149" s="6" t="n">
        <v>0</v>
      </c>
      <c r="K3149" s="6" t="n">
        <v>0</v>
      </c>
      <c r="L3149" s="9" t="n">
        <f aca="false">IF(AND(E3149&gt;=Scenario!$B$11,E3149&lt;Scenario!$B$12),1,0)</f>
        <v>1</v>
      </c>
      <c r="M3149" s="9" t="n">
        <f aca="false">IF(AND(L3149=1,ISNUMBER(F3149)),MAX(0,F3149-E3149)/60,"")</f>
        <v>49.6666666666667</v>
      </c>
      <c r="N3149" s="9" t="n">
        <f aca="false">IF(AND(L3149=1,ISNUMBER(G3149)),MAX(0,G3149-E3149)/60,"")</f>
        <v>48.3666666666667</v>
      </c>
      <c r="O3149" s="9" t="n">
        <f aca="false">IF(ISNUMBER(H3149),IF(AND(H3149&gt;=Scenario!$B$11,H3149&lt;Scenario!$B$12),1,0),0)</f>
        <v>1</v>
      </c>
      <c r="P3149" s="9" t="n">
        <f aca="false">IF(O3149=1,MAX(0,H3149-E3149)/60,"")</f>
        <v>69.0833333333333</v>
      </c>
      <c r="Q3149" s="9" t="n">
        <f aca="false">INDEX(Scenario!$B$18:$B$20,MATCH(B3149,Scenario!$A$18:$A$20,0))</f>
        <v>240</v>
      </c>
      <c r="R3149" s="9" t="n">
        <f aca="false">INDEX(Scenario!$C$18:$C$20,MATCH(B3149,Scenario!$A$18:$A$20,0))</f>
        <v>4320</v>
      </c>
      <c r="S3149" s="9" t="n">
        <f aca="false">IF(ISNUMBER(M3149),IF(M3149&lt;=Q3149,1,0),"")</f>
        <v>1</v>
      </c>
      <c r="T3149" s="9" t="n">
        <f aca="false">IF(ISNUMBER(P3149),IF(P3149&lt;=R3149,1,0),"")</f>
        <v>1</v>
      </c>
      <c r="U3149" s="9" t="n">
        <f aca="false">IF(E3149&gt;Scenario!$B$14,0,IF(OR(AND(ISNUMBER(H3149),H3149&lt;=Scenario!$B$14),AND(ISNUMBER(I3149),I3149&lt;=Scenario!$B$14)),0,1))</f>
        <v>0</v>
      </c>
      <c r="V3149" s="9" t="n">
        <f aca="false">IF(AND(U3149=1,(Scenario!$B$14-E3149)/60&gt;R3149),1,0)</f>
        <v>0</v>
      </c>
      <c r="W3149" s="9" t="n">
        <f aca="false">IF(OR(C3149=Scenario!$B$22,C3149=Scenario!$C$22),1,0)</f>
        <v>0</v>
      </c>
      <c r="X3149" s="9" t="n">
        <f aca="false">IF(ISNUMBER(I3149),1,0)</f>
        <v>0</v>
      </c>
      <c r="Y3149" s="9" t="n">
        <f aca="false">MOD(INT(E3149/86400)+3,7)</f>
        <v>0</v>
      </c>
      <c r="Z3149" s="9" t="n">
        <f aca="false">MOD(INT(E3149/3600),24)</f>
        <v>11</v>
      </c>
      <c r="AA3149" s="6" t="s">
        <v>6542</v>
      </c>
    </row>
    <row r="3150" customFormat="false" ht="15" hidden="false" customHeight="false" outlineLevel="0" collapsed="false">
      <c r="A3150" s="6" t="s">
        <v>6543</v>
      </c>
      <c r="B3150" s="6" t="s">
        <v>44</v>
      </c>
      <c r="C3150" s="6" t="s">
        <v>47</v>
      </c>
      <c r="D3150" s="6" t="s">
        <v>171</v>
      </c>
      <c r="E3150" s="6" t="n">
        <v>1789383848</v>
      </c>
      <c r="I3150" s="6" t="n">
        <v>1789384084</v>
      </c>
      <c r="J3150" s="6" t="n">
        <v>0</v>
      </c>
      <c r="K3150" s="6" t="n">
        <v>0</v>
      </c>
      <c r="L3150" s="9" t="n">
        <f aca="false">IF(AND(E3150&gt;=Scenario!$B$11,E3150&lt;Scenario!$B$12),1,0)</f>
        <v>1</v>
      </c>
      <c r="M3150" s="0" t="str">
        <f aca="false">IF(AND(L3150=1,ISNUMBER(F3150)),MAX(0,F3150-E3150)/60,"")</f>
        <v/>
      </c>
      <c r="N3150" s="0" t="str">
        <f aca="false">IF(AND(L3150=1,ISNUMBER(G3150)),MAX(0,G3150-E3150)/60,"")</f>
        <v/>
      </c>
      <c r="O3150" s="9" t="n">
        <f aca="false">IF(ISNUMBER(H3150),IF(AND(H3150&gt;=Scenario!$B$11,H3150&lt;Scenario!$B$12),1,0),0)</f>
        <v>0</v>
      </c>
      <c r="P3150" s="0" t="str">
        <f aca="false">IF(O3150=1,MAX(0,H3150-E3150)/60,"")</f>
        <v/>
      </c>
      <c r="Q3150" s="9" t="n">
        <f aca="false">INDEX(Scenario!$B$18:$B$20,MATCH(B3150,Scenario!$A$18:$A$20,0))</f>
        <v>240</v>
      </c>
      <c r="R3150" s="9" t="n">
        <f aca="false">INDEX(Scenario!$C$18:$C$20,MATCH(B3150,Scenario!$A$18:$A$20,0))</f>
        <v>4320</v>
      </c>
      <c r="S3150" s="0" t="str">
        <f aca="false">IF(ISNUMBER(M3150),IF(M3150&lt;=Q3150,1,0),"")</f>
        <v/>
      </c>
      <c r="T3150" s="0" t="str">
        <f aca="false">IF(ISNUMBER(P3150),IF(P3150&lt;=R3150,1,0),"")</f>
        <v/>
      </c>
      <c r="U3150" s="9" t="n">
        <f aca="false">IF(E3150&gt;Scenario!$B$14,0,IF(OR(AND(ISNUMBER(H3150),H3150&lt;=Scenario!$B$14),AND(ISNUMBER(I3150),I3150&lt;=Scenario!$B$14)),0,1))</f>
        <v>0</v>
      </c>
      <c r="V3150" s="9" t="n">
        <f aca="false">IF(AND(U3150=1,(Scenario!$B$14-E3150)/60&gt;R3150),1,0)</f>
        <v>0</v>
      </c>
      <c r="W3150" s="9" t="n">
        <f aca="false">IF(OR(C3150=Scenario!$B$22,C3150=Scenario!$C$22),1,0)</f>
        <v>1</v>
      </c>
      <c r="X3150" s="9" t="n">
        <f aca="false">IF(ISNUMBER(I3150),1,0)</f>
        <v>1</v>
      </c>
      <c r="Y3150" s="9" t="n">
        <f aca="false">MOD(INT(E3150/86400)+3,7)</f>
        <v>0</v>
      </c>
      <c r="Z3150" s="9" t="n">
        <f aca="false">MOD(INT(E3150/3600),24)</f>
        <v>11</v>
      </c>
      <c r="AA3150" s="6" t="s">
        <v>6544</v>
      </c>
    </row>
    <row r="3151" customFormat="false" ht="15" hidden="false" customHeight="false" outlineLevel="0" collapsed="false">
      <c r="A3151" s="6" t="s">
        <v>6545</v>
      </c>
      <c r="B3151" s="6" t="s">
        <v>44</v>
      </c>
      <c r="C3151" s="6" t="s">
        <v>249</v>
      </c>
      <c r="D3151" s="6" t="s">
        <v>172</v>
      </c>
      <c r="E3151" s="6" t="n">
        <v>1789384057</v>
      </c>
      <c r="F3151" s="6" t="n">
        <v>1789384776</v>
      </c>
      <c r="G3151" s="6" t="n">
        <v>1789384645</v>
      </c>
      <c r="H3151" s="6" t="n">
        <v>1789387341</v>
      </c>
      <c r="J3151" s="6" t="n">
        <v>0</v>
      </c>
      <c r="K3151" s="6" t="n">
        <v>0</v>
      </c>
      <c r="L3151" s="9" t="n">
        <f aca="false">IF(AND(E3151&gt;=Scenario!$B$11,E3151&lt;Scenario!$B$12),1,0)</f>
        <v>1</v>
      </c>
      <c r="M3151" s="9" t="n">
        <f aca="false">IF(AND(L3151=1,ISNUMBER(F3151)),MAX(0,F3151-E3151)/60,"")</f>
        <v>11.9833333333333</v>
      </c>
      <c r="N3151" s="9" t="n">
        <f aca="false">IF(AND(L3151=1,ISNUMBER(G3151)),MAX(0,G3151-E3151)/60,"")</f>
        <v>9.8</v>
      </c>
      <c r="O3151" s="9" t="n">
        <f aca="false">IF(ISNUMBER(H3151),IF(AND(H3151&gt;=Scenario!$B$11,H3151&lt;Scenario!$B$12),1,0),0)</f>
        <v>1</v>
      </c>
      <c r="P3151" s="9" t="n">
        <f aca="false">IF(O3151=1,MAX(0,H3151-E3151)/60,"")</f>
        <v>54.7333333333333</v>
      </c>
      <c r="Q3151" s="9" t="n">
        <f aca="false">INDEX(Scenario!$B$18:$B$20,MATCH(B3151,Scenario!$A$18:$A$20,0))</f>
        <v>240</v>
      </c>
      <c r="R3151" s="9" t="n">
        <f aca="false">INDEX(Scenario!$C$18:$C$20,MATCH(B3151,Scenario!$A$18:$A$20,0))</f>
        <v>4320</v>
      </c>
      <c r="S3151" s="9" t="n">
        <f aca="false">IF(ISNUMBER(M3151),IF(M3151&lt;=Q3151,1,0),"")</f>
        <v>1</v>
      </c>
      <c r="T3151" s="9" t="n">
        <f aca="false">IF(ISNUMBER(P3151),IF(P3151&lt;=R3151,1,0),"")</f>
        <v>1</v>
      </c>
      <c r="U3151" s="9" t="n">
        <f aca="false">IF(E3151&gt;Scenario!$B$14,0,IF(OR(AND(ISNUMBER(H3151),H3151&lt;=Scenario!$B$14),AND(ISNUMBER(I3151),I3151&lt;=Scenario!$B$14)),0,1))</f>
        <v>0</v>
      </c>
      <c r="V3151" s="9" t="n">
        <f aca="false">IF(AND(U3151=1,(Scenario!$B$14-E3151)/60&gt;R3151),1,0)</f>
        <v>0</v>
      </c>
      <c r="W3151" s="9" t="n">
        <f aca="false">IF(OR(C3151=Scenario!$B$22,C3151=Scenario!$C$22),1,0)</f>
        <v>0</v>
      </c>
      <c r="X3151" s="9" t="n">
        <f aca="false">IF(ISNUMBER(I3151),1,0)</f>
        <v>0</v>
      </c>
      <c r="Y3151" s="9" t="n">
        <f aca="false">MOD(INT(E3151/86400)+3,7)</f>
        <v>0</v>
      </c>
      <c r="Z3151" s="9" t="n">
        <f aca="false">MOD(INT(E3151/3600),24)</f>
        <v>11</v>
      </c>
      <c r="AA3151" s="6" t="s">
        <v>6546</v>
      </c>
    </row>
    <row r="3152" customFormat="false" ht="15" hidden="false" customHeight="false" outlineLevel="0" collapsed="false">
      <c r="A3152" s="6" t="s">
        <v>6547</v>
      </c>
      <c r="B3152" s="6" t="s">
        <v>44</v>
      </c>
      <c r="C3152" s="6" t="s">
        <v>46</v>
      </c>
      <c r="D3152" s="6" t="s">
        <v>171</v>
      </c>
      <c r="E3152" s="6" t="n">
        <v>1789386183</v>
      </c>
      <c r="F3152" s="6" t="n">
        <v>1789387096</v>
      </c>
      <c r="G3152" s="6" t="n">
        <v>1789386916</v>
      </c>
      <c r="H3152" s="6" t="n">
        <v>1789389891</v>
      </c>
      <c r="J3152" s="6" t="n">
        <v>0</v>
      </c>
      <c r="K3152" s="6" t="n">
        <v>0</v>
      </c>
      <c r="L3152" s="9" t="n">
        <f aca="false">IF(AND(E3152&gt;=Scenario!$B$11,E3152&lt;Scenario!$B$12),1,0)</f>
        <v>1</v>
      </c>
      <c r="M3152" s="9" t="n">
        <f aca="false">IF(AND(L3152=1,ISNUMBER(F3152)),MAX(0,F3152-E3152)/60,"")</f>
        <v>15.2166666666667</v>
      </c>
      <c r="N3152" s="9" t="n">
        <f aca="false">IF(AND(L3152=1,ISNUMBER(G3152)),MAX(0,G3152-E3152)/60,"")</f>
        <v>12.2166666666667</v>
      </c>
      <c r="O3152" s="9" t="n">
        <f aca="false">IF(ISNUMBER(H3152),IF(AND(H3152&gt;=Scenario!$B$11,H3152&lt;Scenario!$B$12),1,0),0)</f>
        <v>1</v>
      </c>
      <c r="P3152" s="9" t="n">
        <f aca="false">IF(O3152=1,MAX(0,H3152-E3152)/60,"")</f>
        <v>61.8</v>
      </c>
      <c r="Q3152" s="9" t="n">
        <f aca="false">INDEX(Scenario!$B$18:$B$20,MATCH(B3152,Scenario!$A$18:$A$20,0))</f>
        <v>240</v>
      </c>
      <c r="R3152" s="9" t="n">
        <f aca="false">INDEX(Scenario!$C$18:$C$20,MATCH(B3152,Scenario!$A$18:$A$20,0))</f>
        <v>4320</v>
      </c>
      <c r="S3152" s="9" t="n">
        <f aca="false">IF(ISNUMBER(M3152),IF(M3152&lt;=Q3152,1,0),"")</f>
        <v>1</v>
      </c>
      <c r="T3152" s="9" t="n">
        <f aca="false">IF(ISNUMBER(P3152),IF(P3152&lt;=R3152,1,0),"")</f>
        <v>1</v>
      </c>
      <c r="U3152" s="9" t="n">
        <f aca="false">IF(E3152&gt;Scenario!$B$14,0,IF(OR(AND(ISNUMBER(H3152),H3152&lt;=Scenario!$B$14),AND(ISNUMBER(I3152),I3152&lt;=Scenario!$B$14)),0,1))</f>
        <v>0</v>
      </c>
      <c r="V3152" s="9" t="n">
        <f aca="false">IF(AND(U3152=1,(Scenario!$B$14-E3152)/60&gt;R3152),1,0)</f>
        <v>0</v>
      </c>
      <c r="W3152" s="9" t="n">
        <f aca="false">IF(OR(C3152=Scenario!$B$22,C3152=Scenario!$C$22),1,0)</f>
        <v>1</v>
      </c>
      <c r="X3152" s="9" t="n">
        <f aca="false">IF(ISNUMBER(I3152),1,0)</f>
        <v>0</v>
      </c>
      <c r="Y3152" s="9" t="n">
        <f aca="false">MOD(INT(E3152/86400)+3,7)</f>
        <v>0</v>
      </c>
      <c r="Z3152" s="9" t="n">
        <f aca="false">MOD(INT(E3152/3600),24)</f>
        <v>11</v>
      </c>
      <c r="AA3152" s="6" t="s">
        <v>6548</v>
      </c>
    </row>
    <row r="3153" customFormat="false" ht="15" hidden="false" customHeight="false" outlineLevel="0" collapsed="false">
      <c r="A3153" s="6" t="s">
        <v>6549</v>
      </c>
      <c r="B3153" s="6" t="s">
        <v>44</v>
      </c>
      <c r="C3153" s="6" t="s">
        <v>288</v>
      </c>
      <c r="D3153" s="6" t="s">
        <v>171</v>
      </c>
      <c r="E3153" s="6" t="n">
        <v>1789387969</v>
      </c>
      <c r="F3153" s="6" t="n">
        <v>1789388211</v>
      </c>
      <c r="G3153" s="6" t="n">
        <v>1789388012</v>
      </c>
      <c r="H3153" s="6" t="n">
        <v>1789396419</v>
      </c>
      <c r="J3153" s="6" t="n">
        <v>0</v>
      </c>
      <c r="K3153" s="6" t="n">
        <v>0</v>
      </c>
      <c r="L3153" s="9" t="n">
        <f aca="false">IF(AND(E3153&gt;=Scenario!$B$11,E3153&lt;Scenario!$B$12),1,0)</f>
        <v>1</v>
      </c>
      <c r="M3153" s="9" t="n">
        <f aca="false">IF(AND(L3153=1,ISNUMBER(F3153)),MAX(0,F3153-E3153)/60,"")</f>
        <v>4.03333333333333</v>
      </c>
      <c r="N3153" s="9" t="n">
        <f aca="false">IF(AND(L3153=1,ISNUMBER(G3153)),MAX(0,G3153-E3153)/60,"")</f>
        <v>0.716666666666667</v>
      </c>
      <c r="O3153" s="9" t="n">
        <f aca="false">IF(ISNUMBER(H3153),IF(AND(H3153&gt;=Scenario!$B$11,H3153&lt;Scenario!$B$12),1,0),0)</f>
        <v>1</v>
      </c>
      <c r="P3153" s="9" t="n">
        <f aca="false">IF(O3153=1,MAX(0,H3153-E3153)/60,"")</f>
        <v>140.833333333333</v>
      </c>
      <c r="Q3153" s="9" t="n">
        <f aca="false">INDEX(Scenario!$B$18:$B$20,MATCH(B3153,Scenario!$A$18:$A$20,0))</f>
        <v>240</v>
      </c>
      <c r="R3153" s="9" t="n">
        <f aca="false">INDEX(Scenario!$C$18:$C$20,MATCH(B3153,Scenario!$A$18:$A$20,0))</f>
        <v>4320</v>
      </c>
      <c r="S3153" s="9" t="n">
        <f aca="false">IF(ISNUMBER(M3153),IF(M3153&lt;=Q3153,1,0),"")</f>
        <v>1</v>
      </c>
      <c r="T3153" s="9" t="n">
        <f aca="false">IF(ISNUMBER(P3153),IF(P3153&lt;=R3153,1,0),"")</f>
        <v>1</v>
      </c>
      <c r="U3153" s="9" t="n">
        <f aca="false">IF(E3153&gt;Scenario!$B$14,0,IF(OR(AND(ISNUMBER(H3153),H3153&lt;=Scenario!$B$14),AND(ISNUMBER(I3153),I3153&lt;=Scenario!$B$14)),0,1))</f>
        <v>0</v>
      </c>
      <c r="V3153" s="9" t="n">
        <f aca="false">IF(AND(U3153=1,(Scenario!$B$14-E3153)/60&gt;R3153),1,0)</f>
        <v>0</v>
      </c>
      <c r="W3153" s="9" t="n">
        <f aca="false">IF(OR(C3153=Scenario!$B$22,C3153=Scenario!$C$22),1,0)</f>
        <v>0</v>
      </c>
      <c r="X3153" s="9" t="n">
        <f aca="false">IF(ISNUMBER(I3153),1,0)</f>
        <v>0</v>
      </c>
      <c r="Y3153" s="9" t="n">
        <f aca="false">MOD(INT(E3153/86400)+3,7)</f>
        <v>0</v>
      </c>
      <c r="Z3153" s="9" t="n">
        <f aca="false">MOD(INT(E3153/3600),24)</f>
        <v>12</v>
      </c>
      <c r="AA3153" s="6" t="s">
        <v>6550</v>
      </c>
    </row>
    <row r="3154" customFormat="false" ht="15" hidden="false" customHeight="false" outlineLevel="0" collapsed="false">
      <c r="A3154" s="6" t="s">
        <v>6551</v>
      </c>
      <c r="B3154" s="6" t="s">
        <v>43</v>
      </c>
      <c r="C3154" s="6" t="s">
        <v>249</v>
      </c>
      <c r="D3154" s="6" t="s">
        <v>172</v>
      </c>
      <c r="E3154" s="6" t="n">
        <v>1789388157</v>
      </c>
      <c r="F3154" s="6" t="n">
        <v>1789388307</v>
      </c>
      <c r="G3154" s="6" t="n">
        <v>1789388175</v>
      </c>
      <c r="H3154" s="6" t="n">
        <v>1789393071</v>
      </c>
      <c r="J3154" s="6" t="n">
        <v>0</v>
      </c>
      <c r="K3154" s="6" t="n">
        <v>0</v>
      </c>
      <c r="L3154" s="9" t="n">
        <f aca="false">IF(AND(E3154&gt;=Scenario!$B$11,E3154&lt;Scenario!$B$12),1,0)</f>
        <v>1</v>
      </c>
      <c r="M3154" s="9" t="n">
        <f aca="false">IF(AND(L3154=1,ISNUMBER(F3154)),MAX(0,F3154-E3154)/60,"")</f>
        <v>2.5</v>
      </c>
      <c r="N3154" s="9" t="n">
        <f aca="false">IF(AND(L3154=1,ISNUMBER(G3154)),MAX(0,G3154-E3154)/60,"")</f>
        <v>0.3</v>
      </c>
      <c r="O3154" s="9" t="n">
        <f aca="false">IF(ISNUMBER(H3154),IF(AND(H3154&gt;=Scenario!$B$11,H3154&lt;Scenario!$B$12),1,0),0)</f>
        <v>1</v>
      </c>
      <c r="P3154" s="9" t="n">
        <f aca="false">IF(O3154=1,MAX(0,H3154-E3154)/60,"")</f>
        <v>81.9</v>
      </c>
      <c r="Q3154" s="9" t="n">
        <f aca="false">INDEX(Scenario!$B$18:$B$20,MATCH(B3154,Scenario!$A$18:$A$20,0))</f>
        <v>60</v>
      </c>
      <c r="R3154" s="9" t="n">
        <f aca="false">INDEX(Scenario!$C$18:$C$20,MATCH(B3154,Scenario!$A$18:$A$20,0))</f>
        <v>1440</v>
      </c>
      <c r="S3154" s="9" t="n">
        <f aca="false">IF(ISNUMBER(M3154),IF(M3154&lt;=Q3154,1,0),"")</f>
        <v>1</v>
      </c>
      <c r="T3154" s="9" t="n">
        <f aca="false">IF(ISNUMBER(P3154),IF(P3154&lt;=R3154,1,0),"")</f>
        <v>1</v>
      </c>
      <c r="U3154" s="9" t="n">
        <f aca="false">IF(E3154&gt;Scenario!$B$14,0,IF(OR(AND(ISNUMBER(H3154),H3154&lt;=Scenario!$B$14),AND(ISNUMBER(I3154),I3154&lt;=Scenario!$B$14)),0,1))</f>
        <v>0</v>
      </c>
      <c r="V3154" s="9" t="n">
        <f aca="false">IF(AND(U3154=1,(Scenario!$B$14-E3154)/60&gt;R3154),1,0)</f>
        <v>0</v>
      </c>
      <c r="W3154" s="9" t="n">
        <f aca="false">IF(OR(C3154=Scenario!$B$22,C3154=Scenario!$C$22),1,0)</f>
        <v>0</v>
      </c>
      <c r="X3154" s="9" t="n">
        <f aca="false">IF(ISNUMBER(I3154),1,0)</f>
        <v>0</v>
      </c>
      <c r="Y3154" s="9" t="n">
        <f aca="false">MOD(INT(E3154/86400)+3,7)</f>
        <v>0</v>
      </c>
      <c r="Z3154" s="9" t="n">
        <f aca="false">MOD(INT(E3154/3600),24)</f>
        <v>12</v>
      </c>
      <c r="AA3154" s="6" t="s">
        <v>6552</v>
      </c>
    </row>
    <row r="3155" customFormat="false" ht="15" hidden="false" customHeight="false" outlineLevel="0" collapsed="false">
      <c r="A3155" s="6" t="s">
        <v>6553</v>
      </c>
      <c r="B3155" s="6" t="s">
        <v>42</v>
      </c>
      <c r="C3155" s="6" t="s">
        <v>46</v>
      </c>
      <c r="D3155" s="6" t="s">
        <v>171</v>
      </c>
      <c r="E3155" s="6" t="n">
        <v>1789389137</v>
      </c>
      <c r="F3155" s="6" t="n">
        <v>1789389323</v>
      </c>
      <c r="G3155" s="6" t="n">
        <v>1789389149</v>
      </c>
      <c r="H3155" s="6" t="n">
        <v>1789392299</v>
      </c>
      <c r="J3155" s="6" t="n">
        <v>0</v>
      </c>
      <c r="K3155" s="6" t="n">
        <v>0</v>
      </c>
      <c r="L3155" s="9" t="n">
        <f aca="false">IF(AND(E3155&gt;=Scenario!$B$11,E3155&lt;Scenario!$B$12),1,0)</f>
        <v>1</v>
      </c>
      <c r="M3155" s="9" t="n">
        <f aca="false">IF(AND(L3155=1,ISNUMBER(F3155)),MAX(0,F3155-E3155)/60,"")</f>
        <v>3.1</v>
      </c>
      <c r="N3155" s="9" t="n">
        <f aca="false">IF(AND(L3155=1,ISNUMBER(G3155)),MAX(0,G3155-E3155)/60,"")</f>
        <v>0.2</v>
      </c>
      <c r="O3155" s="9" t="n">
        <f aca="false">IF(ISNUMBER(H3155),IF(AND(H3155&gt;=Scenario!$B$11,H3155&lt;Scenario!$B$12),1,0),0)</f>
        <v>1</v>
      </c>
      <c r="P3155" s="9" t="n">
        <f aca="false">IF(O3155=1,MAX(0,H3155-E3155)/60,"")</f>
        <v>52.7</v>
      </c>
      <c r="Q3155" s="9" t="n">
        <f aca="false">INDEX(Scenario!$B$18:$B$20,MATCH(B3155,Scenario!$A$18:$A$20,0))</f>
        <v>15</v>
      </c>
      <c r="R3155" s="9" t="n">
        <f aca="false">INDEX(Scenario!$C$18:$C$20,MATCH(B3155,Scenario!$A$18:$A$20,0))</f>
        <v>240</v>
      </c>
      <c r="S3155" s="9" t="n">
        <f aca="false">IF(ISNUMBER(M3155),IF(M3155&lt;=Q3155,1,0),"")</f>
        <v>1</v>
      </c>
      <c r="T3155" s="9" t="n">
        <f aca="false">IF(ISNUMBER(P3155),IF(P3155&lt;=R3155,1,0),"")</f>
        <v>1</v>
      </c>
      <c r="U3155" s="9" t="n">
        <f aca="false">IF(E3155&gt;Scenario!$B$14,0,IF(OR(AND(ISNUMBER(H3155),H3155&lt;=Scenario!$B$14),AND(ISNUMBER(I3155),I3155&lt;=Scenario!$B$14)),0,1))</f>
        <v>0</v>
      </c>
      <c r="V3155" s="9" t="n">
        <f aca="false">IF(AND(U3155=1,(Scenario!$B$14-E3155)/60&gt;R3155),1,0)</f>
        <v>0</v>
      </c>
      <c r="W3155" s="9" t="n">
        <f aca="false">IF(OR(C3155=Scenario!$B$22,C3155=Scenario!$C$22),1,0)</f>
        <v>1</v>
      </c>
      <c r="X3155" s="9" t="n">
        <f aca="false">IF(ISNUMBER(I3155),1,0)</f>
        <v>0</v>
      </c>
      <c r="Y3155" s="9" t="n">
        <f aca="false">MOD(INT(E3155/86400)+3,7)</f>
        <v>0</v>
      </c>
      <c r="Z3155" s="9" t="n">
        <f aca="false">MOD(INT(E3155/3600),24)</f>
        <v>12</v>
      </c>
      <c r="AA3155" s="6" t="s">
        <v>6554</v>
      </c>
    </row>
    <row r="3156" customFormat="false" ht="15" hidden="false" customHeight="false" outlineLevel="0" collapsed="false">
      <c r="A3156" s="6" t="s">
        <v>6555</v>
      </c>
      <c r="B3156" s="6" t="s">
        <v>43</v>
      </c>
      <c r="C3156" s="6" t="s">
        <v>47</v>
      </c>
      <c r="D3156" s="6" t="s">
        <v>172</v>
      </c>
      <c r="E3156" s="6" t="n">
        <v>1789389185</v>
      </c>
      <c r="F3156" s="6" t="n">
        <v>1789389442</v>
      </c>
      <c r="G3156" s="6" t="n">
        <v>1789389204</v>
      </c>
      <c r="H3156" s="6" t="n">
        <v>1789397529</v>
      </c>
      <c r="J3156" s="6" t="n">
        <v>0</v>
      </c>
      <c r="K3156" s="6" t="n">
        <v>0</v>
      </c>
      <c r="L3156" s="9" t="n">
        <f aca="false">IF(AND(E3156&gt;=Scenario!$B$11,E3156&lt;Scenario!$B$12),1,0)</f>
        <v>1</v>
      </c>
      <c r="M3156" s="9" t="n">
        <f aca="false">IF(AND(L3156=1,ISNUMBER(F3156)),MAX(0,F3156-E3156)/60,"")</f>
        <v>4.28333333333333</v>
      </c>
      <c r="N3156" s="9" t="n">
        <f aca="false">IF(AND(L3156=1,ISNUMBER(G3156)),MAX(0,G3156-E3156)/60,"")</f>
        <v>0.316666666666667</v>
      </c>
      <c r="O3156" s="9" t="n">
        <f aca="false">IF(ISNUMBER(H3156),IF(AND(H3156&gt;=Scenario!$B$11,H3156&lt;Scenario!$B$12),1,0),0)</f>
        <v>1</v>
      </c>
      <c r="P3156" s="9" t="n">
        <f aca="false">IF(O3156=1,MAX(0,H3156-E3156)/60,"")</f>
        <v>139.066666666667</v>
      </c>
      <c r="Q3156" s="9" t="n">
        <f aca="false">INDEX(Scenario!$B$18:$B$20,MATCH(B3156,Scenario!$A$18:$A$20,0))</f>
        <v>60</v>
      </c>
      <c r="R3156" s="9" t="n">
        <f aca="false">INDEX(Scenario!$C$18:$C$20,MATCH(B3156,Scenario!$A$18:$A$20,0))</f>
        <v>1440</v>
      </c>
      <c r="S3156" s="9" t="n">
        <f aca="false">IF(ISNUMBER(M3156),IF(M3156&lt;=Q3156,1,0),"")</f>
        <v>1</v>
      </c>
      <c r="T3156" s="9" t="n">
        <f aca="false">IF(ISNUMBER(P3156),IF(P3156&lt;=R3156,1,0),"")</f>
        <v>1</v>
      </c>
      <c r="U3156" s="9" t="n">
        <f aca="false">IF(E3156&gt;Scenario!$B$14,0,IF(OR(AND(ISNUMBER(H3156),H3156&lt;=Scenario!$B$14),AND(ISNUMBER(I3156),I3156&lt;=Scenario!$B$14)),0,1))</f>
        <v>0</v>
      </c>
      <c r="V3156" s="9" t="n">
        <f aca="false">IF(AND(U3156=1,(Scenario!$B$14-E3156)/60&gt;R3156),1,0)</f>
        <v>0</v>
      </c>
      <c r="W3156" s="9" t="n">
        <f aca="false">IF(OR(C3156=Scenario!$B$22,C3156=Scenario!$C$22),1,0)</f>
        <v>1</v>
      </c>
      <c r="X3156" s="9" t="n">
        <f aca="false">IF(ISNUMBER(I3156),1,0)</f>
        <v>0</v>
      </c>
      <c r="Y3156" s="9" t="n">
        <f aca="false">MOD(INT(E3156/86400)+3,7)</f>
        <v>0</v>
      </c>
      <c r="Z3156" s="9" t="n">
        <f aca="false">MOD(INT(E3156/3600),24)</f>
        <v>12</v>
      </c>
      <c r="AA3156" s="6" t="s">
        <v>6556</v>
      </c>
    </row>
    <row r="3157" customFormat="false" ht="15" hidden="false" customHeight="false" outlineLevel="0" collapsed="false">
      <c r="A3157" s="6" t="s">
        <v>6557</v>
      </c>
      <c r="B3157" s="6" t="s">
        <v>43</v>
      </c>
      <c r="C3157" s="6" t="s">
        <v>249</v>
      </c>
      <c r="D3157" s="6" t="s">
        <v>171</v>
      </c>
      <c r="E3157" s="6" t="n">
        <v>1789389319</v>
      </c>
      <c r="F3157" s="6" t="n">
        <v>1789389426</v>
      </c>
      <c r="G3157" s="6" t="n">
        <v>1789389337</v>
      </c>
      <c r="H3157" s="6" t="n">
        <v>1789391955</v>
      </c>
      <c r="J3157" s="6" t="n">
        <v>0</v>
      </c>
      <c r="K3157" s="6" t="n">
        <v>0</v>
      </c>
      <c r="L3157" s="9" t="n">
        <f aca="false">IF(AND(E3157&gt;=Scenario!$B$11,E3157&lt;Scenario!$B$12),1,0)</f>
        <v>1</v>
      </c>
      <c r="M3157" s="9" t="n">
        <f aca="false">IF(AND(L3157=1,ISNUMBER(F3157)),MAX(0,F3157-E3157)/60,"")</f>
        <v>1.78333333333333</v>
      </c>
      <c r="N3157" s="9" t="n">
        <f aca="false">IF(AND(L3157=1,ISNUMBER(G3157)),MAX(0,G3157-E3157)/60,"")</f>
        <v>0.3</v>
      </c>
      <c r="O3157" s="9" t="n">
        <f aca="false">IF(ISNUMBER(H3157),IF(AND(H3157&gt;=Scenario!$B$11,H3157&lt;Scenario!$B$12),1,0),0)</f>
        <v>1</v>
      </c>
      <c r="P3157" s="9" t="n">
        <f aca="false">IF(O3157=1,MAX(0,H3157-E3157)/60,"")</f>
        <v>43.9333333333333</v>
      </c>
      <c r="Q3157" s="9" t="n">
        <f aca="false">INDEX(Scenario!$B$18:$B$20,MATCH(B3157,Scenario!$A$18:$A$20,0))</f>
        <v>60</v>
      </c>
      <c r="R3157" s="9" t="n">
        <f aca="false">INDEX(Scenario!$C$18:$C$20,MATCH(B3157,Scenario!$A$18:$A$20,0))</f>
        <v>1440</v>
      </c>
      <c r="S3157" s="9" t="n">
        <f aca="false">IF(ISNUMBER(M3157),IF(M3157&lt;=Q3157,1,0),"")</f>
        <v>1</v>
      </c>
      <c r="T3157" s="9" t="n">
        <f aca="false">IF(ISNUMBER(P3157),IF(P3157&lt;=R3157,1,0),"")</f>
        <v>1</v>
      </c>
      <c r="U3157" s="9" t="n">
        <f aca="false">IF(E3157&gt;Scenario!$B$14,0,IF(OR(AND(ISNUMBER(H3157),H3157&lt;=Scenario!$B$14),AND(ISNUMBER(I3157),I3157&lt;=Scenario!$B$14)),0,1))</f>
        <v>0</v>
      </c>
      <c r="V3157" s="9" t="n">
        <f aca="false">IF(AND(U3157=1,(Scenario!$B$14-E3157)/60&gt;R3157),1,0)</f>
        <v>0</v>
      </c>
      <c r="W3157" s="9" t="n">
        <f aca="false">IF(OR(C3157=Scenario!$B$22,C3157=Scenario!$C$22),1,0)</f>
        <v>0</v>
      </c>
      <c r="X3157" s="9" t="n">
        <f aca="false">IF(ISNUMBER(I3157),1,0)</f>
        <v>0</v>
      </c>
      <c r="Y3157" s="9" t="n">
        <f aca="false">MOD(INT(E3157/86400)+3,7)</f>
        <v>0</v>
      </c>
      <c r="Z3157" s="9" t="n">
        <f aca="false">MOD(INT(E3157/3600),24)</f>
        <v>12</v>
      </c>
      <c r="AA3157" s="6" t="s">
        <v>6558</v>
      </c>
    </row>
    <row r="3158" customFormat="false" ht="15" hidden="false" customHeight="false" outlineLevel="0" collapsed="false">
      <c r="A3158" s="6" t="s">
        <v>6559</v>
      </c>
      <c r="B3158" s="6" t="s">
        <v>44</v>
      </c>
      <c r="C3158" s="6" t="s">
        <v>46</v>
      </c>
      <c r="D3158" s="6" t="s">
        <v>170</v>
      </c>
      <c r="E3158" s="6" t="n">
        <v>1789389602</v>
      </c>
      <c r="I3158" s="6" t="n">
        <v>1789392670</v>
      </c>
      <c r="J3158" s="6" t="n">
        <v>0</v>
      </c>
      <c r="K3158" s="6" t="n">
        <v>0</v>
      </c>
      <c r="L3158" s="9" t="n">
        <f aca="false">IF(AND(E3158&gt;=Scenario!$B$11,E3158&lt;Scenario!$B$12),1,0)</f>
        <v>1</v>
      </c>
      <c r="M3158" s="0" t="str">
        <f aca="false">IF(AND(L3158=1,ISNUMBER(F3158)),MAX(0,F3158-E3158)/60,"")</f>
        <v/>
      </c>
      <c r="N3158" s="0" t="str">
        <f aca="false">IF(AND(L3158=1,ISNUMBER(G3158)),MAX(0,G3158-E3158)/60,"")</f>
        <v/>
      </c>
      <c r="O3158" s="9" t="n">
        <f aca="false">IF(ISNUMBER(H3158),IF(AND(H3158&gt;=Scenario!$B$11,H3158&lt;Scenario!$B$12),1,0),0)</f>
        <v>0</v>
      </c>
      <c r="P3158" s="0" t="str">
        <f aca="false">IF(O3158=1,MAX(0,H3158-E3158)/60,"")</f>
        <v/>
      </c>
      <c r="Q3158" s="9" t="n">
        <f aca="false">INDEX(Scenario!$B$18:$B$20,MATCH(B3158,Scenario!$A$18:$A$20,0))</f>
        <v>240</v>
      </c>
      <c r="R3158" s="9" t="n">
        <f aca="false">INDEX(Scenario!$C$18:$C$20,MATCH(B3158,Scenario!$A$18:$A$20,0))</f>
        <v>4320</v>
      </c>
      <c r="S3158" s="0" t="str">
        <f aca="false">IF(ISNUMBER(M3158),IF(M3158&lt;=Q3158,1,0),"")</f>
        <v/>
      </c>
      <c r="T3158" s="0" t="str">
        <f aca="false">IF(ISNUMBER(P3158),IF(P3158&lt;=R3158,1,0),"")</f>
        <v/>
      </c>
      <c r="U3158" s="9" t="n">
        <f aca="false">IF(E3158&gt;Scenario!$B$14,0,IF(OR(AND(ISNUMBER(H3158),H3158&lt;=Scenario!$B$14),AND(ISNUMBER(I3158),I3158&lt;=Scenario!$B$14)),0,1))</f>
        <v>0</v>
      </c>
      <c r="V3158" s="9" t="n">
        <f aca="false">IF(AND(U3158=1,(Scenario!$B$14-E3158)/60&gt;R3158),1,0)</f>
        <v>0</v>
      </c>
      <c r="W3158" s="9" t="n">
        <f aca="false">IF(OR(C3158=Scenario!$B$22,C3158=Scenario!$C$22),1,0)</f>
        <v>1</v>
      </c>
      <c r="X3158" s="9" t="n">
        <f aca="false">IF(ISNUMBER(I3158),1,0)</f>
        <v>1</v>
      </c>
      <c r="Y3158" s="9" t="n">
        <f aca="false">MOD(INT(E3158/86400)+3,7)</f>
        <v>0</v>
      </c>
      <c r="Z3158" s="9" t="n">
        <f aca="false">MOD(INT(E3158/3600),24)</f>
        <v>12</v>
      </c>
      <c r="AA3158" s="6" t="s">
        <v>6560</v>
      </c>
    </row>
    <row r="3159" customFormat="false" ht="15" hidden="false" customHeight="false" outlineLevel="0" collapsed="false">
      <c r="A3159" s="6" t="s">
        <v>6561</v>
      </c>
      <c r="B3159" s="6" t="s">
        <v>44</v>
      </c>
      <c r="C3159" s="6" t="s">
        <v>249</v>
      </c>
      <c r="D3159" s="6" t="s">
        <v>172</v>
      </c>
      <c r="E3159" s="6" t="n">
        <v>1789390163</v>
      </c>
      <c r="F3159" s="6" t="n">
        <v>1789390291</v>
      </c>
      <c r="G3159" s="6" t="n">
        <v>1789390195</v>
      </c>
      <c r="H3159" s="6" t="n">
        <v>1789393825</v>
      </c>
      <c r="J3159" s="6" t="n">
        <v>0</v>
      </c>
      <c r="K3159" s="6" t="n">
        <v>0</v>
      </c>
      <c r="L3159" s="9" t="n">
        <f aca="false">IF(AND(E3159&gt;=Scenario!$B$11,E3159&lt;Scenario!$B$12),1,0)</f>
        <v>1</v>
      </c>
      <c r="M3159" s="9" t="n">
        <f aca="false">IF(AND(L3159=1,ISNUMBER(F3159)),MAX(0,F3159-E3159)/60,"")</f>
        <v>2.13333333333333</v>
      </c>
      <c r="N3159" s="9" t="n">
        <f aca="false">IF(AND(L3159=1,ISNUMBER(G3159)),MAX(0,G3159-E3159)/60,"")</f>
        <v>0.533333333333333</v>
      </c>
      <c r="O3159" s="9" t="n">
        <f aca="false">IF(ISNUMBER(H3159),IF(AND(H3159&gt;=Scenario!$B$11,H3159&lt;Scenario!$B$12),1,0),0)</f>
        <v>1</v>
      </c>
      <c r="P3159" s="9" t="n">
        <f aca="false">IF(O3159=1,MAX(0,H3159-E3159)/60,"")</f>
        <v>61.0333333333333</v>
      </c>
      <c r="Q3159" s="9" t="n">
        <f aca="false">INDEX(Scenario!$B$18:$B$20,MATCH(B3159,Scenario!$A$18:$A$20,0))</f>
        <v>240</v>
      </c>
      <c r="R3159" s="9" t="n">
        <f aca="false">INDEX(Scenario!$C$18:$C$20,MATCH(B3159,Scenario!$A$18:$A$20,0))</f>
        <v>4320</v>
      </c>
      <c r="S3159" s="9" t="n">
        <f aca="false">IF(ISNUMBER(M3159),IF(M3159&lt;=Q3159,1,0),"")</f>
        <v>1</v>
      </c>
      <c r="T3159" s="9" t="n">
        <f aca="false">IF(ISNUMBER(P3159),IF(P3159&lt;=R3159,1,0),"")</f>
        <v>1</v>
      </c>
      <c r="U3159" s="9" t="n">
        <f aca="false">IF(E3159&gt;Scenario!$B$14,0,IF(OR(AND(ISNUMBER(H3159),H3159&lt;=Scenario!$B$14),AND(ISNUMBER(I3159),I3159&lt;=Scenario!$B$14)),0,1))</f>
        <v>0</v>
      </c>
      <c r="V3159" s="9" t="n">
        <f aca="false">IF(AND(U3159=1,(Scenario!$B$14-E3159)/60&gt;R3159),1,0)</f>
        <v>0</v>
      </c>
      <c r="W3159" s="9" t="n">
        <f aca="false">IF(OR(C3159=Scenario!$B$22,C3159=Scenario!$C$22),1,0)</f>
        <v>0</v>
      </c>
      <c r="X3159" s="9" t="n">
        <f aca="false">IF(ISNUMBER(I3159),1,0)</f>
        <v>0</v>
      </c>
      <c r="Y3159" s="9" t="n">
        <f aca="false">MOD(INT(E3159/86400)+3,7)</f>
        <v>0</v>
      </c>
      <c r="Z3159" s="9" t="n">
        <f aca="false">MOD(INT(E3159/3600),24)</f>
        <v>12</v>
      </c>
      <c r="AA3159" s="6" t="s">
        <v>6562</v>
      </c>
    </row>
    <row r="3160" customFormat="false" ht="15" hidden="false" customHeight="false" outlineLevel="0" collapsed="false">
      <c r="A3160" s="6" t="s">
        <v>6563</v>
      </c>
      <c r="B3160" s="6" t="s">
        <v>44</v>
      </c>
      <c r="C3160" s="6" t="s">
        <v>249</v>
      </c>
      <c r="D3160" s="6" t="s">
        <v>170</v>
      </c>
      <c r="E3160" s="6" t="n">
        <v>1789390246</v>
      </c>
      <c r="F3160" s="6" t="n">
        <v>1789392994</v>
      </c>
      <c r="G3160" s="6" t="n">
        <v>1789392825</v>
      </c>
      <c r="H3160" s="6" t="n">
        <v>1789393618</v>
      </c>
      <c r="J3160" s="6" t="n">
        <v>0</v>
      </c>
      <c r="K3160" s="6" t="n">
        <v>0</v>
      </c>
      <c r="L3160" s="9" t="n">
        <f aca="false">IF(AND(E3160&gt;=Scenario!$B$11,E3160&lt;Scenario!$B$12),1,0)</f>
        <v>1</v>
      </c>
      <c r="M3160" s="9" t="n">
        <f aca="false">IF(AND(L3160=1,ISNUMBER(F3160)),MAX(0,F3160-E3160)/60,"")</f>
        <v>45.8</v>
      </c>
      <c r="N3160" s="9" t="n">
        <f aca="false">IF(AND(L3160=1,ISNUMBER(G3160)),MAX(0,G3160-E3160)/60,"")</f>
        <v>42.9833333333333</v>
      </c>
      <c r="O3160" s="9" t="n">
        <f aca="false">IF(ISNUMBER(H3160),IF(AND(H3160&gt;=Scenario!$B$11,H3160&lt;Scenario!$B$12),1,0),0)</f>
        <v>1</v>
      </c>
      <c r="P3160" s="9" t="n">
        <f aca="false">IF(O3160=1,MAX(0,H3160-E3160)/60,"")</f>
        <v>56.2</v>
      </c>
      <c r="Q3160" s="9" t="n">
        <f aca="false">INDEX(Scenario!$B$18:$B$20,MATCH(B3160,Scenario!$A$18:$A$20,0))</f>
        <v>240</v>
      </c>
      <c r="R3160" s="9" t="n">
        <f aca="false">INDEX(Scenario!$C$18:$C$20,MATCH(B3160,Scenario!$A$18:$A$20,0))</f>
        <v>4320</v>
      </c>
      <c r="S3160" s="9" t="n">
        <f aca="false">IF(ISNUMBER(M3160),IF(M3160&lt;=Q3160,1,0),"")</f>
        <v>1</v>
      </c>
      <c r="T3160" s="9" t="n">
        <f aca="false">IF(ISNUMBER(P3160),IF(P3160&lt;=R3160,1,0),"")</f>
        <v>1</v>
      </c>
      <c r="U3160" s="9" t="n">
        <f aca="false">IF(E3160&gt;Scenario!$B$14,0,IF(OR(AND(ISNUMBER(H3160),H3160&lt;=Scenario!$B$14),AND(ISNUMBER(I3160),I3160&lt;=Scenario!$B$14)),0,1))</f>
        <v>0</v>
      </c>
      <c r="V3160" s="9" t="n">
        <f aca="false">IF(AND(U3160=1,(Scenario!$B$14-E3160)/60&gt;R3160),1,0)</f>
        <v>0</v>
      </c>
      <c r="W3160" s="9" t="n">
        <f aca="false">IF(OR(C3160=Scenario!$B$22,C3160=Scenario!$C$22),1,0)</f>
        <v>0</v>
      </c>
      <c r="X3160" s="9" t="n">
        <f aca="false">IF(ISNUMBER(I3160),1,0)</f>
        <v>0</v>
      </c>
      <c r="Y3160" s="9" t="n">
        <f aca="false">MOD(INT(E3160/86400)+3,7)</f>
        <v>0</v>
      </c>
      <c r="Z3160" s="9" t="n">
        <f aca="false">MOD(INT(E3160/3600),24)</f>
        <v>12</v>
      </c>
      <c r="AA3160" s="6" t="s">
        <v>6564</v>
      </c>
    </row>
    <row r="3161" customFormat="false" ht="15" hidden="false" customHeight="false" outlineLevel="0" collapsed="false">
      <c r="A3161" s="6" t="s">
        <v>6565</v>
      </c>
      <c r="B3161" s="6" t="s">
        <v>44</v>
      </c>
      <c r="C3161" s="6" t="s">
        <v>249</v>
      </c>
      <c r="D3161" s="6" t="s">
        <v>171</v>
      </c>
      <c r="E3161" s="6" t="n">
        <v>1789391053</v>
      </c>
      <c r="F3161" s="6" t="n">
        <v>1789393211</v>
      </c>
      <c r="G3161" s="6" t="n">
        <v>1789393103</v>
      </c>
      <c r="H3161" s="6" t="n">
        <v>1789395743</v>
      </c>
      <c r="J3161" s="6" t="n">
        <v>0</v>
      </c>
      <c r="K3161" s="6" t="n">
        <v>0</v>
      </c>
      <c r="L3161" s="9" t="n">
        <f aca="false">IF(AND(E3161&gt;=Scenario!$B$11,E3161&lt;Scenario!$B$12),1,0)</f>
        <v>1</v>
      </c>
      <c r="M3161" s="9" t="n">
        <f aca="false">IF(AND(L3161=1,ISNUMBER(F3161)),MAX(0,F3161-E3161)/60,"")</f>
        <v>35.9666666666667</v>
      </c>
      <c r="N3161" s="9" t="n">
        <f aca="false">IF(AND(L3161=1,ISNUMBER(G3161)),MAX(0,G3161-E3161)/60,"")</f>
        <v>34.1666666666667</v>
      </c>
      <c r="O3161" s="9" t="n">
        <f aca="false">IF(ISNUMBER(H3161),IF(AND(H3161&gt;=Scenario!$B$11,H3161&lt;Scenario!$B$12),1,0),0)</f>
        <v>1</v>
      </c>
      <c r="P3161" s="9" t="n">
        <f aca="false">IF(O3161=1,MAX(0,H3161-E3161)/60,"")</f>
        <v>78.1666666666667</v>
      </c>
      <c r="Q3161" s="9" t="n">
        <f aca="false">INDEX(Scenario!$B$18:$B$20,MATCH(B3161,Scenario!$A$18:$A$20,0))</f>
        <v>240</v>
      </c>
      <c r="R3161" s="9" t="n">
        <f aca="false">INDEX(Scenario!$C$18:$C$20,MATCH(B3161,Scenario!$A$18:$A$20,0))</f>
        <v>4320</v>
      </c>
      <c r="S3161" s="9" t="n">
        <f aca="false">IF(ISNUMBER(M3161),IF(M3161&lt;=Q3161,1,0),"")</f>
        <v>1</v>
      </c>
      <c r="T3161" s="9" t="n">
        <f aca="false">IF(ISNUMBER(P3161),IF(P3161&lt;=R3161,1,0),"")</f>
        <v>1</v>
      </c>
      <c r="U3161" s="9" t="n">
        <f aca="false">IF(E3161&gt;Scenario!$B$14,0,IF(OR(AND(ISNUMBER(H3161),H3161&lt;=Scenario!$B$14),AND(ISNUMBER(I3161),I3161&lt;=Scenario!$B$14)),0,1))</f>
        <v>0</v>
      </c>
      <c r="V3161" s="9" t="n">
        <f aca="false">IF(AND(U3161=1,(Scenario!$B$14-E3161)/60&gt;R3161),1,0)</f>
        <v>0</v>
      </c>
      <c r="W3161" s="9" t="n">
        <f aca="false">IF(OR(C3161=Scenario!$B$22,C3161=Scenario!$C$22),1,0)</f>
        <v>0</v>
      </c>
      <c r="X3161" s="9" t="n">
        <f aca="false">IF(ISNUMBER(I3161),1,0)</f>
        <v>0</v>
      </c>
      <c r="Y3161" s="9" t="n">
        <f aca="false">MOD(INT(E3161/86400)+3,7)</f>
        <v>0</v>
      </c>
      <c r="Z3161" s="9" t="n">
        <f aca="false">MOD(INT(E3161/3600),24)</f>
        <v>13</v>
      </c>
      <c r="AA3161" s="6" t="s">
        <v>6566</v>
      </c>
    </row>
    <row r="3162" customFormat="false" ht="15" hidden="false" customHeight="false" outlineLevel="0" collapsed="false">
      <c r="A3162" s="6" t="s">
        <v>6567</v>
      </c>
      <c r="B3162" s="6" t="s">
        <v>42</v>
      </c>
      <c r="C3162" s="6" t="s">
        <v>249</v>
      </c>
      <c r="D3162" s="6" t="s">
        <v>171</v>
      </c>
      <c r="E3162" s="6" t="n">
        <v>1789391916</v>
      </c>
      <c r="F3162" s="6" t="n">
        <v>1789392386</v>
      </c>
      <c r="G3162" s="6" t="n">
        <v>1789392160</v>
      </c>
      <c r="H3162" s="6" t="n">
        <v>1789393025</v>
      </c>
      <c r="J3162" s="6" t="n">
        <v>0</v>
      </c>
      <c r="K3162" s="6" t="n">
        <v>0</v>
      </c>
      <c r="L3162" s="9" t="n">
        <f aca="false">IF(AND(E3162&gt;=Scenario!$B$11,E3162&lt;Scenario!$B$12),1,0)</f>
        <v>1</v>
      </c>
      <c r="M3162" s="9" t="n">
        <f aca="false">IF(AND(L3162=1,ISNUMBER(F3162)),MAX(0,F3162-E3162)/60,"")</f>
        <v>7.83333333333333</v>
      </c>
      <c r="N3162" s="9" t="n">
        <f aca="false">IF(AND(L3162=1,ISNUMBER(G3162)),MAX(0,G3162-E3162)/60,"")</f>
        <v>4.06666666666667</v>
      </c>
      <c r="O3162" s="9" t="n">
        <f aca="false">IF(ISNUMBER(H3162),IF(AND(H3162&gt;=Scenario!$B$11,H3162&lt;Scenario!$B$12),1,0),0)</f>
        <v>1</v>
      </c>
      <c r="P3162" s="9" t="n">
        <f aca="false">IF(O3162=1,MAX(0,H3162-E3162)/60,"")</f>
        <v>18.4833333333333</v>
      </c>
      <c r="Q3162" s="9" t="n">
        <f aca="false">INDEX(Scenario!$B$18:$B$20,MATCH(B3162,Scenario!$A$18:$A$20,0))</f>
        <v>15</v>
      </c>
      <c r="R3162" s="9" t="n">
        <f aca="false">INDEX(Scenario!$C$18:$C$20,MATCH(B3162,Scenario!$A$18:$A$20,0))</f>
        <v>240</v>
      </c>
      <c r="S3162" s="9" t="n">
        <f aca="false">IF(ISNUMBER(M3162),IF(M3162&lt;=Q3162,1,0),"")</f>
        <v>1</v>
      </c>
      <c r="T3162" s="9" t="n">
        <f aca="false">IF(ISNUMBER(P3162),IF(P3162&lt;=R3162,1,0),"")</f>
        <v>1</v>
      </c>
      <c r="U3162" s="9" t="n">
        <f aca="false">IF(E3162&gt;Scenario!$B$14,0,IF(OR(AND(ISNUMBER(H3162),H3162&lt;=Scenario!$B$14),AND(ISNUMBER(I3162),I3162&lt;=Scenario!$B$14)),0,1))</f>
        <v>0</v>
      </c>
      <c r="V3162" s="9" t="n">
        <f aca="false">IF(AND(U3162=1,(Scenario!$B$14-E3162)/60&gt;R3162),1,0)</f>
        <v>0</v>
      </c>
      <c r="W3162" s="9" t="n">
        <f aca="false">IF(OR(C3162=Scenario!$B$22,C3162=Scenario!$C$22),1,0)</f>
        <v>0</v>
      </c>
      <c r="X3162" s="9" t="n">
        <f aca="false">IF(ISNUMBER(I3162),1,0)</f>
        <v>0</v>
      </c>
      <c r="Y3162" s="9" t="n">
        <f aca="false">MOD(INT(E3162/86400)+3,7)</f>
        <v>0</v>
      </c>
      <c r="Z3162" s="9" t="n">
        <f aca="false">MOD(INT(E3162/3600),24)</f>
        <v>13</v>
      </c>
      <c r="AA3162" s="6" t="s">
        <v>6568</v>
      </c>
    </row>
    <row r="3163" customFormat="false" ht="15" hidden="false" customHeight="false" outlineLevel="0" collapsed="false">
      <c r="A3163" s="6" t="s">
        <v>6569</v>
      </c>
      <c r="B3163" s="6" t="s">
        <v>44</v>
      </c>
      <c r="C3163" s="6" t="s">
        <v>46</v>
      </c>
      <c r="D3163" s="6" t="s">
        <v>170</v>
      </c>
      <c r="E3163" s="6" t="n">
        <v>1789392741</v>
      </c>
      <c r="I3163" s="6" t="n">
        <v>1789392861</v>
      </c>
      <c r="J3163" s="6" t="n">
        <v>0</v>
      </c>
      <c r="K3163" s="6" t="n">
        <v>0</v>
      </c>
      <c r="L3163" s="9" t="n">
        <f aca="false">IF(AND(E3163&gt;=Scenario!$B$11,E3163&lt;Scenario!$B$12),1,0)</f>
        <v>1</v>
      </c>
      <c r="M3163" s="0" t="str">
        <f aca="false">IF(AND(L3163=1,ISNUMBER(F3163)),MAX(0,F3163-E3163)/60,"")</f>
        <v/>
      </c>
      <c r="N3163" s="0" t="str">
        <f aca="false">IF(AND(L3163=1,ISNUMBER(G3163)),MAX(0,G3163-E3163)/60,"")</f>
        <v/>
      </c>
      <c r="O3163" s="9" t="n">
        <f aca="false">IF(ISNUMBER(H3163),IF(AND(H3163&gt;=Scenario!$B$11,H3163&lt;Scenario!$B$12),1,0),0)</f>
        <v>0</v>
      </c>
      <c r="P3163" s="0" t="str">
        <f aca="false">IF(O3163=1,MAX(0,H3163-E3163)/60,"")</f>
        <v/>
      </c>
      <c r="Q3163" s="9" t="n">
        <f aca="false">INDEX(Scenario!$B$18:$B$20,MATCH(B3163,Scenario!$A$18:$A$20,0))</f>
        <v>240</v>
      </c>
      <c r="R3163" s="9" t="n">
        <f aca="false">INDEX(Scenario!$C$18:$C$20,MATCH(B3163,Scenario!$A$18:$A$20,0))</f>
        <v>4320</v>
      </c>
      <c r="S3163" s="0" t="str">
        <f aca="false">IF(ISNUMBER(M3163),IF(M3163&lt;=Q3163,1,0),"")</f>
        <v/>
      </c>
      <c r="T3163" s="0" t="str">
        <f aca="false">IF(ISNUMBER(P3163),IF(P3163&lt;=R3163,1,0),"")</f>
        <v/>
      </c>
      <c r="U3163" s="9" t="n">
        <f aca="false">IF(E3163&gt;Scenario!$B$14,0,IF(OR(AND(ISNUMBER(H3163),H3163&lt;=Scenario!$B$14),AND(ISNUMBER(I3163),I3163&lt;=Scenario!$B$14)),0,1))</f>
        <v>0</v>
      </c>
      <c r="V3163" s="9" t="n">
        <f aca="false">IF(AND(U3163=1,(Scenario!$B$14-E3163)/60&gt;R3163),1,0)</f>
        <v>0</v>
      </c>
      <c r="W3163" s="9" t="n">
        <f aca="false">IF(OR(C3163=Scenario!$B$22,C3163=Scenario!$C$22),1,0)</f>
        <v>1</v>
      </c>
      <c r="X3163" s="9" t="n">
        <f aca="false">IF(ISNUMBER(I3163),1,0)</f>
        <v>1</v>
      </c>
      <c r="Y3163" s="9" t="n">
        <f aca="false">MOD(INT(E3163/86400)+3,7)</f>
        <v>0</v>
      </c>
      <c r="Z3163" s="9" t="n">
        <f aca="false">MOD(INT(E3163/3600),24)</f>
        <v>13</v>
      </c>
      <c r="AA3163" s="6" t="s">
        <v>6570</v>
      </c>
    </row>
    <row r="3164" customFormat="false" ht="15" hidden="false" customHeight="false" outlineLevel="0" collapsed="false">
      <c r="A3164" s="6" t="s">
        <v>6571</v>
      </c>
      <c r="B3164" s="6" t="s">
        <v>43</v>
      </c>
      <c r="C3164" s="6" t="s">
        <v>46</v>
      </c>
      <c r="D3164" s="6" t="s">
        <v>171</v>
      </c>
      <c r="E3164" s="6" t="n">
        <v>1789393639</v>
      </c>
      <c r="I3164" s="6" t="n">
        <v>1789393959</v>
      </c>
      <c r="J3164" s="6" t="n">
        <v>0</v>
      </c>
      <c r="K3164" s="6" t="n">
        <v>0</v>
      </c>
      <c r="L3164" s="9" t="n">
        <f aca="false">IF(AND(E3164&gt;=Scenario!$B$11,E3164&lt;Scenario!$B$12),1,0)</f>
        <v>1</v>
      </c>
      <c r="M3164" s="0" t="str">
        <f aca="false">IF(AND(L3164=1,ISNUMBER(F3164)),MAX(0,F3164-E3164)/60,"")</f>
        <v/>
      </c>
      <c r="N3164" s="0" t="str">
        <f aca="false">IF(AND(L3164=1,ISNUMBER(G3164)),MAX(0,G3164-E3164)/60,"")</f>
        <v/>
      </c>
      <c r="O3164" s="9" t="n">
        <f aca="false">IF(ISNUMBER(H3164),IF(AND(H3164&gt;=Scenario!$B$11,H3164&lt;Scenario!$B$12),1,0),0)</f>
        <v>0</v>
      </c>
      <c r="P3164" s="0" t="str">
        <f aca="false">IF(O3164=1,MAX(0,H3164-E3164)/60,"")</f>
        <v/>
      </c>
      <c r="Q3164" s="9" t="n">
        <f aca="false">INDEX(Scenario!$B$18:$B$20,MATCH(B3164,Scenario!$A$18:$A$20,0))</f>
        <v>60</v>
      </c>
      <c r="R3164" s="9" t="n">
        <f aca="false">INDEX(Scenario!$C$18:$C$20,MATCH(B3164,Scenario!$A$18:$A$20,0))</f>
        <v>1440</v>
      </c>
      <c r="S3164" s="0" t="str">
        <f aca="false">IF(ISNUMBER(M3164),IF(M3164&lt;=Q3164,1,0),"")</f>
        <v/>
      </c>
      <c r="T3164" s="0" t="str">
        <f aca="false">IF(ISNUMBER(P3164),IF(P3164&lt;=R3164,1,0),"")</f>
        <v/>
      </c>
      <c r="U3164" s="9" t="n">
        <f aca="false">IF(E3164&gt;Scenario!$B$14,0,IF(OR(AND(ISNUMBER(H3164),H3164&lt;=Scenario!$B$14),AND(ISNUMBER(I3164),I3164&lt;=Scenario!$B$14)),0,1))</f>
        <v>0</v>
      </c>
      <c r="V3164" s="9" t="n">
        <f aca="false">IF(AND(U3164=1,(Scenario!$B$14-E3164)/60&gt;R3164),1,0)</f>
        <v>0</v>
      </c>
      <c r="W3164" s="9" t="n">
        <f aca="false">IF(OR(C3164=Scenario!$B$22,C3164=Scenario!$C$22),1,0)</f>
        <v>1</v>
      </c>
      <c r="X3164" s="9" t="n">
        <f aca="false">IF(ISNUMBER(I3164),1,0)</f>
        <v>1</v>
      </c>
      <c r="Y3164" s="9" t="n">
        <f aca="false">MOD(INT(E3164/86400)+3,7)</f>
        <v>0</v>
      </c>
      <c r="Z3164" s="9" t="n">
        <f aca="false">MOD(INT(E3164/3600),24)</f>
        <v>13</v>
      </c>
      <c r="AA3164" s="6" t="s">
        <v>6572</v>
      </c>
    </row>
    <row r="3165" customFormat="false" ht="15" hidden="false" customHeight="false" outlineLevel="0" collapsed="false">
      <c r="A3165" s="6" t="s">
        <v>6573</v>
      </c>
      <c r="B3165" s="6" t="s">
        <v>43</v>
      </c>
      <c r="C3165" s="6" t="s">
        <v>288</v>
      </c>
      <c r="D3165" s="6" t="s">
        <v>172</v>
      </c>
      <c r="E3165" s="6" t="n">
        <v>1789394800</v>
      </c>
      <c r="F3165" s="6" t="n">
        <v>1789395015</v>
      </c>
      <c r="G3165" s="6" t="n">
        <v>1789394830</v>
      </c>
      <c r="H3165" s="6" t="n">
        <v>1789397706</v>
      </c>
      <c r="J3165" s="6" t="n">
        <v>0</v>
      </c>
      <c r="K3165" s="6" t="n">
        <v>1</v>
      </c>
      <c r="L3165" s="9" t="n">
        <f aca="false">IF(AND(E3165&gt;=Scenario!$B$11,E3165&lt;Scenario!$B$12),1,0)</f>
        <v>1</v>
      </c>
      <c r="M3165" s="9" t="n">
        <f aca="false">IF(AND(L3165=1,ISNUMBER(F3165)),MAX(0,F3165-E3165)/60,"")</f>
        <v>3.58333333333333</v>
      </c>
      <c r="N3165" s="9" t="n">
        <f aca="false">IF(AND(L3165=1,ISNUMBER(G3165)),MAX(0,G3165-E3165)/60,"")</f>
        <v>0.5</v>
      </c>
      <c r="O3165" s="9" t="n">
        <f aca="false">IF(ISNUMBER(H3165),IF(AND(H3165&gt;=Scenario!$B$11,H3165&lt;Scenario!$B$12),1,0),0)</f>
        <v>1</v>
      </c>
      <c r="P3165" s="9" t="n">
        <f aca="false">IF(O3165=1,MAX(0,H3165-E3165)/60,"")</f>
        <v>48.4333333333333</v>
      </c>
      <c r="Q3165" s="9" t="n">
        <f aca="false">INDEX(Scenario!$B$18:$B$20,MATCH(B3165,Scenario!$A$18:$A$20,0))</f>
        <v>60</v>
      </c>
      <c r="R3165" s="9" t="n">
        <f aca="false">INDEX(Scenario!$C$18:$C$20,MATCH(B3165,Scenario!$A$18:$A$20,0))</f>
        <v>1440</v>
      </c>
      <c r="S3165" s="9" t="n">
        <f aca="false">IF(ISNUMBER(M3165),IF(M3165&lt;=Q3165,1,0),"")</f>
        <v>1</v>
      </c>
      <c r="T3165" s="9" t="n">
        <f aca="false">IF(ISNUMBER(P3165),IF(P3165&lt;=R3165,1,0),"")</f>
        <v>1</v>
      </c>
      <c r="U3165" s="9" t="n">
        <f aca="false">IF(E3165&gt;Scenario!$B$14,0,IF(OR(AND(ISNUMBER(H3165),H3165&lt;=Scenario!$B$14),AND(ISNUMBER(I3165),I3165&lt;=Scenario!$B$14)),0,1))</f>
        <v>0</v>
      </c>
      <c r="V3165" s="9" t="n">
        <f aca="false">IF(AND(U3165=1,(Scenario!$B$14-E3165)/60&gt;R3165),1,0)</f>
        <v>0</v>
      </c>
      <c r="W3165" s="9" t="n">
        <f aca="false">IF(OR(C3165=Scenario!$B$22,C3165=Scenario!$C$22),1,0)</f>
        <v>0</v>
      </c>
      <c r="X3165" s="9" t="n">
        <f aca="false">IF(ISNUMBER(I3165),1,0)</f>
        <v>0</v>
      </c>
      <c r="Y3165" s="9" t="n">
        <f aca="false">MOD(INT(E3165/86400)+3,7)</f>
        <v>0</v>
      </c>
      <c r="Z3165" s="9" t="n">
        <f aca="false">MOD(INT(E3165/3600),24)</f>
        <v>14</v>
      </c>
      <c r="AA3165" s="6" t="s">
        <v>6574</v>
      </c>
    </row>
    <row r="3166" customFormat="false" ht="15" hidden="false" customHeight="false" outlineLevel="0" collapsed="false">
      <c r="A3166" s="6" t="s">
        <v>6575</v>
      </c>
      <c r="B3166" s="6" t="s">
        <v>44</v>
      </c>
      <c r="C3166" s="6" t="s">
        <v>288</v>
      </c>
      <c r="D3166" s="6" t="s">
        <v>171</v>
      </c>
      <c r="E3166" s="6" t="n">
        <v>1789395538</v>
      </c>
      <c r="F3166" s="6" t="n">
        <v>1789395769</v>
      </c>
      <c r="G3166" s="6" t="n">
        <v>1789395568</v>
      </c>
      <c r="H3166" s="6" t="n">
        <v>1789399085</v>
      </c>
      <c r="J3166" s="6" t="n">
        <v>0</v>
      </c>
      <c r="K3166" s="6" t="n">
        <v>0</v>
      </c>
      <c r="L3166" s="9" t="n">
        <f aca="false">IF(AND(E3166&gt;=Scenario!$B$11,E3166&lt;Scenario!$B$12),1,0)</f>
        <v>1</v>
      </c>
      <c r="M3166" s="9" t="n">
        <f aca="false">IF(AND(L3166=1,ISNUMBER(F3166)),MAX(0,F3166-E3166)/60,"")</f>
        <v>3.85</v>
      </c>
      <c r="N3166" s="9" t="n">
        <f aca="false">IF(AND(L3166=1,ISNUMBER(G3166)),MAX(0,G3166-E3166)/60,"")</f>
        <v>0.5</v>
      </c>
      <c r="O3166" s="9" t="n">
        <f aca="false">IF(ISNUMBER(H3166),IF(AND(H3166&gt;=Scenario!$B$11,H3166&lt;Scenario!$B$12),1,0),0)</f>
        <v>1</v>
      </c>
      <c r="P3166" s="9" t="n">
        <f aca="false">IF(O3166=1,MAX(0,H3166-E3166)/60,"")</f>
        <v>59.1166666666667</v>
      </c>
      <c r="Q3166" s="9" t="n">
        <f aca="false">INDEX(Scenario!$B$18:$B$20,MATCH(B3166,Scenario!$A$18:$A$20,0))</f>
        <v>240</v>
      </c>
      <c r="R3166" s="9" t="n">
        <f aca="false">INDEX(Scenario!$C$18:$C$20,MATCH(B3166,Scenario!$A$18:$A$20,0))</f>
        <v>4320</v>
      </c>
      <c r="S3166" s="9" t="n">
        <f aca="false">IF(ISNUMBER(M3166),IF(M3166&lt;=Q3166,1,0),"")</f>
        <v>1</v>
      </c>
      <c r="T3166" s="9" t="n">
        <f aca="false">IF(ISNUMBER(P3166),IF(P3166&lt;=R3166,1,0),"")</f>
        <v>1</v>
      </c>
      <c r="U3166" s="9" t="n">
        <f aca="false">IF(E3166&gt;Scenario!$B$14,0,IF(OR(AND(ISNUMBER(H3166),H3166&lt;=Scenario!$B$14),AND(ISNUMBER(I3166),I3166&lt;=Scenario!$B$14)),0,1))</f>
        <v>0</v>
      </c>
      <c r="V3166" s="9" t="n">
        <f aca="false">IF(AND(U3166=1,(Scenario!$B$14-E3166)/60&gt;R3166),1,0)</f>
        <v>0</v>
      </c>
      <c r="W3166" s="9" t="n">
        <f aca="false">IF(OR(C3166=Scenario!$B$22,C3166=Scenario!$C$22),1,0)</f>
        <v>0</v>
      </c>
      <c r="X3166" s="9" t="n">
        <f aca="false">IF(ISNUMBER(I3166),1,0)</f>
        <v>0</v>
      </c>
      <c r="Y3166" s="9" t="n">
        <f aca="false">MOD(INT(E3166/86400)+3,7)</f>
        <v>0</v>
      </c>
      <c r="Z3166" s="9" t="n">
        <f aca="false">MOD(INT(E3166/3600),24)</f>
        <v>14</v>
      </c>
      <c r="AA3166" s="6" t="s">
        <v>6576</v>
      </c>
    </row>
    <row r="3167" customFormat="false" ht="15" hidden="false" customHeight="false" outlineLevel="0" collapsed="false">
      <c r="A3167" s="6" t="s">
        <v>6577</v>
      </c>
      <c r="B3167" s="6" t="s">
        <v>44</v>
      </c>
      <c r="C3167" s="6" t="s">
        <v>249</v>
      </c>
      <c r="D3167" s="6" t="s">
        <v>171</v>
      </c>
      <c r="E3167" s="6" t="n">
        <v>1789396110</v>
      </c>
      <c r="F3167" s="6" t="n">
        <v>1789396285</v>
      </c>
      <c r="G3167" s="6" t="n">
        <v>1789396133</v>
      </c>
      <c r="H3167" s="6" t="n">
        <v>1789403595</v>
      </c>
      <c r="J3167" s="6" t="n">
        <v>0</v>
      </c>
      <c r="K3167" s="6" t="n">
        <v>0</v>
      </c>
      <c r="L3167" s="9" t="n">
        <f aca="false">IF(AND(E3167&gt;=Scenario!$B$11,E3167&lt;Scenario!$B$12),1,0)</f>
        <v>1</v>
      </c>
      <c r="M3167" s="9" t="n">
        <f aca="false">IF(AND(L3167=1,ISNUMBER(F3167)),MAX(0,F3167-E3167)/60,"")</f>
        <v>2.91666666666667</v>
      </c>
      <c r="N3167" s="9" t="n">
        <f aca="false">IF(AND(L3167=1,ISNUMBER(G3167)),MAX(0,G3167-E3167)/60,"")</f>
        <v>0.383333333333333</v>
      </c>
      <c r="O3167" s="9" t="n">
        <f aca="false">IF(ISNUMBER(H3167),IF(AND(H3167&gt;=Scenario!$B$11,H3167&lt;Scenario!$B$12),1,0),0)</f>
        <v>1</v>
      </c>
      <c r="P3167" s="9" t="n">
        <f aca="false">IF(O3167=1,MAX(0,H3167-E3167)/60,"")</f>
        <v>124.75</v>
      </c>
      <c r="Q3167" s="9" t="n">
        <f aca="false">INDEX(Scenario!$B$18:$B$20,MATCH(B3167,Scenario!$A$18:$A$20,0))</f>
        <v>240</v>
      </c>
      <c r="R3167" s="9" t="n">
        <f aca="false">INDEX(Scenario!$C$18:$C$20,MATCH(B3167,Scenario!$A$18:$A$20,0))</f>
        <v>4320</v>
      </c>
      <c r="S3167" s="9" t="n">
        <f aca="false">IF(ISNUMBER(M3167),IF(M3167&lt;=Q3167,1,0),"")</f>
        <v>1</v>
      </c>
      <c r="T3167" s="9" t="n">
        <f aca="false">IF(ISNUMBER(P3167),IF(P3167&lt;=R3167,1,0),"")</f>
        <v>1</v>
      </c>
      <c r="U3167" s="9" t="n">
        <f aca="false">IF(E3167&gt;Scenario!$B$14,0,IF(OR(AND(ISNUMBER(H3167),H3167&lt;=Scenario!$B$14),AND(ISNUMBER(I3167),I3167&lt;=Scenario!$B$14)),0,1))</f>
        <v>0</v>
      </c>
      <c r="V3167" s="9" t="n">
        <f aca="false">IF(AND(U3167=1,(Scenario!$B$14-E3167)/60&gt;R3167),1,0)</f>
        <v>0</v>
      </c>
      <c r="W3167" s="9" t="n">
        <f aca="false">IF(OR(C3167=Scenario!$B$22,C3167=Scenario!$C$22),1,0)</f>
        <v>0</v>
      </c>
      <c r="X3167" s="9" t="n">
        <f aca="false">IF(ISNUMBER(I3167),1,0)</f>
        <v>0</v>
      </c>
      <c r="Y3167" s="9" t="n">
        <f aca="false">MOD(INT(E3167/86400)+3,7)</f>
        <v>0</v>
      </c>
      <c r="Z3167" s="9" t="n">
        <f aca="false">MOD(INT(E3167/3600),24)</f>
        <v>14</v>
      </c>
      <c r="AA3167" s="6" t="s">
        <v>6578</v>
      </c>
    </row>
    <row r="3168" customFormat="false" ht="15" hidden="false" customHeight="false" outlineLevel="0" collapsed="false">
      <c r="A3168" s="6" t="s">
        <v>6579</v>
      </c>
      <c r="B3168" s="6" t="s">
        <v>44</v>
      </c>
      <c r="C3168" s="6" t="s">
        <v>47</v>
      </c>
      <c r="D3168" s="6" t="s">
        <v>170</v>
      </c>
      <c r="E3168" s="6" t="n">
        <v>1789396227</v>
      </c>
      <c r="I3168" s="6" t="n">
        <v>1789396347</v>
      </c>
      <c r="J3168" s="6" t="n">
        <v>0</v>
      </c>
      <c r="K3168" s="6" t="n">
        <v>0</v>
      </c>
      <c r="L3168" s="9" t="n">
        <f aca="false">IF(AND(E3168&gt;=Scenario!$B$11,E3168&lt;Scenario!$B$12),1,0)</f>
        <v>1</v>
      </c>
      <c r="M3168" s="0" t="str">
        <f aca="false">IF(AND(L3168=1,ISNUMBER(F3168)),MAX(0,F3168-E3168)/60,"")</f>
        <v/>
      </c>
      <c r="N3168" s="0" t="str">
        <f aca="false">IF(AND(L3168=1,ISNUMBER(G3168)),MAX(0,G3168-E3168)/60,"")</f>
        <v/>
      </c>
      <c r="O3168" s="9" t="n">
        <f aca="false">IF(ISNUMBER(H3168),IF(AND(H3168&gt;=Scenario!$B$11,H3168&lt;Scenario!$B$12),1,0),0)</f>
        <v>0</v>
      </c>
      <c r="P3168" s="0" t="str">
        <f aca="false">IF(O3168=1,MAX(0,H3168-E3168)/60,"")</f>
        <v/>
      </c>
      <c r="Q3168" s="9" t="n">
        <f aca="false">INDEX(Scenario!$B$18:$B$20,MATCH(B3168,Scenario!$A$18:$A$20,0))</f>
        <v>240</v>
      </c>
      <c r="R3168" s="9" t="n">
        <f aca="false">INDEX(Scenario!$C$18:$C$20,MATCH(B3168,Scenario!$A$18:$A$20,0))</f>
        <v>4320</v>
      </c>
      <c r="S3168" s="0" t="str">
        <f aca="false">IF(ISNUMBER(M3168),IF(M3168&lt;=Q3168,1,0),"")</f>
        <v/>
      </c>
      <c r="T3168" s="0" t="str">
        <f aca="false">IF(ISNUMBER(P3168),IF(P3168&lt;=R3168,1,0),"")</f>
        <v/>
      </c>
      <c r="U3168" s="9" t="n">
        <f aca="false">IF(E3168&gt;Scenario!$B$14,0,IF(OR(AND(ISNUMBER(H3168),H3168&lt;=Scenario!$B$14),AND(ISNUMBER(I3168),I3168&lt;=Scenario!$B$14)),0,1))</f>
        <v>0</v>
      </c>
      <c r="V3168" s="9" t="n">
        <f aca="false">IF(AND(U3168=1,(Scenario!$B$14-E3168)/60&gt;R3168),1,0)</f>
        <v>0</v>
      </c>
      <c r="W3168" s="9" t="n">
        <f aca="false">IF(OR(C3168=Scenario!$B$22,C3168=Scenario!$C$22),1,0)</f>
        <v>1</v>
      </c>
      <c r="X3168" s="9" t="n">
        <f aca="false">IF(ISNUMBER(I3168),1,0)</f>
        <v>1</v>
      </c>
      <c r="Y3168" s="9" t="n">
        <f aca="false">MOD(INT(E3168/86400)+3,7)</f>
        <v>0</v>
      </c>
      <c r="Z3168" s="9" t="n">
        <f aca="false">MOD(INT(E3168/3600),24)</f>
        <v>14</v>
      </c>
      <c r="AA3168" s="6" t="s">
        <v>6580</v>
      </c>
    </row>
    <row r="3169" customFormat="false" ht="15" hidden="false" customHeight="false" outlineLevel="0" collapsed="false">
      <c r="A3169" s="6" t="s">
        <v>6581</v>
      </c>
      <c r="B3169" s="6" t="s">
        <v>44</v>
      </c>
      <c r="C3169" s="6" t="s">
        <v>46</v>
      </c>
      <c r="D3169" s="6" t="s">
        <v>170</v>
      </c>
      <c r="E3169" s="6" t="n">
        <v>1789396341</v>
      </c>
      <c r="F3169" s="6" t="n">
        <v>1789398122</v>
      </c>
      <c r="G3169" s="6" t="n">
        <v>1789398024</v>
      </c>
      <c r="H3169" s="6" t="n">
        <v>1789398954</v>
      </c>
      <c r="J3169" s="6" t="n">
        <v>0</v>
      </c>
      <c r="K3169" s="6" t="n">
        <v>0</v>
      </c>
      <c r="L3169" s="9" t="n">
        <f aca="false">IF(AND(E3169&gt;=Scenario!$B$11,E3169&lt;Scenario!$B$12),1,0)</f>
        <v>1</v>
      </c>
      <c r="M3169" s="9" t="n">
        <f aca="false">IF(AND(L3169=1,ISNUMBER(F3169)),MAX(0,F3169-E3169)/60,"")</f>
        <v>29.6833333333333</v>
      </c>
      <c r="N3169" s="9" t="n">
        <f aca="false">IF(AND(L3169=1,ISNUMBER(G3169)),MAX(0,G3169-E3169)/60,"")</f>
        <v>28.05</v>
      </c>
      <c r="O3169" s="9" t="n">
        <f aca="false">IF(ISNUMBER(H3169),IF(AND(H3169&gt;=Scenario!$B$11,H3169&lt;Scenario!$B$12),1,0),0)</f>
        <v>1</v>
      </c>
      <c r="P3169" s="9" t="n">
        <f aca="false">IF(O3169=1,MAX(0,H3169-E3169)/60,"")</f>
        <v>43.55</v>
      </c>
      <c r="Q3169" s="9" t="n">
        <f aca="false">INDEX(Scenario!$B$18:$B$20,MATCH(B3169,Scenario!$A$18:$A$20,0))</f>
        <v>240</v>
      </c>
      <c r="R3169" s="9" t="n">
        <f aca="false">INDEX(Scenario!$C$18:$C$20,MATCH(B3169,Scenario!$A$18:$A$20,0))</f>
        <v>4320</v>
      </c>
      <c r="S3169" s="9" t="n">
        <f aca="false">IF(ISNUMBER(M3169),IF(M3169&lt;=Q3169,1,0),"")</f>
        <v>1</v>
      </c>
      <c r="T3169" s="9" t="n">
        <f aca="false">IF(ISNUMBER(P3169),IF(P3169&lt;=R3169,1,0),"")</f>
        <v>1</v>
      </c>
      <c r="U3169" s="9" t="n">
        <f aca="false">IF(E3169&gt;Scenario!$B$14,0,IF(OR(AND(ISNUMBER(H3169),H3169&lt;=Scenario!$B$14),AND(ISNUMBER(I3169),I3169&lt;=Scenario!$B$14)),0,1))</f>
        <v>0</v>
      </c>
      <c r="V3169" s="9" t="n">
        <f aca="false">IF(AND(U3169=1,(Scenario!$B$14-E3169)/60&gt;R3169),1,0)</f>
        <v>0</v>
      </c>
      <c r="W3169" s="9" t="n">
        <f aca="false">IF(OR(C3169=Scenario!$B$22,C3169=Scenario!$C$22),1,0)</f>
        <v>1</v>
      </c>
      <c r="X3169" s="9" t="n">
        <f aca="false">IF(ISNUMBER(I3169),1,0)</f>
        <v>0</v>
      </c>
      <c r="Y3169" s="9" t="n">
        <f aca="false">MOD(INT(E3169/86400)+3,7)</f>
        <v>0</v>
      </c>
      <c r="Z3169" s="9" t="n">
        <f aca="false">MOD(INT(E3169/3600),24)</f>
        <v>14</v>
      </c>
      <c r="AA3169" s="6" t="s">
        <v>6582</v>
      </c>
    </row>
    <row r="3170" customFormat="false" ht="15" hidden="false" customHeight="false" outlineLevel="0" collapsed="false">
      <c r="A3170" s="6" t="s">
        <v>6583</v>
      </c>
      <c r="B3170" s="6" t="s">
        <v>43</v>
      </c>
      <c r="C3170" s="6" t="s">
        <v>46</v>
      </c>
      <c r="D3170" s="6" t="s">
        <v>171</v>
      </c>
      <c r="E3170" s="6" t="n">
        <v>1789396389</v>
      </c>
      <c r="F3170" s="6" t="n">
        <v>1789396659</v>
      </c>
      <c r="G3170" s="6" t="n">
        <v>1789396430</v>
      </c>
      <c r="H3170" s="6" t="n">
        <v>1789399063</v>
      </c>
      <c r="J3170" s="6" t="n">
        <v>0</v>
      </c>
      <c r="K3170" s="6" t="n">
        <v>0</v>
      </c>
      <c r="L3170" s="9" t="n">
        <f aca="false">IF(AND(E3170&gt;=Scenario!$B$11,E3170&lt;Scenario!$B$12),1,0)</f>
        <v>1</v>
      </c>
      <c r="M3170" s="9" t="n">
        <f aca="false">IF(AND(L3170=1,ISNUMBER(F3170)),MAX(0,F3170-E3170)/60,"")</f>
        <v>4.5</v>
      </c>
      <c r="N3170" s="9" t="n">
        <f aca="false">IF(AND(L3170=1,ISNUMBER(G3170)),MAX(0,G3170-E3170)/60,"")</f>
        <v>0.683333333333333</v>
      </c>
      <c r="O3170" s="9" t="n">
        <f aca="false">IF(ISNUMBER(H3170),IF(AND(H3170&gt;=Scenario!$B$11,H3170&lt;Scenario!$B$12),1,0),0)</f>
        <v>1</v>
      </c>
      <c r="P3170" s="9" t="n">
        <f aca="false">IF(O3170=1,MAX(0,H3170-E3170)/60,"")</f>
        <v>44.5666666666667</v>
      </c>
      <c r="Q3170" s="9" t="n">
        <f aca="false">INDEX(Scenario!$B$18:$B$20,MATCH(B3170,Scenario!$A$18:$A$20,0))</f>
        <v>60</v>
      </c>
      <c r="R3170" s="9" t="n">
        <f aca="false">INDEX(Scenario!$C$18:$C$20,MATCH(B3170,Scenario!$A$18:$A$20,0))</f>
        <v>1440</v>
      </c>
      <c r="S3170" s="9" t="n">
        <f aca="false">IF(ISNUMBER(M3170),IF(M3170&lt;=Q3170,1,0),"")</f>
        <v>1</v>
      </c>
      <c r="T3170" s="9" t="n">
        <f aca="false">IF(ISNUMBER(P3170),IF(P3170&lt;=R3170,1,0),"")</f>
        <v>1</v>
      </c>
      <c r="U3170" s="9" t="n">
        <f aca="false">IF(E3170&gt;Scenario!$B$14,0,IF(OR(AND(ISNUMBER(H3170),H3170&lt;=Scenario!$B$14),AND(ISNUMBER(I3170),I3170&lt;=Scenario!$B$14)),0,1))</f>
        <v>0</v>
      </c>
      <c r="V3170" s="9" t="n">
        <f aca="false">IF(AND(U3170=1,(Scenario!$B$14-E3170)/60&gt;R3170),1,0)</f>
        <v>0</v>
      </c>
      <c r="W3170" s="9" t="n">
        <f aca="false">IF(OR(C3170=Scenario!$B$22,C3170=Scenario!$C$22),1,0)</f>
        <v>1</v>
      </c>
      <c r="X3170" s="9" t="n">
        <f aca="false">IF(ISNUMBER(I3170),1,0)</f>
        <v>0</v>
      </c>
      <c r="Y3170" s="9" t="n">
        <f aca="false">MOD(INT(E3170/86400)+3,7)</f>
        <v>0</v>
      </c>
      <c r="Z3170" s="9" t="n">
        <f aca="false">MOD(INT(E3170/3600),24)</f>
        <v>14</v>
      </c>
      <c r="AA3170" s="6" t="s">
        <v>6584</v>
      </c>
    </row>
    <row r="3171" customFormat="false" ht="15" hidden="false" customHeight="false" outlineLevel="0" collapsed="false">
      <c r="A3171" s="6" t="s">
        <v>6585</v>
      </c>
      <c r="B3171" s="6" t="s">
        <v>44</v>
      </c>
      <c r="C3171" s="6" t="s">
        <v>249</v>
      </c>
      <c r="D3171" s="6" t="s">
        <v>172</v>
      </c>
      <c r="E3171" s="6" t="n">
        <v>1789396592</v>
      </c>
      <c r="F3171" s="6" t="n">
        <v>1789398228</v>
      </c>
      <c r="G3171" s="6" t="n">
        <v>1789398024</v>
      </c>
      <c r="H3171" s="6" t="n">
        <v>1789400467</v>
      </c>
      <c r="J3171" s="6" t="n">
        <v>0</v>
      </c>
      <c r="K3171" s="6" t="n">
        <v>1</v>
      </c>
      <c r="L3171" s="9" t="n">
        <f aca="false">IF(AND(E3171&gt;=Scenario!$B$11,E3171&lt;Scenario!$B$12),1,0)</f>
        <v>1</v>
      </c>
      <c r="M3171" s="9" t="n">
        <f aca="false">IF(AND(L3171=1,ISNUMBER(F3171)),MAX(0,F3171-E3171)/60,"")</f>
        <v>27.2666666666667</v>
      </c>
      <c r="N3171" s="9" t="n">
        <f aca="false">IF(AND(L3171=1,ISNUMBER(G3171)),MAX(0,G3171-E3171)/60,"")</f>
        <v>23.8666666666667</v>
      </c>
      <c r="O3171" s="9" t="n">
        <f aca="false">IF(ISNUMBER(H3171),IF(AND(H3171&gt;=Scenario!$B$11,H3171&lt;Scenario!$B$12),1,0),0)</f>
        <v>1</v>
      </c>
      <c r="P3171" s="9" t="n">
        <f aca="false">IF(O3171=1,MAX(0,H3171-E3171)/60,"")</f>
        <v>64.5833333333333</v>
      </c>
      <c r="Q3171" s="9" t="n">
        <f aca="false">INDEX(Scenario!$B$18:$B$20,MATCH(B3171,Scenario!$A$18:$A$20,0))</f>
        <v>240</v>
      </c>
      <c r="R3171" s="9" t="n">
        <f aca="false">INDEX(Scenario!$C$18:$C$20,MATCH(B3171,Scenario!$A$18:$A$20,0))</f>
        <v>4320</v>
      </c>
      <c r="S3171" s="9" t="n">
        <f aca="false">IF(ISNUMBER(M3171),IF(M3171&lt;=Q3171,1,0),"")</f>
        <v>1</v>
      </c>
      <c r="T3171" s="9" t="n">
        <f aca="false">IF(ISNUMBER(P3171),IF(P3171&lt;=R3171,1,0),"")</f>
        <v>1</v>
      </c>
      <c r="U3171" s="9" t="n">
        <f aca="false">IF(E3171&gt;Scenario!$B$14,0,IF(OR(AND(ISNUMBER(H3171),H3171&lt;=Scenario!$B$14),AND(ISNUMBER(I3171),I3171&lt;=Scenario!$B$14)),0,1))</f>
        <v>0</v>
      </c>
      <c r="V3171" s="9" t="n">
        <f aca="false">IF(AND(U3171=1,(Scenario!$B$14-E3171)/60&gt;R3171),1,0)</f>
        <v>0</v>
      </c>
      <c r="W3171" s="9" t="n">
        <f aca="false">IF(OR(C3171=Scenario!$B$22,C3171=Scenario!$C$22),1,0)</f>
        <v>0</v>
      </c>
      <c r="X3171" s="9" t="n">
        <f aca="false">IF(ISNUMBER(I3171),1,0)</f>
        <v>0</v>
      </c>
      <c r="Y3171" s="9" t="n">
        <f aca="false">MOD(INT(E3171/86400)+3,7)</f>
        <v>0</v>
      </c>
      <c r="Z3171" s="9" t="n">
        <f aca="false">MOD(INT(E3171/3600),24)</f>
        <v>14</v>
      </c>
      <c r="AA3171" s="6" t="s">
        <v>6586</v>
      </c>
    </row>
    <row r="3172" customFormat="false" ht="15" hidden="false" customHeight="false" outlineLevel="0" collapsed="false">
      <c r="A3172" s="6" t="s">
        <v>6587</v>
      </c>
      <c r="B3172" s="6" t="s">
        <v>44</v>
      </c>
      <c r="C3172" s="6" t="s">
        <v>46</v>
      </c>
      <c r="D3172" s="6" t="s">
        <v>171</v>
      </c>
      <c r="E3172" s="6" t="n">
        <v>1789397301</v>
      </c>
      <c r="F3172" s="6" t="n">
        <v>1789399249</v>
      </c>
      <c r="G3172" s="6" t="n">
        <v>1789399145</v>
      </c>
      <c r="H3172" s="6" t="n">
        <v>1789400572</v>
      </c>
      <c r="J3172" s="6" t="n">
        <v>0</v>
      </c>
      <c r="K3172" s="6" t="n">
        <v>0</v>
      </c>
      <c r="L3172" s="9" t="n">
        <f aca="false">IF(AND(E3172&gt;=Scenario!$B$11,E3172&lt;Scenario!$B$12),1,0)</f>
        <v>1</v>
      </c>
      <c r="M3172" s="9" t="n">
        <f aca="false">IF(AND(L3172=1,ISNUMBER(F3172)),MAX(0,F3172-E3172)/60,"")</f>
        <v>32.4666666666667</v>
      </c>
      <c r="N3172" s="9" t="n">
        <f aca="false">IF(AND(L3172=1,ISNUMBER(G3172)),MAX(0,G3172-E3172)/60,"")</f>
        <v>30.7333333333333</v>
      </c>
      <c r="O3172" s="9" t="n">
        <f aca="false">IF(ISNUMBER(H3172),IF(AND(H3172&gt;=Scenario!$B$11,H3172&lt;Scenario!$B$12),1,0),0)</f>
        <v>1</v>
      </c>
      <c r="P3172" s="9" t="n">
        <f aca="false">IF(O3172=1,MAX(0,H3172-E3172)/60,"")</f>
        <v>54.5166666666667</v>
      </c>
      <c r="Q3172" s="9" t="n">
        <f aca="false">INDEX(Scenario!$B$18:$B$20,MATCH(B3172,Scenario!$A$18:$A$20,0))</f>
        <v>240</v>
      </c>
      <c r="R3172" s="9" t="n">
        <f aca="false">INDEX(Scenario!$C$18:$C$20,MATCH(B3172,Scenario!$A$18:$A$20,0))</f>
        <v>4320</v>
      </c>
      <c r="S3172" s="9" t="n">
        <f aca="false">IF(ISNUMBER(M3172),IF(M3172&lt;=Q3172,1,0),"")</f>
        <v>1</v>
      </c>
      <c r="T3172" s="9" t="n">
        <f aca="false">IF(ISNUMBER(P3172),IF(P3172&lt;=R3172,1,0),"")</f>
        <v>1</v>
      </c>
      <c r="U3172" s="9" t="n">
        <f aca="false">IF(E3172&gt;Scenario!$B$14,0,IF(OR(AND(ISNUMBER(H3172),H3172&lt;=Scenario!$B$14),AND(ISNUMBER(I3172),I3172&lt;=Scenario!$B$14)),0,1))</f>
        <v>0</v>
      </c>
      <c r="V3172" s="9" t="n">
        <f aca="false">IF(AND(U3172=1,(Scenario!$B$14-E3172)/60&gt;R3172),1,0)</f>
        <v>0</v>
      </c>
      <c r="W3172" s="9" t="n">
        <f aca="false">IF(OR(C3172=Scenario!$B$22,C3172=Scenario!$C$22),1,0)</f>
        <v>1</v>
      </c>
      <c r="X3172" s="9" t="n">
        <f aca="false">IF(ISNUMBER(I3172),1,0)</f>
        <v>0</v>
      </c>
      <c r="Y3172" s="9" t="n">
        <f aca="false">MOD(INT(E3172/86400)+3,7)</f>
        <v>0</v>
      </c>
      <c r="Z3172" s="9" t="n">
        <f aca="false">MOD(INT(E3172/3600),24)</f>
        <v>14</v>
      </c>
      <c r="AA3172" s="6" t="s">
        <v>6588</v>
      </c>
    </row>
    <row r="3173" customFormat="false" ht="15" hidden="false" customHeight="false" outlineLevel="0" collapsed="false">
      <c r="A3173" s="6" t="s">
        <v>6589</v>
      </c>
      <c r="B3173" s="6" t="s">
        <v>44</v>
      </c>
      <c r="C3173" s="6" t="s">
        <v>249</v>
      </c>
      <c r="D3173" s="6" t="s">
        <v>172</v>
      </c>
      <c r="E3173" s="6" t="n">
        <v>1789398137</v>
      </c>
      <c r="F3173" s="6" t="n">
        <v>1789398229</v>
      </c>
      <c r="G3173" s="6" t="n">
        <v>1789398156</v>
      </c>
      <c r="H3173" s="6" t="n">
        <v>1789400178</v>
      </c>
      <c r="J3173" s="6" t="n">
        <v>0</v>
      </c>
      <c r="K3173" s="6" t="n">
        <v>0</v>
      </c>
      <c r="L3173" s="9" t="n">
        <f aca="false">IF(AND(E3173&gt;=Scenario!$B$11,E3173&lt;Scenario!$B$12),1,0)</f>
        <v>1</v>
      </c>
      <c r="M3173" s="9" t="n">
        <f aca="false">IF(AND(L3173=1,ISNUMBER(F3173)),MAX(0,F3173-E3173)/60,"")</f>
        <v>1.53333333333333</v>
      </c>
      <c r="N3173" s="9" t="n">
        <f aca="false">IF(AND(L3173=1,ISNUMBER(G3173)),MAX(0,G3173-E3173)/60,"")</f>
        <v>0.316666666666667</v>
      </c>
      <c r="O3173" s="9" t="n">
        <f aca="false">IF(ISNUMBER(H3173),IF(AND(H3173&gt;=Scenario!$B$11,H3173&lt;Scenario!$B$12),1,0),0)</f>
        <v>1</v>
      </c>
      <c r="P3173" s="9" t="n">
        <f aca="false">IF(O3173=1,MAX(0,H3173-E3173)/60,"")</f>
        <v>34.0166666666667</v>
      </c>
      <c r="Q3173" s="9" t="n">
        <f aca="false">INDEX(Scenario!$B$18:$B$20,MATCH(B3173,Scenario!$A$18:$A$20,0))</f>
        <v>240</v>
      </c>
      <c r="R3173" s="9" t="n">
        <f aca="false">INDEX(Scenario!$C$18:$C$20,MATCH(B3173,Scenario!$A$18:$A$20,0))</f>
        <v>4320</v>
      </c>
      <c r="S3173" s="9" t="n">
        <f aca="false">IF(ISNUMBER(M3173),IF(M3173&lt;=Q3173,1,0),"")</f>
        <v>1</v>
      </c>
      <c r="T3173" s="9" t="n">
        <f aca="false">IF(ISNUMBER(P3173),IF(P3173&lt;=R3173,1,0),"")</f>
        <v>1</v>
      </c>
      <c r="U3173" s="9" t="n">
        <f aca="false">IF(E3173&gt;Scenario!$B$14,0,IF(OR(AND(ISNUMBER(H3173),H3173&lt;=Scenario!$B$14),AND(ISNUMBER(I3173),I3173&lt;=Scenario!$B$14)),0,1))</f>
        <v>0</v>
      </c>
      <c r="V3173" s="9" t="n">
        <f aca="false">IF(AND(U3173=1,(Scenario!$B$14-E3173)/60&gt;R3173),1,0)</f>
        <v>0</v>
      </c>
      <c r="W3173" s="9" t="n">
        <f aca="false">IF(OR(C3173=Scenario!$B$22,C3173=Scenario!$C$22),1,0)</f>
        <v>0</v>
      </c>
      <c r="X3173" s="9" t="n">
        <f aca="false">IF(ISNUMBER(I3173),1,0)</f>
        <v>0</v>
      </c>
      <c r="Y3173" s="9" t="n">
        <f aca="false">MOD(INT(E3173/86400)+3,7)</f>
        <v>0</v>
      </c>
      <c r="Z3173" s="9" t="n">
        <f aca="false">MOD(INT(E3173/3600),24)</f>
        <v>15</v>
      </c>
      <c r="AA3173" s="6" t="s">
        <v>6590</v>
      </c>
    </row>
    <row r="3174" customFormat="false" ht="15" hidden="false" customHeight="false" outlineLevel="0" collapsed="false">
      <c r="A3174" s="6" t="s">
        <v>6591</v>
      </c>
      <c r="B3174" s="6" t="s">
        <v>44</v>
      </c>
      <c r="C3174" s="6" t="s">
        <v>249</v>
      </c>
      <c r="D3174" s="6" t="s">
        <v>172</v>
      </c>
      <c r="E3174" s="6" t="n">
        <v>1789400814</v>
      </c>
      <c r="F3174" s="6" t="n">
        <v>1789401060</v>
      </c>
      <c r="G3174" s="6" t="n">
        <v>1789400873</v>
      </c>
      <c r="H3174" s="6" t="n">
        <v>1789406135</v>
      </c>
      <c r="J3174" s="6" t="n">
        <v>0</v>
      </c>
      <c r="K3174" s="6" t="n">
        <v>0</v>
      </c>
      <c r="L3174" s="9" t="n">
        <f aca="false">IF(AND(E3174&gt;=Scenario!$B$11,E3174&lt;Scenario!$B$12),1,0)</f>
        <v>1</v>
      </c>
      <c r="M3174" s="9" t="n">
        <f aca="false">IF(AND(L3174=1,ISNUMBER(F3174)),MAX(0,F3174-E3174)/60,"")</f>
        <v>4.1</v>
      </c>
      <c r="N3174" s="9" t="n">
        <f aca="false">IF(AND(L3174=1,ISNUMBER(G3174)),MAX(0,G3174-E3174)/60,"")</f>
        <v>0.983333333333333</v>
      </c>
      <c r="O3174" s="9" t="n">
        <f aca="false">IF(ISNUMBER(H3174),IF(AND(H3174&gt;=Scenario!$B$11,H3174&lt;Scenario!$B$12),1,0),0)</f>
        <v>1</v>
      </c>
      <c r="P3174" s="9" t="n">
        <f aca="false">IF(O3174=1,MAX(0,H3174-E3174)/60,"")</f>
        <v>88.6833333333333</v>
      </c>
      <c r="Q3174" s="9" t="n">
        <f aca="false">INDEX(Scenario!$B$18:$B$20,MATCH(B3174,Scenario!$A$18:$A$20,0))</f>
        <v>240</v>
      </c>
      <c r="R3174" s="9" t="n">
        <f aca="false">INDEX(Scenario!$C$18:$C$20,MATCH(B3174,Scenario!$A$18:$A$20,0))</f>
        <v>4320</v>
      </c>
      <c r="S3174" s="9" t="n">
        <f aca="false">IF(ISNUMBER(M3174),IF(M3174&lt;=Q3174,1,0),"")</f>
        <v>1</v>
      </c>
      <c r="T3174" s="9" t="n">
        <f aca="false">IF(ISNUMBER(P3174),IF(P3174&lt;=R3174,1,0),"")</f>
        <v>1</v>
      </c>
      <c r="U3174" s="9" t="n">
        <f aca="false">IF(E3174&gt;Scenario!$B$14,0,IF(OR(AND(ISNUMBER(H3174),H3174&lt;=Scenario!$B$14),AND(ISNUMBER(I3174),I3174&lt;=Scenario!$B$14)),0,1))</f>
        <v>0</v>
      </c>
      <c r="V3174" s="9" t="n">
        <f aca="false">IF(AND(U3174=1,(Scenario!$B$14-E3174)/60&gt;R3174),1,0)</f>
        <v>0</v>
      </c>
      <c r="W3174" s="9" t="n">
        <f aca="false">IF(OR(C3174=Scenario!$B$22,C3174=Scenario!$C$22),1,0)</f>
        <v>0</v>
      </c>
      <c r="X3174" s="9" t="n">
        <f aca="false">IF(ISNUMBER(I3174),1,0)</f>
        <v>0</v>
      </c>
      <c r="Y3174" s="9" t="n">
        <f aca="false">MOD(INT(E3174/86400)+3,7)</f>
        <v>0</v>
      </c>
      <c r="Z3174" s="9" t="n">
        <f aca="false">MOD(INT(E3174/3600),24)</f>
        <v>15</v>
      </c>
      <c r="AA3174" s="6" t="s">
        <v>6592</v>
      </c>
    </row>
    <row r="3175" customFormat="false" ht="15" hidden="false" customHeight="false" outlineLevel="0" collapsed="false">
      <c r="A3175" s="6" t="s">
        <v>6593</v>
      </c>
      <c r="B3175" s="6" t="s">
        <v>43</v>
      </c>
      <c r="C3175" s="6" t="s">
        <v>249</v>
      </c>
      <c r="D3175" s="6" t="s">
        <v>171</v>
      </c>
      <c r="E3175" s="6" t="n">
        <v>1789401863</v>
      </c>
      <c r="F3175" s="6" t="n">
        <v>1789402042</v>
      </c>
      <c r="G3175" s="6" t="n">
        <v>1789401888</v>
      </c>
      <c r="H3175" s="6" t="n">
        <v>1789508857</v>
      </c>
      <c r="J3175" s="6" t="n">
        <v>1</v>
      </c>
      <c r="K3175" s="6" t="n">
        <v>0</v>
      </c>
      <c r="L3175" s="9" t="n">
        <f aca="false">IF(AND(E3175&gt;=Scenario!$B$11,E3175&lt;Scenario!$B$12),1,0)</f>
        <v>1</v>
      </c>
      <c r="M3175" s="9" t="n">
        <f aca="false">IF(AND(L3175=1,ISNUMBER(F3175)),MAX(0,F3175-E3175)/60,"")</f>
        <v>2.98333333333333</v>
      </c>
      <c r="N3175" s="9" t="n">
        <f aca="false">IF(AND(L3175=1,ISNUMBER(G3175)),MAX(0,G3175-E3175)/60,"")</f>
        <v>0.416666666666667</v>
      </c>
      <c r="O3175" s="9" t="n">
        <f aca="false">IF(ISNUMBER(H3175),IF(AND(H3175&gt;=Scenario!$B$11,H3175&lt;Scenario!$B$12),1,0),0)</f>
        <v>1</v>
      </c>
      <c r="P3175" s="9" t="n">
        <f aca="false">IF(O3175=1,MAX(0,H3175-E3175)/60,"")</f>
        <v>1783.23333333333</v>
      </c>
      <c r="Q3175" s="9" t="n">
        <f aca="false">INDEX(Scenario!$B$18:$B$20,MATCH(B3175,Scenario!$A$18:$A$20,0))</f>
        <v>60</v>
      </c>
      <c r="R3175" s="9" t="n">
        <f aca="false">INDEX(Scenario!$C$18:$C$20,MATCH(B3175,Scenario!$A$18:$A$20,0))</f>
        <v>1440</v>
      </c>
      <c r="S3175" s="9" t="n">
        <f aca="false">IF(ISNUMBER(M3175),IF(M3175&lt;=Q3175,1,0),"")</f>
        <v>1</v>
      </c>
      <c r="T3175" s="9" t="n">
        <f aca="false">IF(ISNUMBER(P3175),IF(P3175&lt;=R3175,1,0),"")</f>
        <v>0</v>
      </c>
      <c r="U3175" s="9" t="n">
        <f aca="false">IF(E3175&gt;Scenario!$B$14,0,IF(OR(AND(ISNUMBER(H3175),H3175&lt;=Scenario!$B$14),AND(ISNUMBER(I3175),I3175&lt;=Scenario!$B$14)),0,1))</f>
        <v>0</v>
      </c>
      <c r="V3175" s="9" t="n">
        <f aca="false">IF(AND(U3175=1,(Scenario!$B$14-E3175)/60&gt;R3175),1,0)</f>
        <v>0</v>
      </c>
      <c r="W3175" s="9" t="n">
        <f aca="false">IF(OR(C3175=Scenario!$B$22,C3175=Scenario!$C$22),1,0)</f>
        <v>0</v>
      </c>
      <c r="X3175" s="9" t="n">
        <f aca="false">IF(ISNUMBER(I3175),1,0)</f>
        <v>0</v>
      </c>
      <c r="Y3175" s="9" t="n">
        <f aca="false">MOD(INT(E3175/86400)+3,7)</f>
        <v>0</v>
      </c>
      <c r="Z3175" s="9" t="n">
        <f aca="false">MOD(INT(E3175/3600),24)</f>
        <v>16</v>
      </c>
      <c r="AA3175" s="6" t="s">
        <v>6594</v>
      </c>
    </row>
    <row r="3176" customFormat="false" ht="15" hidden="false" customHeight="false" outlineLevel="0" collapsed="false">
      <c r="A3176" s="6" t="s">
        <v>6595</v>
      </c>
      <c r="B3176" s="6" t="s">
        <v>43</v>
      </c>
      <c r="C3176" s="6" t="s">
        <v>249</v>
      </c>
      <c r="D3176" s="6" t="s">
        <v>171</v>
      </c>
      <c r="E3176" s="6" t="n">
        <v>1789402310</v>
      </c>
      <c r="F3176" s="6" t="n">
        <v>1789402509</v>
      </c>
      <c r="G3176" s="6" t="n">
        <v>1789402333</v>
      </c>
      <c r="H3176" s="6" t="n">
        <v>1789411219</v>
      </c>
      <c r="J3176" s="6" t="n">
        <v>0</v>
      </c>
      <c r="K3176" s="6" t="n">
        <v>0</v>
      </c>
      <c r="L3176" s="9" t="n">
        <f aca="false">IF(AND(E3176&gt;=Scenario!$B$11,E3176&lt;Scenario!$B$12),1,0)</f>
        <v>1</v>
      </c>
      <c r="M3176" s="9" t="n">
        <f aca="false">IF(AND(L3176=1,ISNUMBER(F3176)),MAX(0,F3176-E3176)/60,"")</f>
        <v>3.31666666666667</v>
      </c>
      <c r="N3176" s="9" t="n">
        <f aca="false">IF(AND(L3176=1,ISNUMBER(G3176)),MAX(0,G3176-E3176)/60,"")</f>
        <v>0.383333333333333</v>
      </c>
      <c r="O3176" s="9" t="n">
        <f aca="false">IF(ISNUMBER(H3176),IF(AND(H3176&gt;=Scenario!$B$11,H3176&lt;Scenario!$B$12),1,0),0)</f>
        <v>1</v>
      </c>
      <c r="P3176" s="9" t="n">
        <f aca="false">IF(O3176=1,MAX(0,H3176-E3176)/60,"")</f>
        <v>148.483333333333</v>
      </c>
      <c r="Q3176" s="9" t="n">
        <f aca="false">INDEX(Scenario!$B$18:$B$20,MATCH(B3176,Scenario!$A$18:$A$20,0))</f>
        <v>60</v>
      </c>
      <c r="R3176" s="9" t="n">
        <f aca="false">INDEX(Scenario!$C$18:$C$20,MATCH(B3176,Scenario!$A$18:$A$20,0))</f>
        <v>1440</v>
      </c>
      <c r="S3176" s="9" t="n">
        <f aca="false">IF(ISNUMBER(M3176),IF(M3176&lt;=Q3176,1,0),"")</f>
        <v>1</v>
      </c>
      <c r="T3176" s="9" t="n">
        <f aca="false">IF(ISNUMBER(P3176),IF(P3176&lt;=R3176,1,0),"")</f>
        <v>1</v>
      </c>
      <c r="U3176" s="9" t="n">
        <f aca="false">IF(E3176&gt;Scenario!$B$14,0,IF(OR(AND(ISNUMBER(H3176),H3176&lt;=Scenario!$B$14),AND(ISNUMBER(I3176),I3176&lt;=Scenario!$B$14)),0,1))</f>
        <v>0</v>
      </c>
      <c r="V3176" s="9" t="n">
        <f aca="false">IF(AND(U3176=1,(Scenario!$B$14-E3176)/60&gt;R3176),1,0)</f>
        <v>0</v>
      </c>
      <c r="W3176" s="9" t="n">
        <f aca="false">IF(OR(C3176=Scenario!$B$22,C3176=Scenario!$C$22),1,0)</f>
        <v>0</v>
      </c>
      <c r="X3176" s="9" t="n">
        <f aca="false">IF(ISNUMBER(I3176),1,0)</f>
        <v>0</v>
      </c>
      <c r="Y3176" s="9" t="n">
        <f aca="false">MOD(INT(E3176/86400)+3,7)</f>
        <v>0</v>
      </c>
      <c r="Z3176" s="9" t="n">
        <f aca="false">MOD(INT(E3176/3600),24)</f>
        <v>16</v>
      </c>
      <c r="AA3176" s="6" t="s">
        <v>6596</v>
      </c>
    </row>
    <row r="3177" customFormat="false" ht="15" hidden="false" customHeight="false" outlineLevel="0" collapsed="false">
      <c r="A3177" s="6" t="s">
        <v>6597</v>
      </c>
      <c r="B3177" s="6" t="s">
        <v>44</v>
      </c>
      <c r="C3177" s="6" t="s">
        <v>47</v>
      </c>
      <c r="D3177" s="6" t="s">
        <v>170</v>
      </c>
      <c r="E3177" s="6" t="n">
        <v>1789403328</v>
      </c>
      <c r="F3177" s="6" t="n">
        <v>1789403548</v>
      </c>
      <c r="G3177" s="6" t="n">
        <v>1789403357</v>
      </c>
      <c r="H3177" s="6" t="n">
        <v>1789404083</v>
      </c>
      <c r="J3177" s="6" t="n">
        <v>0</v>
      </c>
      <c r="K3177" s="6" t="n">
        <v>0</v>
      </c>
      <c r="L3177" s="9" t="n">
        <f aca="false">IF(AND(E3177&gt;=Scenario!$B$11,E3177&lt;Scenario!$B$12),1,0)</f>
        <v>1</v>
      </c>
      <c r="M3177" s="9" t="n">
        <f aca="false">IF(AND(L3177=1,ISNUMBER(F3177)),MAX(0,F3177-E3177)/60,"")</f>
        <v>3.66666666666667</v>
      </c>
      <c r="N3177" s="9" t="n">
        <f aca="false">IF(AND(L3177=1,ISNUMBER(G3177)),MAX(0,G3177-E3177)/60,"")</f>
        <v>0.483333333333333</v>
      </c>
      <c r="O3177" s="9" t="n">
        <f aca="false">IF(ISNUMBER(H3177),IF(AND(H3177&gt;=Scenario!$B$11,H3177&lt;Scenario!$B$12),1,0),0)</f>
        <v>1</v>
      </c>
      <c r="P3177" s="9" t="n">
        <f aca="false">IF(O3177=1,MAX(0,H3177-E3177)/60,"")</f>
        <v>12.5833333333333</v>
      </c>
      <c r="Q3177" s="9" t="n">
        <f aca="false">INDEX(Scenario!$B$18:$B$20,MATCH(B3177,Scenario!$A$18:$A$20,0))</f>
        <v>240</v>
      </c>
      <c r="R3177" s="9" t="n">
        <f aca="false">INDEX(Scenario!$C$18:$C$20,MATCH(B3177,Scenario!$A$18:$A$20,0))</f>
        <v>4320</v>
      </c>
      <c r="S3177" s="9" t="n">
        <f aca="false">IF(ISNUMBER(M3177),IF(M3177&lt;=Q3177,1,0),"")</f>
        <v>1</v>
      </c>
      <c r="T3177" s="9" t="n">
        <f aca="false">IF(ISNUMBER(P3177),IF(P3177&lt;=R3177,1,0),"")</f>
        <v>1</v>
      </c>
      <c r="U3177" s="9" t="n">
        <f aca="false">IF(E3177&gt;Scenario!$B$14,0,IF(OR(AND(ISNUMBER(H3177),H3177&lt;=Scenario!$B$14),AND(ISNUMBER(I3177),I3177&lt;=Scenario!$B$14)),0,1))</f>
        <v>0</v>
      </c>
      <c r="V3177" s="9" t="n">
        <f aca="false">IF(AND(U3177=1,(Scenario!$B$14-E3177)/60&gt;R3177),1,0)</f>
        <v>0</v>
      </c>
      <c r="W3177" s="9" t="n">
        <f aca="false">IF(OR(C3177=Scenario!$B$22,C3177=Scenario!$C$22),1,0)</f>
        <v>1</v>
      </c>
      <c r="X3177" s="9" t="n">
        <f aca="false">IF(ISNUMBER(I3177),1,0)</f>
        <v>0</v>
      </c>
      <c r="Y3177" s="9" t="n">
        <f aca="false">MOD(INT(E3177/86400)+3,7)</f>
        <v>0</v>
      </c>
      <c r="Z3177" s="9" t="n">
        <f aca="false">MOD(INT(E3177/3600),24)</f>
        <v>16</v>
      </c>
      <c r="AA3177" s="6" t="s">
        <v>6598</v>
      </c>
    </row>
    <row r="3178" customFormat="false" ht="15" hidden="false" customHeight="false" outlineLevel="0" collapsed="false">
      <c r="A3178" s="6" t="s">
        <v>6599</v>
      </c>
      <c r="B3178" s="6" t="s">
        <v>43</v>
      </c>
      <c r="C3178" s="6" t="s">
        <v>249</v>
      </c>
      <c r="D3178" s="6" t="s">
        <v>171</v>
      </c>
      <c r="E3178" s="6" t="n">
        <v>1789405040</v>
      </c>
      <c r="F3178" s="6" t="n">
        <v>1789405216</v>
      </c>
      <c r="G3178" s="6" t="n">
        <v>1789405068</v>
      </c>
      <c r="H3178" s="6" t="n">
        <v>1789407986</v>
      </c>
      <c r="J3178" s="6" t="n">
        <v>0</v>
      </c>
      <c r="K3178" s="6" t="n">
        <v>0</v>
      </c>
      <c r="L3178" s="9" t="n">
        <f aca="false">IF(AND(E3178&gt;=Scenario!$B$11,E3178&lt;Scenario!$B$12),1,0)</f>
        <v>1</v>
      </c>
      <c r="M3178" s="9" t="n">
        <f aca="false">IF(AND(L3178=1,ISNUMBER(F3178)),MAX(0,F3178-E3178)/60,"")</f>
        <v>2.93333333333333</v>
      </c>
      <c r="N3178" s="9" t="n">
        <f aca="false">IF(AND(L3178=1,ISNUMBER(G3178)),MAX(0,G3178-E3178)/60,"")</f>
        <v>0.466666666666667</v>
      </c>
      <c r="O3178" s="9" t="n">
        <f aca="false">IF(ISNUMBER(H3178),IF(AND(H3178&gt;=Scenario!$B$11,H3178&lt;Scenario!$B$12),1,0),0)</f>
        <v>1</v>
      </c>
      <c r="P3178" s="9" t="n">
        <f aca="false">IF(O3178=1,MAX(0,H3178-E3178)/60,"")</f>
        <v>49.1</v>
      </c>
      <c r="Q3178" s="9" t="n">
        <f aca="false">INDEX(Scenario!$B$18:$B$20,MATCH(B3178,Scenario!$A$18:$A$20,0))</f>
        <v>60</v>
      </c>
      <c r="R3178" s="9" t="n">
        <f aca="false">INDEX(Scenario!$C$18:$C$20,MATCH(B3178,Scenario!$A$18:$A$20,0))</f>
        <v>1440</v>
      </c>
      <c r="S3178" s="9" t="n">
        <f aca="false">IF(ISNUMBER(M3178),IF(M3178&lt;=Q3178,1,0),"")</f>
        <v>1</v>
      </c>
      <c r="T3178" s="9" t="n">
        <f aca="false">IF(ISNUMBER(P3178),IF(P3178&lt;=R3178,1,0),"")</f>
        <v>1</v>
      </c>
      <c r="U3178" s="9" t="n">
        <f aca="false">IF(E3178&gt;Scenario!$B$14,0,IF(OR(AND(ISNUMBER(H3178),H3178&lt;=Scenario!$B$14),AND(ISNUMBER(I3178),I3178&lt;=Scenario!$B$14)),0,1))</f>
        <v>0</v>
      </c>
      <c r="V3178" s="9" t="n">
        <f aca="false">IF(AND(U3178=1,(Scenario!$B$14-E3178)/60&gt;R3178),1,0)</f>
        <v>0</v>
      </c>
      <c r="W3178" s="9" t="n">
        <f aca="false">IF(OR(C3178=Scenario!$B$22,C3178=Scenario!$C$22),1,0)</f>
        <v>0</v>
      </c>
      <c r="X3178" s="9" t="n">
        <f aca="false">IF(ISNUMBER(I3178),1,0)</f>
        <v>0</v>
      </c>
      <c r="Y3178" s="9" t="n">
        <f aca="false">MOD(INT(E3178/86400)+3,7)</f>
        <v>0</v>
      </c>
      <c r="Z3178" s="9" t="n">
        <f aca="false">MOD(INT(E3178/3600),24)</f>
        <v>16</v>
      </c>
      <c r="AA3178" s="6" t="s">
        <v>6600</v>
      </c>
    </row>
    <row r="3179" customFormat="false" ht="15" hidden="false" customHeight="false" outlineLevel="0" collapsed="false">
      <c r="A3179" s="6" t="s">
        <v>6601</v>
      </c>
      <c r="B3179" s="6" t="s">
        <v>44</v>
      </c>
      <c r="C3179" s="6" t="s">
        <v>288</v>
      </c>
      <c r="D3179" s="6" t="s">
        <v>172</v>
      </c>
      <c r="E3179" s="6" t="n">
        <v>1789405768</v>
      </c>
      <c r="F3179" s="6" t="n">
        <v>1789405963</v>
      </c>
      <c r="G3179" s="6" t="n">
        <v>1789405808</v>
      </c>
      <c r="H3179" s="6" t="n">
        <v>1789407864</v>
      </c>
      <c r="J3179" s="6" t="n">
        <v>0</v>
      </c>
      <c r="K3179" s="6" t="n">
        <v>0</v>
      </c>
      <c r="L3179" s="9" t="n">
        <f aca="false">IF(AND(E3179&gt;=Scenario!$B$11,E3179&lt;Scenario!$B$12),1,0)</f>
        <v>1</v>
      </c>
      <c r="M3179" s="9" t="n">
        <f aca="false">IF(AND(L3179=1,ISNUMBER(F3179)),MAX(0,F3179-E3179)/60,"")</f>
        <v>3.25</v>
      </c>
      <c r="N3179" s="9" t="n">
        <f aca="false">IF(AND(L3179=1,ISNUMBER(G3179)),MAX(0,G3179-E3179)/60,"")</f>
        <v>0.666666666666667</v>
      </c>
      <c r="O3179" s="9" t="n">
        <f aca="false">IF(ISNUMBER(H3179),IF(AND(H3179&gt;=Scenario!$B$11,H3179&lt;Scenario!$B$12),1,0),0)</f>
        <v>1</v>
      </c>
      <c r="P3179" s="9" t="n">
        <f aca="false">IF(O3179=1,MAX(0,H3179-E3179)/60,"")</f>
        <v>34.9333333333333</v>
      </c>
      <c r="Q3179" s="9" t="n">
        <f aca="false">INDEX(Scenario!$B$18:$B$20,MATCH(B3179,Scenario!$A$18:$A$20,0))</f>
        <v>240</v>
      </c>
      <c r="R3179" s="9" t="n">
        <f aca="false">INDEX(Scenario!$C$18:$C$20,MATCH(B3179,Scenario!$A$18:$A$20,0))</f>
        <v>4320</v>
      </c>
      <c r="S3179" s="9" t="n">
        <f aca="false">IF(ISNUMBER(M3179),IF(M3179&lt;=Q3179,1,0),"")</f>
        <v>1</v>
      </c>
      <c r="T3179" s="9" t="n">
        <f aca="false">IF(ISNUMBER(P3179),IF(P3179&lt;=R3179,1,0),"")</f>
        <v>1</v>
      </c>
      <c r="U3179" s="9" t="n">
        <f aca="false">IF(E3179&gt;Scenario!$B$14,0,IF(OR(AND(ISNUMBER(H3179),H3179&lt;=Scenario!$B$14),AND(ISNUMBER(I3179),I3179&lt;=Scenario!$B$14)),0,1))</f>
        <v>0</v>
      </c>
      <c r="V3179" s="9" t="n">
        <f aca="false">IF(AND(U3179=1,(Scenario!$B$14-E3179)/60&gt;R3179),1,0)</f>
        <v>0</v>
      </c>
      <c r="W3179" s="9" t="n">
        <f aca="false">IF(OR(C3179=Scenario!$B$22,C3179=Scenario!$C$22),1,0)</f>
        <v>0</v>
      </c>
      <c r="X3179" s="9" t="n">
        <f aca="false">IF(ISNUMBER(I3179),1,0)</f>
        <v>0</v>
      </c>
      <c r="Y3179" s="9" t="n">
        <f aca="false">MOD(INT(E3179/86400)+3,7)</f>
        <v>0</v>
      </c>
      <c r="Z3179" s="9" t="n">
        <f aca="false">MOD(INT(E3179/3600),24)</f>
        <v>17</v>
      </c>
      <c r="AA3179" s="6" t="s">
        <v>6602</v>
      </c>
    </row>
    <row r="3180" customFormat="false" ht="15" hidden="false" customHeight="false" outlineLevel="0" collapsed="false">
      <c r="A3180" s="6" t="s">
        <v>6603</v>
      </c>
      <c r="B3180" s="6" t="s">
        <v>43</v>
      </c>
      <c r="C3180" s="6" t="s">
        <v>249</v>
      </c>
      <c r="D3180" s="6" t="s">
        <v>170</v>
      </c>
      <c r="E3180" s="6" t="n">
        <v>1789408072</v>
      </c>
      <c r="F3180" s="6" t="n">
        <v>1789408245</v>
      </c>
      <c r="G3180" s="6" t="n">
        <v>1789408093</v>
      </c>
      <c r="H3180" s="6" t="n">
        <v>1789410085</v>
      </c>
      <c r="J3180" s="6" t="n">
        <v>0</v>
      </c>
      <c r="K3180" s="6" t="n">
        <v>0</v>
      </c>
      <c r="L3180" s="9" t="n">
        <f aca="false">IF(AND(E3180&gt;=Scenario!$B$11,E3180&lt;Scenario!$B$12),1,0)</f>
        <v>1</v>
      </c>
      <c r="M3180" s="9" t="n">
        <f aca="false">IF(AND(L3180=1,ISNUMBER(F3180)),MAX(0,F3180-E3180)/60,"")</f>
        <v>2.88333333333333</v>
      </c>
      <c r="N3180" s="9" t="n">
        <f aca="false">IF(AND(L3180=1,ISNUMBER(G3180)),MAX(0,G3180-E3180)/60,"")</f>
        <v>0.35</v>
      </c>
      <c r="O3180" s="9" t="n">
        <f aca="false">IF(ISNUMBER(H3180),IF(AND(H3180&gt;=Scenario!$B$11,H3180&lt;Scenario!$B$12),1,0),0)</f>
        <v>1</v>
      </c>
      <c r="P3180" s="9" t="n">
        <f aca="false">IF(O3180=1,MAX(0,H3180-E3180)/60,"")</f>
        <v>33.55</v>
      </c>
      <c r="Q3180" s="9" t="n">
        <f aca="false">INDEX(Scenario!$B$18:$B$20,MATCH(B3180,Scenario!$A$18:$A$20,0))</f>
        <v>60</v>
      </c>
      <c r="R3180" s="9" t="n">
        <f aca="false">INDEX(Scenario!$C$18:$C$20,MATCH(B3180,Scenario!$A$18:$A$20,0))</f>
        <v>1440</v>
      </c>
      <c r="S3180" s="9" t="n">
        <f aca="false">IF(ISNUMBER(M3180),IF(M3180&lt;=Q3180,1,0),"")</f>
        <v>1</v>
      </c>
      <c r="T3180" s="9" t="n">
        <f aca="false">IF(ISNUMBER(P3180),IF(P3180&lt;=R3180,1,0),"")</f>
        <v>1</v>
      </c>
      <c r="U3180" s="9" t="n">
        <f aca="false">IF(E3180&gt;Scenario!$B$14,0,IF(OR(AND(ISNUMBER(H3180),H3180&lt;=Scenario!$B$14),AND(ISNUMBER(I3180),I3180&lt;=Scenario!$B$14)),0,1))</f>
        <v>0</v>
      </c>
      <c r="V3180" s="9" t="n">
        <f aca="false">IF(AND(U3180=1,(Scenario!$B$14-E3180)/60&gt;R3180),1,0)</f>
        <v>0</v>
      </c>
      <c r="W3180" s="9" t="n">
        <f aca="false">IF(OR(C3180=Scenario!$B$22,C3180=Scenario!$C$22),1,0)</f>
        <v>0</v>
      </c>
      <c r="X3180" s="9" t="n">
        <f aca="false">IF(ISNUMBER(I3180),1,0)</f>
        <v>0</v>
      </c>
      <c r="Y3180" s="9" t="n">
        <f aca="false">MOD(INT(E3180/86400)+3,7)</f>
        <v>0</v>
      </c>
      <c r="Z3180" s="9" t="n">
        <f aca="false">MOD(INT(E3180/3600),24)</f>
        <v>17</v>
      </c>
      <c r="AA3180" s="6" t="s">
        <v>6604</v>
      </c>
    </row>
    <row r="3181" customFormat="false" ht="15" hidden="false" customHeight="false" outlineLevel="0" collapsed="false">
      <c r="A3181" s="6" t="s">
        <v>6605</v>
      </c>
      <c r="B3181" s="6" t="s">
        <v>43</v>
      </c>
      <c r="C3181" s="6" t="s">
        <v>46</v>
      </c>
      <c r="D3181" s="6" t="s">
        <v>170</v>
      </c>
      <c r="E3181" s="6" t="n">
        <v>1789408397</v>
      </c>
      <c r="F3181" s="6" t="n">
        <v>1789408549</v>
      </c>
      <c r="G3181" s="6" t="n">
        <v>1789408409</v>
      </c>
      <c r="H3181" s="6" t="n">
        <v>1789411391</v>
      </c>
      <c r="J3181" s="6" t="n">
        <v>0</v>
      </c>
      <c r="K3181" s="6" t="n">
        <v>0</v>
      </c>
      <c r="L3181" s="9" t="n">
        <f aca="false">IF(AND(E3181&gt;=Scenario!$B$11,E3181&lt;Scenario!$B$12),1,0)</f>
        <v>1</v>
      </c>
      <c r="M3181" s="9" t="n">
        <f aca="false">IF(AND(L3181=1,ISNUMBER(F3181)),MAX(0,F3181-E3181)/60,"")</f>
        <v>2.53333333333333</v>
      </c>
      <c r="N3181" s="9" t="n">
        <f aca="false">IF(AND(L3181=1,ISNUMBER(G3181)),MAX(0,G3181-E3181)/60,"")</f>
        <v>0.2</v>
      </c>
      <c r="O3181" s="9" t="n">
        <f aca="false">IF(ISNUMBER(H3181),IF(AND(H3181&gt;=Scenario!$B$11,H3181&lt;Scenario!$B$12),1,0),0)</f>
        <v>1</v>
      </c>
      <c r="P3181" s="9" t="n">
        <f aca="false">IF(O3181=1,MAX(0,H3181-E3181)/60,"")</f>
        <v>49.9</v>
      </c>
      <c r="Q3181" s="9" t="n">
        <f aca="false">INDEX(Scenario!$B$18:$B$20,MATCH(B3181,Scenario!$A$18:$A$20,0))</f>
        <v>60</v>
      </c>
      <c r="R3181" s="9" t="n">
        <f aca="false">INDEX(Scenario!$C$18:$C$20,MATCH(B3181,Scenario!$A$18:$A$20,0))</f>
        <v>1440</v>
      </c>
      <c r="S3181" s="9" t="n">
        <f aca="false">IF(ISNUMBER(M3181),IF(M3181&lt;=Q3181,1,0),"")</f>
        <v>1</v>
      </c>
      <c r="T3181" s="9" t="n">
        <f aca="false">IF(ISNUMBER(P3181),IF(P3181&lt;=R3181,1,0),"")</f>
        <v>1</v>
      </c>
      <c r="U3181" s="9" t="n">
        <f aca="false">IF(E3181&gt;Scenario!$B$14,0,IF(OR(AND(ISNUMBER(H3181),H3181&lt;=Scenario!$B$14),AND(ISNUMBER(I3181),I3181&lt;=Scenario!$B$14)),0,1))</f>
        <v>0</v>
      </c>
      <c r="V3181" s="9" t="n">
        <f aca="false">IF(AND(U3181=1,(Scenario!$B$14-E3181)/60&gt;R3181),1,0)</f>
        <v>0</v>
      </c>
      <c r="W3181" s="9" t="n">
        <f aca="false">IF(OR(C3181=Scenario!$B$22,C3181=Scenario!$C$22),1,0)</f>
        <v>1</v>
      </c>
      <c r="X3181" s="9" t="n">
        <f aca="false">IF(ISNUMBER(I3181),1,0)</f>
        <v>0</v>
      </c>
      <c r="Y3181" s="9" t="n">
        <f aca="false">MOD(INT(E3181/86400)+3,7)</f>
        <v>0</v>
      </c>
      <c r="Z3181" s="9" t="n">
        <f aca="false">MOD(INT(E3181/3600),24)</f>
        <v>17</v>
      </c>
      <c r="AA3181" s="6" t="s">
        <v>6606</v>
      </c>
    </row>
    <row r="3182" customFormat="false" ht="15" hidden="false" customHeight="false" outlineLevel="0" collapsed="false">
      <c r="A3182" s="6" t="s">
        <v>6607</v>
      </c>
      <c r="B3182" s="6" t="s">
        <v>43</v>
      </c>
      <c r="C3182" s="6" t="s">
        <v>249</v>
      </c>
      <c r="D3182" s="6" t="s">
        <v>171</v>
      </c>
      <c r="E3182" s="6" t="n">
        <v>1789409792</v>
      </c>
      <c r="F3182" s="6" t="n">
        <v>1789409922</v>
      </c>
      <c r="G3182" s="6" t="n">
        <v>1789409820</v>
      </c>
      <c r="H3182" s="6" t="n">
        <v>1789430874</v>
      </c>
      <c r="J3182" s="6" t="n">
        <v>0</v>
      </c>
      <c r="K3182" s="6" t="n">
        <v>0</v>
      </c>
      <c r="L3182" s="9" t="n">
        <f aca="false">IF(AND(E3182&gt;=Scenario!$B$11,E3182&lt;Scenario!$B$12),1,0)</f>
        <v>1</v>
      </c>
      <c r="M3182" s="9" t="n">
        <f aca="false">IF(AND(L3182=1,ISNUMBER(F3182)),MAX(0,F3182-E3182)/60,"")</f>
        <v>2.16666666666667</v>
      </c>
      <c r="N3182" s="9" t="n">
        <f aca="false">IF(AND(L3182=1,ISNUMBER(G3182)),MAX(0,G3182-E3182)/60,"")</f>
        <v>0.466666666666667</v>
      </c>
      <c r="O3182" s="9" t="n">
        <f aca="false">IF(ISNUMBER(H3182),IF(AND(H3182&gt;=Scenario!$B$11,H3182&lt;Scenario!$B$12),1,0),0)</f>
        <v>1</v>
      </c>
      <c r="P3182" s="9" t="n">
        <f aca="false">IF(O3182=1,MAX(0,H3182-E3182)/60,"")</f>
        <v>351.366666666667</v>
      </c>
      <c r="Q3182" s="9" t="n">
        <f aca="false">INDEX(Scenario!$B$18:$B$20,MATCH(B3182,Scenario!$A$18:$A$20,0))</f>
        <v>60</v>
      </c>
      <c r="R3182" s="9" t="n">
        <f aca="false">INDEX(Scenario!$C$18:$C$20,MATCH(B3182,Scenario!$A$18:$A$20,0))</f>
        <v>1440</v>
      </c>
      <c r="S3182" s="9" t="n">
        <f aca="false">IF(ISNUMBER(M3182),IF(M3182&lt;=Q3182,1,0),"")</f>
        <v>1</v>
      </c>
      <c r="T3182" s="9" t="n">
        <f aca="false">IF(ISNUMBER(P3182),IF(P3182&lt;=R3182,1,0),"")</f>
        <v>1</v>
      </c>
      <c r="U3182" s="9" t="n">
        <f aca="false">IF(E3182&gt;Scenario!$B$14,0,IF(OR(AND(ISNUMBER(H3182),H3182&lt;=Scenario!$B$14),AND(ISNUMBER(I3182),I3182&lt;=Scenario!$B$14)),0,1))</f>
        <v>0</v>
      </c>
      <c r="V3182" s="9" t="n">
        <f aca="false">IF(AND(U3182=1,(Scenario!$B$14-E3182)/60&gt;R3182),1,0)</f>
        <v>0</v>
      </c>
      <c r="W3182" s="9" t="n">
        <f aca="false">IF(OR(C3182=Scenario!$B$22,C3182=Scenario!$C$22),1,0)</f>
        <v>0</v>
      </c>
      <c r="X3182" s="9" t="n">
        <f aca="false">IF(ISNUMBER(I3182),1,0)</f>
        <v>0</v>
      </c>
      <c r="Y3182" s="9" t="n">
        <f aca="false">MOD(INT(E3182/86400)+3,7)</f>
        <v>0</v>
      </c>
      <c r="Z3182" s="9" t="n">
        <f aca="false">MOD(INT(E3182/3600),24)</f>
        <v>18</v>
      </c>
      <c r="AA3182" s="6" t="s">
        <v>6608</v>
      </c>
    </row>
    <row r="3183" customFormat="false" ht="15" hidden="false" customHeight="false" outlineLevel="0" collapsed="false">
      <c r="A3183" s="6" t="s">
        <v>6609</v>
      </c>
      <c r="B3183" s="6" t="s">
        <v>43</v>
      </c>
      <c r="C3183" s="6" t="s">
        <v>46</v>
      </c>
      <c r="D3183" s="6" t="s">
        <v>171</v>
      </c>
      <c r="E3183" s="6" t="n">
        <v>1789412082</v>
      </c>
      <c r="F3183" s="6" t="n">
        <v>1789412350</v>
      </c>
      <c r="G3183" s="6" t="n">
        <v>1789412127</v>
      </c>
      <c r="H3183" s="6" t="n">
        <v>1789481598</v>
      </c>
      <c r="J3183" s="6" t="n">
        <v>1</v>
      </c>
      <c r="K3183" s="6" t="n">
        <v>0</v>
      </c>
      <c r="L3183" s="9" t="n">
        <f aca="false">IF(AND(E3183&gt;=Scenario!$B$11,E3183&lt;Scenario!$B$12),1,0)</f>
        <v>1</v>
      </c>
      <c r="M3183" s="9" t="n">
        <f aca="false">IF(AND(L3183=1,ISNUMBER(F3183)),MAX(0,F3183-E3183)/60,"")</f>
        <v>4.46666666666667</v>
      </c>
      <c r="N3183" s="9" t="n">
        <f aca="false">IF(AND(L3183=1,ISNUMBER(G3183)),MAX(0,G3183-E3183)/60,"")</f>
        <v>0.75</v>
      </c>
      <c r="O3183" s="9" t="n">
        <f aca="false">IF(ISNUMBER(H3183),IF(AND(H3183&gt;=Scenario!$B$11,H3183&lt;Scenario!$B$12),1,0),0)</f>
        <v>1</v>
      </c>
      <c r="P3183" s="9" t="n">
        <f aca="false">IF(O3183=1,MAX(0,H3183-E3183)/60,"")</f>
        <v>1158.6</v>
      </c>
      <c r="Q3183" s="9" t="n">
        <f aca="false">INDEX(Scenario!$B$18:$B$20,MATCH(B3183,Scenario!$A$18:$A$20,0))</f>
        <v>60</v>
      </c>
      <c r="R3183" s="9" t="n">
        <f aca="false">INDEX(Scenario!$C$18:$C$20,MATCH(B3183,Scenario!$A$18:$A$20,0))</f>
        <v>1440</v>
      </c>
      <c r="S3183" s="9" t="n">
        <f aca="false">IF(ISNUMBER(M3183),IF(M3183&lt;=Q3183,1,0),"")</f>
        <v>1</v>
      </c>
      <c r="T3183" s="9" t="n">
        <f aca="false">IF(ISNUMBER(P3183),IF(P3183&lt;=R3183,1,0),"")</f>
        <v>1</v>
      </c>
      <c r="U3183" s="9" t="n">
        <f aca="false">IF(E3183&gt;Scenario!$B$14,0,IF(OR(AND(ISNUMBER(H3183),H3183&lt;=Scenario!$B$14),AND(ISNUMBER(I3183),I3183&lt;=Scenario!$B$14)),0,1))</f>
        <v>0</v>
      </c>
      <c r="V3183" s="9" t="n">
        <f aca="false">IF(AND(U3183=1,(Scenario!$B$14-E3183)/60&gt;R3183),1,0)</f>
        <v>0</v>
      </c>
      <c r="W3183" s="9" t="n">
        <f aca="false">IF(OR(C3183=Scenario!$B$22,C3183=Scenario!$C$22),1,0)</f>
        <v>1</v>
      </c>
      <c r="X3183" s="9" t="n">
        <f aca="false">IF(ISNUMBER(I3183),1,0)</f>
        <v>0</v>
      </c>
      <c r="Y3183" s="9" t="n">
        <f aca="false">MOD(INT(E3183/86400)+3,7)</f>
        <v>0</v>
      </c>
      <c r="Z3183" s="9" t="n">
        <f aca="false">MOD(INT(E3183/3600),24)</f>
        <v>18</v>
      </c>
      <c r="AA3183" s="6" t="s">
        <v>6610</v>
      </c>
    </row>
    <row r="3184" customFormat="false" ht="15" hidden="false" customHeight="false" outlineLevel="0" collapsed="false">
      <c r="A3184" s="6" t="s">
        <v>6611</v>
      </c>
      <c r="B3184" s="6" t="s">
        <v>44</v>
      </c>
      <c r="C3184" s="6" t="s">
        <v>47</v>
      </c>
      <c r="D3184" s="6" t="s">
        <v>171</v>
      </c>
      <c r="E3184" s="6" t="n">
        <v>1789413303</v>
      </c>
      <c r="F3184" s="6" t="n">
        <v>1789413465</v>
      </c>
      <c r="G3184" s="6" t="n">
        <v>1789413371</v>
      </c>
      <c r="H3184" s="6" t="n">
        <v>1789416695</v>
      </c>
      <c r="J3184" s="6" t="n">
        <v>0</v>
      </c>
      <c r="K3184" s="6" t="n">
        <v>0</v>
      </c>
      <c r="L3184" s="9" t="n">
        <f aca="false">IF(AND(E3184&gt;=Scenario!$B$11,E3184&lt;Scenario!$B$12),1,0)</f>
        <v>1</v>
      </c>
      <c r="M3184" s="9" t="n">
        <f aca="false">IF(AND(L3184=1,ISNUMBER(F3184)),MAX(0,F3184-E3184)/60,"")</f>
        <v>2.7</v>
      </c>
      <c r="N3184" s="9" t="n">
        <f aca="false">IF(AND(L3184=1,ISNUMBER(G3184)),MAX(0,G3184-E3184)/60,"")</f>
        <v>1.13333333333333</v>
      </c>
      <c r="O3184" s="9" t="n">
        <f aca="false">IF(ISNUMBER(H3184),IF(AND(H3184&gt;=Scenario!$B$11,H3184&lt;Scenario!$B$12),1,0),0)</f>
        <v>1</v>
      </c>
      <c r="P3184" s="9" t="n">
        <f aca="false">IF(O3184=1,MAX(0,H3184-E3184)/60,"")</f>
        <v>56.5333333333333</v>
      </c>
      <c r="Q3184" s="9" t="n">
        <f aca="false">INDEX(Scenario!$B$18:$B$20,MATCH(B3184,Scenario!$A$18:$A$20,0))</f>
        <v>240</v>
      </c>
      <c r="R3184" s="9" t="n">
        <f aca="false">INDEX(Scenario!$C$18:$C$20,MATCH(B3184,Scenario!$A$18:$A$20,0))</f>
        <v>4320</v>
      </c>
      <c r="S3184" s="9" t="n">
        <f aca="false">IF(ISNUMBER(M3184),IF(M3184&lt;=Q3184,1,0),"")</f>
        <v>1</v>
      </c>
      <c r="T3184" s="9" t="n">
        <f aca="false">IF(ISNUMBER(P3184),IF(P3184&lt;=R3184,1,0),"")</f>
        <v>1</v>
      </c>
      <c r="U3184" s="9" t="n">
        <f aca="false">IF(E3184&gt;Scenario!$B$14,0,IF(OR(AND(ISNUMBER(H3184),H3184&lt;=Scenario!$B$14),AND(ISNUMBER(I3184),I3184&lt;=Scenario!$B$14)),0,1))</f>
        <v>0</v>
      </c>
      <c r="V3184" s="9" t="n">
        <f aca="false">IF(AND(U3184=1,(Scenario!$B$14-E3184)/60&gt;R3184),1,0)</f>
        <v>0</v>
      </c>
      <c r="W3184" s="9" t="n">
        <f aca="false">IF(OR(C3184=Scenario!$B$22,C3184=Scenario!$C$22),1,0)</f>
        <v>1</v>
      </c>
      <c r="X3184" s="9" t="n">
        <f aca="false">IF(ISNUMBER(I3184),1,0)</f>
        <v>0</v>
      </c>
      <c r="Y3184" s="9" t="n">
        <f aca="false">MOD(INT(E3184/86400)+3,7)</f>
        <v>0</v>
      </c>
      <c r="Z3184" s="9" t="n">
        <f aca="false">MOD(INT(E3184/3600),24)</f>
        <v>19</v>
      </c>
      <c r="AA3184" s="6" t="s">
        <v>6612</v>
      </c>
    </row>
    <row r="3185" customFormat="false" ht="15" hidden="false" customHeight="false" outlineLevel="0" collapsed="false">
      <c r="A3185" s="6" t="s">
        <v>6613</v>
      </c>
      <c r="B3185" s="6" t="s">
        <v>44</v>
      </c>
      <c r="C3185" s="6" t="s">
        <v>47</v>
      </c>
      <c r="D3185" s="6" t="s">
        <v>172</v>
      </c>
      <c r="E3185" s="6" t="n">
        <v>1789414849</v>
      </c>
      <c r="F3185" s="6" t="n">
        <v>1789416979</v>
      </c>
      <c r="G3185" s="6" t="n">
        <v>1789416749</v>
      </c>
      <c r="H3185" s="6" t="n">
        <v>1789419119</v>
      </c>
      <c r="J3185" s="6" t="n">
        <v>0</v>
      </c>
      <c r="K3185" s="6" t="n">
        <v>1</v>
      </c>
      <c r="L3185" s="9" t="n">
        <f aca="false">IF(AND(E3185&gt;=Scenario!$B$11,E3185&lt;Scenario!$B$12),1,0)</f>
        <v>1</v>
      </c>
      <c r="M3185" s="9" t="n">
        <f aca="false">IF(AND(L3185=1,ISNUMBER(F3185)),MAX(0,F3185-E3185)/60,"")</f>
        <v>35.5</v>
      </c>
      <c r="N3185" s="9" t="n">
        <f aca="false">IF(AND(L3185=1,ISNUMBER(G3185)),MAX(0,G3185-E3185)/60,"")</f>
        <v>31.6666666666667</v>
      </c>
      <c r="O3185" s="9" t="n">
        <f aca="false">IF(ISNUMBER(H3185),IF(AND(H3185&gt;=Scenario!$B$11,H3185&lt;Scenario!$B$12),1,0),0)</f>
        <v>1</v>
      </c>
      <c r="P3185" s="9" t="n">
        <f aca="false">IF(O3185=1,MAX(0,H3185-E3185)/60,"")</f>
        <v>71.1666666666667</v>
      </c>
      <c r="Q3185" s="9" t="n">
        <f aca="false">INDEX(Scenario!$B$18:$B$20,MATCH(B3185,Scenario!$A$18:$A$20,0))</f>
        <v>240</v>
      </c>
      <c r="R3185" s="9" t="n">
        <f aca="false">INDEX(Scenario!$C$18:$C$20,MATCH(B3185,Scenario!$A$18:$A$20,0))</f>
        <v>4320</v>
      </c>
      <c r="S3185" s="9" t="n">
        <f aca="false">IF(ISNUMBER(M3185),IF(M3185&lt;=Q3185,1,0),"")</f>
        <v>1</v>
      </c>
      <c r="T3185" s="9" t="n">
        <f aca="false">IF(ISNUMBER(P3185),IF(P3185&lt;=R3185,1,0),"")</f>
        <v>1</v>
      </c>
      <c r="U3185" s="9" t="n">
        <f aca="false">IF(E3185&gt;Scenario!$B$14,0,IF(OR(AND(ISNUMBER(H3185),H3185&lt;=Scenario!$B$14),AND(ISNUMBER(I3185),I3185&lt;=Scenario!$B$14)),0,1))</f>
        <v>0</v>
      </c>
      <c r="V3185" s="9" t="n">
        <f aca="false">IF(AND(U3185=1,(Scenario!$B$14-E3185)/60&gt;R3185),1,0)</f>
        <v>0</v>
      </c>
      <c r="W3185" s="9" t="n">
        <f aca="false">IF(OR(C3185=Scenario!$B$22,C3185=Scenario!$C$22),1,0)</f>
        <v>1</v>
      </c>
      <c r="X3185" s="9" t="n">
        <f aca="false">IF(ISNUMBER(I3185),1,0)</f>
        <v>0</v>
      </c>
      <c r="Y3185" s="9" t="n">
        <f aca="false">MOD(INT(E3185/86400)+3,7)</f>
        <v>0</v>
      </c>
      <c r="Z3185" s="9" t="n">
        <f aca="false">MOD(INT(E3185/3600),24)</f>
        <v>19</v>
      </c>
      <c r="AA3185" s="6" t="s">
        <v>6614</v>
      </c>
    </row>
    <row r="3186" customFormat="false" ht="15" hidden="false" customHeight="false" outlineLevel="0" collapsed="false">
      <c r="A3186" s="6" t="s">
        <v>6615</v>
      </c>
      <c r="B3186" s="6" t="s">
        <v>43</v>
      </c>
      <c r="C3186" s="6" t="s">
        <v>249</v>
      </c>
      <c r="D3186" s="6" t="s">
        <v>171</v>
      </c>
      <c r="E3186" s="6" t="n">
        <v>1789417007</v>
      </c>
      <c r="F3186" s="6" t="n">
        <v>1789448685</v>
      </c>
      <c r="G3186" s="6" t="n">
        <v>1789448449</v>
      </c>
      <c r="H3186" s="6" t="n">
        <v>1789460007</v>
      </c>
      <c r="J3186" s="6" t="n">
        <v>0</v>
      </c>
      <c r="K3186" s="6" t="n">
        <v>0</v>
      </c>
      <c r="L3186" s="9" t="n">
        <f aca="false">IF(AND(E3186&gt;=Scenario!$B$11,E3186&lt;Scenario!$B$12),1,0)</f>
        <v>1</v>
      </c>
      <c r="M3186" s="9" t="n">
        <f aca="false">IF(AND(L3186=1,ISNUMBER(F3186)),MAX(0,F3186-E3186)/60,"")</f>
        <v>527.966666666667</v>
      </c>
      <c r="N3186" s="9" t="n">
        <f aca="false">IF(AND(L3186=1,ISNUMBER(G3186)),MAX(0,G3186-E3186)/60,"")</f>
        <v>524.033333333333</v>
      </c>
      <c r="O3186" s="9" t="n">
        <f aca="false">IF(ISNUMBER(H3186),IF(AND(H3186&gt;=Scenario!$B$11,H3186&lt;Scenario!$B$12),1,0),0)</f>
        <v>1</v>
      </c>
      <c r="P3186" s="9" t="n">
        <f aca="false">IF(O3186=1,MAX(0,H3186-E3186)/60,"")</f>
        <v>716.666666666667</v>
      </c>
      <c r="Q3186" s="9" t="n">
        <f aca="false">INDEX(Scenario!$B$18:$B$20,MATCH(B3186,Scenario!$A$18:$A$20,0))</f>
        <v>60</v>
      </c>
      <c r="R3186" s="9" t="n">
        <f aca="false">INDEX(Scenario!$C$18:$C$20,MATCH(B3186,Scenario!$A$18:$A$20,0))</f>
        <v>1440</v>
      </c>
      <c r="S3186" s="9" t="n">
        <f aca="false">IF(ISNUMBER(M3186),IF(M3186&lt;=Q3186,1,0),"")</f>
        <v>0</v>
      </c>
      <c r="T3186" s="9" t="n">
        <f aca="false">IF(ISNUMBER(P3186),IF(P3186&lt;=R3186,1,0),"")</f>
        <v>1</v>
      </c>
      <c r="U3186" s="9" t="n">
        <f aca="false">IF(E3186&gt;Scenario!$B$14,0,IF(OR(AND(ISNUMBER(H3186),H3186&lt;=Scenario!$B$14),AND(ISNUMBER(I3186),I3186&lt;=Scenario!$B$14)),0,1))</f>
        <v>0</v>
      </c>
      <c r="V3186" s="9" t="n">
        <f aca="false">IF(AND(U3186=1,(Scenario!$B$14-E3186)/60&gt;R3186),1,0)</f>
        <v>0</v>
      </c>
      <c r="W3186" s="9" t="n">
        <f aca="false">IF(OR(C3186=Scenario!$B$22,C3186=Scenario!$C$22),1,0)</f>
        <v>0</v>
      </c>
      <c r="X3186" s="9" t="n">
        <f aca="false">IF(ISNUMBER(I3186),1,0)</f>
        <v>0</v>
      </c>
      <c r="Y3186" s="9" t="n">
        <f aca="false">MOD(INT(E3186/86400)+3,7)</f>
        <v>0</v>
      </c>
      <c r="Z3186" s="9" t="n">
        <f aca="false">MOD(INT(E3186/3600),24)</f>
        <v>20</v>
      </c>
      <c r="AA3186" s="6" t="s">
        <v>6616</v>
      </c>
    </row>
    <row r="3187" customFormat="false" ht="15" hidden="false" customHeight="false" outlineLevel="0" collapsed="false">
      <c r="A3187" s="6" t="s">
        <v>6617</v>
      </c>
      <c r="B3187" s="6" t="s">
        <v>44</v>
      </c>
      <c r="C3187" s="6" t="s">
        <v>47</v>
      </c>
      <c r="D3187" s="6" t="s">
        <v>171</v>
      </c>
      <c r="E3187" s="6" t="n">
        <v>1789420056</v>
      </c>
      <c r="F3187" s="6" t="n">
        <v>1789420223</v>
      </c>
      <c r="G3187" s="6" t="n">
        <v>1789420101</v>
      </c>
      <c r="H3187" s="6" t="n">
        <v>1789429183</v>
      </c>
      <c r="J3187" s="6" t="n">
        <v>0</v>
      </c>
      <c r="K3187" s="6" t="n">
        <v>0</v>
      </c>
      <c r="L3187" s="9" t="n">
        <f aca="false">IF(AND(E3187&gt;=Scenario!$B$11,E3187&lt;Scenario!$B$12),1,0)</f>
        <v>1</v>
      </c>
      <c r="M3187" s="9" t="n">
        <f aca="false">IF(AND(L3187=1,ISNUMBER(F3187)),MAX(0,F3187-E3187)/60,"")</f>
        <v>2.78333333333333</v>
      </c>
      <c r="N3187" s="9" t="n">
        <f aca="false">IF(AND(L3187=1,ISNUMBER(G3187)),MAX(0,G3187-E3187)/60,"")</f>
        <v>0.75</v>
      </c>
      <c r="O3187" s="9" t="n">
        <f aca="false">IF(ISNUMBER(H3187),IF(AND(H3187&gt;=Scenario!$B$11,H3187&lt;Scenario!$B$12),1,0),0)</f>
        <v>1</v>
      </c>
      <c r="P3187" s="9" t="n">
        <f aca="false">IF(O3187=1,MAX(0,H3187-E3187)/60,"")</f>
        <v>152.116666666667</v>
      </c>
      <c r="Q3187" s="9" t="n">
        <f aca="false">INDEX(Scenario!$B$18:$B$20,MATCH(B3187,Scenario!$A$18:$A$20,0))</f>
        <v>240</v>
      </c>
      <c r="R3187" s="9" t="n">
        <f aca="false">INDEX(Scenario!$C$18:$C$20,MATCH(B3187,Scenario!$A$18:$A$20,0))</f>
        <v>4320</v>
      </c>
      <c r="S3187" s="9" t="n">
        <f aca="false">IF(ISNUMBER(M3187),IF(M3187&lt;=Q3187,1,0),"")</f>
        <v>1</v>
      </c>
      <c r="T3187" s="9" t="n">
        <f aca="false">IF(ISNUMBER(P3187),IF(P3187&lt;=R3187,1,0),"")</f>
        <v>1</v>
      </c>
      <c r="U3187" s="9" t="n">
        <f aca="false">IF(E3187&gt;Scenario!$B$14,0,IF(OR(AND(ISNUMBER(H3187),H3187&lt;=Scenario!$B$14),AND(ISNUMBER(I3187),I3187&lt;=Scenario!$B$14)),0,1))</f>
        <v>0</v>
      </c>
      <c r="V3187" s="9" t="n">
        <f aca="false">IF(AND(U3187=1,(Scenario!$B$14-E3187)/60&gt;R3187),1,0)</f>
        <v>0</v>
      </c>
      <c r="W3187" s="9" t="n">
        <f aca="false">IF(OR(C3187=Scenario!$B$22,C3187=Scenario!$C$22),1,0)</f>
        <v>1</v>
      </c>
      <c r="X3187" s="9" t="n">
        <f aca="false">IF(ISNUMBER(I3187),1,0)</f>
        <v>0</v>
      </c>
      <c r="Y3187" s="9" t="n">
        <f aca="false">MOD(INT(E3187/86400)+3,7)</f>
        <v>0</v>
      </c>
      <c r="Z3187" s="9" t="n">
        <f aca="false">MOD(INT(E3187/3600),24)</f>
        <v>21</v>
      </c>
      <c r="AA3187" s="6" t="s">
        <v>6618</v>
      </c>
    </row>
    <row r="3188" customFormat="false" ht="15" hidden="false" customHeight="false" outlineLevel="0" collapsed="false">
      <c r="A3188" s="6" t="s">
        <v>6619</v>
      </c>
      <c r="B3188" s="6" t="s">
        <v>44</v>
      </c>
      <c r="C3188" s="6" t="s">
        <v>249</v>
      </c>
      <c r="D3188" s="6" t="s">
        <v>171</v>
      </c>
      <c r="E3188" s="6" t="n">
        <v>1789450920</v>
      </c>
      <c r="F3188" s="6" t="n">
        <v>1789451075</v>
      </c>
      <c r="G3188" s="6" t="n">
        <v>1789450989</v>
      </c>
      <c r="H3188" s="6" t="n">
        <v>1789472656</v>
      </c>
      <c r="J3188" s="6" t="n">
        <v>1</v>
      </c>
      <c r="K3188" s="6" t="n">
        <v>0</v>
      </c>
      <c r="L3188" s="9" t="n">
        <f aca="false">IF(AND(E3188&gt;=Scenario!$B$11,E3188&lt;Scenario!$B$12),1,0)</f>
        <v>1</v>
      </c>
      <c r="M3188" s="9" t="n">
        <f aca="false">IF(AND(L3188=1,ISNUMBER(F3188)),MAX(0,F3188-E3188)/60,"")</f>
        <v>2.58333333333333</v>
      </c>
      <c r="N3188" s="9" t="n">
        <f aca="false">IF(AND(L3188=1,ISNUMBER(G3188)),MAX(0,G3188-E3188)/60,"")</f>
        <v>1.15</v>
      </c>
      <c r="O3188" s="9" t="n">
        <f aca="false">IF(ISNUMBER(H3188),IF(AND(H3188&gt;=Scenario!$B$11,H3188&lt;Scenario!$B$12),1,0),0)</f>
        <v>1</v>
      </c>
      <c r="P3188" s="9" t="n">
        <f aca="false">IF(O3188=1,MAX(0,H3188-E3188)/60,"")</f>
        <v>362.266666666667</v>
      </c>
      <c r="Q3188" s="9" t="n">
        <f aca="false">INDEX(Scenario!$B$18:$B$20,MATCH(B3188,Scenario!$A$18:$A$20,0))</f>
        <v>240</v>
      </c>
      <c r="R3188" s="9" t="n">
        <f aca="false">INDEX(Scenario!$C$18:$C$20,MATCH(B3188,Scenario!$A$18:$A$20,0))</f>
        <v>4320</v>
      </c>
      <c r="S3188" s="9" t="n">
        <f aca="false">IF(ISNUMBER(M3188),IF(M3188&lt;=Q3188,1,0),"")</f>
        <v>1</v>
      </c>
      <c r="T3188" s="9" t="n">
        <f aca="false">IF(ISNUMBER(P3188),IF(P3188&lt;=R3188,1,0),"")</f>
        <v>1</v>
      </c>
      <c r="U3188" s="9" t="n">
        <f aca="false">IF(E3188&gt;Scenario!$B$14,0,IF(OR(AND(ISNUMBER(H3188),H3188&lt;=Scenario!$B$14),AND(ISNUMBER(I3188),I3188&lt;=Scenario!$B$14)),0,1))</f>
        <v>0</v>
      </c>
      <c r="V3188" s="9" t="n">
        <f aca="false">IF(AND(U3188=1,(Scenario!$B$14-E3188)/60&gt;R3188),1,0)</f>
        <v>0</v>
      </c>
      <c r="W3188" s="9" t="n">
        <f aca="false">IF(OR(C3188=Scenario!$B$22,C3188=Scenario!$C$22),1,0)</f>
        <v>0</v>
      </c>
      <c r="X3188" s="9" t="n">
        <f aca="false">IF(ISNUMBER(I3188),1,0)</f>
        <v>0</v>
      </c>
      <c r="Y3188" s="9" t="n">
        <f aca="false">MOD(INT(E3188/86400)+3,7)</f>
        <v>1</v>
      </c>
      <c r="Z3188" s="9" t="n">
        <f aca="false">MOD(INT(E3188/3600),24)</f>
        <v>5</v>
      </c>
      <c r="AA3188" s="6" t="s">
        <v>6620</v>
      </c>
    </row>
    <row r="3189" customFormat="false" ht="15" hidden="false" customHeight="false" outlineLevel="0" collapsed="false">
      <c r="A3189" s="6" t="s">
        <v>6621</v>
      </c>
      <c r="B3189" s="6" t="s">
        <v>42</v>
      </c>
      <c r="C3189" s="6" t="s">
        <v>249</v>
      </c>
      <c r="D3189" s="6" t="s">
        <v>171</v>
      </c>
      <c r="E3189" s="6" t="n">
        <v>1789455341</v>
      </c>
      <c r="F3189" s="6" t="n">
        <v>1789455684</v>
      </c>
      <c r="G3189" s="6" t="n">
        <v>1789455624</v>
      </c>
      <c r="H3189" s="6" t="n">
        <v>1789456813</v>
      </c>
      <c r="J3189" s="6" t="n">
        <v>0</v>
      </c>
      <c r="K3189" s="6" t="n">
        <v>0</v>
      </c>
      <c r="L3189" s="9" t="n">
        <f aca="false">IF(AND(E3189&gt;=Scenario!$B$11,E3189&lt;Scenario!$B$12),1,0)</f>
        <v>1</v>
      </c>
      <c r="M3189" s="9" t="n">
        <f aca="false">IF(AND(L3189=1,ISNUMBER(F3189)),MAX(0,F3189-E3189)/60,"")</f>
        <v>5.71666666666667</v>
      </c>
      <c r="N3189" s="9" t="n">
        <f aca="false">IF(AND(L3189=1,ISNUMBER(G3189)),MAX(0,G3189-E3189)/60,"")</f>
        <v>4.71666666666667</v>
      </c>
      <c r="O3189" s="9" t="n">
        <f aca="false">IF(ISNUMBER(H3189),IF(AND(H3189&gt;=Scenario!$B$11,H3189&lt;Scenario!$B$12),1,0),0)</f>
        <v>1</v>
      </c>
      <c r="P3189" s="9" t="n">
        <f aca="false">IF(O3189=1,MAX(0,H3189-E3189)/60,"")</f>
        <v>24.5333333333333</v>
      </c>
      <c r="Q3189" s="9" t="n">
        <f aca="false">INDEX(Scenario!$B$18:$B$20,MATCH(B3189,Scenario!$A$18:$A$20,0))</f>
        <v>15</v>
      </c>
      <c r="R3189" s="9" t="n">
        <f aca="false">INDEX(Scenario!$C$18:$C$20,MATCH(B3189,Scenario!$A$18:$A$20,0))</f>
        <v>240</v>
      </c>
      <c r="S3189" s="9" t="n">
        <f aca="false">IF(ISNUMBER(M3189),IF(M3189&lt;=Q3189,1,0),"")</f>
        <v>1</v>
      </c>
      <c r="T3189" s="9" t="n">
        <f aca="false">IF(ISNUMBER(P3189),IF(P3189&lt;=R3189,1,0),"")</f>
        <v>1</v>
      </c>
      <c r="U3189" s="9" t="n">
        <f aca="false">IF(E3189&gt;Scenario!$B$14,0,IF(OR(AND(ISNUMBER(H3189),H3189&lt;=Scenario!$B$14),AND(ISNUMBER(I3189),I3189&lt;=Scenario!$B$14)),0,1))</f>
        <v>0</v>
      </c>
      <c r="V3189" s="9" t="n">
        <f aca="false">IF(AND(U3189=1,(Scenario!$B$14-E3189)/60&gt;R3189),1,0)</f>
        <v>0</v>
      </c>
      <c r="W3189" s="9" t="n">
        <f aca="false">IF(OR(C3189=Scenario!$B$22,C3189=Scenario!$C$22),1,0)</f>
        <v>0</v>
      </c>
      <c r="X3189" s="9" t="n">
        <f aca="false">IF(ISNUMBER(I3189),1,0)</f>
        <v>0</v>
      </c>
      <c r="Y3189" s="9" t="n">
        <f aca="false">MOD(INT(E3189/86400)+3,7)</f>
        <v>1</v>
      </c>
      <c r="Z3189" s="9" t="n">
        <f aca="false">MOD(INT(E3189/3600),24)</f>
        <v>6</v>
      </c>
      <c r="AA3189" s="6" t="s">
        <v>6622</v>
      </c>
    </row>
    <row r="3190" customFormat="false" ht="15" hidden="false" customHeight="false" outlineLevel="0" collapsed="false">
      <c r="A3190" s="6" t="s">
        <v>6623</v>
      </c>
      <c r="B3190" s="6" t="s">
        <v>44</v>
      </c>
      <c r="C3190" s="6" t="s">
        <v>249</v>
      </c>
      <c r="D3190" s="6" t="s">
        <v>170</v>
      </c>
      <c r="E3190" s="6" t="n">
        <v>1789457754</v>
      </c>
      <c r="F3190" s="6" t="n">
        <v>1789458032</v>
      </c>
      <c r="G3190" s="6" t="n">
        <v>1789457806</v>
      </c>
      <c r="H3190" s="6" t="n">
        <v>1789458915</v>
      </c>
      <c r="J3190" s="6" t="n">
        <v>0</v>
      </c>
      <c r="K3190" s="6" t="n">
        <v>0</v>
      </c>
      <c r="L3190" s="9" t="n">
        <f aca="false">IF(AND(E3190&gt;=Scenario!$B$11,E3190&lt;Scenario!$B$12),1,0)</f>
        <v>1</v>
      </c>
      <c r="M3190" s="9" t="n">
        <f aca="false">IF(AND(L3190=1,ISNUMBER(F3190)),MAX(0,F3190-E3190)/60,"")</f>
        <v>4.63333333333333</v>
      </c>
      <c r="N3190" s="9" t="n">
        <f aca="false">IF(AND(L3190=1,ISNUMBER(G3190)),MAX(0,G3190-E3190)/60,"")</f>
        <v>0.866666666666667</v>
      </c>
      <c r="O3190" s="9" t="n">
        <f aca="false">IF(ISNUMBER(H3190),IF(AND(H3190&gt;=Scenario!$B$11,H3190&lt;Scenario!$B$12),1,0),0)</f>
        <v>1</v>
      </c>
      <c r="P3190" s="9" t="n">
        <f aca="false">IF(O3190=1,MAX(0,H3190-E3190)/60,"")</f>
        <v>19.35</v>
      </c>
      <c r="Q3190" s="9" t="n">
        <f aca="false">INDEX(Scenario!$B$18:$B$20,MATCH(B3190,Scenario!$A$18:$A$20,0))</f>
        <v>240</v>
      </c>
      <c r="R3190" s="9" t="n">
        <f aca="false">INDEX(Scenario!$C$18:$C$20,MATCH(B3190,Scenario!$A$18:$A$20,0))</f>
        <v>4320</v>
      </c>
      <c r="S3190" s="9" t="n">
        <f aca="false">IF(ISNUMBER(M3190),IF(M3190&lt;=Q3190,1,0),"")</f>
        <v>1</v>
      </c>
      <c r="T3190" s="9" t="n">
        <f aca="false">IF(ISNUMBER(P3190),IF(P3190&lt;=R3190,1,0),"")</f>
        <v>1</v>
      </c>
      <c r="U3190" s="9" t="n">
        <f aca="false">IF(E3190&gt;Scenario!$B$14,0,IF(OR(AND(ISNUMBER(H3190),H3190&lt;=Scenario!$B$14),AND(ISNUMBER(I3190),I3190&lt;=Scenario!$B$14)),0,1))</f>
        <v>0</v>
      </c>
      <c r="V3190" s="9" t="n">
        <f aca="false">IF(AND(U3190=1,(Scenario!$B$14-E3190)/60&gt;R3190),1,0)</f>
        <v>0</v>
      </c>
      <c r="W3190" s="9" t="n">
        <f aca="false">IF(OR(C3190=Scenario!$B$22,C3190=Scenario!$C$22),1,0)</f>
        <v>0</v>
      </c>
      <c r="X3190" s="9" t="n">
        <f aca="false">IF(ISNUMBER(I3190),1,0)</f>
        <v>0</v>
      </c>
      <c r="Y3190" s="9" t="n">
        <f aca="false">MOD(INT(E3190/86400)+3,7)</f>
        <v>1</v>
      </c>
      <c r="Z3190" s="9" t="n">
        <f aca="false">MOD(INT(E3190/3600),24)</f>
        <v>7</v>
      </c>
      <c r="AA3190" s="6" t="s">
        <v>6624</v>
      </c>
    </row>
    <row r="3191" customFormat="false" ht="15" hidden="false" customHeight="false" outlineLevel="0" collapsed="false">
      <c r="A3191" s="6" t="s">
        <v>6625</v>
      </c>
      <c r="B3191" s="6" t="s">
        <v>44</v>
      </c>
      <c r="C3191" s="6" t="s">
        <v>46</v>
      </c>
      <c r="D3191" s="6" t="s">
        <v>171</v>
      </c>
      <c r="E3191" s="6" t="n">
        <v>1789457862</v>
      </c>
      <c r="F3191" s="6" t="n">
        <v>1789458062</v>
      </c>
      <c r="G3191" s="6" t="n">
        <v>1789457885</v>
      </c>
      <c r="H3191" s="6" t="n">
        <v>1789459759</v>
      </c>
      <c r="J3191" s="6" t="n">
        <v>0</v>
      </c>
      <c r="K3191" s="6" t="n">
        <v>0</v>
      </c>
      <c r="L3191" s="9" t="n">
        <f aca="false">IF(AND(E3191&gt;=Scenario!$B$11,E3191&lt;Scenario!$B$12),1,0)</f>
        <v>1</v>
      </c>
      <c r="M3191" s="9" t="n">
        <f aca="false">IF(AND(L3191=1,ISNUMBER(F3191)),MAX(0,F3191-E3191)/60,"")</f>
        <v>3.33333333333333</v>
      </c>
      <c r="N3191" s="9" t="n">
        <f aca="false">IF(AND(L3191=1,ISNUMBER(G3191)),MAX(0,G3191-E3191)/60,"")</f>
        <v>0.383333333333333</v>
      </c>
      <c r="O3191" s="9" t="n">
        <f aca="false">IF(ISNUMBER(H3191),IF(AND(H3191&gt;=Scenario!$B$11,H3191&lt;Scenario!$B$12),1,0),0)</f>
        <v>1</v>
      </c>
      <c r="P3191" s="9" t="n">
        <f aca="false">IF(O3191=1,MAX(0,H3191-E3191)/60,"")</f>
        <v>31.6166666666667</v>
      </c>
      <c r="Q3191" s="9" t="n">
        <f aca="false">INDEX(Scenario!$B$18:$B$20,MATCH(B3191,Scenario!$A$18:$A$20,0))</f>
        <v>240</v>
      </c>
      <c r="R3191" s="9" t="n">
        <f aca="false">INDEX(Scenario!$C$18:$C$20,MATCH(B3191,Scenario!$A$18:$A$20,0))</f>
        <v>4320</v>
      </c>
      <c r="S3191" s="9" t="n">
        <f aca="false">IF(ISNUMBER(M3191),IF(M3191&lt;=Q3191,1,0),"")</f>
        <v>1</v>
      </c>
      <c r="T3191" s="9" t="n">
        <f aca="false">IF(ISNUMBER(P3191),IF(P3191&lt;=R3191,1,0),"")</f>
        <v>1</v>
      </c>
      <c r="U3191" s="9" t="n">
        <f aca="false">IF(E3191&gt;Scenario!$B$14,0,IF(OR(AND(ISNUMBER(H3191),H3191&lt;=Scenario!$B$14),AND(ISNUMBER(I3191),I3191&lt;=Scenario!$B$14)),0,1))</f>
        <v>0</v>
      </c>
      <c r="V3191" s="9" t="n">
        <f aca="false">IF(AND(U3191=1,(Scenario!$B$14-E3191)/60&gt;R3191),1,0)</f>
        <v>0</v>
      </c>
      <c r="W3191" s="9" t="n">
        <f aca="false">IF(OR(C3191=Scenario!$B$22,C3191=Scenario!$C$22),1,0)</f>
        <v>1</v>
      </c>
      <c r="X3191" s="9" t="n">
        <f aca="false">IF(ISNUMBER(I3191),1,0)</f>
        <v>0</v>
      </c>
      <c r="Y3191" s="9" t="n">
        <f aca="false">MOD(INT(E3191/86400)+3,7)</f>
        <v>1</v>
      </c>
      <c r="Z3191" s="9" t="n">
        <f aca="false">MOD(INT(E3191/3600),24)</f>
        <v>7</v>
      </c>
      <c r="AA3191" s="6" t="s">
        <v>6626</v>
      </c>
    </row>
    <row r="3192" customFormat="false" ht="15" hidden="false" customHeight="false" outlineLevel="0" collapsed="false">
      <c r="A3192" s="6" t="s">
        <v>6627</v>
      </c>
      <c r="B3192" s="6" t="s">
        <v>43</v>
      </c>
      <c r="C3192" s="6" t="s">
        <v>288</v>
      </c>
      <c r="D3192" s="6" t="s">
        <v>171</v>
      </c>
      <c r="E3192" s="6" t="n">
        <v>1789458882</v>
      </c>
      <c r="F3192" s="6" t="n">
        <v>1789459137</v>
      </c>
      <c r="G3192" s="6" t="n">
        <v>1789458923</v>
      </c>
      <c r="H3192" s="6" t="n">
        <v>1789468476</v>
      </c>
      <c r="J3192" s="6" t="n">
        <v>0</v>
      </c>
      <c r="K3192" s="6" t="n">
        <v>0</v>
      </c>
      <c r="L3192" s="9" t="n">
        <f aca="false">IF(AND(E3192&gt;=Scenario!$B$11,E3192&lt;Scenario!$B$12),1,0)</f>
        <v>1</v>
      </c>
      <c r="M3192" s="9" t="n">
        <f aca="false">IF(AND(L3192=1,ISNUMBER(F3192)),MAX(0,F3192-E3192)/60,"")</f>
        <v>4.25</v>
      </c>
      <c r="N3192" s="9" t="n">
        <f aca="false">IF(AND(L3192=1,ISNUMBER(G3192)),MAX(0,G3192-E3192)/60,"")</f>
        <v>0.683333333333333</v>
      </c>
      <c r="O3192" s="9" t="n">
        <f aca="false">IF(ISNUMBER(H3192),IF(AND(H3192&gt;=Scenario!$B$11,H3192&lt;Scenario!$B$12),1,0),0)</f>
        <v>1</v>
      </c>
      <c r="P3192" s="9" t="n">
        <f aca="false">IF(O3192=1,MAX(0,H3192-E3192)/60,"")</f>
        <v>159.9</v>
      </c>
      <c r="Q3192" s="9" t="n">
        <f aca="false">INDEX(Scenario!$B$18:$B$20,MATCH(B3192,Scenario!$A$18:$A$20,0))</f>
        <v>60</v>
      </c>
      <c r="R3192" s="9" t="n">
        <f aca="false">INDEX(Scenario!$C$18:$C$20,MATCH(B3192,Scenario!$A$18:$A$20,0))</f>
        <v>1440</v>
      </c>
      <c r="S3192" s="9" t="n">
        <f aca="false">IF(ISNUMBER(M3192),IF(M3192&lt;=Q3192,1,0),"")</f>
        <v>1</v>
      </c>
      <c r="T3192" s="9" t="n">
        <f aca="false">IF(ISNUMBER(P3192),IF(P3192&lt;=R3192,1,0),"")</f>
        <v>1</v>
      </c>
      <c r="U3192" s="9" t="n">
        <f aca="false">IF(E3192&gt;Scenario!$B$14,0,IF(OR(AND(ISNUMBER(H3192),H3192&lt;=Scenario!$B$14),AND(ISNUMBER(I3192),I3192&lt;=Scenario!$B$14)),0,1))</f>
        <v>0</v>
      </c>
      <c r="V3192" s="9" t="n">
        <f aca="false">IF(AND(U3192=1,(Scenario!$B$14-E3192)/60&gt;R3192),1,0)</f>
        <v>0</v>
      </c>
      <c r="W3192" s="9" t="n">
        <f aca="false">IF(OR(C3192=Scenario!$B$22,C3192=Scenario!$C$22),1,0)</f>
        <v>0</v>
      </c>
      <c r="X3192" s="9" t="n">
        <f aca="false">IF(ISNUMBER(I3192),1,0)</f>
        <v>0</v>
      </c>
      <c r="Y3192" s="9" t="n">
        <f aca="false">MOD(INT(E3192/86400)+3,7)</f>
        <v>1</v>
      </c>
      <c r="Z3192" s="9" t="n">
        <f aca="false">MOD(INT(E3192/3600),24)</f>
        <v>7</v>
      </c>
      <c r="AA3192" s="6" t="s">
        <v>6628</v>
      </c>
    </row>
    <row r="3193" customFormat="false" ht="15" hidden="false" customHeight="false" outlineLevel="0" collapsed="false">
      <c r="A3193" s="6" t="s">
        <v>6629</v>
      </c>
      <c r="B3193" s="6" t="s">
        <v>43</v>
      </c>
      <c r="C3193" s="6" t="s">
        <v>249</v>
      </c>
      <c r="D3193" s="6" t="s">
        <v>170</v>
      </c>
      <c r="E3193" s="6" t="n">
        <v>1789459718</v>
      </c>
      <c r="F3193" s="6" t="n">
        <v>1789460117</v>
      </c>
      <c r="G3193" s="6" t="n">
        <v>1789460037</v>
      </c>
      <c r="H3193" s="6" t="n">
        <v>1789468615</v>
      </c>
      <c r="J3193" s="6" t="n">
        <v>0</v>
      </c>
      <c r="K3193" s="6" t="n">
        <v>0</v>
      </c>
      <c r="L3193" s="9" t="n">
        <f aca="false">IF(AND(E3193&gt;=Scenario!$B$11,E3193&lt;Scenario!$B$12),1,0)</f>
        <v>1</v>
      </c>
      <c r="M3193" s="9" t="n">
        <f aca="false">IF(AND(L3193=1,ISNUMBER(F3193)),MAX(0,F3193-E3193)/60,"")</f>
        <v>6.65</v>
      </c>
      <c r="N3193" s="9" t="n">
        <f aca="false">IF(AND(L3193=1,ISNUMBER(G3193)),MAX(0,G3193-E3193)/60,"")</f>
        <v>5.31666666666667</v>
      </c>
      <c r="O3193" s="9" t="n">
        <f aca="false">IF(ISNUMBER(H3193),IF(AND(H3193&gt;=Scenario!$B$11,H3193&lt;Scenario!$B$12),1,0),0)</f>
        <v>1</v>
      </c>
      <c r="P3193" s="9" t="n">
        <f aca="false">IF(O3193=1,MAX(0,H3193-E3193)/60,"")</f>
        <v>148.283333333333</v>
      </c>
      <c r="Q3193" s="9" t="n">
        <f aca="false">INDEX(Scenario!$B$18:$B$20,MATCH(B3193,Scenario!$A$18:$A$20,0))</f>
        <v>60</v>
      </c>
      <c r="R3193" s="9" t="n">
        <f aca="false">INDEX(Scenario!$C$18:$C$20,MATCH(B3193,Scenario!$A$18:$A$20,0))</f>
        <v>1440</v>
      </c>
      <c r="S3193" s="9" t="n">
        <f aca="false">IF(ISNUMBER(M3193),IF(M3193&lt;=Q3193,1,0),"")</f>
        <v>1</v>
      </c>
      <c r="T3193" s="9" t="n">
        <f aca="false">IF(ISNUMBER(P3193),IF(P3193&lt;=R3193,1,0),"")</f>
        <v>1</v>
      </c>
      <c r="U3193" s="9" t="n">
        <f aca="false">IF(E3193&gt;Scenario!$B$14,0,IF(OR(AND(ISNUMBER(H3193),H3193&lt;=Scenario!$B$14),AND(ISNUMBER(I3193),I3193&lt;=Scenario!$B$14)),0,1))</f>
        <v>0</v>
      </c>
      <c r="V3193" s="9" t="n">
        <f aca="false">IF(AND(U3193=1,(Scenario!$B$14-E3193)/60&gt;R3193),1,0)</f>
        <v>0</v>
      </c>
      <c r="W3193" s="9" t="n">
        <f aca="false">IF(OR(C3193=Scenario!$B$22,C3193=Scenario!$C$22),1,0)</f>
        <v>0</v>
      </c>
      <c r="X3193" s="9" t="n">
        <f aca="false">IF(ISNUMBER(I3193),1,0)</f>
        <v>0</v>
      </c>
      <c r="Y3193" s="9" t="n">
        <f aca="false">MOD(INT(E3193/86400)+3,7)</f>
        <v>1</v>
      </c>
      <c r="Z3193" s="9" t="n">
        <f aca="false">MOD(INT(E3193/3600),24)</f>
        <v>8</v>
      </c>
      <c r="AA3193" s="6" t="s">
        <v>6630</v>
      </c>
    </row>
    <row r="3194" customFormat="false" ht="15" hidden="false" customHeight="false" outlineLevel="0" collapsed="false">
      <c r="A3194" s="6" t="s">
        <v>6631</v>
      </c>
      <c r="B3194" s="6" t="s">
        <v>43</v>
      </c>
      <c r="C3194" s="6" t="s">
        <v>288</v>
      </c>
      <c r="D3194" s="6" t="s">
        <v>172</v>
      </c>
      <c r="E3194" s="6" t="n">
        <v>1789460724</v>
      </c>
      <c r="F3194" s="6" t="n">
        <v>1789460930</v>
      </c>
      <c r="G3194" s="6" t="n">
        <v>1789460780</v>
      </c>
      <c r="H3194" s="6" t="n">
        <v>1789462498</v>
      </c>
      <c r="J3194" s="6" t="n">
        <v>0</v>
      </c>
      <c r="K3194" s="6" t="n">
        <v>1</v>
      </c>
      <c r="L3194" s="9" t="n">
        <f aca="false">IF(AND(E3194&gt;=Scenario!$B$11,E3194&lt;Scenario!$B$12),1,0)</f>
        <v>1</v>
      </c>
      <c r="M3194" s="9" t="n">
        <f aca="false">IF(AND(L3194=1,ISNUMBER(F3194)),MAX(0,F3194-E3194)/60,"")</f>
        <v>3.43333333333333</v>
      </c>
      <c r="N3194" s="9" t="n">
        <f aca="false">IF(AND(L3194=1,ISNUMBER(G3194)),MAX(0,G3194-E3194)/60,"")</f>
        <v>0.933333333333333</v>
      </c>
      <c r="O3194" s="9" t="n">
        <f aca="false">IF(ISNUMBER(H3194),IF(AND(H3194&gt;=Scenario!$B$11,H3194&lt;Scenario!$B$12),1,0),0)</f>
        <v>1</v>
      </c>
      <c r="P3194" s="9" t="n">
        <f aca="false">IF(O3194=1,MAX(0,H3194-E3194)/60,"")</f>
        <v>29.5666666666667</v>
      </c>
      <c r="Q3194" s="9" t="n">
        <f aca="false">INDEX(Scenario!$B$18:$B$20,MATCH(B3194,Scenario!$A$18:$A$20,0))</f>
        <v>60</v>
      </c>
      <c r="R3194" s="9" t="n">
        <f aca="false">INDEX(Scenario!$C$18:$C$20,MATCH(B3194,Scenario!$A$18:$A$20,0))</f>
        <v>1440</v>
      </c>
      <c r="S3194" s="9" t="n">
        <f aca="false">IF(ISNUMBER(M3194),IF(M3194&lt;=Q3194,1,0),"")</f>
        <v>1</v>
      </c>
      <c r="T3194" s="9" t="n">
        <f aca="false">IF(ISNUMBER(P3194),IF(P3194&lt;=R3194,1,0),"")</f>
        <v>1</v>
      </c>
      <c r="U3194" s="9" t="n">
        <f aca="false">IF(E3194&gt;Scenario!$B$14,0,IF(OR(AND(ISNUMBER(H3194),H3194&lt;=Scenario!$B$14),AND(ISNUMBER(I3194),I3194&lt;=Scenario!$B$14)),0,1))</f>
        <v>0</v>
      </c>
      <c r="V3194" s="9" t="n">
        <f aca="false">IF(AND(U3194=1,(Scenario!$B$14-E3194)/60&gt;R3194),1,0)</f>
        <v>0</v>
      </c>
      <c r="W3194" s="9" t="n">
        <f aca="false">IF(OR(C3194=Scenario!$B$22,C3194=Scenario!$C$22),1,0)</f>
        <v>0</v>
      </c>
      <c r="X3194" s="9" t="n">
        <f aca="false">IF(ISNUMBER(I3194),1,0)</f>
        <v>0</v>
      </c>
      <c r="Y3194" s="9" t="n">
        <f aca="false">MOD(INT(E3194/86400)+3,7)</f>
        <v>1</v>
      </c>
      <c r="Z3194" s="9" t="n">
        <f aca="false">MOD(INT(E3194/3600),24)</f>
        <v>8</v>
      </c>
      <c r="AA3194" s="6" t="s">
        <v>6632</v>
      </c>
    </row>
    <row r="3195" customFormat="false" ht="15" hidden="false" customHeight="false" outlineLevel="0" collapsed="false">
      <c r="A3195" s="6" t="s">
        <v>6633</v>
      </c>
      <c r="B3195" s="6" t="s">
        <v>44</v>
      </c>
      <c r="C3195" s="6" t="s">
        <v>249</v>
      </c>
      <c r="D3195" s="6" t="s">
        <v>172</v>
      </c>
      <c r="E3195" s="6" t="n">
        <v>1789460884</v>
      </c>
      <c r="F3195" s="6" t="n">
        <v>1789461077</v>
      </c>
      <c r="G3195" s="6" t="n">
        <v>1789460923</v>
      </c>
      <c r="H3195" s="6" t="n">
        <v>1789464099</v>
      </c>
      <c r="J3195" s="6" t="n">
        <v>0</v>
      </c>
      <c r="K3195" s="6" t="n">
        <v>0</v>
      </c>
      <c r="L3195" s="9" t="n">
        <f aca="false">IF(AND(E3195&gt;=Scenario!$B$11,E3195&lt;Scenario!$B$12),1,0)</f>
        <v>1</v>
      </c>
      <c r="M3195" s="9" t="n">
        <f aca="false">IF(AND(L3195=1,ISNUMBER(F3195)),MAX(0,F3195-E3195)/60,"")</f>
        <v>3.21666666666667</v>
      </c>
      <c r="N3195" s="9" t="n">
        <f aca="false">IF(AND(L3195=1,ISNUMBER(G3195)),MAX(0,G3195-E3195)/60,"")</f>
        <v>0.65</v>
      </c>
      <c r="O3195" s="9" t="n">
        <f aca="false">IF(ISNUMBER(H3195),IF(AND(H3195&gt;=Scenario!$B$11,H3195&lt;Scenario!$B$12),1,0),0)</f>
        <v>1</v>
      </c>
      <c r="P3195" s="9" t="n">
        <f aca="false">IF(O3195=1,MAX(0,H3195-E3195)/60,"")</f>
        <v>53.5833333333333</v>
      </c>
      <c r="Q3195" s="9" t="n">
        <f aca="false">INDEX(Scenario!$B$18:$B$20,MATCH(B3195,Scenario!$A$18:$A$20,0))</f>
        <v>240</v>
      </c>
      <c r="R3195" s="9" t="n">
        <f aca="false">INDEX(Scenario!$C$18:$C$20,MATCH(B3195,Scenario!$A$18:$A$20,0))</f>
        <v>4320</v>
      </c>
      <c r="S3195" s="9" t="n">
        <f aca="false">IF(ISNUMBER(M3195),IF(M3195&lt;=Q3195,1,0),"")</f>
        <v>1</v>
      </c>
      <c r="T3195" s="9" t="n">
        <f aca="false">IF(ISNUMBER(P3195),IF(P3195&lt;=R3195,1,0),"")</f>
        <v>1</v>
      </c>
      <c r="U3195" s="9" t="n">
        <f aca="false">IF(E3195&gt;Scenario!$B$14,0,IF(OR(AND(ISNUMBER(H3195),H3195&lt;=Scenario!$B$14),AND(ISNUMBER(I3195),I3195&lt;=Scenario!$B$14)),0,1))</f>
        <v>0</v>
      </c>
      <c r="V3195" s="9" t="n">
        <f aca="false">IF(AND(U3195=1,(Scenario!$B$14-E3195)/60&gt;R3195),1,0)</f>
        <v>0</v>
      </c>
      <c r="W3195" s="9" t="n">
        <f aca="false">IF(OR(C3195=Scenario!$B$22,C3195=Scenario!$C$22),1,0)</f>
        <v>0</v>
      </c>
      <c r="X3195" s="9" t="n">
        <f aca="false">IF(ISNUMBER(I3195),1,0)</f>
        <v>0</v>
      </c>
      <c r="Y3195" s="9" t="n">
        <f aca="false">MOD(INT(E3195/86400)+3,7)</f>
        <v>1</v>
      </c>
      <c r="Z3195" s="9" t="n">
        <f aca="false">MOD(INT(E3195/3600),24)</f>
        <v>8</v>
      </c>
      <c r="AA3195" s="6" t="s">
        <v>6634</v>
      </c>
    </row>
    <row r="3196" customFormat="false" ht="15" hidden="false" customHeight="false" outlineLevel="0" collapsed="false">
      <c r="A3196" s="6" t="s">
        <v>6635</v>
      </c>
      <c r="B3196" s="6" t="s">
        <v>44</v>
      </c>
      <c r="C3196" s="6" t="s">
        <v>249</v>
      </c>
      <c r="D3196" s="6" t="s">
        <v>171</v>
      </c>
      <c r="E3196" s="6" t="n">
        <v>1789461826</v>
      </c>
      <c r="F3196" s="6" t="n">
        <v>1789462001</v>
      </c>
      <c r="G3196" s="6" t="n">
        <v>1789461881</v>
      </c>
      <c r="H3196" s="6" t="n">
        <v>1789465091</v>
      </c>
      <c r="J3196" s="6" t="n">
        <v>0</v>
      </c>
      <c r="K3196" s="6" t="n">
        <v>0</v>
      </c>
      <c r="L3196" s="9" t="n">
        <f aca="false">IF(AND(E3196&gt;=Scenario!$B$11,E3196&lt;Scenario!$B$12),1,0)</f>
        <v>1</v>
      </c>
      <c r="M3196" s="9" t="n">
        <f aca="false">IF(AND(L3196=1,ISNUMBER(F3196)),MAX(0,F3196-E3196)/60,"")</f>
        <v>2.91666666666667</v>
      </c>
      <c r="N3196" s="9" t="n">
        <f aca="false">IF(AND(L3196=1,ISNUMBER(G3196)),MAX(0,G3196-E3196)/60,"")</f>
        <v>0.916666666666667</v>
      </c>
      <c r="O3196" s="9" t="n">
        <f aca="false">IF(ISNUMBER(H3196),IF(AND(H3196&gt;=Scenario!$B$11,H3196&lt;Scenario!$B$12),1,0),0)</f>
        <v>1</v>
      </c>
      <c r="P3196" s="9" t="n">
        <f aca="false">IF(O3196=1,MAX(0,H3196-E3196)/60,"")</f>
        <v>54.4166666666667</v>
      </c>
      <c r="Q3196" s="9" t="n">
        <f aca="false">INDEX(Scenario!$B$18:$B$20,MATCH(B3196,Scenario!$A$18:$A$20,0))</f>
        <v>240</v>
      </c>
      <c r="R3196" s="9" t="n">
        <f aca="false">INDEX(Scenario!$C$18:$C$20,MATCH(B3196,Scenario!$A$18:$A$20,0))</f>
        <v>4320</v>
      </c>
      <c r="S3196" s="9" t="n">
        <f aca="false">IF(ISNUMBER(M3196),IF(M3196&lt;=Q3196,1,0),"")</f>
        <v>1</v>
      </c>
      <c r="T3196" s="9" t="n">
        <f aca="false">IF(ISNUMBER(P3196),IF(P3196&lt;=R3196,1,0),"")</f>
        <v>1</v>
      </c>
      <c r="U3196" s="9" t="n">
        <f aca="false">IF(E3196&gt;Scenario!$B$14,0,IF(OR(AND(ISNUMBER(H3196),H3196&lt;=Scenario!$B$14),AND(ISNUMBER(I3196),I3196&lt;=Scenario!$B$14)),0,1))</f>
        <v>0</v>
      </c>
      <c r="V3196" s="9" t="n">
        <f aca="false">IF(AND(U3196=1,(Scenario!$B$14-E3196)/60&gt;R3196),1,0)</f>
        <v>0</v>
      </c>
      <c r="W3196" s="9" t="n">
        <f aca="false">IF(OR(C3196=Scenario!$B$22,C3196=Scenario!$C$22),1,0)</f>
        <v>0</v>
      </c>
      <c r="X3196" s="9" t="n">
        <f aca="false">IF(ISNUMBER(I3196),1,0)</f>
        <v>0</v>
      </c>
      <c r="Y3196" s="9" t="n">
        <f aca="false">MOD(INT(E3196/86400)+3,7)</f>
        <v>1</v>
      </c>
      <c r="Z3196" s="9" t="n">
        <f aca="false">MOD(INT(E3196/3600),24)</f>
        <v>8</v>
      </c>
      <c r="AA3196" s="6" t="s">
        <v>6636</v>
      </c>
    </row>
    <row r="3197" customFormat="false" ht="15" hidden="false" customHeight="false" outlineLevel="0" collapsed="false">
      <c r="A3197" s="6" t="s">
        <v>6637</v>
      </c>
      <c r="B3197" s="6" t="s">
        <v>43</v>
      </c>
      <c r="C3197" s="6" t="s">
        <v>288</v>
      </c>
      <c r="D3197" s="6" t="s">
        <v>170</v>
      </c>
      <c r="E3197" s="6" t="n">
        <v>1789462834</v>
      </c>
      <c r="F3197" s="6" t="n">
        <v>1789463100</v>
      </c>
      <c r="G3197" s="6" t="n">
        <v>1789462862</v>
      </c>
      <c r="H3197" s="6" t="n">
        <v>1789464676</v>
      </c>
      <c r="J3197" s="6" t="n">
        <v>0</v>
      </c>
      <c r="K3197" s="6" t="n">
        <v>0</v>
      </c>
      <c r="L3197" s="9" t="n">
        <f aca="false">IF(AND(E3197&gt;=Scenario!$B$11,E3197&lt;Scenario!$B$12),1,0)</f>
        <v>1</v>
      </c>
      <c r="M3197" s="9" t="n">
        <f aca="false">IF(AND(L3197=1,ISNUMBER(F3197)),MAX(0,F3197-E3197)/60,"")</f>
        <v>4.43333333333333</v>
      </c>
      <c r="N3197" s="9" t="n">
        <f aca="false">IF(AND(L3197=1,ISNUMBER(G3197)),MAX(0,G3197-E3197)/60,"")</f>
        <v>0.466666666666667</v>
      </c>
      <c r="O3197" s="9" t="n">
        <f aca="false">IF(ISNUMBER(H3197),IF(AND(H3197&gt;=Scenario!$B$11,H3197&lt;Scenario!$B$12),1,0),0)</f>
        <v>1</v>
      </c>
      <c r="P3197" s="9" t="n">
        <f aca="false">IF(O3197=1,MAX(0,H3197-E3197)/60,"")</f>
        <v>30.7</v>
      </c>
      <c r="Q3197" s="9" t="n">
        <f aca="false">INDEX(Scenario!$B$18:$B$20,MATCH(B3197,Scenario!$A$18:$A$20,0))</f>
        <v>60</v>
      </c>
      <c r="R3197" s="9" t="n">
        <f aca="false">INDEX(Scenario!$C$18:$C$20,MATCH(B3197,Scenario!$A$18:$A$20,0))</f>
        <v>1440</v>
      </c>
      <c r="S3197" s="9" t="n">
        <f aca="false">IF(ISNUMBER(M3197),IF(M3197&lt;=Q3197,1,0),"")</f>
        <v>1</v>
      </c>
      <c r="T3197" s="9" t="n">
        <f aca="false">IF(ISNUMBER(P3197),IF(P3197&lt;=R3197,1,0),"")</f>
        <v>1</v>
      </c>
      <c r="U3197" s="9" t="n">
        <f aca="false">IF(E3197&gt;Scenario!$B$14,0,IF(OR(AND(ISNUMBER(H3197),H3197&lt;=Scenario!$B$14),AND(ISNUMBER(I3197),I3197&lt;=Scenario!$B$14)),0,1))</f>
        <v>0</v>
      </c>
      <c r="V3197" s="9" t="n">
        <f aca="false">IF(AND(U3197=1,(Scenario!$B$14-E3197)/60&gt;R3197),1,0)</f>
        <v>0</v>
      </c>
      <c r="W3197" s="9" t="n">
        <f aca="false">IF(OR(C3197=Scenario!$B$22,C3197=Scenario!$C$22),1,0)</f>
        <v>0</v>
      </c>
      <c r="X3197" s="9" t="n">
        <f aca="false">IF(ISNUMBER(I3197),1,0)</f>
        <v>0</v>
      </c>
      <c r="Y3197" s="9" t="n">
        <f aca="false">MOD(INT(E3197/86400)+3,7)</f>
        <v>1</v>
      </c>
      <c r="Z3197" s="9" t="n">
        <f aca="false">MOD(INT(E3197/3600),24)</f>
        <v>9</v>
      </c>
      <c r="AA3197" s="6" t="s">
        <v>6638</v>
      </c>
    </row>
    <row r="3198" customFormat="false" ht="15" hidden="false" customHeight="false" outlineLevel="0" collapsed="false">
      <c r="A3198" s="6" t="s">
        <v>6639</v>
      </c>
      <c r="B3198" s="6" t="s">
        <v>44</v>
      </c>
      <c r="C3198" s="6" t="s">
        <v>46</v>
      </c>
      <c r="D3198" s="6" t="s">
        <v>171</v>
      </c>
      <c r="E3198" s="6" t="n">
        <v>1789463598</v>
      </c>
      <c r="F3198" s="6" t="n">
        <v>1789463803</v>
      </c>
      <c r="G3198" s="6" t="n">
        <v>1789463614</v>
      </c>
      <c r="H3198" s="6" t="n">
        <v>1789466116</v>
      </c>
      <c r="J3198" s="6" t="n">
        <v>0</v>
      </c>
      <c r="K3198" s="6" t="n">
        <v>0</v>
      </c>
      <c r="L3198" s="9" t="n">
        <f aca="false">IF(AND(E3198&gt;=Scenario!$B$11,E3198&lt;Scenario!$B$12),1,0)</f>
        <v>1</v>
      </c>
      <c r="M3198" s="9" t="n">
        <f aca="false">IF(AND(L3198=1,ISNUMBER(F3198)),MAX(0,F3198-E3198)/60,"")</f>
        <v>3.41666666666667</v>
      </c>
      <c r="N3198" s="9" t="n">
        <f aca="false">IF(AND(L3198=1,ISNUMBER(G3198)),MAX(0,G3198-E3198)/60,"")</f>
        <v>0.266666666666667</v>
      </c>
      <c r="O3198" s="9" t="n">
        <f aca="false">IF(ISNUMBER(H3198),IF(AND(H3198&gt;=Scenario!$B$11,H3198&lt;Scenario!$B$12),1,0),0)</f>
        <v>1</v>
      </c>
      <c r="P3198" s="9" t="n">
        <f aca="false">IF(O3198=1,MAX(0,H3198-E3198)/60,"")</f>
        <v>41.9666666666667</v>
      </c>
      <c r="Q3198" s="9" t="n">
        <f aca="false">INDEX(Scenario!$B$18:$B$20,MATCH(B3198,Scenario!$A$18:$A$20,0))</f>
        <v>240</v>
      </c>
      <c r="R3198" s="9" t="n">
        <f aca="false">INDEX(Scenario!$C$18:$C$20,MATCH(B3198,Scenario!$A$18:$A$20,0))</f>
        <v>4320</v>
      </c>
      <c r="S3198" s="9" t="n">
        <f aca="false">IF(ISNUMBER(M3198),IF(M3198&lt;=Q3198,1,0),"")</f>
        <v>1</v>
      </c>
      <c r="T3198" s="9" t="n">
        <f aca="false">IF(ISNUMBER(P3198),IF(P3198&lt;=R3198,1,0),"")</f>
        <v>1</v>
      </c>
      <c r="U3198" s="9" t="n">
        <f aca="false">IF(E3198&gt;Scenario!$B$14,0,IF(OR(AND(ISNUMBER(H3198),H3198&lt;=Scenario!$B$14),AND(ISNUMBER(I3198),I3198&lt;=Scenario!$B$14)),0,1))</f>
        <v>0</v>
      </c>
      <c r="V3198" s="9" t="n">
        <f aca="false">IF(AND(U3198=1,(Scenario!$B$14-E3198)/60&gt;R3198),1,0)</f>
        <v>0</v>
      </c>
      <c r="W3198" s="9" t="n">
        <f aca="false">IF(OR(C3198=Scenario!$B$22,C3198=Scenario!$C$22),1,0)</f>
        <v>1</v>
      </c>
      <c r="X3198" s="9" t="n">
        <f aca="false">IF(ISNUMBER(I3198),1,0)</f>
        <v>0</v>
      </c>
      <c r="Y3198" s="9" t="n">
        <f aca="false">MOD(INT(E3198/86400)+3,7)</f>
        <v>1</v>
      </c>
      <c r="Z3198" s="9" t="n">
        <f aca="false">MOD(INT(E3198/3600),24)</f>
        <v>9</v>
      </c>
      <c r="AA3198" s="6" t="s">
        <v>6640</v>
      </c>
    </row>
    <row r="3199" customFormat="false" ht="15" hidden="false" customHeight="false" outlineLevel="0" collapsed="false">
      <c r="A3199" s="6" t="s">
        <v>6641</v>
      </c>
      <c r="B3199" s="6" t="s">
        <v>44</v>
      </c>
      <c r="C3199" s="6" t="s">
        <v>249</v>
      </c>
      <c r="D3199" s="6" t="s">
        <v>171</v>
      </c>
      <c r="E3199" s="6" t="n">
        <v>1789464594</v>
      </c>
      <c r="F3199" s="6" t="n">
        <v>1789464807</v>
      </c>
      <c r="G3199" s="6" t="n">
        <v>1789464626</v>
      </c>
      <c r="H3199" s="6" t="n">
        <v>1789467635</v>
      </c>
      <c r="J3199" s="6" t="n">
        <v>0</v>
      </c>
      <c r="K3199" s="6" t="n">
        <v>0</v>
      </c>
      <c r="L3199" s="9" t="n">
        <f aca="false">IF(AND(E3199&gt;=Scenario!$B$11,E3199&lt;Scenario!$B$12),1,0)</f>
        <v>1</v>
      </c>
      <c r="M3199" s="9" t="n">
        <f aca="false">IF(AND(L3199=1,ISNUMBER(F3199)),MAX(0,F3199-E3199)/60,"")</f>
        <v>3.55</v>
      </c>
      <c r="N3199" s="9" t="n">
        <f aca="false">IF(AND(L3199=1,ISNUMBER(G3199)),MAX(0,G3199-E3199)/60,"")</f>
        <v>0.533333333333333</v>
      </c>
      <c r="O3199" s="9" t="n">
        <f aca="false">IF(ISNUMBER(H3199),IF(AND(H3199&gt;=Scenario!$B$11,H3199&lt;Scenario!$B$12),1,0),0)</f>
        <v>1</v>
      </c>
      <c r="P3199" s="9" t="n">
        <f aca="false">IF(O3199=1,MAX(0,H3199-E3199)/60,"")</f>
        <v>50.6833333333333</v>
      </c>
      <c r="Q3199" s="9" t="n">
        <f aca="false">INDEX(Scenario!$B$18:$B$20,MATCH(B3199,Scenario!$A$18:$A$20,0))</f>
        <v>240</v>
      </c>
      <c r="R3199" s="9" t="n">
        <f aca="false">INDEX(Scenario!$C$18:$C$20,MATCH(B3199,Scenario!$A$18:$A$20,0))</f>
        <v>4320</v>
      </c>
      <c r="S3199" s="9" t="n">
        <f aca="false">IF(ISNUMBER(M3199),IF(M3199&lt;=Q3199,1,0),"")</f>
        <v>1</v>
      </c>
      <c r="T3199" s="9" t="n">
        <f aca="false">IF(ISNUMBER(P3199),IF(P3199&lt;=R3199,1,0),"")</f>
        <v>1</v>
      </c>
      <c r="U3199" s="9" t="n">
        <f aca="false">IF(E3199&gt;Scenario!$B$14,0,IF(OR(AND(ISNUMBER(H3199),H3199&lt;=Scenario!$B$14),AND(ISNUMBER(I3199),I3199&lt;=Scenario!$B$14)),0,1))</f>
        <v>0</v>
      </c>
      <c r="V3199" s="9" t="n">
        <f aca="false">IF(AND(U3199=1,(Scenario!$B$14-E3199)/60&gt;R3199),1,0)</f>
        <v>0</v>
      </c>
      <c r="W3199" s="9" t="n">
        <f aca="false">IF(OR(C3199=Scenario!$B$22,C3199=Scenario!$C$22),1,0)</f>
        <v>0</v>
      </c>
      <c r="X3199" s="9" t="n">
        <f aca="false">IF(ISNUMBER(I3199),1,0)</f>
        <v>0</v>
      </c>
      <c r="Y3199" s="9" t="n">
        <f aca="false">MOD(INT(E3199/86400)+3,7)</f>
        <v>1</v>
      </c>
      <c r="Z3199" s="9" t="n">
        <f aca="false">MOD(INT(E3199/3600),24)</f>
        <v>9</v>
      </c>
      <c r="AA3199" s="6" t="s">
        <v>6642</v>
      </c>
    </row>
    <row r="3200" customFormat="false" ht="15" hidden="false" customHeight="false" outlineLevel="0" collapsed="false">
      <c r="A3200" s="6" t="s">
        <v>6643</v>
      </c>
      <c r="B3200" s="6" t="s">
        <v>43</v>
      </c>
      <c r="C3200" s="6" t="s">
        <v>288</v>
      </c>
      <c r="D3200" s="6" t="s">
        <v>171</v>
      </c>
      <c r="E3200" s="6" t="n">
        <v>1789464665</v>
      </c>
      <c r="F3200" s="6" t="n">
        <v>1789464828</v>
      </c>
      <c r="G3200" s="6" t="n">
        <v>1789464699</v>
      </c>
      <c r="H3200" s="6" t="n">
        <v>1789479255</v>
      </c>
      <c r="J3200" s="6" t="n">
        <v>0</v>
      </c>
      <c r="K3200" s="6" t="n">
        <v>0</v>
      </c>
      <c r="L3200" s="9" t="n">
        <f aca="false">IF(AND(E3200&gt;=Scenario!$B$11,E3200&lt;Scenario!$B$12),1,0)</f>
        <v>1</v>
      </c>
      <c r="M3200" s="9" t="n">
        <f aca="false">IF(AND(L3200=1,ISNUMBER(F3200)),MAX(0,F3200-E3200)/60,"")</f>
        <v>2.71666666666667</v>
      </c>
      <c r="N3200" s="9" t="n">
        <f aca="false">IF(AND(L3200=1,ISNUMBER(G3200)),MAX(0,G3200-E3200)/60,"")</f>
        <v>0.566666666666667</v>
      </c>
      <c r="O3200" s="9" t="n">
        <f aca="false">IF(ISNUMBER(H3200),IF(AND(H3200&gt;=Scenario!$B$11,H3200&lt;Scenario!$B$12),1,0),0)</f>
        <v>1</v>
      </c>
      <c r="P3200" s="9" t="n">
        <f aca="false">IF(O3200=1,MAX(0,H3200-E3200)/60,"")</f>
        <v>243.166666666667</v>
      </c>
      <c r="Q3200" s="9" t="n">
        <f aca="false">INDEX(Scenario!$B$18:$B$20,MATCH(B3200,Scenario!$A$18:$A$20,0))</f>
        <v>60</v>
      </c>
      <c r="R3200" s="9" t="n">
        <f aca="false">INDEX(Scenario!$C$18:$C$20,MATCH(B3200,Scenario!$A$18:$A$20,0))</f>
        <v>1440</v>
      </c>
      <c r="S3200" s="9" t="n">
        <f aca="false">IF(ISNUMBER(M3200),IF(M3200&lt;=Q3200,1,0),"")</f>
        <v>1</v>
      </c>
      <c r="T3200" s="9" t="n">
        <f aca="false">IF(ISNUMBER(P3200),IF(P3200&lt;=R3200,1,0),"")</f>
        <v>1</v>
      </c>
      <c r="U3200" s="9" t="n">
        <f aca="false">IF(E3200&gt;Scenario!$B$14,0,IF(OR(AND(ISNUMBER(H3200),H3200&lt;=Scenario!$B$14),AND(ISNUMBER(I3200),I3200&lt;=Scenario!$B$14)),0,1))</f>
        <v>0</v>
      </c>
      <c r="V3200" s="9" t="n">
        <f aca="false">IF(AND(U3200=1,(Scenario!$B$14-E3200)/60&gt;R3200),1,0)</f>
        <v>0</v>
      </c>
      <c r="W3200" s="9" t="n">
        <f aca="false">IF(OR(C3200=Scenario!$B$22,C3200=Scenario!$C$22),1,0)</f>
        <v>0</v>
      </c>
      <c r="X3200" s="9" t="n">
        <f aca="false">IF(ISNUMBER(I3200),1,0)</f>
        <v>0</v>
      </c>
      <c r="Y3200" s="9" t="n">
        <f aca="false">MOD(INT(E3200/86400)+3,7)</f>
        <v>1</v>
      </c>
      <c r="Z3200" s="9" t="n">
        <f aca="false">MOD(INT(E3200/3600),24)</f>
        <v>9</v>
      </c>
      <c r="AA3200" s="6" t="s">
        <v>6644</v>
      </c>
    </row>
    <row r="3201" customFormat="false" ht="15" hidden="false" customHeight="false" outlineLevel="0" collapsed="false">
      <c r="A3201" s="6" t="s">
        <v>6645</v>
      </c>
      <c r="B3201" s="6" t="s">
        <v>44</v>
      </c>
      <c r="C3201" s="6" t="s">
        <v>46</v>
      </c>
      <c r="D3201" s="6" t="s">
        <v>172</v>
      </c>
      <c r="E3201" s="6" t="n">
        <v>1789465674</v>
      </c>
      <c r="F3201" s="6" t="n">
        <v>1789465876</v>
      </c>
      <c r="G3201" s="6" t="n">
        <v>1789465707</v>
      </c>
      <c r="H3201" s="6" t="n">
        <v>1789468923</v>
      </c>
      <c r="J3201" s="6" t="n">
        <v>0</v>
      </c>
      <c r="K3201" s="6" t="n">
        <v>1</v>
      </c>
      <c r="L3201" s="9" t="n">
        <f aca="false">IF(AND(E3201&gt;=Scenario!$B$11,E3201&lt;Scenario!$B$12),1,0)</f>
        <v>1</v>
      </c>
      <c r="M3201" s="9" t="n">
        <f aca="false">IF(AND(L3201=1,ISNUMBER(F3201)),MAX(0,F3201-E3201)/60,"")</f>
        <v>3.36666666666667</v>
      </c>
      <c r="N3201" s="9" t="n">
        <f aca="false">IF(AND(L3201=1,ISNUMBER(G3201)),MAX(0,G3201-E3201)/60,"")</f>
        <v>0.55</v>
      </c>
      <c r="O3201" s="9" t="n">
        <f aca="false">IF(ISNUMBER(H3201),IF(AND(H3201&gt;=Scenario!$B$11,H3201&lt;Scenario!$B$12),1,0),0)</f>
        <v>1</v>
      </c>
      <c r="P3201" s="9" t="n">
        <f aca="false">IF(O3201=1,MAX(0,H3201-E3201)/60,"")</f>
        <v>54.15</v>
      </c>
      <c r="Q3201" s="9" t="n">
        <f aca="false">INDEX(Scenario!$B$18:$B$20,MATCH(B3201,Scenario!$A$18:$A$20,0))</f>
        <v>240</v>
      </c>
      <c r="R3201" s="9" t="n">
        <f aca="false">INDEX(Scenario!$C$18:$C$20,MATCH(B3201,Scenario!$A$18:$A$20,0))</f>
        <v>4320</v>
      </c>
      <c r="S3201" s="9" t="n">
        <f aca="false">IF(ISNUMBER(M3201),IF(M3201&lt;=Q3201,1,0),"")</f>
        <v>1</v>
      </c>
      <c r="T3201" s="9" t="n">
        <f aca="false">IF(ISNUMBER(P3201),IF(P3201&lt;=R3201,1,0),"")</f>
        <v>1</v>
      </c>
      <c r="U3201" s="9" t="n">
        <f aca="false">IF(E3201&gt;Scenario!$B$14,0,IF(OR(AND(ISNUMBER(H3201),H3201&lt;=Scenario!$B$14),AND(ISNUMBER(I3201),I3201&lt;=Scenario!$B$14)),0,1))</f>
        <v>0</v>
      </c>
      <c r="V3201" s="9" t="n">
        <f aca="false">IF(AND(U3201=1,(Scenario!$B$14-E3201)/60&gt;R3201),1,0)</f>
        <v>0</v>
      </c>
      <c r="W3201" s="9" t="n">
        <f aca="false">IF(OR(C3201=Scenario!$B$22,C3201=Scenario!$C$22),1,0)</f>
        <v>1</v>
      </c>
      <c r="X3201" s="9" t="n">
        <f aca="false">IF(ISNUMBER(I3201),1,0)</f>
        <v>0</v>
      </c>
      <c r="Y3201" s="9" t="n">
        <f aca="false">MOD(INT(E3201/86400)+3,7)</f>
        <v>1</v>
      </c>
      <c r="Z3201" s="9" t="n">
        <f aca="false">MOD(INT(E3201/3600),24)</f>
        <v>9</v>
      </c>
      <c r="AA3201" s="6" t="s">
        <v>6646</v>
      </c>
    </row>
    <row r="3202" customFormat="false" ht="15" hidden="false" customHeight="false" outlineLevel="0" collapsed="false">
      <c r="A3202" s="6" t="s">
        <v>6647</v>
      </c>
      <c r="B3202" s="6" t="s">
        <v>44</v>
      </c>
      <c r="C3202" s="6" t="s">
        <v>46</v>
      </c>
      <c r="D3202" s="6" t="s">
        <v>172</v>
      </c>
      <c r="E3202" s="6" t="n">
        <v>1789466150</v>
      </c>
      <c r="F3202" s="6" t="n">
        <v>1789466939</v>
      </c>
      <c r="G3202" s="6" t="n">
        <v>1789466845</v>
      </c>
      <c r="H3202" s="6" t="n">
        <v>1789469614</v>
      </c>
      <c r="J3202" s="6" t="n">
        <v>0</v>
      </c>
      <c r="K3202" s="6" t="n">
        <v>1</v>
      </c>
      <c r="L3202" s="9" t="n">
        <f aca="false">IF(AND(E3202&gt;=Scenario!$B$11,E3202&lt;Scenario!$B$12),1,0)</f>
        <v>1</v>
      </c>
      <c r="M3202" s="9" t="n">
        <f aca="false">IF(AND(L3202=1,ISNUMBER(F3202)),MAX(0,F3202-E3202)/60,"")</f>
        <v>13.15</v>
      </c>
      <c r="N3202" s="9" t="n">
        <f aca="false">IF(AND(L3202=1,ISNUMBER(G3202)),MAX(0,G3202-E3202)/60,"")</f>
        <v>11.5833333333333</v>
      </c>
      <c r="O3202" s="9" t="n">
        <f aca="false">IF(ISNUMBER(H3202),IF(AND(H3202&gt;=Scenario!$B$11,H3202&lt;Scenario!$B$12),1,0),0)</f>
        <v>1</v>
      </c>
      <c r="P3202" s="9" t="n">
        <f aca="false">IF(O3202=1,MAX(0,H3202-E3202)/60,"")</f>
        <v>57.7333333333333</v>
      </c>
      <c r="Q3202" s="9" t="n">
        <f aca="false">INDEX(Scenario!$B$18:$B$20,MATCH(B3202,Scenario!$A$18:$A$20,0))</f>
        <v>240</v>
      </c>
      <c r="R3202" s="9" t="n">
        <f aca="false">INDEX(Scenario!$C$18:$C$20,MATCH(B3202,Scenario!$A$18:$A$20,0))</f>
        <v>4320</v>
      </c>
      <c r="S3202" s="9" t="n">
        <f aca="false">IF(ISNUMBER(M3202),IF(M3202&lt;=Q3202,1,0),"")</f>
        <v>1</v>
      </c>
      <c r="T3202" s="9" t="n">
        <f aca="false">IF(ISNUMBER(P3202),IF(P3202&lt;=R3202,1,0),"")</f>
        <v>1</v>
      </c>
      <c r="U3202" s="9" t="n">
        <f aca="false">IF(E3202&gt;Scenario!$B$14,0,IF(OR(AND(ISNUMBER(H3202),H3202&lt;=Scenario!$B$14),AND(ISNUMBER(I3202),I3202&lt;=Scenario!$B$14)),0,1))</f>
        <v>0</v>
      </c>
      <c r="V3202" s="9" t="n">
        <f aca="false">IF(AND(U3202=1,(Scenario!$B$14-E3202)/60&gt;R3202),1,0)</f>
        <v>0</v>
      </c>
      <c r="W3202" s="9" t="n">
        <f aca="false">IF(OR(C3202=Scenario!$B$22,C3202=Scenario!$C$22),1,0)</f>
        <v>1</v>
      </c>
      <c r="X3202" s="9" t="n">
        <f aca="false">IF(ISNUMBER(I3202),1,0)</f>
        <v>0</v>
      </c>
      <c r="Y3202" s="9" t="n">
        <f aca="false">MOD(INT(E3202/86400)+3,7)</f>
        <v>1</v>
      </c>
      <c r="Z3202" s="9" t="n">
        <f aca="false">MOD(INT(E3202/3600),24)</f>
        <v>9</v>
      </c>
      <c r="AA3202" s="6" t="s">
        <v>6648</v>
      </c>
    </row>
    <row r="3203" customFormat="false" ht="15" hidden="false" customHeight="false" outlineLevel="0" collapsed="false">
      <c r="A3203" s="6" t="s">
        <v>6649</v>
      </c>
      <c r="B3203" s="6" t="s">
        <v>44</v>
      </c>
      <c r="C3203" s="6" t="s">
        <v>249</v>
      </c>
      <c r="D3203" s="6" t="s">
        <v>170</v>
      </c>
      <c r="E3203" s="6" t="n">
        <v>1789466193</v>
      </c>
      <c r="F3203" s="6" t="n">
        <v>1789467877</v>
      </c>
      <c r="G3203" s="6" t="n">
        <v>1789467677</v>
      </c>
      <c r="H3203" s="6" t="n">
        <v>1789469288</v>
      </c>
      <c r="J3203" s="6" t="n">
        <v>0</v>
      </c>
      <c r="K3203" s="6" t="n">
        <v>0</v>
      </c>
      <c r="L3203" s="9" t="n">
        <f aca="false">IF(AND(E3203&gt;=Scenario!$B$11,E3203&lt;Scenario!$B$12),1,0)</f>
        <v>1</v>
      </c>
      <c r="M3203" s="9" t="n">
        <f aca="false">IF(AND(L3203=1,ISNUMBER(F3203)),MAX(0,F3203-E3203)/60,"")</f>
        <v>28.0666666666667</v>
      </c>
      <c r="N3203" s="9" t="n">
        <f aca="false">IF(AND(L3203=1,ISNUMBER(G3203)),MAX(0,G3203-E3203)/60,"")</f>
        <v>24.7333333333333</v>
      </c>
      <c r="O3203" s="9" t="n">
        <f aca="false">IF(ISNUMBER(H3203),IF(AND(H3203&gt;=Scenario!$B$11,H3203&lt;Scenario!$B$12),1,0),0)</f>
        <v>1</v>
      </c>
      <c r="P3203" s="9" t="n">
        <f aca="false">IF(O3203=1,MAX(0,H3203-E3203)/60,"")</f>
        <v>51.5833333333333</v>
      </c>
      <c r="Q3203" s="9" t="n">
        <f aca="false">INDEX(Scenario!$B$18:$B$20,MATCH(B3203,Scenario!$A$18:$A$20,0))</f>
        <v>240</v>
      </c>
      <c r="R3203" s="9" t="n">
        <f aca="false">INDEX(Scenario!$C$18:$C$20,MATCH(B3203,Scenario!$A$18:$A$20,0))</f>
        <v>4320</v>
      </c>
      <c r="S3203" s="9" t="n">
        <f aca="false">IF(ISNUMBER(M3203),IF(M3203&lt;=Q3203,1,0),"")</f>
        <v>1</v>
      </c>
      <c r="T3203" s="9" t="n">
        <f aca="false">IF(ISNUMBER(P3203),IF(P3203&lt;=R3203,1,0),"")</f>
        <v>1</v>
      </c>
      <c r="U3203" s="9" t="n">
        <f aca="false">IF(E3203&gt;Scenario!$B$14,0,IF(OR(AND(ISNUMBER(H3203),H3203&lt;=Scenario!$B$14),AND(ISNUMBER(I3203),I3203&lt;=Scenario!$B$14)),0,1))</f>
        <v>0</v>
      </c>
      <c r="V3203" s="9" t="n">
        <f aca="false">IF(AND(U3203=1,(Scenario!$B$14-E3203)/60&gt;R3203),1,0)</f>
        <v>0</v>
      </c>
      <c r="W3203" s="9" t="n">
        <f aca="false">IF(OR(C3203=Scenario!$B$22,C3203=Scenario!$C$22),1,0)</f>
        <v>0</v>
      </c>
      <c r="X3203" s="9" t="n">
        <f aca="false">IF(ISNUMBER(I3203),1,0)</f>
        <v>0</v>
      </c>
      <c r="Y3203" s="9" t="n">
        <f aca="false">MOD(INT(E3203/86400)+3,7)</f>
        <v>1</v>
      </c>
      <c r="Z3203" s="9" t="n">
        <f aca="false">MOD(INT(E3203/3600),24)</f>
        <v>9</v>
      </c>
      <c r="AA3203" s="6" t="s">
        <v>6650</v>
      </c>
    </row>
    <row r="3204" customFormat="false" ht="15" hidden="false" customHeight="false" outlineLevel="0" collapsed="false">
      <c r="A3204" s="6" t="s">
        <v>6651</v>
      </c>
      <c r="B3204" s="6" t="s">
        <v>44</v>
      </c>
      <c r="C3204" s="6" t="s">
        <v>46</v>
      </c>
      <c r="D3204" s="6" t="s">
        <v>172</v>
      </c>
      <c r="E3204" s="6" t="n">
        <v>1789466358</v>
      </c>
      <c r="F3204" s="6" t="n">
        <v>1789466587</v>
      </c>
      <c r="G3204" s="6" t="n">
        <v>1789466403</v>
      </c>
      <c r="H3204" s="6" t="n">
        <v>1789468187</v>
      </c>
      <c r="J3204" s="6" t="n">
        <v>0</v>
      </c>
      <c r="K3204" s="6" t="n">
        <v>0</v>
      </c>
      <c r="L3204" s="9" t="n">
        <f aca="false">IF(AND(E3204&gt;=Scenario!$B$11,E3204&lt;Scenario!$B$12),1,0)</f>
        <v>1</v>
      </c>
      <c r="M3204" s="9" t="n">
        <f aca="false">IF(AND(L3204=1,ISNUMBER(F3204)),MAX(0,F3204-E3204)/60,"")</f>
        <v>3.81666666666667</v>
      </c>
      <c r="N3204" s="9" t="n">
        <f aca="false">IF(AND(L3204=1,ISNUMBER(G3204)),MAX(0,G3204-E3204)/60,"")</f>
        <v>0.75</v>
      </c>
      <c r="O3204" s="9" t="n">
        <f aca="false">IF(ISNUMBER(H3204),IF(AND(H3204&gt;=Scenario!$B$11,H3204&lt;Scenario!$B$12),1,0),0)</f>
        <v>1</v>
      </c>
      <c r="P3204" s="9" t="n">
        <f aca="false">IF(O3204=1,MAX(0,H3204-E3204)/60,"")</f>
        <v>30.4833333333333</v>
      </c>
      <c r="Q3204" s="9" t="n">
        <f aca="false">INDEX(Scenario!$B$18:$B$20,MATCH(B3204,Scenario!$A$18:$A$20,0))</f>
        <v>240</v>
      </c>
      <c r="R3204" s="9" t="n">
        <f aca="false">INDEX(Scenario!$C$18:$C$20,MATCH(B3204,Scenario!$A$18:$A$20,0))</f>
        <v>4320</v>
      </c>
      <c r="S3204" s="9" t="n">
        <f aca="false">IF(ISNUMBER(M3204),IF(M3204&lt;=Q3204,1,0),"")</f>
        <v>1</v>
      </c>
      <c r="T3204" s="9" t="n">
        <f aca="false">IF(ISNUMBER(P3204),IF(P3204&lt;=R3204,1,0),"")</f>
        <v>1</v>
      </c>
      <c r="U3204" s="9" t="n">
        <f aca="false">IF(E3204&gt;Scenario!$B$14,0,IF(OR(AND(ISNUMBER(H3204),H3204&lt;=Scenario!$B$14),AND(ISNUMBER(I3204),I3204&lt;=Scenario!$B$14)),0,1))</f>
        <v>0</v>
      </c>
      <c r="V3204" s="9" t="n">
        <f aca="false">IF(AND(U3204=1,(Scenario!$B$14-E3204)/60&gt;R3204),1,0)</f>
        <v>0</v>
      </c>
      <c r="W3204" s="9" t="n">
        <f aca="false">IF(OR(C3204=Scenario!$B$22,C3204=Scenario!$C$22),1,0)</f>
        <v>1</v>
      </c>
      <c r="X3204" s="9" t="n">
        <f aca="false">IF(ISNUMBER(I3204),1,0)</f>
        <v>0</v>
      </c>
      <c r="Y3204" s="9" t="n">
        <f aca="false">MOD(INT(E3204/86400)+3,7)</f>
        <v>1</v>
      </c>
      <c r="Z3204" s="9" t="n">
        <f aca="false">MOD(INT(E3204/3600),24)</f>
        <v>9</v>
      </c>
      <c r="AA3204" s="6" t="s">
        <v>6652</v>
      </c>
    </row>
    <row r="3205" customFormat="false" ht="15" hidden="false" customHeight="false" outlineLevel="0" collapsed="false">
      <c r="A3205" s="6" t="s">
        <v>6653</v>
      </c>
      <c r="B3205" s="6" t="s">
        <v>42</v>
      </c>
      <c r="C3205" s="6" t="s">
        <v>47</v>
      </c>
      <c r="D3205" s="6" t="s">
        <v>170</v>
      </c>
      <c r="E3205" s="6" t="n">
        <v>1789467006</v>
      </c>
      <c r="F3205" s="6" t="n">
        <v>1789467718</v>
      </c>
      <c r="G3205" s="6" t="n">
        <v>1789467586</v>
      </c>
      <c r="H3205" s="6" t="n">
        <v>1789470312</v>
      </c>
      <c r="J3205" s="6" t="n">
        <v>0</v>
      </c>
      <c r="K3205" s="6" t="n">
        <v>1</v>
      </c>
      <c r="L3205" s="9" t="n">
        <f aca="false">IF(AND(E3205&gt;=Scenario!$B$11,E3205&lt;Scenario!$B$12),1,0)</f>
        <v>1</v>
      </c>
      <c r="M3205" s="9" t="n">
        <f aca="false">IF(AND(L3205=1,ISNUMBER(F3205)),MAX(0,F3205-E3205)/60,"")</f>
        <v>11.8666666666667</v>
      </c>
      <c r="N3205" s="9" t="n">
        <f aca="false">IF(AND(L3205=1,ISNUMBER(G3205)),MAX(0,G3205-E3205)/60,"")</f>
        <v>9.66666666666667</v>
      </c>
      <c r="O3205" s="9" t="n">
        <f aca="false">IF(ISNUMBER(H3205),IF(AND(H3205&gt;=Scenario!$B$11,H3205&lt;Scenario!$B$12),1,0),0)</f>
        <v>1</v>
      </c>
      <c r="P3205" s="9" t="n">
        <f aca="false">IF(O3205=1,MAX(0,H3205-E3205)/60,"")</f>
        <v>55.1</v>
      </c>
      <c r="Q3205" s="9" t="n">
        <f aca="false">INDEX(Scenario!$B$18:$B$20,MATCH(B3205,Scenario!$A$18:$A$20,0))</f>
        <v>15</v>
      </c>
      <c r="R3205" s="9" t="n">
        <f aca="false">INDEX(Scenario!$C$18:$C$20,MATCH(B3205,Scenario!$A$18:$A$20,0))</f>
        <v>240</v>
      </c>
      <c r="S3205" s="9" t="n">
        <f aca="false">IF(ISNUMBER(M3205),IF(M3205&lt;=Q3205,1,0),"")</f>
        <v>1</v>
      </c>
      <c r="T3205" s="9" t="n">
        <f aca="false">IF(ISNUMBER(P3205),IF(P3205&lt;=R3205,1,0),"")</f>
        <v>1</v>
      </c>
      <c r="U3205" s="9" t="n">
        <f aca="false">IF(E3205&gt;Scenario!$B$14,0,IF(OR(AND(ISNUMBER(H3205),H3205&lt;=Scenario!$B$14),AND(ISNUMBER(I3205),I3205&lt;=Scenario!$B$14)),0,1))</f>
        <v>0</v>
      </c>
      <c r="V3205" s="9" t="n">
        <f aca="false">IF(AND(U3205=1,(Scenario!$B$14-E3205)/60&gt;R3205),1,0)</f>
        <v>0</v>
      </c>
      <c r="W3205" s="9" t="n">
        <f aca="false">IF(OR(C3205=Scenario!$B$22,C3205=Scenario!$C$22),1,0)</f>
        <v>1</v>
      </c>
      <c r="X3205" s="9" t="n">
        <f aca="false">IF(ISNUMBER(I3205),1,0)</f>
        <v>0</v>
      </c>
      <c r="Y3205" s="9" t="n">
        <f aca="false">MOD(INT(E3205/86400)+3,7)</f>
        <v>1</v>
      </c>
      <c r="Z3205" s="9" t="n">
        <f aca="false">MOD(INT(E3205/3600),24)</f>
        <v>10</v>
      </c>
      <c r="AA3205" s="6" t="s">
        <v>6654</v>
      </c>
    </row>
    <row r="3206" customFormat="false" ht="15" hidden="false" customHeight="false" outlineLevel="0" collapsed="false">
      <c r="A3206" s="6" t="s">
        <v>6655</v>
      </c>
      <c r="B3206" s="6" t="s">
        <v>44</v>
      </c>
      <c r="C3206" s="6" t="s">
        <v>47</v>
      </c>
      <c r="D3206" s="6" t="s">
        <v>170</v>
      </c>
      <c r="E3206" s="6" t="n">
        <v>1789467379</v>
      </c>
      <c r="I3206" s="6" t="n">
        <v>1789468311</v>
      </c>
      <c r="J3206" s="6" t="n">
        <v>0</v>
      </c>
      <c r="K3206" s="6" t="n">
        <v>0</v>
      </c>
      <c r="L3206" s="9" t="n">
        <f aca="false">IF(AND(E3206&gt;=Scenario!$B$11,E3206&lt;Scenario!$B$12),1,0)</f>
        <v>1</v>
      </c>
      <c r="M3206" s="0" t="str">
        <f aca="false">IF(AND(L3206=1,ISNUMBER(F3206)),MAX(0,F3206-E3206)/60,"")</f>
        <v/>
      </c>
      <c r="N3206" s="0" t="str">
        <f aca="false">IF(AND(L3206=1,ISNUMBER(G3206)),MAX(0,G3206-E3206)/60,"")</f>
        <v/>
      </c>
      <c r="O3206" s="9" t="n">
        <f aca="false">IF(ISNUMBER(H3206),IF(AND(H3206&gt;=Scenario!$B$11,H3206&lt;Scenario!$B$12),1,0),0)</f>
        <v>0</v>
      </c>
      <c r="P3206" s="0" t="str">
        <f aca="false">IF(O3206=1,MAX(0,H3206-E3206)/60,"")</f>
        <v/>
      </c>
      <c r="Q3206" s="9" t="n">
        <f aca="false">INDEX(Scenario!$B$18:$B$20,MATCH(B3206,Scenario!$A$18:$A$20,0))</f>
        <v>240</v>
      </c>
      <c r="R3206" s="9" t="n">
        <f aca="false">INDEX(Scenario!$C$18:$C$20,MATCH(B3206,Scenario!$A$18:$A$20,0))</f>
        <v>4320</v>
      </c>
      <c r="S3206" s="0" t="str">
        <f aca="false">IF(ISNUMBER(M3206),IF(M3206&lt;=Q3206,1,0),"")</f>
        <v/>
      </c>
      <c r="T3206" s="0" t="str">
        <f aca="false">IF(ISNUMBER(P3206),IF(P3206&lt;=R3206,1,0),"")</f>
        <v/>
      </c>
      <c r="U3206" s="9" t="n">
        <f aca="false">IF(E3206&gt;Scenario!$B$14,0,IF(OR(AND(ISNUMBER(H3206),H3206&lt;=Scenario!$B$14),AND(ISNUMBER(I3206),I3206&lt;=Scenario!$B$14)),0,1))</f>
        <v>0</v>
      </c>
      <c r="V3206" s="9" t="n">
        <f aca="false">IF(AND(U3206=1,(Scenario!$B$14-E3206)/60&gt;R3206),1,0)</f>
        <v>0</v>
      </c>
      <c r="W3206" s="9" t="n">
        <f aca="false">IF(OR(C3206=Scenario!$B$22,C3206=Scenario!$C$22),1,0)</f>
        <v>1</v>
      </c>
      <c r="X3206" s="9" t="n">
        <f aca="false">IF(ISNUMBER(I3206),1,0)</f>
        <v>1</v>
      </c>
      <c r="Y3206" s="9" t="n">
        <f aca="false">MOD(INT(E3206/86400)+3,7)</f>
        <v>1</v>
      </c>
      <c r="Z3206" s="9" t="n">
        <f aca="false">MOD(INT(E3206/3600),24)</f>
        <v>10</v>
      </c>
      <c r="AA3206" s="6" t="s">
        <v>6656</v>
      </c>
    </row>
    <row r="3207" customFormat="false" ht="15" hidden="false" customHeight="false" outlineLevel="0" collapsed="false">
      <c r="A3207" s="6" t="s">
        <v>6657</v>
      </c>
      <c r="B3207" s="6" t="s">
        <v>43</v>
      </c>
      <c r="C3207" s="6" t="s">
        <v>46</v>
      </c>
      <c r="D3207" s="6" t="s">
        <v>171</v>
      </c>
      <c r="E3207" s="6" t="n">
        <v>1789468174</v>
      </c>
      <c r="F3207" s="6" t="n">
        <v>1789469469</v>
      </c>
      <c r="G3207" s="6" t="n">
        <v>1789469306</v>
      </c>
      <c r="H3207" s="6" t="n">
        <v>1789471691</v>
      </c>
      <c r="J3207" s="6" t="n">
        <v>0</v>
      </c>
      <c r="K3207" s="6" t="n">
        <v>1</v>
      </c>
      <c r="L3207" s="9" t="n">
        <f aca="false">IF(AND(E3207&gt;=Scenario!$B$11,E3207&lt;Scenario!$B$12),1,0)</f>
        <v>1</v>
      </c>
      <c r="M3207" s="9" t="n">
        <f aca="false">IF(AND(L3207=1,ISNUMBER(F3207)),MAX(0,F3207-E3207)/60,"")</f>
        <v>21.5833333333333</v>
      </c>
      <c r="N3207" s="9" t="n">
        <f aca="false">IF(AND(L3207=1,ISNUMBER(G3207)),MAX(0,G3207-E3207)/60,"")</f>
        <v>18.8666666666667</v>
      </c>
      <c r="O3207" s="9" t="n">
        <f aca="false">IF(ISNUMBER(H3207),IF(AND(H3207&gt;=Scenario!$B$11,H3207&lt;Scenario!$B$12),1,0),0)</f>
        <v>1</v>
      </c>
      <c r="P3207" s="9" t="n">
        <f aca="false">IF(O3207=1,MAX(0,H3207-E3207)/60,"")</f>
        <v>58.6166666666667</v>
      </c>
      <c r="Q3207" s="9" t="n">
        <f aca="false">INDEX(Scenario!$B$18:$B$20,MATCH(B3207,Scenario!$A$18:$A$20,0))</f>
        <v>60</v>
      </c>
      <c r="R3207" s="9" t="n">
        <f aca="false">INDEX(Scenario!$C$18:$C$20,MATCH(B3207,Scenario!$A$18:$A$20,0))</f>
        <v>1440</v>
      </c>
      <c r="S3207" s="9" t="n">
        <f aca="false">IF(ISNUMBER(M3207),IF(M3207&lt;=Q3207,1,0),"")</f>
        <v>1</v>
      </c>
      <c r="T3207" s="9" t="n">
        <f aca="false">IF(ISNUMBER(P3207),IF(P3207&lt;=R3207,1,0),"")</f>
        <v>1</v>
      </c>
      <c r="U3207" s="9" t="n">
        <f aca="false">IF(E3207&gt;Scenario!$B$14,0,IF(OR(AND(ISNUMBER(H3207),H3207&lt;=Scenario!$B$14),AND(ISNUMBER(I3207),I3207&lt;=Scenario!$B$14)),0,1))</f>
        <v>0</v>
      </c>
      <c r="V3207" s="9" t="n">
        <f aca="false">IF(AND(U3207=1,(Scenario!$B$14-E3207)/60&gt;R3207),1,0)</f>
        <v>0</v>
      </c>
      <c r="W3207" s="9" t="n">
        <f aca="false">IF(OR(C3207=Scenario!$B$22,C3207=Scenario!$C$22),1,0)</f>
        <v>1</v>
      </c>
      <c r="X3207" s="9" t="n">
        <f aca="false">IF(ISNUMBER(I3207),1,0)</f>
        <v>0</v>
      </c>
      <c r="Y3207" s="9" t="n">
        <f aca="false">MOD(INT(E3207/86400)+3,7)</f>
        <v>1</v>
      </c>
      <c r="Z3207" s="9" t="n">
        <f aca="false">MOD(INT(E3207/3600),24)</f>
        <v>10</v>
      </c>
      <c r="AA3207" s="6" t="s">
        <v>6658</v>
      </c>
    </row>
    <row r="3208" customFormat="false" ht="15" hidden="false" customHeight="false" outlineLevel="0" collapsed="false">
      <c r="A3208" s="6" t="s">
        <v>6659</v>
      </c>
      <c r="B3208" s="6" t="s">
        <v>42</v>
      </c>
      <c r="C3208" s="6" t="s">
        <v>46</v>
      </c>
      <c r="D3208" s="6" t="s">
        <v>172</v>
      </c>
      <c r="E3208" s="6" t="n">
        <v>1789468325</v>
      </c>
      <c r="F3208" s="6" t="n">
        <v>1789469114</v>
      </c>
      <c r="G3208" s="6" t="n">
        <v>1789468936</v>
      </c>
      <c r="H3208" s="6" t="n">
        <v>1789472542</v>
      </c>
      <c r="J3208" s="6" t="n">
        <v>0</v>
      </c>
      <c r="K3208" s="6" t="n">
        <v>1</v>
      </c>
      <c r="L3208" s="9" t="n">
        <f aca="false">IF(AND(E3208&gt;=Scenario!$B$11,E3208&lt;Scenario!$B$12),1,0)</f>
        <v>1</v>
      </c>
      <c r="M3208" s="9" t="n">
        <f aca="false">IF(AND(L3208=1,ISNUMBER(F3208)),MAX(0,F3208-E3208)/60,"")</f>
        <v>13.15</v>
      </c>
      <c r="N3208" s="9" t="n">
        <f aca="false">IF(AND(L3208=1,ISNUMBER(G3208)),MAX(0,G3208-E3208)/60,"")</f>
        <v>10.1833333333333</v>
      </c>
      <c r="O3208" s="9" t="n">
        <f aca="false">IF(ISNUMBER(H3208),IF(AND(H3208&gt;=Scenario!$B$11,H3208&lt;Scenario!$B$12),1,0),0)</f>
        <v>1</v>
      </c>
      <c r="P3208" s="9" t="n">
        <f aca="false">IF(O3208=1,MAX(0,H3208-E3208)/60,"")</f>
        <v>70.2833333333333</v>
      </c>
      <c r="Q3208" s="9" t="n">
        <f aca="false">INDEX(Scenario!$B$18:$B$20,MATCH(B3208,Scenario!$A$18:$A$20,0))</f>
        <v>15</v>
      </c>
      <c r="R3208" s="9" t="n">
        <f aca="false">INDEX(Scenario!$C$18:$C$20,MATCH(B3208,Scenario!$A$18:$A$20,0))</f>
        <v>240</v>
      </c>
      <c r="S3208" s="9" t="n">
        <f aca="false">IF(ISNUMBER(M3208),IF(M3208&lt;=Q3208,1,0),"")</f>
        <v>1</v>
      </c>
      <c r="T3208" s="9" t="n">
        <f aca="false">IF(ISNUMBER(P3208),IF(P3208&lt;=R3208,1,0),"")</f>
        <v>1</v>
      </c>
      <c r="U3208" s="9" t="n">
        <f aca="false">IF(E3208&gt;Scenario!$B$14,0,IF(OR(AND(ISNUMBER(H3208),H3208&lt;=Scenario!$B$14),AND(ISNUMBER(I3208),I3208&lt;=Scenario!$B$14)),0,1))</f>
        <v>0</v>
      </c>
      <c r="V3208" s="9" t="n">
        <f aca="false">IF(AND(U3208=1,(Scenario!$B$14-E3208)/60&gt;R3208),1,0)</f>
        <v>0</v>
      </c>
      <c r="W3208" s="9" t="n">
        <f aca="false">IF(OR(C3208=Scenario!$B$22,C3208=Scenario!$C$22),1,0)</f>
        <v>1</v>
      </c>
      <c r="X3208" s="9" t="n">
        <f aca="false">IF(ISNUMBER(I3208),1,0)</f>
        <v>0</v>
      </c>
      <c r="Y3208" s="9" t="n">
        <f aca="false">MOD(INT(E3208/86400)+3,7)</f>
        <v>1</v>
      </c>
      <c r="Z3208" s="9" t="n">
        <f aca="false">MOD(INT(E3208/3600),24)</f>
        <v>10</v>
      </c>
      <c r="AA3208" s="6" t="s">
        <v>6660</v>
      </c>
    </row>
    <row r="3209" customFormat="false" ht="15" hidden="false" customHeight="false" outlineLevel="0" collapsed="false">
      <c r="A3209" s="6" t="s">
        <v>6661</v>
      </c>
      <c r="B3209" s="6" t="s">
        <v>43</v>
      </c>
      <c r="C3209" s="6" t="s">
        <v>46</v>
      </c>
      <c r="D3209" s="6" t="s">
        <v>172</v>
      </c>
      <c r="E3209" s="6" t="n">
        <v>1789468415</v>
      </c>
      <c r="F3209" s="6" t="n">
        <v>1789468675</v>
      </c>
      <c r="G3209" s="6" t="n">
        <v>1789468439</v>
      </c>
      <c r="H3209" s="6" t="n">
        <v>1789471231</v>
      </c>
      <c r="J3209" s="6" t="n">
        <v>0</v>
      </c>
      <c r="K3209" s="6" t="n">
        <v>0</v>
      </c>
      <c r="L3209" s="9" t="n">
        <f aca="false">IF(AND(E3209&gt;=Scenario!$B$11,E3209&lt;Scenario!$B$12),1,0)</f>
        <v>1</v>
      </c>
      <c r="M3209" s="9" t="n">
        <f aca="false">IF(AND(L3209=1,ISNUMBER(F3209)),MAX(0,F3209-E3209)/60,"")</f>
        <v>4.33333333333333</v>
      </c>
      <c r="N3209" s="9" t="n">
        <f aca="false">IF(AND(L3209=1,ISNUMBER(G3209)),MAX(0,G3209-E3209)/60,"")</f>
        <v>0.4</v>
      </c>
      <c r="O3209" s="9" t="n">
        <f aca="false">IF(ISNUMBER(H3209),IF(AND(H3209&gt;=Scenario!$B$11,H3209&lt;Scenario!$B$12),1,0),0)</f>
        <v>1</v>
      </c>
      <c r="P3209" s="9" t="n">
        <f aca="false">IF(O3209=1,MAX(0,H3209-E3209)/60,"")</f>
        <v>46.9333333333333</v>
      </c>
      <c r="Q3209" s="9" t="n">
        <f aca="false">INDEX(Scenario!$B$18:$B$20,MATCH(B3209,Scenario!$A$18:$A$20,0))</f>
        <v>60</v>
      </c>
      <c r="R3209" s="9" t="n">
        <f aca="false">INDEX(Scenario!$C$18:$C$20,MATCH(B3209,Scenario!$A$18:$A$20,0))</f>
        <v>1440</v>
      </c>
      <c r="S3209" s="9" t="n">
        <f aca="false">IF(ISNUMBER(M3209),IF(M3209&lt;=Q3209,1,0),"")</f>
        <v>1</v>
      </c>
      <c r="T3209" s="9" t="n">
        <f aca="false">IF(ISNUMBER(P3209),IF(P3209&lt;=R3209,1,0),"")</f>
        <v>1</v>
      </c>
      <c r="U3209" s="9" t="n">
        <f aca="false">IF(E3209&gt;Scenario!$B$14,0,IF(OR(AND(ISNUMBER(H3209),H3209&lt;=Scenario!$B$14),AND(ISNUMBER(I3209),I3209&lt;=Scenario!$B$14)),0,1))</f>
        <v>0</v>
      </c>
      <c r="V3209" s="9" t="n">
        <f aca="false">IF(AND(U3209=1,(Scenario!$B$14-E3209)/60&gt;R3209),1,0)</f>
        <v>0</v>
      </c>
      <c r="W3209" s="9" t="n">
        <f aca="false">IF(OR(C3209=Scenario!$B$22,C3209=Scenario!$C$22),1,0)</f>
        <v>1</v>
      </c>
      <c r="X3209" s="9" t="n">
        <f aca="false">IF(ISNUMBER(I3209),1,0)</f>
        <v>0</v>
      </c>
      <c r="Y3209" s="9" t="n">
        <f aca="false">MOD(INT(E3209/86400)+3,7)</f>
        <v>1</v>
      </c>
      <c r="Z3209" s="9" t="n">
        <f aca="false">MOD(INT(E3209/3600),24)</f>
        <v>10</v>
      </c>
      <c r="AA3209" s="6" t="s">
        <v>6662</v>
      </c>
    </row>
    <row r="3210" customFormat="false" ht="15" hidden="false" customHeight="false" outlineLevel="0" collapsed="false">
      <c r="A3210" s="6" t="s">
        <v>6663</v>
      </c>
      <c r="B3210" s="6" t="s">
        <v>44</v>
      </c>
      <c r="C3210" s="6" t="s">
        <v>46</v>
      </c>
      <c r="D3210" s="6" t="s">
        <v>171</v>
      </c>
      <c r="E3210" s="6" t="n">
        <v>1789468432</v>
      </c>
      <c r="I3210" s="6" t="n">
        <v>1789468552</v>
      </c>
      <c r="J3210" s="6" t="n">
        <v>0</v>
      </c>
      <c r="K3210" s="6" t="n">
        <v>0</v>
      </c>
      <c r="L3210" s="9" t="n">
        <f aca="false">IF(AND(E3210&gt;=Scenario!$B$11,E3210&lt;Scenario!$B$12),1,0)</f>
        <v>1</v>
      </c>
      <c r="M3210" s="0" t="str">
        <f aca="false">IF(AND(L3210=1,ISNUMBER(F3210)),MAX(0,F3210-E3210)/60,"")</f>
        <v/>
      </c>
      <c r="N3210" s="0" t="str">
        <f aca="false">IF(AND(L3210=1,ISNUMBER(G3210)),MAX(0,G3210-E3210)/60,"")</f>
        <v/>
      </c>
      <c r="O3210" s="9" t="n">
        <f aca="false">IF(ISNUMBER(H3210),IF(AND(H3210&gt;=Scenario!$B$11,H3210&lt;Scenario!$B$12),1,0),0)</f>
        <v>0</v>
      </c>
      <c r="P3210" s="0" t="str">
        <f aca="false">IF(O3210=1,MAX(0,H3210-E3210)/60,"")</f>
        <v/>
      </c>
      <c r="Q3210" s="9" t="n">
        <f aca="false">INDEX(Scenario!$B$18:$B$20,MATCH(B3210,Scenario!$A$18:$A$20,0))</f>
        <v>240</v>
      </c>
      <c r="R3210" s="9" t="n">
        <f aca="false">INDEX(Scenario!$C$18:$C$20,MATCH(B3210,Scenario!$A$18:$A$20,0))</f>
        <v>4320</v>
      </c>
      <c r="S3210" s="0" t="str">
        <f aca="false">IF(ISNUMBER(M3210),IF(M3210&lt;=Q3210,1,0),"")</f>
        <v/>
      </c>
      <c r="T3210" s="0" t="str">
        <f aca="false">IF(ISNUMBER(P3210),IF(P3210&lt;=R3210,1,0),"")</f>
        <v/>
      </c>
      <c r="U3210" s="9" t="n">
        <f aca="false">IF(E3210&gt;Scenario!$B$14,0,IF(OR(AND(ISNUMBER(H3210),H3210&lt;=Scenario!$B$14),AND(ISNUMBER(I3210),I3210&lt;=Scenario!$B$14)),0,1))</f>
        <v>0</v>
      </c>
      <c r="V3210" s="9" t="n">
        <f aca="false">IF(AND(U3210=1,(Scenario!$B$14-E3210)/60&gt;R3210),1,0)</f>
        <v>0</v>
      </c>
      <c r="W3210" s="9" t="n">
        <f aca="false">IF(OR(C3210=Scenario!$B$22,C3210=Scenario!$C$22),1,0)</f>
        <v>1</v>
      </c>
      <c r="X3210" s="9" t="n">
        <f aca="false">IF(ISNUMBER(I3210),1,0)</f>
        <v>1</v>
      </c>
      <c r="Y3210" s="9" t="n">
        <f aca="false">MOD(INT(E3210/86400)+3,7)</f>
        <v>1</v>
      </c>
      <c r="Z3210" s="9" t="n">
        <f aca="false">MOD(INT(E3210/3600),24)</f>
        <v>10</v>
      </c>
      <c r="AA3210" s="6" t="s">
        <v>6664</v>
      </c>
    </row>
    <row r="3211" customFormat="false" ht="15" hidden="false" customHeight="false" outlineLevel="0" collapsed="false">
      <c r="A3211" s="6" t="s">
        <v>6665</v>
      </c>
      <c r="B3211" s="6" t="s">
        <v>44</v>
      </c>
      <c r="C3211" s="6" t="s">
        <v>46</v>
      </c>
      <c r="D3211" s="6" t="s">
        <v>171</v>
      </c>
      <c r="E3211" s="6" t="n">
        <v>1789468962</v>
      </c>
      <c r="F3211" s="6" t="n">
        <v>1789469494</v>
      </c>
      <c r="G3211" s="6" t="n">
        <v>1789469310</v>
      </c>
      <c r="H3211" s="6" t="n">
        <v>1789477753</v>
      </c>
      <c r="J3211" s="6" t="n">
        <v>0</v>
      </c>
      <c r="K3211" s="6" t="n">
        <v>0</v>
      </c>
      <c r="L3211" s="9" t="n">
        <f aca="false">IF(AND(E3211&gt;=Scenario!$B$11,E3211&lt;Scenario!$B$12),1,0)</f>
        <v>1</v>
      </c>
      <c r="M3211" s="9" t="n">
        <f aca="false">IF(AND(L3211=1,ISNUMBER(F3211)),MAX(0,F3211-E3211)/60,"")</f>
        <v>8.86666666666667</v>
      </c>
      <c r="N3211" s="9" t="n">
        <f aca="false">IF(AND(L3211=1,ISNUMBER(G3211)),MAX(0,G3211-E3211)/60,"")</f>
        <v>5.8</v>
      </c>
      <c r="O3211" s="9" t="n">
        <f aca="false">IF(ISNUMBER(H3211),IF(AND(H3211&gt;=Scenario!$B$11,H3211&lt;Scenario!$B$12),1,0),0)</f>
        <v>1</v>
      </c>
      <c r="P3211" s="9" t="n">
        <f aca="false">IF(O3211=1,MAX(0,H3211-E3211)/60,"")</f>
        <v>146.516666666667</v>
      </c>
      <c r="Q3211" s="9" t="n">
        <f aca="false">INDEX(Scenario!$B$18:$B$20,MATCH(B3211,Scenario!$A$18:$A$20,0))</f>
        <v>240</v>
      </c>
      <c r="R3211" s="9" t="n">
        <f aca="false">INDEX(Scenario!$C$18:$C$20,MATCH(B3211,Scenario!$A$18:$A$20,0))</f>
        <v>4320</v>
      </c>
      <c r="S3211" s="9" t="n">
        <f aca="false">IF(ISNUMBER(M3211),IF(M3211&lt;=Q3211,1,0),"")</f>
        <v>1</v>
      </c>
      <c r="T3211" s="9" t="n">
        <f aca="false">IF(ISNUMBER(P3211),IF(P3211&lt;=R3211,1,0),"")</f>
        <v>1</v>
      </c>
      <c r="U3211" s="9" t="n">
        <f aca="false">IF(E3211&gt;Scenario!$B$14,0,IF(OR(AND(ISNUMBER(H3211),H3211&lt;=Scenario!$B$14),AND(ISNUMBER(I3211),I3211&lt;=Scenario!$B$14)),0,1))</f>
        <v>0</v>
      </c>
      <c r="V3211" s="9" t="n">
        <f aca="false">IF(AND(U3211=1,(Scenario!$B$14-E3211)/60&gt;R3211),1,0)</f>
        <v>0</v>
      </c>
      <c r="W3211" s="9" t="n">
        <f aca="false">IF(OR(C3211=Scenario!$B$22,C3211=Scenario!$C$22),1,0)</f>
        <v>1</v>
      </c>
      <c r="X3211" s="9" t="n">
        <f aca="false">IF(ISNUMBER(I3211),1,0)</f>
        <v>0</v>
      </c>
      <c r="Y3211" s="9" t="n">
        <f aca="false">MOD(INT(E3211/86400)+3,7)</f>
        <v>1</v>
      </c>
      <c r="Z3211" s="9" t="n">
        <f aca="false">MOD(INT(E3211/3600),24)</f>
        <v>10</v>
      </c>
      <c r="AA3211" s="6" t="s">
        <v>6666</v>
      </c>
    </row>
    <row r="3212" customFormat="false" ht="15" hidden="false" customHeight="false" outlineLevel="0" collapsed="false">
      <c r="A3212" s="6" t="s">
        <v>6667</v>
      </c>
      <c r="B3212" s="6" t="s">
        <v>44</v>
      </c>
      <c r="C3212" s="6" t="s">
        <v>46</v>
      </c>
      <c r="D3212" s="6" t="s">
        <v>171</v>
      </c>
      <c r="E3212" s="6" t="n">
        <v>1789470786</v>
      </c>
      <c r="F3212" s="6" t="n">
        <v>1789470898</v>
      </c>
      <c r="G3212" s="6" t="n">
        <v>1789470810</v>
      </c>
      <c r="H3212" s="6" t="n">
        <v>1789479162</v>
      </c>
      <c r="J3212" s="6" t="n">
        <v>0</v>
      </c>
      <c r="K3212" s="6" t="n">
        <v>0</v>
      </c>
      <c r="L3212" s="9" t="n">
        <f aca="false">IF(AND(E3212&gt;=Scenario!$B$11,E3212&lt;Scenario!$B$12),1,0)</f>
        <v>1</v>
      </c>
      <c r="M3212" s="9" t="n">
        <f aca="false">IF(AND(L3212=1,ISNUMBER(F3212)),MAX(0,F3212-E3212)/60,"")</f>
        <v>1.86666666666667</v>
      </c>
      <c r="N3212" s="9" t="n">
        <f aca="false">IF(AND(L3212=1,ISNUMBER(G3212)),MAX(0,G3212-E3212)/60,"")</f>
        <v>0.4</v>
      </c>
      <c r="O3212" s="9" t="n">
        <f aca="false">IF(ISNUMBER(H3212),IF(AND(H3212&gt;=Scenario!$B$11,H3212&lt;Scenario!$B$12),1,0),0)</f>
        <v>1</v>
      </c>
      <c r="P3212" s="9" t="n">
        <f aca="false">IF(O3212=1,MAX(0,H3212-E3212)/60,"")</f>
        <v>139.6</v>
      </c>
      <c r="Q3212" s="9" t="n">
        <f aca="false">INDEX(Scenario!$B$18:$B$20,MATCH(B3212,Scenario!$A$18:$A$20,0))</f>
        <v>240</v>
      </c>
      <c r="R3212" s="9" t="n">
        <f aca="false">INDEX(Scenario!$C$18:$C$20,MATCH(B3212,Scenario!$A$18:$A$20,0))</f>
        <v>4320</v>
      </c>
      <c r="S3212" s="9" t="n">
        <f aca="false">IF(ISNUMBER(M3212),IF(M3212&lt;=Q3212,1,0),"")</f>
        <v>1</v>
      </c>
      <c r="T3212" s="9" t="n">
        <f aca="false">IF(ISNUMBER(P3212),IF(P3212&lt;=R3212,1,0),"")</f>
        <v>1</v>
      </c>
      <c r="U3212" s="9" t="n">
        <f aca="false">IF(E3212&gt;Scenario!$B$14,0,IF(OR(AND(ISNUMBER(H3212),H3212&lt;=Scenario!$B$14),AND(ISNUMBER(I3212),I3212&lt;=Scenario!$B$14)),0,1))</f>
        <v>0</v>
      </c>
      <c r="V3212" s="9" t="n">
        <f aca="false">IF(AND(U3212=1,(Scenario!$B$14-E3212)/60&gt;R3212),1,0)</f>
        <v>0</v>
      </c>
      <c r="W3212" s="9" t="n">
        <f aca="false">IF(OR(C3212=Scenario!$B$22,C3212=Scenario!$C$22),1,0)</f>
        <v>1</v>
      </c>
      <c r="X3212" s="9" t="n">
        <f aca="false">IF(ISNUMBER(I3212),1,0)</f>
        <v>0</v>
      </c>
      <c r="Y3212" s="9" t="n">
        <f aca="false">MOD(INT(E3212/86400)+3,7)</f>
        <v>1</v>
      </c>
      <c r="Z3212" s="9" t="n">
        <f aca="false">MOD(INT(E3212/3600),24)</f>
        <v>11</v>
      </c>
      <c r="AA3212" s="6" t="s">
        <v>6668</v>
      </c>
    </row>
    <row r="3213" customFormat="false" ht="15" hidden="false" customHeight="false" outlineLevel="0" collapsed="false">
      <c r="A3213" s="6" t="s">
        <v>6669</v>
      </c>
      <c r="B3213" s="6" t="s">
        <v>42</v>
      </c>
      <c r="C3213" s="6" t="s">
        <v>249</v>
      </c>
      <c r="D3213" s="6" t="s">
        <v>171</v>
      </c>
      <c r="E3213" s="6" t="n">
        <v>1789471797</v>
      </c>
      <c r="F3213" s="6" t="n">
        <v>1789472013</v>
      </c>
      <c r="G3213" s="6" t="n">
        <v>1789471812</v>
      </c>
      <c r="H3213" s="6" t="n">
        <v>1789510114</v>
      </c>
      <c r="J3213" s="6" t="n">
        <v>0</v>
      </c>
      <c r="K3213" s="6" t="n">
        <v>0</v>
      </c>
      <c r="L3213" s="9" t="n">
        <f aca="false">IF(AND(E3213&gt;=Scenario!$B$11,E3213&lt;Scenario!$B$12),1,0)</f>
        <v>1</v>
      </c>
      <c r="M3213" s="9" t="n">
        <f aca="false">IF(AND(L3213=1,ISNUMBER(F3213)),MAX(0,F3213-E3213)/60,"")</f>
        <v>3.6</v>
      </c>
      <c r="N3213" s="9" t="n">
        <f aca="false">IF(AND(L3213=1,ISNUMBER(G3213)),MAX(0,G3213-E3213)/60,"")</f>
        <v>0.25</v>
      </c>
      <c r="O3213" s="9" t="n">
        <f aca="false">IF(ISNUMBER(H3213),IF(AND(H3213&gt;=Scenario!$B$11,H3213&lt;Scenario!$B$12),1,0),0)</f>
        <v>1</v>
      </c>
      <c r="P3213" s="9" t="n">
        <f aca="false">IF(O3213=1,MAX(0,H3213-E3213)/60,"")</f>
        <v>638.616666666667</v>
      </c>
      <c r="Q3213" s="9" t="n">
        <f aca="false">INDEX(Scenario!$B$18:$B$20,MATCH(B3213,Scenario!$A$18:$A$20,0))</f>
        <v>15</v>
      </c>
      <c r="R3213" s="9" t="n">
        <f aca="false">INDEX(Scenario!$C$18:$C$20,MATCH(B3213,Scenario!$A$18:$A$20,0))</f>
        <v>240</v>
      </c>
      <c r="S3213" s="9" t="n">
        <f aca="false">IF(ISNUMBER(M3213),IF(M3213&lt;=Q3213,1,0),"")</f>
        <v>1</v>
      </c>
      <c r="T3213" s="9" t="n">
        <f aca="false">IF(ISNUMBER(P3213),IF(P3213&lt;=R3213,1,0),"")</f>
        <v>0</v>
      </c>
      <c r="U3213" s="9" t="n">
        <f aca="false">IF(E3213&gt;Scenario!$B$14,0,IF(OR(AND(ISNUMBER(H3213),H3213&lt;=Scenario!$B$14),AND(ISNUMBER(I3213),I3213&lt;=Scenario!$B$14)),0,1))</f>
        <v>0</v>
      </c>
      <c r="V3213" s="9" t="n">
        <f aca="false">IF(AND(U3213=1,(Scenario!$B$14-E3213)/60&gt;R3213),1,0)</f>
        <v>0</v>
      </c>
      <c r="W3213" s="9" t="n">
        <f aca="false">IF(OR(C3213=Scenario!$B$22,C3213=Scenario!$C$22),1,0)</f>
        <v>0</v>
      </c>
      <c r="X3213" s="9" t="n">
        <f aca="false">IF(ISNUMBER(I3213),1,0)</f>
        <v>0</v>
      </c>
      <c r="Y3213" s="9" t="n">
        <f aca="false">MOD(INT(E3213/86400)+3,7)</f>
        <v>1</v>
      </c>
      <c r="Z3213" s="9" t="n">
        <f aca="false">MOD(INT(E3213/3600),24)</f>
        <v>11</v>
      </c>
      <c r="AA3213" s="6" t="s">
        <v>6670</v>
      </c>
    </row>
    <row r="3214" customFormat="false" ht="15" hidden="false" customHeight="false" outlineLevel="0" collapsed="false">
      <c r="A3214" s="6" t="s">
        <v>6671</v>
      </c>
      <c r="B3214" s="6" t="s">
        <v>43</v>
      </c>
      <c r="C3214" s="6" t="s">
        <v>47</v>
      </c>
      <c r="D3214" s="6" t="s">
        <v>170</v>
      </c>
      <c r="E3214" s="6" t="n">
        <v>1789472225</v>
      </c>
      <c r="F3214" s="6" t="n">
        <v>1789472412</v>
      </c>
      <c r="G3214" s="6" t="n">
        <v>1789472245</v>
      </c>
      <c r="H3214" s="6" t="n">
        <v>1789475662</v>
      </c>
      <c r="J3214" s="6" t="n">
        <v>0</v>
      </c>
      <c r="K3214" s="6" t="n">
        <v>0</v>
      </c>
      <c r="L3214" s="9" t="n">
        <f aca="false">IF(AND(E3214&gt;=Scenario!$B$11,E3214&lt;Scenario!$B$12),1,0)</f>
        <v>1</v>
      </c>
      <c r="M3214" s="9" t="n">
        <f aca="false">IF(AND(L3214=1,ISNUMBER(F3214)),MAX(0,F3214-E3214)/60,"")</f>
        <v>3.11666666666667</v>
      </c>
      <c r="N3214" s="9" t="n">
        <f aca="false">IF(AND(L3214=1,ISNUMBER(G3214)),MAX(0,G3214-E3214)/60,"")</f>
        <v>0.333333333333333</v>
      </c>
      <c r="O3214" s="9" t="n">
        <f aca="false">IF(ISNUMBER(H3214),IF(AND(H3214&gt;=Scenario!$B$11,H3214&lt;Scenario!$B$12),1,0),0)</f>
        <v>1</v>
      </c>
      <c r="P3214" s="9" t="n">
        <f aca="false">IF(O3214=1,MAX(0,H3214-E3214)/60,"")</f>
        <v>57.2833333333333</v>
      </c>
      <c r="Q3214" s="9" t="n">
        <f aca="false">INDEX(Scenario!$B$18:$B$20,MATCH(B3214,Scenario!$A$18:$A$20,0))</f>
        <v>60</v>
      </c>
      <c r="R3214" s="9" t="n">
        <f aca="false">INDEX(Scenario!$C$18:$C$20,MATCH(B3214,Scenario!$A$18:$A$20,0))</f>
        <v>1440</v>
      </c>
      <c r="S3214" s="9" t="n">
        <f aca="false">IF(ISNUMBER(M3214),IF(M3214&lt;=Q3214,1,0),"")</f>
        <v>1</v>
      </c>
      <c r="T3214" s="9" t="n">
        <f aca="false">IF(ISNUMBER(P3214),IF(P3214&lt;=R3214,1,0),"")</f>
        <v>1</v>
      </c>
      <c r="U3214" s="9" t="n">
        <f aca="false">IF(E3214&gt;Scenario!$B$14,0,IF(OR(AND(ISNUMBER(H3214),H3214&lt;=Scenario!$B$14),AND(ISNUMBER(I3214),I3214&lt;=Scenario!$B$14)),0,1))</f>
        <v>0</v>
      </c>
      <c r="V3214" s="9" t="n">
        <f aca="false">IF(AND(U3214=1,(Scenario!$B$14-E3214)/60&gt;R3214),1,0)</f>
        <v>0</v>
      </c>
      <c r="W3214" s="9" t="n">
        <f aca="false">IF(OR(C3214=Scenario!$B$22,C3214=Scenario!$C$22),1,0)</f>
        <v>1</v>
      </c>
      <c r="X3214" s="9" t="n">
        <f aca="false">IF(ISNUMBER(I3214),1,0)</f>
        <v>0</v>
      </c>
      <c r="Y3214" s="9" t="n">
        <f aca="false">MOD(INT(E3214/86400)+3,7)</f>
        <v>1</v>
      </c>
      <c r="Z3214" s="9" t="n">
        <f aca="false">MOD(INT(E3214/3600),24)</f>
        <v>11</v>
      </c>
      <c r="AA3214" s="6" t="s">
        <v>6672</v>
      </c>
    </row>
    <row r="3215" customFormat="false" ht="15" hidden="false" customHeight="false" outlineLevel="0" collapsed="false">
      <c r="A3215" s="6" t="s">
        <v>6673</v>
      </c>
      <c r="B3215" s="6" t="s">
        <v>44</v>
      </c>
      <c r="C3215" s="6" t="s">
        <v>46</v>
      </c>
      <c r="D3215" s="6" t="s">
        <v>170</v>
      </c>
      <c r="E3215" s="6" t="n">
        <v>1789473204</v>
      </c>
      <c r="F3215" s="6" t="n">
        <v>1789473398</v>
      </c>
      <c r="G3215" s="6" t="n">
        <v>1789473236</v>
      </c>
      <c r="H3215" s="6" t="n">
        <v>1789474695</v>
      </c>
      <c r="J3215" s="6" t="n">
        <v>0</v>
      </c>
      <c r="K3215" s="6" t="n">
        <v>0</v>
      </c>
      <c r="L3215" s="9" t="n">
        <f aca="false">IF(AND(E3215&gt;=Scenario!$B$11,E3215&lt;Scenario!$B$12),1,0)</f>
        <v>1</v>
      </c>
      <c r="M3215" s="9" t="n">
        <f aca="false">IF(AND(L3215=1,ISNUMBER(F3215)),MAX(0,F3215-E3215)/60,"")</f>
        <v>3.23333333333333</v>
      </c>
      <c r="N3215" s="9" t="n">
        <f aca="false">IF(AND(L3215=1,ISNUMBER(G3215)),MAX(0,G3215-E3215)/60,"")</f>
        <v>0.533333333333333</v>
      </c>
      <c r="O3215" s="9" t="n">
        <f aca="false">IF(ISNUMBER(H3215),IF(AND(H3215&gt;=Scenario!$B$11,H3215&lt;Scenario!$B$12),1,0),0)</f>
        <v>1</v>
      </c>
      <c r="P3215" s="9" t="n">
        <f aca="false">IF(O3215=1,MAX(0,H3215-E3215)/60,"")</f>
        <v>24.85</v>
      </c>
      <c r="Q3215" s="9" t="n">
        <f aca="false">INDEX(Scenario!$B$18:$B$20,MATCH(B3215,Scenario!$A$18:$A$20,0))</f>
        <v>240</v>
      </c>
      <c r="R3215" s="9" t="n">
        <f aca="false">INDEX(Scenario!$C$18:$C$20,MATCH(B3215,Scenario!$A$18:$A$20,0))</f>
        <v>4320</v>
      </c>
      <c r="S3215" s="9" t="n">
        <f aca="false">IF(ISNUMBER(M3215),IF(M3215&lt;=Q3215,1,0),"")</f>
        <v>1</v>
      </c>
      <c r="T3215" s="9" t="n">
        <f aca="false">IF(ISNUMBER(P3215),IF(P3215&lt;=R3215,1,0),"")</f>
        <v>1</v>
      </c>
      <c r="U3215" s="9" t="n">
        <f aca="false">IF(E3215&gt;Scenario!$B$14,0,IF(OR(AND(ISNUMBER(H3215),H3215&lt;=Scenario!$B$14),AND(ISNUMBER(I3215),I3215&lt;=Scenario!$B$14)),0,1))</f>
        <v>0</v>
      </c>
      <c r="V3215" s="9" t="n">
        <f aca="false">IF(AND(U3215=1,(Scenario!$B$14-E3215)/60&gt;R3215),1,0)</f>
        <v>0</v>
      </c>
      <c r="W3215" s="9" t="n">
        <f aca="false">IF(OR(C3215=Scenario!$B$22,C3215=Scenario!$C$22),1,0)</f>
        <v>1</v>
      </c>
      <c r="X3215" s="9" t="n">
        <f aca="false">IF(ISNUMBER(I3215),1,0)</f>
        <v>0</v>
      </c>
      <c r="Y3215" s="9" t="n">
        <f aca="false">MOD(INT(E3215/86400)+3,7)</f>
        <v>1</v>
      </c>
      <c r="Z3215" s="9" t="n">
        <f aca="false">MOD(INT(E3215/3600),24)</f>
        <v>11</v>
      </c>
      <c r="AA3215" s="6" t="s">
        <v>6674</v>
      </c>
    </row>
    <row r="3216" customFormat="false" ht="15" hidden="false" customHeight="false" outlineLevel="0" collapsed="false">
      <c r="A3216" s="6" t="s">
        <v>6675</v>
      </c>
      <c r="B3216" s="6" t="s">
        <v>44</v>
      </c>
      <c r="C3216" s="6" t="s">
        <v>288</v>
      </c>
      <c r="D3216" s="6" t="s">
        <v>171</v>
      </c>
      <c r="E3216" s="6" t="n">
        <v>1789473253</v>
      </c>
      <c r="F3216" s="6" t="n">
        <v>1789473492</v>
      </c>
      <c r="G3216" s="6" t="n">
        <v>1789473269</v>
      </c>
      <c r="H3216" s="6" t="n">
        <v>1789475276</v>
      </c>
      <c r="J3216" s="6" t="n">
        <v>0</v>
      </c>
      <c r="K3216" s="6" t="n">
        <v>0</v>
      </c>
      <c r="L3216" s="9" t="n">
        <f aca="false">IF(AND(E3216&gt;=Scenario!$B$11,E3216&lt;Scenario!$B$12),1,0)</f>
        <v>1</v>
      </c>
      <c r="M3216" s="9" t="n">
        <f aca="false">IF(AND(L3216=1,ISNUMBER(F3216)),MAX(0,F3216-E3216)/60,"")</f>
        <v>3.98333333333333</v>
      </c>
      <c r="N3216" s="9" t="n">
        <f aca="false">IF(AND(L3216=1,ISNUMBER(G3216)),MAX(0,G3216-E3216)/60,"")</f>
        <v>0.266666666666667</v>
      </c>
      <c r="O3216" s="9" t="n">
        <f aca="false">IF(ISNUMBER(H3216),IF(AND(H3216&gt;=Scenario!$B$11,H3216&lt;Scenario!$B$12),1,0),0)</f>
        <v>1</v>
      </c>
      <c r="P3216" s="9" t="n">
        <f aca="false">IF(O3216=1,MAX(0,H3216-E3216)/60,"")</f>
        <v>33.7166666666667</v>
      </c>
      <c r="Q3216" s="9" t="n">
        <f aca="false">INDEX(Scenario!$B$18:$B$20,MATCH(B3216,Scenario!$A$18:$A$20,0))</f>
        <v>240</v>
      </c>
      <c r="R3216" s="9" t="n">
        <f aca="false">INDEX(Scenario!$C$18:$C$20,MATCH(B3216,Scenario!$A$18:$A$20,0))</f>
        <v>4320</v>
      </c>
      <c r="S3216" s="9" t="n">
        <f aca="false">IF(ISNUMBER(M3216),IF(M3216&lt;=Q3216,1,0),"")</f>
        <v>1</v>
      </c>
      <c r="T3216" s="9" t="n">
        <f aca="false">IF(ISNUMBER(P3216),IF(P3216&lt;=R3216,1,0),"")</f>
        <v>1</v>
      </c>
      <c r="U3216" s="9" t="n">
        <f aca="false">IF(E3216&gt;Scenario!$B$14,0,IF(OR(AND(ISNUMBER(H3216),H3216&lt;=Scenario!$B$14),AND(ISNUMBER(I3216),I3216&lt;=Scenario!$B$14)),0,1))</f>
        <v>0</v>
      </c>
      <c r="V3216" s="9" t="n">
        <f aca="false">IF(AND(U3216=1,(Scenario!$B$14-E3216)/60&gt;R3216),1,0)</f>
        <v>0</v>
      </c>
      <c r="W3216" s="9" t="n">
        <f aca="false">IF(OR(C3216=Scenario!$B$22,C3216=Scenario!$C$22),1,0)</f>
        <v>0</v>
      </c>
      <c r="X3216" s="9" t="n">
        <f aca="false">IF(ISNUMBER(I3216),1,0)</f>
        <v>0</v>
      </c>
      <c r="Y3216" s="9" t="n">
        <f aca="false">MOD(INT(E3216/86400)+3,7)</f>
        <v>1</v>
      </c>
      <c r="Z3216" s="9" t="n">
        <f aca="false">MOD(INT(E3216/3600),24)</f>
        <v>11</v>
      </c>
      <c r="AA3216" s="6" t="s">
        <v>6676</v>
      </c>
    </row>
    <row r="3217" customFormat="false" ht="15" hidden="false" customHeight="false" outlineLevel="0" collapsed="false">
      <c r="A3217" s="6" t="s">
        <v>6677</v>
      </c>
      <c r="B3217" s="6" t="s">
        <v>43</v>
      </c>
      <c r="C3217" s="6" t="s">
        <v>249</v>
      </c>
      <c r="D3217" s="6" t="s">
        <v>170</v>
      </c>
      <c r="E3217" s="6" t="n">
        <v>1789473787</v>
      </c>
      <c r="F3217" s="6" t="n">
        <v>1789473913</v>
      </c>
      <c r="G3217" s="6" t="n">
        <v>1789473799</v>
      </c>
      <c r="H3217" s="6" t="n">
        <v>1789475323</v>
      </c>
      <c r="J3217" s="6" t="n">
        <v>0</v>
      </c>
      <c r="K3217" s="6" t="n">
        <v>1</v>
      </c>
      <c r="L3217" s="9" t="n">
        <f aca="false">IF(AND(E3217&gt;=Scenario!$B$11,E3217&lt;Scenario!$B$12),1,0)</f>
        <v>1</v>
      </c>
      <c r="M3217" s="9" t="n">
        <f aca="false">IF(AND(L3217=1,ISNUMBER(F3217)),MAX(0,F3217-E3217)/60,"")</f>
        <v>2.1</v>
      </c>
      <c r="N3217" s="9" t="n">
        <f aca="false">IF(AND(L3217=1,ISNUMBER(G3217)),MAX(0,G3217-E3217)/60,"")</f>
        <v>0.2</v>
      </c>
      <c r="O3217" s="9" t="n">
        <f aca="false">IF(ISNUMBER(H3217),IF(AND(H3217&gt;=Scenario!$B$11,H3217&lt;Scenario!$B$12),1,0),0)</f>
        <v>1</v>
      </c>
      <c r="P3217" s="9" t="n">
        <f aca="false">IF(O3217=1,MAX(0,H3217-E3217)/60,"")</f>
        <v>25.6</v>
      </c>
      <c r="Q3217" s="9" t="n">
        <f aca="false">INDEX(Scenario!$B$18:$B$20,MATCH(B3217,Scenario!$A$18:$A$20,0))</f>
        <v>60</v>
      </c>
      <c r="R3217" s="9" t="n">
        <f aca="false">INDEX(Scenario!$C$18:$C$20,MATCH(B3217,Scenario!$A$18:$A$20,0))</f>
        <v>1440</v>
      </c>
      <c r="S3217" s="9" t="n">
        <f aca="false">IF(ISNUMBER(M3217),IF(M3217&lt;=Q3217,1,0),"")</f>
        <v>1</v>
      </c>
      <c r="T3217" s="9" t="n">
        <f aca="false">IF(ISNUMBER(P3217),IF(P3217&lt;=R3217,1,0),"")</f>
        <v>1</v>
      </c>
      <c r="U3217" s="9" t="n">
        <f aca="false">IF(E3217&gt;Scenario!$B$14,0,IF(OR(AND(ISNUMBER(H3217),H3217&lt;=Scenario!$B$14),AND(ISNUMBER(I3217),I3217&lt;=Scenario!$B$14)),0,1))</f>
        <v>0</v>
      </c>
      <c r="V3217" s="9" t="n">
        <f aca="false">IF(AND(U3217=1,(Scenario!$B$14-E3217)/60&gt;R3217),1,0)</f>
        <v>0</v>
      </c>
      <c r="W3217" s="9" t="n">
        <f aca="false">IF(OR(C3217=Scenario!$B$22,C3217=Scenario!$C$22),1,0)</f>
        <v>0</v>
      </c>
      <c r="X3217" s="9" t="n">
        <f aca="false">IF(ISNUMBER(I3217),1,0)</f>
        <v>0</v>
      </c>
      <c r="Y3217" s="9" t="n">
        <f aca="false">MOD(INT(E3217/86400)+3,7)</f>
        <v>1</v>
      </c>
      <c r="Z3217" s="9" t="n">
        <f aca="false">MOD(INT(E3217/3600),24)</f>
        <v>12</v>
      </c>
      <c r="AA3217" s="6" t="s">
        <v>6678</v>
      </c>
    </row>
    <row r="3218" customFormat="false" ht="15" hidden="false" customHeight="false" outlineLevel="0" collapsed="false">
      <c r="A3218" s="6" t="s">
        <v>6679</v>
      </c>
      <c r="B3218" s="6" t="s">
        <v>44</v>
      </c>
      <c r="C3218" s="6" t="s">
        <v>249</v>
      </c>
      <c r="D3218" s="6" t="s">
        <v>170</v>
      </c>
      <c r="E3218" s="6" t="n">
        <v>1789473990</v>
      </c>
      <c r="F3218" s="6" t="n">
        <v>1789474077</v>
      </c>
      <c r="G3218" s="6" t="n">
        <v>1789474016</v>
      </c>
      <c r="H3218" s="6" t="n">
        <v>1789575767</v>
      </c>
      <c r="J3218" s="6" t="n">
        <v>1</v>
      </c>
      <c r="K3218" s="6" t="n">
        <v>0</v>
      </c>
      <c r="L3218" s="9" t="n">
        <f aca="false">IF(AND(E3218&gt;=Scenario!$B$11,E3218&lt;Scenario!$B$12),1,0)</f>
        <v>1</v>
      </c>
      <c r="M3218" s="9" t="n">
        <f aca="false">IF(AND(L3218=1,ISNUMBER(F3218)),MAX(0,F3218-E3218)/60,"")</f>
        <v>1.45</v>
      </c>
      <c r="N3218" s="9" t="n">
        <f aca="false">IF(AND(L3218=1,ISNUMBER(G3218)),MAX(0,G3218-E3218)/60,"")</f>
        <v>0.433333333333333</v>
      </c>
      <c r="O3218" s="9" t="n">
        <f aca="false">IF(ISNUMBER(H3218),IF(AND(H3218&gt;=Scenario!$B$11,H3218&lt;Scenario!$B$12),1,0),0)</f>
        <v>1</v>
      </c>
      <c r="P3218" s="9" t="n">
        <f aca="false">IF(O3218=1,MAX(0,H3218-E3218)/60,"")</f>
        <v>1696.28333333333</v>
      </c>
      <c r="Q3218" s="9" t="n">
        <f aca="false">INDEX(Scenario!$B$18:$B$20,MATCH(B3218,Scenario!$A$18:$A$20,0))</f>
        <v>240</v>
      </c>
      <c r="R3218" s="9" t="n">
        <f aca="false">INDEX(Scenario!$C$18:$C$20,MATCH(B3218,Scenario!$A$18:$A$20,0))</f>
        <v>4320</v>
      </c>
      <c r="S3218" s="9" t="n">
        <f aca="false">IF(ISNUMBER(M3218),IF(M3218&lt;=Q3218,1,0),"")</f>
        <v>1</v>
      </c>
      <c r="T3218" s="9" t="n">
        <f aca="false">IF(ISNUMBER(P3218),IF(P3218&lt;=R3218,1,0),"")</f>
        <v>1</v>
      </c>
      <c r="U3218" s="9" t="n">
        <f aca="false">IF(E3218&gt;Scenario!$B$14,0,IF(OR(AND(ISNUMBER(H3218),H3218&lt;=Scenario!$B$14),AND(ISNUMBER(I3218),I3218&lt;=Scenario!$B$14)),0,1))</f>
        <v>0</v>
      </c>
      <c r="V3218" s="9" t="n">
        <f aca="false">IF(AND(U3218=1,(Scenario!$B$14-E3218)/60&gt;R3218),1,0)</f>
        <v>0</v>
      </c>
      <c r="W3218" s="9" t="n">
        <f aca="false">IF(OR(C3218=Scenario!$B$22,C3218=Scenario!$C$22),1,0)</f>
        <v>0</v>
      </c>
      <c r="X3218" s="9" t="n">
        <f aca="false">IF(ISNUMBER(I3218),1,0)</f>
        <v>0</v>
      </c>
      <c r="Y3218" s="9" t="n">
        <f aca="false">MOD(INT(E3218/86400)+3,7)</f>
        <v>1</v>
      </c>
      <c r="Z3218" s="9" t="n">
        <f aca="false">MOD(INT(E3218/3600),24)</f>
        <v>12</v>
      </c>
      <c r="AA3218" s="6" t="s">
        <v>6680</v>
      </c>
    </row>
    <row r="3219" customFormat="false" ht="15" hidden="false" customHeight="false" outlineLevel="0" collapsed="false">
      <c r="A3219" s="6" t="s">
        <v>6681</v>
      </c>
      <c r="B3219" s="6" t="s">
        <v>44</v>
      </c>
      <c r="C3219" s="6" t="s">
        <v>46</v>
      </c>
      <c r="D3219" s="6" t="s">
        <v>171</v>
      </c>
      <c r="E3219" s="6" t="n">
        <v>1789476121</v>
      </c>
      <c r="F3219" s="6" t="n">
        <v>1789476330</v>
      </c>
      <c r="G3219" s="6" t="n">
        <v>1789476153</v>
      </c>
      <c r="H3219" s="6" t="n">
        <v>1789477356</v>
      </c>
      <c r="J3219" s="6" t="n">
        <v>0</v>
      </c>
      <c r="K3219" s="6" t="n">
        <v>0</v>
      </c>
      <c r="L3219" s="9" t="n">
        <f aca="false">IF(AND(E3219&gt;=Scenario!$B$11,E3219&lt;Scenario!$B$12),1,0)</f>
        <v>1</v>
      </c>
      <c r="M3219" s="9" t="n">
        <f aca="false">IF(AND(L3219=1,ISNUMBER(F3219)),MAX(0,F3219-E3219)/60,"")</f>
        <v>3.48333333333333</v>
      </c>
      <c r="N3219" s="9" t="n">
        <f aca="false">IF(AND(L3219=1,ISNUMBER(G3219)),MAX(0,G3219-E3219)/60,"")</f>
        <v>0.533333333333333</v>
      </c>
      <c r="O3219" s="9" t="n">
        <f aca="false">IF(ISNUMBER(H3219),IF(AND(H3219&gt;=Scenario!$B$11,H3219&lt;Scenario!$B$12),1,0),0)</f>
        <v>1</v>
      </c>
      <c r="P3219" s="9" t="n">
        <f aca="false">IF(O3219=1,MAX(0,H3219-E3219)/60,"")</f>
        <v>20.5833333333333</v>
      </c>
      <c r="Q3219" s="9" t="n">
        <f aca="false">INDEX(Scenario!$B$18:$B$20,MATCH(B3219,Scenario!$A$18:$A$20,0))</f>
        <v>240</v>
      </c>
      <c r="R3219" s="9" t="n">
        <f aca="false">INDEX(Scenario!$C$18:$C$20,MATCH(B3219,Scenario!$A$18:$A$20,0))</f>
        <v>4320</v>
      </c>
      <c r="S3219" s="9" t="n">
        <f aca="false">IF(ISNUMBER(M3219),IF(M3219&lt;=Q3219,1,0),"")</f>
        <v>1</v>
      </c>
      <c r="T3219" s="9" t="n">
        <f aca="false">IF(ISNUMBER(P3219),IF(P3219&lt;=R3219,1,0),"")</f>
        <v>1</v>
      </c>
      <c r="U3219" s="9" t="n">
        <f aca="false">IF(E3219&gt;Scenario!$B$14,0,IF(OR(AND(ISNUMBER(H3219),H3219&lt;=Scenario!$B$14),AND(ISNUMBER(I3219),I3219&lt;=Scenario!$B$14)),0,1))</f>
        <v>0</v>
      </c>
      <c r="V3219" s="9" t="n">
        <f aca="false">IF(AND(U3219=1,(Scenario!$B$14-E3219)/60&gt;R3219),1,0)</f>
        <v>0</v>
      </c>
      <c r="W3219" s="9" t="n">
        <f aca="false">IF(OR(C3219=Scenario!$B$22,C3219=Scenario!$C$22),1,0)</f>
        <v>1</v>
      </c>
      <c r="X3219" s="9" t="n">
        <f aca="false">IF(ISNUMBER(I3219),1,0)</f>
        <v>0</v>
      </c>
      <c r="Y3219" s="9" t="n">
        <f aca="false">MOD(INT(E3219/86400)+3,7)</f>
        <v>1</v>
      </c>
      <c r="Z3219" s="9" t="n">
        <f aca="false">MOD(INT(E3219/3600),24)</f>
        <v>12</v>
      </c>
      <c r="AA3219" s="6" t="s">
        <v>6682</v>
      </c>
    </row>
    <row r="3220" customFormat="false" ht="15" hidden="false" customHeight="false" outlineLevel="0" collapsed="false">
      <c r="A3220" s="6" t="s">
        <v>6683</v>
      </c>
      <c r="B3220" s="6" t="s">
        <v>43</v>
      </c>
      <c r="C3220" s="6" t="s">
        <v>249</v>
      </c>
      <c r="D3220" s="6" t="s">
        <v>172</v>
      </c>
      <c r="E3220" s="6" t="n">
        <v>1789476545</v>
      </c>
      <c r="F3220" s="6" t="n">
        <v>1789476770</v>
      </c>
      <c r="G3220" s="6" t="n">
        <v>1789476565</v>
      </c>
      <c r="H3220" s="6" t="n">
        <v>1789480838</v>
      </c>
      <c r="J3220" s="6" t="n">
        <v>0</v>
      </c>
      <c r="K3220" s="6" t="n">
        <v>0</v>
      </c>
      <c r="L3220" s="9" t="n">
        <f aca="false">IF(AND(E3220&gt;=Scenario!$B$11,E3220&lt;Scenario!$B$12),1,0)</f>
        <v>1</v>
      </c>
      <c r="M3220" s="9" t="n">
        <f aca="false">IF(AND(L3220=1,ISNUMBER(F3220)),MAX(0,F3220-E3220)/60,"")</f>
        <v>3.75</v>
      </c>
      <c r="N3220" s="9" t="n">
        <f aca="false">IF(AND(L3220=1,ISNUMBER(G3220)),MAX(0,G3220-E3220)/60,"")</f>
        <v>0.333333333333333</v>
      </c>
      <c r="O3220" s="9" t="n">
        <f aca="false">IF(ISNUMBER(H3220),IF(AND(H3220&gt;=Scenario!$B$11,H3220&lt;Scenario!$B$12),1,0),0)</f>
        <v>1</v>
      </c>
      <c r="P3220" s="9" t="n">
        <f aca="false">IF(O3220=1,MAX(0,H3220-E3220)/60,"")</f>
        <v>71.55</v>
      </c>
      <c r="Q3220" s="9" t="n">
        <f aca="false">INDEX(Scenario!$B$18:$B$20,MATCH(B3220,Scenario!$A$18:$A$20,0))</f>
        <v>60</v>
      </c>
      <c r="R3220" s="9" t="n">
        <f aca="false">INDEX(Scenario!$C$18:$C$20,MATCH(B3220,Scenario!$A$18:$A$20,0))</f>
        <v>1440</v>
      </c>
      <c r="S3220" s="9" t="n">
        <f aca="false">IF(ISNUMBER(M3220),IF(M3220&lt;=Q3220,1,0),"")</f>
        <v>1</v>
      </c>
      <c r="T3220" s="9" t="n">
        <f aca="false">IF(ISNUMBER(P3220),IF(P3220&lt;=R3220,1,0),"")</f>
        <v>1</v>
      </c>
      <c r="U3220" s="9" t="n">
        <f aca="false">IF(E3220&gt;Scenario!$B$14,0,IF(OR(AND(ISNUMBER(H3220),H3220&lt;=Scenario!$B$14),AND(ISNUMBER(I3220),I3220&lt;=Scenario!$B$14)),0,1))</f>
        <v>0</v>
      </c>
      <c r="V3220" s="9" t="n">
        <f aca="false">IF(AND(U3220=1,(Scenario!$B$14-E3220)/60&gt;R3220),1,0)</f>
        <v>0</v>
      </c>
      <c r="W3220" s="9" t="n">
        <f aca="false">IF(OR(C3220=Scenario!$B$22,C3220=Scenario!$C$22),1,0)</f>
        <v>0</v>
      </c>
      <c r="X3220" s="9" t="n">
        <f aca="false">IF(ISNUMBER(I3220),1,0)</f>
        <v>0</v>
      </c>
      <c r="Y3220" s="9" t="n">
        <f aca="false">MOD(INT(E3220/86400)+3,7)</f>
        <v>1</v>
      </c>
      <c r="Z3220" s="9" t="n">
        <f aca="false">MOD(INT(E3220/3600),24)</f>
        <v>12</v>
      </c>
      <c r="AA3220" s="6" t="s">
        <v>6684</v>
      </c>
    </row>
    <row r="3221" customFormat="false" ht="15" hidden="false" customHeight="false" outlineLevel="0" collapsed="false">
      <c r="A3221" s="6" t="s">
        <v>6685</v>
      </c>
      <c r="B3221" s="6" t="s">
        <v>44</v>
      </c>
      <c r="C3221" s="6" t="s">
        <v>46</v>
      </c>
      <c r="D3221" s="6" t="s">
        <v>172</v>
      </c>
      <c r="E3221" s="6" t="n">
        <v>1789476892</v>
      </c>
      <c r="F3221" s="6" t="n">
        <v>1789477069</v>
      </c>
      <c r="G3221" s="6" t="n">
        <v>1789476924</v>
      </c>
      <c r="H3221" s="6" t="n">
        <v>1789487293</v>
      </c>
      <c r="J3221" s="6" t="n">
        <v>0</v>
      </c>
      <c r="K3221" s="6" t="n">
        <v>0</v>
      </c>
      <c r="L3221" s="9" t="n">
        <f aca="false">IF(AND(E3221&gt;=Scenario!$B$11,E3221&lt;Scenario!$B$12),1,0)</f>
        <v>1</v>
      </c>
      <c r="M3221" s="9" t="n">
        <f aca="false">IF(AND(L3221=1,ISNUMBER(F3221)),MAX(0,F3221-E3221)/60,"")</f>
        <v>2.95</v>
      </c>
      <c r="N3221" s="9" t="n">
        <f aca="false">IF(AND(L3221=1,ISNUMBER(G3221)),MAX(0,G3221-E3221)/60,"")</f>
        <v>0.533333333333333</v>
      </c>
      <c r="O3221" s="9" t="n">
        <f aca="false">IF(ISNUMBER(H3221),IF(AND(H3221&gt;=Scenario!$B$11,H3221&lt;Scenario!$B$12),1,0),0)</f>
        <v>1</v>
      </c>
      <c r="P3221" s="9" t="n">
        <f aca="false">IF(O3221=1,MAX(0,H3221-E3221)/60,"")</f>
        <v>173.35</v>
      </c>
      <c r="Q3221" s="9" t="n">
        <f aca="false">INDEX(Scenario!$B$18:$B$20,MATCH(B3221,Scenario!$A$18:$A$20,0))</f>
        <v>240</v>
      </c>
      <c r="R3221" s="9" t="n">
        <f aca="false">INDEX(Scenario!$C$18:$C$20,MATCH(B3221,Scenario!$A$18:$A$20,0))</f>
        <v>4320</v>
      </c>
      <c r="S3221" s="9" t="n">
        <f aca="false">IF(ISNUMBER(M3221),IF(M3221&lt;=Q3221,1,0),"")</f>
        <v>1</v>
      </c>
      <c r="T3221" s="9" t="n">
        <f aca="false">IF(ISNUMBER(P3221),IF(P3221&lt;=R3221,1,0),"")</f>
        <v>1</v>
      </c>
      <c r="U3221" s="9" t="n">
        <f aca="false">IF(E3221&gt;Scenario!$B$14,0,IF(OR(AND(ISNUMBER(H3221),H3221&lt;=Scenario!$B$14),AND(ISNUMBER(I3221),I3221&lt;=Scenario!$B$14)),0,1))</f>
        <v>0</v>
      </c>
      <c r="V3221" s="9" t="n">
        <f aca="false">IF(AND(U3221=1,(Scenario!$B$14-E3221)/60&gt;R3221),1,0)</f>
        <v>0</v>
      </c>
      <c r="W3221" s="9" t="n">
        <f aca="false">IF(OR(C3221=Scenario!$B$22,C3221=Scenario!$C$22),1,0)</f>
        <v>1</v>
      </c>
      <c r="X3221" s="9" t="n">
        <f aca="false">IF(ISNUMBER(I3221),1,0)</f>
        <v>0</v>
      </c>
      <c r="Y3221" s="9" t="n">
        <f aca="false">MOD(INT(E3221/86400)+3,7)</f>
        <v>1</v>
      </c>
      <c r="Z3221" s="9" t="n">
        <f aca="false">MOD(INT(E3221/3600),24)</f>
        <v>12</v>
      </c>
      <c r="AA3221" s="6" t="s">
        <v>6686</v>
      </c>
    </row>
    <row r="3222" customFormat="false" ht="15" hidden="false" customHeight="false" outlineLevel="0" collapsed="false">
      <c r="A3222" s="6" t="s">
        <v>6687</v>
      </c>
      <c r="B3222" s="6" t="s">
        <v>43</v>
      </c>
      <c r="C3222" s="6" t="s">
        <v>46</v>
      </c>
      <c r="D3222" s="6" t="s">
        <v>171</v>
      </c>
      <c r="E3222" s="6" t="n">
        <v>1789477147</v>
      </c>
      <c r="F3222" s="6" t="n">
        <v>1789477396</v>
      </c>
      <c r="G3222" s="6" t="n">
        <v>1789477196</v>
      </c>
      <c r="H3222" s="6" t="n">
        <v>1789479248</v>
      </c>
      <c r="J3222" s="6" t="n">
        <v>0</v>
      </c>
      <c r="K3222" s="6" t="n">
        <v>0</v>
      </c>
      <c r="L3222" s="9" t="n">
        <f aca="false">IF(AND(E3222&gt;=Scenario!$B$11,E3222&lt;Scenario!$B$12),1,0)</f>
        <v>1</v>
      </c>
      <c r="M3222" s="9" t="n">
        <f aca="false">IF(AND(L3222=1,ISNUMBER(F3222)),MAX(0,F3222-E3222)/60,"")</f>
        <v>4.15</v>
      </c>
      <c r="N3222" s="9" t="n">
        <f aca="false">IF(AND(L3222=1,ISNUMBER(G3222)),MAX(0,G3222-E3222)/60,"")</f>
        <v>0.816666666666667</v>
      </c>
      <c r="O3222" s="9" t="n">
        <f aca="false">IF(ISNUMBER(H3222),IF(AND(H3222&gt;=Scenario!$B$11,H3222&lt;Scenario!$B$12),1,0),0)</f>
        <v>1</v>
      </c>
      <c r="P3222" s="9" t="n">
        <f aca="false">IF(O3222=1,MAX(0,H3222-E3222)/60,"")</f>
        <v>35.0166666666667</v>
      </c>
      <c r="Q3222" s="9" t="n">
        <f aca="false">INDEX(Scenario!$B$18:$B$20,MATCH(B3222,Scenario!$A$18:$A$20,0))</f>
        <v>60</v>
      </c>
      <c r="R3222" s="9" t="n">
        <f aca="false">INDEX(Scenario!$C$18:$C$20,MATCH(B3222,Scenario!$A$18:$A$20,0))</f>
        <v>1440</v>
      </c>
      <c r="S3222" s="9" t="n">
        <f aca="false">IF(ISNUMBER(M3222),IF(M3222&lt;=Q3222,1,0),"")</f>
        <v>1</v>
      </c>
      <c r="T3222" s="9" t="n">
        <f aca="false">IF(ISNUMBER(P3222),IF(P3222&lt;=R3222,1,0),"")</f>
        <v>1</v>
      </c>
      <c r="U3222" s="9" t="n">
        <f aca="false">IF(E3222&gt;Scenario!$B$14,0,IF(OR(AND(ISNUMBER(H3222),H3222&lt;=Scenario!$B$14),AND(ISNUMBER(I3222),I3222&lt;=Scenario!$B$14)),0,1))</f>
        <v>0</v>
      </c>
      <c r="V3222" s="9" t="n">
        <f aca="false">IF(AND(U3222=1,(Scenario!$B$14-E3222)/60&gt;R3222),1,0)</f>
        <v>0</v>
      </c>
      <c r="W3222" s="9" t="n">
        <f aca="false">IF(OR(C3222=Scenario!$B$22,C3222=Scenario!$C$22),1,0)</f>
        <v>1</v>
      </c>
      <c r="X3222" s="9" t="n">
        <f aca="false">IF(ISNUMBER(I3222),1,0)</f>
        <v>0</v>
      </c>
      <c r="Y3222" s="9" t="n">
        <f aca="false">MOD(INT(E3222/86400)+3,7)</f>
        <v>1</v>
      </c>
      <c r="Z3222" s="9" t="n">
        <f aca="false">MOD(INT(E3222/3600),24)</f>
        <v>12</v>
      </c>
      <c r="AA3222" s="6" t="s">
        <v>6688</v>
      </c>
    </row>
    <row r="3223" customFormat="false" ht="15" hidden="false" customHeight="false" outlineLevel="0" collapsed="false">
      <c r="A3223" s="6" t="s">
        <v>6689</v>
      </c>
      <c r="B3223" s="6" t="s">
        <v>43</v>
      </c>
      <c r="C3223" s="6" t="s">
        <v>46</v>
      </c>
      <c r="D3223" s="6" t="s">
        <v>172</v>
      </c>
      <c r="E3223" s="6" t="n">
        <v>1789477439</v>
      </c>
      <c r="F3223" s="6" t="n">
        <v>1789477660</v>
      </c>
      <c r="G3223" s="6" t="n">
        <v>1789477485</v>
      </c>
      <c r="H3223" s="6" t="n">
        <v>1789479857</v>
      </c>
      <c r="J3223" s="6" t="n">
        <v>0</v>
      </c>
      <c r="K3223" s="6" t="n">
        <v>1</v>
      </c>
      <c r="L3223" s="9" t="n">
        <f aca="false">IF(AND(E3223&gt;=Scenario!$B$11,E3223&lt;Scenario!$B$12),1,0)</f>
        <v>1</v>
      </c>
      <c r="M3223" s="9" t="n">
        <f aca="false">IF(AND(L3223=1,ISNUMBER(F3223)),MAX(0,F3223-E3223)/60,"")</f>
        <v>3.68333333333333</v>
      </c>
      <c r="N3223" s="9" t="n">
        <f aca="false">IF(AND(L3223=1,ISNUMBER(G3223)),MAX(0,G3223-E3223)/60,"")</f>
        <v>0.766666666666667</v>
      </c>
      <c r="O3223" s="9" t="n">
        <f aca="false">IF(ISNUMBER(H3223),IF(AND(H3223&gt;=Scenario!$B$11,H3223&lt;Scenario!$B$12),1,0),0)</f>
        <v>1</v>
      </c>
      <c r="P3223" s="9" t="n">
        <f aca="false">IF(O3223=1,MAX(0,H3223-E3223)/60,"")</f>
        <v>40.3</v>
      </c>
      <c r="Q3223" s="9" t="n">
        <f aca="false">INDEX(Scenario!$B$18:$B$20,MATCH(B3223,Scenario!$A$18:$A$20,0))</f>
        <v>60</v>
      </c>
      <c r="R3223" s="9" t="n">
        <f aca="false">INDEX(Scenario!$C$18:$C$20,MATCH(B3223,Scenario!$A$18:$A$20,0))</f>
        <v>1440</v>
      </c>
      <c r="S3223" s="9" t="n">
        <f aca="false">IF(ISNUMBER(M3223),IF(M3223&lt;=Q3223,1,0),"")</f>
        <v>1</v>
      </c>
      <c r="T3223" s="9" t="n">
        <f aca="false">IF(ISNUMBER(P3223),IF(P3223&lt;=R3223,1,0),"")</f>
        <v>1</v>
      </c>
      <c r="U3223" s="9" t="n">
        <f aca="false">IF(E3223&gt;Scenario!$B$14,0,IF(OR(AND(ISNUMBER(H3223),H3223&lt;=Scenario!$B$14),AND(ISNUMBER(I3223),I3223&lt;=Scenario!$B$14)),0,1))</f>
        <v>0</v>
      </c>
      <c r="V3223" s="9" t="n">
        <f aca="false">IF(AND(U3223=1,(Scenario!$B$14-E3223)/60&gt;R3223),1,0)</f>
        <v>0</v>
      </c>
      <c r="W3223" s="9" t="n">
        <f aca="false">IF(OR(C3223=Scenario!$B$22,C3223=Scenario!$C$22),1,0)</f>
        <v>1</v>
      </c>
      <c r="X3223" s="9" t="n">
        <f aca="false">IF(ISNUMBER(I3223),1,0)</f>
        <v>0</v>
      </c>
      <c r="Y3223" s="9" t="n">
        <f aca="false">MOD(INT(E3223/86400)+3,7)</f>
        <v>1</v>
      </c>
      <c r="Z3223" s="9" t="n">
        <f aca="false">MOD(INT(E3223/3600),24)</f>
        <v>13</v>
      </c>
      <c r="AA3223" s="6" t="s">
        <v>6690</v>
      </c>
    </row>
    <row r="3224" customFormat="false" ht="15" hidden="false" customHeight="false" outlineLevel="0" collapsed="false">
      <c r="A3224" s="6" t="s">
        <v>6691</v>
      </c>
      <c r="B3224" s="6" t="s">
        <v>43</v>
      </c>
      <c r="C3224" s="6" t="s">
        <v>249</v>
      </c>
      <c r="D3224" s="6" t="s">
        <v>170</v>
      </c>
      <c r="E3224" s="6" t="n">
        <v>1789477753</v>
      </c>
      <c r="F3224" s="6" t="n">
        <v>1789478027</v>
      </c>
      <c r="G3224" s="6" t="n">
        <v>1789477804</v>
      </c>
      <c r="H3224" s="6" t="n">
        <v>1789481302</v>
      </c>
      <c r="J3224" s="6" t="n">
        <v>0</v>
      </c>
      <c r="K3224" s="6" t="n">
        <v>1</v>
      </c>
      <c r="L3224" s="9" t="n">
        <f aca="false">IF(AND(E3224&gt;=Scenario!$B$11,E3224&lt;Scenario!$B$12),1,0)</f>
        <v>1</v>
      </c>
      <c r="M3224" s="9" t="n">
        <f aca="false">IF(AND(L3224=1,ISNUMBER(F3224)),MAX(0,F3224-E3224)/60,"")</f>
        <v>4.56666666666667</v>
      </c>
      <c r="N3224" s="9" t="n">
        <f aca="false">IF(AND(L3224=1,ISNUMBER(G3224)),MAX(0,G3224-E3224)/60,"")</f>
        <v>0.85</v>
      </c>
      <c r="O3224" s="9" t="n">
        <f aca="false">IF(ISNUMBER(H3224),IF(AND(H3224&gt;=Scenario!$B$11,H3224&lt;Scenario!$B$12),1,0),0)</f>
        <v>1</v>
      </c>
      <c r="P3224" s="9" t="n">
        <f aca="false">IF(O3224=1,MAX(0,H3224-E3224)/60,"")</f>
        <v>59.15</v>
      </c>
      <c r="Q3224" s="9" t="n">
        <f aca="false">INDEX(Scenario!$B$18:$B$20,MATCH(B3224,Scenario!$A$18:$A$20,0))</f>
        <v>60</v>
      </c>
      <c r="R3224" s="9" t="n">
        <f aca="false">INDEX(Scenario!$C$18:$C$20,MATCH(B3224,Scenario!$A$18:$A$20,0))</f>
        <v>1440</v>
      </c>
      <c r="S3224" s="9" t="n">
        <f aca="false">IF(ISNUMBER(M3224),IF(M3224&lt;=Q3224,1,0),"")</f>
        <v>1</v>
      </c>
      <c r="T3224" s="9" t="n">
        <f aca="false">IF(ISNUMBER(P3224),IF(P3224&lt;=R3224,1,0),"")</f>
        <v>1</v>
      </c>
      <c r="U3224" s="9" t="n">
        <f aca="false">IF(E3224&gt;Scenario!$B$14,0,IF(OR(AND(ISNUMBER(H3224),H3224&lt;=Scenario!$B$14),AND(ISNUMBER(I3224),I3224&lt;=Scenario!$B$14)),0,1))</f>
        <v>0</v>
      </c>
      <c r="V3224" s="9" t="n">
        <f aca="false">IF(AND(U3224=1,(Scenario!$B$14-E3224)/60&gt;R3224),1,0)</f>
        <v>0</v>
      </c>
      <c r="W3224" s="9" t="n">
        <f aca="false">IF(OR(C3224=Scenario!$B$22,C3224=Scenario!$C$22),1,0)</f>
        <v>0</v>
      </c>
      <c r="X3224" s="9" t="n">
        <f aca="false">IF(ISNUMBER(I3224),1,0)</f>
        <v>0</v>
      </c>
      <c r="Y3224" s="9" t="n">
        <f aca="false">MOD(INT(E3224/86400)+3,7)</f>
        <v>1</v>
      </c>
      <c r="Z3224" s="9" t="n">
        <f aca="false">MOD(INT(E3224/3600),24)</f>
        <v>13</v>
      </c>
      <c r="AA3224" s="6" t="s">
        <v>6692</v>
      </c>
    </row>
    <row r="3225" customFormat="false" ht="15" hidden="false" customHeight="false" outlineLevel="0" collapsed="false">
      <c r="A3225" s="6" t="s">
        <v>6693</v>
      </c>
      <c r="B3225" s="6" t="s">
        <v>42</v>
      </c>
      <c r="C3225" s="6" t="s">
        <v>249</v>
      </c>
      <c r="D3225" s="6" t="s">
        <v>172</v>
      </c>
      <c r="E3225" s="6" t="n">
        <v>1789477769</v>
      </c>
      <c r="F3225" s="6" t="n">
        <v>1789479090</v>
      </c>
      <c r="G3225" s="6" t="n">
        <v>1789478862</v>
      </c>
      <c r="H3225" s="6" t="n">
        <v>1789491210</v>
      </c>
      <c r="J3225" s="6" t="n">
        <v>0</v>
      </c>
      <c r="K3225" s="6" t="n">
        <v>0</v>
      </c>
      <c r="L3225" s="9" t="n">
        <f aca="false">IF(AND(E3225&gt;=Scenario!$B$11,E3225&lt;Scenario!$B$12),1,0)</f>
        <v>1</v>
      </c>
      <c r="M3225" s="9" t="n">
        <f aca="false">IF(AND(L3225=1,ISNUMBER(F3225)),MAX(0,F3225-E3225)/60,"")</f>
        <v>22.0166666666667</v>
      </c>
      <c r="N3225" s="9" t="n">
        <f aca="false">IF(AND(L3225=1,ISNUMBER(G3225)),MAX(0,G3225-E3225)/60,"")</f>
        <v>18.2166666666667</v>
      </c>
      <c r="O3225" s="9" t="n">
        <f aca="false">IF(ISNUMBER(H3225),IF(AND(H3225&gt;=Scenario!$B$11,H3225&lt;Scenario!$B$12),1,0),0)</f>
        <v>1</v>
      </c>
      <c r="P3225" s="9" t="n">
        <f aca="false">IF(O3225=1,MAX(0,H3225-E3225)/60,"")</f>
        <v>224.016666666667</v>
      </c>
      <c r="Q3225" s="9" t="n">
        <f aca="false">INDEX(Scenario!$B$18:$B$20,MATCH(B3225,Scenario!$A$18:$A$20,0))</f>
        <v>15</v>
      </c>
      <c r="R3225" s="9" t="n">
        <f aca="false">INDEX(Scenario!$C$18:$C$20,MATCH(B3225,Scenario!$A$18:$A$20,0))</f>
        <v>240</v>
      </c>
      <c r="S3225" s="9" t="n">
        <f aca="false">IF(ISNUMBER(M3225),IF(M3225&lt;=Q3225,1,0),"")</f>
        <v>0</v>
      </c>
      <c r="T3225" s="9" t="n">
        <f aca="false">IF(ISNUMBER(P3225),IF(P3225&lt;=R3225,1,0),"")</f>
        <v>1</v>
      </c>
      <c r="U3225" s="9" t="n">
        <f aca="false">IF(E3225&gt;Scenario!$B$14,0,IF(OR(AND(ISNUMBER(H3225),H3225&lt;=Scenario!$B$14),AND(ISNUMBER(I3225),I3225&lt;=Scenario!$B$14)),0,1))</f>
        <v>0</v>
      </c>
      <c r="V3225" s="9" t="n">
        <f aca="false">IF(AND(U3225=1,(Scenario!$B$14-E3225)/60&gt;R3225),1,0)</f>
        <v>0</v>
      </c>
      <c r="W3225" s="9" t="n">
        <f aca="false">IF(OR(C3225=Scenario!$B$22,C3225=Scenario!$C$22),1,0)</f>
        <v>0</v>
      </c>
      <c r="X3225" s="9" t="n">
        <f aca="false">IF(ISNUMBER(I3225),1,0)</f>
        <v>0</v>
      </c>
      <c r="Y3225" s="9" t="n">
        <f aca="false">MOD(INT(E3225/86400)+3,7)</f>
        <v>1</v>
      </c>
      <c r="Z3225" s="9" t="n">
        <f aca="false">MOD(INT(E3225/3600),24)</f>
        <v>13</v>
      </c>
      <c r="AA3225" s="6" t="s">
        <v>6694</v>
      </c>
    </row>
    <row r="3226" customFormat="false" ht="15" hidden="false" customHeight="false" outlineLevel="0" collapsed="false">
      <c r="A3226" s="6" t="s">
        <v>6695</v>
      </c>
      <c r="B3226" s="6" t="s">
        <v>44</v>
      </c>
      <c r="C3226" s="6" t="s">
        <v>46</v>
      </c>
      <c r="D3226" s="6" t="s">
        <v>172</v>
      </c>
      <c r="E3226" s="6" t="n">
        <v>1789478122</v>
      </c>
      <c r="F3226" s="6" t="n">
        <v>1789479246</v>
      </c>
      <c r="G3226" s="6" t="n">
        <v>1789479176</v>
      </c>
      <c r="H3226" s="6" t="n">
        <v>1789488142</v>
      </c>
      <c r="J3226" s="6" t="n">
        <v>0</v>
      </c>
      <c r="K3226" s="6" t="n">
        <v>0</v>
      </c>
      <c r="L3226" s="9" t="n">
        <f aca="false">IF(AND(E3226&gt;=Scenario!$B$11,E3226&lt;Scenario!$B$12),1,0)</f>
        <v>1</v>
      </c>
      <c r="M3226" s="9" t="n">
        <f aca="false">IF(AND(L3226=1,ISNUMBER(F3226)),MAX(0,F3226-E3226)/60,"")</f>
        <v>18.7333333333333</v>
      </c>
      <c r="N3226" s="9" t="n">
        <f aca="false">IF(AND(L3226=1,ISNUMBER(G3226)),MAX(0,G3226-E3226)/60,"")</f>
        <v>17.5666666666667</v>
      </c>
      <c r="O3226" s="9" t="n">
        <f aca="false">IF(ISNUMBER(H3226),IF(AND(H3226&gt;=Scenario!$B$11,H3226&lt;Scenario!$B$12),1,0),0)</f>
        <v>1</v>
      </c>
      <c r="P3226" s="9" t="n">
        <f aca="false">IF(O3226=1,MAX(0,H3226-E3226)/60,"")</f>
        <v>167</v>
      </c>
      <c r="Q3226" s="9" t="n">
        <f aca="false">INDEX(Scenario!$B$18:$B$20,MATCH(B3226,Scenario!$A$18:$A$20,0))</f>
        <v>240</v>
      </c>
      <c r="R3226" s="9" t="n">
        <f aca="false">INDEX(Scenario!$C$18:$C$20,MATCH(B3226,Scenario!$A$18:$A$20,0))</f>
        <v>4320</v>
      </c>
      <c r="S3226" s="9" t="n">
        <f aca="false">IF(ISNUMBER(M3226),IF(M3226&lt;=Q3226,1,0),"")</f>
        <v>1</v>
      </c>
      <c r="T3226" s="9" t="n">
        <f aca="false">IF(ISNUMBER(P3226),IF(P3226&lt;=R3226,1,0),"")</f>
        <v>1</v>
      </c>
      <c r="U3226" s="9" t="n">
        <f aca="false">IF(E3226&gt;Scenario!$B$14,0,IF(OR(AND(ISNUMBER(H3226),H3226&lt;=Scenario!$B$14),AND(ISNUMBER(I3226),I3226&lt;=Scenario!$B$14)),0,1))</f>
        <v>0</v>
      </c>
      <c r="V3226" s="9" t="n">
        <f aca="false">IF(AND(U3226=1,(Scenario!$B$14-E3226)/60&gt;R3226),1,0)</f>
        <v>0</v>
      </c>
      <c r="W3226" s="9" t="n">
        <f aca="false">IF(OR(C3226=Scenario!$B$22,C3226=Scenario!$C$22),1,0)</f>
        <v>1</v>
      </c>
      <c r="X3226" s="9" t="n">
        <f aca="false">IF(ISNUMBER(I3226),1,0)</f>
        <v>0</v>
      </c>
      <c r="Y3226" s="9" t="n">
        <f aca="false">MOD(INT(E3226/86400)+3,7)</f>
        <v>1</v>
      </c>
      <c r="Z3226" s="9" t="n">
        <f aca="false">MOD(INT(E3226/3600),24)</f>
        <v>13</v>
      </c>
      <c r="AA3226" s="6" t="s">
        <v>6696</v>
      </c>
    </row>
    <row r="3227" customFormat="false" ht="15" hidden="false" customHeight="false" outlineLevel="0" collapsed="false">
      <c r="A3227" s="6" t="s">
        <v>6697</v>
      </c>
      <c r="B3227" s="6" t="s">
        <v>44</v>
      </c>
      <c r="C3227" s="6" t="s">
        <v>249</v>
      </c>
      <c r="D3227" s="6" t="s">
        <v>171</v>
      </c>
      <c r="E3227" s="6" t="n">
        <v>1789478446</v>
      </c>
      <c r="F3227" s="6" t="n">
        <v>1789481245</v>
      </c>
      <c r="G3227" s="6" t="n">
        <v>1789481067</v>
      </c>
      <c r="H3227" s="6" t="n">
        <v>1789487385</v>
      </c>
      <c r="J3227" s="6" t="n">
        <v>0</v>
      </c>
      <c r="K3227" s="6" t="n">
        <v>0</v>
      </c>
      <c r="L3227" s="9" t="n">
        <f aca="false">IF(AND(E3227&gt;=Scenario!$B$11,E3227&lt;Scenario!$B$12),1,0)</f>
        <v>1</v>
      </c>
      <c r="M3227" s="9" t="n">
        <f aca="false">IF(AND(L3227=1,ISNUMBER(F3227)),MAX(0,F3227-E3227)/60,"")</f>
        <v>46.65</v>
      </c>
      <c r="N3227" s="9" t="n">
        <f aca="false">IF(AND(L3227=1,ISNUMBER(G3227)),MAX(0,G3227-E3227)/60,"")</f>
        <v>43.6833333333333</v>
      </c>
      <c r="O3227" s="9" t="n">
        <f aca="false">IF(ISNUMBER(H3227),IF(AND(H3227&gt;=Scenario!$B$11,H3227&lt;Scenario!$B$12),1,0),0)</f>
        <v>1</v>
      </c>
      <c r="P3227" s="9" t="n">
        <f aca="false">IF(O3227=1,MAX(0,H3227-E3227)/60,"")</f>
        <v>148.983333333333</v>
      </c>
      <c r="Q3227" s="9" t="n">
        <f aca="false">INDEX(Scenario!$B$18:$B$20,MATCH(B3227,Scenario!$A$18:$A$20,0))</f>
        <v>240</v>
      </c>
      <c r="R3227" s="9" t="n">
        <f aca="false">INDEX(Scenario!$C$18:$C$20,MATCH(B3227,Scenario!$A$18:$A$20,0))</f>
        <v>4320</v>
      </c>
      <c r="S3227" s="9" t="n">
        <f aca="false">IF(ISNUMBER(M3227),IF(M3227&lt;=Q3227,1,0),"")</f>
        <v>1</v>
      </c>
      <c r="T3227" s="9" t="n">
        <f aca="false">IF(ISNUMBER(P3227),IF(P3227&lt;=R3227,1,0),"")</f>
        <v>1</v>
      </c>
      <c r="U3227" s="9" t="n">
        <f aca="false">IF(E3227&gt;Scenario!$B$14,0,IF(OR(AND(ISNUMBER(H3227),H3227&lt;=Scenario!$B$14),AND(ISNUMBER(I3227),I3227&lt;=Scenario!$B$14)),0,1))</f>
        <v>0</v>
      </c>
      <c r="V3227" s="9" t="n">
        <f aca="false">IF(AND(U3227=1,(Scenario!$B$14-E3227)/60&gt;R3227),1,0)</f>
        <v>0</v>
      </c>
      <c r="W3227" s="9" t="n">
        <f aca="false">IF(OR(C3227=Scenario!$B$22,C3227=Scenario!$C$22),1,0)</f>
        <v>0</v>
      </c>
      <c r="X3227" s="9" t="n">
        <f aca="false">IF(ISNUMBER(I3227),1,0)</f>
        <v>0</v>
      </c>
      <c r="Y3227" s="9" t="n">
        <f aca="false">MOD(INT(E3227/86400)+3,7)</f>
        <v>1</v>
      </c>
      <c r="Z3227" s="9" t="n">
        <f aca="false">MOD(INT(E3227/3600),24)</f>
        <v>13</v>
      </c>
      <c r="AA3227" s="6" t="s">
        <v>6698</v>
      </c>
    </row>
    <row r="3228" customFormat="false" ht="15" hidden="false" customHeight="false" outlineLevel="0" collapsed="false">
      <c r="A3228" s="6" t="s">
        <v>6699</v>
      </c>
      <c r="B3228" s="6" t="s">
        <v>44</v>
      </c>
      <c r="C3228" s="6" t="s">
        <v>249</v>
      </c>
      <c r="D3228" s="6" t="s">
        <v>172</v>
      </c>
      <c r="E3228" s="6" t="n">
        <v>1789479033</v>
      </c>
      <c r="F3228" s="6" t="n">
        <v>1789480659</v>
      </c>
      <c r="G3228" s="6" t="n">
        <v>1789480446</v>
      </c>
      <c r="H3228" s="6" t="n">
        <v>1789493327</v>
      </c>
      <c r="J3228" s="6" t="n">
        <v>0</v>
      </c>
      <c r="K3228" s="6" t="n">
        <v>0</v>
      </c>
      <c r="L3228" s="9" t="n">
        <f aca="false">IF(AND(E3228&gt;=Scenario!$B$11,E3228&lt;Scenario!$B$12),1,0)</f>
        <v>1</v>
      </c>
      <c r="M3228" s="9" t="n">
        <f aca="false">IF(AND(L3228=1,ISNUMBER(F3228)),MAX(0,F3228-E3228)/60,"")</f>
        <v>27.1</v>
      </c>
      <c r="N3228" s="9" t="n">
        <f aca="false">IF(AND(L3228=1,ISNUMBER(G3228)),MAX(0,G3228-E3228)/60,"")</f>
        <v>23.55</v>
      </c>
      <c r="O3228" s="9" t="n">
        <f aca="false">IF(ISNUMBER(H3228),IF(AND(H3228&gt;=Scenario!$B$11,H3228&lt;Scenario!$B$12),1,0),0)</f>
        <v>1</v>
      </c>
      <c r="P3228" s="9" t="n">
        <f aca="false">IF(O3228=1,MAX(0,H3228-E3228)/60,"")</f>
        <v>238.233333333333</v>
      </c>
      <c r="Q3228" s="9" t="n">
        <f aca="false">INDEX(Scenario!$B$18:$B$20,MATCH(B3228,Scenario!$A$18:$A$20,0))</f>
        <v>240</v>
      </c>
      <c r="R3228" s="9" t="n">
        <f aca="false">INDEX(Scenario!$C$18:$C$20,MATCH(B3228,Scenario!$A$18:$A$20,0))</f>
        <v>4320</v>
      </c>
      <c r="S3228" s="9" t="n">
        <f aca="false">IF(ISNUMBER(M3228),IF(M3228&lt;=Q3228,1,0),"")</f>
        <v>1</v>
      </c>
      <c r="T3228" s="9" t="n">
        <f aca="false">IF(ISNUMBER(P3228),IF(P3228&lt;=R3228,1,0),"")</f>
        <v>1</v>
      </c>
      <c r="U3228" s="9" t="n">
        <f aca="false">IF(E3228&gt;Scenario!$B$14,0,IF(OR(AND(ISNUMBER(H3228),H3228&lt;=Scenario!$B$14),AND(ISNUMBER(I3228),I3228&lt;=Scenario!$B$14)),0,1))</f>
        <v>0</v>
      </c>
      <c r="V3228" s="9" t="n">
        <f aca="false">IF(AND(U3228=1,(Scenario!$B$14-E3228)/60&gt;R3228),1,0)</f>
        <v>0</v>
      </c>
      <c r="W3228" s="9" t="n">
        <f aca="false">IF(OR(C3228=Scenario!$B$22,C3228=Scenario!$C$22),1,0)</f>
        <v>0</v>
      </c>
      <c r="X3228" s="9" t="n">
        <f aca="false">IF(ISNUMBER(I3228),1,0)</f>
        <v>0</v>
      </c>
      <c r="Y3228" s="9" t="n">
        <f aca="false">MOD(INT(E3228/86400)+3,7)</f>
        <v>1</v>
      </c>
      <c r="Z3228" s="9" t="n">
        <f aca="false">MOD(INT(E3228/3600),24)</f>
        <v>13</v>
      </c>
      <c r="AA3228" s="6" t="s">
        <v>6700</v>
      </c>
    </row>
    <row r="3229" customFormat="false" ht="15" hidden="false" customHeight="false" outlineLevel="0" collapsed="false">
      <c r="A3229" s="6" t="s">
        <v>6701</v>
      </c>
      <c r="B3229" s="6" t="s">
        <v>43</v>
      </c>
      <c r="C3229" s="6" t="s">
        <v>249</v>
      </c>
      <c r="D3229" s="6" t="s">
        <v>172</v>
      </c>
      <c r="E3229" s="6" t="n">
        <v>1789479609</v>
      </c>
      <c r="F3229" s="6" t="n">
        <v>1789480089</v>
      </c>
      <c r="G3229" s="6" t="n">
        <v>1789479896</v>
      </c>
      <c r="H3229" s="6" t="n">
        <v>1789483356</v>
      </c>
      <c r="J3229" s="6" t="n">
        <v>0</v>
      </c>
      <c r="K3229" s="6" t="n">
        <v>0</v>
      </c>
      <c r="L3229" s="9" t="n">
        <f aca="false">IF(AND(E3229&gt;=Scenario!$B$11,E3229&lt;Scenario!$B$12),1,0)</f>
        <v>1</v>
      </c>
      <c r="M3229" s="9" t="n">
        <f aca="false">IF(AND(L3229=1,ISNUMBER(F3229)),MAX(0,F3229-E3229)/60,"")</f>
        <v>8</v>
      </c>
      <c r="N3229" s="9" t="n">
        <f aca="false">IF(AND(L3229=1,ISNUMBER(G3229)),MAX(0,G3229-E3229)/60,"")</f>
        <v>4.78333333333333</v>
      </c>
      <c r="O3229" s="9" t="n">
        <f aca="false">IF(ISNUMBER(H3229),IF(AND(H3229&gt;=Scenario!$B$11,H3229&lt;Scenario!$B$12),1,0),0)</f>
        <v>1</v>
      </c>
      <c r="P3229" s="9" t="n">
        <f aca="false">IF(O3229=1,MAX(0,H3229-E3229)/60,"")</f>
        <v>62.45</v>
      </c>
      <c r="Q3229" s="9" t="n">
        <f aca="false">INDEX(Scenario!$B$18:$B$20,MATCH(B3229,Scenario!$A$18:$A$20,0))</f>
        <v>60</v>
      </c>
      <c r="R3229" s="9" t="n">
        <f aca="false">INDEX(Scenario!$C$18:$C$20,MATCH(B3229,Scenario!$A$18:$A$20,0))</f>
        <v>1440</v>
      </c>
      <c r="S3229" s="9" t="n">
        <f aca="false">IF(ISNUMBER(M3229),IF(M3229&lt;=Q3229,1,0),"")</f>
        <v>1</v>
      </c>
      <c r="T3229" s="9" t="n">
        <f aca="false">IF(ISNUMBER(P3229),IF(P3229&lt;=R3229,1,0),"")</f>
        <v>1</v>
      </c>
      <c r="U3229" s="9" t="n">
        <f aca="false">IF(E3229&gt;Scenario!$B$14,0,IF(OR(AND(ISNUMBER(H3229),H3229&lt;=Scenario!$B$14),AND(ISNUMBER(I3229),I3229&lt;=Scenario!$B$14)),0,1))</f>
        <v>0</v>
      </c>
      <c r="V3229" s="9" t="n">
        <f aca="false">IF(AND(U3229=1,(Scenario!$B$14-E3229)/60&gt;R3229),1,0)</f>
        <v>0</v>
      </c>
      <c r="W3229" s="9" t="n">
        <f aca="false">IF(OR(C3229=Scenario!$B$22,C3229=Scenario!$C$22),1,0)</f>
        <v>0</v>
      </c>
      <c r="X3229" s="9" t="n">
        <f aca="false">IF(ISNUMBER(I3229),1,0)</f>
        <v>0</v>
      </c>
      <c r="Y3229" s="9" t="n">
        <f aca="false">MOD(INT(E3229/86400)+3,7)</f>
        <v>1</v>
      </c>
      <c r="Z3229" s="9" t="n">
        <f aca="false">MOD(INT(E3229/3600),24)</f>
        <v>13</v>
      </c>
      <c r="AA3229" s="6" t="s">
        <v>6702</v>
      </c>
    </row>
    <row r="3230" customFormat="false" ht="15" hidden="false" customHeight="false" outlineLevel="0" collapsed="false">
      <c r="A3230" s="6" t="s">
        <v>6703</v>
      </c>
      <c r="B3230" s="6" t="s">
        <v>44</v>
      </c>
      <c r="C3230" s="6" t="s">
        <v>249</v>
      </c>
      <c r="D3230" s="6" t="s">
        <v>170</v>
      </c>
      <c r="E3230" s="6" t="n">
        <v>1789480284</v>
      </c>
      <c r="F3230" s="6" t="n">
        <v>1789482746</v>
      </c>
      <c r="G3230" s="6" t="n">
        <v>1789482628</v>
      </c>
      <c r="H3230" s="6" t="n">
        <v>1789485320</v>
      </c>
      <c r="J3230" s="6" t="n">
        <v>0</v>
      </c>
      <c r="K3230" s="6" t="n">
        <v>0</v>
      </c>
      <c r="L3230" s="9" t="n">
        <f aca="false">IF(AND(E3230&gt;=Scenario!$B$11,E3230&lt;Scenario!$B$12),1,0)</f>
        <v>1</v>
      </c>
      <c r="M3230" s="9" t="n">
        <f aca="false">IF(AND(L3230=1,ISNUMBER(F3230)),MAX(0,F3230-E3230)/60,"")</f>
        <v>41.0333333333333</v>
      </c>
      <c r="N3230" s="9" t="n">
        <f aca="false">IF(AND(L3230=1,ISNUMBER(G3230)),MAX(0,G3230-E3230)/60,"")</f>
        <v>39.0666666666667</v>
      </c>
      <c r="O3230" s="9" t="n">
        <f aca="false">IF(ISNUMBER(H3230),IF(AND(H3230&gt;=Scenario!$B$11,H3230&lt;Scenario!$B$12),1,0),0)</f>
        <v>1</v>
      </c>
      <c r="P3230" s="9" t="n">
        <f aca="false">IF(O3230=1,MAX(0,H3230-E3230)/60,"")</f>
        <v>83.9333333333333</v>
      </c>
      <c r="Q3230" s="9" t="n">
        <f aca="false">INDEX(Scenario!$B$18:$B$20,MATCH(B3230,Scenario!$A$18:$A$20,0))</f>
        <v>240</v>
      </c>
      <c r="R3230" s="9" t="n">
        <f aca="false">INDEX(Scenario!$C$18:$C$20,MATCH(B3230,Scenario!$A$18:$A$20,0))</f>
        <v>4320</v>
      </c>
      <c r="S3230" s="9" t="n">
        <f aca="false">IF(ISNUMBER(M3230),IF(M3230&lt;=Q3230,1,0),"")</f>
        <v>1</v>
      </c>
      <c r="T3230" s="9" t="n">
        <f aca="false">IF(ISNUMBER(P3230),IF(P3230&lt;=R3230,1,0),"")</f>
        <v>1</v>
      </c>
      <c r="U3230" s="9" t="n">
        <f aca="false">IF(E3230&gt;Scenario!$B$14,0,IF(OR(AND(ISNUMBER(H3230),H3230&lt;=Scenario!$B$14),AND(ISNUMBER(I3230),I3230&lt;=Scenario!$B$14)),0,1))</f>
        <v>0</v>
      </c>
      <c r="V3230" s="9" t="n">
        <f aca="false">IF(AND(U3230=1,(Scenario!$B$14-E3230)/60&gt;R3230),1,0)</f>
        <v>0</v>
      </c>
      <c r="W3230" s="9" t="n">
        <f aca="false">IF(OR(C3230=Scenario!$B$22,C3230=Scenario!$C$22),1,0)</f>
        <v>0</v>
      </c>
      <c r="X3230" s="9" t="n">
        <f aca="false">IF(ISNUMBER(I3230),1,0)</f>
        <v>0</v>
      </c>
      <c r="Y3230" s="9" t="n">
        <f aca="false">MOD(INT(E3230/86400)+3,7)</f>
        <v>1</v>
      </c>
      <c r="Z3230" s="9" t="n">
        <f aca="false">MOD(INT(E3230/3600),24)</f>
        <v>13</v>
      </c>
      <c r="AA3230" s="6" t="s">
        <v>6704</v>
      </c>
    </row>
    <row r="3231" customFormat="false" ht="15" hidden="false" customHeight="false" outlineLevel="0" collapsed="false">
      <c r="A3231" s="6" t="s">
        <v>6705</v>
      </c>
      <c r="B3231" s="6" t="s">
        <v>44</v>
      </c>
      <c r="C3231" s="6" t="s">
        <v>46</v>
      </c>
      <c r="D3231" s="6" t="s">
        <v>172</v>
      </c>
      <c r="E3231" s="6" t="n">
        <v>1789480578</v>
      </c>
      <c r="F3231" s="6" t="n">
        <v>1789481910</v>
      </c>
      <c r="G3231" s="6" t="n">
        <v>1789481790</v>
      </c>
      <c r="H3231" s="6" t="n">
        <v>1789493758</v>
      </c>
      <c r="J3231" s="6" t="n">
        <v>0</v>
      </c>
      <c r="K3231" s="6" t="n">
        <v>0</v>
      </c>
      <c r="L3231" s="9" t="n">
        <f aca="false">IF(AND(E3231&gt;=Scenario!$B$11,E3231&lt;Scenario!$B$12),1,0)</f>
        <v>1</v>
      </c>
      <c r="M3231" s="9" t="n">
        <f aca="false">IF(AND(L3231=1,ISNUMBER(F3231)),MAX(0,F3231-E3231)/60,"")</f>
        <v>22.2</v>
      </c>
      <c r="N3231" s="9" t="n">
        <f aca="false">IF(AND(L3231=1,ISNUMBER(G3231)),MAX(0,G3231-E3231)/60,"")</f>
        <v>20.2</v>
      </c>
      <c r="O3231" s="9" t="n">
        <f aca="false">IF(ISNUMBER(H3231),IF(AND(H3231&gt;=Scenario!$B$11,H3231&lt;Scenario!$B$12),1,0),0)</f>
        <v>1</v>
      </c>
      <c r="P3231" s="9" t="n">
        <f aca="false">IF(O3231=1,MAX(0,H3231-E3231)/60,"")</f>
        <v>219.666666666667</v>
      </c>
      <c r="Q3231" s="9" t="n">
        <f aca="false">INDEX(Scenario!$B$18:$B$20,MATCH(B3231,Scenario!$A$18:$A$20,0))</f>
        <v>240</v>
      </c>
      <c r="R3231" s="9" t="n">
        <f aca="false">INDEX(Scenario!$C$18:$C$20,MATCH(B3231,Scenario!$A$18:$A$20,0))</f>
        <v>4320</v>
      </c>
      <c r="S3231" s="9" t="n">
        <f aca="false">IF(ISNUMBER(M3231),IF(M3231&lt;=Q3231,1,0),"")</f>
        <v>1</v>
      </c>
      <c r="T3231" s="9" t="n">
        <f aca="false">IF(ISNUMBER(P3231),IF(P3231&lt;=R3231,1,0),"")</f>
        <v>1</v>
      </c>
      <c r="U3231" s="9" t="n">
        <f aca="false">IF(E3231&gt;Scenario!$B$14,0,IF(OR(AND(ISNUMBER(H3231),H3231&lt;=Scenario!$B$14),AND(ISNUMBER(I3231),I3231&lt;=Scenario!$B$14)),0,1))</f>
        <v>0</v>
      </c>
      <c r="V3231" s="9" t="n">
        <f aca="false">IF(AND(U3231=1,(Scenario!$B$14-E3231)/60&gt;R3231),1,0)</f>
        <v>0</v>
      </c>
      <c r="W3231" s="9" t="n">
        <f aca="false">IF(OR(C3231=Scenario!$B$22,C3231=Scenario!$C$22),1,0)</f>
        <v>1</v>
      </c>
      <c r="X3231" s="9" t="n">
        <f aca="false">IF(ISNUMBER(I3231),1,0)</f>
        <v>0</v>
      </c>
      <c r="Y3231" s="9" t="n">
        <f aca="false">MOD(INT(E3231/86400)+3,7)</f>
        <v>1</v>
      </c>
      <c r="Z3231" s="9" t="n">
        <f aca="false">MOD(INT(E3231/3600),24)</f>
        <v>13</v>
      </c>
      <c r="AA3231" s="6" t="s">
        <v>6706</v>
      </c>
    </row>
    <row r="3232" customFormat="false" ht="15" hidden="false" customHeight="false" outlineLevel="0" collapsed="false">
      <c r="A3232" s="6" t="s">
        <v>6707</v>
      </c>
      <c r="B3232" s="6" t="s">
        <v>43</v>
      </c>
      <c r="C3232" s="6" t="s">
        <v>249</v>
      </c>
      <c r="D3232" s="6" t="s">
        <v>170</v>
      </c>
      <c r="E3232" s="6" t="n">
        <v>1789481061</v>
      </c>
      <c r="F3232" s="6" t="n">
        <v>1789481443</v>
      </c>
      <c r="G3232" s="6" t="n">
        <v>1789481360</v>
      </c>
      <c r="H3232" s="6" t="n">
        <v>1789482589</v>
      </c>
      <c r="J3232" s="6" t="n">
        <v>0</v>
      </c>
      <c r="K3232" s="6" t="n">
        <v>0</v>
      </c>
      <c r="L3232" s="9" t="n">
        <f aca="false">IF(AND(E3232&gt;=Scenario!$B$11,E3232&lt;Scenario!$B$12),1,0)</f>
        <v>1</v>
      </c>
      <c r="M3232" s="9" t="n">
        <f aca="false">IF(AND(L3232=1,ISNUMBER(F3232)),MAX(0,F3232-E3232)/60,"")</f>
        <v>6.36666666666667</v>
      </c>
      <c r="N3232" s="9" t="n">
        <f aca="false">IF(AND(L3232=1,ISNUMBER(G3232)),MAX(0,G3232-E3232)/60,"")</f>
        <v>4.98333333333333</v>
      </c>
      <c r="O3232" s="9" t="n">
        <f aca="false">IF(ISNUMBER(H3232),IF(AND(H3232&gt;=Scenario!$B$11,H3232&lt;Scenario!$B$12),1,0),0)</f>
        <v>1</v>
      </c>
      <c r="P3232" s="9" t="n">
        <f aca="false">IF(O3232=1,MAX(0,H3232-E3232)/60,"")</f>
        <v>25.4666666666667</v>
      </c>
      <c r="Q3232" s="9" t="n">
        <f aca="false">INDEX(Scenario!$B$18:$B$20,MATCH(B3232,Scenario!$A$18:$A$20,0))</f>
        <v>60</v>
      </c>
      <c r="R3232" s="9" t="n">
        <f aca="false">INDEX(Scenario!$C$18:$C$20,MATCH(B3232,Scenario!$A$18:$A$20,0))</f>
        <v>1440</v>
      </c>
      <c r="S3232" s="9" t="n">
        <f aca="false">IF(ISNUMBER(M3232),IF(M3232&lt;=Q3232,1,0),"")</f>
        <v>1</v>
      </c>
      <c r="T3232" s="9" t="n">
        <f aca="false">IF(ISNUMBER(P3232),IF(P3232&lt;=R3232,1,0),"")</f>
        <v>1</v>
      </c>
      <c r="U3232" s="9" t="n">
        <f aca="false">IF(E3232&gt;Scenario!$B$14,0,IF(OR(AND(ISNUMBER(H3232),H3232&lt;=Scenario!$B$14),AND(ISNUMBER(I3232),I3232&lt;=Scenario!$B$14)),0,1))</f>
        <v>0</v>
      </c>
      <c r="V3232" s="9" t="n">
        <f aca="false">IF(AND(U3232=1,(Scenario!$B$14-E3232)/60&gt;R3232),1,0)</f>
        <v>0</v>
      </c>
      <c r="W3232" s="9" t="n">
        <f aca="false">IF(OR(C3232=Scenario!$B$22,C3232=Scenario!$C$22),1,0)</f>
        <v>0</v>
      </c>
      <c r="X3232" s="9" t="n">
        <f aca="false">IF(ISNUMBER(I3232),1,0)</f>
        <v>0</v>
      </c>
      <c r="Y3232" s="9" t="n">
        <f aca="false">MOD(INT(E3232/86400)+3,7)</f>
        <v>1</v>
      </c>
      <c r="Z3232" s="9" t="n">
        <f aca="false">MOD(INT(E3232/3600),24)</f>
        <v>14</v>
      </c>
      <c r="AA3232" s="6" t="s">
        <v>6708</v>
      </c>
    </row>
    <row r="3233" customFormat="false" ht="15" hidden="false" customHeight="false" outlineLevel="0" collapsed="false">
      <c r="A3233" s="6" t="s">
        <v>6709</v>
      </c>
      <c r="B3233" s="6" t="s">
        <v>44</v>
      </c>
      <c r="C3233" s="6" t="s">
        <v>46</v>
      </c>
      <c r="D3233" s="6" t="s">
        <v>171</v>
      </c>
      <c r="E3233" s="6" t="n">
        <v>1789481603</v>
      </c>
      <c r="I3233" s="6" t="n">
        <v>1789484313</v>
      </c>
      <c r="J3233" s="6" t="n">
        <v>0</v>
      </c>
      <c r="K3233" s="6" t="n">
        <v>0</v>
      </c>
      <c r="L3233" s="9" t="n">
        <f aca="false">IF(AND(E3233&gt;=Scenario!$B$11,E3233&lt;Scenario!$B$12),1,0)</f>
        <v>1</v>
      </c>
      <c r="M3233" s="0" t="str">
        <f aca="false">IF(AND(L3233=1,ISNUMBER(F3233)),MAX(0,F3233-E3233)/60,"")</f>
        <v/>
      </c>
      <c r="N3233" s="0" t="str">
        <f aca="false">IF(AND(L3233=1,ISNUMBER(G3233)),MAX(0,G3233-E3233)/60,"")</f>
        <v/>
      </c>
      <c r="O3233" s="9" t="n">
        <f aca="false">IF(ISNUMBER(H3233),IF(AND(H3233&gt;=Scenario!$B$11,H3233&lt;Scenario!$B$12),1,0),0)</f>
        <v>0</v>
      </c>
      <c r="P3233" s="0" t="str">
        <f aca="false">IF(O3233=1,MAX(0,H3233-E3233)/60,"")</f>
        <v/>
      </c>
      <c r="Q3233" s="9" t="n">
        <f aca="false">INDEX(Scenario!$B$18:$B$20,MATCH(B3233,Scenario!$A$18:$A$20,0))</f>
        <v>240</v>
      </c>
      <c r="R3233" s="9" t="n">
        <f aca="false">INDEX(Scenario!$C$18:$C$20,MATCH(B3233,Scenario!$A$18:$A$20,0))</f>
        <v>4320</v>
      </c>
      <c r="S3233" s="0" t="str">
        <f aca="false">IF(ISNUMBER(M3233),IF(M3233&lt;=Q3233,1,0),"")</f>
        <v/>
      </c>
      <c r="T3233" s="0" t="str">
        <f aca="false">IF(ISNUMBER(P3233),IF(P3233&lt;=R3233,1,0),"")</f>
        <v/>
      </c>
      <c r="U3233" s="9" t="n">
        <f aca="false">IF(E3233&gt;Scenario!$B$14,0,IF(OR(AND(ISNUMBER(H3233),H3233&lt;=Scenario!$B$14),AND(ISNUMBER(I3233),I3233&lt;=Scenario!$B$14)),0,1))</f>
        <v>0</v>
      </c>
      <c r="V3233" s="9" t="n">
        <f aca="false">IF(AND(U3233=1,(Scenario!$B$14-E3233)/60&gt;R3233),1,0)</f>
        <v>0</v>
      </c>
      <c r="W3233" s="9" t="n">
        <f aca="false">IF(OR(C3233=Scenario!$B$22,C3233=Scenario!$C$22),1,0)</f>
        <v>1</v>
      </c>
      <c r="X3233" s="9" t="n">
        <f aca="false">IF(ISNUMBER(I3233),1,0)</f>
        <v>1</v>
      </c>
      <c r="Y3233" s="9" t="n">
        <f aca="false">MOD(INT(E3233/86400)+3,7)</f>
        <v>1</v>
      </c>
      <c r="Z3233" s="9" t="n">
        <f aca="false">MOD(INT(E3233/3600),24)</f>
        <v>14</v>
      </c>
      <c r="AA3233" s="6" t="s">
        <v>6710</v>
      </c>
    </row>
    <row r="3234" customFormat="false" ht="15" hidden="false" customHeight="false" outlineLevel="0" collapsed="false">
      <c r="A3234" s="6" t="s">
        <v>6711</v>
      </c>
      <c r="B3234" s="6" t="s">
        <v>44</v>
      </c>
      <c r="C3234" s="6" t="s">
        <v>288</v>
      </c>
      <c r="D3234" s="6" t="s">
        <v>170</v>
      </c>
      <c r="E3234" s="6" t="n">
        <v>1789483283</v>
      </c>
      <c r="F3234" s="6" t="n">
        <v>1789484617</v>
      </c>
      <c r="G3234" s="6" t="n">
        <v>1789484423</v>
      </c>
      <c r="H3234" s="6" t="n">
        <v>1789485995</v>
      </c>
      <c r="J3234" s="6" t="n">
        <v>0</v>
      </c>
      <c r="K3234" s="6" t="n">
        <v>0</v>
      </c>
      <c r="L3234" s="9" t="n">
        <f aca="false">IF(AND(E3234&gt;=Scenario!$B$11,E3234&lt;Scenario!$B$12),1,0)</f>
        <v>1</v>
      </c>
      <c r="M3234" s="9" t="n">
        <f aca="false">IF(AND(L3234=1,ISNUMBER(F3234)),MAX(0,F3234-E3234)/60,"")</f>
        <v>22.2333333333333</v>
      </c>
      <c r="N3234" s="9" t="n">
        <f aca="false">IF(AND(L3234=1,ISNUMBER(G3234)),MAX(0,G3234-E3234)/60,"")</f>
        <v>19</v>
      </c>
      <c r="O3234" s="9" t="n">
        <f aca="false">IF(ISNUMBER(H3234),IF(AND(H3234&gt;=Scenario!$B$11,H3234&lt;Scenario!$B$12),1,0),0)</f>
        <v>1</v>
      </c>
      <c r="P3234" s="9" t="n">
        <f aca="false">IF(O3234=1,MAX(0,H3234-E3234)/60,"")</f>
        <v>45.2</v>
      </c>
      <c r="Q3234" s="9" t="n">
        <f aca="false">INDEX(Scenario!$B$18:$B$20,MATCH(B3234,Scenario!$A$18:$A$20,0))</f>
        <v>240</v>
      </c>
      <c r="R3234" s="9" t="n">
        <f aca="false">INDEX(Scenario!$C$18:$C$20,MATCH(B3234,Scenario!$A$18:$A$20,0))</f>
        <v>4320</v>
      </c>
      <c r="S3234" s="9" t="n">
        <f aca="false">IF(ISNUMBER(M3234),IF(M3234&lt;=Q3234,1,0),"")</f>
        <v>1</v>
      </c>
      <c r="T3234" s="9" t="n">
        <f aca="false">IF(ISNUMBER(P3234),IF(P3234&lt;=R3234,1,0),"")</f>
        <v>1</v>
      </c>
      <c r="U3234" s="9" t="n">
        <f aca="false">IF(E3234&gt;Scenario!$B$14,0,IF(OR(AND(ISNUMBER(H3234),H3234&lt;=Scenario!$B$14),AND(ISNUMBER(I3234),I3234&lt;=Scenario!$B$14)),0,1))</f>
        <v>0</v>
      </c>
      <c r="V3234" s="9" t="n">
        <f aca="false">IF(AND(U3234=1,(Scenario!$B$14-E3234)/60&gt;R3234),1,0)</f>
        <v>0</v>
      </c>
      <c r="W3234" s="9" t="n">
        <f aca="false">IF(OR(C3234=Scenario!$B$22,C3234=Scenario!$C$22),1,0)</f>
        <v>0</v>
      </c>
      <c r="X3234" s="9" t="n">
        <f aca="false">IF(ISNUMBER(I3234),1,0)</f>
        <v>0</v>
      </c>
      <c r="Y3234" s="9" t="n">
        <f aca="false">MOD(INT(E3234/86400)+3,7)</f>
        <v>1</v>
      </c>
      <c r="Z3234" s="9" t="n">
        <f aca="false">MOD(INT(E3234/3600),24)</f>
        <v>14</v>
      </c>
      <c r="AA3234" s="6" t="s">
        <v>6712</v>
      </c>
    </row>
    <row r="3235" customFormat="false" ht="15" hidden="false" customHeight="false" outlineLevel="0" collapsed="false">
      <c r="A3235" s="6" t="s">
        <v>6713</v>
      </c>
      <c r="B3235" s="6" t="s">
        <v>43</v>
      </c>
      <c r="C3235" s="6" t="s">
        <v>288</v>
      </c>
      <c r="D3235" s="6" t="s">
        <v>170</v>
      </c>
      <c r="E3235" s="6" t="n">
        <v>1789483358</v>
      </c>
      <c r="F3235" s="6" t="n">
        <v>1789484638</v>
      </c>
      <c r="G3235" s="6" t="n">
        <v>1789484420</v>
      </c>
      <c r="H3235" s="6" t="n">
        <v>1789487023</v>
      </c>
      <c r="J3235" s="6" t="n">
        <v>0</v>
      </c>
      <c r="K3235" s="6" t="n">
        <v>0</v>
      </c>
      <c r="L3235" s="9" t="n">
        <f aca="false">IF(AND(E3235&gt;=Scenario!$B$11,E3235&lt;Scenario!$B$12),1,0)</f>
        <v>1</v>
      </c>
      <c r="M3235" s="9" t="n">
        <f aca="false">IF(AND(L3235=1,ISNUMBER(F3235)),MAX(0,F3235-E3235)/60,"")</f>
        <v>21.3333333333333</v>
      </c>
      <c r="N3235" s="9" t="n">
        <f aca="false">IF(AND(L3235=1,ISNUMBER(G3235)),MAX(0,G3235-E3235)/60,"")</f>
        <v>17.7</v>
      </c>
      <c r="O3235" s="9" t="n">
        <f aca="false">IF(ISNUMBER(H3235),IF(AND(H3235&gt;=Scenario!$B$11,H3235&lt;Scenario!$B$12),1,0),0)</f>
        <v>1</v>
      </c>
      <c r="P3235" s="9" t="n">
        <f aca="false">IF(O3235=1,MAX(0,H3235-E3235)/60,"")</f>
        <v>61.0833333333333</v>
      </c>
      <c r="Q3235" s="9" t="n">
        <f aca="false">INDEX(Scenario!$B$18:$B$20,MATCH(B3235,Scenario!$A$18:$A$20,0))</f>
        <v>60</v>
      </c>
      <c r="R3235" s="9" t="n">
        <f aca="false">INDEX(Scenario!$C$18:$C$20,MATCH(B3235,Scenario!$A$18:$A$20,0))</f>
        <v>1440</v>
      </c>
      <c r="S3235" s="9" t="n">
        <f aca="false">IF(ISNUMBER(M3235),IF(M3235&lt;=Q3235,1,0),"")</f>
        <v>1</v>
      </c>
      <c r="T3235" s="9" t="n">
        <f aca="false">IF(ISNUMBER(P3235),IF(P3235&lt;=R3235,1,0),"")</f>
        <v>1</v>
      </c>
      <c r="U3235" s="9" t="n">
        <f aca="false">IF(E3235&gt;Scenario!$B$14,0,IF(OR(AND(ISNUMBER(H3235),H3235&lt;=Scenario!$B$14),AND(ISNUMBER(I3235),I3235&lt;=Scenario!$B$14)),0,1))</f>
        <v>0</v>
      </c>
      <c r="V3235" s="9" t="n">
        <f aca="false">IF(AND(U3235=1,(Scenario!$B$14-E3235)/60&gt;R3235),1,0)</f>
        <v>0</v>
      </c>
      <c r="W3235" s="9" t="n">
        <f aca="false">IF(OR(C3235=Scenario!$B$22,C3235=Scenario!$C$22),1,0)</f>
        <v>0</v>
      </c>
      <c r="X3235" s="9" t="n">
        <f aca="false">IF(ISNUMBER(I3235),1,0)</f>
        <v>0</v>
      </c>
      <c r="Y3235" s="9" t="n">
        <f aca="false">MOD(INT(E3235/86400)+3,7)</f>
        <v>1</v>
      </c>
      <c r="Z3235" s="9" t="n">
        <f aca="false">MOD(INT(E3235/3600),24)</f>
        <v>14</v>
      </c>
      <c r="AA3235" s="6" t="s">
        <v>6714</v>
      </c>
    </row>
    <row r="3236" customFormat="false" ht="15" hidden="false" customHeight="false" outlineLevel="0" collapsed="false">
      <c r="A3236" s="6" t="s">
        <v>6715</v>
      </c>
      <c r="B3236" s="6" t="s">
        <v>44</v>
      </c>
      <c r="C3236" s="6" t="s">
        <v>46</v>
      </c>
      <c r="D3236" s="6" t="s">
        <v>172</v>
      </c>
      <c r="E3236" s="6" t="n">
        <v>1789484181</v>
      </c>
      <c r="F3236" s="6" t="n">
        <v>1789484341</v>
      </c>
      <c r="G3236" s="6" t="n">
        <v>1789484230</v>
      </c>
      <c r="H3236" s="6" t="n">
        <v>1789540401</v>
      </c>
      <c r="J3236" s="6" t="n">
        <v>1</v>
      </c>
      <c r="K3236" s="6" t="n">
        <v>0</v>
      </c>
      <c r="L3236" s="9" t="n">
        <f aca="false">IF(AND(E3236&gt;=Scenario!$B$11,E3236&lt;Scenario!$B$12),1,0)</f>
        <v>1</v>
      </c>
      <c r="M3236" s="9" t="n">
        <f aca="false">IF(AND(L3236=1,ISNUMBER(F3236)),MAX(0,F3236-E3236)/60,"")</f>
        <v>2.66666666666667</v>
      </c>
      <c r="N3236" s="9" t="n">
        <f aca="false">IF(AND(L3236=1,ISNUMBER(G3236)),MAX(0,G3236-E3236)/60,"")</f>
        <v>0.816666666666667</v>
      </c>
      <c r="O3236" s="9" t="n">
        <f aca="false">IF(ISNUMBER(H3236),IF(AND(H3236&gt;=Scenario!$B$11,H3236&lt;Scenario!$B$12),1,0),0)</f>
        <v>1</v>
      </c>
      <c r="P3236" s="9" t="n">
        <f aca="false">IF(O3236=1,MAX(0,H3236-E3236)/60,"")</f>
        <v>937</v>
      </c>
      <c r="Q3236" s="9" t="n">
        <f aca="false">INDEX(Scenario!$B$18:$B$20,MATCH(B3236,Scenario!$A$18:$A$20,0))</f>
        <v>240</v>
      </c>
      <c r="R3236" s="9" t="n">
        <f aca="false">INDEX(Scenario!$C$18:$C$20,MATCH(B3236,Scenario!$A$18:$A$20,0))</f>
        <v>4320</v>
      </c>
      <c r="S3236" s="9" t="n">
        <f aca="false">IF(ISNUMBER(M3236),IF(M3236&lt;=Q3236,1,0),"")</f>
        <v>1</v>
      </c>
      <c r="T3236" s="9" t="n">
        <f aca="false">IF(ISNUMBER(P3236),IF(P3236&lt;=R3236,1,0),"")</f>
        <v>1</v>
      </c>
      <c r="U3236" s="9" t="n">
        <f aca="false">IF(E3236&gt;Scenario!$B$14,0,IF(OR(AND(ISNUMBER(H3236),H3236&lt;=Scenario!$B$14),AND(ISNUMBER(I3236),I3236&lt;=Scenario!$B$14)),0,1))</f>
        <v>0</v>
      </c>
      <c r="V3236" s="9" t="n">
        <f aca="false">IF(AND(U3236=1,(Scenario!$B$14-E3236)/60&gt;R3236),1,0)</f>
        <v>0</v>
      </c>
      <c r="W3236" s="9" t="n">
        <f aca="false">IF(OR(C3236=Scenario!$B$22,C3236=Scenario!$C$22),1,0)</f>
        <v>1</v>
      </c>
      <c r="X3236" s="9" t="n">
        <f aca="false">IF(ISNUMBER(I3236),1,0)</f>
        <v>0</v>
      </c>
      <c r="Y3236" s="9" t="n">
        <f aca="false">MOD(INT(E3236/86400)+3,7)</f>
        <v>1</v>
      </c>
      <c r="Z3236" s="9" t="n">
        <f aca="false">MOD(INT(E3236/3600),24)</f>
        <v>14</v>
      </c>
      <c r="AA3236" s="6" t="s">
        <v>6716</v>
      </c>
    </row>
    <row r="3237" customFormat="false" ht="15" hidden="false" customHeight="false" outlineLevel="0" collapsed="false">
      <c r="A3237" s="6" t="s">
        <v>6717</v>
      </c>
      <c r="B3237" s="6" t="s">
        <v>44</v>
      </c>
      <c r="C3237" s="6" t="s">
        <v>249</v>
      </c>
      <c r="D3237" s="6" t="s">
        <v>172</v>
      </c>
      <c r="E3237" s="6" t="n">
        <v>1789485161</v>
      </c>
      <c r="F3237" s="6" t="n">
        <v>1789485407</v>
      </c>
      <c r="G3237" s="6" t="n">
        <v>1789485212</v>
      </c>
      <c r="H3237" s="6" t="n">
        <v>1789489054</v>
      </c>
      <c r="J3237" s="6" t="n">
        <v>0</v>
      </c>
      <c r="K3237" s="6" t="n">
        <v>1</v>
      </c>
      <c r="L3237" s="9" t="n">
        <f aca="false">IF(AND(E3237&gt;=Scenario!$B$11,E3237&lt;Scenario!$B$12),1,0)</f>
        <v>1</v>
      </c>
      <c r="M3237" s="9" t="n">
        <f aca="false">IF(AND(L3237=1,ISNUMBER(F3237)),MAX(0,F3237-E3237)/60,"")</f>
        <v>4.1</v>
      </c>
      <c r="N3237" s="9" t="n">
        <f aca="false">IF(AND(L3237=1,ISNUMBER(G3237)),MAX(0,G3237-E3237)/60,"")</f>
        <v>0.85</v>
      </c>
      <c r="O3237" s="9" t="n">
        <f aca="false">IF(ISNUMBER(H3237),IF(AND(H3237&gt;=Scenario!$B$11,H3237&lt;Scenario!$B$12),1,0),0)</f>
        <v>1</v>
      </c>
      <c r="P3237" s="9" t="n">
        <f aca="false">IF(O3237=1,MAX(0,H3237-E3237)/60,"")</f>
        <v>64.8833333333333</v>
      </c>
      <c r="Q3237" s="9" t="n">
        <f aca="false">INDEX(Scenario!$B$18:$B$20,MATCH(B3237,Scenario!$A$18:$A$20,0))</f>
        <v>240</v>
      </c>
      <c r="R3237" s="9" t="n">
        <f aca="false">INDEX(Scenario!$C$18:$C$20,MATCH(B3237,Scenario!$A$18:$A$20,0))</f>
        <v>4320</v>
      </c>
      <c r="S3237" s="9" t="n">
        <f aca="false">IF(ISNUMBER(M3237),IF(M3237&lt;=Q3237,1,0),"")</f>
        <v>1</v>
      </c>
      <c r="T3237" s="9" t="n">
        <f aca="false">IF(ISNUMBER(P3237),IF(P3237&lt;=R3237,1,0),"")</f>
        <v>1</v>
      </c>
      <c r="U3237" s="9" t="n">
        <f aca="false">IF(E3237&gt;Scenario!$B$14,0,IF(OR(AND(ISNUMBER(H3237),H3237&lt;=Scenario!$B$14),AND(ISNUMBER(I3237),I3237&lt;=Scenario!$B$14)),0,1))</f>
        <v>0</v>
      </c>
      <c r="V3237" s="9" t="n">
        <f aca="false">IF(AND(U3237=1,(Scenario!$B$14-E3237)/60&gt;R3237),1,0)</f>
        <v>0</v>
      </c>
      <c r="W3237" s="9" t="n">
        <f aca="false">IF(OR(C3237=Scenario!$B$22,C3237=Scenario!$C$22),1,0)</f>
        <v>0</v>
      </c>
      <c r="X3237" s="9" t="n">
        <f aca="false">IF(ISNUMBER(I3237),1,0)</f>
        <v>0</v>
      </c>
      <c r="Y3237" s="9" t="n">
        <f aca="false">MOD(INT(E3237/86400)+3,7)</f>
        <v>1</v>
      </c>
      <c r="Z3237" s="9" t="n">
        <f aca="false">MOD(INT(E3237/3600),24)</f>
        <v>15</v>
      </c>
      <c r="AA3237" s="6" t="s">
        <v>6718</v>
      </c>
    </row>
    <row r="3238" customFormat="false" ht="15" hidden="false" customHeight="false" outlineLevel="0" collapsed="false">
      <c r="A3238" s="6" t="s">
        <v>6719</v>
      </c>
      <c r="B3238" s="6" t="s">
        <v>44</v>
      </c>
      <c r="C3238" s="6" t="s">
        <v>46</v>
      </c>
      <c r="D3238" s="6" t="s">
        <v>172</v>
      </c>
      <c r="E3238" s="6" t="n">
        <v>1789485386</v>
      </c>
      <c r="F3238" s="6" t="n">
        <v>1789485615</v>
      </c>
      <c r="G3238" s="6" t="n">
        <v>1789485446</v>
      </c>
      <c r="H3238" s="6" t="n">
        <v>1789487818</v>
      </c>
      <c r="J3238" s="6" t="n">
        <v>0</v>
      </c>
      <c r="K3238" s="6" t="n">
        <v>0</v>
      </c>
      <c r="L3238" s="9" t="n">
        <f aca="false">IF(AND(E3238&gt;=Scenario!$B$11,E3238&lt;Scenario!$B$12),1,0)</f>
        <v>1</v>
      </c>
      <c r="M3238" s="9" t="n">
        <f aca="false">IF(AND(L3238=1,ISNUMBER(F3238)),MAX(0,F3238-E3238)/60,"")</f>
        <v>3.81666666666667</v>
      </c>
      <c r="N3238" s="9" t="n">
        <f aca="false">IF(AND(L3238=1,ISNUMBER(G3238)),MAX(0,G3238-E3238)/60,"")</f>
        <v>1</v>
      </c>
      <c r="O3238" s="9" t="n">
        <f aca="false">IF(ISNUMBER(H3238),IF(AND(H3238&gt;=Scenario!$B$11,H3238&lt;Scenario!$B$12),1,0),0)</f>
        <v>1</v>
      </c>
      <c r="P3238" s="9" t="n">
        <f aca="false">IF(O3238=1,MAX(0,H3238-E3238)/60,"")</f>
        <v>40.5333333333333</v>
      </c>
      <c r="Q3238" s="9" t="n">
        <f aca="false">INDEX(Scenario!$B$18:$B$20,MATCH(B3238,Scenario!$A$18:$A$20,0))</f>
        <v>240</v>
      </c>
      <c r="R3238" s="9" t="n">
        <f aca="false">INDEX(Scenario!$C$18:$C$20,MATCH(B3238,Scenario!$A$18:$A$20,0))</f>
        <v>4320</v>
      </c>
      <c r="S3238" s="9" t="n">
        <f aca="false">IF(ISNUMBER(M3238),IF(M3238&lt;=Q3238,1,0),"")</f>
        <v>1</v>
      </c>
      <c r="T3238" s="9" t="n">
        <f aca="false">IF(ISNUMBER(P3238),IF(P3238&lt;=R3238,1,0),"")</f>
        <v>1</v>
      </c>
      <c r="U3238" s="9" t="n">
        <f aca="false">IF(E3238&gt;Scenario!$B$14,0,IF(OR(AND(ISNUMBER(H3238),H3238&lt;=Scenario!$B$14),AND(ISNUMBER(I3238),I3238&lt;=Scenario!$B$14)),0,1))</f>
        <v>0</v>
      </c>
      <c r="V3238" s="9" t="n">
        <f aca="false">IF(AND(U3238=1,(Scenario!$B$14-E3238)/60&gt;R3238),1,0)</f>
        <v>0</v>
      </c>
      <c r="W3238" s="9" t="n">
        <f aca="false">IF(OR(C3238=Scenario!$B$22,C3238=Scenario!$C$22),1,0)</f>
        <v>1</v>
      </c>
      <c r="X3238" s="9" t="n">
        <f aca="false">IF(ISNUMBER(I3238),1,0)</f>
        <v>0</v>
      </c>
      <c r="Y3238" s="9" t="n">
        <f aca="false">MOD(INT(E3238/86400)+3,7)</f>
        <v>1</v>
      </c>
      <c r="Z3238" s="9" t="n">
        <f aca="false">MOD(INT(E3238/3600),24)</f>
        <v>15</v>
      </c>
      <c r="AA3238" s="6" t="s">
        <v>6720</v>
      </c>
    </row>
    <row r="3239" customFormat="false" ht="15" hidden="false" customHeight="false" outlineLevel="0" collapsed="false">
      <c r="A3239" s="6" t="s">
        <v>6721</v>
      </c>
      <c r="B3239" s="6" t="s">
        <v>43</v>
      </c>
      <c r="C3239" s="6" t="s">
        <v>288</v>
      </c>
      <c r="D3239" s="6" t="s">
        <v>170</v>
      </c>
      <c r="E3239" s="6" t="n">
        <v>1789486279</v>
      </c>
      <c r="F3239" s="6" t="n">
        <v>1789487228</v>
      </c>
      <c r="G3239" s="6" t="n">
        <v>1789487069</v>
      </c>
      <c r="H3239" s="6" t="n">
        <v>1789491908</v>
      </c>
      <c r="J3239" s="6" t="n">
        <v>0</v>
      </c>
      <c r="K3239" s="6" t="n">
        <v>0</v>
      </c>
      <c r="L3239" s="9" t="n">
        <f aca="false">IF(AND(E3239&gt;=Scenario!$B$11,E3239&lt;Scenario!$B$12),1,0)</f>
        <v>1</v>
      </c>
      <c r="M3239" s="9" t="n">
        <f aca="false">IF(AND(L3239=1,ISNUMBER(F3239)),MAX(0,F3239-E3239)/60,"")</f>
        <v>15.8166666666667</v>
      </c>
      <c r="N3239" s="9" t="n">
        <f aca="false">IF(AND(L3239=1,ISNUMBER(G3239)),MAX(0,G3239-E3239)/60,"")</f>
        <v>13.1666666666667</v>
      </c>
      <c r="O3239" s="9" t="n">
        <f aca="false">IF(ISNUMBER(H3239),IF(AND(H3239&gt;=Scenario!$B$11,H3239&lt;Scenario!$B$12),1,0),0)</f>
        <v>1</v>
      </c>
      <c r="P3239" s="9" t="n">
        <f aca="false">IF(O3239=1,MAX(0,H3239-E3239)/60,"")</f>
        <v>93.8166666666667</v>
      </c>
      <c r="Q3239" s="9" t="n">
        <f aca="false">INDEX(Scenario!$B$18:$B$20,MATCH(B3239,Scenario!$A$18:$A$20,0))</f>
        <v>60</v>
      </c>
      <c r="R3239" s="9" t="n">
        <f aca="false">INDEX(Scenario!$C$18:$C$20,MATCH(B3239,Scenario!$A$18:$A$20,0))</f>
        <v>1440</v>
      </c>
      <c r="S3239" s="9" t="n">
        <f aca="false">IF(ISNUMBER(M3239),IF(M3239&lt;=Q3239,1,0),"")</f>
        <v>1</v>
      </c>
      <c r="T3239" s="9" t="n">
        <f aca="false">IF(ISNUMBER(P3239),IF(P3239&lt;=R3239,1,0),"")</f>
        <v>1</v>
      </c>
      <c r="U3239" s="9" t="n">
        <f aca="false">IF(E3239&gt;Scenario!$B$14,0,IF(OR(AND(ISNUMBER(H3239),H3239&lt;=Scenario!$B$14),AND(ISNUMBER(I3239),I3239&lt;=Scenario!$B$14)),0,1))</f>
        <v>0</v>
      </c>
      <c r="V3239" s="9" t="n">
        <f aca="false">IF(AND(U3239=1,(Scenario!$B$14-E3239)/60&gt;R3239),1,0)</f>
        <v>0</v>
      </c>
      <c r="W3239" s="9" t="n">
        <f aca="false">IF(OR(C3239=Scenario!$B$22,C3239=Scenario!$C$22),1,0)</f>
        <v>0</v>
      </c>
      <c r="X3239" s="9" t="n">
        <f aca="false">IF(ISNUMBER(I3239),1,0)</f>
        <v>0</v>
      </c>
      <c r="Y3239" s="9" t="n">
        <f aca="false">MOD(INT(E3239/86400)+3,7)</f>
        <v>1</v>
      </c>
      <c r="Z3239" s="9" t="n">
        <f aca="false">MOD(INT(E3239/3600),24)</f>
        <v>15</v>
      </c>
      <c r="AA3239" s="6" t="s">
        <v>6722</v>
      </c>
    </row>
    <row r="3240" customFormat="false" ht="15" hidden="false" customHeight="false" outlineLevel="0" collapsed="false">
      <c r="A3240" s="6" t="s">
        <v>6723</v>
      </c>
      <c r="B3240" s="6" t="s">
        <v>44</v>
      </c>
      <c r="C3240" s="6" t="s">
        <v>249</v>
      </c>
      <c r="D3240" s="6" t="s">
        <v>172</v>
      </c>
      <c r="E3240" s="6" t="n">
        <v>1789489128</v>
      </c>
      <c r="F3240" s="6" t="n">
        <v>1789489403</v>
      </c>
      <c r="G3240" s="6" t="n">
        <v>1789489186</v>
      </c>
      <c r="H3240" s="6" t="n">
        <v>1789489851</v>
      </c>
      <c r="J3240" s="6" t="n">
        <v>0</v>
      </c>
      <c r="K3240" s="6" t="n">
        <v>0</v>
      </c>
      <c r="L3240" s="9" t="n">
        <f aca="false">IF(AND(E3240&gt;=Scenario!$B$11,E3240&lt;Scenario!$B$12),1,0)</f>
        <v>1</v>
      </c>
      <c r="M3240" s="9" t="n">
        <f aca="false">IF(AND(L3240=1,ISNUMBER(F3240)),MAX(0,F3240-E3240)/60,"")</f>
        <v>4.58333333333333</v>
      </c>
      <c r="N3240" s="9" t="n">
        <f aca="false">IF(AND(L3240=1,ISNUMBER(G3240)),MAX(0,G3240-E3240)/60,"")</f>
        <v>0.966666666666667</v>
      </c>
      <c r="O3240" s="9" t="n">
        <f aca="false">IF(ISNUMBER(H3240),IF(AND(H3240&gt;=Scenario!$B$11,H3240&lt;Scenario!$B$12),1,0),0)</f>
        <v>1</v>
      </c>
      <c r="P3240" s="9" t="n">
        <f aca="false">IF(O3240=1,MAX(0,H3240-E3240)/60,"")</f>
        <v>12.05</v>
      </c>
      <c r="Q3240" s="9" t="n">
        <f aca="false">INDEX(Scenario!$B$18:$B$20,MATCH(B3240,Scenario!$A$18:$A$20,0))</f>
        <v>240</v>
      </c>
      <c r="R3240" s="9" t="n">
        <f aca="false">INDEX(Scenario!$C$18:$C$20,MATCH(B3240,Scenario!$A$18:$A$20,0))</f>
        <v>4320</v>
      </c>
      <c r="S3240" s="9" t="n">
        <f aca="false">IF(ISNUMBER(M3240),IF(M3240&lt;=Q3240,1,0),"")</f>
        <v>1</v>
      </c>
      <c r="T3240" s="9" t="n">
        <f aca="false">IF(ISNUMBER(P3240),IF(P3240&lt;=R3240,1,0),"")</f>
        <v>1</v>
      </c>
      <c r="U3240" s="9" t="n">
        <f aca="false">IF(E3240&gt;Scenario!$B$14,0,IF(OR(AND(ISNUMBER(H3240),H3240&lt;=Scenario!$B$14),AND(ISNUMBER(I3240),I3240&lt;=Scenario!$B$14)),0,1))</f>
        <v>0</v>
      </c>
      <c r="V3240" s="9" t="n">
        <f aca="false">IF(AND(U3240=1,(Scenario!$B$14-E3240)/60&gt;R3240),1,0)</f>
        <v>0</v>
      </c>
      <c r="W3240" s="9" t="n">
        <f aca="false">IF(OR(C3240=Scenario!$B$22,C3240=Scenario!$C$22),1,0)</f>
        <v>0</v>
      </c>
      <c r="X3240" s="9" t="n">
        <f aca="false">IF(ISNUMBER(I3240),1,0)</f>
        <v>0</v>
      </c>
      <c r="Y3240" s="9" t="n">
        <f aca="false">MOD(INT(E3240/86400)+3,7)</f>
        <v>1</v>
      </c>
      <c r="Z3240" s="9" t="n">
        <f aca="false">MOD(INT(E3240/3600),24)</f>
        <v>16</v>
      </c>
      <c r="AA3240" s="6" t="s">
        <v>6724</v>
      </c>
    </row>
    <row r="3241" customFormat="false" ht="15" hidden="false" customHeight="false" outlineLevel="0" collapsed="false">
      <c r="A3241" s="6" t="s">
        <v>6725</v>
      </c>
      <c r="B3241" s="6" t="s">
        <v>43</v>
      </c>
      <c r="C3241" s="6" t="s">
        <v>249</v>
      </c>
      <c r="D3241" s="6" t="s">
        <v>170</v>
      </c>
      <c r="E3241" s="6" t="n">
        <v>1789489653</v>
      </c>
      <c r="F3241" s="6" t="n">
        <v>1789489836</v>
      </c>
      <c r="G3241" s="6" t="n">
        <v>1789489704</v>
      </c>
      <c r="H3241" s="6" t="n">
        <v>1789491243</v>
      </c>
      <c r="J3241" s="6" t="n">
        <v>0</v>
      </c>
      <c r="K3241" s="6" t="n">
        <v>0</v>
      </c>
      <c r="L3241" s="9" t="n">
        <f aca="false">IF(AND(E3241&gt;=Scenario!$B$11,E3241&lt;Scenario!$B$12),1,0)</f>
        <v>1</v>
      </c>
      <c r="M3241" s="9" t="n">
        <f aca="false">IF(AND(L3241=1,ISNUMBER(F3241)),MAX(0,F3241-E3241)/60,"")</f>
        <v>3.05</v>
      </c>
      <c r="N3241" s="9" t="n">
        <f aca="false">IF(AND(L3241=1,ISNUMBER(G3241)),MAX(0,G3241-E3241)/60,"")</f>
        <v>0.85</v>
      </c>
      <c r="O3241" s="9" t="n">
        <f aca="false">IF(ISNUMBER(H3241),IF(AND(H3241&gt;=Scenario!$B$11,H3241&lt;Scenario!$B$12),1,0),0)</f>
        <v>1</v>
      </c>
      <c r="P3241" s="9" t="n">
        <f aca="false">IF(O3241=1,MAX(0,H3241-E3241)/60,"")</f>
        <v>26.5</v>
      </c>
      <c r="Q3241" s="9" t="n">
        <f aca="false">INDEX(Scenario!$B$18:$B$20,MATCH(B3241,Scenario!$A$18:$A$20,0))</f>
        <v>60</v>
      </c>
      <c r="R3241" s="9" t="n">
        <f aca="false">INDEX(Scenario!$C$18:$C$20,MATCH(B3241,Scenario!$A$18:$A$20,0))</f>
        <v>1440</v>
      </c>
      <c r="S3241" s="9" t="n">
        <f aca="false">IF(ISNUMBER(M3241),IF(M3241&lt;=Q3241,1,0),"")</f>
        <v>1</v>
      </c>
      <c r="T3241" s="9" t="n">
        <f aca="false">IF(ISNUMBER(P3241),IF(P3241&lt;=R3241,1,0),"")</f>
        <v>1</v>
      </c>
      <c r="U3241" s="9" t="n">
        <f aca="false">IF(E3241&gt;Scenario!$B$14,0,IF(OR(AND(ISNUMBER(H3241),H3241&lt;=Scenario!$B$14),AND(ISNUMBER(I3241),I3241&lt;=Scenario!$B$14)),0,1))</f>
        <v>0</v>
      </c>
      <c r="V3241" s="9" t="n">
        <f aca="false">IF(AND(U3241=1,(Scenario!$B$14-E3241)/60&gt;R3241),1,0)</f>
        <v>0</v>
      </c>
      <c r="W3241" s="9" t="n">
        <f aca="false">IF(OR(C3241=Scenario!$B$22,C3241=Scenario!$C$22),1,0)</f>
        <v>0</v>
      </c>
      <c r="X3241" s="9" t="n">
        <f aca="false">IF(ISNUMBER(I3241),1,0)</f>
        <v>0</v>
      </c>
      <c r="Y3241" s="9" t="n">
        <f aca="false">MOD(INT(E3241/86400)+3,7)</f>
        <v>1</v>
      </c>
      <c r="Z3241" s="9" t="n">
        <f aca="false">MOD(INT(E3241/3600),24)</f>
        <v>16</v>
      </c>
      <c r="AA3241" s="6" t="s">
        <v>6726</v>
      </c>
    </row>
    <row r="3242" customFormat="false" ht="15" hidden="false" customHeight="false" outlineLevel="0" collapsed="false">
      <c r="A3242" s="6" t="s">
        <v>6727</v>
      </c>
      <c r="B3242" s="6" t="s">
        <v>44</v>
      </c>
      <c r="C3242" s="6" t="s">
        <v>249</v>
      </c>
      <c r="D3242" s="6" t="s">
        <v>171</v>
      </c>
      <c r="E3242" s="6" t="n">
        <v>1789491357</v>
      </c>
      <c r="F3242" s="6" t="n">
        <v>1789491464</v>
      </c>
      <c r="G3242" s="6" t="n">
        <v>1789491381</v>
      </c>
      <c r="H3242" s="6" t="n">
        <v>1789495035</v>
      </c>
      <c r="J3242" s="6" t="n">
        <v>0</v>
      </c>
      <c r="K3242" s="6" t="n">
        <v>0</v>
      </c>
      <c r="L3242" s="9" t="n">
        <f aca="false">IF(AND(E3242&gt;=Scenario!$B$11,E3242&lt;Scenario!$B$12),1,0)</f>
        <v>1</v>
      </c>
      <c r="M3242" s="9" t="n">
        <f aca="false">IF(AND(L3242=1,ISNUMBER(F3242)),MAX(0,F3242-E3242)/60,"")</f>
        <v>1.78333333333333</v>
      </c>
      <c r="N3242" s="9" t="n">
        <f aca="false">IF(AND(L3242=1,ISNUMBER(G3242)),MAX(0,G3242-E3242)/60,"")</f>
        <v>0.4</v>
      </c>
      <c r="O3242" s="9" t="n">
        <f aca="false">IF(ISNUMBER(H3242),IF(AND(H3242&gt;=Scenario!$B$11,H3242&lt;Scenario!$B$12),1,0),0)</f>
        <v>1</v>
      </c>
      <c r="P3242" s="9" t="n">
        <f aca="false">IF(O3242=1,MAX(0,H3242-E3242)/60,"")</f>
        <v>61.3</v>
      </c>
      <c r="Q3242" s="9" t="n">
        <f aca="false">INDEX(Scenario!$B$18:$B$20,MATCH(B3242,Scenario!$A$18:$A$20,0))</f>
        <v>240</v>
      </c>
      <c r="R3242" s="9" t="n">
        <f aca="false">INDEX(Scenario!$C$18:$C$20,MATCH(B3242,Scenario!$A$18:$A$20,0))</f>
        <v>4320</v>
      </c>
      <c r="S3242" s="9" t="n">
        <f aca="false">IF(ISNUMBER(M3242),IF(M3242&lt;=Q3242,1,0),"")</f>
        <v>1</v>
      </c>
      <c r="T3242" s="9" t="n">
        <f aca="false">IF(ISNUMBER(P3242),IF(P3242&lt;=R3242,1,0),"")</f>
        <v>1</v>
      </c>
      <c r="U3242" s="9" t="n">
        <f aca="false">IF(E3242&gt;Scenario!$B$14,0,IF(OR(AND(ISNUMBER(H3242),H3242&lt;=Scenario!$B$14),AND(ISNUMBER(I3242),I3242&lt;=Scenario!$B$14)),0,1))</f>
        <v>0</v>
      </c>
      <c r="V3242" s="9" t="n">
        <f aca="false">IF(AND(U3242=1,(Scenario!$B$14-E3242)/60&gt;R3242),1,0)</f>
        <v>0</v>
      </c>
      <c r="W3242" s="9" t="n">
        <f aca="false">IF(OR(C3242=Scenario!$B$22,C3242=Scenario!$C$22),1,0)</f>
        <v>0</v>
      </c>
      <c r="X3242" s="9" t="n">
        <f aca="false">IF(ISNUMBER(I3242),1,0)</f>
        <v>0</v>
      </c>
      <c r="Y3242" s="9" t="n">
        <f aca="false">MOD(INT(E3242/86400)+3,7)</f>
        <v>1</v>
      </c>
      <c r="Z3242" s="9" t="n">
        <f aca="false">MOD(INT(E3242/3600),24)</f>
        <v>16</v>
      </c>
      <c r="AA3242" s="6" t="s">
        <v>6728</v>
      </c>
    </row>
    <row r="3243" customFormat="false" ht="15" hidden="false" customHeight="false" outlineLevel="0" collapsed="false">
      <c r="A3243" s="6" t="s">
        <v>6729</v>
      </c>
      <c r="B3243" s="6" t="s">
        <v>44</v>
      </c>
      <c r="C3243" s="6" t="s">
        <v>46</v>
      </c>
      <c r="D3243" s="6" t="s">
        <v>170</v>
      </c>
      <c r="E3243" s="6" t="n">
        <v>1789493727</v>
      </c>
      <c r="F3243" s="6" t="n">
        <v>1789493924</v>
      </c>
      <c r="G3243" s="6" t="n">
        <v>1789493777</v>
      </c>
      <c r="H3243" s="6" t="n">
        <v>1789494507</v>
      </c>
      <c r="J3243" s="6" t="n">
        <v>0</v>
      </c>
      <c r="K3243" s="6" t="n">
        <v>0</v>
      </c>
      <c r="L3243" s="9" t="n">
        <f aca="false">IF(AND(E3243&gt;=Scenario!$B$11,E3243&lt;Scenario!$B$12),1,0)</f>
        <v>1</v>
      </c>
      <c r="M3243" s="9" t="n">
        <f aca="false">IF(AND(L3243=1,ISNUMBER(F3243)),MAX(0,F3243-E3243)/60,"")</f>
        <v>3.28333333333333</v>
      </c>
      <c r="N3243" s="9" t="n">
        <f aca="false">IF(AND(L3243=1,ISNUMBER(G3243)),MAX(0,G3243-E3243)/60,"")</f>
        <v>0.833333333333333</v>
      </c>
      <c r="O3243" s="9" t="n">
        <f aca="false">IF(ISNUMBER(H3243),IF(AND(H3243&gt;=Scenario!$B$11,H3243&lt;Scenario!$B$12),1,0),0)</f>
        <v>1</v>
      </c>
      <c r="P3243" s="9" t="n">
        <f aca="false">IF(O3243=1,MAX(0,H3243-E3243)/60,"")</f>
        <v>13</v>
      </c>
      <c r="Q3243" s="9" t="n">
        <f aca="false">INDEX(Scenario!$B$18:$B$20,MATCH(B3243,Scenario!$A$18:$A$20,0))</f>
        <v>240</v>
      </c>
      <c r="R3243" s="9" t="n">
        <f aca="false">INDEX(Scenario!$C$18:$C$20,MATCH(B3243,Scenario!$A$18:$A$20,0))</f>
        <v>4320</v>
      </c>
      <c r="S3243" s="9" t="n">
        <f aca="false">IF(ISNUMBER(M3243),IF(M3243&lt;=Q3243,1,0),"")</f>
        <v>1</v>
      </c>
      <c r="T3243" s="9" t="n">
        <f aca="false">IF(ISNUMBER(P3243),IF(P3243&lt;=R3243,1,0),"")</f>
        <v>1</v>
      </c>
      <c r="U3243" s="9" t="n">
        <f aca="false">IF(E3243&gt;Scenario!$B$14,0,IF(OR(AND(ISNUMBER(H3243),H3243&lt;=Scenario!$B$14),AND(ISNUMBER(I3243),I3243&lt;=Scenario!$B$14)),0,1))</f>
        <v>0</v>
      </c>
      <c r="V3243" s="9" t="n">
        <f aca="false">IF(AND(U3243=1,(Scenario!$B$14-E3243)/60&gt;R3243),1,0)</f>
        <v>0</v>
      </c>
      <c r="W3243" s="9" t="n">
        <f aca="false">IF(OR(C3243=Scenario!$B$22,C3243=Scenario!$C$22),1,0)</f>
        <v>1</v>
      </c>
      <c r="X3243" s="9" t="n">
        <f aca="false">IF(ISNUMBER(I3243),1,0)</f>
        <v>0</v>
      </c>
      <c r="Y3243" s="9" t="n">
        <f aca="false">MOD(INT(E3243/86400)+3,7)</f>
        <v>1</v>
      </c>
      <c r="Z3243" s="9" t="n">
        <f aca="false">MOD(INT(E3243/3600),24)</f>
        <v>17</v>
      </c>
      <c r="AA3243" s="6" t="s">
        <v>6730</v>
      </c>
    </row>
    <row r="3244" customFormat="false" ht="15" hidden="false" customHeight="false" outlineLevel="0" collapsed="false">
      <c r="A3244" s="6" t="s">
        <v>6731</v>
      </c>
      <c r="B3244" s="6" t="s">
        <v>43</v>
      </c>
      <c r="C3244" s="6" t="s">
        <v>288</v>
      </c>
      <c r="D3244" s="6" t="s">
        <v>172</v>
      </c>
      <c r="E3244" s="6" t="n">
        <v>1789493851</v>
      </c>
      <c r="F3244" s="6" t="n">
        <v>1789494109</v>
      </c>
      <c r="G3244" s="6" t="n">
        <v>1789493903</v>
      </c>
      <c r="H3244" s="6" t="n">
        <v>1789496464</v>
      </c>
      <c r="J3244" s="6" t="n">
        <v>0</v>
      </c>
      <c r="K3244" s="6" t="n">
        <v>0</v>
      </c>
      <c r="L3244" s="9" t="n">
        <f aca="false">IF(AND(E3244&gt;=Scenario!$B$11,E3244&lt;Scenario!$B$12),1,0)</f>
        <v>1</v>
      </c>
      <c r="M3244" s="9" t="n">
        <f aca="false">IF(AND(L3244=1,ISNUMBER(F3244)),MAX(0,F3244-E3244)/60,"")</f>
        <v>4.3</v>
      </c>
      <c r="N3244" s="9" t="n">
        <f aca="false">IF(AND(L3244=1,ISNUMBER(G3244)),MAX(0,G3244-E3244)/60,"")</f>
        <v>0.866666666666667</v>
      </c>
      <c r="O3244" s="9" t="n">
        <f aca="false">IF(ISNUMBER(H3244),IF(AND(H3244&gt;=Scenario!$B$11,H3244&lt;Scenario!$B$12),1,0),0)</f>
        <v>1</v>
      </c>
      <c r="P3244" s="9" t="n">
        <f aca="false">IF(O3244=1,MAX(0,H3244-E3244)/60,"")</f>
        <v>43.55</v>
      </c>
      <c r="Q3244" s="9" t="n">
        <f aca="false">INDEX(Scenario!$B$18:$B$20,MATCH(B3244,Scenario!$A$18:$A$20,0))</f>
        <v>60</v>
      </c>
      <c r="R3244" s="9" t="n">
        <f aca="false">INDEX(Scenario!$C$18:$C$20,MATCH(B3244,Scenario!$A$18:$A$20,0))</f>
        <v>1440</v>
      </c>
      <c r="S3244" s="9" t="n">
        <f aca="false">IF(ISNUMBER(M3244),IF(M3244&lt;=Q3244,1,0),"")</f>
        <v>1</v>
      </c>
      <c r="T3244" s="9" t="n">
        <f aca="false">IF(ISNUMBER(P3244),IF(P3244&lt;=R3244,1,0),"")</f>
        <v>1</v>
      </c>
      <c r="U3244" s="9" t="n">
        <f aca="false">IF(E3244&gt;Scenario!$B$14,0,IF(OR(AND(ISNUMBER(H3244),H3244&lt;=Scenario!$B$14),AND(ISNUMBER(I3244),I3244&lt;=Scenario!$B$14)),0,1))</f>
        <v>0</v>
      </c>
      <c r="V3244" s="9" t="n">
        <f aca="false">IF(AND(U3244=1,(Scenario!$B$14-E3244)/60&gt;R3244),1,0)</f>
        <v>0</v>
      </c>
      <c r="W3244" s="9" t="n">
        <f aca="false">IF(OR(C3244=Scenario!$B$22,C3244=Scenario!$C$22),1,0)</f>
        <v>0</v>
      </c>
      <c r="X3244" s="9" t="n">
        <f aca="false">IF(ISNUMBER(I3244),1,0)</f>
        <v>0</v>
      </c>
      <c r="Y3244" s="9" t="n">
        <f aca="false">MOD(INT(E3244/86400)+3,7)</f>
        <v>1</v>
      </c>
      <c r="Z3244" s="9" t="n">
        <f aca="false">MOD(INT(E3244/3600),24)</f>
        <v>17</v>
      </c>
      <c r="AA3244" s="6" t="s">
        <v>6732</v>
      </c>
    </row>
    <row r="3245" customFormat="false" ht="15" hidden="false" customHeight="false" outlineLevel="0" collapsed="false">
      <c r="A3245" s="6" t="s">
        <v>6733</v>
      </c>
      <c r="B3245" s="6" t="s">
        <v>44</v>
      </c>
      <c r="C3245" s="6" t="s">
        <v>288</v>
      </c>
      <c r="D3245" s="6" t="s">
        <v>170</v>
      </c>
      <c r="E3245" s="6" t="n">
        <v>1789494420</v>
      </c>
      <c r="F3245" s="6" t="n">
        <v>1789494606</v>
      </c>
      <c r="G3245" s="6" t="n">
        <v>1789494434</v>
      </c>
      <c r="H3245" s="6" t="n">
        <v>1789495930</v>
      </c>
      <c r="J3245" s="6" t="n">
        <v>0</v>
      </c>
      <c r="K3245" s="6" t="n">
        <v>0</v>
      </c>
      <c r="L3245" s="9" t="n">
        <f aca="false">IF(AND(E3245&gt;=Scenario!$B$11,E3245&lt;Scenario!$B$12),1,0)</f>
        <v>1</v>
      </c>
      <c r="M3245" s="9" t="n">
        <f aca="false">IF(AND(L3245=1,ISNUMBER(F3245)),MAX(0,F3245-E3245)/60,"")</f>
        <v>3.1</v>
      </c>
      <c r="N3245" s="9" t="n">
        <f aca="false">IF(AND(L3245=1,ISNUMBER(G3245)),MAX(0,G3245-E3245)/60,"")</f>
        <v>0.233333333333333</v>
      </c>
      <c r="O3245" s="9" t="n">
        <f aca="false">IF(ISNUMBER(H3245),IF(AND(H3245&gt;=Scenario!$B$11,H3245&lt;Scenario!$B$12),1,0),0)</f>
        <v>1</v>
      </c>
      <c r="P3245" s="9" t="n">
        <f aca="false">IF(O3245=1,MAX(0,H3245-E3245)/60,"")</f>
        <v>25.1666666666667</v>
      </c>
      <c r="Q3245" s="9" t="n">
        <f aca="false">INDEX(Scenario!$B$18:$B$20,MATCH(B3245,Scenario!$A$18:$A$20,0))</f>
        <v>240</v>
      </c>
      <c r="R3245" s="9" t="n">
        <f aca="false">INDEX(Scenario!$C$18:$C$20,MATCH(B3245,Scenario!$A$18:$A$20,0))</f>
        <v>4320</v>
      </c>
      <c r="S3245" s="9" t="n">
        <f aca="false">IF(ISNUMBER(M3245),IF(M3245&lt;=Q3245,1,0),"")</f>
        <v>1</v>
      </c>
      <c r="T3245" s="9" t="n">
        <f aca="false">IF(ISNUMBER(P3245),IF(P3245&lt;=R3245,1,0),"")</f>
        <v>1</v>
      </c>
      <c r="U3245" s="9" t="n">
        <f aca="false">IF(E3245&gt;Scenario!$B$14,0,IF(OR(AND(ISNUMBER(H3245),H3245&lt;=Scenario!$B$14),AND(ISNUMBER(I3245),I3245&lt;=Scenario!$B$14)),0,1))</f>
        <v>0</v>
      </c>
      <c r="V3245" s="9" t="n">
        <f aca="false">IF(AND(U3245=1,(Scenario!$B$14-E3245)/60&gt;R3245),1,0)</f>
        <v>0</v>
      </c>
      <c r="W3245" s="9" t="n">
        <f aca="false">IF(OR(C3245=Scenario!$B$22,C3245=Scenario!$C$22),1,0)</f>
        <v>0</v>
      </c>
      <c r="X3245" s="9" t="n">
        <f aca="false">IF(ISNUMBER(I3245),1,0)</f>
        <v>0</v>
      </c>
      <c r="Y3245" s="9" t="n">
        <f aca="false">MOD(INT(E3245/86400)+3,7)</f>
        <v>1</v>
      </c>
      <c r="Z3245" s="9" t="n">
        <f aca="false">MOD(INT(E3245/3600),24)</f>
        <v>17</v>
      </c>
      <c r="AA3245" s="6" t="s">
        <v>6734</v>
      </c>
    </row>
    <row r="3246" customFormat="false" ht="15" hidden="false" customHeight="false" outlineLevel="0" collapsed="false">
      <c r="A3246" s="6" t="s">
        <v>6735</v>
      </c>
      <c r="B3246" s="6" t="s">
        <v>44</v>
      </c>
      <c r="C3246" s="6" t="s">
        <v>249</v>
      </c>
      <c r="D3246" s="6" t="s">
        <v>170</v>
      </c>
      <c r="E3246" s="6" t="n">
        <v>1789495177</v>
      </c>
      <c r="F3246" s="6" t="n">
        <v>1789495314</v>
      </c>
      <c r="G3246" s="6" t="n">
        <v>1789495199</v>
      </c>
      <c r="H3246" s="6" t="n">
        <v>1789496266</v>
      </c>
      <c r="J3246" s="6" t="n">
        <v>0</v>
      </c>
      <c r="K3246" s="6" t="n">
        <v>0</v>
      </c>
      <c r="L3246" s="9" t="n">
        <f aca="false">IF(AND(E3246&gt;=Scenario!$B$11,E3246&lt;Scenario!$B$12),1,0)</f>
        <v>1</v>
      </c>
      <c r="M3246" s="9" t="n">
        <f aca="false">IF(AND(L3246=1,ISNUMBER(F3246)),MAX(0,F3246-E3246)/60,"")</f>
        <v>2.28333333333333</v>
      </c>
      <c r="N3246" s="9" t="n">
        <f aca="false">IF(AND(L3246=1,ISNUMBER(G3246)),MAX(0,G3246-E3246)/60,"")</f>
        <v>0.366666666666667</v>
      </c>
      <c r="O3246" s="9" t="n">
        <f aca="false">IF(ISNUMBER(H3246),IF(AND(H3246&gt;=Scenario!$B$11,H3246&lt;Scenario!$B$12),1,0),0)</f>
        <v>1</v>
      </c>
      <c r="P3246" s="9" t="n">
        <f aca="false">IF(O3246=1,MAX(0,H3246-E3246)/60,"")</f>
        <v>18.15</v>
      </c>
      <c r="Q3246" s="9" t="n">
        <f aca="false">INDEX(Scenario!$B$18:$B$20,MATCH(B3246,Scenario!$A$18:$A$20,0))</f>
        <v>240</v>
      </c>
      <c r="R3246" s="9" t="n">
        <f aca="false">INDEX(Scenario!$C$18:$C$20,MATCH(B3246,Scenario!$A$18:$A$20,0))</f>
        <v>4320</v>
      </c>
      <c r="S3246" s="9" t="n">
        <f aca="false">IF(ISNUMBER(M3246),IF(M3246&lt;=Q3246,1,0),"")</f>
        <v>1</v>
      </c>
      <c r="T3246" s="9" t="n">
        <f aca="false">IF(ISNUMBER(P3246),IF(P3246&lt;=R3246,1,0),"")</f>
        <v>1</v>
      </c>
      <c r="U3246" s="9" t="n">
        <f aca="false">IF(E3246&gt;Scenario!$B$14,0,IF(OR(AND(ISNUMBER(H3246),H3246&lt;=Scenario!$B$14),AND(ISNUMBER(I3246),I3246&lt;=Scenario!$B$14)),0,1))</f>
        <v>0</v>
      </c>
      <c r="V3246" s="9" t="n">
        <f aca="false">IF(AND(U3246=1,(Scenario!$B$14-E3246)/60&gt;R3246),1,0)</f>
        <v>0</v>
      </c>
      <c r="W3246" s="9" t="n">
        <f aca="false">IF(OR(C3246=Scenario!$B$22,C3246=Scenario!$C$22),1,0)</f>
        <v>0</v>
      </c>
      <c r="X3246" s="9" t="n">
        <f aca="false">IF(ISNUMBER(I3246),1,0)</f>
        <v>0</v>
      </c>
      <c r="Y3246" s="9" t="n">
        <f aca="false">MOD(INT(E3246/86400)+3,7)</f>
        <v>1</v>
      </c>
      <c r="Z3246" s="9" t="n">
        <f aca="false">MOD(INT(E3246/3600),24)</f>
        <v>17</v>
      </c>
      <c r="AA3246" s="6" t="s">
        <v>6736</v>
      </c>
    </row>
    <row r="3247" customFormat="false" ht="15" hidden="false" customHeight="false" outlineLevel="0" collapsed="false">
      <c r="A3247" s="6" t="s">
        <v>6737</v>
      </c>
      <c r="B3247" s="6" t="s">
        <v>44</v>
      </c>
      <c r="C3247" s="6" t="s">
        <v>288</v>
      </c>
      <c r="D3247" s="6" t="s">
        <v>172</v>
      </c>
      <c r="E3247" s="6" t="n">
        <v>1789496342</v>
      </c>
      <c r="F3247" s="6" t="n">
        <v>1789496547</v>
      </c>
      <c r="G3247" s="6" t="n">
        <v>1789496367</v>
      </c>
      <c r="H3247" s="6" t="n">
        <v>1789497742</v>
      </c>
      <c r="J3247" s="6" t="n">
        <v>0</v>
      </c>
      <c r="K3247" s="6" t="n">
        <v>0</v>
      </c>
      <c r="L3247" s="9" t="n">
        <f aca="false">IF(AND(E3247&gt;=Scenario!$B$11,E3247&lt;Scenario!$B$12),1,0)</f>
        <v>1</v>
      </c>
      <c r="M3247" s="9" t="n">
        <f aca="false">IF(AND(L3247=1,ISNUMBER(F3247)),MAX(0,F3247-E3247)/60,"")</f>
        <v>3.41666666666667</v>
      </c>
      <c r="N3247" s="9" t="n">
        <f aca="false">IF(AND(L3247=1,ISNUMBER(G3247)),MAX(0,G3247-E3247)/60,"")</f>
        <v>0.416666666666667</v>
      </c>
      <c r="O3247" s="9" t="n">
        <f aca="false">IF(ISNUMBER(H3247),IF(AND(H3247&gt;=Scenario!$B$11,H3247&lt;Scenario!$B$12),1,0),0)</f>
        <v>1</v>
      </c>
      <c r="P3247" s="9" t="n">
        <f aca="false">IF(O3247=1,MAX(0,H3247-E3247)/60,"")</f>
        <v>23.3333333333333</v>
      </c>
      <c r="Q3247" s="9" t="n">
        <f aca="false">INDEX(Scenario!$B$18:$B$20,MATCH(B3247,Scenario!$A$18:$A$20,0))</f>
        <v>240</v>
      </c>
      <c r="R3247" s="9" t="n">
        <f aca="false">INDEX(Scenario!$C$18:$C$20,MATCH(B3247,Scenario!$A$18:$A$20,0))</f>
        <v>4320</v>
      </c>
      <c r="S3247" s="9" t="n">
        <f aca="false">IF(ISNUMBER(M3247),IF(M3247&lt;=Q3247,1,0),"")</f>
        <v>1</v>
      </c>
      <c r="T3247" s="9" t="n">
        <f aca="false">IF(ISNUMBER(P3247),IF(P3247&lt;=R3247,1,0),"")</f>
        <v>1</v>
      </c>
      <c r="U3247" s="9" t="n">
        <f aca="false">IF(E3247&gt;Scenario!$B$14,0,IF(OR(AND(ISNUMBER(H3247),H3247&lt;=Scenario!$B$14),AND(ISNUMBER(I3247),I3247&lt;=Scenario!$B$14)),0,1))</f>
        <v>0</v>
      </c>
      <c r="V3247" s="9" t="n">
        <f aca="false">IF(AND(U3247=1,(Scenario!$B$14-E3247)/60&gt;R3247),1,0)</f>
        <v>0</v>
      </c>
      <c r="W3247" s="9" t="n">
        <f aca="false">IF(OR(C3247=Scenario!$B$22,C3247=Scenario!$C$22),1,0)</f>
        <v>0</v>
      </c>
      <c r="X3247" s="9" t="n">
        <f aca="false">IF(ISNUMBER(I3247),1,0)</f>
        <v>0</v>
      </c>
      <c r="Y3247" s="9" t="n">
        <f aca="false">MOD(INT(E3247/86400)+3,7)</f>
        <v>1</v>
      </c>
      <c r="Z3247" s="9" t="n">
        <f aca="false">MOD(INT(E3247/3600),24)</f>
        <v>18</v>
      </c>
      <c r="AA3247" s="6" t="s">
        <v>6738</v>
      </c>
    </row>
    <row r="3248" customFormat="false" ht="15" hidden="false" customHeight="false" outlineLevel="0" collapsed="false">
      <c r="A3248" s="6" t="s">
        <v>6739</v>
      </c>
      <c r="B3248" s="6" t="s">
        <v>44</v>
      </c>
      <c r="C3248" s="6" t="s">
        <v>249</v>
      </c>
      <c r="D3248" s="6" t="s">
        <v>172</v>
      </c>
      <c r="E3248" s="6" t="n">
        <v>1789496455</v>
      </c>
      <c r="F3248" s="6" t="n">
        <v>1789496628</v>
      </c>
      <c r="G3248" s="6" t="n">
        <v>1789496486</v>
      </c>
      <c r="H3248" s="6" t="n">
        <v>1789497881</v>
      </c>
      <c r="J3248" s="6" t="n">
        <v>0</v>
      </c>
      <c r="K3248" s="6" t="n">
        <v>0</v>
      </c>
      <c r="L3248" s="9" t="n">
        <f aca="false">IF(AND(E3248&gt;=Scenario!$B$11,E3248&lt;Scenario!$B$12),1,0)</f>
        <v>1</v>
      </c>
      <c r="M3248" s="9" t="n">
        <f aca="false">IF(AND(L3248=1,ISNUMBER(F3248)),MAX(0,F3248-E3248)/60,"")</f>
        <v>2.88333333333333</v>
      </c>
      <c r="N3248" s="9" t="n">
        <f aca="false">IF(AND(L3248=1,ISNUMBER(G3248)),MAX(0,G3248-E3248)/60,"")</f>
        <v>0.516666666666667</v>
      </c>
      <c r="O3248" s="9" t="n">
        <f aca="false">IF(ISNUMBER(H3248),IF(AND(H3248&gt;=Scenario!$B$11,H3248&lt;Scenario!$B$12),1,0),0)</f>
        <v>1</v>
      </c>
      <c r="P3248" s="9" t="n">
        <f aca="false">IF(O3248=1,MAX(0,H3248-E3248)/60,"")</f>
        <v>23.7666666666667</v>
      </c>
      <c r="Q3248" s="9" t="n">
        <f aca="false">INDEX(Scenario!$B$18:$B$20,MATCH(B3248,Scenario!$A$18:$A$20,0))</f>
        <v>240</v>
      </c>
      <c r="R3248" s="9" t="n">
        <f aca="false">INDEX(Scenario!$C$18:$C$20,MATCH(B3248,Scenario!$A$18:$A$20,0))</f>
        <v>4320</v>
      </c>
      <c r="S3248" s="9" t="n">
        <f aca="false">IF(ISNUMBER(M3248),IF(M3248&lt;=Q3248,1,0),"")</f>
        <v>1</v>
      </c>
      <c r="T3248" s="9" t="n">
        <f aca="false">IF(ISNUMBER(P3248),IF(P3248&lt;=R3248,1,0),"")</f>
        <v>1</v>
      </c>
      <c r="U3248" s="9" t="n">
        <f aca="false">IF(E3248&gt;Scenario!$B$14,0,IF(OR(AND(ISNUMBER(H3248),H3248&lt;=Scenario!$B$14),AND(ISNUMBER(I3248),I3248&lt;=Scenario!$B$14)),0,1))</f>
        <v>0</v>
      </c>
      <c r="V3248" s="9" t="n">
        <f aca="false">IF(AND(U3248=1,(Scenario!$B$14-E3248)/60&gt;R3248),1,0)</f>
        <v>0</v>
      </c>
      <c r="W3248" s="9" t="n">
        <f aca="false">IF(OR(C3248=Scenario!$B$22,C3248=Scenario!$C$22),1,0)</f>
        <v>0</v>
      </c>
      <c r="X3248" s="9" t="n">
        <f aca="false">IF(ISNUMBER(I3248),1,0)</f>
        <v>0</v>
      </c>
      <c r="Y3248" s="9" t="n">
        <f aca="false">MOD(INT(E3248/86400)+3,7)</f>
        <v>1</v>
      </c>
      <c r="Z3248" s="9" t="n">
        <f aca="false">MOD(INT(E3248/3600),24)</f>
        <v>18</v>
      </c>
      <c r="AA3248" s="6" t="s">
        <v>6740</v>
      </c>
    </row>
    <row r="3249" customFormat="false" ht="15" hidden="false" customHeight="false" outlineLevel="0" collapsed="false">
      <c r="A3249" s="6" t="s">
        <v>6741</v>
      </c>
      <c r="B3249" s="6" t="s">
        <v>44</v>
      </c>
      <c r="C3249" s="6" t="s">
        <v>249</v>
      </c>
      <c r="D3249" s="6" t="s">
        <v>170</v>
      </c>
      <c r="E3249" s="6" t="n">
        <v>1789497067</v>
      </c>
      <c r="F3249" s="6" t="n">
        <v>1789497208</v>
      </c>
      <c r="G3249" s="6" t="n">
        <v>1789497086</v>
      </c>
      <c r="H3249" s="6" t="n">
        <v>1789497996</v>
      </c>
      <c r="J3249" s="6" t="n">
        <v>0</v>
      </c>
      <c r="K3249" s="6" t="n">
        <v>0</v>
      </c>
      <c r="L3249" s="9" t="n">
        <f aca="false">IF(AND(E3249&gt;=Scenario!$B$11,E3249&lt;Scenario!$B$12),1,0)</f>
        <v>1</v>
      </c>
      <c r="M3249" s="9" t="n">
        <f aca="false">IF(AND(L3249=1,ISNUMBER(F3249)),MAX(0,F3249-E3249)/60,"")</f>
        <v>2.35</v>
      </c>
      <c r="N3249" s="9" t="n">
        <f aca="false">IF(AND(L3249=1,ISNUMBER(G3249)),MAX(0,G3249-E3249)/60,"")</f>
        <v>0.316666666666667</v>
      </c>
      <c r="O3249" s="9" t="n">
        <f aca="false">IF(ISNUMBER(H3249),IF(AND(H3249&gt;=Scenario!$B$11,H3249&lt;Scenario!$B$12),1,0),0)</f>
        <v>1</v>
      </c>
      <c r="P3249" s="9" t="n">
        <f aca="false">IF(O3249=1,MAX(0,H3249-E3249)/60,"")</f>
        <v>15.4833333333333</v>
      </c>
      <c r="Q3249" s="9" t="n">
        <f aca="false">INDEX(Scenario!$B$18:$B$20,MATCH(B3249,Scenario!$A$18:$A$20,0))</f>
        <v>240</v>
      </c>
      <c r="R3249" s="9" t="n">
        <f aca="false">INDEX(Scenario!$C$18:$C$20,MATCH(B3249,Scenario!$A$18:$A$20,0))</f>
        <v>4320</v>
      </c>
      <c r="S3249" s="9" t="n">
        <f aca="false">IF(ISNUMBER(M3249),IF(M3249&lt;=Q3249,1,0),"")</f>
        <v>1</v>
      </c>
      <c r="T3249" s="9" t="n">
        <f aca="false">IF(ISNUMBER(P3249),IF(P3249&lt;=R3249,1,0),"")</f>
        <v>1</v>
      </c>
      <c r="U3249" s="9" t="n">
        <f aca="false">IF(E3249&gt;Scenario!$B$14,0,IF(OR(AND(ISNUMBER(H3249),H3249&lt;=Scenario!$B$14),AND(ISNUMBER(I3249),I3249&lt;=Scenario!$B$14)),0,1))</f>
        <v>0</v>
      </c>
      <c r="V3249" s="9" t="n">
        <f aca="false">IF(AND(U3249=1,(Scenario!$B$14-E3249)/60&gt;R3249),1,0)</f>
        <v>0</v>
      </c>
      <c r="W3249" s="9" t="n">
        <f aca="false">IF(OR(C3249=Scenario!$B$22,C3249=Scenario!$C$22),1,0)</f>
        <v>0</v>
      </c>
      <c r="X3249" s="9" t="n">
        <f aca="false">IF(ISNUMBER(I3249),1,0)</f>
        <v>0</v>
      </c>
      <c r="Y3249" s="9" t="n">
        <f aca="false">MOD(INT(E3249/86400)+3,7)</f>
        <v>1</v>
      </c>
      <c r="Z3249" s="9" t="n">
        <f aca="false">MOD(INT(E3249/3600),24)</f>
        <v>18</v>
      </c>
      <c r="AA3249" s="6" t="s">
        <v>6742</v>
      </c>
    </row>
    <row r="3250" customFormat="false" ht="15" hidden="false" customHeight="false" outlineLevel="0" collapsed="false">
      <c r="A3250" s="6" t="s">
        <v>6743</v>
      </c>
      <c r="B3250" s="6" t="s">
        <v>44</v>
      </c>
      <c r="C3250" s="6" t="s">
        <v>249</v>
      </c>
      <c r="D3250" s="6" t="s">
        <v>170</v>
      </c>
      <c r="E3250" s="6" t="n">
        <v>1789497984</v>
      </c>
      <c r="F3250" s="6" t="n">
        <v>1789498106</v>
      </c>
      <c r="G3250" s="6" t="n">
        <v>1789497998</v>
      </c>
      <c r="H3250" s="6" t="n">
        <v>1789500075</v>
      </c>
      <c r="J3250" s="6" t="n">
        <v>0</v>
      </c>
      <c r="K3250" s="6" t="n">
        <v>1</v>
      </c>
      <c r="L3250" s="9" t="n">
        <f aca="false">IF(AND(E3250&gt;=Scenario!$B$11,E3250&lt;Scenario!$B$12),1,0)</f>
        <v>1</v>
      </c>
      <c r="M3250" s="9" t="n">
        <f aca="false">IF(AND(L3250=1,ISNUMBER(F3250)),MAX(0,F3250-E3250)/60,"")</f>
        <v>2.03333333333333</v>
      </c>
      <c r="N3250" s="9" t="n">
        <f aca="false">IF(AND(L3250=1,ISNUMBER(G3250)),MAX(0,G3250-E3250)/60,"")</f>
        <v>0.233333333333333</v>
      </c>
      <c r="O3250" s="9" t="n">
        <f aca="false">IF(ISNUMBER(H3250),IF(AND(H3250&gt;=Scenario!$B$11,H3250&lt;Scenario!$B$12),1,0),0)</f>
        <v>1</v>
      </c>
      <c r="P3250" s="9" t="n">
        <f aca="false">IF(O3250=1,MAX(0,H3250-E3250)/60,"")</f>
        <v>34.85</v>
      </c>
      <c r="Q3250" s="9" t="n">
        <f aca="false">INDEX(Scenario!$B$18:$B$20,MATCH(B3250,Scenario!$A$18:$A$20,0))</f>
        <v>240</v>
      </c>
      <c r="R3250" s="9" t="n">
        <f aca="false">INDEX(Scenario!$C$18:$C$20,MATCH(B3250,Scenario!$A$18:$A$20,0))</f>
        <v>4320</v>
      </c>
      <c r="S3250" s="9" t="n">
        <f aca="false">IF(ISNUMBER(M3250),IF(M3250&lt;=Q3250,1,0),"")</f>
        <v>1</v>
      </c>
      <c r="T3250" s="9" t="n">
        <f aca="false">IF(ISNUMBER(P3250),IF(P3250&lt;=R3250,1,0),"")</f>
        <v>1</v>
      </c>
      <c r="U3250" s="9" t="n">
        <f aca="false">IF(E3250&gt;Scenario!$B$14,0,IF(OR(AND(ISNUMBER(H3250),H3250&lt;=Scenario!$B$14),AND(ISNUMBER(I3250),I3250&lt;=Scenario!$B$14)),0,1))</f>
        <v>0</v>
      </c>
      <c r="V3250" s="9" t="n">
        <f aca="false">IF(AND(U3250=1,(Scenario!$B$14-E3250)/60&gt;R3250),1,0)</f>
        <v>0</v>
      </c>
      <c r="W3250" s="9" t="n">
        <f aca="false">IF(OR(C3250=Scenario!$B$22,C3250=Scenario!$C$22),1,0)</f>
        <v>0</v>
      </c>
      <c r="X3250" s="9" t="n">
        <f aca="false">IF(ISNUMBER(I3250),1,0)</f>
        <v>0</v>
      </c>
      <c r="Y3250" s="9" t="n">
        <f aca="false">MOD(INT(E3250/86400)+3,7)</f>
        <v>1</v>
      </c>
      <c r="Z3250" s="9" t="n">
        <f aca="false">MOD(INT(E3250/3600),24)</f>
        <v>18</v>
      </c>
      <c r="AA3250" s="6" t="s">
        <v>6744</v>
      </c>
    </row>
    <row r="3251" customFormat="false" ht="15" hidden="false" customHeight="false" outlineLevel="0" collapsed="false">
      <c r="A3251" s="6" t="s">
        <v>6745</v>
      </c>
      <c r="B3251" s="6" t="s">
        <v>43</v>
      </c>
      <c r="C3251" s="6" t="s">
        <v>249</v>
      </c>
      <c r="D3251" s="6" t="s">
        <v>171</v>
      </c>
      <c r="E3251" s="6" t="n">
        <v>1789499893</v>
      </c>
      <c r="F3251" s="6" t="n">
        <v>1789500047</v>
      </c>
      <c r="G3251" s="6" t="n">
        <v>1789499950</v>
      </c>
      <c r="H3251" s="6" t="n">
        <v>1789508746</v>
      </c>
      <c r="J3251" s="6" t="n">
        <v>0</v>
      </c>
      <c r="K3251" s="6" t="n">
        <v>0</v>
      </c>
      <c r="L3251" s="9" t="n">
        <f aca="false">IF(AND(E3251&gt;=Scenario!$B$11,E3251&lt;Scenario!$B$12),1,0)</f>
        <v>1</v>
      </c>
      <c r="M3251" s="9" t="n">
        <f aca="false">IF(AND(L3251=1,ISNUMBER(F3251)),MAX(0,F3251-E3251)/60,"")</f>
        <v>2.56666666666667</v>
      </c>
      <c r="N3251" s="9" t="n">
        <f aca="false">IF(AND(L3251=1,ISNUMBER(G3251)),MAX(0,G3251-E3251)/60,"")</f>
        <v>0.95</v>
      </c>
      <c r="O3251" s="9" t="n">
        <f aca="false">IF(ISNUMBER(H3251),IF(AND(H3251&gt;=Scenario!$B$11,H3251&lt;Scenario!$B$12),1,0),0)</f>
        <v>1</v>
      </c>
      <c r="P3251" s="9" t="n">
        <f aca="false">IF(O3251=1,MAX(0,H3251-E3251)/60,"")</f>
        <v>147.55</v>
      </c>
      <c r="Q3251" s="9" t="n">
        <f aca="false">INDEX(Scenario!$B$18:$B$20,MATCH(B3251,Scenario!$A$18:$A$20,0))</f>
        <v>60</v>
      </c>
      <c r="R3251" s="9" t="n">
        <f aca="false">INDEX(Scenario!$C$18:$C$20,MATCH(B3251,Scenario!$A$18:$A$20,0))</f>
        <v>1440</v>
      </c>
      <c r="S3251" s="9" t="n">
        <f aca="false">IF(ISNUMBER(M3251),IF(M3251&lt;=Q3251,1,0),"")</f>
        <v>1</v>
      </c>
      <c r="T3251" s="9" t="n">
        <f aca="false">IF(ISNUMBER(P3251),IF(P3251&lt;=R3251,1,0),"")</f>
        <v>1</v>
      </c>
      <c r="U3251" s="9" t="n">
        <f aca="false">IF(E3251&gt;Scenario!$B$14,0,IF(OR(AND(ISNUMBER(H3251),H3251&lt;=Scenario!$B$14),AND(ISNUMBER(I3251),I3251&lt;=Scenario!$B$14)),0,1))</f>
        <v>0</v>
      </c>
      <c r="V3251" s="9" t="n">
        <f aca="false">IF(AND(U3251=1,(Scenario!$B$14-E3251)/60&gt;R3251),1,0)</f>
        <v>0</v>
      </c>
      <c r="W3251" s="9" t="n">
        <f aca="false">IF(OR(C3251=Scenario!$B$22,C3251=Scenario!$C$22),1,0)</f>
        <v>0</v>
      </c>
      <c r="X3251" s="9" t="n">
        <f aca="false">IF(ISNUMBER(I3251),1,0)</f>
        <v>0</v>
      </c>
      <c r="Y3251" s="9" t="n">
        <f aca="false">MOD(INT(E3251/86400)+3,7)</f>
        <v>1</v>
      </c>
      <c r="Z3251" s="9" t="n">
        <f aca="false">MOD(INT(E3251/3600),24)</f>
        <v>19</v>
      </c>
      <c r="AA3251" s="6" t="s">
        <v>6746</v>
      </c>
    </row>
    <row r="3252" customFormat="false" ht="15" hidden="false" customHeight="false" outlineLevel="0" collapsed="false">
      <c r="A3252" s="6" t="s">
        <v>6747</v>
      </c>
      <c r="B3252" s="6" t="s">
        <v>43</v>
      </c>
      <c r="C3252" s="6" t="s">
        <v>249</v>
      </c>
      <c r="D3252" s="6" t="s">
        <v>172</v>
      </c>
      <c r="E3252" s="6" t="n">
        <v>1789500201</v>
      </c>
      <c r="F3252" s="6" t="n">
        <v>1789501604</v>
      </c>
      <c r="G3252" s="6" t="n">
        <v>1789501516</v>
      </c>
      <c r="H3252" s="6" t="n">
        <v>1789504210</v>
      </c>
      <c r="J3252" s="6" t="n">
        <v>0</v>
      </c>
      <c r="K3252" s="6" t="n">
        <v>0</v>
      </c>
      <c r="L3252" s="9" t="n">
        <f aca="false">IF(AND(E3252&gt;=Scenario!$B$11,E3252&lt;Scenario!$B$12),1,0)</f>
        <v>1</v>
      </c>
      <c r="M3252" s="9" t="n">
        <f aca="false">IF(AND(L3252=1,ISNUMBER(F3252)),MAX(0,F3252-E3252)/60,"")</f>
        <v>23.3833333333333</v>
      </c>
      <c r="N3252" s="9" t="n">
        <f aca="false">IF(AND(L3252=1,ISNUMBER(G3252)),MAX(0,G3252-E3252)/60,"")</f>
        <v>21.9166666666667</v>
      </c>
      <c r="O3252" s="9" t="n">
        <f aca="false">IF(ISNUMBER(H3252),IF(AND(H3252&gt;=Scenario!$B$11,H3252&lt;Scenario!$B$12),1,0),0)</f>
        <v>1</v>
      </c>
      <c r="P3252" s="9" t="n">
        <f aca="false">IF(O3252=1,MAX(0,H3252-E3252)/60,"")</f>
        <v>66.8166666666667</v>
      </c>
      <c r="Q3252" s="9" t="n">
        <f aca="false">INDEX(Scenario!$B$18:$B$20,MATCH(B3252,Scenario!$A$18:$A$20,0))</f>
        <v>60</v>
      </c>
      <c r="R3252" s="9" t="n">
        <f aca="false">INDEX(Scenario!$C$18:$C$20,MATCH(B3252,Scenario!$A$18:$A$20,0))</f>
        <v>1440</v>
      </c>
      <c r="S3252" s="9" t="n">
        <f aca="false">IF(ISNUMBER(M3252),IF(M3252&lt;=Q3252,1,0),"")</f>
        <v>1</v>
      </c>
      <c r="T3252" s="9" t="n">
        <f aca="false">IF(ISNUMBER(P3252),IF(P3252&lt;=R3252,1,0),"")</f>
        <v>1</v>
      </c>
      <c r="U3252" s="9" t="n">
        <f aca="false">IF(E3252&gt;Scenario!$B$14,0,IF(OR(AND(ISNUMBER(H3252),H3252&lt;=Scenario!$B$14),AND(ISNUMBER(I3252),I3252&lt;=Scenario!$B$14)),0,1))</f>
        <v>0</v>
      </c>
      <c r="V3252" s="9" t="n">
        <f aca="false">IF(AND(U3252=1,(Scenario!$B$14-E3252)/60&gt;R3252),1,0)</f>
        <v>0</v>
      </c>
      <c r="W3252" s="9" t="n">
        <f aca="false">IF(OR(C3252=Scenario!$B$22,C3252=Scenario!$C$22),1,0)</f>
        <v>0</v>
      </c>
      <c r="X3252" s="9" t="n">
        <f aca="false">IF(ISNUMBER(I3252),1,0)</f>
        <v>0</v>
      </c>
      <c r="Y3252" s="9" t="n">
        <f aca="false">MOD(INT(E3252/86400)+3,7)</f>
        <v>1</v>
      </c>
      <c r="Z3252" s="9" t="n">
        <f aca="false">MOD(INT(E3252/3600),24)</f>
        <v>19</v>
      </c>
      <c r="AA3252" s="6" t="s">
        <v>6748</v>
      </c>
    </row>
    <row r="3253" customFormat="false" ht="15" hidden="false" customHeight="false" outlineLevel="0" collapsed="false">
      <c r="A3253" s="6" t="s">
        <v>6749</v>
      </c>
      <c r="B3253" s="6" t="s">
        <v>44</v>
      </c>
      <c r="C3253" s="6" t="s">
        <v>249</v>
      </c>
      <c r="D3253" s="6" t="s">
        <v>172</v>
      </c>
      <c r="E3253" s="6" t="n">
        <v>1789500227</v>
      </c>
      <c r="F3253" s="6" t="n">
        <v>1789502122</v>
      </c>
      <c r="G3253" s="6" t="n">
        <v>1789501892</v>
      </c>
      <c r="H3253" s="6" t="n">
        <v>1789506888</v>
      </c>
      <c r="J3253" s="6" t="n">
        <v>0</v>
      </c>
      <c r="K3253" s="6" t="n">
        <v>0</v>
      </c>
      <c r="L3253" s="9" t="n">
        <f aca="false">IF(AND(E3253&gt;=Scenario!$B$11,E3253&lt;Scenario!$B$12),1,0)</f>
        <v>1</v>
      </c>
      <c r="M3253" s="9" t="n">
        <f aca="false">IF(AND(L3253=1,ISNUMBER(F3253)),MAX(0,F3253-E3253)/60,"")</f>
        <v>31.5833333333333</v>
      </c>
      <c r="N3253" s="9" t="n">
        <f aca="false">IF(AND(L3253=1,ISNUMBER(G3253)),MAX(0,G3253-E3253)/60,"")</f>
        <v>27.75</v>
      </c>
      <c r="O3253" s="9" t="n">
        <f aca="false">IF(ISNUMBER(H3253),IF(AND(H3253&gt;=Scenario!$B$11,H3253&lt;Scenario!$B$12),1,0),0)</f>
        <v>1</v>
      </c>
      <c r="P3253" s="9" t="n">
        <f aca="false">IF(O3253=1,MAX(0,H3253-E3253)/60,"")</f>
        <v>111.016666666667</v>
      </c>
      <c r="Q3253" s="9" t="n">
        <f aca="false">INDEX(Scenario!$B$18:$B$20,MATCH(B3253,Scenario!$A$18:$A$20,0))</f>
        <v>240</v>
      </c>
      <c r="R3253" s="9" t="n">
        <f aca="false">INDEX(Scenario!$C$18:$C$20,MATCH(B3253,Scenario!$A$18:$A$20,0))</f>
        <v>4320</v>
      </c>
      <c r="S3253" s="9" t="n">
        <f aca="false">IF(ISNUMBER(M3253),IF(M3253&lt;=Q3253,1,0),"")</f>
        <v>1</v>
      </c>
      <c r="T3253" s="9" t="n">
        <f aca="false">IF(ISNUMBER(P3253),IF(P3253&lt;=R3253,1,0),"")</f>
        <v>1</v>
      </c>
      <c r="U3253" s="9" t="n">
        <f aca="false">IF(E3253&gt;Scenario!$B$14,0,IF(OR(AND(ISNUMBER(H3253),H3253&lt;=Scenario!$B$14),AND(ISNUMBER(I3253),I3253&lt;=Scenario!$B$14)),0,1))</f>
        <v>0</v>
      </c>
      <c r="V3253" s="9" t="n">
        <f aca="false">IF(AND(U3253=1,(Scenario!$B$14-E3253)/60&gt;R3253),1,0)</f>
        <v>0</v>
      </c>
      <c r="W3253" s="9" t="n">
        <f aca="false">IF(OR(C3253=Scenario!$B$22,C3253=Scenario!$C$22),1,0)</f>
        <v>0</v>
      </c>
      <c r="X3253" s="9" t="n">
        <f aca="false">IF(ISNUMBER(I3253),1,0)</f>
        <v>0</v>
      </c>
      <c r="Y3253" s="9" t="n">
        <f aca="false">MOD(INT(E3253/86400)+3,7)</f>
        <v>1</v>
      </c>
      <c r="Z3253" s="9" t="n">
        <f aca="false">MOD(INT(E3253/3600),24)</f>
        <v>19</v>
      </c>
      <c r="AA3253" s="6" t="s">
        <v>6750</v>
      </c>
    </row>
    <row r="3254" customFormat="false" ht="15" hidden="false" customHeight="false" outlineLevel="0" collapsed="false">
      <c r="A3254" s="6" t="s">
        <v>6751</v>
      </c>
      <c r="B3254" s="6" t="s">
        <v>44</v>
      </c>
      <c r="C3254" s="6" t="s">
        <v>46</v>
      </c>
      <c r="D3254" s="6" t="s">
        <v>172</v>
      </c>
      <c r="E3254" s="6" t="n">
        <v>1789501334</v>
      </c>
      <c r="F3254" s="6" t="n">
        <v>1789502285</v>
      </c>
      <c r="G3254" s="6" t="n">
        <v>1789502179</v>
      </c>
      <c r="H3254" s="6" t="n">
        <v>1789504664</v>
      </c>
      <c r="J3254" s="6" t="n">
        <v>0</v>
      </c>
      <c r="K3254" s="6" t="n">
        <v>0</v>
      </c>
      <c r="L3254" s="9" t="n">
        <f aca="false">IF(AND(E3254&gt;=Scenario!$B$11,E3254&lt;Scenario!$B$12),1,0)</f>
        <v>1</v>
      </c>
      <c r="M3254" s="9" t="n">
        <f aca="false">IF(AND(L3254=1,ISNUMBER(F3254)),MAX(0,F3254-E3254)/60,"")</f>
        <v>15.85</v>
      </c>
      <c r="N3254" s="9" t="n">
        <f aca="false">IF(AND(L3254=1,ISNUMBER(G3254)),MAX(0,G3254-E3254)/60,"")</f>
        <v>14.0833333333333</v>
      </c>
      <c r="O3254" s="9" t="n">
        <f aca="false">IF(ISNUMBER(H3254),IF(AND(H3254&gt;=Scenario!$B$11,H3254&lt;Scenario!$B$12),1,0),0)</f>
        <v>1</v>
      </c>
      <c r="P3254" s="9" t="n">
        <f aca="false">IF(O3254=1,MAX(0,H3254-E3254)/60,"")</f>
        <v>55.5</v>
      </c>
      <c r="Q3254" s="9" t="n">
        <f aca="false">INDEX(Scenario!$B$18:$B$20,MATCH(B3254,Scenario!$A$18:$A$20,0))</f>
        <v>240</v>
      </c>
      <c r="R3254" s="9" t="n">
        <f aca="false">INDEX(Scenario!$C$18:$C$20,MATCH(B3254,Scenario!$A$18:$A$20,0))</f>
        <v>4320</v>
      </c>
      <c r="S3254" s="9" t="n">
        <f aca="false">IF(ISNUMBER(M3254),IF(M3254&lt;=Q3254,1,0),"")</f>
        <v>1</v>
      </c>
      <c r="T3254" s="9" t="n">
        <f aca="false">IF(ISNUMBER(P3254),IF(P3254&lt;=R3254,1,0),"")</f>
        <v>1</v>
      </c>
      <c r="U3254" s="9" t="n">
        <f aca="false">IF(E3254&gt;Scenario!$B$14,0,IF(OR(AND(ISNUMBER(H3254),H3254&lt;=Scenario!$B$14),AND(ISNUMBER(I3254),I3254&lt;=Scenario!$B$14)),0,1))</f>
        <v>0</v>
      </c>
      <c r="V3254" s="9" t="n">
        <f aca="false">IF(AND(U3254=1,(Scenario!$B$14-E3254)/60&gt;R3254),1,0)</f>
        <v>0</v>
      </c>
      <c r="W3254" s="9" t="n">
        <f aca="false">IF(OR(C3254=Scenario!$B$22,C3254=Scenario!$C$22),1,0)</f>
        <v>1</v>
      </c>
      <c r="X3254" s="9" t="n">
        <f aca="false">IF(ISNUMBER(I3254),1,0)</f>
        <v>0</v>
      </c>
      <c r="Y3254" s="9" t="n">
        <f aca="false">MOD(INT(E3254/86400)+3,7)</f>
        <v>1</v>
      </c>
      <c r="Z3254" s="9" t="n">
        <f aca="false">MOD(INT(E3254/3600),24)</f>
        <v>19</v>
      </c>
      <c r="AA3254" s="6" t="s">
        <v>6752</v>
      </c>
    </row>
    <row r="3255" customFormat="false" ht="15" hidden="false" customHeight="false" outlineLevel="0" collapsed="false">
      <c r="A3255" s="6" t="s">
        <v>6753</v>
      </c>
      <c r="B3255" s="6" t="s">
        <v>44</v>
      </c>
      <c r="C3255" s="6" t="s">
        <v>249</v>
      </c>
      <c r="D3255" s="6" t="s">
        <v>170</v>
      </c>
      <c r="E3255" s="6" t="n">
        <v>1789501819</v>
      </c>
      <c r="F3255" s="6" t="n">
        <v>1789503582</v>
      </c>
      <c r="G3255" s="6" t="n">
        <v>1789503393</v>
      </c>
      <c r="H3255" s="6" t="n">
        <v>1789508913</v>
      </c>
      <c r="J3255" s="6" t="n">
        <v>0</v>
      </c>
      <c r="K3255" s="6" t="n">
        <v>0</v>
      </c>
      <c r="L3255" s="9" t="n">
        <f aca="false">IF(AND(E3255&gt;=Scenario!$B$11,E3255&lt;Scenario!$B$12),1,0)</f>
        <v>1</v>
      </c>
      <c r="M3255" s="9" t="n">
        <f aca="false">IF(AND(L3255=1,ISNUMBER(F3255)),MAX(0,F3255-E3255)/60,"")</f>
        <v>29.3833333333333</v>
      </c>
      <c r="N3255" s="9" t="n">
        <f aca="false">IF(AND(L3255=1,ISNUMBER(G3255)),MAX(0,G3255-E3255)/60,"")</f>
        <v>26.2333333333333</v>
      </c>
      <c r="O3255" s="9" t="n">
        <f aca="false">IF(ISNUMBER(H3255),IF(AND(H3255&gt;=Scenario!$B$11,H3255&lt;Scenario!$B$12),1,0),0)</f>
        <v>1</v>
      </c>
      <c r="P3255" s="9" t="n">
        <f aca="false">IF(O3255=1,MAX(0,H3255-E3255)/60,"")</f>
        <v>118.233333333333</v>
      </c>
      <c r="Q3255" s="9" t="n">
        <f aca="false">INDEX(Scenario!$B$18:$B$20,MATCH(B3255,Scenario!$A$18:$A$20,0))</f>
        <v>240</v>
      </c>
      <c r="R3255" s="9" t="n">
        <f aca="false">INDEX(Scenario!$C$18:$C$20,MATCH(B3255,Scenario!$A$18:$A$20,0))</f>
        <v>4320</v>
      </c>
      <c r="S3255" s="9" t="n">
        <f aca="false">IF(ISNUMBER(M3255),IF(M3255&lt;=Q3255,1,0),"")</f>
        <v>1</v>
      </c>
      <c r="T3255" s="9" t="n">
        <f aca="false">IF(ISNUMBER(P3255),IF(P3255&lt;=R3255,1,0),"")</f>
        <v>1</v>
      </c>
      <c r="U3255" s="9" t="n">
        <f aca="false">IF(E3255&gt;Scenario!$B$14,0,IF(OR(AND(ISNUMBER(H3255),H3255&lt;=Scenario!$B$14),AND(ISNUMBER(I3255),I3255&lt;=Scenario!$B$14)),0,1))</f>
        <v>0</v>
      </c>
      <c r="V3255" s="9" t="n">
        <f aca="false">IF(AND(U3255=1,(Scenario!$B$14-E3255)/60&gt;R3255),1,0)</f>
        <v>0</v>
      </c>
      <c r="W3255" s="9" t="n">
        <f aca="false">IF(OR(C3255=Scenario!$B$22,C3255=Scenario!$C$22),1,0)</f>
        <v>0</v>
      </c>
      <c r="X3255" s="9" t="n">
        <f aca="false">IF(ISNUMBER(I3255),1,0)</f>
        <v>0</v>
      </c>
      <c r="Y3255" s="9" t="n">
        <f aca="false">MOD(INT(E3255/86400)+3,7)</f>
        <v>1</v>
      </c>
      <c r="Z3255" s="9" t="n">
        <f aca="false">MOD(INT(E3255/3600),24)</f>
        <v>19</v>
      </c>
      <c r="AA3255" s="6" t="s">
        <v>6754</v>
      </c>
    </row>
    <row r="3256" customFormat="false" ht="15" hidden="false" customHeight="false" outlineLevel="0" collapsed="false">
      <c r="A3256" s="6" t="s">
        <v>6755</v>
      </c>
      <c r="B3256" s="6" t="s">
        <v>44</v>
      </c>
      <c r="C3256" s="6" t="s">
        <v>47</v>
      </c>
      <c r="D3256" s="6" t="s">
        <v>172</v>
      </c>
      <c r="E3256" s="6" t="n">
        <v>1789505200</v>
      </c>
      <c r="F3256" s="6" t="n">
        <v>1789505466</v>
      </c>
      <c r="G3256" s="6" t="n">
        <v>1789505239</v>
      </c>
      <c r="H3256" s="6" t="n">
        <v>1789507806</v>
      </c>
      <c r="J3256" s="6" t="n">
        <v>0</v>
      </c>
      <c r="K3256" s="6" t="n">
        <v>0</v>
      </c>
      <c r="L3256" s="9" t="n">
        <f aca="false">IF(AND(E3256&gt;=Scenario!$B$11,E3256&lt;Scenario!$B$12),1,0)</f>
        <v>1</v>
      </c>
      <c r="M3256" s="9" t="n">
        <f aca="false">IF(AND(L3256=1,ISNUMBER(F3256)),MAX(0,F3256-E3256)/60,"")</f>
        <v>4.43333333333333</v>
      </c>
      <c r="N3256" s="9" t="n">
        <f aca="false">IF(AND(L3256=1,ISNUMBER(G3256)),MAX(0,G3256-E3256)/60,"")</f>
        <v>0.65</v>
      </c>
      <c r="O3256" s="9" t="n">
        <f aca="false">IF(ISNUMBER(H3256),IF(AND(H3256&gt;=Scenario!$B$11,H3256&lt;Scenario!$B$12),1,0),0)</f>
        <v>1</v>
      </c>
      <c r="P3256" s="9" t="n">
        <f aca="false">IF(O3256=1,MAX(0,H3256-E3256)/60,"")</f>
        <v>43.4333333333333</v>
      </c>
      <c r="Q3256" s="9" t="n">
        <f aca="false">INDEX(Scenario!$B$18:$B$20,MATCH(B3256,Scenario!$A$18:$A$20,0))</f>
        <v>240</v>
      </c>
      <c r="R3256" s="9" t="n">
        <f aca="false">INDEX(Scenario!$C$18:$C$20,MATCH(B3256,Scenario!$A$18:$A$20,0))</f>
        <v>4320</v>
      </c>
      <c r="S3256" s="9" t="n">
        <f aca="false">IF(ISNUMBER(M3256),IF(M3256&lt;=Q3256,1,0),"")</f>
        <v>1</v>
      </c>
      <c r="T3256" s="9" t="n">
        <f aca="false">IF(ISNUMBER(P3256),IF(P3256&lt;=R3256,1,0),"")</f>
        <v>1</v>
      </c>
      <c r="U3256" s="9" t="n">
        <f aca="false">IF(E3256&gt;Scenario!$B$14,0,IF(OR(AND(ISNUMBER(H3256),H3256&lt;=Scenario!$B$14),AND(ISNUMBER(I3256),I3256&lt;=Scenario!$B$14)),0,1))</f>
        <v>0</v>
      </c>
      <c r="V3256" s="9" t="n">
        <f aca="false">IF(AND(U3256=1,(Scenario!$B$14-E3256)/60&gt;R3256),1,0)</f>
        <v>0</v>
      </c>
      <c r="W3256" s="9" t="n">
        <f aca="false">IF(OR(C3256=Scenario!$B$22,C3256=Scenario!$C$22),1,0)</f>
        <v>1</v>
      </c>
      <c r="X3256" s="9" t="n">
        <f aca="false">IF(ISNUMBER(I3256),1,0)</f>
        <v>0</v>
      </c>
      <c r="Y3256" s="9" t="n">
        <f aca="false">MOD(INT(E3256/86400)+3,7)</f>
        <v>1</v>
      </c>
      <c r="Z3256" s="9" t="n">
        <f aca="false">MOD(INT(E3256/3600),24)</f>
        <v>20</v>
      </c>
      <c r="AA3256" s="6" t="s">
        <v>6756</v>
      </c>
    </row>
    <row r="3257" customFormat="false" ht="15" hidden="false" customHeight="false" outlineLevel="0" collapsed="false">
      <c r="A3257" s="6" t="s">
        <v>6757</v>
      </c>
      <c r="B3257" s="6" t="s">
        <v>43</v>
      </c>
      <c r="C3257" s="6" t="s">
        <v>249</v>
      </c>
      <c r="D3257" s="6" t="s">
        <v>171</v>
      </c>
      <c r="E3257" s="6" t="n">
        <v>1789507383</v>
      </c>
      <c r="F3257" s="6" t="n">
        <v>1789508031</v>
      </c>
      <c r="G3257" s="6" t="n">
        <v>1789507841</v>
      </c>
      <c r="H3257" s="6" t="n">
        <v>1789511633</v>
      </c>
      <c r="J3257" s="6" t="n">
        <v>0</v>
      </c>
      <c r="K3257" s="6" t="n">
        <v>1</v>
      </c>
      <c r="L3257" s="9" t="n">
        <f aca="false">IF(AND(E3257&gt;=Scenario!$B$11,E3257&lt;Scenario!$B$12),1,0)</f>
        <v>1</v>
      </c>
      <c r="M3257" s="9" t="n">
        <f aca="false">IF(AND(L3257=1,ISNUMBER(F3257)),MAX(0,F3257-E3257)/60,"")</f>
        <v>10.8</v>
      </c>
      <c r="N3257" s="9" t="n">
        <f aca="false">IF(AND(L3257=1,ISNUMBER(G3257)),MAX(0,G3257-E3257)/60,"")</f>
        <v>7.63333333333333</v>
      </c>
      <c r="O3257" s="9" t="n">
        <f aca="false">IF(ISNUMBER(H3257),IF(AND(H3257&gt;=Scenario!$B$11,H3257&lt;Scenario!$B$12),1,0),0)</f>
        <v>1</v>
      </c>
      <c r="P3257" s="9" t="n">
        <f aca="false">IF(O3257=1,MAX(0,H3257-E3257)/60,"")</f>
        <v>70.8333333333333</v>
      </c>
      <c r="Q3257" s="9" t="n">
        <f aca="false">INDEX(Scenario!$B$18:$B$20,MATCH(B3257,Scenario!$A$18:$A$20,0))</f>
        <v>60</v>
      </c>
      <c r="R3257" s="9" t="n">
        <f aca="false">INDEX(Scenario!$C$18:$C$20,MATCH(B3257,Scenario!$A$18:$A$20,0))</f>
        <v>1440</v>
      </c>
      <c r="S3257" s="9" t="n">
        <f aca="false">IF(ISNUMBER(M3257),IF(M3257&lt;=Q3257,1,0),"")</f>
        <v>1</v>
      </c>
      <c r="T3257" s="9" t="n">
        <f aca="false">IF(ISNUMBER(P3257),IF(P3257&lt;=R3257,1,0),"")</f>
        <v>1</v>
      </c>
      <c r="U3257" s="9" t="n">
        <f aca="false">IF(E3257&gt;Scenario!$B$14,0,IF(OR(AND(ISNUMBER(H3257),H3257&lt;=Scenario!$B$14),AND(ISNUMBER(I3257),I3257&lt;=Scenario!$B$14)),0,1))</f>
        <v>0</v>
      </c>
      <c r="V3257" s="9" t="n">
        <f aca="false">IF(AND(U3257=1,(Scenario!$B$14-E3257)/60&gt;R3257),1,0)</f>
        <v>0</v>
      </c>
      <c r="W3257" s="9" t="n">
        <f aca="false">IF(OR(C3257=Scenario!$B$22,C3257=Scenario!$C$22),1,0)</f>
        <v>0</v>
      </c>
      <c r="X3257" s="9" t="n">
        <f aca="false">IF(ISNUMBER(I3257),1,0)</f>
        <v>0</v>
      </c>
      <c r="Y3257" s="9" t="n">
        <f aca="false">MOD(INT(E3257/86400)+3,7)</f>
        <v>1</v>
      </c>
      <c r="Z3257" s="9" t="n">
        <f aca="false">MOD(INT(E3257/3600),24)</f>
        <v>21</v>
      </c>
      <c r="AA3257" s="6" t="s">
        <v>6758</v>
      </c>
    </row>
    <row r="3258" customFormat="false" ht="15" hidden="false" customHeight="false" outlineLevel="0" collapsed="false">
      <c r="A3258" s="6" t="s">
        <v>6759</v>
      </c>
      <c r="B3258" s="6" t="s">
        <v>43</v>
      </c>
      <c r="C3258" s="6" t="s">
        <v>249</v>
      </c>
      <c r="D3258" s="6" t="s">
        <v>171</v>
      </c>
      <c r="E3258" s="6" t="n">
        <v>1789509376</v>
      </c>
      <c r="F3258" s="6" t="n">
        <v>1789534925</v>
      </c>
      <c r="G3258" s="6" t="n">
        <v>1789534824</v>
      </c>
      <c r="H3258" s="6" t="n">
        <v>1789545708</v>
      </c>
      <c r="J3258" s="6" t="n">
        <v>0</v>
      </c>
      <c r="K3258" s="6" t="n">
        <v>0</v>
      </c>
      <c r="L3258" s="9" t="n">
        <f aca="false">IF(AND(E3258&gt;=Scenario!$B$11,E3258&lt;Scenario!$B$12),1,0)</f>
        <v>1</v>
      </c>
      <c r="M3258" s="9" t="n">
        <f aca="false">IF(AND(L3258=1,ISNUMBER(F3258)),MAX(0,F3258-E3258)/60,"")</f>
        <v>425.816666666667</v>
      </c>
      <c r="N3258" s="9" t="n">
        <f aca="false">IF(AND(L3258=1,ISNUMBER(G3258)),MAX(0,G3258-E3258)/60,"")</f>
        <v>424.133333333333</v>
      </c>
      <c r="O3258" s="9" t="n">
        <f aca="false">IF(ISNUMBER(H3258),IF(AND(H3258&gt;=Scenario!$B$11,H3258&lt;Scenario!$B$12),1,0),0)</f>
        <v>1</v>
      </c>
      <c r="P3258" s="9" t="n">
        <f aca="false">IF(O3258=1,MAX(0,H3258-E3258)/60,"")</f>
        <v>605.533333333333</v>
      </c>
      <c r="Q3258" s="9" t="n">
        <f aca="false">INDEX(Scenario!$B$18:$B$20,MATCH(B3258,Scenario!$A$18:$A$20,0))</f>
        <v>60</v>
      </c>
      <c r="R3258" s="9" t="n">
        <f aca="false">INDEX(Scenario!$C$18:$C$20,MATCH(B3258,Scenario!$A$18:$A$20,0))</f>
        <v>1440</v>
      </c>
      <c r="S3258" s="9" t="n">
        <f aca="false">IF(ISNUMBER(M3258),IF(M3258&lt;=Q3258,1,0),"")</f>
        <v>0</v>
      </c>
      <c r="T3258" s="9" t="n">
        <f aca="false">IF(ISNUMBER(P3258),IF(P3258&lt;=R3258,1,0),"")</f>
        <v>1</v>
      </c>
      <c r="U3258" s="9" t="n">
        <f aca="false">IF(E3258&gt;Scenario!$B$14,0,IF(OR(AND(ISNUMBER(H3258),H3258&lt;=Scenario!$B$14),AND(ISNUMBER(I3258),I3258&lt;=Scenario!$B$14)),0,1))</f>
        <v>0</v>
      </c>
      <c r="V3258" s="9" t="n">
        <f aca="false">IF(AND(U3258=1,(Scenario!$B$14-E3258)/60&gt;R3258),1,0)</f>
        <v>0</v>
      </c>
      <c r="W3258" s="9" t="n">
        <f aca="false">IF(OR(C3258=Scenario!$B$22,C3258=Scenario!$C$22),1,0)</f>
        <v>0</v>
      </c>
      <c r="X3258" s="9" t="n">
        <f aca="false">IF(ISNUMBER(I3258),1,0)</f>
        <v>0</v>
      </c>
      <c r="Y3258" s="9" t="n">
        <f aca="false">MOD(INT(E3258/86400)+3,7)</f>
        <v>1</v>
      </c>
      <c r="Z3258" s="9" t="n">
        <f aca="false">MOD(INT(E3258/3600),24)</f>
        <v>21</v>
      </c>
      <c r="AA3258" s="6" t="s">
        <v>6760</v>
      </c>
    </row>
    <row r="3259" customFormat="false" ht="15" hidden="false" customHeight="false" outlineLevel="0" collapsed="false">
      <c r="A3259" s="6" t="s">
        <v>6761</v>
      </c>
      <c r="B3259" s="6" t="s">
        <v>43</v>
      </c>
      <c r="C3259" s="6" t="s">
        <v>46</v>
      </c>
      <c r="D3259" s="6" t="s">
        <v>170</v>
      </c>
      <c r="E3259" s="6" t="n">
        <v>1789513863</v>
      </c>
      <c r="F3259" s="6" t="n">
        <v>1789535023</v>
      </c>
      <c r="G3259" s="6" t="n">
        <v>1789534818</v>
      </c>
      <c r="H3259" s="6" t="n">
        <v>1789537586</v>
      </c>
      <c r="J3259" s="6" t="n">
        <v>0</v>
      </c>
      <c r="K3259" s="6" t="n">
        <v>0</v>
      </c>
      <c r="L3259" s="9" t="n">
        <f aca="false">IF(AND(E3259&gt;=Scenario!$B$11,E3259&lt;Scenario!$B$12),1,0)</f>
        <v>1</v>
      </c>
      <c r="M3259" s="9" t="n">
        <f aca="false">IF(AND(L3259=1,ISNUMBER(F3259)),MAX(0,F3259-E3259)/60,"")</f>
        <v>352.666666666667</v>
      </c>
      <c r="N3259" s="9" t="n">
        <f aca="false">IF(AND(L3259=1,ISNUMBER(G3259)),MAX(0,G3259-E3259)/60,"")</f>
        <v>349.25</v>
      </c>
      <c r="O3259" s="9" t="n">
        <f aca="false">IF(ISNUMBER(H3259),IF(AND(H3259&gt;=Scenario!$B$11,H3259&lt;Scenario!$B$12),1,0),0)</f>
        <v>1</v>
      </c>
      <c r="P3259" s="9" t="n">
        <f aca="false">IF(O3259=1,MAX(0,H3259-E3259)/60,"")</f>
        <v>395.383333333333</v>
      </c>
      <c r="Q3259" s="9" t="n">
        <f aca="false">INDEX(Scenario!$B$18:$B$20,MATCH(B3259,Scenario!$A$18:$A$20,0))</f>
        <v>60</v>
      </c>
      <c r="R3259" s="9" t="n">
        <f aca="false">INDEX(Scenario!$C$18:$C$20,MATCH(B3259,Scenario!$A$18:$A$20,0))</f>
        <v>1440</v>
      </c>
      <c r="S3259" s="9" t="n">
        <f aca="false">IF(ISNUMBER(M3259),IF(M3259&lt;=Q3259,1,0),"")</f>
        <v>0</v>
      </c>
      <c r="T3259" s="9" t="n">
        <f aca="false">IF(ISNUMBER(P3259),IF(P3259&lt;=R3259,1,0),"")</f>
        <v>1</v>
      </c>
      <c r="U3259" s="9" t="n">
        <f aca="false">IF(E3259&gt;Scenario!$B$14,0,IF(OR(AND(ISNUMBER(H3259),H3259&lt;=Scenario!$B$14),AND(ISNUMBER(I3259),I3259&lt;=Scenario!$B$14)),0,1))</f>
        <v>0</v>
      </c>
      <c r="V3259" s="9" t="n">
        <f aca="false">IF(AND(U3259=1,(Scenario!$B$14-E3259)/60&gt;R3259),1,0)</f>
        <v>0</v>
      </c>
      <c r="W3259" s="9" t="n">
        <f aca="false">IF(OR(C3259=Scenario!$B$22,C3259=Scenario!$C$22),1,0)</f>
        <v>1</v>
      </c>
      <c r="X3259" s="9" t="n">
        <f aca="false">IF(ISNUMBER(I3259),1,0)</f>
        <v>0</v>
      </c>
      <c r="Y3259" s="9" t="n">
        <f aca="false">MOD(INT(E3259/86400)+3,7)</f>
        <v>1</v>
      </c>
      <c r="Z3259" s="9" t="n">
        <f aca="false">MOD(INT(E3259/3600),24)</f>
        <v>23</v>
      </c>
      <c r="AA3259" s="6" t="s">
        <v>6762</v>
      </c>
    </row>
    <row r="3260" customFormat="false" ht="15" hidden="false" customHeight="false" outlineLevel="0" collapsed="false">
      <c r="A3260" s="6" t="s">
        <v>6763</v>
      </c>
      <c r="B3260" s="6" t="s">
        <v>44</v>
      </c>
      <c r="C3260" s="6" t="s">
        <v>46</v>
      </c>
      <c r="D3260" s="6" t="s">
        <v>170</v>
      </c>
      <c r="E3260" s="6" t="n">
        <v>1789516799</v>
      </c>
      <c r="I3260" s="6" t="n">
        <v>1789518122</v>
      </c>
      <c r="J3260" s="6" t="n">
        <v>0</v>
      </c>
      <c r="K3260" s="6" t="n">
        <v>0</v>
      </c>
      <c r="L3260" s="9" t="n">
        <f aca="false">IF(AND(E3260&gt;=Scenario!$B$11,E3260&lt;Scenario!$B$12),1,0)</f>
        <v>1</v>
      </c>
      <c r="M3260" s="0" t="str">
        <f aca="false">IF(AND(L3260=1,ISNUMBER(F3260)),MAX(0,F3260-E3260)/60,"")</f>
        <v/>
      </c>
      <c r="N3260" s="0" t="str">
        <f aca="false">IF(AND(L3260=1,ISNUMBER(G3260)),MAX(0,G3260-E3260)/60,"")</f>
        <v/>
      </c>
      <c r="O3260" s="9" t="n">
        <f aca="false">IF(ISNUMBER(H3260),IF(AND(H3260&gt;=Scenario!$B$11,H3260&lt;Scenario!$B$12),1,0),0)</f>
        <v>0</v>
      </c>
      <c r="P3260" s="0" t="str">
        <f aca="false">IF(O3260=1,MAX(0,H3260-E3260)/60,"")</f>
        <v/>
      </c>
      <c r="Q3260" s="9" t="n">
        <f aca="false">INDEX(Scenario!$B$18:$B$20,MATCH(B3260,Scenario!$A$18:$A$20,0))</f>
        <v>240</v>
      </c>
      <c r="R3260" s="9" t="n">
        <f aca="false">INDEX(Scenario!$C$18:$C$20,MATCH(B3260,Scenario!$A$18:$A$20,0))</f>
        <v>4320</v>
      </c>
      <c r="S3260" s="0" t="str">
        <f aca="false">IF(ISNUMBER(M3260),IF(M3260&lt;=Q3260,1,0),"")</f>
        <v/>
      </c>
      <c r="T3260" s="0" t="str">
        <f aca="false">IF(ISNUMBER(P3260),IF(P3260&lt;=R3260,1,0),"")</f>
        <v/>
      </c>
      <c r="U3260" s="9" t="n">
        <f aca="false">IF(E3260&gt;Scenario!$B$14,0,IF(OR(AND(ISNUMBER(H3260),H3260&lt;=Scenario!$B$14),AND(ISNUMBER(I3260),I3260&lt;=Scenario!$B$14)),0,1))</f>
        <v>0</v>
      </c>
      <c r="V3260" s="9" t="n">
        <f aca="false">IF(AND(U3260=1,(Scenario!$B$14-E3260)/60&gt;R3260),1,0)</f>
        <v>0</v>
      </c>
      <c r="W3260" s="9" t="n">
        <f aca="false">IF(OR(C3260=Scenario!$B$22,C3260=Scenario!$C$22),1,0)</f>
        <v>1</v>
      </c>
      <c r="X3260" s="9" t="n">
        <f aca="false">IF(ISNUMBER(I3260),1,0)</f>
        <v>1</v>
      </c>
      <c r="Y3260" s="9" t="n">
        <f aca="false">MOD(INT(E3260/86400)+3,7)</f>
        <v>1</v>
      </c>
      <c r="Z3260" s="9" t="n">
        <f aca="false">MOD(INT(E3260/3600),24)</f>
        <v>23</v>
      </c>
      <c r="AA3260" s="6" t="s">
        <v>6764</v>
      </c>
    </row>
    <row r="3261" customFormat="false" ht="15" hidden="false" customHeight="false" outlineLevel="0" collapsed="false">
      <c r="A3261" s="6" t="s">
        <v>6765</v>
      </c>
      <c r="B3261" s="6" t="s">
        <v>43</v>
      </c>
      <c r="C3261" s="6" t="s">
        <v>288</v>
      </c>
      <c r="D3261" s="6" t="s">
        <v>170</v>
      </c>
      <c r="E3261" s="6" t="n">
        <v>1789531030</v>
      </c>
      <c r="F3261" s="6" t="n">
        <v>1789537723</v>
      </c>
      <c r="G3261" s="6" t="n">
        <v>1789537605</v>
      </c>
      <c r="H3261" s="6" t="n">
        <v>1789542486</v>
      </c>
      <c r="J3261" s="6" t="n">
        <v>0</v>
      </c>
      <c r="K3261" s="6" t="n">
        <v>0</v>
      </c>
      <c r="L3261" s="9" t="n">
        <f aca="false">IF(AND(E3261&gt;=Scenario!$B$11,E3261&lt;Scenario!$B$12),1,0)</f>
        <v>1</v>
      </c>
      <c r="M3261" s="9" t="n">
        <f aca="false">IF(AND(L3261=1,ISNUMBER(F3261)),MAX(0,F3261-E3261)/60,"")</f>
        <v>111.55</v>
      </c>
      <c r="N3261" s="9" t="n">
        <f aca="false">IF(AND(L3261=1,ISNUMBER(G3261)),MAX(0,G3261-E3261)/60,"")</f>
        <v>109.583333333333</v>
      </c>
      <c r="O3261" s="9" t="n">
        <f aca="false">IF(ISNUMBER(H3261),IF(AND(H3261&gt;=Scenario!$B$11,H3261&lt;Scenario!$B$12),1,0),0)</f>
        <v>1</v>
      </c>
      <c r="P3261" s="9" t="n">
        <f aca="false">IF(O3261=1,MAX(0,H3261-E3261)/60,"")</f>
        <v>190.933333333333</v>
      </c>
      <c r="Q3261" s="9" t="n">
        <f aca="false">INDEX(Scenario!$B$18:$B$20,MATCH(B3261,Scenario!$A$18:$A$20,0))</f>
        <v>60</v>
      </c>
      <c r="R3261" s="9" t="n">
        <f aca="false">INDEX(Scenario!$C$18:$C$20,MATCH(B3261,Scenario!$A$18:$A$20,0))</f>
        <v>1440</v>
      </c>
      <c r="S3261" s="9" t="n">
        <f aca="false">IF(ISNUMBER(M3261),IF(M3261&lt;=Q3261,1,0),"")</f>
        <v>0</v>
      </c>
      <c r="T3261" s="9" t="n">
        <f aca="false">IF(ISNUMBER(P3261),IF(P3261&lt;=R3261,1,0),"")</f>
        <v>1</v>
      </c>
      <c r="U3261" s="9" t="n">
        <f aca="false">IF(E3261&gt;Scenario!$B$14,0,IF(OR(AND(ISNUMBER(H3261),H3261&lt;=Scenario!$B$14),AND(ISNUMBER(I3261),I3261&lt;=Scenario!$B$14)),0,1))</f>
        <v>0</v>
      </c>
      <c r="V3261" s="9" t="n">
        <f aca="false">IF(AND(U3261=1,(Scenario!$B$14-E3261)/60&gt;R3261),1,0)</f>
        <v>0</v>
      </c>
      <c r="W3261" s="9" t="n">
        <f aca="false">IF(OR(C3261=Scenario!$B$22,C3261=Scenario!$C$22),1,0)</f>
        <v>0</v>
      </c>
      <c r="X3261" s="9" t="n">
        <f aca="false">IF(ISNUMBER(I3261),1,0)</f>
        <v>0</v>
      </c>
      <c r="Y3261" s="9" t="n">
        <f aca="false">MOD(INT(E3261/86400)+3,7)</f>
        <v>2</v>
      </c>
      <c r="Z3261" s="9" t="n">
        <f aca="false">MOD(INT(E3261/3600),24)</f>
        <v>3</v>
      </c>
      <c r="AA3261" s="6" t="s">
        <v>6766</v>
      </c>
    </row>
    <row r="3262" customFormat="false" ht="15" hidden="false" customHeight="false" outlineLevel="0" collapsed="false">
      <c r="A3262" s="6" t="s">
        <v>6767</v>
      </c>
      <c r="B3262" s="6" t="s">
        <v>43</v>
      </c>
      <c r="C3262" s="6" t="s">
        <v>249</v>
      </c>
      <c r="D3262" s="6" t="s">
        <v>172</v>
      </c>
      <c r="E3262" s="6" t="n">
        <v>1789536164</v>
      </c>
      <c r="F3262" s="6" t="n">
        <v>1789536288</v>
      </c>
      <c r="G3262" s="6" t="n">
        <v>1789536185</v>
      </c>
      <c r="H3262" s="6" t="n">
        <v>1789537321</v>
      </c>
      <c r="J3262" s="6" t="n">
        <v>0</v>
      </c>
      <c r="K3262" s="6" t="n">
        <v>0</v>
      </c>
      <c r="L3262" s="9" t="n">
        <f aca="false">IF(AND(E3262&gt;=Scenario!$B$11,E3262&lt;Scenario!$B$12),1,0)</f>
        <v>1</v>
      </c>
      <c r="M3262" s="9" t="n">
        <f aca="false">IF(AND(L3262=1,ISNUMBER(F3262)),MAX(0,F3262-E3262)/60,"")</f>
        <v>2.06666666666667</v>
      </c>
      <c r="N3262" s="9" t="n">
        <f aca="false">IF(AND(L3262=1,ISNUMBER(G3262)),MAX(0,G3262-E3262)/60,"")</f>
        <v>0.35</v>
      </c>
      <c r="O3262" s="9" t="n">
        <f aca="false">IF(ISNUMBER(H3262),IF(AND(H3262&gt;=Scenario!$B$11,H3262&lt;Scenario!$B$12),1,0),0)</f>
        <v>1</v>
      </c>
      <c r="P3262" s="9" t="n">
        <f aca="false">IF(O3262=1,MAX(0,H3262-E3262)/60,"")</f>
        <v>19.2833333333333</v>
      </c>
      <c r="Q3262" s="9" t="n">
        <f aca="false">INDEX(Scenario!$B$18:$B$20,MATCH(B3262,Scenario!$A$18:$A$20,0))</f>
        <v>60</v>
      </c>
      <c r="R3262" s="9" t="n">
        <f aca="false">INDEX(Scenario!$C$18:$C$20,MATCH(B3262,Scenario!$A$18:$A$20,0))</f>
        <v>1440</v>
      </c>
      <c r="S3262" s="9" t="n">
        <f aca="false">IF(ISNUMBER(M3262),IF(M3262&lt;=Q3262,1,0),"")</f>
        <v>1</v>
      </c>
      <c r="T3262" s="9" t="n">
        <f aca="false">IF(ISNUMBER(P3262),IF(P3262&lt;=R3262,1,0),"")</f>
        <v>1</v>
      </c>
      <c r="U3262" s="9" t="n">
        <f aca="false">IF(E3262&gt;Scenario!$B$14,0,IF(OR(AND(ISNUMBER(H3262),H3262&lt;=Scenario!$B$14),AND(ISNUMBER(I3262),I3262&lt;=Scenario!$B$14)),0,1))</f>
        <v>0</v>
      </c>
      <c r="V3262" s="9" t="n">
        <f aca="false">IF(AND(U3262=1,(Scenario!$B$14-E3262)/60&gt;R3262),1,0)</f>
        <v>0</v>
      </c>
      <c r="W3262" s="9" t="n">
        <f aca="false">IF(OR(C3262=Scenario!$B$22,C3262=Scenario!$C$22),1,0)</f>
        <v>0</v>
      </c>
      <c r="X3262" s="9" t="n">
        <f aca="false">IF(ISNUMBER(I3262),1,0)</f>
        <v>0</v>
      </c>
      <c r="Y3262" s="9" t="n">
        <f aca="false">MOD(INT(E3262/86400)+3,7)</f>
        <v>2</v>
      </c>
      <c r="Z3262" s="9" t="n">
        <f aca="false">MOD(INT(E3262/3600),24)</f>
        <v>5</v>
      </c>
      <c r="AA3262" s="6" t="s">
        <v>6768</v>
      </c>
    </row>
    <row r="3263" customFormat="false" ht="15" hidden="false" customHeight="false" outlineLevel="0" collapsed="false">
      <c r="A3263" s="6" t="s">
        <v>6769</v>
      </c>
      <c r="B3263" s="6" t="s">
        <v>44</v>
      </c>
      <c r="C3263" s="6" t="s">
        <v>249</v>
      </c>
      <c r="D3263" s="6" t="s">
        <v>171</v>
      </c>
      <c r="E3263" s="6" t="n">
        <v>1789538229</v>
      </c>
      <c r="F3263" s="6" t="n">
        <v>1789538574</v>
      </c>
      <c r="G3263" s="6" t="n">
        <v>1789538462</v>
      </c>
      <c r="H3263" s="6" t="n">
        <v>1789540968</v>
      </c>
      <c r="J3263" s="6" t="n">
        <v>0</v>
      </c>
      <c r="K3263" s="6" t="n">
        <v>0</v>
      </c>
      <c r="L3263" s="9" t="n">
        <f aca="false">IF(AND(E3263&gt;=Scenario!$B$11,E3263&lt;Scenario!$B$12),1,0)</f>
        <v>1</v>
      </c>
      <c r="M3263" s="9" t="n">
        <f aca="false">IF(AND(L3263=1,ISNUMBER(F3263)),MAX(0,F3263-E3263)/60,"")</f>
        <v>5.75</v>
      </c>
      <c r="N3263" s="9" t="n">
        <f aca="false">IF(AND(L3263=1,ISNUMBER(G3263)),MAX(0,G3263-E3263)/60,"")</f>
        <v>3.88333333333333</v>
      </c>
      <c r="O3263" s="9" t="n">
        <f aca="false">IF(ISNUMBER(H3263),IF(AND(H3263&gt;=Scenario!$B$11,H3263&lt;Scenario!$B$12),1,0),0)</f>
        <v>1</v>
      </c>
      <c r="P3263" s="9" t="n">
        <f aca="false">IF(O3263=1,MAX(0,H3263-E3263)/60,"")</f>
        <v>45.65</v>
      </c>
      <c r="Q3263" s="9" t="n">
        <f aca="false">INDEX(Scenario!$B$18:$B$20,MATCH(B3263,Scenario!$A$18:$A$20,0))</f>
        <v>240</v>
      </c>
      <c r="R3263" s="9" t="n">
        <f aca="false">INDEX(Scenario!$C$18:$C$20,MATCH(B3263,Scenario!$A$18:$A$20,0))</f>
        <v>4320</v>
      </c>
      <c r="S3263" s="9" t="n">
        <f aca="false">IF(ISNUMBER(M3263),IF(M3263&lt;=Q3263,1,0),"")</f>
        <v>1</v>
      </c>
      <c r="T3263" s="9" t="n">
        <f aca="false">IF(ISNUMBER(P3263),IF(P3263&lt;=R3263,1,0),"")</f>
        <v>1</v>
      </c>
      <c r="U3263" s="9" t="n">
        <f aca="false">IF(E3263&gt;Scenario!$B$14,0,IF(OR(AND(ISNUMBER(H3263),H3263&lt;=Scenario!$B$14),AND(ISNUMBER(I3263),I3263&lt;=Scenario!$B$14)),0,1))</f>
        <v>0</v>
      </c>
      <c r="V3263" s="9" t="n">
        <f aca="false">IF(AND(U3263=1,(Scenario!$B$14-E3263)/60&gt;R3263),1,0)</f>
        <v>0</v>
      </c>
      <c r="W3263" s="9" t="n">
        <f aca="false">IF(OR(C3263=Scenario!$B$22,C3263=Scenario!$C$22),1,0)</f>
        <v>0</v>
      </c>
      <c r="X3263" s="9" t="n">
        <f aca="false">IF(ISNUMBER(I3263),1,0)</f>
        <v>0</v>
      </c>
      <c r="Y3263" s="9" t="n">
        <f aca="false">MOD(INT(E3263/86400)+3,7)</f>
        <v>2</v>
      </c>
      <c r="Z3263" s="9" t="n">
        <f aca="false">MOD(INT(E3263/3600),24)</f>
        <v>5</v>
      </c>
      <c r="AA3263" s="6" t="s">
        <v>6770</v>
      </c>
    </row>
    <row r="3264" customFormat="false" ht="15" hidden="false" customHeight="false" outlineLevel="0" collapsed="false">
      <c r="A3264" s="6" t="s">
        <v>6771</v>
      </c>
      <c r="B3264" s="6" t="s">
        <v>44</v>
      </c>
      <c r="C3264" s="6" t="s">
        <v>46</v>
      </c>
      <c r="D3264" s="6" t="s">
        <v>171</v>
      </c>
      <c r="E3264" s="6" t="n">
        <v>1789539357</v>
      </c>
      <c r="F3264" s="6" t="n">
        <v>1789539605</v>
      </c>
      <c r="G3264" s="6" t="n">
        <v>1789539391</v>
      </c>
      <c r="H3264" s="6" t="n">
        <v>1789541795</v>
      </c>
      <c r="J3264" s="6" t="n">
        <v>0</v>
      </c>
      <c r="K3264" s="6" t="n">
        <v>0</v>
      </c>
      <c r="L3264" s="9" t="n">
        <f aca="false">IF(AND(E3264&gt;=Scenario!$B$11,E3264&lt;Scenario!$B$12),1,0)</f>
        <v>1</v>
      </c>
      <c r="M3264" s="9" t="n">
        <f aca="false">IF(AND(L3264=1,ISNUMBER(F3264)),MAX(0,F3264-E3264)/60,"")</f>
        <v>4.13333333333333</v>
      </c>
      <c r="N3264" s="9" t="n">
        <f aca="false">IF(AND(L3264=1,ISNUMBER(G3264)),MAX(0,G3264-E3264)/60,"")</f>
        <v>0.566666666666667</v>
      </c>
      <c r="O3264" s="9" t="n">
        <f aca="false">IF(ISNUMBER(H3264),IF(AND(H3264&gt;=Scenario!$B$11,H3264&lt;Scenario!$B$12),1,0),0)</f>
        <v>1</v>
      </c>
      <c r="P3264" s="9" t="n">
        <f aca="false">IF(O3264=1,MAX(0,H3264-E3264)/60,"")</f>
        <v>40.6333333333333</v>
      </c>
      <c r="Q3264" s="9" t="n">
        <f aca="false">INDEX(Scenario!$B$18:$B$20,MATCH(B3264,Scenario!$A$18:$A$20,0))</f>
        <v>240</v>
      </c>
      <c r="R3264" s="9" t="n">
        <f aca="false">INDEX(Scenario!$C$18:$C$20,MATCH(B3264,Scenario!$A$18:$A$20,0))</f>
        <v>4320</v>
      </c>
      <c r="S3264" s="9" t="n">
        <f aca="false">IF(ISNUMBER(M3264),IF(M3264&lt;=Q3264,1,0),"")</f>
        <v>1</v>
      </c>
      <c r="T3264" s="9" t="n">
        <f aca="false">IF(ISNUMBER(P3264),IF(P3264&lt;=R3264,1,0),"")</f>
        <v>1</v>
      </c>
      <c r="U3264" s="9" t="n">
        <f aca="false">IF(E3264&gt;Scenario!$B$14,0,IF(OR(AND(ISNUMBER(H3264),H3264&lt;=Scenario!$B$14),AND(ISNUMBER(I3264),I3264&lt;=Scenario!$B$14)),0,1))</f>
        <v>0</v>
      </c>
      <c r="V3264" s="9" t="n">
        <f aca="false">IF(AND(U3264=1,(Scenario!$B$14-E3264)/60&gt;R3264),1,0)</f>
        <v>0</v>
      </c>
      <c r="W3264" s="9" t="n">
        <f aca="false">IF(OR(C3264=Scenario!$B$22,C3264=Scenario!$C$22),1,0)</f>
        <v>1</v>
      </c>
      <c r="X3264" s="9" t="n">
        <f aca="false">IF(ISNUMBER(I3264),1,0)</f>
        <v>0</v>
      </c>
      <c r="Y3264" s="9" t="n">
        <f aca="false">MOD(INT(E3264/86400)+3,7)</f>
        <v>2</v>
      </c>
      <c r="Z3264" s="9" t="n">
        <f aca="false">MOD(INT(E3264/3600),24)</f>
        <v>6</v>
      </c>
      <c r="AA3264" s="6" t="s">
        <v>6772</v>
      </c>
    </row>
    <row r="3265" customFormat="false" ht="15" hidden="false" customHeight="false" outlineLevel="0" collapsed="false">
      <c r="A3265" s="6" t="s">
        <v>6773</v>
      </c>
      <c r="B3265" s="6" t="s">
        <v>44</v>
      </c>
      <c r="C3265" s="6" t="s">
        <v>46</v>
      </c>
      <c r="D3265" s="6" t="s">
        <v>171</v>
      </c>
      <c r="E3265" s="6" t="n">
        <v>1789542242</v>
      </c>
      <c r="F3265" s="6" t="n">
        <v>1789542429</v>
      </c>
      <c r="G3265" s="6" t="n">
        <v>1789542272</v>
      </c>
      <c r="H3265" s="6" t="n">
        <v>1789552526</v>
      </c>
      <c r="J3265" s="6" t="n">
        <v>0</v>
      </c>
      <c r="K3265" s="6" t="n">
        <v>0</v>
      </c>
      <c r="L3265" s="9" t="n">
        <f aca="false">IF(AND(E3265&gt;=Scenario!$B$11,E3265&lt;Scenario!$B$12),1,0)</f>
        <v>1</v>
      </c>
      <c r="M3265" s="9" t="n">
        <f aca="false">IF(AND(L3265=1,ISNUMBER(F3265)),MAX(0,F3265-E3265)/60,"")</f>
        <v>3.11666666666667</v>
      </c>
      <c r="N3265" s="9" t="n">
        <f aca="false">IF(AND(L3265=1,ISNUMBER(G3265)),MAX(0,G3265-E3265)/60,"")</f>
        <v>0.5</v>
      </c>
      <c r="O3265" s="9" t="n">
        <f aca="false">IF(ISNUMBER(H3265),IF(AND(H3265&gt;=Scenario!$B$11,H3265&lt;Scenario!$B$12),1,0),0)</f>
        <v>1</v>
      </c>
      <c r="P3265" s="9" t="n">
        <f aca="false">IF(O3265=1,MAX(0,H3265-E3265)/60,"")</f>
        <v>171.4</v>
      </c>
      <c r="Q3265" s="9" t="n">
        <f aca="false">INDEX(Scenario!$B$18:$B$20,MATCH(B3265,Scenario!$A$18:$A$20,0))</f>
        <v>240</v>
      </c>
      <c r="R3265" s="9" t="n">
        <f aca="false">INDEX(Scenario!$C$18:$C$20,MATCH(B3265,Scenario!$A$18:$A$20,0))</f>
        <v>4320</v>
      </c>
      <c r="S3265" s="9" t="n">
        <f aca="false">IF(ISNUMBER(M3265),IF(M3265&lt;=Q3265,1,0),"")</f>
        <v>1</v>
      </c>
      <c r="T3265" s="9" t="n">
        <f aca="false">IF(ISNUMBER(P3265),IF(P3265&lt;=R3265,1,0),"")</f>
        <v>1</v>
      </c>
      <c r="U3265" s="9" t="n">
        <f aca="false">IF(E3265&gt;Scenario!$B$14,0,IF(OR(AND(ISNUMBER(H3265),H3265&lt;=Scenario!$B$14),AND(ISNUMBER(I3265),I3265&lt;=Scenario!$B$14)),0,1))</f>
        <v>0</v>
      </c>
      <c r="V3265" s="9" t="n">
        <f aca="false">IF(AND(U3265=1,(Scenario!$B$14-E3265)/60&gt;R3265),1,0)</f>
        <v>0</v>
      </c>
      <c r="W3265" s="9" t="n">
        <f aca="false">IF(OR(C3265=Scenario!$B$22,C3265=Scenario!$C$22),1,0)</f>
        <v>1</v>
      </c>
      <c r="X3265" s="9" t="n">
        <f aca="false">IF(ISNUMBER(I3265),1,0)</f>
        <v>0</v>
      </c>
      <c r="Y3265" s="9" t="n">
        <f aca="false">MOD(INT(E3265/86400)+3,7)</f>
        <v>2</v>
      </c>
      <c r="Z3265" s="9" t="n">
        <f aca="false">MOD(INT(E3265/3600),24)</f>
        <v>7</v>
      </c>
      <c r="AA3265" s="6" t="s">
        <v>6774</v>
      </c>
    </row>
    <row r="3266" customFormat="false" ht="15" hidden="false" customHeight="false" outlineLevel="0" collapsed="false">
      <c r="A3266" s="6" t="s">
        <v>6775</v>
      </c>
      <c r="B3266" s="6" t="s">
        <v>44</v>
      </c>
      <c r="C3266" s="6" t="s">
        <v>288</v>
      </c>
      <c r="D3266" s="6" t="s">
        <v>172</v>
      </c>
      <c r="E3266" s="6" t="n">
        <v>1789542906</v>
      </c>
      <c r="F3266" s="6" t="n">
        <v>1789543039</v>
      </c>
      <c r="G3266" s="6" t="n">
        <v>1789542929</v>
      </c>
      <c r="H3266" s="6" t="n">
        <v>1789544942</v>
      </c>
      <c r="J3266" s="6" t="n">
        <v>0</v>
      </c>
      <c r="K3266" s="6" t="n">
        <v>0</v>
      </c>
      <c r="L3266" s="9" t="n">
        <f aca="false">IF(AND(E3266&gt;=Scenario!$B$11,E3266&lt;Scenario!$B$12),1,0)</f>
        <v>1</v>
      </c>
      <c r="M3266" s="9" t="n">
        <f aca="false">IF(AND(L3266=1,ISNUMBER(F3266)),MAX(0,F3266-E3266)/60,"")</f>
        <v>2.21666666666667</v>
      </c>
      <c r="N3266" s="9" t="n">
        <f aca="false">IF(AND(L3266=1,ISNUMBER(G3266)),MAX(0,G3266-E3266)/60,"")</f>
        <v>0.383333333333333</v>
      </c>
      <c r="O3266" s="9" t="n">
        <f aca="false">IF(ISNUMBER(H3266),IF(AND(H3266&gt;=Scenario!$B$11,H3266&lt;Scenario!$B$12),1,0),0)</f>
        <v>1</v>
      </c>
      <c r="P3266" s="9" t="n">
        <f aca="false">IF(O3266=1,MAX(0,H3266-E3266)/60,"")</f>
        <v>33.9333333333333</v>
      </c>
      <c r="Q3266" s="9" t="n">
        <f aca="false">INDEX(Scenario!$B$18:$B$20,MATCH(B3266,Scenario!$A$18:$A$20,0))</f>
        <v>240</v>
      </c>
      <c r="R3266" s="9" t="n">
        <f aca="false">INDEX(Scenario!$C$18:$C$20,MATCH(B3266,Scenario!$A$18:$A$20,0))</f>
        <v>4320</v>
      </c>
      <c r="S3266" s="9" t="n">
        <f aca="false">IF(ISNUMBER(M3266),IF(M3266&lt;=Q3266,1,0),"")</f>
        <v>1</v>
      </c>
      <c r="T3266" s="9" t="n">
        <f aca="false">IF(ISNUMBER(P3266),IF(P3266&lt;=R3266,1,0),"")</f>
        <v>1</v>
      </c>
      <c r="U3266" s="9" t="n">
        <f aca="false">IF(E3266&gt;Scenario!$B$14,0,IF(OR(AND(ISNUMBER(H3266),H3266&lt;=Scenario!$B$14),AND(ISNUMBER(I3266),I3266&lt;=Scenario!$B$14)),0,1))</f>
        <v>0</v>
      </c>
      <c r="V3266" s="9" t="n">
        <f aca="false">IF(AND(U3266=1,(Scenario!$B$14-E3266)/60&gt;R3266),1,0)</f>
        <v>0</v>
      </c>
      <c r="W3266" s="9" t="n">
        <f aca="false">IF(OR(C3266=Scenario!$B$22,C3266=Scenario!$C$22),1,0)</f>
        <v>0</v>
      </c>
      <c r="X3266" s="9" t="n">
        <f aca="false">IF(ISNUMBER(I3266),1,0)</f>
        <v>0</v>
      </c>
      <c r="Y3266" s="9" t="n">
        <f aca="false">MOD(INT(E3266/86400)+3,7)</f>
        <v>2</v>
      </c>
      <c r="Z3266" s="9" t="n">
        <f aca="false">MOD(INT(E3266/3600),24)</f>
        <v>7</v>
      </c>
      <c r="AA3266" s="6" t="s">
        <v>6776</v>
      </c>
    </row>
    <row r="3267" customFormat="false" ht="15" hidden="false" customHeight="false" outlineLevel="0" collapsed="false">
      <c r="A3267" s="6" t="s">
        <v>6777</v>
      </c>
      <c r="B3267" s="6" t="s">
        <v>44</v>
      </c>
      <c r="C3267" s="6" t="s">
        <v>46</v>
      </c>
      <c r="D3267" s="6" t="s">
        <v>171</v>
      </c>
      <c r="E3267" s="6" t="n">
        <v>1789544699</v>
      </c>
      <c r="F3267" s="6" t="n">
        <v>1789544913</v>
      </c>
      <c r="G3267" s="6" t="n">
        <v>1789544712</v>
      </c>
      <c r="H3267" s="6" t="n">
        <v>1789549368</v>
      </c>
      <c r="J3267" s="6" t="n">
        <v>0</v>
      </c>
      <c r="K3267" s="6" t="n">
        <v>0</v>
      </c>
      <c r="L3267" s="9" t="n">
        <f aca="false">IF(AND(E3267&gt;=Scenario!$B$11,E3267&lt;Scenario!$B$12),1,0)</f>
        <v>1</v>
      </c>
      <c r="M3267" s="9" t="n">
        <f aca="false">IF(AND(L3267=1,ISNUMBER(F3267)),MAX(0,F3267-E3267)/60,"")</f>
        <v>3.56666666666667</v>
      </c>
      <c r="N3267" s="9" t="n">
        <f aca="false">IF(AND(L3267=1,ISNUMBER(G3267)),MAX(0,G3267-E3267)/60,"")</f>
        <v>0.216666666666667</v>
      </c>
      <c r="O3267" s="9" t="n">
        <f aca="false">IF(ISNUMBER(H3267),IF(AND(H3267&gt;=Scenario!$B$11,H3267&lt;Scenario!$B$12),1,0),0)</f>
        <v>1</v>
      </c>
      <c r="P3267" s="9" t="n">
        <f aca="false">IF(O3267=1,MAX(0,H3267-E3267)/60,"")</f>
        <v>77.8166666666667</v>
      </c>
      <c r="Q3267" s="9" t="n">
        <f aca="false">INDEX(Scenario!$B$18:$B$20,MATCH(B3267,Scenario!$A$18:$A$20,0))</f>
        <v>240</v>
      </c>
      <c r="R3267" s="9" t="n">
        <f aca="false">INDEX(Scenario!$C$18:$C$20,MATCH(B3267,Scenario!$A$18:$A$20,0))</f>
        <v>4320</v>
      </c>
      <c r="S3267" s="9" t="n">
        <f aca="false">IF(ISNUMBER(M3267),IF(M3267&lt;=Q3267,1,0),"")</f>
        <v>1</v>
      </c>
      <c r="T3267" s="9" t="n">
        <f aca="false">IF(ISNUMBER(P3267),IF(P3267&lt;=R3267,1,0),"")</f>
        <v>1</v>
      </c>
      <c r="U3267" s="9" t="n">
        <f aca="false">IF(E3267&gt;Scenario!$B$14,0,IF(OR(AND(ISNUMBER(H3267),H3267&lt;=Scenario!$B$14),AND(ISNUMBER(I3267),I3267&lt;=Scenario!$B$14)),0,1))</f>
        <v>0</v>
      </c>
      <c r="V3267" s="9" t="n">
        <f aca="false">IF(AND(U3267=1,(Scenario!$B$14-E3267)/60&gt;R3267),1,0)</f>
        <v>0</v>
      </c>
      <c r="W3267" s="9" t="n">
        <f aca="false">IF(OR(C3267=Scenario!$B$22,C3267=Scenario!$C$22),1,0)</f>
        <v>1</v>
      </c>
      <c r="X3267" s="9" t="n">
        <f aca="false">IF(ISNUMBER(I3267),1,0)</f>
        <v>0</v>
      </c>
      <c r="Y3267" s="9" t="n">
        <f aca="false">MOD(INT(E3267/86400)+3,7)</f>
        <v>2</v>
      </c>
      <c r="Z3267" s="9" t="n">
        <f aca="false">MOD(INT(E3267/3600),24)</f>
        <v>7</v>
      </c>
      <c r="AA3267" s="6" t="s">
        <v>6778</v>
      </c>
    </row>
    <row r="3268" customFormat="false" ht="15" hidden="false" customHeight="false" outlineLevel="0" collapsed="false">
      <c r="A3268" s="6" t="s">
        <v>6779</v>
      </c>
      <c r="B3268" s="6" t="s">
        <v>43</v>
      </c>
      <c r="C3268" s="6" t="s">
        <v>47</v>
      </c>
      <c r="D3268" s="6" t="s">
        <v>170</v>
      </c>
      <c r="E3268" s="6" t="n">
        <v>1789545704</v>
      </c>
      <c r="F3268" s="6" t="n">
        <v>1789545808</v>
      </c>
      <c r="G3268" s="6" t="n">
        <v>1789545747</v>
      </c>
      <c r="H3268" s="6" t="n">
        <v>1789623284</v>
      </c>
      <c r="J3268" s="6" t="n">
        <v>1</v>
      </c>
      <c r="K3268" s="6" t="n">
        <v>0</v>
      </c>
      <c r="L3268" s="9" t="n">
        <f aca="false">IF(AND(E3268&gt;=Scenario!$B$11,E3268&lt;Scenario!$B$12),1,0)</f>
        <v>1</v>
      </c>
      <c r="M3268" s="9" t="n">
        <f aca="false">IF(AND(L3268=1,ISNUMBER(F3268)),MAX(0,F3268-E3268)/60,"")</f>
        <v>1.73333333333333</v>
      </c>
      <c r="N3268" s="9" t="n">
        <f aca="false">IF(AND(L3268=1,ISNUMBER(G3268)),MAX(0,G3268-E3268)/60,"")</f>
        <v>0.716666666666667</v>
      </c>
      <c r="O3268" s="9" t="n">
        <f aca="false">IF(ISNUMBER(H3268),IF(AND(H3268&gt;=Scenario!$B$11,H3268&lt;Scenario!$B$12),1,0),0)</f>
        <v>1</v>
      </c>
      <c r="P3268" s="9" t="n">
        <f aca="false">IF(O3268=1,MAX(0,H3268-E3268)/60,"")</f>
        <v>1293</v>
      </c>
      <c r="Q3268" s="9" t="n">
        <f aca="false">INDEX(Scenario!$B$18:$B$20,MATCH(B3268,Scenario!$A$18:$A$20,0))</f>
        <v>60</v>
      </c>
      <c r="R3268" s="9" t="n">
        <f aca="false">INDEX(Scenario!$C$18:$C$20,MATCH(B3268,Scenario!$A$18:$A$20,0))</f>
        <v>1440</v>
      </c>
      <c r="S3268" s="9" t="n">
        <f aca="false">IF(ISNUMBER(M3268),IF(M3268&lt;=Q3268,1,0),"")</f>
        <v>1</v>
      </c>
      <c r="T3268" s="9" t="n">
        <f aca="false">IF(ISNUMBER(P3268),IF(P3268&lt;=R3268,1,0),"")</f>
        <v>1</v>
      </c>
      <c r="U3268" s="9" t="n">
        <f aca="false">IF(E3268&gt;Scenario!$B$14,0,IF(OR(AND(ISNUMBER(H3268),H3268&lt;=Scenario!$B$14),AND(ISNUMBER(I3268),I3268&lt;=Scenario!$B$14)),0,1))</f>
        <v>0</v>
      </c>
      <c r="V3268" s="9" t="n">
        <f aca="false">IF(AND(U3268=1,(Scenario!$B$14-E3268)/60&gt;R3268),1,0)</f>
        <v>0</v>
      </c>
      <c r="W3268" s="9" t="n">
        <f aca="false">IF(OR(C3268=Scenario!$B$22,C3268=Scenario!$C$22),1,0)</f>
        <v>1</v>
      </c>
      <c r="X3268" s="9" t="n">
        <f aca="false">IF(ISNUMBER(I3268),1,0)</f>
        <v>0</v>
      </c>
      <c r="Y3268" s="9" t="n">
        <f aca="false">MOD(INT(E3268/86400)+3,7)</f>
        <v>2</v>
      </c>
      <c r="Z3268" s="9" t="n">
        <f aca="false">MOD(INT(E3268/3600),24)</f>
        <v>8</v>
      </c>
      <c r="AA3268" s="6" t="s">
        <v>6780</v>
      </c>
    </row>
    <row r="3269" customFormat="false" ht="15" hidden="false" customHeight="false" outlineLevel="0" collapsed="false">
      <c r="A3269" s="6" t="s">
        <v>6781</v>
      </c>
      <c r="B3269" s="6" t="s">
        <v>44</v>
      </c>
      <c r="C3269" s="6" t="s">
        <v>249</v>
      </c>
      <c r="D3269" s="6" t="s">
        <v>170</v>
      </c>
      <c r="E3269" s="6" t="n">
        <v>1789545860</v>
      </c>
      <c r="F3269" s="6" t="n">
        <v>1789546121</v>
      </c>
      <c r="G3269" s="6" t="n">
        <v>1789545905</v>
      </c>
      <c r="H3269" s="6" t="n">
        <v>1789651852</v>
      </c>
      <c r="J3269" s="6" t="n">
        <v>1</v>
      </c>
      <c r="K3269" s="6" t="n">
        <v>0</v>
      </c>
      <c r="L3269" s="9" t="n">
        <f aca="false">IF(AND(E3269&gt;=Scenario!$B$11,E3269&lt;Scenario!$B$12),1,0)</f>
        <v>1</v>
      </c>
      <c r="M3269" s="9" t="n">
        <f aca="false">IF(AND(L3269=1,ISNUMBER(F3269)),MAX(0,F3269-E3269)/60,"")</f>
        <v>4.35</v>
      </c>
      <c r="N3269" s="9" t="n">
        <f aca="false">IF(AND(L3269=1,ISNUMBER(G3269)),MAX(0,G3269-E3269)/60,"")</f>
        <v>0.75</v>
      </c>
      <c r="O3269" s="9" t="n">
        <f aca="false">IF(ISNUMBER(H3269),IF(AND(H3269&gt;=Scenario!$B$11,H3269&lt;Scenario!$B$12),1,0),0)</f>
        <v>1</v>
      </c>
      <c r="P3269" s="9" t="n">
        <f aca="false">IF(O3269=1,MAX(0,H3269-E3269)/60,"")</f>
        <v>1766.53333333333</v>
      </c>
      <c r="Q3269" s="9" t="n">
        <f aca="false">INDEX(Scenario!$B$18:$B$20,MATCH(B3269,Scenario!$A$18:$A$20,0))</f>
        <v>240</v>
      </c>
      <c r="R3269" s="9" t="n">
        <f aca="false">INDEX(Scenario!$C$18:$C$20,MATCH(B3269,Scenario!$A$18:$A$20,0))</f>
        <v>4320</v>
      </c>
      <c r="S3269" s="9" t="n">
        <f aca="false">IF(ISNUMBER(M3269),IF(M3269&lt;=Q3269,1,0),"")</f>
        <v>1</v>
      </c>
      <c r="T3269" s="9" t="n">
        <f aca="false">IF(ISNUMBER(P3269),IF(P3269&lt;=R3269,1,0),"")</f>
        <v>1</v>
      </c>
      <c r="U3269" s="9" t="n">
        <f aca="false">IF(E3269&gt;Scenario!$B$14,0,IF(OR(AND(ISNUMBER(H3269),H3269&lt;=Scenario!$B$14),AND(ISNUMBER(I3269),I3269&lt;=Scenario!$B$14)),0,1))</f>
        <v>0</v>
      </c>
      <c r="V3269" s="9" t="n">
        <f aca="false">IF(AND(U3269=1,(Scenario!$B$14-E3269)/60&gt;R3269),1,0)</f>
        <v>0</v>
      </c>
      <c r="W3269" s="9" t="n">
        <f aca="false">IF(OR(C3269=Scenario!$B$22,C3269=Scenario!$C$22),1,0)</f>
        <v>0</v>
      </c>
      <c r="X3269" s="9" t="n">
        <f aca="false">IF(ISNUMBER(I3269),1,0)</f>
        <v>0</v>
      </c>
      <c r="Y3269" s="9" t="n">
        <f aca="false">MOD(INT(E3269/86400)+3,7)</f>
        <v>2</v>
      </c>
      <c r="Z3269" s="9" t="n">
        <f aca="false">MOD(INT(E3269/3600),24)</f>
        <v>8</v>
      </c>
      <c r="AA3269" s="6" t="s">
        <v>6782</v>
      </c>
    </row>
    <row r="3270" customFormat="false" ht="15" hidden="false" customHeight="false" outlineLevel="0" collapsed="false">
      <c r="A3270" s="6" t="s">
        <v>6783</v>
      </c>
      <c r="B3270" s="6" t="s">
        <v>44</v>
      </c>
      <c r="C3270" s="6" t="s">
        <v>249</v>
      </c>
      <c r="D3270" s="6" t="s">
        <v>171</v>
      </c>
      <c r="E3270" s="6" t="n">
        <v>1789546612</v>
      </c>
      <c r="F3270" s="6" t="n">
        <v>1789546711</v>
      </c>
      <c r="G3270" s="6" t="n">
        <v>1789546639</v>
      </c>
      <c r="H3270" s="6" t="n">
        <v>1789559636</v>
      </c>
      <c r="J3270" s="6" t="n">
        <v>0</v>
      </c>
      <c r="K3270" s="6" t="n">
        <v>0</v>
      </c>
      <c r="L3270" s="9" t="n">
        <f aca="false">IF(AND(E3270&gt;=Scenario!$B$11,E3270&lt;Scenario!$B$12),1,0)</f>
        <v>1</v>
      </c>
      <c r="M3270" s="9" t="n">
        <f aca="false">IF(AND(L3270=1,ISNUMBER(F3270)),MAX(0,F3270-E3270)/60,"")</f>
        <v>1.65</v>
      </c>
      <c r="N3270" s="9" t="n">
        <f aca="false">IF(AND(L3270=1,ISNUMBER(G3270)),MAX(0,G3270-E3270)/60,"")</f>
        <v>0.45</v>
      </c>
      <c r="O3270" s="9" t="n">
        <f aca="false">IF(ISNUMBER(H3270),IF(AND(H3270&gt;=Scenario!$B$11,H3270&lt;Scenario!$B$12),1,0),0)</f>
        <v>1</v>
      </c>
      <c r="P3270" s="9" t="n">
        <f aca="false">IF(O3270=1,MAX(0,H3270-E3270)/60,"")</f>
        <v>217.066666666667</v>
      </c>
      <c r="Q3270" s="9" t="n">
        <f aca="false">INDEX(Scenario!$B$18:$B$20,MATCH(B3270,Scenario!$A$18:$A$20,0))</f>
        <v>240</v>
      </c>
      <c r="R3270" s="9" t="n">
        <f aca="false">INDEX(Scenario!$C$18:$C$20,MATCH(B3270,Scenario!$A$18:$A$20,0))</f>
        <v>4320</v>
      </c>
      <c r="S3270" s="9" t="n">
        <f aca="false">IF(ISNUMBER(M3270),IF(M3270&lt;=Q3270,1,0),"")</f>
        <v>1</v>
      </c>
      <c r="T3270" s="9" t="n">
        <f aca="false">IF(ISNUMBER(P3270),IF(P3270&lt;=R3270,1,0),"")</f>
        <v>1</v>
      </c>
      <c r="U3270" s="9" t="n">
        <f aca="false">IF(E3270&gt;Scenario!$B$14,0,IF(OR(AND(ISNUMBER(H3270),H3270&lt;=Scenario!$B$14),AND(ISNUMBER(I3270),I3270&lt;=Scenario!$B$14)),0,1))</f>
        <v>0</v>
      </c>
      <c r="V3270" s="9" t="n">
        <f aca="false">IF(AND(U3270=1,(Scenario!$B$14-E3270)/60&gt;R3270),1,0)</f>
        <v>0</v>
      </c>
      <c r="W3270" s="9" t="n">
        <f aca="false">IF(OR(C3270=Scenario!$B$22,C3270=Scenario!$C$22),1,0)</f>
        <v>0</v>
      </c>
      <c r="X3270" s="9" t="n">
        <f aca="false">IF(ISNUMBER(I3270),1,0)</f>
        <v>0</v>
      </c>
      <c r="Y3270" s="9" t="n">
        <f aca="false">MOD(INT(E3270/86400)+3,7)</f>
        <v>2</v>
      </c>
      <c r="Z3270" s="9" t="n">
        <f aca="false">MOD(INT(E3270/3600),24)</f>
        <v>8</v>
      </c>
      <c r="AA3270" s="6" t="s">
        <v>6784</v>
      </c>
    </row>
    <row r="3271" customFormat="false" ht="15" hidden="false" customHeight="false" outlineLevel="0" collapsed="false">
      <c r="A3271" s="6" t="s">
        <v>6785</v>
      </c>
      <c r="B3271" s="6" t="s">
        <v>43</v>
      </c>
      <c r="C3271" s="6" t="s">
        <v>249</v>
      </c>
      <c r="D3271" s="6" t="s">
        <v>170</v>
      </c>
      <c r="E3271" s="6" t="n">
        <v>1789547363</v>
      </c>
      <c r="F3271" s="6" t="n">
        <v>1789547575</v>
      </c>
      <c r="G3271" s="6" t="n">
        <v>1789547409</v>
      </c>
      <c r="H3271" s="6" t="n">
        <v>1789548537</v>
      </c>
      <c r="J3271" s="6" t="n">
        <v>0</v>
      </c>
      <c r="K3271" s="6" t="n">
        <v>0</v>
      </c>
      <c r="L3271" s="9" t="n">
        <f aca="false">IF(AND(E3271&gt;=Scenario!$B$11,E3271&lt;Scenario!$B$12),1,0)</f>
        <v>1</v>
      </c>
      <c r="M3271" s="9" t="n">
        <f aca="false">IF(AND(L3271=1,ISNUMBER(F3271)),MAX(0,F3271-E3271)/60,"")</f>
        <v>3.53333333333333</v>
      </c>
      <c r="N3271" s="9" t="n">
        <f aca="false">IF(AND(L3271=1,ISNUMBER(G3271)),MAX(0,G3271-E3271)/60,"")</f>
        <v>0.766666666666667</v>
      </c>
      <c r="O3271" s="9" t="n">
        <f aca="false">IF(ISNUMBER(H3271),IF(AND(H3271&gt;=Scenario!$B$11,H3271&lt;Scenario!$B$12),1,0),0)</f>
        <v>1</v>
      </c>
      <c r="P3271" s="9" t="n">
        <f aca="false">IF(O3271=1,MAX(0,H3271-E3271)/60,"")</f>
        <v>19.5666666666667</v>
      </c>
      <c r="Q3271" s="9" t="n">
        <f aca="false">INDEX(Scenario!$B$18:$B$20,MATCH(B3271,Scenario!$A$18:$A$20,0))</f>
        <v>60</v>
      </c>
      <c r="R3271" s="9" t="n">
        <f aca="false">INDEX(Scenario!$C$18:$C$20,MATCH(B3271,Scenario!$A$18:$A$20,0))</f>
        <v>1440</v>
      </c>
      <c r="S3271" s="9" t="n">
        <f aca="false">IF(ISNUMBER(M3271),IF(M3271&lt;=Q3271,1,0),"")</f>
        <v>1</v>
      </c>
      <c r="T3271" s="9" t="n">
        <f aca="false">IF(ISNUMBER(P3271),IF(P3271&lt;=R3271,1,0),"")</f>
        <v>1</v>
      </c>
      <c r="U3271" s="9" t="n">
        <f aca="false">IF(E3271&gt;Scenario!$B$14,0,IF(OR(AND(ISNUMBER(H3271),H3271&lt;=Scenario!$B$14),AND(ISNUMBER(I3271),I3271&lt;=Scenario!$B$14)),0,1))</f>
        <v>0</v>
      </c>
      <c r="V3271" s="9" t="n">
        <f aca="false">IF(AND(U3271=1,(Scenario!$B$14-E3271)/60&gt;R3271),1,0)</f>
        <v>0</v>
      </c>
      <c r="W3271" s="9" t="n">
        <f aca="false">IF(OR(C3271=Scenario!$B$22,C3271=Scenario!$C$22),1,0)</f>
        <v>0</v>
      </c>
      <c r="X3271" s="9" t="n">
        <f aca="false">IF(ISNUMBER(I3271),1,0)</f>
        <v>0</v>
      </c>
      <c r="Y3271" s="9" t="n">
        <f aca="false">MOD(INT(E3271/86400)+3,7)</f>
        <v>2</v>
      </c>
      <c r="Z3271" s="9" t="n">
        <f aca="false">MOD(INT(E3271/3600),24)</f>
        <v>8</v>
      </c>
      <c r="AA3271" s="6" t="s">
        <v>6786</v>
      </c>
    </row>
    <row r="3272" customFormat="false" ht="15" hidden="false" customHeight="false" outlineLevel="0" collapsed="false">
      <c r="A3272" s="6" t="s">
        <v>6787</v>
      </c>
      <c r="B3272" s="6" t="s">
        <v>44</v>
      </c>
      <c r="C3272" s="6" t="s">
        <v>46</v>
      </c>
      <c r="D3272" s="6" t="s">
        <v>170</v>
      </c>
      <c r="E3272" s="6" t="n">
        <v>1789549446</v>
      </c>
      <c r="F3272" s="6" t="n">
        <v>1789549545</v>
      </c>
      <c r="G3272" s="6" t="n">
        <v>1789549476</v>
      </c>
      <c r="H3272" s="6" t="n">
        <v>1789550653</v>
      </c>
      <c r="J3272" s="6" t="n">
        <v>0</v>
      </c>
      <c r="K3272" s="6" t="n">
        <v>0</v>
      </c>
      <c r="L3272" s="9" t="n">
        <f aca="false">IF(AND(E3272&gt;=Scenario!$B$11,E3272&lt;Scenario!$B$12),1,0)</f>
        <v>1</v>
      </c>
      <c r="M3272" s="9" t="n">
        <f aca="false">IF(AND(L3272=1,ISNUMBER(F3272)),MAX(0,F3272-E3272)/60,"")</f>
        <v>1.65</v>
      </c>
      <c r="N3272" s="9" t="n">
        <f aca="false">IF(AND(L3272=1,ISNUMBER(G3272)),MAX(0,G3272-E3272)/60,"")</f>
        <v>0.5</v>
      </c>
      <c r="O3272" s="9" t="n">
        <f aca="false">IF(ISNUMBER(H3272),IF(AND(H3272&gt;=Scenario!$B$11,H3272&lt;Scenario!$B$12),1,0),0)</f>
        <v>1</v>
      </c>
      <c r="P3272" s="9" t="n">
        <f aca="false">IF(O3272=1,MAX(0,H3272-E3272)/60,"")</f>
        <v>20.1166666666667</v>
      </c>
      <c r="Q3272" s="9" t="n">
        <f aca="false">INDEX(Scenario!$B$18:$B$20,MATCH(B3272,Scenario!$A$18:$A$20,0))</f>
        <v>240</v>
      </c>
      <c r="R3272" s="9" t="n">
        <f aca="false">INDEX(Scenario!$C$18:$C$20,MATCH(B3272,Scenario!$A$18:$A$20,0))</f>
        <v>4320</v>
      </c>
      <c r="S3272" s="9" t="n">
        <f aca="false">IF(ISNUMBER(M3272),IF(M3272&lt;=Q3272,1,0),"")</f>
        <v>1</v>
      </c>
      <c r="T3272" s="9" t="n">
        <f aca="false">IF(ISNUMBER(P3272),IF(P3272&lt;=R3272,1,0),"")</f>
        <v>1</v>
      </c>
      <c r="U3272" s="9" t="n">
        <f aca="false">IF(E3272&gt;Scenario!$B$14,0,IF(OR(AND(ISNUMBER(H3272),H3272&lt;=Scenario!$B$14),AND(ISNUMBER(I3272),I3272&lt;=Scenario!$B$14)),0,1))</f>
        <v>0</v>
      </c>
      <c r="V3272" s="9" t="n">
        <f aca="false">IF(AND(U3272=1,(Scenario!$B$14-E3272)/60&gt;R3272),1,0)</f>
        <v>0</v>
      </c>
      <c r="W3272" s="9" t="n">
        <f aca="false">IF(OR(C3272=Scenario!$B$22,C3272=Scenario!$C$22),1,0)</f>
        <v>1</v>
      </c>
      <c r="X3272" s="9" t="n">
        <f aca="false">IF(ISNUMBER(I3272),1,0)</f>
        <v>0</v>
      </c>
      <c r="Y3272" s="9" t="n">
        <f aca="false">MOD(INT(E3272/86400)+3,7)</f>
        <v>2</v>
      </c>
      <c r="Z3272" s="9" t="n">
        <f aca="false">MOD(INT(E3272/3600),24)</f>
        <v>9</v>
      </c>
      <c r="AA3272" s="6" t="s">
        <v>6788</v>
      </c>
    </row>
    <row r="3273" customFormat="false" ht="15" hidden="false" customHeight="false" outlineLevel="0" collapsed="false">
      <c r="A3273" s="6" t="s">
        <v>6789</v>
      </c>
      <c r="B3273" s="6" t="s">
        <v>43</v>
      </c>
      <c r="C3273" s="6" t="s">
        <v>249</v>
      </c>
      <c r="D3273" s="6" t="s">
        <v>171</v>
      </c>
      <c r="E3273" s="6" t="n">
        <v>1789549900</v>
      </c>
      <c r="F3273" s="6" t="n">
        <v>1789550019</v>
      </c>
      <c r="G3273" s="6" t="n">
        <v>1789549919</v>
      </c>
      <c r="H3273" s="6" t="n">
        <v>1789550959</v>
      </c>
      <c r="J3273" s="6" t="n">
        <v>0</v>
      </c>
      <c r="K3273" s="6" t="n">
        <v>0</v>
      </c>
      <c r="L3273" s="9" t="n">
        <f aca="false">IF(AND(E3273&gt;=Scenario!$B$11,E3273&lt;Scenario!$B$12),1,0)</f>
        <v>1</v>
      </c>
      <c r="M3273" s="9" t="n">
        <f aca="false">IF(AND(L3273=1,ISNUMBER(F3273)),MAX(0,F3273-E3273)/60,"")</f>
        <v>1.98333333333333</v>
      </c>
      <c r="N3273" s="9" t="n">
        <f aca="false">IF(AND(L3273=1,ISNUMBER(G3273)),MAX(0,G3273-E3273)/60,"")</f>
        <v>0.316666666666667</v>
      </c>
      <c r="O3273" s="9" t="n">
        <f aca="false">IF(ISNUMBER(H3273),IF(AND(H3273&gt;=Scenario!$B$11,H3273&lt;Scenario!$B$12),1,0),0)</f>
        <v>1</v>
      </c>
      <c r="P3273" s="9" t="n">
        <f aca="false">IF(O3273=1,MAX(0,H3273-E3273)/60,"")</f>
        <v>17.65</v>
      </c>
      <c r="Q3273" s="9" t="n">
        <f aca="false">INDEX(Scenario!$B$18:$B$20,MATCH(B3273,Scenario!$A$18:$A$20,0))</f>
        <v>60</v>
      </c>
      <c r="R3273" s="9" t="n">
        <f aca="false">INDEX(Scenario!$C$18:$C$20,MATCH(B3273,Scenario!$A$18:$A$20,0))</f>
        <v>1440</v>
      </c>
      <c r="S3273" s="9" t="n">
        <f aca="false">IF(ISNUMBER(M3273),IF(M3273&lt;=Q3273,1,0),"")</f>
        <v>1</v>
      </c>
      <c r="T3273" s="9" t="n">
        <f aca="false">IF(ISNUMBER(P3273),IF(P3273&lt;=R3273,1,0),"")</f>
        <v>1</v>
      </c>
      <c r="U3273" s="9" t="n">
        <f aca="false">IF(E3273&gt;Scenario!$B$14,0,IF(OR(AND(ISNUMBER(H3273),H3273&lt;=Scenario!$B$14),AND(ISNUMBER(I3273),I3273&lt;=Scenario!$B$14)),0,1))</f>
        <v>0</v>
      </c>
      <c r="V3273" s="9" t="n">
        <f aca="false">IF(AND(U3273=1,(Scenario!$B$14-E3273)/60&gt;R3273),1,0)</f>
        <v>0</v>
      </c>
      <c r="W3273" s="9" t="n">
        <f aca="false">IF(OR(C3273=Scenario!$B$22,C3273=Scenario!$C$22),1,0)</f>
        <v>0</v>
      </c>
      <c r="X3273" s="9" t="n">
        <f aca="false">IF(ISNUMBER(I3273),1,0)</f>
        <v>0</v>
      </c>
      <c r="Y3273" s="9" t="n">
        <f aca="false">MOD(INT(E3273/86400)+3,7)</f>
        <v>2</v>
      </c>
      <c r="Z3273" s="9" t="n">
        <f aca="false">MOD(INT(E3273/3600),24)</f>
        <v>9</v>
      </c>
      <c r="AA3273" s="6" t="s">
        <v>6790</v>
      </c>
    </row>
    <row r="3274" customFormat="false" ht="15" hidden="false" customHeight="false" outlineLevel="0" collapsed="false">
      <c r="A3274" s="6" t="s">
        <v>6791</v>
      </c>
      <c r="B3274" s="6" t="s">
        <v>43</v>
      </c>
      <c r="C3274" s="6" t="s">
        <v>46</v>
      </c>
      <c r="D3274" s="6" t="s">
        <v>170</v>
      </c>
      <c r="E3274" s="6" t="n">
        <v>1789549971</v>
      </c>
      <c r="F3274" s="6" t="n">
        <v>1789550242</v>
      </c>
      <c r="G3274" s="6" t="n">
        <v>1789550005</v>
      </c>
      <c r="H3274" s="6" t="n">
        <v>1789553182</v>
      </c>
      <c r="J3274" s="6" t="n">
        <v>0</v>
      </c>
      <c r="K3274" s="6" t="n">
        <v>0</v>
      </c>
      <c r="L3274" s="9" t="n">
        <f aca="false">IF(AND(E3274&gt;=Scenario!$B$11,E3274&lt;Scenario!$B$12),1,0)</f>
        <v>1</v>
      </c>
      <c r="M3274" s="9" t="n">
        <f aca="false">IF(AND(L3274=1,ISNUMBER(F3274)),MAX(0,F3274-E3274)/60,"")</f>
        <v>4.51666666666667</v>
      </c>
      <c r="N3274" s="9" t="n">
        <f aca="false">IF(AND(L3274=1,ISNUMBER(G3274)),MAX(0,G3274-E3274)/60,"")</f>
        <v>0.566666666666667</v>
      </c>
      <c r="O3274" s="9" t="n">
        <f aca="false">IF(ISNUMBER(H3274),IF(AND(H3274&gt;=Scenario!$B$11,H3274&lt;Scenario!$B$12),1,0),0)</f>
        <v>1</v>
      </c>
      <c r="P3274" s="9" t="n">
        <f aca="false">IF(O3274=1,MAX(0,H3274-E3274)/60,"")</f>
        <v>53.5166666666667</v>
      </c>
      <c r="Q3274" s="9" t="n">
        <f aca="false">INDEX(Scenario!$B$18:$B$20,MATCH(B3274,Scenario!$A$18:$A$20,0))</f>
        <v>60</v>
      </c>
      <c r="R3274" s="9" t="n">
        <f aca="false">INDEX(Scenario!$C$18:$C$20,MATCH(B3274,Scenario!$A$18:$A$20,0))</f>
        <v>1440</v>
      </c>
      <c r="S3274" s="9" t="n">
        <f aca="false">IF(ISNUMBER(M3274),IF(M3274&lt;=Q3274,1,0),"")</f>
        <v>1</v>
      </c>
      <c r="T3274" s="9" t="n">
        <f aca="false">IF(ISNUMBER(P3274),IF(P3274&lt;=R3274,1,0),"")</f>
        <v>1</v>
      </c>
      <c r="U3274" s="9" t="n">
        <f aca="false">IF(E3274&gt;Scenario!$B$14,0,IF(OR(AND(ISNUMBER(H3274),H3274&lt;=Scenario!$B$14),AND(ISNUMBER(I3274),I3274&lt;=Scenario!$B$14)),0,1))</f>
        <v>0</v>
      </c>
      <c r="V3274" s="9" t="n">
        <f aca="false">IF(AND(U3274=1,(Scenario!$B$14-E3274)/60&gt;R3274),1,0)</f>
        <v>0</v>
      </c>
      <c r="W3274" s="9" t="n">
        <f aca="false">IF(OR(C3274=Scenario!$B$22,C3274=Scenario!$C$22),1,0)</f>
        <v>1</v>
      </c>
      <c r="X3274" s="9" t="n">
        <f aca="false">IF(ISNUMBER(I3274),1,0)</f>
        <v>0</v>
      </c>
      <c r="Y3274" s="9" t="n">
        <f aca="false">MOD(INT(E3274/86400)+3,7)</f>
        <v>2</v>
      </c>
      <c r="Z3274" s="9" t="n">
        <f aca="false">MOD(INT(E3274/3600),24)</f>
        <v>9</v>
      </c>
      <c r="AA3274" s="6" t="s">
        <v>6792</v>
      </c>
    </row>
    <row r="3275" customFormat="false" ht="15" hidden="false" customHeight="false" outlineLevel="0" collapsed="false">
      <c r="A3275" s="6" t="s">
        <v>6793</v>
      </c>
      <c r="B3275" s="6" t="s">
        <v>43</v>
      </c>
      <c r="C3275" s="6" t="s">
        <v>249</v>
      </c>
      <c r="D3275" s="6" t="s">
        <v>171</v>
      </c>
      <c r="E3275" s="6" t="n">
        <v>1789550006</v>
      </c>
      <c r="F3275" s="6" t="n">
        <v>1789550895</v>
      </c>
      <c r="G3275" s="6" t="n">
        <v>1789550759</v>
      </c>
      <c r="H3275" s="6" t="n">
        <v>1789555869</v>
      </c>
      <c r="J3275" s="6" t="n">
        <v>0</v>
      </c>
      <c r="K3275" s="6" t="n">
        <v>0</v>
      </c>
      <c r="L3275" s="9" t="n">
        <f aca="false">IF(AND(E3275&gt;=Scenario!$B$11,E3275&lt;Scenario!$B$12),1,0)</f>
        <v>1</v>
      </c>
      <c r="M3275" s="9" t="n">
        <f aca="false">IF(AND(L3275=1,ISNUMBER(F3275)),MAX(0,F3275-E3275)/60,"")</f>
        <v>14.8166666666667</v>
      </c>
      <c r="N3275" s="9" t="n">
        <f aca="false">IF(AND(L3275=1,ISNUMBER(G3275)),MAX(0,G3275-E3275)/60,"")</f>
        <v>12.55</v>
      </c>
      <c r="O3275" s="9" t="n">
        <f aca="false">IF(ISNUMBER(H3275),IF(AND(H3275&gt;=Scenario!$B$11,H3275&lt;Scenario!$B$12),1,0),0)</f>
        <v>1</v>
      </c>
      <c r="P3275" s="9" t="n">
        <f aca="false">IF(O3275=1,MAX(0,H3275-E3275)/60,"")</f>
        <v>97.7166666666667</v>
      </c>
      <c r="Q3275" s="9" t="n">
        <f aca="false">INDEX(Scenario!$B$18:$B$20,MATCH(B3275,Scenario!$A$18:$A$20,0))</f>
        <v>60</v>
      </c>
      <c r="R3275" s="9" t="n">
        <f aca="false">INDEX(Scenario!$C$18:$C$20,MATCH(B3275,Scenario!$A$18:$A$20,0))</f>
        <v>1440</v>
      </c>
      <c r="S3275" s="9" t="n">
        <f aca="false">IF(ISNUMBER(M3275),IF(M3275&lt;=Q3275,1,0),"")</f>
        <v>1</v>
      </c>
      <c r="T3275" s="9" t="n">
        <f aca="false">IF(ISNUMBER(P3275),IF(P3275&lt;=R3275,1,0),"")</f>
        <v>1</v>
      </c>
      <c r="U3275" s="9" t="n">
        <f aca="false">IF(E3275&gt;Scenario!$B$14,0,IF(OR(AND(ISNUMBER(H3275),H3275&lt;=Scenario!$B$14),AND(ISNUMBER(I3275),I3275&lt;=Scenario!$B$14)),0,1))</f>
        <v>0</v>
      </c>
      <c r="V3275" s="9" t="n">
        <f aca="false">IF(AND(U3275=1,(Scenario!$B$14-E3275)/60&gt;R3275),1,0)</f>
        <v>0</v>
      </c>
      <c r="W3275" s="9" t="n">
        <f aca="false">IF(OR(C3275=Scenario!$B$22,C3275=Scenario!$C$22),1,0)</f>
        <v>0</v>
      </c>
      <c r="X3275" s="9" t="n">
        <f aca="false">IF(ISNUMBER(I3275),1,0)</f>
        <v>0</v>
      </c>
      <c r="Y3275" s="9" t="n">
        <f aca="false">MOD(INT(E3275/86400)+3,7)</f>
        <v>2</v>
      </c>
      <c r="Z3275" s="9" t="n">
        <f aca="false">MOD(INT(E3275/3600),24)</f>
        <v>9</v>
      </c>
      <c r="AA3275" s="6" t="s">
        <v>6794</v>
      </c>
    </row>
    <row r="3276" customFormat="false" ht="15" hidden="false" customHeight="false" outlineLevel="0" collapsed="false">
      <c r="A3276" s="6" t="s">
        <v>6795</v>
      </c>
      <c r="B3276" s="6" t="s">
        <v>42</v>
      </c>
      <c r="C3276" s="6" t="s">
        <v>249</v>
      </c>
      <c r="D3276" s="6" t="s">
        <v>171</v>
      </c>
      <c r="E3276" s="6" t="n">
        <v>1789550347</v>
      </c>
      <c r="F3276" s="6" t="n">
        <v>1789550820</v>
      </c>
      <c r="G3276" s="6" t="n">
        <v>1789550678</v>
      </c>
      <c r="H3276" s="6" t="n">
        <v>1789552091</v>
      </c>
      <c r="J3276" s="6" t="n">
        <v>0</v>
      </c>
      <c r="K3276" s="6" t="n">
        <v>0</v>
      </c>
      <c r="L3276" s="9" t="n">
        <f aca="false">IF(AND(E3276&gt;=Scenario!$B$11,E3276&lt;Scenario!$B$12),1,0)</f>
        <v>1</v>
      </c>
      <c r="M3276" s="9" t="n">
        <f aca="false">IF(AND(L3276=1,ISNUMBER(F3276)),MAX(0,F3276-E3276)/60,"")</f>
        <v>7.88333333333333</v>
      </c>
      <c r="N3276" s="9" t="n">
        <f aca="false">IF(AND(L3276=1,ISNUMBER(G3276)),MAX(0,G3276-E3276)/60,"")</f>
        <v>5.51666666666667</v>
      </c>
      <c r="O3276" s="9" t="n">
        <f aca="false">IF(ISNUMBER(H3276),IF(AND(H3276&gt;=Scenario!$B$11,H3276&lt;Scenario!$B$12),1,0),0)</f>
        <v>1</v>
      </c>
      <c r="P3276" s="9" t="n">
        <f aca="false">IF(O3276=1,MAX(0,H3276-E3276)/60,"")</f>
        <v>29.0666666666667</v>
      </c>
      <c r="Q3276" s="9" t="n">
        <f aca="false">INDEX(Scenario!$B$18:$B$20,MATCH(B3276,Scenario!$A$18:$A$20,0))</f>
        <v>15</v>
      </c>
      <c r="R3276" s="9" t="n">
        <f aca="false">INDEX(Scenario!$C$18:$C$20,MATCH(B3276,Scenario!$A$18:$A$20,0))</f>
        <v>240</v>
      </c>
      <c r="S3276" s="9" t="n">
        <f aca="false">IF(ISNUMBER(M3276),IF(M3276&lt;=Q3276,1,0),"")</f>
        <v>1</v>
      </c>
      <c r="T3276" s="9" t="n">
        <f aca="false">IF(ISNUMBER(P3276),IF(P3276&lt;=R3276,1,0),"")</f>
        <v>1</v>
      </c>
      <c r="U3276" s="9" t="n">
        <f aca="false">IF(E3276&gt;Scenario!$B$14,0,IF(OR(AND(ISNUMBER(H3276),H3276&lt;=Scenario!$B$14),AND(ISNUMBER(I3276),I3276&lt;=Scenario!$B$14)),0,1))</f>
        <v>0</v>
      </c>
      <c r="V3276" s="9" t="n">
        <f aca="false">IF(AND(U3276=1,(Scenario!$B$14-E3276)/60&gt;R3276),1,0)</f>
        <v>0</v>
      </c>
      <c r="W3276" s="9" t="n">
        <f aca="false">IF(OR(C3276=Scenario!$B$22,C3276=Scenario!$C$22),1,0)</f>
        <v>0</v>
      </c>
      <c r="X3276" s="9" t="n">
        <f aca="false">IF(ISNUMBER(I3276),1,0)</f>
        <v>0</v>
      </c>
      <c r="Y3276" s="9" t="n">
        <f aca="false">MOD(INT(E3276/86400)+3,7)</f>
        <v>2</v>
      </c>
      <c r="Z3276" s="9" t="n">
        <f aca="false">MOD(INT(E3276/3600),24)</f>
        <v>9</v>
      </c>
      <c r="AA3276" s="6" t="s">
        <v>6796</v>
      </c>
    </row>
    <row r="3277" customFormat="false" ht="15" hidden="false" customHeight="false" outlineLevel="0" collapsed="false">
      <c r="A3277" s="6" t="s">
        <v>6797</v>
      </c>
      <c r="B3277" s="6" t="s">
        <v>43</v>
      </c>
      <c r="C3277" s="6" t="s">
        <v>288</v>
      </c>
      <c r="D3277" s="6" t="s">
        <v>170</v>
      </c>
      <c r="E3277" s="6" t="n">
        <v>1789551370</v>
      </c>
      <c r="F3277" s="6" t="n">
        <v>1789551500</v>
      </c>
      <c r="G3277" s="6" t="n">
        <v>1789551391</v>
      </c>
      <c r="H3277" s="6" t="n">
        <v>1789556012</v>
      </c>
      <c r="J3277" s="6" t="n">
        <v>0</v>
      </c>
      <c r="K3277" s="6" t="n">
        <v>0</v>
      </c>
      <c r="L3277" s="9" t="n">
        <f aca="false">IF(AND(E3277&gt;=Scenario!$B$11,E3277&lt;Scenario!$B$12),1,0)</f>
        <v>1</v>
      </c>
      <c r="M3277" s="9" t="n">
        <f aca="false">IF(AND(L3277=1,ISNUMBER(F3277)),MAX(0,F3277-E3277)/60,"")</f>
        <v>2.16666666666667</v>
      </c>
      <c r="N3277" s="9" t="n">
        <f aca="false">IF(AND(L3277=1,ISNUMBER(G3277)),MAX(0,G3277-E3277)/60,"")</f>
        <v>0.35</v>
      </c>
      <c r="O3277" s="9" t="n">
        <f aca="false">IF(ISNUMBER(H3277),IF(AND(H3277&gt;=Scenario!$B$11,H3277&lt;Scenario!$B$12),1,0),0)</f>
        <v>1</v>
      </c>
      <c r="P3277" s="9" t="n">
        <f aca="false">IF(O3277=1,MAX(0,H3277-E3277)/60,"")</f>
        <v>77.3666666666667</v>
      </c>
      <c r="Q3277" s="9" t="n">
        <f aca="false">INDEX(Scenario!$B$18:$B$20,MATCH(B3277,Scenario!$A$18:$A$20,0))</f>
        <v>60</v>
      </c>
      <c r="R3277" s="9" t="n">
        <f aca="false">INDEX(Scenario!$C$18:$C$20,MATCH(B3277,Scenario!$A$18:$A$20,0))</f>
        <v>1440</v>
      </c>
      <c r="S3277" s="9" t="n">
        <f aca="false">IF(ISNUMBER(M3277),IF(M3277&lt;=Q3277,1,0),"")</f>
        <v>1</v>
      </c>
      <c r="T3277" s="9" t="n">
        <f aca="false">IF(ISNUMBER(P3277),IF(P3277&lt;=R3277,1,0),"")</f>
        <v>1</v>
      </c>
      <c r="U3277" s="9" t="n">
        <f aca="false">IF(E3277&gt;Scenario!$B$14,0,IF(OR(AND(ISNUMBER(H3277),H3277&lt;=Scenario!$B$14),AND(ISNUMBER(I3277),I3277&lt;=Scenario!$B$14)),0,1))</f>
        <v>0</v>
      </c>
      <c r="V3277" s="9" t="n">
        <f aca="false">IF(AND(U3277=1,(Scenario!$B$14-E3277)/60&gt;R3277),1,0)</f>
        <v>0</v>
      </c>
      <c r="W3277" s="9" t="n">
        <f aca="false">IF(OR(C3277=Scenario!$B$22,C3277=Scenario!$C$22),1,0)</f>
        <v>0</v>
      </c>
      <c r="X3277" s="9" t="n">
        <f aca="false">IF(ISNUMBER(I3277),1,0)</f>
        <v>0</v>
      </c>
      <c r="Y3277" s="9" t="n">
        <f aca="false">MOD(INT(E3277/86400)+3,7)</f>
        <v>2</v>
      </c>
      <c r="Z3277" s="9" t="n">
        <f aca="false">MOD(INT(E3277/3600),24)</f>
        <v>9</v>
      </c>
      <c r="AA3277" s="6" t="s">
        <v>6798</v>
      </c>
    </row>
    <row r="3278" customFormat="false" ht="15" hidden="false" customHeight="false" outlineLevel="0" collapsed="false">
      <c r="A3278" s="6" t="s">
        <v>6799</v>
      </c>
      <c r="B3278" s="6" t="s">
        <v>44</v>
      </c>
      <c r="C3278" s="6" t="s">
        <v>47</v>
      </c>
      <c r="D3278" s="6" t="s">
        <v>170</v>
      </c>
      <c r="E3278" s="6" t="n">
        <v>1789551627</v>
      </c>
      <c r="F3278" s="6" t="n">
        <v>1789551788</v>
      </c>
      <c r="G3278" s="6" t="n">
        <v>1789551659</v>
      </c>
      <c r="H3278" s="6" t="n">
        <v>1789552267</v>
      </c>
      <c r="J3278" s="6" t="n">
        <v>0</v>
      </c>
      <c r="K3278" s="6" t="n">
        <v>0</v>
      </c>
      <c r="L3278" s="9" t="n">
        <f aca="false">IF(AND(E3278&gt;=Scenario!$B$11,E3278&lt;Scenario!$B$12),1,0)</f>
        <v>1</v>
      </c>
      <c r="M3278" s="9" t="n">
        <f aca="false">IF(AND(L3278=1,ISNUMBER(F3278)),MAX(0,F3278-E3278)/60,"")</f>
        <v>2.68333333333333</v>
      </c>
      <c r="N3278" s="9" t="n">
        <f aca="false">IF(AND(L3278=1,ISNUMBER(G3278)),MAX(0,G3278-E3278)/60,"")</f>
        <v>0.533333333333333</v>
      </c>
      <c r="O3278" s="9" t="n">
        <f aca="false">IF(ISNUMBER(H3278),IF(AND(H3278&gt;=Scenario!$B$11,H3278&lt;Scenario!$B$12),1,0),0)</f>
        <v>1</v>
      </c>
      <c r="P3278" s="9" t="n">
        <f aca="false">IF(O3278=1,MAX(0,H3278-E3278)/60,"")</f>
        <v>10.6666666666667</v>
      </c>
      <c r="Q3278" s="9" t="n">
        <f aca="false">INDEX(Scenario!$B$18:$B$20,MATCH(B3278,Scenario!$A$18:$A$20,0))</f>
        <v>240</v>
      </c>
      <c r="R3278" s="9" t="n">
        <f aca="false">INDEX(Scenario!$C$18:$C$20,MATCH(B3278,Scenario!$A$18:$A$20,0))</f>
        <v>4320</v>
      </c>
      <c r="S3278" s="9" t="n">
        <f aca="false">IF(ISNUMBER(M3278),IF(M3278&lt;=Q3278,1,0),"")</f>
        <v>1</v>
      </c>
      <c r="T3278" s="9" t="n">
        <f aca="false">IF(ISNUMBER(P3278),IF(P3278&lt;=R3278,1,0),"")</f>
        <v>1</v>
      </c>
      <c r="U3278" s="9" t="n">
        <f aca="false">IF(E3278&gt;Scenario!$B$14,0,IF(OR(AND(ISNUMBER(H3278),H3278&lt;=Scenario!$B$14),AND(ISNUMBER(I3278),I3278&lt;=Scenario!$B$14)),0,1))</f>
        <v>0</v>
      </c>
      <c r="V3278" s="9" t="n">
        <f aca="false">IF(AND(U3278=1,(Scenario!$B$14-E3278)/60&gt;R3278),1,0)</f>
        <v>0</v>
      </c>
      <c r="W3278" s="9" t="n">
        <f aca="false">IF(OR(C3278=Scenario!$B$22,C3278=Scenario!$C$22),1,0)</f>
        <v>1</v>
      </c>
      <c r="X3278" s="9" t="n">
        <f aca="false">IF(ISNUMBER(I3278),1,0)</f>
        <v>0</v>
      </c>
      <c r="Y3278" s="9" t="n">
        <f aca="false">MOD(INT(E3278/86400)+3,7)</f>
        <v>2</v>
      </c>
      <c r="Z3278" s="9" t="n">
        <f aca="false">MOD(INT(E3278/3600),24)</f>
        <v>9</v>
      </c>
      <c r="AA3278" s="6" t="s">
        <v>6800</v>
      </c>
    </row>
    <row r="3279" customFormat="false" ht="15" hidden="false" customHeight="false" outlineLevel="0" collapsed="false">
      <c r="A3279" s="6" t="s">
        <v>6801</v>
      </c>
      <c r="B3279" s="6" t="s">
        <v>44</v>
      </c>
      <c r="C3279" s="6" t="s">
        <v>249</v>
      </c>
      <c r="D3279" s="6" t="s">
        <v>171</v>
      </c>
      <c r="E3279" s="6" t="n">
        <v>1789551672</v>
      </c>
      <c r="F3279" s="6" t="n">
        <v>1789552238</v>
      </c>
      <c r="G3279" s="6" t="n">
        <v>1789552087</v>
      </c>
      <c r="H3279" s="6" t="n">
        <v>1789555345</v>
      </c>
      <c r="J3279" s="6" t="n">
        <v>0</v>
      </c>
      <c r="K3279" s="6" t="n">
        <v>0</v>
      </c>
      <c r="L3279" s="9" t="n">
        <f aca="false">IF(AND(E3279&gt;=Scenario!$B$11,E3279&lt;Scenario!$B$12),1,0)</f>
        <v>1</v>
      </c>
      <c r="M3279" s="9" t="n">
        <f aca="false">IF(AND(L3279=1,ISNUMBER(F3279)),MAX(0,F3279-E3279)/60,"")</f>
        <v>9.43333333333333</v>
      </c>
      <c r="N3279" s="9" t="n">
        <f aca="false">IF(AND(L3279=1,ISNUMBER(G3279)),MAX(0,G3279-E3279)/60,"")</f>
        <v>6.91666666666667</v>
      </c>
      <c r="O3279" s="9" t="n">
        <f aca="false">IF(ISNUMBER(H3279),IF(AND(H3279&gt;=Scenario!$B$11,H3279&lt;Scenario!$B$12),1,0),0)</f>
        <v>1</v>
      </c>
      <c r="P3279" s="9" t="n">
        <f aca="false">IF(O3279=1,MAX(0,H3279-E3279)/60,"")</f>
        <v>61.2166666666667</v>
      </c>
      <c r="Q3279" s="9" t="n">
        <f aca="false">INDEX(Scenario!$B$18:$B$20,MATCH(B3279,Scenario!$A$18:$A$20,0))</f>
        <v>240</v>
      </c>
      <c r="R3279" s="9" t="n">
        <f aca="false">INDEX(Scenario!$C$18:$C$20,MATCH(B3279,Scenario!$A$18:$A$20,0))</f>
        <v>4320</v>
      </c>
      <c r="S3279" s="9" t="n">
        <f aca="false">IF(ISNUMBER(M3279),IF(M3279&lt;=Q3279,1,0),"")</f>
        <v>1</v>
      </c>
      <c r="T3279" s="9" t="n">
        <f aca="false">IF(ISNUMBER(P3279),IF(P3279&lt;=R3279,1,0),"")</f>
        <v>1</v>
      </c>
      <c r="U3279" s="9" t="n">
        <f aca="false">IF(E3279&gt;Scenario!$B$14,0,IF(OR(AND(ISNUMBER(H3279),H3279&lt;=Scenario!$B$14),AND(ISNUMBER(I3279),I3279&lt;=Scenario!$B$14)),0,1))</f>
        <v>0</v>
      </c>
      <c r="V3279" s="9" t="n">
        <f aca="false">IF(AND(U3279=1,(Scenario!$B$14-E3279)/60&gt;R3279),1,0)</f>
        <v>0</v>
      </c>
      <c r="W3279" s="9" t="n">
        <f aca="false">IF(OR(C3279=Scenario!$B$22,C3279=Scenario!$C$22),1,0)</f>
        <v>0</v>
      </c>
      <c r="X3279" s="9" t="n">
        <f aca="false">IF(ISNUMBER(I3279),1,0)</f>
        <v>0</v>
      </c>
      <c r="Y3279" s="9" t="n">
        <f aca="false">MOD(INT(E3279/86400)+3,7)</f>
        <v>2</v>
      </c>
      <c r="Z3279" s="9" t="n">
        <f aca="false">MOD(INT(E3279/3600),24)</f>
        <v>9</v>
      </c>
      <c r="AA3279" s="6" t="s">
        <v>6802</v>
      </c>
    </row>
    <row r="3280" customFormat="false" ht="15" hidden="false" customHeight="false" outlineLevel="0" collapsed="false">
      <c r="A3280" s="6" t="s">
        <v>6803</v>
      </c>
      <c r="B3280" s="6" t="s">
        <v>44</v>
      </c>
      <c r="C3280" s="6" t="s">
        <v>249</v>
      </c>
      <c r="D3280" s="6" t="s">
        <v>171</v>
      </c>
      <c r="E3280" s="6" t="n">
        <v>1789551901</v>
      </c>
      <c r="F3280" s="6" t="n">
        <v>1789552370</v>
      </c>
      <c r="G3280" s="6" t="n">
        <v>1789552136</v>
      </c>
      <c r="H3280" s="6" t="n">
        <v>1789554967</v>
      </c>
      <c r="J3280" s="6" t="n">
        <v>0</v>
      </c>
      <c r="K3280" s="6" t="n">
        <v>0</v>
      </c>
      <c r="L3280" s="9" t="n">
        <f aca="false">IF(AND(E3280&gt;=Scenario!$B$11,E3280&lt;Scenario!$B$12),1,0)</f>
        <v>1</v>
      </c>
      <c r="M3280" s="9" t="n">
        <f aca="false">IF(AND(L3280=1,ISNUMBER(F3280)),MAX(0,F3280-E3280)/60,"")</f>
        <v>7.81666666666667</v>
      </c>
      <c r="N3280" s="9" t="n">
        <f aca="false">IF(AND(L3280=1,ISNUMBER(G3280)),MAX(0,G3280-E3280)/60,"")</f>
        <v>3.91666666666667</v>
      </c>
      <c r="O3280" s="9" t="n">
        <f aca="false">IF(ISNUMBER(H3280),IF(AND(H3280&gt;=Scenario!$B$11,H3280&lt;Scenario!$B$12),1,0),0)</f>
        <v>1</v>
      </c>
      <c r="P3280" s="9" t="n">
        <f aca="false">IF(O3280=1,MAX(0,H3280-E3280)/60,"")</f>
        <v>51.1</v>
      </c>
      <c r="Q3280" s="9" t="n">
        <f aca="false">INDEX(Scenario!$B$18:$B$20,MATCH(B3280,Scenario!$A$18:$A$20,0))</f>
        <v>240</v>
      </c>
      <c r="R3280" s="9" t="n">
        <f aca="false">INDEX(Scenario!$C$18:$C$20,MATCH(B3280,Scenario!$A$18:$A$20,0))</f>
        <v>4320</v>
      </c>
      <c r="S3280" s="9" t="n">
        <f aca="false">IF(ISNUMBER(M3280),IF(M3280&lt;=Q3280,1,0),"")</f>
        <v>1</v>
      </c>
      <c r="T3280" s="9" t="n">
        <f aca="false">IF(ISNUMBER(P3280),IF(P3280&lt;=R3280,1,0),"")</f>
        <v>1</v>
      </c>
      <c r="U3280" s="9" t="n">
        <f aca="false">IF(E3280&gt;Scenario!$B$14,0,IF(OR(AND(ISNUMBER(H3280),H3280&lt;=Scenario!$B$14),AND(ISNUMBER(I3280),I3280&lt;=Scenario!$B$14)),0,1))</f>
        <v>0</v>
      </c>
      <c r="V3280" s="9" t="n">
        <f aca="false">IF(AND(U3280=1,(Scenario!$B$14-E3280)/60&gt;R3280),1,0)</f>
        <v>0</v>
      </c>
      <c r="W3280" s="9" t="n">
        <f aca="false">IF(OR(C3280=Scenario!$B$22,C3280=Scenario!$C$22),1,0)</f>
        <v>0</v>
      </c>
      <c r="X3280" s="9" t="n">
        <f aca="false">IF(ISNUMBER(I3280),1,0)</f>
        <v>0</v>
      </c>
      <c r="Y3280" s="9" t="n">
        <f aca="false">MOD(INT(E3280/86400)+3,7)</f>
        <v>2</v>
      </c>
      <c r="Z3280" s="9" t="n">
        <f aca="false">MOD(INT(E3280/3600),24)</f>
        <v>9</v>
      </c>
      <c r="AA3280" s="6" t="s">
        <v>6804</v>
      </c>
    </row>
    <row r="3281" customFormat="false" ht="15" hidden="false" customHeight="false" outlineLevel="0" collapsed="false">
      <c r="A3281" s="6" t="s">
        <v>6805</v>
      </c>
      <c r="B3281" s="6" t="s">
        <v>44</v>
      </c>
      <c r="C3281" s="6" t="s">
        <v>249</v>
      </c>
      <c r="D3281" s="6" t="s">
        <v>171</v>
      </c>
      <c r="E3281" s="6" t="n">
        <v>1789551950</v>
      </c>
      <c r="F3281" s="6" t="n">
        <v>1789552620</v>
      </c>
      <c r="G3281" s="6" t="n">
        <v>1789552541</v>
      </c>
      <c r="H3281" s="6" t="n">
        <v>1789560175</v>
      </c>
      <c r="J3281" s="6" t="n">
        <v>0</v>
      </c>
      <c r="K3281" s="6" t="n">
        <v>0</v>
      </c>
      <c r="L3281" s="9" t="n">
        <f aca="false">IF(AND(E3281&gt;=Scenario!$B$11,E3281&lt;Scenario!$B$12),1,0)</f>
        <v>1</v>
      </c>
      <c r="M3281" s="9" t="n">
        <f aca="false">IF(AND(L3281=1,ISNUMBER(F3281)),MAX(0,F3281-E3281)/60,"")</f>
        <v>11.1666666666667</v>
      </c>
      <c r="N3281" s="9" t="n">
        <f aca="false">IF(AND(L3281=1,ISNUMBER(G3281)),MAX(0,G3281-E3281)/60,"")</f>
        <v>9.85</v>
      </c>
      <c r="O3281" s="9" t="n">
        <f aca="false">IF(ISNUMBER(H3281),IF(AND(H3281&gt;=Scenario!$B$11,H3281&lt;Scenario!$B$12),1,0),0)</f>
        <v>1</v>
      </c>
      <c r="P3281" s="9" t="n">
        <f aca="false">IF(O3281=1,MAX(0,H3281-E3281)/60,"")</f>
        <v>137.083333333333</v>
      </c>
      <c r="Q3281" s="9" t="n">
        <f aca="false">INDEX(Scenario!$B$18:$B$20,MATCH(B3281,Scenario!$A$18:$A$20,0))</f>
        <v>240</v>
      </c>
      <c r="R3281" s="9" t="n">
        <f aca="false">INDEX(Scenario!$C$18:$C$20,MATCH(B3281,Scenario!$A$18:$A$20,0))</f>
        <v>4320</v>
      </c>
      <c r="S3281" s="9" t="n">
        <f aca="false">IF(ISNUMBER(M3281),IF(M3281&lt;=Q3281,1,0),"")</f>
        <v>1</v>
      </c>
      <c r="T3281" s="9" t="n">
        <f aca="false">IF(ISNUMBER(P3281),IF(P3281&lt;=R3281,1,0),"")</f>
        <v>1</v>
      </c>
      <c r="U3281" s="9" t="n">
        <f aca="false">IF(E3281&gt;Scenario!$B$14,0,IF(OR(AND(ISNUMBER(H3281),H3281&lt;=Scenario!$B$14),AND(ISNUMBER(I3281),I3281&lt;=Scenario!$B$14)),0,1))</f>
        <v>0</v>
      </c>
      <c r="V3281" s="9" t="n">
        <f aca="false">IF(AND(U3281=1,(Scenario!$B$14-E3281)/60&gt;R3281),1,0)</f>
        <v>0</v>
      </c>
      <c r="W3281" s="9" t="n">
        <f aca="false">IF(OR(C3281=Scenario!$B$22,C3281=Scenario!$C$22),1,0)</f>
        <v>0</v>
      </c>
      <c r="X3281" s="9" t="n">
        <f aca="false">IF(ISNUMBER(I3281),1,0)</f>
        <v>0</v>
      </c>
      <c r="Y3281" s="9" t="n">
        <f aca="false">MOD(INT(E3281/86400)+3,7)</f>
        <v>2</v>
      </c>
      <c r="Z3281" s="9" t="n">
        <f aca="false">MOD(INT(E3281/3600),24)</f>
        <v>9</v>
      </c>
      <c r="AA3281" s="6" t="s">
        <v>6806</v>
      </c>
    </row>
    <row r="3282" customFormat="false" ht="15" hidden="false" customHeight="false" outlineLevel="0" collapsed="false">
      <c r="A3282" s="6" t="s">
        <v>6807</v>
      </c>
      <c r="B3282" s="6" t="s">
        <v>44</v>
      </c>
      <c r="C3282" s="6" t="s">
        <v>249</v>
      </c>
      <c r="D3282" s="6" t="s">
        <v>172</v>
      </c>
      <c r="E3282" s="6" t="n">
        <v>1789551982</v>
      </c>
      <c r="F3282" s="6" t="n">
        <v>1789552111</v>
      </c>
      <c r="G3282" s="6" t="n">
        <v>1789552028</v>
      </c>
      <c r="H3282" s="6" t="n">
        <v>1789553688</v>
      </c>
      <c r="J3282" s="6" t="n">
        <v>0</v>
      </c>
      <c r="K3282" s="6" t="n">
        <v>0</v>
      </c>
      <c r="L3282" s="9" t="n">
        <f aca="false">IF(AND(E3282&gt;=Scenario!$B$11,E3282&lt;Scenario!$B$12),1,0)</f>
        <v>1</v>
      </c>
      <c r="M3282" s="9" t="n">
        <f aca="false">IF(AND(L3282=1,ISNUMBER(F3282)),MAX(0,F3282-E3282)/60,"")</f>
        <v>2.15</v>
      </c>
      <c r="N3282" s="9" t="n">
        <f aca="false">IF(AND(L3282=1,ISNUMBER(G3282)),MAX(0,G3282-E3282)/60,"")</f>
        <v>0.766666666666667</v>
      </c>
      <c r="O3282" s="9" t="n">
        <f aca="false">IF(ISNUMBER(H3282),IF(AND(H3282&gt;=Scenario!$B$11,H3282&lt;Scenario!$B$12),1,0),0)</f>
        <v>1</v>
      </c>
      <c r="P3282" s="9" t="n">
        <f aca="false">IF(O3282=1,MAX(0,H3282-E3282)/60,"")</f>
        <v>28.4333333333333</v>
      </c>
      <c r="Q3282" s="9" t="n">
        <f aca="false">INDEX(Scenario!$B$18:$B$20,MATCH(B3282,Scenario!$A$18:$A$20,0))</f>
        <v>240</v>
      </c>
      <c r="R3282" s="9" t="n">
        <f aca="false">INDEX(Scenario!$C$18:$C$20,MATCH(B3282,Scenario!$A$18:$A$20,0))</f>
        <v>4320</v>
      </c>
      <c r="S3282" s="9" t="n">
        <f aca="false">IF(ISNUMBER(M3282),IF(M3282&lt;=Q3282,1,0),"")</f>
        <v>1</v>
      </c>
      <c r="T3282" s="9" t="n">
        <f aca="false">IF(ISNUMBER(P3282),IF(P3282&lt;=R3282,1,0),"")</f>
        <v>1</v>
      </c>
      <c r="U3282" s="9" t="n">
        <f aca="false">IF(E3282&gt;Scenario!$B$14,0,IF(OR(AND(ISNUMBER(H3282),H3282&lt;=Scenario!$B$14),AND(ISNUMBER(I3282),I3282&lt;=Scenario!$B$14)),0,1))</f>
        <v>0</v>
      </c>
      <c r="V3282" s="9" t="n">
        <f aca="false">IF(AND(U3282=1,(Scenario!$B$14-E3282)/60&gt;R3282),1,0)</f>
        <v>0</v>
      </c>
      <c r="W3282" s="9" t="n">
        <f aca="false">IF(OR(C3282=Scenario!$B$22,C3282=Scenario!$C$22),1,0)</f>
        <v>0</v>
      </c>
      <c r="X3282" s="9" t="n">
        <f aca="false">IF(ISNUMBER(I3282),1,0)</f>
        <v>0</v>
      </c>
      <c r="Y3282" s="9" t="n">
        <f aca="false">MOD(INT(E3282/86400)+3,7)</f>
        <v>2</v>
      </c>
      <c r="Z3282" s="9" t="n">
        <f aca="false">MOD(INT(E3282/3600),24)</f>
        <v>9</v>
      </c>
      <c r="AA3282" s="6" t="s">
        <v>6808</v>
      </c>
    </row>
    <row r="3283" customFormat="false" ht="15" hidden="false" customHeight="false" outlineLevel="0" collapsed="false">
      <c r="A3283" s="6" t="s">
        <v>6809</v>
      </c>
      <c r="B3283" s="6" t="s">
        <v>44</v>
      </c>
      <c r="C3283" s="6" t="s">
        <v>288</v>
      </c>
      <c r="D3283" s="6" t="s">
        <v>172</v>
      </c>
      <c r="E3283" s="6" t="n">
        <v>1789552339</v>
      </c>
      <c r="F3283" s="6" t="n">
        <v>1789552452</v>
      </c>
      <c r="G3283" s="6" t="n">
        <v>1789552354</v>
      </c>
      <c r="H3283" s="6" t="n">
        <v>1789555133</v>
      </c>
      <c r="J3283" s="6" t="n">
        <v>0</v>
      </c>
      <c r="K3283" s="6" t="n">
        <v>0</v>
      </c>
      <c r="L3283" s="9" t="n">
        <f aca="false">IF(AND(E3283&gt;=Scenario!$B$11,E3283&lt;Scenario!$B$12),1,0)</f>
        <v>1</v>
      </c>
      <c r="M3283" s="9" t="n">
        <f aca="false">IF(AND(L3283=1,ISNUMBER(F3283)),MAX(0,F3283-E3283)/60,"")</f>
        <v>1.88333333333333</v>
      </c>
      <c r="N3283" s="9" t="n">
        <f aca="false">IF(AND(L3283=1,ISNUMBER(G3283)),MAX(0,G3283-E3283)/60,"")</f>
        <v>0.25</v>
      </c>
      <c r="O3283" s="9" t="n">
        <f aca="false">IF(ISNUMBER(H3283),IF(AND(H3283&gt;=Scenario!$B$11,H3283&lt;Scenario!$B$12),1,0),0)</f>
        <v>1</v>
      </c>
      <c r="P3283" s="9" t="n">
        <f aca="false">IF(O3283=1,MAX(0,H3283-E3283)/60,"")</f>
        <v>46.5666666666667</v>
      </c>
      <c r="Q3283" s="9" t="n">
        <f aca="false">INDEX(Scenario!$B$18:$B$20,MATCH(B3283,Scenario!$A$18:$A$20,0))</f>
        <v>240</v>
      </c>
      <c r="R3283" s="9" t="n">
        <f aca="false">INDEX(Scenario!$C$18:$C$20,MATCH(B3283,Scenario!$A$18:$A$20,0))</f>
        <v>4320</v>
      </c>
      <c r="S3283" s="9" t="n">
        <f aca="false">IF(ISNUMBER(M3283),IF(M3283&lt;=Q3283,1,0),"")</f>
        <v>1</v>
      </c>
      <c r="T3283" s="9" t="n">
        <f aca="false">IF(ISNUMBER(P3283),IF(P3283&lt;=R3283,1,0),"")</f>
        <v>1</v>
      </c>
      <c r="U3283" s="9" t="n">
        <f aca="false">IF(E3283&gt;Scenario!$B$14,0,IF(OR(AND(ISNUMBER(H3283),H3283&lt;=Scenario!$B$14),AND(ISNUMBER(I3283),I3283&lt;=Scenario!$B$14)),0,1))</f>
        <v>0</v>
      </c>
      <c r="V3283" s="9" t="n">
        <f aca="false">IF(AND(U3283=1,(Scenario!$B$14-E3283)/60&gt;R3283),1,0)</f>
        <v>0</v>
      </c>
      <c r="W3283" s="9" t="n">
        <f aca="false">IF(OR(C3283=Scenario!$B$22,C3283=Scenario!$C$22),1,0)</f>
        <v>0</v>
      </c>
      <c r="X3283" s="9" t="n">
        <f aca="false">IF(ISNUMBER(I3283),1,0)</f>
        <v>0</v>
      </c>
      <c r="Y3283" s="9" t="n">
        <f aca="false">MOD(INT(E3283/86400)+3,7)</f>
        <v>2</v>
      </c>
      <c r="Z3283" s="9" t="n">
        <f aca="false">MOD(INT(E3283/3600),24)</f>
        <v>9</v>
      </c>
      <c r="AA3283" s="6" t="s">
        <v>6810</v>
      </c>
    </row>
    <row r="3284" customFormat="false" ht="15" hidden="false" customHeight="false" outlineLevel="0" collapsed="false">
      <c r="A3284" s="6" t="s">
        <v>6811</v>
      </c>
      <c r="B3284" s="6" t="s">
        <v>43</v>
      </c>
      <c r="C3284" s="6" t="s">
        <v>46</v>
      </c>
      <c r="D3284" s="6" t="s">
        <v>171</v>
      </c>
      <c r="E3284" s="6" t="n">
        <v>1789552820</v>
      </c>
      <c r="F3284" s="6" t="n">
        <v>1789553074</v>
      </c>
      <c r="G3284" s="6" t="n">
        <v>1789552846</v>
      </c>
      <c r="H3284" s="6" t="n">
        <v>1789556028</v>
      </c>
      <c r="J3284" s="6" t="n">
        <v>0</v>
      </c>
      <c r="K3284" s="6" t="n">
        <v>0</v>
      </c>
      <c r="L3284" s="9" t="n">
        <f aca="false">IF(AND(E3284&gt;=Scenario!$B$11,E3284&lt;Scenario!$B$12),1,0)</f>
        <v>1</v>
      </c>
      <c r="M3284" s="9" t="n">
        <f aca="false">IF(AND(L3284=1,ISNUMBER(F3284)),MAX(0,F3284-E3284)/60,"")</f>
        <v>4.23333333333333</v>
      </c>
      <c r="N3284" s="9" t="n">
        <f aca="false">IF(AND(L3284=1,ISNUMBER(G3284)),MAX(0,G3284-E3284)/60,"")</f>
        <v>0.433333333333333</v>
      </c>
      <c r="O3284" s="9" t="n">
        <f aca="false">IF(ISNUMBER(H3284),IF(AND(H3284&gt;=Scenario!$B$11,H3284&lt;Scenario!$B$12),1,0),0)</f>
        <v>1</v>
      </c>
      <c r="P3284" s="9" t="n">
        <f aca="false">IF(O3284=1,MAX(0,H3284-E3284)/60,"")</f>
        <v>53.4666666666667</v>
      </c>
      <c r="Q3284" s="9" t="n">
        <f aca="false">INDEX(Scenario!$B$18:$B$20,MATCH(B3284,Scenario!$A$18:$A$20,0))</f>
        <v>60</v>
      </c>
      <c r="R3284" s="9" t="n">
        <f aca="false">INDEX(Scenario!$C$18:$C$20,MATCH(B3284,Scenario!$A$18:$A$20,0))</f>
        <v>1440</v>
      </c>
      <c r="S3284" s="9" t="n">
        <f aca="false">IF(ISNUMBER(M3284),IF(M3284&lt;=Q3284,1,0),"")</f>
        <v>1</v>
      </c>
      <c r="T3284" s="9" t="n">
        <f aca="false">IF(ISNUMBER(P3284),IF(P3284&lt;=R3284,1,0),"")</f>
        <v>1</v>
      </c>
      <c r="U3284" s="9" t="n">
        <f aca="false">IF(E3284&gt;Scenario!$B$14,0,IF(OR(AND(ISNUMBER(H3284),H3284&lt;=Scenario!$B$14),AND(ISNUMBER(I3284),I3284&lt;=Scenario!$B$14)),0,1))</f>
        <v>0</v>
      </c>
      <c r="V3284" s="9" t="n">
        <f aca="false">IF(AND(U3284=1,(Scenario!$B$14-E3284)/60&gt;R3284),1,0)</f>
        <v>0</v>
      </c>
      <c r="W3284" s="9" t="n">
        <f aca="false">IF(OR(C3284=Scenario!$B$22,C3284=Scenario!$C$22),1,0)</f>
        <v>1</v>
      </c>
      <c r="X3284" s="9" t="n">
        <f aca="false">IF(ISNUMBER(I3284),1,0)</f>
        <v>0</v>
      </c>
      <c r="Y3284" s="9" t="n">
        <f aca="false">MOD(INT(E3284/86400)+3,7)</f>
        <v>2</v>
      </c>
      <c r="Z3284" s="9" t="n">
        <f aca="false">MOD(INT(E3284/3600),24)</f>
        <v>10</v>
      </c>
      <c r="AA3284" s="6" t="s">
        <v>6812</v>
      </c>
    </row>
    <row r="3285" customFormat="false" ht="15" hidden="false" customHeight="false" outlineLevel="0" collapsed="false">
      <c r="A3285" s="6" t="s">
        <v>6813</v>
      </c>
      <c r="B3285" s="6" t="s">
        <v>43</v>
      </c>
      <c r="C3285" s="6" t="s">
        <v>46</v>
      </c>
      <c r="D3285" s="6" t="s">
        <v>170</v>
      </c>
      <c r="E3285" s="6" t="n">
        <v>1789552945</v>
      </c>
      <c r="F3285" s="6" t="n">
        <v>1789553396</v>
      </c>
      <c r="G3285" s="6" t="n">
        <v>1789553226</v>
      </c>
      <c r="H3285" s="6" t="n">
        <v>1789556210</v>
      </c>
      <c r="J3285" s="6" t="n">
        <v>0</v>
      </c>
      <c r="K3285" s="6" t="n">
        <v>0</v>
      </c>
      <c r="L3285" s="9" t="n">
        <f aca="false">IF(AND(E3285&gt;=Scenario!$B$11,E3285&lt;Scenario!$B$12),1,0)</f>
        <v>1</v>
      </c>
      <c r="M3285" s="9" t="n">
        <f aca="false">IF(AND(L3285=1,ISNUMBER(F3285)),MAX(0,F3285-E3285)/60,"")</f>
        <v>7.51666666666667</v>
      </c>
      <c r="N3285" s="9" t="n">
        <f aca="false">IF(AND(L3285=1,ISNUMBER(G3285)),MAX(0,G3285-E3285)/60,"")</f>
        <v>4.68333333333333</v>
      </c>
      <c r="O3285" s="9" t="n">
        <f aca="false">IF(ISNUMBER(H3285),IF(AND(H3285&gt;=Scenario!$B$11,H3285&lt;Scenario!$B$12),1,0),0)</f>
        <v>1</v>
      </c>
      <c r="P3285" s="9" t="n">
        <f aca="false">IF(O3285=1,MAX(0,H3285-E3285)/60,"")</f>
        <v>54.4166666666667</v>
      </c>
      <c r="Q3285" s="9" t="n">
        <f aca="false">INDEX(Scenario!$B$18:$B$20,MATCH(B3285,Scenario!$A$18:$A$20,0))</f>
        <v>60</v>
      </c>
      <c r="R3285" s="9" t="n">
        <f aca="false">INDEX(Scenario!$C$18:$C$20,MATCH(B3285,Scenario!$A$18:$A$20,0))</f>
        <v>1440</v>
      </c>
      <c r="S3285" s="9" t="n">
        <f aca="false">IF(ISNUMBER(M3285),IF(M3285&lt;=Q3285,1,0),"")</f>
        <v>1</v>
      </c>
      <c r="T3285" s="9" t="n">
        <f aca="false">IF(ISNUMBER(P3285),IF(P3285&lt;=R3285,1,0),"")</f>
        <v>1</v>
      </c>
      <c r="U3285" s="9" t="n">
        <f aca="false">IF(E3285&gt;Scenario!$B$14,0,IF(OR(AND(ISNUMBER(H3285),H3285&lt;=Scenario!$B$14),AND(ISNUMBER(I3285),I3285&lt;=Scenario!$B$14)),0,1))</f>
        <v>0</v>
      </c>
      <c r="V3285" s="9" t="n">
        <f aca="false">IF(AND(U3285=1,(Scenario!$B$14-E3285)/60&gt;R3285),1,0)</f>
        <v>0</v>
      </c>
      <c r="W3285" s="9" t="n">
        <f aca="false">IF(OR(C3285=Scenario!$B$22,C3285=Scenario!$C$22),1,0)</f>
        <v>1</v>
      </c>
      <c r="X3285" s="9" t="n">
        <f aca="false">IF(ISNUMBER(I3285),1,0)</f>
        <v>0</v>
      </c>
      <c r="Y3285" s="9" t="n">
        <f aca="false">MOD(INT(E3285/86400)+3,7)</f>
        <v>2</v>
      </c>
      <c r="Z3285" s="9" t="n">
        <f aca="false">MOD(INT(E3285/3600),24)</f>
        <v>10</v>
      </c>
      <c r="AA3285" s="6" t="s">
        <v>6814</v>
      </c>
    </row>
    <row r="3286" customFormat="false" ht="15" hidden="false" customHeight="false" outlineLevel="0" collapsed="false">
      <c r="A3286" s="6" t="s">
        <v>6815</v>
      </c>
      <c r="B3286" s="6" t="s">
        <v>44</v>
      </c>
      <c r="C3286" s="6" t="s">
        <v>249</v>
      </c>
      <c r="D3286" s="6" t="s">
        <v>171</v>
      </c>
      <c r="E3286" s="6" t="n">
        <v>1789553688</v>
      </c>
      <c r="F3286" s="6" t="n">
        <v>1789555140</v>
      </c>
      <c r="G3286" s="6" t="n">
        <v>1789555001</v>
      </c>
      <c r="H3286" s="6" t="n">
        <v>1789564099</v>
      </c>
      <c r="J3286" s="6" t="n">
        <v>0</v>
      </c>
      <c r="K3286" s="6" t="n">
        <v>1</v>
      </c>
      <c r="L3286" s="9" t="n">
        <f aca="false">IF(AND(E3286&gt;=Scenario!$B$11,E3286&lt;Scenario!$B$12),1,0)</f>
        <v>1</v>
      </c>
      <c r="M3286" s="9" t="n">
        <f aca="false">IF(AND(L3286=1,ISNUMBER(F3286)),MAX(0,F3286-E3286)/60,"")</f>
        <v>24.2</v>
      </c>
      <c r="N3286" s="9" t="n">
        <f aca="false">IF(AND(L3286=1,ISNUMBER(G3286)),MAX(0,G3286-E3286)/60,"")</f>
        <v>21.8833333333333</v>
      </c>
      <c r="O3286" s="9" t="n">
        <f aca="false">IF(ISNUMBER(H3286),IF(AND(H3286&gt;=Scenario!$B$11,H3286&lt;Scenario!$B$12),1,0),0)</f>
        <v>1</v>
      </c>
      <c r="P3286" s="9" t="n">
        <f aca="false">IF(O3286=1,MAX(0,H3286-E3286)/60,"")</f>
        <v>173.516666666667</v>
      </c>
      <c r="Q3286" s="9" t="n">
        <f aca="false">INDEX(Scenario!$B$18:$B$20,MATCH(B3286,Scenario!$A$18:$A$20,0))</f>
        <v>240</v>
      </c>
      <c r="R3286" s="9" t="n">
        <f aca="false">INDEX(Scenario!$C$18:$C$20,MATCH(B3286,Scenario!$A$18:$A$20,0))</f>
        <v>4320</v>
      </c>
      <c r="S3286" s="9" t="n">
        <f aca="false">IF(ISNUMBER(M3286),IF(M3286&lt;=Q3286,1,0),"")</f>
        <v>1</v>
      </c>
      <c r="T3286" s="9" t="n">
        <f aca="false">IF(ISNUMBER(P3286),IF(P3286&lt;=R3286,1,0),"")</f>
        <v>1</v>
      </c>
      <c r="U3286" s="9" t="n">
        <f aca="false">IF(E3286&gt;Scenario!$B$14,0,IF(OR(AND(ISNUMBER(H3286),H3286&lt;=Scenario!$B$14),AND(ISNUMBER(I3286),I3286&lt;=Scenario!$B$14)),0,1))</f>
        <v>0</v>
      </c>
      <c r="V3286" s="9" t="n">
        <f aca="false">IF(AND(U3286=1,(Scenario!$B$14-E3286)/60&gt;R3286),1,0)</f>
        <v>0</v>
      </c>
      <c r="W3286" s="9" t="n">
        <f aca="false">IF(OR(C3286=Scenario!$B$22,C3286=Scenario!$C$22),1,0)</f>
        <v>0</v>
      </c>
      <c r="X3286" s="9" t="n">
        <f aca="false">IF(ISNUMBER(I3286),1,0)</f>
        <v>0</v>
      </c>
      <c r="Y3286" s="9" t="n">
        <f aca="false">MOD(INT(E3286/86400)+3,7)</f>
        <v>2</v>
      </c>
      <c r="Z3286" s="9" t="n">
        <f aca="false">MOD(INT(E3286/3600),24)</f>
        <v>10</v>
      </c>
      <c r="AA3286" s="6" t="s">
        <v>6816</v>
      </c>
    </row>
    <row r="3287" customFormat="false" ht="15" hidden="false" customHeight="false" outlineLevel="0" collapsed="false">
      <c r="A3287" s="6" t="s">
        <v>6817</v>
      </c>
      <c r="B3287" s="6" t="s">
        <v>43</v>
      </c>
      <c r="C3287" s="6" t="s">
        <v>249</v>
      </c>
      <c r="D3287" s="6" t="s">
        <v>171</v>
      </c>
      <c r="E3287" s="6" t="n">
        <v>1789555853</v>
      </c>
      <c r="F3287" s="6" t="n">
        <v>1789556233</v>
      </c>
      <c r="G3287" s="6" t="n">
        <v>1789556038</v>
      </c>
      <c r="H3287" s="6" t="n">
        <v>1789644086</v>
      </c>
      <c r="J3287" s="6" t="n">
        <v>1</v>
      </c>
      <c r="K3287" s="6" t="n">
        <v>0</v>
      </c>
      <c r="L3287" s="9" t="n">
        <f aca="false">IF(AND(E3287&gt;=Scenario!$B$11,E3287&lt;Scenario!$B$12),1,0)</f>
        <v>1</v>
      </c>
      <c r="M3287" s="9" t="n">
        <f aca="false">IF(AND(L3287=1,ISNUMBER(F3287)),MAX(0,F3287-E3287)/60,"")</f>
        <v>6.33333333333333</v>
      </c>
      <c r="N3287" s="9" t="n">
        <f aca="false">IF(AND(L3287=1,ISNUMBER(G3287)),MAX(0,G3287-E3287)/60,"")</f>
        <v>3.08333333333333</v>
      </c>
      <c r="O3287" s="9" t="n">
        <f aca="false">IF(ISNUMBER(H3287),IF(AND(H3287&gt;=Scenario!$B$11,H3287&lt;Scenario!$B$12),1,0),0)</f>
        <v>1</v>
      </c>
      <c r="P3287" s="9" t="n">
        <f aca="false">IF(O3287=1,MAX(0,H3287-E3287)/60,"")</f>
        <v>1470.55</v>
      </c>
      <c r="Q3287" s="9" t="n">
        <f aca="false">INDEX(Scenario!$B$18:$B$20,MATCH(B3287,Scenario!$A$18:$A$20,0))</f>
        <v>60</v>
      </c>
      <c r="R3287" s="9" t="n">
        <f aca="false">INDEX(Scenario!$C$18:$C$20,MATCH(B3287,Scenario!$A$18:$A$20,0))</f>
        <v>1440</v>
      </c>
      <c r="S3287" s="9" t="n">
        <f aca="false">IF(ISNUMBER(M3287),IF(M3287&lt;=Q3287,1,0),"")</f>
        <v>1</v>
      </c>
      <c r="T3287" s="9" t="n">
        <f aca="false">IF(ISNUMBER(P3287),IF(P3287&lt;=R3287,1,0),"")</f>
        <v>0</v>
      </c>
      <c r="U3287" s="9" t="n">
        <f aca="false">IF(E3287&gt;Scenario!$B$14,0,IF(OR(AND(ISNUMBER(H3287),H3287&lt;=Scenario!$B$14),AND(ISNUMBER(I3287),I3287&lt;=Scenario!$B$14)),0,1))</f>
        <v>0</v>
      </c>
      <c r="V3287" s="9" t="n">
        <f aca="false">IF(AND(U3287=1,(Scenario!$B$14-E3287)/60&gt;R3287),1,0)</f>
        <v>0</v>
      </c>
      <c r="W3287" s="9" t="n">
        <f aca="false">IF(OR(C3287=Scenario!$B$22,C3287=Scenario!$C$22),1,0)</f>
        <v>0</v>
      </c>
      <c r="X3287" s="9" t="n">
        <f aca="false">IF(ISNUMBER(I3287),1,0)</f>
        <v>0</v>
      </c>
      <c r="Y3287" s="9" t="n">
        <f aca="false">MOD(INT(E3287/86400)+3,7)</f>
        <v>2</v>
      </c>
      <c r="Z3287" s="9" t="n">
        <f aca="false">MOD(INT(E3287/3600),24)</f>
        <v>10</v>
      </c>
      <c r="AA3287" s="6" t="s">
        <v>6818</v>
      </c>
    </row>
    <row r="3288" customFormat="false" ht="15" hidden="false" customHeight="false" outlineLevel="0" collapsed="false">
      <c r="A3288" s="6" t="s">
        <v>6819</v>
      </c>
      <c r="B3288" s="6" t="s">
        <v>43</v>
      </c>
      <c r="C3288" s="6" t="s">
        <v>288</v>
      </c>
      <c r="D3288" s="6" t="s">
        <v>171</v>
      </c>
      <c r="E3288" s="6" t="n">
        <v>1789558441</v>
      </c>
      <c r="F3288" s="6" t="n">
        <v>1789558628</v>
      </c>
      <c r="G3288" s="6" t="n">
        <v>1789558457</v>
      </c>
      <c r="H3288" s="6" t="n">
        <v>1789567620</v>
      </c>
      <c r="J3288" s="6" t="n">
        <v>0</v>
      </c>
      <c r="K3288" s="6" t="n">
        <v>0</v>
      </c>
      <c r="L3288" s="9" t="n">
        <f aca="false">IF(AND(E3288&gt;=Scenario!$B$11,E3288&lt;Scenario!$B$12),1,0)</f>
        <v>1</v>
      </c>
      <c r="M3288" s="9" t="n">
        <f aca="false">IF(AND(L3288=1,ISNUMBER(F3288)),MAX(0,F3288-E3288)/60,"")</f>
        <v>3.11666666666667</v>
      </c>
      <c r="N3288" s="9" t="n">
        <f aca="false">IF(AND(L3288=1,ISNUMBER(G3288)),MAX(0,G3288-E3288)/60,"")</f>
        <v>0.266666666666667</v>
      </c>
      <c r="O3288" s="9" t="n">
        <f aca="false">IF(ISNUMBER(H3288),IF(AND(H3288&gt;=Scenario!$B$11,H3288&lt;Scenario!$B$12),1,0),0)</f>
        <v>1</v>
      </c>
      <c r="P3288" s="9" t="n">
        <f aca="false">IF(O3288=1,MAX(0,H3288-E3288)/60,"")</f>
        <v>152.983333333333</v>
      </c>
      <c r="Q3288" s="9" t="n">
        <f aca="false">INDEX(Scenario!$B$18:$B$20,MATCH(B3288,Scenario!$A$18:$A$20,0))</f>
        <v>60</v>
      </c>
      <c r="R3288" s="9" t="n">
        <f aca="false">INDEX(Scenario!$C$18:$C$20,MATCH(B3288,Scenario!$A$18:$A$20,0))</f>
        <v>1440</v>
      </c>
      <c r="S3288" s="9" t="n">
        <f aca="false">IF(ISNUMBER(M3288),IF(M3288&lt;=Q3288,1,0),"")</f>
        <v>1</v>
      </c>
      <c r="T3288" s="9" t="n">
        <f aca="false">IF(ISNUMBER(P3288),IF(P3288&lt;=R3288,1,0),"")</f>
        <v>1</v>
      </c>
      <c r="U3288" s="9" t="n">
        <f aca="false">IF(E3288&gt;Scenario!$B$14,0,IF(OR(AND(ISNUMBER(H3288),H3288&lt;=Scenario!$B$14),AND(ISNUMBER(I3288),I3288&lt;=Scenario!$B$14)),0,1))</f>
        <v>0</v>
      </c>
      <c r="V3288" s="9" t="n">
        <f aca="false">IF(AND(U3288=1,(Scenario!$B$14-E3288)/60&gt;R3288),1,0)</f>
        <v>0</v>
      </c>
      <c r="W3288" s="9" t="n">
        <f aca="false">IF(OR(C3288=Scenario!$B$22,C3288=Scenario!$C$22),1,0)</f>
        <v>0</v>
      </c>
      <c r="X3288" s="9" t="n">
        <f aca="false">IF(ISNUMBER(I3288),1,0)</f>
        <v>0</v>
      </c>
      <c r="Y3288" s="9" t="n">
        <f aca="false">MOD(INT(E3288/86400)+3,7)</f>
        <v>2</v>
      </c>
      <c r="Z3288" s="9" t="n">
        <f aca="false">MOD(INT(E3288/3600),24)</f>
        <v>11</v>
      </c>
      <c r="AA3288" s="6" t="s">
        <v>6820</v>
      </c>
    </row>
    <row r="3289" customFormat="false" ht="15" hidden="false" customHeight="false" outlineLevel="0" collapsed="false">
      <c r="A3289" s="6" t="s">
        <v>6821</v>
      </c>
      <c r="B3289" s="6" t="s">
        <v>43</v>
      </c>
      <c r="C3289" s="6" t="s">
        <v>46</v>
      </c>
      <c r="D3289" s="6" t="s">
        <v>172</v>
      </c>
      <c r="E3289" s="6" t="n">
        <v>1789558540</v>
      </c>
      <c r="F3289" s="6" t="n">
        <v>1789558717</v>
      </c>
      <c r="G3289" s="6" t="n">
        <v>1789558572</v>
      </c>
      <c r="H3289" s="6" t="n">
        <v>1789561653</v>
      </c>
      <c r="J3289" s="6" t="n">
        <v>0</v>
      </c>
      <c r="K3289" s="6" t="n">
        <v>0</v>
      </c>
      <c r="L3289" s="9" t="n">
        <f aca="false">IF(AND(E3289&gt;=Scenario!$B$11,E3289&lt;Scenario!$B$12),1,0)</f>
        <v>1</v>
      </c>
      <c r="M3289" s="9" t="n">
        <f aca="false">IF(AND(L3289=1,ISNUMBER(F3289)),MAX(0,F3289-E3289)/60,"")</f>
        <v>2.95</v>
      </c>
      <c r="N3289" s="9" t="n">
        <f aca="false">IF(AND(L3289=1,ISNUMBER(G3289)),MAX(0,G3289-E3289)/60,"")</f>
        <v>0.533333333333333</v>
      </c>
      <c r="O3289" s="9" t="n">
        <f aca="false">IF(ISNUMBER(H3289),IF(AND(H3289&gt;=Scenario!$B$11,H3289&lt;Scenario!$B$12),1,0),0)</f>
        <v>1</v>
      </c>
      <c r="P3289" s="9" t="n">
        <f aca="false">IF(O3289=1,MAX(0,H3289-E3289)/60,"")</f>
        <v>51.8833333333333</v>
      </c>
      <c r="Q3289" s="9" t="n">
        <f aca="false">INDEX(Scenario!$B$18:$B$20,MATCH(B3289,Scenario!$A$18:$A$20,0))</f>
        <v>60</v>
      </c>
      <c r="R3289" s="9" t="n">
        <f aca="false">INDEX(Scenario!$C$18:$C$20,MATCH(B3289,Scenario!$A$18:$A$20,0))</f>
        <v>1440</v>
      </c>
      <c r="S3289" s="9" t="n">
        <f aca="false">IF(ISNUMBER(M3289),IF(M3289&lt;=Q3289,1,0),"")</f>
        <v>1</v>
      </c>
      <c r="T3289" s="9" t="n">
        <f aca="false">IF(ISNUMBER(P3289),IF(P3289&lt;=R3289,1,0),"")</f>
        <v>1</v>
      </c>
      <c r="U3289" s="9" t="n">
        <f aca="false">IF(E3289&gt;Scenario!$B$14,0,IF(OR(AND(ISNUMBER(H3289),H3289&lt;=Scenario!$B$14),AND(ISNUMBER(I3289),I3289&lt;=Scenario!$B$14)),0,1))</f>
        <v>0</v>
      </c>
      <c r="V3289" s="9" t="n">
        <f aca="false">IF(AND(U3289=1,(Scenario!$B$14-E3289)/60&gt;R3289),1,0)</f>
        <v>0</v>
      </c>
      <c r="W3289" s="9" t="n">
        <f aca="false">IF(OR(C3289=Scenario!$B$22,C3289=Scenario!$C$22),1,0)</f>
        <v>1</v>
      </c>
      <c r="X3289" s="9" t="n">
        <f aca="false">IF(ISNUMBER(I3289),1,0)</f>
        <v>0</v>
      </c>
      <c r="Y3289" s="9" t="n">
        <f aca="false">MOD(INT(E3289/86400)+3,7)</f>
        <v>2</v>
      </c>
      <c r="Z3289" s="9" t="n">
        <f aca="false">MOD(INT(E3289/3600),24)</f>
        <v>11</v>
      </c>
      <c r="AA3289" s="6" t="s">
        <v>6822</v>
      </c>
    </row>
    <row r="3290" customFormat="false" ht="15" hidden="false" customHeight="false" outlineLevel="0" collapsed="false">
      <c r="A3290" s="6" t="s">
        <v>6823</v>
      </c>
      <c r="B3290" s="6" t="s">
        <v>44</v>
      </c>
      <c r="C3290" s="6" t="s">
        <v>46</v>
      </c>
      <c r="D3290" s="6" t="s">
        <v>171</v>
      </c>
      <c r="E3290" s="6" t="n">
        <v>1789558688</v>
      </c>
      <c r="F3290" s="6" t="n">
        <v>1789558852</v>
      </c>
      <c r="G3290" s="6" t="n">
        <v>1789558706</v>
      </c>
      <c r="H3290" s="6" t="n">
        <v>1789573249</v>
      </c>
      <c r="J3290" s="6" t="n">
        <v>0</v>
      </c>
      <c r="K3290" s="6" t="n">
        <v>0</v>
      </c>
      <c r="L3290" s="9" t="n">
        <f aca="false">IF(AND(E3290&gt;=Scenario!$B$11,E3290&lt;Scenario!$B$12),1,0)</f>
        <v>1</v>
      </c>
      <c r="M3290" s="9" t="n">
        <f aca="false">IF(AND(L3290=1,ISNUMBER(F3290)),MAX(0,F3290-E3290)/60,"")</f>
        <v>2.73333333333333</v>
      </c>
      <c r="N3290" s="9" t="n">
        <f aca="false">IF(AND(L3290=1,ISNUMBER(G3290)),MAX(0,G3290-E3290)/60,"")</f>
        <v>0.3</v>
      </c>
      <c r="O3290" s="9" t="n">
        <f aca="false">IF(ISNUMBER(H3290),IF(AND(H3290&gt;=Scenario!$B$11,H3290&lt;Scenario!$B$12),1,0),0)</f>
        <v>1</v>
      </c>
      <c r="P3290" s="9" t="n">
        <f aca="false">IF(O3290=1,MAX(0,H3290-E3290)/60,"")</f>
        <v>242.683333333333</v>
      </c>
      <c r="Q3290" s="9" t="n">
        <f aca="false">INDEX(Scenario!$B$18:$B$20,MATCH(B3290,Scenario!$A$18:$A$20,0))</f>
        <v>240</v>
      </c>
      <c r="R3290" s="9" t="n">
        <f aca="false">INDEX(Scenario!$C$18:$C$20,MATCH(B3290,Scenario!$A$18:$A$20,0))</f>
        <v>4320</v>
      </c>
      <c r="S3290" s="9" t="n">
        <f aca="false">IF(ISNUMBER(M3290),IF(M3290&lt;=Q3290,1,0),"")</f>
        <v>1</v>
      </c>
      <c r="T3290" s="9" t="n">
        <f aca="false">IF(ISNUMBER(P3290),IF(P3290&lt;=R3290,1,0),"")</f>
        <v>1</v>
      </c>
      <c r="U3290" s="9" t="n">
        <f aca="false">IF(E3290&gt;Scenario!$B$14,0,IF(OR(AND(ISNUMBER(H3290),H3290&lt;=Scenario!$B$14),AND(ISNUMBER(I3290),I3290&lt;=Scenario!$B$14)),0,1))</f>
        <v>0</v>
      </c>
      <c r="V3290" s="9" t="n">
        <f aca="false">IF(AND(U3290=1,(Scenario!$B$14-E3290)/60&gt;R3290),1,0)</f>
        <v>0</v>
      </c>
      <c r="W3290" s="9" t="n">
        <f aca="false">IF(OR(C3290=Scenario!$B$22,C3290=Scenario!$C$22),1,0)</f>
        <v>1</v>
      </c>
      <c r="X3290" s="9" t="n">
        <f aca="false">IF(ISNUMBER(I3290),1,0)</f>
        <v>0</v>
      </c>
      <c r="Y3290" s="9" t="n">
        <f aca="false">MOD(INT(E3290/86400)+3,7)</f>
        <v>2</v>
      </c>
      <c r="Z3290" s="9" t="n">
        <f aca="false">MOD(INT(E3290/3600),24)</f>
        <v>11</v>
      </c>
      <c r="AA3290" s="6" t="s">
        <v>6824</v>
      </c>
    </row>
    <row r="3291" customFormat="false" ht="15" hidden="false" customHeight="false" outlineLevel="0" collapsed="false">
      <c r="A3291" s="6" t="s">
        <v>6825</v>
      </c>
      <c r="B3291" s="6" t="s">
        <v>44</v>
      </c>
      <c r="C3291" s="6" t="s">
        <v>46</v>
      </c>
      <c r="D3291" s="6" t="s">
        <v>172</v>
      </c>
      <c r="E3291" s="6" t="n">
        <v>1789558996</v>
      </c>
      <c r="F3291" s="6" t="n">
        <v>1789559245</v>
      </c>
      <c r="G3291" s="6" t="n">
        <v>1789559032</v>
      </c>
      <c r="H3291" s="6" t="n">
        <v>1789561737</v>
      </c>
      <c r="J3291" s="6" t="n">
        <v>0</v>
      </c>
      <c r="K3291" s="6" t="n">
        <v>1</v>
      </c>
      <c r="L3291" s="9" t="n">
        <f aca="false">IF(AND(E3291&gt;=Scenario!$B$11,E3291&lt;Scenario!$B$12),1,0)</f>
        <v>1</v>
      </c>
      <c r="M3291" s="9" t="n">
        <f aca="false">IF(AND(L3291=1,ISNUMBER(F3291)),MAX(0,F3291-E3291)/60,"")</f>
        <v>4.15</v>
      </c>
      <c r="N3291" s="9" t="n">
        <f aca="false">IF(AND(L3291=1,ISNUMBER(G3291)),MAX(0,G3291-E3291)/60,"")</f>
        <v>0.6</v>
      </c>
      <c r="O3291" s="9" t="n">
        <f aca="false">IF(ISNUMBER(H3291),IF(AND(H3291&gt;=Scenario!$B$11,H3291&lt;Scenario!$B$12),1,0),0)</f>
        <v>1</v>
      </c>
      <c r="P3291" s="9" t="n">
        <f aca="false">IF(O3291=1,MAX(0,H3291-E3291)/60,"")</f>
        <v>45.6833333333333</v>
      </c>
      <c r="Q3291" s="9" t="n">
        <f aca="false">INDEX(Scenario!$B$18:$B$20,MATCH(B3291,Scenario!$A$18:$A$20,0))</f>
        <v>240</v>
      </c>
      <c r="R3291" s="9" t="n">
        <f aca="false">INDEX(Scenario!$C$18:$C$20,MATCH(B3291,Scenario!$A$18:$A$20,0))</f>
        <v>4320</v>
      </c>
      <c r="S3291" s="9" t="n">
        <f aca="false">IF(ISNUMBER(M3291),IF(M3291&lt;=Q3291,1,0),"")</f>
        <v>1</v>
      </c>
      <c r="T3291" s="9" t="n">
        <f aca="false">IF(ISNUMBER(P3291),IF(P3291&lt;=R3291,1,0),"")</f>
        <v>1</v>
      </c>
      <c r="U3291" s="9" t="n">
        <f aca="false">IF(E3291&gt;Scenario!$B$14,0,IF(OR(AND(ISNUMBER(H3291),H3291&lt;=Scenario!$B$14),AND(ISNUMBER(I3291),I3291&lt;=Scenario!$B$14)),0,1))</f>
        <v>0</v>
      </c>
      <c r="V3291" s="9" t="n">
        <f aca="false">IF(AND(U3291=1,(Scenario!$B$14-E3291)/60&gt;R3291),1,0)</f>
        <v>0</v>
      </c>
      <c r="W3291" s="9" t="n">
        <f aca="false">IF(OR(C3291=Scenario!$B$22,C3291=Scenario!$C$22),1,0)</f>
        <v>1</v>
      </c>
      <c r="X3291" s="9" t="n">
        <f aca="false">IF(ISNUMBER(I3291),1,0)</f>
        <v>0</v>
      </c>
      <c r="Y3291" s="9" t="n">
        <f aca="false">MOD(INT(E3291/86400)+3,7)</f>
        <v>2</v>
      </c>
      <c r="Z3291" s="9" t="n">
        <f aca="false">MOD(INT(E3291/3600),24)</f>
        <v>11</v>
      </c>
      <c r="AA3291" s="6" t="s">
        <v>6826</v>
      </c>
    </row>
    <row r="3292" customFormat="false" ht="15" hidden="false" customHeight="false" outlineLevel="0" collapsed="false">
      <c r="A3292" s="6" t="s">
        <v>6827</v>
      </c>
      <c r="B3292" s="6" t="s">
        <v>43</v>
      </c>
      <c r="C3292" s="6" t="s">
        <v>46</v>
      </c>
      <c r="D3292" s="6" t="s">
        <v>170</v>
      </c>
      <c r="E3292" s="6" t="n">
        <v>1789559068</v>
      </c>
      <c r="F3292" s="6" t="n">
        <v>1789559316</v>
      </c>
      <c r="G3292" s="6" t="n">
        <v>1789559113</v>
      </c>
      <c r="H3292" s="6" t="n">
        <v>1789565066</v>
      </c>
      <c r="J3292" s="6" t="n">
        <v>0</v>
      </c>
      <c r="K3292" s="6" t="n">
        <v>0</v>
      </c>
      <c r="L3292" s="9" t="n">
        <f aca="false">IF(AND(E3292&gt;=Scenario!$B$11,E3292&lt;Scenario!$B$12),1,0)</f>
        <v>1</v>
      </c>
      <c r="M3292" s="9" t="n">
        <f aca="false">IF(AND(L3292=1,ISNUMBER(F3292)),MAX(0,F3292-E3292)/60,"")</f>
        <v>4.13333333333333</v>
      </c>
      <c r="N3292" s="9" t="n">
        <f aca="false">IF(AND(L3292=1,ISNUMBER(G3292)),MAX(0,G3292-E3292)/60,"")</f>
        <v>0.75</v>
      </c>
      <c r="O3292" s="9" t="n">
        <f aca="false">IF(ISNUMBER(H3292),IF(AND(H3292&gt;=Scenario!$B$11,H3292&lt;Scenario!$B$12),1,0),0)</f>
        <v>1</v>
      </c>
      <c r="P3292" s="9" t="n">
        <f aca="false">IF(O3292=1,MAX(0,H3292-E3292)/60,"")</f>
        <v>99.9666666666667</v>
      </c>
      <c r="Q3292" s="9" t="n">
        <f aca="false">INDEX(Scenario!$B$18:$B$20,MATCH(B3292,Scenario!$A$18:$A$20,0))</f>
        <v>60</v>
      </c>
      <c r="R3292" s="9" t="n">
        <f aca="false">INDEX(Scenario!$C$18:$C$20,MATCH(B3292,Scenario!$A$18:$A$20,0))</f>
        <v>1440</v>
      </c>
      <c r="S3292" s="9" t="n">
        <f aca="false">IF(ISNUMBER(M3292),IF(M3292&lt;=Q3292,1,0),"")</f>
        <v>1</v>
      </c>
      <c r="T3292" s="9" t="n">
        <f aca="false">IF(ISNUMBER(P3292),IF(P3292&lt;=R3292,1,0),"")</f>
        <v>1</v>
      </c>
      <c r="U3292" s="9" t="n">
        <f aca="false">IF(E3292&gt;Scenario!$B$14,0,IF(OR(AND(ISNUMBER(H3292),H3292&lt;=Scenario!$B$14),AND(ISNUMBER(I3292),I3292&lt;=Scenario!$B$14)),0,1))</f>
        <v>0</v>
      </c>
      <c r="V3292" s="9" t="n">
        <f aca="false">IF(AND(U3292=1,(Scenario!$B$14-E3292)/60&gt;R3292),1,0)</f>
        <v>0</v>
      </c>
      <c r="W3292" s="9" t="n">
        <f aca="false">IF(OR(C3292=Scenario!$B$22,C3292=Scenario!$C$22),1,0)</f>
        <v>1</v>
      </c>
      <c r="X3292" s="9" t="n">
        <f aca="false">IF(ISNUMBER(I3292),1,0)</f>
        <v>0</v>
      </c>
      <c r="Y3292" s="9" t="n">
        <f aca="false">MOD(INT(E3292/86400)+3,7)</f>
        <v>2</v>
      </c>
      <c r="Z3292" s="9" t="n">
        <f aca="false">MOD(INT(E3292/3600),24)</f>
        <v>11</v>
      </c>
      <c r="AA3292" s="6" t="s">
        <v>6828</v>
      </c>
    </row>
    <row r="3293" customFormat="false" ht="15" hidden="false" customHeight="false" outlineLevel="0" collapsed="false">
      <c r="A3293" s="6" t="s">
        <v>6829</v>
      </c>
      <c r="B3293" s="6" t="s">
        <v>43</v>
      </c>
      <c r="C3293" s="6" t="s">
        <v>47</v>
      </c>
      <c r="D3293" s="6" t="s">
        <v>170</v>
      </c>
      <c r="E3293" s="6" t="n">
        <v>1789559685</v>
      </c>
      <c r="F3293" s="6" t="n">
        <v>1789559787</v>
      </c>
      <c r="G3293" s="6" t="n">
        <v>1789559714</v>
      </c>
      <c r="H3293" s="6" t="n">
        <v>1789561369</v>
      </c>
      <c r="J3293" s="6" t="n">
        <v>0</v>
      </c>
      <c r="K3293" s="6" t="n">
        <v>0</v>
      </c>
      <c r="L3293" s="9" t="n">
        <f aca="false">IF(AND(E3293&gt;=Scenario!$B$11,E3293&lt;Scenario!$B$12),1,0)</f>
        <v>1</v>
      </c>
      <c r="M3293" s="9" t="n">
        <f aca="false">IF(AND(L3293=1,ISNUMBER(F3293)),MAX(0,F3293-E3293)/60,"")</f>
        <v>1.7</v>
      </c>
      <c r="N3293" s="9" t="n">
        <f aca="false">IF(AND(L3293=1,ISNUMBER(G3293)),MAX(0,G3293-E3293)/60,"")</f>
        <v>0.483333333333333</v>
      </c>
      <c r="O3293" s="9" t="n">
        <f aca="false">IF(ISNUMBER(H3293),IF(AND(H3293&gt;=Scenario!$B$11,H3293&lt;Scenario!$B$12),1,0),0)</f>
        <v>1</v>
      </c>
      <c r="P3293" s="9" t="n">
        <f aca="false">IF(O3293=1,MAX(0,H3293-E3293)/60,"")</f>
        <v>28.0666666666667</v>
      </c>
      <c r="Q3293" s="9" t="n">
        <f aca="false">INDEX(Scenario!$B$18:$B$20,MATCH(B3293,Scenario!$A$18:$A$20,0))</f>
        <v>60</v>
      </c>
      <c r="R3293" s="9" t="n">
        <f aca="false">INDEX(Scenario!$C$18:$C$20,MATCH(B3293,Scenario!$A$18:$A$20,0))</f>
        <v>1440</v>
      </c>
      <c r="S3293" s="9" t="n">
        <f aca="false">IF(ISNUMBER(M3293),IF(M3293&lt;=Q3293,1,0),"")</f>
        <v>1</v>
      </c>
      <c r="T3293" s="9" t="n">
        <f aca="false">IF(ISNUMBER(P3293),IF(P3293&lt;=R3293,1,0),"")</f>
        <v>1</v>
      </c>
      <c r="U3293" s="9" t="n">
        <f aca="false">IF(E3293&gt;Scenario!$B$14,0,IF(OR(AND(ISNUMBER(H3293),H3293&lt;=Scenario!$B$14),AND(ISNUMBER(I3293),I3293&lt;=Scenario!$B$14)),0,1))</f>
        <v>0</v>
      </c>
      <c r="V3293" s="9" t="n">
        <f aca="false">IF(AND(U3293=1,(Scenario!$B$14-E3293)/60&gt;R3293),1,0)</f>
        <v>0</v>
      </c>
      <c r="W3293" s="9" t="n">
        <f aca="false">IF(OR(C3293=Scenario!$B$22,C3293=Scenario!$C$22),1,0)</f>
        <v>1</v>
      </c>
      <c r="X3293" s="9" t="n">
        <f aca="false">IF(ISNUMBER(I3293),1,0)</f>
        <v>0</v>
      </c>
      <c r="Y3293" s="9" t="n">
        <f aca="false">MOD(INT(E3293/86400)+3,7)</f>
        <v>2</v>
      </c>
      <c r="Z3293" s="9" t="n">
        <f aca="false">MOD(INT(E3293/3600),24)</f>
        <v>11</v>
      </c>
      <c r="AA3293" s="6" t="s">
        <v>6830</v>
      </c>
    </row>
    <row r="3294" customFormat="false" ht="15" hidden="false" customHeight="false" outlineLevel="0" collapsed="false">
      <c r="A3294" s="6" t="s">
        <v>6831</v>
      </c>
      <c r="B3294" s="6" t="s">
        <v>42</v>
      </c>
      <c r="C3294" s="6" t="s">
        <v>46</v>
      </c>
      <c r="D3294" s="6" t="s">
        <v>170</v>
      </c>
      <c r="E3294" s="6" t="n">
        <v>1789559962</v>
      </c>
      <c r="F3294" s="6" t="n">
        <v>1789560140</v>
      </c>
      <c r="G3294" s="6" t="n">
        <v>1789560002</v>
      </c>
      <c r="H3294" s="6" t="n">
        <v>1789561558</v>
      </c>
      <c r="J3294" s="6" t="n">
        <v>0</v>
      </c>
      <c r="K3294" s="6" t="n">
        <v>0</v>
      </c>
      <c r="L3294" s="9" t="n">
        <f aca="false">IF(AND(E3294&gt;=Scenario!$B$11,E3294&lt;Scenario!$B$12),1,0)</f>
        <v>1</v>
      </c>
      <c r="M3294" s="9" t="n">
        <f aca="false">IF(AND(L3294=1,ISNUMBER(F3294)),MAX(0,F3294-E3294)/60,"")</f>
        <v>2.96666666666667</v>
      </c>
      <c r="N3294" s="9" t="n">
        <f aca="false">IF(AND(L3294=1,ISNUMBER(G3294)),MAX(0,G3294-E3294)/60,"")</f>
        <v>0.666666666666667</v>
      </c>
      <c r="O3294" s="9" t="n">
        <f aca="false">IF(ISNUMBER(H3294),IF(AND(H3294&gt;=Scenario!$B$11,H3294&lt;Scenario!$B$12),1,0),0)</f>
        <v>1</v>
      </c>
      <c r="P3294" s="9" t="n">
        <f aca="false">IF(O3294=1,MAX(0,H3294-E3294)/60,"")</f>
        <v>26.6</v>
      </c>
      <c r="Q3294" s="9" t="n">
        <f aca="false">INDEX(Scenario!$B$18:$B$20,MATCH(B3294,Scenario!$A$18:$A$20,0))</f>
        <v>15</v>
      </c>
      <c r="R3294" s="9" t="n">
        <f aca="false">INDEX(Scenario!$C$18:$C$20,MATCH(B3294,Scenario!$A$18:$A$20,0))</f>
        <v>240</v>
      </c>
      <c r="S3294" s="9" t="n">
        <f aca="false">IF(ISNUMBER(M3294),IF(M3294&lt;=Q3294,1,0),"")</f>
        <v>1</v>
      </c>
      <c r="T3294" s="9" t="n">
        <f aca="false">IF(ISNUMBER(P3294),IF(P3294&lt;=R3294,1,0),"")</f>
        <v>1</v>
      </c>
      <c r="U3294" s="9" t="n">
        <f aca="false">IF(E3294&gt;Scenario!$B$14,0,IF(OR(AND(ISNUMBER(H3294),H3294&lt;=Scenario!$B$14),AND(ISNUMBER(I3294),I3294&lt;=Scenario!$B$14)),0,1))</f>
        <v>0</v>
      </c>
      <c r="V3294" s="9" t="n">
        <f aca="false">IF(AND(U3294=1,(Scenario!$B$14-E3294)/60&gt;R3294),1,0)</f>
        <v>0</v>
      </c>
      <c r="W3294" s="9" t="n">
        <f aca="false">IF(OR(C3294=Scenario!$B$22,C3294=Scenario!$C$22),1,0)</f>
        <v>1</v>
      </c>
      <c r="X3294" s="9" t="n">
        <f aca="false">IF(ISNUMBER(I3294),1,0)</f>
        <v>0</v>
      </c>
      <c r="Y3294" s="9" t="n">
        <f aca="false">MOD(INT(E3294/86400)+3,7)</f>
        <v>2</v>
      </c>
      <c r="Z3294" s="9" t="n">
        <f aca="false">MOD(INT(E3294/3600),24)</f>
        <v>11</v>
      </c>
      <c r="AA3294" s="6" t="s">
        <v>6832</v>
      </c>
    </row>
    <row r="3295" customFormat="false" ht="15" hidden="false" customHeight="false" outlineLevel="0" collapsed="false">
      <c r="A3295" s="6" t="s">
        <v>6833</v>
      </c>
      <c r="B3295" s="6" t="s">
        <v>42</v>
      </c>
      <c r="C3295" s="6" t="s">
        <v>249</v>
      </c>
      <c r="D3295" s="6" t="s">
        <v>170</v>
      </c>
      <c r="E3295" s="6" t="n">
        <v>1789560173</v>
      </c>
      <c r="F3295" s="6" t="n">
        <v>1789560274</v>
      </c>
      <c r="G3295" s="6" t="n">
        <v>1789560197</v>
      </c>
      <c r="H3295" s="6" t="n">
        <v>1789562216</v>
      </c>
      <c r="J3295" s="6" t="n">
        <v>0</v>
      </c>
      <c r="K3295" s="6" t="n">
        <v>0</v>
      </c>
      <c r="L3295" s="9" t="n">
        <f aca="false">IF(AND(E3295&gt;=Scenario!$B$11,E3295&lt;Scenario!$B$12),1,0)</f>
        <v>1</v>
      </c>
      <c r="M3295" s="9" t="n">
        <f aca="false">IF(AND(L3295=1,ISNUMBER(F3295)),MAX(0,F3295-E3295)/60,"")</f>
        <v>1.68333333333333</v>
      </c>
      <c r="N3295" s="9" t="n">
        <f aca="false">IF(AND(L3295=1,ISNUMBER(G3295)),MAX(0,G3295-E3295)/60,"")</f>
        <v>0.4</v>
      </c>
      <c r="O3295" s="9" t="n">
        <f aca="false">IF(ISNUMBER(H3295),IF(AND(H3295&gt;=Scenario!$B$11,H3295&lt;Scenario!$B$12),1,0),0)</f>
        <v>1</v>
      </c>
      <c r="P3295" s="9" t="n">
        <f aca="false">IF(O3295=1,MAX(0,H3295-E3295)/60,"")</f>
        <v>34.05</v>
      </c>
      <c r="Q3295" s="9" t="n">
        <f aca="false">INDEX(Scenario!$B$18:$B$20,MATCH(B3295,Scenario!$A$18:$A$20,0))</f>
        <v>15</v>
      </c>
      <c r="R3295" s="9" t="n">
        <f aca="false">INDEX(Scenario!$C$18:$C$20,MATCH(B3295,Scenario!$A$18:$A$20,0))</f>
        <v>240</v>
      </c>
      <c r="S3295" s="9" t="n">
        <f aca="false">IF(ISNUMBER(M3295),IF(M3295&lt;=Q3295,1,0),"")</f>
        <v>1</v>
      </c>
      <c r="T3295" s="9" t="n">
        <f aca="false">IF(ISNUMBER(P3295),IF(P3295&lt;=R3295,1,0),"")</f>
        <v>1</v>
      </c>
      <c r="U3295" s="9" t="n">
        <f aca="false">IF(E3295&gt;Scenario!$B$14,0,IF(OR(AND(ISNUMBER(H3295),H3295&lt;=Scenario!$B$14),AND(ISNUMBER(I3295),I3295&lt;=Scenario!$B$14)),0,1))</f>
        <v>0</v>
      </c>
      <c r="V3295" s="9" t="n">
        <f aca="false">IF(AND(U3295=1,(Scenario!$B$14-E3295)/60&gt;R3295),1,0)</f>
        <v>0</v>
      </c>
      <c r="W3295" s="9" t="n">
        <f aca="false">IF(OR(C3295=Scenario!$B$22,C3295=Scenario!$C$22),1,0)</f>
        <v>0</v>
      </c>
      <c r="X3295" s="9" t="n">
        <f aca="false">IF(ISNUMBER(I3295),1,0)</f>
        <v>0</v>
      </c>
      <c r="Y3295" s="9" t="n">
        <f aca="false">MOD(INT(E3295/86400)+3,7)</f>
        <v>2</v>
      </c>
      <c r="Z3295" s="9" t="n">
        <f aca="false">MOD(INT(E3295/3600),24)</f>
        <v>12</v>
      </c>
      <c r="AA3295" s="6" t="s">
        <v>6834</v>
      </c>
    </row>
    <row r="3296" customFormat="false" ht="15" hidden="false" customHeight="false" outlineLevel="0" collapsed="false">
      <c r="A3296" s="6" t="s">
        <v>6835</v>
      </c>
      <c r="B3296" s="6" t="s">
        <v>44</v>
      </c>
      <c r="C3296" s="6" t="s">
        <v>288</v>
      </c>
      <c r="D3296" s="6" t="s">
        <v>170</v>
      </c>
      <c r="E3296" s="6" t="n">
        <v>1789560635</v>
      </c>
      <c r="F3296" s="6" t="n">
        <v>1789561896</v>
      </c>
      <c r="G3296" s="6" t="n">
        <v>1789561701</v>
      </c>
      <c r="H3296" s="6" t="n">
        <v>1789564810</v>
      </c>
      <c r="J3296" s="6" t="n">
        <v>0</v>
      </c>
      <c r="K3296" s="6" t="n">
        <v>0</v>
      </c>
      <c r="L3296" s="9" t="n">
        <f aca="false">IF(AND(E3296&gt;=Scenario!$B$11,E3296&lt;Scenario!$B$12),1,0)</f>
        <v>1</v>
      </c>
      <c r="M3296" s="9" t="n">
        <f aca="false">IF(AND(L3296=1,ISNUMBER(F3296)),MAX(0,F3296-E3296)/60,"")</f>
        <v>21.0166666666667</v>
      </c>
      <c r="N3296" s="9" t="n">
        <f aca="false">IF(AND(L3296=1,ISNUMBER(G3296)),MAX(0,G3296-E3296)/60,"")</f>
        <v>17.7666666666667</v>
      </c>
      <c r="O3296" s="9" t="n">
        <f aca="false">IF(ISNUMBER(H3296),IF(AND(H3296&gt;=Scenario!$B$11,H3296&lt;Scenario!$B$12),1,0),0)</f>
        <v>1</v>
      </c>
      <c r="P3296" s="9" t="n">
        <f aca="false">IF(O3296=1,MAX(0,H3296-E3296)/60,"")</f>
        <v>69.5833333333333</v>
      </c>
      <c r="Q3296" s="9" t="n">
        <f aca="false">INDEX(Scenario!$B$18:$B$20,MATCH(B3296,Scenario!$A$18:$A$20,0))</f>
        <v>240</v>
      </c>
      <c r="R3296" s="9" t="n">
        <f aca="false">INDEX(Scenario!$C$18:$C$20,MATCH(B3296,Scenario!$A$18:$A$20,0))</f>
        <v>4320</v>
      </c>
      <c r="S3296" s="9" t="n">
        <f aca="false">IF(ISNUMBER(M3296),IF(M3296&lt;=Q3296,1,0),"")</f>
        <v>1</v>
      </c>
      <c r="T3296" s="9" t="n">
        <f aca="false">IF(ISNUMBER(P3296),IF(P3296&lt;=R3296,1,0),"")</f>
        <v>1</v>
      </c>
      <c r="U3296" s="9" t="n">
        <f aca="false">IF(E3296&gt;Scenario!$B$14,0,IF(OR(AND(ISNUMBER(H3296),H3296&lt;=Scenario!$B$14),AND(ISNUMBER(I3296),I3296&lt;=Scenario!$B$14)),0,1))</f>
        <v>0</v>
      </c>
      <c r="V3296" s="9" t="n">
        <f aca="false">IF(AND(U3296=1,(Scenario!$B$14-E3296)/60&gt;R3296),1,0)</f>
        <v>0</v>
      </c>
      <c r="W3296" s="9" t="n">
        <f aca="false">IF(OR(C3296=Scenario!$B$22,C3296=Scenario!$C$22),1,0)</f>
        <v>0</v>
      </c>
      <c r="X3296" s="9" t="n">
        <f aca="false">IF(ISNUMBER(I3296),1,0)</f>
        <v>0</v>
      </c>
      <c r="Y3296" s="9" t="n">
        <f aca="false">MOD(INT(E3296/86400)+3,7)</f>
        <v>2</v>
      </c>
      <c r="Z3296" s="9" t="n">
        <f aca="false">MOD(INT(E3296/3600),24)</f>
        <v>12</v>
      </c>
      <c r="AA3296" s="6" t="s">
        <v>6836</v>
      </c>
    </row>
    <row r="3297" customFormat="false" ht="15" hidden="false" customHeight="false" outlineLevel="0" collapsed="false">
      <c r="A3297" s="6" t="s">
        <v>6837</v>
      </c>
      <c r="B3297" s="6" t="s">
        <v>43</v>
      </c>
      <c r="C3297" s="6" t="s">
        <v>249</v>
      </c>
      <c r="D3297" s="6" t="s">
        <v>172</v>
      </c>
      <c r="E3297" s="6" t="n">
        <v>1789561261</v>
      </c>
      <c r="F3297" s="6" t="n">
        <v>1789561489</v>
      </c>
      <c r="G3297" s="6" t="n">
        <v>1789561381</v>
      </c>
      <c r="H3297" s="6" t="n">
        <v>1789566841</v>
      </c>
      <c r="J3297" s="6" t="n">
        <v>0</v>
      </c>
      <c r="K3297" s="6" t="n">
        <v>0</v>
      </c>
      <c r="L3297" s="9" t="n">
        <f aca="false">IF(AND(E3297&gt;=Scenario!$B$11,E3297&lt;Scenario!$B$12),1,0)</f>
        <v>1</v>
      </c>
      <c r="M3297" s="9" t="n">
        <f aca="false">IF(AND(L3297=1,ISNUMBER(F3297)),MAX(0,F3297-E3297)/60,"")</f>
        <v>3.8</v>
      </c>
      <c r="N3297" s="9" t="n">
        <f aca="false">IF(AND(L3297=1,ISNUMBER(G3297)),MAX(0,G3297-E3297)/60,"")</f>
        <v>2</v>
      </c>
      <c r="O3297" s="9" t="n">
        <f aca="false">IF(ISNUMBER(H3297),IF(AND(H3297&gt;=Scenario!$B$11,H3297&lt;Scenario!$B$12),1,0),0)</f>
        <v>1</v>
      </c>
      <c r="P3297" s="9" t="n">
        <f aca="false">IF(O3297=1,MAX(0,H3297-E3297)/60,"")</f>
        <v>93</v>
      </c>
      <c r="Q3297" s="9" t="n">
        <f aca="false">INDEX(Scenario!$B$18:$B$20,MATCH(B3297,Scenario!$A$18:$A$20,0))</f>
        <v>60</v>
      </c>
      <c r="R3297" s="9" t="n">
        <f aca="false">INDEX(Scenario!$C$18:$C$20,MATCH(B3297,Scenario!$A$18:$A$20,0))</f>
        <v>1440</v>
      </c>
      <c r="S3297" s="9" t="n">
        <f aca="false">IF(ISNUMBER(M3297),IF(M3297&lt;=Q3297,1,0),"")</f>
        <v>1</v>
      </c>
      <c r="T3297" s="9" t="n">
        <f aca="false">IF(ISNUMBER(P3297),IF(P3297&lt;=R3297,1,0),"")</f>
        <v>1</v>
      </c>
      <c r="U3297" s="9" t="n">
        <f aca="false">IF(E3297&gt;Scenario!$B$14,0,IF(OR(AND(ISNUMBER(H3297),H3297&lt;=Scenario!$B$14),AND(ISNUMBER(I3297),I3297&lt;=Scenario!$B$14)),0,1))</f>
        <v>0</v>
      </c>
      <c r="V3297" s="9" t="n">
        <f aca="false">IF(AND(U3297=1,(Scenario!$B$14-E3297)/60&gt;R3297),1,0)</f>
        <v>0</v>
      </c>
      <c r="W3297" s="9" t="n">
        <f aca="false">IF(OR(C3297=Scenario!$B$22,C3297=Scenario!$C$22),1,0)</f>
        <v>0</v>
      </c>
      <c r="X3297" s="9" t="n">
        <f aca="false">IF(ISNUMBER(I3297),1,0)</f>
        <v>0</v>
      </c>
      <c r="Y3297" s="9" t="n">
        <f aca="false">MOD(INT(E3297/86400)+3,7)</f>
        <v>2</v>
      </c>
      <c r="Z3297" s="9" t="n">
        <f aca="false">MOD(INT(E3297/3600),24)</f>
        <v>12</v>
      </c>
      <c r="AA3297" s="6" t="s">
        <v>6838</v>
      </c>
    </row>
    <row r="3298" customFormat="false" ht="15" hidden="false" customHeight="false" outlineLevel="0" collapsed="false">
      <c r="A3298" s="6" t="s">
        <v>6839</v>
      </c>
      <c r="B3298" s="6" t="s">
        <v>44</v>
      </c>
      <c r="C3298" s="6" t="s">
        <v>46</v>
      </c>
      <c r="D3298" s="6" t="s">
        <v>170</v>
      </c>
      <c r="E3298" s="6" t="n">
        <v>1789562611</v>
      </c>
      <c r="F3298" s="6" t="n">
        <v>1789562734</v>
      </c>
      <c r="G3298" s="6" t="n">
        <v>1789562668</v>
      </c>
      <c r="H3298" s="6" t="n">
        <v>1789563746</v>
      </c>
      <c r="J3298" s="6" t="n">
        <v>0</v>
      </c>
      <c r="K3298" s="6" t="n">
        <v>0</v>
      </c>
      <c r="L3298" s="9" t="n">
        <f aca="false">IF(AND(E3298&gt;=Scenario!$B$11,E3298&lt;Scenario!$B$12),1,0)</f>
        <v>1</v>
      </c>
      <c r="M3298" s="9" t="n">
        <f aca="false">IF(AND(L3298=1,ISNUMBER(F3298)),MAX(0,F3298-E3298)/60,"")</f>
        <v>2.05</v>
      </c>
      <c r="N3298" s="9" t="n">
        <f aca="false">IF(AND(L3298=1,ISNUMBER(G3298)),MAX(0,G3298-E3298)/60,"")</f>
        <v>0.95</v>
      </c>
      <c r="O3298" s="9" t="n">
        <f aca="false">IF(ISNUMBER(H3298),IF(AND(H3298&gt;=Scenario!$B$11,H3298&lt;Scenario!$B$12),1,0),0)</f>
        <v>1</v>
      </c>
      <c r="P3298" s="9" t="n">
        <f aca="false">IF(O3298=1,MAX(0,H3298-E3298)/60,"")</f>
        <v>18.9166666666667</v>
      </c>
      <c r="Q3298" s="9" t="n">
        <f aca="false">INDEX(Scenario!$B$18:$B$20,MATCH(B3298,Scenario!$A$18:$A$20,0))</f>
        <v>240</v>
      </c>
      <c r="R3298" s="9" t="n">
        <f aca="false">INDEX(Scenario!$C$18:$C$20,MATCH(B3298,Scenario!$A$18:$A$20,0))</f>
        <v>4320</v>
      </c>
      <c r="S3298" s="9" t="n">
        <f aca="false">IF(ISNUMBER(M3298),IF(M3298&lt;=Q3298,1,0),"")</f>
        <v>1</v>
      </c>
      <c r="T3298" s="9" t="n">
        <f aca="false">IF(ISNUMBER(P3298),IF(P3298&lt;=R3298,1,0),"")</f>
        <v>1</v>
      </c>
      <c r="U3298" s="9" t="n">
        <f aca="false">IF(E3298&gt;Scenario!$B$14,0,IF(OR(AND(ISNUMBER(H3298),H3298&lt;=Scenario!$B$14),AND(ISNUMBER(I3298),I3298&lt;=Scenario!$B$14)),0,1))</f>
        <v>0</v>
      </c>
      <c r="V3298" s="9" t="n">
        <f aca="false">IF(AND(U3298=1,(Scenario!$B$14-E3298)/60&gt;R3298),1,0)</f>
        <v>0</v>
      </c>
      <c r="W3298" s="9" t="n">
        <f aca="false">IF(OR(C3298=Scenario!$B$22,C3298=Scenario!$C$22),1,0)</f>
        <v>1</v>
      </c>
      <c r="X3298" s="9" t="n">
        <f aca="false">IF(ISNUMBER(I3298),1,0)</f>
        <v>0</v>
      </c>
      <c r="Y3298" s="9" t="n">
        <f aca="false">MOD(INT(E3298/86400)+3,7)</f>
        <v>2</v>
      </c>
      <c r="Z3298" s="9" t="n">
        <f aca="false">MOD(INT(E3298/3600),24)</f>
        <v>12</v>
      </c>
      <c r="AA3298" s="6" t="s">
        <v>6840</v>
      </c>
    </row>
    <row r="3299" customFormat="false" ht="15" hidden="false" customHeight="false" outlineLevel="0" collapsed="false">
      <c r="A3299" s="6" t="s">
        <v>6841</v>
      </c>
      <c r="B3299" s="6" t="s">
        <v>44</v>
      </c>
      <c r="C3299" s="6" t="s">
        <v>46</v>
      </c>
      <c r="D3299" s="6" t="s">
        <v>170</v>
      </c>
      <c r="E3299" s="6" t="n">
        <v>1789565315</v>
      </c>
      <c r="F3299" s="6" t="n">
        <v>1789565522</v>
      </c>
      <c r="G3299" s="6" t="n">
        <v>1789565342</v>
      </c>
      <c r="H3299" s="6" t="n">
        <v>1789568015</v>
      </c>
      <c r="J3299" s="6" t="n">
        <v>0</v>
      </c>
      <c r="K3299" s="6" t="n">
        <v>1</v>
      </c>
      <c r="L3299" s="9" t="n">
        <f aca="false">IF(AND(E3299&gt;=Scenario!$B$11,E3299&lt;Scenario!$B$12),1,0)</f>
        <v>1</v>
      </c>
      <c r="M3299" s="9" t="n">
        <f aca="false">IF(AND(L3299=1,ISNUMBER(F3299)),MAX(0,F3299-E3299)/60,"")</f>
        <v>3.45</v>
      </c>
      <c r="N3299" s="9" t="n">
        <f aca="false">IF(AND(L3299=1,ISNUMBER(G3299)),MAX(0,G3299-E3299)/60,"")</f>
        <v>0.45</v>
      </c>
      <c r="O3299" s="9" t="n">
        <f aca="false">IF(ISNUMBER(H3299),IF(AND(H3299&gt;=Scenario!$B$11,H3299&lt;Scenario!$B$12),1,0),0)</f>
        <v>1</v>
      </c>
      <c r="P3299" s="9" t="n">
        <f aca="false">IF(O3299=1,MAX(0,H3299-E3299)/60,"")</f>
        <v>45</v>
      </c>
      <c r="Q3299" s="9" t="n">
        <f aca="false">INDEX(Scenario!$B$18:$B$20,MATCH(B3299,Scenario!$A$18:$A$20,0))</f>
        <v>240</v>
      </c>
      <c r="R3299" s="9" t="n">
        <f aca="false">INDEX(Scenario!$C$18:$C$20,MATCH(B3299,Scenario!$A$18:$A$20,0))</f>
        <v>4320</v>
      </c>
      <c r="S3299" s="9" t="n">
        <f aca="false">IF(ISNUMBER(M3299),IF(M3299&lt;=Q3299,1,0),"")</f>
        <v>1</v>
      </c>
      <c r="T3299" s="9" t="n">
        <f aca="false">IF(ISNUMBER(P3299),IF(P3299&lt;=R3299,1,0),"")</f>
        <v>1</v>
      </c>
      <c r="U3299" s="9" t="n">
        <f aca="false">IF(E3299&gt;Scenario!$B$14,0,IF(OR(AND(ISNUMBER(H3299),H3299&lt;=Scenario!$B$14),AND(ISNUMBER(I3299),I3299&lt;=Scenario!$B$14)),0,1))</f>
        <v>0</v>
      </c>
      <c r="V3299" s="9" t="n">
        <f aca="false">IF(AND(U3299=1,(Scenario!$B$14-E3299)/60&gt;R3299),1,0)</f>
        <v>0</v>
      </c>
      <c r="W3299" s="9" t="n">
        <f aca="false">IF(OR(C3299=Scenario!$B$22,C3299=Scenario!$C$22),1,0)</f>
        <v>1</v>
      </c>
      <c r="X3299" s="9" t="n">
        <f aca="false">IF(ISNUMBER(I3299),1,0)</f>
        <v>0</v>
      </c>
      <c r="Y3299" s="9" t="n">
        <f aca="false">MOD(INT(E3299/86400)+3,7)</f>
        <v>2</v>
      </c>
      <c r="Z3299" s="9" t="n">
        <f aca="false">MOD(INT(E3299/3600),24)</f>
        <v>13</v>
      </c>
      <c r="AA3299" s="6" t="s">
        <v>6842</v>
      </c>
    </row>
    <row r="3300" customFormat="false" ht="15" hidden="false" customHeight="false" outlineLevel="0" collapsed="false">
      <c r="A3300" s="6" t="s">
        <v>6843</v>
      </c>
      <c r="B3300" s="6" t="s">
        <v>44</v>
      </c>
      <c r="C3300" s="6" t="s">
        <v>249</v>
      </c>
      <c r="D3300" s="6" t="s">
        <v>170</v>
      </c>
      <c r="E3300" s="6" t="n">
        <v>1789569350</v>
      </c>
      <c r="F3300" s="6" t="n">
        <v>1789569448</v>
      </c>
      <c r="G3300" s="6" t="n">
        <v>1789569361</v>
      </c>
      <c r="H3300" s="6" t="n">
        <v>1789571133</v>
      </c>
      <c r="J3300" s="6" t="n">
        <v>0</v>
      </c>
      <c r="K3300" s="6" t="n">
        <v>0</v>
      </c>
      <c r="L3300" s="9" t="n">
        <f aca="false">IF(AND(E3300&gt;=Scenario!$B$11,E3300&lt;Scenario!$B$12),1,0)</f>
        <v>1</v>
      </c>
      <c r="M3300" s="9" t="n">
        <f aca="false">IF(AND(L3300=1,ISNUMBER(F3300)),MAX(0,F3300-E3300)/60,"")</f>
        <v>1.63333333333333</v>
      </c>
      <c r="N3300" s="9" t="n">
        <f aca="false">IF(AND(L3300=1,ISNUMBER(G3300)),MAX(0,G3300-E3300)/60,"")</f>
        <v>0.183333333333333</v>
      </c>
      <c r="O3300" s="9" t="n">
        <f aca="false">IF(ISNUMBER(H3300),IF(AND(H3300&gt;=Scenario!$B$11,H3300&lt;Scenario!$B$12),1,0),0)</f>
        <v>1</v>
      </c>
      <c r="P3300" s="9" t="n">
        <f aca="false">IF(O3300=1,MAX(0,H3300-E3300)/60,"")</f>
        <v>29.7166666666667</v>
      </c>
      <c r="Q3300" s="9" t="n">
        <f aca="false">INDEX(Scenario!$B$18:$B$20,MATCH(B3300,Scenario!$A$18:$A$20,0))</f>
        <v>240</v>
      </c>
      <c r="R3300" s="9" t="n">
        <f aca="false">INDEX(Scenario!$C$18:$C$20,MATCH(B3300,Scenario!$A$18:$A$20,0))</f>
        <v>4320</v>
      </c>
      <c r="S3300" s="9" t="n">
        <f aca="false">IF(ISNUMBER(M3300),IF(M3300&lt;=Q3300,1,0),"")</f>
        <v>1</v>
      </c>
      <c r="T3300" s="9" t="n">
        <f aca="false">IF(ISNUMBER(P3300),IF(P3300&lt;=R3300,1,0),"")</f>
        <v>1</v>
      </c>
      <c r="U3300" s="9" t="n">
        <f aca="false">IF(E3300&gt;Scenario!$B$14,0,IF(OR(AND(ISNUMBER(H3300),H3300&lt;=Scenario!$B$14),AND(ISNUMBER(I3300),I3300&lt;=Scenario!$B$14)),0,1))</f>
        <v>0</v>
      </c>
      <c r="V3300" s="9" t="n">
        <f aca="false">IF(AND(U3300=1,(Scenario!$B$14-E3300)/60&gt;R3300),1,0)</f>
        <v>0</v>
      </c>
      <c r="W3300" s="9" t="n">
        <f aca="false">IF(OR(C3300=Scenario!$B$22,C3300=Scenario!$C$22),1,0)</f>
        <v>0</v>
      </c>
      <c r="X3300" s="9" t="n">
        <f aca="false">IF(ISNUMBER(I3300),1,0)</f>
        <v>0</v>
      </c>
      <c r="Y3300" s="9" t="n">
        <f aca="false">MOD(INT(E3300/86400)+3,7)</f>
        <v>2</v>
      </c>
      <c r="Z3300" s="9" t="n">
        <f aca="false">MOD(INT(E3300/3600),24)</f>
        <v>14</v>
      </c>
      <c r="AA3300" s="6" t="s">
        <v>6844</v>
      </c>
    </row>
    <row r="3301" customFormat="false" ht="15" hidden="false" customHeight="false" outlineLevel="0" collapsed="false">
      <c r="A3301" s="6" t="s">
        <v>6845</v>
      </c>
      <c r="B3301" s="6" t="s">
        <v>43</v>
      </c>
      <c r="C3301" s="6" t="s">
        <v>249</v>
      </c>
      <c r="D3301" s="6" t="s">
        <v>170</v>
      </c>
      <c r="E3301" s="6" t="n">
        <v>1789569682</v>
      </c>
      <c r="F3301" s="6" t="n">
        <v>1789569859</v>
      </c>
      <c r="G3301" s="6" t="n">
        <v>1789569727</v>
      </c>
      <c r="H3301" s="6" t="n">
        <v>1789571345</v>
      </c>
      <c r="J3301" s="6" t="n">
        <v>0</v>
      </c>
      <c r="K3301" s="6" t="n">
        <v>0</v>
      </c>
      <c r="L3301" s="9" t="n">
        <f aca="false">IF(AND(E3301&gt;=Scenario!$B$11,E3301&lt;Scenario!$B$12),1,0)</f>
        <v>1</v>
      </c>
      <c r="M3301" s="9" t="n">
        <f aca="false">IF(AND(L3301=1,ISNUMBER(F3301)),MAX(0,F3301-E3301)/60,"")</f>
        <v>2.95</v>
      </c>
      <c r="N3301" s="9" t="n">
        <f aca="false">IF(AND(L3301=1,ISNUMBER(G3301)),MAX(0,G3301-E3301)/60,"")</f>
        <v>0.75</v>
      </c>
      <c r="O3301" s="9" t="n">
        <f aca="false">IF(ISNUMBER(H3301),IF(AND(H3301&gt;=Scenario!$B$11,H3301&lt;Scenario!$B$12),1,0),0)</f>
        <v>1</v>
      </c>
      <c r="P3301" s="9" t="n">
        <f aca="false">IF(O3301=1,MAX(0,H3301-E3301)/60,"")</f>
        <v>27.7166666666667</v>
      </c>
      <c r="Q3301" s="9" t="n">
        <f aca="false">INDEX(Scenario!$B$18:$B$20,MATCH(B3301,Scenario!$A$18:$A$20,0))</f>
        <v>60</v>
      </c>
      <c r="R3301" s="9" t="n">
        <f aca="false">INDEX(Scenario!$C$18:$C$20,MATCH(B3301,Scenario!$A$18:$A$20,0))</f>
        <v>1440</v>
      </c>
      <c r="S3301" s="9" t="n">
        <f aca="false">IF(ISNUMBER(M3301),IF(M3301&lt;=Q3301,1,0),"")</f>
        <v>1</v>
      </c>
      <c r="T3301" s="9" t="n">
        <f aca="false">IF(ISNUMBER(P3301),IF(P3301&lt;=R3301,1,0),"")</f>
        <v>1</v>
      </c>
      <c r="U3301" s="9" t="n">
        <f aca="false">IF(E3301&gt;Scenario!$B$14,0,IF(OR(AND(ISNUMBER(H3301),H3301&lt;=Scenario!$B$14),AND(ISNUMBER(I3301),I3301&lt;=Scenario!$B$14)),0,1))</f>
        <v>0</v>
      </c>
      <c r="V3301" s="9" t="n">
        <f aca="false">IF(AND(U3301=1,(Scenario!$B$14-E3301)/60&gt;R3301),1,0)</f>
        <v>0</v>
      </c>
      <c r="W3301" s="9" t="n">
        <f aca="false">IF(OR(C3301=Scenario!$B$22,C3301=Scenario!$C$22),1,0)</f>
        <v>0</v>
      </c>
      <c r="X3301" s="9" t="n">
        <f aca="false">IF(ISNUMBER(I3301),1,0)</f>
        <v>0</v>
      </c>
      <c r="Y3301" s="9" t="n">
        <f aca="false">MOD(INT(E3301/86400)+3,7)</f>
        <v>2</v>
      </c>
      <c r="Z3301" s="9" t="n">
        <f aca="false">MOD(INT(E3301/3600),24)</f>
        <v>14</v>
      </c>
      <c r="AA3301" s="6" t="s">
        <v>6846</v>
      </c>
    </row>
    <row r="3302" customFormat="false" ht="15" hidden="false" customHeight="false" outlineLevel="0" collapsed="false">
      <c r="A3302" s="6" t="s">
        <v>6847</v>
      </c>
      <c r="B3302" s="6" t="s">
        <v>43</v>
      </c>
      <c r="C3302" s="6" t="s">
        <v>47</v>
      </c>
      <c r="D3302" s="6" t="s">
        <v>170</v>
      </c>
      <c r="E3302" s="6" t="n">
        <v>1789569749</v>
      </c>
      <c r="I3302" s="6" t="n">
        <v>1789569871</v>
      </c>
      <c r="J3302" s="6" t="n">
        <v>0</v>
      </c>
      <c r="K3302" s="6" t="n">
        <v>0</v>
      </c>
      <c r="L3302" s="9" t="n">
        <f aca="false">IF(AND(E3302&gt;=Scenario!$B$11,E3302&lt;Scenario!$B$12),1,0)</f>
        <v>1</v>
      </c>
      <c r="M3302" s="0" t="str">
        <f aca="false">IF(AND(L3302=1,ISNUMBER(F3302)),MAX(0,F3302-E3302)/60,"")</f>
        <v/>
      </c>
      <c r="N3302" s="0" t="str">
        <f aca="false">IF(AND(L3302=1,ISNUMBER(G3302)),MAX(0,G3302-E3302)/60,"")</f>
        <v/>
      </c>
      <c r="O3302" s="9" t="n">
        <f aca="false">IF(ISNUMBER(H3302),IF(AND(H3302&gt;=Scenario!$B$11,H3302&lt;Scenario!$B$12),1,0),0)</f>
        <v>0</v>
      </c>
      <c r="P3302" s="0" t="str">
        <f aca="false">IF(O3302=1,MAX(0,H3302-E3302)/60,"")</f>
        <v/>
      </c>
      <c r="Q3302" s="9" t="n">
        <f aca="false">INDEX(Scenario!$B$18:$B$20,MATCH(B3302,Scenario!$A$18:$A$20,0))</f>
        <v>60</v>
      </c>
      <c r="R3302" s="9" t="n">
        <f aca="false">INDEX(Scenario!$C$18:$C$20,MATCH(B3302,Scenario!$A$18:$A$20,0))</f>
        <v>1440</v>
      </c>
      <c r="S3302" s="0" t="str">
        <f aca="false">IF(ISNUMBER(M3302),IF(M3302&lt;=Q3302,1,0),"")</f>
        <v/>
      </c>
      <c r="T3302" s="0" t="str">
        <f aca="false">IF(ISNUMBER(P3302),IF(P3302&lt;=R3302,1,0),"")</f>
        <v/>
      </c>
      <c r="U3302" s="9" t="n">
        <f aca="false">IF(E3302&gt;Scenario!$B$14,0,IF(OR(AND(ISNUMBER(H3302),H3302&lt;=Scenario!$B$14),AND(ISNUMBER(I3302),I3302&lt;=Scenario!$B$14)),0,1))</f>
        <v>0</v>
      </c>
      <c r="V3302" s="9" t="n">
        <f aca="false">IF(AND(U3302=1,(Scenario!$B$14-E3302)/60&gt;R3302),1,0)</f>
        <v>0</v>
      </c>
      <c r="W3302" s="9" t="n">
        <f aca="false">IF(OR(C3302=Scenario!$B$22,C3302=Scenario!$C$22),1,0)</f>
        <v>1</v>
      </c>
      <c r="X3302" s="9" t="n">
        <f aca="false">IF(ISNUMBER(I3302),1,0)</f>
        <v>1</v>
      </c>
      <c r="Y3302" s="9" t="n">
        <f aca="false">MOD(INT(E3302/86400)+3,7)</f>
        <v>2</v>
      </c>
      <c r="Z3302" s="9" t="n">
        <f aca="false">MOD(INT(E3302/3600),24)</f>
        <v>14</v>
      </c>
      <c r="AA3302" s="6" t="s">
        <v>6848</v>
      </c>
    </row>
    <row r="3303" customFormat="false" ht="15" hidden="false" customHeight="false" outlineLevel="0" collapsed="false">
      <c r="A3303" s="6" t="s">
        <v>6849</v>
      </c>
      <c r="B3303" s="6" t="s">
        <v>43</v>
      </c>
      <c r="C3303" s="6" t="s">
        <v>47</v>
      </c>
      <c r="D3303" s="6" t="s">
        <v>171</v>
      </c>
      <c r="E3303" s="6" t="n">
        <v>1789569749</v>
      </c>
      <c r="F3303" s="6" t="n">
        <v>1789569990</v>
      </c>
      <c r="G3303" s="6" t="n">
        <v>1789569795</v>
      </c>
      <c r="H3303" s="6" t="n">
        <v>1789581460</v>
      </c>
      <c r="J3303" s="6" t="n">
        <v>0</v>
      </c>
      <c r="K3303" s="6" t="n">
        <v>0</v>
      </c>
      <c r="L3303" s="9" t="n">
        <f aca="false">IF(AND(E3303&gt;=Scenario!$B$11,E3303&lt;Scenario!$B$12),1,0)</f>
        <v>1</v>
      </c>
      <c r="M3303" s="9" t="n">
        <f aca="false">IF(AND(L3303=1,ISNUMBER(F3303)),MAX(0,F3303-E3303)/60,"")</f>
        <v>4.01666666666667</v>
      </c>
      <c r="N3303" s="9" t="n">
        <f aca="false">IF(AND(L3303=1,ISNUMBER(G3303)),MAX(0,G3303-E3303)/60,"")</f>
        <v>0.766666666666667</v>
      </c>
      <c r="O3303" s="9" t="n">
        <f aca="false">IF(ISNUMBER(H3303),IF(AND(H3303&gt;=Scenario!$B$11,H3303&lt;Scenario!$B$12),1,0),0)</f>
        <v>1</v>
      </c>
      <c r="P3303" s="9" t="n">
        <f aca="false">IF(O3303=1,MAX(0,H3303-E3303)/60,"")</f>
        <v>195.183333333333</v>
      </c>
      <c r="Q3303" s="9" t="n">
        <f aca="false">INDEX(Scenario!$B$18:$B$20,MATCH(B3303,Scenario!$A$18:$A$20,0))</f>
        <v>60</v>
      </c>
      <c r="R3303" s="9" t="n">
        <f aca="false">INDEX(Scenario!$C$18:$C$20,MATCH(B3303,Scenario!$A$18:$A$20,0))</f>
        <v>1440</v>
      </c>
      <c r="S3303" s="9" t="n">
        <f aca="false">IF(ISNUMBER(M3303),IF(M3303&lt;=Q3303,1,0),"")</f>
        <v>1</v>
      </c>
      <c r="T3303" s="9" t="n">
        <f aca="false">IF(ISNUMBER(P3303),IF(P3303&lt;=R3303,1,0),"")</f>
        <v>1</v>
      </c>
      <c r="U3303" s="9" t="n">
        <f aca="false">IF(E3303&gt;Scenario!$B$14,0,IF(OR(AND(ISNUMBER(H3303),H3303&lt;=Scenario!$B$14),AND(ISNUMBER(I3303),I3303&lt;=Scenario!$B$14)),0,1))</f>
        <v>0</v>
      </c>
      <c r="V3303" s="9" t="n">
        <f aca="false">IF(AND(U3303=1,(Scenario!$B$14-E3303)/60&gt;R3303),1,0)</f>
        <v>0</v>
      </c>
      <c r="W3303" s="9" t="n">
        <f aca="false">IF(OR(C3303=Scenario!$B$22,C3303=Scenario!$C$22),1,0)</f>
        <v>1</v>
      </c>
      <c r="X3303" s="9" t="n">
        <f aca="false">IF(ISNUMBER(I3303),1,0)</f>
        <v>0</v>
      </c>
      <c r="Y3303" s="9" t="n">
        <f aca="false">MOD(INT(E3303/86400)+3,7)</f>
        <v>2</v>
      </c>
      <c r="Z3303" s="9" t="n">
        <f aca="false">MOD(INT(E3303/3600),24)</f>
        <v>14</v>
      </c>
      <c r="AA3303" s="6" t="s">
        <v>6848</v>
      </c>
    </row>
    <row r="3304" customFormat="false" ht="15" hidden="false" customHeight="false" outlineLevel="0" collapsed="false">
      <c r="A3304" s="6" t="s">
        <v>6850</v>
      </c>
      <c r="B3304" s="6" t="s">
        <v>43</v>
      </c>
      <c r="C3304" s="6" t="s">
        <v>249</v>
      </c>
      <c r="D3304" s="6" t="s">
        <v>172</v>
      </c>
      <c r="E3304" s="6" t="n">
        <v>1789570031</v>
      </c>
      <c r="F3304" s="6" t="n">
        <v>1789570236</v>
      </c>
      <c r="G3304" s="6" t="n">
        <v>1789570048</v>
      </c>
      <c r="H3304" s="6" t="n">
        <v>1789574419</v>
      </c>
      <c r="J3304" s="6" t="n">
        <v>0</v>
      </c>
      <c r="K3304" s="6" t="n">
        <v>0</v>
      </c>
      <c r="L3304" s="9" t="n">
        <f aca="false">IF(AND(E3304&gt;=Scenario!$B$11,E3304&lt;Scenario!$B$12),1,0)</f>
        <v>1</v>
      </c>
      <c r="M3304" s="9" t="n">
        <f aca="false">IF(AND(L3304=1,ISNUMBER(F3304)),MAX(0,F3304-E3304)/60,"")</f>
        <v>3.41666666666667</v>
      </c>
      <c r="N3304" s="9" t="n">
        <f aca="false">IF(AND(L3304=1,ISNUMBER(G3304)),MAX(0,G3304-E3304)/60,"")</f>
        <v>0.283333333333333</v>
      </c>
      <c r="O3304" s="9" t="n">
        <f aca="false">IF(ISNUMBER(H3304),IF(AND(H3304&gt;=Scenario!$B$11,H3304&lt;Scenario!$B$12),1,0),0)</f>
        <v>1</v>
      </c>
      <c r="P3304" s="9" t="n">
        <f aca="false">IF(O3304=1,MAX(0,H3304-E3304)/60,"")</f>
        <v>73.1333333333333</v>
      </c>
      <c r="Q3304" s="9" t="n">
        <f aca="false">INDEX(Scenario!$B$18:$B$20,MATCH(B3304,Scenario!$A$18:$A$20,0))</f>
        <v>60</v>
      </c>
      <c r="R3304" s="9" t="n">
        <f aca="false">INDEX(Scenario!$C$18:$C$20,MATCH(B3304,Scenario!$A$18:$A$20,0))</f>
        <v>1440</v>
      </c>
      <c r="S3304" s="9" t="n">
        <f aca="false">IF(ISNUMBER(M3304),IF(M3304&lt;=Q3304,1,0),"")</f>
        <v>1</v>
      </c>
      <c r="T3304" s="9" t="n">
        <f aca="false">IF(ISNUMBER(P3304),IF(P3304&lt;=R3304,1,0),"")</f>
        <v>1</v>
      </c>
      <c r="U3304" s="9" t="n">
        <f aca="false">IF(E3304&gt;Scenario!$B$14,0,IF(OR(AND(ISNUMBER(H3304),H3304&lt;=Scenario!$B$14),AND(ISNUMBER(I3304),I3304&lt;=Scenario!$B$14)),0,1))</f>
        <v>0</v>
      </c>
      <c r="V3304" s="9" t="n">
        <f aca="false">IF(AND(U3304=1,(Scenario!$B$14-E3304)/60&gt;R3304),1,0)</f>
        <v>0</v>
      </c>
      <c r="W3304" s="9" t="n">
        <f aca="false">IF(OR(C3304=Scenario!$B$22,C3304=Scenario!$C$22),1,0)</f>
        <v>0</v>
      </c>
      <c r="X3304" s="9" t="n">
        <f aca="false">IF(ISNUMBER(I3304),1,0)</f>
        <v>0</v>
      </c>
      <c r="Y3304" s="9" t="n">
        <f aca="false">MOD(INT(E3304/86400)+3,7)</f>
        <v>2</v>
      </c>
      <c r="Z3304" s="9" t="n">
        <f aca="false">MOD(INT(E3304/3600),24)</f>
        <v>14</v>
      </c>
      <c r="AA3304" s="6" t="s">
        <v>6851</v>
      </c>
    </row>
    <row r="3305" customFormat="false" ht="15" hidden="false" customHeight="false" outlineLevel="0" collapsed="false">
      <c r="A3305" s="6" t="s">
        <v>6852</v>
      </c>
      <c r="B3305" s="6" t="s">
        <v>44</v>
      </c>
      <c r="C3305" s="6" t="s">
        <v>288</v>
      </c>
      <c r="D3305" s="6" t="s">
        <v>171</v>
      </c>
      <c r="E3305" s="6" t="n">
        <v>1789570724</v>
      </c>
      <c r="F3305" s="6" t="n">
        <v>1789570934</v>
      </c>
      <c r="G3305" s="6" t="n">
        <v>1789570816</v>
      </c>
      <c r="H3305" s="6" t="n">
        <v>1789572397</v>
      </c>
      <c r="J3305" s="6" t="n">
        <v>0</v>
      </c>
      <c r="K3305" s="6" t="n">
        <v>0</v>
      </c>
      <c r="L3305" s="9" t="n">
        <f aca="false">IF(AND(E3305&gt;=Scenario!$B$11,E3305&lt;Scenario!$B$12),1,0)</f>
        <v>1</v>
      </c>
      <c r="M3305" s="9" t="n">
        <f aca="false">IF(AND(L3305=1,ISNUMBER(F3305)),MAX(0,F3305-E3305)/60,"")</f>
        <v>3.5</v>
      </c>
      <c r="N3305" s="9" t="n">
        <f aca="false">IF(AND(L3305=1,ISNUMBER(G3305)),MAX(0,G3305-E3305)/60,"")</f>
        <v>1.53333333333333</v>
      </c>
      <c r="O3305" s="9" t="n">
        <f aca="false">IF(ISNUMBER(H3305),IF(AND(H3305&gt;=Scenario!$B$11,H3305&lt;Scenario!$B$12),1,0),0)</f>
        <v>1</v>
      </c>
      <c r="P3305" s="9" t="n">
        <f aca="false">IF(O3305=1,MAX(0,H3305-E3305)/60,"")</f>
        <v>27.8833333333333</v>
      </c>
      <c r="Q3305" s="9" t="n">
        <f aca="false">INDEX(Scenario!$B$18:$B$20,MATCH(B3305,Scenario!$A$18:$A$20,0))</f>
        <v>240</v>
      </c>
      <c r="R3305" s="9" t="n">
        <f aca="false">INDEX(Scenario!$C$18:$C$20,MATCH(B3305,Scenario!$A$18:$A$20,0))</f>
        <v>4320</v>
      </c>
      <c r="S3305" s="9" t="n">
        <f aca="false">IF(ISNUMBER(M3305),IF(M3305&lt;=Q3305,1,0),"")</f>
        <v>1</v>
      </c>
      <c r="T3305" s="9" t="n">
        <f aca="false">IF(ISNUMBER(P3305),IF(P3305&lt;=R3305,1,0),"")</f>
        <v>1</v>
      </c>
      <c r="U3305" s="9" t="n">
        <f aca="false">IF(E3305&gt;Scenario!$B$14,0,IF(OR(AND(ISNUMBER(H3305),H3305&lt;=Scenario!$B$14),AND(ISNUMBER(I3305),I3305&lt;=Scenario!$B$14)),0,1))</f>
        <v>0</v>
      </c>
      <c r="V3305" s="9" t="n">
        <f aca="false">IF(AND(U3305=1,(Scenario!$B$14-E3305)/60&gt;R3305),1,0)</f>
        <v>0</v>
      </c>
      <c r="W3305" s="9" t="n">
        <f aca="false">IF(OR(C3305=Scenario!$B$22,C3305=Scenario!$C$22),1,0)</f>
        <v>0</v>
      </c>
      <c r="X3305" s="9" t="n">
        <f aca="false">IF(ISNUMBER(I3305),1,0)</f>
        <v>0</v>
      </c>
      <c r="Y3305" s="9" t="n">
        <f aca="false">MOD(INT(E3305/86400)+3,7)</f>
        <v>2</v>
      </c>
      <c r="Z3305" s="9" t="n">
        <f aca="false">MOD(INT(E3305/3600),24)</f>
        <v>14</v>
      </c>
      <c r="AA3305" s="6" t="s">
        <v>6853</v>
      </c>
    </row>
    <row r="3306" customFormat="false" ht="15" hidden="false" customHeight="false" outlineLevel="0" collapsed="false">
      <c r="A3306" s="6" t="s">
        <v>6854</v>
      </c>
      <c r="B3306" s="6" t="s">
        <v>44</v>
      </c>
      <c r="C3306" s="6" t="s">
        <v>249</v>
      </c>
      <c r="D3306" s="6" t="s">
        <v>170</v>
      </c>
      <c r="E3306" s="6" t="n">
        <v>1789571221</v>
      </c>
      <c r="F3306" s="6" t="n">
        <v>1789571442</v>
      </c>
      <c r="G3306" s="6" t="n">
        <v>1789571257</v>
      </c>
      <c r="H3306" s="6" t="n">
        <v>1789573701</v>
      </c>
      <c r="J3306" s="6" t="n">
        <v>0</v>
      </c>
      <c r="K3306" s="6" t="n">
        <v>0</v>
      </c>
      <c r="L3306" s="9" t="n">
        <f aca="false">IF(AND(E3306&gt;=Scenario!$B$11,E3306&lt;Scenario!$B$12),1,0)</f>
        <v>1</v>
      </c>
      <c r="M3306" s="9" t="n">
        <f aca="false">IF(AND(L3306=1,ISNUMBER(F3306)),MAX(0,F3306-E3306)/60,"")</f>
        <v>3.68333333333333</v>
      </c>
      <c r="N3306" s="9" t="n">
        <f aca="false">IF(AND(L3306=1,ISNUMBER(G3306)),MAX(0,G3306-E3306)/60,"")</f>
        <v>0.6</v>
      </c>
      <c r="O3306" s="9" t="n">
        <f aca="false">IF(ISNUMBER(H3306),IF(AND(H3306&gt;=Scenario!$B$11,H3306&lt;Scenario!$B$12),1,0),0)</f>
        <v>1</v>
      </c>
      <c r="P3306" s="9" t="n">
        <f aca="false">IF(O3306=1,MAX(0,H3306-E3306)/60,"")</f>
        <v>41.3333333333333</v>
      </c>
      <c r="Q3306" s="9" t="n">
        <f aca="false">INDEX(Scenario!$B$18:$B$20,MATCH(B3306,Scenario!$A$18:$A$20,0))</f>
        <v>240</v>
      </c>
      <c r="R3306" s="9" t="n">
        <f aca="false">INDEX(Scenario!$C$18:$C$20,MATCH(B3306,Scenario!$A$18:$A$20,0))</f>
        <v>4320</v>
      </c>
      <c r="S3306" s="9" t="n">
        <f aca="false">IF(ISNUMBER(M3306),IF(M3306&lt;=Q3306,1,0),"")</f>
        <v>1</v>
      </c>
      <c r="T3306" s="9" t="n">
        <f aca="false">IF(ISNUMBER(P3306),IF(P3306&lt;=R3306,1,0),"")</f>
        <v>1</v>
      </c>
      <c r="U3306" s="9" t="n">
        <f aca="false">IF(E3306&gt;Scenario!$B$14,0,IF(OR(AND(ISNUMBER(H3306),H3306&lt;=Scenario!$B$14),AND(ISNUMBER(I3306),I3306&lt;=Scenario!$B$14)),0,1))</f>
        <v>0</v>
      </c>
      <c r="V3306" s="9" t="n">
        <f aca="false">IF(AND(U3306=1,(Scenario!$B$14-E3306)/60&gt;R3306),1,0)</f>
        <v>0</v>
      </c>
      <c r="W3306" s="9" t="n">
        <f aca="false">IF(OR(C3306=Scenario!$B$22,C3306=Scenario!$C$22),1,0)</f>
        <v>0</v>
      </c>
      <c r="X3306" s="9" t="n">
        <f aca="false">IF(ISNUMBER(I3306),1,0)</f>
        <v>0</v>
      </c>
      <c r="Y3306" s="9" t="n">
        <f aca="false">MOD(INT(E3306/86400)+3,7)</f>
        <v>2</v>
      </c>
      <c r="Z3306" s="9" t="n">
        <f aca="false">MOD(INT(E3306/3600),24)</f>
        <v>15</v>
      </c>
      <c r="AA3306" s="6" t="s">
        <v>6855</v>
      </c>
    </row>
    <row r="3307" customFormat="false" ht="15" hidden="false" customHeight="false" outlineLevel="0" collapsed="false">
      <c r="A3307" s="6" t="s">
        <v>6856</v>
      </c>
      <c r="B3307" s="6" t="s">
        <v>44</v>
      </c>
      <c r="C3307" s="6" t="s">
        <v>46</v>
      </c>
      <c r="D3307" s="6" t="s">
        <v>170</v>
      </c>
      <c r="E3307" s="6" t="n">
        <v>1789571493</v>
      </c>
      <c r="F3307" s="6" t="n">
        <v>1789571749</v>
      </c>
      <c r="G3307" s="6" t="n">
        <v>1789571529</v>
      </c>
      <c r="H3307" s="6" t="n">
        <v>1789572759</v>
      </c>
      <c r="J3307" s="6" t="n">
        <v>0</v>
      </c>
      <c r="K3307" s="6" t="n">
        <v>0</v>
      </c>
      <c r="L3307" s="9" t="n">
        <f aca="false">IF(AND(E3307&gt;=Scenario!$B$11,E3307&lt;Scenario!$B$12),1,0)</f>
        <v>1</v>
      </c>
      <c r="M3307" s="9" t="n">
        <f aca="false">IF(AND(L3307=1,ISNUMBER(F3307)),MAX(0,F3307-E3307)/60,"")</f>
        <v>4.26666666666667</v>
      </c>
      <c r="N3307" s="9" t="n">
        <f aca="false">IF(AND(L3307=1,ISNUMBER(G3307)),MAX(0,G3307-E3307)/60,"")</f>
        <v>0.6</v>
      </c>
      <c r="O3307" s="9" t="n">
        <f aca="false">IF(ISNUMBER(H3307),IF(AND(H3307&gt;=Scenario!$B$11,H3307&lt;Scenario!$B$12),1,0),0)</f>
        <v>1</v>
      </c>
      <c r="P3307" s="9" t="n">
        <f aca="false">IF(O3307=1,MAX(0,H3307-E3307)/60,"")</f>
        <v>21.1</v>
      </c>
      <c r="Q3307" s="9" t="n">
        <f aca="false">INDEX(Scenario!$B$18:$B$20,MATCH(B3307,Scenario!$A$18:$A$20,0))</f>
        <v>240</v>
      </c>
      <c r="R3307" s="9" t="n">
        <f aca="false">INDEX(Scenario!$C$18:$C$20,MATCH(B3307,Scenario!$A$18:$A$20,0))</f>
        <v>4320</v>
      </c>
      <c r="S3307" s="9" t="n">
        <f aca="false">IF(ISNUMBER(M3307),IF(M3307&lt;=Q3307,1,0),"")</f>
        <v>1</v>
      </c>
      <c r="T3307" s="9" t="n">
        <f aca="false">IF(ISNUMBER(P3307),IF(P3307&lt;=R3307,1,0),"")</f>
        <v>1</v>
      </c>
      <c r="U3307" s="9" t="n">
        <f aca="false">IF(E3307&gt;Scenario!$B$14,0,IF(OR(AND(ISNUMBER(H3307),H3307&lt;=Scenario!$B$14),AND(ISNUMBER(I3307),I3307&lt;=Scenario!$B$14)),0,1))</f>
        <v>0</v>
      </c>
      <c r="V3307" s="9" t="n">
        <f aca="false">IF(AND(U3307=1,(Scenario!$B$14-E3307)/60&gt;R3307),1,0)</f>
        <v>0</v>
      </c>
      <c r="W3307" s="9" t="n">
        <f aca="false">IF(OR(C3307=Scenario!$B$22,C3307=Scenario!$C$22),1,0)</f>
        <v>1</v>
      </c>
      <c r="X3307" s="9" t="n">
        <f aca="false">IF(ISNUMBER(I3307),1,0)</f>
        <v>0</v>
      </c>
      <c r="Y3307" s="9" t="n">
        <f aca="false">MOD(INT(E3307/86400)+3,7)</f>
        <v>2</v>
      </c>
      <c r="Z3307" s="9" t="n">
        <f aca="false">MOD(INT(E3307/3600),24)</f>
        <v>15</v>
      </c>
      <c r="AA3307" s="6" t="s">
        <v>6857</v>
      </c>
    </row>
    <row r="3308" customFormat="false" ht="15" hidden="false" customHeight="false" outlineLevel="0" collapsed="false">
      <c r="A3308" s="6" t="s">
        <v>6858</v>
      </c>
      <c r="B3308" s="6" t="s">
        <v>43</v>
      </c>
      <c r="C3308" s="6" t="s">
        <v>249</v>
      </c>
      <c r="D3308" s="6" t="s">
        <v>171</v>
      </c>
      <c r="E3308" s="6" t="n">
        <v>1789571606</v>
      </c>
      <c r="F3308" s="6" t="n">
        <v>1789571851</v>
      </c>
      <c r="G3308" s="6" t="n">
        <v>1789571628</v>
      </c>
      <c r="H3308" s="6" t="n">
        <v>1789575583</v>
      </c>
      <c r="J3308" s="6" t="n">
        <v>0</v>
      </c>
      <c r="K3308" s="6" t="n">
        <v>0</v>
      </c>
      <c r="L3308" s="9" t="n">
        <f aca="false">IF(AND(E3308&gt;=Scenario!$B$11,E3308&lt;Scenario!$B$12),1,0)</f>
        <v>1</v>
      </c>
      <c r="M3308" s="9" t="n">
        <f aca="false">IF(AND(L3308=1,ISNUMBER(F3308)),MAX(0,F3308-E3308)/60,"")</f>
        <v>4.08333333333333</v>
      </c>
      <c r="N3308" s="9" t="n">
        <f aca="false">IF(AND(L3308=1,ISNUMBER(G3308)),MAX(0,G3308-E3308)/60,"")</f>
        <v>0.366666666666667</v>
      </c>
      <c r="O3308" s="9" t="n">
        <f aca="false">IF(ISNUMBER(H3308),IF(AND(H3308&gt;=Scenario!$B$11,H3308&lt;Scenario!$B$12),1,0),0)</f>
        <v>1</v>
      </c>
      <c r="P3308" s="9" t="n">
        <f aca="false">IF(O3308=1,MAX(0,H3308-E3308)/60,"")</f>
        <v>66.2833333333333</v>
      </c>
      <c r="Q3308" s="9" t="n">
        <f aca="false">INDEX(Scenario!$B$18:$B$20,MATCH(B3308,Scenario!$A$18:$A$20,0))</f>
        <v>60</v>
      </c>
      <c r="R3308" s="9" t="n">
        <f aca="false">INDEX(Scenario!$C$18:$C$20,MATCH(B3308,Scenario!$A$18:$A$20,0))</f>
        <v>1440</v>
      </c>
      <c r="S3308" s="9" t="n">
        <f aca="false">IF(ISNUMBER(M3308),IF(M3308&lt;=Q3308,1,0),"")</f>
        <v>1</v>
      </c>
      <c r="T3308" s="9" t="n">
        <f aca="false">IF(ISNUMBER(P3308),IF(P3308&lt;=R3308,1,0),"")</f>
        <v>1</v>
      </c>
      <c r="U3308" s="9" t="n">
        <f aca="false">IF(E3308&gt;Scenario!$B$14,0,IF(OR(AND(ISNUMBER(H3308),H3308&lt;=Scenario!$B$14),AND(ISNUMBER(I3308),I3308&lt;=Scenario!$B$14)),0,1))</f>
        <v>0</v>
      </c>
      <c r="V3308" s="9" t="n">
        <f aca="false">IF(AND(U3308=1,(Scenario!$B$14-E3308)/60&gt;R3308),1,0)</f>
        <v>0</v>
      </c>
      <c r="W3308" s="9" t="n">
        <f aca="false">IF(OR(C3308=Scenario!$B$22,C3308=Scenario!$C$22),1,0)</f>
        <v>0</v>
      </c>
      <c r="X3308" s="9" t="n">
        <f aca="false">IF(ISNUMBER(I3308),1,0)</f>
        <v>0</v>
      </c>
      <c r="Y3308" s="9" t="n">
        <f aca="false">MOD(INT(E3308/86400)+3,7)</f>
        <v>2</v>
      </c>
      <c r="Z3308" s="9" t="n">
        <f aca="false">MOD(INT(E3308/3600),24)</f>
        <v>15</v>
      </c>
      <c r="AA3308" s="6" t="s">
        <v>6859</v>
      </c>
    </row>
    <row r="3309" customFormat="false" ht="15" hidden="false" customHeight="false" outlineLevel="0" collapsed="false">
      <c r="A3309" s="6" t="s">
        <v>6860</v>
      </c>
      <c r="B3309" s="6" t="s">
        <v>44</v>
      </c>
      <c r="C3309" s="6" t="s">
        <v>249</v>
      </c>
      <c r="D3309" s="6" t="s">
        <v>171</v>
      </c>
      <c r="E3309" s="6" t="n">
        <v>1789571930</v>
      </c>
      <c r="F3309" s="6" t="n">
        <v>1789572609</v>
      </c>
      <c r="G3309" s="6" t="n">
        <v>1789572449</v>
      </c>
      <c r="H3309" s="6" t="n">
        <v>1789574164</v>
      </c>
      <c r="J3309" s="6" t="n">
        <v>0</v>
      </c>
      <c r="K3309" s="6" t="n">
        <v>0</v>
      </c>
      <c r="L3309" s="9" t="n">
        <f aca="false">IF(AND(E3309&gt;=Scenario!$B$11,E3309&lt;Scenario!$B$12),1,0)</f>
        <v>1</v>
      </c>
      <c r="M3309" s="9" t="n">
        <f aca="false">IF(AND(L3309=1,ISNUMBER(F3309)),MAX(0,F3309-E3309)/60,"")</f>
        <v>11.3166666666667</v>
      </c>
      <c r="N3309" s="9" t="n">
        <f aca="false">IF(AND(L3309=1,ISNUMBER(G3309)),MAX(0,G3309-E3309)/60,"")</f>
        <v>8.65</v>
      </c>
      <c r="O3309" s="9" t="n">
        <f aca="false">IF(ISNUMBER(H3309),IF(AND(H3309&gt;=Scenario!$B$11,H3309&lt;Scenario!$B$12),1,0),0)</f>
        <v>1</v>
      </c>
      <c r="P3309" s="9" t="n">
        <f aca="false">IF(O3309=1,MAX(0,H3309-E3309)/60,"")</f>
        <v>37.2333333333333</v>
      </c>
      <c r="Q3309" s="9" t="n">
        <f aca="false">INDEX(Scenario!$B$18:$B$20,MATCH(B3309,Scenario!$A$18:$A$20,0))</f>
        <v>240</v>
      </c>
      <c r="R3309" s="9" t="n">
        <f aca="false">INDEX(Scenario!$C$18:$C$20,MATCH(B3309,Scenario!$A$18:$A$20,0))</f>
        <v>4320</v>
      </c>
      <c r="S3309" s="9" t="n">
        <f aca="false">IF(ISNUMBER(M3309),IF(M3309&lt;=Q3309,1,0),"")</f>
        <v>1</v>
      </c>
      <c r="T3309" s="9" t="n">
        <f aca="false">IF(ISNUMBER(P3309),IF(P3309&lt;=R3309,1,0),"")</f>
        <v>1</v>
      </c>
      <c r="U3309" s="9" t="n">
        <f aca="false">IF(E3309&gt;Scenario!$B$14,0,IF(OR(AND(ISNUMBER(H3309),H3309&lt;=Scenario!$B$14),AND(ISNUMBER(I3309),I3309&lt;=Scenario!$B$14)),0,1))</f>
        <v>0</v>
      </c>
      <c r="V3309" s="9" t="n">
        <f aca="false">IF(AND(U3309=1,(Scenario!$B$14-E3309)/60&gt;R3309),1,0)</f>
        <v>0</v>
      </c>
      <c r="W3309" s="9" t="n">
        <f aca="false">IF(OR(C3309=Scenario!$B$22,C3309=Scenario!$C$22),1,0)</f>
        <v>0</v>
      </c>
      <c r="X3309" s="9" t="n">
        <f aca="false">IF(ISNUMBER(I3309),1,0)</f>
        <v>0</v>
      </c>
      <c r="Y3309" s="9" t="n">
        <f aca="false">MOD(INT(E3309/86400)+3,7)</f>
        <v>2</v>
      </c>
      <c r="Z3309" s="9" t="n">
        <f aca="false">MOD(INT(E3309/3600),24)</f>
        <v>15</v>
      </c>
      <c r="AA3309" s="6" t="s">
        <v>6861</v>
      </c>
    </row>
    <row r="3310" customFormat="false" ht="15" hidden="false" customHeight="false" outlineLevel="0" collapsed="false">
      <c r="A3310" s="6" t="s">
        <v>6862</v>
      </c>
      <c r="B3310" s="6" t="s">
        <v>43</v>
      </c>
      <c r="C3310" s="6" t="s">
        <v>288</v>
      </c>
      <c r="D3310" s="6" t="s">
        <v>170</v>
      </c>
      <c r="E3310" s="6" t="n">
        <v>1789572069</v>
      </c>
      <c r="F3310" s="6" t="n">
        <v>1789572328</v>
      </c>
      <c r="G3310" s="6" t="n">
        <v>1789572106</v>
      </c>
      <c r="H3310" s="6" t="n">
        <v>1789573698</v>
      </c>
      <c r="J3310" s="6" t="n">
        <v>0</v>
      </c>
      <c r="K3310" s="6" t="n">
        <v>0</v>
      </c>
      <c r="L3310" s="9" t="n">
        <f aca="false">IF(AND(E3310&gt;=Scenario!$B$11,E3310&lt;Scenario!$B$12),1,0)</f>
        <v>1</v>
      </c>
      <c r="M3310" s="9" t="n">
        <f aca="false">IF(AND(L3310=1,ISNUMBER(F3310)),MAX(0,F3310-E3310)/60,"")</f>
        <v>4.31666666666667</v>
      </c>
      <c r="N3310" s="9" t="n">
        <f aca="false">IF(AND(L3310=1,ISNUMBER(G3310)),MAX(0,G3310-E3310)/60,"")</f>
        <v>0.616666666666667</v>
      </c>
      <c r="O3310" s="9" t="n">
        <f aca="false">IF(ISNUMBER(H3310),IF(AND(H3310&gt;=Scenario!$B$11,H3310&lt;Scenario!$B$12),1,0),0)</f>
        <v>1</v>
      </c>
      <c r="P3310" s="9" t="n">
        <f aca="false">IF(O3310=1,MAX(0,H3310-E3310)/60,"")</f>
        <v>27.15</v>
      </c>
      <c r="Q3310" s="9" t="n">
        <f aca="false">INDEX(Scenario!$B$18:$B$20,MATCH(B3310,Scenario!$A$18:$A$20,0))</f>
        <v>60</v>
      </c>
      <c r="R3310" s="9" t="n">
        <f aca="false">INDEX(Scenario!$C$18:$C$20,MATCH(B3310,Scenario!$A$18:$A$20,0))</f>
        <v>1440</v>
      </c>
      <c r="S3310" s="9" t="n">
        <f aca="false">IF(ISNUMBER(M3310),IF(M3310&lt;=Q3310,1,0),"")</f>
        <v>1</v>
      </c>
      <c r="T3310" s="9" t="n">
        <f aca="false">IF(ISNUMBER(P3310),IF(P3310&lt;=R3310,1,0),"")</f>
        <v>1</v>
      </c>
      <c r="U3310" s="9" t="n">
        <f aca="false">IF(E3310&gt;Scenario!$B$14,0,IF(OR(AND(ISNUMBER(H3310),H3310&lt;=Scenario!$B$14),AND(ISNUMBER(I3310),I3310&lt;=Scenario!$B$14)),0,1))</f>
        <v>0</v>
      </c>
      <c r="V3310" s="9" t="n">
        <f aca="false">IF(AND(U3310=1,(Scenario!$B$14-E3310)/60&gt;R3310),1,0)</f>
        <v>0</v>
      </c>
      <c r="W3310" s="9" t="n">
        <f aca="false">IF(OR(C3310=Scenario!$B$22,C3310=Scenario!$C$22),1,0)</f>
        <v>0</v>
      </c>
      <c r="X3310" s="9" t="n">
        <f aca="false">IF(ISNUMBER(I3310),1,0)</f>
        <v>0</v>
      </c>
      <c r="Y3310" s="9" t="n">
        <f aca="false">MOD(INT(E3310/86400)+3,7)</f>
        <v>2</v>
      </c>
      <c r="Z3310" s="9" t="n">
        <f aca="false">MOD(INT(E3310/3600),24)</f>
        <v>15</v>
      </c>
      <c r="AA3310" s="6" t="s">
        <v>6863</v>
      </c>
    </row>
    <row r="3311" customFormat="false" ht="15" hidden="false" customHeight="false" outlineLevel="0" collapsed="false">
      <c r="A3311" s="6" t="s">
        <v>6864</v>
      </c>
      <c r="B3311" s="6" t="s">
        <v>44</v>
      </c>
      <c r="C3311" s="6" t="s">
        <v>249</v>
      </c>
      <c r="D3311" s="6" t="s">
        <v>172</v>
      </c>
      <c r="E3311" s="6" t="n">
        <v>1789572305</v>
      </c>
      <c r="F3311" s="6" t="n">
        <v>1789572978</v>
      </c>
      <c r="G3311" s="6" t="n">
        <v>1789572799</v>
      </c>
      <c r="H3311" s="6" t="n">
        <v>1789581589</v>
      </c>
      <c r="J3311" s="6" t="n">
        <v>0</v>
      </c>
      <c r="K3311" s="6" t="n">
        <v>0</v>
      </c>
      <c r="L3311" s="9" t="n">
        <f aca="false">IF(AND(E3311&gt;=Scenario!$B$11,E3311&lt;Scenario!$B$12),1,0)</f>
        <v>1</v>
      </c>
      <c r="M3311" s="9" t="n">
        <f aca="false">IF(AND(L3311=1,ISNUMBER(F3311)),MAX(0,F3311-E3311)/60,"")</f>
        <v>11.2166666666667</v>
      </c>
      <c r="N3311" s="9" t="n">
        <f aca="false">IF(AND(L3311=1,ISNUMBER(G3311)),MAX(0,G3311-E3311)/60,"")</f>
        <v>8.23333333333333</v>
      </c>
      <c r="O3311" s="9" t="n">
        <f aca="false">IF(ISNUMBER(H3311),IF(AND(H3311&gt;=Scenario!$B$11,H3311&lt;Scenario!$B$12),1,0),0)</f>
        <v>1</v>
      </c>
      <c r="P3311" s="9" t="n">
        <f aca="false">IF(O3311=1,MAX(0,H3311-E3311)/60,"")</f>
        <v>154.733333333333</v>
      </c>
      <c r="Q3311" s="9" t="n">
        <f aca="false">INDEX(Scenario!$B$18:$B$20,MATCH(B3311,Scenario!$A$18:$A$20,0))</f>
        <v>240</v>
      </c>
      <c r="R3311" s="9" t="n">
        <f aca="false">INDEX(Scenario!$C$18:$C$20,MATCH(B3311,Scenario!$A$18:$A$20,0))</f>
        <v>4320</v>
      </c>
      <c r="S3311" s="9" t="n">
        <f aca="false">IF(ISNUMBER(M3311),IF(M3311&lt;=Q3311,1,0),"")</f>
        <v>1</v>
      </c>
      <c r="T3311" s="9" t="n">
        <f aca="false">IF(ISNUMBER(P3311),IF(P3311&lt;=R3311,1,0),"")</f>
        <v>1</v>
      </c>
      <c r="U3311" s="9" t="n">
        <f aca="false">IF(E3311&gt;Scenario!$B$14,0,IF(OR(AND(ISNUMBER(H3311),H3311&lt;=Scenario!$B$14),AND(ISNUMBER(I3311),I3311&lt;=Scenario!$B$14)),0,1))</f>
        <v>0</v>
      </c>
      <c r="V3311" s="9" t="n">
        <f aca="false">IF(AND(U3311=1,(Scenario!$B$14-E3311)/60&gt;R3311),1,0)</f>
        <v>0</v>
      </c>
      <c r="W3311" s="9" t="n">
        <f aca="false">IF(OR(C3311=Scenario!$B$22,C3311=Scenario!$C$22),1,0)</f>
        <v>0</v>
      </c>
      <c r="X3311" s="9" t="n">
        <f aca="false">IF(ISNUMBER(I3311),1,0)</f>
        <v>0</v>
      </c>
      <c r="Y3311" s="9" t="n">
        <f aca="false">MOD(INT(E3311/86400)+3,7)</f>
        <v>2</v>
      </c>
      <c r="Z3311" s="9" t="n">
        <f aca="false">MOD(INT(E3311/3600),24)</f>
        <v>15</v>
      </c>
      <c r="AA3311" s="6" t="s">
        <v>6865</v>
      </c>
    </row>
    <row r="3312" customFormat="false" ht="15" hidden="false" customHeight="false" outlineLevel="0" collapsed="false">
      <c r="A3312" s="6" t="s">
        <v>6866</v>
      </c>
      <c r="B3312" s="6" t="s">
        <v>44</v>
      </c>
      <c r="C3312" s="6" t="s">
        <v>46</v>
      </c>
      <c r="D3312" s="6" t="s">
        <v>171</v>
      </c>
      <c r="E3312" s="6" t="n">
        <v>1789573307</v>
      </c>
      <c r="F3312" s="6" t="n">
        <v>1789573627</v>
      </c>
      <c r="G3312" s="6" t="n">
        <v>1789573549</v>
      </c>
      <c r="H3312" s="6" t="n">
        <v>1789595361</v>
      </c>
      <c r="J3312" s="6" t="n">
        <v>0</v>
      </c>
      <c r="K3312" s="6" t="n">
        <v>1</v>
      </c>
      <c r="L3312" s="9" t="n">
        <f aca="false">IF(AND(E3312&gt;=Scenario!$B$11,E3312&lt;Scenario!$B$12),1,0)</f>
        <v>1</v>
      </c>
      <c r="M3312" s="9" t="n">
        <f aca="false">IF(AND(L3312=1,ISNUMBER(F3312)),MAX(0,F3312-E3312)/60,"")</f>
        <v>5.33333333333333</v>
      </c>
      <c r="N3312" s="9" t="n">
        <f aca="false">IF(AND(L3312=1,ISNUMBER(G3312)),MAX(0,G3312-E3312)/60,"")</f>
        <v>4.03333333333333</v>
      </c>
      <c r="O3312" s="9" t="n">
        <f aca="false">IF(ISNUMBER(H3312),IF(AND(H3312&gt;=Scenario!$B$11,H3312&lt;Scenario!$B$12),1,0),0)</f>
        <v>1</v>
      </c>
      <c r="P3312" s="9" t="n">
        <f aca="false">IF(O3312=1,MAX(0,H3312-E3312)/60,"")</f>
        <v>367.566666666667</v>
      </c>
      <c r="Q3312" s="9" t="n">
        <f aca="false">INDEX(Scenario!$B$18:$B$20,MATCH(B3312,Scenario!$A$18:$A$20,0))</f>
        <v>240</v>
      </c>
      <c r="R3312" s="9" t="n">
        <f aca="false">INDEX(Scenario!$C$18:$C$20,MATCH(B3312,Scenario!$A$18:$A$20,0))</f>
        <v>4320</v>
      </c>
      <c r="S3312" s="9" t="n">
        <f aca="false">IF(ISNUMBER(M3312),IF(M3312&lt;=Q3312,1,0),"")</f>
        <v>1</v>
      </c>
      <c r="T3312" s="9" t="n">
        <f aca="false">IF(ISNUMBER(P3312),IF(P3312&lt;=R3312,1,0),"")</f>
        <v>1</v>
      </c>
      <c r="U3312" s="9" t="n">
        <f aca="false">IF(E3312&gt;Scenario!$B$14,0,IF(OR(AND(ISNUMBER(H3312),H3312&lt;=Scenario!$B$14),AND(ISNUMBER(I3312),I3312&lt;=Scenario!$B$14)),0,1))</f>
        <v>0</v>
      </c>
      <c r="V3312" s="9" t="n">
        <f aca="false">IF(AND(U3312=1,(Scenario!$B$14-E3312)/60&gt;R3312),1,0)</f>
        <v>0</v>
      </c>
      <c r="W3312" s="9" t="n">
        <f aca="false">IF(OR(C3312=Scenario!$B$22,C3312=Scenario!$C$22),1,0)</f>
        <v>1</v>
      </c>
      <c r="X3312" s="9" t="n">
        <f aca="false">IF(ISNUMBER(I3312),1,0)</f>
        <v>0</v>
      </c>
      <c r="Y3312" s="9" t="n">
        <f aca="false">MOD(INT(E3312/86400)+3,7)</f>
        <v>2</v>
      </c>
      <c r="Z3312" s="9" t="n">
        <f aca="false">MOD(INT(E3312/3600),24)</f>
        <v>15</v>
      </c>
      <c r="AA3312" s="6" t="s">
        <v>6867</v>
      </c>
    </row>
    <row r="3313" customFormat="false" ht="15" hidden="false" customHeight="false" outlineLevel="0" collapsed="false">
      <c r="A3313" s="6" t="s">
        <v>6868</v>
      </c>
      <c r="B3313" s="6" t="s">
        <v>43</v>
      </c>
      <c r="C3313" s="6" t="s">
        <v>249</v>
      </c>
      <c r="D3313" s="6" t="s">
        <v>171</v>
      </c>
      <c r="E3313" s="6" t="n">
        <v>1789573718</v>
      </c>
      <c r="F3313" s="6" t="n">
        <v>1789574395</v>
      </c>
      <c r="G3313" s="6" t="n">
        <v>1789574183</v>
      </c>
      <c r="H3313" s="6" t="n">
        <v>1789586962</v>
      </c>
      <c r="J3313" s="6" t="n">
        <v>0</v>
      </c>
      <c r="K3313" s="6" t="n">
        <v>0</v>
      </c>
      <c r="L3313" s="9" t="n">
        <f aca="false">IF(AND(E3313&gt;=Scenario!$B$11,E3313&lt;Scenario!$B$12),1,0)</f>
        <v>1</v>
      </c>
      <c r="M3313" s="9" t="n">
        <f aca="false">IF(AND(L3313=1,ISNUMBER(F3313)),MAX(0,F3313-E3313)/60,"")</f>
        <v>11.2833333333333</v>
      </c>
      <c r="N3313" s="9" t="n">
        <f aca="false">IF(AND(L3313=1,ISNUMBER(G3313)),MAX(0,G3313-E3313)/60,"")</f>
        <v>7.75</v>
      </c>
      <c r="O3313" s="9" t="n">
        <f aca="false">IF(ISNUMBER(H3313),IF(AND(H3313&gt;=Scenario!$B$11,H3313&lt;Scenario!$B$12),1,0),0)</f>
        <v>1</v>
      </c>
      <c r="P3313" s="9" t="n">
        <f aca="false">IF(O3313=1,MAX(0,H3313-E3313)/60,"")</f>
        <v>220.733333333333</v>
      </c>
      <c r="Q3313" s="9" t="n">
        <f aca="false">INDEX(Scenario!$B$18:$B$20,MATCH(B3313,Scenario!$A$18:$A$20,0))</f>
        <v>60</v>
      </c>
      <c r="R3313" s="9" t="n">
        <f aca="false">INDEX(Scenario!$C$18:$C$20,MATCH(B3313,Scenario!$A$18:$A$20,0))</f>
        <v>1440</v>
      </c>
      <c r="S3313" s="9" t="n">
        <f aca="false">IF(ISNUMBER(M3313),IF(M3313&lt;=Q3313,1,0),"")</f>
        <v>1</v>
      </c>
      <c r="T3313" s="9" t="n">
        <f aca="false">IF(ISNUMBER(P3313),IF(P3313&lt;=R3313,1,0),"")</f>
        <v>1</v>
      </c>
      <c r="U3313" s="9" t="n">
        <f aca="false">IF(E3313&gt;Scenario!$B$14,0,IF(OR(AND(ISNUMBER(H3313),H3313&lt;=Scenario!$B$14),AND(ISNUMBER(I3313),I3313&lt;=Scenario!$B$14)),0,1))</f>
        <v>0</v>
      </c>
      <c r="V3313" s="9" t="n">
        <f aca="false">IF(AND(U3313=1,(Scenario!$B$14-E3313)/60&gt;R3313),1,0)</f>
        <v>0</v>
      </c>
      <c r="W3313" s="9" t="n">
        <f aca="false">IF(OR(C3313=Scenario!$B$22,C3313=Scenario!$C$22),1,0)</f>
        <v>0</v>
      </c>
      <c r="X3313" s="9" t="n">
        <f aca="false">IF(ISNUMBER(I3313),1,0)</f>
        <v>0</v>
      </c>
      <c r="Y3313" s="9" t="n">
        <f aca="false">MOD(INT(E3313/86400)+3,7)</f>
        <v>2</v>
      </c>
      <c r="Z3313" s="9" t="n">
        <f aca="false">MOD(INT(E3313/3600),24)</f>
        <v>15</v>
      </c>
      <c r="AA3313" s="6" t="s">
        <v>6869</v>
      </c>
    </row>
    <row r="3314" customFormat="false" ht="15" hidden="false" customHeight="false" outlineLevel="0" collapsed="false">
      <c r="A3314" s="6" t="s">
        <v>6870</v>
      </c>
      <c r="B3314" s="6" t="s">
        <v>43</v>
      </c>
      <c r="C3314" s="6" t="s">
        <v>249</v>
      </c>
      <c r="D3314" s="6" t="s">
        <v>172</v>
      </c>
      <c r="E3314" s="6" t="n">
        <v>1789573871</v>
      </c>
      <c r="F3314" s="6" t="n">
        <v>1789574087</v>
      </c>
      <c r="G3314" s="6" t="n">
        <v>1789573922</v>
      </c>
      <c r="H3314" s="6" t="n">
        <v>1789579060</v>
      </c>
      <c r="J3314" s="6" t="n">
        <v>0</v>
      </c>
      <c r="K3314" s="6" t="n">
        <v>0</v>
      </c>
      <c r="L3314" s="9" t="n">
        <f aca="false">IF(AND(E3314&gt;=Scenario!$B$11,E3314&lt;Scenario!$B$12),1,0)</f>
        <v>1</v>
      </c>
      <c r="M3314" s="9" t="n">
        <f aca="false">IF(AND(L3314=1,ISNUMBER(F3314)),MAX(0,F3314-E3314)/60,"")</f>
        <v>3.6</v>
      </c>
      <c r="N3314" s="9" t="n">
        <f aca="false">IF(AND(L3314=1,ISNUMBER(G3314)),MAX(0,G3314-E3314)/60,"")</f>
        <v>0.85</v>
      </c>
      <c r="O3314" s="9" t="n">
        <f aca="false">IF(ISNUMBER(H3314),IF(AND(H3314&gt;=Scenario!$B$11,H3314&lt;Scenario!$B$12),1,0),0)</f>
        <v>1</v>
      </c>
      <c r="P3314" s="9" t="n">
        <f aca="false">IF(O3314=1,MAX(0,H3314-E3314)/60,"")</f>
        <v>86.4833333333333</v>
      </c>
      <c r="Q3314" s="9" t="n">
        <f aca="false">INDEX(Scenario!$B$18:$B$20,MATCH(B3314,Scenario!$A$18:$A$20,0))</f>
        <v>60</v>
      </c>
      <c r="R3314" s="9" t="n">
        <f aca="false">INDEX(Scenario!$C$18:$C$20,MATCH(B3314,Scenario!$A$18:$A$20,0))</f>
        <v>1440</v>
      </c>
      <c r="S3314" s="9" t="n">
        <f aca="false">IF(ISNUMBER(M3314),IF(M3314&lt;=Q3314,1,0),"")</f>
        <v>1</v>
      </c>
      <c r="T3314" s="9" t="n">
        <f aca="false">IF(ISNUMBER(P3314),IF(P3314&lt;=R3314,1,0),"")</f>
        <v>1</v>
      </c>
      <c r="U3314" s="9" t="n">
        <f aca="false">IF(E3314&gt;Scenario!$B$14,0,IF(OR(AND(ISNUMBER(H3314),H3314&lt;=Scenario!$B$14),AND(ISNUMBER(I3314),I3314&lt;=Scenario!$B$14)),0,1))</f>
        <v>0</v>
      </c>
      <c r="V3314" s="9" t="n">
        <f aca="false">IF(AND(U3314=1,(Scenario!$B$14-E3314)/60&gt;R3314),1,0)</f>
        <v>0</v>
      </c>
      <c r="W3314" s="9" t="n">
        <f aca="false">IF(OR(C3314=Scenario!$B$22,C3314=Scenario!$C$22),1,0)</f>
        <v>0</v>
      </c>
      <c r="X3314" s="9" t="n">
        <f aca="false">IF(ISNUMBER(I3314),1,0)</f>
        <v>0</v>
      </c>
      <c r="Y3314" s="9" t="n">
        <f aca="false">MOD(INT(E3314/86400)+3,7)</f>
        <v>2</v>
      </c>
      <c r="Z3314" s="9" t="n">
        <f aca="false">MOD(INT(E3314/3600),24)</f>
        <v>15</v>
      </c>
      <c r="AA3314" s="6" t="s">
        <v>6871</v>
      </c>
    </row>
    <row r="3315" customFormat="false" ht="15" hidden="false" customHeight="false" outlineLevel="0" collapsed="false">
      <c r="A3315" s="6" t="s">
        <v>6872</v>
      </c>
      <c r="B3315" s="6" t="s">
        <v>43</v>
      </c>
      <c r="C3315" s="6" t="s">
        <v>46</v>
      </c>
      <c r="D3315" s="6" t="s">
        <v>170</v>
      </c>
      <c r="E3315" s="6" t="n">
        <v>1789575878</v>
      </c>
      <c r="F3315" s="6" t="n">
        <v>1789576058</v>
      </c>
      <c r="G3315" s="6" t="n">
        <v>1789575931</v>
      </c>
      <c r="H3315" s="6" t="n">
        <v>1789579479</v>
      </c>
      <c r="J3315" s="6" t="n">
        <v>0</v>
      </c>
      <c r="K3315" s="6" t="n">
        <v>0</v>
      </c>
      <c r="L3315" s="9" t="n">
        <f aca="false">IF(AND(E3315&gt;=Scenario!$B$11,E3315&lt;Scenario!$B$12),1,0)</f>
        <v>1</v>
      </c>
      <c r="M3315" s="9" t="n">
        <f aca="false">IF(AND(L3315=1,ISNUMBER(F3315)),MAX(0,F3315-E3315)/60,"")</f>
        <v>3</v>
      </c>
      <c r="N3315" s="9" t="n">
        <f aca="false">IF(AND(L3315=1,ISNUMBER(G3315)),MAX(0,G3315-E3315)/60,"")</f>
        <v>0.883333333333333</v>
      </c>
      <c r="O3315" s="9" t="n">
        <f aca="false">IF(ISNUMBER(H3315),IF(AND(H3315&gt;=Scenario!$B$11,H3315&lt;Scenario!$B$12),1,0),0)</f>
        <v>1</v>
      </c>
      <c r="P3315" s="9" t="n">
        <f aca="false">IF(O3315=1,MAX(0,H3315-E3315)/60,"")</f>
        <v>60.0166666666667</v>
      </c>
      <c r="Q3315" s="9" t="n">
        <f aca="false">INDEX(Scenario!$B$18:$B$20,MATCH(B3315,Scenario!$A$18:$A$20,0))</f>
        <v>60</v>
      </c>
      <c r="R3315" s="9" t="n">
        <f aca="false">INDEX(Scenario!$C$18:$C$20,MATCH(B3315,Scenario!$A$18:$A$20,0))</f>
        <v>1440</v>
      </c>
      <c r="S3315" s="9" t="n">
        <f aca="false">IF(ISNUMBER(M3315),IF(M3315&lt;=Q3315,1,0),"")</f>
        <v>1</v>
      </c>
      <c r="T3315" s="9" t="n">
        <f aca="false">IF(ISNUMBER(P3315),IF(P3315&lt;=R3315,1,0),"")</f>
        <v>1</v>
      </c>
      <c r="U3315" s="9" t="n">
        <f aca="false">IF(E3315&gt;Scenario!$B$14,0,IF(OR(AND(ISNUMBER(H3315),H3315&lt;=Scenario!$B$14),AND(ISNUMBER(I3315),I3315&lt;=Scenario!$B$14)),0,1))</f>
        <v>0</v>
      </c>
      <c r="V3315" s="9" t="n">
        <f aca="false">IF(AND(U3315=1,(Scenario!$B$14-E3315)/60&gt;R3315),1,0)</f>
        <v>0</v>
      </c>
      <c r="W3315" s="9" t="n">
        <f aca="false">IF(OR(C3315=Scenario!$B$22,C3315=Scenario!$C$22),1,0)</f>
        <v>1</v>
      </c>
      <c r="X3315" s="9" t="n">
        <f aca="false">IF(ISNUMBER(I3315),1,0)</f>
        <v>0</v>
      </c>
      <c r="Y3315" s="9" t="n">
        <f aca="false">MOD(INT(E3315/86400)+3,7)</f>
        <v>2</v>
      </c>
      <c r="Z3315" s="9" t="n">
        <f aca="false">MOD(INT(E3315/3600),24)</f>
        <v>16</v>
      </c>
      <c r="AA3315" s="6" t="s">
        <v>6873</v>
      </c>
    </row>
    <row r="3316" customFormat="false" ht="15" hidden="false" customHeight="false" outlineLevel="0" collapsed="false">
      <c r="A3316" s="6" t="s">
        <v>6874</v>
      </c>
      <c r="B3316" s="6" t="s">
        <v>43</v>
      </c>
      <c r="C3316" s="6" t="s">
        <v>288</v>
      </c>
      <c r="D3316" s="6" t="s">
        <v>171</v>
      </c>
      <c r="E3316" s="6" t="n">
        <v>1789575914</v>
      </c>
      <c r="F3316" s="6" t="n">
        <v>1789576035</v>
      </c>
      <c r="G3316" s="6" t="n">
        <v>1789575970</v>
      </c>
      <c r="H3316" s="6" t="n">
        <v>1789712822</v>
      </c>
      <c r="J3316" s="6" t="n">
        <v>1</v>
      </c>
      <c r="K3316" s="6" t="n">
        <v>0</v>
      </c>
      <c r="L3316" s="9" t="n">
        <f aca="false">IF(AND(E3316&gt;=Scenario!$B$11,E3316&lt;Scenario!$B$12),1,0)</f>
        <v>1</v>
      </c>
      <c r="M3316" s="9" t="n">
        <f aca="false">IF(AND(L3316=1,ISNUMBER(F3316)),MAX(0,F3316-E3316)/60,"")</f>
        <v>2.01666666666667</v>
      </c>
      <c r="N3316" s="9" t="n">
        <f aca="false">IF(AND(L3316=1,ISNUMBER(G3316)),MAX(0,G3316-E3316)/60,"")</f>
        <v>0.933333333333333</v>
      </c>
      <c r="O3316" s="9" t="n">
        <f aca="false">IF(ISNUMBER(H3316),IF(AND(H3316&gt;=Scenario!$B$11,H3316&lt;Scenario!$B$12),1,0),0)</f>
        <v>1</v>
      </c>
      <c r="P3316" s="9" t="n">
        <f aca="false">IF(O3316=1,MAX(0,H3316-E3316)/60,"")</f>
        <v>2281.8</v>
      </c>
      <c r="Q3316" s="9" t="n">
        <f aca="false">INDEX(Scenario!$B$18:$B$20,MATCH(B3316,Scenario!$A$18:$A$20,0))</f>
        <v>60</v>
      </c>
      <c r="R3316" s="9" t="n">
        <f aca="false">INDEX(Scenario!$C$18:$C$20,MATCH(B3316,Scenario!$A$18:$A$20,0))</f>
        <v>1440</v>
      </c>
      <c r="S3316" s="9" t="n">
        <f aca="false">IF(ISNUMBER(M3316),IF(M3316&lt;=Q3316,1,0),"")</f>
        <v>1</v>
      </c>
      <c r="T3316" s="9" t="n">
        <f aca="false">IF(ISNUMBER(P3316),IF(P3316&lt;=R3316,1,0),"")</f>
        <v>0</v>
      </c>
      <c r="U3316" s="9" t="n">
        <f aca="false">IF(E3316&gt;Scenario!$B$14,0,IF(OR(AND(ISNUMBER(H3316),H3316&lt;=Scenario!$B$14),AND(ISNUMBER(I3316),I3316&lt;=Scenario!$B$14)),0,1))</f>
        <v>0</v>
      </c>
      <c r="V3316" s="9" t="n">
        <f aca="false">IF(AND(U3316=1,(Scenario!$B$14-E3316)/60&gt;R3316),1,0)</f>
        <v>0</v>
      </c>
      <c r="W3316" s="9" t="n">
        <f aca="false">IF(OR(C3316=Scenario!$B$22,C3316=Scenario!$C$22),1,0)</f>
        <v>0</v>
      </c>
      <c r="X3316" s="9" t="n">
        <f aca="false">IF(ISNUMBER(I3316),1,0)</f>
        <v>0</v>
      </c>
      <c r="Y3316" s="9" t="n">
        <f aca="false">MOD(INT(E3316/86400)+3,7)</f>
        <v>2</v>
      </c>
      <c r="Z3316" s="9" t="n">
        <f aca="false">MOD(INT(E3316/3600),24)</f>
        <v>16</v>
      </c>
      <c r="AA3316" s="6" t="s">
        <v>6875</v>
      </c>
    </row>
    <row r="3317" customFormat="false" ht="15" hidden="false" customHeight="false" outlineLevel="0" collapsed="false">
      <c r="A3317" s="6" t="s">
        <v>6876</v>
      </c>
      <c r="B3317" s="6" t="s">
        <v>44</v>
      </c>
      <c r="C3317" s="6" t="s">
        <v>46</v>
      </c>
      <c r="D3317" s="6" t="s">
        <v>170</v>
      </c>
      <c r="E3317" s="6" t="n">
        <v>1789576250</v>
      </c>
      <c r="F3317" s="6" t="n">
        <v>1789576427</v>
      </c>
      <c r="G3317" s="6" t="n">
        <v>1789576264</v>
      </c>
      <c r="H3317" s="6" t="n">
        <v>1789577978</v>
      </c>
      <c r="J3317" s="6" t="n">
        <v>0</v>
      </c>
      <c r="K3317" s="6" t="n">
        <v>0</v>
      </c>
      <c r="L3317" s="9" t="n">
        <f aca="false">IF(AND(E3317&gt;=Scenario!$B$11,E3317&lt;Scenario!$B$12),1,0)</f>
        <v>1</v>
      </c>
      <c r="M3317" s="9" t="n">
        <f aca="false">IF(AND(L3317=1,ISNUMBER(F3317)),MAX(0,F3317-E3317)/60,"")</f>
        <v>2.95</v>
      </c>
      <c r="N3317" s="9" t="n">
        <f aca="false">IF(AND(L3317=1,ISNUMBER(G3317)),MAX(0,G3317-E3317)/60,"")</f>
        <v>0.233333333333333</v>
      </c>
      <c r="O3317" s="9" t="n">
        <f aca="false">IF(ISNUMBER(H3317),IF(AND(H3317&gt;=Scenario!$B$11,H3317&lt;Scenario!$B$12),1,0),0)</f>
        <v>1</v>
      </c>
      <c r="P3317" s="9" t="n">
        <f aca="false">IF(O3317=1,MAX(0,H3317-E3317)/60,"")</f>
        <v>28.8</v>
      </c>
      <c r="Q3317" s="9" t="n">
        <f aca="false">INDEX(Scenario!$B$18:$B$20,MATCH(B3317,Scenario!$A$18:$A$20,0))</f>
        <v>240</v>
      </c>
      <c r="R3317" s="9" t="n">
        <f aca="false">INDEX(Scenario!$C$18:$C$20,MATCH(B3317,Scenario!$A$18:$A$20,0))</f>
        <v>4320</v>
      </c>
      <c r="S3317" s="9" t="n">
        <f aca="false">IF(ISNUMBER(M3317),IF(M3317&lt;=Q3317,1,0),"")</f>
        <v>1</v>
      </c>
      <c r="T3317" s="9" t="n">
        <f aca="false">IF(ISNUMBER(P3317),IF(P3317&lt;=R3317,1,0),"")</f>
        <v>1</v>
      </c>
      <c r="U3317" s="9" t="n">
        <f aca="false">IF(E3317&gt;Scenario!$B$14,0,IF(OR(AND(ISNUMBER(H3317),H3317&lt;=Scenario!$B$14),AND(ISNUMBER(I3317),I3317&lt;=Scenario!$B$14)),0,1))</f>
        <v>0</v>
      </c>
      <c r="V3317" s="9" t="n">
        <f aca="false">IF(AND(U3317=1,(Scenario!$B$14-E3317)/60&gt;R3317),1,0)</f>
        <v>0</v>
      </c>
      <c r="W3317" s="9" t="n">
        <f aca="false">IF(OR(C3317=Scenario!$B$22,C3317=Scenario!$C$22),1,0)</f>
        <v>1</v>
      </c>
      <c r="X3317" s="9" t="n">
        <f aca="false">IF(ISNUMBER(I3317),1,0)</f>
        <v>0</v>
      </c>
      <c r="Y3317" s="9" t="n">
        <f aca="false">MOD(INT(E3317/86400)+3,7)</f>
        <v>2</v>
      </c>
      <c r="Z3317" s="9" t="n">
        <f aca="false">MOD(INT(E3317/3600),24)</f>
        <v>16</v>
      </c>
      <c r="AA3317" s="6" t="s">
        <v>6877</v>
      </c>
    </row>
    <row r="3318" customFormat="false" ht="15" hidden="false" customHeight="false" outlineLevel="0" collapsed="false">
      <c r="A3318" s="6" t="s">
        <v>6878</v>
      </c>
      <c r="B3318" s="6" t="s">
        <v>44</v>
      </c>
      <c r="C3318" s="6" t="s">
        <v>47</v>
      </c>
      <c r="D3318" s="6" t="s">
        <v>172</v>
      </c>
      <c r="E3318" s="6" t="n">
        <v>1789576280</v>
      </c>
      <c r="F3318" s="6" t="n">
        <v>1789576498</v>
      </c>
      <c r="G3318" s="6" t="n">
        <v>1789576294</v>
      </c>
      <c r="H3318" s="6" t="n">
        <v>1789583383</v>
      </c>
      <c r="J3318" s="6" t="n">
        <v>0</v>
      </c>
      <c r="K3318" s="6" t="n">
        <v>0</v>
      </c>
      <c r="L3318" s="9" t="n">
        <f aca="false">IF(AND(E3318&gt;=Scenario!$B$11,E3318&lt;Scenario!$B$12),1,0)</f>
        <v>1</v>
      </c>
      <c r="M3318" s="9" t="n">
        <f aca="false">IF(AND(L3318=1,ISNUMBER(F3318)),MAX(0,F3318-E3318)/60,"")</f>
        <v>3.63333333333333</v>
      </c>
      <c r="N3318" s="9" t="n">
        <f aca="false">IF(AND(L3318=1,ISNUMBER(G3318)),MAX(0,G3318-E3318)/60,"")</f>
        <v>0.233333333333333</v>
      </c>
      <c r="O3318" s="9" t="n">
        <f aca="false">IF(ISNUMBER(H3318),IF(AND(H3318&gt;=Scenario!$B$11,H3318&lt;Scenario!$B$12),1,0),0)</f>
        <v>1</v>
      </c>
      <c r="P3318" s="9" t="n">
        <f aca="false">IF(O3318=1,MAX(0,H3318-E3318)/60,"")</f>
        <v>118.383333333333</v>
      </c>
      <c r="Q3318" s="9" t="n">
        <f aca="false">INDEX(Scenario!$B$18:$B$20,MATCH(B3318,Scenario!$A$18:$A$20,0))</f>
        <v>240</v>
      </c>
      <c r="R3318" s="9" t="n">
        <f aca="false">INDEX(Scenario!$C$18:$C$20,MATCH(B3318,Scenario!$A$18:$A$20,0))</f>
        <v>4320</v>
      </c>
      <c r="S3318" s="9" t="n">
        <f aca="false">IF(ISNUMBER(M3318),IF(M3318&lt;=Q3318,1,0),"")</f>
        <v>1</v>
      </c>
      <c r="T3318" s="9" t="n">
        <f aca="false">IF(ISNUMBER(P3318),IF(P3318&lt;=R3318,1,0),"")</f>
        <v>1</v>
      </c>
      <c r="U3318" s="9" t="n">
        <f aca="false">IF(E3318&gt;Scenario!$B$14,0,IF(OR(AND(ISNUMBER(H3318),H3318&lt;=Scenario!$B$14),AND(ISNUMBER(I3318),I3318&lt;=Scenario!$B$14)),0,1))</f>
        <v>0</v>
      </c>
      <c r="V3318" s="9" t="n">
        <f aca="false">IF(AND(U3318=1,(Scenario!$B$14-E3318)/60&gt;R3318),1,0)</f>
        <v>0</v>
      </c>
      <c r="W3318" s="9" t="n">
        <f aca="false">IF(OR(C3318=Scenario!$B$22,C3318=Scenario!$C$22),1,0)</f>
        <v>1</v>
      </c>
      <c r="X3318" s="9" t="n">
        <f aca="false">IF(ISNUMBER(I3318),1,0)</f>
        <v>0</v>
      </c>
      <c r="Y3318" s="9" t="n">
        <f aca="false">MOD(INT(E3318/86400)+3,7)</f>
        <v>2</v>
      </c>
      <c r="Z3318" s="9" t="n">
        <f aca="false">MOD(INT(E3318/3600),24)</f>
        <v>16</v>
      </c>
      <c r="AA3318" s="6" t="s">
        <v>6879</v>
      </c>
    </row>
    <row r="3319" customFormat="false" ht="15" hidden="false" customHeight="false" outlineLevel="0" collapsed="false">
      <c r="A3319" s="6" t="s">
        <v>6880</v>
      </c>
      <c r="B3319" s="6" t="s">
        <v>44</v>
      </c>
      <c r="C3319" s="6" t="s">
        <v>288</v>
      </c>
      <c r="D3319" s="6" t="s">
        <v>171</v>
      </c>
      <c r="E3319" s="6" t="n">
        <v>1789577027</v>
      </c>
      <c r="F3319" s="6" t="n">
        <v>1789578240</v>
      </c>
      <c r="G3319" s="6" t="n">
        <v>1789578005</v>
      </c>
      <c r="H3319" s="6" t="n">
        <v>1789583412</v>
      </c>
      <c r="J3319" s="6" t="n">
        <v>0</v>
      </c>
      <c r="K3319" s="6" t="n">
        <v>1</v>
      </c>
      <c r="L3319" s="9" t="n">
        <f aca="false">IF(AND(E3319&gt;=Scenario!$B$11,E3319&lt;Scenario!$B$12),1,0)</f>
        <v>1</v>
      </c>
      <c r="M3319" s="9" t="n">
        <f aca="false">IF(AND(L3319=1,ISNUMBER(F3319)),MAX(0,F3319-E3319)/60,"")</f>
        <v>20.2166666666667</v>
      </c>
      <c r="N3319" s="9" t="n">
        <f aca="false">IF(AND(L3319=1,ISNUMBER(G3319)),MAX(0,G3319-E3319)/60,"")</f>
        <v>16.3</v>
      </c>
      <c r="O3319" s="9" t="n">
        <f aca="false">IF(ISNUMBER(H3319),IF(AND(H3319&gt;=Scenario!$B$11,H3319&lt;Scenario!$B$12),1,0),0)</f>
        <v>1</v>
      </c>
      <c r="P3319" s="9" t="n">
        <f aca="false">IF(O3319=1,MAX(0,H3319-E3319)/60,"")</f>
        <v>106.416666666667</v>
      </c>
      <c r="Q3319" s="9" t="n">
        <f aca="false">INDEX(Scenario!$B$18:$B$20,MATCH(B3319,Scenario!$A$18:$A$20,0))</f>
        <v>240</v>
      </c>
      <c r="R3319" s="9" t="n">
        <f aca="false">INDEX(Scenario!$C$18:$C$20,MATCH(B3319,Scenario!$A$18:$A$20,0))</f>
        <v>4320</v>
      </c>
      <c r="S3319" s="9" t="n">
        <f aca="false">IF(ISNUMBER(M3319),IF(M3319&lt;=Q3319,1,0),"")</f>
        <v>1</v>
      </c>
      <c r="T3319" s="9" t="n">
        <f aca="false">IF(ISNUMBER(P3319),IF(P3319&lt;=R3319,1,0),"")</f>
        <v>1</v>
      </c>
      <c r="U3319" s="9" t="n">
        <f aca="false">IF(E3319&gt;Scenario!$B$14,0,IF(OR(AND(ISNUMBER(H3319),H3319&lt;=Scenario!$B$14),AND(ISNUMBER(I3319),I3319&lt;=Scenario!$B$14)),0,1))</f>
        <v>0</v>
      </c>
      <c r="V3319" s="9" t="n">
        <f aca="false">IF(AND(U3319=1,(Scenario!$B$14-E3319)/60&gt;R3319),1,0)</f>
        <v>0</v>
      </c>
      <c r="W3319" s="9" t="n">
        <f aca="false">IF(OR(C3319=Scenario!$B$22,C3319=Scenario!$C$22),1,0)</f>
        <v>0</v>
      </c>
      <c r="X3319" s="9" t="n">
        <f aca="false">IF(ISNUMBER(I3319),1,0)</f>
        <v>0</v>
      </c>
      <c r="Y3319" s="9" t="n">
        <f aca="false">MOD(INT(E3319/86400)+3,7)</f>
        <v>2</v>
      </c>
      <c r="Z3319" s="9" t="n">
        <f aca="false">MOD(INT(E3319/3600),24)</f>
        <v>16</v>
      </c>
      <c r="AA3319" s="6" t="s">
        <v>6881</v>
      </c>
    </row>
    <row r="3320" customFormat="false" ht="15" hidden="false" customHeight="false" outlineLevel="0" collapsed="false">
      <c r="A3320" s="6" t="s">
        <v>6882</v>
      </c>
      <c r="B3320" s="6" t="s">
        <v>44</v>
      </c>
      <c r="C3320" s="6" t="s">
        <v>46</v>
      </c>
      <c r="D3320" s="6" t="s">
        <v>171</v>
      </c>
      <c r="E3320" s="6" t="n">
        <v>1789577135</v>
      </c>
      <c r="I3320" s="6" t="n">
        <v>1789577599</v>
      </c>
      <c r="J3320" s="6" t="n">
        <v>0</v>
      </c>
      <c r="K3320" s="6" t="n">
        <v>0</v>
      </c>
      <c r="L3320" s="9" t="n">
        <f aca="false">IF(AND(E3320&gt;=Scenario!$B$11,E3320&lt;Scenario!$B$12),1,0)</f>
        <v>1</v>
      </c>
      <c r="M3320" s="0" t="str">
        <f aca="false">IF(AND(L3320=1,ISNUMBER(F3320)),MAX(0,F3320-E3320)/60,"")</f>
        <v/>
      </c>
      <c r="N3320" s="0" t="str">
        <f aca="false">IF(AND(L3320=1,ISNUMBER(G3320)),MAX(0,G3320-E3320)/60,"")</f>
        <v/>
      </c>
      <c r="O3320" s="9" t="n">
        <f aca="false">IF(ISNUMBER(H3320),IF(AND(H3320&gt;=Scenario!$B$11,H3320&lt;Scenario!$B$12),1,0),0)</f>
        <v>0</v>
      </c>
      <c r="P3320" s="0" t="str">
        <f aca="false">IF(O3320=1,MAX(0,H3320-E3320)/60,"")</f>
        <v/>
      </c>
      <c r="Q3320" s="9" t="n">
        <f aca="false">INDEX(Scenario!$B$18:$B$20,MATCH(B3320,Scenario!$A$18:$A$20,0))</f>
        <v>240</v>
      </c>
      <c r="R3320" s="9" t="n">
        <f aca="false">INDEX(Scenario!$C$18:$C$20,MATCH(B3320,Scenario!$A$18:$A$20,0))</f>
        <v>4320</v>
      </c>
      <c r="S3320" s="0" t="str">
        <f aca="false">IF(ISNUMBER(M3320),IF(M3320&lt;=Q3320,1,0),"")</f>
        <v/>
      </c>
      <c r="T3320" s="0" t="str">
        <f aca="false">IF(ISNUMBER(P3320),IF(P3320&lt;=R3320,1,0),"")</f>
        <v/>
      </c>
      <c r="U3320" s="9" t="n">
        <f aca="false">IF(E3320&gt;Scenario!$B$14,0,IF(OR(AND(ISNUMBER(H3320),H3320&lt;=Scenario!$B$14),AND(ISNUMBER(I3320),I3320&lt;=Scenario!$B$14)),0,1))</f>
        <v>0</v>
      </c>
      <c r="V3320" s="9" t="n">
        <f aca="false">IF(AND(U3320=1,(Scenario!$B$14-E3320)/60&gt;R3320),1,0)</f>
        <v>0</v>
      </c>
      <c r="W3320" s="9" t="n">
        <f aca="false">IF(OR(C3320=Scenario!$B$22,C3320=Scenario!$C$22),1,0)</f>
        <v>1</v>
      </c>
      <c r="X3320" s="9" t="n">
        <f aca="false">IF(ISNUMBER(I3320),1,0)</f>
        <v>1</v>
      </c>
      <c r="Y3320" s="9" t="n">
        <f aca="false">MOD(INT(E3320/86400)+3,7)</f>
        <v>2</v>
      </c>
      <c r="Z3320" s="9" t="n">
        <f aca="false">MOD(INT(E3320/3600),24)</f>
        <v>16</v>
      </c>
      <c r="AA3320" s="6" t="s">
        <v>6883</v>
      </c>
    </row>
    <row r="3321" customFormat="false" ht="15" hidden="false" customHeight="false" outlineLevel="0" collapsed="false">
      <c r="A3321" s="6" t="s">
        <v>6884</v>
      </c>
      <c r="B3321" s="6" t="s">
        <v>42</v>
      </c>
      <c r="C3321" s="6" t="s">
        <v>249</v>
      </c>
      <c r="D3321" s="6" t="s">
        <v>171</v>
      </c>
      <c r="E3321" s="6" t="n">
        <v>1789578262</v>
      </c>
      <c r="F3321" s="6" t="n">
        <v>1789578424</v>
      </c>
      <c r="G3321" s="6" t="n">
        <v>1789578311</v>
      </c>
      <c r="H3321" s="6" t="n">
        <v>1789580092</v>
      </c>
      <c r="J3321" s="6" t="n">
        <v>0</v>
      </c>
      <c r="K3321" s="6" t="n">
        <v>0</v>
      </c>
      <c r="L3321" s="9" t="n">
        <f aca="false">IF(AND(E3321&gt;=Scenario!$B$11,E3321&lt;Scenario!$B$12),1,0)</f>
        <v>1</v>
      </c>
      <c r="M3321" s="9" t="n">
        <f aca="false">IF(AND(L3321=1,ISNUMBER(F3321)),MAX(0,F3321-E3321)/60,"")</f>
        <v>2.7</v>
      </c>
      <c r="N3321" s="9" t="n">
        <f aca="false">IF(AND(L3321=1,ISNUMBER(G3321)),MAX(0,G3321-E3321)/60,"")</f>
        <v>0.816666666666667</v>
      </c>
      <c r="O3321" s="9" t="n">
        <f aca="false">IF(ISNUMBER(H3321),IF(AND(H3321&gt;=Scenario!$B$11,H3321&lt;Scenario!$B$12),1,0),0)</f>
        <v>1</v>
      </c>
      <c r="P3321" s="9" t="n">
        <f aca="false">IF(O3321=1,MAX(0,H3321-E3321)/60,"")</f>
        <v>30.5</v>
      </c>
      <c r="Q3321" s="9" t="n">
        <f aca="false">INDEX(Scenario!$B$18:$B$20,MATCH(B3321,Scenario!$A$18:$A$20,0))</f>
        <v>15</v>
      </c>
      <c r="R3321" s="9" t="n">
        <f aca="false">INDEX(Scenario!$C$18:$C$20,MATCH(B3321,Scenario!$A$18:$A$20,0))</f>
        <v>240</v>
      </c>
      <c r="S3321" s="9" t="n">
        <f aca="false">IF(ISNUMBER(M3321),IF(M3321&lt;=Q3321,1,0),"")</f>
        <v>1</v>
      </c>
      <c r="T3321" s="9" t="n">
        <f aca="false">IF(ISNUMBER(P3321),IF(P3321&lt;=R3321,1,0),"")</f>
        <v>1</v>
      </c>
      <c r="U3321" s="9" t="n">
        <f aca="false">IF(E3321&gt;Scenario!$B$14,0,IF(OR(AND(ISNUMBER(H3321),H3321&lt;=Scenario!$B$14),AND(ISNUMBER(I3321),I3321&lt;=Scenario!$B$14)),0,1))</f>
        <v>0</v>
      </c>
      <c r="V3321" s="9" t="n">
        <f aca="false">IF(AND(U3321=1,(Scenario!$B$14-E3321)/60&gt;R3321),1,0)</f>
        <v>0</v>
      </c>
      <c r="W3321" s="9" t="n">
        <f aca="false">IF(OR(C3321=Scenario!$B$22,C3321=Scenario!$C$22),1,0)</f>
        <v>0</v>
      </c>
      <c r="X3321" s="9" t="n">
        <f aca="false">IF(ISNUMBER(I3321),1,0)</f>
        <v>0</v>
      </c>
      <c r="Y3321" s="9" t="n">
        <f aca="false">MOD(INT(E3321/86400)+3,7)</f>
        <v>2</v>
      </c>
      <c r="Z3321" s="9" t="n">
        <f aca="false">MOD(INT(E3321/3600),24)</f>
        <v>17</v>
      </c>
      <c r="AA3321" s="6" t="s">
        <v>6885</v>
      </c>
    </row>
    <row r="3322" customFormat="false" ht="15" hidden="false" customHeight="false" outlineLevel="0" collapsed="false">
      <c r="A3322" s="6" t="s">
        <v>6886</v>
      </c>
      <c r="B3322" s="6" t="s">
        <v>44</v>
      </c>
      <c r="C3322" s="6" t="s">
        <v>249</v>
      </c>
      <c r="D3322" s="6" t="s">
        <v>170</v>
      </c>
      <c r="E3322" s="6" t="n">
        <v>1789578441</v>
      </c>
      <c r="F3322" s="6" t="n">
        <v>1789578679</v>
      </c>
      <c r="G3322" s="6" t="n">
        <v>1789578496</v>
      </c>
      <c r="H3322" s="6" t="n">
        <v>1789580075</v>
      </c>
      <c r="J3322" s="6" t="n">
        <v>0</v>
      </c>
      <c r="K3322" s="6" t="n">
        <v>0</v>
      </c>
      <c r="L3322" s="9" t="n">
        <f aca="false">IF(AND(E3322&gt;=Scenario!$B$11,E3322&lt;Scenario!$B$12),1,0)</f>
        <v>1</v>
      </c>
      <c r="M3322" s="9" t="n">
        <f aca="false">IF(AND(L3322=1,ISNUMBER(F3322)),MAX(0,F3322-E3322)/60,"")</f>
        <v>3.96666666666667</v>
      </c>
      <c r="N3322" s="9" t="n">
        <f aca="false">IF(AND(L3322=1,ISNUMBER(G3322)),MAX(0,G3322-E3322)/60,"")</f>
        <v>0.916666666666667</v>
      </c>
      <c r="O3322" s="9" t="n">
        <f aca="false">IF(ISNUMBER(H3322),IF(AND(H3322&gt;=Scenario!$B$11,H3322&lt;Scenario!$B$12),1,0),0)</f>
        <v>1</v>
      </c>
      <c r="P3322" s="9" t="n">
        <f aca="false">IF(O3322=1,MAX(0,H3322-E3322)/60,"")</f>
        <v>27.2333333333333</v>
      </c>
      <c r="Q3322" s="9" t="n">
        <f aca="false">INDEX(Scenario!$B$18:$B$20,MATCH(B3322,Scenario!$A$18:$A$20,0))</f>
        <v>240</v>
      </c>
      <c r="R3322" s="9" t="n">
        <f aca="false">INDEX(Scenario!$C$18:$C$20,MATCH(B3322,Scenario!$A$18:$A$20,0))</f>
        <v>4320</v>
      </c>
      <c r="S3322" s="9" t="n">
        <f aca="false">IF(ISNUMBER(M3322),IF(M3322&lt;=Q3322,1,0),"")</f>
        <v>1</v>
      </c>
      <c r="T3322" s="9" t="n">
        <f aca="false">IF(ISNUMBER(P3322),IF(P3322&lt;=R3322,1,0),"")</f>
        <v>1</v>
      </c>
      <c r="U3322" s="9" t="n">
        <f aca="false">IF(E3322&gt;Scenario!$B$14,0,IF(OR(AND(ISNUMBER(H3322),H3322&lt;=Scenario!$B$14),AND(ISNUMBER(I3322),I3322&lt;=Scenario!$B$14)),0,1))</f>
        <v>0</v>
      </c>
      <c r="V3322" s="9" t="n">
        <f aca="false">IF(AND(U3322=1,(Scenario!$B$14-E3322)/60&gt;R3322),1,0)</f>
        <v>0</v>
      </c>
      <c r="W3322" s="9" t="n">
        <f aca="false">IF(OR(C3322=Scenario!$B$22,C3322=Scenario!$C$22),1,0)</f>
        <v>0</v>
      </c>
      <c r="X3322" s="9" t="n">
        <f aca="false">IF(ISNUMBER(I3322),1,0)</f>
        <v>0</v>
      </c>
      <c r="Y3322" s="9" t="n">
        <f aca="false">MOD(INT(E3322/86400)+3,7)</f>
        <v>2</v>
      </c>
      <c r="Z3322" s="9" t="n">
        <f aca="false">MOD(INT(E3322/3600),24)</f>
        <v>17</v>
      </c>
      <c r="AA3322" s="6" t="s">
        <v>6887</v>
      </c>
    </row>
    <row r="3323" customFormat="false" ht="15" hidden="false" customHeight="false" outlineLevel="0" collapsed="false">
      <c r="A3323" s="6" t="s">
        <v>6888</v>
      </c>
      <c r="B3323" s="6" t="s">
        <v>44</v>
      </c>
      <c r="C3323" s="6" t="s">
        <v>47</v>
      </c>
      <c r="D3323" s="6" t="s">
        <v>171</v>
      </c>
      <c r="E3323" s="6" t="n">
        <v>1789578552</v>
      </c>
      <c r="F3323" s="6" t="n">
        <v>1789579110</v>
      </c>
      <c r="G3323" s="6" t="n">
        <v>1789578959</v>
      </c>
      <c r="H3323" s="6" t="n">
        <v>1789581433</v>
      </c>
      <c r="J3323" s="6" t="n">
        <v>0</v>
      </c>
      <c r="K3323" s="6" t="n">
        <v>0</v>
      </c>
      <c r="L3323" s="9" t="n">
        <f aca="false">IF(AND(E3323&gt;=Scenario!$B$11,E3323&lt;Scenario!$B$12),1,0)</f>
        <v>1</v>
      </c>
      <c r="M3323" s="9" t="n">
        <f aca="false">IF(AND(L3323=1,ISNUMBER(F3323)),MAX(0,F3323-E3323)/60,"")</f>
        <v>9.3</v>
      </c>
      <c r="N3323" s="9" t="n">
        <f aca="false">IF(AND(L3323=1,ISNUMBER(G3323)),MAX(0,G3323-E3323)/60,"")</f>
        <v>6.78333333333333</v>
      </c>
      <c r="O3323" s="9" t="n">
        <f aca="false">IF(ISNUMBER(H3323),IF(AND(H3323&gt;=Scenario!$B$11,H3323&lt;Scenario!$B$12),1,0),0)</f>
        <v>1</v>
      </c>
      <c r="P3323" s="9" t="n">
        <f aca="false">IF(O3323=1,MAX(0,H3323-E3323)/60,"")</f>
        <v>48.0166666666667</v>
      </c>
      <c r="Q3323" s="9" t="n">
        <f aca="false">INDEX(Scenario!$B$18:$B$20,MATCH(B3323,Scenario!$A$18:$A$20,0))</f>
        <v>240</v>
      </c>
      <c r="R3323" s="9" t="n">
        <f aca="false">INDEX(Scenario!$C$18:$C$20,MATCH(B3323,Scenario!$A$18:$A$20,0))</f>
        <v>4320</v>
      </c>
      <c r="S3323" s="9" t="n">
        <f aca="false">IF(ISNUMBER(M3323),IF(M3323&lt;=Q3323,1,0),"")</f>
        <v>1</v>
      </c>
      <c r="T3323" s="9" t="n">
        <f aca="false">IF(ISNUMBER(P3323),IF(P3323&lt;=R3323,1,0),"")</f>
        <v>1</v>
      </c>
      <c r="U3323" s="9" t="n">
        <f aca="false">IF(E3323&gt;Scenario!$B$14,0,IF(OR(AND(ISNUMBER(H3323),H3323&lt;=Scenario!$B$14),AND(ISNUMBER(I3323),I3323&lt;=Scenario!$B$14)),0,1))</f>
        <v>0</v>
      </c>
      <c r="V3323" s="9" t="n">
        <f aca="false">IF(AND(U3323=1,(Scenario!$B$14-E3323)/60&gt;R3323),1,0)</f>
        <v>0</v>
      </c>
      <c r="W3323" s="9" t="n">
        <f aca="false">IF(OR(C3323=Scenario!$B$22,C3323=Scenario!$C$22),1,0)</f>
        <v>1</v>
      </c>
      <c r="X3323" s="9" t="n">
        <f aca="false">IF(ISNUMBER(I3323),1,0)</f>
        <v>0</v>
      </c>
      <c r="Y3323" s="9" t="n">
        <f aca="false">MOD(INT(E3323/86400)+3,7)</f>
        <v>2</v>
      </c>
      <c r="Z3323" s="9" t="n">
        <f aca="false">MOD(INT(E3323/3600),24)</f>
        <v>17</v>
      </c>
      <c r="AA3323" s="6" t="s">
        <v>6889</v>
      </c>
    </row>
    <row r="3324" customFormat="false" ht="15" hidden="false" customHeight="false" outlineLevel="0" collapsed="false">
      <c r="A3324" s="6" t="s">
        <v>6890</v>
      </c>
      <c r="B3324" s="6" t="s">
        <v>44</v>
      </c>
      <c r="C3324" s="6" t="s">
        <v>46</v>
      </c>
      <c r="D3324" s="6" t="s">
        <v>170</v>
      </c>
      <c r="E3324" s="6" t="n">
        <v>1789579089</v>
      </c>
      <c r="F3324" s="6" t="n">
        <v>1789579346</v>
      </c>
      <c r="G3324" s="6" t="n">
        <v>1789579131</v>
      </c>
      <c r="H3324" s="6" t="n">
        <v>1789580592</v>
      </c>
      <c r="J3324" s="6" t="n">
        <v>0</v>
      </c>
      <c r="K3324" s="6" t="n">
        <v>1</v>
      </c>
      <c r="L3324" s="9" t="n">
        <f aca="false">IF(AND(E3324&gt;=Scenario!$B$11,E3324&lt;Scenario!$B$12),1,0)</f>
        <v>1</v>
      </c>
      <c r="M3324" s="9" t="n">
        <f aca="false">IF(AND(L3324=1,ISNUMBER(F3324)),MAX(0,F3324-E3324)/60,"")</f>
        <v>4.28333333333333</v>
      </c>
      <c r="N3324" s="9" t="n">
        <f aca="false">IF(AND(L3324=1,ISNUMBER(G3324)),MAX(0,G3324-E3324)/60,"")</f>
        <v>0.7</v>
      </c>
      <c r="O3324" s="9" t="n">
        <f aca="false">IF(ISNUMBER(H3324),IF(AND(H3324&gt;=Scenario!$B$11,H3324&lt;Scenario!$B$12),1,0),0)</f>
        <v>1</v>
      </c>
      <c r="P3324" s="9" t="n">
        <f aca="false">IF(O3324=1,MAX(0,H3324-E3324)/60,"")</f>
        <v>25.05</v>
      </c>
      <c r="Q3324" s="9" t="n">
        <f aca="false">INDEX(Scenario!$B$18:$B$20,MATCH(B3324,Scenario!$A$18:$A$20,0))</f>
        <v>240</v>
      </c>
      <c r="R3324" s="9" t="n">
        <f aca="false">INDEX(Scenario!$C$18:$C$20,MATCH(B3324,Scenario!$A$18:$A$20,0))</f>
        <v>4320</v>
      </c>
      <c r="S3324" s="9" t="n">
        <f aca="false">IF(ISNUMBER(M3324),IF(M3324&lt;=Q3324,1,0),"")</f>
        <v>1</v>
      </c>
      <c r="T3324" s="9" t="n">
        <f aca="false">IF(ISNUMBER(P3324),IF(P3324&lt;=R3324,1,0),"")</f>
        <v>1</v>
      </c>
      <c r="U3324" s="9" t="n">
        <f aca="false">IF(E3324&gt;Scenario!$B$14,0,IF(OR(AND(ISNUMBER(H3324),H3324&lt;=Scenario!$B$14),AND(ISNUMBER(I3324),I3324&lt;=Scenario!$B$14)),0,1))</f>
        <v>0</v>
      </c>
      <c r="V3324" s="9" t="n">
        <f aca="false">IF(AND(U3324=1,(Scenario!$B$14-E3324)/60&gt;R3324),1,0)</f>
        <v>0</v>
      </c>
      <c r="W3324" s="9" t="n">
        <f aca="false">IF(OR(C3324=Scenario!$B$22,C3324=Scenario!$C$22),1,0)</f>
        <v>1</v>
      </c>
      <c r="X3324" s="9" t="n">
        <f aca="false">IF(ISNUMBER(I3324),1,0)</f>
        <v>0</v>
      </c>
      <c r="Y3324" s="9" t="n">
        <f aca="false">MOD(INT(E3324/86400)+3,7)</f>
        <v>2</v>
      </c>
      <c r="Z3324" s="9" t="n">
        <f aca="false">MOD(INT(E3324/3600),24)</f>
        <v>17</v>
      </c>
      <c r="AA3324" s="6" t="s">
        <v>6891</v>
      </c>
    </row>
    <row r="3325" customFormat="false" ht="15" hidden="false" customHeight="false" outlineLevel="0" collapsed="false">
      <c r="A3325" s="6" t="s">
        <v>6892</v>
      </c>
      <c r="B3325" s="6" t="s">
        <v>43</v>
      </c>
      <c r="C3325" s="6" t="s">
        <v>47</v>
      </c>
      <c r="D3325" s="6" t="s">
        <v>171</v>
      </c>
      <c r="E3325" s="6" t="n">
        <v>1789579384</v>
      </c>
      <c r="I3325" s="6" t="n">
        <v>1789579896</v>
      </c>
      <c r="J3325" s="6" t="n">
        <v>0</v>
      </c>
      <c r="K3325" s="6" t="n">
        <v>0</v>
      </c>
      <c r="L3325" s="9" t="n">
        <f aca="false">IF(AND(E3325&gt;=Scenario!$B$11,E3325&lt;Scenario!$B$12),1,0)</f>
        <v>1</v>
      </c>
      <c r="M3325" s="0" t="str">
        <f aca="false">IF(AND(L3325=1,ISNUMBER(F3325)),MAX(0,F3325-E3325)/60,"")</f>
        <v/>
      </c>
      <c r="N3325" s="0" t="str">
        <f aca="false">IF(AND(L3325=1,ISNUMBER(G3325)),MAX(0,G3325-E3325)/60,"")</f>
        <v/>
      </c>
      <c r="O3325" s="9" t="n">
        <f aca="false">IF(ISNUMBER(H3325),IF(AND(H3325&gt;=Scenario!$B$11,H3325&lt;Scenario!$B$12),1,0),0)</f>
        <v>0</v>
      </c>
      <c r="P3325" s="0" t="str">
        <f aca="false">IF(O3325=1,MAX(0,H3325-E3325)/60,"")</f>
        <v/>
      </c>
      <c r="Q3325" s="9" t="n">
        <f aca="false">INDEX(Scenario!$B$18:$B$20,MATCH(B3325,Scenario!$A$18:$A$20,0))</f>
        <v>60</v>
      </c>
      <c r="R3325" s="9" t="n">
        <f aca="false">INDEX(Scenario!$C$18:$C$20,MATCH(B3325,Scenario!$A$18:$A$20,0))</f>
        <v>1440</v>
      </c>
      <c r="S3325" s="0" t="str">
        <f aca="false">IF(ISNUMBER(M3325),IF(M3325&lt;=Q3325,1,0),"")</f>
        <v/>
      </c>
      <c r="T3325" s="0" t="str">
        <f aca="false">IF(ISNUMBER(P3325),IF(P3325&lt;=R3325,1,0),"")</f>
        <v/>
      </c>
      <c r="U3325" s="9" t="n">
        <f aca="false">IF(E3325&gt;Scenario!$B$14,0,IF(OR(AND(ISNUMBER(H3325),H3325&lt;=Scenario!$B$14),AND(ISNUMBER(I3325),I3325&lt;=Scenario!$B$14)),0,1))</f>
        <v>0</v>
      </c>
      <c r="V3325" s="9" t="n">
        <f aca="false">IF(AND(U3325=1,(Scenario!$B$14-E3325)/60&gt;R3325),1,0)</f>
        <v>0</v>
      </c>
      <c r="W3325" s="9" t="n">
        <f aca="false">IF(OR(C3325=Scenario!$B$22,C3325=Scenario!$C$22),1,0)</f>
        <v>1</v>
      </c>
      <c r="X3325" s="9" t="n">
        <f aca="false">IF(ISNUMBER(I3325),1,0)</f>
        <v>1</v>
      </c>
      <c r="Y3325" s="9" t="n">
        <f aca="false">MOD(INT(E3325/86400)+3,7)</f>
        <v>2</v>
      </c>
      <c r="Z3325" s="9" t="n">
        <f aca="false">MOD(INT(E3325/3600),24)</f>
        <v>17</v>
      </c>
      <c r="AA3325" s="6" t="s">
        <v>6893</v>
      </c>
    </row>
    <row r="3326" customFormat="false" ht="15" hidden="false" customHeight="false" outlineLevel="0" collapsed="false">
      <c r="A3326" s="6" t="s">
        <v>6894</v>
      </c>
      <c r="B3326" s="6" t="s">
        <v>44</v>
      </c>
      <c r="C3326" s="6" t="s">
        <v>47</v>
      </c>
      <c r="D3326" s="6" t="s">
        <v>170</v>
      </c>
      <c r="E3326" s="6" t="n">
        <v>1789581056</v>
      </c>
      <c r="F3326" s="6" t="n">
        <v>1789581248</v>
      </c>
      <c r="G3326" s="6" t="n">
        <v>1789581084</v>
      </c>
      <c r="H3326" s="6" t="n">
        <v>1789582355</v>
      </c>
      <c r="J3326" s="6" t="n">
        <v>0</v>
      </c>
      <c r="K3326" s="6" t="n">
        <v>0</v>
      </c>
      <c r="L3326" s="9" t="n">
        <f aca="false">IF(AND(E3326&gt;=Scenario!$B$11,E3326&lt;Scenario!$B$12),1,0)</f>
        <v>1</v>
      </c>
      <c r="M3326" s="9" t="n">
        <f aca="false">IF(AND(L3326=1,ISNUMBER(F3326)),MAX(0,F3326-E3326)/60,"")</f>
        <v>3.2</v>
      </c>
      <c r="N3326" s="9" t="n">
        <f aca="false">IF(AND(L3326=1,ISNUMBER(G3326)),MAX(0,G3326-E3326)/60,"")</f>
        <v>0.466666666666667</v>
      </c>
      <c r="O3326" s="9" t="n">
        <f aca="false">IF(ISNUMBER(H3326),IF(AND(H3326&gt;=Scenario!$B$11,H3326&lt;Scenario!$B$12),1,0),0)</f>
        <v>1</v>
      </c>
      <c r="P3326" s="9" t="n">
        <f aca="false">IF(O3326=1,MAX(0,H3326-E3326)/60,"")</f>
        <v>21.65</v>
      </c>
      <c r="Q3326" s="9" t="n">
        <f aca="false">INDEX(Scenario!$B$18:$B$20,MATCH(B3326,Scenario!$A$18:$A$20,0))</f>
        <v>240</v>
      </c>
      <c r="R3326" s="9" t="n">
        <f aca="false">INDEX(Scenario!$C$18:$C$20,MATCH(B3326,Scenario!$A$18:$A$20,0))</f>
        <v>4320</v>
      </c>
      <c r="S3326" s="9" t="n">
        <f aca="false">IF(ISNUMBER(M3326),IF(M3326&lt;=Q3326,1,0),"")</f>
        <v>1</v>
      </c>
      <c r="T3326" s="9" t="n">
        <f aca="false">IF(ISNUMBER(P3326),IF(P3326&lt;=R3326,1,0),"")</f>
        <v>1</v>
      </c>
      <c r="U3326" s="9" t="n">
        <f aca="false">IF(E3326&gt;Scenario!$B$14,0,IF(OR(AND(ISNUMBER(H3326),H3326&lt;=Scenario!$B$14),AND(ISNUMBER(I3326),I3326&lt;=Scenario!$B$14)),0,1))</f>
        <v>0</v>
      </c>
      <c r="V3326" s="9" t="n">
        <f aca="false">IF(AND(U3326=1,(Scenario!$B$14-E3326)/60&gt;R3326),1,0)</f>
        <v>0</v>
      </c>
      <c r="W3326" s="9" t="n">
        <f aca="false">IF(OR(C3326=Scenario!$B$22,C3326=Scenario!$C$22),1,0)</f>
        <v>1</v>
      </c>
      <c r="X3326" s="9" t="n">
        <f aca="false">IF(ISNUMBER(I3326),1,0)</f>
        <v>0</v>
      </c>
      <c r="Y3326" s="9" t="n">
        <f aca="false">MOD(INT(E3326/86400)+3,7)</f>
        <v>2</v>
      </c>
      <c r="Z3326" s="9" t="n">
        <f aca="false">MOD(INT(E3326/3600),24)</f>
        <v>17</v>
      </c>
      <c r="AA3326" s="6" t="s">
        <v>6895</v>
      </c>
    </row>
    <row r="3327" customFormat="false" ht="15" hidden="false" customHeight="false" outlineLevel="0" collapsed="false">
      <c r="A3327" s="6" t="s">
        <v>6896</v>
      </c>
      <c r="B3327" s="6" t="s">
        <v>44</v>
      </c>
      <c r="C3327" s="6" t="s">
        <v>249</v>
      </c>
      <c r="D3327" s="6" t="s">
        <v>172</v>
      </c>
      <c r="E3327" s="6" t="n">
        <v>1789581193</v>
      </c>
      <c r="F3327" s="6" t="n">
        <v>1789581340</v>
      </c>
      <c r="G3327" s="6" t="n">
        <v>1789581241</v>
      </c>
      <c r="H3327" s="6" t="n">
        <v>1789582769</v>
      </c>
      <c r="J3327" s="6" t="n">
        <v>0</v>
      </c>
      <c r="K3327" s="6" t="n">
        <v>0</v>
      </c>
      <c r="L3327" s="9" t="n">
        <f aca="false">IF(AND(E3327&gt;=Scenario!$B$11,E3327&lt;Scenario!$B$12),1,0)</f>
        <v>1</v>
      </c>
      <c r="M3327" s="9" t="n">
        <f aca="false">IF(AND(L3327=1,ISNUMBER(F3327)),MAX(0,F3327-E3327)/60,"")</f>
        <v>2.45</v>
      </c>
      <c r="N3327" s="9" t="n">
        <f aca="false">IF(AND(L3327=1,ISNUMBER(G3327)),MAX(0,G3327-E3327)/60,"")</f>
        <v>0.8</v>
      </c>
      <c r="O3327" s="9" t="n">
        <f aca="false">IF(ISNUMBER(H3327),IF(AND(H3327&gt;=Scenario!$B$11,H3327&lt;Scenario!$B$12),1,0),0)</f>
        <v>1</v>
      </c>
      <c r="P3327" s="9" t="n">
        <f aca="false">IF(O3327=1,MAX(0,H3327-E3327)/60,"")</f>
        <v>26.2666666666667</v>
      </c>
      <c r="Q3327" s="9" t="n">
        <f aca="false">INDEX(Scenario!$B$18:$B$20,MATCH(B3327,Scenario!$A$18:$A$20,0))</f>
        <v>240</v>
      </c>
      <c r="R3327" s="9" t="n">
        <f aca="false">INDEX(Scenario!$C$18:$C$20,MATCH(B3327,Scenario!$A$18:$A$20,0))</f>
        <v>4320</v>
      </c>
      <c r="S3327" s="9" t="n">
        <f aca="false">IF(ISNUMBER(M3327),IF(M3327&lt;=Q3327,1,0),"")</f>
        <v>1</v>
      </c>
      <c r="T3327" s="9" t="n">
        <f aca="false">IF(ISNUMBER(P3327),IF(P3327&lt;=R3327,1,0),"")</f>
        <v>1</v>
      </c>
      <c r="U3327" s="9" t="n">
        <f aca="false">IF(E3327&gt;Scenario!$B$14,0,IF(OR(AND(ISNUMBER(H3327),H3327&lt;=Scenario!$B$14),AND(ISNUMBER(I3327),I3327&lt;=Scenario!$B$14)),0,1))</f>
        <v>0</v>
      </c>
      <c r="V3327" s="9" t="n">
        <f aca="false">IF(AND(U3327=1,(Scenario!$B$14-E3327)/60&gt;R3327),1,0)</f>
        <v>0</v>
      </c>
      <c r="W3327" s="9" t="n">
        <f aca="false">IF(OR(C3327=Scenario!$B$22,C3327=Scenario!$C$22),1,0)</f>
        <v>0</v>
      </c>
      <c r="X3327" s="9" t="n">
        <f aca="false">IF(ISNUMBER(I3327),1,0)</f>
        <v>0</v>
      </c>
      <c r="Y3327" s="9" t="n">
        <f aca="false">MOD(INT(E3327/86400)+3,7)</f>
        <v>2</v>
      </c>
      <c r="Z3327" s="9" t="n">
        <f aca="false">MOD(INT(E3327/3600),24)</f>
        <v>17</v>
      </c>
      <c r="AA3327" s="6" t="s">
        <v>6897</v>
      </c>
    </row>
    <row r="3328" customFormat="false" ht="15" hidden="false" customHeight="false" outlineLevel="0" collapsed="false">
      <c r="A3328" s="6" t="s">
        <v>6898</v>
      </c>
      <c r="B3328" s="6" t="s">
        <v>43</v>
      </c>
      <c r="C3328" s="6" t="s">
        <v>47</v>
      </c>
      <c r="D3328" s="6" t="s">
        <v>170</v>
      </c>
      <c r="E3328" s="6" t="n">
        <v>1789588460</v>
      </c>
      <c r="F3328" s="6" t="n">
        <v>1789588582</v>
      </c>
      <c r="G3328" s="6" t="n">
        <v>1789588498</v>
      </c>
      <c r="H3328" s="6" t="n">
        <v>1789590469</v>
      </c>
      <c r="J3328" s="6" t="n">
        <v>0</v>
      </c>
      <c r="K3328" s="6" t="n">
        <v>0</v>
      </c>
      <c r="L3328" s="9" t="n">
        <f aca="false">IF(AND(E3328&gt;=Scenario!$B$11,E3328&lt;Scenario!$B$12),1,0)</f>
        <v>1</v>
      </c>
      <c r="M3328" s="9" t="n">
        <f aca="false">IF(AND(L3328=1,ISNUMBER(F3328)),MAX(0,F3328-E3328)/60,"")</f>
        <v>2.03333333333333</v>
      </c>
      <c r="N3328" s="9" t="n">
        <f aca="false">IF(AND(L3328=1,ISNUMBER(G3328)),MAX(0,G3328-E3328)/60,"")</f>
        <v>0.633333333333333</v>
      </c>
      <c r="O3328" s="9" t="n">
        <f aca="false">IF(ISNUMBER(H3328),IF(AND(H3328&gt;=Scenario!$B$11,H3328&lt;Scenario!$B$12),1,0),0)</f>
        <v>1</v>
      </c>
      <c r="P3328" s="9" t="n">
        <f aca="false">IF(O3328=1,MAX(0,H3328-E3328)/60,"")</f>
        <v>33.4833333333333</v>
      </c>
      <c r="Q3328" s="9" t="n">
        <f aca="false">INDEX(Scenario!$B$18:$B$20,MATCH(B3328,Scenario!$A$18:$A$20,0))</f>
        <v>60</v>
      </c>
      <c r="R3328" s="9" t="n">
        <f aca="false">INDEX(Scenario!$C$18:$C$20,MATCH(B3328,Scenario!$A$18:$A$20,0))</f>
        <v>1440</v>
      </c>
      <c r="S3328" s="9" t="n">
        <f aca="false">IF(ISNUMBER(M3328),IF(M3328&lt;=Q3328,1,0),"")</f>
        <v>1</v>
      </c>
      <c r="T3328" s="9" t="n">
        <f aca="false">IF(ISNUMBER(P3328),IF(P3328&lt;=R3328,1,0),"")</f>
        <v>1</v>
      </c>
      <c r="U3328" s="9" t="n">
        <f aca="false">IF(E3328&gt;Scenario!$B$14,0,IF(OR(AND(ISNUMBER(H3328),H3328&lt;=Scenario!$B$14),AND(ISNUMBER(I3328),I3328&lt;=Scenario!$B$14)),0,1))</f>
        <v>0</v>
      </c>
      <c r="V3328" s="9" t="n">
        <f aca="false">IF(AND(U3328=1,(Scenario!$B$14-E3328)/60&gt;R3328),1,0)</f>
        <v>0</v>
      </c>
      <c r="W3328" s="9" t="n">
        <f aca="false">IF(OR(C3328=Scenario!$B$22,C3328=Scenario!$C$22),1,0)</f>
        <v>1</v>
      </c>
      <c r="X3328" s="9" t="n">
        <f aca="false">IF(ISNUMBER(I3328),1,0)</f>
        <v>0</v>
      </c>
      <c r="Y3328" s="9" t="n">
        <f aca="false">MOD(INT(E3328/86400)+3,7)</f>
        <v>2</v>
      </c>
      <c r="Z3328" s="9" t="n">
        <f aca="false">MOD(INT(E3328/3600),24)</f>
        <v>19</v>
      </c>
      <c r="AA3328" s="6" t="s">
        <v>6899</v>
      </c>
    </row>
    <row r="3329" customFormat="false" ht="15" hidden="false" customHeight="false" outlineLevel="0" collapsed="false">
      <c r="A3329" s="6" t="s">
        <v>6900</v>
      </c>
      <c r="B3329" s="6" t="s">
        <v>44</v>
      </c>
      <c r="C3329" s="6" t="s">
        <v>249</v>
      </c>
      <c r="D3329" s="6" t="s">
        <v>171</v>
      </c>
      <c r="E3329" s="6" t="n">
        <v>1789588731</v>
      </c>
      <c r="F3329" s="6" t="n">
        <v>1789588852</v>
      </c>
      <c r="G3329" s="6" t="n">
        <v>1789588791</v>
      </c>
      <c r="H3329" s="6" t="n">
        <v>1789635418</v>
      </c>
      <c r="J3329" s="6" t="n">
        <v>1</v>
      </c>
      <c r="K3329" s="6" t="n">
        <v>0</v>
      </c>
      <c r="L3329" s="9" t="n">
        <f aca="false">IF(AND(E3329&gt;=Scenario!$B$11,E3329&lt;Scenario!$B$12),1,0)</f>
        <v>1</v>
      </c>
      <c r="M3329" s="9" t="n">
        <f aca="false">IF(AND(L3329=1,ISNUMBER(F3329)),MAX(0,F3329-E3329)/60,"")</f>
        <v>2.01666666666667</v>
      </c>
      <c r="N3329" s="9" t="n">
        <f aca="false">IF(AND(L3329=1,ISNUMBER(G3329)),MAX(0,G3329-E3329)/60,"")</f>
        <v>1</v>
      </c>
      <c r="O3329" s="9" t="n">
        <f aca="false">IF(ISNUMBER(H3329),IF(AND(H3329&gt;=Scenario!$B$11,H3329&lt;Scenario!$B$12),1,0),0)</f>
        <v>1</v>
      </c>
      <c r="P3329" s="9" t="n">
        <f aca="false">IF(O3329=1,MAX(0,H3329-E3329)/60,"")</f>
        <v>778.116666666667</v>
      </c>
      <c r="Q3329" s="9" t="n">
        <f aca="false">INDEX(Scenario!$B$18:$B$20,MATCH(B3329,Scenario!$A$18:$A$20,0))</f>
        <v>240</v>
      </c>
      <c r="R3329" s="9" t="n">
        <f aca="false">INDEX(Scenario!$C$18:$C$20,MATCH(B3329,Scenario!$A$18:$A$20,0))</f>
        <v>4320</v>
      </c>
      <c r="S3329" s="9" t="n">
        <f aca="false">IF(ISNUMBER(M3329),IF(M3329&lt;=Q3329,1,0),"")</f>
        <v>1</v>
      </c>
      <c r="T3329" s="9" t="n">
        <f aca="false">IF(ISNUMBER(P3329),IF(P3329&lt;=R3329,1,0),"")</f>
        <v>1</v>
      </c>
      <c r="U3329" s="9" t="n">
        <f aca="false">IF(E3329&gt;Scenario!$B$14,0,IF(OR(AND(ISNUMBER(H3329),H3329&lt;=Scenario!$B$14),AND(ISNUMBER(I3329),I3329&lt;=Scenario!$B$14)),0,1))</f>
        <v>0</v>
      </c>
      <c r="V3329" s="9" t="n">
        <f aca="false">IF(AND(U3329=1,(Scenario!$B$14-E3329)/60&gt;R3329),1,0)</f>
        <v>0</v>
      </c>
      <c r="W3329" s="9" t="n">
        <f aca="false">IF(OR(C3329=Scenario!$B$22,C3329=Scenario!$C$22),1,0)</f>
        <v>0</v>
      </c>
      <c r="X3329" s="9" t="n">
        <f aca="false">IF(ISNUMBER(I3329),1,0)</f>
        <v>0</v>
      </c>
      <c r="Y3329" s="9" t="n">
        <f aca="false">MOD(INT(E3329/86400)+3,7)</f>
        <v>2</v>
      </c>
      <c r="Z3329" s="9" t="n">
        <f aca="false">MOD(INT(E3329/3600),24)</f>
        <v>19</v>
      </c>
      <c r="AA3329" s="6" t="s">
        <v>6901</v>
      </c>
    </row>
    <row r="3330" customFormat="false" ht="15" hidden="false" customHeight="false" outlineLevel="0" collapsed="false">
      <c r="A3330" s="6" t="s">
        <v>6902</v>
      </c>
      <c r="B3330" s="6" t="s">
        <v>44</v>
      </c>
      <c r="C3330" s="6" t="s">
        <v>46</v>
      </c>
      <c r="D3330" s="6" t="s">
        <v>170</v>
      </c>
      <c r="E3330" s="6" t="n">
        <v>1789589655</v>
      </c>
      <c r="F3330" s="6" t="n">
        <v>1789589803</v>
      </c>
      <c r="G3330" s="6" t="n">
        <v>1789589695</v>
      </c>
      <c r="H3330" s="6" t="n">
        <v>1789715459</v>
      </c>
      <c r="J3330" s="6" t="n">
        <v>1</v>
      </c>
      <c r="K3330" s="6" t="n">
        <v>0</v>
      </c>
      <c r="L3330" s="9" t="n">
        <f aca="false">IF(AND(E3330&gt;=Scenario!$B$11,E3330&lt;Scenario!$B$12),1,0)</f>
        <v>1</v>
      </c>
      <c r="M3330" s="9" t="n">
        <f aca="false">IF(AND(L3330=1,ISNUMBER(F3330)),MAX(0,F3330-E3330)/60,"")</f>
        <v>2.46666666666667</v>
      </c>
      <c r="N3330" s="9" t="n">
        <f aca="false">IF(AND(L3330=1,ISNUMBER(G3330)),MAX(0,G3330-E3330)/60,"")</f>
        <v>0.666666666666667</v>
      </c>
      <c r="O3330" s="9" t="n">
        <f aca="false">IF(ISNUMBER(H3330),IF(AND(H3330&gt;=Scenario!$B$11,H3330&lt;Scenario!$B$12),1,0),0)</f>
        <v>1</v>
      </c>
      <c r="P3330" s="9" t="n">
        <f aca="false">IF(O3330=1,MAX(0,H3330-E3330)/60,"")</f>
        <v>2096.73333333333</v>
      </c>
      <c r="Q3330" s="9" t="n">
        <f aca="false">INDEX(Scenario!$B$18:$B$20,MATCH(B3330,Scenario!$A$18:$A$20,0))</f>
        <v>240</v>
      </c>
      <c r="R3330" s="9" t="n">
        <f aca="false">INDEX(Scenario!$C$18:$C$20,MATCH(B3330,Scenario!$A$18:$A$20,0))</f>
        <v>4320</v>
      </c>
      <c r="S3330" s="9" t="n">
        <f aca="false">IF(ISNUMBER(M3330),IF(M3330&lt;=Q3330,1,0),"")</f>
        <v>1</v>
      </c>
      <c r="T3330" s="9" t="n">
        <f aca="false">IF(ISNUMBER(P3330),IF(P3330&lt;=R3330,1,0),"")</f>
        <v>1</v>
      </c>
      <c r="U3330" s="9" t="n">
        <f aca="false">IF(E3330&gt;Scenario!$B$14,0,IF(OR(AND(ISNUMBER(H3330),H3330&lt;=Scenario!$B$14),AND(ISNUMBER(I3330),I3330&lt;=Scenario!$B$14)),0,1))</f>
        <v>0</v>
      </c>
      <c r="V3330" s="9" t="n">
        <f aca="false">IF(AND(U3330=1,(Scenario!$B$14-E3330)/60&gt;R3330),1,0)</f>
        <v>0</v>
      </c>
      <c r="W3330" s="9" t="n">
        <f aca="false">IF(OR(C3330=Scenario!$B$22,C3330=Scenario!$C$22),1,0)</f>
        <v>1</v>
      </c>
      <c r="X3330" s="9" t="n">
        <f aca="false">IF(ISNUMBER(I3330),1,0)</f>
        <v>0</v>
      </c>
      <c r="Y3330" s="9" t="n">
        <f aca="false">MOD(INT(E3330/86400)+3,7)</f>
        <v>2</v>
      </c>
      <c r="Z3330" s="9" t="n">
        <f aca="false">MOD(INT(E3330/3600),24)</f>
        <v>20</v>
      </c>
      <c r="AA3330" s="6" t="s">
        <v>6903</v>
      </c>
    </row>
    <row r="3331" customFormat="false" ht="15" hidden="false" customHeight="false" outlineLevel="0" collapsed="false">
      <c r="A3331" s="6" t="s">
        <v>6904</v>
      </c>
      <c r="B3331" s="6" t="s">
        <v>43</v>
      </c>
      <c r="C3331" s="6" t="s">
        <v>249</v>
      </c>
      <c r="D3331" s="6" t="s">
        <v>172</v>
      </c>
      <c r="E3331" s="6" t="n">
        <v>1789593270</v>
      </c>
      <c r="F3331" s="6" t="n">
        <v>1789593428</v>
      </c>
      <c r="G3331" s="6" t="n">
        <v>1789593325</v>
      </c>
      <c r="H3331" s="6" t="n">
        <v>1789596117</v>
      </c>
      <c r="J3331" s="6" t="n">
        <v>0</v>
      </c>
      <c r="K3331" s="6" t="n">
        <v>0</v>
      </c>
      <c r="L3331" s="9" t="n">
        <f aca="false">IF(AND(E3331&gt;=Scenario!$B$11,E3331&lt;Scenario!$B$12),1,0)</f>
        <v>1</v>
      </c>
      <c r="M3331" s="9" t="n">
        <f aca="false">IF(AND(L3331=1,ISNUMBER(F3331)),MAX(0,F3331-E3331)/60,"")</f>
        <v>2.63333333333333</v>
      </c>
      <c r="N3331" s="9" t="n">
        <f aca="false">IF(AND(L3331=1,ISNUMBER(G3331)),MAX(0,G3331-E3331)/60,"")</f>
        <v>0.916666666666667</v>
      </c>
      <c r="O3331" s="9" t="n">
        <f aca="false">IF(ISNUMBER(H3331),IF(AND(H3331&gt;=Scenario!$B$11,H3331&lt;Scenario!$B$12),1,0),0)</f>
        <v>1</v>
      </c>
      <c r="P3331" s="9" t="n">
        <f aca="false">IF(O3331=1,MAX(0,H3331-E3331)/60,"")</f>
        <v>47.45</v>
      </c>
      <c r="Q3331" s="9" t="n">
        <f aca="false">INDEX(Scenario!$B$18:$B$20,MATCH(B3331,Scenario!$A$18:$A$20,0))</f>
        <v>60</v>
      </c>
      <c r="R3331" s="9" t="n">
        <f aca="false">INDEX(Scenario!$C$18:$C$20,MATCH(B3331,Scenario!$A$18:$A$20,0))</f>
        <v>1440</v>
      </c>
      <c r="S3331" s="9" t="n">
        <f aca="false">IF(ISNUMBER(M3331),IF(M3331&lt;=Q3331,1,0),"")</f>
        <v>1</v>
      </c>
      <c r="T3331" s="9" t="n">
        <f aca="false">IF(ISNUMBER(P3331),IF(P3331&lt;=R3331,1,0),"")</f>
        <v>1</v>
      </c>
      <c r="U3331" s="9" t="n">
        <f aca="false">IF(E3331&gt;Scenario!$B$14,0,IF(OR(AND(ISNUMBER(H3331),H3331&lt;=Scenario!$B$14),AND(ISNUMBER(I3331),I3331&lt;=Scenario!$B$14)),0,1))</f>
        <v>0</v>
      </c>
      <c r="V3331" s="9" t="n">
        <f aca="false">IF(AND(U3331=1,(Scenario!$B$14-E3331)/60&gt;R3331),1,0)</f>
        <v>0</v>
      </c>
      <c r="W3331" s="9" t="n">
        <f aca="false">IF(OR(C3331=Scenario!$B$22,C3331=Scenario!$C$22),1,0)</f>
        <v>0</v>
      </c>
      <c r="X3331" s="9" t="n">
        <f aca="false">IF(ISNUMBER(I3331),1,0)</f>
        <v>0</v>
      </c>
      <c r="Y3331" s="9" t="n">
        <f aca="false">MOD(INT(E3331/86400)+3,7)</f>
        <v>2</v>
      </c>
      <c r="Z3331" s="9" t="n">
        <f aca="false">MOD(INT(E3331/3600),24)</f>
        <v>21</v>
      </c>
      <c r="AA3331" s="6" t="s">
        <v>6905</v>
      </c>
    </row>
    <row r="3332" customFormat="false" ht="15" hidden="false" customHeight="false" outlineLevel="0" collapsed="false">
      <c r="A3332" s="6" t="s">
        <v>6906</v>
      </c>
      <c r="B3332" s="6" t="s">
        <v>44</v>
      </c>
      <c r="C3332" s="6" t="s">
        <v>47</v>
      </c>
      <c r="D3332" s="6" t="s">
        <v>172</v>
      </c>
      <c r="E3332" s="6" t="n">
        <v>1789594474</v>
      </c>
      <c r="F3332" s="6" t="n">
        <v>1789595599</v>
      </c>
      <c r="G3332" s="6" t="n">
        <v>1789595391</v>
      </c>
      <c r="H3332" s="6" t="n">
        <v>1789598624</v>
      </c>
      <c r="J3332" s="6" t="n">
        <v>0</v>
      </c>
      <c r="K3332" s="6" t="n">
        <v>0</v>
      </c>
      <c r="L3332" s="9" t="n">
        <f aca="false">IF(AND(E3332&gt;=Scenario!$B$11,E3332&lt;Scenario!$B$12),1,0)</f>
        <v>1</v>
      </c>
      <c r="M3332" s="9" t="n">
        <f aca="false">IF(AND(L3332=1,ISNUMBER(F3332)),MAX(0,F3332-E3332)/60,"")</f>
        <v>18.75</v>
      </c>
      <c r="N3332" s="9" t="n">
        <f aca="false">IF(AND(L3332=1,ISNUMBER(G3332)),MAX(0,G3332-E3332)/60,"")</f>
        <v>15.2833333333333</v>
      </c>
      <c r="O3332" s="9" t="n">
        <f aca="false">IF(ISNUMBER(H3332),IF(AND(H3332&gt;=Scenario!$B$11,H3332&lt;Scenario!$B$12),1,0),0)</f>
        <v>1</v>
      </c>
      <c r="P3332" s="9" t="n">
        <f aca="false">IF(O3332=1,MAX(0,H3332-E3332)/60,"")</f>
        <v>69.1666666666667</v>
      </c>
      <c r="Q3332" s="9" t="n">
        <f aca="false">INDEX(Scenario!$B$18:$B$20,MATCH(B3332,Scenario!$A$18:$A$20,0))</f>
        <v>240</v>
      </c>
      <c r="R3332" s="9" t="n">
        <f aca="false">INDEX(Scenario!$C$18:$C$20,MATCH(B3332,Scenario!$A$18:$A$20,0))</f>
        <v>4320</v>
      </c>
      <c r="S3332" s="9" t="n">
        <f aca="false">IF(ISNUMBER(M3332),IF(M3332&lt;=Q3332,1,0),"")</f>
        <v>1</v>
      </c>
      <c r="T3332" s="9" t="n">
        <f aca="false">IF(ISNUMBER(P3332),IF(P3332&lt;=R3332,1,0),"")</f>
        <v>1</v>
      </c>
      <c r="U3332" s="9" t="n">
        <f aca="false">IF(E3332&gt;Scenario!$B$14,0,IF(OR(AND(ISNUMBER(H3332),H3332&lt;=Scenario!$B$14),AND(ISNUMBER(I3332),I3332&lt;=Scenario!$B$14)),0,1))</f>
        <v>0</v>
      </c>
      <c r="V3332" s="9" t="n">
        <f aca="false">IF(AND(U3332=1,(Scenario!$B$14-E3332)/60&gt;R3332),1,0)</f>
        <v>0</v>
      </c>
      <c r="W3332" s="9" t="n">
        <f aca="false">IF(OR(C3332=Scenario!$B$22,C3332=Scenario!$C$22),1,0)</f>
        <v>1</v>
      </c>
      <c r="X3332" s="9" t="n">
        <f aca="false">IF(ISNUMBER(I3332),1,0)</f>
        <v>0</v>
      </c>
      <c r="Y3332" s="9" t="n">
        <f aca="false">MOD(INT(E3332/86400)+3,7)</f>
        <v>2</v>
      </c>
      <c r="Z3332" s="9" t="n">
        <f aca="false">MOD(INT(E3332/3600),24)</f>
        <v>21</v>
      </c>
      <c r="AA3332" s="6" t="s">
        <v>6907</v>
      </c>
    </row>
    <row r="3333" customFormat="false" ht="15" hidden="false" customHeight="false" outlineLevel="0" collapsed="false">
      <c r="A3333" s="6" t="s">
        <v>6908</v>
      </c>
      <c r="B3333" s="6" t="s">
        <v>44</v>
      </c>
      <c r="C3333" s="6" t="s">
        <v>288</v>
      </c>
      <c r="D3333" s="6" t="s">
        <v>172</v>
      </c>
      <c r="E3333" s="6" t="n">
        <v>1789602249</v>
      </c>
      <c r="F3333" s="6" t="n">
        <v>1789621391</v>
      </c>
      <c r="G3333" s="6" t="n">
        <v>1789621216</v>
      </c>
      <c r="H3333" s="6" t="n">
        <v>1789632151</v>
      </c>
      <c r="J3333" s="6" t="n">
        <v>0</v>
      </c>
      <c r="K3333" s="6" t="n">
        <v>1</v>
      </c>
      <c r="L3333" s="9" t="n">
        <f aca="false">IF(AND(E3333&gt;=Scenario!$B$11,E3333&lt;Scenario!$B$12),1,0)</f>
        <v>1</v>
      </c>
      <c r="M3333" s="9" t="n">
        <f aca="false">IF(AND(L3333=1,ISNUMBER(F3333)),MAX(0,F3333-E3333)/60,"")</f>
        <v>319.033333333333</v>
      </c>
      <c r="N3333" s="9" t="n">
        <f aca="false">IF(AND(L3333=1,ISNUMBER(G3333)),MAX(0,G3333-E3333)/60,"")</f>
        <v>316.116666666667</v>
      </c>
      <c r="O3333" s="9" t="n">
        <f aca="false">IF(ISNUMBER(H3333),IF(AND(H3333&gt;=Scenario!$B$11,H3333&lt;Scenario!$B$12),1,0),0)</f>
        <v>1</v>
      </c>
      <c r="P3333" s="9" t="n">
        <f aca="false">IF(O3333=1,MAX(0,H3333-E3333)/60,"")</f>
        <v>498.366666666667</v>
      </c>
      <c r="Q3333" s="9" t="n">
        <f aca="false">INDEX(Scenario!$B$18:$B$20,MATCH(B3333,Scenario!$A$18:$A$20,0))</f>
        <v>240</v>
      </c>
      <c r="R3333" s="9" t="n">
        <f aca="false">INDEX(Scenario!$C$18:$C$20,MATCH(B3333,Scenario!$A$18:$A$20,0))</f>
        <v>4320</v>
      </c>
      <c r="S3333" s="9" t="n">
        <f aca="false">IF(ISNUMBER(M3333),IF(M3333&lt;=Q3333,1,0),"")</f>
        <v>0</v>
      </c>
      <c r="T3333" s="9" t="n">
        <f aca="false">IF(ISNUMBER(P3333),IF(P3333&lt;=R3333,1,0),"")</f>
        <v>1</v>
      </c>
      <c r="U3333" s="9" t="n">
        <f aca="false">IF(E3333&gt;Scenario!$B$14,0,IF(OR(AND(ISNUMBER(H3333),H3333&lt;=Scenario!$B$14),AND(ISNUMBER(I3333),I3333&lt;=Scenario!$B$14)),0,1))</f>
        <v>0</v>
      </c>
      <c r="V3333" s="9" t="n">
        <f aca="false">IF(AND(U3333=1,(Scenario!$B$14-E3333)/60&gt;R3333),1,0)</f>
        <v>0</v>
      </c>
      <c r="W3333" s="9" t="n">
        <f aca="false">IF(OR(C3333=Scenario!$B$22,C3333=Scenario!$C$22),1,0)</f>
        <v>0</v>
      </c>
      <c r="X3333" s="9" t="n">
        <f aca="false">IF(ISNUMBER(I3333),1,0)</f>
        <v>0</v>
      </c>
      <c r="Y3333" s="9" t="n">
        <f aca="false">MOD(INT(E3333/86400)+3,7)</f>
        <v>2</v>
      </c>
      <c r="Z3333" s="9" t="n">
        <f aca="false">MOD(INT(E3333/3600),24)</f>
        <v>23</v>
      </c>
      <c r="AA3333" s="6" t="s">
        <v>6909</v>
      </c>
    </row>
    <row r="3334" customFormat="false" ht="15" hidden="false" customHeight="false" outlineLevel="0" collapsed="false">
      <c r="A3334" s="6" t="s">
        <v>6910</v>
      </c>
      <c r="B3334" s="6" t="s">
        <v>43</v>
      </c>
      <c r="C3334" s="6" t="s">
        <v>249</v>
      </c>
      <c r="D3334" s="6" t="s">
        <v>172</v>
      </c>
      <c r="E3334" s="6" t="n">
        <v>1789612224</v>
      </c>
      <c r="F3334" s="6" t="n">
        <v>1789621460</v>
      </c>
      <c r="G3334" s="6" t="n">
        <v>1789621257</v>
      </c>
      <c r="H3334" s="6" t="n">
        <v>1789625925</v>
      </c>
      <c r="J3334" s="6" t="n">
        <v>0</v>
      </c>
      <c r="K3334" s="6" t="n">
        <v>0</v>
      </c>
      <c r="L3334" s="9" t="n">
        <f aca="false">IF(AND(E3334&gt;=Scenario!$B$11,E3334&lt;Scenario!$B$12),1,0)</f>
        <v>1</v>
      </c>
      <c r="M3334" s="9" t="n">
        <f aca="false">IF(AND(L3334=1,ISNUMBER(F3334)),MAX(0,F3334-E3334)/60,"")</f>
        <v>153.933333333333</v>
      </c>
      <c r="N3334" s="9" t="n">
        <f aca="false">IF(AND(L3334=1,ISNUMBER(G3334)),MAX(0,G3334-E3334)/60,"")</f>
        <v>150.55</v>
      </c>
      <c r="O3334" s="9" t="n">
        <f aca="false">IF(ISNUMBER(H3334),IF(AND(H3334&gt;=Scenario!$B$11,H3334&lt;Scenario!$B$12),1,0),0)</f>
        <v>1</v>
      </c>
      <c r="P3334" s="9" t="n">
        <f aca="false">IF(O3334=1,MAX(0,H3334-E3334)/60,"")</f>
        <v>228.35</v>
      </c>
      <c r="Q3334" s="9" t="n">
        <f aca="false">INDEX(Scenario!$B$18:$B$20,MATCH(B3334,Scenario!$A$18:$A$20,0))</f>
        <v>60</v>
      </c>
      <c r="R3334" s="9" t="n">
        <f aca="false">INDEX(Scenario!$C$18:$C$20,MATCH(B3334,Scenario!$A$18:$A$20,0))</f>
        <v>1440</v>
      </c>
      <c r="S3334" s="9" t="n">
        <f aca="false">IF(ISNUMBER(M3334),IF(M3334&lt;=Q3334,1,0),"")</f>
        <v>0</v>
      </c>
      <c r="T3334" s="9" t="n">
        <f aca="false">IF(ISNUMBER(P3334),IF(P3334&lt;=R3334,1,0),"")</f>
        <v>1</v>
      </c>
      <c r="U3334" s="9" t="n">
        <f aca="false">IF(E3334&gt;Scenario!$B$14,0,IF(OR(AND(ISNUMBER(H3334),H3334&lt;=Scenario!$B$14),AND(ISNUMBER(I3334),I3334&lt;=Scenario!$B$14)),0,1))</f>
        <v>0</v>
      </c>
      <c r="V3334" s="9" t="n">
        <f aca="false">IF(AND(U3334=1,(Scenario!$B$14-E3334)/60&gt;R3334),1,0)</f>
        <v>0</v>
      </c>
      <c r="W3334" s="9" t="n">
        <f aca="false">IF(OR(C3334=Scenario!$B$22,C3334=Scenario!$C$22),1,0)</f>
        <v>0</v>
      </c>
      <c r="X3334" s="9" t="n">
        <f aca="false">IF(ISNUMBER(I3334),1,0)</f>
        <v>0</v>
      </c>
      <c r="Y3334" s="9" t="n">
        <f aca="false">MOD(INT(E3334/86400)+3,7)</f>
        <v>3</v>
      </c>
      <c r="Z3334" s="9" t="n">
        <f aca="false">MOD(INT(E3334/3600),24)</f>
        <v>2</v>
      </c>
      <c r="AA3334" s="6" t="s">
        <v>6911</v>
      </c>
    </row>
    <row r="3335" customFormat="false" ht="15" hidden="false" customHeight="false" outlineLevel="0" collapsed="false">
      <c r="A3335" s="6" t="s">
        <v>6912</v>
      </c>
      <c r="B3335" s="6" t="s">
        <v>44</v>
      </c>
      <c r="C3335" s="6" t="s">
        <v>249</v>
      </c>
      <c r="D3335" s="6" t="s">
        <v>171</v>
      </c>
      <c r="E3335" s="6" t="n">
        <v>1789614358</v>
      </c>
      <c r="F3335" s="6" t="n">
        <v>1789621801</v>
      </c>
      <c r="G3335" s="6" t="n">
        <v>1789621608</v>
      </c>
      <c r="H3335" s="6" t="n">
        <v>1789625943</v>
      </c>
      <c r="J3335" s="6" t="n">
        <v>0</v>
      </c>
      <c r="K3335" s="6" t="n">
        <v>0</v>
      </c>
      <c r="L3335" s="9" t="n">
        <f aca="false">IF(AND(E3335&gt;=Scenario!$B$11,E3335&lt;Scenario!$B$12),1,0)</f>
        <v>1</v>
      </c>
      <c r="M3335" s="9" t="n">
        <f aca="false">IF(AND(L3335=1,ISNUMBER(F3335)),MAX(0,F3335-E3335)/60,"")</f>
        <v>124.05</v>
      </c>
      <c r="N3335" s="9" t="n">
        <f aca="false">IF(AND(L3335=1,ISNUMBER(G3335)),MAX(0,G3335-E3335)/60,"")</f>
        <v>120.833333333333</v>
      </c>
      <c r="O3335" s="9" t="n">
        <f aca="false">IF(ISNUMBER(H3335),IF(AND(H3335&gt;=Scenario!$B$11,H3335&lt;Scenario!$B$12),1,0),0)</f>
        <v>1</v>
      </c>
      <c r="P3335" s="9" t="n">
        <f aca="false">IF(O3335=1,MAX(0,H3335-E3335)/60,"")</f>
        <v>193.083333333333</v>
      </c>
      <c r="Q3335" s="9" t="n">
        <f aca="false">INDEX(Scenario!$B$18:$B$20,MATCH(B3335,Scenario!$A$18:$A$20,0))</f>
        <v>240</v>
      </c>
      <c r="R3335" s="9" t="n">
        <f aca="false">INDEX(Scenario!$C$18:$C$20,MATCH(B3335,Scenario!$A$18:$A$20,0))</f>
        <v>4320</v>
      </c>
      <c r="S3335" s="9" t="n">
        <f aca="false">IF(ISNUMBER(M3335),IF(M3335&lt;=Q3335,1,0),"")</f>
        <v>1</v>
      </c>
      <c r="T3335" s="9" t="n">
        <f aca="false">IF(ISNUMBER(P3335),IF(P3335&lt;=R3335,1,0),"")</f>
        <v>1</v>
      </c>
      <c r="U3335" s="9" t="n">
        <f aca="false">IF(E3335&gt;Scenario!$B$14,0,IF(OR(AND(ISNUMBER(H3335),H3335&lt;=Scenario!$B$14),AND(ISNUMBER(I3335),I3335&lt;=Scenario!$B$14)),0,1))</f>
        <v>0</v>
      </c>
      <c r="V3335" s="9" t="n">
        <f aca="false">IF(AND(U3335=1,(Scenario!$B$14-E3335)/60&gt;R3335),1,0)</f>
        <v>0</v>
      </c>
      <c r="W3335" s="9" t="n">
        <f aca="false">IF(OR(C3335=Scenario!$B$22,C3335=Scenario!$C$22),1,0)</f>
        <v>0</v>
      </c>
      <c r="X3335" s="9" t="n">
        <f aca="false">IF(ISNUMBER(I3335),1,0)</f>
        <v>0</v>
      </c>
      <c r="Y3335" s="9" t="n">
        <f aca="false">MOD(INT(E3335/86400)+3,7)</f>
        <v>3</v>
      </c>
      <c r="Z3335" s="9" t="n">
        <f aca="false">MOD(INT(E3335/3600),24)</f>
        <v>3</v>
      </c>
      <c r="AA3335" s="6" t="s">
        <v>6913</v>
      </c>
    </row>
    <row r="3336" customFormat="false" ht="15" hidden="false" customHeight="false" outlineLevel="0" collapsed="false">
      <c r="A3336" s="6" t="s">
        <v>6914</v>
      </c>
      <c r="B3336" s="6" t="s">
        <v>43</v>
      </c>
      <c r="C3336" s="6" t="s">
        <v>249</v>
      </c>
      <c r="D3336" s="6" t="s">
        <v>172</v>
      </c>
      <c r="E3336" s="6" t="n">
        <v>1789618497</v>
      </c>
      <c r="F3336" s="6" t="n">
        <v>1789626138</v>
      </c>
      <c r="G3336" s="6" t="n">
        <v>1789625970</v>
      </c>
      <c r="H3336" s="6" t="n">
        <v>1789627523</v>
      </c>
      <c r="J3336" s="6" t="n">
        <v>0</v>
      </c>
      <c r="K3336" s="6" t="n">
        <v>0</v>
      </c>
      <c r="L3336" s="9" t="n">
        <f aca="false">IF(AND(E3336&gt;=Scenario!$B$11,E3336&lt;Scenario!$B$12),1,0)</f>
        <v>1</v>
      </c>
      <c r="M3336" s="9" t="n">
        <f aca="false">IF(AND(L3336=1,ISNUMBER(F3336)),MAX(0,F3336-E3336)/60,"")</f>
        <v>127.35</v>
      </c>
      <c r="N3336" s="9" t="n">
        <f aca="false">IF(AND(L3336=1,ISNUMBER(G3336)),MAX(0,G3336-E3336)/60,"")</f>
        <v>124.55</v>
      </c>
      <c r="O3336" s="9" t="n">
        <f aca="false">IF(ISNUMBER(H3336),IF(AND(H3336&gt;=Scenario!$B$11,H3336&lt;Scenario!$B$12),1,0),0)</f>
        <v>1</v>
      </c>
      <c r="P3336" s="9" t="n">
        <f aca="false">IF(O3336=1,MAX(0,H3336-E3336)/60,"")</f>
        <v>150.433333333333</v>
      </c>
      <c r="Q3336" s="9" t="n">
        <f aca="false">INDEX(Scenario!$B$18:$B$20,MATCH(B3336,Scenario!$A$18:$A$20,0))</f>
        <v>60</v>
      </c>
      <c r="R3336" s="9" t="n">
        <f aca="false">INDEX(Scenario!$C$18:$C$20,MATCH(B3336,Scenario!$A$18:$A$20,0))</f>
        <v>1440</v>
      </c>
      <c r="S3336" s="9" t="n">
        <f aca="false">IF(ISNUMBER(M3336),IF(M3336&lt;=Q3336,1,0),"")</f>
        <v>0</v>
      </c>
      <c r="T3336" s="9" t="n">
        <f aca="false">IF(ISNUMBER(P3336),IF(P3336&lt;=R3336,1,0),"")</f>
        <v>1</v>
      </c>
      <c r="U3336" s="9" t="n">
        <f aca="false">IF(E3336&gt;Scenario!$B$14,0,IF(OR(AND(ISNUMBER(H3336),H3336&lt;=Scenario!$B$14),AND(ISNUMBER(I3336),I3336&lt;=Scenario!$B$14)),0,1))</f>
        <v>0</v>
      </c>
      <c r="V3336" s="9" t="n">
        <f aca="false">IF(AND(U3336=1,(Scenario!$B$14-E3336)/60&gt;R3336),1,0)</f>
        <v>0</v>
      </c>
      <c r="W3336" s="9" t="n">
        <f aca="false">IF(OR(C3336=Scenario!$B$22,C3336=Scenario!$C$22),1,0)</f>
        <v>0</v>
      </c>
      <c r="X3336" s="9" t="n">
        <f aca="false">IF(ISNUMBER(I3336),1,0)</f>
        <v>0</v>
      </c>
      <c r="Y3336" s="9" t="n">
        <f aca="false">MOD(INT(E3336/86400)+3,7)</f>
        <v>3</v>
      </c>
      <c r="Z3336" s="9" t="n">
        <f aca="false">MOD(INT(E3336/3600),24)</f>
        <v>4</v>
      </c>
      <c r="AA3336" s="6" t="s">
        <v>6915</v>
      </c>
    </row>
    <row r="3337" customFormat="false" ht="15" hidden="false" customHeight="false" outlineLevel="0" collapsed="false">
      <c r="A3337" s="6" t="s">
        <v>6916</v>
      </c>
      <c r="B3337" s="6" t="s">
        <v>44</v>
      </c>
      <c r="C3337" s="6" t="s">
        <v>249</v>
      </c>
      <c r="D3337" s="6" t="s">
        <v>170</v>
      </c>
      <c r="E3337" s="6" t="n">
        <v>1789624257</v>
      </c>
      <c r="F3337" s="6" t="n">
        <v>1789624389</v>
      </c>
      <c r="G3337" s="6" t="n">
        <v>1789624314</v>
      </c>
      <c r="H3337" s="6" t="n">
        <v>1789625593</v>
      </c>
      <c r="J3337" s="6" t="n">
        <v>0</v>
      </c>
      <c r="K3337" s="6" t="n">
        <v>0</v>
      </c>
      <c r="L3337" s="9" t="n">
        <f aca="false">IF(AND(E3337&gt;=Scenario!$B$11,E3337&lt;Scenario!$B$12),1,0)</f>
        <v>1</v>
      </c>
      <c r="M3337" s="9" t="n">
        <f aca="false">IF(AND(L3337=1,ISNUMBER(F3337)),MAX(0,F3337-E3337)/60,"")</f>
        <v>2.2</v>
      </c>
      <c r="N3337" s="9" t="n">
        <f aca="false">IF(AND(L3337=1,ISNUMBER(G3337)),MAX(0,G3337-E3337)/60,"")</f>
        <v>0.95</v>
      </c>
      <c r="O3337" s="9" t="n">
        <f aca="false">IF(ISNUMBER(H3337),IF(AND(H3337&gt;=Scenario!$B$11,H3337&lt;Scenario!$B$12),1,0),0)</f>
        <v>1</v>
      </c>
      <c r="P3337" s="9" t="n">
        <f aca="false">IF(O3337=1,MAX(0,H3337-E3337)/60,"")</f>
        <v>22.2666666666667</v>
      </c>
      <c r="Q3337" s="9" t="n">
        <f aca="false">INDEX(Scenario!$B$18:$B$20,MATCH(B3337,Scenario!$A$18:$A$20,0))</f>
        <v>240</v>
      </c>
      <c r="R3337" s="9" t="n">
        <f aca="false">INDEX(Scenario!$C$18:$C$20,MATCH(B3337,Scenario!$A$18:$A$20,0))</f>
        <v>4320</v>
      </c>
      <c r="S3337" s="9" t="n">
        <f aca="false">IF(ISNUMBER(M3337),IF(M3337&lt;=Q3337,1,0),"")</f>
        <v>1</v>
      </c>
      <c r="T3337" s="9" t="n">
        <f aca="false">IF(ISNUMBER(P3337),IF(P3337&lt;=R3337,1,0),"")</f>
        <v>1</v>
      </c>
      <c r="U3337" s="9" t="n">
        <f aca="false">IF(E3337&gt;Scenario!$B$14,0,IF(OR(AND(ISNUMBER(H3337),H3337&lt;=Scenario!$B$14),AND(ISNUMBER(I3337),I3337&lt;=Scenario!$B$14)),0,1))</f>
        <v>0</v>
      </c>
      <c r="V3337" s="9" t="n">
        <f aca="false">IF(AND(U3337=1,(Scenario!$B$14-E3337)/60&gt;R3337),1,0)</f>
        <v>0</v>
      </c>
      <c r="W3337" s="9" t="n">
        <f aca="false">IF(OR(C3337=Scenario!$B$22,C3337=Scenario!$C$22),1,0)</f>
        <v>0</v>
      </c>
      <c r="X3337" s="9" t="n">
        <f aca="false">IF(ISNUMBER(I3337),1,0)</f>
        <v>0</v>
      </c>
      <c r="Y3337" s="9" t="n">
        <f aca="false">MOD(INT(E3337/86400)+3,7)</f>
        <v>3</v>
      </c>
      <c r="Z3337" s="9" t="n">
        <f aca="false">MOD(INT(E3337/3600),24)</f>
        <v>5</v>
      </c>
      <c r="AA3337" s="6" t="s">
        <v>6917</v>
      </c>
    </row>
    <row r="3338" customFormat="false" ht="15" hidden="false" customHeight="false" outlineLevel="0" collapsed="false">
      <c r="A3338" s="6" t="s">
        <v>6918</v>
      </c>
      <c r="B3338" s="6" t="s">
        <v>42</v>
      </c>
      <c r="C3338" s="6" t="s">
        <v>288</v>
      </c>
      <c r="D3338" s="6" t="s">
        <v>171</v>
      </c>
      <c r="E3338" s="6" t="n">
        <v>1789628169</v>
      </c>
      <c r="F3338" s="6" t="n">
        <v>1789628299</v>
      </c>
      <c r="G3338" s="6" t="n">
        <v>1789628179</v>
      </c>
      <c r="H3338" s="6" t="n">
        <v>1789629851</v>
      </c>
      <c r="J3338" s="6" t="n">
        <v>0</v>
      </c>
      <c r="K3338" s="6" t="n">
        <v>0</v>
      </c>
      <c r="L3338" s="9" t="n">
        <f aca="false">IF(AND(E3338&gt;=Scenario!$B$11,E3338&lt;Scenario!$B$12),1,0)</f>
        <v>1</v>
      </c>
      <c r="M3338" s="9" t="n">
        <f aca="false">IF(AND(L3338=1,ISNUMBER(F3338)),MAX(0,F3338-E3338)/60,"")</f>
        <v>2.16666666666667</v>
      </c>
      <c r="N3338" s="9" t="n">
        <f aca="false">IF(AND(L3338=1,ISNUMBER(G3338)),MAX(0,G3338-E3338)/60,"")</f>
        <v>0.166666666666667</v>
      </c>
      <c r="O3338" s="9" t="n">
        <f aca="false">IF(ISNUMBER(H3338),IF(AND(H3338&gt;=Scenario!$B$11,H3338&lt;Scenario!$B$12),1,0),0)</f>
        <v>1</v>
      </c>
      <c r="P3338" s="9" t="n">
        <f aca="false">IF(O3338=1,MAX(0,H3338-E3338)/60,"")</f>
        <v>28.0333333333333</v>
      </c>
      <c r="Q3338" s="9" t="n">
        <f aca="false">INDEX(Scenario!$B$18:$B$20,MATCH(B3338,Scenario!$A$18:$A$20,0))</f>
        <v>15</v>
      </c>
      <c r="R3338" s="9" t="n">
        <f aca="false">INDEX(Scenario!$C$18:$C$20,MATCH(B3338,Scenario!$A$18:$A$20,0))</f>
        <v>240</v>
      </c>
      <c r="S3338" s="9" t="n">
        <f aca="false">IF(ISNUMBER(M3338),IF(M3338&lt;=Q3338,1,0),"")</f>
        <v>1</v>
      </c>
      <c r="T3338" s="9" t="n">
        <f aca="false">IF(ISNUMBER(P3338),IF(P3338&lt;=R3338,1,0),"")</f>
        <v>1</v>
      </c>
      <c r="U3338" s="9" t="n">
        <f aca="false">IF(E3338&gt;Scenario!$B$14,0,IF(OR(AND(ISNUMBER(H3338),H3338&lt;=Scenario!$B$14),AND(ISNUMBER(I3338),I3338&lt;=Scenario!$B$14)),0,1))</f>
        <v>0</v>
      </c>
      <c r="V3338" s="9" t="n">
        <f aca="false">IF(AND(U3338=1,(Scenario!$B$14-E3338)/60&gt;R3338),1,0)</f>
        <v>0</v>
      </c>
      <c r="W3338" s="9" t="n">
        <f aca="false">IF(OR(C3338=Scenario!$B$22,C3338=Scenario!$C$22),1,0)</f>
        <v>0</v>
      </c>
      <c r="X3338" s="9" t="n">
        <f aca="false">IF(ISNUMBER(I3338),1,0)</f>
        <v>0</v>
      </c>
      <c r="Y3338" s="9" t="n">
        <f aca="false">MOD(INT(E3338/86400)+3,7)</f>
        <v>3</v>
      </c>
      <c r="Z3338" s="9" t="n">
        <f aca="false">MOD(INT(E3338/3600),24)</f>
        <v>6</v>
      </c>
      <c r="AA3338" s="6" t="s">
        <v>6919</v>
      </c>
    </row>
    <row r="3339" customFormat="false" ht="15" hidden="false" customHeight="false" outlineLevel="0" collapsed="false">
      <c r="A3339" s="6" t="s">
        <v>6920</v>
      </c>
      <c r="B3339" s="6" t="s">
        <v>43</v>
      </c>
      <c r="C3339" s="6" t="s">
        <v>249</v>
      </c>
      <c r="D3339" s="6" t="s">
        <v>171</v>
      </c>
      <c r="E3339" s="6" t="n">
        <v>1789629534</v>
      </c>
      <c r="F3339" s="6" t="n">
        <v>1789629760</v>
      </c>
      <c r="G3339" s="6" t="n">
        <v>1789629566</v>
      </c>
      <c r="H3339" s="6" t="n">
        <v>1789633297</v>
      </c>
      <c r="J3339" s="6" t="n">
        <v>0</v>
      </c>
      <c r="K3339" s="6" t="n">
        <v>0</v>
      </c>
      <c r="L3339" s="9" t="n">
        <f aca="false">IF(AND(E3339&gt;=Scenario!$B$11,E3339&lt;Scenario!$B$12),1,0)</f>
        <v>1</v>
      </c>
      <c r="M3339" s="9" t="n">
        <f aca="false">IF(AND(L3339=1,ISNUMBER(F3339)),MAX(0,F3339-E3339)/60,"")</f>
        <v>3.76666666666667</v>
      </c>
      <c r="N3339" s="9" t="n">
        <f aca="false">IF(AND(L3339=1,ISNUMBER(G3339)),MAX(0,G3339-E3339)/60,"")</f>
        <v>0.533333333333333</v>
      </c>
      <c r="O3339" s="9" t="n">
        <f aca="false">IF(ISNUMBER(H3339),IF(AND(H3339&gt;=Scenario!$B$11,H3339&lt;Scenario!$B$12),1,0),0)</f>
        <v>1</v>
      </c>
      <c r="P3339" s="9" t="n">
        <f aca="false">IF(O3339=1,MAX(0,H3339-E3339)/60,"")</f>
        <v>62.7166666666667</v>
      </c>
      <c r="Q3339" s="9" t="n">
        <f aca="false">INDEX(Scenario!$B$18:$B$20,MATCH(B3339,Scenario!$A$18:$A$20,0))</f>
        <v>60</v>
      </c>
      <c r="R3339" s="9" t="n">
        <f aca="false">INDEX(Scenario!$C$18:$C$20,MATCH(B3339,Scenario!$A$18:$A$20,0))</f>
        <v>1440</v>
      </c>
      <c r="S3339" s="9" t="n">
        <f aca="false">IF(ISNUMBER(M3339),IF(M3339&lt;=Q3339,1,0),"")</f>
        <v>1</v>
      </c>
      <c r="T3339" s="9" t="n">
        <f aca="false">IF(ISNUMBER(P3339),IF(P3339&lt;=R3339,1,0),"")</f>
        <v>1</v>
      </c>
      <c r="U3339" s="9" t="n">
        <f aca="false">IF(E3339&gt;Scenario!$B$14,0,IF(OR(AND(ISNUMBER(H3339),H3339&lt;=Scenario!$B$14),AND(ISNUMBER(I3339),I3339&lt;=Scenario!$B$14)),0,1))</f>
        <v>0</v>
      </c>
      <c r="V3339" s="9" t="n">
        <f aca="false">IF(AND(U3339=1,(Scenario!$B$14-E3339)/60&gt;R3339),1,0)</f>
        <v>0</v>
      </c>
      <c r="W3339" s="9" t="n">
        <f aca="false">IF(OR(C3339=Scenario!$B$22,C3339=Scenario!$C$22),1,0)</f>
        <v>0</v>
      </c>
      <c r="X3339" s="9" t="n">
        <f aca="false">IF(ISNUMBER(I3339),1,0)</f>
        <v>0</v>
      </c>
      <c r="Y3339" s="9" t="n">
        <f aca="false">MOD(INT(E3339/86400)+3,7)</f>
        <v>3</v>
      </c>
      <c r="Z3339" s="9" t="n">
        <f aca="false">MOD(INT(E3339/3600),24)</f>
        <v>7</v>
      </c>
      <c r="AA3339" s="6" t="s">
        <v>6921</v>
      </c>
    </row>
    <row r="3340" customFormat="false" ht="15" hidden="false" customHeight="false" outlineLevel="0" collapsed="false">
      <c r="A3340" s="6" t="s">
        <v>6922</v>
      </c>
      <c r="B3340" s="6" t="s">
        <v>43</v>
      </c>
      <c r="C3340" s="6" t="s">
        <v>47</v>
      </c>
      <c r="D3340" s="6" t="s">
        <v>170</v>
      </c>
      <c r="E3340" s="6" t="n">
        <v>1789631769</v>
      </c>
      <c r="F3340" s="6" t="n">
        <v>1789631964</v>
      </c>
      <c r="G3340" s="6" t="n">
        <v>1789631800</v>
      </c>
      <c r="H3340" s="6" t="n">
        <v>1789635428</v>
      </c>
      <c r="J3340" s="6" t="n">
        <v>0</v>
      </c>
      <c r="K3340" s="6" t="n">
        <v>0</v>
      </c>
      <c r="L3340" s="9" t="n">
        <f aca="false">IF(AND(E3340&gt;=Scenario!$B$11,E3340&lt;Scenario!$B$12),1,0)</f>
        <v>1</v>
      </c>
      <c r="M3340" s="9" t="n">
        <f aca="false">IF(AND(L3340=1,ISNUMBER(F3340)),MAX(0,F3340-E3340)/60,"")</f>
        <v>3.25</v>
      </c>
      <c r="N3340" s="9" t="n">
        <f aca="false">IF(AND(L3340=1,ISNUMBER(G3340)),MAX(0,G3340-E3340)/60,"")</f>
        <v>0.516666666666667</v>
      </c>
      <c r="O3340" s="9" t="n">
        <f aca="false">IF(ISNUMBER(H3340),IF(AND(H3340&gt;=Scenario!$B$11,H3340&lt;Scenario!$B$12),1,0),0)</f>
        <v>1</v>
      </c>
      <c r="P3340" s="9" t="n">
        <f aca="false">IF(O3340=1,MAX(0,H3340-E3340)/60,"")</f>
        <v>60.9833333333333</v>
      </c>
      <c r="Q3340" s="9" t="n">
        <f aca="false">INDEX(Scenario!$B$18:$B$20,MATCH(B3340,Scenario!$A$18:$A$20,0))</f>
        <v>60</v>
      </c>
      <c r="R3340" s="9" t="n">
        <f aca="false">INDEX(Scenario!$C$18:$C$20,MATCH(B3340,Scenario!$A$18:$A$20,0))</f>
        <v>1440</v>
      </c>
      <c r="S3340" s="9" t="n">
        <f aca="false">IF(ISNUMBER(M3340),IF(M3340&lt;=Q3340,1,0),"")</f>
        <v>1</v>
      </c>
      <c r="T3340" s="9" t="n">
        <f aca="false">IF(ISNUMBER(P3340),IF(P3340&lt;=R3340,1,0),"")</f>
        <v>1</v>
      </c>
      <c r="U3340" s="9" t="n">
        <f aca="false">IF(E3340&gt;Scenario!$B$14,0,IF(OR(AND(ISNUMBER(H3340),H3340&lt;=Scenario!$B$14),AND(ISNUMBER(I3340),I3340&lt;=Scenario!$B$14)),0,1))</f>
        <v>0</v>
      </c>
      <c r="V3340" s="9" t="n">
        <f aca="false">IF(AND(U3340=1,(Scenario!$B$14-E3340)/60&gt;R3340),1,0)</f>
        <v>0</v>
      </c>
      <c r="W3340" s="9" t="n">
        <f aca="false">IF(OR(C3340=Scenario!$B$22,C3340=Scenario!$C$22),1,0)</f>
        <v>1</v>
      </c>
      <c r="X3340" s="9" t="n">
        <f aca="false">IF(ISNUMBER(I3340),1,0)</f>
        <v>0</v>
      </c>
      <c r="Y3340" s="9" t="n">
        <f aca="false">MOD(INT(E3340/86400)+3,7)</f>
        <v>3</v>
      </c>
      <c r="Z3340" s="9" t="n">
        <f aca="false">MOD(INT(E3340/3600),24)</f>
        <v>7</v>
      </c>
      <c r="AA3340" s="6" t="s">
        <v>6923</v>
      </c>
    </row>
    <row r="3341" customFormat="false" ht="15" hidden="false" customHeight="false" outlineLevel="0" collapsed="false">
      <c r="A3341" s="6" t="s">
        <v>6924</v>
      </c>
      <c r="B3341" s="6" t="s">
        <v>44</v>
      </c>
      <c r="C3341" s="6" t="s">
        <v>288</v>
      </c>
      <c r="D3341" s="6" t="s">
        <v>171</v>
      </c>
      <c r="E3341" s="6" t="n">
        <v>1789634026</v>
      </c>
      <c r="F3341" s="6" t="n">
        <v>1789634215</v>
      </c>
      <c r="G3341" s="6" t="n">
        <v>1789634045</v>
      </c>
      <c r="H3341" s="6" t="n">
        <v>1789636509</v>
      </c>
      <c r="J3341" s="6" t="n">
        <v>0</v>
      </c>
      <c r="K3341" s="6" t="n">
        <v>0</v>
      </c>
      <c r="L3341" s="9" t="n">
        <f aca="false">IF(AND(E3341&gt;=Scenario!$B$11,E3341&lt;Scenario!$B$12),1,0)</f>
        <v>1</v>
      </c>
      <c r="M3341" s="9" t="n">
        <f aca="false">IF(AND(L3341=1,ISNUMBER(F3341)),MAX(0,F3341-E3341)/60,"")</f>
        <v>3.15</v>
      </c>
      <c r="N3341" s="9" t="n">
        <f aca="false">IF(AND(L3341=1,ISNUMBER(G3341)),MAX(0,G3341-E3341)/60,"")</f>
        <v>0.316666666666667</v>
      </c>
      <c r="O3341" s="9" t="n">
        <f aca="false">IF(ISNUMBER(H3341),IF(AND(H3341&gt;=Scenario!$B$11,H3341&lt;Scenario!$B$12),1,0),0)</f>
        <v>1</v>
      </c>
      <c r="P3341" s="9" t="n">
        <f aca="false">IF(O3341=1,MAX(0,H3341-E3341)/60,"")</f>
        <v>41.3833333333333</v>
      </c>
      <c r="Q3341" s="9" t="n">
        <f aca="false">INDEX(Scenario!$B$18:$B$20,MATCH(B3341,Scenario!$A$18:$A$20,0))</f>
        <v>240</v>
      </c>
      <c r="R3341" s="9" t="n">
        <f aca="false">INDEX(Scenario!$C$18:$C$20,MATCH(B3341,Scenario!$A$18:$A$20,0))</f>
        <v>4320</v>
      </c>
      <c r="S3341" s="9" t="n">
        <f aca="false">IF(ISNUMBER(M3341),IF(M3341&lt;=Q3341,1,0),"")</f>
        <v>1</v>
      </c>
      <c r="T3341" s="9" t="n">
        <f aca="false">IF(ISNUMBER(P3341),IF(P3341&lt;=R3341,1,0),"")</f>
        <v>1</v>
      </c>
      <c r="U3341" s="9" t="n">
        <f aca="false">IF(E3341&gt;Scenario!$B$14,0,IF(OR(AND(ISNUMBER(H3341),H3341&lt;=Scenario!$B$14),AND(ISNUMBER(I3341),I3341&lt;=Scenario!$B$14)),0,1))</f>
        <v>0</v>
      </c>
      <c r="V3341" s="9" t="n">
        <f aca="false">IF(AND(U3341=1,(Scenario!$B$14-E3341)/60&gt;R3341),1,0)</f>
        <v>0</v>
      </c>
      <c r="W3341" s="9" t="n">
        <f aca="false">IF(OR(C3341=Scenario!$B$22,C3341=Scenario!$C$22),1,0)</f>
        <v>0</v>
      </c>
      <c r="X3341" s="9" t="n">
        <f aca="false">IF(ISNUMBER(I3341),1,0)</f>
        <v>0</v>
      </c>
      <c r="Y3341" s="9" t="n">
        <f aca="false">MOD(INT(E3341/86400)+3,7)</f>
        <v>3</v>
      </c>
      <c r="Z3341" s="9" t="n">
        <f aca="false">MOD(INT(E3341/3600),24)</f>
        <v>8</v>
      </c>
      <c r="AA3341" s="6" t="s">
        <v>6925</v>
      </c>
    </row>
    <row r="3342" customFormat="false" ht="15" hidden="false" customHeight="false" outlineLevel="0" collapsed="false">
      <c r="A3342" s="6" t="s">
        <v>6926</v>
      </c>
      <c r="B3342" s="6" t="s">
        <v>44</v>
      </c>
      <c r="C3342" s="6" t="s">
        <v>288</v>
      </c>
      <c r="D3342" s="6" t="s">
        <v>172</v>
      </c>
      <c r="E3342" s="6" t="n">
        <v>1789634154</v>
      </c>
      <c r="F3342" s="6" t="n">
        <v>1789634347</v>
      </c>
      <c r="G3342" s="6" t="n">
        <v>1789634192</v>
      </c>
      <c r="H3342" s="6" t="n">
        <v>1789635723</v>
      </c>
      <c r="J3342" s="6" t="n">
        <v>0</v>
      </c>
      <c r="K3342" s="6" t="n">
        <v>1</v>
      </c>
      <c r="L3342" s="9" t="n">
        <f aca="false">IF(AND(E3342&gt;=Scenario!$B$11,E3342&lt;Scenario!$B$12),1,0)</f>
        <v>1</v>
      </c>
      <c r="M3342" s="9" t="n">
        <f aca="false">IF(AND(L3342=1,ISNUMBER(F3342)),MAX(0,F3342-E3342)/60,"")</f>
        <v>3.21666666666667</v>
      </c>
      <c r="N3342" s="9" t="n">
        <f aca="false">IF(AND(L3342=1,ISNUMBER(G3342)),MAX(0,G3342-E3342)/60,"")</f>
        <v>0.633333333333333</v>
      </c>
      <c r="O3342" s="9" t="n">
        <f aca="false">IF(ISNUMBER(H3342),IF(AND(H3342&gt;=Scenario!$B$11,H3342&lt;Scenario!$B$12),1,0),0)</f>
        <v>1</v>
      </c>
      <c r="P3342" s="9" t="n">
        <f aca="false">IF(O3342=1,MAX(0,H3342-E3342)/60,"")</f>
        <v>26.15</v>
      </c>
      <c r="Q3342" s="9" t="n">
        <f aca="false">INDEX(Scenario!$B$18:$B$20,MATCH(B3342,Scenario!$A$18:$A$20,0))</f>
        <v>240</v>
      </c>
      <c r="R3342" s="9" t="n">
        <f aca="false">INDEX(Scenario!$C$18:$C$20,MATCH(B3342,Scenario!$A$18:$A$20,0))</f>
        <v>4320</v>
      </c>
      <c r="S3342" s="9" t="n">
        <f aca="false">IF(ISNUMBER(M3342),IF(M3342&lt;=Q3342,1,0),"")</f>
        <v>1</v>
      </c>
      <c r="T3342" s="9" t="n">
        <f aca="false">IF(ISNUMBER(P3342),IF(P3342&lt;=R3342,1,0),"")</f>
        <v>1</v>
      </c>
      <c r="U3342" s="9" t="n">
        <f aca="false">IF(E3342&gt;Scenario!$B$14,0,IF(OR(AND(ISNUMBER(H3342),H3342&lt;=Scenario!$B$14),AND(ISNUMBER(I3342),I3342&lt;=Scenario!$B$14)),0,1))</f>
        <v>0</v>
      </c>
      <c r="V3342" s="9" t="n">
        <f aca="false">IF(AND(U3342=1,(Scenario!$B$14-E3342)/60&gt;R3342),1,0)</f>
        <v>0</v>
      </c>
      <c r="W3342" s="9" t="n">
        <f aca="false">IF(OR(C3342=Scenario!$B$22,C3342=Scenario!$C$22),1,0)</f>
        <v>0</v>
      </c>
      <c r="X3342" s="9" t="n">
        <f aca="false">IF(ISNUMBER(I3342),1,0)</f>
        <v>0</v>
      </c>
      <c r="Y3342" s="9" t="n">
        <f aca="false">MOD(INT(E3342/86400)+3,7)</f>
        <v>3</v>
      </c>
      <c r="Z3342" s="9" t="n">
        <f aca="false">MOD(INT(E3342/3600),24)</f>
        <v>8</v>
      </c>
      <c r="AA3342" s="6" t="s">
        <v>6927</v>
      </c>
    </row>
    <row r="3343" customFormat="false" ht="15" hidden="false" customHeight="false" outlineLevel="0" collapsed="false">
      <c r="A3343" s="6" t="s">
        <v>6928</v>
      </c>
      <c r="B3343" s="6" t="s">
        <v>44</v>
      </c>
      <c r="C3343" s="6" t="s">
        <v>46</v>
      </c>
      <c r="D3343" s="6" t="s">
        <v>170</v>
      </c>
      <c r="E3343" s="6" t="n">
        <v>1789634523</v>
      </c>
      <c r="F3343" s="6" t="n">
        <v>1789635700</v>
      </c>
      <c r="G3343" s="6" t="n">
        <v>1789635480</v>
      </c>
      <c r="H3343" s="6" t="n">
        <v>1789637588</v>
      </c>
      <c r="J3343" s="6" t="n">
        <v>0</v>
      </c>
      <c r="K3343" s="6" t="n">
        <v>0</v>
      </c>
      <c r="L3343" s="9" t="n">
        <f aca="false">IF(AND(E3343&gt;=Scenario!$B$11,E3343&lt;Scenario!$B$12),1,0)</f>
        <v>1</v>
      </c>
      <c r="M3343" s="9" t="n">
        <f aca="false">IF(AND(L3343=1,ISNUMBER(F3343)),MAX(0,F3343-E3343)/60,"")</f>
        <v>19.6166666666667</v>
      </c>
      <c r="N3343" s="9" t="n">
        <f aca="false">IF(AND(L3343=1,ISNUMBER(G3343)),MAX(0,G3343-E3343)/60,"")</f>
        <v>15.95</v>
      </c>
      <c r="O3343" s="9" t="n">
        <f aca="false">IF(ISNUMBER(H3343),IF(AND(H3343&gt;=Scenario!$B$11,H3343&lt;Scenario!$B$12),1,0),0)</f>
        <v>1</v>
      </c>
      <c r="P3343" s="9" t="n">
        <f aca="false">IF(O3343=1,MAX(0,H3343-E3343)/60,"")</f>
        <v>51.0833333333333</v>
      </c>
      <c r="Q3343" s="9" t="n">
        <f aca="false">INDEX(Scenario!$B$18:$B$20,MATCH(B3343,Scenario!$A$18:$A$20,0))</f>
        <v>240</v>
      </c>
      <c r="R3343" s="9" t="n">
        <f aca="false">INDEX(Scenario!$C$18:$C$20,MATCH(B3343,Scenario!$A$18:$A$20,0))</f>
        <v>4320</v>
      </c>
      <c r="S3343" s="9" t="n">
        <f aca="false">IF(ISNUMBER(M3343),IF(M3343&lt;=Q3343,1,0),"")</f>
        <v>1</v>
      </c>
      <c r="T3343" s="9" t="n">
        <f aca="false">IF(ISNUMBER(P3343),IF(P3343&lt;=R3343,1,0),"")</f>
        <v>1</v>
      </c>
      <c r="U3343" s="9" t="n">
        <f aca="false">IF(E3343&gt;Scenario!$B$14,0,IF(OR(AND(ISNUMBER(H3343),H3343&lt;=Scenario!$B$14),AND(ISNUMBER(I3343),I3343&lt;=Scenario!$B$14)),0,1))</f>
        <v>0</v>
      </c>
      <c r="V3343" s="9" t="n">
        <f aca="false">IF(AND(U3343=1,(Scenario!$B$14-E3343)/60&gt;R3343),1,0)</f>
        <v>0</v>
      </c>
      <c r="W3343" s="9" t="n">
        <f aca="false">IF(OR(C3343=Scenario!$B$22,C3343=Scenario!$C$22),1,0)</f>
        <v>1</v>
      </c>
      <c r="X3343" s="9" t="n">
        <f aca="false">IF(ISNUMBER(I3343),1,0)</f>
        <v>0</v>
      </c>
      <c r="Y3343" s="9" t="n">
        <f aca="false">MOD(INT(E3343/86400)+3,7)</f>
        <v>3</v>
      </c>
      <c r="Z3343" s="9" t="n">
        <f aca="false">MOD(INT(E3343/3600),24)</f>
        <v>8</v>
      </c>
      <c r="AA3343" s="6" t="s">
        <v>6929</v>
      </c>
    </row>
    <row r="3344" customFormat="false" ht="15" hidden="false" customHeight="false" outlineLevel="0" collapsed="false">
      <c r="A3344" s="6" t="s">
        <v>6930</v>
      </c>
      <c r="B3344" s="6" t="s">
        <v>44</v>
      </c>
      <c r="C3344" s="6" t="s">
        <v>249</v>
      </c>
      <c r="D3344" s="6" t="s">
        <v>171</v>
      </c>
      <c r="E3344" s="6" t="n">
        <v>1789636752</v>
      </c>
      <c r="F3344" s="6" t="n">
        <v>1789636885</v>
      </c>
      <c r="G3344" s="6" t="n">
        <v>1789636803</v>
      </c>
      <c r="H3344" s="6" t="n">
        <v>1789714950</v>
      </c>
      <c r="J3344" s="6" t="n">
        <v>1</v>
      </c>
      <c r="K3344" s="6" t="n">
        <v>0</v>
      </c>
      <c r="L3344" s="9" t="n">
        <f aca="false">IF(AND(E3344&gt;=Scenario!$B$11,E3344&lt;Scenario!$B$12),1,0)</f>
        <v>1</v>
      </c>
      <c r="M3344" s="9" t="n">
        <f aca="false">IF(AND(L3344=1,ISNUMBER(F3344)),MAX(0,F3344-E3344)/60,"")</f>
        <v>2.21666666666667</v>
      </c>
      <c r="N3344" s="9" t="n">
        <f aca="false">IF(AND(L3344=1,ISNUMBER(G3344)),MAX(0,G3344-E3344)/60,"")</f>
        <v>0.85</v>
      </c>
      <c r="O3344" s="9" t="n">
        <f aca="false">IF(ISNUMBER(H3344),IF(AND(H3344&gt;=Scenario!$B$11,H3344&lt;Scenario!$B$12),1,0),0)</f>
        <v>1</v>
      </c>
      <c r="P3344" s="9" t="n">
        <f aca="false">IF(O3344=1,MAX(0,H3344-E3344)/60,"")</f>
        <v>1303.3</v>
      </c>
      <c r="Q3344" s="9" t="n">
        <f aca="false">INDEX(Scenario!$B$18:$B$20,MATCH(B3344,Scenario!$A$18:$A$20,0))</f>
        <v>240</v>
      </c>
      <c r="R3344" s="9" t="n">
        <f aca="false">INDEX(Scenario!$C$18:$C$20,MATCH(B3344,Scenario!$A$18:$A$20,0))</f>
        <v>4320</v>
      </c>
      <c r="S3344" s="9" t="n">
        <f aca="false">IF(ISNUMBER(M3344),IF(M3344&lt;=Q3344,1,0),"")</f>
        <v>1</v>
      </c>
      <c r="T3344" s="9" t="n">
        <f aca="false">IF(ISNUMBER(P3344),IF(P3344&lt;=R3344,1,0),"")</f>
        <v>1</v>
      </c>
      <c r="U3344" s="9" t="n">
        <f aca="false">IF(E3344&gt;Scenario!$B$14,0,IF(OR(AND(ISNUMBER(H3344),H3344&lt;=Scenario!$B$14),AND(ISNUMBER(I3344),I3344&lt;=Scenario!$B$14)),0,1))</f>
        <v>0</v>
      </c>
      <c r="V3344" s="9" t="n">
        <f aca="false">IF(AND(U3344=1,(Scenario!$B$14-E3344)/60&gt;R3344),1,0)</f>
        <v>0</v>
      </c>
      <c r="W3344" s="9" t="n">
        <f aca="false">IF(OR(C3344=Scenario!$B$22,C3344=Scenario!$C$22),1,0)</f>
        <v>0</v>
      </c>
      <c r="X3344" s="9" t="n">
        <f aca="false">IF(ISNUMBER(I3344),1,0)</f>
        <v>0</v>
      </c>
      <c r="Y3344" s="9" t="n">
        <f aca="false">MOD(INT(E3344/86400)+3,7)</f>
        <v>3</v>
      </c>
      <c r="Z3344" s="9" t="n">
        <f aca="false">MOD(INT(E3344/3600),24)</f>
        <v>9</v>
      </c>
      <c r="AA3344" s="6" t="s">
        <v>6931</v>
      </c>
    </row>
    <row r="3345" customFormat="false" ht="15" hidden="false" customHeight="false" outlineLevel="0" collapsed="false">
      <c r="A3345" s="6" t="s">
        <v>6932</v>
      </c>
      <c r="B3345" s="6" t="s">
        <v>44</v>
      </c>
      <c r="C3345" s="6" t="s">
        <v>249</v>
      </c>
      <c r="D3345" s="6" t="s">
        <v>170</v>
      </c>
      <c r="E3345" s="6" t="n">
        <v>1789638273</v>
      </c>
      <c r="F3345" s="6" t="n">
        <v>1789638406</v>
      </c>
      <c r="G3345" s="6" t="n">
        <v>1789638309</v>
      </c>
      <c r="H3345" s="6" t="n">
        <v>1789639064</v>
      </c>
      <c r="J3345" s="6" t="n">
        <v>0</v>
      </c>
      <c r="K3345" s="6" t="n">
        <v>0</v>
      </c>
      <c r="L3345" s="9" t="n">
        <f aca="false">IF(AND(E3345&gt;=Scenario!$B$11,E3345&lt;Scenario!$B$12),1,0)</f>
        <v>1</v>
      </c>
      <c r="M3345" s="9" t="n">
        <f aca="false">IF(AND(L3345=1,ISNUMBER(F3345)),MAX(0,F3345-E3345)/60,"")</f>
        <v>2.21666666666667</v>
      </c>
      <c r="N3345" s="9" t="n">
        <f aca="false">IF(AND(L3345=1,ISNUMBER(G3345)),MAX(0,G3345-E3345)/60,"")</f>
        <v>0.6</v>
      </c>
      <c r="O3345" s="9" t="n">
        <f aca="false">IF(ISNUMBER(H3345),IF(AND(H3345&gt;=Scenario!$B$11,H3345&lt;Scenario!$B$12),1,0),0)</f>
        <v>1</v>
      </c>
      <c r="P3345" s="9" t="n">
        <f aca="false">IF(O3345=1,MAX(0,H3345-E3345)/60,"")</f>
        <v>13.1833333333333</v>
      </c>
      <c r="Q3345" s="9" t="n">
        <f aca="false">INDEX(Scenario!$B$18:$B$20,MATCH(B3345,Scenario!$A$18:$A$20,0))</f>
        <v>240</v>
      </c>
      <c r="R3345" s="9" t="n">
        <f aca="false">INDEX(Scenario!$C$18:$C$20,MATCH(B3345,Scenario!$A$18:$A$20,0))</f>
        <v>4320</v>
      </c>
      <c r="S3345" s="9" t="n">
        <f aca="false">IF(ISNUMBER(M3345),IF(M3345&lt;=Q3345,1,0),"")</f>
        <v>1</v>
      </c>
      <c r="T3345" s="9" t="n">
        <f aca="false">IF(ISNUMBER(P3345),IF(P3345&lt;=R3345,1,0),"")</f>
        <v>1</v>
      </c>
      <c r="U3345" s="9" t="n">
        <f aca="false">IF(E3345&gt;Scenario!$B$14,0,IF(OR(AND(ISNUMBER(H3345),H3345&lt;=Scenario!$B$14),AND(ISNUMBER(I3345),I3345&lt;=Scenario!$B$14)),0,1))</f>
        <v>0</v>
      </c>
      <c r="V3345" s="9" t="n">
        <f aca="false">IF(AND(U3345=1,(Scenario!$B$14-E3345)/60&gt;R3345),1,0)</f>
        <v>0</v>
      </c>
      <c r="W3345" s="9" t="n">
        <f aca="false">IF(OR(C3345=Scenario!$B$22,C3345=Scenario!$C$22),1,0)</f>
        <v>0</v>
      </c>
      <c r="X3345" s="9" t="n">
        <f aca="false">IF(ISNUMBER(I3345),1,0)</f>
        <v>0</v>
      </c>
      <c r="Y3345" s="9" t="n">
        <f aca="false">MOD(INT(E3345/86400)+3,7)</f>
        <v>3</v>
      </c>
      <c r="Z3345" s="9" t="n">
        <f aca="false">MOD(INT(E3345/3600),24)</f>
        <v>9</v>
      </c>
      <c r="AA3345" s="6" t="s">
        <v>6933</v>
      </c>
    </row>
    <row r="3346" customFormat="false" ht="15" hidden="false" customHeight="false" outlineLevel="0" collapsed="false">
      <c r="A3346" s="6" t="s">
        <v>6934</v>
      </c>
      <c r="B3346" s="6" t="s">
        <v>44</v>
      </c>
      <c r="C3346" s="6" t="s">
        <v>46</v>
      </c>
      <c r="D3346" s="6" t="s">
        <v>172</v>
      </c>
      <c r="E3346" s="6" t="n">
        <v>1789639174</v>
      </c>
      <c r="F3346" s="6" t="n">
        <v>1789639307</v>
      </c>
      <c r="G3346" s="6" t="n">
        <v>1789639196</v>
      </c>
      <c r="H3346" s="6" t="n">
        <v>1789641469</v>
      </c>
      <c r="J3346" s="6" t="n">
        <v>0</v>
      </c>
      <c r="K3346" s="6" t="n">
        <v>0</v>
      </c>
      <c r="L3346" s="9" t="n">
        <f aca="false">IF(AND(E3346&gt;=Scenario!$B$11,E3346&lt;Scenario!$B$12),1,0)</f>
        <v>1</v>
      </c>
      <c r="M3346" s="9" t="n">
        <f aca="false">IF(AND(L3346=1,ISNUMBER(F3346)),MAX(0,F3346-E3346)/60,"")</f>
        <v>2.21666666666667</v>
      </c>
      <c r="N3346" s="9" t="n">
        <f aca="false">IF(AND(L3346=1,ISNUMBER(G3346)),MAX(0,G3346-E3346)/60,"")</f>
        <v>0.366666666666667</v>
      </c>
      <c r="O3346" s="9" t="n">
        <f aca="false">IF(ISNUMBER(H3346),IF(AND(H3346&gt;=Scenario!$B$11,H3346&lt;Scenario!$B$12),1,0),0)</f>
        <v>1</v>
      </c>
      <c r="P3346" s="9" t="n">
        <f aca="false">IF(O3346=1,MAX(0,H3346-E3346)/60,"")</f>
        <v>38.25</v>
      </c>
      <c r="Q3346" s="9" t="n">
        <f aca="false">INDEX(Scenario!$B$18:$B$20,MATCH(B3346,Scenario!$A$18:$A$20,0))</f>
        <v>240</v>
      </c>
      <c r="R3346" s="9" t="n">
        <f aca="false">INDEX(Scenario!$C$18:$C$20,MATCH(B3346,Scenario!$A$18:$A$20,0))</f>
        <v>4320</v>
      </c>
      <c r="S3346" s="9" t="n">
        <f aca="false">IF(ISNUMBER(M3346),IF(M3346&lt;=Q3346,1,0),"")</f>
        <v>1</v>
      </c>
      <c r="T3346" s="9" t="n">
        <f aca="false">IF(ISNUMBER(P3346),IF(P3346&lt;=R3346,1,0),"")</f>
        <v>1</v>
      </c>
      <c r="U3346" s="9" t="n">
        <f aca="false">IF(E3346&gt;Scenario!$B$14,0,IF(OR(AND(ISNUMBER(H3346),H3346&lt;=Scenario!$B$14),AND(ISNUMBER(I3346),I3346&lt;=Scenario!$B$14)),0,1))</f>
        <v>0</v>
      </c>
      <c r="V3346" s="9" t="n">
        <f aca="false">IF(AND(U3346=1,(Scenario!$B$14-E3346)/60&gt;R3346),1,0)</f>
        <v>0</v>
      </c>
      <c r="W3346" s="9" t="n">
        <f aca="false">IF(OR(C3346=Scenario!$B$22,C3346=Scenario!$C$22),1,0)</f>
        <v>1</v>
      </c>
      <c r="X3346" s="9" t="n">
        <f aca="false">IF(ISNUMBER(I3346),1,0)</f>
        <v>0</v>
      </c>
      <c r="Y3346" s="9" t="n">
        <f aca="false">MOD(INT(E3346/86400)+3,7)</f>
        <v>3</v>
      </c>
      <c r="Z3346" s="9" t="n">
        <f aca="false">MOD(INT(E3346/3600),24)</f>
        <v>9</v>
      </c>
      <c r="AA3346" s="6" t="s">
        <v>6935</v>
      </c>
    </row>
    <row r="3347" customFormat="false" ht="15" hidden="false" customHeight="false" outlineLevel="0" collapsed="false">
      <c r="A3347" s="6" t="s">
        <v>6936</v>
      </c>
      <c r="B3347" s="6" t="s">
        <v>44</v>
      </c>
      <c r="C3347" s="6" t="s">
        <v>249</v>
      </c>
      <c r="D3347" s="6" t="s">
        <v>171</v>
      </c>
      <c r="E3347" s="6" t="n">
        <v>1789639251</v>
      </c>
      <c r="F3347" s="6" t="n">
        <v>1789639340</v>
      </c>
      <c r="G3347" s="6" t="n">
        <v>1789639277</v>
      </c>
      <c r="H3347" s="6" t="n">
        <v>1789641702</v>
      </c>
      <c r="J3347" s="6" t="n">
        <v>0</v>
      </c>
      <c r="K3347" s="6" t="n">
        <v>0</v>
      </c>
      <c r="L3347" s="9" t="n">
        <f aca="false">IF(AND(E3347&gt;=Scenario!$B$11,E3347&lt;Scenario!$B$12),1,0)</f>
        <v>1</v>
      </c>
      <c r="M3347" s="9" t="n">
        <f aca="false">IF(AND(L3347=1,ISNUMBER(F3347)),MAX(0,F3347-E3347)/60,"")</f>
        <v>1.48333333333333</v>
      </c>
      <c r="N3347" s="9" t="n">
        <f aca="false">IF(AND(L3347=1,ISNUMBER(G3347)),MAX(0,G3347-E3347)/60,"")</f>
        <v>0.433333333333333</v>
      </c>
      <c r="O3347" s="9" t="n">
        <f aca="false">IF(ISNUMBER(H3347),IF(AND(H3347&gt;=Scenario!$B$11,H3347&lt;Scenario!$B$12),1,0),0)</f>
        <v>1</v>
      </c>
      <c r="P3347" s="9" t="n">
        <f aca="false">IF(O3347=1,MAX(0,H3347-E3347)/60,"")</f>
        <v>40.85</v>
      </c>
      <c r="Q3347" s="9" t="n">
        <f aca="false">INDEX(Scenario!$B$18:$B$20,MATCH(B3347,Scenario!$A$18:$A$20,0))</f>
        <v>240</v>
      </c>
      <c r="R3347" s="9" t="n">
        <f aca="false">INDEX(Scenario!$C$18:$C$20,MATCH(B3347,Scenario!$A$18:$A$20,0))</f>
        <v>4320</v>
      </c>
      <c r="S3347" s="9" t="n">
        <f aca="false">IF(ISNUMBER(M3347),IF(M3347&lt;=Q3347,1,0),"")</f>
        <v>1</v>
      </c>
      <c r="T3347" s="9" t="n">
        <f aca="false">IF(ISNUMBER(P3347),IF(P3347&lt;=R3347,1,0),"")</f>
        <v>1</v>
      </c>
      <c r="U3347" s="9" t="n">
        <f aca="false">IF(E3347&gt;Scenario!$B$14,0,IF(OR(AND(ISNUMBER(H3347),H3347&lt;=Scenario!$B$14),AND(ISNUMBER(I3347),I3347&lt;=Scenario!$B$14)),0,1))</f>
        <v>0</v>
      </c>
      <c r="V3347" s="9" t="n">
        <f aca="false">IF(AND(U3347=1,(Scenario!$B$14-E3347)/60&gt;R3347),1,0)</f>
        <v>0</v>
      </c>
      <c r="W3347" s="9" t="n">
        <f aca="false">IF(OR(C3347=Scenario!$B$22,C3347=Scenario!$C$22),1,0)</f>
        <v>0</v>
      </c>
      <c r="X3347" s="9" t="n">
        <f aca="false">IF(ISNUMBER(I3347),1,0)</f>
        <v>0</v>
      </c>
      <c r="Y3347" s="9" t="n">
        <f aca="false">MOD(INT(E3347/86400)+3,7)</f>
        <v>3</v>
      </c>
      <c r="Z3347" s="9" t="n">
        <f aca="false">MOD(INT(E3347/3600),24)</f>
        <v>10</v>
      </c>
      <c r="AA3347" s="6" t="s">
        <v>6937</v>
      </c>
    </row>
    <row r="3348" customFormat="false" ht="15" hidden="false" customHeight="false" outlineLevel="0" collapsed="false">
      <c r="A3348" s="6" t="s">
        <v>6938</v>
      </c>
      <c r="B3348" s="6" t="s">
        <v>44</v>
      </c>
      <c r="C3348" s="6" t="s">
        <v>47</v>
      </c>
      <c r="D3348" s="6" t="s">
        <v>171</v>
      </c>
      <c r="E3348" s="6" t="n">
        <v>1789639264</v>
      </c>
      <c r="F3348" s="6" t="n">
        <v>1789639417</v>
      </c>
      <c r="G3348" s="6" t="n">
        <v>1789639312</v>
      </c>
      <c r="H3348" s="6" t="n">
        <v>1789717369</v>
      </c>
      <c r="J3348" s="6" t="n">
        <v>1</v>
      </c>
      <c r="K3348" s="6" t="n">
        <v>0</v>
      </c>
      <c r="L3348" s="9" t="n">
        <f aca="false">IF(AND(E3348&gt;=Scenario!$B$11,E3348&lt;Scenario!$B$12),1,0)</f>
        <v>1</v>
      </c>
      <c r="M3348" s="9" t="n">
        <f aca="false">IF(AND(L3348=1,ISNUMBER(F3348)),MAX(0,F3348-E3348)/60,"")</f>
        <v>2.55</v>
      </c>
      <c r="N3348" s="9" t="n">
        <f aca="false">IF(AND(L3348=1,ISNUMBER(G3348)),MAX(0,G3348-E3348)/60,"")</f>
        <v>0.8</v>
      </c>
      <c r="O3348" s="9" t="n">
        <f aca="false">IF(ISNUMBER(H3348),IF(AND(H3348&gt;=Scenario!$B$11,H3348&lt;Scenario!$B$12),1,0),0)</f>
        <v>1</v>
      </c>
      <c r="P3348" s="9" t="n">
        <f aca="false">IF(O3348=1,MAX(0,H3348-E3348)/60,"")</f>
        <v>1301.75</v>
      </c>
      <c r="Q3348" s="9" t="n">
        <f aca="false">INDEX(Scenario!$B$18:$B$20,MATCH(B3348,Scenario!$A$18:$A$20,0))</f>
        <v>240</v>
      </c>
      <c r="R3348" s="9" t="n">
        <f aca="false">INDEX(Scenario!$C$18:$C$20,MATCH(B3348,Scenario!$A$18:$A$20,0))</f>
        <v>4320</v>
      </c>
      <c r="S3348" s="9" t="n">
        <f aca="false">IF(ISNUMBER(M3348),IF(M3348&lt;=Q3348,1,0),"")</f>
        <v>1</v>
      </c>
      <c r="T3348" s="9" t="n">
        <f aca="false">IF(ISNUMBER(P3348),IF(P3348&lt;=R3348,1,0),"")</f>
        <v>1</v>
      </c>
      <c r="U3348" s="9" t="n">
        <f aca="false">IF(E3348&gt;Scenario!$B$14,0,IF(OR(AND(ISNUMBER(H3348),H3348&lt;=Scenario!$B$14),AND(ISNUMBER(I3348),I3348&lt;=Scenario!$B$14)),0,1))</f>
        <v>0</v>
      </c>
      <c r="V3348" s="9" t="n">
        <f aca="false">IF(AND(U3348=1,(Scenario!$B$14-E3348)/60&gt;R3348),1,0)</f>
        <v>0</v>
      </c>
      <c r="W3348" s="9" t="n">
        <f aca="false">IF(OR(C3348=Scenario!$B$22,C3348=Scenario!$C$22),1,0)</f>
        <v>1</v>
      </c>
      <c r="X3348" s="9" t="n">
        <f aca="false">IF(ISNUMBER(I3348),1,0)</f>
        <v>0</v>
      </c>
      <c r="Y3348" s="9" t="n">
        <f aca="false">MOD(INT(E3348/86400)+3,7)</f>
        <v>3</v>
      </c>
      <c r="Z3348" s="9" t="n">
        <f aca="false">MOD(INT(E3348/3600),24)</f>
        <v>10</v>
      </c>
      <c r="AA3348" s="6" t="s">
        <v>6939</v>
      </c>
    </row>
    <row r="3349" customFormat="false" ht="15" hidden="false" customHeight="false" outlineLevel="0" collapsed="false">
      <c r="A3349" s="6" t="s">
        <v>6940</v>
      </c>
      <c r="B3349" s="6" t="s">
        <v>44</v>
      </c>
      <c r="C3349" s="6" t="s">
        <v>249</v>
      </c>
      <c r="D3349" s="6" t="s">
        <v>172</v>
      </c>
      <c r="E3349" s="6" t="n">
        <v>1789640326</v>
      </c>
      <c r="F3349" s="6" t="n">
        <v>1789640536</v>
      </c>
      <c r="G3349" s="6" t="n">
        <v>1789640356</v>
      </c>
      <c r="H3349" s="6" t="n">
        <v>1789642206</v>
      </c>
      <c r="J3349" s="6" t="n">
        <v>0</v>
      </c>
      <c r="K3349" s="6" t="n">
        <v>0</v>
      </c>
      <c r="L3349" s="9" t="n">
        <f aca="false">IF(AND(E3349&gt;=Scenario!$B$11,E3349&lt;Scenario!$B$12),1,0)</f>
        <v>1</v>
      </c>
      <c r="M3349" s="9" t="n">
        <f aca="false">IF(AND(L3349=1,ISNUMBER(F3349)),MAX(0,F3349-E3349)/60,"")</f>
        <v>3.5</v>
      </c>
      <c r="N3349" s="9" t="n">
        <f aca="false">IF(AND(L3349=1,ISNUMBER(G3349)),MAX(0,G3349-E3349)/60,"")</f>
        <v>0.5</v>
      </c>
      <c r="O3349" s="9" t="n">
        <f aca="false">IF(ISNUMBER(H3349),IF(AND(H3349&gt;=Scenario!$B$11,H3349&lt;Scenario!$B$12),1,0),0)</f>
        <v>1</v>
      </c>
      <c r="P3349" s="9" t="n">
        <f aca="false">IF(O3349=1,MAX(0,H3349-E3349)/60,"")</f>
        <v>31.3333333333333</v>
      </c>
      <c r="Q3349" s="9" t="n">
        <f aca="false">INDEX(Scenario!$B$18:$B$20,MATCH(B3349,Scenario!$A$18:$A$20,0))</f>
        <v>240</v>
      </c>
      <c r="R3349" s="9" t="n">
        <f aca="false">INDEX(Scenario!$C$18:$C$20,MATCH(B3349,Scenario!$A$18:$A$20,0))</f>
        <v>4320</v>
      </c>
      <c r="S3349" s="9" t="n">
        <f aca="false">IF(ISNUMBER(M3349),IF(M3349&lt;=Q3349,1,0),"")</f>
        <v>1</v>
      </c>
      <c r="T3349" s="9" t="n">
        <f aca="false">IF(ISNUMBER(P3349),IF(P3349&lt;=R3349,1,0),"")</f>
        <v>1</v>
      </c>
      <c r="U3349" s="9" t="n">
        <f aca="false">IF(E3349&gt;Scenario!$B$14,0,IF(OR(AND(ISNUMBER(H3349),H3349&lt;=Scenario!$B$14),AND(ISNUMBER(I3349),I3349&lt;=Scenario!$B$14)),0,1))</f>
        <v>0</v>
      </c>
      <c r="V3349" s="9" t="n">
        <f aca="false">IF(AND(U3349=1,(Scenario!$B$14-E3349)/60&gt;R3349),1,0)</f>
        <v>0</v>
      </c>
      <c r="W3349" s="9" t="n">
        <f aca="false">IF(OR(C3349=Scenario!$B$22,C3349=Scenario!$C$22),1,0)</f>
        <v>0</v>
      </c>
      <c r="X3349" s="9" t="n">
        <f aca="false">IF(ISNUMBER(I3349),1,0)</f>
        <v>0</v>
      </c>
      <c r="Y3349" s="9" t="n">
        <f aca="false">MOD(INT(E3349/86400)+3,7)</f>
        <v>3</v>
      </c>
      <c r="Z3349" s="9" t="n">
        <f aca="false">MOD(INT(E3349/3600),24)</f>
        <v>10</v>
      </c>
      <c r="AA3349" s="6" t="s">
        <v>6941</v>
      </c>
    </row>
    <row r="3350" customFormat="false" ht="15" hidden="false" customHeight="false" outlineLevel="0" collapsed="false">
      <c r="A3350" s="6" t="s">
        <v>6942</v>
      </c>
      <c r="B3350" s="6" t="s">
        <v>43</v>
      </c>
      <c r="C3350" s="6" t="s">
        <v>288</v>
      </c>
      <c r="D3350" s="6" t="s">
        <v>171</v>
      </c>
      <c r="E3350" s="6" t="n">
        <v>1789640947</v>
      </c>
      <c r="F3350" s="6" t="n">
        <v>1789641225</v>
      </c>
      <c r="G3350" s="6" t="n">
        <v>1789640993</v>
      </c>
      <c r="H3350" s="6" t="n">
        <v>1789646231</v>
      </c>
      <c r="J3350" s="6" t="n">
        <v>0</v>
      </c>
      <c r="K3350" s="6" t="n">
        <v>0</v>
      </c>
      <c r="L3350" s="9" t="n">
        <f aca="false">IF(AND(E3350&gt;=Scenario!$B$11,E3350&lt;Scenario!$B$12),1,0)</f>
        <v>1</v>
      </c>
      <c r="M3350" s="9" t="n">
        <f aca="false">IF(AND(L3350=1,ISNUMBER(F3350)),MAX(0,F3350-E3350)/60,"")</f>
        <v>4.63333333333333</v>
      </c>
      <c r="N3350" s="9" t="n">
        <f aca="false">IF(AND(L3350=1,ISNUMBER(G3350)),MAX(0,G3350-E3350)/60,"")</f>
        <v>0.766666666666667</v>
      </c>
      <c r="O3350" s="9" t="n">
        <f aca="false">IF(ISNUMBER(H3350),IF(AND(H3350&gt;=Scenario!$B$11,H3350&lt;Scenario!$B$12),1,0),0)</f>
        <v>1</v>
      </c>
      <c r="P3350" s="9" t="n">
        <f aca="false">IF(O3350=1,MAX(0,H3350-E3350)/60,"")</f>
        <v>88.0666666666667</v>
      </c>
      <c r="Q3350" s="9" t="n">
        <f aca="false">INDEX(Scenario!$B$18:$B$20,MATCH(B3350,Scenario!$A$18:$A$20,0))</f>
        <v>60</v>
      </c>
      <c r="R3350" s="9" t="n">
        <f aca="false">INDEX(Scenario!$C$18:$C$20,MATCH(B3350,Scenario!$A$18:$A$20,0))</f>
        <v>1440</v>
      </c>
      <c r="S3350" s="9" t="n">
        <f aca="false">IF(ISNUMBER(M3350),IF(M3350&lt;=Q3350,1,0),"")</f>
        <v>1</v>
      </c>
      <c r="T3350" s="9" t="n">
        <f aca="false">IF(ISNUMBER(P3350),IF(P3350&lt;=R3350,1,0),"")</f>
        <v>1</v>
      </c>
      <c r="U3350" s="9" t="n">
        <f aca="false">IF(E3350&gt;Scenario!$B$14,0,IF(OR(AND(ISNUMBER(H3350),H3350&lt;=Scenario!$B$14),AND(ISNUMBER(I3350),I3350&lt;=Scenario!$B$14)),0,1))</f>
        <v>0</v>
      </c>
      <c r="V3350" s="9" t="n">
        <f aca="false">IF(AND(U3350=1,(Scenario!$B$14-E3350)/60&gt;R3350),1,0)</f>
        <v>0</v>
      </c>
      <c r="W3350" s="9" t="n">
        <f aca="false">IF(OR(C3350=Scenario!$B$22,C3350=Scenario!$C$22),1,0)</f>
        <v>0</v>
      </c>
      <c r="X3350" s="9" t="n">
        <f aca="false">IF(ISNUMBER(I3350),1,0)</f>
        <v>0</v>
      </c>
      <c r="Y3350" s="9" t="n">
        <f aca="false">MOD(INT(E3350/86400)+3,7)</f>
        <v>3</v>
      </c>
      <c r="Z3350" s="9" t="n">
        <f aca="false">MOD(INT(E3350/3600),24)</f>
        <v>10</v>
      </c>
      <c r="AA3350" s="6" t="s">
        <v>6943</v>
      </c>
    </row>
    <row r="3351" customFormat="false" ht="15" hidden="false" customHeight="false" outlineLevel="0" collapsed="false">
      <c r="A3351" s="6" t="s">
        <v>6944</v>
      </c>
      <c r="B3351" s="6" t="s">
        <v>44</v>
      </c>
      <c r="C3351" s="6" t="s">
        <v>46</v>
      </c>
      <c r="D3351" s="6" t="s">
        <v>170</v>
      </c>
      <c r="E3351" s="6" t="n">
        <v>1789641751</v>
      </c>
      <c r="F3351" s="6" t="n">
        <v>1789641893</v>
      </c>
      <c r="G3351" s="6" t="n">
        <v>1789641806</v>
      </c>
      <c r="H3351" s="6" t="n">
        <v>1789645773</v>
      </c>
      <c r="J3351" s="6" t="n">
        <v>0</v>
      </c>
      <c r="K3351" s="6" t="n">
        <v>0</v>
      </c>
      <c r="L3351" s="9" t="n">
        <f aca="false">IF(AND(E3351&gt;=Scenario!$B$11,E3351&lt;Scenario!$B$12),1,0)</f>
        <v>1</v>
      </c>
      <c r="M3351" s="9" t="n">
        <f aca="false">IF(AND(L3351=1,ISNUMBER(F3351)),MAX(0,F3351-E3351)/60,"")</f>
        <v>2.36666666666667</v>
      </c>
      <c r="N3351" s="9" t="n">
        <f aca="false">IF(AND(L3351=1,ISNUMBER(G3351)),MAX(0,G3351-E3351)/60,"")</f>
        <v>0.916666666666667</v>
      </c>
      <c r="O3351" s="9" t="n">
        <f aca="false">IF(ISNUMBER(H3351),IF(AND(H3351&gt;=Scenario!$B$11,H3351&lt;Scenario!$B$12),1,0),0)</f>
        <v>1</v>
      </c>
      <c r="P3351" s="9" t="n">
        <f aca="false">IF(O3351=1,MAX(0,H3351-E3351)/60,"")</f>
        <v>67.0333333333333</v>
      </c>
      <c r="Q3351" s="9" t="n">
        <f aca="false">INDEX(Scenario!$B$18:$B$20,MATCH(B3351,Scenario!$A$18:$A$20,0))</f>
        <v>240</v>
      </c>
      <c r="R3351" s="9" t="n">
        <f aca="false">INDEX(Scenario!$C$18:$C$20,MATCH(B3351,Scenario!$A$18:$A$20,0))</f>
        <v>4320</v>
      </c>
      <c r="S3351" s="9" t="n">
        <f aca="false">IF(ISNUMBER(M3351),IF(M3351&lt;=Q3351,1,0),"")</f>
        <v>1</v>
      </c>
      <c r="T3351" s="9" t="n">
        <f aca="false">IF(ISNUMBER(P3351),IF(P3351&lt;=R3351,1,0),"")</f>
        <v>1</v>
      </c>
      <c r="U3351" s="9" t="n">
        <f aca="false">IF(E3351&gt;Scenario!$B$14,0,IF(OR(AND(ISNUMBER(H3351),H3351&lt;=Scenario!$B$14),AND(ISNUMBER(I3351),I3351&lt;=Scenario!$B$14)),0,1))</f>
        <v>0</v>
      </c>
      <c r="V3351" s="9" t="n">
        <f aca="false">IF(AND(U3351=1,(Scenario!$B$14-E3351)/60&gt;R3351),1,0)</f>
        <v>0</v>
      </c>
      <c r="W3351" s="9" t="n">
        <f aca="false">IF(OR(C3351=Scenario!$B$22,C3351=Scenario!$C$22),1,0)</f>
        <v>1</v>
      </c>
      <c r="X3351" s="9" t="n">
        <f aca="false">IF(ISNUMBER(I3351),1,0)</f>
        <v>0</v>
      </c>
      <c r="Y3351" s="9" t="n">
        <f aca="false">MOD(INT(E3351/86400)+3,7)</f>
        <v>3</v>
      </c>
      <c r="Z3351" s="9" t="n">
        <f aca="false">MOD(INT(E3351/3600),24)</f>
        <v>10</v>
      </c>
      <c r="AA3351" s="6" t="s">
        <v>6945</v>
      </c>
    </row>
    <row r="3352" customFormat="false" ht="15" hidden="false" customHeight="false" outlineLevel="0" collapsed="false">
      <c r="A3352" s="6" t="s">
        <v>6946</v>
      </c>
      <c r="B3352" s="6" t="s">
        <v>44</v>
      </c>
      <c r="C3352" s="6" t="s">
        <v>249</v>
      </c>
      <c r="D3352" s="6" t="s">
        <v>170</v>
      </c>
      <c r="E3352" s="6" t="n">
        <v>1789642953</v>
      </c>
      <c r="F3352" s="6" t="n">
        <v>1789643193</v>
      </c>
      <c r="G3352" s="6" t="n">
        <v>1789643003</v>
      </c>
      <c r="H3352" s="6" t="n">
        <v>1789643871</v>
      </c>
      <c r="J3352" s="6" t="n">
        <v>0</v>
      </c>
      <c r="K3352" s="6" t="n">
        <v>0</v>
      </c>
      <c r="L3352" s="9" t="n">
        <f aca="false">IF(AND(E3352&gt;=Scenario!$B$11,E3352&lt;Scenario!$B$12),1,0)</f>
        <v>1</v>
      </c>
      <c r="M3352" s="9" t="n">
        <f aca="false">IF(AND(L3352=1,ISNUMBER(F3352)),MAX(0,F3352-E3352)/60,"")</f>
        <v>4</v>
      </c>
      <c r="N3352" s="9" t="n">
        <f aca="false">IF(AND(L3352=1,ISNUMBER(G3352)),MAX(0,G3352-E3352)/60,"")</f>
        <v>0.833333333333333</v>
      </c>
      <c r="O3352" s="9" t="n">
        <f aca="false">IF(ISNUMBER(H3352),IF(AND(H3352&gt;=Scenario!$B$11,H3352&lt;Scenario!$B$12),1,0),0)</f>
        <v>1</v>
      </c>
      <c r="P3352" s="9" t="n">
        <f aca="false">IF(O3352=1,MAX(0,H3352-E3352)/60,"")</f>
        <v>15.3</v>
      </c>
      <c r="Q3352" s="9" t="n">
        <f aca="false">INDEX(Scenario!$B$18:$B$20,MATCH(B3352,Scenario!$A$18:$A$20,0))</f>
        <v>240</v>
      </c>
      <c r="R3352" s="9" t="n">
        <f aca="false">INDEX(Scenario!$C$18:$C$20,MATCH(B3352,Scenario!$A$18:$A$20,0))</f>
        <v>4320</v>
      </c>
      <c r="S3352" s="9" t="n">
        <f aca="false">IF(ISNUMBER(M3352),IF(M3352&lt;=Q3352,1,0),"")</f>
        <v>1</v>
      </c>
      <c r="T3352" s="9" t="n">
        <f aca="false">IF(ISNUMBER(P3352),IF(P3352&lt;=R3352,1,0),"")</f>
        <v>1</v>
      </c>
      <c r="U3352" s="9" t="n">
        <f aca="false">IF(E3352&gt;Scenario!$B$14,0,IF(OR(AND(ISNUMBER(H3352),H3352&lt;=Scenario!$B$14),AND(ISNUMBER(I3352),I3352&lt;=Scenario!$B$14)),0,1))</f>
        <v>0</v>
      </c>
      <c r="V3352" s="9" t="n">
        <f aca="false">IF(AND(U3352=1,(Scenario!$B$14-E3352)/60&gt;R3352),1,0)</f>
        <v>0</v>
      </c>
      <c r="W3352" s="9" t="n">
        <f aca="false">IF(OR(C3352=Scenario!$B$22,C3352=Scenario!$C$22),1,0)</f>
        <v>0</v>
      </c>
      <c r="X3352" s="9" t="n">
        <f aca="false">IF(ISNUMBER(I3352),1,0)</f>
        <v>0</v>
      </c>
      <c r="Y3352" s="9" t="n">
        <f aca="false">MOD(INT(E3352/86400)+3,7)</f>
        <v>3</v>
      </c>
      <c r="Z3352" s="9" t="n">
        <f aca="false">MOD(INT(E3352/3600),24)</f>
        <v>11</v>
      </c>
      <c r="AA3352" s="6" t="s">
        <v>6947</v>
      </c>
    </row>
    <row r="3353" customFormat="false" ht="15" hidden="false" customHeight="false" outlineLevel="0" collapsed="false">
      <c r="A3353" s="6" t="s">
        <v>6948</v>
      </c>
      <c r="B3353" s="6" t="s">
        <v>44</v>
      </c>
      <c r="C3353" s="6" t="s">
        <v>46</v>
      </c>
      <c r="D3353" s="6" t="s">
        <v>171</v>
      </c>
      <c r="E3353" s="6" t="n">
        <v>1789644455</v>
      </c>
      <c r="F3353" s="6" t="n">
        <v>1789644725</v>
      </c>
      <c r="G3353" s="6" t="n">
        <v>1789644486</v>
      </c>
      <c r="H3353" s="6" t="n">
        <v>1789652033</v>
      </c>
      <c r="J3353" s="6" t="n">
        <v>0</v>
      </c>
      <c r="K3353" s="6" t="n">
        <v>0</v>
      </c>
      <c r="L3353" s="9" t="n">
        <f aca="false">IF(AND(E3353&gt;=Scenario!$B$11,E3353&lt;Scenario!$B$12),1,0)</f>
        <v>1</v>
      </c>
      <c r="M3353" s="9" t="n">
        <f aca="false">IF(AND(L3353=1,ISNUMBER(F3353)),MAX(0,F3353-E3353)/60,"")</f>
        <v>4.5</v>
      </c>
      <c r="N3353" s="9" t="n">
        <f aca="false">IF(AND(L3353=1,ISNUMBER(G3353)),MAX(0,G3353-E3353)/60,"")</f>
        <v>0.516666666666667</v>
      </c>
      <c r="O3353" s="9" t="n">
        <f aca="false">IF(ISNUMBER(H3353),IF(AND(H3353&gt;=Scenario!$B$11,H3353&lt;Scenario!$B$12),1,0),0)</f>
        <v>1</v>
      </c>
      <c r="P3353" s="9" t="n">
        <f aca="false">IF(O3353=1,MAX(0,H3353-E3353)/60,"")</f>
        <v>126.3</v>
      </c>
      <c r="Q3353" s="9" t="n">
        <f aca="false">INDEX(Scenario!$B$18:$B$20,MATCH(B3353,Scenario!$A$18:$A$20,0))</f>
        <v>240</v>
      </c>
      <c r="R3353" s="9" t="n">
        <f aca="false">INDEX(Scenario!$C$18:$C$20,MATCH(B3353,Scenario!$A$18:$A$20,0))</f>
        <v>4320</v>
      </c>
      <c r="S3353" s="9" t="n">
        <f aca="false">IF(ISNUMBER(M3353),IF(M3353&lt;=Q3353,1,0),"")</f>
        <v>1</v>
      </c>
      <c r="T3353" s="9" t="n">
        <f aca="false">IF(ISNUMBER(P3353),IF(P3353&lt;=R3353,1,0),"")</f>
        <v>1</v>
      </c>
      <c r="U3353" s="9" t="n">
        <f aca="false">IF(E3353&gt;Scenario!$B$14,0,IF(OR(AND(ISNUMBER(H3353),H3353&lt;=Scenario!$B$14),AND(ISNUMBER(I3353),I3353&lt;=Scenario!$B$14)),0,1))</f>
        <v>0</v>
      </c>
      <c r="V3353" s="9" t="n">
        <f aca="false">IF(AND(U3353=1,(Scenario!$B$14-E3353)/60&gt;R3353),1,0)</f>
        <v>0</v>
      </c>
      <c r="W3353" s="9" t="n">
        <f aca="false">IF(OR(C3353=Scenario!$B$22,C3353=Scenario!$C$22),1,0)</f>
        <v>1</v>
      </c>
      <c r="X3353" s="9" t="n">
        <f aca="false">IF(ISNUMBER(I3353),1,0)</f>
        <v>0</v>
      </c>
      <c r="Y3353" s="9" t="n">
        <f aca="false">MOD(INT(E3353/86400)+3,7)</f>
        <v>3</v>
      </c>
      <c r="Z3353" s="9" t="n">
        <f aca="false">MOD(INT(E3353/3600),24)</f>
        <v>11</v>
      </c>
      <c r="AA3353" s="6" t="s">
        <v>6949</v>
      </c>
    </row>
    <row r="3354" customFormat="false" ht="15" hidden="false" customHeight="false" outlineLevel="0" collapsed="false">
      <c r="A3354" s="6" t="s">
        <v>6950</v>
      </c>
      <c r="B3354" s="6" t="s">
        <v>44</v>
      </c>
      <c r="C3354" s="6" t="s">
        <v>46</v>
      </c>
      <c r="D3354" s="6" t="s">
        <v>170</v>
      </c>
      <c r="E3354" s="6" t="n">
        <v>1789646224</v>
      </c>
      <c r="F3354" s="6" t="n">
        <v>1789646334</v>
      </c>
      <c r="G3354" s="6" t="n">
        <v>1789646241</v>
      </c>
      <c r="H3354" s="6" t="n">
        <v>1789647327</v>
      </c>
      <c r="J3354" s="6" t="n">
        <v>0</v>
      </c>
      <c r="K3354" s="6" t="n">
        <v>0</v>
      </c>
      <c r="L3354" s="9" t="n">
        <f aca="false">IF(AND(E3354&gt;=Scenario!$B$11,E3354&lt;Scenario!$B$12),1,0)</f>
        <v>1</v>
      </c>
      <c r="M3354" s="9" t="n">
        <f aca="false">IF(AND(L3354=1,ISNUMBER(F3354)),MAX(0,F3354-E3354)/60,"")</f>
        <v>1.83333333333333</v>
      </c>
      <c r="N3354" s="9" t="n">
        <f aca="false">IF(AND(L3354=1,ISNUMBER(G3354)),MAX(0,G3354-E3354)/60,"")</f>
        <v>0.283333333333333</v>
      </c>
      <c r="O3354" s="9" t="n">
        <f aca="false">IF(ISNUMBER(H3354),IF(AND(H3354&gt;=Scenario!$B$11,H3354&lt;Scenario!$B$12),1,0),0)</f>
        <v>1</v>
      </c>
      <c r="P3354" s="9" t="n">
        <f aca="false">IF(O3354=1,MAX(0,H3354-E3354)/60,"")</f>
        <v>18.3833333333333</v>
      </c>
      <c r="Q3354" s="9" t="n">
        <f aca="false">INDEX(Scenario!$B$18:$B$20,MATCH(B3354,Scenario!$A$18:$A$20,0))</f>
        <v>240</v>
      </c>
      <c r="R3354" s="9" t="n">
        <f aca="false">INDEX(Scenario!$C$18:$C$20,MATCH(B3354,Scenario!$A$18:$A$20,0))</f>
        <v>4320</v>
      </c>
      <c r="S3354" s="9" t="n">
        <f aca="false">IF(ISNUMBER(M3354),IF(M3354&lt;=Q3354,1,0),"")</f>
        <v>1</v>
      </c>
      <c r="T3354" s="9" t="n">
        <f aca="false">IF(ISNUMBER(P3354),IF(P3354&lt;=R3354,1,0),"")</f>
        <v>1</v>
      </c>
      <c r="U3354" s="9" t="n">
        <f aca="false">IF(E3354&gt;Scenario!$B$14,0,IF(OR(AND(ISNUMBER(H3354),H3354&lt;=Scenario!$B$14),AND(ISNUMBER(I3354),I3354&lt;=Scenario!$B$14)),0,1))</f>
        <v>0</v>
      </c>
      <c r="V3354" s="9" t="n">
        <f aca="false">IF(AND(U3354=1,(Scenario!$B$14-E3354)/60&gt;R3354),1,0)</f>
        <v>0</v>
      </c>
      <c r="W3354" s="9" t="n">
        <f aca="false">IF(OR(C3354=Scenario!$B$22,C3354=Scenario!$C$22),1,0)</f>
        <v>1</v>
      </c>
      <c r="X3354" s="9" t="n">
        <f aca="false">IF(ISNUMBER(I3354),1,0)</f>
        <v>0</v>
      </c>
      <c r="Y3354" s="9" t="n">
        <f aca="false">MOD(INT(E3354/86400)+3,7)</f>
        <v>3</v>
      </c>
      <c r="Z3354" s="9" t="n">
        <f aca="false">MOD(INT(E3354/3600),24)</f>
        <v>11</v>
      </c>
      <c r="AA3354" s="6" t="s">
        <v>6951</v>
      </c>
    </row>
    <row r="3355" customFormat="false" ht="15" hidden="false" customHeight="false" outlineLevel="0" collapsed="false">
      <c r="A3355" s="6" t="s">
        <v>6952</v>
      </c>
      <c r="B3355" s="6" t="s">
        <v>43</v>
      </c>
      <c r="C3355" s="6" t="s">
        <v>47</v>
      </c>
      <c r="D3355" s="6" t="s">
        <v>170</v>
      </c>
      <c r="E3355" s="6" t="n">
        <v>1789646285</v>
      </c>
      <c r="F3355" s="6" t="n">
        <v>1789646547</v>
      </c>
      <c r="G3355" s="6" t="n">
        <v>1789646335</v>
      </c>
      <c r="H3355" s="6" t="n">
        <v>1789648569</v>
      </c>
      <c r="J3355" s="6" t="n">
        <v>0</v>
      </c>
      <c r="K3355" s="6" t="n">
        <v>0</v>
      </c>
      <c r="L3355" s="9" t="n">
        <f aca="false">IF(AND(E3355&gt;=Scenario!$B$11,E3355&lt;Scenario!$B$12),1,0)</f>
        <v>1</v>
      </c>
      <c r="M3355" s="9" t="n">
        <f aca="false">IF(AND(L3355=1,ISNUMBER(F3355)),MAX(0,F3355-E3355)/60,"")</f>
        <v>4.36666666666667</v>
      </c>
      <c r="N3355" s="9" t="n">
        <f aca="false">IF(AND(L3355=1,ISNUMBER(G3355)),MAX(0,G3355-E3355)/60,"")</f>
        <v>0.833333333333333</v>
      </c>
      <c r="O3355" s="9" t="n">
        <f aca="false">IF(ISNUMBER(H3355),IF(AND(H3355&gt;=Scenario!$B$11,H3355&lt;Scenario!$B$12),1,0),0)</f>
        <v>1</v>
      </c>
      <c r="P3355" s="9" t="n">
        <f aca="false">IF(O3355=1,MAX(0,H3355-E3355)/60,"")</f>
        <v>38.0666666666667</v>
      </c>
      <c r="Q3355" s="9" t="n">
        <f aca="false">INDEX(Scenario!$B$18:$B$20,MATCH(B3355,Scenario!$A$18:$A$20,0))</f>
        <v>60</v>
      </c>
      <c r="R3355" s="9" t="n">
        <f aca="false">INDEX(Scenario!$C$18:$C$20,MATCH(B3355,Scenario!$A$18:$A$20,0))</f>
        <v>1440</v>
      </c>
      <c r="S3355" s="9" t="n">
        <f aca="false">IF(ISNUMBER(M3355),IF(M3355&lt;=Q3355,1,0),"")</f>
        <v>1</v>
      </c>
      <c r="T3355" s="9" t="n">
        <f aca="false">IF(ISNUMBER(P3355),IF(P3355&lt;=R3355,1,0),"")</f>
        <v>1</v>
      </c>
      <c r="U3355" s="9" t="n">
        <f aca="false">IF(E3355&gt;Scenario!$B$14,0,IF(OR(AND(ISNUMBER(H3355),H3355&lt;=Scenario!$B$14),AND(ISNUMBER(I3355),I3355&lt;=Scenario!$B$14)),0,1))</f>
        <v>0</v>
      </c>
      <c r="V3355" s="9" t="n">
        <f aca="false">IF(AND(U3355=1,(Scenario!$B$14-E3355)/60&gt;R3355),1,0)</f>
        <v>0</v>
      </c>
      <c r="W3355" s="9" t="n">
        <f aca="false">IF(OR(C3355=Scenario!$B$22,C3355=Scenario!$C$22),1,0)</f>
        <v>1</v>
      </c>
      <c r="X3355" s="9" t="n">
        <f aca="false">IF(ISNUMBER(I3355),1,0)</f>
        <v>0</v>
      </c>
      <c r="Y3355" s="9" t="n">
        <f aca="false">MOD(INT(E3355/86400)+3,7)</f>
        <v>3</v>
      </c>
      <c r="Z3355" s="9" t="n">
        <f aca="false">MOD(INT(E3355/3600),24)</f>
        <v>11</v>
      </c>
      <c r="AA3355" s="6" t="s">
        <v>6953</v>
      </c>
    </row>
    <row r="3356" customFormat="false" ht="15" hidden="false" customHeight="false" outlineLevel="0" collapsed="false">
      <c r="A3356" s="6" t="s">
        <v>6954</v>
      </c>
      <c r="B3356" s="6" t="s">
        <v>44</v>
      </c>
      <c r="C3356" s="6" t="s">
        <v>46</v>
      </c>
      <c r="D3356" s="6" t="s">
        <v>170</v>
      </c>
      <c r="E3356" s="6" t="n">
        <v>1789647127</v>
      </c>
      <c r="F3356" s="6" t="n">
        <v>1789647306</v>
      </c>
      <c r="G3356" s="6" t="n">
        <v>1789647181</v>
      </c>
      <c r="H3356" s="6" t="n">
        <v>1789647739</v>
      </c>
      <c r="J3356" s="6" t="n">
        <v>0</v>
      </c>
      <c r="K3356" s="6" t="n">
        <v>0</v>
      </c>
      <c r="L3356" s="9" t="n">
        <f aca="false">IF(AND(E3356&gt;=Scenario!$B$11,E3356&lt;Scenario!$B$12),1,0)</f>
        <v>1</v>
      </c>
      <c r="M3356" s="9" t="n">
        <f aca="false">IF(AND(L3356=1,ISNUMBER(F3356)),MAX(0,F3356-E3356)/60,"")</f>
        <v>2.98333333333333</v>
      </c>
      <c r="N3356" s="9" t="n">
        <f aca="false">IF(AND(L3356=1,ISNUMBER(G3356)),MAX(0,G3356-E3356)/60,"")</f>
        <v>0.9</v>
      </c>
      <c r="O3356" s="9" t="n">
        <f aca="false">IF(ISNUMBER(H3356),IF(AND(H3356&gt;=Scenario!$B$11,H3356&lt;Scenario!$B$12),1,0),0)</f>
        <v>1</v>
      </c>
      <c r="P3356" s="9" t="n">
        <f aca="false">IF(O3356=1,MAX(0,H3356-E3356)/60,"")</f>
        <v>10.2</v>
      </c>
      <c r="Q3356" s="9" t="n">
        <f aca="false">INDEX(Scenario!$B$18:$B$20,MATCH(B3356,Scenario!$A$18:$A$20,0))</f>
        <v>240</v>
      </c>
      <c r="R3356" s="9" t="n">
        <f aca="false">INDEX(Scenario!$C$18:$C$20,MATCH(B3356,Scenario!$A$18:$A$20,0))</f>
        <v>4320</v>
      </c>
      <c r="S3356" s="9" t="n">
        <f aca="false">IF(ISNUMBER(M3356),IF(M3356&lt;=Q3356,1,0),"")</f>
        <v>1</v>
      </c>
      <c r="T3356" s="9" t="n">
        <f aca="false">IF(ISNUMBER(P3356),IF(P3356&lt;=R3356,1,0),"")</f>
        <v>1</v>
      </c>
      <c r="U3356" s="9" t="n">
        <f aca="false">IF(E3356&gt;Scenario!$B$14,0,IF(OR(AND(ISNUMBER(H3356),H3356&lt;=Scenario!$B$14),AND(ISNUMBER(I3356),I3356&lt;=Scenario!$B$14)),0,1))</f>
        <v>0</v>
      </c>
      <c r="V3356" s="9" t="n">
        <f aca="false">IF(AND(U3356=1,(Scenario!$B$14-E3356)/60&gt;R3356),1,0)</f>
        <v>0</v>
      </c>
      <c r="W3356" s="9" t="n">
        <f aca="false">IF(OR(C3356=Scenario!$B$22,C3356=Scenario!$C$22),1,0)</f>
        <v>1</v>
      </c>
      <c r="X3356" s="9" t="n">
        <f aca="false">IF(ISNUMBER(I3356),1,0)</f>
        <v>0</v>
      </c>
      <c r="Y3356" s="9" t="n">
        <f aca="false">MOD(INT(E3356/86400)+3,7)</f>
        <v>3</v>
      </c>
      <c r="Z3356" s="9" t="n">
        <f aca="false">MOD(INT(E3356/3600),24)</f>
        <v>12</v>
      </c>
      <c r="AA3356" s="6" t="s">
        <v>6955</v>
      </c>
    </row>
    <row r="3357" customFormat="false" ht="15" hidden="false" customHeight="false" outlineLevel="0" collapsed="false">
      <c r="A3357" s="6" t="s">
        <v>6956</v>
      </c>
      <c r="B3357" s="6" t="s">
        <v>43</v>
      </c>
      <c r="C3357" s="6" t="s">
        <v>249</v>
      </c>
      <c r="D3357" s="6" t="s">
        <v>171</v>
      </c>
      <c r="E3357" s="6" t="n">
        <v>1789647334</v>
      </c>
      <c r="F3357" s="6" t="n">
        <v>1789647552</v>
      </c>
      <c r="G3357" s="6" t="n">
        <v>1789647380</v>
      </c>
      <c r="H3357" s="6" t="n">
        <v>1789762342</v>
      </c>
      <c r="J3357" s="6" t="n">
        <v>1</v>
      </c>
      <c r="K3357" s="6" t="n">
        <v>0</v>
      </c>
      <c r="L3357" s="9" t="n">
        <f aca="false">IF(AND(E3357&gt;=Scenario!$B$11,E3357&lt;Scenario!$B$12),1,0)</f>
        <v>1</v>
      </c>
      <c r="M3357" s="9" t="n">
        <f aca="false">IF(AND(L3357=1,ISNUMBER(F3357)),MAX(0,F3357-E3357)/60,"")</f>
        <v>3.63333333333333</v>
      </c>
      <c r="N3357" s="9" t="n">
        <f aca="false">IF(AND(L3357=1,ISNUMBER(G3357)),MAX(0,G3357-E3357)/60,"")</f>
        <v>0.766666666666667</v>
      </c>
      <c r="O3357" s="9" t="n">
        <f aca="false">IF(ISNUMBER(H3357),IF(AND(H3357&gt;=Scenario!$B$11,H3357&lt;Scenario!$B$12),1,0),0)</f>
        <v>1</v>
      </c>
      <c r="P3357" s="9" t="n">
        <f aca="false">IF(O3357=1,MAX(0,H3357-E3357)/60,"")</f>
        <v>1916.8</v>
      </c>
      <c r="Q3357" s="9" t="n">
        <f aca="false">INDEX(Scenario!$B$18:$B$20,MATCH(B3357,Scenario!$A$18:$A$20,0))</f>
        <v>60</v>
      </c>
      <c r="R3357" s="9" t="n">
        <f aca="false">INDEX(Scenario!$C$18:$C$20,MATCH(B3357,Scenario!$A$18:$A$20,0))</f>
        <v>1440</v>
      </c>
      <c r="S3357" s="9" t="n">
        <f aca="false">IF(ISNUMBER(M3357),IF(M3357&lt;=Q3357,1,0),"")</f>
        <v>1</v>
      </c>
      <c r="T3357" s="9" t="n">
        <f aca="false">IF(ISNUMBER(P3357),IF(P3357&lt;=R3357,1,0),"")</f>
        <v>0</v>
      </c>
      <c r="U3357" s="9" t="n">
        <f aca="false">IF(E3357&gt;Scenario!$B$14,0,IF(OR(AND(ISNUMBER(H3357),H3357&lt;=Scenario!$B$14),AND(ISNUMBER(I3357),I3357&lt;=Scenario!$B$14)),0,1))</f>
        <v>0</v>
      </c>
      <c r="V3357" s="9" t="n">
        <f aca="false">IF(AND(U3357=1,(Scenario!$B$14-E3357)/60&gt;R3357),1,0)</f>
        <v>0</v>
      </c>
      <c r="W3357" s="9" t="n">
        <f aca="false">IF(OR(C3357=Scenario!$B$22,C3357=Scenario!$C$22),1,0)</f>
        <v>0</v>
      </c>
      <c r="X3357" s="9" t="n">
        <f aca="false">IF(ISNUMBER(I3357),1,0)</f>
        <v>0</v>
      </c>
      <c r="Y3357" s="9" t="n">
        <f aca="false">MOD(INT(E3357/86400)+3,7)</f>
        <v>3</v>
      </c>
      <c r="Z3357" s="9" t="n">
        <f aca="false">MOD(INT(E3357/3600),24)</f>
        <v>12</v>
      </c>
      <c r="AA3357" s="6" t="s">
        <v>6957</v>
      </c>
    </row>
    <row r="3358" customFormat="false" ht="15" hidden="false" customHeight="false" outlineLevel="0" collapsed="false">
      <c r="A3358" s="6" t="s">
        <v>6958</v>
      </c>
      <c r="B3358" s="6" t="s">
        <v>43</v>
      </c>
      <c r="C3358" s="6" t="s">
        <v>47</v>
      </c>
      <c r="D3358" s="6" t="s">
        <v>171</v>
      </c>
      <c r="E3358" s="6" t="n">
        <v>1789647542</v>
      </c>
      <c r="F3358" s="6" t="n">
        <v>1789647789</v>
      </c>
      <c r="G3358" s="6" t="n">
        <v>1789647580</v>
      </c>
      <c r="H3358" s="6" t="n">
        <v>1789718944</v>
      </c>
      <c r="J3358" s="6" t="n">
        <v>1</v>
      </c>
      <c r="K3358" s="6" t="n">
        <v>0</v>
      </c>
      <c r="L3358" s="9" t="n">
        <f aca="false">IF(AND(E3358&gt;=Scenario!$B$11,E3358&lt;Scenario!$B$12),1,0)</f>
        <v>1</v>
      </c>
      <c r="M3358" s="9" t="n">
        <f aca="false">IF(AND(L3358=1,ISNUMBER(F3358)),MAX(0,F3358-E3358)/60,"")</f>
        <v>4.11666666666667</v>
      </c>
      <c r="N3358" s="9" t="n">
        <f aca="false">IF(AND(L3358=1,ISNUMBER(G3358)),MAX(0,G3358-E3358)/60,"")</f>
        <v>0.633333333333333</v>
      </c>
      <c r="O3358" s="9" t="n">
        <f aca="false">IF(ISNUMBER(H3358),IF(AND(H3358&gt;=Scenario!$B$11,H3358&lt;Scenario!$B$12),1,0),0)</f>
        <v>1</v>
      </c>
      <c r="P3358" s="9" t="n">
        <f aca="false">IF(O3358=1,MAX(0,H3358-E3358)/60,"")</f>
        <v>1190.03333333333</v>
      </c>
      <c r="Q3358" s="9" t="n">
        <f aca="false">INDEX(Scenario!$B$18:$B$20,MATCH(B3358,Scenario!$A$18:$A$20,0))</f>
        <v>60</v>
      </c>
      <c r="R3358" s="9" t="n">
        <f aca="false">INDEX(Scenario!$C$18:$C$20,MATCH(B3358,Scenario!$A$18:$A$20,0))</f>
        <v>1440</v>
      </c>
      <c r="S3358" s="9" t="n">
        <f aca="false">IF(ISNUMBER(M3358),IF(M3358&lt;=Q3358,1,0),"")</f>
        <v>1</v>
      </c>
      <c r="T3358" s="9" t="n">
        <f aca="false">IF(ISNUMBER(P3358),IF(P3358&lt;=R3358,1,0),"")</f>
        <v>1</v>
      </c>
      <c r="U3358" s="9" t="n">
        <f aca="false">IF(E3358&gt;Scenario!$B$14,0,IF(OR(AND(ISNUMBER(H3358),H3358&lt;=Scenario!$B$14),AND(ISNUMBER(I3358),I3358&lt;=Scenario!$B$14)),0,1))</f>
        <v>0</v>
      </c>
      <c r="V3358" s="9" t="n">
        <f aca="false">IF(AND(U3358=1,(Scenario!$B$14-E3358)/60&gt;R3358),1,0)</f>
        <v>0</v>
      </c>
      <c r="W3358" s="9" t="n">
        <f aca="false">IF(OR(C3358=Scenario!$B$22,C3358=Scenario!$C$22),1,0)</f>
        <v>1</v>
      </c>
      <c r="X3358" s="9" t="n">
        <f aca="false">IF(ISNUMBER(I3358),1,0)</f>
        <v>0</v>
      </c>
      <c r="Y3358" s="9" t="n">
        <f aca="false">MOD(INT(E3358/86400)+3,7)</f>
        <v>3</v>
      </c>
      <c r="Z3358" s="9" t="n">
        <f aca="false">MOD(INT(E3358/3600),24)</f>
        <v>12</v>
      </c>
      <c r="AA3358" s="6" t="s">
        <v>6959</v>
      </c>
    </row>
    <row r="3359" customFormat="false" ht="15" hidden="false" customHeight="false" outlineLevel="0" collapsed="false">
      <c r="A3359" s="6" t="s">
        <v>6960</v>
      </c>
      <c r="B3359" s="6" t="s">
        <v>42</v>
      </c>
      <c r="C3359" s="6" t="s">
        <v>249</v>
      </c>
      <c r="D3359" s="6" t="s">
        <v>171</v>
      </c>
      <c r="E3359" s="6" t="n">
        <v>1789650004</v>
      </c>
      <c r="F3359" s="6" t="n">
        <v>1789650243</v>
      </c>
      <c r="G3359" s="6" t="n">
        <v>1789650028</v>
      </c>
      <c r="H3359" s="6" t="n">
        <v>1789651852</v>
      </c>
      <c r="J3359" s="6" t="n">
        <v>0</v>
      </c>
      <c r="K3359" s="6" t="n">
        <v>0</v>
      </c>
      <c r="L3359" s="9" t="n">
        <f aca="false">IF(AND(E3359&gt;=Scenario!$B$11,E3359&lt;Scenario!$B$12),1,0)</f>
        <v>1</v>
      </c>
      <c r="M3359" s="9" t="n">
        <f aca="false">IF(AND(L3359=1,ISNUMBER(F3359)),MAX(0,F3359-E3359)/60,"")</f>
        <v>3.98333333333333</v>
      </c>
      <c r="N3359" s="9" t="n">
        <f aca="false">IF(AND(L3359=1,ISNUMBER(G3359)),MAX(0,G3359-E3359)/60,"")</f>
        <v>0.4</v>
      </c>
      <c r="O3359" s="9" t="n">
        <f aca="false">IF(ISNUMBER(H3359),IF(AND(H3359&gt;=Scenario!$B$11,H3359&lt;Scenario!$B$12),1,0),0)</f>
        <v>1</v>
      </c>
      <c r="P3359" s="9" t="n">
        <f aca="false">IF(O3359=1,MAX(0,H3359-E3359)/60,"")</f>
        <v>30.8</v>
      </c>
      <c r="Q3359" s="9" t="n">
        <f aca="false">INDEX(Scenario!$B$18:$B$20,MATCH(B3359,Scenario!$A$18:$A$20,0))</f>
        <v>15</v>
      </c>
      <c r="R3359" s="9" t="n">
        <f aca="false">INDEX(Scenario!$C$18:$C$20,MATCH(B3359,Scenario!$A$18:$A$20,0))</f>
        <v>240</v>
      </c>
      <c r="S3359" s="9" t="n">
        <f aca="false">IF(ISNUMBER(M3359),IF(M3359&lt;=Q3359,1,0),"")</f>
        <v>1</v>
      </c>
      <c r="T3359" s="9" t="n">
        <f aca="false">IF(ISNUMBER(P3359),IF(P3359&lt;=R3359,1,0),"")</f>
        <v>1</v>
      </c>
      <c r="U3359" s="9" t="n">
        <f aca="false">IF(E3359&gt;Scenario!$B$14,0,IF(OR(AND(ISNUMBER(H3359),H3359&lt;=Scenario!$B$14),AND(ISNUMBER(I3359),I3359&lt;=Scenario!$B$14)),0,1))</f>
        <v>0</v>
      </c>
      <c r="V3359" s="9" t="n">
        <f aca="false">IF(AND(U3359=1,(Scenario!$B$14-E3359)/60&gt;R3359),1,0)</f>
        <v>0</v>
      </c>
      <c r="W3359" s="9" t="n">
        <f aca="false">IF(OR(C3359=Scenario!$B$22,C3359=Scenario!$C$22),1,0)</f>
        <v>0</v>
      </c>
      <c r="X3359" s="9" t="n">
        <f aca="false">IF(ISNUMBER(I3359),1,0)</f>
        <v>0</v>
      </c>
      <c r="Y3359" s="9" t="n">
        <f aca="false">MOD(INT(E3359/86400)+3,7)</f>
        <v>3</v>
      </c>
      <c r="Z3359" s="9" t="n">
        <f aca="false">MOD(INT(E3359/3600),24)</f>
        <v>13</v>
      </c>
      <c r="AA3359" s="6" t="s">
        <v>6961</v>
      </c>
    </row>
    <row r="3360" customFormat="false" ht="15" hidden="false" customHeight="false" outlineLevel="0" collapsed="false">
      <c r="A3360" s="6" t="s">
        <v>6962</v>
      </c>
      <c r="B3360" s="6" t="s">
        <v>44</v>
      </c>
      <c r="C3360" s="6" t="s">
        <v>249</v>
      </c>
      <c r="D3360" s="6" t="s">
        <v>170</v>
      </c>
      <c r="E3360" s="6" t="n">
        <v>1789651674</v>
      </c>
      <c r="F3360" s="6" t="n">
        <v>1789651937</v>
      </c>
      <c r="G3360" s="6" t="n">
        <v>1789651712</v>
      </c>
      <c r="H3360" s="6" t="n">
        <v>1789654033</v>
      </c>
      <c r="J3360" s="6" t="n">
        <v>0</v>
      </c>
      <c r="K3360" s="6" t="n">
        <v>0</v>
      </c>
      <c r="L3360" s="9" t="n">
        <f aca="false">IF(AND(E3360&gt;=Scenario!$B$11,E3360&lt;Scenario!$B$12),1,0)</f>
        <v>1</v>
      </c>
      <c r="M3360" s="9" t="n">
        <f aca="false">IF(AND(L3360=1,ISNUMBER(F3360)),MAX(0,F3360-E3360)/60,"")</f>
        <v>4.38333333333333</v>
      </c>
      <c r="N3360" s="9" t="n">
        <f aca="false">IF(AND(L3360=1,ISNUMBER(G3360)),MAX(0,G3360-E3360)/60,"")</f>
        <v>0.633333333333333</v>
      </c>
      <c r="O3360" s="9" t="n">
        <f aca="false">IF(ISNUMBER(H3360),IF(AND(H3360&gt;=Scenario!$B$11,H3360&lt;Scenario!$B$12),1,0),0)</f>
        <v>1</v>
      </c>
      <c r="P3360" s="9" t="n">
        <f aca="false">IF(O3360=1,MAX(0,H3360-E3360)/60,"")</f>
        <v>39.3166666666667</v>
      </c>
      <c r="Q3360" s="9" t="n">
        <f aca="false">INDEX(Scenario!$B$18:$B$20,MATCH(B3360,Scenario!$A$18:$A$20,0))</f>
        <v>240</v>
      </c>
      <c r="R3360" s="9" t="n">
        <f aca="false">INDEX(Scenario!$C$18:$C$20,MATCH(B3360,Scenario!$A$18:$A$20,0))</f>
        <v>4320</v>
      </c>
      <c r="S3360" s="9" t="n">
        <f aca="false">IF(ISNUMBER(M3360),IF(M3360&lt;=Q3360,1,0),"")</f>
        <v>1</v>
      </c>
      <c r="T3360" s="9" t="n">
        <f aca="false">IF(ISNUMBER(P3360),IF(P3360&lt;=R3360,1,0),"")</f>
        <v>1</v>
      </c>
      <c r="U3360" s="9" t="n">
        <f aca="false">IF(E3360&gt;Scenario!$B$14,0,IF(OR(AND(ISNUMBER(H3360),H3360&lt;=Scenario!$B$14),AND(ISNUMBER(I3360),I3360&lt;=Scenario!$B$14)),0,1))</f>
        <v>0</v>
      </c>
      <c r="V3360" s="9" t="n">
        <f aca="false">IF(AND(U3360=1,(Scenario!$B$14-E3360)/60&gt;R3360),1,0)</f>
        <v>0</v>
      </c>
      <c r="W3360" s="9" t="n">
        <f aca="false">IF(OR(C3360=Scenario!$B$22,C3360=Scenario!$C$22),1,0)</f>
        <v>0</v>
      </c>
      <c r="X3360" s="9" t="n">
        <f aca="false">IF(ISNUMBER(I3360),1,0)</f>
        <v>0</v>
      </c>
      <c r="Y3360" s="9" t="n">
        <f aca="false">MOD(INT(E3360/86400)+3,7)</f>
        <v>3</v>
      </c>
      <c r="Z3360" s="9" t="n">
        <f aca="false">MOD(INT(E3360/3600),24)</f>
        <v>13</v>
      </c>
      <c r="AA3360" s="6" t="s">
        <v>6963</v>
      </c>
    </row>
    <row r="3361" customFormat="false" ht="15" hidden="false" customHeight="false" outlineLevel="0" collapsed="false">
      <c r="A3361" s="6" t="s">
        <v>6964</v>
      </c>
      <c r="B3361" s="6" t="s">
        <v>44</v>
      </c>
      <c r="C3361" s="6" t="s">
        <v>249</v>
      </c>
      <c r="D3361" s="6" t="s">
        <v>170</v>
      </c>
      <c r="E3361" s="6" t="n">
        <v>1789651819</v>
      </c>
      <c r="F3361" s="6" t="n">
        <v>1789652089</v>
      </c>
      <c r="G3361" s="6" t="n">
        <v>1789651910</v>
      </c>
      <c r="H3361" s="6" t="n">
        <v>1789653609</v>
      </c>
      <c r="J3361" s="6" t="n">
        <v>0</v>
      </c>
      <c r="K3361" s="6" t="n">
        <v>0</v>
      </c>
      <c r="L3361" s="9" t="n">
        <f aca="false">IF(AND(E3361&gt;=Scenario!$B$11,E3361&lt;Scenario!$B$12),1,0)</f>
        <v>1</v>
      </c>
      <c r="M3361" s="9" t="n">
        <f aca="false">IF(AND(L3361=1,ISNUMBER(F3361)),MAX(0,F3361-E3361)/60,"")</f>
        <v>4.5</v>
      </c>
      <c r="N3361" s="9" t="n">
        <f aca="false">IF(AND(L3361=1,ISNUMBER(G3361)),MAX(0,G3361-E3361)/60,"")</f>
        <v>1.51666666666667</v>
      </c>
      <c r="O3361" s="9" t="n">
        <f aca="false">IF(ISNUMBER(H3361),IF(AND(H3361&gt;=Scenario!$B$11,H3361&lt;Scenario!$B$12),1,0),0)</f>
        <v>1</v>
      </c>
      <c r="P3361" s="9" t="n">
        <f aca="false">IF(O3361=1,MAX(0,H3361-E3361)/60,"")</f>
        <v>29.8333333333333</v>
      </c>
      <c r="Q3361" s="9" t="n">
        <f aca="false">INDEX(Scenario!$B$18:$B$20,MATCH(B3361,Scenario!$A$18:$A$20,0))</f>
        <v>240</v>
      </c>
      <c r="R3361" s="9" t="n">
        <f aca="false">INDEX(Scenario!$C$18:$C$20,MATCH(B3361,Scenario!$A$18:$A$20,0))</f>
        <v>4320</v>
      </c>
      <c r="S3361" s="9" t="n">
        <f aca="false">IF(ISNUMBER(M3361),IF(M3361&lt;=Q3361,1,0),"")</f>
        <v>1</v>
      </c>
      <c r="T3361" s="9" t="n">
        <f aca="false">IF(ISNUMBER(P3361),IF(P3361&lt;=R3361,1,0),"")</f>
        <v>1</v>
      </c>
      <c r="U3361" s="9" t="n">
        <f aca="false">IF(E3361&gt;Scenario!$B$14,0,IF(OR(AND(ISNUMBER(H3361),H3361&lt;=Scenario!$B$14),AND(ISNUMBER(I3361),I3361&lt;=Scenario!$B$14)),0,1))</f>
        <v>0</v>
      </c>
      <c r="V3361" s="9" t="n">
        <f aca="false">IF(AND(U3361=1,(Scenario!$B$14-E3361)/60&gt;R3361),1,0)</f>
        <v>0</v>
      </c>
      <c r="W3361" s="9" t="n">
        <f aca="false">IF(OR(C3361=Scenario!$B$22,C3361=Scenario!$C$22),1,0)</f>
        <v>0</v>
      </c>
      <c r="X3361" s="9" t="n">
        <f aca="false">IF(ISNUMBER(I3361),1,0)</f>
        <v>0</v>
      </c>
      <c r="Y3361" s="9" t="n">
        <f aca="false">MOD(INT(E3361/86400)+3,7)</f>
        <v>3</v>
      </c>
      <c r="Z3361" s="9" t="n">
        <f aca="false">MOD(INT(E3361/3600),24)</f>
        <v>13</v>
      </c>
      <c r="AA3361" s="6" t="s">
        <v>6965</v>
      </c>
    </row>
    <row r="3362" customFormat="false" ht="15" hidden="false" customHeight="false" outlineLevel="0" collapsed="false">
      <c r="A3362" s="6" t="s">
        <v>6966</v>
      </c>
      <c r="B3362" s="6" t="s">
        <v>44</v>
      </c>
      <c r="C3362" s="6" t="s">
        <v>46</v>
      </c>
      <c r="D3362" s="6" t="s">
        <v>171</v>
      </c>
      <c r="E3362" s="6" t="n">
        <v>1789651970</v>
      </c>
      <c r="F3362" s="6" t="n">
        <v>1789652094</v>
      </c>
      <c r="G3362" s="6" t="n">
        <v>1789652028</v>
      </c>
      <c r="H3362" s="6" t="n">
        <v>1789655546</v>
      </c>
      <c r="J3362" s="6" t="n">
        <v>0</v>
      </c>
      <c r="K3362" s="6" t="n">
        <v>0</v>
      </c>
      <c r="L3362" s="9" t="n">
        <f aca="false">IF(AND(E3362&gt;=Scenario!$B$11,E3362&lt;Scenario!$B$12),1,0)</f>
        <v>1</v>
      </c>
      <c r="M3362" s="9" t="n">
        <f aca="false">IF(AND(L3362=1,ISNUMBER(F3362)),MAX(0,F3362-E3362)/60,"")</f>
        <v>2.06666666666667</v>
      </c>
      <c r="N3362" s="9" t="n">
        <f aca="false">IF(AND(L3362=1,ISNUMBER(G3362)),MAX(0,G3362-E3362)/60,"")</f>
        <v>0.966666666666667</v>
      </c>
      <c r="O3362" s="9" t="n">
        <f aca="false">IF(ISNUMBER(H3362),IF(AND(H3362&gt;=Scenario!$B$11,H3362&lt;Scenario!$B$12),1,0),0)</f>
        <v>1</v>
      </c>
      <c r="P3362" s="9" t="n">
        <f aca="false">IF(O3362=1,MAX(0,H3362-E3362)/60,"")</f>
        <v>59.6</v>
      </c>
      <c r="Q3362" s="9" t="n">
        <f aca="false">INDEX(Scenario!$B$18:$B$20,MATCH(B3362,Scenario!$A$18:$A$20,0))</f>
        <v>240</v>
      </c>
      <c r="R3362" s="9" t="n">
        <f aca="false">INDEX(Scenario!$C$18:$C$20,MATCH(B3362,Scenario!$A$18:$A$20,0))</f>
        <v>4320</v>
      </c>
      <c r="S3362" s="9" t="n">
        <f aca="false">IF(ISNUMBER(M3362),IF(M3362&lt;=Q3362,1,0),"")</f>
        <v>1</v>
      </c>
      <c r="T3362" s="9" t="n">
        <f aca="false">IF(ISNUMBER(P3362),IF(P3362&lt;=R3362,1,0),"")</f>
        <v>1</v>
      </c>
      <c r="U3362" s="9" t="n">
        <f aca="false">IF(E3362&gt;Scenario!$B$14,0,IF(OR(AND(ISNUMBER(H3362),H3362&lt;=Scenario!$B$14),AND(ISNUMBER(I3362),I3362&lt;=Scenario!$B$14)),0,1))</f>
        <v>0</v>
      </c>
      <c r="V3362" s="9" t="n">
        <f aca="false">IF(AND(U3362=1,(Scenario!$B$14-E3362)/60&gt;R3362),1,0)</f>
        <v>0</v>
      </c>
      <c r="W3362" s="9" t="n">
        <f aca="false">IF(OR(C3362=Scenario!$B$22,C3362=Scenario!$C$22),1,0)</f>
        <v>1</v>
      </c>
      <c r="X3362" s="9" t="n">
        <f aca="false">IF(ISNUMBER(I3362),1,0)</f>
        <v>0</v>
      </c>
      <c r="Y3362" s="9" t="n">
        <f aca="false">MOD(INT(E3362/86400)+3,7)</f>
        <v>3</v>
      </c>
      <c r="Z3362" s="9" t="n">
        <f aca="false">MOD(INT(E3362/3600),24)</f>
        <v>13</v>
      </c>
      <c r="AA3362" s="6" t="s">
        <v>6967</v>
      </c>
    </row>
    <row r="3363" customFormat="false" ht="15" hidden="false" customHeight="false" outlineLevel="0" collapsed="false">
      <c r="A3363" s="6" t="s">
        <v>6968</v>
      </c>
      <c r="B3363" s="6" t="s">
        <v>43</v>
      </c>
      <c r="C3363" s="6" t="s">
        <v>249</v>
      </c>
      <c r="D3363" s="6" t="s">
        <v>170</v>
      </c>
      <c r="E3363" s="6" t="n">
        <v>1789654426</v>
      </c>
      <c r="F3363" s="6" t="n">
        <v>1789654559</v>
      </c>
      <c r="G3363" s="6" t="n">
        <v>1789654449</v>
      </c>
      <c r="H3363" s="6" t="n">
        <v>1789753140</v>
      </c>
      <c r="J3363" s="6" t="n">
        <v>1</v>
      </c>
      <c r="K3363" s="6" t="n">
        <v>0</v>
      </c>
      <c r="L3363" s="9" t="n">
        <f aca="false">IF(AND(E3363&gt;=Scenario!$B$11,E3363&lt;Scenario!$B$12),1,0)</f>
        <v>1</v>
      </c>
      <c r="M3363" s="9" t="n">
        <f aca="false">IF(AND(L3363=1,ISNUMBER(F3363)),MAX(0,F3363-E3363)/60,"")</f>
        <v>2.21666666666667</v>
      </c>
      <c r="N3363" s="9" t="n">
        <f aca="false">IF(AND(L3363=1,ISNUMBER(G3363)),MAX(0,G3363-E3363)/60,"")</f>
        <v>0.383333333333333</v>
      </c>
      <c r="O3363" s="9" t="n">
        <f aca="false">IF(ISNUMBER(H3363),IF(AND(H3363&gt;=Scenario!$B$11,H3363&lt;Scenario!$B$12),1,0),0)</f>
        <v>1</v>
      </c>
      <c r="P3363" s="9" t="n">
        <f aca="false">IF(O3363=1,MAX(0,H3363-E3363)/60,"")</f>
        <v>1645.23333333333</v>
      </c>
      <c r="Q3363" s="9" t="n">
        <f aca="false">INDEX(Scenario!$B$18:$B$20,MATCH(B3363,Scenario!$A$18:$A$20,0))</f>
        <v>60</v>
      </c>
      <c r="R3363" s="9" t="n">
        <f aca="false">INDEX(Scenario!$C$18:$C$20,MATCH(B3363,Scenario!$A$18:$A$20,0))</f>
        <v>1440</v>
      </c>
      <c r="S3363" s="9" t="n">
        <f aca="false">IF(ISNUMBER(M3363),IF(M3363&lt;=Q3363,1,0),"")</f>
        <v>1</v>
      </c>
      <c r="T3363" s="9" t="n">
        <f aca="false">IF(ISNUMBER(P3363),IF(P3363&lt;=R3363,1,0),"")</f>
        <v>0</v>
      </c>
      <c r="U3363" s="9" t="n">
        <f aca="false">IF(E3363&gt;Scenario!$B$14,0,IF(OR(AND(ISNUMBER(H3363),H3363&lt;=Scenario!$B$14),AND(ISNUMBER(I3363),I3363&lt;=Scenario!$B$14)),0,1))</f>
        <v>0</v>
      </c>
      <c r="V3363" s="9" t="n">
        <f aca="false">IF(AND(U3363=1,(Scenario!$B$14-E3363)/60&gt;R3363),1,0)</f>
        <v>0</v>
      </c>
      <c r="W3363" s="9" t="n">
        <f aca="false">IF(OR(C3363=Scenario!$B$22,C3363=Scenario!$C$22),1,0)</f>
        <v>0</v>
      </c>
      <c r="X3363" s="9" t="n">
        <f aca="false">IF(ISNUMBER(I3363),1,0)</f>
        <v>0</v>
      </c>
      <c r="Y3363" s="9" t="n">
        <f aca="false">MOD(INT(E3363/86400)+3,7)</f>
        <v>3</v>
      </c>
      <c r="Z3363" s="9" t="n">
        <f aca="false">MOD(INT(E3363/3600),24)</f>
        <v>14</v>
      </c>
      <c r="AA3363" s="6" t="s">
        <v>6969</v>
      </c>
    </row>
    <row r="3364" customFormat="false" ht="15" hidden="false" customHeight="false" outlineLevel="0" collapsed="false">
      <c r="A3364" s="6" t="s">
        <v>6970</v>
      </c>
      <c r="B3364" s="6" t="s">
        <v>44</v>
      </c>
      <c r="C3364" s="6" t="s">
        <v>47</v>
      </c>
      <c r="D3364" s="6" t="s">
        <v>171</v>
      </c>
      <c r="E3364" s="6" t="n">
        <v>1789654604</v>
      </c>
      <c r="F3364" s="6" t="n">
        <v>1789654798</v>
      </c>
      <c r="G3364" s="6" t="n">
        <v>1789654650</v>
      </c>
      <c r="H3364" s="6" t="n">
        <v>1789657629</v>
      </c>
      <c r="J3364" s="6" t="n">
        <v>0</v>
      </c>
      <c r="K3364" s="6" t="n">
        <v>0</v>
      </c>
      <c r="L3364" s="9" t="n">
        <f aca="false">IF(AND(E3364&gt;=Scenario!$B$11,E3364&lt;Scenario!$B$12),1,0)</f>
        <v>1</v>
      </c>
      <c r="M3364" s="9" t="n">
        <f aca="false">IF(AND(L3364=1,ISNUMBER(F3364)),MAX(0,F3364-E3364)/60,"")</f>
        <v>3.23333333333333</v>
      </c>
      <c r="N3364" s="9" t="n">
        <f aca="false">IF(AND(L3364=1,ISNUMBER(G3364)),MAX(0,G3364-E3364)/60,"")</f>
        <v>0.766666666666667</v>
      </c>
      <c r="O3364" s="9" t="n">
        <f aca="false">IF(ISNUMBER(H3364),IF(AND(H3364&gt;=Scenario!$B$11,H3364&lt;Scenario!$B$12),1,0),0)</f>
        <v>1</v>
      </c>
      <c r="P3364" s="9" t="n">
        <f aca="false">IF(O3364=1,MAX(0,H3364-E3364)/60,"")</f>
        <v>50.4166666666667</v>
      </c>
      <c r="Q3364" s="9" t="n">
        <f aca="false">INDEX(Scenario!$B$18:$B$20,MATCH(B3364,Scenario!$A$18:$A$20,0))</f>
        <v>240</v>
      </c>
      <c r="R3364" s="9" t="n">
        <f aca="false">INDEX(Scenario!$C$18:$C$20,MATCH(B3364,Scenario!$A$18:$A$20,0))</f>
        <v>4320</v>
      </c>
      <c r="S3364" s="9" t="n">
        <f aca="false">IF(ISNUMBER(M3364),IF(M3364&lt;=Q3364,1,0),"")</f>
        <v>1</v>
      </c>
      <c r="T3364" s="9" t="n">
        <f aca="false">IF(ISNUMBER(P3364),IF(P3364&lt;=R3364,1,0),"")</f>
        <v>1</v>
      </c>
      <c r="U3364" s="9" t="n">
        <f aca="false">IF(E3364&gt;Scenario!$B$14,0,IF(OR(AND(ISNUMBER(H3364),H3364&lt;=Scenario!$B$14),AND(ISNUMBER(I3364),I3364&lt;=Scenario!$B$14)),0,1))</f>
        <v>0</v>
      </c>
      <c r="V3364" s="9" t="n">
        <f aca="false">IF(AND(U3364=1,(Scenario!$B$14-E3364)/60&gt;R3364),1,0)</f>
        <v>0</v>
      </c>
      <c r="W3364" s="9" t="n">
        <f aca="false">IF(OR(C3364=Scenario!$B$22,C3364=Scenario!$C$22),1,0)</f>
        <v>1</v>
      </c>
      <c r="X3364" s="9" t="n">
        <f aca="false">IF(ISNUMBER(I3364),1,0)</f>
        <v>0</v>
      </c>
      <c r="Y3364" s="9" t="n">
        <f aca="false">MOD(INT(E3364/86400)+3,7)</f>
        <v>3</v>
      </c>
      <c r="Z3364" s="9" t="n">
        <f aca="false">MOD(INT(E3364/3600),24)</f>
        <v>14</v>
      </c>
      <c r="AA3364" s="6" t="s">
        <v>6971</v>
      </c>
    </row>
    <row r="3365" customFormat="false" ht="15" hidden="false" customHeight="false" outlineLevel="0" collapsed="false">
      <c r="A3365" s="6" t="s">
        <v>6972</v>
      </c>
      <c r="B3365" s="6" t="s">
        <v>43</v>
      </c>
      <c r="C3365" s="6" t="s">
        <v>46</v>
      </c>
      <c r="D3365" s="6" t="s">
        <v>170</v>
      </c>
      <c r="E3365" s="6" t="n">
        <v>1789656674</v>
      </c>
      <c r="F3365" s="6" t="n">
        <v>1789656854</v>
      </c>
      <c r="G3365" s="6" t="n">
        <v>1789656698</v>
      </c>
      <c r="H3365" s="6" t="n">
        <v>1789661779</v>
      </c>
      <c r="J3365" s="6" t="n">
        <v>0</v>
      </c>
      <c r="K3365" s="6" t="n">
        <v>0</v>
      </c>
      <c r="L3365" s="9" t="n">
        <f aca="false">IF(AND(E3365&gt;=Scenario!$B$11,E3365&lt;Scenario!$B$12),1,0)</f>
        <v>1</v>
      </c>
      <c r="M3365" s="9" t="n">
        <f aca="false">IF(AND(L3365=1,ISNUMBER(F3365)),MAX(0,F3365-E3365)/60,"")</f>
        <v>3</v>
      </c>
      <c r="N3365" s="9" t="n">
        <f aca="false">IF(AND(L3365=1,ISNUMBER(G3365)),MAX(0,G3365-E3365)/60,"")</f>
        <v>0.4</v>
      </c>
      <c r="O3365" s="9" t="n">
        <f aca="false">IF(ISNUMBER(H3365),IF(AND(H3365&gt;=Scenario!$B$11,H3365&lt;Scenario!$B$12),1,0),0)</f>
        <v>1</v>
      </c>
      <c r="P3365" s="9" t="n">
        <f aca="false">IF(O3365=1,MAX(0,H3365-E3365)/60,"")</f>
        <v>85.0833333333333</v>
      </c>
      <c r="Q3365" s="9" t="n">
        <f aca="false">INDEX(Scenario!$B$18:$B$20,MATCH(B3365,Scenario!$A$18:$A$20,0))</f>
        <v>60</v>
      </c>
      <c r="R3365" s="9" t="n">
        <f aca="false">INDEX(Scenario!$C$18:$C$20,MATCH(B3365,Scenario!$A$18:$A$20,0))</f>
        <v>1440</v>
      </c>
      <c r="S3365" s="9" t="n">
        <f aca="false">IF(ISNUMBER(M3365),IF(M3365&lt;=Q3365,1,0),"")</f>
        <v>1</v>
      </c>
      <c r="T3365" s="9" t="n">
        <f aca="false">IF(ISNUMBER(P3365),IF(P3365&lt;=R3365,1,0),"")</f>
        <v>1</v>
      </c>
      <c r="U3365" s="9" t="n">
        <f aca="false">IF(E3365&gt;Scenario!$B$14,0,IF(OR(AND(ISNUMBER(H3365),H3365&lt;=Scenario!$B$14),AND(ISNUMBER(I3365),I3365&lt;=Scenario!$B$14)),0,1))</f>
        <v>0</v>
      </c>
      <c r="V3365" s="9" t="n">
        <f aca="false">IF(AND(U3365=1,(Scenario!$B$14-E3365)/60&gt;R3365),1,0)</f>
        <v>0</v>
      </c>
      <c r="W3365" s="9" t="n">
        <f aca="false">IF(OR(C3365=Scenario!$B$22,C3365=Scenario!$C$22),1,0)</f>
        <v>1</v>
      </c>
      <c r="X3365" s="9" t="n">
        <f aca="false">IF(ISNUMBER(I3365),1,0)</f>
        <v>0</v>
      </c>
      <c r="Y3365" s="9" t="n">
        <f aca="false">MOD(INT(E3365/86400)+3,7)</f>
        <v>3</v>
      </c>
      <c r="Z3365" s="9" t="n">
        <f aca="false">MOD(INT(E3365/3600),24)</f>
        <v>14</v>
      </c>
      <c r="AA3365" s="6" t="s">
        <v>6973</v>
      </c>
    </row>
    <row r="3366" customFormat="false" ht="15" hidden="false" customHeight="false" outlineLevel="0" collapsed="false">
      <c r="A3366" s="6" t="s">
        <v>6974</v>
      </c>
      <c r="B3366" s="6" t="s">
        <v>43</v>
      </c>
      <c r="C3366" s="6" t="s">
        <v>249</v>
      </c>
      <c r="D3366" s="6" t="s">
        <v>171</v>
      </c>
      <c r="E3366" s="6" t="n">
        <v>1789656676</v>
      </c>
      <c r="F3366" s="6" t="n">
        <v>1789657374</v>
      </c>
      <c r="G3366" s="6" t="n">
        <v>1789657234</v>
      </c>
      <c r="H3366" s="6" t="n">
        <v>1789660007</v>
      </c>
      <c r="J3366" s="6" t="n">
        <v>0</v>
      </c>
      <c r="K3366" s="6" t="n">
        <v>0</v>
      </c>
      <c r="L3366" s="9" t="n">
        <f aca="false">IF(AND(E3366&gt;=Scenario!$B$11,E3366&lt;Scenario!$B$12),1,0)</f>
        <v>1</v>
      </c>
      <c r="M3366" s="9" t="n">
        <f aca="false">IF(AND(L3366=1,ISNUMBER(F3366)),MAX(0,F3366-E3366)/60,"")</f>
        <v>11.6333333333333</v>
      </c>
      <c r="N3366" s="9" t="n">
        <f aca="false">IF(AND(L3366=1,ISNUMBER(G3366)),MAX(0,G3366-E3366)/60,"")</f>
        <v>9.3</v>
      </c>
      <c r="O3366" s="9" t="n">
        <f aca="false">IF(ISNUMBER(H3366),IF(AND(H3366&gt;=Scenario!$B$11,H3366&lt;Scenario!$B$12),1,0),0)</f>
        <v>1</v>
      </c>
      <c r="P3366" s="9" t="n">
        <f aca="false">IF(O3366=1,MAX(0,H3366-E3366)/60,"")</f>
        <v>55.5166666666667</v>
      </c>
      <c r="Q3366" s="9" t="n">
        <f aca="false">INDEX(Scenario!$B$18:$B$20,MATCH(B3366,Scenario!$A$18:$A$20,0))</f>
        <v>60</v>
      </c>
      <c r="R3366" s="9" t="n">
        <f aca="false">INDEX(Scenario!$C$18:$C$20,MATCH(B3366,Scenario!$A$18:$A$20,0))</f>
        <v>1440</v>
      </c>
      <c r="S3366" s="9" t="n">
        <f aca="false">IF(ISNUMBER(M3366),IF(M3366&lt;=Q3366,1,0),"")</f>
        <v>1</v>
      </c>
      <c r="T3366" s="9" t="n">
        <f aca="false">IF(ISNUMBER(P3366),IF(P3366&lt;=R3366,1,0),"")</f>
        <v>1</v>
      </c>
      <c r="U3366" s="9" t="n">
        <f aca="false">IF(E3366&gt;Scenario!$B$14,0,IF(OR(AND(ISNUMBER(H3366),H3366&lt;=Scenario!$B$14),AND(ISNUMBER(I3366),I3366&lt;=Scenario!$B$14)),0,1))</f>
        <v>0</v>
      </c>
      <c r="V3366" s="9" t="n">
        <f aca="false">IF(AND(U3366=1,(Scenario!$B$14-E3366)/60&gt;R3366),1,0)</f>
        <v>0</v>
      </c>
      <c r="W3366" s="9" t="n">
        <f aca="false">IF(OR(C3366=Scenario!$B$22,C3366=Scenario!$C$22),1,0)</f>
        <v>0</v>
      </c>
      <c r="X3366" s="9" t="n">
        <f aca="false">IF(ISNUMBER(I3366),1,0)</f>
        <v>0</v>
      </c>
      <c r="Y3366" s="9" t="n">
        <f aca="false">MOD(INT(E3366/86400)+3,7)</f>
        <v>3</v>
      </c>
      <c r="Z3366" s="9" t="n">
        <f aca="false">MOD(INT(E3366/3600),24)</f>
        <v>14</v>
      </c>
      <c r="AA3366" s="6" t="s">
        <v>6975</v>
      </c>
    </row>
    <row r="3367" customFormat="false" ht="15" hidden="false" customHeight="false" outlineLevel="0" collapsed="false">
      <c r="A3367" s="6" t="s">
        <v>6976</v>
      </c>
      <c r="B3367" s="6" t="s">
        <v>43</v>
      </c>
      <c r="C3367" s="6" t="s">
        <v>46</v>
      </c>
      <c r="D3367" s="6" t="s">
        <v>171</v>
      </c>
      <c r="E3367" s="6" t="n">
        <v>1789657375</v>
      </c>
      <c r="F3367" s="6" t="n">
        <v>1789657554</v>
      </c>
      <c r="G3367" s="6" t="n">
        <v>1789657406</v>
      </c>
      <c r="H3367" s="6" t="n">
        <v>1789661164</v>
      </c>
      <c r="J3367" s="6" t="n">
        <v>0</v>
      </c>
      <c r="K3367" s="6" t="n">
        <v>0</v>
      </c>
      <c r="L3367" s="9" t="n">
        <f aca="false">IF(AND(E3367&gt;=Scenario!$B$11,E3367&lt;Scenario!$B$12),1,0)</f>
        <v>1</v>
      </c>
      <c r="M3367" s="9" t="n">
        <f aca="false">IF(AND(L3367=1,ISNUMBER(F3367)),MAX(0,F3367-E3367)/60,"")</f>
        <v>2.98333333333333</v>
      </c>
      <c r="N3367" s="9" t="n">
        <f aca="false">IF(AND(L3367=1,ISNUMBER(G3367)),MAX(0,G3367-E3367)/60,"")</f>
        <v>0.516666666666667</v>
      </c>
      <c r="O3367" s="9" t="n">
        <f aca="false">IF(ISNUMBER(H3367),IF(AND(H3367&gt;=Scenario!$B$11,H3367&lt;Scenario!$B$12),1,0),0)</f>
        <v>1</v>
      </c>
      <c r="P3367" s="9" t="n">
        <f aca="false">IF(O3367=1,MAX(0,H3367-E3367)/60,"")</f>
        <v>63.15</v>
      </c>
      <c r="Q3367" s="9" t="n">
        <f aca="false">INDEX(Scenario!$B$18:$B$20,MATCH(B3367,Scenario!$A$18:$A$20,0))</f>
        <v>60</v>
      </c>
      <c r="R3367" s="9" t="n">
        <f aca="false">INDEX(Scenario!$C$18:$C$20,MATCH(B3367,Scenario!$A$18:$A$20,0))</f>
        <v>1440</v>
      </c>
      <c r="S3367" s="9" t="n">
        <f aca="false">IF(ISNUMBER(M3367),IF(M3367&lt;=Q3367,1,0),"")</f>
        <v>1</v>
      </c>
      <c r="T3367" s="9" t="n">
        <f aca="false">IF(ISNUMBER(P3367),IF(P3367&lt;=R3367,1,0),"")</f>
        <v>1</v>
      </c>
      <c r="U3367" s="9" t="n">
        <f aca="false">IF(E3367&gt;Scenario!$B$14,0,IF(OR(AND(ISNUMBER(H3367),H3367&lt;=Scenario!$B$14),AND(ISNUMBER(I3367),I3367&lt;=Scenario!$B$14)),0,1))</f>
        <v>0</v>
      </c>
      <c r="V3367" s="9" t="n">
        <f aca="false">IF(AND(U3367=1,(Scenario!$B$14-E3367)/60&gt;R3367),1,0)</f>
        <v>0</v>
      </c>
      <c r="W3367" s="9" t="n">
        <f aca="false">IF(OR(C3367=Scenario!$B$22,C3367=Scenario!$C$22),1,0)</f>
        <v>1</v>
      </c>
      <c r="X3367" s="9" t="n">
        <f aca="false">IF(ISNUMBER(I3367),1,0)</f>
        <v>0</v>
      </c>
      <c r="Y3367" s="9" t="n">
        <f aca="false">MOD(INT(E3367/86400)+3,7)</f>
        <v>3</v>
      </c>
      <c r="Z3367" s="9" t="n">
        <f aca="false">MOD(INT(E3367/3600),24)</f>
        <v>15</v>
      </c>
      <c r="AA3367" s="6" t="s">
        <v>6977</v>
      </c>
    </row>
    <row r="3368" customFormat="false" ht="15" hidden="false" customHeight="false" outlineLevel="0" collapsed="false">
      <c r="A3368" s="6" t="s">
        <v>6978</v>
      </c>
      <c r="B3368" s="6" t="s">
        <v>44</v>
      </c>
      <c r="C3368" s="6" t="s">
        <v>249</v>
      </c>
      <c r="D3368" s="6" t="s">
        <v>170</v>
      </c>
      <c r="E3368" s="6" t="n">
        <v>1789658239</v>
      </c>
      <c r="F3368" s="6" t="n">
        <v>1789658388</v>
      </c>
      <c r="G3368" s="6" t="n">
        <v>1789658259</v>
      </c>
      <c r="H3368" s="6" t="n">
        <v>1789658935</v>
      </c>
      <c r="J3368" s="6" t="n">
        <v>0</v>
      </c>
      <c r="K3368" s="6" t="n">
        <v>0</v>
      </c>
      <c r="L3368" s="9" t="n">
        <f aca="false">IF(AND(E3368&gt;=Scenario!$B$11,E3368&lt;Scenario!$B$12),1,0)</f>
        <v>1</v>
      </c>
      <c r="M3368" s="9" t="n">
        <f aca="false">IF(AND(L3368=1,ISNUMBER(F3368)),MAX(0,F3368-E3368)/60,"")</f>
        <v>2.48333333333333</v>
      </c>
      <c r="N3368" s="9" t="n">
        <f aca="false">IF(AND(L3368=1,ISNUMBER(G3368)),MAX(0,G3368-E3368)/60,"")</f>
        <v>0.333333333333333</v>
      </c>
      <c r="O3368" s="9" t="n">
        <f aca="false">IF(ISNUMBER(H3368),IF(AND(H3368&gt;=Scenario!$B$11,H3368&lt;Scenario!$B$12),1,0),0)</f>
        <v>1</v>
      </c>
      <c r="P3368" s="9" t="n">
        <f aca="false">IF(O3368=1,MAX(0,H3368-E3368)/60,"")</f>
        <v>11.6</v>
      </c>
      <c r="Q3368" s="9" t="n">
        <f aca="false">INDEX(Scenario!$B$18:$B$20,MATCH(B3368,Scenario!$A$18:$A$20,0))</f>
        <v>240</v>
      </c>
      <c r="R3368" s="9" t="n">
        <f aca="false">INDEX(Scenario!$C$18:$C$20,MATCH(B3368,Scenario!$A$18:$A$20,0))</f>
        <v>4320</v>
      </c>
      <c r="S3368" s="9" t="n">
        <f aca="false">IF(ISNUMBER(M3368),IF(M3368&lt;=Q3368,1,0),"")</f>
        <v>1</v>
      </c>
      <c r="T3368" s="9" t="n">
        <f aca="false">IF(ISNUMBER(P3368),IF(P3368&lt;=R3368,1,0),"")</f>
        <v>1</v>
      </c>
      <c r="U3368" s="9" t="n">
        <f aca="false">IF(E3368&gt;Scenario!$B$14,0,IF(OR(AND(ISNUMBER(H3368),H3368&lt;=Scenario!$B$14),AND(ISNUMBER(I3368),I3368&lt;=Scenario!$B$14)),0,1))</f>
        <v>0</v>
      </c>
      <c r="V3368" s="9" t="n">
        <f aca="false">IF(AND(U3368=1,(Scenario!$B$14-E3368)/60&gt;R3368),1,0)</f>
        <v>0</v>
      </c>
      <c r="W3368" s="9" t="n">
        <f aca="false">IF(OR(C3368=Scenario!$B$22,C3368=Scenario!$C$22),1,0)</f>
        <v>0</v>
      </c>
      <c r="X3368" s="9" t="n">
        <f aca="false">IF(ISNUMBER(I3368),1,0)</f>
        <v>0</v>
      </c>
      <c r="Y3368" s="9" t="n">
        <f aca="false">MOD(INT(E3368/86400)+3,7)</f>
        <v>3</v>
      </c>
      <c r="Z3368" s="9" t="n">
        <f aca="false">MOD(INT(E3368/3600),24)</f>
        <v>15</v>
      </c>
      <c r="AA3368" s="6" t="s">
        <v>6979</v>
      </c>
    </row>
    <row r="3369" customFormat="false" ht="15" hidden="false" customHeight="false" outlineLevel="0" collapsed="false">
      <c r="A3369" s="6" t="s">
        <v>6980</v>
      </c>
      <c r="B3369" s="6" t="s">
        <v>44</v>
      </c>
      <c r="C3369" s="6" t="s">
        <v>249</v>
      </c>
      <c r="D3369" s="6" t="s">
        <v>171</v>
      </c>
      <c r="E3369" s="6" t="n">
        <v>1789659406</v>
      </c>
      <c r="F3369" s="6" t="n">
        <v>1789659651</v>
      </c>
      <c r="G3369" s="6" t="n">
        <v>1789659463</v>
      </c>
      <c r="H3369" s="6" t="n">
        <v>1789662741</v>
      </c>
      <c r="J3369" s="6" t="n">
        <v>0</v>
      </c>
      <c r="K3369" s="6" t="n">
        <v>0</v>
      </c>
      <c r="L3369" s="9" t="n">
        <f aca="false">IF(AND(E3369&gt;=Scenario!$B$11,E3369&lt;Scenario!$B$12),1,0)</f>
        <v>1</v>
      </c>
      <c r="M3369" s="9" t="n">
        <f aca="false">IF(AND(L3369=1,ISNUMBER(F3369)),MAX(0,F3369-E3369)/60,"")</f>
        <v>4.08333333333333</v>
      </c>
      <c r="N3369" s="9" t="n">
        <f aca="false">IF(AND(L3369=1,ISNUMBER(G3369)),MAX(0,G3369-E3369)/60,"")</f>
        <v>0.95</v>
      </c>
      <c r="O3369" s="9" t="n">
        <f aca="false">IF(ISNUMBER(H3369),IF(AND(H3369&gt;=Scenario!$B$11,H3369&lt;Scenario!$B$12),1,0),0)</f>
        <v>1</v>
      </c>
      <c r="P3369" s="9" t="n">
        <f aca="false">IF(O3369=1,MAX(0,H3369-E3369)/60,"")</f>
        <v>55.5833333333333</v>
      </c>
      <c r="Q3369" s="9" t="n">
        <f aca="false">INDEX(Scenario!$B$18:$B$20,MATCH(B3369,Scenario!$A$18:$A$20,0))</f>
        <v>240</v>
      </c>
      <c r="R3369" s="9" t="n">
        <f aca="false">INDEX(Scenario!$C$18:$C$20,MATCH(B3369,Scenario!$A$18:$A$20,0))</f>
        <v>4320</v>
      </c>
      <c r="S3369" s="9" t="n">
        <f aca="false">IF(ISNUMBER(M3369),IF(M3369&lt;=Q3369,1,0),"")</f>
        <v>1</v>
      </c>
      <c r="T3369" s="9" t="n">
        <f aca="false">IF(ISNUMBER(P3369),IF(P3369&lt;=R3369,1,0),"")</f>
        <v>1</v>
      </c>
      <c r="U3369" s="9" t="n">
        <f aca="false">IF(E3369&gt;Scenario!$B$14,0,IF(OR(AND(ISNUMBER(H3369),H3369&lt;=Scenario!$B$14),AND(ISNUMBER(I3369),I3369&lt;=Scenario!$B$14)),0,1))</f>
        <v>0</v>
      </c>
      <c r="V3369" s="9" t="n">
        <f aca="false">IF(AND(U3369=1,(Scenario!$B$14-E3369)/60&gt;R3369),1,0)</f>
        <v>0</v>
      </c>
      <c r="W3369" s="9" t="n">
        <f aca="false">IF(OR(C3369=Scenario!$B$22,C3369=Scenario!$C$22),1,0)</f>
        <v>0</v>
      </c>
      <c r="X3369" s="9" t="n">
        <f aca="false">IF(ISNUMBER(I3369),1,0)</f>
        <v>0</v>
      </c>
      <c r="Y3369" s="9" t="n">
        <f aca="false">MOD(INT(E3369/86400)+3,7)</f>
        <v>3</v>
      </c>
      <c r="Z3369" s="9" t="n">
        <f aca="false">MOD(INT(E3369/3600),24)</f>
        <v>15</v>
      </c>
      <c r="AA3369" s="6" t="s">
        <v>6981</v>
      </c>
    </row>
    <row r="3370" customFormat="false" ht="15" hidden="false" customHeight="false" outlineLevel="0" collapsed="false">
      <c r="A3370" s="6" t="s">
        <v>6982</v>
      </c>
      <c r="B3370" s="6" t="s">
        <v>44</v>
      </c>
      <c r="C3370" s="6" t="s">
        <v>249</v>
      </c>
      <c r="D3370" s="6" t="s">
        <v>170</v>
      </c>
      <c r="E3370" s="6" t="n">
        <v>1789659857</v>
      </c>
      <c r="F3370" s="6" t="n">
        <v>1789660139</v>
      </c>
      <c r="G3370" s="6" t="n">
        <v>1789659901</v>
      </c>
      <c r="H3370" s="6" t="n">
        <v>1789660957</v>
      </c>
      <c r="J3370" s="6" t="n">
        <v>0</v>
      </c>
      <c r="K3370" s="6" t="n">
        <v>0</v>
      </c>
      <c r="L3370" s="9" t="n">
        <f aca="false">IF(AND(E3370&gt;=Scenario!$B$11,E3370&lt;Scenario!$B$12),1,0)</f>
        <v>1</v>
      </c>
      <c r="M3370" s="9" t="n">
        <f aca="false">IF(AND(L3370=1,ISNUMBER(F3370)),MAX(0,F3370-E3370)/60,"")</f>
        <v>4.7</v>
      </c>
      <c r="N3370" s="9" t="n">
        <f aca="false">IF(AND(L3370=1,ISNUMBER(G3370)),MAX(0,G3370-E3370)/60,"")</f>
        <v>0.733333333333333</v>
      </c>
      <c r="O3370" s="9" t="n">
        <f aca="false">IF(ISNUMBER(H3370),IF(AND(H3370&gt;=Scenario!$B$11,H3370&lt;Scenario!$B$12),1,0),0)</f>
        <v>1</v>
      </c>
      <c r="P3370" s="9" t="n">
        <f aca="false">IF(O3370=1,MAX(0,H3370-E3370)/60,"")</f>
        <v>18.3333333333333</v>
      </c>
      <c r="Q3370" s="9" t="n">
        <f aca="false">INDEX(Scenario!$B$18:$B$20,MATCH(B3370,Scenario!$A$18:$A$20,0))</f>
        <v>240</v>
      </c>
      <c r="R3370" s="9" t="n">
        <f aca="false">INDEX(Scenario!$C$18:$C$20,MATCH(B3370,Scenario!$A$18:$A$20,0))</f>
        <v>4320</v>
      </c>
      <c r="S3370" s="9" t="n">
        <f aca="false">IF(ISNUMBER(M3370),IF(M3370&lt;=Q3370,1,0),"")</f>
        <v>1</v>
      </c>
      <c r="T3370" s="9" t="n">
        <f aca="false">IF(ISNUMBER(P3370),IF(P3370&lt;=R3370,1,0),"")</f>
        <v>1</v>
      </c>
      <c r="U3370" s="9" t="n">
        <f aca="false">IF(E3370&gt;Scenario!$B$14,0,IF(OR(AND(ISNUMBER(H3370),H3370&lt;=Scenario!$B$14),AND(ISNUMBER(I3370),I3370&lt;=Scenario!$B$14)),0,1))</f>
        <v>0</v>
      </c>
      <c r="V3370" s="9" t="n">
        <f aca="false">IF(AND(U3370=1,(Scenario!$B$14-E3370)/60&gt;R3370),1,0)</f>
        <v>0</v>
      </c>
      <c r="W3370" s="9" t="n">
        <f aca="false">IF(OR(C3370=Scenario!$B$22,C3370=Scenario!$C$22),1,0)</f>
        <v>0</v>
      </c>
      <c r="X3370" s="9" t="n">
        <f aca="false">IF(ISNUMBER(I3370),1,0)</f>
        <v>0</v>
      </c>
      <c r="Y3370" s="9" t="n">
        <f aca="false">MOD(INT(E3370/86400)+3,7)</f>
        <v>3</v>
      </c>
      <c r="Z3370" s="9" t="n">
        <f aca="false">MOD(INT(E3370/3600),24)</f>
        <v>15</v>
      </c>
      <c r="AA3370" s="6" t="s">
        <v>6983</v>
      </c>
    </row>
    <row r="3371" customFormat="false" ht="15" hidden="false" customHeight="false" outlineLevel="0" collapsed="false">
      <c r="A3371" s="6" t="s">
        <v>6984</v>
      </c>
      <c r="B3371" s="6" t="s">
        <v>42</v>
      </c>
      <c r="C3371" s="6" t="s">
        <v>46</v>
      </c>
      <c r="D3371" s="6" t="s">
        <v>172</v>
      </c>
      <c r="E3371" s="6" t="n">
        <v>1789660712</v>
      </c>
      <c r="F3371" s="6" t="n">
        <v>1789660865</v>
      </c>
      <c r="G3371" s="6" t="n">
        <v>1789660743</v>
      </c>
      <c r="H3371" s="6" t="n">
        <v>1789665422</v>
      </c>
      <c r="J3371" s="6" t="n">
        <v>0</v>
      </c>
      <c r="K3371" s="6" t="n">
        <v>1</v>
      </c>
      <c r="L3371" s="9" t="n">
        <f aca="false">IF(AND(E3371&gt;=Scenario!$B$11,E3371&lt;Scenario!$B$12),1,0)</f>
        <v>1</v>
      </c>
      <c r="M3371" s="9" t="n">
        <f aca="false">IF(AND(L3371=1,ISNUMBER(F3371)),MAX(0,F3371-E3371)/60,"")</f>
        <v>2.55</v>
      </c>
      <c r="N3371" s="9" t="n">
        <f aca="false">IF(AND(L3371=1,ISNUMBER(G3371)),MAX(0,G3371-E3371)/60,"")</f>
        <v>0.516666666666667</v>
      </c>
      <c r="O3371" s="9" t="n">
        <f aca="false">IF(ISNUMBER(H3371),IF(AND(H3371&gt;=Scenario!$B$11,H3371&lt;Scenario!$B$12),1,0),0)</f>
        <v>1</v>
      </c>
      <c r="P3371" s="9" t="n">
        <f aca="false">IF(O3371=1,MAX(0,H3371-E3371)/60,"")</f>
        <v>78.5</v>
      </c>
      <c r="Q3371" s="9" t="n">
        <f aca="false">INDEX(Scenario!$B$18:$B$20,MATCH(B3371,Scenario!$A$18:$A$20,0))</f>
        <v>15</v>
      </c>
      <c r="R3371" s="9" t="n">
        <f aca="false">INDEX(Scenario!$C$18:$C$20,MATCH(B3371,Scenario!$A$18:$A$20,0))</f>
        <v>240</v>
      </c>
      <c r="S3371" s="9" t="n">
        <f aca="false">IF(ISNUMBER(M3371),IF(M3371&lt;=Q3371,1,0),"")</f>
        <v>1</v>
      </c>
      <c r="T3371" s="9" t="n">
        <f aca="false">IF(ISNUMBER(P3371),IF(P3371&lt;=R3371,1,0),"")</f>
        <v>1</v>
      </c>
      <c r="U3371" s="9" t="n">
        <f aca="false">IF(E3371&gt;Scenario!$B$14,0,IF(OR(AND(ISNUMBER(H3371),H3371&lt;=Scenario!$B$14),AND(ISNUMBER(I3371),I3371&lt;=Scenario!$B$14)),0,1))</f>
        <v>0</v>
      </c>
      <c r="V3371" s="9" t="n">
        <f aca="false">IF(AND(U3371=1,(Scenario!$B$14-E3371)/60&gt;R3371),1,0)</f>
        <v>0</v>
      </c>
      <c r="W3371" s="9" t="n">
        <f aca="false">IF(OR(C3371=Scenario!$B$22,C3371=Scenario!$C$22),1,0)</f>
        <v>1</v>
      </c>
      <c r="X3371" s="9" t="n">
        <f aca="false">IF(ISNUMBER(I3371),1,0)</f>
        <v>0</v>
      </c>
      <c r="Y3371" s="9" t="n">
        <f aca="false">MOD(INT(E3371/86400)+3,7)</f>
        <v>3</v>
      </c>
      <c r="Z3371" s="9" t="n">
        <f aca="false">MOD(INT(E3371/3600),24)</f>
        <v>15</v>
      </c>
      <c r="AA3371" s="6" t="s">
        <v>6985</v>
      </c>
    </row>
    <row r="3372" customFormat="false" ht="15" hidden="false" customHeight="false" outlineLevel="0" collapsed="false">
      <c r="A3372" s="6" t="s">
        <v>6986</v>
      </c>
      <c r="B3372" s="6" t="s">
        <v>44</v>
      </c>
      <c r="C3372" s="6" t="s">
        <v>249</v>
      </c>
      <c r="D3372" s="6" t="s">
        <v>172</v>
      </c>
      <c r="E3372" s="6" t="n">
        <v>1789662012</v>
      </c>
      <c r="F3372" s="6" t="n">
        <v>1789662272</v>
      </c>
      <c r="G3372" s="6" t="n">
        <v>1789662036</v>
      </c>
      <c r="H3372" s="6" t="n">
        <v>1789665340</v>
      </c>
      <c r="J3372" s="6" t="n">
        <v>0</v>
      </c>
      <c r="K3372" s="6" t="n">
        <v>0</v>
      </c>
      <c r="L3372" s="9" t="n">
        <f aca="false">IF(AND(E3372&gt;=Scenario!$B$11,E3372&lt;Scenario!$B$12),1,0)</f>
        <v>1</v>
      </c>
      <c r="M3372" s="9" t="n">
        <f aca="false">IF(AND(L3372=1,ISNUMBER(F3372)),MAX(0,F3372-E3372)/60,"")</f>
        <v>4.33333333333333</v>
      </c>
      <c r="N3372" s="9" t="n">
        <f aca="false">IF(AND(L3372=1,ISNUMBER(G3372)),MAX(0,G3372-E3372)/60,"")</f>
        <v>0.4</v>
      </c>
      <c r="O3372" s="9" t="n">
        <f aca="false">IF(ISNUMBER(H3372),IF(AND(H3372&gt;=Scenario!$B$11,H3372&lt;Scenario!$B$12),1,0),0)</f>
        <v>1</v>
      </c>
      <c r="P3372" s="9" t="n">
        <f aca="false">IF(O3372=1,MAX(0,H3372-E3372)/60,"")</f>
        <v>55.4666666666667</v>
      </c>
      <c r="Q3372" s="9" t="n">
        <f aca="false">INDEX(Scenario!$B$18:$B$20,MATCH(B3372,Scenario!$A$18:$A$20,0))</f>
        <v>240</v>
      </c>
      <c r="R3372" s="9" t="n">
        <f aca="false">INDEX(Scenario!$C$18:$C$20,MATCH(B3372,Scenario!$A$18:$A$20,0))</f>
        <v>4320</v>
      </c>
      <c r="S3372" s="9" t="n">
        <f aca="false">IF(ISNUMBER(M3372),IF(M3372&lt;=Q3372,1,0),"")</f>
        <v>1</v>
      </c>
      <c r="T3372" s="9" t="n">
        <f aca="false">IF(ISNUMBER(P3372),IF(P3372&lt;=R3372,1,0),"")</f>
        <v>1</v>
      </c>
      <c r="U3372" s="9" t="n">
        <f aca="false">IF(E3372&gt;Scenario!$B$14,0,IF(OR(AND(ISNUMBER(H3372),H3372&lt;=Scenario!$B$14),AND(ISNUMBER(I3372),I3372&lt;=Scenario!$B$14)),0,1))</f>
        <v>0</v>
      </c>
      <c r="V3372" s="9" t="n">
        <f aca="false">IF(AND(U3372=1,(Scenario!$B$14-E3372)/60&gt;R3372),1,0)</f>
        <v>0</v>
      </c>
      <c r="W3372" s="9" t="n">
        <f aca="false">IF(OR(C3372=Scenario!$B$22,C3372=Scenario!$C$22),1,0)</f>
        <v>0</v>
      </c>
      <c r="X3372" s="9" t="n">
        <f aca="false">IF(ISNUMBER(I3372),1,0)</f>
        <v>0</v>
      </c>
      <c r="Y3372" s="9" t="n">
        <f aca="false">MOD(INT(E3372/86400)+3,7)</f>
        <v>3</v>
      </c>
      <c r="Z3372" s="9" t="n">
        <f aca="false">MOD(INT(E3372/3600),24)</f>
        <v>16</v>
      </c>
      <c r="AA3372" s="6" t="s">
        <v>6987</v>
      </c>
    </row>
    <row r="3373" customFormat="false" ht="15" hidden="false" customHeight="false" outlineLevel="0" collapsed="false">
      <c r="A3373" s="6" t="s">
        <v>6988</v>
      </c>
      <c r="B3373" s="6" t="s">
        <v>44</v>
      </c>
      <c r="C3373" s="6" t="s">
        <v>249</v>
      </c>
      <c r="D3373" s="6" t="s">
        <v>170</v>
      </c>
      <c r="E3373" s="6" t="n">
        <v>1789662618</v>
      </c>
      <c r="F3373" s="6" t="n">
        <v>1789662834</v>
      </c>
      <c r="G3373" s="6" t="n">
        <v>1789662628</v>
      </c>
      <c r="H3373" s="6" t="n">
        <v>1789664883</v>
      </c>
      <c r="J3373" s="6" t="n">
        <v>0</v>
      </c>
      <c r="K3373" s="6" t="n">
        <v>0</v>
      </c>
      <c r="L3373" s="9" t="n">
        <f aca="false">IF(AND(E3373&gt;=Scenario!$B$11,E3373&lt;Scenario!$B$12),1,0)</f>
        <v>1</v>
      </c>
      <c r="M3373" s="9" t="n">
        <f aca="false">IF(AND(L3373=1,ISNUMBER(F3373)),MAX(0,F3373-E3373)/60,"")</f>
        <v>3.6</v>
      </c>
      <c r="N3373" s="9" t="n">
        <f aca="false">IF(AND(L3373=1,ISNUMBER(G3373)),MAX(0,G3373-E3373)/60,"")</f>
        <v>0.166666666666667</v>
      </c>
      <c r="O3373" s="9" t="n">
        <f aca="false">IF(ISNUMBER(H3373),IF(AND(H3373&gt;=Scenario!$B$11,H3373&lt;Scenario!$B$12),1,0),0)</f>
        <v>1</v>
      </c>
      <c r="P3373" s="9" t="n">
        <f aca="false">IF(O3373=1,MAX(0,H3373-E3373)/60,"")</f>
        <v>37.75</v>
      </c>
      <c r="Q3373" s="9" t="n">
        <f aca="false">INDEX(Scenario!$B$18:$B$20,MATCH(B3373,Scenario!$A$18:$A$20,0))</f>
        <v>240</v>
      </c>
      <c r="R3373" s="9" t="n">
        <f aca="false">INDEX(Scenario!$C$18:$C$20,MATCH(B3373,Scenario!$A$18:$A$20,0))</f>
        <v>4320</v>
      </c>
      <c r="S3373" s="9" t="n">
        <f aca="false">IF(ISNUMBER(M3373),IF(M3373&lt;=Q3373,1,0),"")</f>
        <v>1</v>
      </c>
      <c r="T3373" s="9" t="n">
        <f aca="false">IF(ISNUMBER(P3373),IF(P3373&lt;=R3373,1,0),"")</f>
        <v>1</v>
      </c>
      <c r="U3373" s="9" t="n">
        <f aca="false">IF(E3373&gt;Scenario!$B$14,0,IF(OR(AND(ISNUMBER(H3373),H3373&lt;=Scenario!$B$14),AND(ISNUMBER(I3373),I3373&lt;=Scenario!$B$14)),0,1))</f>
        <v>0</v>
      </c>
      <c r="V3373" s="9" t="n">
        <f aca="false">IF(AND(U3373=1,(Scenario!$B$14-E3373)/60&gt;R3373),1,0)</f>
        <v>0</v>
      </c>
      <c r="W3373" s="9" t="n">
        <f aca="false">IF(OR(C3373=Scenario!$B$22,C3373=Scenario!$C$22),1,0)</f>
        <v>0</v>
      </c>
      <c r="X3373" s="9" t="n">
        <f aca="false">IF(ISNUMBER(I3373),1,0)</f>
        <v>0</v>
      </c>
      <c r="Y3373" s="9" t="n">
        <f aca="false">MOD(INT(E3373/86400)+3,7)</f>
        <v>3</v>
      </c>
      <c r="Z3373" s="9" t="n">
        <f aca="false">MOD(INT(E3373/3600),24)</f>
        <v>16</v>
      </c>
      <c r="AA3373" s="6" t="s">
        <v>6989</v>
      </c>
    </row>
    <row r="3374" customFormat="false" ht="15" hidden="false" customHeight="false" outlineLevel="0" collapsed="false">
      <c r="A3374" s="6" t="s">
        <v>6990</v>
      </c>
      <c r="B3374" s="6" t="s">
        <v>44</v>
      </c>
      <c r="C3374" s="6" t="s">
        <v>46</v>
      </c>
      <c r="D3374" s="6" t="s">
        <v>170</v>
      </c>
      <c r="E3374" s="6" t="n">
        <v>1789662742</v>
      </c>
      <c r="F3374" s="6" t="n">
        <v>1789662974</v>
      </c>
      <c r="G3374" s="6" t="n">
        <v>1789662759</v>
      </c>
      <c r="H3374" s="6" t="n">
        <v>1789759328</v>
      </c>
      <c r="J3374" s="6" t="n">
        <v>1</v>
      </c>
      <c r="K3374" s="6" t="n">
        <v>0</v>
      </c>
      <c r="L3374" s="9" t="n">
        <f aca="false">IF(AND(E3374&gt;=Scenario!$B$11,E3374&lt;Scenario!$B$12),1,0)</f>
        <v>1</v>
      </c>
      <c r="M3374" s="9" t="n">
        <f aca="false">IF(AND(L3374=1,ISNUMBER(F3374)),MAX(0,F3374-E3374)/60,"")</f>
        <v>3.86666666666667</v>
      </c>
      <c r="N3374" s="9" t="n">
        <f aca="false">IF(AND(L3374=1,ISNUMBER(G3374)),MAX(0,G3374-E3374)/60,"")</f>
        <v>0.283333333333333</v>
      </c>
      <c r="O3374" s="9" t="n">
        <f aca="false">IF(ISNUMBER(H3374),IF(AND(H3374&gt;=Scenario!$B$11,H3374&lt;Scenario!$B$12),1,0),0)</f>
        <v>1</v>
      </c>
      <c r="P3374" s="9" t="n">
        <f aca="false">IF(O3374=1,MAX(0,H3374-E3374)/60,"")</f>
        <v>1609.76666666667</v>
      </c>
      <c r="Q3374" s="9" t="n">
        <f aca="false">INDEX(Scenario!$B$18:$B$20,MATCH(B3374,Scenario!$A$18:$A$20,0))</f>
        <v>240</v>
      </c>
      <c r="R3374" s="9" t="n">
        <f aca="false">INDEX(Scenario!$C$18:$C$20,MATCH(B3374,Scenario!$A$18:$A$20,0))</f>
        <v>4320</v>
      </c>
      <c r="S3374" s="9" t="n">
        <f aca="false">IF(ISNUMBER(M3374),IF(M3374&lt;=Q3374,1,0),"")</f>
        <v>1</v>
      </c>
      <c r="T3374" s="9" t="n">
        <f aca="false">IF(ISNUMBER(P3374),IF(P3374&lt;=R3374,1,0),"")</f>
        <v>1</v>
      </c>
      <c r="U3374" s="9" t="n">
        <f aca="false">IF(E3374&gt;Scenario!$B$14,0,IF(OR(AND(ISNUMBER(H3374),H3374&lt;=Scenario!$B$14),AND(ISNUMBER(I3374),I3374&lt;=Scenario!$B$14)),0,1))</f>
        <v>0</v>
      </c>
      <c r="V3374" s="9" t="n">
        <f aca="false">IF(AND(U3374=1,(Scenario!$B$14-E3374)/60&gt;R3374),1,0)</f>
        <v>0</v>
      </c>
      <c r="W3374" s="9" t="n">
        <f aca="false">IF(OR(C3374=Scenario!$B$22,C3374=Scenario!$C$22),1,0)</f>
        <v>1</v>
      </c>
      <c r="X3374" s="9" t="n">
        <f aca="false">IF(ISNUMBER(I3374),1,0)</f>
        <v>0</v>
      </c>
      <c r="Y3374" s="9" t="n">
        <f aca="false">MOD(INT(E3374/86400)+3,7)</f>
        <v>3</v>
      </c>
      <c r="Z3374" s="9" t="n">
        <f aca="false">MOD(INT(E3374/3600),24)</f>
        <v>16</v>
      </c>
      <c r="AA3374" s="6" t="s">
        <v>6991</v>
      </c>
    </row>
    <row r="3375" customFormat="false" ht="15" hidden="false" customHeight="false" outlineLevel="0" collapsed="false">
      <c r="A3375" s="6" t="s">
        <v>6992</v>
      </c>
      <c r="B3375" s="6" t="s">
        <v>44</v>
      </c>
      <c r="C3375" s="6" t="s">
        <v>46</v>
      </c>
      <c r="D3375" s="6" t="s">
        <v>170</v>
      </c>
      <c r="E3375" s="6" t="n">
        <v>1789663529</v>
      </c>
      <c r="F3375" s="6" t="n">
        <v>1789663634</v>
      </c>
      <c r="G3375" s="6" t="n">
        <v>1789663563</v>
      </c>
      <c r="H3375" s="6" t="n">
        <v>1789664489</v>
      </c>
      <c r="J3375" s="6" t="n">
        <v>0</v>
      </c>
      <c r="K3375" s="6" t="n">
        <v>0</v>
      </c>
      <c r="L3375" s="9" t="n">
        <f aca="false">IF(AND(E3375&gt;=Scenario!$B$11,E3375&lt;Scenario!$B$12),1,0)</f>
        <v>1</v>
      </c>
      <c r="M3375" s="9" t="n">
        <f aca="false">IF(AND(L3375=1,ISNUMBER(F3375)),MAX(0,F3375-E3375)/60,"")</f>
        <v>1.75</v>
      </c>
      <c r="N3375" s="9" t="n">
        <f aca="false">IF(AND(L3375=1,ISNUMBER(G3375)),MAX(0,G3375-E3375)/60,"")</f>
        <v>0.566666666666667</v>
      </c>
      <c r="O3375" s="9" t="n">
        <f aca="false">IF(ISNUMBER(H3375),IF(AND(H3375&gt;=Scenario!$B$11,H3375&lt;Scenario!$B$12),1,0),0)</f>
        <v>1</v>
      </c>
      <c r="P3375" s="9" t="n">
        <f aca="false">IF(O3375=1,MAX(0,H3375-E3375)/60,"")</f>
        <v>16</v>
      </c>
      <c r="Q3375" s="9" t="n">
        <f aca="false">INDEX(Scenario!$B$18:$B$20,MATCH(B3375,Scenario!$A$18:$A$20,0))</f>
        <v>240</v>
      </c>
      <c r="R3375" s="9" t="n">
        <f aca="false">INDEX(Scenario!$C$18:$C$20,MATCH(B3375,Scenario!$A$18:$A$20,0))</f>
        <v>4320</v>
      </c>
      <c r="S3375" s="9" t="n">
        <f aca="false">IF(ISNUMBER(M3375),IF(M3375&lt;=Q3375,1,0),"")</f>
        <v>1</v>
      </c>
      <c r="T3375" s="9" t="n">
        <f aca="false">IF(ISNUMBER(P3375),IF(P3375&lt;=R3375,1,0),"")</f>
        <v>1</v>
      </c>
      <c r="U3375" s="9" t="n">
        <f aca="false">IF(E3375&gt;Scenario!$B$14,0,IF(OR(AND(ISNUMBER(H3375),H3375&lt;=Scenario!$B$14),AND(ISNUMBER(I3375),I3375&lt;=Scenario!$B$14)),0,1))</f>
        <v>0</v>
      </c>
      <c r="V3375" s="9" t="n">
        <f aca="false">IF(AND(U3375=1,(Scenario!$B$14-E3375)/60&gt;R3375),1,0)</f>
        <v>0</v>
      </c>
      <c r="W3375" s="9" t="n">
        <f aca="false">IF(OR(C3375=Scenario!$B$22,C3375=Scenario!$C$22),1,0)</f>
        <v>1</v>
      </c>
      <c r="X3375" s="9" t="n">
        <f aca="false">IF(ISNUMBER(I3375),1,0)</f>
        <v>0</v>
      </c>
      <c r="Y3375" s="9" t="n">
        <f aca="false">MOD(INT(E3375/86400)+3,7)</f>
        <v>3</v>
      </c>
      <c r="Z3375" s="9" t="n">
        <f aca="false">MOD(INT(E3375/3600),24)</f>
        <v>16</v>
      </c>
      <c r="AA3375" s="6" t="s">
        <v>6993</v>
      </c>
    </row>
    <row r="3376" customFormat="false" ht="15" hidden="false" customHeight="false" outlineLevel="0" collapsed="false">
      <c r="A3376" s="6" t="s">
        <v>6994</v>
      </c>
      <c r="B3376" s="6" t="s">
        <v>43</v>
      </c>
      <c r="C3376" s="6" t="s">
        <v>288</v>
      </c>
      <c r="D3376" s="6" t="s">
        <v>171</v>
      </c>
      <c r="E3376" s="6" t="n">
        <v>1789664161</v>
      </c>
      <c r="F3376" s="6" t="n">
        <v>1789664266</v>
      </c>
      <c r="G3376" s="6" t="n">
        <v>1789664188</v>
      </c>
      <c r="H3376" s="6" t="n">
        <v>1789669555</v>
      </c>
      <c r="J3376" s="6" t="n">
        <v>0</v>
      </c>
      <c r="K3376" s="6" t="n">
        <v>0</v>
      </c>
      <c r="L3376" s="9" t="n">
        <f aca="false">IF(AND(E3376&gt;=Scenario!$B$11,E3376&lt;Scenario!$B$12),1,0)</f>
        <v>1</v>
      </c>
      <c r="M3376" s="9" t="n">
        <f aca="false">IF(AND(L3376=1,ISNUMBER(F3376)),MAX(0,F3376-E3376)/60,"")</f>
        <v>1.75</v>
      </c>
      <c r="N3376" s="9" t="n">
        <f aca="false">IF(AND(L3376=1,ISNUMBER(G3376)),MAX(0,G3376-E3376)/60,"")</f>
        <v>0.45</v>
      </c>
      <c r="O3376" s="9" t="n">
        <f aca="false">IF(ISNUMBER(H3376),IF(AND(H3376&gt;=Scenario!$B$11,H3376&lt;Scenario!$B$12),1,0),0)</f>
        <v>1</v>
      </c>
      <c r="P3376" s="9" t="n">
        <f aca="false">IF(O3376=1,MAX(0,H3376-E3376)/60,"")</f>
        <v>89.9</v>
      </c>
      <c r="Q3376" s="9" t="n">
        <f aca="false">INDEX(Scenario!$B$18:$B$20,MATCH(B3376,Scenario!$A$18:$A$20,0))</f>
        <v>60</v>
      </c>
      <c r="R3376" s="9" t="n">
        <f aca="false">INDEX(Scenario!$C$18:$C$20,MATCH(B3376,Scenario!$A$18:$A$20,0))</f>
        <v>1440</v>
      </c>
      <c r="S3376" s="9" t="n">
        <f aca="false">IF(ISNUMBER(M3376),IF(M3376&lt;=Q3376,1,0),"")</f>
        <v>1</v>
      </c>
      <c r="T3376" s="9" t="n">
        <f aca="false">IF(ISNUMBER(P3376),IF(P3376&lt;=R3376,1,0),"")</f>
        <v>1</v>
      </c>
      <c r="U3376" s="9" t="n">
        <f aca="false">IF(E3376&gt;Scenario!$B$14,0,IF(OR(AND(ISNUMBER(H3376),H3376&lt;=Scenario!$B$14),AND(ISNUMBER(I3376),I3376&lt;=Scenario!$B$14)),0,1))</f>
        <v>0</v>
      </c>
      <c r="V3376" s="9" t="n">
        <f aca="false">IF(AND(U3376=1,(Scenario!$B$14-E3376)/60&gt;R3376),1,0)</f>
        <v>0</v>
      </c>
      <c r="W3376" s="9" t="n">
        <f aca="false">IF(OR(C3376=Scenario!$B$22,C3376=Scenario!$C$22),1,0)</f>
        <v>0</v>
      </c>
      <c r="X3376" s="9" t="n">
        <f aca="false">IF(ISNUMBER(I3376),1,0)</f>
        <v>0</v>
      </c>
      <c r="Y3376" s="9" t="n">
        <f aca="false">MOD(INT(E3376/86400)+3,7)</f>
        <v>3</v>
      </c>
      <c r="Z3376" s="9" t="n">
        <f aca="false">MOD(INT(E3376/3600),24)</f>
        <v>16</v>
      </c>
      <c r="AA3376" s="6" t="s">
        <v>6995</v>
      </c>
    </row>
    <row r="3377" customFormat="false" ht="15" hidden="false" customHeight="false" outlineLevel="0" collapsed="false">
      <c r="A3377" s="6" t="s">
        <v>6996</v>
      </c>
      <c r="B3377" s="6" t="s">
        <v>44</v>
      </c>
      <c r="C3377" s="6" t="s">
        <v>249</v>
      </c>
      <c r="D3377" s="6" t="s">
        <v>172</v>
      </c>
      <c r="E3377" s="6" t="n">
        <v>1789664636</v>
      </c>
      <c r="F3377" s="6" t="n">
        <v>1789664873</v>
      </c>
      <c r="G3377" s="6" t="n">
        <v>1789664688</v>
      </c>
      <c r="H3377" s="6" t="n">
        <v>1789670796</v>
      </c>
      <c r="J3377" s="6" t="n">
        <v>0</v>
      </c>
      <c r="K3377" s="6" t="n">
        <v>0</v>
      </c>
      <c r="L3377" s="9" t="n">
        <f aca="false">IF(AND(E3377&gt;=Scenario!$B$11,E3377&lt;Scenario!$B$12),1,0)</f>
        <v>1</v>
      </c>
      <c r="M3377" s="9" t="n">
        <f aca="false">IF(AND(L3377=1,ISNUMBER(F3377)),MAX(0,F3377-E3377)/60,"")</f>
        <v>3.95</v>
      </c>
      <c r="N3377" s="9" t="n">
        <f aca="false">IF(AND(L3377=1,ISNUMBER(G3377)),MAX(0,G3377-E3377)/60,"")</f>
        <v>0.866666666666667</v>
      </c>
      <c r="O3377" s="9" t="n">
        <f aca="false">IF(ISNUMBER(H3377),IF(AND(H3377&gt;=Scenario!$B$11,H3377&lt;Scenario!$B$12),1,0),0)</f>
        <v>1</v>
      </c>
      <c r="P3377" s="9" t="n">
        <f aca="false">IF(O3377=1,MAX(0,H3377-E3377)/60,"")</f>
        <v>102.666666666667</v>
      </c>
      <c r="Q3377" s="9" t="n">
        <f aca="false">INDEX(Scenario!$B$18:$B$20,MATCH(B3377,Scenario!$A$18:$A$20,0))</f>
        <v>240</v>
      </c>
      <c r="R3377" s="9" t="n">
        <f aca="false">INDEX(Scenario!$C$18:$C$20,MATCH(B3377,Scenario!$A$18:$A$20,0))</f>
        <v>4320</v>
      </c>
      <c r="S3377" s="9" t="n">
        <f aca="false">IF(ISNUMBER(M3377),IF(M3377&lt;=Q3377,1,0),"")</f>
        <v>1</v>
      </c>
      <c r="T3377" s="9" t="n">
        <f aca="false">IF(ISNUMBER(P3377),IF(P3377&lt;=R3377,1,0),"")</f>
        <v>1</v>
      </c>
      <c r="U3377" s="9" t="n">
        <f aca="false">IF(E3377&gt;Scenario!$B$14,0,IF(OR(AND(ISNUMBER(H3377),H3377&lt;=Scenario!$B$14),AND(ISNUMBER(I3377),I3377&lt;=Scenario!$B$14)),0,1))</f>
        <v>0</v>
      </c>
      <c r="V3377" s="9" t="n">
        <f aca="false">IF(AND(U3377=1,(Scenario!$B$14-E3377)/60&gt;R3377),1,0)</f>
        <v>0</v>
      </c>
      <c r="W3377" s="9" t="n">
        <f aca="false">IF(OR(C3377=Scenario!$B$22,C3377=Scenario!$C$22),1,0)</f>
        <v>0</v>
      </c>
      <c r="X3377" s="9" t="n">
        <f aca="false">IF(ISNUMBER(I3377),1,0)</f>
        <v>0</v>
      </c>
      <c r="Y3377" s="9" t="n">
        <f aca="false">MOD(INT(E3377/86400)+3,7)</f>
        <v>3</v>
      </c>
      <c r="Z3377" s="9" t="n">
        <f aca="false">MOD(INT(E3377/3600),24)</f>
        <v>17</v>
      </c>
      <c r="AA3377" s="6" t="s">
        <v>6997</v>
      </c>
    </row>
    <row r="3378" customFormat="false" ht="15" hidden="false" customHeight="false" outlineLevel="0" collapsed="false">
      <c r="A3378" s="6" t="s">
        <v>6998</v>
      </c>
      <c r="B3378" s="6" t="s">
        <v>44</v>
      </c>
      <c r="C3378" s="6" t="s">
        <v>46</v>
      </c>
      <c r="D3378" s="6" t="s">
        <v>170</v>
      </c>
      <c r="E3378" s="6" t="n">
        <v>1789664877</v>
      </c>
      <c r="F3378" s="6" t="n">
        <v>1789665094</v>
      </c>
      <c r="G3378" s="6" t="n">
        <v>1789664912</v>
      </c>
      <c r="H3378" s="6" t="n">
        <v>1789665641</v>
      </c>
      <c r="J3378" s="6" t="n">
        <v>0</v>
      </c>
      <c r="K3378" s="6" t="n">
        <v>0</v>
      </c>
      <c r="L3378" s="9" t="n">
        <f aca="false">IF(AND(E3378&gt;=Scenario!$B$11,E3378&lt;Scenario!$B$12),1,0)</f>
        <v>1</v>
      </c>
      <c r="M3378" s="9" t="n">
        <f aca="false">IF(AND(L3378=1,ISNUMBER(F3378)),MAX(0,F3378-E3378)/60,"")</f>
        <v>3.61666666666667</v>
      </c>
      <c r="N3378" s="9" t="n">
        <f aca="false">IF(AND(L3378=1,ISNUMBER(G3378)),MAX(0,G3378-E3378)/60,"")</f>
        <v>0.583333333333333</v>
      </c>
      <c r="O3378" s="9" t="n">
        <f aca="false">IF(ISNUMBER(H3378),IF(AND(H3378&gt;=Scenario!$B$11,H3378&lt;Scenario!$B$12),1,0),0)</f>
        <v>1</v>
      </c>
      <c r="P3378" s="9" t="n">
        <f aca="false">IF(O3378=1,MAX(0,H3378-E3378)/60,"")</f>
        <v>12.7333333333333</v>
      </c>
      <c r="Q3378" s="9" t="n">
        <f aca="false">INDEX(Scenario!$B$18:$B$20,MATCH(B3378,Scenario!$A$18:$A$20,0))</f>
        <v>240</v>
      </c>
      <c r="R3378" s="9" t="n">
        <f aca="false">INDEX(Scenario!$C$18:$C$20,MATCH(B3378,Scenario!$A$18:$A$20,0))</f>
        <v>4320</v>
      </c>
      <c r="S3378" s="9" t="n">
        <f aca="false">IF(ISNUMBER(M3378),IF(M3378&lt;=Q3378,1,0),"")</f>
        <v>1</v>
      </c>
      <c r="T3378" s="9" t="n">
        <f aca="false">IF(ISNUMBER(P3378),IF(P3378&lt;=R3378,1,0),"")</f>
        <v>1</v>
      </c>
      <c r="U3378" s="9" t="n">
        <f aca="false">IF(E3378&gt;Scenario!$B$14,0,IF(OR(AND(ISNUMBER(H3378),H3378&lt;=Scenario!$B$14),AND(ISNUMBER(I3378),I3378&lt;=Scenario!$B$14)),0,1))</f>
        <v>0</v>
      </c>
      <c r="V3378" s="9" t="n">
        <f aca="false">IF(AND(U3378=1,(Scenario!$B$14-E3378)/60&gt;R3378),1,0)</f>
        <v>0</v>
      </c>
      <c r="W3378" s="9" t="n">
        <f aca="false">IF(OR(C3378=Scenario!$B$22,C3378=Scenario!$C$22),1,0)</f>
        <v>1</v>
      </c>
      <c r="X3378" s="9" t="n">
        <f aca="false">IF(ISNUMBER(I3378),1,0)</f>
        <v>0</v>
      </c>
      <c r="Y3378" s="9" t="n">
        <f aca="false">MOD(INT(E3378/86400)+3,7)</f>
        <v>3</v>
      </c>
      <c r="Z3378" s="9" t="n">
        <f aca="false">MOD(INT(E3378/3600),24)</f>
        <v>17</v>
      </c>
      <c r="AA3378" s="6" t="s">
        <v>6999</v>
      </c>
    </row>
    <row r="3379" customFormat="false" ht="15" hidden="false" customHeight="false" outlineLevel="0" collapsed="false">
      <c r="A3379" s="6" t="s">
        <v>7000</v>
      </c>
      <c r="B3379" s="6" t="s">
        <v>44</v>
      </c>
      <c r="C3379" s="6" t="s">
        <v>288</v>
      </c>
      <c r="D3379" s="6" t="s">
        <v>170</v>
      </c>
      <c r="E3379" s="6" t="n">
        <v>1789664884</v>
      </c>
      <c r="F3379" s="6" t="n">
        <v>1789665175</v>
      </c>
      <c r="G3379" s="6" t="n">
        <v>1789664945</v>
      </c>
      <c r="H3379" s="6" t="n">
        <v>1789666238</v>
      </c>
      <c r="J3379" s="6" t="n">
        <v>0</v>
      </c>
      <c r="K3379" s="6" t="n">
        <v>0</v>
      </c>
      <c r="L3379" s="9" t="n">
        <f aca="false">IF(AND(E3379&gt;=Scenario!$B$11,E3379&lt;Scenario!$B$12),1,0)</f>
        <v>1</v>
      </c>
      <c r="M3379" s="9" t="n">
        <f aca="false">IF(AND(L3379=1,ISNUMBER(F3379)),MAX(0,F3379-E3379)/60,"")</f>
        <v>4.85</v>
      </c>
      <c r="N3379" s="9" t="n">
        <f aca="false">IF(AND(L3379=1,ISNUMBER(G3379)),MAX(0,G3379-E3379)/60,"")</f>
        <v>1.01666666666667</v>
      </c>
      <c r="O3379" s="9" t="n">
        <f aca="false">IF(ISNUMBER(H3379),IF(AND(H3379&gt;=Scenario!$B$11,H3379&lt;Scenario!$B$12),1,0),0)</f>
        <v>1</v>
      </c>
      <c r="P3379" s="9" t="n">
        <f aca="false">IF(O3379=1,MAX(0,H3379-E3379)/60,"")</f>
        <v>22.5666666666667</v>
      </c>
      <c r="Q3379" s="9" t="n">
        <f aca="false">INDEX(Scenario!$B$18:$B$20,MATCH(B3379,Scenario!$A$18:$A$20,0))</f>
        <v>240</v>
      </c>
      <c r="R3379" s="9" t="n">
        <f aca="false">INDEX(Scenario!$C$18:$C$20,MATCH(B3379,Scenario!$A$18:$A$20,0))</f>
        <v>4320</v>
      </c>
      <c r="S3379" s="9" t="n">
        <f aca="false">IF(ISNUMBER(M3379),IF(M3379&lt;=Q3379,1,0),"")</f>
        <v>1</v>
      </c>
      <c r="T3379" s="9" t="n">
        <f aca="false">IF(ISNUMBER(P3379),IF(P3379&lt;=R3379,1,0),"")</f>
        <v>1</v>
      </c>
      <c r="U3379" s="9" t="n">
        <f aca="false">IF(E3379&gt;Scenario!$B$14,0,IF(OR(AND(ISNUMBER(H3379),H3379&lt;=Scenario!$B$14),AND(ISNUMBER(I3379),I3379&lt;=Scenario!$B$14)),0,1))</f>
        <v>0</v>
      </c>
      <c r="V3379" s="9" t="n">
        <f aca="false">IF(AND(U3379=1,(Scenario!$B$14-E3379)/60&gt;R3379),1,0)</f>
        <v>0</v>
      </c>
      <c r="W3379" s="9" t="n">
        <f aca="false">IF(OR(C3379=Scenario!$B$22,C3379=Scenario!$C$22),1,0)</f>
        <v>0</v>
      </c>
      <c r="X3379" s="9" t="n">
        <f aca="false">IF(ISNUMBER(I3379),1,0)</f>
        <v>0</v>
      </c>
      <c r="Y3379" s="9" t="n">
        <f aca="false">MOD(INT(E3379/86400)+3,7)</f>
        <v>3</v>
      </c>
      <c r="Z3379" s="9" t="n">
        <f aca="false">MOD(INT(E3379/3600),24)</f>
        <v>17</v>
      </c>
      <c r="AA3379" s="6" t="s">
        <v>7001</v>
      </c>
    </row>
    <row r="3380" customFormat="false" ht="15" hidden="false" customHeight="false" outlineLevel="0" collapsed="false">
      <c r="A3380" s="6" t="s">
        <v>7002</v>
      </c>
      <c r="B3380" s="6" t="s">
        <v>43</v>
      </c>
      <c r="C3380" s="6" t="s">
        <v>47</v>
      </c>
      <c r="D3380" s="6" t="s">
        <v>170</v>
      </c>
      <c r="E3380" s="6" t="n">
        <v>1789665926</v>
      </c>
      <c r="F3380" s="6" t="n">
        <v>1789666068</v>
      </c>
      <c r="G3380" s="6" t="n">
        <v>1789665946</v>
      </c>
      <c r="H3380" s="6" t="n">
        <v>1789675792</v>
      </c>
      <c r="J3380" s="6" t="n">
        <v>0</v>
      </c>
      <c r="K3380" s="6" t="n">
        <v>0</v>
      </c>
      <c r="L3380" s="9" t="n">
        <f aca="false">IF(AND(E3380&gt;=Scenario!$B$11,E3380&lt;Scenario!$B$12),1,0)</f>
        <v>1</v>
      </c>
      <c r="M3380" s="9" t="n">
        <f aca="false">IF(AND(L3380=1,ISNUMBER(F3380)),MAX(0,F3380-E3380)/60,"")</f>
        <v>2.36666666666667</v>
      </c>
      <c r="N3380" s="9" t="n">
        <f aca="false">IF(AND(L3380=1,ISNUMBER(G3380)),MAX(0,G3380-E3380)/60,"")</f>
        <v>0.333333333333333</v>
      </c>
      <c r="O3380" s="9" t="n">
        <f aca="false">IF(ISNUMBER(H3380),IF(AND(H3380&gt;=Scenario!$B$11,H3380&lt;Scenario!$B$12),1,0),0)</f>
        <v>1</v>
      </c>
      <c r="P3380" s="9" t="n">
        <f aca="false">IF(O3380=1,MAX(0,H3380-E3380)/60,"")</f>
        <v>164.433333333333</v>
      </c>
      <c r="Q3380" s="9" t="n">
        <f aca="false">INDEX(Scenario!$B$18:$B$20,MATCH(B3380,Scenario!$A$18:$A$20,0))</f>
        <v>60</v>
      </c>
      <c r="R3380" s="9" t="n">
        <f aca="false">INDEX(Scenario!$C$18:$C$20,MATCH(B3380,Scenario!$A$18:$A$20,0))</f>
        <v>1440</v>
      </c>
      <c r="S3380" s="9" t="n">
        <f aca="false">IF(ISNUMBER(M3380),IF(M3380&lt;=Q3380,1,0),"")</f>
        <v>1</v>
      </c>
      <c r="T3380" s="9" t="n">
        <f aca="false">IF(ISNUMBER(P3380),IF(P3380&lt;=R3380,1,0),"")</f>
        <v>1</v>
      </c>
      <c r="U3380" s="9" t="n">
        <f aca="false">IF(E3380&gt;Scenario!$B$14,0,IF(OR(AND(ISNUMBER(H3380),H3380&lt;=Scenario!$B$14),AND(ISNUMBER(I3380),I3380&lt;=Scenario!$B$14)),0,1))</f>
        <v>0</v>
      </c>
      <c r="V3380" s="9" t="n">
        <f aca="false">IF(AND(U3380=1,(Scenario!$B$14-E3380)/60&gt;R3380),1,0)</f>
        <v>0</v>
      </c>
      <c r="W3380" s="9" t="n">
        <f aca="false">IF(OR(C3380=Scenario!$B$22,C3380=Scenario!$C$22),1,0)</f>
        <v>1</v>
      </c>
      <c r="X3380" s="9" t="n">
        <f aca="false">IF(ISNUMBER(I3380),1,0)</f>
        <v>0</v>
      </c>
      <c r="Y3380" s="9" t="n">
        <f aca="false">MOD(INT(E3380/86400)+3,7)</f>
        <v>3</v>
      </c>
      <c r="Z3380" s="9" t="n">
        <f aca="false">MOD(INT(E3380/3600),24)</f>
        <v>17</v>
      </c>
      <c r="AA3380" s="6" t="s">
        <v>7003</v>
      </c>
    </row>
    <row r="3381" customFormat="false" ht="15" hidden="false" customHeight="false" outlineLevel="0" collapsed="false">
      <c r="A3381" s="6" t="s">
        <v>7004</v>
      </c>
      <c r="B3381" s="6" t="s">
        <v>44</v>
      </c>
      <c r="C3381" s="6" t="s">
        <v>249</v>
      </c>
      <c r="D3381" s="6" t="s">
        <v>172</v>
      </c>
      <c r="E3381" s="6" t="n">
        <v>1789666128</v>
      </c>
      <c r="F3381" s="6" t="n">
        <v>1789666391</v>
      </c>
      <c r="G3381" s="6" t="n">
        <v>1789666156</v>
      </c>
      <c r="H3381" s="6" t="n">
        <v>1789670031</v>
      </c>
      <c r="J3381" s="6" t="n">
        <v>0</v>
      </c>
      <c r="K3381" s="6" t="n">
        <v>0</v>
      </c>
      <c r="L3381" s="9" t="n">
        <f aca="false">IF(AND(E3381&gt;=Scenario!$B$11,E3381&lt;Scenario!$B$12),1,0)</f>
        <v>1</v>
      </c>
      <c r="M3381" s="9" t="n">
        <f aca="false">IF(AND(L3381=1,ISNUMBER(F3381)),MAX(0,F3381-E3381)/60,"")</f>
        <v>4.38333333333333</v>
      </c>
      <c r="N3381" s="9" t="n">
        <f aca="false">IF(AND(L3381=1,ISNUMBER(G3381)),MAX(0,G3381-E3381)/60,"")</f>
        <v>0.466666666666667</v>
      </c>
      <c r="O3381" s="9" t="n">
        <f aca="false">IF(ISNUMBER(H3381),IF(AND(H3381&gt;=Scenario!$B$11,H3381&lt;Scenario!$B$12),1,0),0)</f>
        <v>1</v>
      </c>
      <c r="P3381" s="9" t="n">
        <f aca="false">IF(O3381=1,MAX(0,H3381-E3381)/60,"")</f>
        <v>65.05</v>
      </c>
      <c r="Q3381" s="9" t="n">
        <f aca="false">INDEX(Scenario!$B$18:$B$20,MATCH(B3381,Scenario!$A$18:$A$20,0))</f>
        <v>240</v>
      </c>
      <c r="R3381" s="9" t="n">
        <f aca="false">INDEX(Scenario!$C$18:$C$20,MATCH(B3381,Scenario!$A$18:$A$20,0))</f>
        <v>4320</v>
      </c>
      <c r="S3381" s="9" t="n">
        <f aca="false">IF(ISNUMBER(M3381),IF(M3381&lt;=Q3381,1,0),"")</f>
        <v>1</v>
      </c>
      <c r="T3381" s="9" t="n">
        <f aca="false">IF(ISNUMBER(P3381),IF(P3381&lt;=R3381,1,0),"")</f>
        <v>1</v>
      </c>
      <c r="U3381" s="9" t="n">
        <f aca="false">IF(E3381&gt;Scenario!$B$14,0,IF(OR(AND(ISNUMBER(H3381),H3381&lt;=Scenario!$B$14),AND(ISNUMBER(I3381),I3381&lt;=Scenario!$B$14)),0,1))</f>
        <v>0</v>
      </c>
      <c r="V3381" s="9" t="n">
        <f aca="false">IF(AND(U3381=1,(Scenario!$B$14-E3381)/60&gt;R3381),1,0)</f>
        <v>0</v>
      </c>
      <c r="W3381" s="9" t="n">
        <f aca="false">IF(OR(C3381=Scenario!$B$22,C3381=Scenario!$C$22),1,0)</f>
        <v>0</v>
      </c>
      <c r="X3381" s="9" t="n">
        <f aca="false">IF(ISNUMBER(I3381),1,0)</f>
        <v>0</v>
      </c>
      <c r="Y3381" s="9" t="n">
        <f aca="false">MOD(INT(E3381/86400)+3,7)</f>
        <v>3</v>
      </c>
      <c r="Z3381" s="9" t="n">
        <f aca="false">MOD(INT(E3381/3600),24)</f>
        <v>17</v>
      </c>
      <c r="AA3381" s="6" t="s">
        <v>7005</v>
      </c>
    </row>
    <row r="3382" customFormat="false" ht="15" hidden="false" customHeight="false" outlineLevel="0" collapsed="false">
      <c r="A3382" s="6" t="s">
        <v>7006</v>
      </c>
      <c r="B3382" s="6" t="s">
        <v>43</v>
      </c>
      <c r="C3382" s="6" t="s">
        <v>46</v>
      </c>
      <c r="D3382" s="6" t="s">
        <v>171</v>
      </c>
      <c r="E3382" s="6" t="n">
        <v>1789666438</v>
      </c>
      <c r="F3382" s="6" t="n">
        <v>1789666660</v>
      </c>
      <c r="G3382" s="6" t="n">
        <v>1789666490</v>
      </c>
      <c r="I3382" s="6" t="n">
        <v>1789667450</v>
      </c>
      <c r="J3382" s="6" t="n">
        <v>0</v>
      </c>
      <c r="K3382" s="6" t="n">
        <v>1</v>
      </c>
      <c r="L3382" s="9" t="n">
        <f aca="false">IF(AND(E3382&gt;=Scenario!$B$11,E3382&lt;Scenario!$B$12),1,0)</f>
        <v>1</v>
      </c>
      <c r="M3382" s="9" t="n">
        <f aca="false">IF(AND(L3382=1,ISNUMBER(F3382)),MAX(0,F3382-E3382)/60,"")</f>
        <v>3.7</v>
      </c>
      <c r="N3382" s="9" t="n">
        <f aca="false">IF(AND(L3382=1,ISNUMBER(G3382)),MAX(0,G3382-E3382)/60,"")</f>
        <v>0.866666666666667</v>
      </c>
      <c r="O3382" s="9" t="n">
        <f aca="false">IF(ISNUMBER(H3382),IF(AND(H3382&gt;=Scenario!$B$11,H3382&lt;Scenario!$B$12),1,0),0)</f>
        <v>0</v>
      </c>
      <c r="P3382" s="0" t="str">
        <f aca="false">IF(O3382=1,MAX(0,H3382-E3382)/60,"")</f>
        <v/>
      </c>
      <c r="Q3382" s="9" t="n">
        <f aca="false">INDEX(Scenario!$B$18:$B$20,MATCH(B3382,Scenario!$A$18:$A$20,0))</f>
        <v>60</v>
      </c>
      <c r="R3382" s="9" t="n">
        <f aca="false">INDEX(Scenario!$C$18:$C$20,MATCH(B3382,Scenario!$A$18:$A$20,0))</f>
        <v>1440</v>
      </c>
      <c r="S3382" s="9" t="n">
        <f aca="false">IF(ISNUMBER(M3382),IF(M3382&lt;=Q3382,1,0),"")</f>
        <v>1</v>
      </c>
      <c r="T3382" s="0" t="str">
        <f aca="false">IF(ISNUMBER(P3382),IF(P3382&lt;=R3382,1,0),"")</f>
        <v/>
      </c>
      <c r="U3382" s="9" t="n">
        <f aca="false">IF(E3382&gt;Scenario!$B$14,0,IF(OR(AND(ISNUMBER(H3382),H3382&lt;=Scenario!$B$14),AND(ISNUMBER(I3382),I3382&lt;=Scenario!$B$14)),0,1))</f>
        <v>0</v>
      </c>
      <c r="V3382" s="9" t="n">
        <f aca="false">IF(AND(U3382=1,(Scenario!$B$14-E3382)/60&gt;R3382),1,0)</f>
        <v>0</v>
      </c>
      <c r="W3382" s="9" t="n">
        <f aca="false">IF(OR(C3382=Scenario!$B$22,C3382=Scenario!$C$22),1,0)</f>
        <v>1</v>
      </c>
      <c r="X3382" s="9" t="n">
        <f aca="false">IF(ISNUMBER(I3382),1,0)</f>
        <v>1</v>
      </c>
      <c r="Y3382" s="9" t="n">
        <f aca="false">MOD(INT(E3382/86400)+3,7)</f>
        <v>3</v>
      </c>
      <c r="Z3382" s="9" t="n">
        <f aca="false">MOD(INT(E3382/3600),24)</f>
        <v>17</v>
      </c>
      <c r="AA3382" s="6" t="s">
        <v>7007</v>
      </c>
    </row>
    <row r="3383" customFormat="false" ht="15" hidden="false" customHeight="false" outlineLevel="0" collapsed="false">
      <c r="A3383" s="6" t="s">
        <v>7008</v>
      </c>
      <c r="B3383" s="6" t="s">
        <v>43</v>
      </c>
      <c r="C3383" s="6" t="s">
        <v>249</v>
      </c>
      <c r="D3383" s="6" t="s">
        <v>171</v>
      </c>
      <c r="E3383" s="6" t="n">
        <v>1789666774</v>
      </c>
      <c r="F3383" s="6" t="n">
        <v>1789666990</v>
      </c>
      <c r="G3383" s="6" t="n">
        <v>1789666809</v>
      </c>
      <c r="H3383" s="6" t="n">
        <v>1789668200</v>
      </c>
      <c r="J3383" s="6" t="n">
        <v>0</v>
      </c>
      <c r="K3383" s="6" t="n">
        <v>0</v>
      </c>
      <c r="L3383" s="9" t="n">
        <f aca="false">IF(AND(E3383&gt;=Scenario!$B$11,E3383&lt;Scenario!$B$12),1,0)</f>
        <v>1</v>
      </c>
      <c r="M3383" s="9" t="n">
        <f aca="false">IF(AND(L3383=1,ISNUMBER(F3383)),MAX(0,F3383-E3383)/60,"")</f>
        <v>3.6</v>
      </c>
      <c r="N3383" s="9" t="n">
        <f aca="false">IF(AND(L3383=1,ISNUMBER(G3383)),MAX(0,G3383-E3383)/60,"")</f>
        <v>0.583333333333333</v>
      </c>
      <c r="O3383" s="9" t="n">
        <f aca="false">IF(ISNUMBER(H3383),IF(AND(H3383&gt;=Scenario!$B$11,H3383&lt;Scenario!$B$12),1,0),0)</f>
        <v>1</v>
      </c>
      <c r="P3383" s="9" t="n">
        <f aca="false">IF(O3383=1,MAX(0,H3383-E3383)/60,"")</f>
        <v>23.7666666666667</v>
      </c>
      <c r="Q3383" s="9" t="n">
        <f aca="false">INDEX(Scenario!$B$18:$B$20,MATCH(B3383,Scenario!$A$18:$A$20,0))</f>
        <v>60</v>
      </c>
      <c r="R3383" s="9" t="n">
        <f aca="false">INDEX(Scenario!$C$18:$C$20,MATCH(B3383,Scenario!$A$18:$A$20,0))</f>
        <v>1440</v>
      </c>
      <c r="S3383" s="9" t="n">
        <f aca="false">IF(ISNUMBER(M3383),IF(M3383&lt;=Q3383,1,0),"")</f>
        <v>1</v>
      </c>
      <c r="T3383" s="9" t="n">
        <f aca="false">IF(ISNUMBER(P3383),IF(P3383&lt;=R3383,1,0),"")</f>
        <v>1</v>
      </c>
      <c r="U3383" s="9" t="n">
        <f aca="false">IF(E3383&gt;Scenario!$B$14,0,IF(OR(AND(ISNUMBER(H3383),H3383&lt;=Scenario!$B$14),AND(ISNUMBER(I3383),I3383&lt;=Scenario!$B$14)),0,1))</f>
        <v>0</v>
      </c>
      <c r="V3383" s="9" t="n">
        <f aca="false">IF(AND(U3383=1,(Scenario!$B$14-E3383)/60&gt;R3383),1,0)</f>
        <v>0</v>
      </c>
      <c r="W3383" s="9" t="n">
        <f aca="false">IF(OR(C3383=Scenario!$B$22,C3383=Scenario!$C$22),1,0)</f>
        <v>0</v>
      </c>
      <c r="X3383" s="9" t="n">
        <f aca="false">IF(ISNUMBER(I3383),1,0)</f>
        <v>0</v>
      </c>
      <c r="Y3383" s="9" t="n">
        <f aca="false">MOD(INT(E3383/86400)+3,7)</f>
        <v>3</v>
      </c>
      <c r="Z3383" s="9" t="n">
        <f aca="false">MOD(INT(E3383/3600),24)</f>
        <v>17</v>
      </c>
      <c r="AA3383" s="6" t="s">
        <v>7009</v>
      </c>
    </row>
    <row r="3384" customFormat="false" ht="15" hidden="false" customHeight="false" outlineLevel="0" collapsed="false">
      <c r="A3384" s="6" t="s">
        <v>7010</v>
      </c>
      <c r="B3384" s="6" t="s">
        <v>43</v>
      </c>
      <c r="C3384" s="6" t="s">
        <v>46</v>
      </c>
      <c r="D3384" s="6" t="s">
        <v>171</v>
      </c>
      <c r="E3384" s="6" t="n">
        <v>1789666990</v>
      </c>
      <c r="F3384" s="6" t="n">
        <v>1789669714</v>
      </c>
      <c r="G3384" s="6" t="n">
        <v>1789669580</v>
      </c>
      <c r="H3384" s="6" t="n">
        <v>1789674272</v>
      </c>
      <c r="J3384" s="6" t="n">
        <v>0</v>
      </c>
      <c r="K3384" s="6" t="n">
        <v>0</v>
      </c>
      <c r="L3384" s="9" t="n">
        <f aca="false">IF(AND(E3384&gt;=Scenario!$B$11,E3384&lt;Scenario!$B$12),1,0)</f>
        <v>1</v>
      </c>
      <c r="M3384" s="9" t="n">
        <f aca="false">IF(AND(L3384=1,ISNUMBER(F3384)),MAX(0,F3384-E3384)/60,"")</f>
        <v>45.4</v>
      </c>
      <c r="N3384" s="9" t="n">
        <f aca="false">IF(AND(L3384=1,ISNUMBER(G3384)),MAX(0,G3384-E3384)/60,"")</f>
        <v>43.1666666666667</v>
      </c>
      <c r="O3384" s="9" t="n">
        <f aca="false">IF(ISNUMBER(H3384),IF(AND(H3384&gt;=Scenario!$B$11,H3384&lt;Scenario!$B$12),1,0),0)</f>
        <v>1</v>
      </c>
      <c r="P3384" s="9" t="n">
        <f aca="false">IF(O3384=1,MAX(0,H3384-E3384)/60,"")</f>
        <v>121.366666666667</v>
      </c>
      <c r="Q3384" s="9" t="n">
        <f aca="false">INDEX(Scenario!$B$18:$B$20,MATCH(B3384,Scenario!$A$18:$A$20,0))</f>
        <v>60</v>
      </c>
      <c r="R3384" s="9" t="n">
        <f aca="false">INDEX(Scenario!$C$18:$C$20,MATCH(B3384,Scenario!$A$18:$A$20,0))</f>
        <v>1440</v>
      </c>
      <c r="S3384" s="9" t="n">
        <f aca="false">IF(ISNUMBER(M3384),IF(M3384&lt;=Q3384,1,0),"")</f>
        <v>1</v>
      </c>
      <c r="T3384" s="9" t="n">
        <f aca="false">IF(ISNUMBER(P3384),IF(P3384&lt;=R3384,1,0),"")</f>
        <v>1</v>
      </c>
      <c r="U3384" s="9" t="n">
        <f aca="false">IF(E3384&gt;Scenario!$B$14,0,IF(OR(AND(ISNUMBER(H3384),H3384&lt;=Scenario!$B$14),AND(ISNUMBER(I3384),I3384&lt;=Scenario!$B$14)),0,1))</f>
        <v>0</v>
      </c>
      <c r="V3384" s="9" t="n">
        <f aca="false">IF(AND(U3384=1,(Scenario!$B$14-E3384)/60&gt;R3384),1,0)</f>
        <v>0</v>
      </c>
      <c r="W3384" s="9" t="n">
        <f aca="false">IF(OR(C3384=Scenario!$B$22,C3384=Scenario!$C$22),1,0)</f>
        <v>1</v>
      </c>
      <c r="X3384" s="9" t="n">
        <f aca="false">IF(ISNUMBER(I3384),1,0)</f>
        <v>0</v>
      </c>
      <c r="Y3384" s="9" t="n">
        <f aca="false">MOD(INT(E3384/86400)+3,7)</f>
        <v>3</v>
      </c>
      <c r="Z3384" s="9" t="n">
        <f aca="false">MOD(INT(E3384/3600),24)</f>
        <v>17</v>
      </c>
      <c r="AA3384" s="6" t="s">
        <v>7011</v>
      </c>
    </row>
    <row r="3385" customFormat="false" ht="15" hidden="false" customHeight="false" outlineLevel="0" collapsed="false">
      <c r="A3385" s="6" t="s">
        <v>7012</v>
      </c>
      <c r="B3385" s="6" t="s">
        <v>43</v>
      </c>
      <c r="C3385" s="6" t="s">
        <v>46</v>
      </c>
      <c r="D3385" s="6" t="s">
        <v>170</v>
      </c>
      <c r="E3385" s="6" t="n">
        <v>1789667794</v>
      </c>
      <c r="F3385" s="6" t="n">
        <v>1789667965</v>
      </c>
      <c r="G3385" s="6" t="n">
        <v>1789667834</v>
      </c>
      <c r="H3385" s="6" t="n">
        <v>1789765643</v>
      </c>
      <c r="J3385" s="6" t="n">
        <v>1</v>
      </c>
      <c r="K3385" s="6" t="n">
        <v>1</v>
      </c>
      <c r="L3385" s="9" t="n">
        <f aca="false">IF(AND(E3385&gt;=Scenario!$B$11,E3385&lt;Scenario!$B$12),1,0)</f>
        <v>1</v>
      </c>
      <c r="M3385" s="9" t="n">
        <f aca="false">IF(AND(L3385=1,ISNUMBER(F3385)),MAX(0,F3385-E3385)/60,"")</f>
        <v>2.85</v>
      </c>
      <c r="N3385" s="9" t="n">
        <f aca="false">IF(AND(L3385=1,ISNUMBER(G3385)),MAX(0,G3385-E3385)/60,"")</f>
        <v>0.666666666666667</v>
      </c>
      <c r="O3385" s="9" t="n">
        <f aca="false">IF(ISNUMBER(H3385),IF(AND(H3385&gt;=Scenario!$B$11,H3385&lt;Scenario!$B$12),1,0),0)</f>
        <v>1</v>
      </c>
      <c r="P3385" s="9" t="n">
        <f aca="false">IF(O3385=1,MAX(0,H3385-E3385)/60,"")</f>
        <v>1630.81666666667</v>
      </c>
      <c r="Q3385" s="9" t="n">
        <f aca="false">INDEX(Scenario!$B$18:$B$20,MATCH(B3385,Scenario!$A$18:$A$20,0))</f>
        <v>60</v>
      </c>
      <c r="R3385" s="9" t="n">
        <f aca="false">INDEX(Scenario!$C$18:$C$20,MATCH(B3385,Scenario!$A$18:$A$20,0))</f>
        <v>1440</v>
      </c>
      <c r="S3385" s="9" t="n">
        <f aca="false">IF(ISNUMBER(M3385),IF(M3385&lt;=Q3385,1,0),"")</f>
        <v>1</v>
      </c>
      <c r="T3385" s="9" t="n">
        <f aca="false">IF(ISNUMBER(P3385),IF(P3385&lt;=R3385,1,0),"")</f>
        <v>0</v>
      </c>
      <c r="U3385" s="9" t="n">
        <f aca="false">IF(E3385&gt;Scenario!$B$14,0,IF(OR(AND(ISNUMBER(H3385),H3385&lt;=Scenario!$B$14),AND(ISNUMBER(I3385),I3385&lt;=Scenario!$B$14)),0,1))</f>
        <v>0</v>
      </c>
      <c r="V3385" s="9" t="n">
        <f aca="false">IF(AND(U3385=1,(Scenario!$B$14-E3385)/60&gt;R3385),1,0)</f>
        <v>0</v>
      </c>
      <c r="W3385" s="9" t="n">
        <f aca="false">IF(OR(C3385=Scenario!$B$22,C3385=Scenario!$C$22),1,0)</f>
        <v>1</v>
      </c>
      <c r="X3385" s="9" t="n">
        <f aca="false">IF(ISNUMBER(I3385),1,0)</f>
        <v>0</v>
      </c>
      <c r="Y3385" s="9" t="n">
        <f aca="false">MOD(INT(E3385/86400)+3,7)</f>
        <v>3</v>
      </c>
      <c r="Z3385" s="9" t="n">
        <f aca="false">MOD(INT(E3385/3600),24)</f>
        <v>17</v>
      </c>
      <c r="AA3385" s="6" t="s">
        <v>7013</v>
      </c>
    </row>
    <row r="3386" customFormat="false" ht="15" hidden="false" customHeight="false" outlineLevel="0" collapsed="false">
      <c r="A3386" s="6" t="s">
        <v>7014</v>
      </c>
      <c r="B3386" s="6" t="s">
        <v>43</v>
      </c>
      <c r="C3386" s="6" t="s">
        <v>46</v>
      </c>
      <c r="D3386" s="6" t="s">
        <v>170</v>
      </c>
      <c r="E3386" s="6" t="n">
        <v>1789668600</v>
      </c>
      <c r="F3386" s="6" t="n">
        <v>1789669263</v>
      </c>
      <c r="G3386" s="6" t="n">
        <v>1789669140</v>
      </c>
      <c r="H3386" s="6" t="n">
        <v>1789671557</v>
      </c>
      <c r="J3386" s="6" t="n">
        <v>0</v>
      </c>
      <c r="K3386" s="6" t="n">
        <v>0</v>
      </c>
      <c r="L3386" s="9" t="n">
        <f aca="false">IF(AND(E3386&gt;=Scenario!$B$11,E3386&lt;Scenario!$B$12),1,0)</f>
        <v>1</v>
      </c>
      <c r="M3386" s="9" t="n">
        <f aca="false">IF(AND(L3386=1,ISNUMBER(F3386)),MAX(0,F3386-E3386)/60,"")</f>
        <v>11.05</v>
      </c>
      <c r="N3386" s="9" t="n">
        <f aca="false">IF(AND(L3386=1,ISNUMBER(G3386)),MAX(0,G3386-E3386)/60,"")</f>
        <v>9</v>
      </c>
      <c r="O3386" s="9" t="n">
        <f aca="false">IF(ISNUMBER(H3386),IF(AND(H3386&gt;=Scenario!$B$11,H3386&lt;Scenario!$B$12),1,0),0)</f>
        <v>1</v>
      </c>
      <c r="P3386" s="9" t="n">
        <f aca="false">IF(O3386=1,MAX(0,H3386-E3386)/60,"")</f>
        <v>49.2833333333333</v>
      </c>
      <c r="Q3386" s="9" t="n">
        <f aca="false">INDEX(Scenario!$B$18:$B$20,MATCH(B3386,Scenario!$A$18:$A$20,0))</f>
        <v>60</v>
      </c>
      <c r="R3386" s="9" t="n">
        <f aca="false">INDEX(Scenario!$C$18:$C$20,MATCH(B3386,Scenario!$A$18:$A$20,0))</f>
        <v>1440</v>
      </c>
      <c r="S3386" s="9" t="n">
        <f aca="false">IF(ISNUMBER(M3386),IF(M3386&lt;=Q3386,1,0),"")</f>
        <v>1</v>
      </c>
      <c r="T3386" s="9" t="n">
        <f aca="false">IF(ISNUMBER(P3386),IF(P3386&lt;=R3386,1,0),"")</f>
        <v>1</v>
      </c>
      <c r="U3386" s="9" t="n">
        <f aca="false">IF(E3386&gt;Scenario!$B$14,0,IF(OR(AND(ISNUMBER(H3386),H3386&lt;=Scenario!$B$14),AND(ISNUMBER(I3386),I3386&lt;=Scenario!$B$14)),0,1))</f>
        <v>0</v>
      </c>
      <c r="V3386" s="9" t="n">
        <f aca="false">IF(AND(U3386=1,(Scenario!$B$14-E3386)/60&gt;R3386),1,0)</f>
        <v>0</v>
      </c>
      <c r="W3386" s="9" t="n">
        <f aca="false">IF(OR(C3386=Scenario!$B$22,C3386=Scenario!$C$22),1,0)</f>
        <v>1</v>
      </c>
      <c r="X3386" s="9" t="n">
        <f aca="false">IF(ISNUMBER(I3386),1,0)</f>
        <v>0</v>
      </c>
      <c r="Y3386" s="9" t="n">
        <f aca="false">MOD(INT(E3386/86400)+3,7)</f>
        <v>3</v>
      </c>
      <c r="Z3386" s="9" t="n">
        <f aca="false">MOD(INT(E3386/3600),24)</f>
        <v>18</v>
      </c>
      <c r="AA3386" s="6" t="s">
        <v>7015</v>
      </c>
    </row>
    <row r="3387" customFormat="false" ht="15" hidden="false" customHeight="false" outlineLevel="0" collapsed="false">
      <c r="A3387" s="6" t="s">
        <v>7016</v>
      </c>
      <c r="B3387" s="6" t="s">
        <v>44</v>
      </c>
      <c r="C3387" s="6" t="s">
        <v>46</v>
      </c>
      <c r="D3387" s="6" t="s">
        <v>172</v>
      </c>
      <c r="E3387" s="6" t="n">
        <v>1789668712</v>
      </c>
      <c r="I3387" s="6" t="n">
        <v>1789669639</v>
      </c>
      <c r="J3387" s="6" t="n">
        <v>0</v>
      </c>
      <c r="K3387" s="6" t="n">
        <v>0</v>
      </c>
      <c r="L3387" s="9" t="n">
        <f aca="false">IF(AND(E3387&gt;=Scenario!$B$11,E3387&lt;Scenario!$B$12),1,0)</f>
        <v>1</v>
      </c>
      <c r="M3387" s="0" t="str">
        <f aca="false">IF(AND(L3387=1,ISNUMBER(F3387)),MAX(0,F3387-E3387)/60,"")</f>
        <v/>
      </c>
      <c r="N3387" s="0" t="str">
        <f aca="false">IF(AND(L3387=1,ISNUMBER(G3387)),MAX(0,G3387-E3387)/60,"")</f>
        <v/>
      </c>
      <c r="O3387" s="9" t="n">
        <f aca="false">IF(ISNUMBER(H3387),IF(AND(H3387&gt;=Scenario!$B$11,H3387&lt;Scenario!$B$12),1,0),0)</f>
        <v>0</v>
      </c>
      <c r="P3387" s="0" t="str">
        <f aca="false">IF(O3387=1,MAX(0,H3387-E3387)/60,"")</f>
        <v/>
      </c>
      <c r="Q3387" s="9" t="n">
        <f aca="false">INDEX(Scenario!$B$18:$B$20,MATCH(B3387,Scenario!$A$18:$A$20,0))</f>
        <v>240</v>
      </c>
      <c r="R3387" s="9" t="n">
        <f aca="false">INDEX(Scenario!$C$18:$C$20,MATCH(B3387,Scenario!$A$18:$A$20,0))</f>
        <v>4320</v>
      </c>
      <c r="S3387" s="0" t="str">
        <f aca="false">IF(ISNUMBER(M3387),IF(M3387&lt;=Q3387,1,0),"")</f>
        <v/>
      </c>
      <c r="T3387" s="0" t="str">
        <f aca="false">IF(ISNUMBER(P3387),IF(P3387&lt;=R3387,1,0),"")</f>
        <v/>
      </c>
      <c r="U3387" s="9" t="n">
        <f aca="false">IF(E3387&gt;Scenario!$B$14,0,IF(OR(AND(ISNUMBER(H3387),H3387&lt;=Scenario!$B$14),AND(ISNUMBER(I3387),I3387&lt;=Scenario!$B$14)),0,1))</f>
        <v>0</v>
      </c>
      <c r="V3387" s="9" t="n">
        <f aca="false">IF(AND(U3387=1,(Scenario!$B$14-E3387)/60&gt;R3387),1,0)</f>
        <v>0</v>
      </c>
      <c r="W3387" s="9" t="n">
        <f aca="false">IF(OR(C3387=Scenario!$B$22,C3387=Scenario!$C$22),1,0)</f>
        <v>1</v>
      </c>
      <c r="X3387" s="9" t="n">
        <f aca="false">IF(ISNUMBER(I3387),1,0)</f>
        <v>1</v>
      </c>
      <c r="Y3387" s="9" t="n">
        <f aca="false">MOD(INT(E3387/86400)+3,7)</f>
        <v>3</v>
      </c>
      <c r="Z3387" s="9" t="n">
        <f aca="false">MOD(INT(E3387/3600),24)</f>
        <v>18</v>
      </c>
      <c r="AA3387" s="6" t="s">
        <v>7017</v>
      </c>
    </row>
    <row r="3388" customFormat="false" ht="15" hidden="false" customHeight="false" outlineLevel="0" collapsed="false">
      <c r="A3388" s="6" t="s">
        <v>7018</v>
      </c>
      <c r="B3388" s="6" t="s">
        <v>43</v>
      </c>
      <c r="C3388" s="6" t="s">
        <v>249</v>
      </c>
      <c r="D3388" s="6" t="s">
        <v>170</v>
      </c>
      <c r="E3388" s="6" t="n">
        <v>1789670626</v>
      </c>
      <c r="F3388" s="6" t="n">
        <v>1789676228</v>
      </c>
      <c r="G3388" s="6" t="n">
        <v>1789676096</v>
      </c>
      <c r="H3388" s="6" t="n">
        <v>1789676929</v>
      </c>
      <c r="J3388" s="6" t="n">
        <v>0</v>
      </c>
      <c r="K3388" s="6" t="n">
        <v>1</v>
      </c>
      <c r="L3388" s="9" t="n">
        <f aca="false">IF(AND(E3388&gt;=Scenario!$B$11,E3388&lt;Scenario!$B$12),1,0)</f>
        <v>1</v>
      </c>
      <c r="M3388" s="9" t="n">
        <f aca="false">IF(AND(L3388=1,ISNUMBER(F3388)),MAX(0,F3388-E3388)/60,"")</f>
        <v>93.3666666666667</v>
      </c>
      <c r="N3388" s="9" t="n">
        <f aca="false">IF(AND(L3388=1,ISNUMBER(G3388)),MAX(0,G3388-E3388)/60,"")</f>
        <v>91.1666666666667</v>
      </c>
      <c r="O3388" s="9" t="n">
        <f aca="false">IF(ISNUMBER(H3388),IF(AND(H3388&gt;=Scenario!$B$11,H3388&lt;Scenario!$B$12),1,0),0)</f>
        <v>1</v>
      </c>
      <c r="P3388" s="9" t="n">
        <f aca="false">IF(O3388=1,MAX(0,H3388-E3388)/60,"")</f>
        <v>105.05</v>
      </c>
      <c r="Q3388" s="9" t="n">
        <f aca="false">INDEX(Scenario!$B$18:$B$20,MATCH(B3388,Scenario!$A$18:$A$20,0))</f>
        <v>60</v>
      </c>
      <c r="R3388" s="9" t="n">
        <f aca="false">INDEX(Scenario!$C$18:$C$20,MATCH(B3388,Scenario!$A$18:$A$20,0))</f>
        <v>1440</v>
      </c>
      <c r="S3388" s="9" t="n">
        <f aca="false">IF(ISNUMBER(M3388),IF(M3388&lt;=Q3388,1,0),"")</f>
        <v>0</v>
      </c>
      <c r="T3388" s="9" t="n">
        <f aca="false">IF(ISNUMBER(P3388),IF(P3388&lt;=R3388,1,0),"")</f>
        <v>1</v>
      </c>
      <c r="U3388" s="9" t="n">
        <f aca="false">IF(E3388&gt;Scenario!$B$14,0,IF(OR(AND(ISNUMBER(H3388),H3388&lt;=Scenario!$B$14),AND(ISNUMBER(I3388),I3388&lt;=Scenario!$B$14)),0,1))</f>
        <v>0</v>
      </c>
      <c r="V3388" s="9" t="n">
        <f aca="false">IF(AND(U3388=1,(Scenario!$B$14-E3388)/60&gt;R3388),1,0)</f>
        <v>0</v>
      </c>
      <c r="W3388" s="9" t="n">
        <f aca="false">IF(OR(C3388=Scenario!$B$22,C3388=Scenario!$C$22),1,0)</f>
        <v>0</v>
      </c>
      <c r="X3388" s="9" t="n">
        <f aca="false">IF(ISNUMBER(I3388),1,0)</f>
        <v>0</v>
      </c>
      <c r="Y3388" s="9" t="n">
        <f aca="false">MOD(INT(E3388/86400)+3,7)</f>
        <v>3</v>
      </c>
      <c r="Z3388" s="9" t="n">
        <f aca="false">MOD(INT(E3388/3600),24)</f>
        <v>18</v>
      </c>
      <c r="AA3388" s="6" t="s">
        <v>7019</v>
      </c>
    </row>
    <row r="3389" customFormat="false" ht="15" hidden="false" customHeight="false" outlineLevel="0" collapsed="false">
      <c r="A3389" s="6" t="s">
        <v>7020</v>
      </c>
      <c r="B3389" s="6" t="s">
        <v>44</v>
      </c>
      <c r="C3389" s="6" t="s">
        <v>46</v>
      </c>
      <c r="D3389" s="6" t="s">
        <v>170</v>
      </c>
      <c r="E3389" s="6" t="n">
        <v>1789671710</v>
      </c>
      <c r="F3389" s="6" t="n">
        <v>1789671937</v>
      </c>
      <c r="G3389" s="6" t="n">
        <v>1789671737</v>
      </c>
      <c r="H3389" s="6" t="n">
        <v>1789724119</v>
      </c>
      <c r="J3389" s="6" t="n">
        <v>1</v>
      </c>
      <c r="K3389" s="6" t="n">
        <v>0</v>
      </c>
      <c r="L3389" s="9" t="n">
        <f aca="false">IF(AND(E3389&gt;=Scenario!$B$11,E3389&lt;Scenario!$B$12),1,0)</f>
        <v>1</v>
      </c>
      <c r="M3389" s="9" t="n">
        <f aca="false">IF(AND(L3389=1,ISNUMBER(F3389)),MAX(0,F3389-E3389)/60,"")</f>
        <v>3.78333333333333</v>
      </c>
      <c r="N3389" s="9" t="n">
        <f aca="false">IF(AND(L3389=1,ISNUMBER(G3389)),MAX(0,G3389-E3389)/60,"")</f>
        <v>0.45</v>
      </c>
      <c r="O3389" s="9" t="n">
        <f aca="false">IF(ISNUMBER(H3389),IF(AND(H3389&gt;=Scenario!$B$11,H3389&lt;Scenario!$B$12),1,0),0)</f>
        <v>1</v>
      </c>
      <c r="P3389" s="9" t="n">
        <f aca="false">IF(O3389=1,MAX(0,H3389-E3389)/60,"")</f>
        <v>873.483333333333</v>
      </c>
      <c r="Q3389" s="9" t="n">
        <f aca="false">INDEX(Scenario!$B$18:$B$20,MATCH(B3389,Scenario!$A$18:$A$20,0))</f>
        <v>240</v>
      </c>
      <c r="R3389" s="9" t="n">
        <f aca="false">INDEX(Scenario!$C$18:$C$20,MATCH(B3389,Scenario!$A$18:$A$20,0))</f>
        <v>4320</v>
      </c>
      <c r="S3389" s="9" t="n">
        <f aca="false">IF(ISNUMBER(M3389),IF(M3389&lt;=Q3389,1,0),"")</f>
        <v>1</v>
      </c>
      <c r="T3389" s="9" t="n">
        <f aca="false">IF(ISNUMBER(P3389),IF(P3389&lt;=R3389,1,0),"")</f>
        <v>1</v>
      </c>
      <c r="U3389" s="9" t="n">
        <f aca="false">IF(E3389&gt;Scenario!$B$14,0,IF(OR(AND(ISNUMBER(H3389),H3389&lt;=Scenario!$B$14),AND(ISNUMBER(I3389),I3389&lt;=Scenario!$B$14)),0,1))</f>
        <v>0</v>
      </c>
      <c r="V3389" s="9" t="n">
        <f aca="false">IF(AND(U3389=1,(Scenario!$B$14-E3389)/60&gt;R3389),1,0)</f>
        <v>0</v>
      </c>
      <c r="W3389" s="9" t="n">
        <f aca="false">IF(OR(C3389=Scenario!$B$22,C3389=Scenario!$C$22),1,0)</f>
        <v>1</v>
      </c>
      <c r="X3389" s="9" t="n">
        <f aca="false">IF(ISNUMBER(I3389),1,0)</f>
        <v>0</v>
      </c>
      <c r="Y3389" s="9" t="n">
        <f aca="false">MOD(INT(E3389/86400)+3,7)</f>
        <v>3</v>
      </c>
      <c r="Z3389" s="9" t="n">
        <f aca="false">MOD(INT(E3389/3600),24)</f>
        <v>19</v>
      </c>
      <c r="AA3389" s="6" t="s">
        <v>7021</v>
      </c>
    </row>
    <row r="3390" customFormat="false" ht="15" hidden="false" customHeight="false" outlineLevel="0" collapsed="false">
      <c r="A3390" s="6" t="s">
        <v>7022</v>
      </c>
      <c r="B3390" s="6" t="s">
        <v>44</v>
      </c>
      <c r="C3390" s="6" t="s">
        <v>46</v>
      </c>
      <c r="D3390" s="6" t="s">
        <v>172</v>
      </c>
      <c r="E3390" s="6" t="n">
        <v>1789672917</v>
      </c>
      <c r="I3390" s="6" t="n">
        <v>1789674020</v>
      </c>
      <c r="J3390" s="6" t="n">
        <v>0</v>
      </c>
      <c r="K3390" s="6" t="n">
        <v>0</v>
      </c>
      <c r="L3390" s="9" t="n">
        <f aca="false">IF(AND(E3390&gt;=Scenario!$B$11,E3390&lt;Scenario!$B$12),1,0)</f>
        <v>1</v>
      </c>
      <c r="M3390" s="0" t="str">
        <f aca="false">IF(AND(L3390=1,ISNUMBER(F3390)),MAX(0,F3390-E3390)/60,"")</f>
        <v/>
      </c>
      <c r="N3390" s="0" t="str">
        <f aca="false">IF(AND(L3390=1,ISNUMBER(G3390)),MAX(0,G3390-E3390)/60,"")</f>
        <v/>
      </c>
      <c r="O3390" s="9" t="n">
        <f aca="false">IF(ISNUMBER(H3390),IF(AND(H3390&gt;=Scenario!$B$11,H3390&lt;Scenario!$B$12),1,0),0)</f>
        <v>0</v>
      </c>
      <c r="P3390" s="0" t="str">
        <f aca="false">IF(O3390=1,MAX(0,H3390-E3390)/60,"")</f>
        <v/>
      </c>
      <c r="Q3390" s="9" t="n">
        <f aca="false">INDEX(Scenario!$B$18:$B$20,MATCH(B3390,Scenario!$A$18:$A$20,0))</f>
        <v>240</v>
      </c>
      <c r="R3390" s="9" t="n">
        <f aca="false">INDEX(Scenario!$C$18:$C$20,MATCH(B3390,Scenario!$A$18:$A$20,0))</f>
        <v>4320</v>
      </c>
      <c r="S3390" s="0" t="str">
        <f aca="false">IF(ISNUMBER(M3390),IF(M3390&lt;=Q3390,1,0),"")</f>
        <v/>
      </c>
      <c r="T3390" s="0" t="str">
        <f aca="false">IF(ISNUMBER(P3390),IF(P3390&lt;=R3390,1,0),"")</f>
        <v/>
      </c>
      <c r="U3390" s="9" t="n">
        <f aca="false">IF(E3390&gt;Scenario!$B$14,0,IF(OR(AND(ISNUMBER(H3390),H3390&lt;=Scenario!$B$14),AND(ISNUMBER(I3390),I3390&lt;=Scenario!$B$14)),0,1))</f>
        <v>0</v>
      </c>
      <c r="V3390" s="9" t="n">
        <f aca="false">IF(AND(U3390=1,(Scenario!$B$14-E3390)/60&gt;R3390),1,0)</f>
        <v>0</v>
      </c>
      <c r="W3390" s="9" t="n">
        <f aca="false">IF(OR(C3390=Scenario!$B$22,C3390=Scenario!$C$22),1,0)</f>
        <v>1</v>
      </c>
      <c r="X3390" s="9" t="n">
        <f aca="false">IF(ISNUMBER(I3390),1,0)</f>
        <v>1</v>
      </c>
      <c r="Y3390" s="9" t="n">
        <f aca="false">MOD(INT(E3390/86400)+3,7)</f>
        <v>3</v>
      </c>
      <c r="Z3390" s="9" t="n">
        <f aca="false">MOD(INT(E3390/3600),24)</f>
        <v>19</v>
      </c>
      <c r="AA3390" s="6" t="s">
        <v>7023</v>
      </c>
    </row>
    <row r="3391" customFormat="false" ht="15" hidden="false" customHeight="false" outlineLevel="0" collapsed="false">
      <c r="A3391" s="6" t="s">
        <v>7024</v>
      </c>
      <c r="B3391" s="6" t="s">
        <v>44</v>
      </c>
      <c r="C3391" s="6" t="s">
        <v>249</v>
      </c>
      <c r="D3391" s="6" t="s">
        <v>171</v>
      </c>
      <c r="E3391" s="6" t="n">
        <v>1789673417</v>
      </c>
      <c r="F3391" s="6" t="n">
        <v>1789678765</v>
      </c>
      <c r="G3391" s="6" t="n">
        <v>1789678672</v>
      </c>
      <c r="H3391" s="6" t="n">
        <v>1789679564</v>
      </c>
      <c r="J3391" s="6" t="n">
        <v>0</v>
      </c>
      <c r="K3391" s="6" t="n">
        <v>0</v>
      </c>
      <c r="L3391" s="9" t="n">
        <f aca="false">IF(AND(E3391&gt;=Scenario!$B$11,E3391&lt;Scenario!$B$12),1,0)</f>
        <v>1</v>
      </c>
      <c r="M3391" s="9" t="n">
        <f aca="false">IF(AND(L3391=1,ISNUMBER(F3391)),MAX(0,F3391-E3391)/60,"")</f>
        <v>89.1333333333333</v>
      </c>
      <c r="N3391" s="9" t="n">
        <f aca="false">IF(AND(L3391=1,ISNUMBER(G3391)),MAX(0,G3391-E3391)/60,"")</f>
        <v>87.5833333333333</v>
      </c>
      <c r="O3391" s="9" t="n">
        <f aca="false">IF(ISNUMBER(H3391),IF(AND(H3391&gt;=Scenario!$B$11,H3391&lt;Scenario!$B$12),1,0),0)</f>
        <v>1</v>
      </c>
      <c r="P3391" s="9" t="n">
        <f aca="false">IF(O3391=1,MAX(0,H3391-E3391)/60,"")</f>
        <v>102.45</v>
      </c>
      <c r="Q3391" s="9" t="n">
        <f aca="false">INDEX(Scenario!$B$18:$B$20,MATCH(B3391,Scenario!$A$18:$A$20,0))</f>
        <v>240</v>
      </c>
      <c r="R3391" s="9" t="n">
        <f aca="false">INDEX(Scenario!$C$18:$C$20,MATCH(B3391,Scenario!$A$18:$A$20,0))</f>
        <v>4320</v>
      </c>
      <c r="S3391" s="9" t="n">
        <f aca="false">IF(ISNUMBER(M3391),IF(M3391&lt;=Q3391,1,0),"")</f>
        <v>1</v>
      </c>
      <c r="T3391" s="9" t="n">
        <f aca="false">IF(ISNUMBER(P3391),IF(P3391&lt;=R3391,1,0),"")</f>
        <v>1</v>
      </c>
      <c r="U3391" s="9" t="n">
        <f aca="false">IF(E3391&gt;Scenario!$B$14,0,IF(OR(AND(ISNUMBER(H3391),H3391&lt;=Scenario!$B$14),AND(ISNUMBER(I3391),I3391&lt;=Scenario!$B$14)),0,1))</f>
        <v>0</v>
      </c>
      <c r="V3391" s="9" t="n">
        <f aca="false">IF(AND(U3391=1,(Scenario!$B$14-E3391)/60&gt;R3391),1,0)</f>
        <v>0</v>
      </c>
      <c r="W3391" s="9" t="n">
        <f aca="false">IF(OR(C3391=Scenario!$B$22,C3391=Scenario!$C$22),1,0)</f>
        <v>0</v>
      </c>
      <c r="X3391" s="9" t="n">
        <f aca="false">IF(ISNUMBER(I3391),1,0)</f>
        <v>0</v>
      </c>
      <c r="Y3391" s="9" t="n">
        <f aca="false">MOD(INT(E3391/86400)+3,7)</f>
        <v>3</v>
      </c>
      <c r="Z3391" s="9" t="n">
        <f aca="false">MOD(INT(E3391/3600),24)</f>
        <v>19</v>
      </c>
      <c r="AA3391" s="6" t="s">
        <v>7025</v>
      </c>
    </row>
    <row r="3392" customFormat="false" ht="15" hidden="false" customHeight="false" outlineLevel="0" collapsed="false">
      <c r="A3392" s="6" t="s">
        <v>7026</v>
      </c>
      <c r="B3392" s="6" t="s">
        <v>44</v>
      </c>
      <c r="C3392" s="6" t="s">
        <v>249</v>
      </c>
      <c r="D3392" s="6" t="s">
        <v>171</v>
      </c>
      <c r="E3392" s="6" t="n">
        <v>1789674113</v>
      </c>
      <c r="F3392" s="6" t="n">
        <v>1789679814</v>
      </c>
      <c r="G3392" s="6" t="n">
        <v>1789679600</v>
      </c>
      <c r="H3392" s="6" t="n">
        <v>1789683464</v>
      </c>
      <c r="J3392" s="6" t="n">
        <v>0</v>
      </c>
      <c r="K3392" s="6" t="n">
        <v>0</v>
      </c>
      <c r="L3392" s="9" t="n">
        <f aca="false">IF(AND(E3392&gt;=Scenario!$B$11,E3392&lt;Scenario!$B$12),1,0)</f>
        <v>1</v>
      </c>
      <c r="M3392" s="9" t="n">
        <f aca="false">IF(AND(L3392=1,ISNUMBER(F3392)),MAX(0,F3392-E3392)/60,"")</f>
        <v>95.0166666666667</v>
      </c>
      <c r="N3392" s="9" t="n">
        <f aca="false">IF(AND(L3392=1,ISNUMBER(G3392)),MAX(0,G3392-E3392)/60,"")</f>
        <v>91.45</v>
      </c>
      <c r="O3392" s="9" t="n">
        <f aca="false">IF(ISNUMBER(H3392),IF(AND(H3392&gt;=Scenario!$B$11,H3392&lt;Scenario!$B$12),1,0),0)</f>
        <v>1</v>
      </c>
      <c r="P3392" s="9" t="n">
        <f aca="false">IF(O3392=1,MAX(0,H3392-E3392)/60,"")</f>
        <v>155.85</v>
      </c>
      <c r="Q3392" s="9" t="n">
        <f aca="false">INDEX(Scenario!$B$18:$B$20,MATCH(B3392,Scenario!$A$18:$A$20,0))</f>
        <v>240</v>
      </c>
      <c r="R3392" s="9" t="n">
        <f aca="false">INDEX(Scenario!$C$18:$C$20,MATCH(B3392,Scenario!$A$18:$A$20,0))</f>
        <v>4320</v>
      </c>
      <c r="S3392" s="9" t="n">
        <f aca="false">IF(ISNUMBER(M3392),IF(M3392&lt;=Q3392,1,0),"")</f>
        <v>1</v>
      </c>
      <c r="T3392" s="9" t="n">
        <f aca="false">IF(ISNUMBER(P3392),IF(P3392&lt;=R3392,1,0),"")</f>
        <v>1</v>
      </c>
      <c r="U3392" s="9" t="n">
        <f aca="false">IF(E3392&gt;Scenario!$B$14,0,IF(OR(AND(ISNUMBER(H3392),H3392&lt;=Scenario!$B$14),AND(ISNUMBER(I3392),I3392&lt;=Scenario!$B$14)),0,1))</f>
        <v>0</v>
      </c>
      <c r="V3392" s="9" t="n">
        <f aca="false">IF(AND(U3392=1,(Scenario!$B$14-E3392)/60&gt;R3392),1,0)</f>
        <v>0</v>
      </c>
      <c r="W3392" s="9" t="n">
        <f aca="false">IF(OR(C3392=Scenario!$B$22,C3392=Scenario!$C$22),1,0)</f>
        <v>0</v>
      </c>
      <c r="X3392" s="9" t="n">
        <f aca="false">IF(ISNUMBER(I3392),1,0)</f>
        <v>0</v>
      </c>
      <c r="Y3392" s="9" t="n">
        <f aca="false">MOD(INT(E3392/86400)+3,7)</f>
        <v>3</v>
      </c>
      <c r="Z3392" s="9" t="n">
        <f aca="false">MOD(INT(E3392/3600),24)</f>
        <v>19</v>
      </c>
      <c r="AA3392" s="6" t="s">
        <v>7027</v>
      </c>
    </row>
    <row r="3393" customFormat="false" ht="15" hidden="false" customHeight="false" outlineLevel="0" collapsed="false">
      <c r="A3393" s="6" t="s">
        <v>7028</v>
      </c>
      <c r="B3393" s="6" t="s">
        <v>42</v>
      </c>
      <c r="C3393" s="6" t="s">
        <v>249</v>
      </c>
      <c r="D3393" s="6" t="s">
        <v>170</v>
      </c>
      <c r="E3393" s="6" t="n">
        <v>1789674420</v>
      </c>
      <c r="F3393" s="6" t="n">
        <v>1789674594</v>
      </c>
      <c r="G3393" s="6" t="n">
        <v>1789674442</v>
      </c>
      <c r="H3393" s="6" t="n">
        <v>1789676966</v>
      </c>
      <c r="J3393" s="6" t="n">
        <v>0</v>
      </c>
      <c r="K3393" s="6" t="n">
        <v>0</v>
      </c>
      <c r="L3393" s="9" t="n">
        <f aca="false">IF(AND(E3393&gt;=Scenario!$B$11,E3393&lt;Scenario!$B$12),1,0)</f>
        <v>1</v>
      </c>
      <c r="M3393" s="9" t="n">
        <f aca="false">IF(AND(L3393=1,ISNUMBER(F3393)),MAX(0,F3393-E3393)/60,"")</f>
        <v>2.9</v>
      </c>
      <c r="N3393" s="9" t="n">
        <f aca="false">IF(AND(L3393=1,ISNUMBER(G3393)),MAX(0,G3393-E3393)/60,"")</f>
        <v>0.366666666666667</v>
      </c>
      <c r="O3393" s="9" t="n">
        <f aca="false">IF(ISNUMBER(H3393),IF(AND(H3393&gt;=Scenario!$B$11,H3393&lt;Scenario!$B$12),1,0),0)</f>
        <v>1</v>
      </c>
      <c r="P3393" s="9" t="n">
        <f aca="false">IF(O3393=1,MAX(0,H3393-E3393)/60,"")</f>
        <v>42.4333333333333</v>
      </c>
      <c r="Q3393" s="9" t="n">
        <f aca="false">INDEX(Scenario!$B$18:$B$20,MATCH(B3393,Scenario!$A$18:$A$20,0))</f>
        <v>15</v>
      </c>
      <c r="R3393" s="9" t="n">
        <f aca="false">INDEX(Scenario!$C$18:$C$20,MATCH(B3393,Scenario!$A$18:$A$20,0))</f>
        <v>240</v>
      </c>
      <c r="S3393" s="9" t="n">
        <f aca="false">IF(ISNUMBER(M3393),IF(M3393&lt;=Q3393,1,0),"")</f>
        <v>1</v>
      </c>
      <c r="T3393" s="9" t="n">
        <f aca="false">IF(ISNUMBER(P3393),IF(P3393&lt;=R3393,1,0),"")</f>
        <v>1</v>
      </c>
      <c r="U3393" s="9" t="n">
        <f aca="false">IF(E3393&gt;Scenario!$B$14,0,IF(OR(AND(ISNUMBER(H3393),H3393&lt;=Scenario!$B$14),AND(ISNUMBER(I3393),I3393&lt;=Scenario!$B$14)),0,1))</f>
        <v>0</v>
      </c>
      <c r="V3393" s="9" t="n">
        <f aca="false">IF(AND(U3393=1,(Scenario!$B$14-E3393)/60&gt;R3393),1,0)</f>
        <v>0</v>
      </c>
      <c r="W3393" s="9" t="n">
        <f aca="false">IF(OR(C3393=Scenario!$B$22,C3393=Scenario!$C$22),1,0)</f>
        <v>0</v>
      </c>
      <c r="X3393" s="9" t="n">
        <f aca="false">IF(ISNUMBER(I3393),1,0)</f>
        <v>0</v>
      </c>
      <c r="Y3393" s="9" t="n">
        <f aca="false">MOD(INT(E3393/86400)+3,7)</f>
        <v>3</v>
      </c>
      <c r="Z3393" s="9" t="n">
        <f aca="false">MOD(INT(E3393/3600),24)</f>
        <v>19</v>
      </c>
      <c r="AA3393" s="6" t="s">
        <v>7029</v>
      </c>
    </row>
    <row r="3394" customFormat="false" ht="15" hidden="false" customHeight="false" outlineLevel="0" collapsed="false">
      <c r="A3394" s="6" t="s">
        <v>7030</v>
      </c>
      <c r="B3394" s="6" t="s">
        <v>43</v>
      </c>
      <c r="C3394" s="6" t="s">
        <v>46</v>
      </c>
      <c r="D3394" s="6" t="s">
        <v>171</v>
      </c>
      <c r="E3394" s="6" t="n">
        <v>1789676105</v>
      </c>
      <c r="F3394" s="6" t="n">
        <v>1789676671</v>
      </c>
      <c r="G3394" s="6" t="n">
        <v>1789676513</v>
      </c>
      <c r="H3394" s="6" t="n">
        <v>1789678647</v>
      </c>
      <c r="J3394" s="6" t="n">
        <v>0</v>
      </c>
      <c r="K3394" s="6" t="n">
        <v>0</v>
      </c>
      <c r="L3394" s="9" t="n">
        <f aca="false">IF(AND(E3394&gt;=Scenario!$B$11,E3394&lt;Scenario!$B$12),1,0)</f>
        <v>1</v>
      </c>
      <c r="M3394" s="9" t="n">
        <f aca="false">IF(AND(L3394=1,ISNUMBER(F3394)),MAX(0,F3394-E3394)/60,"")</f>
        <v>9.43333333333333</v>
      </c>
      <c r="N3394" s="9" t="n">
        <f aca="false">IF(AND(L3394=1,ISNUMBER(G3394)),MAX(0,G3394-E3394)/60,"")</f>
        <v>6.8</v>
      </c>
      <c r="O3394" s="9" t="n">
        <f aca="false">IF(ISNUMBER(H3394),IF(AND(H3394&gt;=Scenario!$B$11,H3394&lt;Scenario!$B$12),1,0),0)</f>
        <v>1</v>
      </c>
      <c r="P3394" s="9" t="n">
        <f aca="false">IF(O3394=1,MAX(0,H3394-E3394)/60,"")</f>
        <v>42.3666666666667</v>
      </c>
      <c r="Q3394" s="9" t="n">
        <f aca="false">INDEX(Scenario!$B$18:$B$20,MATCH(B3394,Scenario!$A$18:$A$20,0))</f>
        <v>60</v>
      </c>
      <c r="R3394" s="9" t="n">
        <f aca="false">INDEX(Scenario!$C$18:$C$20,MATCH(B3394,Scenario!$A$18:$A$20,0))</f>
        <v>1440</v>
      </c>
      <c r="S3394" s="9" t="n">
        <f aca="false">IF(ISNUMBER(M3394),IF(M3394&lt;=Q3394,1,0),"")</f>
        <v>1</v>
      </c>
      <c r="T3394" s="9" t="n">
        <f aca="false">IF(ISNUMBER(P3394),IF(P3394&lt;=R3394,1,0),"")</f>
        <v>1</v>
      </c>
      <c r="U3394" s="9" t="n">
        <f aca="false">IF(E3394&gt;Scenario!$B$14,0,IF(OR(AND(ISNUMBER(H3394),H3394&lt;=Scenario!$B$14),AND(ISNUMBER(I3394),I3394&lt;=Scenario!$B$14)),0,1))</f>
        <v>0</v>
      </c>
      <c r="V3394" s="9" t="n">
        <f aca="false">IF(AND(U3394=1,(Scenario!$B$14-E3394)/60&gt;R3394),1,0)</f>
        <v>0</v>
      </c>
      <c r="W3394" s="9" t="n">
        <f aca="false">IF(OR(C3394=Scenario!$B$22,C3394=Scenario!$C$22),1,0)</f>
        <v>1</v>
      </c>
      <c r="X3394" s="9" t="n">
        <f aca="false">IF(ISNUMBER(I3394),1,0)</f>
        <v>0</v>
      </c>
      <c r="Y3394" s="9" t="n">
        <f aca="false">MOD(INT(E3394/86400)+3,7)</f>
        <v>3</v>
      </c>
      <c r="Z3394" s="9" t="n">
        <f aca="false">MOD(INT(E3394/3600),24)</f>
        <v>20</v>
      </c>
      <c r="AA3394" s="6" t="s">
        <v>7031</v>
      </c>
    </row>
    <row r="3395" customFormat="false" ht="15" hidden="false" customHeight="false" outlineLevel="0" collapsed="false">
      <c r="A3395" s="6" t="s">
        <v>7032</v>
      </c>
      <c r="B3395" s="6" t="s">
        <v>44</v>
      </c>
      <c r="C3395" s="6" t="s">
        <v>249</v>
      </c>
      <c r="D3395" s="6" t="s">
        <v>172</v>
      </c>
      <c r="E3395" s="6" t="n">
        <v>1789676921</v>
      </c>
      <c r="F3395" s="6" t="n">
        <v>1789677121</v>
      </c>
      <c r="G3395" s="6" t="n">
        <v>1789676948</v>
      </c>
      <c r="H3395" s="6" t="n">
        <v>1789680223</v>
      </c>
      <c r="J3395" s="6" t="n">
        <v>0</v>
      </c>
      <c r="K3395" s="6" t="n">
        <v>0</v>
      </c>
      <c r="L3395" s="9" t="n">
        <f aca="false">IF(AND(E3395&gt;=Scenario!$B$11,E3395&lt;Scenario!$B$12),1,0)</f>
        <v>1</v>
      </c>
      <c r="M3395" s="9" t="n">
        <f aca="false">IF(AND(L3395=1,ISNUMBER(F3395)),MAX(0,F3395-E3395)/60,"")</f>
        <v>3.33333333333333</v>
      </c>
      <c r="N3395" s="9" t="n">
        <f aca="false">IF(AND(L3395=1,ISNUMBER(G3395)),MAX(0,G3395-E3395)/60,"")</f>
        <v>0.45</v>
      </c>
      <c r="O3395" s="9" t="n">
        <f aca="false">IF(ISNUMBER(H3395),IF(AND(H3395&gt;=Scenario!$B$11,H3395&lt;Scenario!$B$12),1,0),0)</f>
        <v>1</v>
      </c>
      <c r="P3395" s="9" t="n">
        <f aca="false">IF(O3395=1,MAX(0,H3395-E3395)/60,"")</f>
        <v>55.0333333333333</v>
      </c>
      <c r="Q3395" s="9" t="n">
        <f aca="false">INDEX(Scenario!$B$18:$B$20,MATCH(B3395,Scenario!$A$18:$A$20,0))</f>
        <v>240</v>
      </c>
      <c r="R3395" s="9" t="n">
        <f aca="false">INDEX(Scenario!$C$18:$C$20,MATCH(B3395,Scenario!$A$18:$A$20,0))</f>
        <v>4320</v>
      </c>
      <c r="S3395" s="9" t="n">
        <f aca="false">IF(ISNUMBER(M3395),IF(M3395&lt;=Q3395,1,0),"")</f>
        <v>1</v>
      </c>
      <c r="T3395" s="9" t="n">
        <f aca="false">IF(ISNUMBER(P3395),IF(P3395&lt;=R3395,1,0),"")</f>
        <v>1</v>
      </c>
      <c r="U3395" s="9" t="n">
        <f aca="false">IF(E3395&gt;Scenario!$B$14,0,IF(OR(AND(ISNUMBER(H3395),H3395&lt;=Scenario!$B$14),AND(ISNUMBER(I3395),I3395&lt;=Scenario!$B$14)),0,1))</f>
        <v>0</v>
      </c>
      <c r="V3395" s="9" t="n">
        <f aca="false">IF(AND(U3395=1,(Scenario!$B$14-E3395)/60&gt;R3395),1,0)</f>
        <v>0</v>
      </c>
      <c r="W3395" s="9" t="n">
        <f aca="false">IF(OR(C3395=Scenario!$B$22,C3395=Scenario!$C$22),1,0)</f>
        <v>0</v>
      </c>
      <c r="X3395" s="9" t="n">
        <f aca="false">IF(ISNUMBER(I3395),1,0)</f>
        <v>0</v>
      </c>
      <c r="Y3395" s="9" t="n">
        <f aca="false">MOD(INT(E3395/86400)+3,7)</f>
        <v>3</v>
      </c>
      <c r="Z3395" s="9" t="n">
        <f aca="false">MOD(INT(E3395/3600),24)</f>
        <v>20</v>
      </c>
      <c r="AA3395" s="6" t="s">
        <v>7033</v>
      </c>
    </row>
    <row r="3396" customFormat="false" ht="15" hidden="false" customHeight="false" outlineLevel="0" collapsed="false">
      <c r="A3396" s="6" t="s">
        <v>7034</v>
      </c>
      <c r="B3396" s="6" t="s">
        <v>44</v>
      </c>
      <c r="C3396" s="6" t="s">
        <v>47</v>
      </c>
      <c r="D3396" s="6" t="s">
        <v>171</v>
      </c>
      <c r="E3396" s="6" t="n">
        <v>1789678224</v>
      </c>
      <c r="F3396" s="6" t="n">
        <v>1789707712</v>
      </c>
      <c r="G3396" s="6" t="n">
        <v>1789707611</v>
      </c>
      <c r="H3396" s="6" t="n">
        <v>1789717433</v>
      </c>
      <c r="J3396" s="6" t="n">
        <v>0</v>
      </c>
      <c r="K3396" s="6" t="n">
        <v>0</v>
      </c>
      <c r="L3396" s="9" t="n">
        <f aca="false">IF(AND(E3396&gt;=Scenario!$B$11,E3396&lt;Scenario!$B$12),1,0)</f>
        <v>1</v>
      </c>
      <c r="M3396" s="9" t="n">
        <f aca="false">IF(AND(L3396=1,ISNUMBER(F3396)),MAX(0,F3396-E3396)/60,"")</f>
        <v>491.466666666667</v>
      </c>
      <c r="N3396" s="9" t="n">
        <f aca="false">IF(AND(L3396=1,ISNUMBER(G3396)),MAX(0,G3396-E3396)/60,"")</f>
        <v>489.783333333333</v>
      </c>
      <c r="O3396" s="9" t="n">
        <f aca="false">IF(ISNUMBER(H3396),IF(AND(H3396&gt;=Scenario!$B$11,H3396&lt;Scenario!$B$12),1,0),0)</f>
        <v>1</v>
      </c>
      <c r="P3396" s="9" t="n">
        <f aca="false">IF(O3396=1,MAX(0,H3396-E3396)/60,"")</f>
        <v>653.483333333333</v>
      </c>
      <c r="Q3396" s="9" t="n">
        <f aca="false">INDEX(Scenario!$B$18:$B$20,MATCH(B3396,Scenario!$A$18:$A$20,0))</f>
        <v>240</v>
      </c>
      <c r="R3396" s="9" t="n">
        <f aca="false">INDEX(Scenario!$C$18:$C$20,MATCH(B3396,Scenario!$A$18:$A$20,0))</f>
        <v>4320</v>
      </c>
      <c r="S3396" s="9" t="n">
        <f aca="false">IF(ISNUMBER(M3396),IF(M3396&lt;=Q3396,1,0),"")</f>
        <v>0</v>
      </c>
      <c r="T3396" s="9" t="n">
        <f aca="false">IF(ISNUMBER(P3396),IF(P3396&lt;=R3396,1,0),"")</f>
        <v>1</v>
      </c>
      <c r="U3396" s="9" t="n">
        <f aca="false">IF(E3396&gt;Scenario!$B$14,0,IF(OR(AND(ISNUMBER(H3396),H3396&lt;=Scenario!$B$14),AND(ISNUMBER(I3396),I3396&lt;=Scenario!$B$14)),0,1))</f>
        <v>0</v>
      </c>
      <c r="V3396" s="9" t="n">
        <f aca="false">IF(AND(U3396=1,(Scenario!$B$14-E3396)/60&gt;R3396),1,0)</f>
        <v>0</v>
      </c>
      <c r="W3396" s="9" t="n">
        <f aca="false">IF(OR(C3396=Scenario!$B$22,C3396=Scenario!$C$22),1,0)</f>
        <v>1</v>
      </c>
      <c r="X3396" s="9" t="n">
        <f aca="false">IF(ISNUMBER(I3396),1,0)</f>
        <v>0</v>
      </c>
      <c r="Y3396" s="9" t="n">
        <f aca="false">MOD(INT(E3396/86400)+3,7)</f>
        <v>3</v>
      </c>
      <c r="Z3396" s="9" t="n">
        <f aca="false">MOD(INT(E3396/3600),24)</f>
        <v>20</v>
      </c>
      <c r="AA3396" s="6" t="s">
        <v>7035</v>
      </c>
    </row>
    <row r="3397" customFormat="false" ht="15" hidden="false" customHeight="false" outlineLevel="0" collapsed="false">
      <c r="A3397" s="6" t="s">
        <v>7036</v>
      </c>
      <c r="B3397" s="6" t="s">
        <v>44</v>
      </c>
      <c r="C3397" s="6" t="s">
        <v>249</v>
      </c>
      <c r="D3397" s="6" t="s">
        <v>171</v>
      </c>
      <c r="E3397" s="6" t="n">
        <v>1789678571</v>
      </c>
      <c r="F3397" s="6" t="n">
        <v>1789710961</v>
      </c>
      <c r="G3397" s="6" t="n">
        <v>1789710826</v>
      </c>
      <c r="H3397" s="6" t="n">
        <v>1789715128</v>
      </c>
      <c r="J3397" s="6" t="n">
        <v>0</v>
      </c>
      <c r="K3397" s="6" t="n">
        <v>0</v>
      </c>
      <c r="L3397" s="9" t="n">
        <f aca="false">IF(AND(E3397&gt;=Scenario!$B$11,E3397&lt;Scenario!$B$12),1,0)</f>
        <v>1</v>
      </c>
      <c r="M3397" s="9" t="n">
        <f aca="false">IF(AND(L3397=1,ISNUMBER(F3397)),MAX(0,F3397-E3397)/60,"")</f>
        <v>539.833333333333</v>
      </c>
      <c r="N3397" s="9" t="n">
        <f aca="false">IF(AND(L3397=1,ISNUMBER(G3397)),MAX(0,G3397-E3397)/60,"")</f>
        <v>537.583333333333</v>
      </c>
      <c r="O3397" s="9" t="n">
        <f aca="false">IF(ISNUMBER(H3397),IF(AND(H3397&gt;=Scenario!$B$11,H3397&lt;Scenario!$B$12),1,0),0)</f>
        <v>1</v>
      </c>
      <c r="P3397" s="9" t="n">
        <f aca="false">IF(O3397=1,MAX(0,H3397-E3397)/60,"")</f>
        <v>609.283333333333</v>
      </c>
      <c r="Q3397" s="9" t="n">
        <f aca="false">INDEX(Scenario!$B$18:$B$20,MATCH(B3397,Scenario!$A$18:$A$20,0))</f>
        <v>240</v>
      </c>
      <c r="R3397" s="9" t="n">
        <f aca="false">INDEX(Scenario!$C$18:$C$20,MATCH(B3397,Scenario!$A$18:$A$20,0))</f>
        <v>4320</v>
      </c>
      <c r="S3397" s="9" t="n">
        <f aca="false">IF(ISNUMBER(M3397),IF(M3397&lt;=Q3397,1,0),"")</f>
        <v>0</v>
      </c>
      <c r="T3397" s="9" t="n">
        <f aca="false">IF(ISNUMBER(P3397),IF(P3397&lt;=R3397,1,0),"")</f>
        <v>1</v>
      </c>
      <c r="U3397" s="9" t="n">
        <f aca="false">IF(E3397&gt;Scenario!$B$14,0,IF(OR(AND(ISNUMBER(H3397),H3397&lt;=Scenario!$B$14),AND(ISNUMBER(I3397),I3397&lt;=Scenario!$B$14)),0,1))</f>
        <v>0</v>
      </c>
      <c r="V3397" s="9" t="n">
        <f aca="false">IF(AND(U3397=1,(Scenario!$B$14-E3397)/60&gt;R3397),1,0)</f>
        <v>0</v>
      </c>
      <c r="W3397" s="9" t="n">
        <f aca="false">IF(OR(C3397=Scenario!$B$22,C3397=Scenario!$C$22),1,0)</f>
        <v>0</v>
      </c>
      <c r="X3397" s="9" t="n">
        <f aca="false">IF(ISNUMBER(I3397),1,0)</f>
        <v>0</v>
      </c>
      <c r="Y3397" s="9" t="n">
        <f aca="false">MOD(INT(E3397/86400)+3,7)</f>
        <v>3</v>
      </c>
      <c r="Z3397" s="9" t="n">
        <f aca="false">MOD(INT(E3397/3600),24)</f>
        <v>20</v>
      </c>
      <c r="AA3397" s="6" t="s">
        <v>7037</v>
      </c>
    </row>
    <row r="3398" customFormat="false" ht="15" hidden="false" customHeight="false" outlineLevel="0" collapsed="false">
      <c r="A3398" s="6" t="s">
        <v>7038</v>
      </c>
      <c r="B3398" s="6" t="s">
        <v>44</v>
      </c>
      <c r="C3398" s="6" t="s">
        <v>288</v>
      </c>
      <c r="D3398" s="6" t="s">
        <v>171</v>
      </c>
      <c r="E3398" s="6" t="n">
        <v>1789678942</v>
      </c>
      <c r="F3398" s="6" t="n">
        <v>1789683633</v>
      </c>
      <c r="G3398" s="6" t="n">
        <v>1789683481</v>
      </c>
      <c r="H3398" s="6" t="n">
        <v>1789684539</v>
      </c>
      <c r="J3398" s="6" t="n">
        <v>0</v>
      </c>
      <c r="K3398" s="6" t="n">
        <v>0</v>
      </c>
      <c r="L3398" s="9" t="n">
        <f aca="false">IF(AND(E3398&gt;=Scenario!$B$11,E3398&lt;Scenario!$B$12),1,0)</f>
        <v>1</v>
      </c>
      <c r="M3398" s="9" t="n">
        <f aca="false">IF(AND(L3398=1,ISNUMBER(F3398)),MAX(0,F3398-E3398)/60,"")</f>
        <v>78.1833333333333</v>
      </c>
      <c r="N3398" s="9" t="n">
        <f aca="false">IF(AND(L3398=1,ISNUMBER(G3398)),MAX(0,G3398-E3398)/60,"")</f>
        <v>75.65</v>
      </c>
      <c r="O3398" s="9" t="n">
        <f aca="false">IF(ISNUMBER(H3398),IF(AND(H3398&gt;=Scenario!$B$11,H3398&lt;Scenario!$B$12),1,0),0)</f>
        <v>1</v>
      </c>
      <c r="P3398" s="9" t="n">
        <f aca="false">IF(O3398=1,MAX(0,H3398-E3398)/60,"")</f>
        <v>93.2833333333333</v>
      </c>
      <c r="Q3398" s="9" t="n">
        <f aca="false">INDEX(Scenario!$B$18:$B$20,MATCH(B3398,Scenario!$A$18:$A$20,0))</f>
        <v>240</v>
      </c>
      <c r="R3398" s="9" t="n">
        <f aca="false">INDEX(Scenario!$C$18:$C$20,MATCH(B3398,Scenario!$A$18:$A$20,0))</f>
        <v>4320</v>
      </c>
      <c r="S3398" s="9" t="n">
        <f aca="false">IF(ISNUMBER(M3398),IF(M3398&lt;=Q3398,1,0),"")</f>
        <v>1</v>
      </c>
      <c r="T3398" s="9" t="n">
        <f aca="false">IF(ISNUMBER(P3398),IF(P3398&lt;=R3398,1,0),"")</f>
        <v>1</v>
      </c>
      <c r="U3398" s="9" t="n">
        <f aca="false">IF(E3398&gt;Scenario!$B$14,0,IF(OR(AND(ISNUMBER(H3398),H3398&lt;=Scenario!$B$14),AND(ISNUMBER(I3398),I3398&lt;=Scenario!$B$14)),0,1))</f>
        <v>0</v>
      </c>
      <c r="V3398" s="9" t="n">
        <f aca="false">IF(AND(U3398=1,(Scenario!$B$14-E3398)/60&gt;R3398),1,0)</f>
        <v>0</v>
      </c>
      <c r="W3398" s="9" t="n">
        <f aca="false">IF(OR(C3398=Scenario!$B$22,C3398=Scenario!$C$22),1,0)</f>
        <v>0</v>
      </c>
      <c r="X3398" s="9" t="n">
        <f aca="false">IF(ISNUMBER(I3398),1,0)</f>
        <v>0</v>
      </c>
      <c r="Y3398" s="9" t="n">
        <f aca="false">MOD(INT(E3398/86400)+3,7)</f>
        <v>3</v>
      </c>
      <c r="Z3398" s="9" t="n">
        <f aca="false">MOD(INT(E3398/3600),24)</f>
        <v>21</v>
      </c>
      <c r="AA3398" s="6" t="s">
        <v>7039</v>
      </c>
    </row>
    <row r="3399" customFormat="false" ht="15" hidden="false" customHeight="false" outlineLevel="0" collapsed="false">
      <c r="A3399" s="6" t="s">
        <v>7040</v>
      </c>
      <c r="B3399" s="6" t="s">
        <v>44</v>
      </c>
      <c r="C3399" s="6" t="s">
        <v>47</v>
      </c>
      <c r="D3399" s="6" t="s">
        <v>171</v>
      </c>
      <c r="E3399" s="6" t="n">
        <v>1789680137</v>
      </c>
      <c r="I3399" s="6" t="n">
        <v>1789684131</v>
      </c>
      <c r="J3399" s="6" t="n">
        <v>0</v>
      </c>
      <c r="K3399" s="6" t="n">
        <v>0</v>
      </c>
      <c r="L3399" s="9" t="n">
        <f aca="false">IF(AND(E3399&gt;=Scenario!$B$11,E3399&lt;Scenario!$B$12),1,0)</f>
        <v>1</v>
      </c>
      <c r="M3399" s="0" t="str">
        <f aca="false">IF(AND(L3399=1,ISNUMBER(F3399)),MAX(0,F3399-E3399)/60,"")</f>
        <v/>
      </c>
      <c r="N3399" s="0" t="str">
        <f aca="false">IF(AND(L3399=1,ISNUMBER(G3399)),MAX(0,G3399-E3399)/60,"")</f>
        <v/>
      </c>
      <c r="O3399" s="9" t="n">
        <f aca="false">IF(ISNUMBER(H3399),IF(AND(H3399&gt;=Scenario!$B$11,H3399&lt;Scenario!$B$12),1,0),0)</f>
        <v>0</v>
      </c>
      <c r="P3399" s="0" t="str">
        <f aca="false">IF(O3399=1,MAX(0,H3399-E3399)/60,"")</f>
        <v/>
      </c>
      <c r="Q3399" s="9" t="n">
        <f aca="false">INDEX(Scenario!$B$18:$B$20,MATCH(B3399,Scenario!$A$18:$A$20,0))</f>
        <v>240</v>
      </c>
      <c r="R3399" s="9" t="n">
        <f aca="false">INDEX(Scenario!$C$18:$C$20,MATCH(B3399,Scenario!$A$18:$A$20,0))</f>
        <v>4320</v>
      </c>
      <c r="S3399" s="0" t="str">
        <f aca="false">IF(ISNUMBER(M3399),IF(M3399&lt;=Q3399,1,0),"")</f>
        <v/>
      </c>
      <c r="T3399" s="0" t="str">
        <f aca="false">IF(ISNUMBER(P3399),IF(P3399&lt;=R3399,1,0),"")</f>
        <v/>
      </c>
      <c r="U3399" s="9" t="n">
        <f aca="false">IF(E3399&gt;Scenario!$B$14,0,IF(OR(AND(ISNUMBER(H3399),H3399&lt;=Scenario!$B$14),AND(ISNUMBER(I3399),I3399&lt;=Scenario!$B$14)),0,1))</f>
        <v>0</v>
      </c>
      <c r="V3399" s="9" t="n">
        <f aca="false">IF(AND(U3399=1,(Scenario!$B$14-E3399)/60&gt;R3399),1,0)</f>
        <v>0</v>
      </c>
      <c r="W3399" s="9" t="n">
        <f aca="false">IF(OR(C3399=Scenario!$B$22,C3399=Scenario!$C$22),1,0)</f>
        <v>1</v>
      </c>
      <c r="X3399" s="9" t="n">
        <f aca="false">IF(ISNUMBER(I3399),1,0)</f>
        <v>1</v>
      </c>
      <c r="Y3399" s="9" t="n">
        <f aca="false">MOD(INT(E3399/86400)+3,7)</f>
        <v>3</v>
      </c>
      <c r="Z3399" s="9" t="n">
        <f aca="false">MOD(INT(E3399/3600),24)</f>
        <v>21</v>
      </c>
      <c r="AA3399" s="6" t="s">
        <v>7041</v>
      </c>
    </row>
    <row r="3400" customFormat="false" ht="15" hidden="false" customHeight="false" outlineLevel="0" collapsed="false">
      <c r="A3400" s="6" t="s">
        <v>7042</v>
      </c>
      <c r="B3400" s="6" t="s">
        <v>44</v>
      </c>
      <c r="C3400" s="6" t="s">
        <v>249</v>
      </c>
      <c r="D3400" s="6" t="s">
        <v>170</v>
      </c>
      <c r="E3400" s="6" t="n">
        <v>1789686407</v>
      </c>
      <c r="F3400" s="6" t="n">
        <v>1789714966</v>
      </c>
      <c r="G3400" s="6" t="n">
        <v>1789714815</v>
      </c>
      <c r="H3400" s="6" t="n">
        <v>1789715627</v>
      </c>
      <c r="J3400" s="6" t="n">
        <v>0</v>
      </c>
      <c r="K3400" s="6" t="n">
        <v>0</v>
      </c>
      <c r="L3400" s="9" t="n">
        <f aca="false">IF(AND(E3400&gt;=Scenario!$B$11,E3400&lt;Scenario!$B$12),1,0)</f>
        <v>1</v>
      </c>
      <c r="M3400" s="9" t="n">
        <f aca="false">IF(AND(L3400=1,ISNUMBER(F3400)),MAX(0,F3400-E3400)/60,"")</f>
        <v>475.983333333333</v>
      </c>
      <c r="N3400" s="9" t="n">
        <f aca="false">IF(AND(L3400=1,ISNUMBER(G3400)),MAX(0,G3400-E3400)/60,"")</f>
        <v>473.466666666667</v>
      </c>
      <c r="O3400" s="9" t="n">
        <f aca="false">IF(ISNUMBER(H3400),IF(AND(H3400&gt;=Scenario!$B$11,H3400&lt;Scenario!$B$12),1,0),0)</f>
        <v>1</v>
      </c>
      <c r="P3400" s="9" t="n">
        <f aca="false">IF(O3400=1,MAX(0,H3400-E3400)/60,"")</f>
        <v>487</v>
      </c>
      <c r="Q3400" s="9" t="n">
        <f aca="false">INDEX(Scenario!$B$18:$B$20,MATCH(B3400,Scenario!$A$18:$A$20,0))</f>
        <v>240</v>
      </c>
      <c r="R3400" s="9" t="n">
        <f aca="false">INDEX(Scenario!$C$18:$C$20,MATCH(B3400,Scenario!$A$18:$A$20,0))</f>
        <v>4320</v>
      </c>
      <c r="S3400" s="9" t="n">
        <f aca="false">IF(ISNUMBER(M3400),IF(M3400&lt;=Q3400,1,0),"")</f>
        <v>0</v>
      </c>
      <c r="T3400" s="9" t="n">
        <f aca="false">IF(ISNUMBER(P3400),IF(P3400&lt;=R3400,1,0),"")</f>
        <v>1</v>
      </c>
      <c r="U3400" s="9" t="n">
        <f aca="false">IF(E3400&gt;Scenario!$B$14,0,IF(OR(AND(ISNUMBER(H3400),H3400&lt;=Scenario!$B$14),AND(ISNUMBER(I3400),I3400&lt;=Scenario!$B$14)),0,1))</f>
        <v>0</v>
      </c>
      <c r="V3400" s="9" t="n">
        <f aca="false">IF(AND(U3400=1,(Scenario!$B$14-E3400)/60&gt;R3400),1,0)</f>
        <v>0</v>
      </c>
      <c r="W3400" s="9" t="n">
        <f aca="false">IF(OR(C3400=Scenario!$B$22,C3400=Scenario!$C$22),1,0)</f>
        <v>0</v>
      </c>
      <c r="X3400" s="9" t="n">
        <f aca="false">IF(ISNUMBER(I3400),1,0)</f>
        <v>0</v>
      </c>
      <c r="Y3400" s="9" t="n">
        <f aca="false">MOD(INT(E3400/86400)+3,7)</f>
        <v>3</v>
      </c>
      <c r="Z3400" s="9" t="n">
        <f aca="false">MOD(INT(E3400/3600),24)</f>
        <v>23</v>
      </c>
      <c r="AA3400" s="6" t="s">
        <v>7043</v>
      </c>
    </row>
    <row r="3401" customFormat="false" ht="15" hidden="false" customHeight="false" outlineLevel="0" collapsed="false">
      <c r="A3401" s="6" t="s">
        <v>7044</v>
      </c>
      <c r="B3401" s="6" t="s">
        <v>44</v>
      </c>
      <c r="C3401" s="6" t="s">
        <v>46</v>
      </c>
      <c r="D3401" s="6" t="s">
        <v>171</v>
      </c>
      <c r="E3401" s="6" t="n">
        <v>1789710541</v>
      </c>
      <c r="F3401" s="6" t="n">
        <v>1789717483</v>
      </c>
      <c r="G3401" s="6" t="n">
        <v>1789717417</v>
      </c>
      <c r="H3401" s="6" t="n">
        <v>1789719327</v>
      </c>
      <c r="J3401" s="6" t="n">
        <v>0</v>
      </c>
      <c r="K3401" s="6" t="n">
        <v>0</v>
      </c>
      <c r="L3401" s="9" t="n">
        <f aca="false">IF(AND(E3401&gt;=Scenario!$B$11,E3401&lt;Scenario!$B$12),1,0)</f>
        <v>1</v>
      </c>
      <c r="M3401" s="9" t="n">
        <f aca="false">IF(AND(L3401=1,ISNUMBER(F3401)),MAX(0,F3401-E3401)/60,"")</f>
        <v>115.7</v>
      </c>
      <c r="N3401" s="9" t="n">
        <f aca="false">IF(AND(L3401=1,ISNUMBER(G3401)),MAX(0,G3401-E3401)/60,"")</f>
        <v>114.6</v>
      </c>
      <c r="O3401" s="9" t="n">
        <f aca="false">IF(ISNUMBER(H3401),IF(AND(H3401&gt;=Scenario!$B$11,H3401&lt;Scenario!$B$12),1,0),0)</f>
        <v>1</v>
      </c>
      <c r="P3401" s="9" t="n">
        <f aca="false">IF(O3401=1,MAX(0,H3401-E3401)/60,"")</f>
        <v>146.433333333333</v>
      </c>
      <c r="Q3401" s="9" t="n">
        <f aca="false">INDEX(Scenario!$B$18:$B$20,MATCH(B3401,Scenario!$A$18:$A$20,0))</f>
        <v>240</v>
      </c>
      <c r="R3401" s="9" t="n">
        <f aca="false">INDEX(Scenario!$C$18:$C$20,MATCH(B3401,Scenario!$A$18:$A$20,0))</f>
        <v>4320</v>
      </c>
      <c r="S3401" s="9" t="n">
        <f aca="false">IF(ISNUMBER(M3401),IF(M3401&lt;=Q3401,1,0),"")</f>
        <v>1</v>
      </c>
      <c r="T3401" s="9" t="n">
        <f aca="false">IF(ISNUMBER(P3401),IF(P3401&lt;=R3401,1,0),"")</f>
        <v>1</v>
      </c>
      <c r="U3401" s="9" t="n">
        <f aca="false">IF(E3401&gt;Scenario!$B$14,0,IF(OR(AND(ISNUMBER(H3401),H3401&lt;=Scenario!$B$14),AND(ISNUMBER(I3401),I3401&lt;=Scenario!$B$14)),0,1))</f>
        <v>0</v>
      </c>
      <c r="V3401" s="9" t="n">
        <f aca="false">IF(AND(U3401=1,(Scenario!$B$14-E3401)/60&gt;R3401),1,0)</f>
        <v>0</v>
      </c>
      <c r="W3401" s="9" t="n">
        <f aca="false">IF(OR(C3401=Scenario!$B$22,C3401=Scenario!$C$22),1,0)</f>
        <v>1</v>
      </c>
      <c r="X3401" s="9" t="n">
        <f aca="false">IF(ISNUMBER(I3401),1,0)</f>
        <v>0</v>
      </c>
      <c r="Y3401" s="9" t="n">
        <f aca="false">MOD(INT(E3401/86400)+3,7)</f>
        <v>4</v>
      </c>
      <c r="Z3401" s="9" t="n">
        <f aca="false">MOD(INT(E3401/3600),24)</f>
        <v>5</v>
      </c>
      <c r="AA3401" s="6" t="s">
        <v>7045</v>
      </c>
    </row>
    <row r="3402" customFormat="false" ht="15" hidden="false" customHeight="false" outlineLevel="0" collapsed="false">
      <c r="A3402" s="6" t="s">
        <v>7046</v>
      </c>
      <c r="B3402" s="6" t="s">
        <v>43</v>
      </c>
      <c r="C3402" s="6" t="s">
        <v>249</v>
      </c>
      <c r="D3402" s="6" t="s">
        <v>172</v>
      </c>
      <c r="E3402" s="6" t="n">
        <v>1789713340</v>
      </c>
      <c r="F3402" s="6" t="n">
        <v>1789713496</v>
      </c>
      <c r="G3402" s="6" t="n">
        <v>1789713355</v>
      </c>
      <c r="H3402" s="6" t="n">
        <v>1789719942</v>
      </c>
      <c r="J3402" s="6" t="n">
        <v>0</v>
      </c>
      <c r="K3402" s="6" t="n">
        <v>0</v>
      </c>
      <c r="L3402" s="9" t="n">
        <f aca="false">IF(AND(E3402&gt;=Scenario!$B$11,E3402&lt;Scenario!$B$12),1,0)</f>
        <v>1</v>
      </c>
      <c r="M3402" s="9" t="n">
        <f aca="false">IF(AND(L3402=1,ISNUMBER(F3402)),MAX(0,F3402-E3402)/60,"")</f>
        <v>2.6</v>
      </c>
      <c r="N3402" s="9" t="n">
        <f aca="false">IF(AND(L3402=1,ISNUMBER(G3402)),MAX(0,G3402-E3402)/60,"")</f>
        <v>0.25</v>
      </c>
      <c r="O3402" s="9" t="n">
        <f aca="false">IF(ISNUMBER(H3402),IF(AND(H3402&gt;=Scenario!$B$11,H3402&lt;Scenario!$B$12),1,0),0)</f>
        <v>1</v>
      </c>
      <c r="P3402" s="9" t="n">
        <f aca="false">IF(O3402=1,MAX(0,H3402-E3402)/60,"")</f>
        <v>110.033333333333</v>
      </c>
      <c r="Q3402" s="9" t="n">
        <f aca="false">INDEX(Scenario!$B$18:$B$20,MATCH(B3402,Scenario!$A$18:$A$20,0))</f>
        <v>60</v>
      </c>
      <c r="R3402" s="9" t="n">
        <f aca="false">INDEX(Scenario!$C$18:$C$20,MATCH(B3402,Scenario!$A$18:$A$20,0))</f>
        <v>1440</v>
      </c>
      <c r="S3402" s="9" t="n">
        <f aca="false">IF(ISNUMBER(M3402),IF(M3402&lt;=Q3402,1,0),"")</f>
        <v>1</v>
      </c>
      <c r="T3402" s="9" t="n">
        <f aca="false">IF(ISNUMBER(P3402),IF(P3402&lt;=R3402,1,0),"")</f>
        <v>1</v>
      </c>
      <c r="U3402" s="9" t="n">
        <f aca="false">IF(E3402&gt;Scenario!$B$14,0,IF(OR(AND(ISNUMBER(H3402),H3402&lt;=Scenario!$B$14),AND(ISNUMBER(I3402),I3402&lt;=Scenario!$B$14)),0,1))</f>
        <v>0</v>
      </c>
      <c r="V3402" s="9" t="n">
        <f aca="false">IF(AND(U3402=1,(Scenario!$B$14-E3402)/60&gt;R3402),1,0)</f>
        <v>0</v>
      </c>
      <c r="W3402" s="9" t="n">
        <f aca="false">IF(OR(C3402=Scenario!$B$22,C3402=Scenario!$C$22),1,0)</f>
        <v>0</v>
      </c>
      <c r="X3402" s="9" t="n">
        <f aca="false">IF(ISNUMBER(I3402),1,0)</f>
        <v>0</v>
      </c>
      <c r="Y3402" s="9" t="n">
        <f aca="false">MOD(INT(E3402/86400)+3,7)</f>
        <v>4</v>
      </c>
      <c r="Z3402" s="9" t="n">
        <f aca="false">MOD(INT(E3402/3600),24)</f>
        <v>6</v>
      </c>
      <c r="AA3402" s="6" t="s">
        <v>7047</v>
      </c>
    </row>
    <row r="3403" customFormat="false" ht="15" hidden="false" customHeight="false" outlineLevel="0" collapsed="false">
      <c r="A3403" s="6" t="s">
        <v>7048</v>
      </c>
      <c r="B3403" s="6" t="s">
        <v>43</v>
      </c>
      <c r="C3403" s="6" t="s">
        <v>46</v>
      </c>
      <c r="D3403" s="6" t="s">
        <v>172</v>
      </c>
      <c r="E3403" s="6" t="n">
        <v>1789715109</v>
      </c>
      <c r="F3403" s="6" t="n">
        <v>1789715202</v>
      </c>
      <c r="G3403" s="6" t="n">
        <v>1789715124</v>
      </c>
      <c r="H3403" s="6" t="n">
        <v>1789717449</v>
      </c>
      <c r="J3403" s="6" t="n">
        <v>0</v>
      </c>
      <c r="K3403" s="6" t="n">
        <v>0</v>
      </c>
      <c r="L3403" s="9" t="n">
        <f aca="false">IF(AND(E3403&gt;=Scenario!$B$11,E3403&lt;Scenario!$B$12),1,0)</f>
        <v>1</v>
      </c>
      <c r="M3403" s="9" t="n">
        <f aca="false">IF(AND(L3403=1,ISNUMBER(F3403)),MAX(0,F3403-E3403)/60,"")</f>
        <v>1.55</v>
      </c>
      <c r="N3403" s="9" t="n">
        <f aca="false">IF(AND(L3403=1,ISNUMBER(G3403)),MAX(0,G3403-E3403)/60,"")</f>
        <v>0.25</v>
      </c>
      <c r="O3403" s="9" t="n">
        <f aca="false">IF(ISNUMBER(H3403),IF(AND(H3403&gt;=Scenario!$B$11,H3403&lt;Scenario!$B$12),1,0),0)</f>
        <v>1</v>
      </c>
      <c r="P3403" s="9" t="n">
        <f aca="false">IF(O3403=1,MAX(0,H3403-E3403)/60,"")</f>
        <v>39</v>
      </c>
      <c r="Q3403" s="9" t="n">
        <f aca="false">INDEX(Scenario!$B$18:$B$20,MATCH(B3403,Scenario!$A$18:$A$20,0))</f>
        <v>60</v>
      </c>
      <c r="R3403" s="9" t="n">
        <f aca="false">INDEX(Scenario!$C$18:$C$20,MATCH(B3403,Scenario!$A$18:$A$20,0))</f>
        <v>1440</v>
      </c>
      <c r="S3403" s="9" t="n">
        <f aca="false">IF(ISNUMBER(M3403),IF(M3403&lt;=Q3403,1,0),"")</f>
        <v>1</v>
      </c>
      <c r="T3403" s="9" t="n">
        <f aca="false">IF(ISNUMBER(P3403),IF(P3403&lt;=R3403,1,0),"")</f>
        <v>1</v>
      </c>
      <c r="U3403" s="9" t="n">
        <f aca="false">IF(E3403&gt;Scenario!$B$14,0,IF(OR(AND(ISNUMBER(H3403),H3403&lt;=Scenario!$B$14),AND(ISNUMBER(I3403),I3403&lt;=Scenario!$B$14)),0,1))</f>
        <v>0</v>
      </c>
      <c r="V3403" s="9" t="n">
        <f aca="false">IF(AND(U3403=1,(Scenario!$B$14-E3403)/60&gt;R3403),1,0)</f>
        <v>0</v>
      </c>
      <c r="W3403" s="9" t="n">
        <f aca="false">IF(OR(C3403=Scenario!$B$22,C3403=Scenario!$C$22),1,0)</f>
        <v>1</v>
      </c>
      <c r="X3403" s="9" t="n">
        <f aca="false">IF(ISNUMBER(I3403),1,0)</f>
        <v>0</v>
      </c>
      <c r="Y3403" s="9" t="n">
        <f aca="false">MOD(INT(E3403/86400)+3,7)</f>
        <v>4</v>
      </c>
      <c r="Z3403" s="9" t="n">
        <f aca="false">MOD(INT(E3403/3600),24)</f>
        <v>7</v>
      </c>
      <c r="AA3403" s="6" t="s">
        <v>7049</v>
      </c>
    </row>
    <row r="3404" customFormat="false" ht="15" hidden="false" customHeight="false" outlineLevel="0" collapsed="false">
      <c r="A3404" s="6" t="s">
        <v>7050</v>
      </c>
      <c r="B3404" s="6" t="s">
        <v>44</v>
      </c>
      <c r="C3404" s="6" t="s">
        <v>249</v>
      </c>
      <c r="D3404" s="6" t="s">
        <v>171</v>
      </c>
      <c r="E3404" s="6" t="n">
        <v>1789715615</v>
      </c>
      <c r="F3404" s="6" t="n">
        <v>1789717650</v>
      </c>
      <c r="G3404" s="6" t="n">
        <v>1789717468</v>
      </c>
      <c r="H3404" s="6" t="n">
        <v>1789719059</v>
      </c>
      <c r="J3404" s="6" t="n">
        <v>0</v>
      </c>
      <c r="K3404" s="6" t="n">
        <v>0</v>
      </c>
      <c r="L3404" s="9" t="n">
        <f aca="false">IF(AND(E3404&gt;=Scenario!$B$11,E3404&lt;Scenario!$B$12),1,0)</f>
        <v>1</v>
      </c>
      <c r="M3404" s="9" t="n">
        <f aca="false">IF(AND(L3404=1,ISNUMBER(F3404)),MAX(0,F3404-E3404)/60,"")</f>
        <v>33.9166666666667</v>
      </c>
      <c r="N3404" s="9" t="n">
        <f aca="false">IF(AND(L3404=1,ISNUMBER(G3404)),MAX(0,G3404-E3404)/60,"")</f>
        <v>30.8833333333333</v>
      </c>
      <c r="O3404" s="9" t="n">
        <f aca="false">IF(ISNUMBER(H3404),IF(AND(H3404&gt;=Scenario!$B$11,H3404&lt;Scenario!$B$12),1,0),0)</f>
        <v>1</v>
      </c>
      <c r="P3404" s="9" t="n">
        <f aca="false">IF(O3404=1,MAX(0,H3404-E3404)/60,"")</f>
        <v>57.4</v>
      </c>
      <c r="Q3404" s="9" t="n">
        <f aca="false">INDEX(Scenario!$B$18:$B$20,MATCH(B3404,Scenario!$A$18:$A$20,0))</f>
        <v>240</v>
      </c>
      <c r="R3404" s="9" t="n">
        <f aca="false">INDEX(Scenario!$C$18:$C$20,MATCH(B3404,Scenario!$A$18:$A$20,0))</f>
        <v>4320</v>
      </c>
      <c r="S3404" s="9" t="n">
        <f aca="false">IF(ISNUMBER(M3404),IF(M3404&lt;=Q3404,1,0),"")</f>
        <v>1</v>
      </c>
      <c r="T3404" s="9" t="n">
        <f aca="false">IF(ISNUMBER(P3404),IF(P3404&lt;=R3404,1,0),"")</f>
        <v>1</v>
      </c>
      <c r="U3404" s="9" t="n">
        <f aca="false">IF(E3404&gt;Scenario!$B$14,0,IF(OR(AND(ISNUMBER(H3404),H3404&lt;=Scenario!$B$14),AND(ISNUMBER(I3404),I3404&lt;=Scenario!$B$14)),0,1))</f>
        <v>0</v>
      </c>
      <c r="V3404" s="9" t="n">
        <f aca="false">IF(AND(U3404=1,(Scenario!$B$14-E3404)/60&gt;R3404),1,0)</f>
        <v>0</v>
      </c>
      <c r="W3404" s="9" t="n">
        <f aca="false">IF(OR(C3404=Scenario!$B$22,C3404=Scenario!$C$22),1,0)</f>
        <v>0</v>
      </c>
      <c r="X3404" s="9" t="n">
        <f aca="false">IF(ISNUMBER(I3404),1,0)</f>
        <v>0</v>
      </c>
      <c r="Y3404" s="9" t="n">
        <f aca="false">MOD(INT(E3404/86400)+3,7)</f>
        <v>4</v>
      </c>
      <c r="Z3404" s="9" t="n">
        <f aca="false">MOD(INT(E3404/3600),24)</f>
        <v>7</v>
      </c>
      <c r="AA3404" s="6" t="s">
        <v>7051</v>
      </c>
    </row>
    <row r="3405" customFormat="false" ht="15" hidden="false" customHeight="false" outlineLevel="0" collapsed="false">
      <c r="A3405" s="6" t="s">
        <v>7052</v>
      </c>
      <c r="B3405" s="6" t="s">
        <v>44</v>
      </c>
      <c r="C3405" s="6" t="s">
        <v>288</v>
      </c>
      <c r="D3405" s="6" t="s">
        <v>170</v>
      </c>
      <c r="E3405" s="6" t="n">
        <v>1789715797</v>
      </c>
      <c r="F3405" s="6" t="n">
        <v>1789715908</v>
      </c>
      <c r="G3405" s="6" t="n">
        <v>1789715843</v>
      </c>
      <c r="H3405" s="6" t="n">
        <v>1789716943</v>
      </c>
      <c r="J3405" s="6" t="n">
        <v>0</v>
      </c>
      <c r="K3405" s="6" t="n">
        <v>0</v>
      </c>
      <c r="L3405" s="9" t="n">
        <f aca="false">IF(AND(E3405&gt;=Scenario!$B$11,E3405&lt;Scenario!$B$12),1,0)</f>
        <v>1</v>
      </c>
      <c r="M3405" s="9" t="n">
        <f aca="false">IF(AND(L3405=1,ISNUMBER(F3405)),MAX(0,F3405-E3405)/60,"")</f>
        <v>1.85</v>
      </c>
      <c r="N3405" s="9" t="n">
        <f aca="false">IF(AND(L3405=1,ISNUMBER(G3405)),MAX(0,G3405-E3405)/60,"")</f>
        <v>0.766666666666667</v>
      </c>
      <c r="O3405" s="9" t="n">
        <f aca="false">IF(ISNUMBER(H3405),IF(AND(H3405&gt;=Scenario!$B$11,H3405&lt;Scenario!$B$12),1,0),0)</f>
        <v>1</v>
      </c>
      <c r="P3405" s="9" t="n">
        <f aca="false">IF(O3405=1,MAX(0,H3405-E3405)/60,"")</f>
        <v>19.1</v>
      </c>
      <c r="Q3405" s="9" t="n">
        <f aca="false">INDEX(Scenario!$B$18:$B$20,MATCH(B3405,Scenario!$A$18:$A$20,0))</f>
        <v>240</v>
      </c>
      <c r="R3405" s="9" t="n">
        <f aca="false">INDEX(Scenario!$C$18:$C$20,MATCH(B3405,Scenario!$A$18:$A$20,0))</f>
        <v>4320</v>
      </c>
      <c r="S3405" s="9" t="n">
        <f aca="false">IF(ISNUMBER(M3405),IF(M3405&lt;=Q3405,1,0),"")</f>
        <v>1</v>
      </c>
      <c r="T3405" s="9" t="n">
        <f aca="false">IF(ISNUMBER(P3405),IF(P3405&lt;=R3405,1,0),"")</f>
        <v>1</v>
      </c>
      <c r="U3405" s="9" t="n">
        <f aca="false">IF(E3405&gt;Scenario!$B$14,0,IF(OR(AND(ISNUMBER(H3405),H3405&lt;=Scenario!$B$14),AND(ISNUMBER(I3405),I3405&lt;=Scenario!$B$14)),0,1))</f>
        <v>0</v>
      </c>
      <c r="V3405" s="9" t="n">
        <f aca="false">IF(AND(U3405=1,(Scenario!$B$14-E3405)/60&gt;R3405),1,0)</f>
        <v>0</v>
      </c>
      <c r="W3405" s="9" t="n">
        <f aca="false">IF(OR(C3405=Scenario!$B$22,C3405=Scenario!$C$22),1,0)</f>
        <v>0</v>
      </c>
      <c r="X3405" s="9" t="n">
        <f aca="false">IF(ISNUMBER(I3405),1,0)</f>
        <v>0</v>
      </c>
      <c r="Y3405" s="9" t="n">
        <f aca="false">MOD(INT(E3405/86400)+3,7)</f>
        <v>4</v>
      </c>
      <c r="Z3405" s="9" t="n">
        <f aca="false">MOD(INT(E3405/3600),24)</f>
        <v>7</v>
      </c>
      <c r="AA3405" s="6" t="s">
        <v>7053</v>
      </c>
    </row>
    <row r="3406" customFormat="false" ht="15" hidden="false" customHeight="false" outlineLevel="0" collapsed="false">
      <c r="A3406" s="6" t="s">
        <v>7054</v>
      </c>
      <c r="B3406" s="6" t="s">
        <v>44</v>
      </c>
      <c r="C3406" s="6" t="s">
        <v>47</v>
      </c>
      <c r="D3406" s="6" t="s">
        <v>172</v>
      </c>
      <c r="E3406" s="6" t="n">
        <v>1789719523</v>
      </c>
      <c r="F3406" s="6" t="n">
        <v>1789719710</v>
      </c>
      <c r="G3406" s="6" t="n">
        <v>1789719578</v>
      </c>
      <c r="H3406" s="6" t="n">
        <v>1789722070</v>
      </c>
      <c r="J3406" s="6" t="n">
        <v>0</v>
      </c>
      <c r="K3406" s="6" t="n">
        <v>0</v>
      </c>
      <c r="L3406" s="9" t="n">
        <f aca="false">IF(AND(E3406&gt;=Scenario!$B$11,E3406&lt;Scenario!$B$12),1,0)</f>
        <v>1</v>
      </c>
      <c r="M3406" s="9" t="n">
        <f aca="false">IF(AND(L3406=1,ISNUMBER(F3406)),MAX(0,F3406-E3406)/60,"")</f>
        <v>3.11666666666667</v>
      </c>
      <c r="N3406" s="9" t="n">
        <f aca="false">IF(AND(L3406=1,ISNUMBER(G3406)),MAX(0,G3406-E3406)/60,"")</f>
        <v>0.916666666666667</v>
      </c>
      <c r="O3406" s="9" t="n">
        <f aca="false">IF(ISNUMBER(H3406),IF(AND(H3406&gt;=Scenario!$B$11,H3406&lt;Scenario!$B$12),1,0),0)</f>
        <v>1</v>
      </c>
      <c r="P3406" s="9" t="n">
        <f aca="false">IF(O3406=1,MAX(0,H3406-E3406)/60,"")</f>
        <v>42.45</v>
      </c>
      <c r="Q3406" s="9" t="n">
        <f aca="false">INDEX(Scenario!$B$18:$B$20,MATCH(B3406,Scenario!$A$18:$A$20,0))</f>
        <v>240</v>
      </c>
      <c r="R3406" s="9" t="n">
        <f aca="false">INDEX(Scenario!$C$18:$C$20,MATCH(B3406,Scenario!$A$18:$A$20,0))</f>
        <v>4320</v>
      </c>
      <c r="S3406" s="9" t="n">
        <f aca="false">IF(ISNUMBER(M3406),IF(M3406&lt;=Q3406,1,0),"")</f>
        <v>1</v>
      </c>
      <c r="T3406" s="9" t="n">
        <f aca="false">IF(ISNUMBER(P3406),IF(P3406&lt;=R3406,1,0),"")</f>
        <v>1</v>
      </c>
      <c r="U3406" s="9" t="n">
        <f aca="false">IF(E3406&gt;Scenario!$B$14,0,IF(OR(AND(ISNUMBER(H3406),H3406&lt;=Scenario!$B$14),AND(ISNUMBER(I3406),I3406&lt;=Scenario!$B$14)),0,1))</f>
        <v>0</v>
      </c>
      <c r="V3406" s="9" t="n">
        <f aca="false">IF(AND(U3406=1,(Scenario!$B$14-E3406)/60&gt;R3406),1,0)</f>
        <v>0</v>
      </c>
      <c r="W3406" s="9" t="n">
        <f aca="false">IF(OR(C3406=Scenario!$B$22,C3406=Scenario!$C$22),1,0)</f>
        <v>1</v>
      </c>
      <c r="X3406" s="9" t="n">
        <f aca="false">IF(ISNUMBER(I3406),1,0)</f>
        <v>0</v>
      </c>
      <c r="Y3406" s="9" t="n">
        <f aca="false">MOD(INT(E3406/86400)+3,7)</f>
        <v>4</v>
      </c>
      <c r="Z3406" s="9" t="n">
        <f aca="false">MOD(INT(E3406/3600),24)</f>
        <v>8</v>
      </c>
      <c r="AA3406" s="6" t="s">
        <v>7055</v>
      </c>
    </row>
    <row r="3407" customFormat="false" ht="15" hidden="false" customHeight="false" outlineLevel="0" collapsed="false">
      <c r="A3407" s="6" t="s">
        <v>7056</v>
      </c>
      <c r="B3407" s="6" t="s">
        <v>43</v>
      </c>
      <c r="C3407" s="6" t="s">
        <v>47</v>
      </c>
      <c r="D3407" s="6" t="s">
        <v>170</v>
      </c>
      <c r="E3407" s="6" t="n">
        <v>1789721174</v>
      </c>
      <c r="F3407" s="6" t="n">
        <v>1789721430</v>
      </c>
      <c r="G3407" s="6" t="n">
        <v>1789721199</v>
      </c>
      <c r="H3407" s="6" t="n">
        <v>1789722022</v>
      </c>
      <c r="J3407" s="6" t="n">
        <v>0</v>
      </c>
      <c r="K3407" s="6" t="n">
        <v>0</v>
      </c>
      <c r="L3407" s="9" t="n">
        <f aca="false">IF(AND(E3407&gt;=Scenario!$B$11,E3407&lt;Scenario!$B$12),1,0)</f>
        <v>1</v>
      </c>
      <c r="M3407" s="9" t="n">
        <f aca="false">IF(AND(L3407=1,ISNUMBER(F3407)),MAX(0,F3407-E3407)/60,"")</f>
        <v>4.26666666666667</v>
      </c>
      <c r="N3407" s="9" t="n">
        <f aca="false">IF(AND(L3407=1,ISNUMBER(G3407)),MAX(0,G3407-E3407)/60,"")</f>
        <v>0.416666666666667</v>
      </c>
      <c r="O3407" s="9" t="n">
        <f aca="false">IF(ISNUMBER(H3407),IF(AND(H3407&gt;=Scenario!$B$11,H3407&lt;Scenario!$B$12),1,0),0)</f>
        <v>1</v>
      </c>
      <c r="P3407" s="9" t="n">
        <f aca="false">IF(O3407=1,MAX(0,H3407-E3407)/60,"")</f>
        <v>14.1333333333333</v>
      </c>
      <c r="Q3407" s="9" t="n">
        <f aca="false">INDEX(Scenario!$B$18:$B$20,MATCH(B3407,Scenario!$A$18:$A$20,0))</f>
        <v>60</v>
      </c>
      <c r="R3407" s="9" t="n">
        <f aca="false">INDEX(Scenario!$C$18:$C$20,MATCH(B3407,Scenario!$A$18:$A$20,0))</f>
        <v>1440</v>
      </c>
      <c r="S3407" s="9" t="n">
        <f aca="false">IF(ISNUMBER(M3407),IF(M3407&lt;=Q3407,1,0),"")</f>
        <v>1</v>
      </c>
      <c r="T3407" s="9" t="n">
        <f aca="false">IF(ISNUMBER(P3407),IF(P3407&lt;=R3407,1,0),"")</f>
        <v>1</v>
      </c>
      <c r="U3407" s="9" t="n">
        <f aca="false">IF(E3407&gt;Scenario!$B$14,0,IF(OR(AND(ISNUMBER(H3407),H3407&lt;=Scenario!$B$14),AND(ISNUMBER(I3407),I3407&lt;=Scenario!$B$14)),0,1))</f>
        <v>0</v>
      </c>
      <c r="V3407" s="9" t="n">
        <f aca="false">IF(AND(U3407=1,(Scenario!$B$14-E3407)/60&gt;R3407),1,0)</f>
        <v>0</v>
      </c>
      <c r="W3407" s="9" t="n">
        <f aca="false">IF(OR(C3407=Scenario!$B$22,C3407=Scenario!$C$22),1,0)</f>
        <v>1</v>
      </c>
      <c r="X3407" s="9" t="n">
        <f aca="false">IF(ISNUMBER(I3407),1,0)</f>
        <v>0</v>
      </c>
      <c r="Y3407" s="9" t="n">
        <f aca="false">MOD(INT(E3407/86400)+3,7)</f>
        <v>4</v>
      </c>
      <c r="Z3407" s="9" t="n">
        <f aca="false">MOD(INT(E3407/3600),24)</f>
        <v>8</v>
      </c>
      <c r="AA3407" s="6" t="s">
        <v>7057</v>
      </c>
    </row>
    <row r="3408" customFormat="false" ht="15" hidden="false" customHeight="false" outlineLevel="0" collapsed="false">
      <c r="A3408" s="6" t="s">
        <v>7058</v>
      </c>
      <c r="B3408" s="6" t="s">
        <v>44</v>
      </c>
      <c r="C3408" s="6" t="s">
        <v>47</v>
      </c>
      <c r="D3408" s="6" t="s">
        <v>170</v>
      </c>
      <c r="E3408" s="6" t="n">
        <v>1789721292</v>
      </c>
      <c r="F3408" s="6" t="n">
        <v>1789721386</v>
      </c>
      <c r="G3408" s="6" t="n">
        <v>1789721307</v>
      </c>
      <c r="H3408" s="6" t="n">
        <v>1789722928</v>
      </c>
      <c r="J3408" s="6" t="n">
        <v>0</v>
      </c>
      <c r="K3408" s="6" t="n">
        <v>0</v>
      </c>
      <c r="L3408" s="9" t="n">
        <f aca="false">IF(AND(E3408&gt;=Scenario!$B$11,E3408&lt;Scenario!$B$12),1,0)</f>
        <v>1</v>
      </c>
      <c r="M3408" s="9" t="n">
        <f aca="false">IF(AND(L3408=1,ISNUMBER(F3408)),MAX(0,F3408-E3408)/60,"")</f>
        <v>1.56666666666667</v>
      </c>
      <c r="N3408" s="9" t="n">
        <f aca="false">IF(AND(L3408=1,ISNUMBER(G3408)),MAX(0,G3408-E3408)/60,"")</f>
        <v>0.25</v>
      </c>
      <c r="O3408" s="9" t="n">
        <f aca="false">IF(ISNUMBER(H3408),IF(AND(H3408&gt;=Scenario!$B$11,H3408&lt;Scenario!$B$12),1,0),0)</f>
        <v>1</v>
      </c>
      <c r="P3408" s="9" t="n">
        <f aca="false">IF(O3408=1,MAX(0,H3408-E3408)/60,"")</f>
        <v>27.2666666666667</v>
      </c>
      <c r="Q3408" s="9" t="n">
        <f aca="false">INDEX(Scenario!$B$18:$B$20,MATCH(B3408,Scenario!$A$18:$A$20,0))</f>
        <v>240</v>
      </c>
      <c r="R3408" s="9" t="n">
        <f aca="false">INDEX(Scenario!$C$18:$C$20,MATCH(B3408,Scenario!$A$18:$A$20,0))</f>
        <v>4320</v>
      </c>
      <c r="S3408" s="9" t="n">
        <f aca="false">IF(ISNUMBER(M3408),IF(M3408&lt;=Q3408,1,0),"")</f>
        <v>1</v>
      </c>
      <c r="T3408" s="9" t="n">
        <f aca="false">IF(ISNUMBER(P3408),IF(P3408&lt;=R3408,1,0),"")</f>
        <v>1</v>
      </c>
      <c r="U3408" s="9" t="n">
        <f aca="false">IF(E3408&gt;Scenario!$B$14,0,IF(OR(AND(ISNUMBER(H3408),H3408&lt;=Scenario!$B$14),AND(ISNUMBER(I3408),I3408&lt;=Scenario!$B$14)),0,1))</f>
        <v>0</v>
      </c>
      <c r="V3408" s="9" t="n">
        <f aca="false">IF(AND(U3408=1,(Scenario!$B$14-E3408)/60&gt;R3408),1,0)</f>
        <v>0</v>
      </c>
      <c r="W3408" s="9" t="n">
        <f aca="false">IF(OR(C3408=Scenario!$B$22,C3408=Scenario!$C$22),1,0)</f>
        <v>1</v>
      </c>
      <c r="X3408" s="9" t="n">
        <f aca="false">IF(ISNUMBER(I3408),1,0)</f>
        <v>0</v>
      </c>
      <c r="Y3408" s="9" t="n">
        <f aca="false">MOD(INT(E3408/86400)+3,7)</f>
        <v>4</v>
      </c>
      <c r="Z3408" s="9" t="n">
        <f aca="false">MOD(INT(E3408/3600),24)</f>
        <v>8</v>
      </c>
      <c r="AA3408" s="6" t="s">
        <v>7059</v>
      </c>
    </row>
    <row r="3409" customFormat="false" ht="15" hidden="false" customHeight="false" outlineLevel="0" collapsed="false">
      <c r="A3409" s="6" t="s">
        <v>7060</v>
      </c>
      <c r="B3409" s="6" t="s">
        <v>43</v>
      </c>
      <c r="C3409" s="6" t="s">
        <v>249</v>
      </c>
      <c r="D3409" s="6" t="s">
        <v>170</v>
      </c>
      <c r="E3409" s="6" t="n">
        <v>1789721528</v>
      </c>
      <c r="F3409" s="6" t="n">
        <v>1789721617</v>
      </c>
      <c r="G3409" s="6" t="n">
        <v>1789721555</v>
      </c>
      <c r="H3409" s="6" t="n">
        <v>1789723054</v>
      </c>
      <c r="J3409" s="6" t="n">
        <v>0</v>
      </c>
      <c r="K3409" s="6" t="n">
        <v>1</v>
      </c>
      <c r="L3409" s="9" t="n">
        <f aca="false">IF(AND(E3409&gt;=Scenario!$B$11,E3409&lt;Scenario!$B$12),1,0)</f>
        <v>1</v>
      </c>
      <c r="M3409" s="9" t="n">
        <f aca="false">IF(AND(L3409=1,ISNUMBER(F3409)),MAX(0,F3409-E3409)/60,"")</f>
        <v>1.48333333333333</v>
      </c>
      <c r="N3409" s="9" t="n">
        <f aca="false">IF(AND(L3409=1,ISNUMBER(G3409)),MAX(0,G3409-E3409)/60,"")</f>
        <v>0.45</v>
      </c>
      <c r="O3409" s="9" t="n">
        <f aca="false">IF(ISNUMBER(H3409),IF(AND(H3409&gt;=Scenario!$B$11,H3409&lt;Scenario!$B$12),1,0),0)</f>
        <v>1</v>
      </c>
      <c r="P3409" s="9" t="n">
        <f aca="false">IF(O3409=1,MAX(0,H3409-E3409)/60,"")</f>
        <v>25.4333333333333</v>
      </c>
      <c r="Q3409" s="9" t="n">
        <f aca="false">INDEX(Scenario!$B$18:$B$20,MATCH(B3409,Scenario!$A$18:$A$20,0))</f>
        <v>60</v>
      </c>
      <c r="R3409" s="9" t="n">
        <f aca="false">INDEX(Scenario!$C$18:$C$20,MATCH(B3409,Scenario!$A$18:$A$20,0))</f>
        <v>1440</v>
      </c>
      <c r="S3409" s="9" t="n">
        <f aca="false">IF(ISNUMBER(M3409),IF(M3409&lt;=Q3409,1,0),"")</f>
        <v>1</v>
      </c>
      <c r="T3409" s="9" t="n">
        <f aca="false">IF(ISNUMBER(P3409),IF(P3409&lt;=R3409,1,0),"")</f>
        <v>1</v>
      </c>
      <c r="U3409" s="9" t="n">
        <f aca="false">IF(E3409&gt;Scenario!$B$14,0,IF(OR(AND(ISNUMBER(H3409),H3409&lt;=Scenario!$B$14),AND(ISNUMBER(I3409),I3409&lt;=Scenario!$B$14)),0,1))</f>
        <v>0</v>
      </c>
      <c r="V3409" s="9" t="n">
        <f aca="false">IF(AND(U3409=1,(Scenario!$B$14-E3409)/60&gt;R3409),1,0)</f>
        <v>0</v>
      </c>
      <c r="W3409" s="9" t="n">
        <f aca="false">IF(OR(C3409=Scenario!$B$22,C3409=Scenario!$C$22),1,0)</f>
        <v>0</v>
      </c>
      <c r="X3409" s="9" t="n">
        <f aca="false">IF(ISNUMBER(I3409),1,0)</f>
        <v>0</v>
      </c>
      <c r="Y3409" s="9" t="n">
        <f aca="false">MOD(INT(E3409/86400)+3,7)</f>
        <v>4</v>
      </c>
      <c r="Z3409" s="9" t="n">
        <f aca="false">MOD(INT(E3409/3600),24)</f>
        <v>8</v>
      </c>
      <c r="AA3409" s="6" t="s">
        <v>7061</v>
      </c>
    </row>
    <row r="3410" customFormat="false" ht="15" hidden="false" customHeight="false" outlineLevel="0" collapsed="false">
      <c r="A3410" s="6" t="s">
        <v>7062</v>
      </c>
      <c r="B3410" s="6" t="s">
        <v>44</v>
      </c>
      <c r="C3410" s="6" t="s">
        <v>47</v>
      </c>
      <c r="D3410" s="6" t="s">
        <v>171</v>
      </c>
      <c r="E3410" s="6" t="n">
        <v>1789721876</v>
      </c>
      <c r="F3410" s="6" t="n">
        <v>1789722084</v>
      </c>
      <c r="G3410" s="6" t="n">
        <v>1789721917</v>
      </c>
      <c r="H3410" s="6" t="n">
        <v>1789722727</v>
      </c>
      <c r="J3410" s="6" t="n">
        <v>0</v>
      </c>
      <c r="K3410" s="6" t="n">
        <v>0</v>
      </c>
      <c r="L3410" s="9" t="n">
        <f aca="false">IF(AND(E3410&gt;=Scenario!$B$11,E3410&lt;Scenario!$B$12),1,0)</f>
        <v>1</v>
      </c>
      <c r="M3410" s="9" t="n">
        <f aca="false">IF(AND(L3410=1,ISNUMBER(F3410)),MAX(0,F3410-E3410)/60,"")</f>
        <v>3.46666666666667</v>
      </c>
      <c r="N3410" s="9" t="n">
        <f aca="false">IF(AND(L3410=1,ISNUMBER(G3410)),MAX(0,G3410-E3410)/60,"")</f>
        <v>0.683333333333333</v>
      </c>
      <c r="O3410" s="9" t="n">
        <f aca="false">IF(ISNUMBER(H3410),IF(AND(H3410&gt;=Scenario!$B$11,H3410&lt;Scenario!$B$12),1,0),0)</f>
        <v>1</v>
      </c>
      <c r="P3410" s="9" t="n">
        <f aca="false">IF(O3410=1,MAX(0,H3410-E3410)/60,"")</f>
        <v>14.1833333333333</v>
      </c>
      <c r="Q3410" s="9" t="n">
        <f aca="false">INDEX(Scenario!$B$18:$B$20,MATCH(B3410,Scenario!$A$18:$A$20,0))</f>
        <v>240</v>
      </c>
      <c r="R3410" s="9" t="n">
        <f aca="false">INDEX(Scenario!$C$18:$C$20,MATCH(B3410,Scenario!$A$18:$A$20,0))</f>
        <v>4320</v>
      </c>
      <c r="S3410" s="9" t="n">
        <f aca="false">IF(ISNUMBER(M3410),IF(M3410&lt;=Q3410,1,0),"")</f>
        <v>1</v>
      </c>
      <c r="T3410" s="9" t="n">
        <f aca="false">IF(ISNUMBER(P3410),IF(P3410&lt;=R3410,1,0),"")</f>
        <v>1</v>
      </c>
      <c r="U3410" s="9" t="n">
        <f aca="false">IF(E3410&gt;Scenario!$B$14,0,IF(OR(AND(ISNUMBER(H3410),H3410&lt;=Scenario!$B$14),AND(ISNUMBER(I3410),I3410&lt;=Scenario!$B$14)),0,1))</f>
        <v>0</v>
      </c>
      <c r="V3410" s="9" t="n">
        <f aca="false">IF(AND(U3410=1,(Scenario!$B$14-E3410)/60&gt;R3410),1,0)</f>
        <v>0</v>
      </c>
      <c r="W3410" s="9" t="n">
        <f aca="false">IF(OR(C3410=Scenario!$B$22,C3410=Scenario!$C$22),1,0)</f>
        <v>1</v>
      </c>
      <c r="X3410" s="9" t="n">
        <f aca="false">IF(ISNUMBER(I3410),1,0)</f>
        <v>0</v>
      </c>
      <c r="Y3410" s="9" t="n">
        <f aca="false">MOD(INT(E3410/86400)+3,7)</f>
        <v>4</v>
      </c>
      <c r="Z3410" s="9" t="n">
        <f aca="false">MOD(INT(E3410/3600),24)</f>
        <v>8</v>
      </c>
      <c r="AA3410" s="6" t="s">
        <v>7063</v>
      </c>
    </row>
    <row r="3411" customFormat="false" ht="15" hidden="false" customHeight="false" outlineLevel="0" collapsed="false">
      <c r="A3411" s="6" t="s">
        <v>7064</v>
      </c>
      <c r="B3411" s="6" t="s">
        <v>44</v>
      </c>
      <c r="C3411" s="6" t="s">
        <v>249</v>
      </c>
      <c r="D3411" s="6" t="s">
        <v>171</v>
      </c>
      <c r="E3411" s="6" t="n">
        <v>1789722430</v>
      </c>
      <c r="F3411" s="6" t="n">
        <v>1789722610</v>
      </c>
      <c r="G3411" s="6" t="n">
        <v>1789722464</v>
      </c>
      <c r="H3411" s="6" t="n">
        <v>1789724182</v>
      </c>
      <c r="J3411" s="6" t="n">
        <v>0</v>
      </c>
      <c r="K3411" s="6" t="n">
        <v>1</v>
      </c>
      <c r="L3411" s="9" t="n">
        <f aca="false">IF(AND(E3411&gt;=Scenario!$B$11,E3411&lt;Scenario!$B$12),1,0)</f>
        <v>1</v>
      </c>
      <c r="M3411" s="9" t="n">
        <f aca="false">IF(AND(L3411=1,ISNUMBER(F3411)),MAX(0,F3411-E3411)/60,"")</f>
        <v>3</v>
      </c>
      <c r="N3411" s="9" t="n">
        <f aca="false">IF(AND(L3411=1,ISNUMBER(G3411)),MAX(0,G3411-E3411)/60,"")</f>
        <v>0.566666666666667</v>
      </c>
      <c r="O3411" s="9" t="n">
        <f aca="false">IF(ISNUMBER(H3411),IF(AND(H3411&gt;=Scenario!$B$11,H3411&lt;Scenario!$B$12),1,0),0)</f>
        <v>1</v>
      </c>
      <c r="P3411" s="9" t="n">
        <f aca="false">IF(O3411=1,MAX(0,H3411-E3411)/60,"")</f>
        <v>29.2</v>
      </c>
      <c r="Q3411" s="9" t="n">
        <f aca="false">INDEX(Scenario!$B$18:$B$20,MATCH(B3411,Scenario!$A$18:$A$20,0))</f>
        <v>240</v>
      </c>
      <c r="R3411" s="9" t="n">
        <f aca="false">INDEX(Scenario!$C$18:$C$20,MATCH(B3411,Scenario!$A$18:$A$20,0))</f>
        <v>4320</v>
      </c>
      <c r="S3411" s="9" t="n">
        <f aca="false">IF(ISNUMBER(M3411),IF(M3411&lt;=Q3411,1,0),"")</f>
        <v>1</v>
      </c>
      <c r="T3411" s="9" t="n">
        <f aca="false">IF(ISNUMBER(P3411),IF(P3411&lt;=R3411,1,0),"")</f>
        <v>1</v>
      </c>
      <c r="U3411" s="9" t="n">
        <f aca="false">IF(E3411&gt;Scenario!$B$14,0,IF(OR(AND(ISNUMBER(H3411),H3411&lt;=Scenario!$B$14),AND(ISNUMBER(I3411),I3411&lt;=Scenario!$B$14)),0,1))</f>
        <v>0</v>
      </c>
      <c r="V3411" s="9" t="n">
        <f aca="false">IF(AND(U3411=1,(Scenario!$B$14-E3411)/60&gt;R3411),1,0)</f>
        <v>0</v>
      </c>
      <c r="W3411" s="9" t="n">
        <f aca="false">IF(OR(C3411=Scenario!$B$22,C3411=Scenario!$C$22),1,0)</f>
        <v>0</v>
      </c>
      <c r="X3411" s="9" t="n">
        <f aca="false">IF(ISNUMBER(I3411),1,0)</f>
        <v>0</v>
      </c>
      <c r="Y3411" s="9" t="n">
        <f aca="false">MOD(INT(E3411/86400)+3,7)</f>
        <v>4</v>
      </c>
      <c r="Z3411" s="9" t="n">
        <f aca="false">MOD(INT(E3411/3600),24)</f>
        <v>9</v>
      </c>
      <c r="AA3411" s="6" t="s">
        <v>7065</v>
      </c>
    </row>
    <row r="3412" customFormat="false" ht="15" hidden="false" customHeight="false" outlineLevel="0" collapsed="false">
      <c r="A3412" s="6" t="s">
        <v>7066</v>
      </c>
      <c r="B3412" s="6" t="s">
        <v>43</v>
      </c>
      <c r="C3412" s="6" t="s">
        <v>47</v>
      </c>
      <c r="D3412" s="6" t="s">
        <v>171</v>
      </c>
      <c r="E3412" s="6" t="n">
        <v>1789722899</v>
      </c>
      <c r="F3412" s="6" t="n">
        <v>1789723159</v>
      </c>
      <c r="G3412" s="6" t="n">
        <v>1789722931</v>
      </c>
      <c r="H3412" s="6" t="n">
        <v>1789728307</v>
      </c>
      <c r="J3412" s="6" t="n">
        <v>0</v>
      </c>
      <c r="K3412" s="6" t="n">
        <v>0</v>
      </c>
      <c r="L3412" s="9" t="n">
        <f aca="false">IF(AND(E3412&gt;=Scenario!$B$11,E3412&lt;Scenario!$B$12),1,0)</f>
        <v>1</v>
      </c>
      <c r="M3412" s="9" t="n">
        <f aca="false">IF(AND(L3412=1,ISNUMBER(F3412)),MAX(0,F3412-E3412)/60,"")</f>
        <v>4.33333333333333</v>
      </c>
      <c r="N3412" s="9" t="n">
        <f aca="false">IF(AND(L3412=1,ISNUMBER(G3412)),MAX(0,G3412-E3412)/60,"")</f>
        <v>0.533333333333333</v>
      </c>
      <c r="O3412" s="9" t="n">
        <f aca="false">IF(ISNUMBER(H3412),IF(AND(H3412&gt;=Scenario!$B$11,H3412&lt;Scenario!$B$12),1,0),0)</f>
        <v>1</v>
      </c>
      <c r="P3412" s="9" t="n">
        <f aca="false">IF(O3412=1,MAX(0,H3412-E3412)/60,"")</f>
        <v>90.1333333333333</v>
      </c>
      <c r="Q3412" s="9" t="n">
        <f aca="false">INDEX(Scenario!$B$18:$B$20,MATCH(B3412,Scenario!$A$18:$A$20,0))</f>
        <v>60</v>
      </c>
      <c r="R3412" s="9" t="n">
        <f aca="false">INDEX(Scenario!$C$18:$C$20,MATCH(B3412,Scenario!$A$18:$A$20,0))</f>
        <v>1440</v>
      </c>
      <c r="S3412" s="9" t="n">
        <f aca="false">IF(ISNUMBER(M3412),IF(M3412&lt;=Q3412,1,0),"")</f>
        <v>1</v>
      </c>
      <c r="T3412" s="9" t="n">
        <f aca="false">IF(ISNUMBER(P3412),IF(P3412&lt;=R3412,1,0),"")</f>
        <v>1</v>
      </c>
      <c r="U3412" s="9" t="n">
        <f aca="false">IF(E3412&gt;Scenario!$B$14,0,IF(OR(AND(ISNUMBER(H3412),H3412&lt;=Scenario!$B$14),AND(ISNUMBER(I3412),I3412&lt;=Scenario!$B$14)),0,1))</f>
        <v>0</v>
      </c>
      <c r="V3412" s="9" t="n">
        <f aca="false">IF(AND(U3412=1,(Scenario!$B$14-E3412)/60&gt;R3412),1,0)</f>
        <v>0</v>
      </c>
      <c r="W3412" s="9" t="n">
        <f aca="false">IF(OR(C3412=Scenario!$B$22,C3412=Scenario!$C$22),1,0)</f>
        <v>1</v>
      </c>
      <c r="X3412" s="9" t="n">
        <f aca="false">IF(ISNUMBER(I3412),1,0)</f>
        <v>0</v>
      </c>
      <c r="Y3412" s="9" t="n">
        <f aca="false">MOD(INT(E3412/86400)+3,7)</f>
        <v>4</v>
      </c>
      <c r="Z3412" s="9" t="n">
        <f aca="false">MOD(INT(E3412/3600),24)</f>
        <v>9</v>
      </c>
      <c r="AA3412" s="6" t="s">
        <v>7067</v>
      </c>
    </row>
    <row r="3413" customFormat="false" ht="15" hidden="false" customHeight="false" outlineLevel="0" collapsed="false">
      <c r="A3413" s="6" t="s">
        <v>7068</v>
      </c>
      <c r="B3413" s="6" t="s">
        <v>44</v>
      </c>
      <c r="C3413" s="6" t="s">
        <v>249</v>
      </c>
      <c r="D3413" s="6" t="s">
        <v>171</v>
      </c>
      <c r="E3413" s="6" t="n">
        <v>1789723452</v>
      </c>
      <c r="F3413" s="6" t="n">
        <v>1789723653</v>
      </c>
      <c r="G3413" s="6" t="n">
        <v>1789723499</v>
      </c>
      <c r="H3413" s="6" t="n">
        <v>1789728263</v>
      </c>
      <c r="J3413" s="6" t="n">
        <v>0</v>
      </c>
      <c r="K3413" s="6" t="n">
        <v>1</v>
      </c>
      <c r="L3413" s="9" t="n">
        <f aca="false">IF(AND(E3413&gt;=Scenario!$B$11,E3413&lt;Scenario!$B$12),1,0)</f>
        <v>1</v>
      </c>
      <c r="M3413" s="9" t="n">
        <f aca="false">IF(AND(L3413=1,ISNUMBER(F3413)),MAX(0,F3413-E3413)/60,"")</f>
        <v>3.35</v>
      </c>
      <c r="N3413" s="9" t="n">
        <f aca="false">IF(AND(L3413=1,ISNUMBER(G3413)),MAX(0,G3413-E3413)/60,"")</f>
        <v>0.783333333333333</v>
      </c>
      <c r="O3413" s="9" t="n">
        <f aca="false">IF(ISNUMBER(H3413),IF(AND(H3413&gt;=Scenario!$B$11,H3413&lt;Scenario!$B$12),1,0),0)</f>
        <v>1</v>
      </c>
      <c r="P3413" s="9" t="n">
        <f aca="false">IF(O3413=1,MAX(0,H3413-E3413)/60,"")</f>
        <v>80.1833333333333</v>
      </c>
      <c r="Q3413" s="9" t="n">
        <f aca="false">INDEX(Scenario!$B$18:$B$20,MATCH(B3413,Scenario!$A$18:$A$20,0))</f>
        <v>240</v>
      </c>
      <c r="R3413" s="9" t="n">
        <f aca="false">INDEX(Scenario!$C$18:$C$20,MATCH(B3413,Scenario!$A$18:$A$20,0))</f>
        <v>4320</v>
      </c>
      <c r="S3413" s="9" t="n">
        <f aca="false">IF(ISNUMBER(M3413),IF(M3413&lt;=Q3413,1,0),"")</f>
        <v>1</v>
      </c>
      <c r="T3413" s="9" t="n">
        <f aca="false">IF(ISNUMBER(P3413),IF(P3413&lt;=R3413,1,0),"")</f>
        <v>1</v>
      </c>
      <c r="U3413" s="9" t="n">
        <f aca="false">IF(E3413&gt;Scenario!$B$14,0,IF(OR(AND(ISNUMBER(H3413),H3413&lt;=Scenario!$B$14),AND(ISNUMBER(I3413),I3413&lt;=Scenario!$B$14)),0,1))</f>
        <v>0</v>
      </c>
      <c r="V3413" s="9" t="n">
        <f aca="false">IF(AND(U3413=1,(Scenario!$B$14-E3413)/60&gt;R3413),1,0)</f>
        <v>0</v>
      </c>
      <c r="W3413" s="9" t="n">
        <f aca="false">IF(OR(C3413=Scenario!$B$22,C3413=Scenario!$C$22),1,0)</f>
        <v>0</v>
      </c>
      <c r="X3413" s="9" t="n">
        <f aca="false">IF(ISNUMBER(I3413),1,0)</f>
        <v>0</v>
      </c>
      <c r="Y3413" s="9" t="n">
        <f aca="false">MOD(INT(E3413/86400)+3,7)</f>
        <v>4</v>
      </c>
      <c r="Z3413" s="9" t="n">
        <f aca="false">MOD(INT(E3413/3600),24)</f>
        <v>9</v>
      </c>
      <c r="AA3413" s="6" t="s">
        <v>7069</v>
      </c>
    </row>
    <row r="3414" customFormat="false" ht="15" hidden="false" customHeight="false" outlineLevel="0" collapsed="false">
      <c r="A3414" s="6" t="s">
        <v>7070</v>
      </c>
      <c r="B3414" s="6" t="s">
        <v>43</v>
      </c>
      <c r="C3414" s="6" t="s">
        <v>249</v>
      </c>
      <c r="D3414" s="6" t="s">
        <v>172</v>
      </c>
      <c r="E3414" s="6" t="n">
        <v>1789723802</v>
      </c>
      <c r="F3414" s="6" t="n">
        <v>1789723964</v>
      </c>
      <c r="G3414" s="6" t="n">
        <v>1789723855</v>
      </c>
      <c r="H3414" s="6" t="n">
        <v>1789819034</v>
      </c>
      <c r="J3414" s="6" t="n">
        <v>1</v>
      </c>
      <c r="K3414" s="6" t="n">
        <v>0</v>
      </c>
      <c r="L3414" s="9" t="n">
        <f aca="false">IF(AND(E3414&gt;=Scenario!$B$11,E3414&lt;Scenario!$B$12),1,0)</f>
        <v>1</v>
      </c>
      <c r="M3414" s="9" t="n">
        <f aca="false">IF(AND(L3414=1,ISNUMBER(F3414)),MAX(0,F3414-E3414)/60,"")</f>
        <v>2.7</v>
      </c>
      <c r="N3414" s="9" t="n">
        <f aca="false">IF(AND(L3414=1,ISNUMBER(G3414)),MAX(0,G3414-E3414)/60,"")</f>
        <v>0.883333333333333</v>
      </c>
      <c r="O3414" s="9" t="n">
        <f aca="false">IF(ISNUMBER(H3414),IF(AND(H3414&gt;=Scenario!$B$11,H3414&lt;Scenario!$B$12),1,0),0)</f>
        <v>1</v>
      </c>
      <c r="P3414" s="9" t="n">
        <f aca="false">IF(O3414=1,MAX(0,H3414-E3414)/60,"")</f>
        <v>1587.2</v>
      </c>
      <c r="Q3414" s="9" t="n">
        <f aca="false">INDEX(Scenario!$B$18:$B$20,MATCH(B3414,Scenario!$A$18:$A$20,0))</f>
        <v>60</v>
      </c>
      <c r="R3414" s="9" t="n">
        <f aca="false">INDEX(Scenario!$C$18:$C$20,MATCH(B3414,Scenario!$A$18:$A$20,0))</f>
        <v>1440</v>
      </c>
      <c r="S3414" s="9" t="n">
        <f aca="false">IF(ISNUMBER(M3414),IF(M3414&lt;=Q3414,1,0),"")</f>
        <v>1</v>
      </c>
      <c r="T3414" s="9" t="n">
        <f aca="false">IF(ISNUMBER(P3414),IF(P3414&lt;=R3414,1,0),"")</f>
        <v>0</v>
      </c>
      <c r="U3414" s="9" t="n">
        <f aca="false">IF(E3414&gt;Scenario!$B$14,0,IF(OR(AND(ISNUMBER(H3414),H3414&lt;=Scenario!$B$14),AND(ISNUMBER(I3414),I3414&lt;=Scenario!$B$14)),0,1))</f>
        <v>0</v>
      </c>
      <c r="V3414" s="9" t="n">
        <f aca="false">IF(AND(U3414=1,(Scenario!$B$14-E3414)/60&gt;R3414),1,0)</f>
        <v>0</v>
      </c>
      <c r="W3414" s="9" t="n">
        <f aca="false">IF(OR(C3414=Scenario!$B$22,C3414=Scenario!$C$22),1,0)</f>
        <v>0</v>
      </c>
      <c r="X3414" s="9" t="n">
        <f aca="false">IF(ISNUMBER(I3414),1,0)</f>
        <v>0</v>
      </c>
      <c r="Y3414" s="9" t="n">
        <f aca="false">MOD(INT(E3414/86400)+3,7)</f>
        <v>4</v>
      </c>
      <c r="Z3414" s="9" t="n">
        <f aca="false">MOD(INT(E3414/3600),24)</f>
        <v>9</v>
      </c>
      <c r="AA3414" s="6" t="s">
        <v>7071</v>
      </c>
    </row>
    <row r="3415" customFormat="false" ht="15" hidden="false" customHeight="false" outlineLevel="0" collapsed="false">
      <c r="A3415" s="6" t="s">
        <v>7072</v>
      </c>
      <c r="B3415" s="6" t="s">
        <v>44</v>
      </c>
      <c r="C3415" s="6" t="s">
        <v>46</v>
      </c>
      <c r="D3415" s="6" t="s">
        <v>170</v>
      </c>
      <c r="E3415" s="6" t="n">
        <v>1789725387</v>
      </c>
      <c r="F3415" s="6" t="n">
        <v>1789725533</v>
      </c>
      <c r="G3415" s="6" t="n">
        <v>1789725411</v>
      </c>
      <c r="H3415" s="6" t="n">
        <v>1789727612</v>
      </c>
      <c r="J3415" s="6" t="n">
        <v>0</v>
      </c>
      <c r="K3415" s="6" t="n">
        <v>0</v>
      </c>
      <c r="L3415" s="9" t="n">
        <f aca="false">IF(AND(E3415&gt;=Scenario!$B$11,E3415&lt;Scenario!$B$12),1,0)</f>
        <v>1</v>
      </c>
      <c r="M3415" s="9" t="n">
        <f aca="false">IF(AND(L3415=1,ISNUMBER(F3415)),MAX(0,F3415-E3415)/60,"")</f>
        <v>2.43333333333333</v>
      </c>
      <c r="N3415" s="9" t="n">
        <f aca="false">IF(AND(L3415=1,ISNUMBER(G3415)),MAX(0,G3415-E3415)/60,"")</f>
        <v>0.4</v>
      </c>
      <c r="O3415" s="9" t="n">
        <f aca="false">IF(ISNUMBER(H3415),IF(AND(H3415&gt;=Scenario!$B$11,H3415&lt;Scenario!$B$12),1,0),0)</f>
        <v>1</v>
      </c>
      <c r="P3415" s="9" t="n">
        <f aca="false">IF(O3415=1,MAX(0,H3415-E3415)/60,"")</f>
        <v>37.0833333333333</v>
      </c>
      <c r="Q3415" s="9" t="n">
        <f aca="false">INDEX(Scenario!$B$18:$B$20,MATCH(B3415,Scenario!$A$18:$A$20,0))</f>
        <v>240</v>
      </c>
      <c r="R3415" s="9" t="n">
        <f aca="false">INDEX(Scenario!$C$18:$C$20,MATCH(B3415,Scenario!$A$18:$A$20,0))</f>
        <v>4320</v>
      </c>
      <c r="S3415" s="9" t="n">
        <f aca="false">IF(ISNUMBER(M3415),IF(M3415&lt;=Q3415,1,0),"")</f>
        <v>1</v>
      </c>
      <c r="T3415" s="9" t="n">
        <f aca="false">IF(ISNUMBER(P3415),IF(P3415&lt;=R3415,1,0),"")</f>
        <v>1</v>
      </c>
      <c r="U3415" s="9" t="n">
        <f aca="false">IF(E3415&gt;Scenario!$B$14,0,IF(OR(AND(ISNUMBER(H3415),H3415&lt;=Scenario!$B$14),AND(ISNUMBER(I3415),I3415&lt;=Scenario!$B$14)),0,1))</f>
        <v>0</v>
      </c>
      <c r="V3415" s="9" t="n">
        <f aca="false">IF(AND(U3415=1,(Scenario!$B$14-E3415)/60&gt;R3415),1,0)</f>
        <v>0</v>
      </c>
      <c r="W3415" s="9" t="n">
        <f aca="false">IF(OR(C3415=Scenario!$B$22,C3415=Scenario!$C$22),1,0)</f>
        <v>1</v>
      </c>
      <c r="X3415" s="9" t="n">
        <f aca="false">IF(ISNUMBER(I3415),1,0)</f>
        <v>0</v>
      </c>
      <c r="Y3415" s="9" t="n">
        <f aca="false">MOD(INT(E3415/86400)+3,7)</f>
        <v>4</v>
      </c>
      <c r="Z3415" s="9" t="n">
        <f aca="false">MOD(INT(E3415/3600),24)</f>
        <v>9</v>
      </c>
      <c r="AA3415" s="6" t="s">
        <v>7073</v>
      </c>
    </row>
    <row r="3416" customFormat="false" ht="15" hidden="false" customHeight="false" outlineLevel="0" collapsed="false">
      <c r="A3416" s="6" t="s">
        <v>7074</v>
      </c>
      <c r="B3416" s="6" t="s">
        <v>43</v>
      </c>
      <c r="C3416" s="6" t="s">
        <v>249</v>
      </c>
      <c r="D3416" s="6" t="s">
        <v>171</v>
      </c>
      <c r="E3416" s="6" t="n">
        <v>1789728248</v>
      </c>
      <c r="F3416" s="6" t="n">
        <v>1789728401</v>
      </c>
      <c r="G3416" s="6" t="n">
        <v>1789728269</v>
      </c>
      <c r="H3416" s="6" t="n">
        <v>1789736561</v>
      </c>
      <c r="J3416" s="6" t="n">
        <v>0</v>
      </c>
      <c r="K3416" s="6" t="n">
        <v>0</v>
      </c>
      <c r="L3416" s="9" t="n">
        <f aca="false">IF(AND(E3416&gt;=Scenario!$B$11,E3416&lt;Scenario!$B$12),1,0)</f>
        <v>1</v>
      </c>
      <c r="M3416" s="9" t="n">
        <f aca="false">IF(AND(L3416=1,ISNUMBER(F3416)),MAX(0,F3416-E3416)/60,"")</f>
        <v>2.55</v>
      </c>
      <c r="N3416" s="9" t="n">
        <f aca="false">IF(AND(L3416=1,ISNUMBER(G3416)),MAX(0,G3416-E3416)/60,"")</f>
        <v>0.35</v>
      </c>
      <c r="O3416" s="9" t="n">
        <f aca="false">IF(ISNUMBER(H3416),IF(AND(H3416&gt;=Scenario!$B$11,H3416&lt;Scenario!$B$12),1,0),0)</f>
        <v>1</v>
      </c>
      <c r="P3416" s="9" t="n">
        <f aca="false">IF(O3416=1,MAX(0,H3416-E3416)/60,"")</f>
        <v>138.55</v>
      </c>
      <c r="Q3416" s="9" t="n">
        <f aca="false">INDEX(Scenario!$B$18:$B$20,MATCH(B3416,Scenario!$A$18:$A$20,0))</f>
        <v>60</v>
      </c>
      <c r="R3416" s="9" t="n">
        <f aca="false">INDEX(Scenario!$C$18:$C$20,MATCH(B3416,Scenario!$A$18:$A$20,0))</f>
        <v>1440</v>
      </c>
      <c r="S3416" s="9" t="n">
        <f aca="false">IF(ISNUMBER(M3416),IF(M3416&lt;=Q3416,1,0),"")</f>
        <v>1</v>
      </c>
      <c r="T3416" s="9" t="n">
        <f aca="false">IF(ISNUMBER(P3416),IF(P3416&lt;=R3416,1,0),"")</f>
        <v>1</v>
      </c>
      <c r="U3416" s="9" t="n">
        <f aca="false">IF(E3416&gt;Scenario!$B$14,0,IF(OR(AND(ISNUMBER(H3416),H3416&lt;=Scenario!$B$14),AND(ISNUMBER(I3416),I3416&lt;=Scenario!$B$14)),0,1))</f>
        <v>0</v>
      </c>
      <c r="V3416" s="9" t="n">
        <f aca="false">IF(AND(U3416=1,(Scenario!$B$14-E3416)/60&gt;R3416),1,0)</f>
        <v>0</v>
      </c>
      <c r="W3416" s="9" t="n">
        <f aca="false">IF(OR(C3416=Scenario!$B$22,C3416=Scenario!$C$22),1,0)</f>
        <v>0</v>
      </c>
      <c r="X3416" s="9" t="n">
        <f aca="false">IF(ISNUMBER(I3416),1,0)</f>
        <v>0</v>
      </c>
      <c r="Y3416" s="9" t="n">
        <f aca="false">MOD(INT(E3416/86400)+3,7)</f>
        <v>4</v>
      </c>
      <c r="Z3416" s="9" t="n">
        <f aca="false">MOD(INT(E3416/3600),24)</f>
        <v>10</v>
      </c>
      <c r="AA3416" s="6" t="s">
        <v>7075</v>
      </c>
    </row>
    <row r="3417" customFormat="false" ht="15" hidden="false" customHeight="false" outlineLevel="0" collapsed="false">
      <c r="A3417" s="6" t="s">
        <v>7076</v>
      </c>
      <c r="B3417" s="6" t="s">
        <v>44</v>
      </c>
      <c r="C3417" s="6" t="s">
        <v>47</v>
      </c>
      <c r="D3417" s="6" t="s">
        <v>172</v>
      </c>
      <c r="E3417" s="6" t="n">
        <v>1789729032</v>
      </c>
      <c r="F3417" s="6" t="n">
        <v>1789729264</v>
      </c>
      <c r="G3417" s="6" t="n">
        <v>1789729092</v>
      </c>
      <c r="H3417" s="6" t="n">
        <v>1789731249</v>
      </c>
      <c r="J3417" s="6" t="n">
        <v>0</v>
      </c>
      <c r="K3417" s="6" t="n">
        <v>0</v>
      </c>
      <c r="L3417" s="9" t="n">
        <f aca="false">IF(AND(E3417&gt;=Scenario!$B$11,E3417&lt;Scenario!$B$12),1,0)</f>
        <v>1</v>
      </c>
      <c r="M3417" s="9" t="n">
        <f aca="false">IF(AND(L3417=1,ISNUMBER(F3417)),MAX(0,F3417-E3417)/60,"")</f>
        <v>3.86666666666667</v>
      </c>
      <c r="N3417" s="9" t="n">
        <f aca="false">IF(AND(L3417=1,ISNUMBER(G3417)),MAX(0,G3417-E3417)/60,"")</f>
        <v>1</v>
      </c>
      <c r="O3417" s="9" t="n">
        <f aca="false">IF(ISNUMBER(H3417),IF(AND(H3417&gt;=Scenario!$B$11,H3417&lt;Scenario!$B$12),1,0),0)</f>
        <v>1</v>
      </c>
      <c r="P3417" s="9" t="n">
        <f aca="false">IF(O3417=1,MAX(0,H3417-E3417)/60,"")</f>
        <v>36.95</v>
      </c>
      <c r="Q3417" s="9" t="n">
        <f aca="false">INDEX(Scenario!$B$18:$B$20,MATCH(B3417,Scenario!$A$18:$A$20,0))</f>
        <v>240</v>
      </c>
      <c r="R3417" s="9" t="n">
        <f aca="false">INDEX(Scenario!$C$18:$C$20,MATCH(B3417,Scenario!$A$18:$A$20,0))</f>
        <v>4320</v>
      </c>
      <c r="S3417" s="9" t="n">
        <f aca="false">IF(ISNUMBER(M3417),IF(M3417&lt;=Q3417,1,0),"")</f>
        <v>1</v>
      </c>
      <c r="T3417" s="9" t="n">
        <f aca="false">IF(ISNUMBER(P3417),IF(P3417&lt;=R3417,1,0),"")</f>
        <v>1</v>
      </c>
      <c r="U3417" s="9" t="n">
        <f aca="false">IF(E3417&gt;Scenario!$B$14,0,IF(OR(AND(ISNUMBER(H3417),H3417&lt;=Scenario!$B$14),AND(ISNUMBER(I3417),I3417&lt;=Scenario!$B$14)),0,1))</f>
        <v>0</v>
      </c>
      <c r="V3417" s="9" t="n">
        <f aca="false">IF(AND(U3417=1,(Scenario!$B$14-E3417)/60&gt;R3417),1,0)</f>
        <v>0</v>
      </c>
      <c r="W3417" s="9" t="n">
        <f aca="false">IF(OR(C3417=Scenario!$B$22,C3417=Scenario!$C$22),1,0)</f>
        <v>1</v>
      </c>
      <c r="X3417" s="9" t="n">
        <f aca="false">IF(ISNUMBER(I3417),1,0)</f>
        <v>0</v>
      </c>
      <c r="Y3417" s="9" t="n">
        <f aca="false">MOD(INT(E3417/86400)+3,7)</f>
        <v>4</v>
      </c>
      <c r="Z3417" s="9" t="n">
        <f aca="false">MOD(INT(E3417/3600),24)</f>
        <v>10</v>
      </c>
      <c r="AA3417" s="6" t="s">
        <v>7077</v>
      </c>
    </row>
    <row r="3418" customFormat="false" ht="15" hidden="false" customHeight="false" outlineLevel="0" collapsed="false">
      <c r="A3418" s="6" t="s">
        <v>7078</v>
      </c>
      <c r="B3418" s="6" t="s">
        <v>44</v>
      </c>
      <c r="C3418" s="6" t="s">
        <v>249</v>
      </c>
      <c r="D3418" s="6" t="s">
        <v>171</v>
      </c>
      <c r="E3418" s="6" t="n">
        <v>1789730111</v>
      </c>
      <c r="F3418" s="6" t="n">
        <v>1789730235</v>
      </c>
      <c r="G3418" s="6" t="n">
        <v>1789730127</v>
      </c>
      <c r="H3418" s="6" t="n">
        <v>1789731837</v>
      </c>
      <c r="J3418" s="6" t="n">
        <v>0</v>
      </c>
      <c r="K3418" s="6" t="n">
        <v>1</v>
      </c>
      <c r="L3418" s="9" t="n">
        <f aca="false">IF(AND(E3418&gt;=Scenario!$B$11,E3418&lt;Scenario!$B$12),1,0)</f>
        <v>1</v>
      </c>
      <c r="M3418" s="9" t="n">
        <f aca="false">IF(AND(L3418=1,ISNUMBER(F3418)),MAX(0,F3418-E3418)/60,"")</f>
        <v>2.06666666666667</v>
      </c>
      <c r="N3418" s="9" t="n">
        <f aca="false">IF(AND(L3418=1,ISNUMBER(G3418)),MAX(0,G3418-E3418)/60,"")</f>
        <v>0.266666666666667</v>
      </c>
      <c r="O3418" s="9" t="n">
        <f aca="false">IF(ISNUMBER(H3418),IF(AND(H3418&gt;=Scenario!$B$11,H3418&lt;Scenario!$B$12),1,0),0)</f>
        <v>1</v>
      </c>
      <c r="P3418" s="9" t="n">
        <f aca="false">IF(O3418=1,MAX(0,H3418-E3418)/60,"")</f>
        <v>28.7666666666667</v>
      </c>
      <c r="Q3418" s="9" t="n">
        <f aca="false">INDEX(Scenario!$B$18:$B$20,MATCH(B3418,Scenario!$A$18:$A$20,0))</f>
        <v>240</v>
      </c>
      <c r="R3418" s="9" t="n">
        <f aca="false">INDEX(Scenario!$C$18:$C$20,MATCH(B3418,Scenario!$A$18:$A$20,0))</f>
        <v>4320</v>
      </c>
      <c r="S3418" s="9" t="n">
        <f aca="false">IF(ISNUMBER(M3418),IF(M3418&lt;=Q3418,1,0),"")</f>
        <v>1</v>
      </c>
      <c r="T3418" s="9" t="n">
        <f aca="false">IF(ISNUMBER(P3418),IF(P3418&lt;=R3418,1,0),"")</f>
        <v>1</v>
      </c>
      <c r="U3418" s="9" t="n">
        <f aca="false">IF(E3418&gt;Scenario!$B$14,0,IF(OR(AND(ISNUMBER(H3418),H3418&lt;=Scenario!$B$14),AND(ISNUMBER(I3418),I3418&lt;=Scenario!$B$14)),0,1))</f>
        <v>0</v>
      </c>
      <c r="V3418" s="9" t="n">
        <f aca="false">IF(AND(U3418=1,(Scenario!$B$14-E3418)/60&gt;R3418),1,0)</f>
        <v>0</v>
      </c>
      <c r="W3418" s="9" t="n">
        <f aca="false">IF(OR(C3418=Scenario!$B$22,C3418=Scenario!$C$22),1,0)</f>
        <v>0</v>
      </c>
      <c r="X3418" s="9" t="n">
        <f aca="false">IF(ISNUMBER(I3418),1,0)</f>
        <v>0</v>
      </c>
      <c r="Y3418" s="9" t="n">
        <f aca="false">MOD(INT(E3418/86400)+3,7)</f>
        <v>4</v>
      </c>
      <c r="Z3418" s="9" t="n">
        <f aca="false">MOD(INT(E3418/3600),24)</f>
        <v>11</v>
      </c>
      <c r="AA3418" s="6" t="s">
        <v>7079</v>
      </c>
    </row>
    <row r="3419" customFormat="false" ht="15" hidden="false" customHeight="false" outlineLevel="0" collapsed="false">
      <c r="A3419" s="6" t="s">
        <v>7080</v>
      </c>
      <c r="B3419" s="6" t="s">
        <v>44</v>
      </c>
      <c r="C3419" s="6" t="s">
        <v>288</v>
      </c>
      <c r="D3419" s="6" t="s">
        <v>171</v>
      </c>
      <c r="E3419" s="6" t="n">
        <v>1789731395</v>
      </c>
      <c r="F3419" s="6" t="n">
        <v>1789731501</v>
      </c>
      <c r="G3419" s="6" t="n">
        <v>1789731432</v>
      </c>
      <c r="H3419" s="6" t="n">
        <v>1789743728</v>
      </c>
      <c r="J3419" s="6" t="n">
        <v>0</v>
      </c>
      <c r="K3419" s="6" t="n">
        <v>0</v>
      </c>
      <c r="L3419" s="9" t="n">
        <f aca="false">IF(AND(E3419&gt;=Scenario!$B$11,E3419&lt;Scenario!$B$12),1,0)</f>
        <v>1</v>
      </c>
      <c r="M3419" s="9" t="n">
        <f aca="false">IF(AND(L3419=1,ISNUMBER(F3419)),MAX(0,F3419-E3419)/60,"")</f>
        <v>1.76666666666667</v>
      </c>
      <c r="N3419" s="9" t="n">
        <f aca="false">IF(AND(L3419=1,ISNUMBER(G3419)),MAX(0,G3419-E3419)/60,"")</f>
        <v>0.616666666666667</v>
      </c>
      <c r="O3419" s="9" t="n">
        <f aca="false">IF(ISNUMBER(H3419),IF(AND(H3419&gt;=Scenario!$B$11,H3419&lt;Scenario!$B$12),1,0),0)</f>
        <v>1</v>
      </c>
      <c r="P3419" s="9" t="n">
        <f aca="false">IF(O3419=1,MAX(0,H3419-E3419)/60,"")</f>
        <v>205.55</v>
      </c>
      <c r="Q3419" s="9" t="n">
        <f aca="false">INDEX(Scenario!$B$18:$B$20,MATCH(B3419,Scenario!$A$18:$A$20,0))</f>
        <v>240</v>
      </c>
      <c r="R3419" s="9" t="n">
        <f aca="false">INDEX(Scenario!$C$18:$C$20,MATCH(B3419,Scenario!$A$18:$A$20,0))</f>
        <v>4320</v>
      </c>
      <c r="S3419" s="9" t="n">
        <f aca="false">IF(ISNUMBER(M3419),IF(M3419&lt;=Q3419,1,0),"")</f>
        <v>1</v>
      </c>
      <c r="T3419" s="9" t="n">
        <f aca="false">IF(ISNUMBER(P3419),IF(P3419&lt;=R3419,1,0),"")</f>
        <v>1</v>
      </c>
      <c r="U3419" s="9" t="n">
        <f aca="false">IF(E3419&gt;Scenario!$B$14,0,IF(OR(AND(ISNUMBER(H3419),H3419&lt;=Scenario!$B$14),AND(ISNUMBER(I3419),I3419&lt;=Scenario!$B$14)),0,1))</f>
        <v>0</v>
      </c>
      <c r="V3419" s="9" t="n">
        <f aca="false">IF(AND(U3419=1,(Scenario!$B$14-E3419)/60&gt;R3419),1,0)</f>
        <v>0</v>
      </c>
      <c r="W3419" s="9" t="n">
        <f aca="false">IF(OR(C3419=Scenario!$B$22,C3419=Scenario!$C$22),1,0)</f>
        <v>0</v>
      </c>
      <c r="X3419" s="9" t="n">
        <f aca="false">IF(ISNUMBER(I3419),1,0)</f>
        <v>0</v>
      </c>
      <c r="Y3419" s="9" t="n">
        <f aca="false">MOD(INT(E3419/86400)+3,7)</f>
        <v>4</v>
      </c>
      <c r="Z3419" s="9" t="n">
        <f aca="false">MOD(INT(E3419/3600),24)</f>
        <v>11</v>
      </c>
      <c r="AA3419" s="6" t="s">
        <v>7081</v>
      </c>
    </row>
    <row r="3420" customFormat="false" ht="15" hidden="false" customHeight="false" outlineLevel="0" collapsed="false">
      <c r="A3420" s="6" t="s">
        <v>7082</v>
      </c>
      <c r="B3420" s="6" t="s">
        <v>44</v>
      </c>
      <c r="C3420" s="6" t="s">
        <v>47</v>
      </c>
      <c r="D3420" s="6" t="s">
        <v>170</v>
      </c>
      <c r="E3420" s="6" t="n">
        <v>1789732555</v>
      </c>
      <c r="F3420" s="6" t="n">
        <v>1789732740</v>
      </c>
      <c r="G3420" s="6" t="n">
        <v>1789732615</v>
      </c>
      <c r="H3420" s="6" t="n">
        <v>1789734694</v>
      </c>
      <c r="J3420" s="6" t="n">
        <v>0</v>
      </c>
      <c r="K3420" s="6" t="n">
        <v>0</v>
      </c>
      <c r="L3420" s="9" t="n">
        <f aca="false">IF(AND(E3420&gt;=Scenario!$B$11,E3420&lt;Scenario!$B$12),1,0)</f>
        <v>1</v>
      </c>
      <c r="M3420" s="9" t="n">
        <f aca="false">IF(AND(L3420=1,ISNUMBER(F3420)),MAX(0,F3420-E3420)/60,"")</f>
        <v>3.08333333333333</v>
      </c>
      <c r="N3420" s="9" t="n">
        <f aca="false">IF(AND(L3420=1,ISNUMBER(G3420)),MAX(0,G3420-E3420)/60,"")</f>
        <v>1</v>
      </c>
      <c r="O3420" s="9" t="n">
        <f aca="false">IF(ISNUMBER(H3420),IF(AND(H3420&gt;=Scenario!$B$11,H3420&lt;Scenario!$B$12),1,0),0)</f>
        <v>1</v>
      </c>
      <c r="P3420" s="9" t="n">
        <f aca="false">IF(O3420=1,MAX(0,H3420-E3420)/60,"")</f>
        <v>35.65</v>
      </c>
      <c r="Q3420" s="9" t="n">
        <f aca="false">INDEX(Scenario!$B$18:$B$20,MATCH(B3420,Scenario!$A$18:$A$20,0))</f>
        <v>240</v>
      </c>
      <c r="R3420" s="9" t="n">
        <f aca="false">INDEX(Scenario!$C$18:$C$20,MATCH(B3420,Scenario!$A$18:$A$20,0))</f>
        <v>4320</v>
      </c>
      <c r="S3420" s="9" t="n">
        <f aca="false">IF(ISNUMBER(M3420),IF(M3420&lt;=Q3420,1,0),"")</f>
        <v>1</v>
      </c>
      <c r="T3420" s="9" t="n">
        <f aca="false">IF(ISNUMBER(P3420),IF(P3420&lt;=R3420,1,0),"")</f>
        <v>1</v>
      </c>
      <c r="U3420" s="9" t="n">
        <f aca="false">IF(E3420&gt;Scenario!$B$14,0,IF(OR(AND(ISNUMBER(H3420),H3420&lt;=Scenario!$B$14),AND(ISNUMBER(I3420),I3420&lt;=Scenario!$B$14)),0,1))</f>
        <v>0</v>
      </c>
      <c r="V3420" s="9" t="n">
        <f aca="false">IF(AND(U3420=1,(Scenario!$B$14-E3420)/60&gt;R3420),1,0)</f>
        <v>0</v>
      </c>
      <c r="W3420" s="9" t="n">
        <f aca="false">IF(OR(C3420=Scenario!$B$22,C3420=Scenario!$C$22),1,0)</f>
        <v>1</v>
      </c>
      <c r="X3420" s="9" t="n">
        <f aca="false">IF(ISNUMBER(I3420),1,0)</f>
        <v>0</v>
      </c>
      <c r="Y3420" s="9" t="n">
        <f aca="false">MOD(INT(E3420/86400)+3,7)</f>
        <v>4</v>
      </c>
      <c r="Z3420" s="9" t="n">
        <f aca="false">MOD(INT(E3420/3600),24)</f>
        <v>11</v>
      </c>
      <c r="AA3420" s="6" t="s">
        <v>7083</v>
      </c>
    </row>
    <row r="3421" customFormat="false" ht="15" hidden="false" customHeight="false" outlineLevel="0" collapsed="false">
      <c r="A3421" s="6" t="s">
        <v>7084</v>
      </c>
      <c r="B3421" s="6" t="s">
        <v>43</v>
      </c>
      <c r="C3421" s="6" t="s">
        <v>47</v>
      </c>
      <c r="D3421" s="6" t="s">
        <v>172</v>
      </c>
      <c r="E3421" s="6" t="n">
        <v>1789732623</v>
      </c>
      <c r="F3421" s="6" t="n">
        <v>1789732823</v>
      </c>
      <c r="G3421" s="6" t="n">
        <v>1789732637</v>
      </c>
      <c r="H3421" s="6" t="n">
        <v>1789734875</v>
      </c>
      <c r="J3421" s="6" t="n">
        <v>0</v>
      </c>
      <c r="K3421" s="6" t="n">
        <v>0</v>
      </c>
      <c r="L3421" s="9" t="n">
        <f aca="false">IF(AND(E3421&gt;=Scenario!$B$11,E3421&lt;Scenario!$B$12),1,0)</f>
        <v>1</v>
      </c>
      <c r="M3421" s="9" t="n">
        <f aca="false">IF(AND(L3421=1,ISNUMBER(F3421)),MAX(0,F3421-E3421)/60,"")</f>
        <v>3.33333333333333</v>
      </c>
      <c r="N3421" s="9" t="n">
        <f aca="false">IF(AND(L3421=1,ISNUMBER(G3421)),MAX(0,G3421-E3421)/60,"")</f>
        <v>0.233333333333333</v>
      </c>
      <c r="O3421" s="9" t="n">
        <f aca="false">IF(ISNUMBER(H3421),IF(AND(H3421&gt;=Scenario!$B$11,H3421&lt;Scenario!$B$12),1,0),0)</f>
        <v>1</v>
      </c>
      <c r="P3421" s="9" t="n">
        <f aca="false">IF(O3421=1,MAX(0,H3421-E3421)/60,"")</f>
        <v>37.5333333333333</v>
      </c>
      <c r="Q3421" s="9" t="n">
        <f aca="false">INDEX(Scenario!$B$18:$B$20,MATCH(B3421,Scenario!$A$18:$A$20,0))</f>
        <v>60</v>
      </c>
      <c r="R3421" s="9" t="n">
        <f aca="false">INDEX(Scenario!$C$18:$C$20,MATCH(B3421,Scenario!$A$18:$A$20,0))</f>
        <v>1440</v>
      </c>
      <c r="S3421" s="9" t="n">
        <f aca="false">IF(ISNUMBER(M3421),IF(M3421&lt;=Q3421,1,0),"")</f>
        <v>1</v>
      </c>
      <c r="T3421" s="9" t="n">
        <f aca="false">IF(ISNUMBER(P3421),IF(P3421&lt;=R3421,1,0),"")</f>
        <v>1</v>
      </c>
      <c r="U3421" s="9" t="n">
        <f aca="false">IF(E3421&gt;Scenario!$B$14,0,IF(OR(AND(ISNUMBER(H3421),H3421&lt;=Scenario!$B$14),AND(ISNUMBER(I3421),I3421&lt;=Scenario!$B$14)),0,1))</f>
        <v>0</v>
      </c>
      <c r="V3421" s="9" t="n">
        <f aca="false">IF(AND(U3421=1,(Scenario!$B$14-E3421)/60&gt;R3421),1,0)</f>
        <v>0</v>
      </c>
      <c r="W3421" s="9" t="n">
        <f aca="false">IF(OR(C3421=Scenario!$B$22,C3421=Scenario!$C$22),1,0)</f>
        <v>1</v>
      </c>
      <c r="X3421" s="9" t="n">
        <f aca="false">IF(ISNUMBER(I3421),1,0)</f>
        <v>0</v>
      </c>
      <c r="Y3421" s="9" t="n">
        <f aca="false">MOD(INT(E3421/86400)+3,7)</f>
        <v>4</v>
      </c>
      <c r="Z3421" s="9" t="n">
        <f aca="false">MOD(INT(E3421/3600),24)</f>
        <v>11</v>
      </c>
      <c r="AA3421" s="6" t="s">
        <v>7085</v>
      </c>
    </row>
    <row r="3422" customFormat="false" ht="15" hidden="false" customHeight="false" outlineLevel="0" collapsed="false">
      <c r="A3422" s="6" t="s">
        <v>7086</v>
      </c>
      <c r="B3422" s="6" t="s">
        <v>44</v>
      </c>
      <c r="C3422" s="6" t="s">
        <v>288</v>
      </c>
      <c r="D3422" s="6" t="s">
        <v>170</v>
      </c>
      <c r="E3422" s="6" t="n">
        <v>1789732966</v>
      </c>
      <c r="F3422" s="6" t="n">
        <v>1789733234</v>
      </c>
      <c r="G3422" s="6" t="n">
        <v>1789733018</v>
      </c>
      <c r="H3422" s="6" t="n">
        <v>1789734539</v>
      </c>
      <c r="J3422" s="6" t="n">
        <v>0</v>
      </c>
      <c r="K3422" s="6" t="n">
        <v>0</v>
      </c>
      <c r="L3422" s="9" t="n">
        <f aca="false">IF(AND(E3422&gt;=Scenario!$B$11,E3422&lt;Scenario!$B$12),1,0)</f>
        <v>1</v>
      </c>
      <c r="M3422" s="9" t="n">
        <f aca="false">IF(AND(L3422=1,ISNUMBER(F3422)),MAX(0,F3422-E3422)/60,"")</f>
        <v>4.46666666666667</v>
      </c>
      <c r="N3422" s="9" t="n">
        <f aca="false">IF(AND(L3422=1,ISNUMBER(G3422)),MAX(0,G3422-E3422)/60,"")</f>
        <v>0.866666666666667</v>
      </c>
      <c r="O3422" s="9" t="n">
        <f aca="false">IF(ISNUMBER(H3422),IF(AND(H3422&gt;=Scenario!$B$11,H3422&lt;Scenario!$B$12),1,0),0)</f>
        <v>1</v>
      </c>
      <c r="P3422" s="9" t="n">
        <f aca="false">IF(O3422=1,MAX(0,H3422-E3422)/60,"")</f>
        <v>26.2166666666667</v>
      </c>
      <c r="Q3422" s="9" t="n">
        <f aca="false">INDEX(Scenario!$B$18:$B$20,MATCH(B3422,Scenario!$A$18:$A$20,0))</f>
        <v>240</v>
      </c>
      <c r="R3422" s="9" t="n">
        <f aca="false">INDEX(Scenario!$C$18:$C$20,MATCH(B3422,Scenario!$A$18:$A$20,0))</f>
        <v>4320</v>
      </c>
      <c r="S3422" s="9" t="n">
        <f aca="false">IF(ISNUMBER(M3422),IF(M3422&lt;=Q3422,1,0),"")</f>
        <v>1</v>
      </c>
      <c r="T3422" s="9" t="n">
        <f aca="false">IF(ISNUMBER(P3422),IF(P3422&lt;=R3422,1,0),"")</f>
        <v>1</v>
      </c>
      <c r="U3422" s="9" t="n">
        <f aca="false">IF(E3422&gt;Scenario!$B$14,0,IF(OR(AND(ISNUMBER(H3422),H3422&lt;=Scenario!$B$14),AND(ISNUMBER(I3422),I3422&lt;=Scenario!$B$14)),0,1))</f>
        <v>0</v>
      </c>
      <c r="V3422" s="9" t="n">
        <f aca="false">IF(AND(U3422=1,(Scenario!$B$14-E3422)/60&gt;R3422),1,0)</f>
        <v>0</v>
      </c>
      <c r="W3422" s="9" t="n">
        <f aca="false">IF(OR(C3422=Scenario!$B$22,C3422=Scenario!$C$22),1,0)</f>
        <v>0</v>
      </c>
      <c r="X3422" s="9" t="n">
        <f aca="false">IF(ISNUMBER(I3422),1,0)</f>
        <v>0</v>
      </c>
      <c r="Y3422" s="9" t="n">
        <f aca="false">MOD(INT(E3422/86400)+3,7)</f>
        <v>4</v>
      </c>
      <c r="Z3422" s="9" t="n">
        <f aca="false">MOD(INT(E3422/3600),24)</f>
        <v>12</v>
      </c>
      <c r="AA3422" s="6" t="s">
        <v>7087</v>
      </c>
    </row>
    <row r="3423" customFormat="false" ht="15" hidden="false" customHeight="false" outlineLevel="0" collapsed="false">
      <c r="A3423" s="6" t="s">
        <v>7088</v>
      </c>
      <c r="B3423" s="6" t="s">
        <v>43</v>
      </c>
      <c r="C3423" s="6" t="s">
        <v>46</v>
      </c>
      <c r="D3423" s="6" t="s">
        <v>172</v>
      </c>
      <c r="E3423" s="6" t="n">
        <v>1789733231</v>
      </c>
      <c r="F3423" s="6" t="n">
        <v>1789733306</v>
      </c>
      <c r="G3423" s="6" t="n">
        <v>1789733244</v>
      </c>
      <c r="H3423" s="6" t="n">
        <v>1789735821</v>
      </c>
      <c r="J3423" s="6" t="n">
        <v>0</v>
      </c>
      <c r="K3423" s="6" t="n">
        <v>0</v>
      </c>
      <c r="L3423" s="9" t="n">
        <f aca="false">IF(AND(E3423&gt;=Scenario!$B$11,E3423&lt;Scenario!$B$12),1,0)</f>
        <v>1</v>
      </c>
      <c r="M3423" s="9" t="n">
        <f aca="false">IF(AND(L3423=1,ISNUMBER(F3423)),MAX(0,F3423-E3423)/60,"")</f>
        <v>1.25</v>
      </c>
      <c r="N3423" s="9" t="n">
        <f aca="false">IF(AND(L3423=1,ISNUMBER(G3423)),MAX(0,G3423-E3423)/60,"")</f>
        <v>0.216666666666667</v>
      </c>
      <c r="O3423" s="9" t="n">
        <f aca="false">IF(ISNUMBER(H3423),IF(AND(H3423&gt;=Scenario!$B$11,H3423&lt;Scenario!$B$12),1,0),0)</f>
        <v>1</v>
      </c>
      <c r="P3423" s="9" t="n">
        <f aca="false">IF(O3423=1,MAX(0,H3423-E3423)/60,"")</f>
        <v>43.1666666666667</v>
      </c>
      <c r="Q3423" s="9" t="n">
        <f aca="false">INDEX(Scenario!$B$18:$B$20,MATCH(B3423,Scenario!$A$18:$A$20,0))</f>
        <v>60</v>
      </c>
      <c r="R3423" s="9" t="n">
        <f aca="false">INDEX(Scenario!$C$18:$C$20,MATCH(B3423,Scenario!$A$18:$A$20,0))</f>
        <v>1440</v>
      </c>
      <c r="S3423" s="9" t="n">
        <f aca="false">IF(ISNUMBER(M3423),IF(M3423&lt;=Q3423,1,0),"")</f>
        <v>1</v>
      </c>
      <c r="T3423" s="9" t="n">
        <f aca="false">IF(ISNUMBER(P3423),IF(P3423&lt;=R3423,1,0),"")</f>
        <v>1</v>
      </c>
      <c r="U3423" s="9" t="n">
        <f aca="false">IF(E3423&gt;Scenario!$B$14,0,IF(OR(AND(ISNUMBER(H3423),H3423&lt;=Scenario!$B$14),AND(ISNUMBER(I3423),I3423&lt;=Scenario!$B$14)),0,1))</f>
        <v>0</v>
      </c>
      <c r="V3423" s="9" t="n">
        <f aca="false">IF(AND(U3423=1,(Scenario!$B$14-E3423)/60&gt;R3423),1,0)</f>
        <v>0</v>
      </c>
      <c r="W3423" s="9" t="n">
        <f aca="false">IF(OR(C3423=Scenario!$B$22,C3423=Scenario!$C$22),1,0)</f>
        <v>1</v>
      </c>
      <c r="X3423" s="9" t="n">
        <f aca="false">IF(ISNUMBER(I3423),1,0)</f>
        <v>0</v>
      </c>
      <c r="Y3423" s="9" t="n">
        <f aca="false">MOD(INT(E3423/86400)+3,7)</f>
        <v>4</v>
      </c>
      <c r="Z3423" s="9" t="n">
        <f aca="false">MOD(INT(E3423/3600),24)</f>
        <v>12</v>
      </c>
      <c r="AA3423" s="6" t="s">
        <v>7089</v>
      </c>
    </row>
    <row r="3424" customFormat="false" ht="15" hidden="false" customHeight="false" outlineLevel="0" collapsed="false">
      <c r="A3424" s="6" t="s">
        <v>7090</v>
      </c>
      <c r="B3424" s="6" t="s">
        <v>43</v>
      </c>
      <c r="C3424" s="6" t="s">
        <v>47</v>
      </c>
      <c r="D3424" s="6" t="s">
        <v>172</v>
      </c>
      <c r="E3424" s="6" t="n">
        <v>1789733852</v>
      </c>
      <c r="F3424" s="6" t="n">
        <v>1789734082</v>
      </c>
      <c r="G3424" s="6" t="n">
        <v>1789733871</v>
      </c>
      <c r="H3424" s="6" t="n">
        <v>1789737660</v>
      </c>
      <c r="J3424" s="6" t="n">
        <v>0</v>
      </c>
      <c r="K3424" s="6" t="n">
        <v>0</v>
      </c>
      <c r="L3424" s="9" t="n">
        <f aca="false">IF(AND(E3424&gt;=Scenario!$B$11,E3424&lt;Scenario!$B$12),1,0)</f>
        <v>1</v>
      </c>
      <c r="M3424" s="9" t="n">
        <f aca="false">IF(AND(L3424=1,ISNUMBER(F3424)),MAX(0,F3424-E3424)/60,"")</f>
        <v>3.83333333333333</v>
      </c>
      <c r="N3424" s="9" t="n">
        <f aca="false">IF(AND(L3424=1,ISNUMBER(G3424)),MAX(0,G3424-E3424)/60,"")</f>
        <v>0.316666666666667</v>
      </c>
      <c r="O3424" s="9" t="n">
        <f aca="false">IF(ISNUMBER(H3424),IF(AND(H3424&gt;=Scenario!$B$11,H3424&lt;Scenario!$B$12),1,0),0)</f>
        <v>1</v>
      </c>
      <c r="P3424" s="9" t="n">
        <f aca="false">IF(O3424=1,MAX(0,H3424-E3424)/60,"")</f>
        <v>63.4666666666667</v>
      </c>
      <c r="Q3424" s="9" t="n">
        <f aca="false">INDEX(Scenario!$B$18:$B$20,MATCH(B3424,Scenario!$A$18:$A$20,0))</f>
        <v>60</v>
      </c>
      <c r="R3424" s="9" t="n">
        <f aca="false">INDEX(Scenario!$C$18:$C$20,MATCH(B3424,Scenario!$A$18:$A$20,0))</f>
        <v>1440</v>
      </c>
      <c r="S3424" s="9" t="n">
        <f aca="false">IF(ISNUMBER(M3424),IF(M3424&lt;=Q3424,1,0),"")</f>
        <v>1</v>
      </c>
      <c r="T3424" s="9" t="n">
        <f aca="false">IF(ISNUMBER(P3424),IF(P3424&lt;=R3424,1,0),"")</f>
        <v>1</v>
      </c>
      <c r="U3424" s="9" t="n">
        <f aca="false">IF(E3424&gt;Scenario!$B$14,0,IF(OR(AND(ISNUMBER(H3424),H3424&lt;=Scenario!$B$14),AND(ISNUMBER(I3424),I3424&lt;=Scenario!$B$14)),0,1))</f>
        <v>0</v>
      </c>
      <c r="V3424" s="9" t="n">
        <f aca="false">IF(AND(U3424=1,(Scenario!$B$14-E3424)/60&gt;R3424),1,0)</f>
        <v>0</v>
      </c>
      <c r="W3424" s="9" t="n">
        <f aca="false">IF(OR(C3424=Scenario!$B$22,C3424=Scenario!$C$22),1,0)</f>
        <v>1</v>
      </c>
      <c r="X3424" s="9" t="n">
        <f aca="false">IF(ISNUMBER(I3424),1,0)</f>
        <v>0</v>
      </c>
      <c r="Y3424" s="9" t="n">
        <f aca="false">MOD(INT(E3424/86400)+3,7)</f>
        <v>4</v>
      </c>
      <c r="Z3424" s="9" t="n">
        <f aca="false">MOD(INT(E3424/3600),24)</f>
        <v>12</v>
      </c>
      <c r="AA3424" s="6" t="s">
        <v>7091</v>
      </c>
    </row>
    <row r="3425" customFormat="false" ht="15" hidden="false" customHeight="false" outlineLevel="0" collapsed="false">
      <c r="A3425" s="6" t="s">
        <v>7092</v>
      </c>
      <c r="B3425" s="6" t="s">
        <v>44</v>
      </c>
      <c r="C3425" s="6" t="s">
        <v>288</v>
      </c>
      <c r="D3425" s="6" t="s">
        <v>170</v>
      </c>
      <c r="E3425" s="6" t="n">
        <v>1789734125</v>
      </c>
      <c r="F3425" s="6" t="n">
        <v>1789734273</v>
      </c>
      <c r="G3425" s="6" t="n">
        <v>1789734136</v>
      </c>
      <c r="H3425" s="6" t="n">
        <v>1789742426</v>
      </c>
      <c r="J3425" s="6" t="n">
        <v>0</v>
      </c>
      <c r="K3425" s="6" t="n">
        <v>0</v>
      </c>
      <c r="L3425" s="9" t="n">
        <f aca="false">IF(AND(E3425&gt;=Scenario!$B$11,E3425&lt;Scenario!$B$12),1,0)</f>
        <v>1</v>
      </c>
      <c r="M3425" s="9" t="n">
        <f aca="false">IF(AND(L3425=1,ISNUMBER(F3425)),MAX(0,F3425-E3425)/60,"")</f>
        <v>2.46666666666667</v>
      </c>
      <c r="N3425" s="9" t="n">
        <f aca="false">IF(AND(L3425=1,ISNUMBER(G3425)),MAX(0,G3425-E3425)/60,"")</f>
        <v>0.183333333333333</v>
      </c>
      <c r="O3425" s="9" t="n">
        <f aca="false">IF(ISNUMBER(H3425),IF(AND(H3425&gt;=Scenario!$B$11,H3425&lt;Scenario!$B$12),1,0),0)</f>
        <v>1</v>
      </c>
      <c r="P3425" s="9" t="n">
        <f aca="false">IF(O3425=1,MAX(0,H3425-E3425)/60,"")</f>
        <v>138.35</v>
      </c>
      <c r="Q3425" s="9" t="n">
        <f aca="false">INDEX(Scenario!$B$18:$B$20,MATCH(B3425,Scenario!$A$18:$A$20,0))</f>
        <v>240</v>
      </c>
      <c r="R3425" s="9" t="n">
        <f aca="false">INDEX(Scenario!$C$18:$C$20,MATCH(B3425,Scenario!$A$18:$A$20,0))</f>
        <v>4320</v>
      </c>
      <c r="S3425" s="9" t="n">
        <f aca="false">IF(ISNUMBER(M3425),IF(M3425&lt;=Q3425,1,0),"")</f>
        <v>1</v>
      </c>
      <c r="T3425" s="9" t="n">
        <f aca="false">IF(ISNUMBER(P3425),IF(P3425&lt;=R3425,1,0),"")</f>
        <v>1</v>
      </c>
      <c r="U3425" s="9" t="n">
        <f aca="false">IF(E3425&gt;Scenario!$B$14,0,IF(OR(AND(ISNUMBER(H3425),H3425&lt;=Scenario!$B$14),AND(ISNUMBER(I3425),I3425&lt;=Scenario!$B$14)),0,1))</f>
        <v>0</v>
      </c>
      <c r="V3425" s="9" t="n">
        <f aca="false">IF(AND(U3425=1,(Scenario!$B$14-E3425)/60&gt;R3425),1,0)</f>
        <v>0</v>
      </c>
      <c r="W3425" s="9" t="n">
        <f aca="false">IF(OR(C3425=Scenario!$B$22,C3425=Scenario!$C$22),1,0)</f>
        <v>0</v>
      </c>
      <c r="X3425" s="9" t="n">
        <f aca="false">IF(ISNUMBER(I3425),1,0)</f>
        <v>0</v>
      </c>
      <c r="Y3425" s="9" t="n">
        <f aca="false">MOD(INT(E3425/86400)+3,7)</f>
        <v>4</v>
      </c>
      <c r="Z3425" s="9" t="n">
        <f aca="false">MOD(INT(E3425/3600),24)</f>
        <v>12</v>
      </c>
      <c r="AA3425" s="6" t="s">
        <v>7093</v>
      </c>
    </row>
    <row r="3426" customFormat="false" ht="15" hidden="false" customHeight="false" outlineLevel="0" collapsed="false">
      <c r="A3426" s="6" t="s">
        <v>7094</v>
      </c>
      <c r="B3426" s="6" t="s">
        <v>44</v>
      </c>
      <c r="C3426" s="6" t="s">
        <v>46</v>
      </c>
      <c r="D3426" s="6" t="s">
        <v>172</v>
      </c>
      <c r="E3426" s="6" t="n">
        <v>1789734639</v>
      </c>
      <c r="F3426" s="6" t="n">
        <v>1789734875</v>
      </c>
      <c r="G3426" s="6" t="n">
        <v>1789734740</v>
      </c>
      <c r="H3426" s="6" t="n">
        <v>1789740387</v>
      </c>
      <c r="J3426" s="6" t="n">
        <v>0</v>
      </c>
      <c r="K3426" s="6" t="n">
        <v>0</v>
      </c>
      <c r="L3426" s="9" t="n">
        <f aca="false">IF(AND(E3426&gt;=Scenario!$B$11,E3426&lt;Scenario!$B$12),1,0)</f>
        <v>1</v>
      </c>
      <c r="M3426" s="9" t="n">
        <f aca="false">IF(AND(L3426=1,ISNUMBER(F3426)),MAX(0,F3426-E3426)/60,"")</f>
        <v>3.93333333333333</v>
      </c>
      <c r="N3426" s="9" t="n">
        <f aca="false">IF(AND(L3426=1,ISNUMBER(G3426)),MAX(0,G3426-E3426)/60,"")</f>
        <v>1.68333333333333</v>
      </c>
      <c r="O3426" s="9" t="n">
        <f aca="false">IF(ISNUMBER(H3426),IF(AND(H3426&gt;=Scenario!$B$11,H3426&lt;Scenario!$B$12),1,0),0)</f>
        <v>1</v>
      </c>
      <c r="P3426" s="9" t="n">
        <f aca="false">IF(O3426=1,MAX(0,H3426-E3426)/60,"")</f>
        <v>95.8</v>
      </c>
      <c r="Q3426" s="9" t="n">
        <f aca="false">INDEX(Scenario!$B$18:$B$20,MATCH(B3426,Scenario!$A$18:$A$20,0))</f>
        <v>240</v>
      </c>
      <c r="R3426" s="9" t="n">
        <f aca="false">INDEX(Scenario!$C$18:$C$20,MATCH(B3426,Scenario!$A$18:$A$20,0))</f>
        <v>4320</v>
      </c>
      <c r="S3426" s="9" t="n">
        <f aca="false">IF(ISNUMBER(M3426),IF(M3426&lt;=Q3426,1,0),"")</f>
        <v>1</v>
      </c>
      <c r="T3426" s="9" t="n">
        <f aca="false">IF(ISNUMBER(P3426),IF(P3426&lt;=R3426,1,0),"")</f>
        <v>1</v>
      </c>
      <c r="U3426" s="9" t="n">
        <f aca="false">IF(E3426&gt;Scenario!$B$14,0,IF(OR(AND(ISNUMBER(H3426),H3426&lt;=Scenario!$B$14),AND(ISNUMBER(I3426),I3426&lt;=Scenario!$B$14)),0,1))</f>
        <v>0</v>
      </c>
      <c r="V3426" s="9" t="n">
        <f aca="false">IF(AND(U3426=1,(Scenario!$B$14-E3426)/60&gt;R3426),1,0)</f>
        <v>0</v>
      </c>
      <c r="W3426" s="9" t="n">
        <f aca="false">IF(OR(C3426=Scenario!$B$22,C3426=Scenario!$C$22),1,0)</f>
        <v>1</v>
      </c>
      <c r="X3426" s="9" t="n">
        <f aca="false">IF(ISNUMBER(I3426),1,0)</f>
        <v>0</v>
      </c>
      <c r="Y3426" s="9" t="n">
        <f aca="false">MOD(INT(E3426/86400)+3,7)</f>
        <v>4</v>
      </c>
      <c r="Z3426" s="9" t="n">
        <f aca="false">MOD(INT(E3426/3600),24)</f>
        <v>12</v>
      </c>
      <c r="AA3426" s="6" t="s">
        <v>7095</v>
      </c>
    </row>
    <row r="3427" customFormat="false" ht="15" hidden="false" customHeight="false" outlineLevel="0" collapsed="false">
      <c r="A3427" s="6" t="s">
        <v>7096</v>
      </c>
      <c r="B3427" s="6" t="s">
        <v>43</v>
      </c>
      <c r="C3427" s="6" t="s">
        <v>249</v>
      </c>
      <c r="D3427" s="6" t="s">
        <v>171</v>
      </c>
      <c r="E3427" s="6" t="n">
        <v>1789735491</v>
      </c>
      <c r="F3427" s="6" t="n">
        <v>1789735756</v>
      </c>
      <c r="G3427" s="6" t="n">
        <v>1789735540</v>
      </c>
      <c r="H3427" s="6" t="n">
        <v>1789748049</v>
      </c>
      <c r="J3427" s="6" t="n">
        <v>0</v>
      </c>
      <c r="K3427" s="6" t="n">
        <v>0</v>
      </c>
      <c r="L3427" s="9" t="n">
        <f aca="false">IF(AND(E3427&gt;=Scenario!$B$11,E3427&lt;Scenario!$B$12),1,0)</f>
        <v>1</v>
      </c>
      <c r="M3427" s="9" t="n">
        <f aca="false">IF(AND(L3427=1,ISNUMBER(F3427)),MAX(0,F3427-E3427)/60,"")</f>
        <v>4.41666666666667</v>
      </c>
      <c r="N3427" s="9" t="n">
        <f aca="false">IF(AND(L3427=1,ISNUMBER(G3427)),MAX(0,G3427-E3427)/60,"")</f>
        <v>0.816666666666667</v>
      </c>
      <c r="O3427" s="9" t="n">
        <f aca="false">IF(ISNUMBER(H3427),IF(AND(H3427&gt;=Scenario!$B$11,H3427&lt;Scenario!$B$12),1,0),0)</f>
        <v>1</v>
      </c>
      <c r="P3427" s="9" t="n">
        <f aca="false">IF(O3427=1,MAX(0,H3427-E3427)/60,"")</f>
        <v>209.3</v>
      </c>
      <c r="Q3427" s="9" t="n">
        <f aca="false">INDEX(Scenario!$B$18:$B$20,MATCH(B3427,Scenario!$A$18:$A$20,0))</f>
        <v>60</v>
      </c>
      <c r="R3427" s="9" t="n">
        <f aca="false">INDEX(Scenario!$C$18:$C$20,MATCH(B3427,Scenario!$A$18:$A$20,0))</f>
        <v>1440</v>
      </c>
      <c r="S3427" s="9" t="n">
        <f aca="false">IF(ISNUMBER(M3427),IF(M3427&lt;=Q3427,1,0),"")</f>
        <v>1</v>
      </c>
      <c r="T3427" s="9" t="n">
        <f aca="false">IF(ISNUMBER(P3427),IF(P3427&lt;=R3427,1,0),"")</f>
        <v>1</v>
      </c>
      <c r="U3427" s="9" t="n">
        <f aca="false">IF(E3427&gt;Scenario!$B$14,0,IF(OR(AND(ISNUMBER(H3427),H3427&lt;=Scenario!$B$14),AND(ISNUMBER(I3427),I3427&lt;=Scenario!$B$14)),0,1))</f>
        <v>0</v>
      </c>
      <c r="V3427" s="9" t="n">
        <f aca="false">IF(AND(U3427=1,(Scenario!$B$14-E3427)/60&gt;R3427),1,0)</f>
        <v>0</v>
      </c>
      <c r="W3427" s="9" t="n">
        <f aca="false">IF(OR(C3427=Scenario!$B$22,C3427=Scenario!$C$22),1,0)</f>
        <v>0</v>
      </c>
      <c r="X3427" s="9" t="n">
        <f aca="false">IF(ISNUMBER(I3427),1,0)</f>
        <v>0</v>
      </c>
      <c r="Y3427" s="9" t="n">
        <f aca="false">MOD(INT(E3427/86400)+3,7)</f>
        <v>4</v>
      </c>
      <c r="Z3427" s="9" t="n">
        <f aca="false">MOD(INT(E3427/3600),24)</f>
        <v>12</v>
      </c>
      <c r="AA3427" s="6" t="s">
        <v>7097</v>
      </c>
    </row>
    <row r="3428" customFormat="false" ht="15" hidden="false" customHeight="false" outlineLevel="0" collapsed="false">
      <c r="A3428" s="6" t="s">
        <v>7098</v>
      </c>
      <c r="B3428" s="6" t="s">
        <v>43</v>
      </c>
      <c r="C3428" s="6" t="s">
        <v>249</v>
      </c>
      <c r="D3428" s="6" t="s">
        <v>170</v>
      </c>
      <c r="E3428" s="6" t="n">
        <v>1789735771</v>
      </c>
      <c r="F3428" s="6" t="n">
        <v>1789736737</v>
      </c>
      <c r="G3428" s="6" t="n">
        <v>1789736599</v>
      </c>
      <c r="H3428" s="6" t="n">
        <v>1789738723</v>
      </c>
      <c r="J3428" s="6" t="n">
        <v>0</v>
      </c>
      <c r="K3428" s="6" t="n">
        <v>1</v>
      </c>
      <c r="L3428" s="9" t="n">
        <f aca="false">IF(AND(E3428&gt;=Scenario!$B$11,E3428&lt;Scenario!$B$12),1,0)</f>
        <v>1</v>
      </c>
      <c r="M3428" s="9" t="n">
        <f aca="false">IF(AND(L3428=1,ISNUMBER(F3428)),MAX(0,F3428-E3428)/60,"")</f>
        <v>16.1</v>
      </c>
      <c r="N3428" s="9" t="n">
        <f aca="false">IF(AND(L3428=1,ISNUMBER(G3428)),MAX(0,G3428-E3428)/60,"")</f>
        <v>13.8</v>
      </c>
      <c r="O3428" s="9" t="n">
        <f aca="false">IF(ISNUMBER(H3428),IF(AND(H3428&gt;=Scenario!$B$11,H3428&lt;Scenario!$B$12),1,0),0)</f>
        <v>1</v>
      </c>
      <c r="P3428" s="9" t="n">
        <f aca="false">IF(O3428=1,MAX(0,H3428-E3428)/60,"")</f>
        <v>49.2</v>
      </c>
      <c r="Q3428" s="9" t="n">
        <f aca="false">INDEX(Scenario!$B$18:$B$20,MATCH(B3428,Scenario!$A$18:$A$20,0))</f>
        <v>60</v>
      </c>
      <c r="R3428" s="9" t="n">
        <f aca="false">INDEX(Scenario!$C$18:$C$20,MATCH(B3428,Scenario!$A$18:$A$20,0))</f>
        <v>1440</v>
      </c>
      <c r="S3428" s="9" t="n">
        <f aca="false">IF(ISNUMBER(M3428),IF(M3428&lt;=Q3428,1,0),"")</f>
        <v>1</v>
      </c>
      <c r="T3428" s="9" t="n">
        <f aca="false">IF(ISNUMBER(P3428),IF(P3428&lt;=R3428,1,0),"")</f>
        <v>1</v>
      </c>
      <c r="U3428" s="9" t="n">
        <f aca="false">IF(E3428&gt;Scenario!$B$14,0,IF(OR(AND(ISNUMBER(H3428),H3428&lt;=Scenario!$B$14),AND(ISNUMBER(I3428),I3428&lt;=Scenario!$B$14)),0,1))</f>
        <v>0</v>
      </c>
      <c r="V3428" s="9" t="n">
        <f aca="false">IF(AND(U3428=1,(Scenario!$B$14-E3428)/60&gt;R3428),1,0)</f>
        <v>0</v>
      </c>
      <c r="W3428" s="9" t="n">
        <f aca="false">IF(OR(C3428=Scenario!$B$22,C3428=Scenario!$C$22),1,0)</f>
        <v>0</v>
      </c>
      <c r="X3428" s="9" t="n">
        <f aca="false">IF(ISNUMBER(I3428),1,0)</f>
        <v>0</v>
      </c>
      <c r="Y3428" s="9" t="n">
        <f aca="false">MOD(INT(E3428/86400)+3,7)</f>
        <v>4</v>
      </c>
      <c r="Z3428" s="9" t="n">
        <f aca="false">MOD(INT(E3428/3600),24)</f>
        <v>12</v>
      </c>
      <c r="AA3428" s="6" t="s">
        <v>7099</v>
      </c>
    </row>
    <row r="3429" customFormat="false" ht="15" hidden="false" customHeight="false" outlineLevel="0" collapsed="false">
      <c r="A3429" s="6" t="s">
        <v>7100</v>
      </c>
      <c r="B3429" s="6" t="s">
        <v>44</v>
      </c>
      <c r="C3429" s="6" t="s">
        <v>46</v>
      </c>
      <c r="D3429" s="6" t="s">
        <v>172</v>
      </c>
      <c r="E3429" s="6" t="n">
        <v>1789735938</v>
      </c>
      <c r="F3429" s="6" t="n">
        <v>1789736150</v>
      </c>
      <c r="G3429" s="6" t="n">
        <v>1789735959</v>
      </c>
      <c r="H3429" s="6" t="n">
        <v>1789737819</v>
      </c>
      <c r="J3429" s="6" t="n">
        <v>0</v>
      </c>
      <c r="K3429" s="6" t="n">
        <v>0</v>
      </c>
      <c r="L3429" s="9" t="n">
        <f aca="false">IF(AND(E3429&gt;=Scenario!$B$11,E3429&lt;Scenario!$B$12),1,0)</f>
        <v>1</v>
      </c>
      <c r="M3429" s="9" t="n">
        <f aca="false">IF(AND(L3429=1,ISNUMBER(F3429)),MAX(0,F3429-E3429)/60,"")</f>
        <v>3.53333333333333</v>
      </c>
      <c r="N3429" s="9" t="n">
        <f aca="false">IF(AND(L3429=1,ISNUMBER(G3429)),MAX(0,G3429-E3429)/60,"")</f>
        <v>0.35</v>
      </c>
      <c r="O3429" s="9" t="n">
        <f aca="false">IF(ISNUMBER(H3429),IF(AND(H3429&gt;=Scenario!$B$11,H3429&lt;Scenario!$B$12),1,0),0)</f>
        <v>1</v>
      </c>
      <c r="P3429" s="9" t="n">
        <f aca="false">IF(O3429=1,MAX(0,H3429-E3429)/60,"")</f>
        <v>31.35</v>
      </c>
      <c r="Q3429" s="9" t="n">
        <f aca="false">INDEX(Scenario!$B$18:$B$20,MATCH(B3429,Scenario!$A$18:$A$20,0))</f>
        <v>240</v>
      </c>
      <c r="R3429" s="9" t="n">
        <f aca="false">INDEX(Scenario!$C$18:$C$20,MATCH(B3429,Scenario!$A$18:$A$20,0))</f>
        <v>4320</v>
      </c>
      <c r="S3429" s="9" t="n">
        <f aca="false">IF(ISNUMBER(M3429),IF(M3429&lt;=Q3429,1,0),"")</f>
        <v>1</v>
      </c>
      <c r="T3429" s="9" t="n">
        <f aca="false">IF(ISNUMBER(P3429),IF(P3429&lt;=R3429,1,0),"")</f>
        <v>1</v>
      </c>
      <c r="U3429" s="9" t="n">
        <f aca="false">IF(E3429&gt;Scenario!$B$14,0,IF(OR(AND(ISNUMBER(H3429),H3429&lt;=Scenario!$B$14),AND(ISNUMBER(I3429),I3429&lt;=Scenario!$B$14)),0,1))</f>
        <v>0</v>
      </c>
      <c r="V3429" s="9" t="n">
        <f aca="false">IF(AND(U3429=1,(Scenario!$B$14-E3429)/60&gt;R3429),1,0)</f>
        <v>0</v>
      </c>
      <c r="W3429" s="9" t="n">
        <f aca="false">IF(OR(C3429=Scenario!$B$22,C3429=Scenario!$C$22),1,0)</f>
        <v>1</v>
      </c>
      <c r="X3429" s="9" t="n">
        <f aca="false">IF(ISNUMBER(I3429),1,0)</f>
        <v>0</v>
      </c>
      <c r="Y3429" s="9" t="n">
        <f aca="false">MOD(INT(E3429/86400)+3,7)</f>
        <v>4</v>
      </c>
      <c r="Z3429" s="9" t="n">
        <f aca="false">MOD(INT(E3429/3600),24)</f>
        <v>12</v>
      </c>
      <c r="AA3429" s="6" t="s">
        <v>7101</v>
      </c>
    </row>
    <row r="3430" customFormat="false" ht="15" hidden="false" customHeight="false" outlineLevel="0" collapsed="false">
      <c r="A3430" s="6" t="s">
        <v>7102</v>
      </c>
      <c r="B3430" s="6" t="s">
        <v>43</v>
      </c>
      <c r="C3430" s="6" t="s">
        <v>249</v>
      </c>
      <c r="D3430" s="6" t="s">
        <v>172</v>
      </c>
      <c r="E3430" s="6" t="n">
        <v>1789736037</v>
      </c>
      <c r="F3430" s="6" t="n">
        <v>1789736296</v>
      </c>
      <c r="G3430" s="6" t="n">
        <v>1789736066</v>
      </c>
      <c r="H3430" s="6" t="n">
        <v>1789738344</v>
      </c>
      <c r="J3430" s="6" t="n">
        <v>0</v>
      </c>
      <c r="K3430" s="6" t="n">
        <v>0</v>
      </c>
      <c r="L3430" s="9" t="n">
        <f aca="false">IF(AND(E3430&gt;=Scenario!$B$11,E3430&lt;Scenario!$B$12),1,0)</f>
        <v>1</v>
      </c>
      <c r="M3430" s="9" t="n">
        <f aca="false">IF(AND(L3430=1,ISNUMBER(F3430)),MAX(0,F3430-E3430)/60,"")</f>
        <v>4.31666666666667</v>
      </c>
      <c r="N3430" s="9" t="n">
        <f aca="false">IF(AND(L3430=1,ISNUMBER(G3430)),MAX(0,G3430-E3430)/60,"")</f>
        <v>0.483333333333333</v>
      </c>
      <c r="O3430" s="9" t="n">
        <f aca="false">IF(ISNUMBER(H3430),IF(AND(H3430&gt;=Scenario!$B$11,H3430&lt;Scenario!$B$12),1,0),0)</f>
        <v>1</v>
      </c>
      <c r="P3430" s="9" t="n">
        <f aca="false">IF(O3430=1,MAX(0,H3430-E3430)/60,"")</f>
        <v>38.45</v>
      </c>
      <c r="Q3430" s="9" t="n">
        <f aca="false">INDEX(Scenario!$B$18:$B$20,MATCH(B3430,Scenario!$A$18:$A$20,0))</f>
        <v>60</v>
      </c>
      <c r="R3430" s="9" t="n">
        <f aca="false">INDEX(Scenario!$C$18:$C$20,MATCH(B3430,Scenario!$A$18:$A$20,0))</f>
        <v>1440</v>
      </c>
      <c r="S3430" s="9" t="n">
        <f aca="false">IF(ISNUMBER(M3430),IF(M3430&lt;=Q3430,1,0),"")</f>
        <v>1</v>
      </c>
      <c r="T3430" s="9" t="n">
        <f aca="false">IF(ISNUMBER(P3430),IF(P3430&lt;=R3430,1,0),"")</f>
        <v>1</v>
      </c>
      <c r="U3430" s="9" t="n">
        <f aca="false">IF(E3430&gt;Scenario!$B$14,0,IF(OR(AND(ISNUMBER(H3430),H3430&lt;=Scenario!$B$14),AND(ISNUMBER(I3430),I3430&lt;=Scenario!$B$14)),0,1))</f>
        <v>0</v>
      </c>
      <c r="V3430" s="9" t="n">
        <f aca="false">IF(AND(U3430=1,(Scenario!$B$14-E3430)/60&gt;R3430),1,0)</f>
        <v>0</v>
      </c>
      <c r="W3430" s="9" t="n">
        <f aca="false">IF(OR(C3430=Scenario!$B$22,C3430=Scenario!$C$22),1,0)</f>
        <v>0</v>
      </c>
      <c r="X3430" s="9" t="n">
        <f aca="false">IF(ISNUMBER(I3430),1,0)</f>
        <v>0</v>
      </c>
      <c r="Y3430" s="9" t="n">
        <f aca="false">MOD(INT(E3430/86400)+3,7)</f>
        <v>4</v>
      </c>
      <c r="Z3430" s="9" t="n">
        <f aca="false">MOD(INT(E3430/3600),24)</f>
        <v>12</v>
      </c>
      <c r="AA3430" s="6" t="s">
        <v>7103</v>
      </c>
    </row>
    <row r="3431" customFormat="false" ht="15" hidden="false" customHeight="false" outlineLevel="0" collapsed="false">
      <c r="A3431" s="6" t="s">
        <v>7104</v>
      </c>
      <c r="B3431" s="6" t="s">
        <v>42</v>
      </c>
      <c r="C3431" s="6" t="s">
        <v>46</v>
      </c>
      <c r="D3431" s="6" t="s">
        <v>172</v>
      </c>
      <c r="E3431" s="6" t="n">
        <v>1789736394</v>
      </c>
      <c r="I3431" s="6" t="n">
        <v>1789736644</v>
      </c>
      <c r="J3431" s="6" t="n">
        <v>0</v>
      </c>
      <c r="K3431" s="6" t="n">
        <v>0</v>
      </c>
      <c r="L3431" s="9" t="n">
        <f aca="false">IF(AND(E3431&gt;=Scenario!$B$11,E3431&lt;Scenario!$B$12),1,0)</f>
        <v>1</v>
      </c>
      <c r="M3431" s="0" t="str">
        <f aca="false">IF(AND(L3431=1,ISNUMBER(F3431)),MAX(0,F3431-E3431)/60,"")</f>
        <v/>
      </c>
      <c r="N3431" s="0" t="str">
        <f aca="false">IF(AND(L3431=1,ISNUMBER(G3431)),MAX(0,G3431-E3431)/60,"")</f>
        <v/>
      </c>
      <c r="O3431" s="9" t="n">
        <f aca="false">IF(ISNUMBER(H3431),IF(AND(H3431&gt;=Scenario!$B$11,H3431&lt;Scenario!$B$12),1,0),0)</f>
        <v>0</v>
      </c>
      <c r="P3431" s="0" t="str">
        <f aca="false">IF(O3431=1,MAX(0,H3431-E3431)/60,"")</f>
        <v/>
      </c>
      <c r="Q3431" s="9" t="n">
        <f aca="false">INDEX(Scenario!$B$18:$B$20,MATCH(B3431,Scenario!$A$18:$A$20,0))</f>
        <v>15</v>
      </c>
      <c r="R3431" s="9" t="n">
        <f aca="false">INDEX(Scenario!$C$18:$C$20,MATCH(B3431,Scenario!$A$18:$A$20,0))</f>
        <v>240</v>
      </c>
      <c r="S3431" s="0" t="str">
        <f aca="false">IF(ISNUMBER(M3431),IF(M3431&lt;=Q3431,1,0),"")</f>
        <v/>
      </c>
      <c r="T3431" s="0" t="str">
        <f aca="false">IF(ISNUMBER(P3431),IF(P3431&lt;=R3431,1,0),"")</f>
        <v/>
      </c>
      <c r="U3431" s="9" t="n">
        <f aca="false">IF(E3431&gt;Scenario!$B$14,0,IF(OR(AND(ISNUMBER(H3431),H3431&lt;=Scenario!$B$14),AND(ISNUMBER(I3431),I3431&lt;=Scenario!$B$14)),0,1))</f>
        <v>0</v>
      </c>
      <c r="V3431" s="9" t="n">
        <f aca="false">IF(AND(U3431=1,(Scenario!$B$14-E3431)/60&gt;R3431),1,0)</f>
        <v>0</v>
      </c>
      <c r="W3431" s="9" t="n">
        <f aca="false">IF(OR(C3431=Scenario!$B$22,C3431=Scenario!$C$22),1,0)</f>
        <v>1</v>
      </c>
      <c r="X3431" s="9" t="n">
        <f aca="false">IF(ISNUMBER(I3431),1,0)</f>
        <v>1</v>
      </c>
      <c r="Y3431" s="9" t="n">
        <f aca="false">MOD(INT(E3431/86400)+3,7)</f>
        <v>4</v>
      </c>
      <c r="Z3431" s="9" t="n">
        <f aca="false">MOD(INT(E3431/3600),24)</f>
        <v>12</v>
      </c>
      <c r="AA3431" s="6" t="s">
        <v>7105</v>
      </c>
    </row>
    <row r="3432" customFormat="false" ht="15" hidden="false" customHeight="false" outlineLevel="0" collapsed="false">
      <c r="A3432" s="6" t="s">
        <v>7106</v>
      </c>
      <c r="B3432" s="6" t="s">
        <v>44</v>
      </c>
      <c r="C3432" s="6" t="s">
        <v>249</v>
      </c>
      <c r="D3432" s="6" t="s">
        <v>171</v>
      </c>
      <c r="E3432" s="6" t="n">
        <v>1789736581</v>
      </c>
      <c r="F3432" s="6" t="n">
        <v>1789737400</v>
      </c>
      <c r="G3432" s="6" t="n">
        <v>1789737329</v>
      </c>
      <c r="H3432" s="6" t="n">
        <v>1789738731</v>
      </c>
      <c r="J3432" s="6" t="n">
        <v>0</v>
      </c>
      <c r="K3432" s="6" t="n">
        <v>1</v>
      </c>
      <c r="L3432" s="9" t="n">
        <f aca="false">IF(AND(E3432&gt;=Scenario!$B$11,E3432&lt;Scenario!$B$12),1,0)</f>
        <v>1</v>
      </c>
      <c r="M3432" s="9" t="n">
        <f aca="false">IF(AND(L3432=1,ISNUMBER(F3432)),MAX(0,F3432-E3432)/60,"")</f>
        <v>13.65</v>
      </c>
      <c r="N3432" s="9" t="n">
        <f aca="false">IF(AND(L3432=1,ISNUMBER(G3432)),MAX(0,G3432-E3432)/60,"")</f>
        <v>12.4666666666667</v>
      </c>
      <c r="O3432" s="9" t="n">
        <f aca="false">IF(ISNUMBER(H3432),IF(AND(H3432&gt;=Scenario!$B$11,H3432&lt;Scenario!$B$12),1,0),0)</f>
        <v>1</v>
      </c>
      <c r="P3432" s="9" t="n">
        <f aca="false">IF(O3432=1,MAX(0,H3432-E3432)/60,"")</f>
        <v>35.8333333333333</v>
      </c>
      <c r="Q3432" s="9" t="n">
        <f aca="false">INDEX(Scenario!$B$18:$B$20,MATCH(B3432,Scenario!$A$18:$A$20,0))</f>
        <v>240</v>
      </c>
      <c r="R3432" s="9" t="n">
        <f aca="false">INDEX(Scenario!$C$18:$C$20,MATCH(B3432,Scenario!$A$18:$A$20,0))</f>
        <v>4320</v>
      </c>
      <c r="S3432" s="9" t="n">
        <f aca="false">IF(ISNUMBER(M3432),IF(M3432&lt;=Q3432,1,0),"")</f>
        <v>1</v>
      </c>
      <c r="T3432" s="9" t="n">
        <f aca="false">IF(ISNUMBER(P3432),IF(P3432&lt;=R3432,1,0),"")</f>
        <v>1</v>
      </c>
      <c r="U3432" s="9" t="n">
        <f aca="false">IF(E3432&gt;Scenario!$B$14,0,IF(OR(AND(ISNUMBER(H3432),H3432&lt;=Scenario!$B$14),AND(ISNUMBER(I3432),I3432&lt;=Scenario!$B$14)),0,1))</f>
        <v>0</v>
      </c>
      <c r="V3432" s="9" t="n">
        <f aca="false">IF(AND(U3432=1,(Scenario!$B$14-E3432)/60&gt;R3432),1,0)</f>
        <v>0</v>
      </c>
      <c r="W3432" s="9" t="n">
        <f aca="false">IF(OR(C3432=Scenario!$B$22,C3432=Scenario!$C$22),1,0)</f>
        <v>0</v>
      </c>
      <c r="X3432" s="9" t="n">
        <f aca="false">IF(ISNUMBER(I3432),1,0)</f>
        <v>0</v>
      </c>
      <c r="Y3432" s="9" t="n">
        <f aca="false">MOD(INT(E3432/86400)+3,7)</f>
        <v>4</v>
      </c>
      <c r="Z3432" s="9" t="n">
        <f aca="false">MOD(INT(E3432/3600),24)</f>
        <v>13</v>
      </c>
      <c r="AA3432" s="6" t="s">
        <v>7107</v>
      </c>
    </row>
    <row r="3433" customFormat="false" ht="15" hidden="false" customHeight="false" outlineLevel="0" collapsed="false">
      <c r="A3433" s="6" t="s">
        <v>7108</v>
      </c>
      <c r="B3433" s="6" t="s">
        <v>44</v>
      </c>
      <c r="C3433" s="6" t="s">
        <v>288</v>
      </c>
      <c r="D3433" s="6" t="s">
        <v>171</v>
      </c>
      <c r="E3433" s="6" t="n">
        <v>1789737202</v>
      </c>
      <c r="F3433" s="6" t="n">
        <v>1789737405</v>
      </c>
      <c r="G3433" s="6" t="n">
        <v>1789737243</v>
      </c>
      <c r="H3433" s="6" t="n">
        <v>1789739246</v>
      </c>
      <c r="J3433" s="6" t="n">
        <v>0</v>
      </c>
      <c r="K3433" s="6" t="n">
        <v>0</v>
      </c>
      <c r="L3433" s="9" t="n">
        <f aca="false">IF(AND(E3433&gt;=Scenario!$B$11,E3433&lt;Scenario!$B$12),1,0)</f>
        <v>1</v>
      </c>
      <c r="M3433" s="9" t="n">
        <f aca="false">IF(AND(L3433=1,ISNUMBER(F3433)),MAX(0,F3433-E3433)/60,"")</f>
        <v>3.38333333333333</v>
      </c>
      <c r="N3433" s="9" t="n">
        <f aca="false">IF(AND(L3433=1,ISNUMBER(G3433)),MAX(0,G3433-E3433)/60,"")</f>
        <v>0.683333333333333</v>
      </c>
      <c r="O3433" s="9" t="n">
        <f aca="false">IF(ISNUMBER(H3433),IF(AND(H3433&gt;=Scenario!$B$11,H3433&lt;Scenario!$B$12),1,0),0)</f>
        <v>1</v>
      </c>
      <c r="P3433" s="9" t="n">
        <f aca="false">IF(O3433=1,MAX(0,H3433-E3433)/60,"")</f>
        <v>34.0666666666667</v>
      </c>
      <c r="Q3433" s="9" t="n">
        <f aca="false">INDEX(Scenario!$B$18:$B$20,MATCH(B3433,Scenario!$A$18:$A$20,0))</f>
        <v>240</v>
      </c>
      <c r="R3433" s="9" t="n">
        <f aca="false">INDEX(Scenario!$C$18:$C$20,MATCH(B3433,Scenario!$A$18:$A$20,0))</f>
        <v>4320</v>
      </c>
      <c r="S3433" s="9" t="n">
        <f aca="false">IF(ISNUMBER(M3433),IF(M3433&lt;=Q3433,1,0),"")</f>
        <v>1</v>
      </c>
      <c r="T3433" s="9" t="n">
        <f aca="false">IF(ISNUMBER(P3433),IF(P3433&lt;=R3433,1,0),"")</f>
        <v>1</v>
      </c>
      <c r="U3433" s="9" t="n">
        <f aca="false">IF(E3433&gt;Scenario!$B$14,0,IF(OR(AND(ISNUMBER(H3433),H3433&lt;=Scenario!$B$14),AND(ISNUMBER(I3433),I3433&lt;=Scenario!$B$14)),0,1))</f>
        <v>0</v>
      </c>
      <c r="V3433" s="9" t="n">
        <f aca="false">IF(AND(U3433=1,(Scenario!$B$14-E3433)/60&gt;R3433),1,0)</f>
        <v>0</v>
      </c>
      <c r="W3433" s="9" t="n">
        <f aca="false">IF(OR(C3433=Scenario!$B$22,C3433=Scenario!$C$22),1,0)</f>
        <v>0</v>
      </c>
      <c r="X3433" s="9" t="n">
        <f aca="false">IF(ISNUMBER(I3433),1,0)</f>
        <v>0</v>
      </c>
      <c r="Y3433" s="9" t="n">
        <f aca="false">MOD(INT(E3433/86400)+3,7)</f>
        <v>4</v>
      </c>
      <c r="Z3433" s="9" t="n">
        <f aca="false">MOD(INT(E3433/3600),24)</f>
        <v>13</v>
      </c>
      <c r="AA3433" s="6" t="s">
        <v>7109</v>
      </c>
    </row>
    <row r="3434" customFormat="false" ht="15" hidden="false" customHeight="false" outlineLevel="0" collapsed="false">
      <c r="A3434" s="6" t="s">
        <v>7110</v>
      </c>
      <c r="B3434" s="6" t="s">
        <v>44</v>
      </c>
      <c r="C3434" s="6" t="s">
        <v>46</v>
      </c>
      <c r="D3434" s="6" t="s">
        <v>171</v>
      </c>
      <c r="E3434" s="6" t="n">
        <v>1789737305</v>
      </c>
      <c r="I3434" s="6" t="n">
        <v>1789737425</v>
      </c>
      <c r="J3434" s="6" t="n">
        <v>0</v>
      </c>
      <c r="K3434" s="6" t="n">
        <v>0</v>
      </c>
      <c r="L3434" s="9" t="n">
        <f aca="false">IF(AND(E3434&gt;=Scenario!$B$11,E3434&lt;Scenario!$B$12),1,0)</f>
        <v>1</v>
      </c>
      <c r="M3434" s="0" t="str">
        <f aca="false">IF(AND(L3434=1,ISNUMBER(F3434)),MAX(0,F3434-E3434)/60,"")</f>
        <v/>
      </c>
      <c r="N3434" s="0" t="str">
        <f aca="false">IF(AND(L3434=1,ISNUMBER(G3434)),MAX(0,G3434-E3434)/60,"")</f>
        <v/>
      </c>
      <c r="O3434" s="9" t="n">
        <f aca="false">IF(ISNUMBER(H3434),IF(AND(H3434&gt;=Scenario!$B$11,H3434&lt;Scenario!$B$12),1,0),0)</f>
        <v>0</v>
      </c>
      <c r="P3434" s="0" t="str">
        <f aca="false">IF(O3434=1,MAX(0,H3434-E3434)/60,"")</f>
        <v/>
      </c>
      <c r="Q3434" s="9" t="n">
        <f aca="false">INDEX(Scenario!$B$18:$B$20,MATCH(B3434,Scenario!$A$18:$A$20,0))</f>
        <v>240</v>
      </c>
      <c r="R3434" s="9" t="n">
        <f aca="false">INDEX(Scenario!$C$18:$C$20,MATCH(B3434,Scenario!$A$18:$A$20,0))</f>
        <v>4320</v>
      </c>
      <c r="S3434" s="0" t="str">
        <f aca="false">IF(ISNUMBER(M3434),IF(M3434&lt;=Q3434,1,0),"")</f>
        <v/>
      </c>
      <c r="T3434" s="0" t="str">
        <f aca="false">IF(ISNUMBER(P3434),IF(P3434&lt;=R3434,1,0),"")</f>
        <v/>
      </c>
      <c r="U3434" s="9" t="n">
        <f aca="false">IF(E3434&gt;Scenario!$B$14,0,IF(OR(AND(ISNUMBER(H3434),H3434&lt;=Scenario!$B$14),AND(ISNUMBER(I3434),I3434&lt;=Scenario!$B$14)),0,1))</f>
        <v>0</v>
      </c>
      <c r="V3434" s="9" t="n">
        <f aca="false">IF(AND(U3434=1,(Scenario!$B$14-E3434)/60&gt;R3434),1,0)</f>
        <v>0</v>
      </c>
      <c r="W3434" s="9" t="n">
        <f aca="false">IF(OR(C3434=Scenario!$B$22,C3434=Scenario!$C$22),1,0)</f>
        <v>1</v>
      </c>
      <c r="X3434" s="9" t="n">
        <f aca="false">IF(ISNUMBER(I3434),1,0)</f>
        <v>1</v>
      </c>
      <c r="Y3434" s="9" t="n">
        <f aca="false">MOD(INT(E3434/86400)+3,7)</f>
        <v>4</v>
      </c>
      <c r="Z3434" s="9" t="n">
        <f aca="false">MOD(INT(E3434/3600),24)</f>
        <v>13</v>
      </c>
      <c r="AA3434" s="6" t="s">
        <v>7111</v>
      </c>
    </row>
    <row r="3435" customFormat="false" ht="15" hidden="false" customHeight="false" outlineLevel="0" collapsed="false">
      <c r="A3435" s="6" t="s">
        <v>7112</v>
      </c>
      <c r="B3435" s="6" t="s">
        <v>44</v>
      </c>
      <c r="C3435" s="6" t="s">
        <v>249</v>
      </c>
      <c r="D3435" s="6" t="s">
        <v>172</v>
      </c>
      <c r="E3435" s="6" t="n">
        <v>1789738495</v>
      </c>
      <c r="F3435" s="6" t="n">
        <v>1789738785</v>
      </c>
      <c r="G3435" s="6" t="n">
        <v>1789738554</v>
      </c>
      <c r="H3435" s="6" t="n">
        <v>1789815123</v>
      </c>
      <c r="J3435" s="6" t="n">
        <v>1</v>
      </c>
      <c r="K3435" s="6" t="n">
        <v>0</v>
      </c>
      <c r="L3435" s="9" t="n">
        <f aca="false">IF(AND(E3435&gt;=Scenario!$B$11,E3435&lt;Scenario!$B$12),1,0)</f>
        <v>1</v>
      </c>
      <c r="M3435" s="9" t="n">
        <f aca="false">IF(AND(L3435=1,ISNUMBER(F3435)),MAX(0,F3435-E3435)/60,"")</f>
        <v>4.83333333333333</v>
      </c>
      <c r="N3435" s="9" t="n">
        <f aca="false">IF(AND(L3435=1,ISNUMBER(G3435)),MAX(0,G3435-E3435)/60,"")</f>
        <v>0.983333333333333</v>
      </c>
      <c r="O3435" s="9" t="n">
        <f aca="false">IF(ISNUMBER(H3435),IF(AND(H3435&gt;=Scenario!$B$11,H3435&lt;Scenario!$B$12),1,0),0)</f>
        <v>1</v>
      </c>
      <c r="P3435" s="9" t="n">
        <f aca="false">IF(O3435=1,MAX(0,H3435-E3435)/60,"")</f>
        <v>1277.13333333333</v>
      </c>
      <c r="Q3435" s="9" t="n">
        <f aca="false">INDEX(Scenario!$B$18:$B$20,MATCH(B3435,Scenario!$A$18:$A$20,0))</f>
        <v>240</v>
      </c>
      <c r="R3435" s="9" t="n">
        <f aca="false">INDEX(Scenario!$C$18:$C$20,MATCH(B3435,Scenario!$A$18:$A$20,0))</f>
        <v>4320</v>
      </c>
      <c r="S3435" s="9" t="n">
        <f aca="false">IF(ISNUMBER(M3435),IF(M3435&lt;=Q3435,1,0),"")</f>
        <v>1</v>
      </c>
      <c r="T3435" s="9" t="n">
        <f aca="false">IF(ISNUMBER(P3435),IF(P3435&lt;=R3435,1,0),"")</f>
        <v>1</v>
      </c>
      <c r="U3435" s="9" t="n">
        <f aca="false">IF(E3435&gt;Scenario!$B$14,0,IF(OR(AND(ISNUMBER(H3435),H3435&lt;=Scenario!$B$14),AND(ISNUMBER(I3435),I3435&lt;=Scenario!$B$14)),0,1))</f>
        <v>0</v>
      </c>
      <c r="V3435" s="9" t="n">
        <f aca="false">IF(AND(U3435=1,(Scenario!$B$14-E3435)/60&gt;R3435),1,0)</f>
        <v>0</v>
      </c>
      <c r="W3435" s="9" t="n">
        <f aca="false">IF(OR(C3435=Scenario!$B$22,C3435=Scenario!$C$22),1,0)</f>
        <v>0</v>
      </c>
      <c r="X3435" s="9" t="n">
        <f aca="false">IF(ISNUMBER(I3435),1,0)</f>
        <v>0</v>
      </c>
      <c r="Y3435" s="9" t="n">
        <f aca="false">MOD(INT(E3435/86400)+3,7)</f>
        <v>4</v>
      </c>
      <c r="Z3435" s="9" t="n">
        <f aca="false">MOD(INT(E3435/3600),24)</f>
        <v>13</v>
      </c>
      <c r="AA3435" s="6" t="s">
        <v>7113</v>
      </c>
    </row>
    <row r="3436" customFormat="false" ht="15" hidden="false" customHeight="false" outlineLevel="0" collapsed="false">
      <c r="A3436" s="6" t="s">
        <v>7114</v>
      </c>
      <c r="B3436" s="6" t="s">
        <v>44</v>
      </c>
      <c r="C3436" s="6" t="s">
        <v>46</v>
      </c>
      <c r="D3436" s="6" t="s">
        <v>170</v>
      </c>
      <c r="E3436" s="6" t="n">
        <v>1789740049</v>
      </c>
      <c r="F3436" s="6" t="n">
        <v>1789740505</v>
      </c>
      <c r="G3436" s="6" t="n">
        <v>1789740400</v>
      </c>
      <c r="H3436" s="6" t="n">
        <v>1789742887</v>
      </c>
      <c r="J3436" s="6" t="n">
        <v>0</v>
      </c>
      <c r="K3436" s="6" t="n">
        <v>0</v>
      </c>
      <c r="L3436" s="9" t="n">
        <f aca="false">IF(AND(E3436&gt;=Scenario!$B$11,E3436&lt;Scenario!$B$12),1,0)</f>
        <v>1</v>
      </c>
      <c r="M3436" s="9" t="n">
        <f aca="false">IF(AND(L3436=1,ISNUMBER(F3436)),MAX(0,F3436-E3436)/60,"")</f>
        <v>7.6</v>
      </c>
      <c r="N3436" s="9" t="n">
        <f aca="false">IF(AND(L3436=1,ISNUMBER(G3436)),MAX(0,G3436-E3436)/60,"")</f>
        <v>5.85</v>
      </c>
      <c r="O3436" s="9" t="n">
        <f aca="false">IF(ISNUMBER(H3436),IF(AND(H3436&gt;=Scenario!$B$11,H3436&lt;Scenario!$B$12),1,0),0)</f>
        <v>1</v>
      </c>
      <c r="P3436" s="9" t="n">
        <f aca="false">IF(O3436=1,MAX(0,H3436-E3436)/60,"")</f>
        <v>47.3</v>
      </c>
      <c r="Q3436" s="9" t="n">
        <f aca="false">INDEX(Scenario!$B$18:$B$20,MATCH(B3436,Scenario!$A$18:$A$20,0))</f>
        <v>240</v>
      </c>
      <c r="R3436" s="9" t="n">
        <f aca="false">INDEX(Scenario!$C$18:$C$20,MATCH(B3436,Scenario!$A$18:$A$20,0))</f>
        <v>4320</v>
      </c>
      <c r="S3436" s="9" t="n">
        <f aca="false">IF(ISNUMBER(M3436),IF(M3436&lt;=Q3436,1,0),"")</f>
        <v>1</v>
      </c>
      <c r="T3436" s="9" t="n">
        <f aca="false">IF(ISNUMBER(P3436),IF(P3436&lt;=R3436,1,0),"")</f>
        <v>1</v>
      </c>
      <c r="U3436" s="9" t="n">
        <f aca="false">IF(E3436&gt;Scenario!$B$14,0,IF(OR(AND(ISNUMBER(H3436),H3436&lt;=Scenario!$B$14),AND(ISNUMBER(I3436),I3436&lt;=Scenario!$B$14)),0,1))</f>
        <v>0</v>
      </c>
      <c r="V3436" s="9" t="n">
        <f aca="false">IF(AND(U3436=1,(Scenario!$B$14-E3436)/60&gt;R3436),1,0)</f>
        <v>0</v>
      </c>
      <c r="W3436" s="9" t="n">
        <f aca="false">IF(OR(C3436=Scenario!$B$22,C3436=Scenario!$C$22),1,0)</f>
        <v>1</v>
      </c>
      <c r="X3436" s="9" t="n">
        <f aca="false">IF(ISNUMBER(I3436),1,0)</f>
        <v>0</v>
      </c>
      <c r="Y3436" s="9" t="n">
        <f aca="false">MOD(INT(E3436/86400)+3,7)</f>
        <v>4</v>
      </c>
      <c r="Z3436" s="9" t="n">
        <f aca="false">MOD(INT(E3436/3600),24)</f>
        <v>14</v>
      </c>
      <c r="AA3436" s="6" t="s">
        <v>7115</v>
      </c>
    </row>
    <row r="3437" customFormat="false" ht="15" hidden="false" customHeight="false" outlineLevel="0" collapsed="false">
      <c r="A3437" s="6" t="s">
        <v>7116</v>
      </c>
      <c r="B3437" s="6" t="s">
        <v>44</v>
      </c>
      <c r="C3437" s="6" t="s">
        <v>288</v>
      </c>
      <c r="D3437" s="6" t="s">
        <v>172</v>
      </c>
      <c r="E3437" s="6" t="n">
        <v>1789740317</v>
      </c>
      <c r="F3437" s="6" t="n">
        <v>1789741170</v>
      </c>
      <c r="G3437" s="6" t="n">
        <v>1789740951</v>
      </c>
      <c r="H3437" s="6" t="n">
        <v>1789744054</v>
      </c>
      <c r="J3437" s="6" t="n">
        <v>0</v>
      </c>
      <c r="K3437" s="6" t="n">
        <v>1</v>
      </c>
      <c r="L3437" s="9" t="n">
        <f aca="false">IF(AND(E3437&gt;=Scenario!$B$11,E3437&lt;Scenario!$B$12),1,0)</f>
        <v>1</v>
      </c>
      <c r="M3437" s="9" t="n">
        <f aca="false">IF(AND(L3437=1,ISNUMBER(F3437)),MAX(0,F3437-E3437)/60,"")</f>
        <v>14.2166666666667</v>
      </c>
      <c r="N3437" s="9" t="n">
        <f aca="false">IF(AND(L3437=1,ISNUMBER(G3437)),MAX(0,G3437-E3437)/60,"")</f>
        <v>10.5666666666667</v>
      </c>
      <c r="O3437" s="9" t="n">
        <f aca="false">IF(ISNUMBER(H3437),IF(AND(H3437&gt;=Scenario!$B$11,H3437&lt;Scenario!$B$12),1,0),0)</f>
        <v>1</v>
      </c>
      <c r="P3437" s="9" t="n">
        <f aca="false">IF(O3437=1,MAX(0,H3437-E3437)/60,"")</f>
        <v>62.2833333333333</v>
      </c>
      <c r="Q3437" s="9" t="n">
        <f aca="false">INDEX(Scenario!$B$18:$B$20,MATCH(B3437,Scenario!$A$18:$A$20,0))</f>
        <v>240</v>
      </c>
      <c r="R3437" s="9" t="n">
        <f aca="false">INDEX(Scenario!$C$18:$C$20,MATCH(B3437,Scenario!$A$18:$A$20,0))</f>
        <v>4320</v>
      </c>
      <c r="S3437" s="9" t="n">
        <f aca="false">IF(ISNUMBER(M3437),IF(M3437&lt;=Q3437,1,0),"")</f>
        <v>1</v>
      </c>
      <c r="T3437" s="9" t="n">
        <f aca="false">IF(ISNUMBER(P3437),IF(P3437&lt;=R3437,1,0),"")</f>
        <v>1</v>
      </c>
      <c r="U3437" s="9" t="n">
        <f aca="false">IF(E3437&gt;Scenario!$B$14,0,IF(OR(AND(ISNUMBER(H3437),H3437&lt;=Scenario!$B$14),AND(ISNUMBER(I3437),I3437&lt;=Scenario!$B$14)),0,1))</f>
        <v>0</v>
      </c>
      <c r="V3437" s="9" t="n">
        <f aca="false">IF(AND(U3437=1,(Scenario!$B$14-E3437)/60&gt;R3437),1,0)</f>
        <v>0</v>
      </c>
      <c r="W3437" s="9" t="n">
        <f aca="false">IF(OR(C3437=Scenario!$B$22,C3437=Scenario!$C$22),1,0)</f>
        <v>0</v>
      </c>
      <c r="X3437" s="9" t="n">
        <f aca="false">IF(ISNUMBER(I3437),1,0)</f>
        <v>0</v>
      </c>
      <c r="Y3437" s="9" t="n">
        <f aca="false">MOD(INT(E3437/86400)+3,7)</f>
        <v>4</v>
      </c>
      <c r="Z3437" s="9" t="n">
        <f aca="false">MOD(INT(E3437/3600),24)</f>
        <v>14</v>
      </c>
      <c r="AA3437" s="6" t="s">
        <v>7117</v>
      </c>
    </row>
    <row r="3438" customFormat="false" ht="15" hidden="false" customHeight="false" outlineLevel="0" collapsed="false">
      <c r="A3438" s="6" t="s">
        <v>7118</v>
      </c>
      <c r="B3438" s="6" t="s">
        <v>44</v>
      </c>
      <c r="C3438" s="6" t="s">
        <v>46</v>
      </c>
      <c r="D3438" s="6" t="s">
        <v>171</v>
      </c>
      <c r="E3438" s="6" t="n">
        <v>1789741193</v>
      </c>
      <c r="F3438" s="6" t="n">
        <v>1789741424</v>
      </c>
      <c r="G3438" s="6" t="n">
        <v>1789741253</v>
      </c>
      <c r="H3438" s="6" t="n">
        <v>1789753924</v>
      </c>
      <c r="J3438" s="6" t="n">
        <v>0</v>
      </c>
      <c r="K3438" s="6" t="n">
        <v>0</v>
      </c>
      <c r="L3438" s="9" t="n">
        <f aca="false">IF(AND(E3438&gt;=Scenario!$B$11,E3438&lt;Scenario!$B$12),1,0)</f>
        <v>1</v>
      </c>
      <c r="M3438" s="9" t="n">
        <f aca="false">IF(AND(L3438=1,ISNUMBER(F3438)),MAX(0,F3438-E3438)/60,"")</f>
        <v>3.85</v>
      </c>
      <c r="N3438" s="9" t="n">
        <f aca="false">IF(AND(L3438=1,ISNUMBER(G3438)),MAX(0,G3438-E3438)/60,"")</f>
        <v>1</v>
      </c>
      <c r="O3438" s="9" t="n">
        <f aca="false">IF(ISNUMBER(H3438),IF(AND(H3438&gt;=Scenario!$B$11,H3438&lt;Scenario!$B$12),1,0),0)</f>
        <v>1</v>
      </c>
      <c r="P3438" s="9" t="n">
        <f aca="false">IF(O3438=1,MAX(0,H3438-E3438)/60,"")</f>
        <v>212.183333333333</v>
      </c>
      <c r="Q3438" s="9" t="n">
        <f aca="false">INDEX(Scenario!$B$18:$B$20,MATCH(B3438,Scenario!$A$18:$A$20,0))</f>
        <v>240</v>
      </c>
      <c r="R3438" s="9" t="n">
        <f aca="false">INDEX(Scenario!$C$18:$C$20,MATCH(B3438,Scenario!$A$18:$A$20,0))</f>
        <v>4320</v>
      </c>
      <c r="S3438" s="9" t="n">
        <f aca="false">IF(ISNUMBER(M3438),IF(M3438&lt;=Q3438,1,0),"")</f>
        <v>1</v>
      </c>
      <c r="T3438" s="9" t="n">
        <f aca="false">IF(ISNUMBER(P3438),IF(P3438&lt;=R3438,1,0),"")</f>
        <v>1</v>
      </c>
      <c r="U3438" s="9" t="n">
        <f aca="false">IF(E3438&gt;Scenario!$B$14,0,IF(OR(AND(ISNUMBER(H3438),H3438&lt;=Scenario!$B$14),AND(ISNUMBER(I3438),I3438&lt;=Scenario!$B$14)),0,1))</f>
        <v>0</v>
      </c>
      <c r="V3438" s="9" t="n">
        <f aca="false">IF(AND(U3438=1,(Scenario!$B$14-E3438)/60&gt;R3438),1,0)</f>
        <v>0</v>
      </c>
      <c r="W3438" s="9" t="n">
        <f aca="false">IF(OR(C3438=Scenario!$B$22,C3438=Scenario!$C$22),1,0)</f>
        <v>1</v>
      </c>
      <c r="X3438" s="9" t="n">
        <f aca="false">IF(ISNUMBER(I3438),1,0)</f>
        <v>0</v>
      </c>
      <c r="Y3438" s="9" t="n">
        <f aca="false">MOD(INT(E3438/86400)+3,7)</f>
        <v>4</v>
      </c>
      <c r="Z3438" s="9" t="n">
        <f aca="false">MOD(INT(E3438/3600),24)</f>
        <v>14</v>
      </c>
      <c r="AA3438" s="6" t="s">
        <v>7119</v>
      </c>
    </row>
    <row r="3439" customFormat="false" ht="15" hidden="false" customHeight="false" outlineLevel="0" collapsed="false">
      <c r="A3439" s="6" t="s">
        <v>7120</v>
      </c>
      <c r="B3439" s="6" t="s">
        <v>44</v>
      </c>
      <c r="C3439" s="6" t="s">
        <v>288</v>
      </c>
      <c r="D3439" s="6" t="s">
        <v>170</v>
      </c>
      <c r="E3439" s="6" t="n">
        <v>1789741796</v>
      </c>
      <c r="F3439" s="6" t="n">
        <v>1789742649</v>
      </c>
      <c r="G3439" s="6" t="n">
        <v>1789742472</v>
      </c>
      <c r="H3439" s="6" t="n">
        <v>1789745880</v>
      </c>
      <c r="J3439" s="6" t="n">
        <v>0</v>
      </c>
      <c r="K3439" s="6" t="n">
        <v>0</v>
      </c>
      <c r="L3439" s="9" t="n">
        <f aca="false">IF(AND(E3439&gt;=Scenario!$B$11,E3439&lt;Scenario!$B$12),1,0)</f>
        <v>1</v>
      </c>
      <c r="M3439" s="9" t="n">
        <f aca="false">IF(AND(L3439=1,ISNUMBER(F3439)),MAX(0,F3439-E3439)/60,"")</f>
        <v>14.2166666666667</v>
      </c>
      <c r="N3439" s="9" t="n">
        <f aca="false">IF(AND(L3439=1,ISNUMBER(G3439)),MAX(0,G3439-E3439)/60,"")</f>
        <v>11.2666666666667</v>
      </c>
      <c r="O3439" s="9" t="n">
        <f aca="false">IF(ISNUMBER(H3439),IF(AND(H3439&gt;=Scenario!$B$11,H3439&lt;Scenario!$B$12),1,0),0)</f>
        <v>1</v>
      </c>
      <c r="P3439" s="9" t="n">
        <f aca="false">IF(O3439=1,MAX(0,H3439-E3439)/60,"")</f>
        <v>68.0666666666667</v>
      </c>
      <c r="Q3439" s="9" t="n">
        <f aca="false">INDEX(Scenario!$B$18:$B$20,MATCH(B3439,Scenario!$A$18:$A$20,0))</f>
        <v>240</v>
      </c>
      <c r="R3439" s="9" t="n">
        <f aca="false">INDEX(Scenario!$C$18:$C$20,MATCH(B3439,Scenario!$A$18:$A$20,0))</f>
        <v>4320</v>
      </c>
      <c r="S3439" s="9" t="n">
        <f aca="false">IF(ISNUMBER(M3439),IF(M3439&lt;=Q3439,1,0),"")</f>
        <v>1</v>
      </c>
      <c r="T3439" s="9" t="n">
        <f aca="false">IF(ISNUMBER(P3439),IF(P3439&lt;=R3439,1,0),"")</f>
        <v>1</v>
      </c>
      <c r="U3439" s="9" t="n">
        <f aca="false">IF(E3439&gt;Scenario!$B$14,0,IF(OR(AND(ISNUMBER(H3439),H3439&lt;=Scenario!$B$14),AND(ISNUMBER(I3439),I3439&lt;=Scenario!$B$14)),0,1))</f>
        <v>0</v>
      </c>
      <c r="V3439" s="9" t="n">
        <f aca="false">IF(AND(U3439=1,(Scenario!$B$14-E3439)/60&gt;R3439),1,0)</f>
        <v>0</v>
      </c>
      <c r="W3439" s="9" t="n">
        <f aca="false">IF(OR(C3439=Scenario!$B$22,C3439=Scenario!$C$22),1,0)</f>
        <v>0</v>
      </c>
      <c r="X3439" s="9" t="n">
        <f aca="false">IF(ISNUMBER(I3439),1,0)</f>
        <v>0</v>
      </c>
      <c r="Y3439" s="9" t="n">
        <f aca="false">MOD(INT(E3439/86400)+3,7)</f>
        <v>4</v>
      </c>
      <c r="Z3439" s="9" t="n">
        <f aca="false">MOD(INT(E3439/3600),24)</f>
        <v>14</v>
      </c>
      <c r="AA3439" s="6" t="s">
        <v>7121</v>
      </c>
    </row>
    <row r="3440" customFormat="false" ht="15" hidden="false" customHeight="false" outlineLevel="0" collapsed="false">
      <c r="A3440" s="6" t="s">
        <v>7122</v>
      </c>
      <c r="B3440" s="6" t="s">
        <v>44</v>
      </c>
      <c r="C3440" s="6" t="s">
        <v>249</v>
      </c>
      <c r="D3440" s="6" t="s">
        <v>170</v>
      </c>
      <c r="E3440" s="6" t="n">
        <v>1789742777</v>
      </c>
      <c r="F3440" s="6" t="n">
        <v>1789743542</v>
      </c>
      <c r="G3440" s="6" t="n">
        <v>1789743304</v>
      </c>
      <c r="H3440" s="6" t="n">
        <v>1789744766</v>
      </c>
      <c r="J3440" s="6" t="n">
        <v>0</v>
      </c>
      <c r="K3440" s="6" t="n">
        <v>0</v>
      </c>
      <c r="L3440" s="9" t="n">
        <f aca="false">IF(AND(E3440&gt;=Scenario!$B$11,E3440&lt;Scenario!$B$12),1,0)</f>
        <v>1</v>
      </c>
      <c r="M3440" s="9" t="n">
        <f aca="false">IF(AND(L3440=1,ISNUMBER(F3440)),MAX(0,F3440-E3440)/60,"")</f>
        <v>12.75</v>
      </c>
      <c r="N3440" s="9" t="n">
        <f aca="false">IF(AND(L3440=1,ISNUMBER(G3440)),MAX(0,G3440-E3440)/60,"")</f>
        <v>8.78333333333333</v>
      </c>
      <c r="O3440" s="9" t="n">
        <f aca="false">IF(ISNUMBER(H3440),IF(AND(H3440&gt;=Scenario!$B$11,H3440&lt;Scenario!$B$12),1,0),0)</f>
        <v>1</v>
      </c>
      <c r="P3440" s="9" t="n">
        <f aca="false">IF(O3440=1,MAX(0,H3440-E3440)/60,"")</f>
        <v>33.15</v>
      </c>
      <c r="Q3440" s="9" t="n">
        <f aca="false">INDEX(Scenario!$B$18:$B$20,MATCH(B3440,Scenario!$A$18:$A$20,0))</f>
        <v>240</v>
      </c>
      <c r="R3440" s="9" t="n">
        <f aca="false">INDEX(Scenario!$C$18:$C$20,MATCH(B3440,Scenario!$A$18:$A$20,0))</f>
        <v>4320</v>
      </c>
      <c r="S3440" s="9" t="n">
        <f aca="false">IF(ISNUMBER(M3440),IF(M3440&lt;=Q3440,1,0),"")</f>
        <v>1</v>
      </c>
      <c r="T3440" s="9" t="n">
        <f aca="false">IF(ISNUMBER(P3440),IF(P3440&lt;=R3440,1,0),"")</f>
        <v>1</v>
      </c>
      <c r="U3440" s="9" t="n">
        <f aca="false">IF(E3440&gt;Scenario!$B$14,0,IF(OR(AND(ISNUMBER(H3440),H3440&lt;=Scenario!$B$14),AND(ISNUMBER(I3440),I3440&lt;=Scenario!$B$14)),0,1))</f>
        <v>0</v>
      </c>
      <c r="V3440" s="9" t="n">
        <f aca="false">IF(AND(U3440=1,(Scenario!$B$14-E3440)/60&gt;R3440),1,0)</f>
        <v>0</v>
      </c>
      <c r="W3440" s="9" t="n">
        <f aca="false">IF(OR(C3440=Scenario!$B$22,C3440=Scenario!$C$22),1,0)</f>
        <v>0</v>
      </c>
      <c r="X3440" s="9" t="n">
        <f aca="false">IF(ISNUMBER(I3440),1,0)</f>
        <v>0</v>
      </c>
      <c r="Y3440" s="9" t="n">
        <f aca="false">MOD(INT(E3440/86400)+3,7)</f>
        <v>4</v>
      </c>
      <c r="Z3440" s="9" t="n">
        <f aca="false">MOD(INT(E3440/3600),24)</f>
        <v>14</v>
      </c>
      <c r="AA3440" s="6" t="s">
        <v>7123</v>
      </c>
    </row>
    <row r="3441" customFormat="false" ht="15" hidden="false" customHeight="false" outlineLevel="0" collapsed="false">
      <c r="A3441" s="6" t="s">
        <v>7124</v>
      </c>
      <c r="B3441" s="6" t="s">
        <v>43</v>
      </c>
      <c r="C3441" s="6" t="s">
        <v>46</v>
      </c>
      <c r="D3441" s="6" t="s">
        <v>171</v>
      </c>
      <c r="E3441" s="6" t="n">
        <v>1789744134</v>
      </c>
      <c r="F3441" s="6" t="n">
        <v>1789744333</v>
      </c>
      <c r="G3441" s="6" t="n">
        <v>1789744151</v>
      </c>
      <c r="H3441" s="6" t="n">
        <v>1789857380</v>
      </c>
      <c r="J3441" s="6" t="n">
        <v>1</v>
      </c>
      <c r="K3441" s="6" t="n">
        <v>0</v>
      </c>
      <c r="L3441" s="9" t="n">
        <f aca="false">IF(AND(E3441&gt;=Scenario!$B$11,E3441&lt;Scenario!$B$12),1,0)</f>
        <v>1</v>
      </c>
      <c r="M3441" s="9" t="n">
        <f aca="false">IF(AND(L3441=1,ISNUMBER(F3441)),MAX(0,F3441-E3441)/60,"")</f>
        <v>3.31666666666667</v>
      </c>
      <c r="N3441" s="9" t="n">
        <f aca="false">IF(AND(L3441=1,ISNUMBER(G3441)),MAX(0,G3441-E3441)/60,"")</f>
        <v>0.283333333333333</v>
      </c>
      <c r="O3441" s="9" t="n">
        <f aca="false">IF(ISNUMBER(H3441),IF(AND(H3441&gt;=Scenario!$B$11,H3441&lt;Scenario!$B$12),1,0),0)</f>
        <v>1</v>
      </c>
      <c r="P3441" s="9" t="n">
        <f aca="false">IF(O3441=1,MAX(0,H3441-E3441)/60,"")</f>
        <v>1887.43333333333</v>
      </c>
      <c r="Q3441" s="9" t="n">
        <f aca="false">INDEX(Scenario!$B$18:$B$20,MATCH(B3441,Scenario!$A$18:$A$20,0))</f>
        <v>60</v>
      </c>
      <c r="R3441" s="9" t="n">
        <f aca="false">INDEX(Scenario!$C$18:$C$20,MATCH(B3441,Scenario!$A$18:$A$20,0))</f>
        <v>1440</v>
      </c>
      <c r="S3441" s="9" t="n">
        <f aca="false">IF(ISNUMBER(M3441),IF(M3441&lt;=Q3441,1,0),"")</f>
        <v>1</v>
      </c>
      <c r="T3441" s="9" t="n">
        <f aca="false">IF(ISNUMBER(P3441),IF(P3441&lt;=R3441,1,0),"")</f>
        <v>0</v>
      </c>
      <c r="U3441" s="9" t="n">
        <f aca="false">IF(E3441&gt;Scenario!$B$14,0,IF(OR(AND(ISNUMBER(H3441),H3441&lt;=Scenario!$B$14),AND(ISNUMBER(I3441),I3441&lt;=Scenario!$B$14)),0,1))</f>
        <v>0</v>
      </c>
      <c r="V3441" s="9" t="n">
        <f aca="false">IF(AND(U3441=1,(Scenario!$B$14-E3441)/60&gt;R3441),1,0)</f>
        <v>0</v>
      </c>
      <c r="W3441" s="9" t="n">
        <f aca="false">IF(OR(C3441=Scenario!$B$22,C3441=Scenario!$C$22),1,0)</f>
        <v>1</v>
      </c>
      <c r="X3441" s="9" t="n">
        <f aca="false">IF(ISNUMBER(I3441),1,0)</f>
        <v>0</v>
      </c>
      <c r="Y3441" s="9" t="n">
        <f aca="false">MOD(INT(E3441/86400)+3,7)</f>
        <v>4</v>
      </c>
      <c r="Z3441" s="9" t="n">
        <f aca="false">MOD(INT(E3441/3600),24)</f>
        <v>15</v>
      </c>
      <c r="AA3441" s="6" t="s">
        <v>7125</v>
      </c>
    </row>
    <row r="3442" customFormat="false" ht="15" hidden="false" customHeight="false" outlineLevel="0" collapsed="false">
      <c r="A3442" s="6" t="s">
        <v>7126</v>
      </c>
      <c r="B3442" s="6" t="s">
        <v>44</v>
      </c>
      <c r="C3442" s="6" t="s">
        <v>288</v>
      </c>
      <c r="D3442" s="6" t="s">
        <v>171</v>
      </c>
      <c r="E3442" s="6" t="n">
        <v>1789744146</v>
      </c>
      <c r="F3442" s="6" t="n">
        <v>1789744357</v>
      </c>
      <c r="G3442" s="6" t="n">
        <v>1789744180</v>
      </c>
      <c r="H3442" s="6" t="n">
        <v>1789748397</v>
      </c>
      <c r="J3442" s="6" t="n">
        <v>0</v>
      </c>
      <c r="K3442" s="6" t="n">
        <v>0</v>
      </c>
      <c r="L3442" s="9" t="n">
        <f aca="false">IF(AND(E3442&gt;=Scenario!$B$11,E3442&lt;Scenario!$B$12),1,0)</f>
        <v>1</v>
      </c>
      <c r="M3442" s="9" t="n">
        <f aca="false">IF(AND(L3442=1,ISNUMBER(F3442)),MAX(0,F3442-E3442)/60,"")</f>
        <v>3.51666666666667</v>
      </c>
      <c r="N3442" s="9" t="n">
        <f aca="false">IF(AND(L3442=1,ISNUMBER(G3442)),MAX(0,G3442-E3442)/60,"")</f>
        <v>0.566666666666667</v>
      </c>
      <c r="O3442" s="9" t="n">
        <f aca="false">IF(ISNUMBER(H3442),IF(AND(H3442&gt;=Scenario!$B$11,H3442&lt;Scenario!$B$12),1,0),0)</f>
        <v>1</v>
      </c>
      <c r="P3442" s="9" t="n">
        <f aca="false">IF(O3442=1,MAX(0,H3442-E3442)/60,"")</f>
        <v>70.85</v>
      </c>
      <c r="Q3442" s="9" t="n">
        <f aca="false">INDEX(Scenario!$B$18:$B$20,MATCH(B3442,Scenario!$A$18:$A$20,0))</f>
        <v>240</v>
      </c>
      <c r="R3442" s="9" t="n">
        <f aca="false">INDEX(Scenario!$C$18:$C$20,MATCH(B3442,Scenario!$A$18:$A$20,0))</f>
        <v>4320</v>
      </c>
      <c r="S3442" s="9" t="n">
        <f aca="false">IF(ISNUMBER(M3442),IF(M3442&lt;=Q3442,1,0),"")</f>
        <v>1</v>
      </c>
      <c r="T3442" s="9" t="n">
        <f aca="false">IF(ISNUMBER(P3442),IF(P3442&lt;=R3442,1,0),"")</f>
        <v>1</v>
      </c>
      <c r="U3442" s="9" t="n">
        <f aca="false">IF(E3442&gt;Scenario!$B$14,0,IF(OR(AND(ISNUMBER(H3442),H3442&lt;=Scenario!$B$14),AND(ISNUMBER(I3442),I3442&lt;=Scenario!$B$14)),0,1))</f>
        <v>0</v>
      </c>
      <c r="V3442" s="9" t="n">
        <f aca="false">IF(AND(U3442=1,(Scenario!$B$14-E3442)/60&gt;R3442),1,0)</f>
        <v>0</v>
      </c>
      <c r="W3442" s="9" t="n">
        <f aca="false">IF(OR(C3442=Scenario!$B$22,C3442=Scenario!$C$22),1,0)</f>
        <v>0</v>
      </c>
      <c r="X3442" s="9" t="n">
        <f aca="false">IF(ISNUMBER(I3442),1,0)</f>
        <v>0</v>
      </c>
      <c r="Y3442" s="9" t="n">
        <f aca="false">MOD(INT(E3442/86400)+3,7)</f>
        <v>4</v>
      </c>
      <c r="Z3442" s="9" t="n">
        <f aca="false">MOD(INT(E3442/3600),24)</f>
        <v>15</v>
      </c>
      <c r="AA3442" s="6" t="s">
        <v>7127</v>
      </c>
    </row>
    <row r="3443" customFormat="false" ht="15" hidden="false" customHeight="false" outlineLevel="0" collapsed="false">
      <c r="A3443" s="6" t="s">
        <v>7128</v>
      </c>
      <c r="B3443" s="6" t="s">
        <v>43</v>
      </c>
      <c r="C3443" s="6" t="s">
        <v>249</v>
      </c>
      <c r="D3443" s="6" t="s">
        <v>172</v>
      </c>
      <c r="E3443" s="6" t="n">
        <v>1789744449</v>
      </c>
      <c r="F3443" s="6" t="n">
        <v>1789744586</v>
      </c>
      <c r="G3443" s="6" t="n">
        <v>1789744508</v>
      </c>
      <c r="H3443" s="6" t="n">
        <v>1789748157</v>
      </c>
      <c r="J3443" s="6" t="n">
        <v>0</v>
      </c>
      <c r="K3443" s="6" t="n">
        <v>0</v>
      </c>
      <c r="L3443" s="9" t="n">
        <f aca="false">IF(AND(E3443&gt;=Scenario!$B$11,E3443&lt;Scenario!$B$12),1,0)</f>
        <v>1</v>
      </c>
      <c r="M3443" s="9" t="n">
        <f aca="false">IF(AND(L3443=1,ISNUMBER(F3443)),MAX(0,F3443-E3443)/60,"")</f>
        <v>2.28333333333333</v>
      </c>
      <c r="N3443" s="9" t="n">
        <f aca="false">IF(AND(L3443=1,ISNUMBER(G3443)),MAX(0,G3443-E3443)/60,"")</f>
        <v>0.983333333333333</v>
      </c>
      <c r="O3443" s="9" t="n">
        <f aca="false">IF(ISNUMBER(H3443),IF(AND(H3443&gt;=Scenario!$B$11,H3443&lt;Scenario!$B$12),1,0),0)</f>
        <v>1</v>
      </c>
      <c r="P3443" s="9" t="n">
        <f aca="false">IF(O3443=1,MAX(0,H3443-E3443)/60,"")</f>
        <v>61.8</v>
      </c>
      <c r="Q3443" s="9" t="n">
        <f aca="false">INDEX(Scenario!$B$18:$B$20,MATCH(B3443,Scenario!$A$18:$A$20,0))</f>
        <v>60</v>
      </c>
      <c r="R3443" s="9" t="n">
        <f aca="false">INDEX(Scenario!$C$18:$C$20,MATCH(B3443,Scenario!$A$18:$A$20,0))</f>
        <v>1440</v>
      </c>
      <c r="S3443" s="9" t="n">
        <f aca="false">IF(ISNUMBER(M3443),IF(M3443&lt;=Q3443,1,0),"")</f>
        <v>1</v>
      </c>
      <c r="T3443" s="9" t="n">
        <f aca="false">IF(ISNUMBER(P3443),IF(P3443&lt;=R3443,1,0),"")</f>
        <v>1</v>
      </c>
      <c r="U3443" s="9" t="n">
        <f aca="false">IF(E3443&gt;Scenario!$B$14,0,IF(OR(AND(ISNUMBER(H3443),H3443&lt;=Scenario!$B$14),AND(ISNUMBER(I3443),I3443&lt;=Scenario!$B$14)),0,1))</f>
        <v>0</v>
      </c>
      <c r="V3443" s="9" t="n">
        <f aca="false">IF(AND(U3443=1,(Scenario!$B$14-E3443)/60&gt;R3443),1,0)</f>
        <v>0</v>
      </c>
      <c r="W3443" s="9" t="n">
        <f aca="false">IF(OR(C3443=Scenario!$B$22,C3443=Scenario!$C$22),1,0)</f>
        <v>0</v>
      </c>
      <c r="X3443" s="9" t="n">
        <f aca="false">IF(ISNUMBER(I3443),1,0)</f>
        <v>0</v>
      </c>
      <c r="Y3443" s="9" t="n">
        <f aca="false">MOD(INT(E3443/86400)+3,7)</f>
        <v>4</v>
      </c>
      <c r="Z3443" s="9" t="n">
        <f aca="false">MOD(INT(E3443/3600),24)</f>
        <v>15</v>
      </c>
      <c r="AA3443" s="6" t="s">
        <v>7129</v>
      </c>
    </row>
    <row r="3444" customFormat="false" ht="15" hidden="false" customHeight="false" outlineLevel="0" collapsed="false">
      <c r="A3444" s="6" t="s">
        <v>7130</v>
      </c>
      <c r="B3444" s="6" t="s">
        <v>44</v>
      </c>
      <c r="C3444" s="6" t="s">
        <v>249</v>
      </c>
      <c r="D3444" s="6" t="s">
        <v>171</v>
      </c>
      <c r="E3444" s="6" t="n">
        <v>1789744634</v>
      </c>
      <c r="F3444" s="6" t="n">
        <v>1789755940</v>
      </c>
      <c r="G3444" s="6" t="n">
        <v>1789755745</v>
      </c>
      <c r="H3444" s="6" t="n">
        <v>1789758010</v>
      </c>
      <c r="J3444" s="6" t="n">
        <v>0</v>
      </c>
      <c r="K3444" s="6" t="n">
        <v>0</v>
      </c>
      <c r="L3444" s="9" t="n">
        <f aca="false">IF(AND(E3444&gt;=Scenario!$B$11,E3444&lt;Scenario!$B$12),1,0)</f>
        <v>1</v>
      </c>
      <c r="M3444" s="9" t="n">
        <f aca="false">IF(AND(L3444=1,ISNUMBER(F3444)),MAX(0,F3444-E3444)/60,"")</f>
        <v>188.433333333333</v>
      </c>
      <c r="N3444" s="9" t="n">
        <f aca="false">IF(AND(L3444=1,ISNUMBER(G3444)),MAX(0,G3444-E3444)/60,"")</f>
        <v>185.183333333333</v>
      </c>
      <c r="O3444" s="9" t="n">
        <f aca="false">IF(ISNUMBER(H3444),IF(AND(H3444&gt;=Scenario!$B$11,H3444&lt;Scenario!$B$12),1,0),0)</f>
        <v>1</v>
      </c>
      <c r="P3444" s="9" t="n">
        <f aca="false">IF(O3444=1,MAX(0,H3444-E3444)/60,"")</f>
        <v>222.933333333333</v>
      </c>
      <c r="Q3444" s="9" t="n">
        <f aca="false">INDEX(Scenario!$B$18:$B$20,MATCH(B3444,Scenario!$A$18:$A$20,0))</f>
        <v>240</v>
      </c>
      <c r="R3444" s="9" t="n">
        <f aca="false">INDEX(Scenario!$C$18:$C$20,MATCH(B3444,Scenario!$A$18:$A$20,0))</f>
        <v>4320</v>
      </c>
      <c r="S3444" s="9" t="n">
        <f aca="false">IF(ISNUMBER(M3444),IF(M3444&lt;=Q3444,1,0),"")</f>
        <v>1</v>
      </c>
      <c r="T3444" s="9" t="n">
        <f aca="false">IF(ISNUMBER(P3444),IF(P3444&lt;=R3444,1,0),"")</f>
        <v>1</v>
      </c>
      <c r="U3444" s="9" t="n">
        <f aca="false">IF(E3444&gt;Scenario!$B$14,0,IF(OR(AND(ISNUMBER(H3444),H3444&lt;=Scenario!$B$14),AND(ISNUMBER(I3444),I3444&lt;=Scenario!$B$14)),0,1))</f>
        <v>0</v>
      </c>
      <c r="V3444" s="9" t="n">
        <f aca="false">IF(AND(U3444=1,(Scenario!$B$14-E3444)/60&gt;R3444),1,0)</f>
        <v>0</v>
      </c>
      <c r="W3444" s="9" t="n">
        <f aca="false">IF(OR(C3444=Scenario!$B$22,C3444=Scenario!$C$22),1,0)</f>
        <v>0</v>
      </c>
      <c r="X3444" s="9" t="n">
        <f aca="false">IF(ISNUMBER(I3444),1,0)</f>
        <v>0</v>
      </c>
      <c r="Y3444" s="9" t="n">
        <f aca="false">MOD(INT(E3444/86400)+3,7)</f>
        <v>4</v>
      </c>
      <c r="Z3444" s="9" t="n">
        <f aca="false">MOD(INT(E3444/3600),24)</f>
        <v>15</v>
      </c>
      <c r="AA3444" s="6" t="s">
        <v>7131</v>
      </c>
    </row>
    <row r="3445" customFormat="false" ht="15" hidden="false" customHeight="false" outlineLevel="0" collapsed="false">
      <c r="A3445" s="6" t="s">
        <v>7132</v>
      </c>
      <c r="B3445" s="6" t="s">
        <v>44</v>
      </c>
      <c r="C3445" s="6" t="s">
        <v>288</v>
      </c>
      <c r="D3445" s="6" t="s">
        <v>170</v>
      </c>
      <c r="E3445" s="6" t="n">
        <v>1789744777</v>
      </c>
      <c r="F3445" s="6" t="n">
        <v>1789745030</v>
      </c>
      <c r="G3445" s="6" t="n">
        <v>1789744797</v>
      </c>
      <c r="H3445" s="6" t="n">
        <v>1789746074</v>
      </c>
      <c r="J3445" s="6" t="n">
        <v>0</v>
      </c>
      <c r="K3445" s="6" t="n">
        <v>0</v>
      </c>
      <c r="L3445" s="9" t="n">
        <f aca="false">IF(AND(E3445&gt;=Scenario!$B$11,E3445&lt;Scenario!$B$12),1,0)</f>
        <v>1</v>
      </c>
      <c r="M3445" s="9" t="n">
        <f aca="false">IF(AND(L3445=1,ISNUMBER(F3445)),MAX(0,F3445-E3445)/60,"")</f>
        <v>4.21666666666667</v>
      </c>
      <c r="N3445" s="9" t="n">
        <f aca="false">IF(AND(L3445=1,ISNUMBER(G3445)),MAX(0,G3445-E3445)/60,"")</f>
        <v>0.333333333333333</v>
      </c>
      <c r="O3445" s="9" t="n">
        <f aca="false">IF(ISNUMBER(H3445),IF(AND(H3445&gt;=Scenario!$B$11,H3445&lt;Scenario!$B$12),1,0),0)</f>
        <v>1</v>
      </c>
      <c r="P3445" s="9" t="n">
        <f aca="false">IF(O3445=1,MAX(0,H3445-E3445)/60,"")</f>
        <v>21.6166666666667</v>
      </c>
      <c r="Q3445" s="9" t="n">
        <f aca="false">INDEX(Scenario!$B$18:$B$20,MATCH(B3445,Scenario!$A$18:$A$20,0))</f>
        <v>240</v>
      </c>
      <c r="R3445" s="9" t="n">
        <f aca="false">INDEX(Scenario!$C$18:$C$20,MATCH(B3445,Scenario!$A$18:$A$20,0))</f>
        <v>4320</v>
      </c>
      <c r="S3445" s="9" t="n">
        <f aca="false">IF(ISNUMBER(M3445),IF(M3445&lt;=Q3445,1,0),"")</f>
        <v>1</v>
      </c>
      <c r="T3445" s="9" t="n">
        <f aca="false">IF(ISNUMBER(P3445),IF(P3445&lt;=R3445,1,0),"")</f>
        <v>1</v>
      </c>
      <c r="U3445" s="9" t="n">
        <f aca="false">IF(E3445&gt;Scenario!$B$14,0,IF(OR(AND(ISNUMBER(H3445),H3445&lt;=Scenario!$B$14),AND(ISNUMBER(I3445),I3445&lt;=Scenario!$B$14)),0,1))</f>
        <v>0</v>
      </c>
      <c r="V3445" s="9" t="n">
        <f aca="false">IF(AND(U3445=1,(Scenario!$B$14-E3445)/60&gt;R3445),1,0)</f>
        <v>0</v>
      </c>
      <c r="W3445" s="9" t="n">
        <f aca="false">IF(OR(C3445=Scenario!$B$22,C3445=Scenario!$C$22),1,0)</f>
        <v>0</v>
      </c>
      <c r="X3445" s="9" t="n">
        <f aca="false">IF(ISNUMBER(I3445),1,0)</f>
        <v>0</v>
      </c>
      <c r="Y3445" s="9" t="n">
        <f aca="false">MOD(INT(E3445/86400)+3,7)</f>
        <v>4</v>
      </c>
      <c r="Z3445" s="9" t="n">
        <f aca="false">MOD(INT(E3445/3600),24)</f>
        <v>15</v>
      </c>
      <c r="AA3445" s="6" t="s">
        <v>7133</v>
      </c>
    </row>
    <row r="3446" customFormat="false" ht="15" hidden="false" customHeight="false" outlineLevel="0" collapsed="false">
      <c r="A3446" s="6" t="s">
        <v>7134</v>
      </c>
      <c r="B3446" s="6" t="s">
        <v>43</v>
      </c>
      <c r="C3446" s="6" t="s">
        <v>46</v>
      </c>
      <c r="D3446" s="6" t="s">
        <v>172</v>
      </c>
      <c r="E3446" s="6" t="n">
        <v>1789744837</v>
      </c>
      <c r="F3446" s="6" t="n">
        <v>1789744957</v>
      </c>
      <c r="G3446" s="6" t="n">
        <v>1789744852</v>
      </c>
      <c r="H3446" s="6" t="n">
        <v>1789747500</v>
      </c>
      <c r="J3446" s="6" t="n">
        <v>0</v>
      </c>
      <c r="K3446" s="6" t="n">
        <v>0</v>
      </c>
      <c r="L3446" s="9" t="n">
        <f aca="false">IF(AND(E3446&gt;=Scenario!$B$11,E3446&lt;Scenario!$B$12),1,0)</f>
        <v>1</v>
      </c>
      <c r="M3446" s="9" t="n">
        <f aca="false">IF(AND(L3446=1,ISNUMBER(F3446)),MAX(0,F3446-E3446)/60,"")</f>
        <v>2</v>
      </c>
      <c r="N3446" s="9" t="n">
        <f aca="false">IF(AND(L3446=1,ISNUMBER(G3446)),MAX(0,G3446-E3446)/60,"")</f>
        <v>0.25</v>
      </c>
      <c r="O3446" s="9" t="n">
        <f aca="false">IF(ISNUMBER(H3446),IF(AND(H3446&gt;=Scenario!$B$11,H3446&lt;Scenario!$B$12),1,0),0)</f>
        <v>1</v>
      </c>
      <c r="P3446" s="9" t="n">
        <f aca="false">IF(O3446=1,MAX(0,H3446-E3446)/60,"")</f>
        <v>44.3833333333333</v>
      </c>
      <c r="Q3446" s="9" t="n">
        <f aca="false">INDEX(Scenario!$B$18:$B$20,MATCH(B3446,Scenario!$A$18:$A$20,0))</f>
        <v>60</v>
      </c>
      <c r="R3446" s="9" t="n">
        <f aca="false">INDEX(Scenario!$C$18:$C$20,MATCH(B3446,Scenario!$A$18:$A$20,0))</f>
        <v>1440</v>
      </c>
      <c r="S3446" s="9" t="n">
        <f aca="false">IF(ISNUMBER(M3446),IF(M3446&lt;=Q3446,1,0),"")</f>
        <v>1</v>
      </c>
      <c r="T3446" s="9" t="n">
        <f aca="false">IF(ISNUMBER(P3446),IF(P3446&lt;=R3446,1,0),"")</f>
        <v>1</v>
      </c>
      <c r="U3446" s="9" t="n">
        <f aca="false">IF(E3446&gt;Scenario!$B$14,0,IF(OR(AND(ISNUMBER(H3446),H3446&lt;=Scenario!$B$14),AND(ISNUMBER(I3446),I3446&lt;=Scenario!$B$14)),0,1))</f>
        <v>0</v>
      </c>
      <c r="V3446" s="9" t="n">
        <f aca="false">IF(AND(U3446=1,(Scenario!$B$14-E3446)/60&gt;R3446),1,0)</f>
        <v>0</v>
      </c>
      <c r="W3446" s="9" t="n">
        <f aca="false">IF(OR(C3446=Scenario!$B$22,C3446=Scenario!$C$22),1,0)</f>
        <v>1</v>
      </c>
      <c r="X3446" s="9" t="n">
        <f aca="false">IF(ISNUMBER(I3446),1,0)</f>
        <v>0</v>
      </c>
      <c r="Y3446" s="9" t="n">
        <f aca="false">MOD(INT(E3446/86400)+3,7)</f>
        <v>4</v>
      </c>
      <c r="Z3446" s="9" t="n">
        <f aca="false">MOD(INT(E3446/3600),24)</f>
        <v>15</v>
      </c>
      <c r="AA3446" s="6" t="s">
        <v>7135</v>
      </c>
    </row>
    <row r="3447" customFormat="false" ht="15" hidden="false" customHeight="false" outlineLevel="0" collapsed="false">
      <c r="A3447" s="6" t="s">
        <v>7136</v>
      </c>
      <c r="B3447" s="6" t="s">
        <v>44</v>
      </c>
      <c r="C3447" s="6" t="s">
        <v>47</v>
      </c>
      <c r="D3447" s="6" t="s">
        <v>170</v>
      </c>
      <c r="E3447" s="6" t="n">
        <v>1789745562</v>
      </c>
      <c r="F3447" s="6" t="n">
        <v>1789745676</v>
      </c>
      <c r="G3447" s="6" t="n">
        <v>1789745601</v>
      </c>
      <c r="H3447" s="6" t="n">
        <v>1789747043</v>
      </c>
      <c r="J3447" s="6" t="n">
        <v>0</v>
      </c>
      <c r="K3447" s="6" t="n">
        <v>0</v>
      </c>
      <c r="L3447" s="9" t="n">
        <f aca="false">IF(AND(E3447&gt;=Scenario!$B$11,E3447&lt;Scenario!$B$12),1,0)</f>
        <v>1</v>
      </c>
      <c r="M3447" s="9" t="n">
        <f aca="false">IF(AND(L3447=1,ISNUMBER(F3447)),MAX(0,F3447-E3447)/60,"")</f>
        <v>1.9</v>
      </c>
      <c r="N3447" s="9" t="n">
        <f aca="false">IF(AND(L3447=1,ISNUMBER(G3447)),MAX(0,G3447-E3447)/60,"")</f>
        <v>0.65</v>
      </c>
      <c r="O3447" s="9" t="n">
        <f aca="false">IF(ISNUMBER(H3447),IF(AND(H3447&gt;=Scenario!$B$11,H3447&lt;Scenario!$B$12),1,0),0)</f>
        <v>1</v>
      </c>
      <c r="P3447" s="9" t="n">
        <f aca="false">IF(O3447=1,MAX(0,H3447-E3447)/60,"")</f>
        <v>24.6833333333333</v>
      </c>
      <c r="Q3447" s="9" t="n">
        <f aca="false">INDEX(Scenario!$B$18:$B$20,MATCH(B3447,Scenario!$A$18:$A$20,0))</f>
        <v>240</v>
      </c>
      <c r="R3447" s="9" t="n">
        <f aca="false">INDEX(Scenario!$C$18:$C$20,MATCH(B3447,Scenario!$A$18:$A$20,0))</f>
        <v>4320</v>
      </c>
      <c r="S3447" s="9" t="n">
        <f aca="false">IF(ISNUMBER(M3447),IF(M3447&lt;=Q3447,1,0),"")</f>
        <v>1</v>
      </c>
      <c r="T3447" s="9" t="n">
        <f aca="false">IF(ISNUMBER(P3447),IF(P3447&lt;=R3447,1,0),"")</f>
        <v>1</v>
      </c>
      <c r="U3447" s="9" t="n">
        <f aca="false">IF(E3447&gt;Scenario!$B$14,0,IF(OR(AND(ISNUMBER(H3447),H3447&lt;=Scenario!$B$14),AND(ISNUMBER(I3447),I3447&lt;=Scenario!$B$14)),0,1))</f>
        <v>0</v>
      </c>
      <c r="V3447" s="9" t="n">
        <f aca="false">IF(AND(U3447=1,(Scenario!$B$14-E3447)/60&gt;R3447),1,0)</f>
        <v>0</v>
      </c>
      <c r="W3447" s="9" t="n">
        <f aca="false">IF(OR(C3447=Scenario!$B$22,C3447=Scenario!$C$22),1,0)</f>
        <v>1</v>
      </c>
      <c r="X3447" s="9" t="n">
        <f aca="false">IF(ISNUMBER(I3447),1,0)</f>
        <v>0</v>
      </c>
      <c r="Y3447" s="9" t="n">
        <f aca="false">MOD(INT(E3447/86400)+3,7)</f>
        <v>4</v>
      </c>
      <c r="Z3447" s="9" t="n">
        <f aca="false">MOD(INT(E3447/3600),24)</f>
        <v>15</v>
      </c>
      <c r="AA3447" s="6" t="s">
        <v>7137</v>
      </c>
    </row>
    <row r="3448" customFormat="false" ht="15" hidden="false" customHeight="false" outlineLevel="0" collapsed="false">
      <c r="A3448" s="6" t="s">
        <v>7138</v>
      </c>
      <c r="B3448" s="6" t="s">
        <v>43</v>
      </c>
      <c r="C3448" s="6" t="s">
        <v>249</v>
      </c>
      <c r="D3448" s="6" t="s">
        <v>171</v>
      </c>
      <c r="E3448" s="6" t="n">
        <v>1789745768</v>
      </c>
      <c r="F3448" s="6" t="n">
        <v>1789746740</v>
      </c>
      <c r="G3448" s="6" t="n">
        <v>1789746558</v>
      </c>
      <c r="H3448" s="6" t="n">
        <v>1789749912</v>
      </c>
      <c r="J3448" s="6" t="n">
        <v>0</v>
      </c>
      <c r="K3448" s="6" t="n">
        <v>0</v>
      </c>
      <c r="L3448" s="9" t="n">
        <f aca="false">IF(AND(E3448&gt;=Scenario!$B$11,E3448&lt;Scenario!$B$12),1,0)</f>
        <v>1</v>
      </c>
      <c r="M3448" s="9" t="n">
        <f aca="false">IF(AND(L3448=1,ISNUMBER(F3448)),MAX(0,F3448-E3448)/60,"")</f>
        <v>16.2</v>
      </c>
      <c r="N3448" s="9" t="n">
        <f aca="false">IF(AND(L3448=1,ISNUMBER(G3448)),MAX(0,G3448-E3448)/60,"")</f>
        <v>13.1666666666667</v>
      </c>
      <c r="O3448" s="9" t="n">
        <f aca="false">IF(ISNUMBER(H3448),IF(AND(H3448&gt;=Scenario!$B$11,H3448&lt;Scenario!$B$12),1,0),0)</f>
        <v>1</v>
      </c>
      <c r="P3448" s="9" t="n">
        <f aca="false">IF(O3448=1,MAX(0,H3448-E3448)/60,"")</f>
        <v>69.0666666666667</v>
      </c>
      <c r="Q3448" s="9" t="n">
        <f aca="false">INDEX(Scenario!$B$18:$B$20,MATCH(B3448,Scenario!$A$18:$A$20,0))</f>
        <v>60</v>
      </c>
      <c r="R3448" s="9" t="n">
        <f aca="false">INDEX(Scenario!$C$18:$C$20,MATCH(B3448,Scenario!$A$18:$A$20,0))</f>
        <v>1440</v>
      </c>
      <c r="S3448" s="9" t="n">
        <f aca="false">IF(ISNUMBER(M3448),IF(M3448&lt;=Q3448,1,0),"")</f>
        <v>1</v>
      </c>
      <c r="T3448" s="9" t="n">
        <f aca="false">IF(ISNUMBER(P3448),IF(P3448&lt;=R3448,1,0),"")</f>
        <v>1</v>
      </c>
      <c r="U3448" s="9" t="n">
        <f aca="false">IF(E3448&gt;Scenario!$B$14,0,IF(OR(AND(ISNUMBER(H3448),H3448&lt;=Scenario!$B$14),AND(ISNUMBER(I3448),I3448&lt;=Scenario!$B$14)),0,1))</f>
        <v>0</v>
      </c>
      <c r="V3448" s="9" t="n">
        <f aca="false">IF(AND(U3448=1,(Scenario!$B$14-E3448)/60&gt;R3448),1,0)</f>
        <v>0</v>
      </c>
      <c r="W3448" s="9" t="n">
        <f aca="false">IF(OR(C3448=Scenario!$B$22,C3448=Scenario!$C$22),1,0)</f>
        <v>0</v>
      </c>
      <c r="X3448" s="9" t="n">
        <f aca="false">IF(ISNUMBER(I3448),1,0)</f>
        <v>0</v>
      </c>
      <c r="Y3448" s="9" t="n">
        <f aca="false">MOD(INT(E3448/86400)+3,7)</f>
        <v>4</v>
      </c>
      <c r="Z3448" s="9" t="n">
        <f aca="false">MOD(INT(E3448/3600),24)</f>
        <v>15</v>
      </c>
      <c r="AA3448" s="6" t="s">
        <v>7139</v>
      </c>
    </row>
    <row r="3449" customFormat="false" ht="15" hidden="false" customHeight="false" outlineLevel="0" collapsed="false">
      <c r="A3449" s="6" t="s">
        <v>7140</v>
      </c>
      <c r="B3449" s="6" t="s">
        <v>43</v>
      </c>
      <c r="C3449" s="6" t="s">
        <v>46</v>
      </c>
      <c r="D3449" s="6" t="s">
        <v>171</v>
      </c>
      <c r="E3449" s="6" t="n">
        <v>1789746472</v>
      </c>
      <c r="F3449" s="6" t="n">
        <v>1789747884</v>
      </c>
      <c r="G3449" s="6" t="n">
        <v>1789747713</v>
      </c>
      <c r="H3449" s="6" t="n">
        <v>1789750719</v>
      </c>
      <c r="J3449" s="6" t="n">
        <v>0</v>
      </c>
      <c r="K3449" s="6" t="n">
        <v>0</v>
      </c>
      <c r="L3449" s="9" t="n">
        <f aca="false">IF(AND(E3449&gt;=Scenario!$B$11,E3449&lt;Scenario!$B$12),1,0)</f>
        <v>1</v>
      </c>
      <c r="M3449" s="9" t="n">
        <f aca="false">IF(AND(L3449=1,ISNUMBER(F3449)),MAX(0,F3449-E3449)/60,"")</f>
        <v>23.5333333333333</v>
      </c>
      <c r="N3449" s="9" t="n">
        <f aca="false">IF(AND(L3449=1,ISNUMBER(G3449)),MAX(0,G3449-E3449)/60,"")</f>
        <v>20.6833333333333</v>
      </c>
      <c r="O3449" s="9" t="n">
        <f aca="false">IF(ISNUMBER(H3449),IF(AND(H3449&gt;=Scenario!$B$11,H3449&lt;Scenario!$B$12),1,0),0)</f>
        <v>1</v>
      </c>
      <c r="P3449" s="9" t="n">
        <f aca="false">IF(O3449=1,MAX(0,H3449-E3449)/60,"")</f>
        <v>70.7833333333333</v>
      </c>
      <c r="Q3449" s="9" t="n">
        <f aca="false">INDEX(Scenario!$B$18:$B$20,MATCH(B3449,Scenario!$A$18:$A$20,0))</f>
        <v>60</v>
      </c>
      <c r="R3449" s="9" t="n">
        <f aca="false">INDEX(Scenario!$C$18:$C$20,MATCH(B3449,Scenario!$A$18:$A$20,0))</f>
        <v>1440</v>
      </c>
      <c r="S3449" s="9" t="n">
        <f aca="false">IF(ISNUMBER(M3449),IF(M3449&lt;=Q3449,1,0),"")</f>
        <v>1</v>
      </c>
      <c r="T3449" s="9" t="n">
        <f aca="false">IF(ISNUMBER(P3449),IF(P3449&lt;=R3449,1,0),"")</f>
        <v>1</v>
      </c>
      <c r="U3449" s="9" t="n">
        <f aca="false">IF(E3449&gt;Scenario!$B$14,0,IF(OR(AND(ISNUMBER(H3449),H3449&lt;=Scenario!$B$14),AND(ISNUMBER(I3449),I3449&lt;=Scenario!$B$14)),0,1))</f>
        <v>0</v>
      </c>
      <c r="V3449" s="9" t="n">
        <f aca="false">IF(AND(U3449=1,(Scenario!$B$14-E3449)/60&gt;R3449),1,0)</f>
        <v>0</v>
      </c>
      <c r="W3449" s="9" t="n">
        <f aca="false">IF(OR(C3449=Scenario!$B$22,C3449=Scenario!$C$22),1,0)</f>
        <v>1</v>
      </c>
      <c r="X3449" s="9" t="n">
        <f aca="false">IF(ISNUMBER(I3449),1,0)</f>
        <v>0</v>
      </c>
      <c r="Y3449" s="9" t="n">
        <f aca="false">MOD(INT(E3449/86400)+3,7)</f>
        <v>4</v>
      </c>
      <c r="Z3449" s="9" t="n">
        <f aca="false">MOD(INT(E3449/3600),24)</f>
        <v>15</v>
      </c>
      <c r="AA3449" s="6" t="s">
        <v>7141</v>
      </c>
    </row>
    <row r="3450" customFormat="false" ht="15" hidden="false" customHeight="false" outlineLevel="0" collapsed="false">
      <c r="A3450" s="6" t="s">
        <v>7142</v>
      </c>
      <c r="B3450" s="6" t="s">
        <v>43</v>
      </c>
      <c r="C3450" s="6" t="s">
        <v>288</v>
      </c>
      <c r="D3450" s="6" t="s">
        <v>171</v>
      </c>
      <c r="E3450" s="6" t="n">
        <v>1789746611</v>
      </c>
      <c r="F3450" s="6" t="n">
        <v>1789750138</v>
      </c>
      <c r="G3450" s="6" t="n">
        <v>1789749948</v>
      </c>
      <c r="H3450" s="6" t="n">
        <v>1789853057</v>
      </c>
      <c r="J3450" s="6" t="n">
        <v>1</v>
      </c>
      <c r="K3450" s="6" t="n">
        <v>0</v>
      </c>
      <c r="L3450" s="9" t="n">
        <f aca="false">IF(AND(E3450&gt;=Scenario!$B$11,E3450&lt;Scenario!$B$12),1,0)</f>
        <v>1</v>
      </c>
      <c r="M3450" s="9" t="n">
        <f aca="false">IF(AND(L3450=1,ISNUMBER(F3450)),MAX(0,F3450-E3450)/60,"")</f>
        <v>58.7833333333333</v>
      </c>
      <c r="N3450" s="9" t="n">
        <f aca="false">IF(AND(L3450=1,ISNUMBER(G3450)),MAX(0,G3450-E3450)/60,"")</f>
        <v>55.6166666666667</v>
      </c>
      <c r="O3450" s="9" t="n">
        <f aca="false">IF(ISNUMBER(H3450),IF(AND(H3450&gt;=Scenario!$B$11,H3450&lt;Scenario!$B$12),1,0),0)</f>
        <v>1</v>
      </c>
      <c r="P3450" s="9" t="n">
        <f aca="false">IF(O3450=1,MAX(0,H3450-E3450)/60,"")</f>
        <v>1774.1</v>
      </c>
      <c r="Q3450" s="9" t="n">
        <f aca="false">INDEX(Scenario!$B$18:$B$20,MATCH(B3450,Scenario!$A$18:$A$20,0))</f>
        <v>60</v>
      </c>
      <c r="R3450" s="9" t="n">
        <f aca="false">INDEX(Scenario!$C$18:$C$20,MATCH(B3450,Scenario!$A$18:$A$20,0))</f>
        <v>1440</v>
      </c>
      <c r="S3450" s="9" t="n">
        <f aca="false">IF(ISNUMBER(M3450),IF(M3450&lt;=Q3450,1,0),"")</f>
        <v>1</v>
      </c>
      <c r="T3450" s="9" t="n">
        <f aca="false">IF(ISNUMBER(P3450),IF(P3450&lt;=R3450,1,0),"")</f>
        <v>0</v>
      </c>
      <c r="U3450" s="9" t="n">
        <f aca="false">IF(E3450&gt;Scenario!$B$14,0,IF(OR(AND(ISNUMBER(H3450),H3450&lt;=Scenario!$B$14),AND(ISNUMBER(I3450),I3450&lt;=Scenario!$B$14)),0,1))</f>
        <v>0</v>
      </c>
      <c r="V3450" s="9" t="n">
        <f aca="false">IF(AND(U3450=1,(Scenario!$B$14-E3450)/60&gt;R3450),1,0)</f>
        <v>0</v>
      </c>
      <c r="W3450" s="9" t="n">
        <f aca="false">IF(OR(C3450=Scenario!$B$22,C3450=Scenario!$C$22),1,0)</f>
        <v>0</v>
      </c>
      <c r="X3450" s="9" t="n">
        <f aca="false">IF(ISNUMBER(I3450),1,0)</f>
        <v>0</v>
      </c>
      <c r="Y3450" s="9" t="n">
        <f aca="false">MOD(INT(E3450/86400)+3,7)</f>
        <v>4</v>
      </c>
      <c r="Z3450" s="9" t="n">
        <f aca="false">MOD(INT(E3450/3600),24)</f>
        <v>15</v>
      </c>
      <c r="AA3450" s="6" t="s">
        <v>7143</v>
      </c>
    </row>
    <row r="3451" customFormat="false" ht="15" hidden="false" customHeight="false" outlineLevel="0" collapsed="false">
      <c r="A3451" s="6" t="s">
        <v>7144</v>
      </c>
      <c r="B3451" s="6" t="s">
        <v>44</v>
      </c>
      <c r="C3451" s="6" t="s">
        <v>288</v>
      </c>
      <c r="D3451" s="6" t="s">
        <v>171</v>
      </c>
      <c r="E3451" s="6" t="n">
        <v>1789747067</v>
      </c>
      <c r="F3451" s="6" t="n">
        <v>1789859298</v>
      </c>
      <c r="G3451" s="6" t="n">
        <v>1789859062</v>
      </c>
      <c r="H3451" s="6" t="n">
        <v>1789868631</v>
      </c>
      <c r="J3451" s="6" t="n">
        <v>0</v>
      </c>
      <c r="K3451" s="6" t="n">
        <v>0</v>
      </c>
      <c r="L3451" s="9" t="n">
        <f aca="false">IF(AND(E3451&gt;=Scenario!$B$11,E3451&lt;Scenario!$B$12),1,0)</f>
        <v>1</v>
      </c>
      <c r="M3451" s="9" t="n">
        <f aca="false">IF(AND(L3451=1,ISNUMBER(F3451)),MAX(0,F3451-E3451)/60,"")</f>
        <v>1870.51666666667</v>
      </c>
      <c r="N3451" s="9" t="n">
        <f aca="false">IF(AND(L3451=1,ISNUMBER(G3451)),MAX(0,G3451-E3451)/60,"")</f>
        <v>1866.58333333333</v>
      </c>
      <c r="O3451" s="9" t="n">
        <f aca="false">IF(ISNUMBER(H3451),IF(AND(H3451&gt;=Scenario!$B$11,H3451&lt;Scenario!$B$12),1,0),0)</f>
        <v>1</v>
      </c>
      <c r="P3451" s="9" t="n">
        <f aca="false">IF(O3451=1,MAX(0,H3451-E3451)/60,"")</f>
        <v>2026.06666666667</v>
      </c>
      <c r="Q3451" s="9" t="n">
        <f aca="false">INDEX(Scenario!$B$18:$B$20,MATCH(B3451,Scenario!$A$18:$A$20,0))</f>
        <v>240</v>
      </c>
      <c r="R3451" s="9" t="n">
        <f aca="false">INDEX(Scenario!$C$18:$C$20,MATCH(B3451,Scenario!$A$18:$A$20,0))</f>
        <v>4320</v>
      </c>
      <c r="S3451" s="9" t="n">
        <f aca="false">IF(ISNUMBER(M3451),IF(M3451&lt;=Q3451,1,0),"")</f>
        <v>0</v>
      </c>
      <c r="T3451" s="9" t="n">
        <f aca="false">IF(ISNUMBER(P3451),IF(P3451&lt;=R3451,1,0),"")</f>
        <v>1</v>
      </c>
      <c r="U3451" s="9" t="n">
        <f aca="false">IF(E3451&gt;Scenario!$B$14,0,IF(OR(AND(ISNUMBER(H3451),H3451&lt;=Scenario!$B$14),AND(ISNUMBER(I3451),I3451&lt;=Scenario!$B$14)),0,1))</f>
        <v>0</v>
      </c>
      <c r="V3451" s="9" t="n">
        <f aca="false">IF(AND(U3451=1,(Scenario!$B$14-E3451)/60&gt;R3451),1,0)</f>
        <v>0</v>
      </c>
      <c r="W3451" s="9" t="n">
        <f aca="false">IF(OR(C3451=Scenario!$B$22,C3451=Scenario!$C$22),1,0)</f>
        <v>0</v>
      </c>
      <c r="X3451" s="9" t="n">
        <f aca="false">IF(ISNUMBER(I3451),1,0)</f>
        <v>0</v>
      </c>
      <c r="Y3451" s="9" t="n">
        <f aca="false">MOD(INT(E3451/86400)+3,7)</f>
        <v>4</v>
      </c>
      <c r="Z3451" s="9" t="n">
        <f aca="false">MOD(INT(E3451/3600),24)</f>
        <v>15</v>
      </c>
      <c r="AA3451" s="6" t="s">
        <v>7145</v>
      </c>
    </row>
    <row r="3452" customFormat="false" ht="15" hidden="false" customHeight="false" outlineLevel="0" collapsed="false">
      <c r="A3452" s="6" t="s">
        <v>7146</v>
      </c>
      <c r="B3452" s="6" t="s">
        <v>43</v>
      </c>
      <c r="C3452" s="6" t="s">
        <v>249</v>
      </c>
      <c r="D3452" s="6" t="s">
        <v>171</v>
      </c>
      <c r="E3452" s="6" t="n">
        <v>1789747402</v>
      </c>
      <c r="F3452" s="6" t="n">
        <v>1789747519</v>
      </c>
      <c r="G3452" s="6" t="n">
        <v>1789747416</v>
      </c>
      <c r="H3452" s="6" t="n">
        <v>1789761394</v>
      </c>
      <c r="J3452" s="6" t="n">
        <v>0</v>
      </c>
      <c r="K3452" s="6" t="n">
        <v>1</v>
      </c>
      <c r="L3452" s="9" t="n">
        <f aca="false">IF(AND(E3452&gt;=Scenario!$B$11,E3452&lt;Scenario!$B$12),1,0)</f>
        <v>1</v>
      </c>
      <c r="M3452" s="9" t="n">
        <f aca="false">IF(AND(L3452=1,ISNUMBER(F3452)),MAX(0,F3452-E3452)/60,"")</f>
        <v>1.95</v>
      </c>
      <c r="N3452" s="9" t="n">
        <f aca="false">IF(AND(L3452=1,ISNUMBER(G3452)),MAX(0,G3452-E3452)/60,"")</f>
        <v>0.233333333333333</v>
      </c>
      <c r="O3452" s="9" t="n">
        <f aca="false">IF(ISNUMBER(H3452),IF(AND(H3452&gt;=Scenario!$B$11,H3452&lt;Scenario!$B$12),1,0),0)</f>
        <v>1</v>
      </c>
      <c r="P3452" s="9" t="n">
        <f aca="false">IF(O3452=1,MAX(0,H3452-E3452)/60,"")</f>
        <v>233.2</v>
      </c>
      <c r="Q3452" s="9" t="n">
        <f aca="false">INDEX(Scenario!$B$18:$B$20,MATCH(B3452,Scenario!$A$18:$A$20,0))</f>
        <v>60</v>
      </c>
      <c r="R3452" s="9" t="n">
        <f aca="false">INDEX(Scenario!$C$18:$C$20,MATCH(B3452,Scenario!$A$18:$A$20,0))</f>
        <v>1440</v>
      </c>
      <c r="S3452" s="9" t="n">
        <f aca="false">IF(ISNUMBER(M3452),IF(M3452&lt;=Q3452,1,0),"")</f>
        <v>1</v>
      </c>
      <c r="T3452" s="9" t="n">
        <f aca="false">IF(ISNUMBER(P3452),IF(P3452&lt;=R3452,1,0),"")</f>
        <v>1</v>
      </c>
      <c r="U3452" s="9" t="n">
        <f aca="false">IF(E3452&gt;Scenario!$B$14,0,IF(OR(AND(ISNUMBER(H3452),H3452&lt;=Scenario!$B$14),AND(ISNUMBER(I3452),I3452&lt;=Scenario!$B$14)),0,1))</f>
        <v>0</v>
      </c>
      <c r="V3452" s="9" t="n">
        <f aca="false">IF(AND(U3452=1,(Scenario!$B$14-E3452)/60&gt;R3452),1,0)</f>
        <v>0</v>
      </c>
      <c r="W3452" s="9" t="n">
        <f aca="false">IF(OR(C3452=Scenario!$B$22,C3452=Scenario!$C$22),1,0)</f>
        <v>0</v>
      </c>
      <c r="X3452" s="9" t="n">
        <f aca="false">IF(ISNUMBER(I3452),1,0)</f>
        <v>0</v>
      </c>
      <c r="Y3452" s="9" t="n">
        <f aca="false">MOD(INT(E3452/86400)+3,7)</f>
        <v>4</v>
      </c>
      <c r="Z3452" s="9" t="n">
        <f aca="false">MOD(INT(E3452/3600),24)</f>
        <v>16</v>
      </c>
      <c r="AA3452" s="6" t="s">
        <v>7147</v>
      </c>
    </row>
    <row r="3453" customFormat="false" ht="15" hidden="false" customHeight="false" outlineLevel="0" collapsed="false">
      <c r="A3453" s="6" t="s">
        <v>7148</v>
      </c>
      <c r="B3453" s="6" t="s">
        <v>44</v>
      </c>
      <c r="C3453" s="6" t="s">
        <v>249</v>
      </c>
      <c r="D3453" s="6" t="s">
        <v>172</v>
      </c>
      <c r="E3453" s="6" t="n">
        <v>1789747435</v>
      </c>
      <c r="F3453" s="6" t="n">
        <v>1789747688</v>
      </c>
      <c r="G3453" s="6" t="n">
        <v>1789747471</v>
      </c>
      <c r="H3453" s="6" t="n">
        <v>1789749100</v>
      </c>
      <c r="J3453" s="6" t="n">
        <v>0</v>
      </c>
      <c r="K3453" s="6" t="n">
        <v>0</v>
      </c>
      <c r="L3453" s="9" t="n">
        <f aca="false">IF(AND(E3453&gt;=Scenario!$B$11,E3453&lt;Scenario!$B$12),1,0)</f>
        <v>1</v>
      </c>
      <c r="M3453" s="9" t="n">
        <f aca="false">IF(AND(L3453=1,ISNUMBER(F3453)),MAX(0,F3453-E3453)/60,"")</f>
        <v>4.21666666666667</v>
      </c>
      <c r="N3453" s="9" t="n">
        <f aca="false">IF(AND(L3453=1,ISNUMBER(G3453)),MAX(0,G3453-E3453)/60,"")</f>
        <v>0.6</v>
      </c>
      <c r="O3453" s="9" t="n">
        <f aca="false">IF(ISNUMBER(H3453),IF(AND(H3453&gt;=Scenario!$B$11,H3453&lt;Scenario!$B$12),1,0),0)</f>
        <v>1</v>
      </c>
      <c r="P3453" s="9" t="n">
        <f aca="false">IF(O3453=1,MAX(0,H3453-E3453)/60,"")</f>
        <v>27.75</v>
      </c>
      <c r="Q3453" s="9" t="n">
        <f aca="false">INDEX(Scenario!$B$18:$B$20,MATCH(B3453,Scenario!$A$18:$A$20,0))</f>
        <v>240</v>
      </c>
      <c r="R3453" s="9" t="n">
        <f aca="false">INDEX(Scenario!$C$18:$C$20,MATCH(B3453,Scenario!$A$18:$A$20,0))</f>
        <v>4320</v>
      </c>
      <c r="S3453" s="9" t="n">
        <f aca="false">IF(ISNUMBER(M3453),IF(M3453&lt;=Q3453,1,0),"")</f>
        <v>1</v>
      </c>
      <c r="T3453" s="9" t="n">
        <f aca="false">IF(ISNUMBER(P3453),IF(P3453&lt;=R3453,1,0),"")</f>
        <v>1</v>
      </c>
      <c r="U3453" s="9" t="n">
        <f aca="false">IF(E3453&gt;Scenario!$B$14,0,IF(OR(AND(ISNUMBER(H3453),H3453&lt;=Scenario!$B$14),AND(ISNUMBER(I3453),I3453&lt;=Scenario!$B$14)),0,1))</f>
        <v>0</v>
      </c>
      <c r="V3453" s="9" t="n">
        <f aca="false">IF(AND(U3453=1,(Scenario!$B$14-E3453)/60&gt;R3453),1,0)</f>
        <v>0</v>
      </c>
      <c r="W3453" s="9" t="n">
        <f aca="false">IF(OR(C3453=Scenario!$B$22,C3453=Scenario!$C$22),1,0)</f>
        <v>0</v>
      </c>
      <c r="X3453" s="9" t="n">
        <f aca="false">IF(ISNUMBER(I3453),1,0)</f>
        <v>0</v>
      </c>
      <c r="Y3453" s="9" t="n">
        <f aca="false">MOD(INT(E3453/86400)+3,7)</f>
        <v>4</v>
      </c>
      <c r="Z3453" s="9" t="n">
        <f aca="false">MOD(INT(E3453/3600),24)</f>
        <v>16</v>
      </c>
      <c r="AA3453" s="6" t="s">
        <v>7149</v>
      </c>
    </row>
    <row r="3454" customFormat="false" ht="15" hidden="false" customHeight="false" outlineLevel="0" collapsed="false">
      <c r="A3454" s="6" t="s">
        <v>7150</v>
      </c>
      <c r="B3454" s="6" t="s">
        <v>43</v>
      </c>
      <c r="C3454" s="6" t="s">
        <v>288</v>
      </c>
      <c r="D3454" s="6" t="s">
        <v>171</v>
      </c>
      <c r="E3454" s="6" t="n">
        <v>1789747628</v>
      </c>
      <c r="F3454" s="6" t="n">
        <v>1789750956</v>
      </c>
      <c r="G3454" s="6" t="n">
        <v>1789750743</v>
      </c>
      <c r="H3454" s="6" t="n">
        <v>1789754047</v>
      </c>
      <c r="J3454" s="6" t="n">
        <v>0</v>
      </c>
      <c r="K3454" s="6" t="n">
        <v>0</v>
      </c>
      <c r="L3454" s="9" t="n">
        <f aca="false">IF(AND(E3454&gt;=Scenario!$B$11,E3454&lt;Scenario!$B$12),1,0)</f>
        <v>1</v>
      </c>
      <c r="M3454" s="9" t="n">
        <f aca="false">IF(AND(L3454=1,ISNUMBER(F3454)),MAX(0,F3454-E3454)/60,"")</f>
        <v>55.4666666666667</v>
      </c>
      <c r="N3454" s="9" t="n">
        <f aca="false">IF(AND(L3454=1,ISNUMBER(G3454)),MAX(0,G3454-E3454)/60,"")</f>
        <v>51.9166666666667</v>
      </c>
      <c r="O3454" s="9" t="n">
        <f aca="false">IF(ISNUMBER(H3454),IF(AND(H3454&gt;=Scenario!$B$11,H3454&lt;Scenario!$B$12),1,0),0)</f>
        <v>1</v>
      </c>
      <c r="P3454" s="9" t="n">
        <f aca="false">IF(O3454=1,MAX(0,H3454-E3454)/60,"")</f>
        <v>106.983333333333</v>
      </c>
      <c r="Q3454" s="9" t="n">
        <f aca="false">INDEX(Scenario!$B$18:$B$20,MATCH(B3454,Scenario!$A$18:$A$20,0))</f>
        <v>60</v>
      </c>
      <c r="R3454" s="9" t="n">
        <f aca="false">INDEX(Scenario!$C$18:$C$20,MATCH(B3454,Scenario!$A$18:$A$20,0))</f>
        <v>1440</v>
      </c>
      <c r="S3454" s="9" t="n">
        <f aca="false">IF(ISNUMBER(M3454),IF(M3454&lt;=Q3454,1,0),"")</f>
        <v>1</v>
      </c>
      <c r="T3454" s="9" t="n">
        <f aca="false">IF(ISNUMBER(P3454),IF(P3454&lt;=R3454,1,0),"")</f>
        <v>1</v>
      </c>
      <c r="U3454" s="9" t="n">
        <f aca="false">IF(E3454&gt;Scenario!$B$14,0,IF(OR(AND(ISNUMBER(H3454),H3454&lt;=Scenario!$B$14),AND(ISNUMBER(I3454),I3454&lt;=Scenario!$B$14)),0,1))</f>
        <v>0</v>
      </c>
      <c r="V3454" s="9" t="n">
        <f aca="false">IF(AND(U3454=1,(Scenario!$B$14-E3454)/60&gt;R3454),1,0)</f>
        <v>0</v>
      </c>
      <c r="W3454" s="9" t="n">
        <f aca="false">IF(OR(C3454=Scenario!$B$22,C3454=Scenario!$C$22),1,0)</f>
        <v>0</v>
      </c>
      <c r="X3454" s="9" t="n">
        <f aca="false">IF(ISNUMBER(I3454),1,0)</f>
        <v>0</v>
      </c>
      <c r="Y3454" s="9" t="n">
        <f aca="false">MOD(INT(E3454/86400)+3,7)</f>
        <v>4</v>
      </c>
      <c r="Z3454" s="9" t="n">
        <f aca="false">MOD(INT(E3454/3600),24)</f>
        <v>16</v>
      </c>
      <c r="AA3454" s="6" t="s">
        <v>7151</v>
      </c>
    </row>
    <row r="3455" customFormat="false" ht="15" hidden="false" customHeight="false" outlineLevel="0" collapsed="false">
      <c r="A3455" s="6" t="s">
        <v>7152</v>
      </c>
      <c r="B3455" s="6" t="s">
        <v>44</v>
      </c>
      <c r="C3455" s="6" t="s">
        <v>249</v>
      </c>
      <c r="D3455" s="6" t="s">
        <v>171</v>
      </c>
      <c r="E3455" s="6" t="n">
        <v>1789749943</v>
      </c>
      <c r="F3455" s="6" t="n">
        <v>1789764822</v>
      </c>
      <c r="G3455" s="6" t="n">
        <v>1789764583</v>
      </c>
      <c r="H3455" s="6" t="n">
        <v>1789767568</v>
      </c>
      <c r="J3455" s="6" t="n">
        <v>0</v>
      </c>
      <c r="K3455" s="6" t="n">
        <v>0</v>
      </c>
      <c r="L3455" s="9" t="n">
        <f aca="false">IF(AND(E3455&gt;=Scenario!$B$11,E3455&lt;Scenario!$B$12),1,0)</f>
        <v>1</v>
      </c>
      <c r="M3455" s="9" t="n">
        <f aca="false">IF(AND(L3455=1,ISNUMBER(F3455)),MAX(0,F3455-E3455)/60,"")</f>
        <v>247.983333333333</v>
      </c>
      <c r="N3455" s="9" t="n">
        <f aca="false">IF(AND(L3455=1,ISNUMBER(G3455)),MAX(0,G3455-E3455)/60,"")</f>
        <v>244</v>
      </c>
      <c r="O3455" s="9" t="n">
        <f aca="false">IF(ISNUMBER(H3455),IF(AND(H3455&gt;=Scenario!$B$11,H3455&lt;Scenario!$B$12),1,0),0)</f>
        <v>1</v>
      </c>
      <c r="P3455" s="9" t="n">
        <f aca="false">IF(O3455=1,MAX(0,H3455-E3455)/60,"")</f>
        <v>293.75</v>
      </c>
      <c r="Q3455" s="9" t="n">
        <f aca="false">INDEX(Scenario!$B$18:$B$20,MATCH(B3455,Scenario!$A$18:$A$20,0))</f>
        <v>240</v>
      </c>
      <c r="R3455" s="9" t="n">
        <f aca="false">INDEX(Scenario!$C$18:$C$20,MATCH(B3455,Scenario!$A$18:$A$20,0))</f>
        <v>4320</v>
      </c>
      <c r="S3455" s="9" t="n">
        <f aca="false">IF(ISNUMBER(M3455),IF(M3455&lt;=Q3455,1,0),"")</f>
        <v>0</v>
      </c>
      <c r="T3455" s="9" t="n">
        <f aca="false">IF(ISNUMBER(P3455),IF(P3455&lt;=R3455,1,0),"")</f>
        <v>1</v>
      </c>
      <c r="U3455" s="9" t="n">
        <f aca="false">IF(E3455&gt;Scenario!$B$14,0,IF(OR(AND(ISNUMBER(H3455),H3455&lt;=Scenario!$B$14),AND(ISNUMBER(I3455),I3455&lt;=Scenario!$B$14)),0,1))</f>
        <v>0</v>
      </c>
      <c r="V3455" s="9" t="n">
        <f aca="false">IF(AND(U3455=1,(Scenario!$B$14-E3455)/60&gt;R3455),1,0)</f>
        <v>0</v>
      </c>
      <c r="W3455" s="9" t="n">
        <f aca="false">IF(OR(C3455=Scenario!$B$22,C3455=Scenario!$C$22),1,0)</f>
        <v>0</v>
      </c>
      <c r="X3455" s="9" t="n">
        <f aca="false">IF(ISNUMBER(I3455),1,0)</f>
        <v>0</v>
      </c>
      <c r="Y3455" s="9" t="n">
        <f aca="false">MOD(INT(E3455/86400)+3,7)</f>
        <v>4</v>
      </c>
      <c r="Z3455" s="9" t="n">
        <f aca="false">MOD(INT(E3455/3600),24)</f>
        <v>16</v>
      </c>
      <c r="AA3455" s="6" t="s">
        <v>7153</v>
      </c>
    </row>
    <row r="3456" customFormat="false" ht="15" hidden="false" customHeight="false" outlineLevel="0" collapsed="false">
      <c r="A3456" s="6" t="s">
        <v>7154</v>
      </c>
      <c r="B3456" s="6" t="s">
        <v>43</v>
      </c>
      <c r="C3456" s="6" t="s">
        <v>249</v>
      </c>
      <c r="D3456" s="6" t="s">
        <v>170</v>
      </c>
      <c r="E3456" s="6" t="n">
        <v>1789750134</v>
      </c>
      <c r="F3456" s="6" t="n">
        <v>1789750383</v>
      </c>
      <c r="G3456" s="6" t="n">
        <v>1789750155</v>
      </c>
      <c r="H3456" s="6" t="n">
        <v>1789751274</v>
      </c>
      <c r="J3456" s="6" t="n">
        <v>0</v>
      </c>
      <c r="K3456" s="6" t="n">
        <v>0</v>
      </c>
      <c r="L3456" s="9" t="n">
        <f aca="false">IF(AND(E3456&gt;=Scenario!$B$11,E3456&lt;Scenario!$B$12),1,0)</f>
        <v>1</v>
      </c>
      <c r="M3456" s="9" t="n">
        <f aca="false">IF(AND(L3456=1,ISNUMBER(F3456)),MAX(0,F3456-E3456)/60,"")</f>
        <v>4.15</v>
      </c>
      <c r="N3456" s="9" t="n">
        <f aca="false">IF(AND(L3456=1,ISNUMBER(G3456)),MAX(0,G3456-E3456)/60,"")</f>
        <v>0.35</v>
      </c>
      <c r="O3456" s="9" t="n">
        <f aca="false">IF(ISNUMBER(H3456),IF(AND(H3456&gt;=Scenario!$B$11,H3456&lt;Scenario!$B$12),1,0),0)</f>
        <v>1</v>
      </c>
      <c r="P3456" s="9" t="n">
        <f aca="false">IF(O3456=1,MAX(0,H3456-E3456)/60,"")</f>
        <v>19</v>
      </c>
      <c r="Q3456" s="9" t="n">
        <f aca="false">INDEX(Scenario!$B$18:$B$20,MATCH(B3456,Scenario!$A$18:$A$20,0))</f>
        <v>60</v>
      </c>
      <c r="R3456" s="9" t="n">
        <f aca="false">INDEX(Scenario!$C$18:$C$20,MATCH(B3456,Scenario!$A$18:$A$20,0))</f>
        <v>1440</v>
      </c>
      <c r="S3456" s="9" t="n">
        <f aca="false">IF(ISNUMBER(M3456),IF(M3456&lt;=Q3456,1,0),"")</f>
        <v>1</v>
      </c>
      <c r="T3456" s="9" t="n">
        <f aca="false">IF(ISNUMBER(P3456),IF(P3456&lt;=R3456,1,0),"")</f>
        <v>1</v>
      </c>
      <c r="U3456" s="9" t="n">
        <f aca="false">IF(E3456&gt;Scenario!$B$14,0,IF(OR(AND(ISNUMBER(H3456),H3456&lt;=Scenario!$B$14),AND(ISNUMBER(I3456),I3456&lt;=Scenario!$B$14)),0,1))</f>
        <v>0</v>
      </c>
      <c r="V3456" s="9" t="n">
        <f aca="false">IF(AND(U3456=1,(Scenario!$B$14-E3456)/60&gt;R3456),1,0)</f>
        <v>0</v>
      </c>
      <c r="W3456" s="9" t="n">
        <f aca="false">IF(OR(C3456=Scenario!$B$22,C3456=Scenario!$C$22),1,0)</f>
        <v>0</v>
      </c>
      <c r="X3456" s="9" t="n">
        <f aca="false">IF(ISNUMBER(I3456),1,0)</f>
        <v>0</v>
      </c>
      <c r="Y3456" s="9" t="n">
        <f aca="false">MOD(INT(E3456/86400)+3,7)</f>
        <v>4</v>
      </c>
      <c r="Z3456" s="9" t="n">
        <f aca="false">MOD(INT(E3456/3600),24)</f>
        <v>16</v>
      </c>
      <c r="AA3456" s="6" t="s">
        <v>7155</v>
      </c>
    </row>
    <row r="3457" customFormat="false" ht="15" hidden="false" customHeight="false" outlineLevel="0" collapsed="false">
      <c r="A3457" s="6" t="s">
        <v>7156</v>
      </c>
      <c r="B3457" s="6" t="s">
        <v>44</v>
      </c>
      <c r="C3457" s="6" t="s">
        <v>288</v>
      </c>
      <c r="D3457" s="6" t="s">
        <v>171</v>
      </c>
      <c r="E3457" s="6" t="n">
        <v>1789750444</v>
      </c>
      <c r="F3457" s="6" t="n">
        <v>1789767853</v>
      </c>
      <c r="G3457" s="6" t="n">
        <v>1789767626</v>
      </c>
      <c r="H3457" s="6" t="n">
        <v>1789770317</v>
      </c>
      <c r="J3457" s="6" t="n">
        <v>0</v>
      </c>
      <c r="K3457" s="6" t="n">
        <v>0</v>
      </c>
      <c r="L3457" s="9" t="n">
        <f aca="false">IF(AND(E3457&gt;=Scenario!$B$11,E3457&lt;Scenario!$B$12),1,0)</f>
        <v>1</v>
      </c>
      <c r="M3457" s="9" t="n">
        <f aca="false">IF(AND(L3457=1,ISNUMBER(F3457)),MAX(0,F3457-E3457)/60,"")</f>
        <v>290.15</v>
      </c>
      <c r="N3457" s="9" t="n">
        <f aca="false">IF(AND(L3457=1,ISNUMBER(G3457)),MAX(0,G3457-E3457)/60,"")</f>
        <v>286.366666666667</v>
      </c>
      <c r="O3457" s="9" t="n">
        <f aca="false">IF(ISNUMBER(H3457),IF(AND(H3457&gt;=Scenario!$B$11,H3457&lt;Scenario!$B$12),1,0),0)</f>
        <v>1</v>
      </c>
      <c r="P3457" s="9" t="n">
        <f aca="false">IF(O3457=1,MAX(0,H3457-E3457)/60,"")</f>
        <v>331.216666666667</v>
      </c>
      <c r="Q3457" s="9" t="n">
        <f aca="false">INDEX(Scenario!$B$18:$B$20,MATCH(B3457,Scenario!$A$18:$A$20,0))</f>
        <v>240</v>
      </c>
      <c r="R3457" s="9" t="n">
        <f aca="false">INDEX(Scenario!$C$18:$C$20,MATCH(B3457,Scenario!$A$18:$A$20,0))</f>
        <v>4320</v>
      </c>
      <c r="S3457" s="9" t="n">
        <f aca="false">IF(ISNUMBER(M3457),IF(M3457&lt;=Q3457,1,0),"")</f>
        <v>0</v>
      </c>
      <c r="T3457" s="9" t="n">
        <f aca="false">IF(ISNUMBER(P3457),IF(P3457&lt;=R3457,1,0),"")</f>
        <v>1</v>
      </c>
      <c r="U3457" s="9" t="n">
        <f aca="false">IF(E3457&gt;Scenario!$B$14,0,IF(OR(AND(ISNUMBER(H3457),H3457&lt;=Scenario!$B$14),AND(ISNUMBER(I3457),I3457&lt;=Scenario!$B$14)),0,1))</f>
        <v>0</v>
      </c>
      <c r="V3457" s="9" t="n">
        <f aca="false">IF(AND(U3457=1,(Scenario!$B$14-E3457)/60&gt;R3457),1,0)</f>
        <v>0</v>
      </c>
      <c r="W3457" s="9" t="n">
        <f aca="false">IF(OR(C3457=Scenario!$B$22,C3457=Scenario!$C$22),1,0)</f>
        <v>0</v>
      </c>
      <c r="X3457" s="9" t="n">
        <f aca="false">IF(ISNUMBER(I3457),1,0)</f>
        <v>0</v>
      </c>
      <c r="Y3457" s="9" t="n">
        <f aca="false">MOD(INT(E3457/86400)+3,7)</f>
        <v>4</v>
      </c>
      <c r="Z3457" s="9" t="n">
        <f aca="false">MOD(INT(E3457/3600),24)</f>
        <v>16</v>
      </c>
      <c r="AA3457" s="6" t="s">
        <v>7157</v>
      </c>
    </row>
    <row r="3458" customFormat="false" ht="15" hidden="false" customHeight="false" outlineLevel="0" collapsed="false">
      <c r="A3458" s="6" t="s">
        <v>7158</v>
      </c>
      <c r="B3458" s="6" t="s">
        <v>44</v>
      </c>
      <c r="C3458" s="6" t="s">
        <v>46</v>
      </c>
      <c r="D3458" s="6" t="s">
        <v>172</v>
      </c>
      <c r="E3458" s="6" t="n">
        <v>1789751955</v>
      </c>
      <c r="F3458" s="6" t="n">
        <v>1789752127</v>
      </c>
      <c r="G3458" s="6" t="n">
        <v>1789751975</v>
      </c>
      <c r="H3458" s="6" t="n">
        <v>1789754728</v>
      </c>
      <c r="J3458" s="6" t="n">
        <v>0</v>
      </c>
      <c r="K3458" s="6" t="n">
        <v>0</v>
      </c>
      <c r="L3458" s="9" t="n">
        <f aca="false">IF(AND(E3458&gt;=Scenario!$B$11,E3458&lt;Scenario!$B$12),1,0)</f>
        <v>1</v>
      </c>
      <c r="M3458" s="9" t="n">
        <f aca="false">IF(AND(L3458=1,ISNUMBER(F3458)),MAX(0,F3458-E3458)/60,"")</f>
        <v>2.86666666666667</v>
      </c>
      <c r="N3458" s="9" t="n">
        <f aca="false">IF(AND(L3458=1,ISNUMBER(G3458)),MAX(0,G3458-E3458)/60,"")</f>
        <v>0.333333333333333</v>
      </c>
      <c r="O3458" s="9" t="n">
        <f aca="false">IF(ISNUMBER(H3458),IF(AND(H3458&gt;=Scenario!$B$11,H3458&lt;Scenario!$B$12),1,0),0)</f>
        <v>1</v>
      </c>
      <c r="P3458" s="9" t="n">
        <f aca="false">IF(O3458=1,MAX(0,H3458-E3458)/60,"")</f>
        <v>46.2166666666667</v>
      </c>
      <c r="Q3458" s="9" t="n">
        <f aca="false">INDEX(Scenario!$B$18:$B$20,MATCH(B3458,Scenario!$A$18:$A$20,0))</f>
        <v>240</v>
      </c>
      <c r="R3458" s="9" t="n">
        <f aca="false">INDEX(Scenario!$C$18:$C$20,MATCH(B3458,Scenario!$A$18:$A$20,0))</f>
        <v>4320</v>
      </c>
      <c r="S3458" s="9" t="n">
        <f aca="false">IF(ISNUMBER(M3458),IF(M3458&lt;=Q3458,1,0),"")</f>
        <v>1</v>
      </c>
      <c r="T3458" s="9" t="n">
        <f aca="false">IF(ISNUMBER(P3458),IF(P3458&lt;=R3458,1,0),"")</f>
        <v>1</v>
      </c>
      <c r="U3458" s="9" t="n">
        <f aca="false">IF(E3458&gt;Scenario!$B$14,0,IF(OR(AND(ISNUMBER(H3458),H3458&lt;=Scenario!$B$14),AND(ISNUMBER(I3458),I3458&lt;=Scenario!$B$14)),0,1))</f>
        <v>0</v>
      </c>
      <c r="V3458" s="9" t="n">
        <f aca="false">IF(AND(U3458=1,(Scenario!$B$14-E3458)/60&gt;R3458),1,0)</f>
        <v>0</v>
      </c>
      <c r="W3458" s="9" t="n">
        <f aca="false">IF(OR(C3458=Scenario!$B$22,C3458=Scenario!$C$22),1,0)</f>
        <v>1</v>
      </c>
      <c r="X3458" s="9" t="n">
        <f aca="false">IF(ISNUMBER(I3458),1,0)</f>
        <v>0</v>
      </c>
      <c r="Y3458" s="9" t="n">
        <f aca="false">MOD(INT(E3458/86400)+3,7)</f>
        <v>4</v>
      </c>
      <c r="Z3458" s="9" t="n">
        <f aca="false">MOD(INT(E3458/3600),24)</f>
        <v>17</v>
      </c>
      <c r="AA3458" s="6" t="s">
        <v>7159</v>
      </c>
    </row>
    <row r="3459" customFormat="false" ht="15" hidden="false" customHeight="false" outlineLevel="0" collapsed="false">
      <c r="A3459" s="6" t="s">
        <v>7160</v>
      </c>
      <c r="B3459" s="6" t="s">
        <v>43</v>
      </c>
      <c r="C3459" s="6" t="s">
        <v>249</v>
      </c>
      <c r="D3459" s="6" t="s">
        <v>170</v>
      </c>
      <c r="E3459" s="6" t="n">
        <v>1789753551</v>
      </c>
      <c r="F3459" s="6" t="n">
        <v>1789753693</v>
      </c>
      <c r="G3459" s="6" t="n">
        <v>1789753605</v>
      </c>
      <c r="H3459" s="6" t="n">
        <v>1789755571</v>
      </c>
      <c r="J3459" s="6" t="n">
        <v>0</v>
      </c>
      <c r="K3459" s="6" t="n">
        <v>0</v>
      </c>
      <c r="L3459" s="9" t="n">
        <f aca="false">IF(AND(E3459&gt;=Scenario!$B$11,E3459&lt;Scenario!$B$12),1,0)</f>
        <v>1</v>
      </c>
      <c r="M3459" s="9" t="n">
        <f aca="false">IF(AND(L3459=1,ISNUMBER(F3459)),MAX(0,F3459-E3459)/60,"")</f>
        <v>2.36666666666667</v>
      </c>
      <c r="N3459" s="9" t="n">
        <f aca="false">IF(AND(L3459=1,ISNUMBER(G3459)),MAX(0,G3459-E3459)/60,"")</f>
        <v>0.9</v>
      </c>
      <c r="O3459" s="9" t="n">
        <f aca="false">IF(ISNUMBER(H3459),IF(AND(H3459&gt;=Scenario!$B$11,H3459&lt;Scenario!$B$12),1,0),0)</f>
        <v>1</v>
      </c>
      <c r="P3459" s="9" t="n">
        <f aca="false">IF(O3459=1,MAX(0,H3459-E3459)/60,"")</f>
        <v>33.6666666666667</v>
      </c>
      <c r="Q3459" s="9" t="n">
        <f aca="false">INDEX(Scenario!$B$18:$B$20,MATCH(B3459,Scenario!$A$18:$A$20,0))</f>
        <v>60</v>
      </c>
      <c r="R3459" s="9" t="n">
        <f aca="false">INDEX(Scenario!$C$18:$C$20,MATCH(B3459,Scenario!$A$18:$A$20,0))</f>
        <v>1440</v>
      </c>
      <c r="S3459" s="9" t="n">
        <f aca="false">IF(ISNUMBER(M3459),IF(M3459&lt;=Q3459,1,0),"")</f>
        <v>1</v>
      </c>
      <c r="T3459" s="9" t="n">
        <f aca="false">IF(ISNUMBER(P3459),IF(P3459&lt;=R3459,1,0),"")</f>
        <v>1</v>
      </c>
      <c r="U3459" s="9" t="n">
        <f aca="false">IF(E3459&gt;Scenario!$B$14,0,IF(OR(AND(ISNUMBER(H3459),H3459&lt;=Scenario!$B$14),AND(ISNUMBER(I3459),I3459&lt;=Scenario!$B$14)),0,1))</f>
        <v>0</v>
      </c>
      <c r="V3459" s="9" t="n">
        <f aca="false">IF(AND(U3459=1,(Scenario!$B$14-E3459)/60&gt;R3459),1,0)</f>
        <v>0</v>
      </c>
      <c r="W3459" s="9" t="n">
        <f aca="false">IF(OR(C3459=Scenario!$B$22,C3459=Scenario!$C$22),1,0)</f>
        <v>0</v>
      </c>
      <c r="X3459" s="9" t="n">
        <f aca="false">IF(ISNUMBER(I3459),1,0)</f>
        <v>0</v>
      </c>
      <c r="Y3459" s="9" t="n">
        <f aca="false">MOD(INT(E3459/86400)+3,7)</f>
        <v>4</v>
      </c>
      <c r="Z3459" s="9" t="n">
        <f aca="false">MOD(INT(E3459/3600),24)</f>
        <v>17</v>
      </c>
      <c r="AA3459" s="6" t="s">
        <v>7161</v>
      </c>
    </row>
    <row r="3460" customFormat="false" ht="15" hidden="false" customHeight="false" outlineLevel="0" collapsed="false">
      <c r="A3460" s="6" t="s">
        <v>7162</v>
      </c>
      <c r="B3460" s="6" t="s">
        <v>44</v>
      </c>
      <c r="C3460" s="6" t="s">
        <v>47</v>
      </c>
      <c r="D3460" s="6" t="s">
        <v>172</v>
      </c>
      <c r="E3460" s="6" t="n">
        <v>1789755392</v>
      </c>
      <c r="F3460" s="6" t="n">
        <v>1789755640</v>
      </c>
      <c r="G3460" s="6" t="n">
        <v>1789755422</v>
      </c>
      <c r="H3460" s="6" t="n">
        <v>1789759990</v>
      </c>
      <c r="J3460" s="6" t="n">
        <v>0</v>
      </c>
      <c r="K3460" s="6" t="n">
        <v>0</v>
      </c>
      <c r="L3460" s="9" t="n">
        <f aca="false">IF(AND(E3460&gt;=Scenario!$B$11,E3460&lt;Scenario!$B$12),1,0)</f>
        <v>1</v>
      </c>
      <c r="M3460" s="9" t="n">
        <f aca="false">IF(AND(L3460=1,ISNUMBER(F3460)),MAX(0,F3460-E3460)/60,"")</f>
        <v>4.13333333333333</v>
      </c>
      <c r="N3460" s="9" t="n">
        <f aca="false">IF(AND(L3460=1,ISNUMBER(G3460)),MAX(0,G3460-E3460)/60,"")</f>
        <v>0.5</v>
      </c>
      <c r="O3460" s="9" t="n">
        <f aca="false">IF(ISNUMBER(H3460),IF(AND(H3460&gt;=Scenario!$B$11,H3460&lt;Scenario!$B$12),1,0),0)</f>
        <v>1</v>
      </c>
      <c r="P3460" s="9" t="n">
        <f aca="false">IF(O3460=1,MAX(0,H3460-E3460)/60,"")</f>
        <v>76.6333333333333</v>
      </c>
      <c r="Q3460" s="9" t="n">
        <f aca="false">INDEX(Scenario!$B$18:$B$20,MATCH(B3460,Scenario!$A$18:$A$20,0))</f>
        <v>240</v>
      </c>
      <c r="R3460" s="9" t="n">
        <f aca="false">INDEX(Scenario!$C$18:$C$20,MATCH(B3460,Scenario!$A$18:$A$20,0))</f>
        <v>4320</v>
      </c>
      <c r="S3460" s="9" t="n">
        <f aca="false">IF(ISNUMBER(M3460),IF(M3460&lt;=Q3460,1,0),"")</f>
        <v>1</v>
      </c>
      <c r="T3460" s="9" t="n">
        <f aca="false">IF(ISNUMBER(P3460),IF(P3460&lt;=R3460,1,0),"")</f>
        <v>1</v>
      </c>
      <c r="U3460" s="9" t="n">
        <f aca="false">IF(E3460&gt;Scenario!$B$14,0,IF(OR(AND(ISNUMBER(H3460),H3460&lt;=Scenario!$B$14),AND(ISNUMBER(I3460),I3460&lt;=Scenario!$B$14)),0,1))</f>
        <v>0</v>
      </c>
      <c r="V3460" s="9" t="n">
        <f aca="false">IF(AND(U3460=1,(Scenario!$B$14-E3460)/60&gt;R3460),1,0)</f>
        <v>0</v>
      </c>
      <c r="W3460" s="9" t="n">
        <f aca="false">IF(OR(C3460=Scenario!$B$22,C3460=Scenario!$C$22),1,0)</f>
        <v>1</v>
      </c>
      <c r="X3460" s="9" t="n">
        <f aca="false">IF(ISNUMBER(I3460),1,0)</f>
        <v>0</v>
      </c>
      <c r="Y3460" s="9" t="n">
        <f aca="false">MOD(INT(E3460/86400)+3,7)</f>
        <v>4</v>
      </c>
      <c r="Z3460" s="9" t="n">
        <f aca="false">MOD(INT(E3460/3600),24)</f>
        <v>18</v>
      </c>
      <c r="AA3460" s="6" t="s">
        <v>7163</v>
      </c>
    </row>
    <row r="3461" customFormat="false" ht="15" hidden="false" customHeight="false" outlineLevel="0" collapsed="false">
      <c r="A3461" s="6" t="s">
        <v>7164</v>
      </c>
      <c r="B3461" s="6" t="s">
        <v>43</v>
      </c>
      <c r="C3461" s="6" t="s">
        <v>249</v>
      </c>
      <c r="D3461" s="6" t="s">
        <v>172</v>
      </c>
      <c r="E3461" s="6" t="n">
        <v>1789756193</v>
      </c>
      <c r="F3461" s="6" t="n">
        <v>1789762069</v>
      </c>
      <c r="G3461" s="6" t="n">
        <v>1789761848</v>
      </c>
      <c r="H3461" s="6" t="n">
        <v>1789769485</v>
      </c>
      <c r="J3461" s="6" t="n">
        <v>0</v>
      </c>
      <c r="K3461" s="6" t="n">
        <v>0</v>
      </c>
      <c r="L3461" s="9" t="n">
        <f aca="false">IF(AND(E3461&gt;=Scenario!$B$11,E3461&lt;Scenario!$B$12),1,0)</f>
        <v>1</v>
      </c>
      <c r="M3461" s="9" t="n">
        <f aca="false">IF(AND(L3461=1,ISNUMBER(F3461)),MAX(0,F3461-E3461)/60,"")</f>
        <v>97.9333333333333</v>
      </c>
      <c r="N3461" s="9" t="n">
        <f aca="false">IF(AND(L3461=1,ISNUMBER(G3461)),MAX(0,G3461-E3461)/60,"")</f>
        <v>94.25</v>
      </c>
      <c r="O3461" s="9" t="n">
        <f aca="false">IF(ISNUMBER(H3461),IF(AND(H3461&gt;=Scenario!$B$11,H3461&lt;Scenario!$B$12),1,0),0)</f>
        <v>1</v>
      </c>
      <c r="P3461" s="9" t="n">
        <f aca="false">IF(O3461=1,MAX(0,H3461-E3461)/60,"")</f>
        <v>221.533333333333</v>
      </c>
      <c r="Q3461" s="9" t="n">
        <f aca="false">INDEX(Scenario!$B$18:$B$20,MATCH(B3461,Scenario!$A$18:$A$20,0))</f>
        <v>60</v>
      </c>
      <c r="R3461" s="9" t="n">
        <f aca="false">INDEX(Scenario!$C$18:$C$20,MATCH(B3461,Scenario!$A$18:$A$20,0))</f>
        <v>1440</v>
      </c>
      <c r="S3461" s="9" t="n">
        <f aca="false">IF(ISNUMBER(M3461),IF(M3461&lt;=Q3461,1,0),"")</f>
        <v>0</v>
      </c>
      <c r="T3461" s="9" t="n">
        <f aca="false">IF(ISNUMBER(P3461),IF(P3461&lt;=R3461,1,0),"")</f>
        <v>1</v>
      </c>
      <c r="U3461" s="9" t="n">
        <f aca="false">IF(E3461&gt;Scenario!$B$14,0,IF(OR(AND(ISNUMBER(H3461),H3461&lt;=Scenario!$B$14),AND(ISNUMBER(I3461),I3461&lt;=Scenario!$B$14)),0,1))</f>
        <v>0</v>
      </c>
      <c r="V3461" s="9" t="n">
        <f aca="false">IF(AND(U3461=1,(Scenario!$B$14-E3461)/60&gt;R3461),1,0)</f>
        <v>0</v>
      </c>
      <c r="W3461" s="9" t="n">
        <f aca="false">IF(OR(C3461=Scenario!$B$22,C3461=Scenario!$C$22),1,0)</f>
        <v>0</v>
      </c>
      <c r="X3461" s="9" t="n">
        <f aca="false">IF(ISNUMBER(I3461),1,0)</f>
        <v>0</v>
      </c>
      <c r="Y3461" s="9" t="n">
        <f aca="false">MOD(INT(E3461/86400)+3,7)</f>
        <v>4</v>
      </c>
      <c r="Z3461" s="9" t="n">
        <f aca="false">MOD(INT(E3461/3600),24)</f>
        <v>18</v>
      </c>
      <c r="AA3461" s="6" t="s">
        <v>7165</v>
      </c>
    </row>
    <row r="3462" customFormat="false" ht="15" hidden="false" customHeight="false" outlineLevel="0" collapsed="false">
      <c r="A3462" s="6" t="s">
        <v>7166</v>
      </c>
      <c r="B3462" s="6" t="s">
        <v>44</v>
      </c>
      <c r="C3462" s="6" t="s">
        <v>46</v>
      </c>
      <c r="D3462" s="6" t="s">
        <v>170</v>
      </c>
      <c r="E3462" s="6" t="n">
        <v>1789757161</v>
      </c>
      <c r="F3462" s="6" t="n">
        <v>1789763756</v>
      </c>
      <c r="G3462" s="6" t="n">
        <v>1789763577</v>
      </c>
      <c r="H3462" s="6" t="n">
        <v>1789764662</v>
      </c>
      <c r="J3462" s="6" t="n">
        <v>0</v>
      </c>
      <c r="K3462" s="6" t="n">
        <v>1</v>
      </c>
      <c r="L3462" s="9" t="n">
        <f aca="false">IF(AND(E3462&gt;=Scenario!$B$11,E3462&lt;Scenario!$B$12),1,0)</f>
        <v>1</v>
      </c>
      <c r="M3462" s="9" t="n">
        <f aca="false">IF(AND(L3462=1,ISNUMBER(F3462)),MAX(0,F3462-E3462)/60,"")</f>
        <v>109.916666666667</v>
      </c>
      <c r="N3462" s="9" t="n">
        <f aca="false">IF(AND(L3462=1,ISNUMBER(G3462)),MAX(0,G3462-E3462)/60,"")</f>
        <v>106.933333333333</v>
      </c>
      <c r="O3462" s="9" t="n">
        <f aca="false">IF(ISNUMBER(H3462),IF(AND(H3462&gt;=Scenario!$B$11,H3462&lt;Scenario!$B$12),1,0),0)</f>
        <v>1</v>
      </c>
      <c r="P3462" s="9" t="n">
        <f aca="false">IF(O3462=1,MAX(0,H3462-E3462)/60,"")</f>
        <v>125.016666666667</v>
      </c>
      <c r="Q3462" s="9" t="n">
        <f aca="false">INDEX(Scenario!$B$18:$B$20,MATCH(B3462,Scenario!$A$18:$A$20,0))</f>
        <v>240</v>
      </c>
      <c r="R3462" s="9" t="n">
        <f aca="false">INDEX(Scenario!$C$18:$C$20,MATCH(B3462,Scenario!$A$18:$A$20,0))</f>
        <v>4320</v>
      </c>
      <c r="S3462" s="9" t="n">
        <f aca="false">IF(ISNUMBER(M3462),IF(M3462&lt;=Q3462,1,0),"")</f>
        <v>1</v>
      </c>
      <c r="T3462" s="9" t="n">
        <f aca="false">IF(ISNUMBER(P3462),IF(P3462&lt;=R3462,1,0),"")</f>
        <v>1</v>
      </c>
      <c r="U3462" s="9" t="n">
        <f aca="false">IF(E3462&gt;Scenario!$B$14,0,IF(OR(AND(ISNUMBER(H3462),H3462&lt;=Scenario!$B$14),AND(ISNUMBER(I3462),I3462&lt;=Scenario!$B$14)),0,1))</f>
        <v>0</v>
      </c>
      <c r="V3462" s="9" t="n">
        <f aca="false">IF(AND(U3462=1,(Scenario!$B$14-E3462)/60&gt;R3462),1,0)</f>
        <v>0</v>
      </c>
      <c r="W3462" s="9" t="n">
        <f aca="false">IF(OR(C3462=Scenario!$B$22,C3462=Scenario!$C$22),1,0)</f>
        <v>1</v>
      </c>
      <c r="X3462" s="9" t="n">
        <f aca="false">IF(ISNUMBER(I3462),1,0)</f>
        <v>0</v>
      </c>
      <c r="Y3462" s="9" t="n">
        <f aca="false">MOD(INT(E3462/86400)+3,7)</f>
        <v>4</v>
      </c>
      <c r="Z3462" s="9" t="n">
        <f aca="false">MOD(INT(E3462/3600),24)</f>
        <v>18</v>
      </c>
      <c r="AA3462" s="6" t="s">
        <v>7167</v>
      </c>
    </row>
    <row r="3463" customFormat="false" ht="15" hidden="false" customHeight="false" outlineLevel="0" collapsed="false">
      <c r="A3463" s="6" t="s">
        <v>7168</v>
      </c>
      <c r="B3463" s="6" t="s">
        <v>43</v>
      </c>
      <c r="C3463" s="6" t="s">
        <v>249</v>
      </c>
      <c r="D3463" s="6" t="s">
        <v>172</v>
      </c>
      <c r="E3463" s="6" t="n">
        <v>1789759486</v>
      </c>
      <c r="F3463" s="6" t="n">
        <v>1789764335</v>
      </c>
      <c r="G3463" s="6" t="n">
        <v>1789764171</v>
      </c>
      <c r="H3463" s="6" t="n">
        <v>1789813752</v>
      </c>
      <c r="J3463" s="6" t="n">
        <v>0</v>
      </c>
      <c r="K3463" s="6" t="n">
        <v>1</v>
      </c>
      <c r="L3463" s="9" t="n">
        <f aca="false">IF(AND(E3463&gt;=Scenario!$B$11,E3463&lt;Scenario!$B$12),1,0)</f>
        <v>1</v>
      </c>
      <c r="M3463" s="9" t="n">
        <f aca="false">IF(AND(L3463=1,ISNUMBER(F3463)),MAX(0,F3463-E3463)/60,"")</f>
        <v>80.8166666666667</v>
      </c>
      <c r="N3463" s="9" t="n">
        <f aca="false">IF(AND(L3463=1,ISNUMBER(G3463)),MAX(0,G3463-E3463)/60,"")</f>
        <v>78.0833333333333</v>
      </c>
      <c r="O3463" s="9" t="n">
        <f aca="false">IF(ISNUMBER(H3463),IF(AND(H3463&gt;=Scenario!$B$11,H3463&lt;Scenario!$B$12),1,0),0)</f>
        <v>1</v>
      </c>
      <c r="P3463" s="9" t="n">
        <f aca="false">IF(O3463=1,MAX(0,H3463-E3463)/60,"")</f>
        <v>904.433333333333</v>
      </c>
      <c r="Q3463" s="9" t="n">
        <f aca="false">INDEX(Scenario!$B$18:$B$20,MATCH(B3463,Scenario!$A$18:$A$20,0))</f>
        <v>60</v>
      </c>
      <c r="R3463" s="9" t="n">
        <f aca="false">INDEX(Scenario!$C$18:$C$20,MATCH(B3463,Scenario!$A$18:$A$20,0))</f>
        <v>1440</v>
      </c>
      <c r="S3463" s="9" t="n">
        <f aca="false">IF(ISNUMBER(M3463),IF(M3463&lt;=Q3463,1,0),"")</f>
        <v>0</v>
      </c>
      <c r="T3463" s="9" t="n">
        <f aca="false">IF(ISNUMBER(P3463),IF(P3463&lt;=R3463,1,0),"")</f>
        <v>1</v>
      </c>
      <c r="U3463" s="9" t="n">
        <f aca="false">IF(E3463&gt;Scenario!$B$14,0,IF(OR(AND(ISNUMBER(H3463),H3463&lt;=Scenario!$B$14),AND(ISNUMBER(I3463),I3463&lt;=Scenario!$B$14)),0,1))</f>
        <v>0</v>
      </c>
      <c r="V3463" s="9" t="n">
        <f aca="false">IF(AND(U3463=1,(Scenario!$B$14-E3463)/60&gt;R3463),1,0)</f>
        <v>0</v>
      </c>
      <c r="W3463" s="9" t="n">
        <f aca="false">IF(OR(C3463=Scenario!$B$22,C3463=Scenario!$C$22),1,0)</f>
        <v>0</v>
      </c>
      <c r="X3463" s="9" t="n">
        <f aca="false">IF(ISNUMBER(I3463),1,0)</f>
        <v>0</v>
      </c>
      <c r="Y3463" s="9" t="n">
        <f aca="false">MOD(INT(E3463/86400)+3,7)</f>
        <v>4</v>
      </c>
      <c r="Z3463" s="9" t="n">
        <f aca="false">MOD(INT(E3463/3600),24)</f>
        <v>19</v>
      </c>
      <c r="AA3463" s="6" t="s">
        <v>7169</v>
      </c>
    </row>
    <row r="3464" customFormat="false" ht="15" hidden="false" customHeight="false" outlineLevel="0" collapsed="false">
      <c r="A3464" s="6" t="s">
        <v>7170</v>
      </c>
      <c r="B3464" s="6" t="s">
        <v>44</v>
      </c>
      <c r="C3464" s="6" t="s">
        <v>249</v>
      </c>
      <c r="D3464" s="6" t="s">
        <v>172</v>
      </c>
      <c r="E3464" s="6" t="n">
        <v>1789761782</v>
      </c>
      <c r="F3464" s="6" t="n">
        <v>1789770549</v>
      </c>
      <c r="G3464" s="6" t="n">
        <v>1789770350</v>
      </c>
      <c r="H3464" s="6" t="n">
        <v>1789806755</v>
      </c>
      <c r="J3464" s="6" t="n">
        <v>0</v>
      </c>
      <c r="K3464" s="6" t="n">
        <v>1</v>
      </c>
      <c r="L3464" s="9" t="n">
        <f aca="false">IF(AND(E3464&gt;=Scenario!$B$11,E3464&lt;Scenario!$B$12),1,0)</f>
        <v>1</v>
      </c>
      <c r="M3464" s="9" t="n">
        <f aca="false">IF(AND(L3464=1,ISNUMBER(F3464)),MAX(0,F3464-E3464)/60,"")</f>
        <v>146.116666666667</v>
      </c>
      <c r="N3464" s="9" t="n">
        <f aca="false">IF(AND(L3464=1,ISNUMBER(G3464)),MAX(0,G3464-E3464)/60,"")</f>
        <v>142.8</v>
      </c>
      <c r="O3464" s="9" t="n">
        <f aca="false">IF(ISNUMBER(H3464),IF(AND(H3464&gt;=Scenario!$B$11,H3464&lt;Scenario!$B$12),1,0),0)</f>
        <v>1</v>
      </c>
      <c r="P3464" s="9" t="n">
        <f aca="false">IF(O3464=1,MAX(0,H3464-E3464)/60,"")</f>
        <v>749.55</v>
      </c>
      <c r="Q3464" s="9" t="n">
        <f aca="false">INDEX(Scenario!$B$18:$B$20,MATCH(B3464,Scenario!$A$18:$A$20,0))</f>
        <v>240</v>
      </c>
      <c r="R3464" s="9" t="n">
        <f aca="false">INDEX(Scenario!$C$18:$C$20,MATCH(B3464,Scenario!$A$18:$A$20,0))</f>
        <v>4320</v>
      </c>
      <c r="S3464" s="9" t="n">
        <f aca="false">IF(ISNUMBER(M3464),IF(M3464&lt;=Q3464,1,0),"")</f>
        <v>1</v>
      </c>
      <c r="T3464" s="9" t="n">
        <f aca="false">IF(ISNUMBER(P3464),IF(P3464&lt;=R3464,1,0),"")</f>
        <v>1</v>
      </c>
      <c r="U3464" s="9" t="n">
        <f aca="false">IF(E3464&gt;Scenario!$B$14,0,IF(OR(AND(ISNUMBER(H3464),H3464&lt;=Scenario!$B$14),AND(ISNUMBER(I3464),I3464&lt;=Scenario!$B$14)),0,1))</f>
        <v>0</v>
      </c>
      <c r="V3464" s="9" t="n">
        <f aca="false">IF(AND(U3464=1,(Scenario!$B$14-E3464)/60&gt;R3464),1,0)</f>
        <v>0</v>
      </c>
      <c r="W3464" s="9" t="n">
        <f aca="false">IF(OR(C3464=Scenario!$B$22,C3464=Scenario!$C$22),1,0)</f>
        <v>0</v>
      </c>
      <c r="X3464" s="9" t="n">
        <f aca="false">IF(ISNUMBER(I3464),1,0)</f>
        <v>0</v>
      </c>
      <c r="Y3464" s="9" t="n">
        <f aca="false">MOD(INT(E3464/86400)+3,7)</f>
        <v>4</v>
      </c>
      <c r="Z3464" s="9" t="n">
        <f aca="false">MOD(INT(E3464/3600),24)</f>
        <v>20</v>
      </c>
      <c r="AA3464" s="6" t="s">
        <v>7171</v>
      </c>
    </row>
    <row r="3465" customFormat="false" ht="15" hidden="false" customHeight="false" outlineLevel="0" collapsed="false">
      <c r="A3465" s="6" t="s">
        <v>7172</v>
      </c>
      <c r="B3465" s="6" t="s">
        <v>44</v>
      </c>
      <c r="C3465" s="6" t="s">
        <v>249</v>
      </c>
      <c r="D3465" s="6" t="s">
        <v>170</v>
      </c>
      <c r="E3465" s="6" t="n">
        <v>1789766447</v>
      </c>
      <c r="F3465" s="6" t="n">
        <v>1789769747</v>
      </c>
      <c r="G3465" s="6" t="n">
        <v>1789769514</v>
      </c>
      <c r="H3465" s="6" t="n">
        <v>1789770113</v>
      </c>
      <c r="J3465" s="6" t="n">
        <v>0</v>
      </c>
      <c r="K3465" s="6" t="n">
        <v>0</v>
      </c>
      <c r="L3465" s="9" t="n">
        <f aca="false">IF(AND(E3465&gt;=Scenario!$B$11,E3465&lt;Scenario!$B$12),1,0)</f>
        <v>1</v>
      </c>
      <c r="M3465" s="9" t="n">
        <f aca="false">IF(AND(L3465=1,ISNUMBER(F3465)),MAX(0,F3465-E3465)/60,"")</f>
        <v>55</v>
      </c>
      <c r="N3465" s="9" t="n">
        <f aca="false">IF(AND(L3465=1,ISNUMBER(G3465)),MAX(0,G3465-E3465)/60,"")</f>
        <v>51.1166666666667</v>
      </c>
      <c r="O3465" s="9" t="n">
        <f aca="false">IF(ISNUMBER(H3465),IF(AND(H3465&gt;=Scenario!$B$11,H3465&lt;Scenario!$B$12),1,0),0)</f>
        <v>1</v>
      </c>
      <c r="P3465" s="9" t="n">
        <f aca="false">IF(O3465=1,MAX(0,H3465-E3465)/60,"")</f>
        <v>61.1</v>
      </c>
      <c r="Q3465" s="9" t="n">
        <f aca="false">INDEX(Scenario!$B$18:$B$20,MATCH(B3465,Scenario!$A$18:$A$20,0))</f>
        <v>240</v>
      </c>
      <c r="R3465" s="9" t="n">
        <f aca="false">INDEX(Scenario!$C$18:$C$20,MATCH(B3465,Scenario!$A$18:$A$20,0))</f>
        <v>4320</v>
      </c>
      <c r="S3465" s="9" t="n">
        <f aca="false">IF(ISNUMBER(M3465),IF(M3465&lt;=Q3465,1,0),"")</f>
        <v>1</v>
      </c>
      <c r="T3465" s="9" t="n">
        <f aca="false">IF(ISNUMBER(P3465),IF(P3465&lt;=R3465,1,0),"")</f>
        <v>1</v>
      </c>
      <c r="U3465" s="9" t="n">
        <f aca="false">IF(E3465&gt;Scenario!$B$14,0,IF(OR(AND(ISNUMBER(H3465),H3465&lt;=Scenario!$B$14),AND(ISNUMBER(I3465),I3465&lt;=Scenario!$B$14)),0,1))</f>
        <v>0</v>
      </c>
      <c r="V3465" s="9" t="n">
        <f aca="false">IF(AND(U3465=1,(Scenario!$B$14-E3465)/60&gt;R3465),1,0)</f>
        <v>0</v>
      </c>
      <c r="W3465" s="9" t="n">
        <f aca="false">IF(OR(C3465=Scenario!$B$22,C3465=Scenario!$C$22),1,0)</f>
        <v>0</v>
      </c>
      <c r="X3465" s="9" t="n">
        <f aca="false">IF(ISNUMBER(I3465),1,0)</f>
        <v>0</v>
      </c>
      <c r="Y3465" s="9" t="n">
        <f aca="false">MOD(INT(E3465/86400)+3,7)</f>
        <v>4</v>
      </c>
      <c r="Z3465" s="9" t="n">
        <f aca="false">MOD(INT(E3465/3600),24)</f>
        <v>21</v>
      </c>
      <c r="AA3465" s="6" t="s">
        <v>7173</v>
      </c>
    </row>
    <row r="3466" customFormat="false" ht="15" hidden="false" customHeight="false" outlineLevel="0" collapsed="false">
      <c r="A3466" s="6" t="s">
        <v>7174</v>
      </c>
      <c r="B3466" s="6" t="s">
        <v>42</v>
      </c>
      <c r="C3466" s="6" t="s">
        <v>288</v>
      </c>
      <c r="D3466" s="6" t="s">
        <v>171</v>
      </c>
      <c r="E3466" s="6" t="n">
        <v>1789770564</v>
      </c>
      <c r="F3466" s="6" t="n">
        <v>1789851724</v>
      </c>
      <c r="G3466" s="6" t="n">
        <v>1789851614</v>
      </c>
      <c r="H3466" s="6" t="n">
        <v>1789869173</v>
      </c>
      <c r="J3466" s="6" t="n">
        <v>1</v>
      </c>
      <c r="K3466" s="6" t="n">
        <v>0</v>
      </c>
      <c r="L3466" s="9" t="n">
        <f aca="false">IF(AND(E3466&gt;=Scenario!$B$11,E3466&lt;Scenario!$B$12),1,0)</f>
        <v>1</v>
      </c>
      <c r="M3466" s="9" t="n">
        <f aca="false">IF(AND(L3466=1,ISNUMBER(F3466)),MAX(0,F3466-E3466)/60,"")</f>
        <v>1352.66666666667</v>
      </c>
      <c r="N3466" s="9" t="n">
        <f aca="false">IF(AND(L3466=1,ISNUMBER(G3466)),MAX(0,G3466-E3466)/60,"")</f>
        <v>1350.83333333333</v>
      </c>
      <c r="O3466" s="9" t="n">
        <f aca="false">IF(ISNUMBER(H3466),IF(AND(H3466&gt;=Scenario!$B$11,H3466&lt;Scenario!$B$12),1,0),0)</f>
        <v>1</v>
      </c>
      <c r="P3466" s="9" t="n">
        <f aca="false">IF(O3466=1,MAX(0,H3466-E3466)/60,"")</f>
        <v>1643.48333333333</v>
      </c>
      <c r="Q3466" s="9" t="n">
        <f aca="false">INDEX(Scenario!$B$18:$B$20,MATCH(B3466,Scenario!$A$18:$A$20,0))</f>
        <v>15</v>
      </c>
      <c r="R3466" s="9" t="n">
        <f aca="false">INDEX(Scenario!$C$18:$C$20,MATCH(B3466,Scenario!$A$18:$A$20,0))</f>
        <v>240</v>
      </c>
      <c r="S3466" s="9" t="n">
        <f aca="false">IF(ISNUMBER(M3466),IF(M3466&lt;=Q3466,1,0),"")</f>
        <v>0</v>
      </c>
      <c r="T3466" s="9" t="n">
        <f aca="false">IF(ISNUMBER(P3466),IF(P3466&lt;=R3466,1,0),"")</f>
        <v>0</v>
      </c>
      <c r="U3466" s="9" t="n">
        <f aca="false">IF(E3466&gt;Scenario!$B$14,0,IF(OR(AND(ISNUMBER(H3466),H3466&lt;=Scenario!$B$14),AND(ISNUMBER(I3466),I3466&lt;=Scenario!$B$14)),0,1))</f>
        <v>0</v>
      </c>
      <c r="V3466" s="9" t="n">
        <f aca="false">IF(AND(U3466=1,(Scenario!$B$14-E3466)/60&gt;R3466),1,0)</f>
        <v>0</v>
      </c>
      <c r="W3466" s="9" t="n">
        <f aca="false">IF(OR(C3466=Scenario!$B$22,C3466=Scenario!$C$22),1,0)</f>
        <v>0</v>
      </c>
      <c r="X3466" s="9" t="n">
        <f aca="false">IF(ISNUMBER(I3466),1,0)</f>
        <v>0</v>
      </c>
      <c r="Y3466" s="9" t="n">
        <f aca="false">MOD(INT(E3466/86400)+3,7)</f>
        <v>4</v>
      </c>
      <c r="Z3466" s="9" t="n">
        <f aca="false">MOD(INT(E3466/3600),24)</f>
        <v>22</v>
      </c>
      <c r="AA3466" s="6" t="s">
        <v>7175</v>
      </c>
    </row>
    <row r="3467" customFormat="false" ht="15" hidden="false" customHeight="false" outlineLevel="0" collapsed="false">
      <c r="A3467" s="6" t="s">
        <v>7176</v>
      </c>
      <c r="B3467" s="6" t="s">
        <v>43</v>
      </c>
      <c r="C3467" s="6" t="s">
        <v>46</v>
      </c>
      <c r="D3467" s="6" t="s">
        <v>170</v>
      </c>
      <c r="E3467" s="6" t="n">
        <v>1789773752</v>
      </c>
      <c r="F3467" s="6" t="n">
        <v>1789806891</v>
      </c>
      <c r="G3467" s="6" t="n">
        <v>1789806766</v>
      </c>
      <c r="H3467" s="6" t="n">
        <v>1789810861</v>
      </c>
      <c r="J3467" s="6" t="n">
        <v>0</v>
      </c>
      <c r="K3467" s="6" t="n">
        <v>0</v>
      </c>
      <c r="L3467" s="9" t="n">
        <f aca="false">IF(AND(E3467&gt;=Scenario!$B$11,E3467&lt;Scenario!$B$12),1,0)</f>
        <v>1</v>
      </c>
      <c r="M3467" s="9" t="n">
        <f aca="false">IF(AND(L3467=1,ISNUMBER(F3467)),MAX(0,F3467-E3467)/60,"")</f>
        <v>552.316666666667</v>
      </c>
      <c r="N3467" s="9" t="n">
        <f aca="false">IF(AND(L3467=1,ISNUMBER(G3467)),MAX(0,G3467-E3467)/60,"")</f>
        <v>550.233333333333</v>
      </c>
      <c r="O3467" s="9" t="n">
        <f aca="false">IF(ISNUMBER(H3467),IF(AND(H3467&gt;=Scenario!$B$11,H3467&lt;Scenario!$B$12),1,0),0)</f>
        <v>1</v>
      </c>
      <c r="P3467" s="9" t="n">
        <f aca="false">IF(O3467=1,MAX(0,H3467-E3467)/60,"")</f>
        <v>618.483333333333</v>
      </c>
      <c r="Q3467" s="9" t="n">
        <f aca="false">INDEX(Scenario!$B$18:$B$20,MATCH(B3467,Scenario!$A$18:$A$20,0))</f>
        <v>60</v>
      </c>
      <c r="R3467" s="9" t="n">
        <f aca="false">INDEX(Scenario!$C$18:$C$20,MATCH(B3467,Scenario!$A$18:$A$20,0))</f>
        <v>1440</v>
      </c>
      <c r="S3467" s="9" t="n">
        <f aca="false">IF(ISNUMBER(M3467),IF(M3467&lt;=Q3467,1,0),"")</f>
        <v>0</v>
      </c>
      <c r="T3467" s="9" t="n">
        <f aca="false">IF(ISNUMBER(P3467),IF(P3467&lt;=R3467,1,0),"")</f>
        <v>1</v>
      </c>
      <c r="U3467" s="9" t="n">
        <f aca="false">IF(E3467&gt;Scenario!$B$14,0,IF(OR(AND(ISNUMBER(H3467),H3467&lt;=Scenario!$B$14),AND(ISNUMBER(I3467),I3467&lt;=Scenario!$B$14)),0,1))</f>
        <v>0</v>
      </c>
      <c r="V3467" s="9" t="n">
        <f aca="false">IF(AND(U3467=1,(Scenario!$B$14-E3467)/60&gt;R3467),1,0)</f>
        <v>0</v>
      </c>
      <c r="W3467" s="9" t="n">
        <f aca="false">IF(OR(C3467=Scenario!$B$22,C3467=Scenario!$C$22),1,0)</f>
        <v>1</v>
      </c>
      <c r="X3467" s="9" t="n">
        <f aca="false">IF(ISNUMBER(I3467),1,0)</f>
        <v>0</v>
      </c>
      <c r="Y3467" s="9" t="n">
        <f aca="false">MOD(INT(E3467/86400)+3,7)</f>
        <v>4</v>
      </c>
      <c r="Z3467" s="9" t="n">
        <f aca="false">MOD(INT(E3467/3600),24)</f>
        <v>23</v>
      </c>
      <c r="AA3467" s="6" t="s">
        <v>7177</v>
      </c>
    </row>
    <row r="3468" customFormat="false" ht="15" hidden="false" customHeight="false" outlineLevel="0" collapsed="false">
      <c r="A3468" s="6" t="s">
        <v>7178</v>
      </c>
      <c r="B3468" s="6" t="s">
        <v>44</v>
      </c>
      <c r="C3468" s="6" t="s">
        <v>46</v>
      </c>
      <c r="D3468" s="6" t="s">
        <v>170</v>
      </c>
      <c r="E3468" s="6" t="n">
        <v>1789813528</v>
      </c>
      <c r="I3468" s="6" t="n">
        <v>1789813648</v>
      </c>
      <c r="J3468" s="6" t="n">
        <v>0</v>
      </c>
      <c r="K3468" s="6" t="n">
        <v>0</v>
      </c>
      <c r="L3468" s="9" t="n">
        <f aca="false">IF(AND(E3468&gt;=Scenario!$B$11,E3468&lt;Scenario!$B$12),1,0)</f>
        <v>1</v>
      </c>
      <c r="M3468" s="0" t="str">
        <f aca="false">IF(AND(L3468=1,ISNUMBER(F3468)),MAX(0,F3468-E3468)/60,"")</f>
        <v/>
      </c>
      <c r="N3468" s="0" t="str">
        <f aca="false">IF(AND(L3468=1,ISNUMBER(G3468)),MAX(0,G3468-E3468)/60,"")</f>
        <v/>
      </c>
      <c r="O3468" s="9" t="n">
        <f aca="false">IF(ISNUMBER(H3468),IF(AND(H3468&gt;=Scenario!$B$11,H3468&lt;Scenario!$B$12),1,0),0)</f>
        <v>0</v>
      </c>
      <c r="P3468" s="0" t="str">
        <f aca="false">IF(O3468=1,MAX(0,H3468-E3468)/60,"")</f>
        <v/>
      </c>
      <c r="Q3468" s="9" t="n">
        <f aca="false">INDEX(Scenario!$B$18:$B$20,MATCH(B3468,Scenario!$A$18:$A$20,0))</f>
        <v>240</v>
      </c>
      <c r="R3468" s="9" t="n">
        <f aca="false">INDEX(Scenario!$C$18:$C$20,MATCH(B3468,Scenario!$A$18:$A$20,0))</f>
        <v>4320</v>
      </c>
      <c r="S3468" s="0" t="str">
        <f aca="false">IF(ISNUMBER(M3468),IF(M3468&lt;=Q3468,1,0),"")</f>
        <v/>
      </c>
      <c r="T3468" s="0" t="str">
        <f aca="false">IF(ISNUMBER(P3468),IF(P3468&lt;=R3468,1,0),"")</f>
        <v/>
      </c>
      <c r="U3468" s="9" t="n">
        <f aca="false">IF(E3468&gt;Scenario!$B$14,0,IF(OR(AND(ISNUMBER(H3468),H3468&lt;=Scenario!$B$14),AND(ISNUMBER(I3468),I3468&lt;=Scenario!$B$14)),0,1))</f>
        <v>0</v>
      </c>
      <c r="V3468" s="9" t="n">
        <f aca="false">IF(AND(U3468=1,(Scenario!$B$14-E3468)/60&gt;R3468),1,0)</f>
        <v>0</v>
      </c>
      <c r="W3468" s="9" t="n">
        <f aca="false">IF(OR(C3468=Scenario!$B$22,C3468=Scenario!$C$22),1,0)</f>
        <v>1</v>
      </c>
      <c r="X3468" s="9" t="n">
        <f aca="false">IF(ISNUMBER(I3468),1,0)</f>
        <v>1</v>
      </c>
      <c r="Y3468" s="9" t="n">
        <f aca="false">MOD(INT(E3468/86400)+3,7)</f>
        <v>5</v>
      </c>
      <c r="Z3468" s="9" t="n">
        <f aca="false">MOD(INT(E3468/3600),24)</f>
        <v>10</v>
      </c>
      <c r="AA3468" s="6" t="s">
        <v>7179</v>
      </c>
    </row>
    <row r="3469" customFormat="false" ht="15" hidden="false" customHeight="false" outlineLevel="0" collapsed="false">
      <c r="A3469" s="6" t="s">
        <v>7180</v>
      </c>
      <c r="B3469" s="6" t="s">
        <v>44</v>
      </c>
      <c r="C3469" s="6" t="s">
        <v>249</v>
      </c>
      <c r="D3469" s="6" t="s">
        <v>171</v>
      </c>
      <c r="E3469" s="6" t="n">
        <v>1789816908</v>
      </c>
      <c r="F3469" s="6" t="n">
        <v>1789819145</v>
      </c>
      <c r="G3469" s="6" t="n">
        <v>1789819075</v>
      </c>
      <c r="H3469" s="6" t="n">
        <v>1789865754</v>
      </c>
      <c r="J3469" s="6" t="n">
        <v>0</v>
      </c>
      <c r="K3469" s="6" t="n">
        <v>1</v>
      </c>
      <c r="L3469" s="9" t="n">
        <f aca="false">IF(AND(E3469&gt;=Scenario!$B$11,E3469&lt;Scenario!$B$12),1,0)</f>
        <v>1</v>
      </c>
      <c r="M3469" s="9" t="n">
        <f aca="false">IF(AND(L3469=1,ISNUMBER(F3469)),MAX(0,F3469-E3469)/60,"")</f>
        <v>37.2833333333333</v>
      </c>
      <c r="N3469" s="9" t="n">
        <f aca="false">IF(AND(L3469=1,ISNUMBER(G3469)),MAX(0,G3469-E3469)/60,"")</f>
        <v>36.1166666666667</v>
      </c>
      <c r="O3469" s="9" t="n">
        <f aca="false">IF(ISNUMBER(H3469),IF(AND(H3469&gt;=Scenario!$B$11,H3469&lt;Scenario!$B$12),1,0),0)</f>
        <v>1</v>
      </c>
      <c r="P3469" s="9" t="n">
        <f aca="false">IF(O3469=1,MAX(0,H3469-E3469)/60,"")</f>
        <v>814.1</v>
      </c>
      <c r="Q3469" s="9" t="n">
        <f aca="false">INDEX(Scenario!$B$18:$B$20,MATCH(B3469,Scenario!$A$18:$A$20,0))</f>
        <v>240</v>
      </c>
      <c r="R3469" s="9" t="n">
        <f aca="false">INDEX(Scenario!$C$18:$C$20,MATCH(B3469,Scenario!$A$18:$A$20,0))</f>
        <v>4320</v>
      </c>
      <c r="S3469" s="9" t="n">
        <f aca="false">IF(ISNUMBER(M3469),IF(M3469&lt;=Q3469,1,0),"")</f>
        <v>1</v>
      </c>
      <c r="T3469" s="9" t="n">
        <f aca="false">IF(ISNUMBER(P3469),IF(P3469&lt;=R3469,1,0),"")</f>
        <v>1</v>
      </c>
      <c r="U3469" s="9" t="n">
        <f aca="false">IF(E3469&gt;Scenario!$B$14,0,IF(OR(AND(ISNUMBER(H3469),H3469&lt;=Scenario!$B$14),AND(ISNUMBER(I3469),I3469&lt;=Scenario!$B$14)),0,1))</f>
        <v>0</v>
      </c>
      <c r="V3469" s="9" t="n">
        <f aca="false">IF(AND(U3469=1,(Scenario!$B$14-E3469)/60&gt;R3469),1,0)</f>
        <v>0</v>
      </c>
      <c r="W3469" s="9" t="n">
        <f aca="false">IF(OR(C3469=Scenario!$B$22,C3469=Scenario!$C$22),1,0)</f>
        <v>0</v>
      </c>
      <c r="X3469" s="9" t="n">
        <f aca="false">IF(ISNUMBER(I3469),1,0)</f>
        <v>0</v>
      </c>
      <c r="Y3469" s="9" t="n">
        <f aca="false">MOD(INT(E3469/86400)+3,7)</f>
        <v>5</v>
      </c>
      <c r="Z3469" s="9" t="n">
        <f aca="false">MOD(INT(E3469/3600),24)</f>
        <v>11</v>
      </c>
      <c r="AA3469" s="6" t="s">
        <v>7181</v>
      </c>
    </row>
    <row r="3470" customFormat="false" ht="15" hidden="false" customHeight="false" outlineLevel="0" collapsed="false">
      <c r="A3470" s="6" t="s">
        <v>7182</v>
      </c>
      <c r="B3470" s="6" t="s">
        <v>43</v>
      </c>
      <c r="C3470" s="6" t="s">
        <v>47</v>
      </c>
      <c r="D3470" s="6" t="s">
        <v>171</v>
      </c>
      <c r="E3470" s="6" t="n">
        <v>1789826519</v>
      </c>
      <c r="F3470" s="6" t="n">
        <v>1789826637</v>
      </c>
      <c r="G3470" s="6" t="n">
        <v>1789826548</v>
      </c>
      <c r="H3470" s="6" t="n">
        <v>1789942535</v>
      </c>
      <c r="J3470" s="6" t="n">
        <v>1</v>
      </c>
      <c r="K3470" s="6" t="n">
        <v>1</v>
      </c>
      <c r="L3470" s="9" t="n">
        <f aca="false">IF(AND(E3470&gt;=Scenario!$B$11,E3470&lt;Scenario!$B$12),1,0)</f>
        <v>1</v>
      </c>
      <c r="M3470" s="9" t="n">
        <f aca="false">IF(AND(L3470=1,ISNUMBER(F3470)),MAX(0,F3470-E3470)/60,"")</f>
        <v>1.96666666666667</v>
      </c>
      <c r="N3470" s="9" t="n">
        <f aca="false">IF(AND(L3470=1,ISNUMBER(G3470)),MAX(0,G3470-E3470)/60,"")</f>
        <v>0.483333333333333</v>
      </c>
      <c r="O3470" s="9" t="n">
        <f aca="false">IF(ISNUMBER(H3470),IF(AND(H3470&gt;=Scenario!$B$11,H3470&lt;Scenario!$B$12),1,0),0)</f>
        <v>1</v>
      </c>
      <c r="P3470" s="9" t="n">
        <f aca="false">IF(O3470=1,MAX(0,H3470-E3470)/60,"")</f>
        <v>1933.6</v>
      </c>
      <c r="Q3470" s="9" t="n">
        <f aca="false">INDEX(Scenario!$B$18:$B$20,MATCH(B3470,Scenario!$A$18:$A$20,0))</f>
        <v>60</v>
      </c>
      <c r="R3470" s="9" t="n">
        <f aca="false">INDEX(Scenario!$C$18:$C$20,MATCH(B3470,Scenario!$A$18:$A$20,0))</f>
        <v>1440</v>
      </c>
      <c r="S3470" s="9" t="n">
        <f aca="false">IF(ISNUMBER(M3470),IF(M3470&lt;=Q3470,1,0),"")</f>
        <v>1</v>
      </c>
      <c r="T3470" s="9" t="n">
        <f aca="false">IF(ISNUMBER(P3470),IF(P3470&lt;=R3470,1,0),"")</f>
        <v>0</v>
      </c>
      <c r="U3470" s="9" t="n">
        <f aca="false">IF(E3470&gt;Scenario!$B$14,0,IF(OR(AND(ISNUMBER(H3470),H3470&lt;=Scenario!$B$14),AND(ISNUMBER(I3470),I3470&lt;=Scenario!$B$14)),0,1))</f>
        <v>0</v>
      </c>
      <c r="V3470" s="9" t="n">
        <f aca="false">IF(AND(U3470=1,(Scenario!$B$14-E3470)/60&gt;R3470),1,0)</f>
        <v>0</v>
      </c>
      <c r="W3470" s="9" t="n">
        <f aca="false">IF(OR(C3470=Scenario!$B$22,C3470=Scenario!$C$22),1,0)</f>
        <v>1</v>
      </c>
      <c r="X3470" s="9" t="n">
        <f aca="false">IF(ISNUMBER(I3470),1,0)</f>
        <v>0</v>
      </c>
      <c r="Y3470" s="9" t="n">
        <f aca="false">MOD(INT(E3470/86400)+3,7)</f>
        <v>5</v>
      </c>
      <c r="Z3470" s="9" t="n">
        <f aca="false">MOD(INT(E3470/3600),24)</f>
        <v>14</v>
      </c>
      <c r="AA3470" s="6" t="s">
        <v>7183</v>
      </c>
    </row>
    <row r="3471" customFormat="false" ht="15" hidden="false" customHeight="false" outlineLevel="0" collapsed="false">
      <c r="A3471" s="6" t="s">
        <v>7184</v>
      </c>
      <c r="B3471" s="6" t="s">
        <v>44</v>
      </c>
      <c r="C3471" s="6" t="s">
        <v>47</v>
      </c>
      <c r="D3471" s="6" t="s">
        <v>171</v>
      </c>
      <c r="E3471" s="6" t="n">
        <v>1789831162</v>
      </c>
      <c r="I3471" s="6" t="n">
        <v>1789831748</v>
      </c>
      <c r="J3471" s="6" t="n">
        <v>0</v>
      </c>
      <c r="K3471" s="6" t="n">
        <v>0</v>
      </c>
      <c r="L3471" s="9" t="n">
        <f aca="false">IF(AND(E3471&gt;=Scenario!$B$11,E3471&lt;Scenario!$B$12),1,0)</f>
        <v>1</v>
      </c>
      <c r="M3471" s="0" t="str">
        <f aca="false">IF(AND(L3471=1,ISNUMBER(F3471)),MAX(0,F3471-E3471)/60,"")</f>
        <v/>
      </c>
      <c r="N3471" s="0" t="str">
        <f aca="false">IF(AND(L3471=1,ISNUMBER(G3471)),MAX(0,G3471-E3471)/60,"")</f>
        <v/>
      </c>
      <c r="O3471" s="9" t="n">
        <f aca="false">IF(ISNUMBER(H3471),IF(AND(H3471&gt;=Scenario!$B$11,H3471&lt;Scenario!$B$12),1,0),0)</f>
        <v>0</v>
      </c>
      <c r="P3471" s="0" t="str">
        <f aca="false">IF(O3471=1,MAX(0,H3471-E3471)/60,"")</f>
        <v/>
      </c>
      <c r="Q3471" s="9" t="n">
        <f aca="false">INDEX(Scenario!$B$18:$B$20,MATCH(B3471,Scenario!$A$18:$A$20,0))</f>
        <v>240</v>
      </c>
      <c r="R3471" s="9" t="n">
        <f aca="false">INDEX(Scenario!$C$18:$C$20,MATCH(B3471,Scenario!$A$18:$A$20,0))</f>
        <v>4320</v>
      </c>
      <c r="S3471" s="0" t="str">
        <f aca="false">IF(ISNUMBER(M3471),IF(M3471&lt;=Q3471,1,0),"")</f>
        <v/>
      </c>
      <c r="T3471" s="0" t="str">
        <f aca="false">IF(ISNUMBER(P3471),IF(P3471&lt;=R3471,1,0),"")</f>
        <v/>
      </c>
      <c r="U3471" s="9" t="n">
        <f aca="false">IF(E3471&gt;Scenario!$B$14,0,IF(OR(AND(ISNUMBER(H3471),H3471&lt;=Scenario!$B$14),AND(ISNUMBER(I3471),I3471&lt;=Scenario!$B$14)),0,1))</f>
        <v>0</v>
      </c>
      <c r="V3471" s="9" t="n">
        <f aca="false">IF(AND(U3471=1,(Scenario!$B$14-E3471)/60&gt;R3471),1,0)</f>
        <v>0</v>
      </c>
      <c r="W3471" s="9" t="n">
        <f aca="false">IF(OR(C3471=Scenario!$B$22,C3471=Scenario!$C$22),1,0)</f>
        <v>1</v>
      </c>
      <c r="X3471" s="9" t="n">
        <f aca="false">IF(ISNUMBER(I3471),1,0)</f>
        <v>1</v>
      </c>
      <c r="Y3471" s="9" t="n">
        <f aca="false">MOD(INT(E3471/86400)+3,7)</f>
        <v>5</v>
      </c>
      <c r="Z3471" s="9" t="n">
        <f aca="false">MOD(INT(E3471/3600),24)</f>
        <v>15</v>
      </c>
      <c r="AA3471" s="6" t="s">
        <v>7185</v>
      </c>
    </row>
    <row r="3472" customFormat="false" ht="15" hidden="false" customHeight="false" outlineLevel="0" collapsed="false">
      <c r="A3472" s="6" t="s">
        <v>7186</v>
      </c>
      <c r="B3472" s="6" t="s">
        <v>43</v>
      </c>
      <c r="C3472" s="6" t="s">
        <v>47</v>
      </c>
      <c r="D3472" s="6" t="s">
        <v>170</v>
      </c>
      <c r="E3472" s="6" t="n">
        <v>1789832297</v>
      </c>
      <c r="F3472" s="6" t="n">
        <v>1789832408</v>
      </c>
      <c r="G3472" s="6" t="n">
        <v>1789832326</v>
      </c>
      <c r="H3472" s="6" t="n">
        <v>1789832965</v>
      </c>
      <c r="J3472" s="6" t="n">
        <v>0</v>
      </c>
      <c r="K3472" s="6" t="n">
        <v>0</v>
      </c>
      <c r="L3472" s="9" t="n">
        <f aca="false">IF(AND(E3472&gt;=Scenario!$B$11,E3472&lt;Scenario!$B$12),1,0)</f>
        <v>1</v>
      </c>
      <c r="M3472" s="9" t="n">
        <f aca="false">IF(AND(L3472=1,ISNUMBER(F3472)),MAX(0,F3472-E3472)/60,"")</f>
        <v>1.85</v>
      </c>
      <c r="N3472" s="9" t="n">
        <f aca="false">IF(AND(L3472=1,ISNUMBER(G3472)),MAX(0,G3472-E3472)/60,"")</f>
        <v>0.483333333333333</v>
      </c>
      <c r="O3472" s="9" t="n">
        <f aca="false">IF(ISNUMBER(H3472),IF(AND(H3472&gt;=Scenario!$B$11,H3472&lt;Scenario!$B$12),1,0),0)</f>
        <v>1</v>
      </c>
      <c r="P3472" s="9" t="n">
        <f aca="false">IF(O3472=1,MAX(0,H3472-E3472)/60,"")</f>
        <v>11.1333333333333</v>
      </c>
      <c r="Q3472" s="9" t="n">
        <f aca="false">INDEX(Scenario!$B$18:$B$20,MATCH(B3472,Scenario!$A$18:$A$20,0))</f>
        <v>60</v>
      </c>
      <c r="R3472" s="9" t="n">
        <f aca="false">INDEX(Scenario!$C$18:$C$20,MATCH(B3472,Scenario!$A$18:$A$20,0))</f>
        <v>1440</v>
      </c>
      <c r="S3472" s="9" t="n">
        <f aca="false">IF(ISNUMBER(M3472),IF(M3472&lt;=Q3472,1,0),"")</f>
        <v>1</v>
      </c>
      <c r="T3472" s="9" t="n">
        <f aca="false">IF(ISNUMBER(P3472),IF(P3472&lt;=R3472,1,0),"")</f>
        <v>1</v>
      </c>
      <c r="U3472" s="9" t="n">
        <f aca="false">IF(E3472&gt;Scenario!$B$14,0,IF(OR(AND(ISNUMBER(H3472),H3472&lt;=Scenario!$B$14),AND(ISNUMBER(I3472),I3472&lt;=Scenario!$B$14)),0,1))</f>
        <v>0</v>
      </c>
      <c r="V3472" s="9" t="n">
        <f aca="false">IF(AND(U3472=1,(Scenario!$B$14-E3472)/60&gt;R3472),1,0)</f>
        <v>0</v>
      </c>
      <c r="W3472" s="9" t="n">
        <f aca="false">IF(OR(C3472=Scenario!$B$22,C3472=Scenario!$C$22),1,0)</f>
        <v>1</v>
      </c>
      <c r="X3472" s="9" t="n">
        <f aca="false">IF(ISNUMBER(I3472),1,0)</f>
        <v>0</v>
      </c>
      <c r="Y3472" s="9" t="n">
        <f aca="false">MOD(INT(E3472/86400)+3,7)</f>
        <v>5</v>
      </c>
      <c r="Z3472" s="9" t="n">
        <f aca="false">MOD(INT(E3472/3600),24)</f>
        <v>15</v>
      </c>
      <c r="AA3472" s="6" t="s">
        <v>7187</v>
      </c>
    </row>
    <row r="3473" customFormat="false" ht="15" hidden="false" customHeight="false" outlineLevel="0" collapsed="false">
      <c r="A3473" s="6" t="s">
        <v>7188</v>
      </c>
      <c r="B3473" s="6" t="s">
        <v>44</v>
      </c>
      <c r="C3473" s="6" t="s">
        <v>249</v>
      </c>
      <c r="D3473" s="6" t="s">
        <v>171</v>
      </c>
      <c r="E3473" s="6" t="n">
        <v>1789832870</v>
      </c>
      <c r="F3473" s="6" t="n">
        <v>1789861195</v>
      </c>
      <c r="G3473" s="6" t="n">
        <v>1789860985</v>
      </c>
      <c r="H3473" s="6" t="n">
        <v>1789865053</v>
      </c>
      <c r="J3473" s="6" t="n">
        <v>0</v>
      </c>
      <c r="K3473" s="6" t="n">
        <v>0</v>
      </c>
      <c r="L3473" s="9" t="n">
        <f aca="false">IF(AND(E3473&gt;=Scenario!$B$11,E3473&lt;Scenario!$B$12),1,0)</f>
        <v>1</v>
      </c>
      <c r="M3473" s="9" t="n">
        <f aca="false">IF(AND(L3473=1,ISNUMBER(F3473)),MAX(0,F3473-E3473)/60,"")</f>
        <v>472.083333333333</v>
      </c>
      <c r="N3473" s="9" t="n">
        <f aca="false">IF(AND(L3473=1,ISNUMBER(G3473)),MAX(0,G3473-E3473)/60,"")</f>
        <v>468.583333333333</v>
      </c>
      <c r="O3473" s="9" t="n">
        <f aca="false">IF(ISNUMBER(H3473),IF(AND(H3473&gt;=Scenario!$B$11,H3473&lt;Scenario!$B$12),1,0),0)</f>
        <v>1</v>
      </c>
      <c r="P3473" s="9" t="n">
        <f aca="false">IF(O3473=1,MAX(0,H3473-E3473)/60,"")</f>
        <v>536.383333333333</v>
      </c>
      <c r="Q3473" s="9" t="n">
        <f aca="false">INDEX(Scenario!$B$18:$B$20,MATCH(B3473,Scenario!$A$18:$A$20,0))</f>
        <v>240</v>
      </c>
      <c r="R3473" s="9" t="n">
        <f aca="false">INDEX(Scenario!$C$18:$C$20,MATCH(B3473,Scenario!$A$18:$A$20,0))</f>
        <v>4320</v>
      </c>
      <c r="S3473" s="9" t="n">
        <f aca="false">IF(ISNUMBER(M3473),IF(M3473&lt;=Q3473,1,0),"")</f>
        <v>0</v>
      </c>
      <c r="T3473" s="9" t="n">
        <f aca="false">IF(ISNUMBER(P3473),IF(P3473&lt;=R3473,1,0),"")</f>
        <v>1</v>
      </c>
      <c r="U3473" s="9" t="n">
        <f aca="false">IF(E3473&gt;Scenario!$B$14,0,IF(OR(AND(ISNUMBER(H3473),H3473&lt;=Scenario!$B$14),AND(ISNUMBER(I3473),I3473&lt;=Scenario!$B$14)),0,1))</f>
        <v>0</v>
      </c>
      <c r="V3473" s="9" t="n">
        <f aca="false">IF(AND(U3473=1,(Scenario!$B$14-E3473)/60&gt;R3473),1,0)</f>
        <v>0</v>
      </c>
      <c r="W3473" s="9" t="n">
        <f aca="false">IF(OR(C3473=Scenario!$B$22,C3473=Scenario!$C$22),1,0)</f>
        <v>0</v>
      </c>
      <c r="X3473" s="9" t="n">
        <f aca="false">IF(ISNUMBER(I3473),1,0)</f>
        <v>0</v>
      </c>
      <c r="Y3473" s="9" t="n">
        <f aca="false">MOD(INT(E3473/86400)+3,7)</f>
        <v>5</v>
      </c>
      <c r="Z3473" s="9" t="n">
        <f aca="false">MOD(INT(E3473/3600),24)</f>
        <v>15</v>
      </c>
      <c r="AA3473" s="6" t="s">
        <v>7189</v>
      </c>
    </row>
    <row r="3474" customFormat="false" ht="15" hidden="false" customHeight="false" outlineLevel="0" collapsed="false">
      <c r="A3474" s="6" t="s">
        <v>7190</v>
      </c>
      <c r="B3474" s="6" t="s">
        <v>43</v>
      </c>
      <c r="C3474" s="6" t="s">
        <v>249</v>
      </c>
      <c r="D3474" s="6" t="s">
        <v>171</v>
      </c>
      <c r="E3474" s="6" t="n">
        <v>1789840544</v>
      </c>
      <c r="F3474" s="6" t="n">
        <v>1789857493</v>
      </c>
      <c r="G3474" s="6" t="n">
        <v>1789857392</v>
      </c>
      <c r="H3474" s="6" t="n">
        <v>1789860303</v>
      </c>
      <c r="J3474" s="6" t="n">
        <v>0</v>
      </c>
      <c r="K3474" s="6" t="n">
        <v>0</v>
      </c>
      <c r="L3474" s="9" t="n">
        <f aca="false">IF(AND(E3474&gt;=Scenario!$B$11,E3474&lt;Scenario!$B$12),1,0)</f>
        <v>1</v>
      </c>
      <c r="M3474" s="9" t="n">
        <f aca="false">IF(AND(L3474=1,ISNUMBER(F3474)),MAX(0,F3474-E3474)/60,"")</f>
        <v>282.483333333333</v>
      </c>
      <c r="N3474" s="9" t="n">
        <f aca="false">IF(AND(L3474=1,ISNUMBER(G3474)),MAX(0,G3474-E3474)/60,"")</f>
        <v>280.8</v>
      </c>
      <c r="O3474" s="9" t="n">
        <f aca="false">IF(ISNUMBER(H3474),IF(AND(H3474&gt;=Scenario!$B$11,H3474&lt;Scenario!$B$12),1,0),0)</f>
        <v>1</v>
      </c>
      <c r="P3474" s="9" t="n">
        <f aca="false">IF(O3474=1,MAX(0,H3474-E3474)/60,"")</f>
        <v>329.316666666667</v>
      </c>
      <c r="Q3474" s="9" t="n">
        <f aca="false">INDEX(Scenario!$B$18:$B$20,MATCH(B3474,Scenario!$A$18:$A$20,0))</f>
        <v>60</v>
      </c>
      <c r="R3474" s="9" t="n">
        <f aca="false">INDEX(Scenario!$C$18:$C$20,MATCH(B3474,Scenario!$A$18:$A$20,0))</f>
        <v>1440</v>
      </c>
      <c r="S3474" s="9" t="n">
        <f aca="false">IF(ISNUMBER(M3474),IF(M3474&lt;=Q3474,1,0),"")</f>
        <v>0</v>
      </c>
      <c r="T3474" s="9" t="n">
        <f aca="false">IF(ISNUMBER(P3474),IF(P3474&lt;=R3474,1,0),"")</f>
        <v>1</v>
      </c>
      <c r="U3474" s="9" t="n">
        <f aca="false">IF(E3474&gt;Scenario!$B$14,0,IF(OR(AND(ISNUMBER(H3474),H3474&lt;=Scenario!$B$14),AND(ISNUMBER(I3474),I3474&lt;=Scenario!$B$14)),0,1))</f>
        <v>0</v>
      </c>
      <c r="V3474" s="9" t="n">
        <f aca="false">IF(AND(U3474=1,(Scenario!$B$14-E3474)/60&gt;R3474),1,0)</f>
        <v>0</v>
      </c>
      <c r="W3474" s="9" t="n">
        <f aca="false">IF(OR(C3474=Scenario!$B$22,C3474=Scenario!$C$22),1,0)</f>
        <v>0</v>
      </c>
      <c r="X3474" s="9" t="n">
        <f aca="false">IF(ISNUMBER(I3474),1,0)</f>
        <v>0</v>
      </c>
      <c r="Y3474" s="9" t="n">
        <f aca="false">MOD(INT(E3474/86400)+3,7)</f>
        <v>5</v>
      </c>
      <c r="Z3474" s="9" t="n">
        <f aca="false">MOD(INT(E3474/3600),24)</f>
        <v>17</v>
      </c>
      <c r="AA3474" s="6" t="s">
        <v>7191</v>
      </c>
    </row>
    <row r="3475" customFormat="false" ht="15" hidden="false" customHeight="false" outlineLevel="0" collapsed="false">
      <c r="A3475" s="6" t="s">
        <v>7192</v>
      </c>
      <c r="B3475" s="6" t="s">
        <v>44</v>
      </c>
      <c r="C3475" s="6" t="s">
        <v>249</v>
      </c>
      <c r="D3475" s="6" t="s">
        <v>172</v>
      </c>
      <c r="E3475" s="6" t="n">
        <v>1789889179</v>
      </c>
      <c r="F3475" s="6" t="n">
        <v>1789909316</v>
      </c>
      <c r="G3475" s="6" t="n">
        <v>1789909238</v>
      </c>
      <c r="H3475" s="6" t="n">
        <v>1789912917</v>
      </c>
      <c r="J3475" s="6" t="n">
        <v>0</v>
      </c>
      <c r="K3475" s="6" t="n">
        <v>0</v>
      </c>
      <c r="L3475" s="9" t="n">
        <f aca="false">IF(AND(E3475&gt;=Scenario!$B$11,E3475&lt;Scenario!$B$12),1,0)</f>
        <v>1</v>
      </c>
      <c r="M3475" s="9" t="n">
        <f aca="false">IF(AND(L3475=1,ISNUMBER(F3475)),MAX(0,F3475-E3475)/60,"")</f>
        <v>335.616666666667</v>
      </c>
      <c r="N3475" s="9" t="n">
        <f aca="false">IF(AND(L3475=1,ISNUMBER(G3475)),MAX(0,G3475-E3475)/60,"")</f>
        <v>334.316666666667</v>
      </c>
      <c r="O3475" s="9" t="n">
        <f aca="false">IF(ISNUMBER(H3475),IF(AND(H3475&gt;=Scenario!$B$11,H3475&lt;Scenario!$B$12),1,0),0)</f>
        <v>1</v>
      </c>
      <c r="P3475" s="9" t="n">
        <f aca="false">IF(O3475=1,MAX(0,H3475-E3475)/60,"")</f>
        <v>395.633333333333</v>
      </c>
      <c r="Q3475" s="9" t="n">
        <f aca="false">INDEX(Scenario!$B$18:$B$20,MATCH(B3475,Scenario!$A$18:$A$20,0))</f>
        <v>240</v>
      </c>
      <c r="R3475" s="9" t="n">
        <f aca="false">INDEX(Scenario!$C$18:$C$20,MATCH(B3475,Scenario!$A$18:$A$20,0))</f>
        <v>4320</v>
      </c>
      <c r="S3475" s="9" t="n">
        <f aca="false">IF(ISNUMBER(M3475),IF(M3475&lt;=Q3475,1,0),"")</f>
        <v>0</v>
      </c>
      <c r="T3475" s="9" t="n">
        <f aca="false">IF(ISNUMBER(P3475),IF(P3475&lt;=R3475,1,0),"")</f>
        <v>1</v>
      </c>
      <c r="U3475" s="9" t="n">
        <f aca="false">IF(E3475&gt;Scenario!$B$14,0,IF(OR(AND(ISNUMBER(H3475),H3475&lt;=Scenario!$B$14),AND(ISNUMBER(I3475),I3475&lt;=Scenario!$B$14)),0,1))</f>
        <v>0</v>
      </c>
      <c r="V3475" s="9" t="n">
        <f aca="false">IF(AND(U3475=1,(Scenario!$B$14-E3475)/60&gt;R3475),1,0)</f>
        <v>0</v>
      </c>
      <c r="W3475" s="9" t="n">
        <f aca="false">IF(OR(C3475=Scenario!$B$22,C3475=Scenario!$C$22),1,0)</f>
        <v>0</v>
      </c>
      <c r="X3475" s="9" t="n">
        <f aca="false">IF(ISNUMBER(I3475),1,0)</f>
        <v>0</v>
      </c>
      <c r="Y3475" s="9" t="n">
        <f aca="false">MOD(INT(E3475/86400)+3,7)</f>
        <v>6</v>
      </c>
      <c r="Z3475" s="9" t="n">
        <f aca="false">MOD(INT(E3475/3600),24)</f>
        <v>7</v>
      </c>
      <c r="AA3475" s="6" t="s">
        <v>7193</v>
      </c>
    </row>
    <row r="3476" customFormat="false" ht="15" hidden="false" customHeight="false" outlineLevel="0" collapsed="false">
      <c r="A3476" s="6" t="s">
        <v>7194</v>
      </c>
      <c r="B3476" s="6" t="s">
        <v>44</v>
      </c>
      <c r="C3476" s="6" t="s">
        <v>288</v>
      </c>
      <c r="D3476" s="6" t="s">
        <v>170</v>
      </c>
      <c r="E3476" s="6" t="n">
        <v>1789904539</v>
      </c>
      <c r="F3476" s="6" t="n">
        <v>1789915736</v>
      </c>
      <c r="G3476" s="6" t="n">
        <v>1789915541</v>
      </c>
      <c r="H3476" s="6" t="n">
        <v>1789916286</v>
      </c>
      <c r="J3476" s="6" t="n">
        <v>0</v>
      </c>
      <c r="K3476" s="6" t="n">
        <v>0</v>
      </c>
      <c r="L3476" s="9" t="n">
        <f aca="false">IF(AND(E3476&gt;=Scenario!$B$11,E3476&lt;Scenario!$B$12),1,0)</f>
        <v>1</v>
      </c>
      <c r="M3476" s="9" t="n">
        <f aca="false">IF(AND(L3476=1,ISNUMBER(F3476)),MAX(0,F3476-E3476)/60,"")</f>
        <v>186.616666666667</v>
      </c>
      <c r="N3476" s="9" t="n">
        <f aca="false">IF(AND(L3476=1,ISNUMBER(G3476)),MAX(0,G3476-E3476)/60,"")</f>
        <v>183.366666666667</v>
      </c>
      <c r="O3476" s="9" t="n">
        <f aca="false">IF(ISNUMBER(H3476),IF(AND(H3476&gt;=Scenario!$B$11,H3476&lt;Scenario!$B$12),1,0),0)</f>
        <v>1</v>
      </c>
      <c r="P3476" s="9" t="n">
        <f aca="false">IF(O3476=1,MAX(0,H3476-E3476)/60,"")</f>
        <v>195.783333333333</v>
      </c>
      <c r="Q3476" s="9" t="n">
        <f aca="false">INDEX(Scenario!$B$18:$B$20,MATCH(B3476,Scenario!$A$18:$A$20,0))</f>
        <v>240</v>
      </c>
      <c r="R3476" s="9" t="n">
        <f aca="false">INDEX(Scenario!$C$18:$C$20,MATCH(B3476,Scenario!$A$18:$A$20,0))</f>
        <v>4320</v>
      </c>
      <c r="S3476" s="9" t="n">
        <f aca="false">IF(ISNUMBER(M3476),IF(M3476&lt;=Q3476,1,0),"")</f>
        <v>1</v>
      </c>
      <c r="T3476" s="9" t="n">
        <f aca="false">IF(ISNUMBER(P3476),IF(P3476&lt;=R3476,1,0),"")</f>
        <v>1</v>
      </c>
      <c r="U3476" s="9" t="n">
        <f aca="false">IF(E3476&gt;Scenario!$B$14,0,IF(OR(AND(ISNUMBER(H3476),H3476&lt;=Scenario!$B$14),AND(ISNUMBER(I3476),I3476&lt;=Scenario!$B$14)),0,1))</f>
        <v>0</v>
      </c>
      <c r="V3476" s="9" t="n">
        <f aca="false">IF(AND(U3476=1,(Scenario!$B$14-E3476)/60&gt;R3476),1,0)</f>
        <v>0</v>
      </c>
      <c r="W3476" s="9" t="n">
        <f aca="false">IF(OR(C3476=Scenario!$B$22,C3476=Scenario!$C$22),1,0)</f>
        <v>0</v>
      </c>
      <c r="X3476" s="9" t="n">
        <f aca="false">IF(ISNUMBER(I3476),1,0)</f>
        <v>0</v>
      </c>
      <c r="Y3476" s="9" t="n">
        <f aca="false">MOD(INT(E3476/86400)+3,7)</f>
        <v>6</v>
      </c>
      <c r="Z3476" s="9" t="n">
        <f aca="false">MOD(INT(E3476/3600),24)</f>
        <v>11</v>
      </c>
      <c r="AA3476" s="6" t="s">
        <v>7195</v>
      </c>
    </row>
    <row r="3477" customFormat="false" ht="15" hidden="false" customHeight="false" outlineLevel="0" collapsed="false">
      <c r="A3477" s="6" t="s">
        <v>7196</v>
      </c>
      <c r="B3477" s="6" t="s">
        <v>43</v>
      </c>
      <c r="C3477" s="6" t="s">
        <v>46</v>
      </c>
      <c r="D3477" s="6" t="s">
        <v>172</v>
      </c>
      <c r="E3477" s="6" t="n">
        <v>1789906707</v>
      </c>
      <c r="I3477" s="6" t="n">
        <v>1789907863</v>
      </c>
      <c r="J3477" s="6" t="n">
        <v>0</v>
      </c>
      <c r="K3477" s="6" t="n">
        <v>0</v>
      </c>
      <c r="L3477" s="9" t="n">
        <f aca="false">IF(AND(E3477&gt;=Scenario!$B$11,E3477&lt;Scenario!$B$12),1,0)</f>
        <v>1</v>
      </c>
      <c r="M3477" s="0" t="str">
        <f aca="false">IF(AND(L3477=1,ISNUMBER(F3477)),MAX(0,F3477-E3477)/60,"")</f>
        <v/>
      </c>
      <c r="N3477" s="0" t="str">
        <f aca="false">IF(AND(L3477=1,ISNUMBER(G3477)),MAX(0,G3477-E3477)/60,"")</f>
        <v/>
      </c>
      <c r="O3477" s="9" t="n">
        <f aca="false">IF(ISNUMBER(H3477),IF(AND(H3477&gt;=Scenario!$B$11,H3477&lt;Scenario!$B$12),1,0),0)</f>
        <v>0</v>
      </c>
      <c r="P3477" s="0" t="str">
        <f aca="false">IF(O3477=1,MAX(0,H3477-E3477)/60,"")</f>
        <v/>
      </c>
      <c r="Q3477" s="9" t="n">
        <f aca="false">INDEX(Scenario!$B$18:$B$20,MATCH(B3477,Scenario!$A$18:$A$20,0))</f>
        <v>60</v>
      </c>
      <c r="R3477" s="9" t="n">
        <f aca="false">INDEX(Scenario!$C$18:$C$20,MATCH(B3477,Scenario!$A$18:$A$20,0))</f>
        <v>1440</v>
      </c>
      <c r="S3477" s="0" t="str">
        <f aca="false">IF(ISNUMBER(M3477),IF(M3477&lt;=Q3477,1,0),"")</f>
        <v/>
      </c>
      <c r="T3477" s="0" t="str">
        <f aca="false">IF(ISNUMBER(P3477),IF(P3477&lt;=R3477,1,0),"")</f>
        <v/>
      </c>
      <c r="U3477" s="9" t="n">
        <f aca="false">IF(E3477&gt;Scenario!$B$14,0,IF(OR(AND(ISNUMBER(H3477),H3477&lt;=Scenario!$B$14),AND(ISNUMBER(I3477),I3477&lt;=Scenario!$B$14)),0,1))</f>
        <v>0</v>
      </c>
      <c r="V3477" s="9" t="n">
        <f aca="false">IF(AND(U3477=1,(Scenario!$B$14-E3477)/60&gt;R3477),1,0)</f>
        <v>0</v>
      </c>
      <c r="W3477" s="9" t="n">
        <f aca="false">IF(OR(C3477=Scenario!$B$22,C3477=Scenario!$C$22),1,0)</f>
        <v>1</v>
      </c>
      <c r="X3477" s="9" t="n">
        <f aca="false">IF(ISNUMBER(I3477),1,0)</f>
        <v>1</v>
      </c>
      <c r="Y3477" s="9" t="n">
        <f aca="false">MOD(INT(E3477/86400)+3,7)</f>
        <v>6</v>
      </c>
      <c r="Z3477" s="9" t="n">
        <f aca="false">MOD(INT(E3477/3600),24)</f>
        <v>12</v>
      </c>
      <c r="AA3477" s="6" t="s">
        <v>7197</v>
      </c>
    </row>
    <row r="3478" customFormat="false" ht="15" hidden="false" customHeight="false" outlineLevel="0" collapsed="false">
      <c r="A3478" s="6" t="s">
        <v>7198</v>
      </c>
      <c r="B3478" s="6" t="s">
        <v>44</v>
      </c>
      <c r="C3478" s="6" t="s">
        <v>249</v>
      </c>
      <c r="D3478" s="6" t="s">
        <v>170</v>
      </c>
      <c r="E3478" s="6" t="n">
        <v>1789907075</v>
      </c>
      <c r="F3478" s="6" t="n">
        <v>1789916523</v>
      </c>
      <c r="G3478" s="6" t="n">
        <v>1789916343</v>
      </c>
      <c r="H3478" s="6" t="n">
        <v>1789917988</v>
      </c>
      <c r="J3478" s="6" t="n">
        <v>0</v>
      </c>
      <c r="K3478" s="6" t="n">
        <v>0</v>
      </c>
      <c r="L3478" s="9" t="n">
        <f aca="false">IF(AND(E3478&gt;=Scenario!$B$11,E3478&lt;Scenario!$B$12),1,0)</f>
        <v>1</v>
      </c>
      <c r="M3478" s="9" t="n">
        <f aca="false">IF(AND(L3478=1,ISNUMBER(F3478)),MAX(0,F3478-E3478)/60,"")</f>
        <v>157.466666666667</v>
      </c>
      <c r="N3478" s="9" t="n">
        <f aca="false">IF(AND(L3478=1,ISNUMBER(G3478)),MAX(0,G3478-E3478)/60,"")</f>
        <v>154.466666666667</v>
      </c>
      <c r="O3478" s="9" t="n">
        <f aca="false">IF(ISNUMBER(H3478),IF(AND(H3478&gt;=Scenario!$B$11,H3478&lt;Scenario!$B$12),1,0),0)</f>
        <v>1</v>
      </c>
      <c r="P3478" s="9" t="n">
        <f aca="false">IF(O3478=1,MAX(0,H3478-E3478)/60,"")</f>
        <v>181.883333333333</v>
      </c>
      <c r="Q3478" s="9" t="n">
        <f aca="false">INDEX(Scenario!$B$18:$B$20,MATCH(B3478,Scenario!$A$18:$A$20,0))</f>
        <v>240</v>
      </c>
      <c r="R3478" s="9" t="n">
        <f aca="false">INDEX(Scenario!$C$18:$C$20,MATCH(B3478,Scenario!$A$18:$A$20,0))</f>
        <v>4320</v>
      </c>
      <c r="S3478" s="9" t="n">
        <f aca="false">IF(ISNUMBER(M3478),IF(M3478&lt;=Q3478,1,0),"")</f>
        <v>1</v>
      </c>
      <c r="T3478" s="9" t="n">
        <f aca="false">IF(ISNUMBER(P3478),IF(P3478&lt;=R3478,1,0),"")</f>
        <v>1</v>
      </c>
      <c r="U3478" s="9" t="n">
        <f aca="false">IF(E3478&gt;Scenario!$B$14,0,IF(OR(AND(ISNUMBER(H3478),H3478&lt;=Scenario!$B$14),AND(ISNUMBER(I3478),I3478&lt;=Scenario!$B$14)),0,1))</f>
        <v>0</v>
      </c>
      <c r="V3478" s="9" t="n">
        <f aca="false">IF(AND(U3478=1,(Scenario!$B$14-E3478)/60&gt;R3478),1,0)</f>
        <v>0</v>
      </c>
      <c r="W3478" s="9" t="n">
        <f aca="false">IF(OR(C3478=Scenario!$B$22,C3478=Scenario!$C$22),1,0)</f>
        <v>0</v>
      </c>
      <c r="X3478" s="9" t="n">
        <f aca="false">IF(ISNUMBER(I3478),1,0)</f>
        <v>0</v>
      </c>
      <c r="Y3478" s="9" t="n">
        <f aca="false">MOD(INT(E3478/86400)+3,7)</f>
        <v>6</v>
      </c>
      <c r="Z3478" s="9" t="n">
        <f aca="false">MOD(INT(E3478/3600),24)</f>
        <v>12</v>
      </c>
      <c r="AA3478" s="6" t="s">
        <v>7199</v>
      </c>
    </row>
    <row r="3479" customFormat="false" ht="15" hidden="false" customHeight="false" outlineLevel="0" collapsed="false">
      <c r="A3479" s="6" t="s">
        <v>7200</v>
      </c>
      <c r="B3479" s="6" t="s">
        <v>43</v>
      </c>
      <c r="C3479" s="6" t="s">
        <v>288</v>
      </c>
      <c r="D3479" s="6" t="s">
        <v>172</v>
      </c>
      <c r="E3479" s="6" t="n">
        <v>1789908842</v>
      </c>
      <c r="F3479" s="6" t="n">
        <v>1789913184</v>
      </c>
      <c r="G3479" s="6" t="n">
        <v>1789912948</v>
      </c>
      <c r="H3479" s="6" t="n">
        <v>1789914534</v>
      </c>
      <c r="J3479" s="6" t="n">
        <v>0</v>
      </c>
      <c r="K3479" s="6" t="n">
        <v>0</v>
      </c>
      <c r="L3479" s="9" t="n">
        <f aca="false">IF(AND(E3479&gt;=Scenario!$B$11,E3479&lt;Scenario!$B$12),1,0)</f>
        <v>1</v>
      </c>
      <c r="M3479" s="9" t="n">
        <f aca="false">IF(AND(L3479=1,ISNUMBER(F3479)),MAX(0,F3479-E3479)/60,"")</f>
        <v>72.3666666666667</v>
      </c>
      <c r="N3479" s="9" t="n">
        <f aca="false">IF(AND(L3479=1,ISNUMBER(G3479)),MAX(0,G3479-E3479)/60,"")</f>
        <v>68.4333333333333</v>
      </c>
      <c r="O3479" s="9" t="n">
        <f aca="false">IF(ISNUMBER(H3479),IF(AND(H3479&gt;=Scenario!$B$11,H3479&lt;Scenario!$B$12),1,0),0)</f>
        <v>1</v>
      </c>
      <c r="P3479" s="9" t="n">
        <f aca="false">IF(O3479=1,MAX(0,H3479-E3479)/60,"")</f>
        <v>94.8666666666667</v>
      </c>
      <c r="Q3479" s="9" t="n">
        <f aca="false">INDEX(Scenario!$B$18:$B$20,MATCH(B3479,Scenario!$A$18:$A$20,0))</f>
        <v>60</v>
      </c>
      <c r="R3479" s="9" t="n">
        <f aca="false">INDEX(Scenario!$C$18:$C$20,MATCH(B3479,Scenario!$A$18:$A$20,0))</f>
        <v>1440</v>
      </c>
      <c r="S3479" s="9" t="n">
        <f aca="false">IF(ISNUMBER(M3479),IF(M3479&lt;=Q3479,1,0),"")</f>
        <v>0</v>
      </c>
      <c r="T3479" s="9" t="n">
        <f aca="false">IF(ISNUMBER(P3479),IF(P3479&lt;=R3479,1,0),"")</f>
        <v>1</v>
      </c>
      <c r="U3479" s="9" t="n">
        <f aca="false">IF(E3479&gt;Scenario!$B$14,0,IF(OR(AND(ISNUMBER(H3479),H3479&lt;=Scenario!$B$14),AND(ISNUMBER(I3479),I3479&lt;=Scenario!$B$14)),0,1))</f>
        <v>0</v>
      </c>
      <c r="V3479" s="9" t="n">
        <f aca="false">IF(AND(U3479=1,(Scenario!$B$14-E3479)/60&gt;R3479),1,0)</f>
        <v>0</v>
      </c>
      <c r="W3479" s="9" t="n">
        <f aca="false">IF(OR(C3479=Scenario!$B$22,C3479=Scenario!$C$22),1,0)</f>
        <v>0</v>
      </c>
      <c r="X3479" s="9" t="n">
        <f aca="false">IF(ISNUMBER(I3479),1,0)</f>
        <v>0</v>
      </c>
      <c r="Y3479" s="9" t="n">
        <f aca="false">MOD(INT(E3479/86400)+3,7)</f>
        <v>6</v>
      </c>
      <c r="Z3479" s="9" t="n">
        <f aca="false">MOD(INT(E3479/3600),24)</f>
        <v>12</v>
      </c>
      <c r="AA3479" s="6" t="s">
        <v>7201</v>
      </c>
    </row>
    <row r="3480" customFormat="false" ht="15" hidden="false" customHeight="false" outlineLevel="0" collapsed="false">
      <c r="A3480" s="6" t="s">
        <v>7202</v>
      </c>
      <c r="B3480" s="6" t="s">
        <v>44</v>
      </c>
      <c r="C3480" s="6" t="s">
        <v>46</v>
      </c>
      <c r="D3480" s="6" t="s">
        <v>171</v>
      </c>
      <c r="E3480" s="6" t="n">
        <v>1789908933</v>
      </c>
      <c r="F3480" s="6" t="n">
        <v>1789909059</v>
      </c>
      <c r="G3480" s="6" t="n">
        <v>1789908965</v>
      </c>
      <c r="H3480" s="6" t="n">
        <v>1789909998</v>
      </c>
      <c r="J3480" s="6" t="n">
        <v>0</v>
      </c>
      <c r="K3480" s="6" t="n">
        <v>0</v>
      </c>
      <c r="L3480" s="9" t="n">
        <f aca="false">IF(AND(E3480&gt;=Scenario!$B$11,E3480&lt;Scenario!$B$12),1,0)</f>
        <v>1</v>
      </c>
      <c r="M3480" s="9" t="n">
        <f aca="false">IF(AND(L3480=1,ISNUMBER(F3480)),MAX(0,F3480-E3480)/60,"")</f>
        <v>2.1</v>
      </c>
      <c r="N3480" s="9" t="n">
        <f aca="false">IF(AND(L3480=1,ISNUMBER(G3480)),MAX(0,G3480-E3480)/60,"")</f>
        <v>0.533333333333333</v>
      </c>
      <c r="O3480" s="9" t="n">
        <f aca="false">IF(ISNUMBER(H3480),IF(AND(H3480&gt;=Scenario!$B$11,H3480&lt;Scenario!$B$12),1,0),0)</f>
        <v>1</v>
      </c>
      <c r="P3480" s="9" t="n">
        <f aca="false">IF(O3480=1,MAX(0,H3480-E3480)/60,"")</f>
        <v>17.75</v>
      </c>
      <c r="Q3480" s="9" t="n">
        <f aca="false">INDEX(Scenario!$B$18:$B$20,MATCH(B3480,Scenario!$A$18:$A$20,0))</f>
        <v>240</v>
      </c>
      <c r="R3480" s="9" t="n">
        <f aca="false">INDEX(Scenario!$C$18:$C$20,MATCH(B3480,Scenario!$A$18:$A$20,0))</f>
        <v>4320</v>
      </c>
      <c r="S3480" s="9" t="n">
        <f aca="false">IF(ISNUMBER(M3480),IF(M3480&lt;=Q3480,1,0),"")</f>
        <v>1</v>
      </c>
      <c r="T3480" s="9" t="n">
        <f aca="false">IF(ISNUMBER(P3480),IF(P3480&lt;=R3480,1,0),"")</f>
        <v>1</v>
      </c>
      <c r="U3480" s="9" t="n">
        <f aca="false">IF(E3480&gt;Scenario!$B$14,0,IF(OR(AND(ISNUMBER(H3480),H3480&lt;=Scenario!$B$14),AND(ISNUMBER(I3480),I3480&lt;=Scenario!$B$14)),0,1))</f>
        <v>0</v>
      </c>
      <c r="V3480" s="9" t="n">
        <f aca="false">IF(AND(U3480=1,(Scenario!$B$14-E3480)/60&gt;R3480),1,0)</f>
        <v>0</v>
      </c>
      <c r="W3480" s="9" t="n">
        <f aca="false">IF(OR(C3480=Scenario!$B$22,C3480=Scenario!$C$22),1,0)</f>
        <v>1</v>
      </c>
      <c r="X3480" s="9" t="n">
        <f aca="false">IF(ISNUMBER(I3480),1,0)</f>
        <v>0</v>
      </c>
      <c r="Y3480" s="9" t="n">
        <f aca="false">MOD(INT(E3480/86400)+3,7)</f>
        <v>6</v>
      </c>
      <c r="Z3480" s="9" t="n">
        <f aca="false">MOD(INT(E3480/3600),24)</f>
        <v>12</v>
      </c>
      <c r="AA3480" s="6" t="s">
        <v>7203</v>
      </c>
    </row>
    <row r="3481" customFormat="false" ht="15" hidden="false" customHeight="false" outlineLevel="0" collapsed="false">
      <c r="A3481" s="6" t="s">
        <v>7204</v>
      </c>
      <c r="B3481" s="6" t="s">
        <v>42</v>
      </c>
      <c r="C3481" s="6" t="s">
        <v>249</v>
      </c>
      <c r="D3481" s="6" t="s">
        <v>171</v>
      </c>
      <c r="E3481" s="6" t="n">
        <v>1789911122</v>
      </c>
      <c r="F3481" s="6" t="n">
        <v>1789938156</v>
      </c>
      <c r="G3481" s="6" t="n">
        <v>1789938029</v>
      </c>
      <c r="H3481" s="6" t="n">
        <v>1789943149</v>
      </c>
      <c r="J3481" s="6" t="n">
        <v>0</v>
      </c>
      <c r="K3481" s="6" t="n">
        <v>0</v>
      </c>
      <c r="L3481" s="9" t="n">
        <f aca="false">IF(AND(E3481&gt;=Scenario!$B$11,E3481&lt;Scenario!$B$12),1,0)</f>
        <v>1</v>
      </c>
      <c r="M3481" s="9" t="n">
        <f aca="false">IF(AND(L3481=1,ISNUMBER(F3481)),MAX(0,F3481-E3481)/60,"")</f>
        <v>450.566666666667</v>
      </c>
      <c r="N3481" s="9" t="n">
        <f aca="false">IF(AND(L3481=1,ISNUMBER(G3481)),MAX(0,G3481-E3481)/60,"")</f>
        <v>448.45</v>
      </c>
      <c r="O3481" s="9" t="n">
        <f aca="false">IF(ISNUMBER(H3481),IF(AND(H3481&gt;=Scenario!$B$11,H3481&lt;Scenario!$B$12),1,0),0)</f>
        <v>1</v>
      </c>
      <c r="P3481" s="9" t="n">
        <f aca="false">IF(O3481=1,MAX(0,H3481-E3481)/60,"")</f>
        <v>533.783333333333</v>
      </c>
      <c r="Q3481" s="9" t="n">
        <f aca="false">INDEX(Scenario!$B$18:$B$20,MATCH(B3481,Scenario!$A$18:$A$20,0))</f>
        <v>15</v>
      </c>
      <c r="R3481" s="9" t="n">
        <f aca="false">INDEX(Scenario!$C$18:$C$20,MATCH(B3481,Scenario!$A$18:$A$20,0))</f>
        <v>240</v>
      </c>
      <c r="S3481" s="9" t="n">
        <f aca="false">IF(ISNUMBER(M3481),IF(M3481&lt;=Q3481,1,0),"")</f>
        <v>0</v>
      </c>
      <c r="T3481" s="9" t="n">
        <f aca="false">IF(ISNUMBER(P3481),IF(P3481&lt;=R3481,1,0),"")</f>
        <v>0</v>
      </c>
      <c r="U3481" s="9" t="n">
        <f aca="false">IF(E3481&gt;Scenario!$B$14,0,IF(OR(AND(ISNUMBER(H3481),H3481&lt;=Scenario!$B$14),AND(ISNUMBER(I3481),I3481&lt;=Scenario!$B$14)),0,1))</f>
        <v>0</v>
      </c>
      <c r="V3481" s="9" t="n">
        <f aca="false">IF(AND(U3481=1,(Scenario!$B$14-E3481)/60&gt;R3481),1,0)</f>
        <v>0</v>
      </c>
      <c r="W3481" s="9" t="n">
        <f aca="false">IF(OR(C3481=Scenario!$B$22,C3481=Scenario!$C$22),1,0)</f>
        <v>0</v>
      </c>
      <c r="X3481" s="9" t="n">
        <f aca="false">IF(ISNUMBER(I3481),1,0)</f>
        <v>0</v>
      </c>
      <c r="Y3481" s="9" t="n">
        <f aca="false">MOD(INT(E3481/86400)+3,7)</f>
        <v>6</v>
      </c>
      <c r="Z3481" s="9" t="n">
        <f aca="false">MOD(INT(E3481/3600),24)</f>
        <v>13</v>
      </c>
      <c r="AA3481" s="6" t="s">
        <v>7205</v>
      </c>
    </row>
    <row r="3482" customFormat="false" ht="15" hidden="false" customHeight="false" outlineLevel="0" collapsed="false">
      <c r="A3482" s="6" t="s">
        <v>7206</v>
      </c>
      <c r="B3482" s="6" t="s">
        <v>44</v>
      </c>
      <c r="C3482" s="6" t="s">
        <v>288</v>
      </c>
      <c r="D3482" s="6" t="s">
        <v>172</v>
      </c>
      <c r="E3482" s="6" t="n">
        <v>1789911647</v>
      </c>
      <c r="F3482" s="6" t="n">
        <v>1789914675</v>
      </c>
      <c r="G3482" s="6" t="n">
        <v>1789914579</v>
      </c>
      <c r="H3482" s="6" t="n">
        <v>1789918932</v>
      </c>
      <c r="J3482" s="6" t="n">
        <v>0</v>
      </c>
      <c r="K3482" s="6" t="n">
        <v>0</v>
      </c>
      <c r="L3482" s="9" t="n">
        <f aca="false">IF(AND(E3482&gt;=Scenario!$B$11,E3482&lt;Scenario!$B$12),1,0)</f>
        <v>1</v>
      </c>
      <c r="M3482" s="9" t="n">
        <f aca="false">IF(AND(L3482=1,ISNUMBER(F3482)),MAX(0,F3482-E3482)/60,"")</f>
        <v>50.4666666666667</v>
      </c>
      <c r="N3482" s="9" t="n">
        <f aca="false">IF(AND(L3482=1,ISNUMBER(G3482)),MAX(0,G3482-E3482)/60,"")</f>
        <v>48.8666666666667</v>
      </c>
      <c r="O3482" s="9" t="n">
        <f aca="false">IF(ISNUMBER(H3482),IF(AND(H3482&gt;=Scenario!$B$11,H3482&lt;Scenario!$B$12),1,0),0)</f>
        <v>1</v>
      </c>
      <c r="P3482" s="9" t="n">
        <f aca="false">IF(O3482=1,MAX(0,H3482-E3482)/60,"")</f>
        <v>121.416666666667</v>
      </c>
      <c r="Q3482" s="9" t="n">
        <f aca="false">INDEX(Scenario!$B$18:$B$20,MATCH(B3482,Scenario!$A$18:$A$20,0))</f>
        <v>240</v>
      </c>
      <c r="R3482" s="9" t="n">
        <f aca="false">INDEX(Scenario!$C$18:$C$20,MATCH(B3482,Scenario!$A$18:$A$20,0))</f>
        <v>4320</v>
      </c>
      <c r="S3482" s="9" t="n">
        <f aca="false">IF(ISNUMBER(M3482),IF(M3482&lt;=Q3482,1,0),"")</f>
        <v>1</v>
      </c>
      <c r="T3482" s="9" t="n">
        <f aca="false">IF(ISNUMBER(P3482),IF(P3482&lt;=R3482,1,0),"")</f>
        <v>1</v>
      </c>
      <c r="U3482" s="9" t="n">
        <f aca="false">IF(E3482&gt;Scenario!$B$14,0,IF(OR(AND(ISNUMBER(H3482),H3482&lt;=Scenario!$B$14),AND(ISNUMBER(I3482),I3482&lt;=Scenario!$B$14)),0,1))</f>
        <v>0</v>
      </c>
      <c r="V3482" s="9" t="n">
        <f aca="false">IF(AND(U3482=1,(Scenario!$B$14-E3482)/60&gt;R3482),1,0)</f>
        <v>0</v>
      </c>
      <c r="W3482" s="9" t="n">
        <f aca="false">IF(OR(C3482=Scenario!$B$22,C3482=Scenario!$C$22),1,0)</f>
        <v>0</v>
      </c>
      <c r="X3482" s="9" t="n">
        <f aca="false">IF(ISNUMBER(I3482),1,0)</f>
        <v>0</v>
      </c>
      <c r="Y3482" s="9" t="n">
        <f aca="false">MOD(INT(E3482/86400)+3,7)</f>
        <v>6</v>
      </c>
      <c r="Z3482" s="9" t="n">
        <f aca="false">MOD(INT(E3482/3600),24)</f>
        <v>13</v>
      </c>
      <c r="AA3482" s="6" t="s">
        <v>7207</v>
      </c>
    </row>
    <row r="3483" customFormat="false" ht="15" hidden="false" customHeight="false" outlineLevel="0" collapsed="false">
      <c r="A3483" s="6" t="s">
        <v>7208</v>
      </c>
      <c r="B3483" s="6" t="s">
        <v>43</v>
      </c>
      <c r="C3483" s="6" t="s">
        <v>249</v>
      </c>
      <c r="D3483" s="6" t="s">
        <v>170</v>
      </c>
      <c r="E3483" s="6" t="n">
        <v>1789918525</v>
      </c>
      <c r="F3483" s="6" t="n">
        <v>1789919024</v>
      </c>
      <c r="G3483" s="6" t="n">
        <v>1789918964</v>
      </c>
      <c r="H3483" s="6" t="n">
        <v>1789925263</v>
      </c>
      <c r="J3483" s="6" t="n">
        <v>0</v>
      </c>
      <c r="K3483" s="6" t="n">
        <v>0</v>
      </c>
      <c r="L3483" s="9" t="n">
        <f aca="false">IF(AND(E3483&gt;=Scenario!$B$11,E3483&lt;Scenario!$B$12),1,0)</f>
        <v>1</v>
      </c>
      <c r="M3483" s="9" t="n">
        <f aca="false">IF(AND(L3483=1,ISNUMBER(F3483)),MAX(0,F3483-E3483)/60,"")</f>
        <v>8.31666666666667</v>
      </c>
      <c r="N3483" s="9" t="n">
        <f aca="false">IF(AND(L3483=1,ISNUMBER(G3483)),MAX(0,G3483-E3483)/60,"")</f>
        <v>7.31666666666667</v>
      </c>
      <c r="O3483" s="9" t="n">
        <f aca="false">IF(ISNUMBER(H3483),IF(AND(H3483&gt;=Scenario!$B$11,H3483&lt;Scenario!$B$12),1,0),0)</f>
        <v>1</v>
      </c>
      <c r="P3483" s="9" t="n">
        <f aca="false">IF(O3483=1,MAX(0,H3483-E3483)/60,"")</f>
        <v>112.3</v>
      </c>
      <c r="Q3483" s="9" t="n">
        <f aca="false">INDEX(Scenario!$B$18:$B$20,MATCH(B3483,Scenario!$A$18:$A$20,0))</f>
        <v>60</v>
      </c>
      <c r="R3483" s="9" t="n">
        <f aca="false">INDEX(Scenario!$C$18:$C$20,MATCH(B3483,Scenario!$A$18:$A$20,0))</f>
        <v>1440</v>
      </c>
      <c r="S3483" s="9" t="n">
        <f aca="false">IF(ISNUMBER(M3483),IF(M3483&lt;=Q3483,1,0),"")</f>
        <v>1</v>
      </c>
      <c r="T3483" s="9" t="n">
        <f aca="false">IF(ISNUMBER(P3483),IF(P3483&lt;=R3483,1,0),"")</f>
        <v>1</v>
      </c>
      <c r="U3483" s="9" t="n">
        <f aca="false">IF(E3483&gt;Scenario!$B$14,0,IF(OR(AND(ISNUMBER(H3483),H3483&lt;=Scenario!$B$14),AND(ISNUMBER(I3483),I3483&lt;=Scenario!$B$14)),0,1))</f>
        <v>0</v>
      </c>
      <c r="V3483" s="9" t="n">
        <f aca="false">IF(AND(U3483=1,(Scenario!$B$14-E3483)/60&gt;R3483),1,0)</f>
        <v>0</v>
      </c>
      <c r="W3483" s="9" t="n">
        <f aca="false">IF(OR(C3483=Scenario!$B$22,C3483=Scenario!$C$22),1,0)</f>
        <v>0</v>
      </c>
      <c r="X3483" s="9" t="n">
        <f aca="false">IF(ISNUMBER(I3483),1,0)</f>
        <v>0</v>
      </c>
      <c r="Y3483" s="9" t="n">
        <f aca="false">MOD(INT(E3483/86400)+3,7)</f>
        <v>6</v>
      </c>
      <c r="Z3483" s="9" t="n">
        <f aca="false">MOD(INT(E3483/3600),24)</f>
        <v>15</v>
      </c>
      <c r="AA3483" s="6" t="s">
        <v>7209</v>
      </c>
    </row>
    <row r="3484" customFormat="false" ht="15" hidden="false" customHeight="false" outlineLevel="0" collapsed="false">
      <c r="A3484" s="6" t="s">
        <v>7210</v>
      </c>
      <c r="B3484" s="6" t="s">
        <v>44</v>
      </c>
      <c r="C3484" s="6" t="s">
        <v>46</v>
      </c>
      <c r="D3484" s="6" t="s">
        <v>170</v>
      </c>
      <c r="E3484" s="6" t="n">
        <v>1789970828</v>
      </c>
      <c r="F3484" s="6" t="n">
        <v>1789971069</v>
      </c>
      <c r="G3484" s="6" t="n">
        <v>1789970873</v>
      </c>
      <c r="H3484" s="6" t="n">
        <v>1789971749</v>
      </c>
      <c r="J3484" s="6" t="n">
        <v>0</v>
      </c>
      <c r="K3484" s="6" t="n">
        <v>0</v>
      </c>
      <c r="L3484" s="9" t="n">
        <f aca="false">IF(AND(E3484&gt;=Scenario!$B$11,E3484&lt;Scenario!$B$12),1,0)</f>
        <v>1</v>
      </c>
      <c r="M3484" s="9" t="n">
        <f aca="false">IF(AND(L3484=1,ISNUMBER(F3484)),MAX(0,F3484-E3484)/60,"")</f>
        <v>4.01666666666667</v>
      </c>
      <c r="N3484" s="9" t="n">
        <f aca="false">IF(AND(L3484=1,ISNUMBER(G3484)),MAX(0,G3484-E3484)/60,"")</f>
        <v>0.75</v>
      </c>
      <c r="O3484" s="9" t="n">
        <f aca="false">IF(ISNUMBER(H3484),IF(AND(H3484&gt;=Scenario!$B$11,H3484&lt;Scenario!$B$12),1,0),0)</f>
        <v>1</v>
      </c>
      <c r="P3484" s="9" t="n">
        <f aca="false">IF(O3484=1,MAX(0,H3484-E3484)/60,"")</f>
        <v>15.35</v>
      </c>
      <c r="Q3484" s="9" t="n">
        <f aca="false">INDEX(Scenario!$B$18:$B$20,MATCH(B3484,Scenario!$A$18:$A$20,0))</f>
        <v>240</v>
      </c>
      <c r="R3484" s="9" t="n">
        <f aca="false">INDEX(Scenario!$C$18:$C$20,MATCH(B3484,Scenario!$A$18:$A$20,0))</f>
        <v>4320</v>
      </c>
      <c r="S3484" s="9" t="n">
        <f aca="false">IF(ISNUMBER(M3484),IF(M3484&lt;=Q3484,1,0),"")</f>
        <v>1</v>
      </c>
      <c r="T3484" s="9" t="n">
        <f aca="false">IF(ISNUMBER(P3484),IF(P3484&lt;=R3484,1,0),"")</f>
        <v>1</v>
      </c>
      <c r="U3484" s="9" t="n">
        <f aca="false">IF(E3484&gt;Scenario!$B$14,0,IF(OR(AND(ISNUMBER(H3484),H3484&lt;=Scenario!$B$14),AND(ISNUMBER(I3484),I3484&lt;=Scenario!$B$14)),0,1))</f>
        <v>0</v>
      </c>
      <c r="V3484" s="9" t="n">
        <f aca="false">IF(AND(U3484=1,(Scenario!$B$14-E3484)/60&gt;R3484),1,0)</f>
        <v>0</v>
      </c>
      <c r="W3484" s="9" t="n">
        <f aca="false">IF(OR(C3484=Scenario!$B$22,C3484=Scenario!$C$22),1,0)</f>
        <v>1</v>
      </c>
      <c r="X3484" s="9" t="n">
        <f aca="false">IF(ISNUMBER(I3484),1,0)</f>
        <v>0</v>
      </c>
      <c r="Y3484" s="9" t="n">
        <f aca="false">MOD(INT(E3484/86400)+3,7)</f>
        <v>0</v>
      </c>
      <c r="Z3484" s="9" t="n">
        <f aca="false">MOD(INT(E3484/3600),24)</f>
        <v>6</v>
      </c>
      <c r="AA3484" s="6" t="s">
        <v>7211</v>
      </c>
    </row>
    <row r="3485" customFormat="false" ht="15" hidden="false" customHeight="false" outlineLevel="0" collapsed="false">
      <c r="A3485" s="6" t="s">
        <v>7212</v>
      </c>
      <c r="B3485" s="6" t="s">
        <v>44</v>
      </c>
      <c r="C3485" s="6" t="s">
        <v>249</v>
      </c>
      <c r="D3485" s="6" t="s">
        <v>170</v>
      </c>
      <c r="E3485" s="6" t="n">
        <v>1789972951</v>
      </c>
      <c r="F3485" s="6" t="n">
        <v>1789973214</v>
      </c>
      <c r="G3485" s="6" t="n">
        <v>1789972989</v>
      </c>
      <c r="H3485" s="6" t="n">
        <v>1789973787</v>
      </c>
      <c r="J3485" s="6" t="n">
        <v>0</v>
      </c>
      <c r="K3485" s="6" t="n">
        <v>0</v>
      </c>
      <c r="L3485" s="9" t="n">
        <f aca="false">IF(AND(E3485&gt;=Scenario!$B$11,E3485&lt;Scenario!$B$12),1,0)</f>
        <v>1</v>
      </c>
      <c r="M3485" s="9" t="n">
        <f aca="false">IF(AND(L3485=1,ISNUMBER(F3485)),MAX(0,F3485-E3485)/60,"")</f>
        <v>4.38333333333333</v>
      </c>
      <c r="N3485" s="9" t="n">
        <f aca="false">IF(AND(L3485=1,ISNUMBER(G3485)),MAX(0,G3485-E3485)/60,"")</f>
        <v>0.633333333333333</v>
      </c>
      <c r="O3485" s="9" t="n">
        <f aca="false">IF(ISNUMBER(H3485),IF(AND(H3485&gt;=Scenario!$B$11,H3485&lt;Scenario!$B$12),1,0),0)</f>
        <v>1</v>
      </c>
      <c r="P3485" s="9" t="n">
        <f aca="false">IF(O3485=1,MAX(0,H3485-E3485)/60,"")</f>
        <v>13.9333333333333</v>
      </c>
      <c r="Q3485" s="9" t="n">
        <f aca="false">INDEX(Scenario!$B$18:$B$20,MATCH(B3485,Scenario!$A$18:$A$20,0))</f>
        <v>240</v>
      </c>
      <c r="R3485" s="9" t="n">
        <f aca="false">INDEX(Scenario!$C$18:$C$20,MATCH(B3485,Scenario!$A$18:$A$20,0))</f>
        <v>4320</v>
      </c>
      <c r="S3485" s="9" t="n">
        <f aca="false">IF(ISNUMBER(M3485),IF(M3485&lt;=Q3485,1,0),"")</f>
        <v>1</v>
      </c>
      <c r="T3485" s="9" t="n">
        <f aca="false">IF(ISNUMBER(P3485),IF(P3485&lt;=R3485,1,0),"")</f>
        <v>1</v>
      </c>
      <c r="U3485" s="9" t="n">
        <f aca="false">IF(E3485&gt;Scenario!$B$14,0,IF(OR(AND(ISNUMBER(H3485),H3485&lt;=Scenario!$B$14),AND(ISNUMBER(I3485),I3485&lt;=Scenario!$B$14)),0,1))</f>
        <v>0</v>
      </c>
      <c r="V3485" s="9" t="n">
        <f aca="false">IF(AND(U3485=1,(Scenario!$B$14-E3485)/60&gt;R3485),1,0)</f>
        <v>0</v>
      </c>
      <c r="W3485" s="9" t="n">
        <f aca="false">IF(OR(C3485=Scenario!$B$22,C3485=Scenario!$C$22),1,0)</f>
        <v>0</v>
      </c>
      <c r="X3485" s="9" t="n">
        <f aca="false">IF(ISNUMBER(I3485),1,0)</f>
        <v>0</v>
      </c>
      <c r="Y3485" s="9" t="n">
        <f aca="false">MOD(INT(E3485/86400)+3,7)</f>
        <v>0</v>
      </c>
      <c r="Z3485" s="9" t="n">
        <f aca="false">MOD(INT(E3485/3600),24)</f>
        <v>6</v>
      </c>
      <c r="AA3485" s="6" t="s">
        <v>7213</v>
      </c>
    </row>
    <row r="3486" customFormat="false" ht="15" hidden="false" customHeight="false" outlineLevel="0" collapsed="false">
      <c r="A3486" s="6" t="s">
        <v>7214</v>
      </c>
      <c r="B3486" s="6" t="s">
        <v>43</v>
      </c>
      <c r="C3486" s="6" t="s">
        <v>249</v>
      </c>
      <c r="D3486" s="6" t="s">
        <v>170</v>
      </c>
      <c r="E3486" s="6" t="n">
        <v>1789976790</v>
      </c>
      <c r="F3486" s="6" t="n">
        <v>1789977037</v>
      </c>
      <c r="G3486" s="6" t="n">
        <v>1789976838</v>
      </c>
      <c r="H3486" s="6" t="n">
        <v>1789977681</v>
      </c>
      <c r="J3486" s="6" t="n">
        <v>0</v>
      </c>
      <c r="K3486" s="6" t="n">
        <v>0</v>
      </c>
      <c r="L3486" s="9" t="n">
        <f aca="false">IF(AND(E3486&gt;=Scenario!$B$11,E3486&lt;Scenario!$B$12),1,0)</f>
        <v>1</v>
      </c>
      <c r="M3486" s="9" t="n">
        <f aca="false">IF(AND(L3486=1,ISNUMBER(F3486)),MAX(0,F3486-E3486)/60,"")</f>
        <v>4.11666666666667</v>
      </c>
      <c r="N3486" s="9" t="n">
        <f aca="false">IF(AND(L3486=1,ISNUMBER(G3486)),MAX(0,G3486-E3486)/60,"")</f>
        <v>0.8</v>
      </c>
      <c r="O3486" s="9" t="n">
        <f aca="false">IF(ISNUMBER(H3486),IF(AND(H3486&gt;=Scenario!$B$11,H3486&lt;Scenario!$B$12),1,0),0)</f>
        <v>1</v>
      </c>
      <c r="P3486" s="9" t="n">
        <f aca="false">IF(O3486=1,MAX(0,H3486-E3486)/60,"")</f>
        <v>14.85</v>
      </c>
      <c r="Q3486" s="9" t="n">
        <f aca="false">INDEX(Scenario!$B$18:$B$20,MATCH(B3486,Scenario!$A$18:$A$20,0))</f>
        <v>60</v>
      </c>
      <c r="R3486" s="9" t="n">
        <f aca="false">INDEX(Scenario!$C$18:$C$20,MATCH(B3486,Scenario!$A$18:$A$20,0))</f>
        <v>1440</v>
      </c>
      <c r="S3486" s="9" t="n">
        <f aca="false">IF(ISNUMBER(M3486),IF(M3486&lt;=Q3486,1,0),"")</f>
        <v>1</v>
      </c>
      <c r="T3486" s="9" t="n">
        <f aca="false">IF(ISNUMBER(P3486),IF(P3486&lt;=R3486,1,0),"")</f>
        <v>1</v>
      </c>
      <c r="U3486" s="9" t="n">
        <f aca="false">IF(E3486&gt;Scenario!$B$14,0,IF(OR(AND(ISNUMBER(H3486),H3486&lt;=Scenario!$B$14),AND(ISNUMBER(I3486),I3486&lt;=Scenario!$B$14)),0,1))</f>
        <v>0</v>
      </c>
      <c r="V3486" s="9" t="n">
        <f aca="false">IF(AND(U3486=1,(Scenario!$B$14-E3486)/60&gt;R3486),1,0)</f>
        <v>0</v>
      </c>
      <c r="W3486" s="9" t="n">
        <f aca="false">IF(OR(C3486=Scenario!$B$22,C3486=Scenario!$C$22),1,0)</f>
        <v>0</v>
      </c>
      <c r="X3486" s="9" t="n">
        <f aca="false">IF(ISNUMBER(I3486),1,0)</f>
        <v>0</v>
      </c>
      <c r="Y3486" s="9" t="n">
        <f aca="false">MOD(INT(E3486/86400)+3,7)</f>
        <v>0</v>
      </c>
      <c r="Z3486" s="9" t="n">
        <f aca="false">MOD(INT(E3486/3600),24)</f>
        <v>7</v>
      </c>
      <c r="AA3486" s="6" t="s">
        <v>7215</v>
      </c>
    </row>
    <row r="3487" customFormat="false" ht="15" hidden="false" customHeight="false" outlineLevel="0" collapsed="false">
      <c r="A3487" s="6" t="s">
        <v>7216</v>
      </c>
      <c r="B3487" s="6" t="s">
        <v>44</v>
      </c>
      <c r="C3487" s="6" t="s">
        <v>288</v>
      </c>
      <c r="D3487" s="6" t="s">
        <v>170</v>
      </c>
      <c r="E3487" s="6" t="n">
        <v>1789978031</v>
      </c>
      <c r="F3487" s="6" t="n">
        <v>1789978307</v>
      </c>
      <c r="G3487" s="6" t="n">
        <v>1789978088</v>
      </c>
      <c r="H3487" s="6" t="n">
        <v>1789980254</v>
      </c>
      <c r="J3487" s="6" t="n">
        <v>0</v>
      </c>
      <c r="K3487" s="6" t="n">
        <v>0</v>
      </c>
      <c r="L3487" s="9" t="n">
        <f aca="false">IF(AND(E3487&gt;=Scenario!$B$11,E3487&lt;Scenario!$B$12),1,0)</f>
        <v>1</v>
      </c>
      <c r="M3487" s="9" t="n">
        <f aca="false">IF(AND(L3487=1,ISNUMBER(F3487)),MAX(0,F3487-E3487)/60,"")</f>
        <v>4.6</v>
      </c>
      <c r="N3487" s="9" t="n">
        <f aca="false">IF(AND(L3487=1,ISNUMBER(G3487)),MAX(0,G3487-E3487)/60,"")</f>
        <v>0.95</v>
      </c>
      <c r="O3487" s="9" t="n">
        <f aca="false">IF(ISNUMBER(H3487),IF(AND(H3487&gt;=Scenario!$B$11,H3487&lt;Scenario!$B$12),1,0),0)</f>
        <v>1</v>
      </c>
      <c r="P3487" s="9" t="n">
        <f aca="false">IF(O3487=1,MAX(0,H3487-E3487)/60,"")</f>
        <v>37.05</v>
      </c>
      <c r="Q3487" s="9" t="n">
        <f aca="false">INDEX(Scenario!$B$18:$B$20,MATCH(B3487,Scenario!$A$18:$A$20,0))</f>
        <v>240</v>
      </c>
      <c r="R3487" s="9" t="n">
        <f aca="false">INDEX(Scenario!$C$18:$C$20,MATCH(B3487,Scenario!$A$18:$A$20,0))</f>
        <v>4320</v>
      </c>
      <c r="S3487" s="9" t="n">
        <f aca="false">IF(ISNUMBER(M3487),IF(M3487&lt;=Q3487,1,0),"")</f>
        <v>1</v>
      </c>
      <c r="T3487" s="9" t="n">
        <f aca="false">IF(ISNUMBER(P3487),IF(P3487&lt;=R3487,1,0),"")</f>
        <v>1</v>
      </c>
      <c r="U3487" s="9" t="n">
        <f aca="false">IF(E3487&gt;Scenario!$B$14,0,IF(OR(AND(ISNUMBER(H3487),H3487&lt;=Scenario!$B$14),AND(ISNUMBER(I3487),I3487&lt;=Scenario!$B$14)),0,1))</f>
        <v>0</v>
      </c>
      <c r="V3487" s="9" t="n">
        <f aca="false">IF(AND(U3487=1,(Scenario!$B$14-E3487)/60&gt;R3487),1,0)</f>
        <v>0</v>
      </c>
      <c r="W3487" s="9" t="n">
        <f aca="false">IF(OR(C3487=Scenario!$B$22,C3487=Scenario!$C$22),1,0)</f>
        <v>0</v>
      </c>
      <c r="X3487" s="9" t="n">
        <f aca="false">IF(ISNUMBER(I3487),1,0)</f>
        <v>0</v>
      </c>
      <c r="Y3487" s="9" t="n">
        <f aca="false">MOD(INT(E3487/86400)+3,7)</f>
        <v>0</v>
      </c>
      <c r="Z3487" s="9" t="n">
        <f aca="false">MOD(INT(E3487/3600),24)</f>
        <v>8</v>
      </c>
      <c r="AA3487" s="6" t="s">
        <v>7217</v>
      </c>
    </row>
    <row r="3488" customFormat="false" ht="15" hidden="false" customHeight="false" outlineLevel="0" collapsed="false">
      <c r="A3488" s="6" t="s">
        <v>7218</v>
      </c>
      <c r="B3488" s="6" t="s">
        <v>43</v>
      </c>
      <c r="C3488" s="6" t="s">
        <v>249</v>
      </c>
      <c r="D3488" s="6" t="s">
        <v>171</v>
      </c>
      <c r="E3488" s="6" t="n">
        <v>1789981781</v>
      </c>
      <c r="F3488" s="6" t="n">
        <v>1789981929</v>
      </c>
      <c r="G3488" s="6" t="n">
        <v>1789981799</v>
      </c>
      <c r="H3488" s="6" t="n">
        <v>1789990849</v>
      </c>
      <c r="J3488" s="6" t="n">
        <v>0</v>
      </c>
      <c r="K3488" s="6" t="n">
        <v>0</v>
      </c>
      <c r="L3488" s="9" t="n">
        <f aca="false">IF(AND(E3488&gt;=Scenario!$B$11,E3488&lt;Scenario!$B$12),1,0)</f>
        <v>1</v>
      </c>
      <c r="M3488" s="9" t="n">
        <f aca="false">IF(AND(L3488=1,ISNUMBER(F3488)),MAX(0,F3488-E3488)/60,"")</f>
        <v>2.46666666666667</v>
      </c>
      <c r="N3488" s="9" t="n">
        <f aca="false">IF(AND(L3488=1,ISNUMBER(G3488)),MAX(0,G3488-E3488)/60,"")</f>
        <v>0.3</v>
      </c>
      <c r="O3488" s="9" t="n">
        <f aca="false">IF(ISNUMBER(H3488),IF(AND(H3488&gt;=Scenario!$B$11,H3488&lt;Scenario!$B$12),1,0),0)</f>
        <v>1</v>
      </c>
      <c r="P3488" s="9" t="n">
        <f aca="false">IF(O3488=1,MAX(0,H3488-E3488)/60,"")</f>
        <v>151.133333333333</v>
      </c>
      <c r="Q3488" s="9" t="n">
        <f aca="false">INDEX(Scenario!$B$18:$B$20,MATCH(B3488,Scenario!$A$18:$A$20,0))</f>
        <v>60</v>
      </c>
      <c r="R3488" s="9" t="n">
        <f aca="false">INDEX(Scenario!$C$18:$C$20,MATCH(B3488,Scenario!$A$18:$A$20,0))</f>
        <v>1440</v>
      </c>
      <c r="S3488" s="9" t="n">
        <f aca="false">IF(ISNUMBER(M3488),IF(M3488&lt;=Q3488,1,0),"")</f>
        <v>1</v>
      </c>
      <c r="T3488" s="9" t="n">
        <f aca="false">IF(ISNUMBER(P3488),IF(P3488&lt;=R3488,1,0),"")</f>
        <v>1</v>
      </c>
      <c r="U3488" s="9" t="n">
        <f aca="false">IF(E3488&gt;Scenario!$B$14,0,IF(OR(AND(ISNUMBER(H3488),H3488&lt;=Scenario!$B$14),AND(ISNUMBER(I3488),I3488&lt;=Scenario!$B$14)),0,1))</f>
        <v>0</v>
      </c>
      <c r="V3488" s="9" t="n">
        <f aca="false">IF(AND(U3488=1,(Scenario!$B$14-E3488)/60&gt;R3488),1,0)</f>
        <v>0</v>
      </c>
      <c r="W3488" s="9" t="n">
        <f aca="false">IF(OR(C3488=Scenario!$B$22,C3488=Scenario!$C$22),1,0)</f>
        <v>0</v>
      </c>
      <c r="X3488" s="9" t="n">
        <f aca="false">IF(ISNUMBER(I3488),1,0)</f>
        <v>0</v>
      </c>
      <c r="Y3488" s="9" t="n">
        <f aca="false">MOD(INT(E3488/86400)+3,7)</f>
        <v>0</v>
      </c>
      <c r="Z3488" s="9" t="n">
        <f aca="false">MOD(INT(E3488/3600),24)</f>
        <v>9</v>
      </c>
      <c r="AA3488" s="6" t="s">
        <v>7219</v>
      </c>
    </row>
    <row r="3489" customFormat="false" ht="15" hidden="false" customHeight="false" outlineLevel="0" collapsed="false">
      <c r="A3489" s="6" t="s">
        <v>7220</v>
      </c>
      <c r="B3489" s="6" t="s">
        <v>43</v>
      </c>
      <c r="C3489" s="6" t="s">
        <v>47</v>
      </c>
      <c r="D3489" s="6" t="s">
        <v>172</v>
      </c>
      <c r="E3489" s="6" t="n">
        <v>1789981799</v>
      </c>
      <c r="F3489" s="6" t="n">
        <v>1789981914</v>
      </c>
      <c r="G3489" s="6" t="n">
        <v>1789981837</v>
      </c>
      <c r="H3489" s="6" t="n">
        <v>1789983933</v>
      </c>
      <c r="J3489" s="6" t="n">
        <v>0</v>
      </c>
      <c r="K3489" s="6" t="n">
        <v>0</v>
      </c>
      <c r="L3489" s="9" t="n">
        <f aca="false">IF(AND(E3489&gt;=Scenario!$B$11,E3489&lt;Scenario!$B$12),1,0)</f>
        <v>1</v>
      </c>
      <c r="M3489" s="9" t="n">
        <f aca="false">IF(AND(L3489=1,ISNUMBER(F3489)),MAX(0,F3489-E3489)/60,"")</f>
        <v>1.91666666666667</v>
      </c>
      <c r="N3489" s="9" t="n">
        <f aca="false">IF(AND(L3489=1,ISNUMBER(G3489)),MAX(0,G3489-E3489)/60,"")</f>
        <v>0.633333333333333</v>
      </c>
      <c r="O3489" s="9" t="n">
        <f aca="false">IF(ISNUMBER(H3489),IF(AND(H3489&gt;=Scenario!$B$11,H3489&lt;Scenario!$B$12),1,0),0)</f>
        <v>1</v>
      </c>
      <c r="P3489" s="9" t="n">
        <f aca="false">IF(O3489=1,MAX(0,H3489-E3489)/60,"")</f>
        <v>35.5666666666667</v>
      </c>
      <c r="Q3489" s="9" t="n">
        <f aca="false">INDEX(Scenario!$B$18:$B$20,MATCH(B3489,Scenario!$A$18:$A$20,0))</f>
        <v>60</v>
      </c>
      <c r="R3489" s="9" t="n">
        <f aca="false">INDEX(Scenario!$C$18:$C$20,MATCH(B3489,Scenario!$A$18:$A$20,0))</f>
        <v>1440</v>
      </c>
      <c r="S3489" s="9" t="n">
        <f aca="false">IF(ISNUMBER(M3489),IF(M3489&lt;=Q3489,1,0),"")</f>
        <v>1</v>
      </c>
      <c r="T3489" s="9" t="n">
        <f aca="false">IF(ISNUMBER(P3489),IF(P3489&lt;=R3489,1,0),"")</f>
        <v>1</v>
      </c>
      <c r="U3489" s="9" t="n">
        <f aca="false">IF(E3489&gt;Scenario!$B$14,0,IF(OR(AND(ISNUMBER(H3489),H3489&lt;=Scenario!$B$14),AND(ISNUMBER(I3489),I3489&lt;=Scenario!$B$14)),0,1))</f>
        <v>0</v>
      </c>
      <c r="V3489" s="9" t="n">
        <f aca="false">IF(AND(U3489=1,(Scenario!$B$14-E3489)/60&gt;R3489),1,0)</f>
        <v>0</v>
      </c>
      <c r="W3489" s="9" t="n">
        <f aca="false">IF(OR(C3489=Scenario!$B$22,C3489=Scenario!$C$22),1,0)</f>
        <v>1</v>
      </c>
      <c r="X3489" s="9" t="n">
        <f aca="false">IF(ISNUMBER(I3489),1,0)</f>
        <v>0</v>
      </c>
      <c r="Y3489" s="9" t="n">
        <f aca="false">MOD(INT(E3489/86400)+3,7)</f>
        <v>0</v>
      </c>
      <c r="Z3489" s="9" t="n">
        <f aca="false">MOD(INT(E3489/3600),24)</f>
        <v>9</v>
      </c>
      <c r="AA3489" s="6" t="s">
        <v>7221</v>
      </c>
    </row>
    <row r="3490" customFormat="false" ht="15" hidden="false" customHeight="false" outlineLevel="0" collapsed="false">
      <c r="A3490" s="6" t="s">
        <v>7222</v>
      </c>
      <c r="B3490" s="6" t="s">
        <v>43</v>
      </c>
      <c r="C3490" s="6" t="s">
        <v>46</v>
      </c>
      <c r="D3490" s="6" t="s">
        <v>171</v>
      </c>
      <c r="E3490" s="6" t="n">
        <v>1789982014</v>
      </c>
      <c r="F3490" s="6" t="n">
        <v>1789982254</v>
      </c>
      <c r="G3490" s="6" t="n">
        <v>1789982035</v>
      </c>
      <c r="H3490" s="6" t="n">
        <v>1789986844</v>
      </c>
      <c r="J3490" s="6" t="n">
        <v>0</v>
      </c>
      <c r="K3490" s="6" t="n">
        <v>0</v>
      </c>
      <c r="L3490" s="9" t="n">
        <f aca="false">IF(AND(E3490&gt;=Scenario!$B$11,E3490&lt;Scenario!$B$12),1,0)</f>
        <v>1</v>
      </c>
      <c r="M3490" s="9" t="n">
        <f aca="false">IF(AND(L3490=1,ISNUMBER(F3490)),MAX(0,F3490-E3490)/60,"")</f>
        <v>4</v>
      </c>
      <c r="N3490" s="9" t="n">
        <f aca="false">IF(AND(L3490=1,ISNUMBER(G3490)),MAX(0,G3490-E3490)/60,"")</f>
        <v>0.35</v>
      </c>
      <c r="O3490" s="9" t="n">
        <f aca="false">IF(ISNUMBER(H3490),IF(AND(H3490&gt;=Scenario!$B$11,H3490&lt;Scenario!$B$12),1,0),0)</f>
        <v>1</v>
      </c>
      <c r="P3490" s="9" t="n">
        <f aca="false">IF(O3490=1,MAX(0,H3490-E3490)/60,"")</f>
        <v>80.5</v>
      </c>
      <c r="Q3490" s="9" t="n">
        <f aca="false">INDEX(Scenario!$B$18:$B$20,MATCH(B3490,Scenario!$A$18:$A$20,0))</f>
        <v>60</v>
      </c>
      <c r="R3490" s="9" t="n">
        <f aca="false">INDEX(Scenario!$C$18:$C$20,MATCH(B3490,Scenario!$A$18:$A$20,0))</f>
        <v>1440</v>
      </c>
      <c r="S3490" s="9" t="n">
        <f aca="false">IF(ISNUMBER(M3490),IF(M3490&lt;=Q3490,1,0),"")</f>
        <v>1</v>
      </c>
      <c r="T3490" s="9" t="n">
        <f aca="false">IF(ISNUMBER(P3490),IF(P3490&lt;=R3490,1,0),"")</f>
        <v>1</v>
      </c>
      <c r="U3490" s="9" t="n">
        <f aca="false">IF(E3490&gt;Scenario!$B$14,0,IF(OR(AND(ISNUMBER(H3490),H3490&lt;=Scenario!$B$14),AND(ISNUMBER(I3490),I3490&lt;=Scenario!$B$14)),0,1))</f>
        <v>0</v>
      </c>
      <c r="V3490" s="9" t="n">
        <f aca="false">IF(AND(U3490=1,(Scenario!$B$14-E3490)/60&gt;R3490),1,0)</f>
        <v>0</v>
      </c>
      <c r="W3490" s="9" t="n">
        <f aca="false">IF(OR(C3490=Scenario!$B$22,C3490=Scenario!$C$22),1,0)</f>
        <v>1</v>
      </c>
      <c r="X3490" s="9" t="n">
        <f aca="false">IF(ISNUMBER(I3490),1,0)</f>
        <v>0</v>
      </c>
      <c r="Y3490" s="9" t="n">
        <f aca="false">MOD(INT(E3490/86400)+3,7)</f>
        <v>0</v>
      </c>
      <c r="Z3490" s="9" t="n">
        <f aca="false">MOD(INT(E3490/3600),24)</f>
        <v>9</v>
      </c>
      <c r="AA3490" s="6" t="s">
        <v>7223</v>
      </c>
    </row>
    <row r="3491" customFormat="false" ht="15" hidden="false" customHeight="false" outlineLevel="0" collapsed="false">
      <c r="A3491" s="6" t="s">
        <v>7224</v>
      </c>
      <c r="B3491" s="6" t="s">
        <v>44</v>
      </c>
      <c r="C3491" s="6" t="s">
        <v>46</v>
      </c>
      <c r="D3491" s="6" t="s">
        <v>171</v>
      </c>
      <c r="E3491" s="6" t="n">
        <v>1789983369</v>
      </c>
      <c r="F3491" s="6" t="n">
        <v>1789983608</v>
      </c>
      <c r="G3491" s="6" t="n">
        <v>1789983403</v>
      </c>
      <c r="H3491" s="6" t="n">
        <v>1789986043</v>
      </c>
      <c r="J3491" s="6" t="n">
        <v>0</v>
      </c>
      <c r="K3491" s="6" t="n">
        <v>0</v>
      </c>
      <c r="L3491" s="9" t="n">
        <f aca="false">IF(AND(E3491&gt;=Scenario!$B$11,E3491&lt;Scenario!$B$12),1,0)</f>
        <v>1</v>
      </c>
      <c r="M3491" s="9" t="n">
        <f aca="false">IF(AND(L3491=1,ISNUMBER(F3491)),MAX(0,F3491-E3491)/60,"")</f>
        <v>3.98333333333333</v>
      </c>
      <c r="N3491" s="9" t="n">
        <f aca="false">IF(AND(L3491=1,ISNUMBER(G3491)),MAX(0,G3491-E3491)/60,"")</f>
        <v>0.566666666666667</v>
      </c>
      <c r="O3491" s="9" t="n">
        <f aca="false">IF(ISNUMBER(H3491),IF(AND(H3491&gt;=Scenario!$B$11,H3491&lt;Scenario!$B$12),1,0),0)</f>
        <v>1</v>
      </c>
      <c r="P3491" s="9" t="n">
        <f aca="false">IF(O3491=1,MAX(0,H3491-E3491)/60,"")</f>
        <v>44.5666666666667</v>
      </c>
      <c r="Q3491" s="9" t="n">
        <f aca="false">INDEX(Scenario!$B$18:$B$20,MATCH(B3491,Scenario!$A$18:$A$20,0))</f>
        <v>240</v>
      </c>
      <c r="R3491" s="9" t="n">
        <f aca="false">INDEX(Scenario!$C$18:$C$20,MATCH(B3491,Scenario!$A$18:$A$20,0))</f>
        <v>4320</v>
      </c>
      <c r="S3491" s="9" t="n">
        <f aca="false">IF(ISNUMBER(M3491),IF(M3491&lt;=Q3491,1,0),"")</f>
        <v>1</v>
      </c>
      <c r="T3491" s="9" t="n">
        <f aca="false">IF(ISNUMBER(P3491),IF(P3491&lt;=R3491,1,0),"")</f>
        <v>1</v>
      </c>
      <c r="U3491" s="9" t="n">
        <f aca="false">IF(E3491&gt;Scenario!$B$14,0,IF(OR(AND(ISNUMBER(H3491),H3491&lt;=Scenario!$B$14),AND(ISNUMBER(I3491),I3491&lt;=Scenario!$B$14)),0,1))</f>
        <v>0</v>
      </c>
      <c r="V3491" s="9" t="n">
        <f aca="false">IF(AND(U3491=1,(Scenario!$B$14-E3491)/60&gt;R3491),1,0)</f>
        <v>0</v>
      </c>
      <c r="W3491" s="9" t="n">
        <f aca="false">IF(OR(C3491=Scenario!$B$22,C3491=Scenario!$C$22),1,0)</f>
        <v>1</v>
      </c>
      <c r="X3491" s="9" t="n">
        <f aca="false">IF(ISNUMBER(I3491),1,0)</f>
        <v>0</v>
      </c>
      <c r="Y3491" s="9" t="n">
        <f aca="false">MOD(INT(E3491/86400)+3,7)</f>
        <v>0</v>
      </c>
      <c r="Z3491" s="9" t="n">
        <f aca="false">MOD(INT(E3491/3600),24)</f>
        <v>9</v>
      </c>
      <c r="AA3491" s="6" t="s">
        <v>7225</v>
      </c>
    </row>
    <row r="3492" customFormat="false" ht="15" hidden="false" customHeight="false" outlineLevel="0" collapsed="false">
      <c r="A3492" s="6" t="s">
        <v>7226</v>
      </c>
      <c r="B3492" s="6" t="s">
        <v>44</v>
      </c>
      <c r="C3492" s="6" t="s">
        <v>46</v>
      </c>
      <c r="D3492" s="6" t="s">
        <v>171</v>
      </c>
      <c r="E3492" s="6" t="n">
        <v>1789984008</v>
      </c>
      <c r="F3492" s="6" t="n">
        <v>1789984210</v>
      </c>
      <c r="G3492" s="6" t="n">
        <v>1789984044</v>
      </c>
      <c r="H3492" s="6" t="n">
        <v>1789988250</v>
      </c>
      <c r="J3492" s="6" t="n">
        <v>0</v>
      </c>
      <c r="K3492" s="6" t="n">
        <v>0</v>
      </c>
      <c r="L3492" s="9" t="n">
        <f aca="false">IF(AND(E3492&gt;=Scenario!$B$11,E3492&lt;Scenario!$B$12),1,0)</f>
        <v>1</v>
      </c>
      <c r="M3492" s="9" t="n">
        <f aca="false">IF(AND(L3492=1,ISNUMBER(F3492)),MAX(0,F3492-E3492)/60,"")</f>
        <v>3.36666666666667</v>
      </c>
      <c r="N3492" s="9" t="n">
        <f aca="false">IF(AND(L3492=1,ISNUMBER(G3492)),MAX(0,G3492-E3492)/60,"")</f>
        <v>0.6</v>
      </c>
      <c r="O3492" s="9" t="n">
        <f aca="false">IF(ISNUMBER(H3492),IF(AND(H3492&gt;=Scenario!$B$11,H3492&lt;Scenario!$B$12),1,0),0)</f>
        <v>1</v>
      </c>
      <c r="P3492" s="9" t="n">
        <f aca="false">IF(O3492=1,MAX(0,H3492-E3492)/60,"")</f>
        <v>70.7</v>
      </c>
      <c r="Q3492" s="9" t="n">
        <f aca="false">INDEX(Scenario!$B$18:$B$20,MATCH(B3492,Scenario!$A$18:$A$20,0))</f>
        <v>240</v>
      </c>
      <c r="R3492" s="9" t="n">
        <f aca="false">INDEX(Scenario!$C$18:$C$20,MATCH(B3492,Scenario!$A$18:$A$20,0))</f>
        <v>4320</v>
      </c>
      <c r="S3492" s="9" t="n">
        <f aca="false">IF(ISNUMBER(M3492),IF(M3492&lt;=Q3492,1,0),"")</f>
        <v>1</v>
      </c>
      <c r="T3492" s="9" t="n">
        <f aca="false">IF(ISNUMBER(P3492),IF(P3492&lt;=R3492,1,0),"")</f>
        <v>1</v>
      </c>
      <c r="U3492" s="9" t="n">
        <f aca="false">IF(E3492&gt;Scenario!$B$14,0,IF(OR(AND(ISNUMBER(H3492),H3492&lt;=Scenario!$B$14),AND(ISNUMBER(I3492),I3492&lt;=Scenario!$B$14)),0,1))</f>
        <v>0</v>
      </c>
      <c r="V3492" s="9" t="n">
        <f aca="false">IF(AND(U3492=1,(Scenario!$B$14-E3492)/60&gt;R3492),1,0)</f>
        <v>0</v>
      </c>
      <c r="W3492" s="9" t="n">
        <f aca="false">IF(OR(C3492=Scenario!$B$22,C3492=Scenario!$C$22),1,0)</f>
        <v>1</v>
      </c>
      <c r="X3492" s="9" t="n">
        <f aca="false">IF(ISNUMBER(I3492),1,0)</f>
        <v>0</v>
      </c>
      <c r="Y3492" s="9" t="n">
        <f aca="false">MOD(INT(E3492/86400)+3,7)</f>
        <v>0</v>
      </c>
      <c r="Z3492" s="9" t="n">
        <f aca="false">MOD(INT(E3492/3600),24)</f>
        <v>9</v>
      </c>
      <c r="AA3492" s="6" t="s">
        <v>7227</v>
      </c>
    </row>
    <row r="3493" customFormat="false" ht="15" hidden="false" customHeight="false" outlineLevel="0" collapsed="false">
      <c r="A3493" s="6" t="s">
        <v>7228</v>
      </c>
      <c r="B3493" s="6" t="s">
        <v>43</v>
      </c>
      <c r="C3493" s="6" t="s">
        <v>46</v>
      </c>
      <c r="D3493" s="6" t="s">
        <v>170</v>
      </c>
      <c r="E3493" s="6" t="n">
        <v>1789984178</v>
      </c>
      <c r="F3493" s="6" t="n">
        <v>1789984420</v>
      </c>
      <c r="G3493" s="6" t="n">
        <v>1789984215</v>
      </c>
      <c r="H3493" s="6" t="n">
        <v>1789985744</v>
      </c>
      <c r="J3493" s="6" t="n">
        <v>0</v>
      </c>
      <c r="K3493" s="6" t="n">
        <v>0</v>
      </c>
      <c r="L3493" s="9" t="n">
        <f aca="false">IF(AND(E3493&gt;=Scenario!$B$11,E3493&lt;Scenario!$B$12),1,0)</f>
        <v>1</v>
      </c>
      <c r="M3493" s="9" t="n">
        <f aca="false">IF(AND(L3493=1,ISNUMBER(F3493)),MAX(0,F3493-E3493)/60,"")</f>
        <v>4.03333333333333</v>
      </c>
      <c r="N3493" s="9" t="n">
        <f aca="false">IF(AND(L3493=1,ISNUMBER(G3493)),MAX(0,G3493-E3493)/60,"")</f>
        <v>0.616666666666667</v>
      </c>
      <c r="O3493" s="9" t="n">
        <f aca="false">IF(ISNUMBER(H3493),IF(AND(H3493&gt;=Scenario!$B$11,H3493&lt;Scenario!$B$12),1,0),0)</f>
        <v>1</v>
      </c>
      <c r="P3493" s="9" t="n">
        <f aca="false">IF(O3493=1,MAX(0,H3493-E3493)/60,"")</f>
        <v>26.1</v>
      </c>
      <c r="Q3493" s="9" t="n">
        <f aca="false">INDEX(Scenario!$B$18:$B$20,MATCH(B3493,Scenario!$A$18:$A$20,0))</f>
        <v>60</v>
      </c>
      <c r="R3493" s="9" t="n">
        <f aca="false">INDEX(Scenario!$C$18:$C$20,MATCH(B3493,Scenario!$A$18:$A$20,0))</f>
        <v>1440</v>
      </c>
      <c r="S3493" s="9" t="n">
        <f aca="false">IF(ISNUMBER(M3493),IF(M3493&lt;=Q3493,1,0),"")</f>
        <v>1</v>
      </c>
      <c r="T3493" s="9" t="n">
        <f aca="false">IF(ISNUMBER(P3493),IF(P3493&lt;=R3493,1,0),"")</f>
        <v>1</v>
      </c>
      <c r="U3493" s="9" t="n">
        <f aca="false">IF(E3493&gt;Scenario!$B$14,0,IF(OR(AND(ISNUMBER(H3493),H3493&lt;=Scenario!$B$14),AND(ISNUMBER(I3493),I3493&lt;=Scenario!$B$14)),0,1))</f>
        <v>0</v>
      </c>
      <c r="V3493" s="9" t="n">
        <f aca="false">IF(AND(U3493=1,(Scenario!$B$14-E3493)/60&gt;R3493),1,0)</f>
        <v>0</v>
      </c>
      <c r="W3493" s="9" t="n">
        <f aca="false">IF(OR(C3493=Scenario!$B$22,C3493=Scenario!$C$22),1,0)</f>
        <v>1</v>
      </c>
      <c r="X3493" s="9" t="n">
        <f aca="false">IF(ISNUMBER(I3493),1,0)</f>
        <v>0</v>
      </c>
      <c r="Y3493" s="9" t="n">
        <f aca="false">MOD(INT(E3493/86400)+3,7)</f>
        <v>0</v>
      </c>
      <c r="Z3493" s="9" t="n">
        <f aca="false">MOD(INT(E3493/3600),24)</f>
        <v>9</v>
      </c>
      <c r="AA3493" s="6" t="s">
        <v>7229</v>
      </c>
    </row>
    <row r="3494" customFormat="false" ht="15" hidden="false" customHeight="false" outlineLevel="0" collapsed="false">
      <c r="A3494" s="6" t="s">
        <v>7230</v>
      </c>
      <c r="B3494" s="6" t="s">
        <v>43</v>
      </c>
      <c r="C3494" s="6" t="s">
        <v>249</v>
      </c>
      <c r="D3494" s="6" t="s">
        <v>171</v>
      </c>
      <c r="E3494" s="6" t="n">
        <v>1789984300</v>
      </c>
      <c r="F3494" s="6" t="n">
        <v>1789984486</v>
      </c>
      <c r="G3494" s="6" t="n">
        <v>1789984331</v>
      </c>
      <c r="H3494" s="6" t="n">
        <v>1789988780</v>
      </c>
      <c r="J3494" s="6" t="n">
        <v>0</v>
      </c>
      <c r="K3494" s="6" t="n">
        <v>0</v>
      </c>
      <c r="L3494" s="9" t="n">
        <f aca="false">IF(AND(E3494&gt;=Scenario!$B$11,E3494&lt;Scenario!$B$12),1,0)</f>
        <v>1</v>
      </c>
      <c r="M3494" s="9" t="n">
        <f aca="false">IF(AND(L3494=1,ISNUMBER(F3494)),MAX(0,F3494-E3494)/60,"")</f>
        <v>3.1</v>
      </c>
      <c r="N3494" s="9" t="n">
        <f aca="false">IF(AND(L3494=1,ISNUMBER(G3494)),MAX(0,G3494-E3494)/60,"")</f>
        <v>0.516666666666667</v>
      </c>
      <c r="O3494" s="9" t="n">
        <f aca="false">IF(ISNUMBER(H3494),IF(AND(H3494&gt;=Scenario!$B$11,H3494&lt;Scenario!$B$12),1,0),0)</f>
        <v>1</v>
      </c>
      <c r="P3494" s="9" t="n">
        <f aca="false">IF(O3494=1,MAX(0,H3494-E3494)/60,"")</f>
        <v>74.6666666666667</v>
      </c>
      <c r="Q3494" s="9" t="n">
        <f aca="false">INDEX(Scenario!$B$18:$B$20,MATCH(B3494,Scenario!$A$18:$A$20,0))</f>
        <v>60</v>
      </c>
      <c r="R3494" s="9" t="n">
        <f aca="false">INDEX(Scenario!$C$18:$C$20,MATCH(B3494,Scenario!$A$18:$A$20,0))</f>
        <v>1440</v>
      </c>
      <c r="S3494" s="9" t="n">
        <f aca="false">IF(ISNUMBER(M3494),IF(M3494&lt;=Q3494,1,0),"")</f>
        <v>1</v>
      </c>
      <c r="T3494" s="9" t="n">
        <f aca="false">IF(ISNUMBER(P3494),IF(P3494&lt;=R3494,1,0),"")</f>
        <v>1</v>
      </c>
      <c r="U3494" s="9" t="n">
        <f aca="false">IF(E3494&gt;Scenario!$B$14,0,IF(OR(AND(ISNUMBER(H3494),H3494&lt;=Scenario!$B$14),AND(ISNUMBER(I3494),I3494&lt;=Scenario!$B$14)),0,1))</f>
        <v>0</v>
      </c>
      <c r="V3494" s="9" t="n">
        <f aca="false">IF(AND(U3494=1,(Scenario!$B$14-E3494)/60&gt;R3494),1,0)</f>
        <v>0</v>
      </c>
      <c r="W3494" s="9" t="n">
        <f aca="false">IF(OR(C3494=Scenario!$B$22,C3494=Scenario!$C$22),1,0)</f>
        <v>0</v>
      </c>
      <c r="X3494" s="9" t="n">
        <f aca="false">IF(ISNUMBER(I3494),1,0)</f>
        <v>0</v>
      </c>
      <c r="Y3494" s="9" t="n">
        <f aca="false">MOD(INT(E3494/86400)+3,7)</f>
        <v>0</v>
      </c>
      <c r="Z3494" s="9" t="n">
        <f aca="false">MOD(INT(E3494/3600),24)</f>
        <v>9</v>
      </c>
      <c r="AA3494" s="6" t="s">
        <v>7231</v>
      </c>
    </row>
    <row r="3495" customFormat="false" ht="15" hidden="false" customHeight="false" outlineLevel="0" collapsed="false">
      <c r="A3495" s="6" t="s">
        <v>7232</v>
      </c>
      <c r="B3495" s="6" t="s">
        <v>43</v>
      </c>
      <c r="C3495" s="6" t="s">
        <v>46</v>
      </c>
      <c r="D3495" s="6" t="s">
        <v>171</v>
      </c>
      <c r="E3495" s="6" t="n">
        <v>1789984498</v>
      </c>
      <c r="I3495" s="6" t="n">
        <v>1789984618</v>
      </c>
      <c r="J3495" s="6" t="n">
        <v>0</v>
      </c>
      <c r="K3495" s="6" t="n">
        <v>0</v>
      </c>
      <c r="L3495" s="9" t="n">
        <f aca="false">IF(AND(E3495&gt;=Scenario!$B$11,E3495&lt;Scenario!$B$12),1,0)</f>
        <v>1</v>
      </c>
      <c r="M3495" s="0" t="str">
        <f aca="false">IF(AND(L3495=1,ISNUMBER(F3495)),MAX(0,F3495-E3495)/60,"")</f>
        <v/>
      </c>
      <c r="N3495" s="0" t="str">
        <f aca="false">IF(AND(L3495=1,ISNUMBER(G3495)),MAX(0,G3495-E3495)/60,"")</f>
        <v/>
      </c>
      <c r="O3495" s="9" t="n">
        <f aca="false">IF(ISNUMBER(H3495),IF(AND(H3495&gt;=Scenario!$B$11,H3495&lt;Scenario!$B$12),1,0),0)</f>
        <v>0</v>
      </c>
      <c r="P3495" s="0" t="str">
        <f aca="false">IF(O3495=1,MAX(0,H3495-E3495)/60,"")</f>
        <v/>
      </c>
      <c r="Q3495" s="9" t="n">
        <f aca="false">INDEX(Scenario!$B$18:$B$20,MATCH(B3495,Scenario!$A$18:$A$20,0))</f>
        <v>60</v>
      </c>
      <c r="R3495" s="9" t="n">
        <f aca="false">INDEX(Scenario!$C$18:$C$20,MATCH(B3495,Scenario!$A$18:$A$20,0))</f>
        <v>1440</v>
      </c>
      <c r="S3495" s="0" t="str">
        <f aca="false">IF(ISNUMBER(M3495),IF(M3495&lt;=Q3495,1,0),"")</f>
        <v/>
      </c>
      <c r="T3495" s="0" t="str">
        <f aca="false">IF(ISNUMBER(P3495),IF(P3495&lt;=R3495,1,0),"")</f>
        <v/>
      </c>
      <c r="U3495" s="9" t="n">
        <f aca="false">IF(E3495&gt;Scenario!$B$14,0,IF(OR(AND(ISNUMBER(H3495),H3495&lt;=Scenario!$B$14),AND(ISNUMBER(I3495),I3495&lt;=Scenario!$B$14)),0,1))</f>
        <v>0</v>
      </c>
      <c r="V3495" s="9" t="n">
        <f aca="false">IF(AND(U3495=1,(Scenario!$B$14-E3495)/60&gt;R3495),1,0)</f>
        <v>0</v>
      </c>
      <c r="W3495" s="9" t="n">
        <f aca="false">IF(OR(C3495=Scenario!$B$22,C3495=Scenario!$C$22),1,0)</f>
        <v>1</v>
      </c>
      <c r="X3495" s="9" t="n">
        <f aca="false">IF(ISNUMBER(I3495),1,0)</f>
        <v>1</v>
      </c>
      <c r="Y3495" s="9" t="n">
        <f aca="false">MOD(INT(E3495/86400)+3,7)</f>
        <v>0</v>
      </c>
      <c r="Z3495" s="9" t="n">
        <f aca="false">MOD(INT(E3495/3600),24)</f>
        <v>9</v>
      </c>
      <c r="AA3495" s="6" t="s">
        <v>7233</v>
      </c>
    </row>
    <row r="3496" customFormat="false" ht="15" hidden="false" customHeight="false" outlineLevel="0" collapsed="false">
      <c r="A3496" s="6" t="s">
        <v>7234</v>
      </c>
      <c r="B3496" s="6" t="s">
        <v>44</v>
      </c>
      <c r="C3496" s="6" t="s">
        <v>46</v>
      </c>
      <c r="D3496" s="6" t="s">
        <v>170</v>
      </c>
      <c r="E3496" s="6" t="n">
        <v>1789985171</v>
      </c>
      <c r="F3496" s="6" t="n">
        <v>1789985544</v>
      </c>
      <c r="G3496" s="6" t="n">
        <v>1789985426</v>
      </c>
      <c r="H3496" s="6" t="n">
        <v>1790057385</v>
      </c>
      <c r="J3496" s="6" t="n">
        <v>1</v>
      </c>
      <c r="K3496" s="6" t="n">
        <v>0</v>
      </c>
      <c r="L3496" s="9" t="n">
        <f aca="false">IF(AND(E3496&gt;=Scenario!$B$11,E3496&lt;Scenario!$B$12),1,0)</f>
        <v>1</v>
      </c>
      <c r="M3496" s="9" t="n">
        <f aca="false">IF(AND(L3496=1,ISNUMBER(F3496)),MAX(0,F3496-E3496)/60,"")</f>
        <v>6.21666666666667</v>
      </c>
      <c r="N3496" s="9" t="n">
        <f aca="false">IF(AND(L3496=1,ISNUMBER(G3496)),MAX(0,G3496-E3496)/60,"")</f>
        <v>4.25</v>
      </c>
      <c r="O3496" s="9" t="n">
        <f aca="false">IF(ISNUMBER(H3496),IF(AND(H3496&gt;=Scenario!$B$11,H3496&lt;Scenario!$B$12),1,0),0)</f>
        <v>1</v>
      </c>
      <c r="P3496" s="9" t="n">
        <f aca="false">IF(O3496=1,MAX(0,H3496-E3496)/60,"")</f>
        <v>1203.56666666667</v>
      </c>
      <c r="Q3496" s="9" t="n">
        <f aca="false">INDEX(Scenario!$B$18:$B$20,MATCH(B3496,Scenario!$A$18:$A$20,0))</f>
        <v>240</v>
      </c>
      <c r="R3496" s="9" t="n">
        <f aca="false">INDEX(Scenario!$C$18:$C$20,MATCH(B3496,Scenario!$A$18:$A$20,0))</f>
        <v>4320</v>
      </c>
      <c r="S3496" s="9" t="n">
        <f aca="false">IF(ISNUMBER(M3496),IF(M3496&lt;=Q3496,1,0),"")</f>
        <v>1</v>
      </c>
      <c r="T3496" s="9" t="n">
        <f aca="false">IF(ISNUMBER(P3496),IF(P3496&lt;=R3496,1,0),"")</f>
        <v>1</v>
      </c>
      <c r="U3496" s="9" t="n">
        <f aca="false">IF(E3496&gt;Scenario!$B$14,0,IF(OR(AND(ISNUMBER(H3496),H3496&lt;=Scenario!$B$14),AND(ISNUMBER(I3496),I3496&lt;=Scenario!$B$14)),0,1))</f>
        <v>0</v>
      </c>
      <c r="V3496" s="9" t="n">
        <f aca="false">IF(AND(U3496=1,(Scenario!$B$14-E3496)/60&gt;R3496),1,0)</f>
        <v>0</v>
      </c>
      <c r="W3496" s="9" t="n">
        <f aca="false">IF(OR(C3496=Scenario!$B$22,C3496=Scenario!$C$22),1,0)</f>
        <v>1</v>
      </c>
      <c r="X3496" s="9" t="n">
        <f aca="false">IF(ISNUMBER(I3496),1,0)</f>
        <v>0</v>
      </c>
      <c r="Y3496" s="9" t="n">
        <f aca="false">MOD(INT(E3496/86400)+3,7)</f>
        <v>0</v>
      </c>
      <c r="Z3496" s="9" t="n">
        <f aca="false">MOD(INT(E3496/3600),24)</f>
        <v>10</v>
      </c>
      <c r="AA3496" s="6" t="s">
        <v>7235</v>
      </c>
    </row>
    <row r="3497" customFormat="false" ht="15" hidden="false" customHeight="false" outlineLevel="0" collapsed="false">
      <c r="A3497" s="6" t="s">
        <v>7236</v>
      </c>
      <c r="B3497" s="6" t="s">
        <v>43</v>
      </c>
      <c r="C3497" s="6" t="s">
        <v>249</v>
      </c>
      <c r="D3497" s="6" t="s">
        <v>170</v>
      </c>
      <c r="E3497" s="6" t="n">
        <v>1789985646</v>
      </c>
      <c r="F3497" s="6" t="n">
        <v>1789986004</v>
      </c>
      <c r="G3497" s="6" t="n">
        <v>1789985765</v>
      </c>
      <c r="H3497" s="6" t="n">
        <v>1789986671</v>
      </c>
      <c r="J3497" s="6" t="n">
        <v>0</v>
      </c>
      <c r="K3497" s="6" t="n">
        <v>0</v>
      </c>
      <c r="L3497" s="9" t="n">
        <f aca="false">IF(AND(E3497&gt;=Scenario!$B$11,E3497&lt;Scenario!$B$12),1,0)</f>
        <v>1</v>
      </c>
      <c r="M3497" s="9" t="n">
        <f aca="false">IF(AND(L3497=1,ISNUMBER(F3497)),MAX(0,F3497-E3497)/60,"")</f>
        <v>5.96666666666667</v>
      </c>
      <c r="N3497" s="9" t="n">
        <f aca="false">IF(AND(L3497=1,ISNUMBER(G3497)),MAX(0,G3497-E3497)/60,"")</f>
        <v>1.98333333333333</v>
      </c>
      <c r="O3497" s="9" t="n">
        <f aca="false">IF(ISNUMBER(H3497),IF(AND(H3497&gt;=Scenario!$B$11,H3497&lt;Scenario!$B$12),1,0),0)</f>
        <v>1</v>
      </c>
      <c r="P3497" s="9" t="n">
        <f aca="false">IF(O3497=1,MAX(0,H3497-E3497)/60,"")</f>
        <v>17.0833333333333</v>
      </c>
      <c r="Q3497" s="9" t="n">
        <f aca="false">INDEX(Scenario!$B$18:$B$20,MATCH(B3497,Scenario!$A$18:$A$20,0))</f>
        <v>60</v>
      </c>
      <c r="R3497" s="9" t="n">
        <f aca="false">INDEX(Scenario!$C$18:$C$20,MATCH(B3497,Scenario!$A$18:$A$20,0))</f>
        <v>1440</v>
      </c>
      <c r="S3497" s="9" t="n">
        <f aca="false">IF(ISNUMBER(M3497),IF(M3497&lt;=Q3497,1,0),"")</f>
        <v>1</v>
      </c>
      <c r="T3497" s="9" t="n">
        <f aca="false">IF(ISNUMBER(P3497),IF(P3497&lt;=R3497,1,0),"")</f>
        <v>1</v>
      </c>
      <c r="U3497" s="9" t="n">
        <f aca="false">IF(E3497&gt;Scenario!$B$14,0,IF(OR(AND(ISNUMBER(H3497),H3497&lt;=Scenario!$B$14),AND(ISNUMBER(I3497),I3497&lt;=Scenario!$B$14)),0,1))</f>
        <v>0</v>
      </c>
      <c r="V3497" s="9" t="n">
        <f aca="false">IF(AND(U3497=1,(Scenario!$B$14-E3497)/60&gt;R3497),1,0)</f>
        <v>0</v>
      </c>
      <c r="W3497" s="9" t="n">
        <f aca="false">IF(OR(C3497=Scenario!$B$22,C3497=Scenario!$C$22),1,0)</f>
        <v>0</v>
      </c>
      <c r="X3497" s="9" t="n">
        <f aca="false">IF(ISNUMBER(I3497),1,0)</f>
        <v>0</v>
      </c>
      <c r="Y3497" s="9" t="n">
        <f aca="false">MOD(INT(E3497/86400)+3,7)</f>
        <v>0</v>
      </c>
      <c r="Z3497" s="9" t="n">
        <f aca="false">MOD(INT(E3497/3600),24)</f>
        <v>10</v>
      </c>
      <c r="AA3497" s="6" t="s">
        <v>7237</v>
      </c>
    </row>
    <row r="3498" customFormat="false" ht="15" hidden="false" customHeight="false" outlineLevel="0" collapsed="false">
      <c r="A3498" s="6" t="s">
        <v>7238</v>
      </c>
      <c r="B3498" s="6" t="s">
        <v>44</v>
      </c>
      <c r="C3498" s="6" t="s">
        <v>288</v>
      </c>
      <c r="D3498" s="6" t="s">
        <v>170</v>
      </c>
      <c r="E3498" s="6" t="n">
        <v>1789986397</v>
      </c>
      <c r="F3498" s="6" t="n">
        <v>1789986846</v>
      </c>
      <c r="G3498" s="6" t="n">
        <v>1789986705</v>
      </c>
      <c r="H3498" s="6" t="n">
        <v>1789987812</v>
      </c>
      <c r="J3498" s="6" t="n">
        <v>0</v>
      </c>
      <c r="K3498" s="6" t="n">
        <v>0</v>
      </c>
      <c r="L3498" s="9" t="n">
        <f aca="false">IF(AND(E3498&gt;=Scenario!$B$11,E3498&lt;Scenario!$B$12),1,0)</f>
        <v>1</v>
      </c>
      <c r="M3498" s="9" t="n">
        <f aca="false">IF(AND(L3498=1,ISNUMBER(F3498)),MAX(0,F3498-E3498)/60,"")</f>
        <v>7.48333333333333</v>
      </c>
      <c r="N3498" s="9" t="n">
        <f aca="false">IF(AND(L3498=1,ISNUMBER(G3498)),MAX(0,G3498-E3498)/60,"")</f>
        <v>5.13333333333333</v>
      </c>
      <c r="O3498" s="9" t="n">
        <f aca="false">IF(ISNUMBER(H3498),IF(AND(H3498&gt;=Scenario!$B$11,H3498&lt;Scenario!$B$12),1,0),0)</f>
        <v>1</v>
      </c>
      <c r="P3498" s="9" t="n">
        <f aca="false">IF(O3498=1,MAX(0,H3498-E3498)/60,"")</f>
        <v>23.5833333333333</v>
      </c>
      <c r="Q3498" s="9" t="n">
        <f aca="false">INDEX(Scenario!$B$18:$B$20,MATCH(B3498,Scenario!$A$18:$A$20,0))</f>
        <v>240</v>
      </c>
      <c r="R3498" s="9" t="n">
        <f aca="false">INDEX(Scenario!$C$18:$C$20,MATCH(B3498,Scenario!$A$18:$A$20,0))</f>
        <v>4320</v>
      </c>
      <c r="S3498" s="9" t="n">
        <f aca="false">IF(ISNUMBER(M3498),IF(M3498&lt;=Q3498,1,0),"")</f>
        <v>1</v>
      </c>
      <c r="T3498" s="9" t="n">
        <f aca="false">IF(ISNUMBER(P3498),IF(P3498&lt;=R3498,1,0),"")</f>
        <v>1</v>
      </c>
      <c r="U3498" s="9" t="n">
        <f aca="false">IF(E3498&gt;Scenario!$B$14,0,IF(OR(AND(ISNUMBER(H3498),H3498&lt;=Scenario!$B$14),AND(ISNUMBER(I3498),I3498&lt;=Scenario!$B$14)),0,1))</f>
        <v>0</v>
      </c>
      <c r="V3498" s="9" t="n">
        <f aca="false">IF(AND(U3498=1,(Scenario!$B$14-E3498)/60&gt;R3498),1,0)</f>
        <v>0</v>
      </c>
      <c r="W3498" s="9" t="n">
        <f aca="false">IF(OR(C3498=Scenario!$B$22,C3498=Scenario!$C$22),1,0)</f>
        <v>0</v>
      </c>
      <c r="X3498" s="9" t="n">
        <f aca="false">IF(ISNUMBER(I3498),1,0)</f>
        <v>0</v>
      </c>
      <c r="Y3498" s="9" t="n">
        <f aca="false">MOD(INT(E3498/86400)+3,7)</f>
        <v>0</v>
      </c>
      <c r="Z3498" s="9" t="n">
        <f aca="false">MOD(INT(E3498/3600),24)</f>
        <v>10</v>
      </c>
      <c r="AA3498" s="6" t="s">
        <v>7239</v>
      </c>
    </row>
    <row r="3499" customFormat="false" ht="15" hidden="false" customHeight="false" outlineLevel="0" collapsed="false">
      <c r="A3499" s="6" t="s">
        <v>7240</v>
      </c>
      <c r="B3499" s="6" t="s">
        <v>44</v>
      </c>
      <c r="C3499" s="6" t="s">
        <v>249</v>
      </c>
      <c r="D3499" s="6" t="s">
        <v>172</v>
      </c>
      <c r="E3499" s="6" t="n">
        <v>1789986706</v>
      </c>
      <c r="F3499" s="6" t="n">
        <v>1789986905</v>
      </c>
      <c r="G3499" s="6" t="n">
        <v>1789986717</v>
      </c>
      <c r="H3499" s="6" t="n">
        <v>1789990047</v>
      </c>
      <c r="J3499" s="6" t="n">
        <v>0</v>
      </c>
      <c r="K3499" s="6" t="n">
        <v>0</v>
      </c>
      <c r="L3499" s="9" t="n">
        <f aca="false">IF(AND(E3499&gt;=Scenario!$B$11,E3499&lt;Scenario!$B$12),1,0)</f>
        <v>1</v>
      </c>
      <c r="M3499" s="9" t="n">
        <f aca="false">IF(AND(L3499=1,ISNUMBER(F3499)),MAX(0,F3499-E3499)/60,"")</f>
        <v>3.31666666666667</v>
      </c>
      <c r="N3499" s="9" t="n">
        <f aca="false">IF(AND(L3499=1,ISNUMBER(G3499)),MAX(0,G3499-E3499)/60,"")</f>
        <v>0.183333333333333</v>
      </c>
      <c r="O3499" s="9" t="n">
        <f aca="false">IF(ISNUMBER(H3499),IF(AND(H3499&gt;=Scenario!$B$11,H3499&lt;Scenario!$B$12),1,0),0)</f>
        <v>1</v>
      </c>
      <c r="P3499" s="9" t="n">
        <f aca="false">IF(O3499=1,MAX(0,H3499-E3499)/60,"")</f>
        <v>55.6833333333333</v>
      </c>
      <c r="Q3499" s="9" t="n">
        <f aca="false">INDEX(Scenario!$B$18:$B$20,MATCH(B3499,Scenario!$A$18:$A$20,0))</f>
        <v>240</v>
      </c>
      <c r="R3499" s="9" t="n">
        <f aca="false">INDEX(Scenario!$C$18:$C$20,MATCH(B3499,Scenario!$A$18:$A$20,0))</f>
        <v>4320</v>
      </c>
      <c r="S3499" s="9" t="n">
        <f aca="false">IF(ISNUMBER(M3499),IF(M3499&lt;=Q3499,1,0),"")</f>
        <v>1</v>
      </c>
      <c r="T3499" s="9" t="n">
        <f aca="false">IF(ISNUMBER(P3499),IF(P3499&lt;=R3499,1,0),"")</f>
        <v>1</v>
      </c>
      <c r="U3499" s="9" t="n">
        <f aca="false">IF(E3499&gt;Scenario!$B$14,0,IF(OR(AND(ISNUMBER(H3499),H3499&lt;=Scenario!$B$14),AND(ISNUMBER(I3499),I3499&lt;=Scenario!$B$14)),0,1))</f>
        <v>0</v>
      </c>
      <c r="V3499" s="9" t="n">
        <f aca="false">IF(AND(U3499=1,(Scenario!$B$14-E3499)/60&gt;R3499),1,0)</f>
        <v>0</v>
      </c>
      <c r="W3499" s="9" t="n">
        <f aca="false">IF(OR(C3499=Scenario!$B$22,C3499=Scenario!$C$22),1,0)</f>
        <v>0</v>
      </c>
      <c r="X3499" s="9" t="n">
        <f aca="false">IF(ISNUMBER(I3499),1,0)</f>
        <v>0</v>
      </c>
      <c r="Y3499" s="9" t="n">
        <f aca="false">MOD(INT(E3499/86400)+3,7)</f>
        <v>0</v>
      </c>
      <c r="Z3499" s="9" t="n">
        <f aca="false">MOD(INT(E3499/3600),24)</f>
        <v>10</v>
      </c>
      <c r="AA3499" s="6" t="s">
        <v>7241</v>
      </c>
    </row>
    <row r="3500" customFormat="false" ht="15" hidden="false" customHeight="false" outlineLevel="0" collapsed="false">
      <c r="A3500" s="6" t="s">
        <v>7242</v>
      </c>
      <c r="B3500" s="6" t="s">
        <v>43</v>
      </c>
      <c r="C3500" s="6" t="s">
        <v>47</v>
      </c>
      <c r="D3500" s="6" t="s">
        <v>170</v>
      </c>
      <c r="E3500" s="6" t="n">
        <v>1789986850</v>
      </c>
      <c r="F3500" s="6" t="n">
        <v>1789987082</v>
      </c>
      <c r="G3500" s="6" t="n">
        <v>1789986879</v>
      </c>
      <c r="H3500" s="6" t="n">
        <v>1789988482</v>
      </c>
      <c r="J3500" s="6" t="n">
        <v>0</v>
      </c>
      <c r="K3500" s="6" t="n">
        <v>0</v>
      </c>
      <c r="L3500" s="9" t="n">
        <f aca="false">IF(AND(E3500&gt;=Scenario!$B$11,E3500&lt;Scenario!$B$12),1,0)</f>
        <v>1</v>
      </c>
      <c r="M3500" s="9" t="n">
        <f aca="false">IF(AND(L3500=1,ISNUMBER(F3500)),MAX(0,F3500-E3500)/60,"")</f>
        <v>3.86666666666667</v>
      </c>
      <c r="N3500" s="9" t="n">
        <f aca="false">IF(AND(L3500=1,ISNUMBER(G3500)),MAX(0,G3500-E3500)/60,"")</f>
        <v>0.483333333333333</v>
      </c>
      <c r="O3500" s="9" t="n">
        <f aca="false">IF(ISNUMBER(H3500),IF(AND(H3500&gt;=Scenario!$B$11,H3500&lt;Scenario!$B$12),1,0),0)</f>
        <v>1</v>
      </c>
      <c r="P3500" s="9" t="n">
        <f aca="false">IF(O3500=1,MAX(0,H3500-E3500)/60,"")</f>
        <v>27.2</v>
      </c>
      <c r="Q3500" s="9" t="n">
        <f aca="false">INDEX(Scenario!$B$18:$B$20,MATCH(B3500,Scenario!$A$18:$A$20,0))</f>
        <v>60</v>
      </c>
      <c r="R3500" s="9" t="n">
        <f aca="false">INDEX(Scenario!$C$18:$C$20,MATCH(B3500,Scenario!$A$18:$A$20,0))</f>
        <v>1440</v>
      </c>
      <c r="S3500" s="9" t="n">
        <f aca="false">IF(ISNUMBER(M3500),IF(M3500&lt;=Q3500,1,0),"")</f>
        <v>1</v>
      </c>
      <c r="T3500" s="9" t="n">
        <f aca="false">IF(ISNUMBER(P3500),IF(P3500&lt;=R3500,1,0),"")</f>
        <v>1</v>
      </c>
      <c r="U3500" s="9" t="n">
        <f aca="false">IF(E3500&gt;Scenario!$B$14,0,IF(OR(AND(ISNUMBER(H3500),H3500&lt;=Scenario!$B$14),AND(ISNUMBER(I3500),I3500&lt;=Scenario!$B$14)),0,1))</f>
        <v>0</v>
      </c>
      <c r="V3500" s="9" t="n">
        <f aca="false">IF(AND(U3500=1,(Scenario!$B$14-E3500)/60&gt;R3500),1,0)</f>
        <v>0</v>
      </c>
      <c r="W3500" s="9" t="n">
        <f aca="false">IF(OR(C3500=Scenario!$B$22,C3500=Scenario!$C$22),1,0)</f>
        <v>1</v>
      </c>
      <c r="X3500" s="9" t="n">
        <f aca="false">IF(ISNUMBER(I3500),1,0)</f>
        <v>0</v>
      </c>
      <c r="Y3500" s="9" t="n">
        <f aca="false">MOD(INT(E3500/86400)+3,7)</f>
        <v>0</v>
      </c>
      <c r="Z3500" s="9" t="n">
        <f aca="false">MOD(INT(E3500/3600),24)</f>
        <v>10</v>
      </c>
      <c r="AA3500" s="6" t="s">
        <v>7243</v>
      </c>
    </row>
    <row r="3501" customFormat="false" ht="15" hidden="false" customHeight="false" outlineLevel="0" collapsed="false">
      <c r="A3501" s="6" t="s">
        <v>7244</v>
      </c>
      <c r="B3501" s="6" t="s">
        <v>44</v>
      </c>
      <c r="C3501" s="6" t="s">
        <v>47</v>
      </c>
      <c r="D3501" s="6" t="s">
        <v>170</v>
      </c>
      <c r="E3501" s="6" t="n">
        <v>1789987609</v>
      </c>
      <c r="F3501" s="6" t="n">
        <v>1789988061</v>
      </c>
      <c r="G3501" s="6" t="n">
        <v>1789987869</v>
      </c>
      <c r="H3501" s="6" t="n">
        <v>1789988921</v>
      </c>
      <c r="J3501" s="6" t="n">
        <v>0</v>
      </c>
      <c r="K3501" s="6" t="n">
        <v>0</v>
      </c>
      <c r="L3501" s="9" t="n">
        <f aca="false">IF(AND(E3501&gt;=Scenario!$B$11,E3501&lt;Scenario!$B$12),1,0)</f>
        <v>1</v>
      </c>
      <c r="M3501" s="9" t="n">
        <f aca="false">IF(AND(L3501=1,ISNUMBER(F3501)),MAX(0,F3501-E3501)/60,"")</f>
        <v>7.53333333333333</v>
      </c>
      <c r="N3501" s="9" t="n">
        <f aca="false">IF(AND(L3501=1,ISNUMBER(G3501)),MAX(0,G3501-E3501)/60,"")</f>
        <v>4.33333333333333</v>
      </c>
      <c r="O3501" s="9" t="n">
        <f aca="false">IF(ISNUMBER(H3501),IF(AND(H3501&gt;=Scenario!$B$11,H3501&lt;Scenario!$B$12),1,0),0)</f>
        <v>1</v>
      </c>
      <c r="P3501" s="9" t="n">
        <f aca="false">IF(O3501=1,MAX(0,H3501-E3501)/60,"")</f>
        <v>21.8666666666667</v>
      </c>
      <c r="Q3501" s="9" t="n">
        <f aca="false">INDEX(Scenario!$B$18:$B$20,MATCH(B3501,Scenario!$A$18:$A$20,0))</f>
        <v>240</v>
      </c>
      <c r="R3501" s="9" t="n">
        <f aca="false">INDEX(Scenario!$C$18:$C$20,MATCH(B3501,Scenario!$A$18:$A$20,0))</f>
        <v>4320</v>
      </c>
      <c r="S3501" s="9" t="n">
        <f aca="false">IF(ISNUMBER(M3501),IF(M3501&lt;=Q3501,1,0),"")</f>
        <v>1</v>
      </c>
      <c r="T3501" s="9" t="n">
        <f aca="false">IF(ISNUMBER(P3501),IF(P3501&lt;=R3501,1,0),"")</f>
        <v>1</v>
      </c>
      <c r="U3501" s="9" t="n">
        <f aca="false">IF(E3501&gt;Scenario!$B$14,0,IF(OR(AND(ISNUMBER(H3501),H3501&lt;=Scenario!$B$14),AND(ISNUMBER(I3501),I3501&lt;=Scenario!$B$14)),0,1))</f>
        <v>0</v>
      </c>
      <c r="V3501" s="9" t="n">
        <f aca="false">IF(AND(U3501=1,(Scenario!$B$14-E3501)/60&gt;R3501),1,0)</f>
        <v>0</v>
      </c>
      <c r="W3501" s="9" t="n">
        <f aca="false">IF(OR(C3501=Scenario!$B$22,C3501=Scenario!$C$22),1,0)</f>
        <v>1</v>
      </c>
      <c r="X3501" s="9" t="n">
        <f aca="false">IF(ISNUMBER(I3501),1,0)</f>
        <v>0</v>
      </c>
      <c r="Y3501" s="9" t="n">
        <f aca="false">MOD(INT(E3501/86400)+3,7)</f>
        <v>0</v>
      </c>
      <c r="Z3501" s="9" t="n">
        <f aca="false">MOD(INT(E3501/3600),24)</f>
        <v>10</v>
      </c>
      <c r="AA3501" s="6" t="s">
        <v>7245</v>
      </c>
    </row>
    <row r="3502" customFormat="false" ht="15" hidden="false" customHeight="false" outlineLevel="0" collapsed="false">
      <c r="A3502" s="6" t="s">
        <v>7246</v>
      </c>
      <c r="B3502" s="6" t="s">
        <v>43</v>
      </c>
      <c r="C3502" s="6" t="s">
        <v>47</v>
      </c>
      <c r="D3502" s="6" t="s">
        <v>171</v>
      </c>
      <c r="E3502" s="6" t="n">
        <v>1789987679</v>
      </c>
      <c r="F3502" s="6" t="n">
        <v>1789987915</v>
      </c>
      <c r="G3502" s="6" t="n">
        <v>1789987731</v>
      </c>
      <c r="H3502" s="6" t="n">
        <v>1790081888</v>
      </c>
      <c r="J3502" s="6" t="n">
        <v>1</v>
      </c>
      <c r="K3502" s="6" t="n">
        <v>0</v>
      </c>
      <c r="L3502" s="9" t="n">
        <f aca="false">IF(AND(E3502&gt;=Scenario!$B$11,E3502&lt;Scenario!$B$12),1,0)</f>
        <v>1</v>
      </c>
      <c r="M3502" s="9" t="n">
        <f aca="false">IF(AND(L3502=1,ISNUMBER(F3502)),MAX(0,F3502-E3502)/60,"")</f>
        <v>3.93333333333333</v>
      </c>
      <c r="N3502" s="9" t="n">
        <f aca="false">IF(AND(L3502=1,ISNUMBER(G3502)),MAX(0,G3502-E3502)/60,"")</f>
        <v>0.866666666666667</v>
      </c>
      <c r="O3502" s="9" t="n">
        <f aca="false">IF(ISNUMBER(H3502),IF(AND(H3502&gt;=Scenario!$B$11,H3502&lt;Scenario!$B$12),1,0),0)</f>
        <v>1</v>
      </c>
      <c r="P3502" s="9" t="n">
        <f aca="false">IF(O3502=1,MAX(0,H3502-E3502)/60,"")</f>
        <v>1570.15</v>
      </c>
      <c r="Q3502" s="9" t="n">
        <f aca="false">INDEX(Scenario!$B$18:$B$20,MATCH(B3502,Scenario!$A$18:$A$20,0))</f>
        <v>60</v>
      </c>
      <c r="R3502" s="9" t="n">
        <f aca="false">INDEX(Scenario!$C$18:$C$20,MATCH(B3502,Scenario!$A$18:$A$20,0))</f>
        <v>1440</v>
      </c>
      <c r="S3502" s="9" t="n">
        <f aca="false">IF(ISNUMBER(M3502),IF(M3502&lt;=Q3502,1,0),"")</f>
        <v>1</v>
      </c>
      <c r="T3502" s="9" t="n">
        <f aca="false">IF(ISNUMBER(P3502),IF(P3502&lt;=R3502,1,0),"")</f>
        <v>0</v>
      </c>
      <c r="U3502" s="9" t="n">
        <f aca="false">IF(E3502&gt;Scenario!$B$14,0,IF(OR(AND(ISNUMBER(H3502),H3502&lt;=Scenario!$B$14),AND(ISNUMBER(I3502),I3502&lt;=Scenario!$B$14)),0,1))</f>
        <v>0</v>
      </c>
      <c r="V3502" s="9" t="n">
        <f aca="false">IF(AND(U3502=1,(Scenario!$B$14-E3502)/60&gt;R3502),1,0)</f>
        <v>0</v>
      </c>
      <c r="W3502" s="9" t="n">
        <f aca="false">IF(OR(C3502=Scenario!$B$22,C3502=Scenario!$C$22),1,0)</f>
        <v>1</v>
      </c>
      <c r="X3502" s="9" t="n">
        <f aca="false">IF(ISNUMBER(I3502),1,0)</f>
        <v>0</v>
      </c>
      <c r="Y3502" s="9" t="n">
        <f aca="false">MOD(INT(E3502/86400)+3,7)</f>
        <v>0</v>
      </c>
      <c r="Z3502" s="9" t="n">
        <f aca="false">MOD(INT(E3502/3600),24)</f>
        <v>10</v>
      </c>
      <c r="AA3502" s="6" t="s">
        <v>7247</v>
      </c>
    </row>
    <row r="3503" customFormat="false" ht="15" hidden="false" customHeight="false" outlineLevel="0" collapsed="false">
      <c r="A3503" s="6" t="s">
        <v>7248</v>
      </c>
      <c r="B3503" s="6" t="s">
        <v>44</v>
      </c>
      <c r="C3503" s="6" t="s">
        <v>46</v>
      </c>
      <c r="D3503" s="6" t="s">
        <v>172</v>
      </c>
      <c r="E3503" s="6" t="n">
        <v>1789987761</v>
      </c>
      <c r="F3503" s="6" t="n">
        <v>1789988615</v>
      </c>
      <c r="G3503" s="6" t="n">
        <v>1789988431</v>
      </c>
      <c r="H3503" s="6" t="n">
        <v>1789991859</v>
      </c>
      <c r="J3503" s="6" t="n">
        <v>0</v>
      </c>
      <c r="K3503" s="6" t="n">
        <v>1</v>
      </c>
      <c r="L3503" s="9" t="n">
        <f aca="false">IF(AND(E3503&gt;=Scenario!$B$11,E3503&lt;Scenario!$B$12),1,0)</f>
        <v>1</v>
      </c>
      <c r="M3503" s="9" t="n">
        <f aca="false">IF(AND(L3503=1,ISNUMBER(F3503)),MAX(0,F3503-E3503)/60,"")</f>
        <v>14.2333333333333</v>
      </c>
      <c r="N3503" s="9" t="n">
        <f aca="false">IF(AND(L3503=1,ISNUMBER(G3503)),MAX(0,G3503-E3503)/60,"")</f>
        <v>11.1666666666667</v>
      </c>
      <c r="O3503" s="9" t="n">
        <f aca="false">IF(ISNUMBER(H3503),IF(AND(H3503&gt;=Scenario!$B$11,H3503&lt;Scenario!$B$12),1,0),0)</f>
        <v>1</v>
      </c>
      <c r="P3503" s="9" t="n">
        <f aca="false">IF(O3503=1,MAX(0,H3503-E3503)/60,"")</f>
        <v>68.3</v>
      </c>
      <c r="Q3503" s="9" t="n">
        <f aca="false">INDEX(Scenario!$B$18:$B$20,MATCH(B3503,Scenario!$A$18:$A$20,0))</f>
        <v>240</v>
      </c>
      <c r="R3503" s="9" t="n">
        <f aca="false">INDEX(Scenario!$C$18:$C$20,MATCH(B3503,Scenario!$A$18:$A$20,0))</f>
        <v>4320</v>
      </c>
      <c r="S3503" s="9" t="n">
        <f aca="false">IF(ISNUMBER(M3503),IF(M3503&lt;=Q3503,1,0),"")</f>
        <v>1</v>
      </c>
      <c r="T3503" s="9" t="n">
        <f aca="false">IF(ISNUMBER(P3503),IF(P3503&lt;=R3503,1,0),"")</f>
        <v>1</v>
      </c>
      <c r="U3503" s="9" t="n">
        <f aca="false">IF(E3503&gt;Scenario!$B$14,0,IF(OR(AND(ISNUMBER(H3503),H3503&lt;=Scenario!$B$14),AND(ISNUMBER(I3503),I3503&lt;=Scenario!$B$14)),0,1))</f>
        <v>0</v>
      </c>
      <c r="V3503" s="9" t="n">
        <f aca="false">IF(AND(U3503=1,(Scenario!$B$14-E3503)/60&gt;R3503),1,0)</f>
        <v>0</v>
      </c>
      <c r="W3503" s="9" t="n">
        <f aca="false">IF(OR(C3503=Scenario!$B$22,C3503=Scenario!$C$22),1,0)</f>
        <v>1</v>
      </c>
      <c r="X3503" s="9" t="n">
        <f aca="false">IF(ISNUMBER(I3503),1,0)</f>
        <v>0</v>
      </c>
      <c r="Y3503" s="9" t="n">
        <f aca="false">MOD(INT(E3503/86400)+3,7)</f>
        <v>0</v>
      </c>
      <c r="Z3503" s="9" t="n">
        <f aca="false">MOD(INT(E3503/3600),24)</f>
        <v>10</v>
      </c>
      <c r="AA3503" s="6" t="s">
        <v>7249</v>
      </c>
    </row>
    <row r="3504" customFormat="false" ht="15" hidden="false" customHeight="false" outlineLevel="0" collapsed="false">
      <c r="A3504" s="6" t="s">
        <v>7250</v>
      </c>
      <c r="B3504" s="6" t="s">
        <v>44</v>
      </c>
      <c r="C3504" s="6" t="s">
        <v>288</v>
      </c>
      <c r="D3504" s="6" t="s">
        <v>172</v>
      </c>
      <c r="E3504" s="6" t="n">
        <v>1789987782</v>
      </c>
      <c r="F3504" s="6" t="n">
        <v>1789988559</v>
      </c>
      <c r="G3504" s="6" t="n">
        <v>1789988459</v>
      </c>
      <c r="H3504" s="6" t="n">
        <v>1789990925</v>
      </c>
      <c r="J3504" s="6" t="n">
        <v>0</v>
      </c>
      <c r="K3504" s="6" t="n">
        <v>1</v>
      </c>
      <c r="L3504" s="9" t="n">
        <f aca="false">IF(AND(E3504&gt;=Scenario!$B$11,E3504&lt;Scenario!$B$12),1,0)</f>
        <v>1</v>
      </c>
      <c r="M3504" s="9" t="n">
        <f aca="false">IF(AND(L3504=1,ISNUMBER(F3504)),MAX(0,F3504-E3504)/60,"")</f>
        <v>12.95</v>
      </c>
      <c r="N3504" s="9" t="n">
        <f aca="false">IF(AND(L3504=1,ISNUMBER(G3504)),MAX(0,G3504-E3504)/60,"")</f>
        <v>11.2833333333333</v>
      </c>
      <c r="O3504" s="9" t="n">
        <f aca="false">IF(ISNUMBER(H3504),IF(AND(H3504&gt;=Scenario!$B$11,H3504&lt;Scenario!$B$12),1,0),0)</f>
        <v>1</v>
      </c>
      <c r="P3504" s="9" t="n">
        <f aca="false">IF(O3504=1,MAX(0,H3504-E3504)/60,"")</f>
        <v>52.3833333333333</v>
      </c>
      <c r="Q3504" s="9" t="n">
        <f aca="false">INDEX(Scenario!$B$18:$B$20,MATCH(B3504,Scenario!$A$18:$A$20,0))</f>
        <v>240</v>
      </c>
      <c r="R3504" s="9" t="n">
        <f aca="false">INDEX(Scenario!$C$18:$C$20,MATCH(B3504,Scenario!$A$18:$A$20,0))</f>
        <v>4320</v>
      </c>
      <c r="S3504" s="9" t="n">
        <f aca="false">IF(ISNUMBER(M3504),IF(M3504&lt;=Q3504,1,0),"")</f>
        <v>1</v>
      </c>
      <c r="T3504" s="9" t="n">
        <f aca="false">IF(ISNUMBER(P3504),IF(P3504&lt;=R3504,1,0),"")</f>
        <v>1</v>
      </c>
      <c r="U3504" s="9" t="n">
        <f aca="false">IF(E3504&gt;Scenario!$B$14,0,IF(OR(AND(ISNUMBER(H3504),H3504&lt;=Scenario!$B$14),AND(ISNUMBER(I3504),I3504&lt;=Scenario!$B$14)),0,1))</f>
        <v>0</v>
      </c>
      <c r="V3504" s="9" t="n">
        <f aca="false">IF(AND(U3504=1,(Scenario!$B$14-E3504)/60&gt;R3504),1,0)</f>
        <v>0</v>
      </c>
      <c r="W3504" s="9" t="n">
        <f aca="false">IF(OR(C3504=Scenario!$B$22,C3504=Scenario!$C$22),1,0)</f>
        <v>0</v>
      </c>
      <c r="X3504" s="9" t="n">
        <f aca="false">IF(ISNUMBER(I3504),1,0)</f>
        <v>0</v>
      </c>
      <c r="Y3504" s="9" t="n">
        <f aca="false">MOD(INT(E3504/86400)+3,7)</f>
        <v>0</v>
      </c>
      <c r="Z3504" s="9" t="n">
        <f aca="false">MOD(INT(E3504/3600),24)</f>
        <v>10</v>
      </c>
      <c r="AA3504" s="6" t="s">
        <v>7251</v>
      </c>
    </row>
    <row r="3505" customFormat="false" ht="15" hidden="false" customHeight="false" outlineLevel="0" collapsed="false">
      <c r="A3505" s="6" t="s">
        <v>7252</v>
      </c>
      <c r="B3505" s="6" t="s">
        <v>43</v>
      </c>
      <c r="C3505" s="6" t="s">
        <v>46</v>
      </c>
      <c r="D3505" s="6" t="s">
        <v>172</v>
      </c>
      <c r="E3505" s="6" t="n">
        <v>1789988095</v>
      </c>
      <c r="F3505" s="6" t="n">
        <v>1789988308</v>
      </c>
      <c r="G3505" s="6" t="n">
        <v>1789988118</v>
      </c>
      <c r="H3505" s="6" t="n">
        <v>1789992755</v>
      </c>
      <c r="J3505" s="6" t="n">
        <v>0</v>
      </c>
      <c r="K3505" s="6" t="n">
        <v>0</v>
      </c>
      <c r="L3505" s="9" t="n">
        <f aca="false">IF(AND(E3505&gt;=Scenario!$B$11,E3505&lt;Scenario!$B$12),1,0)</f>
        <v>1</v>
      </c>
      <c r="M3505" s="9" t="n">
        <f aca="false">IF(AND(L3505=1,ISNUMBER(F3505)),MAX(0,F3505-E3505)/60,"")</f>
        <v>3.55</v>
      </c>
      <c r="N3505" s="9" t="n">
        <f aca="false">IF(AND(L3505=1,ISNUMBER(G3505)),MAX(0,G3505-E3505)/60,"")</f>
        <v>0.383333333333333</v>
      </c>
      <c r="O3505" s="9" t="n">
        <f aca="false">IF(ISNUMBER(H3505),IF(AND(H3505&gt;=Scenario!$B$11,H3505&lt;Scenario!$B$12),1,0),0)</f>
        <v>1</v>
      </c>
      <c r="P3505" s="9" t="n">
        <f aca="false">IF(O3505=1,MAX(0,H3505-E3505)/60,"")</f>
        <v>77.6666666666667</v>
      </c>
      <c r="Q3505" s="9" t="n">
        <f aca="false">INDEX(Scenario!$B$18:$B$20,MATCH(B3505,Scenario!$A$18:$A$20,0))</f>
        <v>60</v>
      </c>
      <c r="R3505" s="9" t="n">
        <f aca="false">INDEX(Scenario!$C$18:$C$20,MATCH(B3505,Scenario!$A$18:$A$20,0))</f>
        <v>1440</v>
      </c>
      <c r="S3505" s="9" t="n">
        <f aca="false">IF(ISNUMBER(M3505),IF(M3505&lt;=Q3505,1,0),"")</f>
        <v>1</v>
      </c>
      <c r="T3505" s="9" t="n">
        <f aca="false">IF(ISNUMBER(P3505),IF(P3505&lt;=R3505,1,0),"")</f>
        <v>1</v>
      </c>
      <c r="U3505" s="9" t="n">
        <f aca="false">IF(E3505&gt;Scenario!$B$14,0,IF(OR(AND(ISNUMBER(H3505),H3505&lt;=Scenario!$B$14),AND(ISNUMBER(I3505),I3505&lt;=Scenario!$B$14)),0,1))</f>
        <v>0</v>
      </c>
      <c r="V3505" s="9" t="n">
        <f aca="false">IF(AND(U3505=1,(Scenario!$B$14-E3505)/60&gt;R3505),1,0)</f>
        <v>0</v>
      </c>
      <c r="W3505" s="9" t="n">
        <f aca="false">IF(OR(C3505=Scenario!$B$22,C3505=Scenario!$C$22),1,0)</f>
        <v>1</v>
      </c>
      <c r="X3505" s="9" t="n">
        <f aca="false">IF(ISNUMBER(I3505),1,0)</f>
        <v>0</v>
      </c>
      <c r="Y3505" s="9" t="n">
        <f aca="false">MOD(INT(E3505/86400)+3,7)</f>
        <v>0</v>
      </c>
      <c r="Z3505" s="9" t="n">
        <f aca="false">MOD(INT(E3505/3600),24)</f>
        <v>10</v>
      </c>
      <c r="AA3505" s="6" t="s">
        <v>7253</v>
      </c>
    </row>
    <row r="3506" customFormat="false" ht="15" hidden="false" customHeight="false" outlineLevel="0" collapsed="false">
      <c r="A3506" s="6" t="s">
        <v>7254</v>
      </c>
      <c r="B3506" s="6" t="s">
        <v>43</v>
      </c>
      <c r="C3506" s="6" t="s">
        <v>46</v>
      </c>
      <c r="D3506" s="6" t="s">
        <v>171</v>
      </c>
      <c r="E3506" s="6" t="n">
        <v>1789988116</v>
      </c>
      <c r="F3506" s="6" t="n">
        <v>1789988527</v>
      </c>
      <c r="G3506" s="6" t="n">
        <v>1789988305</v>
      </c>
      <c r="H3506" s="6" t="n">
        <v>1789990437</v>
      </c>
      <c r="J3506" s="6" t="n">
        <v>0</v>
      </c>
      <c r="K3506" s="6" t="n">
        <v>0</v>
      </c>
      <c r="L3506" s="9" t="n">
        <f aca="false">IF(AND(E3506&gt;=Scenario!$B$11,E3506&lt;Scenario!$B$12),1,0)</f>
        <v>1</v>
      </c>
      <c r="M3506" s="9" t="n">
        <f aca="false">IF(AND(L3506=1,ISNUMBER(F3506)),MAX(0,F3506-E3506)/60,"")</f>
        <v>6.85</v>
      </c>
      <c r="N3506" s="9" t="n">
        <f aca="false">IF(AND(L3506=1,ISNUMBER(G3506)),MAX(0,G3506-E3506)/60,"")</f>
        <v>3.15</v>
      </c>
      <c r="O3506" s="9" t="n">
        <f aca="false">IF(ISNUMBER(H3506),IF(AND(H3506&gt;=Scenario!$B$11,H3506&lt;Scenario!$B$12),1,0),0)</f>
        <v>1</v>
      </c>
      <c r="P3506" s="9" t="n">
        <f aca="false">IF(O3506=1,MAX(0,H3506-E3506)/60,"")</f>
        <v>38.6833333333333</v>
      </c>
      <c r="Q3506" s="9" t="n">
        <f aca="false">INDEX(Scenario!$B$18:$B$20,MATCH(B3506,Scenario!$A$18:$A$20,0))</f>
        <v>60</v>
      </c>
      <c r="R3506" s="9" t="n">
        <f aca="false">INDEX(Scenario!$C$18:$C$20,MATCH(B3506,Scenario!$A$18:$A$20,0))</f>
        <v>1440</v>
      </c>
      <c r="S3506" s="9" t="n">
        <f aca="false">IF(ISNUMBER(M3506),IF(M3506&lt;=Q3506,1,0),"")</f>
        <v>1</v>
      </c>
      <c r="T3506" s="9" t="n">
        <f aca="false">IF(ISNUMBER(P3506),IF(P3506&lt;=R3506,1,0),"")</f>
        <v>1</v>
      </c>
      <c r="U3506" s="9" t="n">
        <f aca="false">IF(E3506&gt;Scenario!$B$14,0,IF(OR(AND(ISNUMBER(H3506),H3506&lt;=Scenario!$B$14),AND(ISNUMBER(I3506),I3506&lt;=Scenario!$B$14)),0,1))</f>
        <v>0</v>
      </c>
      <c r="V3506" s="9" t="n">
        <f aca="false">IF(AND(U3506=1,(Scenario!$B$14-E3506)/60&gt;R3506),1,0)</f>
        <v>0</v>
      </c>
      <c r="W3506" s="9" t="n">
        <f aca="false">IF(OR(C3506=Scenario!$B$22,C3506=Scenario!$C$22),1,0)</f>
        <v>1</v>
      </c>
      <c r="X3506" s="9" t="n">
        <f aca="false">IF(ISNUMBER(I3506),1,0)</f>
        <v>0</v>
      </c>
      <c r="Y3506" s="9" t="n">
        <f aca="false">MOD(INT(E3506/86400)+3,7)</f>
        <v>0</v>
      </c>
      <c r="Z3506" s="9" t="n">
        <f aca="false">MOD(INT(E3506/3600),24)</f>
        <v>10</v>
      </c>
      <c r="AA3506" s="6" t="s">
        <v>7255</v>
      </c>
    </row>
    <row r="3507" customFormat="false" ht="15" hidden="false" customHeight="false" outlineLevel="0" collapsed="false">
      <c r="A3507" s="6" t="s">
        <v>7256</v>
      </c>
      <c r="B3507" s="6" t="s">
        <v>44</v>
      </c>
      <c r="C3507" s="6" t="s">
        <v>249</v>
      </c>
      <c r="D3507" s="6" t="s">
        <v>170</v>
      </c>
      <c r="E3507" s="6" t="n">
        <v>1789988230</v>
      </c>
      <c r="F3507" s="6" t="n">
        <v>1789988760</v>
      </c>
      <c r="G3507" s="6" t="n">
        <v>1789988521</v>
      </c>
      <c r="H3507" s="6" t="n">
        <v>1789991406</v>
      </c>
      <c r="J3507" s="6" t="n">
        <v>0</v>
      </c>
      <c r="K3507" s="6" t="n">
        <v>0</v>
      </c>
      <c r="L3507" s="9" t="n">
        <f aca="false">IF(AND(E3507&gt;=Scenario!$B$11,E3507&lt;Scenario!$B$12),1,0)</f>
        <v>1</v>
      </c>
      <c r="M3507" s="9" t="n">
        <f aca="false">IF(AND(L3507=1,ISNUMBER(F3507)),MAX(0,F3507-E3507)/60,"")</f>
        <v>8.83333333333333</v>
      </c>
      <c r="N3507" s="9" t="n">
        <f aca="false">IF(AND(L3507=1,ISNUMBER(G3507)),MAX(0,G3507-E3507)/60,"")</f>
        <v>4.85</v>
      </c>
      <c r="O3507" s="9" t="n">
        <f aca="false">IF(ISNUMBER(H3507),IF(AND(H3507&gt;=Scenario!$B$11,H3507&lt;Scenario!$B$12),1,0),0)</f>
        <v>1</v>
      </c>
      <c r="P3507" s="9" t="n">
        <f aca="false">IF(O3507=1,MAX(0,H3507-E3507)/60,"")</f>
        <v>52.9333333333333</v>
      </c>
      <c r="Q3507" s="9" t="n">
        <f aca="false">INDEX(Scenario!$B$18:$B$20,MATCH(B3507,Scenario!$A$18:$A$20,0))</f>
        <v>240</v>
      </c>
      <c r="R3507" s="9" t="n">
        <f aca="false">INDEX(Scenario!$C$18:$C$20,MATCH(B3507,Scenario!$A$18:$A$20,0))</f>
        <v>4320</v>
      </c>
      <c r="S3507" s="9" t="n">
        <f aca="false">IF(ISNUMBER(M3507),IF(M3507&lt;=Q3507,1,0),"")</f>
        <v>1</v>
      </c>
      <c r="T3507" s="9" t="n">
        <f aca="false">IF(ISNUMBER(P3507),IF(P3507&lt;=R3507,1,0),"")</f>
        <v>1</v>
      </c>
      <c r="U3507" s="9" t="n">
        <f aca="false">IF(E3507&gt;Scenario!$B$14,0,IF(OR(AND(ISNUMBER(H3507),H3507&lt;=Scenario!$B$14),AND(ISNUMBER(I3507),I3507&lt;=Scenario!$B$14)),0,1))</f>
        <v>0</v>
      </c>
      <c r="V3507" s="9" t="n">
        <f aca="false">IF(AND(U3507=1,(Scenario!$B$14-E3507)/60&gt;R3507),1,0)</f>
        <v>0</v>
      </c>
      <c r="W3507" s="9" t="n">
        <f aca="false">IF(OR(C3507=Scenario!$B$22,C3507=Scenario!$C$22),1,0)</f>
        <v>0</v>
      </c>
      <c r="X3507" s="9" t="n">
        <f aca="false">IF(ISNUMBER(I3507),1,0)</f>
        <v>0</v>
      </c>
      <c r="Y3507" s="9" t="n">
        <f aca="false">MOD(INT(E3507/86400)+3,7)</f>
        <v>0</v>
      </c>
      <c r="Z3507" s="9" t="n">
        <f aca="false">MOD(INT(E3507/3600),24)</f>
        <v>10</v>
      </c>
      <c r="AA3507" s="6" t="s">
        <v>7257</v>
      </c>
    </row>
    <row r="3508" customFormat="false" ht="15" hidden="false" customHeight="false" outlineLevel="0" collapsed="false">
      <c r="A3508" s="6" t="s">
        <v>7258</v>
      </c>
      <c r="B3508" s="6" t="s">
        <v>43</v>
      </c>
      <c r="C3508" s="6" t="s">
        <v>46</v>
      </c>
      <c r="D3508" s="6" t="s">
        <v>171</v>
      </c>
      <c r="E3508" s="6" t="n">
        <v>1789988400</v>
      </c>
      <c r="F3508" s="6" t="n">
        <v>1789988607</v>
      </c>
      <c r="G3508" s="6" t="n">
        <v>1789988445</v>
      </c>
      <c r="H3508" s="6" t="n">
        <v>1790054131</v>
      </c>
      <c r="J3508" s="6" t="n">
        <v>1</v>
      </c>
      <c r="K3508" s="6" t="n">
        <v>0</v>
      </c>
      <c r="L3508" s="9" t="n">
        <f aca="false">IF(AND(E3508&gt;=Scenario!$B$11,E3508&lt;Scenario!$B$12),1,0)</f>
        <v>1</v>
      </c>
      <c r="M3508" s="9" t="n">
        <f aca="false">IF(AND(L3508=1,ISNUMBER(F3508)),MAX(0,F3508-E3508)/60,"")</f>
        <v>3.45</v>
      </c>
      <c r="N3508" s="9" t="n">
        <f aca="false">IF(AND(L3508=1,ISNUMBER(G3508)),MAX(0,G3508-E3508)/60,"")</f>
        <v>0.75</v>
      </c>
      <c r="O3508" s="9" t="n">
        <f aca="false">IF(ISNUMBER(H3508),IF(AND(H3508&gt;=Scenario!$B$11,H3508&lt;Scenario!$B$12),1,0),0)</f>
        <v>1</v>
      </c>
      <c r="P3508" s="9" t="n">
        <f aca="false">IF(O3508=1,MAX(0,H3508-E3508)/60,"")</f>
        <v>1095.51666666667</v>
      </c>
      <c r="Q3508" s="9" t="n">
        <f aca="false">INDEX(Scenario!$B$18:$B$20,MATCH(B3508,Scenario!$A$18:$A$20,0))</f>
        <v>60</v>
      </c>
      <c r="R3508" s="9" t="n">
        <f aca="false">INDEX(Scenario!$C$18:$C$20,MATCH(B3508,Scenario!$A$18:$A$20,0))</f>
        <v>1440</v>
      </c>
      <c r="S3508" s="9" t="n">
        <f aca="false">IF(ISNUMBER(M3508),IF(M3508&lt;=Q3508,1,0),"")</f>
        <v>1</v>
      </c>
      <c r="T3508" s="9" t="n">
        <f aca="false">IF(ISNUMBER(P3508),IF(P3508&lt;=R3508,1,0),"")</f>
        <v>1</v>
      </c>
      <c r="U3508" s="9" t="n">
        <f aca="false">IF(E3508&gt;Scenario!$B$14,0,IF(OR(AND(ISNUMBER(H3508),H3508&lt;=Scenario!$B$14),AND(ISNUMBER(I3508),I3508&lt;=Scenario!$B$14)),0,1))</f>
        <v>0</v>
      </c>
      <c r="V3508" s="9" t="n">
        <f aca="false">IF(AND(U3508=1,(Scenario!$B$14-E3508)/60&gt;R3508),1,0)</f>
        <v>0</v>
      </c>
      <c r="W3508" s="9" t="n">
        <f aca="false">IF(OR(C3508=Scenario!$B$22,C3508=Scenario!$C$22),1,0)</f>
        <v>1</v>
      </c>
      <c r="X3508" s="9" t="n">
        <f aca="false">IF(ISNUMBER(I3508),1,0)</f>
        <v>0</v>
      </c>
      <c r="Y3508" s="9" t="n">
        <f aca="false">MOD(INT(E3508/86400)+3,7)</f>
        <v>0</v>
      </c>
      <c r="Z3508" s="9" t="n">
        <f aca="false">MOD(INT(E3508/3600),24)</f>
        <v>11</v>
      </c>
      <c r="AA3508" s="6" t="s">
        <v>7259</v>
      </c>
    </row>
    <row r="3509" customFormat="false" ht="15" hidden="false" customHeight="false" outlineLevel="0" collapsed="false">
      <c r="A3509" s="6" t="s">
        <v>7260</v>
      </c>
      <c r="B3509" s="6" t="s">
        <v>44</v>
      </c>
      <c r="C3509" s="6" t="s">
        <v>46</v>
      </c>
      <c r="D3509" s="6" t="s">
        <v>170</v>
      </c>
      <c r="E3509" s="6" t="n">
        <v>1789988449</v>
      </c>
      <c r="F3509" s="6" t="n">
        <v>1789989176</v>
      </c>
      <c r="G3509" s="6" t="n">
        <v>1789988944</v>
      </c>
      <c r="H3509" s="6" t="n">
        <v>1789992063</v>
      </c>
      <c r="J3509" s="6" t="n">
        <v>0</v>
      </c>
      <c r="K3509" s="6" t="n">
        <v>0</v>
      </c>
      <c r="L3509" s="9" t="n">
        <f aca="false">IF(AND(E3509&gt;=Scenario!$B$11,E3509&lt;Scenario!$B$12),1,0)</f>
        <v>1</v>
      </c>
      <c r="M3509" s="9" t="n">
        <f aca="false">IF(AND(L3509=1,ISNUMBER(F3509)),MAX(0,F3509-E3509)/60,"")</f>
        <v>12.1166666666667</v>
      </c>
      <c r="N3509" s="9" t="n">
        <f aca="false">IF(AND(L3509=1,ISNUMBER(G3509)),MAX(0,G3509-E3509)/60,"")</f>
        <v>8.25</v>
      </c>
      <c r="O3509" s="9" t="n">
        <f aca="false">IF(ISNUMBER(H3509),IF(AND(H3509&gt;=Scenario!$B$11,H3509&lt;Scenario!$B$12),1,0),0)</f>
        <v>1</v>
      </c>
      <c r="P3509" s="9" t="n">
        <f aca="false">IF(O3509=1,MAX(0,H3509-E3509)/60,"")</f>
        <v>60.2333333333333</v>
      </c>
      <c r="Q3509" s="9" t="n">
        <f aca="false">INDEX(Scenario!$B$18:$B$20,MATCH(B3509,Scenario!$A$18:$A$20,0))</f>
        <v>240</v>
      </c>
      <c r="R3509" s="9" t="n">
        <f aca="false">INDEX(Scenario!$C$18:$C$20,MATCH(B3509,Scenario!$A$18:$A$20,0))</f>
        <v>4320</v>
      </c>
      <c r="S3509" s="9" t="n">
        <f aca="false">IF(ISNUMBER(M3509),IF(M3509&lt;=Q3509,1,0),"")</f>
        <v>1</v>
      </c>
      <c r="T3509" s="9" t="n">
        <f aca="false">IF(ISNUMBER(P3509),IF(P3509&lt;=R3509,1,0),"")</f>
        <v>1</v>
      </c>
      <c r="U3509" s="9" t="n">
        <f aca="false">IF(E3509&gt;Scenario!$B$14,0,IF(OR(AND(ISNUMBER(H3509),H3509&lt;=Scenario!$B$14),AND(ISNUMBER(I3509),I3509&lt;=Scenario!$B$14)),0,1))</f>
        <v>0</v>
      </c>
      <c r="V3509" s="9" t="n">
        <f aca="false">IF(AND(U3509=1,(Scenario!$B$14-E3509)/60&gt;R3509),1,0)</f>
        <v>0</v>
      </c>
      <c r="W3509" s="9" t="n">
        <f aca="false">IF(OR(C3509=Scenario!$B$22,C3509=Scenario!$C$22),1,0)</f>
        <v>1</v>
      </c>
      <c r="X3509" s="9" t="n">
        <f aca="false">IF(ISNUMBER(I3509),1,0)</f>
        <v>0</v>
      </c>
      <c r="Y3509" s="9" t="n">
        <f aca="false">MOD(INT(E3509/86400)+3,7)</f>
        <v>0</v>
      </c>
      <c r="Z3509" s="9" t="n">
        <f aca="false">MOD(INT(E3509/3600),24)</f>
        <v>11</v>
      </c>
      <c r="AA3509" s="6" t="s">
        <v>7261</v>
      </c>
    </row>
    <row r="3510" customFormat="false" ht="15" hidden="false" customHeight="false" outlineLevel="0" collapsed="false">
      <c r="A3510" s="6" t="s">
        <v>7262</v>
      </c>
      <c r="B3510" s="6" t="s">
        <v>43</v>
      </c>
      <c r="C3510" s="6" t="s">
        <v>249</v>
      </c>
      <c r="D3510" s="6" t="s">
        <v>170</v>
      </c>
      <c r="E3510" s="6" t="n">
        <v>1789988784</v>
      </c>
      <c r="F3510" s="6" t="n">
        <v>1789989089</v>
      </c>
      <c r="G3510" s="6" t="n">
        <v>1789988882</v>
      </c>
      <c r="H3510" s="6" t="n">
        <v>1789991359</v>
      </c>
      <c r="J3510" s="6" t="n">
        <v>0</v>
      </c>
      <c r="K3510" s="6" t="n">
        <v>0</v>
      </c>
      <c r="L3510" s="9" t="n">
        <f aca="false">IF(AND(E3510&gt;=Scenario!$B$11,E3510&lt;Scenario!$B$12),1,0)</f>
        <v>1</v>
      </c>
      <c r="M3510" s="9" t="n">
        <f aca="false">IF(AND(L3510=1,ISNUMBER(F3510)),MAX(0,F3510-E3510)/60,"")</f>
        <v>5.08333333333333</v>
      </c>
      <c r="N3510" s="9" t="n">
        <f aca="false">IF(AND(L3510=1,ISNUMBER(G3510)),MAX(0,G3510-E3510)/60,"")</f>
        <v>1.63333333333333</v>
      </c>
      <c r="O3510" s="9" t="n">
        <f aca="false">IF(ISNUMBER(H3510),IF(AND(H3510&gt;=Scenario!$B$11,H3510&lt;Scenario!$B$12),1,0),0)</f>
        <v>1</v>
      </c>
      <c r="P3510" s="9" t="n">
        <f aca="false">IF(O3510=1,MAX(0,H3510-E3510)/60,"")</f>
        <v>42.9166666666667</v>
      </c>
      <c r="Q3510" s="9" t="n">
        <f aca="false">INDEX(Scenario!$B$18:$B$20,MATCH(B3510,Scenario!$A$18:$A$20,0))</f>
        <v>60</v>
      </c>
      <c r="R3510" s="9" t="n">
        <f aca="false">INDEX(Scenario!$C$18:$C$20,MATCH(B3510,Scenario!$A$18:$A$20,0))</f>
        <v>1440</v>
      </c>
      <c r="S3510" s="9" t="n">
        <f aca="false">IF(ISNUMBER(M3510),IF(M3510&lt;=Q3510,1,0),"")</f>
        <v>1</v>
      </c>
      <c r="T3510" s="9" t="n">
        <f aca="false">IF(ISNUMBER(P3510),IF(P3510&lt;=R3510,1,0),"")</f>
        <v>1</v>
      </c>
      <c r="U3510" s="9" t="n">
        <f aca="false">IF(E3510&gt;Scenario!$B$14,0,IF(OR(AND(ISNUMBER(H3510),H3510&lt;=Scenario!$B$14),AND(ISNUMBER(I3510),I3510&lt;=Scenario!$B$14)),0,1))</f>
        <v>0</v>
      </c>
      <c r="V3510" s="9" t="n">
        <f aca="false">IF(AND(U3510=1,(Scenario!$B$14-E3510)/60&gt;R3510),1,0)</f>
        <v>0</v>
      </c>
      <c r="W3510" s="9" t="n">
        <f aca="false">IF(OR(C3510=Scenario!$B$22,C3510=Scenario!$C$22),1,0)</f>
        <v>0</v>
      </c>
      <c r="X3510" s="9" t="n">
        <f aca="false">IF(ISNUMBER(I3510),1,0)</f>
        <v>0</v>
      </c>
      <c r="Y3510" s="9" t="n">
        <f aca="false">MOD(INT(E3510/86400)+3,7)</f>
        <v>0</v>
      </c>
      <c r="Z3510" s="9" t="n">
        <f aca="false">MOD(INT(E3510/3600),24)</f>
        <v>11</v>
      </c>
      <c r="AA3510" s="6" t="s">
        <v>7263</v>
      </c>
    </row>
    <row r="3511" customFormat="false" ht="15" hidden="false" customHeight="false" outlineLevel="0" collapsed="false">
      <c r="A3511" s="6" t="s">
        <v>7264</v>
      </c>
      <c r="B3511" s="6" t="s">
        <v>44</v>
      </c>
      <c r="C3511" s="6" t="s">
        <v>249</v>
      </c>
      <c r="D3511" s="6" t="s">
        <v>170</v>
      </c>
      <c r="E3511" s="6" t="n">
        <v>1789989211</v>
      </c>
      <c r="F3511" s="6" t="n">
        <v>1789989411</v>
      </c>
      <c r="G3511" s="6" t="n">
        <v>1789989225</v>
      </c>
      <c r="H3511" s="6" t="n">
        <v>1789990070</v>
      </c>
      <c r="J3511" s="6" t="n">
        <v>0</v>
      </c>
      <c r="K3511" s="6" t="n">
        <v>0</v>
      </c>
      <c r="L3511" s="9" t="n">
        <f aca="false">IF(AND(E3511&gt;=Scenario!$B$11,E3511&lt;Scenario!$B$12),1,0)</f>
        <v>1</v>
      </c>
      <c r="M3511" s="9" t="n">
        <f aca="false">IF(AND(L3511=1,ISNUMBER(F3511)),MAX(0,F3511-E3511)/60,"")</f>
        <v>3.33333333333333</v>
      </c>
      <c r="N3511" s="9" t="n">
        <f aca="false">IF(AND(L3511=1,ISNUMBER(G3511)),MAX(0,G3511-E3511)/60,"")</f>
        <v>0.233333333333333</v>
      </c>
      <c r="O3511" s="9" t="n">
        <f aca="false">IF(ISNUMBER(H3511),IF(AND(H3511&gt;=Scenario!$B$11,H3511&lt;Scenario!$B$12),1,0),0)</f>
        <v>1</v>
      </c>
      <c r="P3511" s="9" t="n">
        <f aca="false">IF(O3511=1,MAX(0,H3511-E3511)/60,"")</f>
        <v>14.3166666666667</v>
      </c>
      <c r="Q3511" s="9" t="n">
        <f aca="false">INDEX(Scenario!$B$18:$B$20,MATCH(B3511,Scenario!$A$18:$A$20,0))</f>
        <v>240</v>
      </c>
      <c r="R3511" s="9" t="n">
        <f aca="false">INDEX(Scenario!$C$18:$C$20,MATCH(B3511,Scenario!$A$18:$A$20,0))</f>
        <v>4320</v>
      </c>
      <c r="S3511" s="9" t="n">
        <f aca="false">IF(ISNUMBER(M3511),IF(M3511&lt;=Q3511,1,0),"")</f>
        <v>1</v>
      </c>
      <c r="T3511" s="9" t="n">
        <f aca="false">IF(ISNUMBER(P3511),IF(P3511&lt;=R3511,1,0),"")</f>
        <v>1</v>
      </c>
      <c r="U3511" s="9" t="n">
        <f aca="false">IF(E3511&gt;Scenario!$B$14,0,IF(OR(AND(ISNUMBER(H3511),H3511&lt;=Scenario!$B$14),AND(ISNUMBER(I3511),I3511&lt;=Scenario!$B$14)),0,1))</f>
        <v>0</v>
      </c>
      <c r="V3511" s="9" t="n">
        <f aca="false">IF(AND(U3511=1,(Scenario!$B$14-E3511)/60&gt;R3511),1,0)</f>
        <v>0</v>
      </c>
      <c r="W3511" s="9" t="n">
        <f aca="false">IF(OR(C3511=Scenario!$B$22,C3511=Scenario!$C$22),1,0)</f>
        <v>0</v>
      </c>
      <c r="X3511" s="9" t="n">
        <f aca="false">IF(ISNUMBER(I3511),1,0)</f>
        <v>0</v>
      </c>
      <c r="Y3511" s="9" t="n">
        <f aca="false">MOD(INT(E3511/86400)+3,7)</f>
        <v>0</v>
      </c>
      <c r="Z3511" s="9" t="n">
        <f aca="false">MOD(INT(E3511/3600),24)</f>
        <v>11</v>
      </c>
      <c r="AA3511" s="6" t="s">
        <v>7265</v>
      </c>
    </row>
    <row r="3512" customFormat="false" ht="15" hidden="false" customHeight="false" outlineLevel="0" collapsed="false">
      <c r="A3512" s="6" t="s">
        <v>7266</v>
      </c>
      <c r="B3512" s="6" t="s">
        <v>44</v>
      </c>
      <c r="C3512" s="6" t="s">
        <v>46</v>
      </c>
      <c r="D3512" s="6" t="s">
        <v>170</v>
      </c>
      <c r="E3512" s="6" t="n">
        <v>1789990403</v>
      </c>
      <c r="F3512" s="6" t="n">
        <v>1789990540</v>
      </c>
      <c r="G3512" s="6" t="n">
        <v>1789990439</v>
      </c>
      <c r="H3512" s="6" t="n">
        <v>1789991251</v>
      </c>
      <c r="J3512" s="6" t="n">
        <v>0</v>
      </c>
      <c r="K3512" s="6" t="n">
        <v>0</v>
      </c>
      <c r="L3512" s="9" t="n">
        <f aca="false">IF(AND(E3512&gt;=Scenario!$B$11,E3512&lt;Scenario!$B$12),1,0)</f>
        <v>1</v>
      </c>
      <c r="M3512" s="9" t="n">
        <f aca="false">IF(AND(L3512=1,ISNUMBER(F3512)),MAX(0,F3512-E3512)/60,"")</f>
        <v>2.28333333333333</v>
      </c>
      <c r="N3512" s="9" t="n">
        <f aca="false">IF(AND(L3512=1,ISNUMBER(G3512)),MAX(0,G3512-E3512)/60,"")</f>
        <v>0.6</v>
      </c>
      <c r="O3512" s="9" t="n">
        <f aca="false">IF(ISNUMBER(H3512),IF(AND(H3512&gt;=Scenario!$B$11,H3512&lt;Scenario!$B$12),1,0),0)</f>
        <v>1</v>
      </c>
      <c r="P3512" s="9" t="n">
        <f aca="false">IF(O3512=1,MAX(0,H3512-E3512)/60,"")</f>
        <v>14.1333333333333</v>
      </c>
      <c r="Q3512" s="9" t="n">
        <f aca="false">INDEX(Scenario!$B$18:$B$20,MATCH(B3512,Scenario!$A$18:$A$20,0))</f>
        <v>240</v>
      </c>
      <c r="R3512" s="9" t="n">
        <f aca="false">INDEX(Scenario!$C$18:$C$20,MATCH(B3512,Scenario!$A$18:$A$20,0))</f>
        <v>4320</v>
      </c>
      <c r="S3512" s="9" t="n">
        <f aca="false">IF(ISNUMBER(M3512),IF(M3512&lt;=Q3512,1,0),"")</f>
        <v>1</v>
      </c>
      <c r="T3512" s="9" t="n">
        <f aca="false">IF(ISNUMBER(P3512),IF(P3512&lt;=R3512,1,0),"")</f>
        <v>1</v>
      </c>
      <c r="U3512" s="9" t="n">
        <f aca="false">IF(E3512&gt;Scenario!$B$14,0,IF(OR(AND(ISNUMBER(H3512),H3512&lt;=Scenario!$B$14),AND(ISNUMBER(I3512),I3512&lt;=Scenario!$B$14)),0,1))</f>
        <v>0</v>
      </c>
      <c r="V3512" s="9" t="n">
        <f aca="false">IF(AND(U3512=1,(Scenario!$B$14-E3512)/60&gt;R3512),1,0)</f>
        <v>0</v>
      </c>
      <c r="W3512" s="9" t="n">
        <f aca="false">IF(OR(C3512=Scenario!$B$22,C3512=Scenario!$C$22),1,0)</f>
        <v>1</v>
      </c>
      <c r="X3512" s="9" t="n">
        <f aca="false">IF(ISNUMBER(I3512),1,0)</f>
        <v>0</v>
      </c>
      <c r="Y3512" s="9" t="n">
        <f aca="false">MOD(INT(E3512/86400)+3,7)</f>
        <v>0</v>
      </c>
      <c r="Z3512" s="9" t="n">
        <f aca="false">MOD(INT(E3512/3600),24)</f>
        <v>11</v>
      </c>
      <c r="AA3512" s="6" t="s">
        <v>7267</v>
      </c>
    </row>
    <row r="3513" customFormat="false" ht="15" hidden="false" customHeight="false" outlineLevel="0" collapsed="false">
      <c r="A3513" s="6" t="s">
        <v>7268</v>
      </c>
      <c r="B3513" s="6" t="s">
        <v>43</v>
      </c>
      <c r="C3513" s="6" t="s">
        <v>249</v>
      </c>
      <c r="D3513" s="6" t="s">
        <v>172</v>
      </c>
      <c r="E3513" s="6" t="n">
        <v>1789991532</v>
      </c>
      <c r="F3513" s="6" t="n">
        <v>1789991792</v>
      </c>
      <c r="G3513" s="6" t="n">
        <v>1789991573</v>
      </c>
      <c r="H3513" s="6" t="n">
        <v>1789993546</v>
      </c>
      <c r="J3513" s="6" t="n">
        <v>0</v>
      </c>
      <c r="K3513" s="6" t="n">
        <v>0</v>
      </c>
      <c r="L3513" s="9" t="n">
        <f aca="false">IF(AND(E3513&gt;=Scenario!$B$11,E3513&lt;Scenario!$B$12),1,0)</f>
        <v>1</v>
      </c>
      <c r="M3513" s="9" t="n">
        <f aca="false">IF(AND(L3513=1,ISNUMBER(F3513)),MAX(0,F3513-E3513)/60,"")</f>
        <v>4.33333333333333</v>
      </c>
      <c r="N3513" s="9" t="n">
        <f aca="false">IF(AND(L3513=1,ISNUMBER(G3513)),MAX(0,G3513-E3513)/60,"")</f>
        <v>0.683333333333333</v>
      </c>
      <c r="O3513" s="9" t="n">
        <f aca="false">IF(ISNUMBER(H3513),IF(AND(H3513&gt;=Scenario!$B$11,H3513&lt;Scenario!$B$12),1,0),0)</f>
        <v>1</v>
      </c>
      <c r="P3513" s="9" t="n">
        <f aca="false">IF(O3513=1,MAX(0,H3513-E3513)/60,"")</f>
        <v>33.5666666666667</v>
      </c>
      <c r="Q3513" s="9" t="n">
        <f aca="false">INDEX(Scenario!$B$18:$B$20,MATCH(B3513,Scenario!$A$18:$A$20,0))</f>
        <v>60</v>
      </c>
      <c r="R3513" s="9" t="n">
        <f aca="false">INDEX(Scenario!$C$18:$C$20,MATCH(B3513,Scenario!$A$18:$A$20,0))</f>
        <v>1440</v>
      </c>
      <c r="S3513" s="9" t="n">
        <f aca="false">IF(ISNUMBER(M3513),IF(M3513&lt;=Q3513,1,0),"")</f>
        <v>1</v>
      </c>
      <c r="T3513" s="9" t="n">
        <f aca="false">IF(ISNUMBER(P3513),IF(P3513&lt;=R3513,1,0),"")</f>
        <v>1</v>
      </c>
      <c r="U3513" s="9" t="n">
        <f aca="false">IF(E3513&gt;Scenario!$B$14,0,IF(OR(AND(ISNUMBER(H3513),H3513&lt;=Scenario!$B$14),AND(ISNUMBER(I3513),I3513&lt;=Scenario!$B$14)),0,1))</f>
        <v>0</v>
      </c>
      <c r="V3513" s="9" t="n">
        <f aca="false">IF(AND(U3513=1,(Scenario!$B$14-E3513)/60&gt;R3513),1,0)</f>
        <v>0</v>
      </c>
      <c r="W3513" s="9" t="n">
        <f aca="false">IF(OR(C3513=Scenario!$B$22,C3513=Scenario!$C$22),1,0)</f>
        <v>0</v>
      </c>
      <c r="X3513" s="9" t="n">
        <f aca="false">IF(ISNUMBER(I3513),1,0)</f>
        <v>0</v>
      </c>
      <c r="Y3513" s="9" t="n">
        <f aca="false">MOD(INT(E3513/86400)+3,7)</f>
        <v>0</v>
      </c>
      <c r="Z3513" s="9" t="n">
        <f aca="false">MOD(INT(E3513/3600),24)</f>
        <v>11</v>
      </c>
      <c r="AA3513" s="6" t="s">
        <v>7269</v>
      </c>
    </row>
    <row r="3514" customFormat="false" ht="15" hidden="false" customHeight="false" outlineLevel="0" collapsed="false">
      <c r="A3514" s="6" t="s">
        <v>7270</v>
      </c>
      <c r="B3514" s="6" t="s">
        <v>44</v>
      </c>
      <c r="C3514" s="6" t="s">
        <v>46</v>
      </c>
      <c r="D3514" s="6" t="s">
        <v>171</v>
      </c>
      <c r="E3514" s="6" t="n">
        <v>1789992320</v>
      </c>
      <c r="F3514" s="6" t="n">
        <v>1789992558</v>
      </c>
      <c r="G3514" s="6" t="n">
        <v>1789992374</v>
      </c>
      <c r="H3514" s="6" t="n">
        <v>1789994687</v>
      </c>
      <c r="J3514" s="6" t="n">
        <v>0</v>
      </c>
      <c r="K3514" s="6" t="n">
        <v>0</v>
      </c>
      <c r="L3514" s="9" t="n">
        <f aca="false">IF(AND(E3514&gt;=Scenario!$B$11,E3514&lt;Scenario!$B$12),1,0)</f>
        <v>1</v>
      </c>
      <c r="M3514" s="9" t="n">
        <f aca="false">IF(AND(L3514=1,ISNUMBER(F3514)),MAX(0,F3514-E3514)/60,"")</f>
        <v>3.96666666666667</v>
      </c>
      <c r="N3514" s="9" t="n">
        <f aca="false">IF(AND(L3514=1,ISNUMBER(G3514)),MAX(0,G3514-E3514)/60,"")</f>
        <v>0.9</v>
      </c>
      <c r="O3514" s="9" t="n">
        <f aca="false">IF(ISNUMBER(H3514),IF(AND(H3514&gt;=Scenario!$B$11,H3514&lt;Scenario!$B$12),1,0),0)</f>
        <v>1</v>
      </c>
      <c r="P3514" s="9" t="n">
        <f aca="false">IF(O3514=1,MAX(0,H3514-E3514)/60,"")</f>
        <v>39.45</v>
      </c>
      <c r="Q3514" s="9" t="n">
        <f aca="false">INDEX(Scenario!$B$18:$B$20,MATCH(B3514,Scenario!$A$18:$A$20,0))</f>
        <v>240</v>
      </c>
      <c r="R3514" s="9" t="n">
        <f aca="false">INDEX(Scenario!$C$18:$C$20,MATCH(B3514,Scenario!$A$18:$A$20,0))</f>
        <v>4320</v>
      </c>
      <c r="S3514" s="9" t="n">
        <f aca="false">IF(ISNUMBER(M3514),IF(M3514&lt;=Q3514,1,0),"")</f>
        <v>1</v>
      </c>
      <c r="T3514" s="9" t="n">
        <f aca="false">IF(ISNUMBER(P3514),IF(P3514&lt;=R3514,1,0),"")</f>
        <v>1</v>
      </c>
      <c r="U3514" s="9" t="n">
        <f aca="false">IF(E3514&gt;Scenario!$B$14,0,IF(OR(AND(ISNUMBER(H3514),H3514&lt;=Scenario!$B$14),AND(ISNUMBER(I3514),I3514&lt;=Scenario!$B$14)),0,1))</f>
        <v>0</v>
      </c>
      <c r="V3514" s="9" t="n">
        <f aca="false">IF(AND(U3514=1,(Scenario!$B$14-E3514)/60&gt;R3514),1,0)</f>
        <v>0</v>
      </c>
      <c r="W3514" s="9" t="n">
        <f aca="false">IF(OR(C3514=Scenario!$B$22,C3514=Scenario!$C$22),1,0)</f>
        <v>1</v>
      </c>
      <c r="X3514" s="9" t="n">
        <f aca="false">IF(ISNUMBER(I3514),1,0)</f>
        <v>0</v>
      </c>
      <c r="Y3514" s="9" t="n">
        <f aca="false">MOD(INT(E3514/86400)+3,7)</f>
        <v>0</v>
      </c>
      <c r="Z3514" s="9" t="n">
        <f aca="false">MOD(INT(E3514/3600),24)</f>
        <v>12</v>
      </c>
      <c r="AA3514" s="6" t="s">
        <v>7271</v>
      </c>
    </row>
    <row r="3515" customFormat="false" ht="15" hidden="false" customHeight="false" outlineLevel="0" collapsed="false">
      <c r="A3515" s="6" t="s">
        <v>7272</v>
      </c>
      <c r="B3515" s="6" t="s">
        <v>44</v>
      </c>
      <c r="C3515" s="6" t="s">
        <v>249</v>
      </c>
      <c r="D3515" s="6" t="s">
        <v>170</v>
      </c>
      <c r="E3515" s="6" t="n">
        <v>1789994367</v>
      </c>
      <c r="F3515" s="6" t="n">
        <v>1789994509</v>
      </c>
      <c r="G3515" s="6" t="n">
        <v>1789994377</v>
      </c>
      <c r="H3515" s="6" t="n">
        <v>1789996145</v>
      </c>
      <c r="J3515" s="6" t="n">
        <v>0</v>
      </c>
      <c r="K3515" s="6" t="n">
        <v>0</v>
      </c>
      <c r="L3515" s="9" t="n">
        <f aca="false">IF(AND(E3515&gt;=Scenario!$B$11,E3515&lt;Scenario!$B$12),1,0)</f>
        <v>1</v>
      </c>
      <c r="M3515" s="9" t="n">
        <f aca="false">IF(AND(L3515=1,ISNUMBER(F3515)),MAX(0,F3515-E3515)/60,"")</f>
        <v>2.36666666666667</v>
      </c>
      <c r="N3515" s="9" t="n">
        <f aca="false">IF(AND(L3515=1,ISNUMBER(G3515)),MAX(0,G3515-E3515)/60,"")</f>
        <v>0.166666666666667</v>
      </c>
      <c r="O3515" s="9" t="n">
        <f aca="false">IF(ISNUMBER(H3515),IF(AND(H3515&gt;=Scenario!$B$11,H3515&lt;Scenario!$B$12),1,0),0)</f>
        <v>1</v>
      </c>
      <c r="P3515" s="9" t="n">
        <f aca="false">IF(O3515=1,MAX(0,H3515-E3515)/60,"")</f>
        <v>29.6333333333333</v>
      </c>
      <c r="Q3515" s="9" t="n">
        <f aca="false">INDEX(Scenario!$B$18:$B$20,MATCH(B3515,Scenario!$A$18:$A$20,0))</f>
        <v>240</v>
      </c>
      <c r="R3515" s="9" t="n">
        <f aca="false">INDEX(Scenario!$C$18:$C$20,MATCH(B3515,Scenario!$A$18:$A$20,0))</f>
        <v>4320</v>
      </c>
      <c r="S3515" s="9" t="n">
        <f aca="false">IF(ISNUMBER(M3515),IF(M3515&lt;=Q3515,1,0),"")</f>
        <v>1</v>
      </c>
      <c r="T3515" s="9" t="n">
        <f aca="false">IF(ISNUMBER(P3515),IF(P3515&lt;=R3515,1,0),"")</f>
        <v>1</v>
      </c>
      <c r="U3515" s="9" t="n">
        <f aca="false">IF(E3515&gt;Scenario!$B$14,0,IF(OR(AND(ISNUMBER(H3515),H3515&lt;=Scenario!$B$14),AND(ISNUMBER(I3515),I3515&lt;=Scenario!$B$14)),0,1))</f>
        <v>0</v>
      </c>
      <c r="V3515" s="9" t="n">
        <f aca="false">IF(AND(U3515=1,(Scenario!$B$14-E3515)/60&gt;R3515),1,0)</f>
        <v>0</v>
      </c>
      <c r="W3515" s="9" t="n">
        <f aca="false">IF(OR(C3515=Scenario!$B$22,C3515=Scenario!$C$22),1,0)</f>
        <v>0</v>
      </c>
      <c r="X3515" s="9" t="n">
        <f aca="false">IF(ISNUMBER(I3515),1,0)</f>
        <v>0</v>
      </c>
      <c r="Y3515" s="9" t="n">
        <f aca="false">MOD(INT(E3515/86400)+3,7)</f>
        <v>0</v>
      </c>
      <c r="Z3515" s="9" t="n">
        <f aca="false">MOD(INT(E3515/3600),24)</f>
        <v>12</v>
      </c>
      <c r="AA3515" s="6" t="s">
        <v>7273</v>
      </c>
    </row>
    <row r="3516" customFormat="false" ht="15" hidden="false" customHeight="false" outlineLevel="0" collapsed="false">
      <c r="A3516" s="6" t="s">
        <v>7274</v>
      </c>
      <c r="B3516" s="6" t="s">
        <v>43</v>
      </c>
      <c r="C3516" s="6" t="s">
        <v>46</v>
      </c>
      <c r="D3516" s="6" t="s">
        <v>171</v>
      </c>
      <c r="E3516" s="6" t="n">
        <v>1789995305</v>
      </c>
      <c r="F3516" s="6" t="n">
        <v>1789995429</v>
      </c>
      <c r="G3516" s="6" t="n">
        <v>1789995344</v>
      </c>
      <c r="H3516" s="6" t="n">
        <v>1790010501</v>
      </c>
      <c r="J3516" s="6" t="n">
        <v>0</v>
      </c>
      <c r="K3516" s="6" t="n">
        <v>0</v>
      </c>
      <c r="L3516" s="9" t="n">
        <f aca="false">IF(AND(E3516&gt;=Scenario!$B$11,E3516&lt;Scenario!$B$12),1,0)</f>
        <v>1</v>
      </c>
      <c r="M3516" s="9" t="n">
        <f aca="false">IF(AND(L3516=1,ISNUMBER(F3516)),MAX(0,F3516-E3516)/60,"")</f>
        <v>2.06666666666667</v>
      </c>
      <c r="N3516" s="9" t="n">
        <f aca="false">IF(AND(L3516=1,ISNUMBER(G3516)),MAX(0,G3516-E3516)/60,"")</f>
        <v>0.65</v>
      </c>
      <c r="O3516" s="9" t="n">
        <f aca="false">IF(ISNUMBER(H3516),IF(AND(H3516&gt;=Scenario!$B$11,H3516&lt;Scenario!$B$12),1,0),0)</f>
        <v>1</v>
      </c>
      <c r="P3516" s="9" t="n">
        <f aca="false">IF(O3516=1,MAX(0,H3516-E3516)/60,"")</f>
        <v>253.266666666667</v>
      </c>
      <c r="Q3516" s="9" t="n">
        <f aca="false">INDEX(Scenario!$B$18:$B$20,MATCH(B3516,Scenario!$A$18:$A$20,0))</f>
        <v>60</v>
      </c>
      <c r="R3516" s="9" t="n">
        <f aca="false">INDEX(Scenario!$C$18:$C$20,MATCH(B3516,Scenario!$A$18:$A$20,0))</f>
        <v>1440</v>
      </c>
      <c r="S3516" s="9" t="n">
        <f aca="false">IF(ISNUMBER(M3516),IF(M3516&lt;=Q3516,1,0),"")</f>
        <v>1</v>
      </c>
      <c r="T3516" s="9" t="n">
        <f aca="false">IF(ISNUMBER(P3516),IF(P3516&lt;=R3516,1,0),"")</f>
        <v>1</v>
      </c>
      <c r="U3516" s="9" t="n">
        <f aca="false">IF(E3516&gt;Scenario!$B$14,0,IF(OR(AND(ISNUMBER(H3516),H3516&lt;=Scenario!$B$14),AND(ISNUMBER(I3516),I3516&lt;=Scenario!$B$14)),0,1))</f>
        <v>0</v>
      </c>
      <c r="V3516" s="9" t="n">
        <f aca="false">IF(AND(U3516=1,(Scenario!$B$14-E3516)/60&gt;R3516),1,0)</f>
        <v>0</v>
      </c>
      <c r="W3516" s="9" t="n">
        <f aca="false">IF(OR(C3516=Scenario!$B$22,C3516=Scenario!$C$22),1,0)</f>
        <v>1</v>
      </c>
      <c r="X3516" s="9" t="n">
        <f aca="false">IF(ISNUMBER(I3516),1,0)</f>
        <v>0</v>
      </c>
      <c r="Y3516" s="9" t="n">
        <f aca="false">MOD(INT(E3516/86400)+3,7)</f>
        <v>0</v>
      </c>
      <c r="Z3516" s="9" t="n">
        <f aca="false">MOD(INT(E3516/3600),24)</f>
        <v>12</v>
      </c>
      <c r="AA3516" s="6" t="s">
        <v>7275</v>
      </c>
    </row>
    <row r="3517" customFormat="false" ht="15" hidden="false" customHeight="false" outlineLevel="0" collapsed="false">
      <c r="A3517" s="6" t="s">
        <v>7276</v>
      </c>
      <c r="B3517" s="6" t="s">
        <v>44</v>
      </c>
      <c r="C3517" s="6" t="s">
        <v>249</v>
      </c>
      <c r="D3517" s="6" t="s">
        <v>170</v>
      </c>
      <c r="E3517" s="6" t="n">
        <v>1789995554</v>
      </c>
      <c r="F3517" s="6" t="n">
        <v>1789995731</v>
      </c>
      <c r="G3517" s="6" t="n">
        <v>1789995588</v>
      </c>
      <c r="H3517" s="6" t="n">
        <v>1789996220</v>
      </c>
      <c r="J3517" s="6" t="n">
        <v>0</v>
      </c>
      <c r="K3517" s="6" t="n">
        <v>0</v>
      </c>
      <c r="L3517" s="9" t="n">
        <f aca="false">IF(AND(E3517&gt;=Scenario!$B$11,E3517&lt;Scenario!$B$12),1,0)</f>
        <v>1</v>
      </c>
      <c r="M3517" s="9" t="n">
        <f aca="false">IF(AND(L3517=1,ISNUMBER(F3517)),MAX(0,F3517-E3517)/60,"")</f>
        <v>2.95</v>
      </c>
      <c r="N3517" s="9" t="n">
        <f aca="false">IF(AND(L3517=1,ISNUMBER(G3517)),MAX(0,G3517-E3517)/60,"")</f>
        <v>0.566666666666667</v>
      </c>
      <c r="O3517" s="9" t="n">
        <f aca="false">IF(ISNUMBER(H3517),IF(AND(H3517&gt;=Scenario!$B$11,H3517&lt;Scenario!$B$12),1,0),0)</f>
        <v>1</v>
      </c>
      <c r="P3517" s="9" t="n">
        <f aca="false">IF(O3517=1,MAX(0,H3517-E3517)/60,"")</f>
        <v>11.1</v>
      </c>
      <c r="Q3517" s="9" t="n">
        <f aca="false">INDEX(Scenario!$B$18:$B$20,MATCH(B3517,Scenario!$A$18:$A$20,0))</f>
        <v>240</v>
      </c>
      <c r="R3517" s="9" t="n">
        <f aca="false">INDEX(Scenario!$C$18:$C$20,MATCH(B3517,Scenario!$A$18:$A$20,0))</f>
        <v>4320</v>
      </c>
      <c r="S3517" s="9" t="n">
        <f aca="false">IF(ISNUMBER(M3517),IF(M3517&lt;=Q3517,1,0),"")</f>
        <v>1</v>
      </c>
      <c r="T3517" s="9" t="n">
        <f aca="false">IF(ISNUMBER(P3517),IF(P3517&lt;=R3517,1,0),"")</f>
        <v>1</v>
      </c>
      <c r="U3517" s="9" t="n">
        <f aca="false">IF(E3517&gt;Scenario!$B$14,0,IF(OR(AND(ISNUMBER(H3517),H3517&lt;=Scenario!$B$14),AND(ISNUMBER(I3517),I3517&lt;=Scenario!$B$14)),0,1))</f>
        <v>0</v>
      </c>
      <c r="V3517" s="9" t="n">
        <f aca="false">IF(AND(U3517=1,(Scenario!$B$14-E3517)/60&gt;R3517),1,0)</f>
        <v>0</v>
      </c>
      <c r="W3517" s="9" t="n">
        <f aca="false">IF(OR(C3517=Scenario!$B$22,C3517=Scenario!$C$22),1,0)</f>
        <v>0</v>
      </c>
      <c r="X3517" s="9" t="n">
        <f aca="false">IF(ISNUMBER(I3517),1,0)</f>
        <v>0</v>
      </c>
      <c r="Y3517" s="9" t="n">
        <f aca="false">MOD(INT(E3517/86400)+3,7)</f>
        <v>0</v>
      </c>
      <c r="Z3517" s="9" t="n">
        <f aca="false">MOD(INT(E3517/3600),24)</f>
        <v>12</v>
      </c>
      <c r="AA3517" s="6" t="s">
        <v>7277</v>
      </c>
    </row>
    <row r="3518" customFormat="false" ht="15" hidden="false" customHeight="false" outlineLevel="0" collapsed="false">
      <c r="A3518" s="6" t="s">
        <v>7278</v>
      </c>
      <c r="B3518" s="6" t="s">
        <v>43</v>
      </c>
      <c r="C3518" s="6" t="s">
        <v>288</v>
      </c>
      <c r="D3518" s="6" t="s">
        <v>172</v>
      </c>
      <c r="E3518" s="6" t="n">
        <v>1789995792</v>
      </c>
      <c r="F3518" s="6" t="n">
        <v>1789996006</v>
      </c>
      <c r="G3518" s="6" t="n">
        <v>1789995852</v>
      </c>
      <c r="H3518" s="6" t="n">
        <v>1790017220</v>
      </c>
      <c r="J3518" s="6" t="n">
        <v>1</v>
      </c>
      <c r="K3518" s="6" t="n">
        <v>0</v>
      </c>
      <c r="L3518" s="9" t="n">
        <f aca="false">IF(AND(E3518&gt;=Scenario!$B$11,E3518&lt;Scenario!$B$12),1,0)</f>
        <v>1</v>
      </c>
      <c r="M3518" s="9" t="n">
        <f aca="false">IF(AND(L3518=1,ISNUMBER(F3518)),MAX(0,F3518-E3518)/60,"")</f>
        <v>3.56666666666667</v>
      </c>
      <c r="N3518" s="9" t="n">
        <f aca="false">IF(AND(L3518=1,ISNUMBER(G3518)),MAX(0,G3518-E3518)/60,"")</f>
        <v>1</v>
      </c>
      <c r="O3518" s="9" t="n">
        <f aca="false">IF(ISNUMBER(H3518),IF(AND(H3518&gt;=Scenario!$B$11,H3518&lt;Scenario!$B$12),1,0),0)</f>
        <v>1</v>
      </c>
      <c r="P3518" s="9" t="n">
        <f aca="false">IF(O3518=1,MAX(0,H3518-E3518)/60,"")</f>
        <v>357.133333333333</v>
      </c>
      <c r="Q3518" s="9" t="n">
        <f aca="false">INDEX(Scenario!$B$18:$B$20,MATCH(B3518,Scenario!$A$18:$A$20,0))</f>
        <v>60</v>
      </c>
      <c r="R3518" s="9" t="n">
        <f aca="false">INDEX(Scenario!$C$18:$C$20,MATCH(B3518,Scenario!$A$18:$A$20,0))</f>
        <v>1440</v>
      </c>
      <c r="S3518" s="9" t="n">
        <f aca="false">IF(ISNUMBER(M3518),IF(M3518&lt;=Q3518,1,0),"")</f>
        <v>1</v>
      </c>
      <c r="T3518" s="9" t="n">
        <f aca="false">IF(ISNUMBER(P3518),IF(P3518&lt;=R3518,1,0),"")</f>
        <v>1</v>
      </c>
      <c r="U3518" s="9" t="n">
        <f aca="false">IF(E3518&gt;Scenario!$B$14,0,IF(OR(AND(ISNUMBER(H3518),H3518&lt;=Scenario!$B$14),AND(ISNUMBER(I3518),I3518&lt;=Scenario!$B$14)),0,1))</f>
        <v>0</v>
      </c>
      <c r="V3518" s="9" t="n">
        <f aca="false">IF(AND(U3518=1,(Scenario!$B$14-E3518)/60&gt;R3518),1,0)</f>
        <v>0</v>
      </c>
      <c r="W3518" s="9" t="n">
        <f aca="false">IF(OR(C3518=Scenario!$B$22,C3518=Scenario!$C$22),1,0)</f>
        <v>0</v>
      </c>
      <c r="X3518" s="9" t="n">
        <f aca="false">IF(ISNUMBER(I3518),1,0)</f>
        <v>0</v>
      </c>
      <c r="Y3518" s="9" t="n">
        <f aca="false">MOD(INT(E3518/86400)+3,7)</f>
        <v>0</v>
      </c>
      <c r="Z3518" s="9" t="n">
        <f aca="false">MOD(INT(E3518/3600),24)</f>
        <v>13</v>
      </c>
      <c r="AA3518" s="6" t="s">
        <v>7279</v>
      </c>
    </row>
    <row r="3519" customFormat="false" ht="15" hidden="false" customHeight="false" outlineLevel="0" collapsed="false">
      <c r="A3519" s="6" t="s">
        <v>7280</v>
      </c>
      <c r="B3519" s="6" t="s">
        <v>43</v>
      </c>
      <c r="C3519" s="6" t="s">
        <v>249</v>
      </c>
      <c r="D3519" s="6" t="s">
        <v>171</v>
      </c>
      <c r="E3519" s="6" t="n">
        <v>1789996042</v>
      </c>
      <c r="F3519" s="6" t="n">
        <v>1789996236</v>
      </c>
      <c r="G3519" s="6" t="n">
        <v>1789996090</v>
      </c>
      <c r="H3519" s="6" t="n">
        <v>1790000592</v>
      </c>
      <c r="J3519" s="6" t="n">
        <v>0</v>
      </c>
      <c r="K3519" s="6" t="n">
        <v>0</v>
      </c>
      <c r="L3519" s="9" t="n">
        <f aca="false">IF(AND(E3519&gt;=Scenario!$B$11,E3519&lt;Scenario!$B$12),1,0)</f>
        <v>1</v>
      </c>
      <c r="M3519" s="9" t="n">
        <f aca="false">IF(AND(L3519=1,ISNUMBER(F3519)),MAX(0,F3519-E3519)/60,"")</f>
        <v>3.23333333333333</v>
      </c>
      <c r="N3519" s="9" t="n">
        <f aca="false">IF(AND(L3519=1,ISNUMBER(G3519)),MAX(0,G3519-E3519)/60,"")</f>
        <v>0.8</v>
      </c>
      <c r="O3519" s="9" t="n">
        <f aca="false">IF(ISNUMBER(H3519),IF(AND(H3519&gt;=Scenario!$B$11,H3519&lt;Scenario!$B$12),1,0),0)</f>
        <v>1</v>
      </c>
      <c r="P3519" s="9" t="n">
        <f aca="false">IF(O3519=1,MAX(0,H3519-E3519)/60,"")</f>
        <v>75.8333333333333</v>
      </c>
      <c r="Q3519" s="9" t="n">
        <f aca="false">INDEX(Scenario!$B$18:$B$20,MATCH(B3519,Scenario!$A$18:$A$20,0))</f>
        <v>60</v>
      </c>
      <c r="R3519" s="9" t="n">
        <f aca="false">INDEX(Scenario!$C$18:$C$20,MATCH(B3519,Scenario!$A$18:$A$20,0))</f>
        <v>1440</v>
      </c>
      <c r="S3519" s="9" t="n">
        <f aca="false">IF(ISNUMBER(M3519),IF(M3519&lt;=Q3519,1,0),"")</f>
        <v>1</v>
      </c>
      <c r="T3519" s="9" t="n">
        <f aca="false">IF(ISNUMBER(P3519),IF(P3519&lt;=R3519,1,0),"")</f>
        <v>1</v>
      </c>
      <c r="U3519" s="9" t="n">
        <f aca="false">IF(E3519&gt;Scenario!$B$14,0,IF(OR(AND(ISNUMBER(H3519),H3519&lt;=Scenario!$B$14),AND(ISNUMBER(I3519),I3519&lt;=Scenario!$B$14)),0,1))</f>
        <v>0</v>
      </c>
      <c r="V3519" s="9" t="n">
        <f aca="false">IF(AND(U3519=1,(Scenario!$B$14-E3519)/60&gt;R3519),1,0)</f>
        <v>0</v>
      </c>
      <c r="W3519" s="9" t="n">
        <f aca="false">IF(OR(C3519=Scenario!$B$22,C3519=Scenario!$C$22),1,0)</f>
        <v>0</v>
      </c>
      <c r="X3519" s="9" t="n">
        <f aca="false">IF(ISNUMBER(I3519),1,0)</f>
        <v>0</v>
      </c>
      <c r="Y3519" s="9" t="n">
        <f aca="false">MOD(INT(E3519/86400)+3,7)</f>
        <v>0</v>
      </c>
      <c r="Z3519" s="9" t="n">
        <f aca="false">MOD(INT(E3519/3600),24)</f>
        <v>13</v>
      </c>
      <c r="AA3519" s="6" t="s">
        <v>7281</v>
      </c>
    </row>
    <row r="3520" customFormat="false" ht="15" hidden="false" customHeight="false" outlineLevel="0" collapsed="false">
      <c r="A3520" s="6" t="s">
        <v>7282</v>
      </c>
      <c r="B3520" s="6" t="s">
        <v>44</v>
      </c>
      <c r="C3520" s="6" t="s">
        <v>288</v>
      </c>
      <c r="D3520" s="6" t="s">
        <v>171</v>
      </c>
      <c r="E3520" s="6" t="n">
        <v>1789996538</v>
      </c>
      <c r="F3520" s="6" t="n">
        <v>1789996786</v>
      </c>
      <c r="G3520" s="6" t="n">
        <v>1789996592</v>
      </c>
      <c r="H3520" s="6" t="n">
        <v>1790001485</v>
      </c>
      <c r="J3520" s="6" t="n">
        <v>0</v>
      </c>
      <c r="K3520" s="6" t="n">
        <v>0</v>
      </c>
      <c r="L3520" s="9" t="n">
        <f aca="false">IF(AND(E3520&gt;=Scenario!$B$11,E3520&lt;Scenario!$B$12),1,0)</f>
        <v>1</v>
      </c>
      <c r="M3520" s="9" t="n">
        <f aca="false">IF(AND(L3520=1,ISNUMBER(F3520)),MAX(0,F3520-E3520)/60,"")</f>
        <v>4.13333333333333</v>
      </c>
      <c r="N3520" s="9" t="n">
        <f aca="false">IF(AND(L3520=1,ISNUMBER(G3520)),MAX(0,G3520-E3520)/60,"")</f>
        <v>0.9</v>
      </c>
      <c r="O3520" s="9" t="n">
        <f aca="false">IF(ISNUMBER(H3520),IF(AND(H3520&gt;=Scenario!$B$11,H3520&lt;Scenario!$B$12),1,0),0)</f>
        <v>1</v>
      </c>
      <c r="P3520" s="9" t="n">
        <f aca="false">IF(O3520=1,MAX(0,H3520-E3520)/60,"")</f>
        <v>82.45</v>
      </c>
      <c r="Q3520" s="9" t="n">
        <f aca="false">INDEX(Scenario!$B$18:$B$20,MATCH(B3520,Scenario!$A$18:$A$20,0))</f>
        <v>240</v>
      </c>
      <c r="R3520" s="9" t="n">
        <f aca="false">INDEX(Scenario!$C$18:$C$20,MATCH(B3520,Scenario!$A$18:$A$20,0))</f>
        <v>4320</v>
      </c>
      <c r="S3520" s="9" t="n">
        <f aca="false">IF(ISNUMBER(M3520),IF(M3520&lt;=Q3520,1,0),"")</f>
        <v>1</v>
      </c>
      <c r="T3520" s="9" t="n">
        <f aca="false">IF(ISNUMBER(P3520),IF(P3520&lt;=R3520,1,0),"")</f>
        <v>1</v>
      </c>
      <c r="U3520" s="9" t="n">
        <f aca="false">IF(E3520&gt;Scenario!$B$14,0,IF(OR(AND(ISNUMBER(H3520),H3520&lt;=Scenario!$B$14),AND(ISNUMBER(I3520),I3520&lt;=Scenario!$B$14)),0,1))</f>
        <v>0</v>
      </c>
      <c r="V3520" s="9" t="n">
        <f aca="false">IF(AND(U3520=1,(Scenario!$B$14-E3520)/60&gt;R3520),1,0)</f>
        <v>0</v>
      </c>
      <c r="W3520" s="9" t="n">
        <f aca="false">IF(OR(C3520=Scenario!$B$22,C3520=Scenario!$C$22),1,0)</f>
        <v>0</v>
      </c>
      <c r="X3520" s="9" t="n">
        <f aca="false">IF(ISNUMBER(I3520),1,0)</f>
        <v>0</v>
      </c>
      <c r="Y3520" s="9" t="n">
        <f aca="false">MOD(INT(E3520/86400)+3,7)</f>
        <v>0</v>
      </c>
      <c r="Z3520" s="9" t="n">
        <f aca="false">MOD(INT(E3520/3600),24)</f>
        <v>13</v>
      </c>
      <c r="AA3520" s="6" t="s">
        <v>7283</v>
      </c>
    </row>
    <row r="3521" customFormat="false" ht="15" hidden="false" customHeight="false" outlineLevel="0" collapsed="false">
      <c r="A3521" s="6" t="s">
        <v>7284</v>
      </c>
      <c r="B3521" s="6" t="s">
        <v>43</v>
      </c>
      <c r="C3521" s="6" t="s">
        <v>249</v>
      </c>
      <c r="D3521" s="6" t="s">
        <v>170</v>
      </c>
      <c r="E3521" s="6" t="n">
        <v>1789996570</v>
      </c>
      <c r="F3521" s="6" t="n">
        <v>1789996751</v>
      </c>
      <c r="G3521" s="6" t="n">
        <v>1789996616</v>
      </c>
      <c r="H3521" s="6" t="n">
        <v>1789997881</v>
      </c>
      <c r="J3521" s="6" t="n">
        <v>0</v>
      </c>
      <c r="K3521" s="6" t="n">
        <v>0</v>
      </c>
      <c r="L3521" s="9" t="n">
        <f aca="false">IF(AND(E3521&gt;=Scenario!$B$11,E3521&lt;Scenario!$B$12),1,0)</f>
        <v>1</v>
      </c>
      <c r="M3521" s="9" t="n">
        <f aca="false">IF(AND(L3521=1,ISNUMBER(F3521)),MAX(0,F3521-E3521)/60,"")</f>
        <v>3.01666666666667</v>
      </c>
      <c r="N3521" s="9" t="n">
        <f aca="false">IF(AND(L3521=1,ISNUMBER(G3521)),MAX(0,G3521-E3521)/60,"")</f>
        <v>0.766666666666667</v>
      </c>
      <c r="O3521" s="9" t="n">
        <f aca="false">IF(ISNUMBER(H3521),IF(AND(H3521&gt;=Scenario!$B$11,H3521&lt;Scenario!$B$12),1,0),0)</f>
        <v>1</v>
      </c>
      <c r="P3521" s="9" t="n">
        <f aca="false">IF(O3521=1,MAX(0,H3521-E3521)/60,"")</f>
        <v>21.85</v>
      </c>
      <c r="Q3521" s="9" t="n">
        <f aca="false">INDEX(Scenario!$B$18:$B$20,MATCH(B3521,Scenario!$A$18:$A$20,0))</f>
        <v>60</v>
      </c>
      <c r="R3521" s="9" t="n">
        <f aca="false">INDEX(Scenario!$C$18:$C$20,MATCH(B3521,Scenario!$A$18:$A$20,0))</f>
        <v>1440</v>
      </c>
      <c r="S3521" s="9" t="n">
        <f aca="false">IF(ISNUMBER(M3521),IF(M3521&lt;=Q3521,1,0),"")</f>
        <v>1</v>
      </c>
      <c r="T3521" s="9" t="n">
        <f aca="false">IF(ISNUMBER(P3521),IF(P3521&lt;=R3521,1,0),"")</f>
        <v>1</v>
      </c>
      <c r="U3521" s="9" t="n">
        <f aca="false">IF(E3521&gt;Scenario!$B$14,0,IF(OR(AND(ISNUMBER(H3521),H3521&lt;=Scenario!$B$14),AND(ISNUMBER(I3521),I3521&lt;=Scenario!$B$14)),0,1))</f>
        <v>0</v>
      </c>
      <c r="V3521" s="9" t="n">
        <f aca="false">IF(AND(U3521=1,(Scenario!$B$14-E3521)/60&gt;R3521),1,0)</f>
        <v>0</v>
      </c>
      <c r="W3521" s="9" t="n">
        <f aca="false">IF(OR(C3521=Scenario!$B$22,C3521=Scenario!$C$22),1,0)</f>
        <v>0</v>
      </c>
      <c r="X3521" s="9" t="n">
        <f aca="false">IF(ISNUMBER(I3521),1,0)</f>
        <v>0</v>
      </c>
      <c r="Y3521" s="9" t="n">
        <f aca="false">MOD(INT(E3521/86400)+3,7)</f>
        <v>0</v>
      </c>
      <c r="Z3521" s="9" t="n">
        <f aca="false">MOD(INT(E3521/3600),24)</f>
        <v>13</v>
      </c>
      <c r="AA3521" s="6" t="s">
        <v>7285</v>
      </c>
    </row>
    <row r="3522" customFormat="false" ht="15" hidden="false" customHeight="false" outlineLevel="0" collapsed="false">
      <c r="A3522" s="6" t="s">
        <v>7286</v>
      </c>
      <c r="B3522" s="6" t="s">
        <v>42</v>
      </c>
      <c r="C3522" s="6" t="s">
        <v>46</v>
      </c>
      <c r="D3522" s="6" t="s">
        <v>171</v>
      </c>
      <c r="E3522" s="6" t="n">
        <v>1789996632</v>
      </c>
      <c r="F3522" s="6" t="n">
        <v>1789998168</v>
      </c>
      <c r="G3522" s="6" t="n">
        <v>1789998019</v>
      </c>
      <c r="H3522" s="6" t="n">
        <v>1789998758</v>
      </c>
      <c r="J3522" s="6" t="n">
        <v>0</v>
      </c>
      <c r="K3522" s="6" t="n">
        <v>0</v>
      </c>
      <c r="L3522" s="9" t="n">
        <f aca="false">IF(AND(E3522&gt;=Scenario!$B$11,E3522&lt;Scenario!$B$12),1,0)</f>
        <v>1</v>
      </c>
      <c r="M3522" s="9" t="n">
        <f aca="false">IF(AND(L3522=1,ISNUMBER(F3522)),MAX(0,F3522-E3522)/60,"")</f>
        <v>25.6</v>
      </c>
      <c r="N3522" s="9" t="n">
        <f aca="false">IF(AND(L3522=1,ISNUMBER(G3522)),MAX(0,G3522-E3522)/60,"")</f>
        <v>23.1166666666667</v>
      </c>
      <c r="O3522" s="9" t="n">
        <f aca="false">IF(ISNUMBER(H3522),IF(AND(H3522&gt;=Scenario!$B$11,H3522&lt;Scenario!$B$12),1,0),0)</f>
        <v>1</v>
      </c>
      <c r="P3522" s="9" t="n">
        <f aca="false">IF(O3522=1,MAX(0,H3522-E3522)/60,"")</f>
        <v>35.4333333333333</v>
      </c>
      <c r="Q3522" s="9" t="n">
        <f aca="false">INDEX(Scenario!$B$18:$B$20,MATCH(B3522,Scenario!$A$18:$A$20,0))</f>
        <v>15</v>
      </c>
      <c r="R3522" s="9" t="n">
        <f aca="false">INDEX(Scenario!$C$18:$C$20,MATCH(B3522,Scenario!$A$18:$A$20,0))</f>
        <v>240</v>
      </c>
      <c r="S3522" s="9" t="n">
        <f aca="false">IF(ISNUMBER(M3522),IF(M3522&lt;=Q3522,1,0),"")</f>
        <v>0</v>
      </c>
      <c r="T3522" s="9" t="n">
        <f aca="false">IF(ISNUMBER(P3522),IF(P3522&lt;=R3522,1,0),"")</f>
        <v>1</v>
      </c>
      <c r="U3522" s="9" t="n">
        <f aca="false">IF(E3522&gt;Scenario!$B$14,0,IF(OR(AND(ISNUMBER(H3522),H3522&lt;=Scenario!$B$14),AND(ISNUMBER(I3522),I3522&lt;=Scenario!$B$14)),0,1))</f>
        <v>0</v>
      </c>
      <c r="V3522" s="9" t="n">
        <f aca="false">IF(AND(U3522=1,(Scenario!$B$14-E3522)/60&gt;R3522),1,0)</f>
        <v>0</v>
      </c>
      <c r="W3522" s="9" t="n">
        <f aca="false">IF(OR(C3522=Scenario!$B$22,C3522=Scenario!$C$22),1,0)</f>
        <v>1</v>
      </c>
      <c r="X3522" s="9" t="n">
        <f aca="false">IF(ISNUMBER(I3522),1,0)</f>
        <v>0</v>
      </c>
      <c r="Y3522" s="9" t="n">
        <f aca="false">MOD(INT(E3522/86400)+3,7)</f>
        <v>0</v>
      </c>
      <c r="Z3522" s="9" t="n">
        <f aca="false">MOD(INT(E3522/3600),24)</f>
        <v>13</v>
      </c>
      <c r="AA3522" s="6" t="s">
        <v>7287</v>
      </c>
    </row>
    <row r="3523" customFormat="false" ht="15" hidden="false" customHeight="false" outlineLevel="0" collapsed="false">
      <c r="A3523" s="6" t="s">
        <v>7288</v>
      </c>
      <c r="B3523" s="6" t="s">
        <v>44</v>
      </c>
      <c r="C3523" s="6" t="s">
        <v>46</v>
      </c>
      <c r="D3523" s="6" t="s">
        <v>172</v>
      </c>
      <c r="E3523" s="6" t="n">
        <v>1789998593</v>
      </c>
      <c r="F3523" s="6" t="n">
        <v>1789998705</v>
      </c>
      <c r="G3523" s="6" t="n">
        <v>1789998641</v>
      </c>
      <c r="H3523" s="6" t="n">
        <v>1790001242</v>
      </c>
      <c r="J3523" s="6" t="n">
        <v>0</v>
      </c>
      <c r="K3523" s="6" t="n">
        <v>0</v>
      </c>
      <c r="L3523" s="9" t="n">
        <f aca="false">IF(AND(E3523&gt;=Scenario!$B$11,E3523&lt;Scenario!$B$12),1,0)</f>
        <v>1</v>
      </c>
      <c r="M3523" s="9" t="n">
        <f aca="false">IF(AND(L3523=1,ISNUMBER(F3523)),MAX(0,F3523-E3523)/60,"")</f>
        <v>1.86666666666667</v>
      </c>
      <c r="N3523" s="9" t="n">
        <f aca="false">IF(AND(L3523=1,ISNUMBER(G3523)),MAX(0,G3523-E3523)/60,"")</f>
        <v>0.8</v>
      </c>
      <c r="O3523" s="9" t="n">
        <f aca="false">IF(ISNUMBER(H3523),IF(AND(H3523&gt;=Scenario!$B$11,H3523&lt;Scenario!$B$12),1,0),0)</f>
        <v>1</v>
      </c>
      <c r="P3523" s="9" t="n">
        <f aca="false">IF(O3523=1,MAX(0,H3523-E3523)/60,"")</f>
        <v>44.15</v>
      </c>
      <c r="Q3523" s="9" t="n">
        <f aca="false">INDEX(Scenario!$B$18:$B$20,MATCH(B3523,Scenario!$A$18:$A$20,0))</f>
        <v>240</v>
      </c>
      <c r="R3523" s="9" t="n">
        <f aca="false">INDEX(Scenario!$C$18:$C$20,MATCH(B3523,Scenario!$A$18:$A$20,0))</f>
        <v>4320</v>
      </c>
      <c r="S3523" s="9" t="n">
        <f aca="false">IF(ISNUMBER(M3523),IF(M3523&lt;=Q3523,1,0),"")</f>
        <v>1</v>
      </c>
      <c r="T3523" s="9" t="n">
        <f aca="false">IF(ISNUMBER(P3523),IF(P3523&lt;=R3523,1,0),"")</f>
        <v>1</v>
      </c>
      <c r="U3523" s="9" t="n">
        <f aca="false">IF(E3523&gt;Scenario!$B$14,0,IF(OR(AND(ISNUMBER(H3523),H3523&lt;=Scenario!$B$14),AND(ISNUMBER(I3523),I3523&lt;=Scenario!$B$14)),0,1))</f>
        <v>0</v>
      </c>
      <c r="V3523" s="9" t="n">
        <f aca="false">IF(AND(U3523=1,(Scenario!$B$14-E3523)/60&gt;R3523),1,0)</f>
        <v>0</v>
      </c>
      <c r="W3523" s="9" t="n">
        <f aca="false">IF(OR(C3523=Scenario!$B$22,C3523=Scenario!$C$22),1,0)</f>
        <v>1</v>
      </c>
      <c r="X3523" s="9" t="n">
        <f aca="false">IF(ISNUMBER(I3523),1,0)</f>
        <v>0</v>
      </c>
      <c r="Y3523" s="9" t="n">
        <f aca="false">MOD(INT(E3523/86400)+3,7)</f>
        <v>0</v>
      </c>
      <c r="Z3523" s="9" t="n">
        <f aca="false">MOD(INT(E3523/3600),24)</f>
        <v>13</v>
      </c>
      <c r="AA3523" s="6" t="s">
        <v>7289</v>
      </c>
    </row>
    <row r="3524" customFormat="false" ht="15" hidden="false" customHeight="false" outlineLevel="0" collapsed="false">
      <c r="A3524" s="6" t="s">
        <v>7290</v>
      </c>
      <c r="B3524" s="6" t="s">
        <v>43</v>
      </c>
      <c r="C3524" s="6" t="s">
        <v>46</v>
      </c>
      <c r="D3524" s="6" t="s">
        <v>170</v>
      </c>
      <c r="E3524" s="6" t="n">
        <v>1789999127</v>
      </c>
      <c r="F3524" s="6" t="n">
        <v>1789999225</v>
      </c>
      <c r="G3524" s="6" t="n">
        <v>1789999151</v>
      </c>
      <c r="H3524" s="6" t="n">
        <v>1790073317</v>
      </c>
      <c r="J3524" s="6" t="n">
        <v>1</v>
      </c>
      <c r="K3524" s="6" t="n">
        <v>0</v>
      </c>
      <c r="L3524" s="9" t="n">
        <f aca="false">IF(AND(E3524&gt;=Scenario!$B$11,E3524&lt;Scenario!$B$12),1,0)</f>
        <v>1</v>
      </c>
      <c r="M3524" s="9" t="n">
        <f aca="false">IF(AND(L3524=1,ISNUMBER(F3524)),MAX(0,F3524-E3524)/60,"")</f>
        <v>1.63333333333333</v>
      </c>
      <c r="N3524" s="9" t="n">
        <f aca="false">IF(AND(L3524=1,ISNUMBER(G3524)),MAX(0,G3524-E3524)/60,"")</f>
        <v>0.4</v>
      </c>
      <c r="O3524" s="9" t="n">
        <f aca="false">IF(ISNUMBER(H3524),IF(AND(H3524&gt;=Scenario!$B$11,H3524&lt;Scenario!$B$12),1,0),0)</f>
        <v>1</v>
      </c>
      <c r="P3524" s="9" t="n">
        <f aca="false">IF(O3524=1,MAX(0,H3524-E3524)/60,"")</f>
        <v>1236.5</v>
      </c>
      <c r="Q3524" s="9" t="n">
        <f aca="false">INDEX(Scenario!$B$18:$B$20,MATCH(B3524,Scenario!$A$18:$A$20,0))</f>
        <v>60</v>
      </c>
      <c r="R3524" s="9" t="n">
        <f aca="false">INDEX(Scenario!$C$18:$C$20,MATCH(B3524,Scenario!$A$18:$A$20,0))</f>
        <v>1440</v>
      </c>
      <c r="S3524" s="9" t="n">
        <f aca="false">IF(ISNUMBER(M3524),IF(M3524&lt;=Q3524,1,0),"")</f>
        <v>1</v>
      </c>
      <c r="T3524" s="9" t="n">
        <f aca="false">IF(ISNUMBER(P3524),IF(P3524&lt;=R3524,1,0),"")</f>
        <v>1</v>
      </c>
      <c r="U3524" s="9" t="n">
        <f aca="false">IF(E3524&gt;Scenario!$B$14,0,IF(OR(AND(ISNUMBER(H3524),H3524&lt;=Scenario!$B$14),AND(ISNUMBER(I3524),I3524&lt;=Scenario!$B$14)),0,1))</f>
        <v>0</v>
      </c>
      <c r="V3524" s="9" t="n">
        <f aca="false">IF(AND(U3524=1,(Scenario!$B$14-E3524)/60&gt;R3524),1,0)</f>
        <v>0</v>
      </c>
      <c r="W3524" s="9" t="n">
        <f aca="false">IF(OR(C3524=Scenario!$B$22,C3524=Scenario!$C$22),1,0)</f>
        <v>1</v>
      </c>
      <c r="X3524" s="9" t="n">
        <f aca="false">IF(ISNUMBER(I3524),1,0)</f>
        <v>0</v>
      </c>
      <c r="Y3524" s="9" t="n">
        <f aca="false">MOD(INT(E3524/86400)+3,7)</f>
        <v>0</v>
      </c>
      <c r="Z3524" s="9" t="n">
        <f aca="false">MOD(INT(E3524/3600),24)</f>
        <v>13</v>
      </c>
      <c r="AA3524" s="6" t="s">
        <v>7291</v>
      </c>
    </row>
    <row r="3525" customFormat="false" ht="15" hidden="false" customHeight="false" outlineLevel="0" collapsed="false">
      <c r="A3525" s="6" t="s">
        <v>7292</v>
      </c>
      <c r="B3525" s="6" t="s">
        <v>43</v>
      </c>
      <c r="C3525" s="6" t="s">
        <v>46</v>
      </c>
      <c r="D3525" s="6" t="s">
        <v>170</v>
      </c>
      <c r="E3525" s="6" t="n">
        <v>1789999143</v>
      </c>
      <c r="F3525" s="6" t="n">
        <v>1789999245</v>
      </c>
      <c r="G3525" s="6" t="n">
        <v>1789999175</v>
      </c>
      <c r="H3525" s="6" t="n">
        <v>1790001139</v>
      </c>
      <c r="J3525" s="6" t="n">
        <v>0</v>
      </c>
      <c r="K3525" s="6" t="n">
        <v>0</v>
      </c>
      <c r="L3525" s="9" t="n">
        <f aca="false">IF(AND(E3525&gt;=Scenario!$B$11,E3525&lt;Scenario!$B$12),1,0)</f>
        <v>1</v>
      </c>
      <c r="M3525" s="9" t="n">
        <f aca="false">IF(AND(L3525=1,ISNUMBER(F3525)),MAX(0,F3525-E3525)/60,"")</f>
        <v>1.7</v>
      </c>
      <c r="N3525" s="9" t="n">
        <f aca="false">IF(AND(L3525=1,ISNUMBER(G3525)),MAX(0,G3525-E3525)/60,"")</f>
        <v>0.533333333333333</v>
      </c>
      <c r="O3525" s="9" t="n">
        <f aca="false">IF(ISNUMBER(H3525),IF(AND(H3525&gt;=Scenario!$B$11,H3525&lt;Scenario!$B$12),1,0),0)</f>
        <v>1</v>
      </c>
      <c r="P3525" s="9" t="n">
        <f aca="false">IF(O3525=1,MAX(0,H3525-E3525)/60,"")</f>
        <v>33.2666666666667</v>
      </c>
      <c r="Q3525" s="9" t="n">
        <f aca="false">INDEX(Scenario!$B$18:$B$20,MATCH(B3525,Scenario!$A$18:$A$20,0))</f>
        <v>60</v>
      </c>
      <c r="R3525" s="9" t="n">
        <f aca="false">INDEX(Scenario!$C$18:$C$20,MATCH(B3525,Scenario!$A$18:$A$20,0))</f>
        <v>1440</v>
      </c>
      <c r="S3525" s="9" t="n">
        <f aca="false">IF(ISNUMBER(M3525),IF(M3525&lt;=Q3525,1,0),"")</f>
        <v>1</v>
      </c>
      <c r="T3525" s="9" t="n">
        <f aca="false">IF(ISNUMBER(P3525),IF(P3525&lt;=R3525,1,0),"")</f>
        <v>1</v>
      </c>
      <c r="U3525" s="9" t="n">
        <f aca="false">IF(E3525&gt;Scenario!$B$14,0,IF(OR(AND(ISNUMBER(H3525),H3525&lt;=Scenario!$B$14),AND(ISNUMBER(I3525),I3525&lt;=Scenario!$B$14)),0,1))</f>
        <v>0</v>
      </c>
      <c r="V3525" s="9" t="n">
        <f aca="false">IF(AND(U3525=1,(Scenario!$B$14-E3525)/60&gt;R3525),1,0)</f>
        <v>0</v>
      </c>
      <c r="W3525" s="9" t="n">
        <f aca="false">IF(OR(C3525=Scenario!$B$22,C3525=Scenario!$C$22),1,0)</f>
        <v>1</v>
      </c>
      <c r="X3525" s="9" t="n">
        <f aca="false">IF(ISNUMBER(I3525),1,0)</f>
        <v>0</v>
      </c>
      <c r="Y3525" s="9" t="n">
        <f aca="false">MOD(INT(E3525/86400)+3,7)</f>
        <v>0</v>
      </c>
      <c r="Z3525" s="9" t="n">
        <f aca="false">MOD(INT(E3525/3600),24)</f>
        <v>13</v>
      </c>
      <c r="AA3525" s="6" t="s">
        <v>7293</v>
      </c>
    </row>
    <row r="3526" customFormat="false" ht="15" hidden="false" customHeight="false" outlineLevel="0" collapsed="false">
      <c r="A3526" s="6" t="s">
        <v>7294</v>
      </c>
      <c r="B3526" s="6" t="s">
        <v>44</v>
      </c>
      <c r="C3526" s="6" t="s">
        <v>46</v>
      </c>
      <c r="D3526" s="6" t="s">
        <v>171</v>
      </c>
      <c r="E3526" s="6" t="n">
        <v>1789999512</v>
      </c>
      <c r="F3526" s="6" t="n">
        <v>1790000981</v>
      </c>
      <c r="G3526" s="6" t="n">
        <v>1790000886</v>
      </c>
      <c r="H3526" s="6" t="n">
        <v>1790013547</v>
      </c>
      <c r="J3526" s="6" t="n">
        <v>0</v>
      </c>
      <c r="K3526" s="6" t="n">
        <v>0</v>
      </c>
      <c r="L3526" s="9" t="n">
        <f aca="false">IF(AND(E3526&gt;=Scenario!$B$11,E3526&lt;Scenario!$B$12),1,0)</f>
        <v>1</v>
      </c>
      <c r="M3526" s="9" t="n">
        <f aca="false">IF(AND(L3526=1,ISNUMBER(F3526)),MAX(0,F3526-E3526)/60,"")</f>
        <v>24.4833333333333</v>
      </c>
      <c r="N3526" s="9" t="n">
        <f aca="false">IF(AND(L3526=1,ISNUMBER(G3526)),MAX(0,G3526-E3526)/60,"")</f>
        <v>22.9</v>
      </c>
      <c r="O3526" s="9" t="n">
        <f aca="false">IF(ISNUMBER(H3526),IF(AND(H3526&gt;=Scenario!$B$11,H3526&lt;Scenario!$B$12),1,0),0)</f>
        <v>1</v>
      </c>
      <c r="P3526" s="9" t="n">
        <f aca="false">IF(O3526=1,MAX(0,H3526-E3526)/60,"")</f>
        <v>233.916666666667</v>
      </c>
      <c r="Q3526" s="9" t="n">
        <f aca="false">INDEX(Scenario!$B$18:$B$20,MATCH(B3526,Scenario!$A$18:$A$20,0))</f>
        <v>240</v>
      </c>
      <c r="R3526" s="9" t="n">
        <f aca="false">INDEX(Scenario!$C$18:$C$20,MATCH(B3526,Scenario!$A$18:$A$20,0))</f>
        <v>4320</v>
      </c>
      <c r="S3526" s="9" t="n">
        <f aca="false">IF(ISNUMBER(M3526),IF(M3526&lt;=Q3526,1,0),"")</f>
        <v>1</v>
      </c>
      <c r="T3526" s="9" t="n">
        <f aca="false">IF(ISNUMBER(P3526),IF(P3526&lt;=R3526,1,0),"")</f>
        <v>1</v>
      </c>
      <c r="U3526" s="9" t="n">
        <f aca="false">IF(E3526&gt;Scenario!$B$14,0,IF(OR(AND(ISNUMBER(H3526),H3526&lt;=Scenario!$B$14),AND(ISNUMBER(I3526),I3526&lt;=Scenario!$B$14)),0,1))</f>
        <v>0</v>
      </c>
      <c r="V3526" s="9" t="n">
        <f aca="false">IF(AND(U3526=1,(Scenario!$B$14-E3526)/60&gt;R3526),1,0)</f>
        <v>0</v>
      </c>
      <c r="W3526" s="9" t="n">
        <f aca="false">IF(OR(C3526=Scenario!$B$22,C3526=Scenario!$C$22),1,0)</f>
        <v>1</v>
      </c>
      <c r="X3526" s="9" t="n">
        <f aca="false">IF(ISNUMBER(I3526),1,0)</f>
        <v>0</v>
      </c>
      <c r="Y3526" s="9" t="n">
        <f aca="false">MOD(INT(E3526/86400)+3,7)</f>
        <v>0</v>
      </c>
      <c r="Z3526" s="9" t="n">
        <f aca="false">MOD(INT(E3526/3600),24)</f>
        <v>14</v>
      </c>
      <c r="AA3526" s="6" t="s">
        <v>7295</v>
      </c>
    </row>
    <row r="3527" customFormat="false" ht="15" hidden="false" customHeight="false" outlineLevel="0" collapsed="false">
      <c r="A3527" s="6" t="s">
        <v>7296</v>
      </c>
      <c r="B3527" s="6" t="s">
        <v>44</v>
      </c>
      <c r="C3527" s="6" t="s">
        <v>46</v>
      </c>
      <c r="D3527" s="6" t="s">
        <v>170</v>
      </c>
      <c r="E3527" s="6" t="n">
        <v>1790000013</v>
      </c>
      <c r="I3527" s="6" t="n">
        <v>1790001692</v>
      </c>
      <c r="J3527" s="6" t="n">
        <v>0</v>
      </c>
      <c r="K3527" s="6" t="n">
        <v>0</v>
      </c>
      <c r="L3527" s="9" t="n">
        <f aca="false">IF(AND(E3527&gt;=Scenario!$B$11,E3527&lt;Scenario!$B$12),1,0)</f>
        <v>1</v>
      </c>
      <c r="M3527" s="0" t="str">
        <f aca="false">IF(AND(L3527=1,ISNUMBER(F3527)),MAX(0,F3527-E3527)/60,"")</f>
        <v/>
      </c>
      <c r="N3527" s="0" t="str">
        <f aca="false">IF(AND(L3527=1,ISNUMBER(G3527)),MAX(0,G3527-E3527)/60,"")</f>
        <v/>
      </c>
      <c r="O3527" s="9" t="n">
        <f aca="false">IF(ISNUMBER(H3527),IF(AND(H3527&gt;=Scenario!$B$11,H3527&lt;Scenario!$B$12),1,0),0)</f>
        <v>0</v>
      </c>
      <c r="P3527" s="0" t="str">
        <f aca="false">IF(O3527=1,MAX(0,H3527-E3527)/60,"")</f>
        <v/>
      </c>
      <c r="Q3527" s="9" t="n">
        <f aca="false">INDEX(Scenario!$B$18:$B$20,MATCH(B3527,Scenario!$A$18:$A$20,0))</f>
        <v>240</v>
      </c>
      <c r="R3527" s="9" t="n">
        <f aca="false">INDEX(Scenario!$C$18:$C$20,MATCH(B3527,Scenario!$A$18:$A$20,0))</f>
        <v>4320</v>
      </c>
      <c r="S3527" s="0" t="str">
        <f aca="false">IF(ISNUMBER(M3527),IF(M3527&lt;=Q3527,1,0),"")</f>
        <v/>
      </c>
      <c r="T3527" s="0" t="str">
        <f aca="false">IF(ISNUMBER(P3527),IF(P3527&lt;=R3527,1,0),"")</f>
        <v/>
      </c>
      <c r="U3527" s="9" t="n">
        <f aca="false">IF(E3527&gt;Scenario!$B$14,0,IF(OR(AND(ISNUMBER(H3527),H3527&lt;=Scenario!$B$14),AND(ISNUMBER(I3527),I3527&lt;=Scenario!$B$14)),0,1))</f>
        <v>0</v>
      </c>
      <c r="V3527" s="9" t="n">
        <f aca="false">IF(AND(U3527=1,(Scenario!$B$14-E3527)/60&gt;R3527),1,0)</f>
        <v>0</v>
      </c>
      <c r="W3527" s="9" t="n">
        <f aca="false">IF(OR(C3527=Scenario!$B$22,C3527=Scenario!$C$22),1,0)</f>
        <v>1</v>
      </c>
      <c r="X3527" s="9" t="n">
        <f aca="false">IF(ISNUMBER(I3527),1,0)</f>
        <v>1</v>
      </c>
      <c r="Y3527" s="9" t="n">
        <f aca="false">MOD(INT(E3527/86400)+3,7)</f>
        <v>0</v>
      </c>
      <c r="Z3527" s="9" t="n">
        <f aca="false">MOD(INT(E3527/3600),24)</f>
        <v>14</v>
      </c>
      <c r="AA3527" s="6" t="s">
        <v>7297</v>
      </c>
    </row>
    <row r="3528" customFormat="false" ht="15" hidden="false" customHeight="false" outlineLevel="0" collapsed="false">
      <c r="A3528" s="6" t="s">
        <v>7298</v>
      </c>
      <c r="B3528" s="6" t="s">
        <v>43</v>
      </c>
      <c r="C3528" s="6" t="s">
        <v>46</v>
      </c>
      <c r="D3528" s="6" t="s">
        <v>170</v>
      </c>
      <c r="E3528" s="6" t="n">
        <v>1790000015</v>
      </c>
      <c r="F3528" s="6" t="n">
        <v>1790000836</v>
      </c>
      <c r="G3528" s="6" t="n">
        <v>1790000643</v>
      </c>
      <c r="H3528" s="6" t="n">
        <v>1790002183</v>
      </c>
      <c r="J3528" s="6" t="n">
        <v>0</v>
      </c>
      <c r="K3528" s="6" t="n">
        <v>0</v>
      </c>
      <c r="L3528" s="9" t="n">
        <f aca="false">IF(AND(E3528&gt;=Scenario!$B$11,E3528&lt;Scenario!$B$12),1,0)</f>
        <v>1</v>
      </c>
      <c r="M3528" s="9" t="n">
        <f aca="false">IF(AND(L3528=1,ISNUMBER(F3528)),MAX(0,F3528-E3528)/60,"")</f>
        <v>13.6833333333333</v>
      </c>
      <c r="N3528" s="9" t="n">
        <f aca="false">IF(AND(L3528=1,ISNUMBER(G3528)),MAX(0,G3528-E3528)/60,"")</f>
        <v>10.4666666666667</v>
      </c>
      <c r="O3528" s="9" t="n">
        <f aca="false">IF(ISNUMBER(H3528),IF(AND(H3528&gt;=Scenario!$B$11,H3528&lt;Scenario!$B$12),1,0),0)</f>
        <v>1</v>
      </c>
      <c r="P3528" s="9" t="n">
        <f aca="false">IF(O3528=1,MAX(0,H3528-E3528)/60,"")</f>
        <v>36.1333333333333</v>
      </c>
      <c r="Q3528" s="9" t="n">
        <f aca="false">INDEX(Scenario!$B$18:$B$20,MATCH(B3528,Scenario!$A$18:$A$20,0))</f>
        <v>60</v>
      </c>
      <c r="R3528" s="9" t="n">
        <f aca="false">INDEX(Scenario!$C$18:$C$20,MATCH(B3528,Scenario!$A$18:$A$20,0))</f>
        <v>1440</v>
      </c>
      <c r="S3528" s="9" t="n">
        <f aca="false">IF(ISNUMBER(M3528),IF(M3528&lt;=Q3528,1,0),"")</f>
        <v>1</v>
      </c>
      <c r="T3528" s="9" t="n">
        <f aca="false">IF(ISNUMBER(P3528),IF(P3528&lt;=R3528,1,0),"")</f>
        <v>1</v>
      </c>
      <c r="U3528" s="9" t="n">
        <f aca="false">IF(E3528&gt;Scenario!$B$14,0,IF(OR(AND(ISNUMBER(H3528),H3528&lt;=Scenario!$B$14),AND(ISNUMBER(I3528),I3528&lt;=Scenario!$B$14)),0,1))</f>
        <v>0</v>
      </c>
      <c r="V3528" s="9" t="n">
        <f aca="false">IF(AND(U3528=1,(Scenario!$B$14-E3528)/60&gt;R3528),1,0)</f>
        <v>0</v>
      </c>
      <c r="W3528" s="9" t="n">
        <f aca="false">IF(OR(C3528=Scenario!$B$22,C3528=Scenario!$C$22),1,0)</f>
        <v>1</v>
      </c>
      <c r="X3528" s="9" t="n">
        <f aca="false">IF(ISNUMBER(I3528),1,0)</f>
        <v>0</v>
      </c>
      <c r="Y3528" s="9" t="n">
        <f aca="false">MOD(INT(E3528/86400)+3,7)</f>
        <v>0</v>
      </c>
      <c r="Z3528" s="9" t="n">
        <f aca="false">MOD(INT(E3528/3600),24)</f>
        <v>14</v>
      </c>
      <c r="AA3528" s="6" t="s">
        <v>7299</v>
      </c>
    </row>
    <row r="3529" customFormat="false" ht="15" hidden="false" customHeight="false" outlineLevel="0" collapsed="false">
      <c r="A3529" s="6" t="s">
        <v>7300</v>
      </c>
      <c r="B3529" s="6" t="s">
        <v>42</v>
      </c>
      <c r="C3529" s="6" t="s">
        <v>249</v>
      </c>
      <c r="D3529" s="6" t="s">
        <v>170</v>
      </c>
      <c r="E3529" s="6" t="n">
        <v>1790000718</v>
      </c>
      <c r="F3529" s="6" t="n">
        <v>1790001328</v>
      </c>
      <c r="G3529" s="6" t="n">
        <v>1790001167</v>
      </c>
      <c r="H3529" s="6" t="n">
        <v>1790002553</v>
      </c>
      <c r="J3529" s="6" t="n">
        <v>0</v>
      </c>
      <c r="K3529" s="6" t="n">
        <v>0</v>
      </c>
      <c r="L3529" s="9" t="n">
        <f aca="false">IF(AND(E3529&gt;=Scenario!$B$11,E3529&lt;Scenario!$B$12),1,0)</f>
        <v>1</v>
      </c>
      <c r="M3529" s="9" t="n">
        <f aca="false">IF(AND(L3529=1,ISNUMBER(F3529)),MAX(0,F3529-E3529)/60,"")</f>
        <v>10.1666666666667</v>
      </c>
      <c r="N3529" s="9" t="n">
        <f aca="false">IF(AND(L3529=1,ISNUMBER(G3529)),MAX(0,G3529-E3529)/60,"")</f>
        <v>7.48333333333333</v>
      </c>
      <c r="O3529" s="9" t="n">
        <f aca="false">IF(ISNUMBER(H3529),IF(AND(H3529&gt;=Scenario!$B$11,H3529&lt;Scenario!$B$12),1,0),0)</f>
        <v>1</v>
      </c>
      <c r="P3529" s="9" t="n">
        <f aca="false">IF(O3529=1,MAX(0,H3529-E3529)/60,"")</f>
        <v>30.5833333333333</v>
      </c>
      <c r="Q3529" s="9" t="n">
        <f aca="false">INDEX(Scenario!$B$18:$B$20,MATCH(B3529,Scenario!$A$18:$A$20,0))</f>
        <v>15</v>
      </c>
      <c r="R3529" s="9" t="n">
        <f aca="false">INDEX(Scenario!$C$18:$C$20,MATCH(B3529,Scenario!$A$18:$A$20,0))</f>
        <v>240</v>
      </c>
      <c r="S3529" s="9" t="n">
        <f aca="false">IF(ISNUMBER(M3529),IF(M3529&lt;=Q3529,1,0),"")</f>
        <v>1</v>
      </c>
      <c r="T3529" s="9" t="n">
        <f aca="false">IF(ISNUMBER(P3529),IF(P3529&lt;=R3529,1,0),"")</f>
        <v>1</v>
      </c>
      <c r="U3529" s="9" t="n">
        <f aca="false">IF(E3529&gt;Scenario!$B$14,0,IF(OR(AND(ISNUMBER(H3529),H3529&lt;=Scenario!$B$14),AND(ISNUMBER(I3529),I3529&lt;=Scenario!$B$14)),0,1))</f>
        <v>0</v>
      </c>
      <c r="V3529" s="9" t="n">
        <f aca="false">IF(AND(U3529=1,(Scenario!$B$14-E3529)/60&gt;R3529),1,0)</f>
        <v>0</v>
      </c>
      <c r="W3529" s="9" t="n">
        <f aca="false">IF(OR(C3529=Scenario!$B$22,C3529=Scenario!$C$22),1,0)</f>
        <v>0</v>
      </c>
      <c r="X3529" s="9" t="n">
        <f aca="false">IF(ISNUMBER(I3529),1,0)</f>
        <v>0</v>
      </c>
      <c r="Y3529" s="9" t="n">
        <f aca="false">MOD(INT(E3529/86400)+3,7)</f>
        <v>0</v>
      </c>
      <c r="Z3529" s="9" t="n">
        <f aca="false">MOD(INT(E3529/3600),24)</f>
        <v>14</v>
      </c>
      <c r="AA3529" s="6" t="s">
        <v>7301</v>
      </c>
    </row>
    <row r="3530" customFormat="false" ht="15" hidden="false" customHeight="false" outlineLevel="0" collapsed="false">
      <c r="A3530" s="6" t="s">
        <v>7302</v>
      </c>
      <c r="B3530" s="6" t="s">
        <v>43</v>
      </c>
      <c r="C3530" s="6" t="s">
        <v>46</v>
      </c>
      <c r="D3530" s="6" t="s">
        <v>171</v>
      </c>
      <c r="E3530" s="6" t="n">
        <v>1790000869</v>
      </c>
      <c r="F3530" s="6" t="n">
        <v>1790002426</v>
      </c>
      <c r="G3530" s="6" t="n">
        <v>1790002199</v>
      </c>
      <c r="H3530" s="6" t="n">
        <v>1790005246</v>
      </c>
      <c r="J3530" s="6" t="n">
        <v>0</v>
      </c>
      <c r="K3530" s="6" t="n">
        <v>0</v>
      </c>
      <c r="L3530" s="9" t="n">
        <f aca="false">IF(AND(E3530&gt;=Scenario!$B$11,E3530&lt;Scenario!$B$12),1,0)</f>
        <v>1</v>
      </c>
      <c r="M3530" s="9" t="n">
        <f aca="false">IF(AND(L3530=1,ISNUMBER(F3530)),MAX(0,F3530-E3530)/60,"")</f>
        <v>25.95</v>
      </c>
      <c r="N3530" s="9" t="n">
        <f aca="false">IF(AND(L3530=1,ISNUMBER(G3530)),MAX(0,G3530-E3530)/60,"")</f>
        <v>22.1666666666667</v>
      </c>
      <c r="O3530" s="9" t="n">
        <f aca="false">IF(ISNUMBER(H3530),IF(AND(H3530&gt;=Scenario!$B$11,H3530&lt;Scenario!$B$12),1,0),0)</f>
        <v>1</v>
      </c>
      <c r="P3530" s="9" t="n">
        <f aca="false">IF(O3530=1,MAX(0,H3530-E3530)/60,"")</f>
        <v>72.95</v>
      </c>
      <c r="Q3530" s="9" t="n">
        <f aca="false">INDEX(Scenario!$B$18:$B$20,MATCH(B3530,Scenario!$A$18:$A$20,0))</f>
        <v>60</v>
      </c>
      <c r="R3530" s="9" t="n">
        <f aca="false">INDEX(Scenario!$C$18:$C$20,MATCH(B3530,Scenario!$A$18:$A$20,0))</f>
        <v>1440</v>
      </c>
      <c r="S3530" s="9" t="n">
        <f aca="false">IF(ISNUMBER(M3530),IF(M3530&lt;=Q3530,1,0),"")</f>
        <v>1</v>
      </c>
      <c r="T3530" s="9" t="n">
        <f aca="false">IF(ISNUMBER(P3530),IF(P3530&lt;=R3530,1,0),"")</f>
        <v>1</v>
      </c>
      <c r="U3530" s="9" t="n">
        <f aca="false">IF(E3530&gt;Scenario!$B$14,0,IF(OR(AND(ISNUMBER(H3530),H3530&lt;=Scenario!$B$14),AND(ISNUMBER(I3530),I3530&lt;=Scenario!$B$14)),0,1))</f>
        <v>0</v>
      </c>
      <c r="V3530" s="9" t="n">
        <f aca="false">IF(AND(U3530=1,(Scenario!$B$14-E3530)/60&gt;R3530),1,0)</f>
        <v>0</v>
      </c>
      <c r="W3530" s="9" t="n">
        <f aca="false">IF(OR(C3530=Scenario!$B$22,C3530=Scenario!$C$22),1,0)</f>
        <v>1</v>
      </c>
      <c r="X3530" s="9" t="n">
        <f aca="false">IF(ISNUMBER(I3530),1,0)</f>
        <v>0</v>
      </c>
      <c r="Y3530" s="9" t="n">
        <f aca="false">MOD(INT(E3530/86400)+3,7)</f>
        <v>0</v>
      </c>
      <c r="Z3530" s="9" t="n">
        <f aca="false">MOD(INT(E3530/3600),24)</f>
        <v>14</v>
      </c>
      <c r="AA3530" s="6" t="s">
        <v>7303</v>
      </c>
    </row>
    <row r="3531" customFormat="false" ht="15" hidden="false" customHeight="false" outlineLevel="0" collapsed="false">
      <c r="A3531" s="6" t="s">
        <v>7304</v>
      </c>
      <c r="B3531" s="6" t="s">
        <v>44</v>
      </c>
      <c r="C3531" s="6" t="s">
        <v>46</v>
      </c>
      <c r="D3531" s="6" t="s">
        <v>170</v>
      </c>
      <c r="E3531" s="6" t="n">
        <v>1790001997</v>
      </c>
      <c r="I3531" s="6" t="n">
        <v>1790002156</v>
      </c>
      <c r="J3531" s="6" t="n">
        <v>0</v>
      </c>
      <c r="K3531" s="6" t="n">
        <v>0</v>
      </c>
      <c r="L3531" s="9" t="n">
        <f aca="false">IF(AND(E3531&gt;=Scenario!$B$11,E3531&lt;Scenario!$B$12),1,0)</f>
        <v>1</v>
      </c>
      <c r="M3531" s="0" t="str">
        <f aca="false">IF(AND(L3531=1,ISNUMBER(F3531)),MAX(0,F3531-E3531)/60,"")</f>
        <v/>
      </c>
      <c r="N3531" s="0" t="str">
        <f aca="false">IF(AND(L3531=1,ISNUMBER(G3531)),MAX(0,G3531-E3531)/60,"")</f>
        <v/>
      </c>
      <c r="O3531" s="9" t="n">
        <f aca="false">IF(ISNUMBER(H3531),IF(AND(H3531&gt;=Scenario!$B$11,H3531&lt;Scenario!$B$12),1,0),0)</f>
        <v>0</v>
      </c>
      <c r="P3531" s="0" t="str">
        <f aca="false">IF(O3531=1,MAX(0,H3531-E3531)/60,"")</f>
        <v/>
      </c>
      <c r="Q3531" s="9" t="n">
        <f aca="false">INDEX(Scenario!$B$18:$B$20,MATCH(B3531,Scenario!$A$18:$A$20,0))</f>
        <v>240</v>
      </c>
      <c r="R3531" s="9" t="n">
        <f aca="false">INDEX(Scenario!$C$18:$C$20,MATCH(B3531,Scenario!$A$18:$A$20,0))</f>
        <v>4320</v>
      </c>
      <c r="S3531" s="0" t="str">
        <f aca="false">IF(ISNUMBER(M3531),IF(M3531&lt;=Q3531,1,0),"")</f>
        <v/>
      </c>
      <c r="T3531" s="0" t="str">
        <f aca="false">IF(ISNUMBER(P3531),IF(P3531&lt;=R3531,1,0),"")</f>
        <v/>
      </c>
      <c r="U3531" s="9" t="n">
        <f aca="false">IF(E3531&gt;Scenario!$B$14,0,IF(OR(AND(ISNUMBER(H3531),H3531&lt;=Scenario!$B$14),AND(ISNUMBER(I3531),I3531&lt;=Scenario!$B$14)),0,1))</f>
        <v>0</v>
      </c>
      <c r="V3531" s="9" t="n">
        <f aca="false">IF(AND(U3531=1,(Scenario!$B$14-E3531)/60&gt;R3531),1,0)</f>
        <v>0</v>
      </c>
      <c r="W3531" s="9" t="n">
        <f aca="false">IF(OR(C3531=Scenario!$B$22,C3531=Scenario!$C$22),1,0)</f>
        <v>1</v>
      </c>
      <c r="X3531" s="9" t="n">
        <f aca="false">IF(ISNUMBER(I3531),1,0)</f>
        <v>1</v>
      </c>
      <c r="Y3531" s="9" t="n">
        <f aca="false">MOD(INT(E3531/86400)+3,7)</f>
        <v>0</v>
      </c>
      <c r="Z3531" s="9" t="n">
        <f aca="false">MOD(INT(E3531/3600),24)</f>
        <v>14</v>
      </c>
      <c r="AA3531" s="6" t="s">
        <v>7305</v>
      </c>
    </row>
    <row r="3532" customFormat="false" ht="15" hidden="false" customHeight="false" outlineLevel="0" collapsed="false">
      <c r="A3532" s="6" t="s">
        <v>7306</v>
      </c>
      <c r="B3532" s="6" t="s">
        <v>44</v>
      </c>
      <c r="C3532" s="6" t="s">
        <v>249</v>
      </c>
      <c r="D3532" s="6" t="s">
        <v>171</v>
      </c>
      <c r="E3532" s="6" t="n">
        <v>1790002478</v>
      </c>
      <c r="F3532" s="6" t="n">
        <v>1790002887</v>
      </c>
      <c r="G3532" s="6" t="n">
        <v>1790002826</v>
      </c>
      <c r="H3532" s="6" t="n">
        <v>1790007798</v>
      </c>
      <c r="J3532" s="6" t="n">
        <v>0</v>
      </c>
      <c r="K3532" s="6" t="n">
        <v>0</v>
      </c>
      <c r="L3532" s="9" t="n">
        <f aca="false">IF(AND(E3532&gt;=Scenario!$B$11,E3532&lt;Scenario!$B$12),1,0)</f>
        <v>1</v>
      </c>
      <c r="M3532" s="9" t="n">
        <f aca="false">IF(AND(L3532=1,ISNUMBER(F3532)),MAX(0,F3532-E3532)/60,"")</f>
        <v>6.81666666666667</v>
      </c>
      <c r="N3532" s="9" t="n">
        <f aca="false">IF(AND(L3532=1,ISNUMBER(G3532)),MAX(0,G3532-E3532)/60,"")</f>
        <v>5.8</v>
      </c>
      <c r="O3532" s="9" t="n">
        <f aca="false">IF(ISNUMBER(H3532),IF(AND(H3532&gt;=Scenario!$B$11,H3532&lt;Scenario!$B$12),1,0),0)</f>
        <v>1</v>
      </c>
      <c r="P3532" s="9" t="n">
        <f aca="false">IF(O3532=1,MAX(0,H3532-E3532)/60,"")</f>
        <v>88.6666666666667</v>
      </c>
      <c r="Q3532" s="9" t="n">
        <f aca="false">INDEX(Scenario!$B$18:$B$20,MATCH(B3532,Scenario!$A$18:$A$20,0))</f>
        <v>240</v>
      </c>
      <c r="R3532" s="9" t="n">
        <f aca="false">INDEX(Scenario!$C$18:$C$20,MATCH(B3532,Scenario!$A$18:$A$20,0))</f>
        <v>4320</v>
      </c>
      <c r="S3532" s="9" t="n">
        <f aca="false">IF(ISNUMBER(M3532),IF(M3532&lt;=Q3532,1,0),"")</f>
        <v>1</v>
      </c>
      <c r="T3532" s="9" t="n">
        <f aca="false">IF(ISNUMBER(P3532),IF(P3532&lt;=R3532,1,0),"")</f>
        <v>1</v>
      </c>
      <c r="U3532" s="9" t="n">
        <f aca="false">IF(E3532&gt;Scenario!$B$14,0,IF(OR(AND(ISNUMBER(H3532),H3532&lt;=Scenario!$B$14),AND(ISNUMBER(I3532),I3532&lt;=Scenario!$B$14)),0,1))</f>
        <v>0</v>
      </c>
      <c r="V3532" s="9" t="n">
        <f aca="false">IF(AND(U3532=1,(Scenario!$B$14-E3532)/60&gt;R3532),1,0)</f>
        <v>0</v>
      </c>
      <c r="W3532" s="9" t="n">
        <f aca="false">IF(OR(C3532=Scenario!$B$22,C3532=Scenario!$C$22),1,0)</f>
        <v>0</v>
      </c>
      <c r="X3532" s="9" t="n">
        <f aca="false">IF(ISNUMBER(I3532),1,0)</f>
        <v>0</v>
      </c>
      <c r="Y3532" s="9" t="n">
        <f aca="false">MOD(INT(E3532/86400)+3,7)</f>
        <v>0</v>
      </c>
      <c r="Z3532" s="9" t="n">
        <f aca="false">MOD(INT(E3532/3600),24)</f>
        <v>14</v>
      </c>
      <c r="AA3532" s="6" t="s">
        <v>7307</v>
      </c>
    </row>
    <row r="3533" customFormat="false" ht="15" hidden="false" customHeight="false" outlineLevel="0" collapsed="false">
      <c r="A3533" s="6" t="s">
        <v>7308</v>
      </c>
      <c r="B3533" s="6" t="s">
        <v>44</v>
      </c>
      <c r="C3533" s="6" t="s">
        <v>46</v>
      </c>
      <c r="D3533" s="6" t="s">
        <v>171</v>
      </c>
      <c r="E3533" s="6" t="n">
        <v>1790004051</v>
      </c>
      <c r="F3533" s="6" t="n">
        <v>1790010131</v>
      </c>
      <c r="G3533" s="6" t="n">
        <v>1790010055</v>
      </c>
      <c r="H3533" s="6" t="n">
        <v>1790020919</v>
      </c>
      <c r="J3533" s="6" t="n">
        <v>0</v>
      </c>
      <c r="K3533" s="6" t="n">
        <v>0</v>
      </c>
      <c r="L3533" s="9" t="n">
        <f aca="false">IF(AND(E3533&gt;=Scenario!$B$11,E3533&lt;Scenario!$B$12),1,0)</f>
        <v>1</v>
      </c>
      <c r="M3533" s="9" t="n">
        <f aca="false">IF(AND(L3533=1,ISNUMBER(F3533)),MAX(0,F3533-E3533)/60,"")</f>
        <v>101.333333333333</v>
      </c>
      <c r="N3533" s="9" t="n">
        <f aca="false">IF(AND(L3533=1,ISNUMBER(G3533)),MAX(0,G3533-E3533)/60,"")</f>
        <v>100.066666666667</v>
      </c>
      <c r="O3533" s="9" t="n">
        <f aca="false">IF(ISNUMBER(H3533),IF(AND(H3533&gt;=Scenario!$B$11,H3533&lt;Scenario!$B$12),1,0),0)</f>
        <v>1</v>
      </c>
      <c r="P3533" s="9" t="n">
        <f aca="false">IF(O3533=1,MAX(0,H3533-E3533)/60,"")</f>
        <v>281.133333333333</v>
      </c>
      <c r="Q3533" s="9" t="n">
        <f aca="false">INDEX(Scenario!$B$18:$B$20,MATCH(B3533,Scenario!$A$18:$A$20,0))</f>
        <v>240</v>
      </c>
      <c r="R3533" s="9" t="n">
        <f aca="false">INDEX(Scenario!$C$18:$C$20,MATCH(B3533,Scenario!$A$18:$A$20,0))</f>
        <v>4320</v>
      </c>
      <c r="S3533" s="9" t="n">
        <f aca="false">IF(ISNUMBER(M3533),IF(M3533&lt;=Q3533,1,0),"")</f>
        <v>1</v>
      </c>
      <c r="T3533" s="9" t="n">
        <f aca="false">IF(ISNUMBER(P3533),IF(P3533&lt;=R3533,1,0),"")</f>
        <v>1</v>
      </c>
      <c r="U3533" s="9" t="n">
        <f aca="false">IF(E3533&gt;Scenario!$B$14,0,IF(OR(AND(ISNUMBER(H3533),H3533&lt;=Scenario!$B$14),AND(ISNUMBER(I3533),I3533&lt;=Scenario!$B$14)),0,1))</f>
        <v>0</v>
      </c>
      <c r="V3533" s="9" t="n">
        <f aca="false">IF(AND(U3533=1,(Scenario!$B$14-E3533)/60&gt;R3533),1,0)</f>
        <v>0</v>
      </c>
      <c r="W3533" s="9" t="n">
        <f aca="false">IF(OR(C3533=Scenario!$B$22,C3533=Scenario!$C$22),1,0)</f>
        <v>1</v>
      </c>
      <c r="X3533" s="9" t="n">
        <f aca="false">IF(ISNUMBER(I3533),1,0)</f>
        <v>0</v>
      </c>
      <c r="Y3533" s="9" t="n">
        <f aca="false">MOD(INT(E3533/86400)+3,7)</f>
        <v>0</v>
      </c>
      <c r="Z3533" s="9" t="n">
        <f aca="false">MOD(INT(E3533/3600),24)</f>
        <v>15</v>
      </c>
      <c r="AA3533" s="6" t="s">
        <v>7309</v>
      </c>
    </row>
    <row r="3534" customFormat="false" ht="15" hidden="false" customHeight="false" outlineLevel="0" collapsed="false">
      <c r="A3534" s="6" t="s">
        <v>7310</v>
      </c>
      <c r="B3534" s="6" t="s">
        <v>44</v>
      </c>
      <c r="C3534" s="6" t="s">
        <v>46</v>
      </c>
      <c r="D3534" s="6" t="s">
        <v>170</v>
      </c>
      <c r="E3534" s="6" t="n">
        <v>1790005523</v>
      </c>
      <c r="F3534" s="6" t="n">
        <v>1790005689</v>
      </c>
      <c r="G3534" s="6" t="n">
        <v>1790005583</v>
      </c>
      <c r="H3534" s="6" t="n">
        <v>1790009173</v>
      </c>
      <c r="J3534" s="6" t="n">
        <v>0</v>
      </c>
      <c r="K3534" s="6" t="n">
        <v>0</v>
      </c>
      <c r="L3534" s="9" t="n">
        <f aca="false">IF(AND(E3534&gt;=Scenario!$B$11,E3534&lt;Scenario!$B$12),1,0)</f>
        <v>1</v>
      </c>
      <c r="M3534" s="9" t="n">
        <f aca="false">IF(AND(L3534=1,ISNUMBER(F3534)),MAX(0,F3534-E3534)/60,"")</f>
        <v>2.76666666666667</v>
      </c>
      <c r="N3534" s="9" t="n">
        <f aca="false">IF(AND(L3534=1,ISNUMBER(G3534)),MAX(0,G3534-E3534)/60,"")</f>
        <v>1</v>
      </c>
      <c r="O3534" s="9" t="n">
        <f aca="false">IF(ISNUMBER(H3534),IF(AND(H3534&gt;=Scenario!$B$11,H3534&lt;Scenario!$B$12),1,0),0)</f>
        <v>1</v>
      </c>
      <c r="P3534" s="9" t="n">
        <f aca="false">IF(O3534=1,MAX(0,H3534-E3534)/60,"")</f>
        <v>60.8333333333333</v>
      </c>
      <c r="Q3534" s="9" t="n">
        <f aca="false">INDEX(Scenario!$B$18:$B$20,MATCH(B3534,Scenario!$A$18:$A$20,0))</f>
        <v>240</v>
      </c>
      <c r="R3534" s="9" t="n">
        <f aca="false">INDEX(Scenario!$C$18:$C$20,MATCH(B3534,Scenario!$A$18:$A$20,0))</f>
        <v>4320</v>
      </c>
      <c r="S3534" s="9" t="n">
        <f aca="false">IF(ISNUMBER(M3534),IF(M3534&lt;=Q3534,1,0),"")</f>
        <v>1</v>
      </c>
      <c r="T3534" s="9" t="n">
        <f aca="false">IF(ISNUMBER(P3534),IF(P3534&lt;=R3534,1,0),"")</f>
        <v>1</v>
      </c>
      <c r="U3534" s="9" t="n">
        <f aca="false">IF(E3534&gt;Scenario!$B$14,0,IF(OR(AND(ISNUMBER(H3534),H3534&lt;=Scenario!$B$14),AND(ISNUMBER(I3534),I3534&lt;=Scenario!$B$14)),0,1))</f>
        <v>0</v>
      </c>
      <c r="V3534" s="9" t="n">
        <f aca="false">IF(AND(U3534=1,(Scenario!$B$14-E3534)/60&gt;R3534),1,0)</f>
        <v>0</v>
      </c>
      <c r="W3534" s="9" t="n">
        <f aca="false">IF(OR(C3534=Scenario!$B$22,C3534=Scenario!$C$22),1,0)</f>
        <v>1</v>
      </c>
      <c r="X3534" s="9" t="n">
        <f aca="false">IF(ISNUMBER(I3534),1,0)</f>
        <v>0</v>
      </c>
      <c r="Y3534" s="9" t="n">
        <f aca="false">MOD(INT(E3534/86400)+3,7)</f>
        <v>0</v>
      </c>
      <c r="Z3534" s="9" t="n">
        <f aca="false">MOD(INT(E3534/3600),24)</f>
        <v>15</v>
      </c>
      <c r="AA3534" s="6" t="s">
        <v>7311</v>
      </c>
    </row>
    <row r="3535" customFormat="false" ht="15" hidden="false" customHeight="false" outlineLevel="0" collapsed="false">
      <c r="A3535" s="6" t="s">
        <v>7312</v>
      </c>
      <c r="B3535" s="6" t="s">
        <v>42</v>
      </c>
      <c r="C3535" s="6" t="s">
        <v>288</v>
      </c>
      <c r="D3535" s="6" t="s">
        <v>171</v>
      </c>
      <c r="E3535" s="6" t="n">
        <v>1790006036</v>
      </c>
      <c r="F3535" s="6" t="n">
        <v>1790006176</v>
      </c>
      <c r="G3535" s="6" t="n">
        <v>1790006073</v>
      </c>
      <c r="H3535" s="6" t="n">
        <v>1790056114</v>
      </c>
      <c r="J3535" s="6" t="n">
        <v>0</v>
      </c>
      <c r="K3535" s="6" t="n">
        <v>0</v>
      </c>
      <c r="L3535" s="9" t="n">
        <f aca="false">IF(AND(E3535&gt;=Scenario!$B$11,E3535&lt;Scenario!$B$12),1,0)</f>
        <v>1</v>
      </c>
      <c r="M3535" s="9" t="n">
        <f aca="false">IF(AND(L3535=1,ISNUMBER(F3535)),MAX(0,F3535-E3535)/60,"")</f>
        <v>2.33333333333333</v>
      </c>
      <c r="N3535" s="9" t="n">
        <f aca="false">IF(AND(L3535=1,ISNUMBER(G3535)),MAX(0,G3535-E3535)/60,"")</f>
        <v>0.616666666666667</v>
      </c>
      <c r="O3535" s="9" t="n">
        <f aca="false">IF(ISNUMBER(H3535),IF(AND(H3535&gt;=Scenario!$B$11,H3535&lt;Scenario!$B$12),1,0),0)</f>
        <v>1</v>
      </c>
      <c r="P3535" s="9" t="n">
        <f aca="false">IF(O3535=1,MAX(0,H3535-E3535)/60,"")</f>
        <v>834.633333333333</v>
      </c>
      <c r="Q3535" s="9" t="n">
        <f aca="false">INDEX(Scenario!$B$18:$B$20,MATCH(B3535,Scenario!$A$18:$A$20,0))</f>
        <v>15</v>
      </c>
      <c r="R3535" s="9" t="n">
        <f aca="false">INDEX(Scenario!$C$18:$C$20,MATCH(B3535,Scenario!$A$18:$A$20,0))</f>
        <v>240</v>
      </c>
      <c r="S3535" s="9" t="n">
        <f aca="false">IF(ISNUMBER(M3535),IF(M3535&lt;=Q3535,1,0),"")</f>
        <v>1</v>
      </c>
      <c r="T3535" s="9" t="n">
        <f aca="false">IF(ISNUMBER(P3535),IF(P3535&lt;=R3535,1,0),"")</f>
        <v>0</v>
      </c>
      <c r="U3535" s="9" t="n">
        <f aca="false">IF(E3535&gt;Scenario!$B$14,0,IF(OR(AND(ISNUMBER(H3535),H3535&lt;=Scenario!$B$14),AND(ISNUMBER(I3535),I3535&lt;=Scenario!$B$14)),0,1))</f>
        <v>0</v>
      </c>
      <c r="V3535" s="9" t="n">
        <f aca="false">IF(AND(U3535=1,(Scenario!$B$14-E3535)/60&gt;R3535),1,0)</f>
        <v>0</v>
      </c>
      <c r="W3535" s="9" t="n">
        <f aca="false">IF(OR(C3535=Scenario!$B$22,C3535=Scenario!$C$22),1,0)</f>
        <v>0</v>
      </c>
      <c r="X3535" s="9" t="n">
        <f aca="false">IF(ISNUMBER(I3535),1,0)</f>
        <v>0</v>
      </c>
      <c r="Y3535" s="9" t="n">
        <f aca="false">MOD(INT(E3535/86400)+3,7)</f>
        <v>0</v>
      </c>
      <c r="Z3535" s="9" t="n">
        <f aca="false">MOD(INT(E3535/3600),24)</f>
        <v>15</v>
      </c>
      <c r="AA3535" s="6" t="s">
        <v>7313</v>
      </c>
    </row>
    <row r="3536" customFormat="false" ht="15" hidden="false" customHeight="false" outlineLevel="0" collapsed="false">
      <c r="A3536" s="6" t="s">
        <v>7314</v>
      </c>
      <c r="B3536" s="6" t="s">
        <v>44</v>
      </c>
      <c r="C3536" s="6" t="s">
        <v>46</v>
      </c>
      <c r="D3536" s="6" t="s">
        <v>171</v>
      </c>
      <c r="E3536" s="6" t="n">
        <v>1790006522</v>
      </c>
      <c r="F3536" s="6" t="n">
        <v>1790006740</v>
      </c>
      <c r="G3536" s="6" t="n">
        <v>1790006582</v>
      </c>
      <c r="H3536" s="6" t="n">
        <v>1790011428</v>
      </c>
      <c r="J3536" s="6" t="n">
        <v>0</v>
      </c>
      <c r="K3536" s="6" t="n">
        <v>1</v>
      </c>
      <c r="L3536" s="9" t="n">
        <f aca="false">IF(AND(E3536&gt;=Scenario!$B$11,E3536&lt;Scenario!$B$12),1,0)</f>
        <v>1</v>
      </c>
      <c r="M3536" s="9" t="n">
        <f aca="false">IF(AND(L3536=1,ISNUMBER(F3536)),MAX(0,F3536-E3536)/60,"")</f>
        <v>3.63333333333333</v>
      </c>
      <c r="N3536" s="9" t="n">
        <f aca="false">IF(AND(L3536=1,ISNUMBER(G3536)),MAX(0,G3536-E3536)/60,"")</f>
        <v>1</v>
      </c>
      <c r="O3536" s="9" t="n">
        <f aca="false">IF(ISNUMBER(H3536),IF(AND(H3536&gt;=Scenario!$B$11,H3536&lt;Scenario!$B$12),1,0),0)</f>
        <v>1</v>
      </c>
      <c r="P3536" s="9" t="n">
        <f aca="false">IF(O3536=1,MAX(0,H3536-E3536)/60,"")</f>
        <v>81.7666666666667</v>
      </c>
      <c r="Q3536" s="9" t="n">
        <f aca="false">INDEX(Scenario!$B$18:$B$20,MATCH(B3536,Scenario!$A$18:$A$20,0))</f>
        <v>240</v>
      </c>
      <c r="R3536" s="9" t="n">
        <f aca="false">INDEX(Scenario!$C$18:$C$20,MATCH(B3536,Scenario!$A$18:$A$20,0))</f>
        <v>4320</v>
      </c>
      <c r="S3536" s="9" t="n">
        <f aca="false">IF(ISNUMBER(M3536),IF(M3536&lt;=Q3536,1,0),"")</f>
        <v>1</v>
      </c>
      <c r="T3536" s="9" t="n">
        <f aca="false">IF(ISNUMBER(P3536),IF(P3536&lt;=R3536,1,0),"")</f>
        <v>1</v>
      </c>
      <c r="U3536" s="9" t="n">
        <f aca="false">IF(E3536&gt;Scenario!$B$14,0,IF(OR(AND(ISNUMBER(H3536),H3536&lt;=Scenario!$B$14),AND(ISNUMBER(I3536),I3536&lt;=Scenario!$B$14)),0,1))</f>
        <v>0</v>
      </c>
      <c r="V3536" s="9" t="n">
        <f aca="false">IF(AND(U3536=1,(Scenario!$B$14-E3536)/60&gt;R3536),1,0)</f>
        <v>0</v>
      </c>
      <c r="W3536" s="9" t="n">
        <f aca="false">IF(OR(C3536=Scenario!$B$22,C3536=Scenario!$C$22),1,0)</f>
        <v>1</v>
      </c>
      <c r="X3536" s="9" t="n">
        <f aca="false">IF(ISNUMBER(I3536),1,0)</f>
        <v>0</v>
      </c>
      <c r="Y3536" s="9" t="n">
        <f aca="false">MOD(INT(E3536/86400)+3,7)</f>
        <v>0</v>
      </c>
      <c r="Z3536" s="9" t="n">
        <f aca="false">MOD(INT(E3536/3600),24)</f>
        <v>16</v>
      </c>
      <c r="AA3536" s="6" t="s">
        <v>7315</v>
      </c>
    </row>
    <row r="3537" customFormat="false" ht="15" hidden="false" customHeight="false" outlineLevel="0" collapsed="false">
      <c r="A3537" s="6" t="s">
        <v>7316</v>
      </c>
      <c r="B3537" s="6" t="s">
        <v>44</v>
      </c>
      <c r="C3537" s="6" t="s">
        <v>249</v>
      </c>
      <c r="D3537" s="6" t="s">
        <v>172</v>
      </c>
      <c r="E3537" s="6" t="n">
        <v>1790006842</v>
      </c>
      <c r="F3537" s="6" t="n">
        <v>1790006992</v>
      </c>
      <c r="G3537" s="6" t="n">
        <v>1790006881</v>
      </c>
      <c r="H3537" s="6" t="n">
        <v>1790008894</v>
      </c>
      <c r="J3537" s="6" t="n">
        <v>0</v>
      </c>
      <c r="K3537" s="6" t="n">
        <v>0</v>
      </c>
      <c r="L3537" s="9" t="n">
        <f aca="false">IF(AND(E3537&gt;=Scenario!$B$11,E3537&lt;Scenario!$B$12),1,0)</f>
        <v>1</v>
      </c>
      <c r="M3537" s="9" t="n">
        <f aca="false">IF(AND(L3537=1,ISNUMBER(F3537)),MAX(0,F3537-E3537)/60,"")</f>
        <v>2.5</v>
      </c>
      <c r="N3537" s="9" t="n">
        <f aca="false">IF(AND(L3537=1,ISNUMBER(G3537)),MAX(0,G3537-E3537)/60,"")</f>
        <v>0.65</v>
      </c>
      <c r="O3537" s="9" t="n">
        <f aca="false">IF(ISNUMBER(H3537),IF(AND(H3537&gt;=Scenario!$B$11,H3537&lt;Scenario!$B$12),1,0),0)</f>
        <v>1</v>
      </c>
      <c r="P3537" s="9" t="n">
        <f aca="false">IF(O3537=1,MAX(0,H3537-E3537)/60,"")</f>
        <v>34.2</v>
      </c>
      <c r="Q3537" s="9" t="n">
        <f aca="false">INDEX(Scenario!$B$18:$B$20,MATCH(B3537,Scenario!$A$18:$A$20,0))</f>
        <v>240</v>
      </c>
      <c r="R3537" s="9" t="n">
        <f aca="false">INDEX(Scenario!$C$18:$C$20,MATCH(B3537,Scenario!$A$18:$A$20,0))</f>
        <v>4320</v>
      </c>
      <c r="S3537" s="9" t="n">
        <f aca="false">IF(ISNUMBER(M3537),IF(M3537&lt;=Q3537,1,0),"")</f>
        <v>1</v>
      </c>
      <c r="T3537" s="9" t="n">
        <f aca="false">IF(ISNUMBER(P3537),IF(P3537&lt;=R3537,1,0),"")</f>
        <v>1</v>
      </c>
      <c r="U3537" s="9" t="n">
        <f aca="false">IF(E3537&gt;Scenario!$B$14,0,IF(OR(AND(ISNUMBER(H3537),H3537&lt;=Scenario!$B$14),AND(ISNUMBER(I3537),I3537&lt;=Scenario!$B$14)),0,1))</f>
        <v>0</v>
      </c>
      <c r="V3537" s="9" t="n">
        <f aca="false">IF(AND(U3537=1,(Scenario!$B$14-E3537)/60&gt;R3537),1,0)</f>
        <v>0</v>
      </c>
      <c r="W3537" s="9" t="n">
        <f aca="false">IF(OR(C3537=Scenario!$B$22,C3537=Scenario!$C$22),1,0)</f>
        <v>0</v>
      </c>
      <c r="X3537" s="9" t="n">
        <f aca="false">IF(ISNUMBER(I3537),1,0)</f>
        <v>0</v>
      </c>
      <c r="Y3537" s="9" t="n">
        <f aca="false">MOD(INT(E3537/86400)+3,7)</f>
        <v>0</v>
      </c>
      <c r="Z3537" s="9" t="n">
        <f aca="false">MOD(INT(E3537/3600),24)</f>
        <v>16</v>
      </c>
      <c r="AA3537" s="6" t="s">
        <v>7317</v>
      </c>
    </row>
    <row r="3538" customFormat="false" ht="15" hidden="false" customHeight="false" outlineLevel="0" collapsed="false">
      <c r="A3538" s="6" t="s">
        <v>7318</v>
      </c>
      <c r="B3538" s="6" t="s">
        <v>44</v>
      </c>
      <c r="C3538" s="6" t="s">
        <v>46</v>
      </c>
      <c r="D3538" s="6" t="s">
        <v>171</v>
      </c>
      <c r="E3538" s="6" t="n">
        <v>1790007359</v>
      </c>
      <c r="I3538" s="6" t="n">
        <v>1790008350</v>
      </c>
      <c r="J3538" s="6" t="n">
        <v>0</v>
      </c>
      <c r="K3538" s="6" t="n">
        <v>0</v>
      </c>
      <c r="L3538" s="9" t="n">
        <f aca="false">IF(AND(E3538&gt;=Scenario!$B$11,E3538&lt;Scenario!$B$12),1,0)</f>
        <v>1</v>
      </c>
      <c r="M3538" s="0" t="str">
        <f aca="false">IF(AND(L3538=1,ISNUMBER(F3538)),MAX(0,F3538-E3538)/60,"")</f>
        <v/>
      </c>
      <c r="N3538" s="0" t="str">
        <f aca="false">IF(AND(L3538=1,ISNUMBER(G3538)),MAX(0,G3538-E3538)/60,"")</f>
        <v/>
      </c>
      <c r="O3538" s="9" t="n">
        <f aca="false">IF(ISNUMBER(H3538),IF(AND(H3538&gt;=Scenario!$B$11,H3538&lt;Scenario!$B$12),1,0),0)</f>
        <v>0</v>
      </c>
      <c r="P3538" s="0" t="str">
        <f aca="false">IF(O3538=1,MAX(0,H3538-E3538)/60,"")</f>
        <v/>
      </c>
      <c r="Q3538" s="9" t="n">
        <f aca="false">INDEX(Scenario!$B$18:$B$20,MATCH(B3538,Scenario!$A$18:$A$20,0))</f>
        <v>240</v>
      </c>
      <c r="R3538" s="9" t="n">
        <f aca="false">INDEX(Scenario!$C$18:$C$20,MATCH(B3538,Scenario!$A$18:$A$20,0))</f>
        <v>4320</v>
      </c>
      <c r="S3538" s="0" t="str">
        <f aca="false">IF(ISNUMBER(M3538),IF(M3538&lt;=Q3538,1,0),"")</f>
        <v/>
      </c>
      <c r="T3538" s="0" t="str">
        <f aca="false">IF(ISNUMBER(P3538),IF(P3538&lt;=R3538,1,0),"")</f>
        <v/>
      </c>
      <c r="U3538" s="9" t="n">
        <f aca="false">IF(E3538&gt;Scenario!$B$14,0,IF(OR(AND(ISNUMBER(H3538),H3538&lt;=Scenario!$B$14),AND(ISNUMBER(I3538),I3538&lt;=Scenario!$B$14)),0,1))</f>
        <v>0</v>
      </c>
      <c r="V3538" s="9" t="n">
        <f aca="false">IF(AND(U3538=1,(Scenario!$B$14-E3538)/60&gt;R3538),1,0)</f>
        <v>0</v>
      </c>
      <c r="W3538" s="9" t="n">
        <f aca="false">IF(OR(C3538=Scenario!$B$22,C3538=Scenario!$C$22),1,0)</f>
        <v>1</v>
      </c>
      <c r="X3538" s="9" t="n">
        <f aca="false">IF(ISNUMBER(I3538),1,0)</f>
        <v>1</v>
      </c>
      <c r="Y3538" s="9" t="n">
        <f aca="false">MOD(INT(E3538/86400)+3,7)</f>
        <v>0</v>
      </c>
      <c r="Z3538" s="9" t="n">
        <f aca="false">MOD(INT(E3538/3600),24)</f>
        <v>16</v>
      </c>
      <c r="AA3538" s="6" t="s">
        <v>7319</v>
      </c>
    </row>
    <row r="3539" customFormat="false" ht="15" hidden="false" customHeight="false" outlineLevel="0" collapsed="false">
      <c r="A3539" s="6" t="s">
        <v>7320</v>
      </c>
      <c r="B3539" s="6" t="s">
        <v>43</v>
      </c>
      <c r="C3539" s="6" t="s">
        <v>47</v>
      </c>
      <c r="D3539" s="6" t="s">
        <v>171</v>
      </c>
      <c r="E3539" s="6" t="n">
        <v>1790007764</v>
      </c>
      <c r="F3539" s="6" t="n">
        <v>1790007930</v>
      </c>
      <c r="G3539" s="6" t="n">
        <v>1790007809</v>
      </c>
      <c r="H3539" s="6" t="n">
        <v>1790012025</v>
      </c>
      <c r="J3539" s="6" t="n">
        <v>0</v>
      </c>
      <c r="K3539" s="6" t="n">
        <v>0</v>
      </c>
      <c r="L3539" s="9" t="n">
        <f aca="false">IF(AND(E3539&gt;=Scenario!$B$11,E3539&lt;Scenario!$B$12),1,0)</f>
        <v>1</v>
      </c>
      <c r="M3539" s="9" t="n">
        <f aca="false">IF(AND(L3539=1,ISNUMBER(F3539)),MAX(0,F3539-E3539)/60,"")</f>
        <v>2.76666666666667</v>
      </c>
      <c r="N3539" s="9" t="n">
        <f aca="false">IF(AND(L3539=1,ISNUMBER(G3539)),MAX(0,G3539-E3539)/60,"")</f>
        <v>0.75</v>
      </c>
      <c r="O3539" s="9" t="n">
        <f aca="false">IF(ISNUMBER(H3539),IF(AND(H3539&gt;=Scenario!$B$11,H3539&lt;Scenario!$B$12),1,0),0)</f>
        <v>1</v>
      </c>
      <c r="P3539" s="9" t="n">
        <f aca="false">IF(O3539=1,MAX(0,H3539-E3539)/60,"")</f>
        <v>71.0166666666667</v>
      </c>
      <c r="Q3539" s="9" t="n">
        <f aca="false">INDEX(Scenario!$B$18:$B$20,MATCH(B3539,Scenario!$A$18:$A$20,0))</f>
        <v>60</v>
      </c>
      <c r="R3539" s="9" t="n">
        <f aca="false">INDEX(Scenario!$C$18:$C$20,MATCH(B3539,Scenario!$A$18:$A$20,0))</f>
        <v>1440</v>
      </c>
      <c r="S3539" s="9" t="n">
        <f aca="false">IF(ISNUMBER(M3539),IF(M3539&lt;=Q3539,1,0),"")</f>
        <v>1</v>
      </c>
      <c r="T3539" s="9" t="n">
        <f aca="false">IF(ISNUMBER(P3539),IF(P3539&lt;=R3539,1,0),"")</f>
        <v>1</v>
      </c>
      <c r="U3539" s="9" t="n">
        <f aca="false">IF(E3539&gt;Scenario!$B$14,0,IF(OR(AND(ISNUMBER(H3539),H3539&lt;=Scenario!$B$14),AND(ISNUMBER(I3539),I3539&lt;=Scenario!$B$14)),0,1))</f>
        <v>0</v>
      </c>
      <c r="V3539" s="9" t="n">
        <f aca="false">IF(AND(U3539=1,(Scenario!$B$14-E3539)/60&gt;R3539),1,0)</f>
        <v>0</v>
      </c>
      <c r="W3539" s="9" t="n">
        <f aca="false">IF(OR(C3539=Scenario!$B$22,C3539=Scenario!$C$22),1,0)</f>
        <v>1</v>
      </c>
      <c r="X3539" s="9" t="n">
        <f aca="false">IF(ISNUMBER(I3539),1,0)</f>
        <v>0</v>
      </c>
      <c r="Y3539" s="9" t="n">
        <f aca="false">MOD(INT(E3539/86400)+3,7)</f>
        <v>0</v>
      </c>
      <c r="Z3539" s="9" t="n">
        <f aca="false">MOD(INT(E3539/3600),24)</f>
        <v>16</v>
      </c>
      <c r="AA3539" s="6" t="s">
        <v>7321</v>
      </c>
    </row>
    <row r="3540" customFormat="false" ht="15" hidden="false" customHeight="false" outlineLevel="0" collapsed="false">
      <c r="A3540" s="6" t="s">
        <v>7322</v>
      </c>
      <c r="B3540" s="6" t="s">
        <v>43</v>
      </c>
      <c r="C3540" s="6" t="s">
        <v>46</v>
      </c>
      <c r="D3540" s="6" t="s">
        <v>171</v>
      </c>
      <c r="E3540" s="6" t="n">
        <v>1790007774</v>
      </c>
      <c r="I3540" s="6" t="n">
        <v>1790008100</v>
      </c>
      <c r="J3540" s="6" t="n">
        <v>0</v>
      </c>
      <c r="K3540" s="6" t="n">
        <v>0</v>
      </c>
      <c r="L3540" s="9" t="n">
        <f aca="false">IF(AND(E3540&gt;=Scenario!$B$11,E3540&lt;Scenario!$B$12),1,0)</f>
        <v>1</v>
      </c>
      <c r="M3540" s="0" t="str">
        <f aca="false">IF(AND(L3540=1,ISNUMBER(F3540)),MAX(0,F3540-E3540)/60,"")</f>
        <v/>
      </c>
      <c r="N3540" s="0" t="str">
        <f aca="false">IF(AND(L3540=1,ISNUMBER(G3540)),MAX(0,G3540-E3540)/60,"")</f>
        <v/>
      </c>
      <c r="O3540" s="9" t="n">
        <f aca="false">IF(ISNUMBER(H3540),IF(AND(H3540&gt;=Scenario!$B$11,H3540&lt;Scenario!$B$12),1,0),0)</f>
        <v>0</v>
      </c>
      <c r="P3540" s="0" t="str">
        <f aca="false">IF(O3540=1,MAX(0,H3540-E3540)/60,"")</f>
        <v/>
      </c>
      <c r="Q3540" s="9" t="n">
        <f aca="false">INDEX(Scenario!$B$18:$B$20,MATCH(B3540,Scenario!$A$18:$A$20,0))</f>
        <v>60</v>
      </c>
      <c r="R3540" s="9" t="n">
        <f aca="false">INDEX(Scenario!$C$18:$C$20,MATCH(B3540,Scenario!$A$18:$A$20,0))</f>
        <v>1440</v>
      </c>
      <c r="S3540" s="0" t="str">
        <f aca="false">IF(ISNUMBER(M3540),IF(M3540&lt;=Q3540,1,0),"")</f>
        <v/>
      </c>
      <c r="T3540" s="0" t="str">
        <f aca="false">IF(ISNUMBER(P3540),IF(P3540&lt;=R3540,1,0),"")</f>
        <v/>
      </c>
      <c r="U3540" s="9" t="n">
        <f aca="false">IF(E3540&gt;Scenario!$B$14,0,IF(OR(AND(ISNUMBER(H3540),H3540&lt;=Scenario!$B$14),AND(ISNUMBER(I3540),I3540&lt;=Scenario!$B$14)),0,1))</f>
        <v>0</v>
      </c>
      <c r="V3540" s="9" t="n">
        <f aca="false">IF(AND(U3540=1,(Scenario!$B$14-E3540)/60&gt;R3540),1,0)</f>
        <v>0</v>
      </c>
      <c r="W3540" s="9" t="n">
        <f aca="false">IF(OR(C3540=Scenario!$B$22,C3540=Scenario!$C$22),1,0)</f>
        <v>1</v>
      </c>
      <c r="X3540" s="9" t="n">
        <f aca="false">IF(ISNUMBER(I3540),1,0)</f>
        <v>1</v>
      </c>
      <c r="Y3540" s="9" t="n">
        <f aca="false">MOD(INT(E3540/86400)+3,7)</f>
        <v>0</v>
      </c>
      <c r="Z3540" s="9" t="n">
        <f aca="false">MOD(INT(E3540/3600),24)</f>
        <v>16</v>
      </c>
      <c r="AA3540" s="6" t="s">
        <v>7323</v>
      </c>
    </row>
    <row r="3541" customFormat="false" ht="15" hidden="false" customHeight="false" outlineLevel="0" collapsed="false">
      <c r="A3541" s="6" t="s">
        <v>7324</v>
      </c>
      <c r="B3541" s="6" t="s">
        <v>44</v>
      </c>
      <c r="C3541" s="6" t="s">
        <v>249</v>
      </c>
      <c r="D3541" s="6" t="s">
        <v>170</v>
      </c>
      <c r="E3541" s="6" t="n">
        <v>1790008420</v>
      </c>
      <c r="F3541" s="6" t="n">
        <v>1790008577</v>
      </c>
      <c r="G3541" s="6" t="n">
        <v>1790008472</v>
      </c>
      <c r="H3541" s="6" t="n">
        <v>1790009271</v>
      </c>
      <c r="J3541" s="6" t="n">
        <v>0</v>
      </c>
      <c r="K3541" s="6" t="n">
        <v>0</v>
      </c>
      <c r="L3541" s="9" t="n">
        <f aca="false">IF(AND(E3541&gt;=Scenario!$B$11,E3541&lt;Scenario!$B$12),1,0)</f>
        <v>1</v>
      </c>
      <c r="M3541" s="9" t="n">
        <f aca="false">IF(AND(L3541=1,ISNUMBER(F3541)),MAX(0,F3541-E3541)/60,"")</f>
        <v>2.61666666666667</v>
      </c>
      <c r="N3541" s="9" t="n">
        <f aca="false">IF(AND(L3541=1,ISNUMBER(G3541)),MAX(0,G3541-E3541)/60,"")</f>
        <v>0.866666666666667</v>
      </c>
      <c r="O3541" s="9" t="n">
        <f aca="false">IF(ISNUMBER(H3541),IF(AND(H3541&gt;=Scenario!$B$11,H3541&lt;Scenario!$B$12),1,0),0)</f>
        <v>1</v>
      </c>
      <c r="P3541" s="9" t="n">
        <f aca="false">IF(O3541=1,MAX(0,H3541-E3541)/60,"")</f>
        <v>14.1833333333333</v>
      </c>
      <c r="Q3541" s="9" t="n">
        <f aca="false">INDEX(Scenario!$B$18:$B$20,MATCH(B3541,Scenario!$A$18:$A$20,0))</f>
        <v>240</v>
      </c>
      <c r="R3541" s="9" t="n">
        <f aca="false">INDEX(Scenario!$C$18:$C$20,MATCH(B3541,Scenario!$A$18:$A$20,0))</f>
        <v>4320</v>
      </c>
      <c r="S3541" s="9" t="n">
        <f aca="false">IF(ISNUMBER(M3541),IF(M3541&lt;=Q3541,1,0),"")</f>
        <v>1</v>
      </c>
      <c r="T3541" s="9" t="n">
        <f aca="false">IF(ISNUMBER(P3541),IF(P3541&lt;=R3541,1,0),"")</f>
        <v>1</v>
      </c>
      <c r="U3541" s="9" t="n">
        <f aca="false">IF(E3541&gt;Scenario!$B$14,0,IF(OR(AND(ISNUMBER(H3541),H3541&lt;=Scenario!$B$14),AND(ISNUMBER(I3541),I3541&lt;=Scenario!$B$14)),0,1))</f>
        <v>0</v>
      </c>
      <c r="V3541" s="9" t="n">
        <f aca="false">IF(AND(U3541=1,(Scenario!$B$14-E3541)/60&gt;R3541),1,0)</f>
        <v>0</v>
      </c>
      <c r="W3541" s="9" t="n">
        <f aca="false">IF(OR(C3541=Scenario!$B$22,C3541=Scenario!$C$22),1,0)</f>
        <v>0</v>
      </c>
      <c r="X3541" s="9" t="n">
        <f aca="false">IF(ISNUMBER(I3541),1,0)</f>
        <v>0</v>
      </c>
      <c r="Y3541" s="9" t="n">
        <f aca="false">MOD(INT(E3541/86400)+3,7)</f>
        <v>0</v>
      </c>
      <c r="Z3541" s="9" t="n">
        <f aca="false">MOD(INT(E3541/3600),24)</f>
        <v>16</v>
      </c>
      <c r="AA3541" s="6" t="s">
        <v>7325</v>
      </c>
    </row>
    <row r="3542" customFormat="false" ht="15" hidden="false" customHeight="false" outlineLevel="0" collapsed="false">
      <c r="A3542" s="6" t="s">
        <v>7326</v>
      </c>
      <c r="B3542" s="6" t="s">
        <v>43</v>
      </c>
      <c r="C3542" s="6" t="s">
        <v>288</v>
      </c>
      <c r="D3542" s="6" t="s">
        <v>171</v>
      </c>
      <c r="E3542" s="6" t="n">
        <v>1790009073</v>
      </c>
      <c r="F3542" s="6" t="n">
        <v>1790009424</v>
      </c>
      <c r="G3542" s="6" t="n">
        <v>1790009282</v>
      </c>
      <c r="H3542" s="6" t="n">
        <v>1790010520</v>
      </c>
      <c r="J3542" s="6" t="n">
        <v>0</v>
      </c>
      <c r="K3542" s="6" t="n">
        <v>0</v>
      </c>
      <c r="L3542" s="9" t="n">
        <f aca="false">IF(AND(E3542&gt;=Scenario!$B$11,E3542&lt;Scenario!$B$12),1,0)</f>
        <v>1</v>
      </c>
      <c r="M3542" s="9" t="n">
        <f aca="false">IF(AND(L3542=1,ISNUMBER(F3542)),MAX(0,F3542-E3542)/60,"")</f>
        <v>5.85</v>
      </c>
      <c r="N3542" s="9" t="n">
        <f aca="false">IF(AND(L3542=1,ISNUMBER(G3542)),MAX(0,G3542-E3542)/60,"")</f>
        <v>3.48333333333333</v>
      </c>
      <c r="O3542" s="9" t="n">
        <f aca="false">IF(ISNUMBER(H3542),IF(AND(H3542&gt;=Scenario!$B$11,H3542&lt;Scenario!$B$12),1,0),0)</f>
        <v>1</v>
      </c>
      <c r="P3542" s="9" t="n">
        <f aca="false">IF(O3542=1,MAX(0,H3542-E3542)/60,"")</f>
        <v>24.1166666666667</v>
      </c>
      <c r="Q3542" s="9" t="n">
        <f aca="false">INDEX(Scenario!$B$18:$B$20,MATCH(B3542,Scenario!$A$18:$A$20,0))</f>
        <v>60</v>
      </c>
      <c r="R3542" s="9" t="n">
        <f aca="false">INDEX(Scenario!$C$18:$C$20,MATCH(B3542,Scenario!$A$18:$A$20,0))</f>
        <v>1440</v>
      </c>
      <c r="S3542" s="9" t="n">
        <f aca="false">IF(ISNUMBER(M3542),IF(M3542&lt;=Q3542,1,0),"")</f>
        <v>1</v>
      </c>
      <c r="T3542" s="9" t="n">
        <f aca="false">IF(ISNUMBER(P3542),IF(P3542&lt;=R3542,1,0),"")</f>
        <v>1</v>
      </c>
      <c r="U3542" s="9" t="n">
        <f aca="false">IF(E3542&gt;Scenario!$B$14,0,IF(OR(AND(ISNUMBER(H3542),H3542&lt;=Scenario!$B$14),AND(ISNUMBER(I3542),I3542&lt;=Scenario!$B$14)),0,1))</f>
        <v>0</v>
      </c>
      <c r="V3542" s="9" t="n">
        <f aca="false">IF(AND(U3542=1,(Scenario!$B$14-E3542)/60&gt;R3542),1,0)</f>
        <v>0</v>
      </c>
      <c r="W3542" s="9" t="n">
        <f aca="false">IF(OR(C3542=Scenario!$B$22,C3542=Scenario!$C$22),1,0)</f>
        <v>0</v>
      </c>
      <c r="X3542" s="9" t="n">
        <f aca="false">IF(ISNUMBER(I3542),1,0)</f>
        <v>0</v>
      </c>
      <c r="Y3542" s="9" t="n">
        <f aca="false">MOD(INT(E3542/86400)+3,7)</f>
        <v>0</v>
      </c>
      <c r="Z3542" s="9" t="n">
        <f aca="false">MOD(INT(E3542/3600),24)</f>
        <v>16</v>
      </c>
      <c r="AA3542" s="6" t="s">
        <v>7327</v>
      </c>
    </row>
    <row r="3543" customFormat="false" ht="15" hidden="false" customHeight="false" outlineLevel="0" collapsed="false">
      <c r="A3543" s="6" t="s">
        <v>7328</v>
      </c>
      <c r="B3543" s="6" t="s">
        <v>44</v>
      </c>
      <c r="C3543" s="6" t="s">
        <v>288</v>
      </c>
      <c r="D3543" s="6" t="s">
        <v>170</v>
      </c>
      <c r="E3543" s="6" t="n">
        <v>1790009585</v>
      </c>
      <c r="F3543" s="6" t="n">
        <v>1790009786</v>
      </c>
      <c r="G3543" s="6" t="n">
        <v>1790009603</v>
      </c>
      <c r="H3543" s="6" t="n">
        <v>1790012120</v>
      </c>
      <c r="J3543" s="6" t="n">
        <v>0</v>
      </c>
      <c r="K3543" s="6" t="n">
        <v>0</v>
      </c>
      <c r="L3543" s="9" t="n">
        <f aca="false">IF(AND(E3543&gt;=Scenario!$B$11,E3543&lt;Scenario!$B$12),1,0)</f>
        <v>1</v>
      </c>
      <c r="M3543" s="9" t="n">
        <f aca="false">IF(AND(L3543=1,ISNUMBER(F3543)),MAX(0,F3543-E3543)/60,"")</f>
        <v>3.35</v>
      </c>
      <c r="N3543" s="9" t="n">
        <f aca="false">IF(AND(L3543=1,ISNUMBER(G3543)),MAX(0,G3543-E3543)/60,"")</f>
        <v>0.3</v>
      </c>
      <c r="O3543" s="9" t="n">
        <f aca="false">IF(ISNUMBER(H3543),IF(AND(H3543&gt;=Scenario!$B$11,H3543&lt;Scenario!$B$12),1,0),0)</f>
        <v>1</v>
      </c>
      <c r="P3543" s="9" t="n">
        <f aca="false">IF(O3543=1,MAX(0,H3543-E3543)/60,"")</f>
        <v>42.25</v>
      </c>
      <c r="Q3543" s="9" t="n">
        <f aca="false">INDEX(Scenario!$B$18:$B$20,MATCH(B3543,Scenario!$A$18:$A$20,0))</f>
        <v>240</v>
      </c>
      <c r="R3543" s="9" t="n">
        <f aca="false">INDEX(Scenario!$C$18:$C$20,MATCH(B3543,Scenario!$A$18:$A$20,0))</f>
        <v>4320</v>
      </c>
      <c r="S3543" s="9" t="n">
        <f aca="false">IF(ISNUMBER(M3543),IF(M3543&lt;=Q3543,1,0),"")</f>
        <v>1</v>
      </c>
      <c r="T3543" s="9" t="n">
        <f aca="false">IF(ISNUMBER(P3543),IF(P3543&lt;=R3543,1,0),"")</f>
        <v>1</v>
      </c>
      <c r="U3543" s="9" t="n">
        <f aca="false">IF(E3543&gt;Scenario!$B$14,0,IF(OR(AND(ISNUMBER(H3543),H3543&lt;=Scenario!$B$14),AND(ISNUMBER(I3543),I3543&lt;=Scenario!$B$14)),0,1))</f>
        <v>0</v>
      </c>
      <c r="V3543" s="9" t="n">
        <f aca="false">IF(AND(U3543=1,(Scenario!$B$14-E3543)/60&gt;R3543),1,0)</f>
        <v>0</v>
      </c>
      <c r="W3543" s="9" t="n">
        <f aca="false">IF(OR(C3543=Scenario!$B$22,C3543=Scenario!$C$22),1,0)</f>
        <v>0</v>
      </c>
      <c r="X3543" s="9" t="n">
        <f aca="false">IF(ISNUMBER(I3543),1,0)</f>
        <v>0</v>
      </c>
      <c r="Y3543" s="9" t="n">
        <f aca="false">MOD(INT(E3543/86400)+3,7)</f>
        <v>0</v>
      </c>
      <c r="Z3543" s="9" t="n">
        <f aca="false">MOD(INT(E3543/3600),24)</f>
        <v>16</v>
      </c>
      <c r="AA3543" s="6" t="s">
        <v>7329</v>
      </c>
    </row>
    <row r="3544" customFormat="false" ht="15" hidden="false" customHeight="false" outlineLevel="0" collapsed="false">
      <c r="A3544" s="6" t="s">
        <v>7330</v>
      </c>
      <c r="B3544" s="6" t="s">
        <v>44</v>
      </c>
      <c r="C3544" s="6" t="s">
        <v>249</v>
      </c>
      <c r="D3544" s="6" t="s">
        <v>171</v>
      </c>
      <c r="E3544" s="6" t="n">
        <v>1790010153</v>
      </c>
      <c r="F3544" s="6" t="n">
        <v>1790010373</v>
      </c>
      <c r="G3544" s="6" t="n">
        <v>1790010176</v>
      </c>
      <c r="H3544" s="6" t="n">
        <v>1790060482</v>
      </c>
      <c r="J3544" s="6" t="n">
        <v>1</v>
      </c>
      <c r="K3544" s="6" t="n">
        <v>1</v>
      </c>
      <c r="L3544" s="9" t="n">
        <f aca="false">IF(AND(E3544&gt;=Scenario!$B$11,E3544&lt;Scenario!$B$12),1,0)</f>
        <v>1</v>
      </c>
      <c r="M3544" s="9" t="n">
        <f aca="false">IF(AND(L3544=1,ISNUMBER(F3544)),MAX(0,F3544-E3544)/60,"")</f>
        <v>3.66666666666667</v>
      </c>
      <c r="N3544" s="9" t="n">
        <f aca="false">IF(AND(L3544=1,ISNUMBER(G3544)),MAX(0,G3544-E3544)/60,"")</f>
        <v>0.383333333333333</v>
      </c>
      <c r="O3544" s="9" t="n">
        <f aca="false">IF(ISNUMBER(H3544),IF(AND(H3544&gt;=Scenario!$B$11,H3544&lt;Scenario!$B$12),1,0),0)</f>
        <v>1</v>
      </c>
      <c r="P3544" s="9" t="n">
        <f aca="false">IF(O3544=1,MAX(0,H3544-E3544)/60,"")</f>
        <v>838.816666666667</v>
      </c>
      <c r="Q3544" s="9" t="n">
        <f aca="false">INDEX(Scenario!$B$18:$B$20,MATCH(B3544,Scenario!$A$18:$A$20,0))</f>
        <v>240</v>
      </c>
      <c r="R3544" s="9" t="n">
        <f aca="false">INDEX(Scenario!$C$18:$C$20,MATCH(B3544,Scenario!$A$18:$A$20,0))</f>
        <v>4320</v>
      </c>
      <c r="S3544" s="9" t="n">
        <f aca="false">IF(ISNUMBER(M3544),IF(M3544&lt;=Q3544,1,0),"")</f>
        <v>1</v>
      </c>
      <c r="T3544" s="9" t="n">
        <f aca="false">IF(ISNUMBER(P3544),IF(P3544&lt;=R3544,1,0),"")</f>
        <v>1</v>
      </c>
      <c r="U3544" s="9" t="n">
        <f aca="false">IF(E3544&gt;Scenario!$B$14,0,IF(OR(AND(ISNUMBER(H3544),H3544&lt;=Scenario!$B$14),AND(ISNUMBER(I3544),I3544&lt;=Scenario!$B$14)),0,1))</f>
        <v>0</v>
      </c>
      <c r="V3544" s="9" t="n">
        <f aca="false">IF(AND(U3544=1,(Scenario!$B$14-E3544)/60&gt;R3544),1,0)</f>
        <v>0</v>
      </c>
      <c r="W3544" s="9" t="n">
        <f aca="false">IF(OR(C3544=Scenario!$B$22,C3544=Scenario!$C$22),1,0)</f>
        <v>0</v>
      </c>
      <c r="X3544" s="9" t="n">
        <f aca="false">IF(ISNUMBER(I3544),1,0)</f>
        <v>0</v>
      </c>
      <c r="Y3544" s="9" t="n">
        <f aca="false">MOD(INT(E3544/86400)+3,7)</f>
        <v>0</v>
      </c>
      <c r="Z3544" s="9" t="n">
        <f aca="false">MOD(INT(E3544/3600),24)</f>
        <v>17</v>
      </c>
      <c r="AA3544" s="6" t="s">
        <v>7331</v>
      </c>
    </row>
    <row r="3545" customFormat="false" ht="15" hidden="false" customHeight="false" outlineLevel="0" collapsed="false">
      <c r="A3545" s="6" t="s">
        <v>7332</v>
      </c>
      <c r="B3545" s="6" t="s">
        <v>43</v>
      </c>
      <c r="C3545" s="6" t="s">
        <v>249</v>
      </c>
      <c r="D3545" s="6" t="s">
        <v>172</v>
      </c>
      <c r="E3545" s="6" t="n">
        <v>1790010297</v>
      </c>
      <c r="F3545" s="6" t="n">
        <v>1790010551</v>
      </c>
      <c r="G3545" s="6" t="n">
        <v>1790010353</v>
      </c>
      <c r="H3545" s="6" t="n">
        <v>1790015486</v>
      </c>
      <c r="J3545" s="6" t="n">
        <v>0</v>
      </c>
      <c r="K3545" s="6" t="n">
        <v>0</v>
      </c>
      <c r="L3545" s="9" t="n">
        <f aca="false">IF(AND(E3545&gt;=Scenario!$B$11,E3545&lt;Scenario!$B$12),1,0)</f>
        <v>1</v>
      </c>
      <c r="M3545" s="9" t="n">
        <f aca="false">IF(AND(L3545=1,ISNUMBER(F3545)),MAX(0,F3545-E3545)/60,"")</f>
        <v>4.23333333333333</v>
      </c>
      <c r="N3545" s="9" t="n">
        <f aca="false">IF(AND(L3545=1,ISNUMBER(G3545)),MAX(0,G3545-E3545)/60,"")</f>
        <v>0.933333333333333</v>
      </c>
      <c r="O3545" s="9" t="n">
        <f aca="false">IF(ISNUMBER(H3545),IF(AND(H3545&gt;=Scenario!$B$11,H3545&lt;Scenario!$B$12),1,0),0)</f>
        <v>1</v>
      </c>
      <c r="P3545" s="9" t="n">
        <f aca="false">IF(O3545=1,MAX(0,H3545-E3545)/60,"")</f>
        <v>86.4833333333333</v>
      </c>
      <c r="Q3545" s="9" t="n">
        <f aca="false">INDEX(Scenario!$B$18:$B$20,MATCH(B3545,Scenario!$A$18:$A$20,0))</f>
        <v>60</v>
      </c>
      <c r="R3545" s="9" t="n">
        <f aca="false">INDEX(Scenario!$C$18:$C$20,MATCH(B3545,Scenario!$A$18:$A$20,0))</f>
        <v>1440</v>
      </c>
      <c r="S3545" s="9" t="n">
        <f aca="false">IF(ISNUMBER(M3545),IF(M3545&lt;=Q3545,1,0),"")</f>
        <v>1</v>
      </c>
      <c r="T3545" s="9" t="n">
        <f aca="false">IF(ISNUMBER(P3545),IF(P3545&lt;=R3545,1,0),"")</f>
        <v>1</v>
      </c>
      <c r="U3545" s="9" t="n">
        <f aca="false">IF(E3545&gt;Scenario!$B$14,0,IF(OR(AND(ISNUMBER(H3545),H3545&lt;=Scenario!$B$14),AND(ISNUMBER(I3545),I3545&lt;=Scenario!$B$14)),0,1))</f>
        <v>0</v>
      </c>
      <c r="V3545" s="9" t="n">
        <f aca="false">IF(AND(U3545=1,(Scenario!$B$14-E3545)/60&gt;R3545),1,0)</f>
        <v>0</v>
      </c>
      <c r="W3545" s="9" t="n">
        <f aca="false">IF(OR(C3545=Scenario!$B$22,C3545=Scenario!$C$22),1,0)</f>
        <v>0</v>
      </c>
      <c r="X3545" s="9" t="n">
        <f aca="false">IF(ISNUMBER(I3545),1,0)</f>
        <v>0</v>
      </c>
      <c r="Y3545" s="9" t="n">
        <f aca="false">MOD(INT(E3545/86400)+3,7)</f>
        <v>0</v>
      </c>
      <c r="Z3545" s="9" t="n">
        <f aca="false">MOD(INT(E3545/3600),24)</f>
        <v>17</v>
      </c>
      <c r="AA3545" s="6" t="s">
        <v>7333</v>
      </c>
    </row>
    <row r="3546" customFormat="false" ht="15" hidden="false" customHeight="false" outlineLevel="0" collapsed="false">
      <c r="A3546" s="6" t="s">
        <v>7334</v>
      </c>
      <c r="B3546" s="6" t="s">
        <v>43</v>
      </c>
      <c r="C3546" s="6" t="s">
        <v>46</v>
      </c>
      <c r="D3546" s="6" t="s">
        <v>170</v>
      </c>
      <c r="E3546" s="6" t="n">
        <v>1790011805</v>
      </c>
      <c r="F3546" s="6" t="n">
        <v>1790012073</v>
      </c>
      <c r="G3546" s="6" t="n">
        <v>1790011846</v>
      </c>
      <c r="H3546" s="6" t="n">
        <v>1790014384</v>
      </c>
      <c r="J3546" s="6" t="n">
        <v>0</v>
      </c>
      <c r="K3546" s="6" t="n">
        <v>0</v>
      </c>
      <c r="L3546" s="9" t="n">
        <f aca="false">IF(AND(E3546&gt;=Scenario!$B$11,E3546&lt;Scenario!$B$12),1,0)</f>
        <v>1</v>
      </c>
      <c r="M3546" s="9" t="n">
        <f aca="false">IF(AND(L3546=1,ISNUMBER(F3546)),MAX(0,F3546-E3546)/60,"")</f>
        <v>4.46666666666667</v>
      </c>
      <c r="N3546" s="9" t="n">
        <f aca="false">IF(AND(L3546=1,ISNUMBER(G3546)),MAX(0,G3546-E3546)/60,"")</f>
        <v>0.683333333333333</v>
      </c>
      <c r="O3546" s="9" t="n">
        <f aca="false">IF(ISNUMBER(H3546),IF(AND(H3546&gt;=Scenario!$B$11,H3546&lt;Scenario!$B$12),1,0),0)</f>
        <v>1</v>
      </c>
      <c r="P3546" s="9" t="n">
        <f aca="false">IF(O3546=1,MAX(0,H3546-E3546)/60,"")</f>
        <v>42.9833333333333</v>
      </c>
      <c r="Q3546" s="9" t="n">
        <f aca="false">INDEX(Scenario!$B$18:$B$20,MATCH(B3546,Scenario!$A$18:$A$20,0))</f>
        <v>60</v>
      </c>
      <c r="R3546" s="9" t="n">
        <f aca="false">INDEX(Scenario!$C$18:$C$20,MATCH(B3546,Scenario!$A$18:$A$20,0))</f>
        <v>1440</v>
      </c>
      <c r="S3546" s="9" t="n">
        <f aca="false">IF(ISNUMBER(M3546),IF(M3546&lt;=Q3546,1,0),"")</f>
        <v>1</v>
      </c>
      <c r="T3546" s="9" t="n">
        <f aca="false">IF(ISNUMBER(P3546),IF(P3546&lt;=R3546,1,0),"")</f>
        <v>1</v>
      </c>
      <c r="U3546" s="9" t="n">
        <f aca="false">IF(E3546&gt;Scenario!$B$14,0,IF(OR(AND(ISNUMBER(H3546),H3546&lt;=Scenario!$B$14),AND(ISNUMBER(I3546),I3546&lt;=Scenario!$B$14)),0,1))</f>
        <v>0</v>
      </c>
      <c r="V3546" s="9" t="n">
        <f aca="false">IF(AND(U3546=1,(Scenario!$B$14-E3546)/60&gt;R3546),1,0)</f>
        <v>0</v>
      </c>
      <c r="W3546" s="9" t="n">
        <f aca="false">IF(OR(C3546=Scenario!$B$22,C3546=Scenario!$C$22),1,0)</f>
        <v>1</v>
      </c>
      <c r="X3546" s="9" t="n">
        <f aca="false">IF(ISNUMBER(I3546),1,0)</f>
        <v>0</v>
      </c>
      <c r="Y3546" s="9" t="n">
        <f aca="false">MOD(INT(E3546/86400)+3,7)</f>
        <v>0</v>
      </c>
      <c r="Z3546" s="9" t="n">
        <f aca="false">MOD(INT(E3546/3600),24)</f>
        <v>17</v>
      </c>
      <c r="AA3546" s="6" t="s">
        <v>7335</v>
      </c>
    </row>
    <row r="3547" customFormat="false" ht="15" hidden="false" customHeight="false" outlineLevel="0" collapsed="false">
      <c r="A3547" s="6" t="s">
        <v>7336</v>
      </c>
      <c r="B3547" s="6" t="s">
        <v>44</v>
      </c>
      <c r="C3547" s="6" t="s">
        <v>249</v>
      </c>
      <c r="D3547" s="6" t="s">
        <v>170</v>
      </c>
      <c r="E3547" s="6" t="n">
        <v>1790011848</v>
      </c>
      <c r="F3547" s="6" t="n">
        <v>1790012099</v>
      </c>
      <c r="G3547" s="6" t="n">
        <v>1790011886</v>
      </c>
      <c r="H3547" s="6" t="n">
        <v>1790013484</v>
      </c>
      <c r="J3547" s="6" t="n">
        <v>0</v>
      </c>
      <c r="K3547" s="6" t="n">
        <v>0</v>
      </c>
      <c r="L3547" s="9" t="n">
        <f aca="false">IF(AND(E3547&gt;=Scenario!$B$11,E3547&lt;Scenario!$B$12),1,0)</f>
        <v>1</v>
      </c>
      <c r="M3547" s="9" t="n">
        <f aca="false">IF(AND(L3547=1,ISNUMBER(F3547)),MAX(0,F3547-E3547)/60,"")</f>
        <v>4.18333333333333</v>
      </c>
      <c r="N3547" s="9" t="n">
        <f aca="false">IF(AND(L3547=1,ISNUMBER(G3547)),MAX(0,G3547-E3547)/60,"")</f>
        <v>0.633333333333333</v>
      </c>
      <c r="O3547" s="9" t="n">
        <f aca="false">IF(ISNUMBER(H3547),IF(AND(H3547&gt;=Scenario!$B$11,H3547&lt;Scenario!$B$12),1,0),0)</f>
        <v>1</v>
      </c>
      <c r="P3547" s="9" t="n">
        <f aca="false">IF(O3547=1,MAX(0,H3547-E3547)/60,"")</f>
        <v>27.2666666666667</v>
      </c>
      <c r="Q3547" s="9" t="n">
        <f aca="false">INDEX(Scenario!$B$18:$B$20,MATCH(B3547,Scenario!$A$18:$A$20,0))</f>
        <v>240</v>
      </c>
      <c r="R3547" s="9" t="n">
        <f aca="false">INDEX(Scenario!$C$18:$C$20,MATCH(B3547,Scenario!$A$18:$A$20,0))</f>
        <v>4320</v>
      </c>
      <c r="S3547" s="9" t="n">
        <f aca="false">IF(ISNUMBER(M3547),IF(M3547&lt;=Q3547,1,0),"")</f>
        <v>1</v>
      </c>
      <c r="T3547" s="9" t="n">
        <f aca="false">IF(ISNUMBER(P3547),IF(P3547&lt;=R3547,1,0),"")</f>
        <v>1</v>
      </c>
      <c r="U3547" s="9" t="n">
        <f aca="false">IF(E3547&gt;Scenario!$B$14,0,IF(OR(AND(ISNUMBER(H3547),H3547&lt;=Scenario!$B$14),AND(ISNUMBER(I3547),I3547&lt;=Scenario!$B$14)),0,1))</f>
        <v>0</v>
      </c>
      <c r="V3547" s="9" t="n">
        <f aca="false">IF(AND(U3547=1,(Scenario!$B$14-E3547)/60&gt;R3547),1,0)</f>
        <v>0</v>
      </c>
      <c r="W3547" s="9" t="n">
        <f aca="false">IF(OR(C3547=Scenario!$B$22,C3547=Scenario!$C$22),1,0)</f>
        <v>0</v>
      </c>
      <c r="X3547" s="9" t="n">
        <f aca="false">IF(ISNUMBER(I3547),1,0)</f>
        <v>0</v>
      </c>
      <c r="Y3547" s="9" t="n">
        <f aca="false">MOD(INT(E3547/86400)+3,7)</f>
        <v>0</v>
      </c>
      <c r="Z3547" s="9" t="n">
        <f aca="false">MOD(INT(E3547/3600),24)</f>
        <v>17</v>
      </c>
      <c r="AA3547" s="6" t="s">
        <v>7337</v>
      </c>
    </row>
    <row r="3548" customFormat="false" ht="15" hidden="false" customHeight="false" outlineLevel="0" collapsed="false">
      <c r="A3548" s="6" t="s">
        <v>7338</v>
      </c>
      <c r="B3548" s="6" t="s">
        <v>43</v>
      </c>
      <c r="C3548" s="6" t="s">
        <v>47</v>
      </c>
      <c r="D3548" s="6" t="s">
        <v>171</v>
      </c>
      <c r="E3548" s="6" t="n">
        <v>1790012168</v>
      </c>
      <c r="F3548" s="6" t="n">
        <v>1790012433</v>
      </c>
      <c r="G3548" s="6" t="n">
        <v>1790012217</v>
      </c>
      <c r="H3548" s="6" t="n">
        <v>1790013014</v>
      </c>
      <c r="J3548" s="6" t="n">
        <v>0</v>
      </c>
      <c r="K3548" s="6" t="n">
        <v>0</v>
      </c>
      <c r="L3548" s="9" t="n">
        <f aca="false">IF(AND(E3548&gt;=Scenario!$B$11,E3548&lt;Scenario!$B$12),1,0)</f>
        <v>1</v>
      </c>
      <c r="M3548" s="9" t="n">
        <f aca="false">IF(AND(L3548=1,ISNUMBER(F3548)),MAX(0,F3548-E3548)/60,"")</f>
        <v>4.41666666666667</v>
      </c>
      <c r="N3548" s="9" t="n">
        <f aca="false">IF(AND(L3548=1,ISNUMBER(G3548)),MAX(0,G3548-E3548)/60,"")</f>
        <v>0.816666666666667</v>
      </c>
      <c r="O3548" s="9" t="n">
        <f aca="false">IF(ISNUMBER(H3548),IF(AND(H3548&gt;=Scenario!$B$11,H3548&lt;Scenario!$B$12),1,0),0)</f>
        <v>1</v>
      </c>
      <c r="P3548" s="9" t="n">
        <f aca="false">IF(O3548=1,MAX(0,H3548-E3548)/60,"")</f>
        <v>14.1</v>
      </c>
      <c r="Q3548" s="9" t="n">
        <f aca="false">INDEX(Scenario!$B$18:$B$20,MATCH(B3548,Scenario!$A$18:$A$20,0))</f>
        <v>60</v>
      </c>
      <c r="R3548" s="9" t="n">
        <f aca="false">INDEX(Scenario!$C$18:$C$20,MATCH(B3548,Scenario!$A$18:$A$20,0))</f>
        <v>1440</v>
      </c>
      <c r="S3548" s="9" t="n">
        <f aca="false">IF(ISNUMBER(M3548),IF(M3548&lt;=Q3548,1,0),"")</f>
        <v>1</v>
      </c>
      <c r="T3548" s="9" t="n">
        <f aca="false">IF(ISNUMBER(P3548),IF(P3548&lt;=R3548,1,0),"")</f>
        <v>1</v>
      </c>
      <c r="U3548" s="9" t="n">
        <f aca="false">IF(E3548&gt;Scenario!$B$14,0,IF(OR(AND(ISNUMBER(H3548),H3548&lt;=Scenario!$B$14),AND(ISNUMBER(I3548),I3548&lt;=Scenario!$B$14)),0,1))</f>
        <v>0</v>
      </c>
      <c r="V3548" s="9" t="n">
        <f aca="false">IF(AND(U3548=1,(Scenario!$B$14-E3548)/60&gt;R3548),1,0)</f>
        <v>0</v>
      </c>
      <c r="W3548" s="9" t="n">
        <f aca="false">IF(OR(C3548=Scenario!$B$22,C3548=Scenario!$C$22),1,0)</f>
        <v>1</v>
      </c>
      <c r="X3548" s="9" t="n">
        <f aca="false">IF(ISNUMBER(I3548),1,0)</f>
        <v>0</v>
      </c>
      <c r="Y3548" s="9" t="n">
        <f aca="false">MOD(INT(E3548/86400)+3,7)</f>
        <v>0</v>
      </c>
      <c r="Z3548" s="9" t="n">
        <f aca="false">MOD(INT(E3548/3600),24)</f>
        <v>17</v>
      </c>
      <c r="AA3548" s="6" t="s">
        <v>7339</v>
      </c>
    </row>
    <row r="3549" customFormat="false" ht="15" hidden="false" customHeight="false" outlineLevel="0" collapsed="false">
      <c r="A3549" s="6" t="s">
        <v>7340</v>
      </c>
      <c r="B3549" s="6" t="s">
        <v>44</v>
      </c>
      <c r="C3549" s="6" t="s">
        <v>46</v>
      </c>
      <c r="D3549" s="6" t="s">
        <v>171</v>
      </c>
      <c r="E3549" s="6" t="n">
        <v>1790012846</v>
      </c>
      <c r="F3549" s="6" t="n">
        <v>1790013180</v>
      </c>
      <c r="G3549" s="6" t="n">
        <v>1790013028</v>
      </c>
      <c r="H3549" s="6" t="n">
        <v>1790015472</v>
      </c>
      <c r="J3549" s="6" t="n">
        <v>0</v>
      </c>
      <c r="K3549" s="6" t="n">
        <v>0</v>
      </c>
      <c r="L3549" s="9" t="n">
        <f aca="false">IF(AND(E3549&gt;=Scenario!$B$11,E3549&lt;Scenario!$B$12),1,0)</f>
        <v>1</v>
      </c>
      <c r="M3549" s="9" t="n">
        <f aca="false">IF(AND(L3549=1,ISNUMBER(F3549)),MAX(0,F3549-E3549)/60,"")</f>
        <v>5.56666666666667</v>
      </c>
      <c r="N3549" s="9" t="n">
        <f aca="false">IF(AND(L3549=1,ISNUMBER(G3549)),MAX(0,G3549-E3549)/60,"")</f>
        <v>3.03333333333333</v>
      </c>
      <c r="O3549" s="9" t="n">
        <f aca="false">IF(ISNUMBER(H3549),IF(AND(H3549&gt;=Scenario!$B$11,H3549&lt;Scenario!$B$12),1,0),0)</f>
        <v>1</v>
      </c>
      <c r="P3549" s="9" t="n">
        <f aca="false">IF(O3549=1,MAX(0,H3549-E3549)/60,"")</f>
        <v>43.7666666666667</v>
      </c>
      <c r="Q3549" s="9" t="n">
        <f aca="false">INDEX(Scenario!$B$18:$B$20,MATCH(B3549,Scenario!$A$18:$A$20,0))</f>
        <v>240</v>
      </c>
      <c r="R3549" s="9" t="n">
        <f aca="false">INDEX(Scenario!$C$18:$C$20,MATCH(B3549,Scenario!$A$18:$A$20,0))</f>
        <v>4320</v>
      </c>
      <c r="S3549" s="9" t="n">
        <f aca="false">IF(ISNUMBER(M3549),IF(M3549&lt;=Q3549,1,0),"")</f>
        <v>1</v>
      </c>
      <c r="T3549" s="9" t="n">
        <f aca="false">IF(ISNUMBER(P3549),IF(P3549&lt;=R3549,1,0),"")</f>
        <v>1</v>
      </c>
      <c r="U3549" s="9" t="n">
        <f aca="false">IF(E3549&gt;Scenario!$B$14,0,IF(OR(AND(ISNUMBER(H3549),H3549&lt;=Scenario!$B$14),AND(ISNUMBER(I3549),I3549&lt;=Scenario!$B$14)),0,1))</f>
        <v>0</v>
      </c>
      <c r="V3549" s="9" t="n">
        <f aca="false">IF(AND(U3549=1,(Scenario!$B$14-E3549)/60&gt;R3549),1,0)</f>
        <v>0</v>
      </c>
      <c r="W3549" s="9" t="n">
        <f aca="false">IF(OR(C3549=Scenario!$B$22,C3549=Scenario!$C$22),1,0)</f>
        <v>1</v>
      </c>
      <c r="X3549" s="9" t="n">
        <f aca="false">IF(ISNUMBER(I3549),1,0)</f>
        <v>0</v>
      </c>
      <c r="Y3549" s="9" t="n">
        <f aca="false">MOD(INT(E3549/86400)+3,7)</f>
        <v>0</v>
      </c>
      <c r="Z3549" s="9" t="n">
        <f aca="false">MOD(INT(E3549/3600),24)</f>
        <v>17</v>
      </c>
      <c r="AA3549" s="6" t="s">
        <v>7341</v>
      </c>
    </row>
    <row r="3550" customFormat="false" ht="15" hidden="false" customHeight="false" outlineLevel="0" collapsed="false">
      <c r="A3550" s="6" t="s">
        <v>7342</v>
      </c>
      <c r="B3550" s="6" t="s">
        <v>44</v>
      </c>
      <c r="C3550" s="6" t="s">
        <v>249</v>
      </c>
      <c r="D3550" s="6" t="s">
        <v>170</v>
      </c>
      <c r="E3550" s="6" t="n">
        <v>1790013979</v>
      </c>
      <c r="F3550" s="6" t="n">
        <v>1790014110</v>
      </c>
      <c r="G3550" s="6" t="n">
        <v>1790014030</v>
      </c>
      <c r="H3550" s="6" t="n">
        <v>1790015258</v>
      </c>
      <c r="J3550" s="6" t="n">
        <v>0</v>
      </c>
      <c r="K3550" s="6" t="n">
        <v>0</v>
      </c>
      <c r="L3550" s="9" t="n">
        <f aca="false">IF(AND(E3550&gt;=Scenario!$B$11,E3550&lt;Scenario!$B$12),1,0)</f>
        <v>1</v>
      </c>
      <c r="M3550" s="9" t="n">
        <f aca="false">IF(AND(L3550=1,ISNUMBER(F3550)),MAX(0,F3550-E3550)/60,"")</f>
        <v>2.18333333333333</v>
      </c>
      <c r="N3550" s="9" t="n">
        <f aca="false">IF(AND(L3550=1,ISNUMBER(G3550)),MAX(0,G3550-E3550)/60,"")</f>
        <v>0.85</v>
      </c>
      <c r="O3550" s="9" t="n">
        <f aca="false">IF(ISNUMBER(H3550),IF(AND(H3550&gt;=Scenario!$B$11,H3550&lt;Scenario!$B$12),1,0),0)</f>
        <v>1</v>
      </c>
      <c r="P3550" s="9" t="n">
        <f aca="false">IF(O3550=1,MAX(0,H3550-E3550)/60,"")</f>
        <v>21.3166666666667</v>
      </c>
      <c r="Q3550" s="9" t="n">
        <f aca="false">INDEX(Scenario!$B$18:$B$20,MATCH(B3550,Scenario!$A$18:$A$20,0))</f>
        <v>240</v>
      </c>
      <c r="R3550" s="9" t="n">
        <f aca="false">INDEX(Scenario!$C$18:$C$20,MATCH(B3550,Scenario!$A$18:$A$20,0))</f>
        <v>4320</v>
      </c>
      <c r="S3550" s="9" t="n">
        <f aca="false">IF(ISNUMBER(M3550),IF(M3550&lt;=Q3550,1,0),"")</f>
        <v>1</v>
      </c>
      <c r="T3550" s="9" t="n">
        <f aca="false">IF(ISNUMBER(P3550),IF(P3550&lt;=R3550,1,0),"")</f>
        <v>1</v>
      </c>
      <c r="U3550" s="9" t="n">
        <f aca="false">IF(E3550&gt;Scenario!$B$14,0,IF(OR(AND(ISNUMBER(H3550),H3550&lt;=Scenario!$B$14),AND(ISNUMBER(I3550),I3550&lt;=Scenario!$B$14)),0,1))</f>
        <v>0</v>
      </c>
      <c r="V3550" s="9" t="n">
        <f aca="false">IF(AND(U3550=1,(Scenario!$B$14-E3550)/60&gt;R3550),1,0)</f>
        <v>0</v>
      </c>
      <c r="W3550" s="9" t="n">
        <f aca="false">IF(OR(C3550=Scenario!$B$22,C3550=Scenario!$C$22),1,0)</f>
        <v>0</v>
      </c>
      <c r="X3550" s="9" t="n">
        <f aca="false">IF(ISNUMBER(I3550),1,0)</f>
        <v>0</v>
      </c>
      <c r="Y3550" s="9" t="n">
        <f aca="false">MOD(INT(E3550/86400)+3,7)</f>
        <v>0</v>
      </c>
      <c r="Z3550" s="9" t="n">
        <f aca="false">MOD(INT(E3550/3600),24)</f>
        <v>18</v>
      </c>
      <c r="AA3550" s="6" t="s">
        <v>7343</v>
      </c>
    </row>
    <row r="3551" customFormat="false" ht="15" hidden="false" customHeight="false" outlineLevel="0" collapsed="false">
      <c r="A3551" s="6" t="s">
        <v>7344</v>
      </c>
      <c r="B3551" s="6" t="s">
        <v>44</v>
      </c>
      <c r="C3551" s="6" t="s">
        <v>249</v>
      </c>
      <c r="D3551" s="6" t="s">
        <v>170</v>
      </c>
      <c r="E3551" s="6" t="n">
        <v>1790017704</v>
      </c>
      <c r="F3551" s="6" t="n">
        <v>1790017878</v>
      </c>
      <c r="G3551" s="6" t="n">
        <v>1790017764</v>
      </c>
      <c r="H3551" s="6" t="n">
        <v>1790018550</v>
      </c>
      <c r="J3551" s="6" t="n">
        <v>0</v>
      </c>
      <c r="K3551" s="6" t="n">
        <v>0</v>
      </c>
      <c r="L3551" s="9" t="n">
        <f aca="false">IF(AND(E3551&gt;=Scenario!$B$11,E3551&lt;Scenario!$B$12),1,0)</f>
        <v>1</v>
      </c>
      <c r="M3551" s="9" t="n">
        <f aca="false">IF(AND(L3551=1,ISNUMBER(F3551)),MAX(0,F3551-E3551)/60,"")</f>
        <v>2.9</v>
      </c>
      <c r="N3551" s="9" t="n">
        <f aca="false">IF(AND(L3551=1,ISNUMBER(G3551)),MAX(0,G3551-E3551)/60,"")</f>
        <v>1</v>
      </c>
      <c r="O3551" s="9" t="n">
        <f aca="false">IF(ISNUMBER(H3551),IF(AND(H3551&gt;=Scenario!$B$11,H3551&lt;Scenario!$B$12),1,0),0)</f>
        <v>1</v>
      </c>
      <c r="P3551" s="9" t="n">
        <f aca="false">IF(O3551=1,MAX(0,H3551-E3551)/60,"")</f>
        <v>14.1</v>
      </c>
      <c r="Q3551" s="9" t="n">
        <f aca="false">INDEX(Scenario!$B$18:$B$20,MATCH(B3551,Scenario!$A$18:$A$20,0))</f>
        <v>240</v>
      </c>
      <c r="R3551" s="9" t="n">
        <f aca="false">INDEX(Scenario!$C$18:$C$20,MATCH(B3551,Scenario!$A$18:$A$20,0))</f>
        <v>4320</v>
      </c>
      <c r="S3551" s="9" t="n">
        <f aca="false">IF(ISNUMBER(M3551),IF(M3551&lt;=Q3551,1,0),"")</f>
        <v>1</v>
      </c>
      <c r="T3551" s="9" t="n">
        <f aca="false">IF(ISNUMBER(P3551),IF(P3551&lt;=R3551,1,0),"")</f>
        <v>1</v>
      </c>
      <c r="U3551" s="9" t="n">
        <f aca="false">IF(E3551&gt;Scenario!$B$14,0,IF(OR(AND(ISNUMBER(H3551),H3551&lt;=Scenario!$B$14),AND(ISNUMBER(I3551),I3551&lt;=Scenario!$B$14)),0,1))</f>
        <v>0</v>
      </c>
      <c r="V3551" s="9" t="n">
        <f aca="false">IF(AND(U3551=1,(Scenario!$B$14-E3551)/60&gt;R3551),1,0)</f>
        <v>0</v>
      </c>
      <c r="W3551" s="9" t="n">
        <f aca="false">IF(OR(C3551=Scenario!$B$22,C3551=Scenario!$C$22),1,0)</f>
        <v>0</v>
      </c>
      <c r="X3551" s="9" t="n">
        <f aca="false">IF(ISNUMBER(I3551),1,0)</f>
        <v>0</v>
      </c>
      <c r="Y3551" s="9" t="n">
        <f aca="false">MOD(INT(E3551/86400)+3,7)</f>
        <v>0</v>
      </c>
      <c r="Z3551" s="9" t="n">
        <f aca="false">MOD(INT(E3551/3600),24)</f>
        <v>19</v>
      </c>
      <c r="AA3551" s="6" t="s">
        <v>7345</v>
      </c>
    </row>
    <row r="3552" customFormat="false" ht="15" hidden="false" customHeight="false" outlineLevel="0" collapsed="false">
      <c r="A3552" s="6" t="s">
        <v>7346</v>
      </c>
      <c r="B3552" s="6" t="s">
        <v>43</v>
      </c>
      <c r="C3552" s="6" t="s">
        <v>46</v>
      </c>
      <c r="D3552" s="6" t="s">
        <v>171</v>
      </c>
      <c r="E3552" s="6" t="n">
        <v>1790020344</v>
      </c>
      <c r="F3552" s="6" t="n">
        <v>1790020606</v>
      </c>
      <c r="G3552" s="6" t="n">
        <v>1790020389</v>
      </c>
      <c r="H3552" s="6" t="n">
        <v>1790030462</v>
      </c>
      <c r="J3552" s="6" t="n">
        <v>0</v>
      </c>
      <c r="K3552" s="6" t="n">
        <v>0</v>
      </c>
      <c r="L3552" s="9" t="n">
        <f aca="false">IF(AND(E3552&gt;=Scenario!$B$11,E3552&lt;Scenario!$B$12),1,0)</f>
        <v>1</v>
      </c>
      <c r="M3552" s="9" t="n">
        <f aca="false">IF(AND(L3552=1,ISNUMBER(F3552)),MAX(0,F3552-E3552)/60,"")</f>
        <v>4.36666666666667</v>
      </c>
      <c r="N3552" s="9" t="n">
        <f aca="false">IF(AND(L3552=1,ISNUMBER(G3552)),MAX(0,G3552-E3552)/60,"")</f>
        <v>0.75</v>
      </c>
      <c r="O3552" s="9" t="n">
        <f aca="false">IF(ISNUMBER(H3552),IF(AND(H3552&gt;=Scenario!$B$11,H3552&lt;Scenario!$B$12),1,0),0)</f>
        <v>1</v>
      </c>
      <c r="P3552" s="9" t="n">
        <f aca="false">IF(O3552=1,MAX(0,H3552-E3552)/60,"")</f>
        <v>168.633333333333</v>
      </c>
      <c r="Q3552" s="9" t="n">
        <f aca="false">INDEX(Scenario!$B$18:$B$20,MATCH(B3552,Scenario!$A$18:$A$20,0))</f>
        <v>60</v>
      </c>
      <c r="R3552" s="9" t="n">
        <f aca="false">INDEX(Scenario!$C$18:$C$20,MATCH(B3552,Scenario!$A$18:$A$20,0))</f>
        <v>1440</v>
      </c>
      <c r="S3552" s="9" t="n">
        <f aca="false">IF(ISNUMBER(M3552),IF(M3552&lt;=Q3552,1,0),"")</f>
        <v>1</v>
      </c>
      <c r="T3552" s="9" t="n">
        <f aca="false">IF(ISNUMBER(P3552),IF(P3552&lt;=R3552,1,0),"")</f>
        <v>1</v>
      </c>
      <c r="U3552" s="9" t="n">
        <f aca="false">IF(E3552&gt;Scenario!$B$14,0,IF(OR(AND(ISNUMBER(H3552),H3552&lt;=Scenario!$B$14),AND(ISNUMBER(I3552),I3552&lt;=Scenario!$B$14)),0,1))</f>
        <v>0</v>
      </c>
      <c r="V3552" s="9" t="n">
        <f aca="false">IF(AND(U3552=1,(Scenario!$B$14-E3552)/60&gt;R3552),1,0)</f>
        <v>0</v>
      </c>
      <c r="W3552" s="9" t="n">
        <f aca="false">IF(OR(C3552=Scenario!$B$22,C3552=Scenario!$C$22),1,0)</f>
        <v>1</v>
      </c>
      <c r="X3552" s="9" t="n">
        <f aca="false">IF(ISNUMBER(I3552),1,0)</f>
        <v>0</v>
      </c>
      <c r="Y3552" s="9" t="n">
        <f aca="false">MOD(INT(E3552/86400)+3,7)</f>
        <v>0</v>
      </c>
      <c r="Z3552" s="9" t="n">
        <f aca="false">MOD(INT(E3552/3600),24)</f>
        <v>19</v>
      </c>
      <c r="AA3552" s="6" t="s">
        <v>7347</v>
      </c>
    </row>
    <row r="3553" customFormat="false" ht="15" hidden="false" customHeight="false" outlineLevel="0" collapsed="false">
      <c r="A3553" s="6" t="s">
        <v>7348</v>
      </c>
      <c r="B3553" s="6" t="s">
        <v>44</v>
      </c>
      <c r="C3553" s="6" t="s">
        <v>249</v>
      </c>
      <c r="D3553" s="6" t="s">
        <v>171</v>
      </c>
      <c r="E3553" s="6" t="n">
        <v>1790020809</v>
      </c>
      <c r="F3553" s="6" t="n">
        <v>1790021056</v>
      </c>
      <c r="G3553" s="6" t="n">
        <v>1790020858</v>
      </c>
      <c r="H3553" s="6" t="n">
        <v>1790022282</v>
      </c>
      <c r="J3553" s="6" t="n">
        <v>0</v>
      </c>
      <c r="K3553" s="6" t="n">
        <v>0</v>
      </c>
      <c r="L3553" s="9" t="n">
        <f aca="false">IF(AND(E3553&gt;=Scenario!$B$11,E3553&lt;Scenario!$B$12),1,0)</f>
        <v>1</v>
      </c>
      <c r="M3553" s="9" t="n">
        <f aca="false">IF(AND(L3553=1,ISNUMBER(F3553)),MAX(0,F3553-E3553)/60,"")</f>
        <v>4.11666666666667</v>
      </c>
      <c r="N3553" s="9" t="n">
        <f aca="false">IF(AND(L3553=1,ISNUMBER(G3553)),MAX(0,G3553-E3553)/60,"")</f>
        <v>0.816666666666667</v>
      </c>
      <c r="O3553" s="9" t="n">
        <f aca="false">IF(ISNUMBER(H3553),IF(AND(H3553&gt;=Scenario!$B$11,H3553&lt;Scenario!$B$12),1,0),0)</f>
        <v>1</v>
      </c>
      <c r="P3553" s="9" t="n">
        <f aca="false">IF(O3553=1,MAX(0,H3553-E3553)/60,"")</f>
        <v>24.55</v>
      </c>
      <c r="Q3553" s="9" t="n">
        <f aca="false">INDEX(Scenario!$B$18:$B$20,MATCH(B3553,Scenario!$A$18:$A$20,0))</f>
        <v>240</v>
      </c>
      <c r="R3553" s="9" t="n">
        <f aca="false">INDEX(Scenario!$C$18:$C$20,MATCH(B3553,Scenario!$A$18:$A$20,0))</f>
        <v>4320</v>
      </c>
      <c r="S3553" s="9" t="n">
        <f aca="false">IF(ISNUMBER(M3553),IF(M3553&lt;=Q3553,1,0),"")</f>
        <v>1</v>
      </c>
      <c r="T3553" s="9" t="n">
        <f aca="false">IF(ISNUMBER(P3553),IF(P3553&lt;=R3553,1,0),"")</f>
        <v>1</v>
      </c>
      <c r="U3553" s="9" t="n">
        <f aca="false">IF(E3553&gt;Scenario!$B$14,0,IF(OR(AND(ISNUMBER(H3553),H3553&lt;=Scenario!$B$14),AND(ISNUMBER(I3553),I3553&lt;=Scenario!$B$14)),0,1))</f>
        <v>0</v>
      </c>
      <c r="V3553" s="9" t="n">
        <f aca="false">IF(AND(U3553=1,(Scenario!$B$14-E3553)/60&gt;R3553),1,0)</f>
        <v>0</v>
      </c>
      <c r="W3553" s="9" t="n">
        <f aca="false">IF(OR(C3553=Scenario!$B$22,C3553=Scenario!$C$22),1,0)</f>
        <v>0</v>
      </c>
      <c r="X3553" s="9" t="n">
        <f aca="false">IF(ISNUMBER(I3553),1,0)</f>
        <v>0</v>
      </c>
      <c r="Y3553" s="9" t="n">
        <f aca="false">MOD(INT(E3553/86400)+3,7)</f>
        <v>0</v>
      </c>
      <c r="Z3553" s="9" t="n">
        <f aca="false">MOD(INT(E3553/3600),24)</f>
        <v>20</v>
      </c>
      <c r="AA3553" s="6" t="s">
        <v>7349</v>
      </c>
    </row>
    <row r="3554" customFormat="false" ht="15" hidden="false" customHeight="false" outlineLevel="0" collapsed="false">
      <c r="A3554" s="6" t="s">
        <v>7350</v>
      </c>
      <c r="B3554" s="6" t="s">
        <v>44</v>
      </c>
      <c r="C3554" s="6" t="s">
        <v>46</v>
      </c>
      <c r="D3554" s="6" t="s">
        <v>171</v>
      </c>
      <c r="E3554" s="6" t="n">
        <v>1790022291</v>
      </c>
      <c r="F3554" s="6" t="n">
        <v>1790022540</v>
      </c>
      <c r="G3554" s="6" t="n">
        <v>1790022325</v>
      </c>
      <c r="H3554" s="6" t="n">
        <v>1790023819</v>
      </c>
      <c r="J3554" s="6" t="n">
        <v>0</v>
      </c>
      <c r="K3554" s="6" t="n">
        <v>0</v>
      </c>
      <c r="L3554" s="9" t="n">
        <f aca="false">IF(AND(E3554&gt;=Scenario!$B$11,E3554&lt;Scenario!$B$12),1,0)</f>
        <v>1</v>
      </c>
      <c r="M3554" s="9" t="n">
        <f aca="false">IF(AND(L3554=1,ISNUMBER(F3554)),MAX(0,F3554-E3554)/60,"")</f>
        <v>4.15</v>
      </c>
      <c r="N3554" s="9" t="n">
        <f aca="false">IF(AND(L3554=1,ISNUMBER(G3554)),MAX(0,G3554-E3554)/60,"")</f>
        <v>0.566666666666667</v>
      </c>
      <c r="O3554" s="9" t="n">
        <f aca="false">IF(ISNUMBER(H3554),IF(AND(H3554&gt;=Scenario!$B$11,H3554&lt;Scenario!$B$12),1,0),0)</f>
        <v>1</v>
      </c>
      <c r="P3554" s="9" t="n">
        <f aca="false">IF(O3554=1,MAX(0,H3554-E3554)/60,"")</f>
        <v>25.4666666666667</v>
      </c>
      <c r="Q3554" s="9" t="n">
        <f aca="false">INDEX(Scenario!$B$18:$B$20,MATCH(B3554,Scenario!$A$18:$A$20,0))</f>
        <v>240</v>
      </c>
      <c r="R3554" s="9" t="n">
        <f aca="false">INDEX(Scenario!$C$18:$C$20,MATCH(B3554,Scenario!$A$18:$A$20,0))</f>
        <v>4320</v>
      </c>
      <c r="S3554" s="9" t="n">
        <f aca="false">IF(ISNUMBER(M3554),IF(M3554&lt;=Q3554,1,0),"")</f>
        <v>1</v>
      </c>
      <c r="T3554" s="9" t="n">
        <f aca="false">IF(ISNUMBER(P3554),IF(P3554&lt;=R3554,1,0),"")</f>
        <v>1</v>
      </c>
      <c r="U3554" s="9" t="n">
        <f aca="false">IF(E3554&gt;Scenario!$B$14,0,IF(OR(AND(ISNUMBER(H3554),H3554&lt;=Scenario!$B$14),AND(ISNUMBER(I3554),I3554&lt;=Scenario!$B$14)),0,1))</f>
        <v>0</v>
      </c>
      <c r="V3554" s="9" t="n">
        <f aca="false">IF(AND(U3554=1,(Scenario!$B$14-E3554)/60&gt;R3554),1,0)</f>
        <v>0</v>
      </c>
      <c r="W3554" s="9" t="n">
        <f aca="false">IF(OR(C3554=Scenario!$B$22,C3554=Scenario!$C$22),1,0)</f>
        <v>1</v>
      </c>
      <c r="X3554" s="9" t="n">
        <f aca="false">IF(ISNUMBER(I3554),1,0)</f>
        <v>0</v>
      </c>
      <c r="Y3554" s="9" t="n">
        <f aca="false">MOD(INT(E3554/86400)+3,7)</f>
        <v>0</v>
      </c>
      <c r="Z3554" s="9" t="n">
        <f aca="false">MOD(INT(E3554/3600),24)</f>
        <v>20</v>
      </c>
      <c r="AA3554" s="6" t="s">
        <v>7351</v>
      </c>
    </row>
    <row r="3555" customFormat="false" ht="15" hidden="false" customHeight="false" outlineLevel="0" collapsed="false">
      <c r="A3555" s="6" t="s">
        <v>7352</v>
      </c>
      <c r="B3555" s="6" t="s">
        <v>44</v>
      </c>
      <c r="C3555" s="6" t="s">
        <v>46</v>
      </c>
      <c r="D3555" s="6" t="s">
        <v>170</v>
      </c>
      <c r="E3555" s="6" t="n">
        <v>1790026087</v>
      </c>
      <c r="F3555" s="6" t="n">
        <v>1790026213</v>
      </c>
      <c r="G3555" s="6" t="n">
        <v>1790026102</v>
      </c>
      <c r="H3555" s="6" t="n">
        <v>1790026758</v>
      </c>
      <c r="J3555" s="6" t="n">
        <v>0</v>
      </c>
      <c r="K3555" s="6" t="n">
        <v>0</v>
      </c>
      <c r="L3555" s="9" t="n">
        <f aca="false">IF(AND(E3555&gt;=Scenario!$B$11,E3555&lt;Scenario!$B$12),1,0)</f>
        <v>1</v>
      </c>
      <c r="M3555" s="9" t="n">
        <f aca="false">IF(AND(L3555=1,ISNUMBER(F3555)),MAX(0,F3555-E3555)/60,"")</f>
        <v>2.1</v>
      </c>
      <c r="N3555" s="9" t="n">
        <f aca="false">IF(AND(L3555=1,ISNUMBER(G3555)),MAX(0,G3555-E3555)/60,"")</f>
        <v>0.25</v>
      </c>
      <c r="O3555" s="9" t="n">
        <f aca="false">IF(ISNUMBER(H3555),IF(AND(H3555&gt;=Scenario!$B$11,H3555&lt;Scenario!$B$12),1,0),0)</f>
        <v>1</v>
      </c>
      <c r="P3555" s="9" t="n">
        <f aca="false">IF(O3555=1,MAX(0,H3555-E3555)/60,"")</f>
        <v>11.1833333333333</v>
      </c>
      <c r="Q3555" s="9" t="n">
        <f aca="false">INDEX(Scenario!$B$18:$B$20,MATCH(B3555,Scenario!$A$18:$A$20,0))</f>
        <v>240</v>
      </c>
      <c r="R3555" s="9" t="n">
        <f aca="false">INDEX(Scenario!$C$18:$C$20,MATCH(B3555,Scenario!$A$18:$A$20,0))</f>
        <v>4320</v>
      </c>
      <c r="S3555" s="9" t="n">
        <f aca="false">IF(ISNUMBER(M3555),IF(M3555&lt;=Q3555,1,0),"")</f>
        <v>1</v>
      </c>
      <c r="T3555" s="9" t="n">
        <f aca="false">IF(ISNUMBER(P3555),IF(P3555&lt;=R3555,1,0),"")</f>
        <v>1</v>
      </c>
      <c r="U3555" s="9" t="n">
        <f aca="false">IF(E3555&gt;Scenario!$B$14,0,IF(OR(AND(ISNUMBER(H3555),H3555&lt;=Scenario!$B$14),AND(ISNUMBER(I3555),I3555&lt;=Scenario!$B$14)),0,1))</f>
        <v>0</v>
      </c>
      <c r="V3555" s="9" t="n">
        <f aca="false">IF(AND(U3555=1,(Scenario!$B$14-E3555)/60&gt;R3555),1,0)</f>
        <v>0</v>
      </c>
      <c r="W3555" s="9" t="n">
        <f aca="false">IF(OR(C3555=Scenario!$B$22,C3555=Scenario!$C$22),1,0)</f>
        <v>1</v>
      </c>
      <c r="X3555" s="9" t="n">
        <f aca="false">IF(ISNUMBER(I3555),1,0)</f>
        <v>0</v>
      </c>
      <c r="Y3555" s="9" t="n">
        <f aca="false">MOD(INT(E3555/86400)+3,7)</f>
        <v>0</v>
      </c>
      <c r="Z3555" s="9" t="n">
        <f aca="false">MOD(INT(E3555/3600),24)</f>
        <v>21</v>
      </c>
      <c r="AA3555" s="6" t="s">
        <v>7353</v>
      </c>
    </row>
    <row r="3556" customFormat="false" ht="15" hidden="false" customHeight="false" outlineLevel="0" collapsed="false">
      <c r="A3556" s="6" t="s">
        <v>7354</v>
      </c>
      <c r="B3556" s="6" t="s">
        <v>44</v>
      </c>
      <c r="C3556" s="6" t="s">
        <v>288</v>
      </c>
      <c r="D3556" s="6" t="s">
        <v>170</v>
      </c>
      <c r="E3556" s="6" t="n">
        <v>1790026584</v>
      </c>
      <c r="F3556" s="6" t="n">
        <v>1790026815</v>
      </c>
      <c r="G3556" s="6" t="n">
        <v>1790026623</v>
      </c>
      <c r="H3556" s="6" t="n">
        <v>1790027053</v>
      </c>
      <c r="J3556" s="6" t="n">
        <v>0</v>
      </c>
      <c r="K3556" s="6" t="n">
        <v>0</v>
      </c>
      <c r="L3556" s="9" t="n">
        <f aca="false">IF(AND(E3556&gt;=Scenario!$B$11,E3556&lt;Scenario!$B$12),1,0)</f>
        <v>1</v>
      </c>
      <c r="M3556" s="9" t="n">
        <f aca="false">IF(AND(L3556=1,ISNUMBER(F3556)),MAX(0,F3556-E3556)/60,"")</f>
        <v>3.85</v>
      </c>
      <c r="N3556" s="9" t="n">
        <f aca="false">IF(AND(L3556=1,ISNUMBER(G3556)),MAX(0,G3556-E3556)/60,"")</f>
        <v>0.65</v>
      </c>
      <c r="O3556" s="9" t="n">
        <f aca="false">IF(ISNUMBER(H3556),IF(AND(H3556&gt;=Scenario!$B$11,H3556&lt;Scenario!$B$12),1,0),0)</f>
        <v>1</v>
      </c>
      <c r="P3556" s="9" t="n">
        <f aca="false">IF(O3556=1,MAX(0,H3556-E3556)/60,"")</f>
        <v>7.81666666666667</v>
      </c>
      <c r="Q3556" s="9" t="n">
        <f aca="false">INDEX(Scenario!$B$18:$B$20,MATCH(B3556,Scenario!$A$18:$A$20,0))</f>
        <v>240</v>
      </c>
      <c r="R3556" s="9" t="n">
        <f aca="false">INDEX(Scenario!$C$18:$C$20,MATCH(B3556,Scenario!$A$18:$A$20,0))</f>
        <v>4320</v>
      </c>
      <c r="S3556" s="9" t="n">
        <f aca="false">IF(ISNUMBER(M3556),IF(M3556&lt;=Q3556,1,0),"")</f>
        <v>1</v>
      </c>
      <c r="T3556" s="9" t="n">
        <f aca="false">IF(ISNUMBER(P3556),IF(P3556&lt;=R3556,1,0),"")</f>
        <v>1</v>
      </c>
      <c r="U3556" s="9" t="n">
        <f aca="false">IF(E3556&gt;Scenario!$B$14,0,IF(OR(AND(ISNUMBER(H3556),H3556&lt;=Scenario!$B$14),AND(ISNUMBER(I3556),I3556&lt;=Scenario!$B$14)),0,1))</f>
        <v>0</v>
      </c>
      <c r="V3556" s="9" t="n">
        <f aca="false">IF(AND(U3556=1,(Scenario!$B$14-E3556)/60&gt;R3556),1,0)</f>
        <v>0</v>
      </c>
      <c r="W3556" s="9" t="n">
        <f aca="false">IF(OR(C3556=Scenario!$B$22,C3556=Scenario!$C$22),1,0)</f>
        <v>0</v>
      </c>
      <c r="X3556" s="9" t="n">
        <f aca="false">IF(ISNUMBER(I3556),1,0)</f>
        <v>0</v>
      </c>
      <c r="Y3556" s="9" t="n">
        <f aca="false">MOD(INT(E3556/86400)+3,7)</f>
        <v>0</v>
      </c>
      <c r="Z3556" s="9" t="n">
        <f aca="false">MOD(INT(E3556/3600),24)</f>
        <v>21</v>
      </c>
      <c r="AA3556" s="6" t="s">
        <v>7355</v>
      </c>
    </row>
    <row r="3557" customFormat="false" ht="15" hidden="false" customHeight="false" outlineLevel="0" collapsed="false">
      <c r="A3557" s="6" t="s">
        <v>7356</v>
      </c>
      <c r="B3557" s="6" t="s">
        <v>43</v>
      </c>
      <c r="C3557" s="6" t="s">
        <v>46</v>
      </c>
      <c r="D3557" s="6" t="s">
        <v>171</v>
      </c>
      <c r="E3557" s="6" t="n">
        <v>1790057527</v>
      </c>
      <c r="F3557" s="6" t="n">
        <v>1790057733</v>
      </c>
      <c r="G3557" s="6" t="n">
        <v>1790057580</v>
      </c>
      <c r="H3557" s="6" t="n">
        <v>1790066428</v>
      </c>
      <c r="J3557" s="6" t="n">
        <v>0</v>
      </c>
      <c r="K3557" s="6" t="n">
        <v>0</v>
      </c>
      <c r="L3557" s="9" t="n">
        <f aca="false">IF(AND(E3557&gt;=Scenario!$B$11,E3557&lt;Scenario!$B$12),1,0)</f>
        <v>1</v>
      </c>
      <c r="M3557" s="9" t="n">
        <f aca="false">IF(AND(L3557=1,ISNUMBER(F3557)),MAX(0,F3557-E3557)/60,"")</f>
        <v>3.43333333333333</v>
      </c>
      <c r="N3557" s="9" t="n">
        <f aca="false">IF(AND(L3557=1,ISNUMBER(G3557)),MAX(0,G3557-E3557)/60,"")</f>
        <v>0.883333333333333</v>
      </c>
      <c r="O3557" s="9" t="n">
        <f aca="false">IF(ISNUMBER(H3557),IF(AND(H3557&gt;=Scenario!$B$11,H3557&lt;Scenario!$B$12),1,0),0)</f>
        <v>1</v>
      </c>
      <c r="P3557" s="9" t="n">
        <f aca="false">IF(O3557=1,MAX(0,H3557-E3557)/60,"")</f>
        <v>148.35</v>
      </c>
      <c r="Q3557" s="9" t="n">
        <f aca="false">INDEX(Scenario!$B$18:$B$20,MATCH(B3557,Scenario!$A$18:$A$20,0))</f>
        <v>60</v>
      </c>
      <c r="R3557" s="9" t="n">
        <f aca="false">INDEX(Scenario!$C$18:$C$20,MATCH(B3557,Scenario!$A$18:$A$20,0))</f>
        <v>1440</v>
      </c>
      <c r="S3557" s="9" t="n">
        <f aca="false">IF(ISNUMBER(M3557),IF(M3557&lt;=Q3557,1,0),"")</f>
        <v>1</v>
      </c>
      <c r="T3557" s="9" t="n">
        <f aca="false">IF(ISNUMBER(P3557),IF(P3557&lt;=R3557,1,0),"")</f>
        <v>1</v>
      </c>
      <c r="U3557" s="9" t="n">
        <f aca="false">IF(E3557&gt;Scenario!$B$14,0,IF(OR(AND(ISNUMBER(H3557),H3557&lt;=Scenario!$B$14),AND(ISNUMBER(I3557),I3557&lt;=Scenario!$B$14)),0,1))</f>
        <v>0</v>
      </c>
      <c r="V3557" s="9" t="n">
        <f aca="false">IF(AND(U3557=1,(Scenario!$B$14-E3557)/60&gt;R3557),1,0)</f>
        <v>0</v>
      </c>
      <c r="W3557" s="9" t="n">
        <f aca="false">IF(OR(C3557=Scenario!$B$22,C3557=Scenario!$C$22),1,0)</f>
        <v>1</v>
      </c>
      <c r="X3557" s="9" t="n">
        <f aca="false">IF(ISNUMBER(I3557),1,0)</f>
        <v>0</v>
      </c>
      <c r="Y3557" s="9" t="n">
        <f aca="false">MOD(INT(E3557/86400)+3,7)</f>
        <v>1</v>
      </c>
      <c r="Z3557" s="9" t="n">
        <f aca="false">MOD(INT(E3557/3600),24)</f>
        <v>6</v>
      </c>
      <c r="AA3557" s="6" t="s">
        <v>7357</v>
      </c>
    </row>
    <row r="3558" customFormat="false" ht="15" hidden="false" customHeight="false" outlineLevel="0" collapsed="false">
      <c r="A3558" s="6" t="s">
        <v>7358</v>
      </c>
      <c r="B3558" s="6" t="s">
        <v>44</v>
      </c>
      <c r="C3558" s="6" t="s">
        <v>47</v>
      </c>
      <c r="D3558" s="6" t="s">
        <v>170</v>
      </c>
      <c r="E3558" s="6" t="n">
        <v>1790062481</v>
      </c>
      <c r="F3558" s="6" t="n">
        <v>1790062609</v>
      </c>
      <c r="G3558" s="6" t="n">
        <v>1790062494</v>
      </c>
      <c r="H3558" s="6" t="n">
        <v>1790065808</v>
      </c>
      <c r="J3558" s="6" t="n">
        <v>0</v>
      </c>
      <c r="K3558" s="6" t="n">
        <v>0</v>
      </c>
      <c r="L3558" s="9" t="n">
        <f aca="false">IF(AND(E3558&gt;=Scenario!$B$11,E3558&lt;Scenario!$B$12),1,0)</f>
        <v>1</v>
      </c>
      <c r="M3558" s="9" t="n">
        <f aca="false">IF(AND(L3558=1,ISNUMBER(F3558)),MAX(0,F3558-E3558)/60,"")</f>
        <v>2.13333333333333</v>
      </c>
      <c r="N3558" s="9" t="n">
        <f aca="false">IF(AND(L3558=1,ISNUMBER(G3558)),MAX(0,G3558-E3558)/60,"")</f>
        <v>0.216666666666667</v>
      </c>
      <c r="O3558" s="9" t="n">
        <f aca="false">IF(ISNUMBER(H3558),IF(AND(H3558&gt;=Scenario!$B$11,H3558&lt;Scenario!$B$12),1,0),0)</f>
        <v>1</v>
      </c>
      <c r="P3558" s="9" t="n">
        <f aca="false">IF(O3558=1,MAX(0,H3558-E3558)/60,"")</f>
        <v>55.45</v>
      </c>
      <c r="Q3558" s="9" t="n">
        <f aca="false">INDEX(Scenario!$B$18:$B$20,MATCH(B3558,Scenario!$A$18:$A$20,0))</f>
        <v>240</v>
      </c>
      <c r="R3558" s="9" t="n">
        <f aca="false">INDEX(Scenario!$C$18:$C$20,MATCH(B3558,Scenario!$A$18:$A$20,0))</f>
        <v>4320</v>
      </c>
      <c r="S3558" s="9" t="n">
        <f aca="false">IF(ISNUMBER(M3558),IF(M3558&lt;=Q3558,1,0),"")</f>
        <v>1</v>
      </c>
      <c r="T3558" s="9" t="n">
        <f aca="false">IF(ISNUMBER(P3558),IF(P3558&lt;=R3558,1,0),"")</f>
        <v>1</v>
      </c>
      <c r="U3558" s="9" t="n">
        <f aca="false">IF(E3558&gt;Scenario!$B$14,0,IF(OR(AND(ISNUMBER(H3558),H3558&lt;=Scenario!$B$14),AND(ISNUMBER(I3558),I3558&lt;=Scenario!$B$14)),0,1))</f>
        <v>0</v>
      </c>
      <c r="V3558" s="9" t="n">
        <f aca="false">IF(AND(U3558=1,(Scenario!$B$14-E3558)/60&gt;R3558),1,0)</f>
        <v>0</v>
      </c>
      <c r="W3558" s="9" t="n">
        <f aca="false">IF(OR(C3558=Scenario!$B$22,C3558=Scenario!$C$22),1,0)</f>
        <v>1</v>
      </c>
      <c r="X3558" s="9" t="n">
        <f aca="false">IF(ISNUMBER(I3558),1,0)</f>
        <v>0</v>
      </c>
      <c r="Y3558" s="9" t="n">
        <f aca="false">MOD(INT(E3558/86400)+3,7)</f>
        <v>1</v>
      </c>
      <c r="Z3558" s="9" t="n">
        <f aca="false">MOD(INT(E3558/3600),24)</f>
        <v>7</v>
      </c>
      <c r="AA3558" s="6" t="s">
        <v>7359</v>
      </c>
    </row>
    <row r="3559" customFormat="false" ht="15" hidden="false" customHeight="false" outlineLevel="0" collapsed="false">
      <c r="A3559" s="6" t="s">
        <v>7360</v>
      </c>
      <c r="B3559" s="6" t="s">
        <v>44</v>
      </c>
      <c r="C3559" s="6" t="s">
        <v>249</v>
      </c>
      <c r="D3559" s="6" t="s">
        <v>170</v>
      </c>
      <c r="E3559" s="6" t="n">
        <v>1790064244</v>
      </c>
      <c r="F3559" s="6" t="n">
        <v>1790066060</v>
      </c>
      <c r="G3559" s="6" t="n">
        <v>1790065828</v>
      </c>
      <c r="H3559" s="6" t="n">
        <v>1790066862</v>
      </c>
      <c r="J3559" s="6" t="n">
        <v>0</v>
      </c>
      <c r="K3559" s="6" t="n">
        <v>0</v>
      </c>
      <c r="L3559" s="9" t="n">
        <f aca="false">IF(AND(E3559&gt;=Scenario!$B$11,E3559&lt;Scenario!$B$12),1,0)</f>
        <v>1</v>
      </c>
      <c r="M3559" s="9" t="n">
        <f aca="false">IF(AND(L3559=1,ISNUMBER(F3559)),MAX(0,F3559-E3559)/60,"")</f>
        <v>30.2666666666667</v>
      </c>
      <c r="N3559" s="9" t="n">
        <f aca="false">IF(AND(L3559=1,ISNUMBER(G3559)),MAX(0,G3559-E3559)/60,"")</f>
        <v>26.4</v>
      </c>
      <c r="O3559" s="9" t="n">
        <f aca="false">IF(ISNUMBER(H3559),IF(AND(H3559&gt;=Scenario!$B$11,H3559&lt;Scenario!$B$12),1,0),0)</f>
        <v>1</v>
      </c>
      <c r="P3559" s="9" t="n">
        <f aca="false">IF(O3559=1,MAX(0,H3559-E3559)/60,"")</f>
        <v>43.6333333333333</v>
      </c>
      <c r="Q3559" s="9" t="n">
        <f aca="false">INDEX(Scenario!$B$18:$B$20,MATCH(B3559,Scenario!$A$18:$A$20,0))</f>
        <v>240</v>
      </c>
      <c r="R3559" s="9" t="n">
        <f aca="false">INDEX(Scenario!$C$18:$C$20,MATCH(B3559,Scenario!$A$18:$A$20,0))</f>
        <v>4320</v>
      </c>
      <c r="S3559" s="9" t="n">
        <f aca="false">IF(ISNUMBER(M3559),IF(M3559&lt;=Q3559,1,0),"")</f>
        <v>1</v>
      </c>
      <c r="T3559" s="9" t="n">
        <f aca="false">IF(ISNUMBER(P3559),IF(P3559&lt;=R3559,1,0),"")</f>
        <v>1</v>
      </c>
      <c r="U3559" s="9" t="n">
        <f aca="false">IF(E3559&gt;Scenario!$B$14,0,IF(OR(AND(ISNUMBER(H3559),H3559&lt;=Scenario!$B$14),AND(ISNUMBER(I3559),I3559&lt;=Scenario!$B$14)),0,1))</f>
        <v>0</v>
      </c>
      <c r="V3559" s="9" t="n">
        <f aca="false">IF(AND(U3559=1,(Scenario!$B$14-E3559)/60&gt;R3559),1,0)</f>
        <v>0</v>
      </c>
      <c r="W3559" s="9" t="n">
        <f aca="false">IF(OR(C3559=Scenario!$B$22,C3559=Scenario!$C$22),1,0)</f>
        <v>0</v>
      </c>
      <c r="X3559" s="9" t="n">
        <f aca="false">IF(ISNUMBER(I3559),1,0)</f>
        <v>0</v>
      </c>
      <c r="Y3559" s="9" t="n">
        <f aca="false">MOD(INT(E3559/86400)+3,7)</f>
        <v>1</v>
      </c>
      <c r="Z3559" s="9" t="n">
        <f aca="false">MOD(INT(E3559/3600),24)</f>
        <v>8</v>
      </c>
      <c r="AA3559" s="6" t="s">
        <v>7361</v>
      </c>
    </row>
    <row r="3560" customFormat="false" ht="15" hidden="false" customHeight="false" outlineLevel="0" collapsed="false">
      <c r="A3560" s="6" t="s">
        <v>7362</v>
      </c>
      <c r="B3560" s="6" t="s">
        <v>42</v>
      </c>
      <c r="C3560" s="6" t="s">
        <v>249</v>
      </c>
      <c r="D3560" s="6" t="s">
        <v>171</v>
      </c>
      <c r="E3560" s="6" t="n">
        <v>1790064977</v>
      </c>
      <c r="F3560" s="6" t="n">
        <v>1790065179</v>
      </c>
      <c r="G3560" s="6" t="n">
        <v>1790065023</v>
      </c>
      <c r="H3560" s="6" t="n">
        <v>1790065885</v>
      </c>
      <c r="J3560" s="6" t="n">
        <v>0</v>
      </c>
      <c r="K3560" s="6" t="n">
        <v>0</v>
      </c>
      <c r="L3560" s="9" t="n">
        <f aca="false">IF(AND(E3560&gt;=Scenario!$B$11,E3560&lt;Scenario!$B$12),1,0)</f>
        <v>1</v>
      </c>
      <c r="M3560" s="9" t="n">
        <f aca="false">IF(AND(L3560=1,ISNUMBER(F3560)),MAX(0,F3560-E3560)/60,"")</f>
        <v>3.36666666666667</v>
      </c>
      <c r="N3560" s="9" t="n">
        <f aca="false">IF(AND(L3560=1,ISNUMBER(G3560)),MAX(0,G3560-E3560)/60,"")</f>
        <v>0.766666666666667</v>
      </c>
      <c r="O3560" s="9" t="n">
        <f aca="false">IF(ISNUMBER(H3560),IF(AND(H3560&gt;=Scenario!$B$11,H3560&lt;Scenario!$B$12),1,0),0)</f>
        <v>1</v>
      </c>
      <c r="P3560" s="9" t="n">
        <f aca="false">IF(O3560=1,MAX(0,H3560-E3560)/60,"")</f>
        <v>15.1333333333333</v>
      </c>
      <c r="Q3560" s="9" t="n">
        <f aca="false">INDEX(Scenario!$B$18:$B$20,MATCH(B3560,Scenario!$A$18:$A$20,0))</f>
        <v>15</v>
      </c>
      <c r="R3560" s="9" t="n">
        <f aca="false">INDEX(Scenario!$C$18:$C$20,MATCH(B3560,Scenario!$A$18:$A$20,0))</f>
        <v>240</v>
      </c>
      <c r="S3560" s="9" t="n">
        <f aca="false">IF(ISNUMBER(M3560),IF(M3560&lt;=Q3560,1,0),"")</f>
        <v>1</v>
      </c>
      <c r="T3560" s="9" t="n">
        <f aca="false">IF(ISNUMBER(P3560),IF(P3560&lt;=R3560,1,0),"")</f>
        <v>1</v>
      </c>
      <c r="U3560" s="9" t="n">
        <f aca="false">IF(E3560&gt;Scenario!$B$14,0,IF(OR(AND(ISNUMBER(H3560),H3560&lt;=Scenario!$B$14),AND(ISNUMBER(I3560),I3560&lt;=Scenario!$B$14)),0,1))</f>
        <v>0</v>
      </c>
      <c r="V3560" s="9" t="n">
        <f aca="false">IF(AND(U3560=1,(Scenario!$B$14-E3560)/60&gt;R3560),1,0)</f>
        <v>0</v>
      </c>
      <c r="W3560" s="9" t="n">
        <f aca="false">IF(OR(C3560=Scenario!$B$22,C3560=Scenario!$C$22),1,0)</f>
        <v>0</v>
      </c>
      <c r="X3560" s="9" t="n">
        <f aca="false">IF(ISNUMBER(I3560),1,0)</f>
        <v>0</v>
      </c>
      <c r="Y3560" s="9" t="n">
        <f aca="false">MOD(INT(E3560/86400)+3,7)</f>
        <v>1</v>
      </c>
      <c r="Z3560" s="9" t="n">
        <f aca="false">MOD(INT(E3560/3600),24)</f>
        <v>8</v>
      </c>
      <c r="AA3560" s="6" t="s">
        <v>7363</v>
      </c>
    </row>
    <row r="3561" customFormat="false" ht="15" hidden="false" customHeight="false" outlineLevel="0" collapsed="false">
      <c r="A3561" s="6" t="s">
        <v>7364</v>
      </c>
      <c r="B3561" s="6" t="s">
        <v>44</v>
      </c>
      <c r="C3561" s="6" t="s">
        <v>249</v>
      </c>
      <c r="D3561" s="6" t="s">
        <v>170</v>
      </c>
      <c r="E3561" s="6" t="n">
        <v>1790069833</v>
      </c>
      <c r="F3561" s="6" t="n">
        <v>1790070011</v>
      </c>
      <c r="G3561" s="6" t="n">
        <v>1790069862</v>
      </c>
      <c r="H3561" s="6" t="n">
        <v>1790070630</v>
      </c>
      <c r="J3561" s="6" t="n">
        <v>0</v>
      </c>
      <c r="K3561" s="6" t="n">
        <v>0</v>
      </c>
      <c r="L3561" s="9" t="n">
        <f aca="false">IF(AND(E3561&gt;=Scenario!$B$11,E3561&lt;Scenario!$B$12),1,0)</f>
        <v>1</v>
      </c>
      <c r="M3561" s="9" t="n">
        <f aca="false">IF(AND(L3561=1,ISNUMBER(F3561)),MAX(0,F3561-E3561)/60,"")</f>
        <v>2.96666666666667</v>
      </c>
      <c r="N3561" s="9" t="n">
        <f aca="false">IF(AND(L3561=1,ISNUMBER(G3561)),MAX(0,G3561-E3561)/60,"")</f>
        <v>0.483333333333333</v>
      </c>
      <c r="O3561" s="9" t="n">
        <f aca="false">IF(ISNUMBER(H3561),IF(AND(H3561&gt;=Scenario!$B$11,H3561&lt;Scenario!$B$12),1,0),0)</f>
        <v>1</v>
      </c>
      <c r="P3561" s="9" t="n">
        <f aca="false">IF(O3561=1,MAX(0,H3561-E3561)/60,"")</f>
        <v>13.2833333333333</v>
      </c>
      <c r="Q3561" s="9" t="n">
        <f aca="false">INDEX(Scenario!$B$18:$B$20,MATCH(B3561,Scenario!$A$18:$A$20,0))</f>
        <v>240</v>
      </c>
      <c r="R3561" s="9" t="n">
        <f aca="false">INDEX(Scenario!$C$18:$C$20,MATCH(B3561,Scenario!$A$18:$A$20,0))</f>
        <v>4320</v>
      </c>
      <c r="S3561" s="9" t="n">
        <f aca="false">IF(ISNUMBER(M3561),IF(M3561&lt;=Q3561,1,0),"")</f>
        <v>1</v>
      </c>
      <c r="T3561" s="9" t="n">
        <f aca="false">IF(ISNUMBER(P3561),IF(P3561&lt;=R3561,1,0),"")</f>
        <v>1</v>
      </c>
      <c r="U3561" s="9" t="n">
        <f aca="false">IF(E3561&gt;Scenario!$B$14,0,IF(OR(AND(ISNUMBER(H3561),H3561&lt;=Scenario!$B$14),AND(ISNUMBER(I3561),I3561&lt;=Scenario!$B$14)),0,1))</f>
        <v>0</v>
      </c>
      <c r="V3561" s="9" t="n">
        <f aca="false">IF(AND(U3561=1,(Scenario!$B$14-E3561)/60&gt;R3561),1,0)</f>
        <v>0</v>
      </c>
      <c r="W3561" s="9" t="n">
        <f aca="false">IF(OR(C3561=Scenario!$B$22,C3561=Scenario!$C$22),1,0)</f>
        <v>0</v>
      </c>
      <c r="X3561" s="9" t="n">
        <f aca="false">IF(ISNUMBER(I3561),1,0)</f>
        <v>0</v>
      </c>
      <c r="Y3561" s="9" t="n">
        <f aca="false">MOD(INT(E3561/86400)+3,7)</f>
        <v>1</v>
      </c>
      <c r="Z3561" s="9" t="n">
        <f aca="false">MOD(INT(E3561/3600),24)</f>
        <v>9</v>
      </c>
      <c r="AA3561" s="6" t="s">
        <v>7365</v>
      </c>
    </row>
    <row r="3562" customFormat="false" ht="15" hidden="false" customHeight="false" outlineLevel="0" collapsed="false">
      <c r="A3562" s="6" t="s">
        <v>7366</v>
      </c>
      <c r="B3562" s="6" t="s">
        <v>43</v>
      </c>
      <c r="C3562" s="6" t="s">
        <v>46</v>
      </c>
      <c r="D3562" s="6" t="s">
        <v>170</v>
      </c>
      <c r="E3562" s="6" t="n">
        <v>1790071272</v>
      </c>
      <c r="F3562" s="6" t="n">
        <v>1790071434</v>
      </c>
      <c r="G3562" s="6" t="n">
        <v>1790071304</v>
      </c>
      <c r="H3562" s="6" t="n">
        <v>1790072287</v>
      </c>
      <c r="J3562" s="6" t="n">
        <v>0</v>
      </c>
      <c r="K3562" s="6" t="n">
        <v>0</v>
      </c>
      <c r="L3562" s="9" t="n">
        <f aca="false">IF(AND(E3562&gt;=Scenario!$B$11,E3562&lt;Scenario!$B$12),1,0)</f>
        <v>1</v>
      </c>
      <c r="M3562" s="9" t="n">
        <f aca="false">IF(AND(L3562=1,ISNUMBER(F3562)),MAX(0,F3562-E3562)/60,"")</f>
        <v>2.7</v>
      </c>
      <c r="N3562" s="9" t="n">
        <f aca="false">IF(AND(L3562=1,ISNUMBER(G3562)),MAX(0,G3562-E3562)/60,"")</f>
        <v>0.533333333333333</v>
      </c>
      <c r="O3562" s="9" t="n">
        <f aca="false">IF(ISNUMBER(H3562),IF(AND(H3562&gt;=Scenario!$B$11,H3562&lt;Scenario!$B$12),1,0),0)</f>
        <v>1</v>
      </c>
      <c r="P3562" s="9" t="n">
        <f aca="false">IF(O3562=1,MAX(0,H3562-E3562)/60,"")</f>
        <v>16.9166666666667</v>
      </c>
      <c r="Q3562" s="9" t="n">
        <f aca="false">INDEX(Scenario!$B$18:$B$20,MATCH(B3562,Scenario!$A$18:$A$20,0))</f>
        <v>60</v>
      </c>
      <c r="R3562" s="9" t="n">
        <f aca="false">INDEX(Scenario!$C$18:$C$20,MATCH(B3562,Scenario!$A$18:$A$20,0))</f>
        <v>1440</v>
      </c>
      <c r="S3562" s="9" t="n">
        <f aca="false">IF(ISNUMBER(M3562),IF(M3562&lt;=Q3562,1,0),"")</f>
        <v>1</v>
      </c>
      <c r="T3562" s="9" t="n">
        <f aca="false">IF(ISNUMBER(P3562),IF(P3562&lt;=R3562,1,0),"")</f>
        <v>1</v>
      </c>
      <c r="U3562" s="9" t="n">
        <f aca="false">IF(E3562&gt;Scenario!$B$14,0,IF(OR(AND(ISNUMBER(H3562),H3562&lt;=Scenario!$B$14),AND(ISNUMBER(I3562),I3562&lt;=Scenario!$B$14)),0,1))</f>
        <v>0</v>
      </c>
      <c r="V3562" s="9" t="n">
        <f aca="false">IF(AND(U3562=1,(Scenario!$B$14-E3562)/60&gt;R3562),1,0)</f>
        <v>0</v>
      </c>
      <c r="W3562" s="9" t="n">
        <f aca="false">IF(OR(C3562=Scenario!$B$22,C3562=Scenario!$C$22),1,0)</f>
        <v>1</v>
      </c>
      <c r="X3562" s="9" t="n">
        <f aca="false">IF(ISNUMBER(I3562),1,0)</f>
        <v>0</v>
      </c>
      <c r="Y3562" s="9" t="n">
        <f aca="false">MOD(INT(E3562/86400)+3,7)</f>
        <v>1</v>
      </c>
      <c r="Z3562" s="9" t="n">
        <f aca="false">MOD(INT(E3562/3600),24)</f>
        <v>10</v>
      </c>
      <c r="AA3562" s="6" t="s">
        <v>7367</v>
      </c>
    </row>
    <row r="3563" customFormat="false" ht="15" hidden="false" customHeight="false" outlineLevel="0" collapsed="false">
      <c r="A3563" s="6" t="s">
        <v>7368</v>
      </c>
      <c r="B3563" s="6" t="s">
        <v>42</v>
      </c>
      <c r="C3563" s="6" t="s">
        <v>288</v>
      </c>
      <c r="D3563" s="6" t="s">
        <v>171</v>
      </c>
      <c r="E3563" s="6" t="n">
        <v>1790071342</v>
      </c>
      <c r="F3563" s="6" t="n">
        <v>1790071466</v>
      </c>
      <c r="G3563" s="6" t="n">
        <v>1790071381</v>
      </c>
      <c r="H3563" s="6" t="n">
        <v>1790076534</v>
      </c>
      <c r="J3563" s="6" t="n">
        <v>0</v>
      </c>
      <c r="K3563" s="6" t="n">
        <v>0</v>
      </c>
      <c r="L3563" s="9" t="n">
        <f aca="false">IF(AND(E3563&gt;=Scenario!$B$11,E3563&lt;Scenario!$B$12),1,0)</f>
        <v>1</v>
      </c>
      <c r="M3563" s="9" t="n">
        <f aca="false">IF(AND(L3563=1,ISNUMBER(F3563)),MAX(0,F3563-E3563)/60,"")</f>
        <v>2.06666666666667</v>
      </c>
      <c r="N3563" s="9" t="n">
        <f aca="false">IF(AND(L3563=1,ISNUMBER(G3563)),MAX(0,G3563-E3563)/60,"")</f>
        <v>0.65</v>
      </c>
      <c r="O3563" s="9" t="n">
        <f aca="false">IF(ISNUMBER(H3563),IF(AND(H3563&gt;=Scenario!$B$11,H3563&lt;Scenario!$B$12),1,0),0)</f>
        <v>1</v>
      </c>
      <c r="P3563" s="9" t="n">
        <f aca="false">IF(O3563=1,MAX(0,H3563-E3563)/60,"")</f>
        <v>86.5333333333333</v>
      </c>
      <c r="Q3563" s="9" t="n">
        <f aca="false">INDEX(Scenario!$B$18:$B$20,MATCH(B3563,Scenario!$A$18:$A$20,0))</f>
        <v>15</v>
      </c>
      <c r="R3563" s="9" t="n">
        <f aca="false">INDEX(Scenario!$C$18:$C$20,MATCH(B3563,Scenario!$A$18:$A$20,0))</f>
        <v>240</v>
      </c>
      <c r="S3563" s="9" t="n">
        <f aca="false">IF(ISNUMBER(M3563),IF(M3563&lt;=Q3563,1,0),"")</f>
        <v>1</v>
      </c>
      <c r="T3563" s="9" t="n">
        <f aca="false">IF(ISNUMBER(P3563),IF(P3563&lt;=R3563,1,0),"")</f>
        <v>1</v>
      </c>
      <c r="U3563" s="9" t="n">
        <f aca="false">IF(E3563&gt;Scenario!$B$14,0,IF(OR(AND(ISNUMBER(H3563),H3563&lt;=Scenario!$B$14),AND(ISNUMBER(I3563),I3563&lt;=Scenario!$B$14)),0,1))</f>
        <v>0</v>
      </c>
      <c r="V3563" s="9" t="n">
        <f aca="false">IF(AND(U3563=1,(Scenario!$B$14-E3563)/60&gt;R3563),1,0)</f>
        <v>0</v>
      </c>
      <c r="W3563" s="9" t="n">
        <f aca="false">IF(OR(C3563=Scenario!$B$22,C3563=Scenario!$C$22),1,0)</f>
        <v>0</v>
      </c>
      <c r="X3563" s="9" t="n">
        <f aca="false">IF(ISNUMBER(I3563),1,0)</f>
        <v>0</v>
      </c>
      <c r="Y3563" s="9" t="n">
        <f aca="false">MOD(INT(E3563/86400)+3,7)</f>
        <v>1</v>
      </c>
      <c r="Z3563" s="9" t="n">
        <f aca="false">MOD(INT(E3563/3600),24)</f>
        <v>10</v>
      </c>
      <c r="AA3563" s="6" t="s">
        <v>7369</v>
      </c>
    </row>
    <row r="3564" customFormat="false" ht="15" hidden="false" customHeight="false" outlineLevel="0" collapsed="false">
      <c r="A3564" s="6" t="s">
        <v>7370</v>
      </c>
      <c r="B3564" s="6" t="s">
        <v>44</v>
      </c>
      <c r="C3564" s="6" t="s">
        <v>46</v>
      </c>
      <c r="D3564" s="6" t="s">
        <v>170</v>
      </c>
      <c r="E3564" s="6" t="n">
        <v>1790071799</v>
      </c>
      <c r="F3564" s="6" t="n">
        <v>1790071929</v>
      </c>
      <c r="G3564" s="6" t="n">
        <v>1790071811</v>
      </c>
      <c r="H3564" s="6" t="n">
        <v>1790073119</v>
      </c>
      <c r="J3564" s="6" t="n">
        <v>0</v>
      </c>
      <c r="K3564" s="6" t="n">
        <v>0</v>
      </c>
      <c r="L3564" s="9" t="n">
        <f aca="false">IF(AND(E3564&gt;=Scenario!$B$11,E3564&lt;Scenario!$B$12),1,0)</f>
        <v>1</v>
      </c>
      <c r="M3564" s="9" t="n">
        <f aca="false">IF(AND(L3564=1,ISNUMBER(F3564)),MAX(0,F3564-E3564)/60,"")</f>
        <v>2.16666666666667</v>
      </c>
      <c r="N3564" s="9" t="n">
        <f aca="false">IF(AND(L3564=1,ISNUMBER(G3564)),MAX(0,G3564-E3564)/60,"")</f>
        <v>0.2</v>
      </c>
      <c r="O3564" s="9" t="n">
        <f aca="false">IF(ISNUMBER(H3564),IF(AND(H3564&gt;=Scenario!$B$11,H3564&lt;Scenario!$B$12),1,0),0)</f>
        <v>1</v>
      </c>
      <c r="P3564" s="9" t="n">
        <f aca="false">IF(O3564=1,MAX(0,H3564-E3564)/60,"")</f>
        <v>22</v>
      </c>
      <c r="Q3564" s="9" t="n">
        <f aca="false">INDEX(Scenario!$B$18:$B$20,MATCH(B3564,Scenario!$A$18:$A$20,0))</f>
        <v>240</v>
      </c>
      <c r="R3564" s="9" t="n">
        <f aca="false">INDEX(Scenario!$C$18:$C$20,MATCH(B3564,Scenario!$A$18:$A$20,0))</f>
        <v>4320</v>
      </c>
      <c r="S3564" s="9" t="n">
        <f aca="false">IF(ISNUMBER(M3564),IF(M3564&lt;=Q3564,1,0),"")</f>
        <v>1</v>
      </c>
      <c r="T3564" s="9" t="n">
        <f aca="false">IF(ISNUMBER(P3564),IF(P3564&lt;=R3564,1,0),"")</f>
        <v>1</v>
      </c>
      <c r="U3564" s="9" t="n">
        <f aca="false">IF(E3564&gt;Scenario!$B$14,0,IF(OR(AND(ISNUMBER(H3564),H3564&lt;=Scenario!$B$14),AND(ISNUMBER(I3564),I3564&lt;=Scenario!$B$14)),0,1))</f>
        <v>0</v>
      </c>
      <c r="V3564" s="9" t="n">
        <f aca="false">IF(AND(U3564=1,(Scenario!$B$14-E3564)/60&gt;R3564),1,0)</f>
        <v>0</v>
      </c>
      <c r="W3564" s="9" t="n">
        <f aca="false">IF(OR(C3564=Scenario!$B$22,C3564=Scenario!$C$22),1,0)</f>
        <v>1</v>
      </c>
      <c r="X3564" s="9" t="n">
        <f aca="false">IF(ISNUMBER(I3564),1,0)</f>
        <v>0</v>
      </c>
      <c r="Y3564" s="9" t="n">
        <f aca="false">MOD(INT(E3564/86400)+3,7)</f>
        <v>1</v>
      </c>
      <c r="Z3564" s="9" t="n">
        <f aca="false">MOD(INT(E3564/3600),24)</f>
        <v>10</v>
      </c>
      <c r="AA3564" s="6" t="s">
        <v>7371</v>
      </c>
    </row>
    <row r="3565" customFormat="false" ht="15" hidden="false" customHeight="false" outlineLevel="0" collapsed="false">
      <c r="A3565" s="6" t="s">
        <v>7372</v>
      </c>
      <c r="B3565" s="6" t="s">
        <v>43</v>
      </c>
      <c r="C3565" s="6" t="s">
        <v>288</v>
      </c>
      <c r="D3565" s="6" t="s">
        <v>170</v>
      </c>
      <c r="E3565" s="6" t="n">
        <v>1790072254</v>
      </c>
      <c r="F3565" s="6" t="n">
        <v>1790072453</v>
      </c>
      <c r="G3565" s="6" t="n">
        <v>1790072309</v>
      </c>
      <c r="H3565" s="6" t="n">
        <v>1790073402</v>
      </c>
      <c r="J3565" s="6" t="n">
        <v>0</v>
      </c>
      <c r="K3565" s="6" t="n">
        <v>0</v>
      </c>
      <c r="L3565" s="9" t="n">
        <f aca="false">IF(AND(E3565&gt;=Scenario!$B$11,E3565&lt;Scenario!$B$12),1,0)</f>
        <v>1</v>
      </c>
      <c r="M3565" s="9" t="n">
        <f aca="false">IF(AND(L3565=1,ISNUMBER(F3565)),MAX(0,F3565-E3565)/60,"")</f>
        <v>3.31666666666667</v>
      </c>
      <c r="N3565" s="9" t="n">
        <f aca="false">IF(AND(L3565=1,ISNUMBER(G3565)),MAX(0,G3565-E3565)/60,"")</f>
        <v>0.916666666666667</v>
      </c>
      <c r="O3565" s="9" t="n">
        <f aca="false">IF(ISNUMBER(H3565),IF(AND(H3565&gt;=Scenario!$B$11,H3565&lt;Scenario!$B$12),1,0),0)</f>
        <v>1</v>
      </c>
      <c r="P3565" s="9" t="n">
        <f aca="false">IF(O3565=1,MAX(0,H3565-E3565)/60,"")</f>
        <v>19.1333333333333</v>
      </c>
      <c r="Q3565" s="9" t="n">
        <f aca="false">INDEX(Scenario!$B$18:$B$20,MATCH(B3565,Scenario!$A$18:$A$20,0))</f>
        <v>60</v>
      </c>
      <c r="R3565" s="9" t="n">
        <f aca="false">INDEX(Scenario!$C$18:$C$20,MATCH(B3565,Scenario!$A$18:$A$20,0))</f>
        <v>1440</v>
      </c>
      <c r="S3565" s="9" t="n">
        <f aca="false">IF(ISNUMBER(M3565),IF(M3565&lt;=Q3565,1,0),"")</f>
        <v>1</v>
      </c>
      <c r="T3565" s="9" t="n">
        <f aca="false">IF(ISNUMBER(P3565),IF(P3565&lt;=R3565,1,0),"")</f>
        <v>1</v>
      </c>
      <c r="U3565" s="9" t="n">
        <f aca="false">IF(E3565&gt;Scenario!$B$14,0,IF(OR(AND(ISNUMBER(H3565),H3565&lt;=Scenario!$B$14),AND(ISNUMBER(I3565),I3565&lt;=Scenario!$B$14)),0,1))</f>
        <v>0</v>
      </c>
      <c r="V3565" s="9" t="n">
        <f aca="false">IF(AND(U3565=1,(Scenario!$B$14-E3565)/60&gt;R3565),1,0)</f>
        <v>0</v>
      </c>
      <c r="W3565" s="9" t="n">
        <f aca="false">IF(OR(C3565=Scenario!$B$22,C3565=Scenario!$C$22),1,0)</f>
        <v>0</v>
      </c>
      <c r="X3565" s="9" t="n">
        <f aca="false">IF(ISNUMBER(I3565),1,0)</f>
        <v>0</v>
      </c>
      <c r="Y3565" s="9" t="n">
        <f aca="false">MOD(INT(E3565/86400)+3,7)</f>
        <v>1</v>
      </c>
      <c r="Z3565" s="9" t="n">
        <f aca="false">MOD(INT(E3565/3600),24)</f>
        <v>10</v>
      </c>
      <c r="AA3565" s="6" t="s">
        <v>7373</v>
      </c>
    </row>
    <row r="3566" customFormat="false" ht="15" hidden="false" customHeight="false" outlineLevel="0" collapsed="false">
      <c r="A3566" s="6" t="s">
        <v>7374</v>
      </c>
      <c r="B3566" s="6" t="s">
        <v>42</v>
      </c>
      <c r="C3566" s="6" t="s">
        <v>46</v>
      </c>
      <c r="D3566" s="6" t="s">
        <v>171</v>
      </c>
      <c r="E3566" s="6" t="n">
        <v>1790072326</v>
      </c>
      <c r="F3566" s="6" t="n">
        <v>1790072565</v>
      </c>
      <c r="G3566" s="6" t="n">
        <v>1790072369</v>
      </c>
      <c r="H3566" s="6" t="n">
        <v>1790073452</v>
      </c>
      <c r="J3566" s="6" t="n">
        <v>0</v>
      </c>
      <c r="K3566" s="6" t="n">
        <v>0</v>
      </c>
      <c r="L3566" s="9" t="n">
        <f aca="false">IF(AND(E3566&gt;=Scenario!$B$11,E3566&lt;Scenario!$B$12),1,0)</f>
        <v>1</v>
      </c>
      <c r="M3566" s="9" t="n">
        <f aca="false">IF(AND(L3566=1,ISNUMBER(F3566)),MAX(0,F3566-E3566)/60,"")</f>
        <v>3.98333333333333</v>
      </c>
      <c r="N3566" s="9" t="n">
        <f aca="false">IF(AND(L3566=1,ISNUMBER(G3566)),MAX(0,G3566-E3566)/60,"")</f>
        <v>0.716666666666667</v>
      </c>
      <c r="O3566" s="9" t="n">
        <f aca="false">IF(ISNUMBER(H3566),IF(AND(H3566&gt;=Scenario!$B$11,H3566&lt;Scenario!$B$12),1,0),0)</f>
        <v>1</v>
      </c>
      <c r="P3566" s="9" t="n">
        <f aca="false">IF(O3566=1,MAX(0,H3566-E3566)/60,"")</f>
        <v>18.7666666666667</v>
      </c>
      <c r="Q3566" s="9" t="n">
        <f aca="false">INDEX(Scenario!$B$18:$B$20,MATCH(B3566,Scenario!$A$18:$A$20,0))</f>
        <v>15</v>
      </c>
      <c r="R3566" s="9" t="n">
        <f aca="false">INDEX(Scenario!$C$18:$C$20,MATCH(B3566,Scenario!$A$18:$A$20,0))</f>
        <v>240</v>
      </c>
      <c r="S3566" s="9" t="n">
        <f aca="false">IF(ISNUMBER(M3566),IF(M3566&lt;=Q3566,1,0),"")</f>
        <v>1</v>
      </c>
      <c r="T3566" s="9" t="n">
        <f aca="false">IF(ISNUMBER(P3566),IF(P3566&lt;=R3566,1,0),"")</f>
        <v>1</v>
      </c>
      <c r="U3566" s="9" t="n">
        <f aca="false">IF(E3566&gt;Scenario!$B$14,0,IF(OR(AND(ISNUMBER(H3566),H3566&lt;=Scenario!$B$14),AND(ISNUMBER(I3566),I3566&lt;=Scenario!$B$14)),0,1))</f>
        <v>0</v>
      </c>
      <c r="V3566" s="9" t="n">
        <f aca="false">IF(AND(U3566=1,(Scenario!$B$14-E3566)/60&gt;R3566),1,0)</f>
        <v>0</v>
      </c>
      <c r="W3566" s="9" t="n">
        <f aca="false">IF(OR(C3566=Scenario!$B$22,C3566=Scenario!$C$22),1,0)</f>
        <v>1</v>
      </c>
      <c r="X3566" s="9" t="n">
        <f aca="false">IF(ISNUMBER(I3566),1,0)</f>
        <v>0</v>
      </c>
      <c r="Y3566" s="9" t="n">
        <f aca="false">MOD(INT(E3566/86400)+3,7)</f>
        <v>1</v>
      </c>
      <c r="Z3566" s="9" t="n">
        <f aca="false">MOD(INT(E3566/3600),24)</f>
        <v>10</v>
      </c>
      <c r="AA3566" s="6" t="s">
        <v>7375</v>
      </c>
    </row>
    <row r="3567" customFormat="false" ht="15" hidden="false" customHeight="false" outlineLevel="0" collapsed="false">
      <c r="A3567" s="6" t="s">
        <v>7376</v>
      </c>
      <c r="B3567" s="6" t="s">
        <v>43</v>
      </c>
      <c r="C3567" s="6" t="s">
        <v>47</v>
      </c>
      <c r="D3567" s="6" t="s">
        <v>172</v>
      </c>
      <c r="E3567" s="6" t="n">
        <v>1790072861</v>
      </c>
      <c r="F3567" s="6" t="n">
        <v>1790072966</v>
      </c>
      <c r="G3567" s="6" t="n">
        <v>1790072895</v>
      </c>
      <c r="H3567" s="6" t="n">
        <v>1790186849</v>
      </c>
      <c r="J3567" s="6" t="n">
        <v>1</v>
      </c>
      <c r="K3567" s="6" t="n">
        <v>0</v>
      </c>
      <c r="L3567" s="9" t="n">
        <f aca="false">IF(AND(E3567&gt;=Scenario!$B$11,E3567&lt;Scenario!$B$12),1,0)</f>
        <v>1</v>
      </c>
      <c r="M3567" s="9" t="n">
        <f aca="false">IF(AND(L3567=1,ISNUMBER(F3567)),MAX(0,F3567-E3567)/60,"")</f>
        <v>1.75</v>
      </c>
      <c r="N3567" s="9" t="n">
        <f aca="false">IF(AND(L3567=1,ISNUMBER(G3567)),MAX(0,G3567-E3567)/60,"")</f>
        <v>0.566666666666667</v>
      </c>
      <c r="O3567" s="9" t="n">
        <f aca="false">IF(ISNUMBER(H3567),IF(AND(H3567&gt;=Scenario!$B$11,H3567&lt;Scenario!$B$12),1,0),0)</f>
        <v>1</v>
      </c>
      <c r="P3567" s="9" t="n">
        <f aca="false">IF(O3567=1,MAX(0,H3567-E3567)/60,"")</f>
        <v>1899.8</v>
      </c>
      <c r="Q3567" s="9" t="n">
        <f aca="false">INDEX(Scenario!$B$18:$B$20,MATCH(B3567,Scenario!$A$18:$A$20,0))</f>
        <v>60</v>
      </c>
      <c r="R3567" s="9" t="n">
        <f aca="false">INDEX(Scenario!$C$18:$C$20,MATCH(B3567,Scenario!$A$18:$A$20,0))</f>
        <v>1440</v>
      </c>
      <c r="S3567" s="9" t="n">
        <f aca="false">IF(ISNUMBER(M3567),IF(M3567&lt;=Q3567,1,0),"")</f>
        <v>1</v>
      </c>
      <c r="T3567" s="9" t="n">
        <f aca="false">IF(ISNUMBER(P3567),IF(P3567&lt;=R3567,1,0),"")</f>
        <v>0</v>
      </c>
      <c r="U3567" s="9" t="n">
        <f aca="false">IF(E3567&gt;Scenario!$B$14,0,IF(OR(AND(ISNUMBER(H3567),H3567&lt;=Scenario!$B$14),AND(ISNUMBER(I3567),I3567&lt;=Scenario!$B$14)),0,1))</f>
        <v>0</v>
      </c>
      <c r="V3567" s="9" t="n">
        <f aca="false">IF(AND(U3567=1,(Scenario!$B$14-E3567)/60&gt;R3567),1,0)</f>
        <v>0</v>
      </c>
      <c r="W3567" s="9" t="n">
        <f aca="false">IF(OR(C3567=Scenario!$B$22,C3567=Scenario!$C$22),1,0)</f>
        <v>1</v>
      </c>
      <c r="X3567" s="9" t="n">
        <f aca="false">IF(ISNUMBER(I3567),1,0)</f>
        <v>0</v>
      </c>
      <c r="Y3567" s="9" t="n">
        <f aca="false">MOD(INT(E3567/86400)+3,7)</f>
        <v>1</v>
      </c>
      <c r="Z3567" s="9" t="n">
        <f aca="false">MOD(INT(E3567/3600),24)</f>
        <v>10</v>
      </c>
      <c r="AA3567" s="6" t="s">
        <v>7377</v>
      </c>
    </row>
    <row r="3568" customFormat="false" ht="15" hidden="false" customHeight="false" outlineLevel="0" collapsed="false">
      <c r="A3568" s="6" t="s">
        <v>7378</v>
      </c>
      <c r="B3568" s="6" t="s">
        <v>44</v>
      </c>
      <c r="C3568" s="6" t="s">
        <v>249</v>
      </c>
      <c r="D3568" s="6" t="s">
        <v>170</v>
      </c>
      <c r="E3568" s="6" t="n">
        <v>1790072912</v>
      </c>
      <c r="F3568" s="6" t="n">
        <v>1790073213</v>
      </c>
      <c r="G3568" s="6" t="n">
        <v>1790073141</v>
      </c>
      <c r="H3568" s="6" t="n">
        <v>1790111896</v>
      </c>
      <c r="J3568" s="6" t="n">
        <v>1</v>
      </c>
      <c r="K3568" s="6" t="n">
        <v>0</v>
      </c>
      <c r="L3568" s="9" t="n">
        <f aca="false">IF(AND(E3568&gt;=Scenario!$B$11,E3568&lt;Scenario!$B$12),1,0)</f>
        <v>1</v>
      </c>
      <c r="M3568" s="9" t="n">
        <f aca="false">IF(AND(L3568=1,ISNUMBER(F3568)),MAX(0,F3568-E3568)/60,"")</f>
        <v>5.01666666666667</v>
      </c>
      <c r="N3568" s="9" t="n">
        <f aca="false">IF(AND(L3568=1,ISNUMBER(G3568)),MAX(0,G3568-E3568)/60,"")</f>
        <v>3.81666666666667</v>
      </c>
      <c r="O3568" s="9" t="n">
        <f aca="false">IF(ISNUMBER(H3568),IF(AND(H3568&gt;=Scenario!$B$11,H3568&lt;Scenario!$B$12),1,0),0)</f>
        <v>1</v>
      </c>
      <c r="P3568" s="9" t="n">
        <f aca="false">IF(O3568=1,MAX(0,H3568-E3568)/60,"")</f>
        <v>649.733333333333</v>
      </c>
      <c r="Q3568" s="9" t="n">
        <f aca="false">INDEX(Scenario!$B$18:$B$20,MATCH(B3568,Scenario!$A$18:$A$20,0))</f>
        <v>240</v>
      </c>
      <c r="R3568" s="9" t="n">
        <f aca="false">INDEX(Scenario!$C$18:$C$20,MATCH(B3568,Scenario!$A$18:$A$20,0))</f>
        <v>4320</v>
      </c>
      <c r="S3568" s="9" t="n">
        <f aca="false">IF(ISNUMBER(M3568),IF(M3568&lt;=Q3568,1,0),"")</f>
        <v>1</v>
      </c>
      <c r="T3568" s="9" t="n">
        <f aca="false">IF(ISNUMBER(P3568),IF(P3568&lt;=R3568,1,0),"")</f>
        <v>1</v>
      </c>
      <c r="U3568" s="9" t="n">
        <f aca="false">IF(E3568&gt;Scenario!$B$14,0,IF(OR(AND(ISNUMBER(H3568),H3568&lt;=Scenario!$B$14),AND(ISNUMBER(I3568),I3568&lt;=Scenario!$B$14)),0,1))</f>
        <v>0</v>
      </c>
      <c r="V3568" s="9" t="n">
        <f aca="false">IF(AND(U3568=1,(Scenario!$B$14-E3568)/60&gt;R3568),1,0)</f>
        <v>0</v>
      </c>
      <c r="W3568" s="9" t="n">
        <f aca="false">IF(OR(C3568=Scenario!$B$22,C3568=Scenario!$C$22),1,0)</f>
        <v>0</v>
      </c>
      <c r="X3568" s="9" t="n">
        <f aca="false">IF(ISNUMBER(I3568),1,0)</f>
        <v>0</v>
      </c>
      <c r="Y3568" s="9" t="n">
        <f aca="false">MOD(INT(E3568/86400)+3,7)</f>
        <v>1</v>
      </c>
      <c r="Z3568" s="9" t="n">
        <f aca="false">MOD(INT(E3568/3600),24)</f>
        <v>10</v>
      </c>
      <c r="AA3568" s="6" t="s">
        <v>7379</v>
      </c>
    </row>
    <row r="3569" customFormat="false" ht="15" hidden="false" customHeight="false" outlineLevel="0" collapsed="false">
      <c r="A3569" s="6" t="s">
        <v>7380</v>
      </c>
      <c r="B3569" s="6" t="s">
        <v>43</v>
      </c>
      <c r="C3569" s="6" t="s">
        <v>249</v>
      </c>
      <c r="D3569" s="6" t="s">
        <v>171</v>
      </c>
      <c r="E3569" s="6" t="n">
        <v>1790073549</v>
      </c>
      <c r="F3569" s="6" t="n">
        <v>1790073652</v>
      </c>
      <c r="G3569" s="6" t="n">
        <v>1790073563</v>
      </c>
      <c r="H3569" s="6" t="n">
        <v>1790080257</v>
      </c>
      <c r="J3569" s="6" t="n">
        <v>0</v>
      </c>
      <c r="K3569" s="6" t="n">
        <v>0</v>
      </c>
      <c r="L3569" s="9" t="n">
        <f aca="false">IF(AND(E3569&gt;=Scenario!$B$11,E3569&lt;Scenario!$B$12),1,0)</f>
        <v>1</v>
      </c>
      <c r="M3569" s="9" t="n">
        <f aca="false">IF(AND(L3569=1,ISNUMBER(F3569)),MAX(0,F3569-E3569)/60,"")</f>
        <v>1.71666666666667</v>
      </c>
      <c r="N3569" s="9" t="n">
        <f aca="false">IF(AND(L3569=1,ISNUMBER(G3569)),MAX(0,G3569-E3569)/60,"")</f>
        <v>0.233333333333333</v>
      </c>
      <c r="O3569" s="9" t="n">
        <f aca="false">IF(ISNUMBER(H3569),IF(AND(H3569&gt;=Scenario!$B$11,H3569&lt;Scenario!$B$12),1,0),0)</f>
        <v>1</v>
      </c>
      <c r="P3569" s="9" t="n">
        <f aca="false">IF(O3569=1,MAX(0,H3569-E3569)/60,"")</f>
        <v>111.8</v>
      </c>
      <c r="Q3569" s="9" t="n">
        <f aca="false">INDEX(Scenario!$B$18:$B$20,MATCH(B3569,Scenario!$A$18:$A$20,0))</f>
        <v>60</v>
      </c>
      <c r="R3569" s="9" t="n">
        <f aca="false">INDEX(Scenario!$C$18:$C$20,MATCH(B3569,Scenario!$A$18:$A$20,0))</f>
        <v>1440</v>
      </c>
      <c r="S3569" s="9" t="n">
        <f aca="false">IF(ISNUMBER(M3569),IF(M3569&lt;=Q3569,1,0),"")</f>
        <v>1</v>
      </c>
      <c r="T3569" s="9" t="n">
        <f aca="false">IF(ISNUMBER(P3569),IF(P3569&lt;=R3569,1,0),"")</f>
        <v>1</v>
      </c>
      <c r="U3569" s="9" t="n">
        <f aca="false">IF(E3569&gt;Scenario!$B$14,0,IF(OR(AND(ISNUMBER(H3569),H3569&lt;=Scenario!$B$14),AND(ISNUMBER(I3569),I3569&lt;=Scenario!$B$14)),0,1))</f>
        <v>0</v>
      </c>
      <c r="V3569" s="9" t="n">
        <f aca="false">IF(AND(U3569=1,(Scenario!$B$14-E3569)/60&gt;R3569),1,0)</f>
        <v>0</v>
      </c>
      <c r="W3569" s="9" t="n">
        <f aca="false">IF(OR(C3569=Scenario!$B$22,C3569=Scenario!$C$22),1,0)</f>
        <v>0</v>
      </c>
      <c r="X3569" s="9" t="n">
        <f aca="false">IF(ISNUMBER(I3569),1,0)</f>
        <v>0</v>
      </c>
      <c r="Y3569" s="9" t="n">
        <f aca="false">MOD(INT(E3569/86400)+3,7)</f>
        <v>1</v>
      </c>
      <c r="Z3569" s="9" t="n">
        <f aca="false">MOD(INT(E3569/3600),24)</f>
        <v>10</v>
      </c>
      <c r="AA3569" s="6" t="s">
        <v>7381</v>
      </c>
    </row>
    <row r="3570" customFormat="false" ht="15" hidden="false" customHeight="false" outlineLevel="0" collapsed="false">
      <c r="A3570" s="6" t="s">
        <v>7382</v>
      </c>
      <c r="B3570" s="6" t="s">
        <v>42</v>
      </c>
      <c r="C3570" s="6" t="s">
        <v>249</v>
      </c>
      <c r="D3570" s="6" t="s">
        <v>171</v>
      </c>
      <c r="E3570" s="6" t="n">
        <v>1790073831</v>
      </c>
      <c r="F3570" s="6" t="n">
        <v>1790073931</v>
      </c>
      <c r="G3570" s="6" t="n">
        <v>1790073861</v>
      </c>
      <c r="H3570" s="6" t="n">
        <v>1790106090</v>
      </c>
      <c r="J3570" s="6" t="n">
        <v>0</v>
      </c>
      <c r="K3570" s="6" t="n">
        <v>0</v>
      </c>
      <c r="L3570" s="9" t="n">
        <f aca="false">IF(AND(E3570&gt;=Scenario!$B$11,E3570&lt;Scenario!$B$12),1,0)</f>
        <v>1</v>
      </c>
      <c r="M3570" s="9" t="n">
        <f aca="false">IF(AND(L3570=1,ISNUMBER(F3570)),MAX(0,F3570-E3570)/60,"")</f>
        <v>1.66666666666667</v>
      </c>
      <c r="N3570" s="9" t="n">
        <f aca="false">IF(AND(L3570=1,ISNUMBER(G3570)),MAX(0,G3570-E3570)/60,"")</f>
        <v>0.5</v>
      </c>
      <c r="O3570" s="9" t="n">
        <f aca="false">IF(ISNUMBER(H3570),IF(AND(H3570&gt;=Scenario!$B$11,H3570&lt;Scenario!$B$12),1,0),0)</f>
        <v>1</v>
      </c>
      <c r="P3570" s="9" t="n">
        <f aca="false">IF(O3570=1,MAX(0,H3570-E3570)/60,"")</f>
        <v>537.65</v>
      </c>
      <c r="Q3570" s="9" t="n">
        <f aca="false">INDEX(Scenario!$B$18:$B$20,MATCH(B3570,Scenario!$A$18:$A$20,0))</f>
        <v>15</v>
      </c>
      <c r="R3570" s="9" t="n">
        <f aca="false">INDEX(Scenario!$C$18:$C$20,MATCH(B3570,Scenario!$A$18:$A$20,0))</f>
        <v>240</v>
      </c>
      <c r="S3570" s="9" t="n">
        <f aca="false">IF(ISNUMBER(M3570),IF(M3570&lt;=Q3570,1,0),"")</f>
        <v>1</v>
      </c>
      <c r="T3570" s="9" t="n">
        <f aca="false">IF(ISNUMBER(P3570),IF(P3570&lt;=R3570,1,0),"")</f>
        <v>0</v>
      </c>
      <c r="U3570" s="9" t="n">
        <f aca="false">IF(E3570&gt;Scenario!$B$14,0,IF(OR(AND(ISNUMBER(H3570),H3570&lt;=Scenario!$B$14),AND(ISNUMBER(I3570),I3570&lt;=Scenario!$B$14)),0,1))</f>
        <v>0</v>
      </c>
      <c r="V3570" s="9" t="n">
        <f aca="false">IF(AND(U3570=1,(Scenario!$B$14-E3570)/60&gt;R3570),1,0)</f>
        <v>0</v>
      </c>
      <c r="W3570" s="9" t="n">
        <f aca="false">IF(OR(C3570=Scenario!$B$22,C3570=Scenario!$C$22),1,0)</f>
        <v>0</v>
      </c>
      <c r="X3570" s="9" t="n">
        <f aca="false">IF(ISNUMBER(I3570),1,0)</f>
        <v>0</v>
      </c>
      <c r="Y3570" s="9" t="n">
        <f aca="false">MOD(INT(E3570/86400)+3,7)</f>
        <v>1</v>
      </c>
      <c r="Z3570" s="9" t="n">
        <f aca="false">MOD(INT(E3570/3600),24)</f>
        <v>10</v>
      </c>
      <c r="AA3570" s="6" t="s">
        <v>7383</v>
      </c>
    </row>
    <row r="3571" customFormat="false" ht="15" hidden="false" customHeight="false" outlineLevel="0" collapsed="false">
      <c r="A3571" s="6" t="s">
        <v>7384</v>
      </c>
      <c r="B3571" s="6" t="s">
        <v>44</v>
      </c>
      <c r="C3571" s="6" t="s">
        <v>46</v>
      </c>
      <c r="D3571" s="6" t="s">
        <v>172</v>
      </c>
      <c r="E3571" s="6" t="n">
        <v>1790074790</v>
      </c>
      <c r="F3571" s="6" t="n">
        <v>1790074998</v>
      </c>
      <c r="G3571" s="6" t="n">
        <v>1790074839</v>
      </c>
      <c r="H3571" s="6" t="n">
        <v>1790184677</v>
      </c>
      <c r="J3571" s="6" t="n">
        <v>1</v>
      </c>
      <c r="K3571" s="6" t="n">
        <v>0</v>
      </c>
      <c r="L3571" s="9" t="n">
        <f aca="false">IF(AND(E3571&gt;=Scenario!$B$11,E3571&lt;Scenario!$B$12),1,0)</f>
        <v>1</v>
      </c>
      <c r="M3571" s="9" t="n">
        <f aca="false">IF(AND(L3571=1,ISNUMBER(F3571)),MAX(0,F3571-E3571)/60,"")</f>
        <v>3.46666666666667</v>
      </c>
      <c r="N3571" s="9" t="n">
        <f aca="false">IF(AND(L3571=1,ISNUMBER(G3571)),MAX(0,G3571-E3571)/60,"")</f>
        <v>0.816666666666667</v>
      </c>
      <c r="O3571" s="9" t="n">
        <f aca="false">IF(ISNUMBER(H3571),IF(AND(H3571&gt;=Scenario!$B$11,H3571&lt;Scenario!$B$12),1,0),0)</f>
        <v>1</v>
      </c>
      <c r="P3571" s="9" t="n">
        <f aca="false">IF(O3571=1,MAX(0,H3571-E3571)/60,"")</f>
        <v>1831.45</v>
      </c>
      <c r="Q3571" s="9" t="n">
        <f aca="false">INDEX(Scenario!$B$18:$B$20,MATCH(B3571,Scenario!$A$18:$A$20,0))</f>
        <v>240</v>
      </c>
      <c r="R3571" s="9" t="n">
        <f aca="false">INDEX(Scenario!$C$18:$C$20,MATCH(B3571,Scenario!$A$18:$A$20,0))</f>
        <v>4320</v>
      </c>
      <c r="S3571" s="9" t="n">
        <f aca="false">IF(ISNUMBER(M3571),IF(M3571&lt;=Q3571,1,0),"")</f>
        <v>1</v>
      </c>
      <c r="T3571" s="9" t="n">
        <f aca="false">IF(ISNUMBER(P3571),IF(P3571&lt;=R3571,1,0),"")</f>
        <v>1</v>
      </c>
      <c r="U3571" s="9" t="n">
        <f aca="false">IF(E3571&gt;Scenario!$B$14,0,IF(OR(AND(ISNUMBER(H3571),H3571&lt;=Scenario!$B$14),AND(ISNUMBER(I3571),I3571&lt;=Scenario!$B$14)),0,1))</f>
        <v>0</v>
      </c>
      <c r="V3571" s="9" t="n">
        <f aca="false">IF(AND(U3571=1,(Scenario!$B$14-E3571)/60&gt;R3571),1,0)</f>
        <v>0</v>
      </c>
      <c r="W3571" s="9" t="n">
        <f aca="false">IF(OR(C3571=Scenario!$B$22,C3571=Scenario!$C$22),1,0)</f>
        <v>1</v>
      </c>
      <c r="X3571" s="9" t="n">
        <f aca="false">IF(ISNUMBER(I3571),1,0)</f>
        <v>0</v>
      </c>
      <c r="Y3571" s="9" t="n">
        <f aca="false">MOD(INT(E3571/86400)+3,7)</f>
        <v>1</v>
      </c>
      <c r="Z3571" s="9" t="n">
        <f aca="false">MOD(INT(E3571/3600),24)</f>
        <v>10</v>
      </c>
      <c r="AA3571" s="6" t="s">
        <v>7385</v>
      </c>
    </row>
    <row r="3572" customFormat="false" ht="15" hidden="false" customHeight="false" outlineLevel="0" collapsed="false">
      <c r="A3572" s="6" t="s">
        <v>7386</v>
      </c>
      <c r="B3572" s="6" t="s">
        <v>44</v>
      </c>
      <c r="C3572" s="6" t="s">
        <v>288</v>
      </c>
      <c r="D3572" s="6" t="s">
        <v>172</v>
      </c>
      <c r="E3572" s="6" t="n">
        <v>1790075159</v>
      </c>
      <c r="F3572" s="6" t="n">
        <v>1790075261</v>
      </c>
      <c r="G3572" s="6" t="n">
        <v>1790075179</v>
      </c>
      <c r="H3572" s="6" t="n">
        <v>1790078523</v>
      </c>
      <c r="J3572" s="6" t="n">
        <v>0</v>
      </c>
      <c r="K3572" s="6" t="n">
        <v>0</v>
      </c>
      <c r="L3572" s="9" t="n">
        <f aca="false">IF(AND(E3572&gt;=Scenario!$B$11,E3572&lt;Scenario!$B$12),1,0)</f>
        <v>1</v>
      </c>
      <c r="M3572" s="9" t="n">
        <f aca="false">IF(AND(L3572=1,ISNUMBER(F3572)),MAX(0,F3572-E3572)/60,"")</f>
        <v>1.7</v>
      </c>
      <c r="N3572" s="9" t="n">
        <f aca="false">IF(AND(L3572=1,ISNUMBER(G3572)),MAX(0,G3572-E3572)/60,"")</f>
        <v>0.333333333333333</v>
      </c>
      <c r="O3572" s="9" t="n">
        <f aca="false">IF(ISNUMBER(H3572),IF(AND(H3572&gt;=Scenario!$B$11,H3572&lt;Scenario!$B$12),1,0),0)</f>
        <v>1</v>
      </c>
      <c r="P3572" s="9" t="n">
        <f aca="false">IF(O3572=1,MAX(0,H3572-E3572)/60,"")</f>
        <v>56.0666666666667</v>
      </c>
      <c r="Q3572" s="9" t="n">
        <f aca="false">INDEX(Scenario!$B$18:$B$20,MATCH(B3572,Scenario!$A$18:$A$20,0))</f>
        <v>240</v>
      </c>
      <c r="R3572" s="9" t="n">
        <f aca="false">INDEX(Scenario!$C$18:$C$20,MATCH(B3572,Scenario!$A$18:$A$20,0))</f>
        <v>4320</v>
      </c>
      <c r="S3572" s="9" t="n">
        <f aca="false">IF(ISNUMBER(M3572),IF(M3572&lt;=Q3572,1,0),"")</f>
        <v>1</v>
      </c>
      <c r="T3572" s="9" t="n">
        <f aca="false">IF(ISNUMBER(P3572),IF(P3572&lt;=R3572,1,0),"")</f>
        <v>1</v>
      </c>
      <c r="U3572" s="9" t="n">
        <f aca="false">IF(E3572&gt;Scenario!$B$14,0,IF(OR(AND(ISNUMBER(H3572),H3572&lt;=Scenario!$B$14),AND(ISNUMBER(I3572),I3572&lt;=Scenario!$B$14)),0,1))</f>
        <v>0</v>
      </c>
      <c r="V3572" s="9" t="n">
        <f aca="false">IF(AND(U3572=1,(Scenario!$B$14-E3572)/60&gt;R3572),1,0)</f>
        <v>0</v>
      </c>
      <c r="W3572" s="9" t="n">
        <f aca="false">IF(OR(C3572=Scenario!$B$22,C3572=Scenario!$C$22),1,0)</f>
        <v>0</v>
      </c>
      <c r="X3572" s="9" t="n">
        <f aca="false">IF(ISNUMBER(I3572),1,0)</f>
        <v>0</v>
      </c>
      <c r="Y3572" s="9" t="n">
        <f aca="false">MOD(INT(E3572/86400)+3,7)</f>
        <v>1</v>
      </c>
      <c r="Z3572" s="9" t="n">
        <f aca="false">MOD(INT(E3572/3600),24)</f>
        <v>11</v>
      </c>
      <c r="AA3572" s="6" t="s">
        <v>7387</v>
      </c>
    </row>
    <row r="3573" customFormat="false" ht="15" hidden="false" customHeight="false" outlineLevel="0" collapsed="false">
      <c r="A3573" s="6" t="s">
        <v>7388</v>
      </c>
      <c r="B3573" s="6" t="s">
        <v>44</v>
      </c>
      <c r="C3573" s="6" t="s">
        <v>46</v>
      </c>
      <c r="D3573" s="6" t="s">
        <v>170</v>
      </c>
      <c r="E3573" s="6" t="n">
        <v>1790076561</v>
      </c>
      <c r="F3573" s="6" t="n">
        <v>1790076698</v>
      </c>
      <c r="G3573" s="6" t="n">
        <v>1790076588</v>
      </c>
      <c r="H3573" s="6" t="n">
        <v>1790079115</v>
      </c>
      <c r="J3573" s="6" t="n">
        <v>0</v>
      </c>
      <c r="K3573" s="6" t="n">
        <v>0</v>
      </c>
      <c r="L3573" s="9" t="n">
        <f aca="false">IF(AND(E3573&gt;=Scenario!$B$11,E3573&lt;Scenario!$B$12),1,0)</f>
        <v>1</v>
      </c>
      <c r="M3573" s="9" t="n">
        <f aca="false">IF(AND(L3573=1,ISNUMBER(F3573)),MAX(0,F3573-E3573)/60,"")</f>
        <v>2.28333333333333</v>
      </c>
      <c r="N3573" s="9" t="n">
        <f aca="false">IF(AND(L3573=1,ISNUMBER(G3573)),MAX(0,G3573-E3573)/60,"")</f>
        <v>0.45</v>
      </c>
      <c r="O3573" s="9" t="n">
        <f aca="false">IF(ISNUMBER(H3573),IF(AND(H3573&gt;=Scenario!$B$11,H3573&lt;Scenario!$B$12),1,0),0)</f>
        <v>1</v>
      </c>
      <c r="P3573" s="9" t="n">
        <f aca="false">IF(O3573=1,MAX(0,H3573-E3573)/60,"")</f>
        <v>42.5666666666667</v>
      </c>
      <c r="Q3573" s="9" t="n">
        <f aca="false">INDEX(Scenario!$B$18:$B$20,MATCH(B3573,Scenario!$A$18:$A$20,0))</f>
        <v>240</v>
      </c>
      <c r="R3573" s="9" t="n">
        <f aca="false">INDEX(Scenario!$C$18:$C$20,MATCH(B3573,Scenario!$A$18:$A$20,0))</f>
        <v>4320</v>
      </c>
      <c r="S3573" s="9" t="n">
        <f aca="false">IF(ISNUMBER(M3573),IF(M3573&lt;=Q3573,1,0),"")</f>
        <v>1</v>
      </c>
      <c r="T3573" s="9" t="n">
        <f aca="false">IF(ISNUMBER(P3573),IF(P3573&lt;=R3573,1,0),"")</f>
        <v>1</v>
      </c>
      <c r="U3573" s="9" t="n">
        <f aca="false">IF(E3573&gt;Scenario!$B$14,0,IF(OR(AND(ISNUMBER(H3573),H3573&lt;=Scenario!$B$14),AND(ISNUMBER(I3573),I3573&lt;=Scenario!$B$14)),0,1))</f>
        <v>0</v>
      </c>
      <c r="V3573" s="9" t="n">
        <f aca="false">IF(AND(U3573=1,(Scenario!$B$14-E3573)/60&gt;R3573),1,0)</f>
        <v>0</v>
      </c>
      <c r="W3573" s="9" t="n">
        <f aca="false">IF(OR(C3573=Scenario!$B$22,C3573=Scenario!$C$22),1,0)</f>
        <v>1</v>
      </c>
      <c r="X3573" s="9" t="n">
        <f aca="false">IF(ISNUMBER(I3573),1,0)</f>
        <v>0</v>
      </c>
      <c r="Y3573" s="9" t="n">
        <f aca="false">MOD(INT(E3573/86400)+3,7)</f>
        <v>1</v>
      </c>
      <c r="Z3573" s="9" t="n">
        <f aca="false">MOD(INT(E3573/3600),24)</f>
        <v>11</v>
      </c>
      <c r="AA3573" s="6" t="s">
        <v>7389</v>
      </c>
    </row>
    <row r="3574" customFormat="false" ht="15" hidden="false" customHeight="false" outlineLevel="0" collapsed="false">
      <c r="A3574" s="6" t="s">
        <v>7390</v>
      </c>
      <c r="B3574" s="6" t="s">
        <v>44</v>
      </c>
      <c r="C3574" s="6" t="s">
        <v>47</v>
      </c>
      <c r="D3574" s="6" t="s">
        <v>172</v>
      </c>
      <c r="E3574" s="6" t="n">
        <v>1790077605</v>
      </c>
      <c r="F3574" s="6" t="n">
        <v>1790077710</v>
      </c>
      <c r="G3574" s="6" t="n">
        <v>1790077641</v>
      </c>
      <c r="H3574" s="6" t="n">
        <v>1790082040</v>
      </c>
      <c r="J3574" s="6" t="n">
        <v>0</v>
      </c>
      <c r="K3574" s="6" t="n">
        <v>0</v>
      </c>
      <c r="L3574" s="9" t="n">
        <f aca="false">IF(AND(E3574&gt;=Scenario!$B$11,E3574&lt;Scenario!$B$12),1,0)</f>
        <v>1</v>
      </c>
      <c r="M3574" s="9" t="n">
        <f aca="false">IF(AND(L3574=1,ISNUMBER(F3574)),MAX(0,F3574-E3574)/60,"")</f>
        <v>1.75</v>
      </c>
      <c r="N3574" s="9" t="n">
        <f aca="false">IF(AND(L3574=1,ISNUMBER(G3574)),MAX(0,G3574-E3574)/60,"")</f>
        <v>0.6</v>
      </c>
      <c r="O3574" s="9" t="n">
        <f aca="false">IF(ISNUMBER(H3574),IF(AND(H3574&gt;=Scenario!$B$11,H3574&lt;Scenario!$B$12),1,0),0)</f>
        <v>1</v>
      </c>
      <c r="P3574" s="9" t="n">
        <f aca="false">IF(O3574=1,MAX(0,H3574-E3574)/60,"")</f>
        <v>73.9166666666667</v>
      </c>
      <c r="Q3574" s="9" t="n">
        <f aca="false">INDEX(Scenario!$B$18:$B$20,MATCH(B3574,Scenario!$A$18:$A$20,0))</f>
        <v>240</v>
      </c>
      <c r="R3574" s="9" t="n">
        <f aca="false">INDEX(Scenario!$C$18:$C$20,MATCH(B3574,Scenario!$A$18:$A$20,0))</f>
        <v>4320</v>
      </c>
      <c r="S3574" s="9" t="n">
        <f aca="false">IF(ISNUMBER(M3574),IF(M3574&lt;=Q3574,1,0),"")</f>
        <v>1</v>
      </c>
      <c r="T3574" s="9" t="n">
        <f aca="false">IF(ISNUMBER(P3574),IF(P3574&lt;=R3574,1,0),"")</f>
        <v>1</v>
      </c>
      <c r="U3574" s="9" t="n">
        <f aca="false">IF(E3574&gt;Scenario!$B$14,0,IF(OR(AND(ISNUMBER(H3574),H3574&lt;=Scenario!$B$14),AND(ISNUMBER(I3574),I3574&lt;=Scenario!$B$14)),0,1))</f>
        <v>0</v>
      </c>
      <c r="V3574" s="9" t="n">
        <f aca="false">IF(AND(U3574=1,(Scenario!$B$14-E3574)/60&gt;R3574),1,0)</f>
        <v>0</v>
      </c>
      <c r="W3574" s="9" t="n">
        <f aca="false">IF(OR(C3574=Scenario!$B$22,C3574=Scenario!$C$22),1,0)</f>
        <v>1</v>
      </c>
      <c r="X3574" s="9" t="n">
        <f aca="false">IF(ISNUMBER(I3574),1,0)</f>
        <v>0</v>
      </c>
      <c r="Y3574" s="9" t="n">
        <f aca="false">MOD(INT(E3574/86400)+3,7)</f>
        <v>1</v>
      </c>
      <c r="Z3574" s="9" t="n">
        <f aca="false">MOD(INT(E3574/3600),24)</f>
        <v>11</v>
      </c>
      <c r="AA3574" s="6" t="s">
        <v>7391</v>
      </c>
    </row>
    <row r="3575" customFormat="false" ht="15" hidden="false" customHeight="false" outlineLevel="0" collapsed="false">
      <c r="A3575" s="6" t="s">
        <v>7392</v>
      </c>
      <c r="B3575" s="6" t="s">
        <v>43</v>
      </c>
      <c r="C3575" s="6" t="s">
        <v>46</v>
      </c>
      <c r="D3575" s="6" t="s">
        <v>171</v>
      </c>
      <c r="E3575" s="6" t="n">
        <v>1790079295</v>
      </c>
      <c r="F3575" s="6" t="n">
        <v>1790079482</v>
      </c>
      <c r="G3575" s="6" t="n">
        <v>1790079333</v>
      </c>
      <c r="H3575" s="6" t="n">
        <v>1790084293</v>
      </c>
      <c r="J3575" s="6" t="n">
        <v>0</v>
      </c>
      <c r="K3575" s="6" t="n">
        <v>0</v>
      </c>
      <c r="L3575" s="9" t="n">
        <f aca="false">IF(AND(E3575&gt;=Scenario!$B$11,E3575&lt;Scenario!$B$12),1,0)</f>
        <v>1</v>
      </c>
      <c r="M3575" s="9" t="n">
        <f aca="false">IF(AND(L3575=1,ISNUMBER(F3575)),MAX(0,F3575-E3575)/60,"")</f>
        <v>3.11666666666667</v>
      </c>
      <c r="N3575" s="9" t="n">
        <f aca="false">IF(AND(L3575=1,ISNUMBER(G3575)),MAX(0,G3575-E3575)/60,"")</f>
        <v>0.633333333333333</v>
      </c>
      <c r="O3575" s="9" t="n">
        <f aca="false">IF(ISNUMBER(H3575),IF(AND(H3575&gt;=Scenario!$B$11,H3575&lt;Scenario!$B$12),1,0),0)</f>
        <v>1</v>
      </c>
      <c r="P3575" s="9" t="n">
        <f aca="false">IF(O3575=1,MAX(0,H3575-E3575)/60,"")</f>
        <v>83.3</v>
      </c>
      <c r="Q3575" s="9" t="n">
        <f aca="false">INDEX(Scenario!$B$18:$B$20,MATCH(B3575,Scenario!$A$18:$A$20,0))</f>
        <v>60</v>
      </c>
      <c r="R3575" s="9" t="n">
        <f aca="false">INDEX(Scenario!$C$18:$C$20,MATCH(B3575,Scenario!$A$18:$A$20,0))</f>
        <v>1440</v>
      </c>
      <c r="S3575" s="9" t="n">
        <f aca="false">IF(ISNUMBER(M3575),IF(M3575&lt;=Q3575,1,0),"")</f>
        <v>1</v>
      </c>
      <c r="T3575" s="9" t="n">
        <f aca="false">IF(ISNUMBER(P3575),IF(P3575&lt;=R3575,1,0),"")</f>
        <v>1</v>
      </c>
      <c r="U3575" s="9" t="n">
        <f aca="false">IF(E3575&gt;Scenario!$B$14,0,IF(OR(AND(ISNUMBER(H3575),H3575&lt;=Scenario!$B$14),AND(ISNUMBER(I3575),I3575&lt;=Scenario!$B$14)),0,1))</f>
        <v>0</v>
      </c>
      <c r="V3575" s="9" t="n">
        <f aca="false">IF(AND(U3575=1,(Scenario!$B$14-E3575)/60&gt;R3575),1,0)</f>
        <v>0</v>
      </c>
      <c r="W3575" s="9" t="n">
        <f aca="false">IF(OR(C3575=Scenario!$B$22,C3575=Scenario!$C$22),1,0)</f>
        <v>1</v>
      </c>
      <c r="X3575" s="9" t="n">
        <f aca="false">IF(ISNUMBER(I3575),1,0)</f>
        <v>0</v>
      </c>
      <c r="Y3575" s="9" t="n">
        <f aca="false">MOD(INT(E3575/86400)+3,7)</f>
        <v>1</v>
      </c>
      <c r="Z3575" s="9" t="n">
        <f aca="false">MOD(INT(E3575/3600),24)</f>
        <v>12</v>
      </c>
      <c r="AA3575" s="6" t="s">
        <v>7393</v>
      </c>
    </row>
    <row r="3576" customFormat="false" ht="15" hidden="false" customHeight="false" outlineLevel="0" collapsed="false">
      <c r="A3576" s="6" t="s">
        <v>7394</v>
      </c>
      <c r="B3576" s="6" t="s">
        <v>43</v>
      </c>
      <c r="C3576" s="6" t="s">
        <v>46</v>
      </c>
      <c r="D3576" s="6" t="s">
        <v>170</v>
      </c>
      <c r="E3576" s="6" t="n">
        <v>1790079446</v>
      </c>
      <c r="F3576" s="6" t="n">
        <v>1790079670</v>
      </c>
      <c r="G3576" s="6" t="n">
        <v>1790079506</v>
      </c>
      <c r="H3576" s="6" t="n">
        <v>1790083430</v>
      </c>
      <c r="J3576" s="6" t="n">
        <v>0</v>
      </c>
      <c r="K3576" s="6" t="n">
        <v>0</v>
      </c>
      <c r="L3576" s="9" t="n">
        <f aca="false">IF(AND(E3576&gt;=Scenario!$B$11,E3576&lt;Scenario!$B$12),1,0)</f>
        <v>1</v>
      </c>
      <c r="M3576" s="9" t="n">
        <f aca="false">IF(AND(L3576=1,ISNUMBER(F3576)),MAX(0,F3576-E3576)/60,"")</f>
        <v>3.73333333333333</v>
      </c>
      <c r="N3576" s="9" t="n">
        <f aca="false">IF(AND(L3576=1,ISNUMBER(G3576)),MAX(0,G3576-E3576)/60,"")</f>
        <v>1</v>
      </c>
      <c r="O3576" s="9" t="n">
        <f aca="false">IF(ISNUMBER(H3576),IF(AND(H3576&gt;=Scenario!$B$11,H3576&lt;Scenario!$B$12),1,0),0)</f>
        <v>1</v>
      </c>
      <c r="P3576" s="9" t="n">
        <f aca="false">IF(O3576=1,MAX(0,H3576-E3576)/60,"")</f>
        <v>66.4</v>
      </c>
      <c r="Q3576" s="9" t="n">
        <f aca="false">INDEX(Scenario!$B$18:$B$20,MATCH(B3576,Scenario!$A$18:$A$20,0))</f>
        <v>60</v>
      </c>
      <c r="R3576" s="9" t="n">
        <f aca="false">INDEX(Scenario!$C$18:$C$20,MATCH(B3576,Scenario!$A$18:$A$20,0))</f>
        <v>1440</v>
      </c>
      <c r="S3576" s="9" t="n">
        <f aca="false">IF(ISNUMBER(M3576),IF(M3576&lt;=Q3576,1,0),"")</f>
        <v>1</v>
      </c>
      <c r="T3576" s="9" t="n">
        <f aca="false">IF(ISNUMBER(P3576),IF(P3576&lt;=R3576,1,0),"")</f>
        <v>1</v>
      </c>
      <c r="U3576" s="9" t="n">
        <f aca="false">IF(E3576&gt;Scenario!$B$14,0,IF(OR(AND(ISNUMBER(H3576),H3576&lt;=Scenario!$B$14),AND(ISNUMBER(I3576),I3576&lt;=Scenario!$B$14)),0,1))</f>
        <v>0</v>
      </c>
      <c r="V3576" s="9" t="n">
        <f aca="false">IF(AND(U3576=1,(Scenario!$B$14-E3576)/60&gt;R3576),1,0)</f>
        <v>0</v>
      </c>
      <c r="W3576" s="9" t="n">
        <f aca="false">IF(OR(C3576=Scenario!$B$22,C3576=Scenario!$C$22),1,0)</f>
        <v>1</v>
      </c>
      <c r="X3576" s="9" t="n">
        <f aca="false">IF(ISNUMBER(I3576),1,0)</f>
        <v>0</v>
      </c>
      <c r="Y3576" s="9" t="n">
        <f aca="false">MOD(INT(E3576/86400)+3,7)</f>
        <v>1</v>
      </c>
      <c r="Z3576" s="9" t="n">
        <f aca="false">MOD(INT(E3576/3600),24)</f>
        <v>12</v>
      </c>
      <c r="AA3576" s="6" t="s">
        <v>7395</v>
      </c>
    </row>
    <row r="3577" customFormat="false" ht="15" hidden="false" customHeight="false" outlineLevel="0" collapsed="false">
      <c r="A3577" s="6" t="s">
        <v>7396</v>
      </c>
      <c r="B3577" s="6" t="s">
        <v>44</v>
      </c>
      <c r="C3577" s="6" t="s">
        <v>46</v>
      </c>
      <c r="D3577" s="6" t="s">
        <v>171</v>
      </c>
      <c r="E3577" s="6" t="n">
        <v>1790079497</v>
      </c>
      <c r="F3577" s="6" t="n">
        <v>1790079664</v>
      </c>
      <c r="G3577" s="6" t="n">
        <v>1790079547</v>
      </c>
      <c r="H3577" s="6" t="n">
        <v>1790113412</v>
      </c>
      <c r="J3577" s="6" t="n">
        <v>1</v>
      </c>
      <c r="K3577" s="6" t="n">
        <v>1</v>
      </c>
      <c r="L3577" s="9" t="n">
        <f aca="false">IF(AND(E3577&gt;=Scenario!$B$11,E3577&lt;Scenario!$B$12),1,0)</f>
        <v>1</v>
      </c>
      <c r="M3577" s="9" t="n">
        <f aca="false">IF(AND(L3577=1,ISNUMBER(F3577)),MAX(0,F3577-E3577)/60,"")</f>
        <v>2.78333333333333</v>
      </c>
      <c r="N3577" s="9" t="n">
        <f aca="false">IF(AND(L3577=1,ISNUMBER(G3577)),MAX(0,G3577-E3577)/60,"")</f>
        <v>0.833333333333333</v>
      </c>
      <c r="O3577" s="9" t="n">
        <f aca="false">IF(ISNUMBER(H3577),IF(AND(H3577&gt;=Scenario!$B$11,H3577&lt;Scenario!$B$12),1,0),0)</f>
        <v>1</v>
      </c>
      <c r="P3577" s="9" t="n">
        <f aca="false">IF(O3577=1,MAX(0,H3577-E3577)/60,"")</f>
        <v>565.25</v>
      </c>
      <c r="Q3577" s="9" t="n">
        <f aca="false">INDEX(Scenario!$B$18:$B$20,MATCH(B3577,Scenario!$A$18:$A$20,0))</f>
        <v>240</v>
      </c>
      <c r="R3577" s="9" t="n">
        <f aca="false">INDEX(Scenario!$C$18:$C$20,MATCH(B3577,Scenario!$A$18:$A$20,0))</f>
        <v>4320</v>
      </c>
      <c r="S3577" s="9" t="n">
        <f aca="false">IF(ISNUMBER(M3577),IF(M3577&lt;=Q3577,1,0),"")</f>
        <v>1</v>
      </c>
      <c r="T3577" s="9" t="n">
        <f aca="false">IF(ISNUMBER(P3577),IF(P3577&lt;=R3577,1,0),"")</f>
        <v>1</v>
      </c>
      <c r="U3577" s="9" t="n">
        <f aca="false">IF(E3577&gt;Scenario!$B$14,0,IF(OR(AND(ISNUMBER(H3577),H3577&lt;=Scenario!$B$14),AND(ISNUMBER(I3577),I3577&lt;=Scenario!$B$14)),0,1))</f>
        <v>0</v>
      </c>
      <c r="V3577" s="9" t="n">
        <f aca="false">IF(AND(U3577=1,(Scenario!$B$14-E3577)/60&gt;R3577),1,0)</f>
        <v>0</v>
      </c>
      <c r="W3577" s="9" t="n">
        <f aca="false">IF(OR(C3577=Scenario!$B$22,C3577=Scenario!$C$22),1,0)</f>
        <v>1</v>
      </c>
      <c r="X3577" s="9" t="n">
        <f aca="false">IF(ISNUMBER(I3577),1,0)</f>
        <v>0</v>
      </c>
      <c r="Y3577" s="9" t="n">
        <f aca="false">MOD(INT(E3577/86400)+3,7)</f>
        <v>1</v>
      </c>
      <c r="Z3577" s="9" t="n">
        <f aca="false">MOD(INT(E3577/3600),24)</f>
        <v>12</v>
      </c>
      <c r="AA3577" s="6" t="s">
        <v>7397</v>
      </c>
    </row>
    <row r="3578" customFormat="false" ht="15" hidden="false" customHeight="false" outlineLevel="0" collapsed="false">
      <c r="A3578" s="6" t="s">
        <v>7398</v>
      </c>
      <c r="B3578" s="6" t="s">
        <v>44</v>
      </c>
      <c r="C3578" s="6" t="s">
        <v>249</v>
      </c>
      <c r="D3578" s="6" t="s">
        <v>171</v>
      </c>
      <c r="E3578" s="6" t="n">
        <v>1790079804</v>
      </c>
      <c r="F3578" s="6" t="n">
        <v>1790079962</v>
      </c>
      <c r="G3578" s="6" t="n">
        <v>1790079859</v>
      </c>
      <c r="H3578" s="6" t="n">
        <v>1790081886</v>
      </c>
      <c r="J3578" s="6" t="n">
        <v>0</v>
      </c>
      <c r="K3578" s="6" t="n">
        <v>0</v>
      </c>
      <c r="L3578" s="9" t="n">
        <f aca="false">IF(AND(E3578&gt;=Scenario!$B$11,E3578&lt;Scenario!$B$12),1,0)</f>
        <v>1</v>
      </c>
      <c r="M3578" s="9" t="n">
        <f aca="false">IF(AND(L3578=1,ISNUMBER(F3578)),MAX(0,F3578-E3578)/60,"")</f>
        <v>2.63333333333333</v>
      </c>
      <c r="N3578" s="9" t="n">
        <f aca="false">IF(AND(L3578=1,ISNUMBER(G3578)),MAX(0,G3578-E3578)/60,"")</f>
        <v>0.916666666666667</v>
      </c>
      <c r="O3578" s="9" t="n">
        <f aca="false">IF(ISNUMBER(H3578),IF(AND(H3578&gt;=Scenario!$B$11,H3578&lt;Scenario!$B$12),1,0),0)</f>
        <v>1</v>
      </c>
      <c r="P3578" s="9" t="n">
        <f aca="false">IF(O3578=1,MAX(0,H3578-E3578)/60,"")</f>
        <v>34.7</v>
      </c>
      <c r="Q3578" s="9" t="n">
        <f aca="false">INDEX(Scenario!$B$18:$B$20,MATCH(B3578,Scenario!$A$18:$A$20,0))</f>
        <v>240</v>
      </c>
      <c r="R3578" s="9" t="n">
        <f aca="false">INDEX(Scenario!$C$18:$C$20,MATCH(B3578,Scenario!$A$18:$A$20,0))</f>
        <v>4320</v>
      </c>
      <c r="S3578" s="9" t="n">
        <f aca="false">IF(ISNUMBER(M3578),IF(M3578&lt;=Q3578,1,0),"")</f>
        <v>1</v>
      </c>
      <c r="T3578" s="9" t="n">
        <f aca="false">IF(ISNUMBER(P3578),IF(P3578&lt;=R3578,1,0),"")</f>
        <v>1</v>
      </c>
      <c r="U3578" s="9" t="n">
        <f aca="false">IF(E3578&gt;Scenario!$B$14,0,IF(OR(AND(ISNUMBER(H3578),H3578&lt;=Scenario!$B$14),AND(ISNUMBER(I3578),I3578&lt;=Scenario!$B$14)),0,1))</f>
        <v>0</v>
      </c>
      <c r="V3578" s="9" t="n">
        <f aca="false">IF(AND(U3578=1,(Scenario!$B$14-E3578)/60&gt;R3578),1,0)</f>
        <v>0</v>
      </c>
      <c r="W3578" s="9" t="n">
        <f aca="false">IF(OR(C3578=Scenario!$B$22,C3578=Scenario!$C$22),1,0)</f>
        <v>0</v>
      </c>
      <c r="X3578" s="9" t="n">
        <f aca="false">IF(ISNUMBER(I3578),1,0)</f>
        <v>0</v>
      </c>
      <c r="Y3578" s="9" t="n">
        <f aca="false">MOD(INT(E3578/86400)+3,7)</f>
        <v>1</v>
      </c>
      <c r="Z3578" s="9" t="n">
        <f aca="false">MOD(INT(E3578/3600),24)</f>
        <v>12</v>
      </c>
      <c r="AA3578" s="6" t="s">
        <v>7399</v>
      </c>
    </row>
    <row r="3579" customFormat="false" ht="15" hidden="false" customHeight="false" outlineLevel="0" collapsed="false">
      <c r="A3579" s="6" t="s">
        <v>7400</v>
      </c>
      <c r="B3579" s="6" t="s">
        <v>44</v>
      </c>
      <c r="C3579" s="6" t="s">
        <v>249</v>
      </c>
      <c r="D3579" s="6" t="s">
        <v>172</v>
      </c>
      <c r="E3579" s="6" t="n">
        <v>1790079827</v>
      </c>
      <c r="F3579" s="6" t="n">
        <v>1790080006</v>
      </c>
      <c r="G3579" s="6" t="n">
        <v>1790079844</v>
      </c>
      <c r="H3579" s="6" t="n">
        <v>1790082529</v>
      </c>
      <c r="J3579" s="6" t="n">
        <v>0</v>
      </c>
      <c r="K3579" s="6" t="n">
        <v>0</v>
      </c>
      <c r="L3579" s="9" t="n">
        <f aca="false">IF(AND(E3579&gt;=Scenario!$B$11,E3579&lt;Scenario!$B$12),1,0)</f>
        <v>1</v>
      </c>
      <c r="M3579" s="9" t="n">
        <f aca="false">IF(AND(L3579=1,ISNUMBER(F3579)),MAX(0,F3579-E3579)/60,"")</f>
        <v>2.98333333333333</v>
      </c>
      <c r="N3579" s="9" t="n">
        <f aca="false">IF(AND(L3579=1,ISNUMBER(G3579)),MAX(0,G3579-E3579)/60,"")</f>
        <v>0.283333333333333</v>
      </c>
      <c r="O3579" s="9" t="n">
        <f aca="false">IF(ISNUMBER(H3579),IF(AND(H3579&gt;=Scenario!$B$11,H3579&lt;Scenario!$B$12),1,0),0)</f>
        <v>1</v>
      </c>
      <c r="P3579" s="9" t="n">
        <f aca="false">IF(O3579=1,MAX(0,H3579-E3579)/60,"")</f>
        <v>45.0333333333333</v>
      </c>
      <c r="Q3579" s="9" t="n">
        <f aca="false">INDEX(Scenario!$B$18:$B$20,MATCH(B3579,Scenario!$A$18:$A$20,0))</f>
        <v>240</v>
      </c>
      <c r="R3579" s="9" t="n">
        <f aca="false">INDEX(Scenario!$C$18:$C$20,MATCH(B3579,Scenario!$A$18:$A$20,0))</f>
        <v>4320</v>
      </c>
      <c r="S3579" s="9" t="n">
        <f aca="false">IF(ISNUMBER(M3579),IF(M3579&lt;=Q3579,1,0),"")</f>
        <v>1</v>
      </c>
      <c r="T3579" s="9" t="n">
        <f aca="false">IF(ISNUMBER(P3579),IF(P3579&lt;=R3579,1,0),"")</f>
        <v>1</v>
      </c>
      <c r="U3579" s="9" t="n">
        <f aca="false">IF(E3579&gt;Scenario!$B$14,0,IF(OR(AND(ISNUMBER(H3579),H3579&lt;=Scenario!$B$14),AND(ISNUMBER(I3579),I3579&lt;=Scenario!$B$14)),0,1))</f>
        <v>0</v>
      </c>
      <c r="V3579" s="9" t="n">
        <f aca="false">IF(AND(U3579=1,(Scenario!$B$14-E3579)/60&gt;R3579),1,0)</f>
        <v>0</v>
      </c>
      <c r="W3579" s="9" t="n">
        <f aca="false">IF(OR(C3579=Scenario!$B$22,C3579=Scenario!$C$22),1,0)</f>
        <v>0</v>
      </c>
      <c r="X3579" s="9" t="n">
        <f aca="false">IF(ISNUMBER(I3579),1,0)</f>
        <v>0</v>
      </c>
      <c r="Y3579" s="9" t="n">
        <f aca="false">MOD(INT(E3579/86400)+3,7)</f>
        <v>1</v>
      </c>
      <c r="Z3579" s="9" t="n">
        <f aca="false">MOD(INT(E3579/3600),24)</f>
        <v>12</v>
      </c>
      <c r="AA3579" s="6" t="s">
        <v>7401</v>
      </c>
    </row>
    <row r="3580" customFormat="false" ht="15" hidden="false" customHeight="false" outlineLevel="0" collapsed="false">
      <c r="A3580" s="6" t="s">
        <v>7402</v>
      </c>
      <c r="B3580" s="6" t="s">
        <v>43</v>
      </c>
      <c r="C3580" s="6" t="s">
        <v>249</v>
      </c>
      <c r="D3580" s="6" t="s">
        <v>171</v>
      </c>
      <c r="E3580" s="6" t="n">
        <v>1790080354</v>
      </c>
      <c r="F3580" s="6" t="n">
        <v>1790082066</v>
      </c>
      <c r="G3580" s="6" t="n">
        <v>1790081921</v>
      </c>
      <c r="H3580" s="6" t="n">
        <v>1790090014</v>
      </c>
      <c r="J3580" s="6" t="n">
        <v>0</v>
      </c>
      <c r="K3580" s="6" t="n">
        <v>0</v>
      </c>
      <c r="L3580" s="9" t="n">
        <f aca="false">IF(AND(E3580&gt;=Scenario!$B$11,E3580&lt;Scenario!$B$12),1,0)</f>
        <v>1</v>
      </c>
      <c r="M3580" s="9" t="n">
        <f aca="false">IF(AND(L3580=1,ISNUMBER(F3580)),MAX(0,F3580-E3580)/60,"")</f>
        <v>28.5333333333333</v>
      </c>
      <c r="N3580" s="9" t="n">
        <f aca="false">IF(AND(L3580=1,ISNUMBER(G3580)),MAX(0,G3580-E3580)/60,"")</f>
        <v>26.1166666666667</v>
      </c>
      <c r="O3580" s="9" t="n">
        <f aca="false">IF(ISNUMBER(H3580),IF(AND(H3580&gt;=Scenario!$B$11,H3580&lt;Scenario!$B$12),1,0),0)</f>
        <v>1</v>
      </c>
      <c r="P3580" s="9" t="n">
        <f aca="false">IF(O3580=1,MAX(0,H3580-E3580)/60,"")</f>
        <v>161</v>
      </c>
      <c r="Q3580" s="9" t="n">
        <f aca="false">INDEX(Scenario!$B$18:$B$20,MATCH(B3580,Scenario!$A$18:$A$20,0))</f>
        <v>60</v>
      </c>
      <c r="R3580" s="9" t="n">
        <f aca="false">INDEX(Scenario!$C$18:$C$20,MATCH(B3580,Scenario!$A$18:$A$20,0))</f>
        <v>1440</v>
      </c>
      <c r="S3580" s="9" t="n">
        <f aca="false">IF(ISNUMBER(M3580),IF(M3580&lt;=Q3580,1,0),"")</f>
        <v>1</v>
      </c>
      <c r="T3580" s="9" t="n">
        <f aca="false">IF(ISNUMBER(P3580),IF(P3580&lt;=R3580,1,0),"")</f>
        <v>1</v>
      </c>
      <c r="U3580" s="9" t="n">
        <f aca="false">IF(E3580&gt;Scenario!$B$14,0,IF(OR(AND(ISNUMBER(H3580),H3580&lt;=Scenario!$B$14),AND(ISNUMBER(I3580),I3580&lt;=Scenario!$B$14)),0,1))</f>
        <v>0</v>
      </c>
      <c r="V3580" s="9" t="n">
        <f aca="false">IF(AND(U3580=1,(Scenario!$B$14-E3580)/60&gt;R3580),1,0)</f>
        <v>0</v>
      </c>
      <c r="W3580" s="9" t="n">
        <f aca="false">IF(OR(C3580=Scenario!$B$22,C3580=Scenario!$C$22),1,0)</f>
        <v>0</v>
      </c>
      <c r="X3580" s="9" t="n">
        <f aca="false">IF(ISNUMBER(I3580),1,0)</f>
        <v>0</v>
      </c>
      <c r="Y3580" s="9" t="n">
        <f aca="false">MOD(INT(E3580/86400)+3,7)</f>
        <v>1</v>
      </c>
      <c r="Z3580" s="9" t="n">
        <f aca="false">MOD(INT(E3580/3600),24)</f>
        <v>12</v>
      </c>
      <c r="AA3580" s="6" t="s">
        <v>7403</v>
      </c>
    </row>
    <row r="3581" customFormat="false" ht="15" hidden="false" customHeight="false" outlineLevel="0" collapsed="false">
      <c r="A3581" s="6" t="s">
        <v>7404</v>
      </c>
      <c r="B3581" s="6" t="s">
        <v>43</v>
      </c>
      <c r="C3581" s="6" t="s">
        <v>47</v>
      </c>
      <c r="D3581" s="6" t="s">
        <v>171</v>
      </c>
      <c r="E3581" s="6" t="n">
        <v>1790080530</v>
      </c>
      <c r="F3581" s="6" t="n">
        <v>1790082109</v>
      </c>
      <c r="G3581" s="6" t="n">
        <v>1790081939</v>
      </c>
      <c r="H3581" s="6" t="n">
        <v>1790086165</v>
      </c>
      <c r="J3581" s="6" t="n">
        <v>0</v>
      </c>
      <c r="K3581" s="6" t="n">
        <v>0</v>
      </c>
      <c r="L3581" s="9" t="n">
        <f aca="false">IF(AND(E3581&gt;=Scenario!$B$11,E3581&lt;Scenario!$B$12),1,0)</f>
        <v>1</v>
      </c>
      <c r="M3581" s="9" t="n">
        <f aca="false">IF(AND(L3581=1,ISNUMBER(F3581)),MAX(0,F3581-E3581)/60,"")</f>
        <v>26.3166666666667</v>
      </c>
      <c r="N3581" s="9" t="n">
        <f aca="false">IF(AND(L3581=1,ISNUMBER(G3581)),MAX(0,G3581-E3581)/60,"")</f>
        <v>23.4833333333333</v>
      </c>
      <c r="O3581" s="9" t="n">
        <f aca="false">IF(ISNUMBER(H3581),IF(AND(H3581&gt;=Scenario!$B$11,H3581&lt;Scenario!$B$12),1,0),0)</f>
        <v>1</v>
      </c>
      <c r="P3581" s="9" t="n">
        <f aca="false">IF(O3581=1,MAX(0,H3581-E3581)/60,"")</f>
        <v>93.9166666666667</v>
      </c>
      <c r="Q3581" s="9" t="n">
        <f aca="false">INDEX(Scenario!$B$18:$B$20,MATCH(B3581,Scenario!$A$18:$A$20,0))</f>
        <v>60</v>
      </c>
      <c r="R3581" s="9" t="n">
        <f aca="false">INDEX(Scenario!$C$18:$C$20,MATCH(B3581,Scenario!$A$18:$A$20,0))</f>
        <v>1440</v>
      </c>
      <c r="S3581" s="9" t="n">
        <f aca="false">IF(ISNUMBER(M3581),IF(M3581&lt;=Q3581,1,0),"")</f>
        <v>1</v>
      </c>
      <c r="T3581" s="9" t="n">
        <f aca="false">IF(ISNUMBER(P3581),IF(P3581&lt;=R3581,1,0),"")</f>
        <v>1</v>
      </c>
      <c r="U3581" s="9" t="n">
        <f aca="false">IF(E3581&gt;Scenario!$B$14,0,IF(OR(AND(ISNUMBER(H3581),H3581&lt;=Scenario!$B$14),AND(ISNUMBER(I3581),I3581&lt;=Scenario!$B$14)),0,1))</f>
        <v>0</v>
      </c>
      <c r="V3581" s="9" t="n">
        <f aca="false">IF(AND(U3581=1,(Scenario!$B$14-E3581)/60&gt;R3581),1,0)</f>
        <v>0</v>
      </c>
      <c r="W3581" s="9" t="n">
        <f aca="false">IF(OR(C3581=Scenario!$B$22,C3581=Scenario!$C$22),1,0)</f>
        <v>1</v>
      </c>
      <c r="X3581" s="9" t="n">
        <f aca="false">IF(ISNUMBER(I3581),1,0)</f>
        <v>0</v>
      </c>
      <c r="Y3581" s="9" t="n">
        <f aca="false">MOD(INT(E3581/86400)+3,7)</f>
        <v>1</v>
      </c>
      <c r="Z3581" s="9" t="n">
        <f aca="false">MOD(INT(E3581/3600),24)</f>
        <v>12</v>
      </c>
      <c r="AA3581" s="6" t="s">
        <v>7405</v>
      </c>
    </row>
    <row r="3582" customFormat="false" ht="15" hidden="false" customHeight="false" outlineLevel="0" collapsed="false">
      <c r="A3582" s="6" t="s">
        <v>7406</v>
      </c>
      <c r="B3582" s="6" t="s">
        <v>43</v>
      </c>
      <c r="C3582" s="6" t="s">
        <v>47</v>
      </c>
      <c r="D3582" s="6" t="s">
        <v>170</v>
      </c>
      <c r="E3582" s="6" t="n">
        <v>1790081569</v>
      </c>
      <c r="F3582" s="6" t="n">
        <v>1790083564</v>
      </c>
      <c r="G3582" s="6" t="n">
        <v>1790083459</v>
      </c>
      <c r="H3582" s="6" t="n">
        <v>1790084696</v>
      </c>
      <c r="J3582" s="6" t="n">
        <v>0</v>
      </c>
      <c r="K3582" s="6" t="n">
        <v>0</v>
      </c>
      <c r="L3582" s="9" t="n">
        <f aca="false">IF(AND(E3582&gt;=Scenario!$B$11,E3582&lt;Scenario!$B$12),1,0)</f>
        <v>1</v>
      </c>
      <c r="M3582" s="9" t="n">
        <f aca="false">IF(AND(L3582=1,ISNUMBER(F3582)),MAX(0,F3582-E3582)/60,"")</f>
        <v>33.25</v>
      </c>
      <c r="N3582" s="9" t="n">
        <f aca="false">IF(AND(L3582=1,ISNUMBER(G3582)),MAX(0,G3582-E3582)/60,"")</f>
        <v>31.5</v>
      </c>
      <c r="O3582" s="9" t="n">
        <f aca="false">IF(ISNUMBER(H3582),IF(AND(H3582&gt;=Scenario!$B$11,H3582&lt;Scenario!$B$12),1,0),0)</f>
        <v>1</v>
      </c>
      <c r="P3582" s="9" t="n">
        <f aca="false">IF(O3582=1,MAX(0,H3582-E3582)/60,"")</f>
        <v>52.1166666666667</v>
      </c>
      <c r="Q3582" s="9" t="n">
        <f aca="false">INDEX(Scenario!$B$18:$B$20,MATCH(B3582,Scenario!$A$18:$A$20,0))</f>
        <v>60</v>
      </c>
      <c r="R3582" s="9" t="n">
        <f aca="false">INDEX(Scenario!$C$18:$C$20,MATCH(B3582,Scenario!$A$18:$A$20,0))</f>
        <v>1440</v>
      </c>
      <c r="S3582" s="9" t="n">
        <f aca="false">IF(ISNUMBER(M3582),IF(M3582&lt;=Q3582,1,0),"")</f>
        <v>1</v>
      </c>
      <c r="T3582" s="9" t="n">
        <f aca="false">IF(ISNUMBER(P3582),IF(P3582&lt;=R3582,1,0),"")</f>
        <v>1</v>
      </c>
      <c r="U3582" s="9" t="n">
        <f aca="false">IF(E3582&gt;Scenario!$B$14,0,IF(OR(AND(ISNUMBER(H3582),H3582&lt;=Scenario!$B$14),AND(ISNUMBER(I3582),I3582&lt;=Scenario!$B$14)),0,1))</f>
        <v>0</v>
      </c>
      <c r="V3582" s="9" t="n">
        <f aca="false">IF(AND(U3582=1,(Scenario!$B$14-E3582)/60&gt;R3582),1,0)</f>
        <v>0</v>
      </c>
      <c r="W3582" s="9" t="n">
        <f aca="false">IF(OR(C3582=Scenario!$B$22,C3582=Scenario!$C$22),1,0)</f>
        <v>1</v>
      </c>
      <c r="X3582" s="9" t="n">
        <f aca="false">IF(ISNUMBER(I3582),1,0)</f>
        <v>0</v>
      </c>
      <c r="Y3582" s="9" t="n">
        <f aca="false">MOD(INT(E3582/86400)+3,7)</f>
        <v>1</v>
      </c>
      <c r="Z3582" s="9" t="n">
        <f aca="false">MOD(INT(E3582/3600),24)</f>
        <v>12</v>
      </c>
      <c r="AA3582" s="6" t="s">
        <v>7407</v>
      </c>
    </row>
    <row r="3583" customFormat="false" ht="15" hidden="false" customHeight="false" outlineLevel="0" collapsed="false">
      <c r="A3583" s="6" t="s">
        <v>7408</v>
      </c>
      <c r="B3583" s="6" t="s">
        <v>42</v>
      </c>
      <c r="C3583" s="6" t="s">
        <v>249</v>
      </c>
      <c r="D3583" s="6" t="s">
        <v>172</v>
      </c>
      <c r="E3583" s="6" t="n">
        <v>1790083495</v>
      </c>
      <c r="F3583" s="6" t="n">
        <v>1790084026</v>
      </c>
      <c r="G3583" s="6" t="n">
        <v>1790083864</v>
      </c>
      <c r="H3583" s="6" t="n">
        <v>1790087827</v>
      </c>
      <c r="J3583" s="6" t="n">
        <v>0</v>
      </c>
      <c r="K3583" s="6" t="n">
        <v>0</v>
      </c>
      <c r="L3583" s="9" t="n">
        <f aca="false">IF(AND(E3583&gt;=Scenario!$B$11,E3583&lt;Scenario!$B$12),1,0)</f>
        <v>1</v>
      </c>
      <c r="M3583" s="9" t="n">
        <f aca="false">IF(AND(L3583=1,ISNUMBER(F3583)),MAX(0,F3583-E3583)/60,"")</f>
        <v>8.85</v>
      </c>
      <c r="N3583" s="9" t="n">
        <f aca="false">IF(AND(L3583=1,ISNUMBER(G3583)),MAX(0,G3583-E3583)/60,"")</f>
        <v>6.15</v>
      </c>
      <c r="O3583" s="9" t="n">
        <f aca="false">IF(ISNUMBER(H3583),IF(AND(H3583&gt;=Scenario!$B$11,H3583&lt;Scenario!$B$12),1,0),0)</f>
        <v>1</v>
      </c>
      <c r="P3583" s="9" t="n">
        <f aca="false">IF(O3583=1,MAX(0,H3583-E3583)/60,"")</f>
        <v>72.2</v>
      </c>
      <c r="Q3583" s="9" t="n">
        <f aca="false">INDEX(Scenario!$B$18:$B$20,MATCH(B3583,Scenario!$A$18:$A$20,0))</f>
        <v>15</v>
      </c>
      <c r="R3583" s="9" t="n">
        <f aca="false">INDEX(Scenario!$C$18:$C$20,MATCH(B3583,Scenario!$A$18:$A$20,0))</f>
        <v>240</v>
      </c>
      <c r="S3583" s="9" t="n">
        <f aca="false">IF(ISNUMBER(M3583),IF(M3583&lt;=Q3583,1,0),"")</f>
        <v>1</v>
      </c>
      <c r="T3583" s="9" t="n">
        <f aca="false">IF(ISNUMBER(P3583),IF(P3583&lt;=R3583,1,0),"")</f>
        <v>1</v>
      </c>
      <c r="U3583" s="9" t="n">
        <f aca="false">IF(E3583&gt;Scenario!$B$14,0,IF(OR(AND(ISNUMBER(H3583),H3583&lt;=Scenario!$B$14),AND(ISNUMBER(I3583),I3583&lt;=Scenario!$B$14)),0,1))</f>
        <v>0</v>
      </c>
      <c r="V3583" s="9" t="n">
        <f aca="false">IF(AND(U3583=1,(Scenario!$B$14-E3583)/60&gt;R3583),1,0)</f>
        <v>0</v>
      </c>
      <c r="W3583" s="9" t="n">
        <f aca="false">IF(OR(C3583=Scenario!$B$22,C3583=Scenario!$C$22),1,0)</f>
        <v>0</v>
      </c>
      <c r="X3583" s="9" t="n">
        <f aca="false">IF(ISNUMBER(I3583),1,0)</f>
        <v>0</v>
      </c>
      <c r="Y3583" s="9" t="n">
        <f aca="false">MOD(INT(E3583/86400)+3,7)</f>
        <v>1</v>
      </c>
      <c r="Z3583" s="9" t="n">
        <f aca="false">MOD(INT(E3583/3600),24)</f>
        <v>13</v>
      </c>
      <c r="AA3583" s="6" t="s">
        <v>7409</v>
      </c>
    </row>
    <row r="3584" customFormat="false" ht="15" hidden="false" customHeight="false" outlineLevel="0" collapsed="false">
      <c r="A3584" s="6" t="s">
        <v>7410</v>
      </c>
      <c r="B3584" s="6" t="s">
        <v>44</v>
      </c>
      <c r="C3584" s="6" t="s">
        <v>249</v>
      </c>
      <c r="D3584" s="6" t="s">
        <v>170</v>
      </c>
      <c r="E3584" s="6" t="n">
        <v>1790083587</v>
      </c>
      <c r="F3584" s="6" t="n">
        <v>1790089347</v>
      </c>
      <c r="G3584" s="6" t="n">
        <v>1790089225</v>
      </c>
      <c r="H3584" s="6" t="n">
        <v>1790090377</v>
      </c>
      <c r="J3584" s="6" t="n">
        <v>0</v>
      </c>
      <c r="K3584" s="6" t="n">
        <v>0</v>
      </c>
      <c r="L3584" s="9" t="n">
        <f aca="false">IF(AND(E3584&gt;=Scenario!$B$11,E3584&lt;Scenario!$B$12),1,0)</f>
        <v>1</v>
      </c>
      <c r="M3584" s="9" t="n">
        <f aca="false">IF(AND(L3584=1,ISNUMBER(F3584)),MAX(0,F3584-E3584)/60,"")</f>
        <v>96</v>
      </c>
      <c r="N3584" s="9" t="n">
        <f aca="false">IF(AND(L3584=1,ISNUMBER(G3584)),MAX(0,G3584-E3584)/60,"")</f>
        <v>93.9666666666667</v>
      </c>
      <c r="O3584" s="9" t="n">
        <f aca="false">IF(ISNUMBER(H3584),IF(AND(H3584&gt;=Scenario!$B$11,H3584&lt;Scenario!$B$12),1,0),0)</f>
        <v>1</v>
      </c>
      <c r="P3584" s="9" t="n">
        <f aca="false">IF(O3584=1,MAX(0,H3584-E3584)/60,"")</f>
        <v>113.166666666667</v>
      </c>
      <c r="Q3584" s="9" t="n">
        <f aca="false">INDEX(Scenario!$B$18:$B$20,MATCH(B3584,Scenario!$A$18:$A$20,0))</f>
        <v>240</v>
      </c>
      <c r="R3584" s="9" t="n">
        <f aca="false">INDEX(Scenario!$C$18:$C$20,MATCH(B3584,Scenario!$A$18:$A$20,0))</f>
        <v>4320</v>
      </c>
      <c r="S3584" s="9" t="n">
        <f aca="false">IF(ISNUMBER(M3584),IF(M3584&lt;=Q3584,1,0),"")</f>
        <v>1</v>
      </c>
      <c r="T3584" s="9" t="n">
        <f aca="false">IF(ISNUMBER(P3584),IF(P3584&lt;=R3584,1,0),"")</f>
        <v>1</v>
      </c>
      <c r="U3584" s="9" t="n">
        <f aca="false">IF(E3584&gt;Scenario!$B$14,0,IF(OR(AND(ISNUMBER(H3584),H3584&lt;=Scenario!$B$14),AND(ISNUMBER(I3584),I3584&lt;=Scenario!$B$14)),0,1))</f>
        <v>0</v>
      </c>
      <c r="V3584" s="9" t="n">
        <f aca="false">IF(AND(U3584=1,(Scenario!$B$14-E3584)/60&gt;R3584),1,0)</f>
        <v>0</v>
      </c>
      <c r="W3584" s="9" t="n">
        <f aca="false">IF(OR(C3584=Scenario!$B$22,C3584=Scenario!$C$22),1,0)</f>
        <v>0</v>
      </c>
      <c r="X3584" s="9" t="n">
        <f aca="false">IF(ISNUMBER(I3584),1,0)</f>
        <v>0</v>
      </c>
      <c r="Y3584" s="9" t="n">
        <f aca="false">MOD(INT(E3584/86400)+3,7)</f>
        <v>1</v>
      </c>
      <c r="Z3584" s="9" t="n">
        <f aca="false">MOD(INT(E3584/3600),24)</f>
        <v>13</v>
      </c>
      <c r="AA3584" s="6" t="s">
        <v>7411</v>
      </c>
    </row>
    <row r="3585" customFormat="false" ht="15" hidden="false" customHeight="false" outlineLevel="0" collapsed="false">
      <c r="A3585" s="6" t="s">
        <v>7412</v>
      </c>
      <c r="B3585" s="6" t="s">
        <v>42</v>
      </c>
      <c r="C3585" s="6" t="s">
        <v>46</v>
      </c>
      <c r="D3585" s="6" t="s">
        <v>171</v>
      </c>
      <c r="E3585" s="6" t="n">
        <v>1790083781</v>
      </c>
      <c r="F3585" s="6" t="n">
        <v>1790084269</v>
      </c>
      <c r="G3585" s="6" t="n">
        <v>1790084179</v>
      </c>
      <c r="H3585" s="6" t="n">
        <v>1790096127</v>
      </c>
      <c r="J3585" s="6" t="n">
        <v>0</v>
      </c>
      <c r="K3585" s="6" t="n">
        <v>0</v>
      </c>
      <c r="L3585" s="9" t="n">
        <f aca="false">IF(AND(E3585&gt;=Scenario!$B$11,E3585&lt;Scenario!$B$12),1,0)</f>
        <v>1</v>
      </c>
      <c r="M3585" s="9" t="n">
        <f aca="false">IF(AND(L3585=1,ISNUMBER(F3585)),MAX(0,F3585-E3585)/60,"")</f>
        <v>8.13333333333333</v>
      </c>
      <c r="N3585" s="9" t="n">
        <f aca="false">IF(AND(L3585=1,ISNUMBER(G3585)),MAX(0,G3585-E3585)/60,"")</f>
        <v>6.63333333333333</v>
      </c>
      <c r="O3585" s="9" t="n">
        <f aca="false">IF(ISNUMBER(H3585),IF(AND(H3585&gt;=Scenario!$B$11,H3585&lt;Scenario!$B$12),1,0),0)</f>
        <v>1</v>
      </c>
      <c r="P3585" s="9" t="n">
        <f aca="false">IF(O3585=1,MAX(0,H3585-E3585)/60,"")</f>
        <v>205.766666666667</v>
      </c>
      <c r="Q3585" s="9" t="n">
        <f aca="false">INDEX(Scenario!$B$18:$B$20,MATCH(B3585,Scenario!$A$18:$A$20,0))</f>
        <v>15</v>
      </c>
      <c r="R3585" s="9" t="n">
        <f aca="false">INDEX(Scenario!$C$18:$C$20,MATCH(B3585,Scenario!$A$18:$A$20,0))</f>
        <v>240</v>
      </c>
      <c r="S3585" s="9" t="n">
        <f aca="false">IF(ISNUMBER(M3585),IF(M3585&lt;=Q3585,1,0),"")</f>
        <v>1</v>
      </c>
      <c r="T3585" s="9" t="n">
        <f aca="false">IF(ISNUMBER(P3585),IF(P3585&lt;=R3585,1,0),"")</f>
        <v>1</v>
      </c>
      <c r="U3585" s="9" t="n">
        <f aca="false">IF(E3585&gt;Scenario!$B$14,0,IF(OR(AND(ISNUMBER(H3585),H3585&lt;=Scenario!$B$14),AND(ISNUMBER(I3585),I3585&lt;=Scenario!$B$14)),0,1))</f>
        <v>0</v>
      </c>
      <c r="V3585" s="9" t="n">
        <f aca="false">IF(AND(U3585=1,(Scenario!$B$14-E3585)/60&gt;R3585),1,0)</f>
        <v>0</v>
      </c>
      <c r="W3585" s="9" t="n">
        <f aca="false">IF(OR(C3585=Scenario!$B$22,C3585=Scenario!$C$22),1,0)</f>
        <v>1</v>
      </c>
      <c r="X3585" s="9" t="n">
        <f aca="false">IF(ISNUMBER(I3585),1,0)</f>
        <v>0</v>
      </c>
      <c r="Y3585" s="9" t="n">
        <f aca="false">MOD(INT(E3585/86400)+3,7)</f>
        <v>1</v>
      </c>
      <c r="Z3585" s="9" t="n">
        <f aca="false">MOD(INT(E3585/3600),24)</f>
        <v>13</v>
      </c>
      <c r="AA3585" s="6" t="s">
        <v>7413</v>
      </c>
    </row>
    <row r="3586" customFormat="false" ht="15" hidden="false" customHeight="false" outlineLevel="0" collapsed="false">
      <c r="A3586" s="6" t="s">
        <v>7414</v>
      </c>
      <c r="B3586" s="6" t="s">
        <v>43</v>
      </c>
      <c r="C3586" s="6" t="s">
        <v>288</v>
      </c>
      <c r="D3586" s="6" t="s">
        <v>170</v>
      </c>
      <c r="E3586" s="6" t="n">
        <v>1790084366</v>
      </c>
      <c r="F3586" s="6" t="n">
        <v>1790084945</v>
      </c>
      <c r="G3586" s="6" t="n">
        <v>1790084741</v>
      </c>
      <c r="H3586" s="6" t="n">
        <v>1790086593</v>
      </c>
      <c r="J3586" s="6" t="n">
        <v>0</v>
      </c>
      <c r="K3586" s="6" t="n">
        <v>0</v>
      </c>
      <c r="L3586" s="9" t="n">
        <f aca="false">IF(AND(E3586&gt;=Scenario!$B$11,E3586&lt;Scenario!$B$12),1,0)</f>
        <v>1</v>
      </c>
      <c r="M3586" s="9" t="n">
        <f aca="false">IF(AND(L3586=1,ISNUMBER(F3586)),MAX(0,F3586-E3586)/60,"")</f>
        <v>9.65</v>
      </c>
      <c r="N3586" s="9" t="n">
        <f aca="false">IF(AND(L3586=1,ISNUMBER(G3586)),MAX(0,G3586-E3586)/60,"")</f>
        <v>6.25</v>
      </c>
      <c r="O3586" s="9" t="n">
        <f aca="false">IF(ISNUMBER(H3586),IF(AND(H3586&gt;=Scenario!$B$11,H3586&lt;Scenario!$B$12),1,0),0)</f>
        <v>1</v>
      </c>
      <c r="P3586" s="9" t="n">
        <f aca="false">IF(O3586=1,MAX(0,H3586-E3586)/60,"")</f>
        <v>37.1166666666667</v>
      </c>
      <c r="Q3586" s="9" t="n">
        <f aca="false">INDEX(Scenario!$B$18:$B$20,MATCH(B3586,Scenario!$A$18:$A$20,0))</f>
        <v>60</v>
      </c>
      <c r="R3586" s="9" t="n">
        <f aca="false">INDEX(Scenario!$C$18:$C$20,MATCH(B3586,Scenario!$A$18:$A$20,0))</f>
        <v>1440</v>
      </c>
      <c r="S3586" s="9" t="n">
        <f aca="false">IF(ISNUMBER(M3586),IF(M3586&lt;=Q3586,1,0),"")</f>
        <v>1</v>
      </c>
      <c r="T3586" s="9" t="n">
        <f aca="false">IF(ISNUMBER(P3586),IF(P3586&lt;=R3586,1,0),"")</f>
        <v>1</v>
      </c>
      <c r="U3586" s="9" t="n">
        <f aca="false">IF(E3586&gt;Scenario!$B$14,0,IF(OR(AND(ISNUMBER(H3586),H3586&lt;=Scenario!$B$14),AND(ISNUMBER(I3586),I3586&lt;=Scenario!$B$14)),0,1))</f>
        <v>0</v>
      </c>
      <c r="V3586" s="9" t="n">
        <f aca="false">IF(AND(U3586=1,(Scenario!$B$14-E3586)/60&gt;R3586),1,0)</f>
        <v>0</v>
      </c>
      <c r="W3586" s="9" t="n">
        <f aca="false">IF(OR(C3586=Scenario!$B$22,C3586=Scenario!$C$22),1,0)</f>
        <v>0</v>
      </c>
      <c r="X3586" s="9" t="n">
        <f aca="false">IF(ISNUMBER(I3586),1,0)</f>
        <v>0</v>
      </c>
      <c r="Y3586" s="9" t="n">
        <f aca="false">MOD(INT(E3586/86400)+3,7)</f>
        <v>1</v>
      </c>
      <c r="Z3586" s="9" t="n">
        <f aca="false">MOD(INT(E3586/3600),24)</f>
        <v>13</v>
      </c>
      <c r="AA3586" s="6" t="s">
        <v>7415</v>
      </c>
    </row>
    <row r="3587" customFormat="false" ht="15" hidden="false" customHeight="false" outlineLevel="0" collapsed="false">
      <c r="A3587" s="6" t="s">
        <v>7416</v>
      </c>
      <c r="B3587" s="6" t="s">
        <v>43</v>
      </c>
      <c r="C3587" s="6" t="s">
        <v>288</v>
      </c>
      <c r="D3587" s="6" t="s">
        <v>170</v>
      </c>
      <c r="E3587" s="6" t="n">
        <v>1790084370</v>
      </c>
      <c r="F3587" s="6" t="n">
        <v>1790084495</v>
      </c>
      <c r="G3587" s="6" t="n">
        <v>1790084421</v>
      </c>
      <c r="H3587" s="6" t="n">
        <v>1790093331</v>
      </c>
      <c r="J3587" s="6" t="n">
        <v>0</v>
      </c>
      <c r="K3587" s="6" t="n">
        <v>1</v>
      </c>
      <c r="L3587" s="9" t="n">
        <f aca="false">IF(AND(E3587&gt;=Scenario!$B$11,E3587&lt;Scenario!$B$12),1,0)</f>
        <v>1</v>
      </c>
      <c r="M3587" s="9" t="n">
        <f aca="false">IF(AND(L3587=1,ISNUMBER(F3587)),MAX(0,F3587-E3587)/60,"")</f>
        <v>2.08333333333333</v>
      </c>
      <c r="N3587" s="9" t="n">
        <f aca="false">IF(AND(L3587=1,ISNUMBER(G3587)),MAX(0,G3587-E3587)/60,"")</f>
        <v>0.85</v>
      </c>
      <c r="O3587" s="9" t="n">
        <f aca="false">IF(ISNUMBER(H3587),IF(AND(H3587&gt;=Scenario!$B$11,H3587&lt;Scenario!$B$12),1,0),0)</f>
        <v>1</v>
      </c>
      <c r="P3587" s="9" t="n">
        <f aca="false">IF(O3587=1,MAX(0,H3587-E3587)/60,"")</f>
        <v>149.35</v>
      </c>
      <c r="Q3587" s="9" t="n">
        <f aca="false">INDEX(Scenario!$B$18:$B$20,MATCH(B3587,Scenario!$A$18:$A$20,0))</f>
        <v>60</v>
      </c>
      <c r="R3587" s="9" t="n">
        <f aca="false">INDEX(Scenario!$C$18:$C$20,MATCH(B3587,Scenario!$A$18:$A$20,0))</f>
        <v>1440</v>
      </c>
      <c r="S3587" s="9" t="n">
        <f aca="false">IF(ISNUMBER(M3587),IF(M3587&lt;=Q3587,1,0),"")</f>
        <v>1</v>
      </c>
      <c r="T3587" s="9" t="n">
        <f aca="false">IF(ISNUMBER(P3587),IF(P3587&lt;=R3587,1,0),"")</f>
        <v>1</v>
      </c>
      <c r="U3587" s="9" t="n">
        <f aca="false">IF(E3587&gt;Scenario!$B$14,0,IF(OR(AND(ISNUMBER(H3587),H3587&lt;=Scenario!$B$14),AND(ISNUMBER(I3587),I3587&lt;=Scenario!$B$14)),0,1))</f>
        <v>0</v>
      </c>
      <c r="V3587" s="9" t="n">
        <f aca="false">IF(AND(U3587=1,(Scenario!$B$14-E3587)/60&gt;R3587),1,0)</f>
        <v>0</v>
      </c>
      <c r="W3587" s="9" t="n">
        <f aca="false">IF(OR(C3587=Scenario!$B$22,C3587=Scenario!$C$22),1,0)</f>
        <v>0</v>
      </c>
      <c r="X3587" s="9" t="n">
        <f aca="false">IF(ISNUMBER(I3587),1,0)</f>
        <v>0</v>
      </c>
      <c r="Y3587" s="9" t="n">
        <f aca="false">MOD(INT(E3587/86400)+3,7)</f>
        <v>1</v>
      </c>
      <c r="Z3587" s="9" t="n">
        <f aca="false">MOD(INT(E3587/3600),24)</f>
        <v>13</v>
      </c>
      <c r="AA3587" s="6" t="s">
        <v>7417</v>
      </c>
    </row>
    <row r="3588" customFormat="false" ht="15" hidden="false" customHeight="false" outlineLevel="0" collapsed="false">
      <c r="A3588" s="6" t="s">
        <v>7418</v>
      </c>
      <c r="B3588" s="6" t="s">
        <v>43</v>
      </c>
      <c r="C3588" s="6" t="s">
        <v>288</v>
      </c>
      <c r="D3588" s="6" t="s">
        <v>170</v>
      </c>
      <c r="E3588" s="6" t="n">
        <v>1790084729</v>
      </c>
      <c r="F3588" s="6" t="n">
        <v>1790086801</v>
      </c>
      <c r="G3588" s="6" t="n">
        <v>1790086639</v>
      </c>
      <c r="H3588" s="6" t="n">
        <v>1790088047</v>
      </c>
      <c r="J3588" s="6" t="n">
        <v>0</v>
      </c>
      <c r="K3588" s="6" t="n">
        <v>0</v>
      </c>
      <c r="L3588" s="9" t="n">
        <f aca="false">IF(AND(E3588&gt;=Scenario!$B$11,E3588&lt;Scenario!$B$12),1,0)</f>
        <v>1</v>
      </c>
      <c r="M3588" s="9" t="n">
        <f aca="false">IF(AND(L3588=1,ISNUMBER(F3588)),MAX(0,F3588-E3588)/60,"")</f>
        <v>34.5333333333333</v>
      </c>
      <c r="N3588" s="9" t="n">
        <f aca="false">IF(AND(L3588=1,ISNUMBER(G3588)),MAX(0,G3588-E3588)/60,"")</f>
        <v>31.8333333333333</v>
      </c>
      <c r="O3588" s="9" t="n">
        <f aca="false">IF(ISNUMBER(H3588),IF(AND(H3588&gt;=Scenario!$B$11,H3588&lt;Scenario!$B$12),1,0),0)</f>
        <v>1</v>
      </c>
      <c r="P3588" s="9" t="n">
        <f aca="false">IF(O3588=1,MAX(0,H3588-E3588)/60,"")</f>
        <v>55.3</v>
      </c>
      <c r="Q3588" s="9" t="n">
        <f aca="false">INDEX(Scenario!$B$18:$B$20,MATCH(B3588,Scenario!$A$18:$A$20,0))</f>
        <v>60</v>
      </c>
      <c r="R3588" s="9" t="n">
        <f aca="false">INDEX(Scenario!$C$18:$C$20,MATCH(B3588,Scenario!$A$18:$A$20,0))</f>
        <v>1440</v>
      </c>
      <c r="S3588" s="9" t="n">
        <f aca="false">IF(ISNUMBER(M3588),IF(M3588&lt;=Q3588,1,0),"")</f>
        <v>1</v>
      </c>
      <c r="T3588" s="9" t="n">
        <f aca="false">IF(ISNUMBER(P3588),IF(P3588&lt;=R3588,1,0),"")</f>
        <v>1</v>
      </c>
      <c r="U3588" s="9" t="n">
        <f aca="false">IF(E3588&gt;Scenario!$B$14,0,IF(OR(AND(ISNUMBER(H3588),H3588&lt;=Scenario!$B$14),AND(ISNUMBER(I3588),I3588&lt;=Scenario!$B$14)),0,1))</f>
        <v>0</v>
      </c>
      <c r="V3588" s="9" t="n">
        <f aca="false">IF(AND(U3588=1,(Scenario!$B$14-E3588)/60&gt;R3588),1,0)</f>
        <v>0</v>
      </c>
      <c r="W3588" s="9" t="n">
        <f aca="false">IF(OR(C3588=Scenario!$B$22,C3588=Scenario!$C$22),1,0)</f>
        <v>0</v>
      </c>
      <c r="X3588" s="9" t="n">
        <f aca="false">IF(ISNUMBER(I3588),1,0)</f>
        <v>0</v>
      </c>
      <c r="Y3588" s="9" t="n">
        <f aca="false">MOD(INT(E3588/86400)+3,7)</f>
        <v>1</v>
      </c>
      <c r="Z3588" s="9" t="n">
        <f aca="false">MOD(INT(E3588/3600),24)</f>
        <v>13</v>
      </c>
      <c r="AA3588" s="6" t="s">
        <v>7419</v>
      </c>
    </row>
    <row r="3589" customFormat="false" ht="15" hidden="false" customHeight="false" outlineLevel="0" collapsed="false">
      <c r="A3589" s="6" t="s">
        <v>7420</v>
      </c>
      <c r="B3589" s="6" t="s">
        <v>44</v>
      </c>
      <c r="C3589" s="6" t="s">
        <v>249</v>
      </c>
      <c r="D3589" s="6" t="s">
        <v>171</v>
      </c>
      <c r="E3589" s="6" t="n">
        <v>1790084991</v>
      </c>
      <c r="F3589" s="6" t="n">
        <v>1790090205</v>
      </c>
      <c r="G3589" s="6" t="n">
        <v>1790090057</v>
      </c>
      <c r="H3589" s="6" t="n">
        <v>1790094303</v>
      </c>
      <c r="J3589" s="6" t="n">
        <v>0</v>
      </c>
      <c r="K3589" s="6" t="n">
        <v>1</v>
      </c>
      <c r="L3589" s="9" t="n">
        <f aca="false">IF(AND(E3589&gt;=Scenario!$B$11,E3589&lt;Scenario!$B$12),1,0)</f>
        <v>1</v>
      </c>
      <c r="M3589" s="9" t="n">
        <f aca="false">IF(AND(L3589=1,ISNUMBER(F3589)),MAX(0,F3589-E3589)/60,"")</f>
        <v>86.9</v>
      </c>
      <c r="N3589" s="9" t="n">
        <f aca="false">IF(AND(L3589=1,ISNUMBER(G3589)),MAX(0,G3589-E3589)/60,"")</f>
        <v>84.4333333333333</v>
      </c>
      <c r="O3589" s="9" t="n">
        <f aca="false">IF(ISNUMBER(H3589),IF(AND(H3589&gt;=Scenario!$B$11,H3589&lt;Scenario!$B$12),1,0),0)</f>
        <v>1</v>
      </c>
      <c r="P3589" s="9" t="n">
        <f aca="false">IF(O3589=1,MAX(0,H3589-E3589)/60,"")</f>
        <v>155.2</v>
      </c>
      <c r="Q3589" s="9" t="n">
        <f aca="false">INDEX(Scenario!$B$18:$B$20,MATCH(B3589,Scenario!$A$18:$A$20,0))</f>
        <v>240</v>
      </c>
      <c r="R3589" s="9" t="n">
        <f aca="false">INDEX(Scenario!$C$18:$C$20,MATCH(B3589,Scenario!$A$18:$A$20,0))</f>
        <v>4320</v>
      </c>
      <c r="S3589" s="9" t="n">
        <f aca="false">IF(ISNUMBER(M3589),IF(M3589&lt;=Q3589,1,0),"")</f>
        <v>1</v>
      </c>
      <c r="T3589" s="9" t="n">
        <f aca="false">IF(ISNUMBER(P3589),IF(P3589&lt;=R3589,1,0),"")</f>
        <v>1</v>
      </c>
      <c r="U3589" s="9" t="n">
        <f aca="false">IF(E3589&gt;Scenario!$B$14,0,IF(OR(AND(ISNUMBER(H3589),H3589&lt;=Scenario!$B$14),AND(ISNUMBER(I3589),I3589&lt;=Scenario!$B$14)),0,1))</f>
        <v>0</v>
      </c>
      <c r="V3589" s="9" t="n">
        <f aca="false">IF(AND(U3589=1,(Scenario!$B$14-E3589)/60&gt;R3589),1,0)</f>
        <v>0</v>
      </c>
      <c r="W3589" s="9" t="n">
        <f aca="false">IF(OR(C3589=Scenario!$B$22,C3589=Scenario!$C$22),1,0)</f>
        <v>0</v>
      </c>
      <c r="X3589" s="9" t="n">
        <f aca="false">IF(ISNUMBER(I3589),1,0)</f>
        <v>0</v>
      </c>
      <c r="Y3589" s="9" t="n">
        <f aca="false">MOD(INT(E3589/86400)+3,7)</f>
        <v>1</v>
      </c>
      <c r="Z3589" s="9" t="n">
        <f aca="false">MOD(INT(E3589/3600),24)</f>
        <v>13</v>
      </c>
      <c r="AA3589" s="6" t="s">
        <v>7421</v>
      </c>
    </row>
    <row r="3590" customFormat="false" ht="15" hidden="false" customHeight="false" outlineLevel="0" collapsed="false">
      <c r="A3590" s="6" t="s">
        <v>7422</v>
      </c>
      <c r="B3590" s="6" t="s">
        <v>43</v>
      </c>
      <c r="C3590" s="6" t="s">
        <v>288</v>
      </c>
      <c r="D3590" s="6" t="s">
        <v>172</v>
      </c>
      <c r="E3590" s="6" t="n">
        <v>1790085153</v>
      </c>
      <c r="F3590" s="6" t="n">
        <v>1790087724</v>
      </c>
      <c r="G3590" s="6" t="n">
        <v>1790087644</v>
      </c>
      <c r="H3590" s="6" t="n">
        <v>1790091179</v>
      </c>
      <c r="J3590" s="6" t="n">
        <v>0</v>
      </c>
      <c r="K3590" s="6" t="n">
        <v>0</v>
      </c>
      <c r="L3590" s="9" t="n">
        <f aca="false">IF(AND(E3590&gt;=Scenario!$B$11,E3590&lt;Scenario!$B$12),1,0)</f>
        <v>1</v>
      </c>
      <c r="M3590" s="9" t="n">
        <f aca="false">IF(AND(L3590=1,ISNUMBER(F3590)),MAX(0,F3590-E3590)/60,"")</f>
        <v>42.85</v>
      </c>
      <c r="N3590" s="9" t="n">
        <f aca="false">IF(AND(L3590=1,ISNUMBER(G3590)),MAX(0,G3590-E3590)/60,"")</f>
        <v>41.5166666666667</v>
      </c>
      <c r="O3590" s="9" t="n">
        <f aca="false">IF(ISNUMBER(H3590),IF(AND(H3590&gt;=Scenario!$B$11,H3590&lt;Scenario!$B$12),1,0),0)</f>
        <v>1</v>
      </c>
      <c r="P3590" s="9" t="n">
        <f aca="false">IF(O3590=1,MAX(0,H3590-E3590)/60,"")</f>
        <v>100.433333333333</v>
      </c>
      <c r="Q3590" s="9" t="n">
        <f aca="false">INDEX(Scenario!$B$18:$B$20,MATCH(B3590,Scenario!$A$18:$A$20,0))</f>
        <v>60</v>
      </c>
      <c r="R3590" s="9" t="n">
        <f aca="false">INDEX(Scenario!$C$18:$C$20,MATCH(B3590,Scenario!$A$18:$A$20,0))</f>
        <v>1440</v>
      </c>
      <c r="S3590" s="9" t="n">
        <f aca="false">IF(ISNUMBER(M3590),IF(M3590&lt;=Q3590,1,0),"")</f>
        <v>1</v>
      </c>
      <c r="T3590" s="9" t="n">
        <f aca="false">IF(ISNUMBER(P3590),IF(P3590&lt;=R3590,1,0),"")</f>
        <v>1</v>
      </c>
      <c r="U3590" s="9" t="n">
        <f aca="false">IF(E3590&gt;Scenario!$B$14,0,IF(OR(AND(ISNUMBER(H3590),H3590&lt;=Scenario!$B$14),AND(ISNUMBER(I3590),I3590&lt;=Scenario!$B$14)),0,1))</f>
        <v>0</v>
      </c>
      <c r="V3590" s="9" t="n">
        <f aca="false">IF(AND(U3590=1,(Scenario!$B$14-E3590)/60&gt;R3590),1,0)</f>
        <v>0</v>
      </c>
      <c r="W3590" s="9" t="n">
        <f aca="false">IF(OR(C3590=Scenario!$B$22,C3590=Scenario!$C$22),1,0)</f>
        <v>0</v>
      </c>
      <c r="X3590" s="9" t="n">
        <f aca="false">IF(ISNUMBER(I3590),1,0)</f>
        <v>0</v>
      </c>
      <c r="Y3590" s="9" t="n">
        <f aca="false">MOD(INT(E3590/86400)+3,7)</f>
        <v>1</v>
      </c>
      <c r="Z3590" s="9" t="n">
        <f aca="false">MOD(INT(E3590/3600),24)</f>
        <v>13</v>
      </c>
      <c r="AA3590" s="6" t="s">
        <v>7423</v>
      </c>
    </row>
    <row r="3591" customFormat="false" ht="15" hidden="false" customHeight="false" outlineLevel="0" collapsed="false">
      <c r="A3591" s="6" t="s">
        <v>7424</v>
      </c>
      <c r="B3591" s="6" t="s">
        <v>43</v>
      </c>
      <c r="C3591" s="6" t="s">
        <v>249</v>
      </c>
      <c r="D3591" s="6" t="s">
        <v>172</v>
      </c>
      <c r="E3591" s="6" t="n">
        <v>1790085469</v>
      </c>
      <c r="F3591" s="6" t="n">
        <v>1790088051</v>
      </c>
      <c r="G3591" s="6" t="n">
        <v>1790087854</v>
      </c>
      <c r="H3591" s="6" t="n">
        <v>1790092387</v>
      </c>
      <c r="J3591" s="6" t="n">
        <v>0</v>
      </c>
      <c r="K3591" s="6" t="n">
        <v>0</v>
      </c>
      <c r="L3591" s="9" t="n">
        <f aca="false">IF(AND(E3591&gt;=Scenario!$B$11,E3591&lt;Scenario!$B$12),1,0)</f>
        <v>1</v>
      </c>
      <c r="M3591" s="9" t="n">
        <f aca="false">IF(AND(L3591=1,ISNUMBER(F3591)),MAX(0,F3591-E3591)/60,"")</f>
        <v>43.0333333333333</v>
      </c>
      <c r="N3591" s="9" t="n">
        <f aca="false">IF(AND(L3591=1,ISNUMBER(G3591)),MAX(0,G3591-E3591)/60,"")</f>
        <v>39.75</v>
      </c>
      <c r="O3591" s="9" t="n">
        <f aca="false">IF(ISNUMBER(H3591),IF(AND(H3591&gt;=Scenario!$B$11,H3591&lt;Scenario!$B$12),1,0),0)</f>
        <v>1</v>
      </c>
      <c r="P3591" s="9" t="n">
        <f aca="false">IF(O3591=1,MAX(0,H3591-E3591)/60,"")</f>
        <v>115.3</v>
      </c>
      <c r="Q3591" s="9" t="n">
        <f aca="false">INDEX(Scenario!$B$18:$B$20,MATCH(B3591,Scenario!$A$18:$A$20,0))</f>
        <v>60</v>
      </c>
      <c r="R3591" s="9" t="n">
        <f aca="false">INDEX(Scenario!$C$18:$C$20,MATCH(B3591,Scenario!$A$18:$A$20,0))</f>
        <v>1440</v>
      </c>
      <c r="S3591" s="9" t="n">
        <f aca="false">IF(ISNUMBER(M3591),IF(M3591&lt;=Q3591,1,0),"")</f>
        <v>1</v>
      </c>
      <c r="T3591" s="9" t="n">
        <f aca="false">IF(ISNUMBER(P3591),IF(P3591&lt;=R3591,1,0),"")</f>
        <v>1</v>
      </c>
      <c r="U3591" s="9" t="n">
        <f aca="false">IF(E3591&gt;Scenario!$B$14,0,IF(OR(AND(ISNUMBER(H3591),H3591&lt;=Scenario!$B$14),AND(ISNUMBER(I3591),I3591&lt;=Scenario!$B$14)),0,1))</f>
        <v>0</v>
      </c>
      <c r="V3591" s="9" t="n">
        <f aca="false">IF(AND(U3591=1,(Scenario!$B$14-E3591)/60&gt;R3591),1,0)</f>
        <v>0</v>
      </c>
      <c r="W3591" s="9" t="n">
        <f aca="false">IF(OR(C3591=Scenario!$B$22,C3591=Scenario!$C$22),1,0)</f>
        <v>0</v>
      </c>
      <c r="X3591" s="9" t="n">
        <f aca="false">IF(ISNUMBER(I3591),1,0)</f>
        <v>0</v>
      </c>
      <c r="Y3591" s="9" t="n">
        <f aca="false">MOD(INT(E3591/86400)+3,7)</f>
        <v>1</v>
      </c>
      <c r="Z3591" s="9" t="n">
        <f aca="false">MOD(INT(E3591/3600),24)</f>
        <v>13</v>
      </c>
      <c r="AA3591" s="6" t="s">
        <v>7425</v>
      </c>
    </row>
    <row r="3592" customFormat="false" ht="15" hidden="false" customHeight="false" outlineLevel="0" collapsed="false">
      <c r="A3592" s="6" t="s">
        <v>7426</v>
      </c>
      <c r="B3592" s="6" t="s">
        <v>43</v>
      </c>
      <c r="C3592" s="6" t="s">
        <v>249</v>
      </c>
      <c r="D3592" s="6" t="s">
        <v>171</v>
      </c>
      <c r="E3592" s="6" t="n">
        <v>1790087240</v>
      </c>
      <c r="F3592" s="6" t="n">
        <v>1790088916</v>
      </c>
      <c r="G3592" s="6" t="n">
        <v>1790088794</v>
      </c>
      <c r="H3592" s="6" t="n">
        <v>1790091455</v>
      </c>
      <c r="J3592" s="6" t="n">
        <v>0</v>
      </c>
      <c r="K3592" s="6" t="n">
        <v>0</v>
      </c>
      <c r="L3592" s="9" t="n">
        <f aca="false">IF(AND(E3592&gt;=Scenario!$B$11,E3592&lt;Scenario!$B$12),1,0)</f>
        <v>1</v>
      </c>
      <c r="M3592" s="9" t="n">
        <f aca="false">IF(AND(L3592=1,ISNUMBER(F3592)),MAX(0,F3592-E3592)/60,"")</f>
        <v>27.9333333333333</v>
      </c>
      <c r="N3592" s="9" t="n">
        <f aca="false">IF(AND(L3592=1,ISNUMBER(G3592)),MAX(0,G3592-E3592)/60,"")</f>
        <v>25.9</v>
      </c>
      <c r="O3592" s="9" t="n">
        <f aca="false">IF(ISNUMBER(H3592),IF(AND(H3592&gt;=Scenario!$B$11,H3592&lt;Scenario!$B$12),1,0),0)</f>
        <v>1</v>
      </c>
      <c r="P3592" s="9" t="n">
        <f aca="false">IF(O3592=1,MAX(0,H3592-E3592)/60,"")</f>
        <v>70.25</v>
      </c>
      <c r="Q3592" s="9" t="n">
        <f aca="false">INDEX(Scenario!$B$18:$B$20,MATCH(B3592,Scenario!$A$18:$A$20,0))</f>
        <v>60</v>
      </c>
      <c r="R3592" s="9" t="n">
        <f aca="false">INDEX(Scenario!$C$18:$C$20,MATCH(B3592,Scenario!$A$18:$A$20,0))</f>
        <v>1440</v>
      </c>
      <c r="S3592" s="9" t="n">
        <f aca="false">IF(ISNUMBER(M3592),IF(M3592&lt;=Q3592,1,0),"")</f>
        <v>1</v>
      </c>
      <c r="T3592" s="9" t="n">
        <f aca="false">IF(ISNUMBER(P3592),IF(P3592&lt;=R3592,1,0),"")</f>
        <v>1</v>
      </c>
      <c r="U3592" s="9" t="n">
        <f aca="false">IF(E3592&gt;Scenario!$B$14,0,IF(OR(AND(ISNUMBER(H3592),H3592&lt;=Scenario!$B$14),AND(ISNUMBER(I3592),I3592&lt;=Scenario!$B$14)),0,1))</f>
        <v>0</v>
      </c>
      <c r="V3592" s="9" t="n">
        <f aca="false">IF(AND(U3592=1,(Scenario!$B$14-E3592)/60&gt;R3592),1,0)</f>
        <v>0</v>
      </c>
      <c r="W3592" s="9" t="n">
        <f aca="false">IF(OR(C3592=Scenario!$B$22,C3592=Scenario!$C$22),1,0)</f>
        <v>0</v>
      </c>
      <c r="X3592" s="9" t="n">
        <f aca="false">IF(ISNUMBER(I3592),1,0)</f>
        <v>0</v>
      </c>
      <c r="Y3592" s="9" t="n">
        <f aca="false">MOD(INT(E3592/86400)+3,7)</f>
        <v>1</v>
      </c>
      <c r="Z3592" s="9" t="n">
        <f aca="false">MOD(INT(E3592/3600),24)</f>
        <v>14</v>
      </c>
      <c r="AA3592" s="6" t="s">
        <v>7427</v>
      </c>
    </row>
    <row r="3593" customFormat="false" ht="15" hidden="false" customHeight="false" outlineLevel="0" collapsed="false">
      <c r="A3593" s="6" t="s">
        <v>7428</v>
      </c>
      <c r="B3593" s="6" t="s">
        <v>42</v>
      </c>
      <c r="C3593" s="6" t="s">
        <v>47</v>
      </c>
      <c r="D3593" s="6" t="s">
        <v>172</v>
      </c>
      <c r="E3593" s="6" t="n">
        <v>1790087723</v>
      </c>
      <c r="I3593" s="6" t="n">
        <v>1790088516</v>
      </c>
      <c r="J3593" s="6" t="n">
        <v>0</v>
      </c>
      <c r="K3593" s="6" t="n">
        <v>0</v>
      </c>
      <c r="L3593" s="9" t="n">
        <f aca="false">IF(AND(E3593&gt;=Scenario!$B$11,E3593&lt;Scenario!$B$12),1,0)</f>
        <v>1</v>
      </c>
      <c r="M3593" s="0" t="str">
        <f aca="false">IF(AND(L3593=1,ISNUMBER(F3593)),MAX(0,F3593-E3593)/60,"")</f>
        <v/>
      </c>
      <c r="N3593" s="0" t="str">
        <f aca="false">IF(AND(L3593=1,ISNUMBER(G3593)),MAX(0,G3593-E3593)/60,"")</f>
        <v/>
      </c>
      <c r="O3593" s="9" t="n">
        <f aca="false">IF(ISNUMBER(H3593),IF(AND(H3593&gt;=Scenario!$B$11,H3593&lt;Scenario!$B$12),1,0),0)</f>
        <v>0</v>
      </c>
      <c r="P3593" s="0" t="str">
        <f aca="false">IF(O3593=1,MAX(0,H3593-E3593)/60,"")</f>
        <v/>
      </c>
      <c r="Q3593" s="9" t="n">
        <f aca="false">INDEX(Scenario!$B$18:$B$20,MATCH(B3593,Scenario!$A$18:$A$20,0))</f>
        <v>15</v>
      </c>
      <c r="R3593" s="9" t="n">
        <f aca="false">INDEX(Scenario!$C$18:$C$20,MATCH(B3593,Scenario!$A$18:$A$20,0))</f>
        <v>240</v>
      </c>
      <c r="S3593" s="0" t="str">
        <f aca="false">IF(ISNUMBER(M3593),IF(M3593&lt;=Q3593,1,0),"")</f>
        <v/>
      </c>
      <c r="T3593" s="0" t="str">
        <f aca="false">IF(ISNUMBER(P3593),IF(P3593&lt;=R3593,1,0),"")</f>
        <v/>
      </c>
      <c r="U3593" s="9" t="n">
        <f aca="false">IF(E3593&gt;Scenario!$B$14,0,IF(OR(AND(ISNUMBER(H3593),H3593&lt;=Scenario!$B$14),AND(ISNUMBER(I3593),I3593&lt;=Scenario!$B$14)),0,1))</f>
        <v>0</v>
      </c>
      <c r="V3593" s="9" t="n">
        <f aca="false">IF(AND(U3593=1,(Scenario!$B$14-E3593)/60&gt;R3593),1,0)</f>
        <v>0</v>
      </c>
      <c r="W3593" s="9" t="n">
        <f aca="false">IF(OR(C3593=Scenario!$B$22,C3593=Scenario!$C$22),1,0)</f>
        <v>1</v>
      </c>
      <c r="X3593" s="9" t="n">
        <f aca="false">IF(ISNUMBER(I3593),1,0)</f>
        <v>1</v>
      </c>
      <c r="Y3593" s="9" t="n">
        <f aca="false">MOD(INT(E3593/86400)+3,7)</f>
        <v>1</v>
      </c>
      <c r="Z3593" s="9" t="n">
        <f aca="false">MOD(INT(E3593/3600),24)</f>
        <v>14</v>
      </c>
      <c r="AA3593" s="6" t="s">
        <v>7429</v>
      </c>
    </row>
    <row r="3594" customFormat="false" ht="15" hidden="false" customHeight="false" outlineLevel="0" collapsed="false">
      <c r="A3594" s="6" t="s">
        <v>7430</v>
      </c>
      <c r="B3594" s="6" t="s">
        <v>43</v>
      </c>
      <c r="C3594" s="6" t="s">
        <v>249</v>
      </c>
      <c r="D3594" s="6" t="s">
        <v>172</v>
      </c>
      <c r="E3594" s="6" t="n">
        <v>1790088051</v>
      </c>
      <c r="F3594" s="6" t="n">
        <v>1790089317</v>
      </c>
      <c r="G3594" s="6" t="n">
        <v>1790089235</v>
      </c>
      <c r="H3594" s="6" t="n">
        <v>1790104728</v>
      </c>
      <c r="J3594" s="6" t="n">
        <v>0</v>
      </c>
      <c r="K3594" s="6" t="n">
        <v>0</v>
      </c>
      <c r="L3594" s="9" t="n">
        <f aca="false">IF(AND(E3594&gt;=Scenario!$B$11,E3594&lt;Scenario!$B$12),1,0)</f>
        <v>1</v>
      </c>
      <c r="M3594" s="9" t="n">
        <f aca="false">IF(AND(L3594=1,ISNUMBER(F3594)),MAX(0,F3594-E3594)/60,"")</f>
        <v>21.1</v>
      </c>
      <c r="N3594" s="9" t="n">
        <f aca="false">IF(AND(L3594=1,ISNUMBER(G3594)),MAX(0,G3594-E3594)/60,"")</f>
        <v>19.7333333333333</v>
      </c>
      <c r="O3594" s="9" t="n">
        <f aca="false">IF(ISNUMBER(H3594),IF(AND(H3594&gt;=Scenario!$B$11,H3594&lt;Scenario!$B$12),1,0),0)</f>
        <v>1</v>
      </c>
      <c r="P3594" s="9" t="n">
        <f aca="false">IF(O3594=1,MAX(0,H3594-E3594)/60,"")</f>
        <v>277.95</v>
      </c>
      <c r="Q3594" s="9" t="n">
        <f aca="false">INDEX(Scenario!$B$18:$B$20,MATCH(B3594,Scenario!$A$18:$A$20,0))</f>
        <v>60</v>
      </c>
      <c r="R3594" s="9" t="n">
        <f aca="false">INDEX(Scenario!$C$18:$C$20,MATCH(B3594,Scenario!$A$18:$A$20,0))</f>
        <v>1440</v>
      </c>
      <c r="S3594" s="9" t="n">
        <f aca="false">IF(ISNUMBER(M3594),IF(M3594&lt;=Q3594,1,0),"")</f>
        <v>1</v>
      </c>
      <c r="T3594" s="9" t="n">
        <f aca="false">IF(ISNUMBER(P3594),IF(P3594&lt;=R3594,1,0),"")</f>
        <v>1</v>
      </c>
      <c r="U3594" s="9" t="n">
        <f aca="false">IF(E3594&gt;Scenario!$B$14,0,IF(OR(AND(ISNUMBER(H3594),H3594&lt;=Scenario!$B$14),AND(ISNUMBER(I3594),I3594&lt;=Scenario!$B$14)),0,1))</f>
        <v>0</v>
      </c>
      <c r="V3594" s="9" t="n">
        <f aca="false">IF(AND(U3594=1,(Scenario!$B$14-E3594)/60&gt;R3594),1,0)</f>
        <v>0</v>
      </c>
      <c r="W3594" s="9" t="n">
        <f aca="false">IF(OR(C3594=Scenario!$B$22,C3594=Scenario!$C$22),1,0)</f>
        <v>0</v>
      </c>
      <c r="X3594" s="9" t="n">
        <f aca="false">IF(ISNUMBER(I3594),1,0)</f>
        <v>0</v>
      </c>
      <c r="Y3594" s="9" t="n">
        <f aca="false">MOD(INT(E3594/86400)+3,7)</f>
        <v>1</v>
      </c>
      <c r="Z3594" s="9" t="n">
        <f aca="false">MOD(INT(E3594/3600),24)</f>
        <v>14</v>
      </c>
      <c r="AA3594" s="6" t="s">
        <v>7431</v>
      </c>
    </row>
    <row r="3595" customFormat="false" ht="15" hidden="false" customHeight="false" outlineLevel="0" collapsed="false">
      <c r="A3595" s="6" t="s">
        <v>7432</v>
      </c>
      <c r="B3595" s="6" t="s">
        <v>43</v>
      </c>
      <c r="C3595" s="6" t="s">
        <v>46</v>
      </c>
      <c r="D3595" s="6" t="s">
        <v>171</v>
      </c>
      <c r="E3595" s="6" t="n">
        <v>1790088627</v>
      </c>
      <c r="F3595" s="6" t="n">
        <v>1790096628</v>
      </c>
      <c r="G3595" s="6" t="n">
        <v>1790096413</v>
      </c>
      <c r="H3595" s="6" t="n">
        <v>1790106325</v>
      </c>
      <c r="J3595" s="6" t="n">
        <v>0</v>
      </c>
      <c r="K3595" s="6" t="n">
        <v>0</v>
      </c>
      <c r="L3595" s="9" t="n">
        <f aca="false">IF(AND(E3595&gt;=Scenario!$B$11,E3595&lt;Scenario!$B$12),1,0)</f>
        <v>1</v>
      </c>
      <c r="M3595" s="9" t="n">
        <f aca="false">IF(AND(L3595=1,ISNUMBER(F3595)),MAX(0,F3595-E3595)/60,"")</f>
        <v>133.35</v>
      </c>
      <c r="N3595" s="9" t="n">
        <f aca="false">IF(AND(L3595=1,ISNUMBER(G3595)),MAX(0,G3595-E3595)/60,"")</f>
        <v>129.766666666667</v>
      </c>
      <c r="O3595" s="9" t="n">
        <f aca="false">IF(ISNUMBER(H3595),IF(AND(H3595&gt;=Scenario!$B$11,H3595&lt;Scenario!$B$12),1,0),0)</f>
        <v>1</v>
      </c>
      <c r="P3595" s="9" t="n">
        <f aca="false">IF(O3595=1,MAX(0,H3595-E3595)/60,"")</f>
        <v>294.966666666667</v>
      </c>
      <c r="Q3595" s="9" t="n">
        <f aca="false">INDEX(Scenario!$B$18:$B$20,MATCH(B3595,Scenario!$A$18:$A$20,0))</f>
        <v>60</v>
      </c>
      <c r="R3595" s="9" t="n">
        <f aca="false">INDEX(Scenario!$C$18:$C$20,MATCH(B3595,Scenario!$A$18:$A$20,0))</f>
        <v>1440</v>
      </c>
      <c r="S3595" s="9" t="n">
        <f aca="false">IF(ISNUMBER(M3595),IF(M3595&lt;=Q3595,1,0),"")</f>
        <v>0</v>
      </c>
      <c r="T3595" s="9" t="n">
        <f aca="false">IF(ISNUMBER(P3595),IF(P3595&lt;=R3595,1,0),"")</f>
        <v>1</v>
      </c>
      <c r="U3595" s="9" t="n">
        <f aca="false">IF(E3595&gt;Scenario!$B$14,0,IF(OR(AND(ISNUMBER(H3595),H3595&lt;=Scenario!$B$14),AND(ISNUMBER(I3595),I3595&lt;=Scenario!$B$14)),0,1))</f>
        <v>0</v>
      </c>
      <c r="V3595" s="9" t="n">
        <f aca="false">IF(AND(U3595=1,(Scenario!$B$14-E3595)/60&gt;R3595),1,0)</f>
        <v>0</v>
      </c>
      <c r="W3595" s="9" t="n">
        <f aca="false">IF(OR(C3595=Scenario!$B$22,C3595=Scenario!$C$22),1,0)</f>
        <v>1</v>
      </c>
      <c r="X3595" s="9" t="n">
        <f aca="false">IF(ISNUMBER(I3595),1,0)</f>
        <v>0</v>
      </c>
      <c r="Y3595" s="9" t="n">
        <f aca="false">MOD(INT(E3595/86400)+3,7)</f>
        <v>1</v>
      </c>
      <c r="Z3595" s="9" t="n">
        <f aca="false">MOD(INT(E3595/3600),24)</f>
        <v>14</v>
      </c>
      <c r="AA3595" s="6" t="s">
        <v>7433</v>
      </c>
    </row>
    <row r="3596" customFormat="false" ht="15" hidden="false" customHeight="false" outlineLevel="0" collapsed="false">
      <c r="A3596" s="6" t="s">
        <v>7434</v>
      </c>
      <c r="B3596" s="6" t="s">
        <v>44</v>
      </c>
      <c r="C3596" s="6" t="s">
        <v>288</v>
      </c>
      <c r="D3596" s="6" t="s">
        <v>172</v>
      </c>
      <c r="E3596" s="6" t="n">
        <v>1790090224</v>
      </c>
      <c r="F3596" s="6" t="n">
        <v>1790090763</v>
      </c>
      <c r="G3596" s="6" t="n">
        <v>1790090598</v>
      </c>
      <c r="H3596" s="6" t="n">
        <v>1790092786</v>
      </c>
      <c r="J3596" s="6" t="n">
        <v>0</v>
      </c>
      <c r="K3596" s="6" t="n">
        <v>1</v>
      </c>
      <c r="L3596" s="9" t="n">
        <f aca="false">IF(AND(E3596&gt;=Scenario!$B$11,E3596&lt;Scenario!$B$12),1,0)</f>
        <v>1</v>
      </c>
      <c r="M3596" s="9" t="n">
        <f aca="false">IF(AND(L3596=1,ISNUMBER(F3596)),MAX(0,F3596-E3596)/60,"")</f>
        <v>8.98333333333333</v>
      </c>
      <c r="N3596" s="9" t="n">
        <f aca="false">IF(AND(L3596=1,ISNUMBER(G3596)),MAX(0,G3596-E3596)/60,"")</f>
        <v>6.23333333333333</v>
      </c>
      <c r="O3596" s="9" t="n">
        <f aca="false">IF(ISNUMBER(H3596),IF(AND(H3596&gt;=Scenario!$B$11,H3596&lt;Scenario!$B$12),1,0),0)</f>
        <v>1</v>
      </c>
      <c r="P3596" s="9" t="n">
        <f aca="false">IF(O3596=1,MAX(0,H3596-E3596)/60,"")</f>
        <v>42.7</v>
      </c>
      <c r="Q3596" s="9" t="n">
        <f aca="false">INDEX(Scenario!$B$18:$B$20,MATCH(B3596,Scenario!$A$18:$A$20,0))</f>
        <v>240</v>
      </c>
      <c r="R3596" s="9" t="n">
        <f aca="false">INDEX(Scenario!$C$18:$C$20,MATCH(B3596,Scenario!$A$18:$A$20,0))</f>
        <v>4320</v>
      </c>
      <c r="S3596" s="9" t="n">
        <f aca="false">IF(ISNUMBER(M3596),IF(M3596&lt;=Q3596,1,0),"")</f>
        <v>1</v>
      </c>
      <c r="T3596" s="9" t="n">
        <f aca="false">IF(ISNUMBER(P3596),IF(P3596&lt;=R3596,1,0),"")</f>
        <v>1</v>
      </c>
      <c r="U3596" s="9" t="n">
        <f aca="false">IF(E3596&gt;Scenario!$B$14,0,IF(OR(AND(ISNUMBER(H3596),H3596&lt;=Scenario!$B$14),AND(ISNUMBER(I3596),I3596&lt;=Scenario!$B$14)),0,1))</f>
        <v>0</v>
      </c>
      <c r="V3596" s="9" t="n">
        <f aca="false">IF(AND(U3596=1,(Scenario!$B$14-E3596)/60&gt;R3596),1,0)</f>
        <v>0</v>
      </c>
      <c r="W3596" s="9" t="n">
        <f aca="false">IF(OR(C3596=Scenario!$B$22,C3596=Scenario!$C$22),1,0)</f>
        <v>0</v>
      </c>
      <c r="X3596" s="9" t="n">
        <f aca="false">IF(ISNUMBER(I3596),1,0)</f>
        <v>0</v>
      </c>
      <c r="Y3596" s="9" t="n">
        <f aca="false">MOD(INT(E3596/86400)+3,7)</f>
        <v>1</v>
      </c>
      <c r="Z3596" s="9" t="n">
        <f aca="false">MOD(INT(E3596/3600),24)</f>
        <v>15</v>
      </c>
      <c r="AA3596" s="6" t="s">
        <v>7435</v>
      </c>
    </row>
    <row r="3597" customFormat="false" ht="15" hidden="false" customHeight="false" outlineLevel="0" collapsed="false">
      <c r="A3597" s="6" t="s">
        <v>7436</v>
      </c>
      <c r="B3597" s="6" t="s">
        <v>42</v>
      </c>
      <c r="C3597" s="6" t="s">
        <v>46</v>
      </c>
      <c r="D3597" s="6" t="s">
        <v>170</v>
      </c>
      <c r="E3597" s="6" t="n">
        <v>1790090452</v>
      </c>
      <c r="F3597" s="6" t="n">
        <v>1790090565</v>
      </c>
      <c r="G3597" s="6" t="n">
        <v>1790090494</v>
      </c>
      <c r="H3597" s="6" t="n">
        <v>1790094118</v>
      </c>
      <c r="J3597" s="6" t="n">
        <v>0</v>
      </c>
      <c r="K3597" s="6" t="n">
        <v>0</v>
      </c>
      <c r="L3597" s="9" t="n">
        <f aca="false">IF(AND(E3597&gt;=Scenario!$B$11,E3597&lt;Scenario!$B$12),1,0)</f>
        <v>1</v>
      </c>
      <c r="M3597" s="9" t="n">
        <f aca="false">IF(AND(L3597=1,ISNUMBER(F3597)),MAX(0,F3597-E3597)/60,"")</f>
        <v>1.88333333333333</v>
      </c>
      <c r="N3597" s="9" t="n">
        <f aca="false">IF(AND(L3597=1,ISNUMBER(G3597)),MAX(0,G3597-E3597)/60,"")</f>
        <v>0.7</v>
      </c>
      <c r="O3597" s="9" t="n">
        <f aca="false">IF(ISNUMBER(H3597),IF(AND(H3597&gt;=Scenario!$B$11,H3597&lt;Scenario!$B$12),1,0),0)</f>
        <v>1</v>
      </c>
      <c r="P3597" s="9" t="n">
        <f aca="false">IF(O3597=1,MAX(0,H3597-E3597)/60,"")</f>
        <v>61.1</v>
      </c>
      <c r="Q3597" s="9" t="n">
        <f aca="false">INDEX(Scenario!$B$18:$B$20,MATCH(B3597,Scenario!$A$18:$A$20,0))</f>
        <v>15</v>
      </c>
      <c r="R3597" s="9" t="n">
        <f aca="false">INDEX(Scenario!$C$18:$C$20,MATCH(B3597,Scenario!$A$18:$A$20,0))</f>
        <v>240</v>
      </c>
      <c r="S3597" s="9" t="n">
        <f aca="false">IF(ISNUMBER(M3597),IF(M3597&lt;=Q3597,1,0),"")</f>
        <v>1</v>
      </c>
      <c r="T3597" s="9" t="n">
        <f aca="false">IF(ISNUMBER(P3597),IF(P3597&lt;=R3597,1,0),"")</f>
        <v>1</v>
      </c>
      <c r="U3597" s="9" t="n">
        <f aca="false">IF(E3597&gt;Scenario!$B$14,0,IF(OR(AND(ISNUMBER(H3597),H3597&lt;=Scenario!$B$14),AND(ISNUMBER(I3597),I3597&lt;=Scenario!$B$14)),0,1))</f>
        <v>0</v>
      </c>
      <c r="V3597" s="9" t="n">
        <f aca="false">IF(AND(U3597=1,(Scenario!$B$14-E3597)/60&gt;R3597),1,0)</f>
        <v>0</v>
      </c>
      <c r="W3597" s="9" t="n">
        <f aca="false">IF(OR(C3597=Scenario!$B$22,C3597=Scenario!$C$22),1,0)</f>
        <v>1</v>
      </c>
      <c r="X3597" s="9" t="n">
        <f aca="false">IF(ISNUMBER(I3597),1,0)</f>
        <v>0</v>
      </c>
      <c r="Y3597" s="9" t="n">
        <f aca="false">MOD(INT(E3597/86400)+3,7)</f>
        <v>1</v>
      </c>
      <c r="Z3597" s="9" t="n">
        <f aca="false">MOD(INT(E3597/3600),24)</f>
        <v>15</v>
      </c>
      <c r="AA3597" s="6" t="s">
        <v>7437</v>
      </c>
    </row>
    <row r="3598" customFormat="false" ht="15" hidden="false" customHeight="false" outlineLevel="0" collapsed="false">
      <c r="A3598" s="6" t="s">
        <v>7438</v>
      </c>
      <c r="B3598" s="6" t="s">
        <v>43</v>
      </c>
      <c r="C3598" s="6" t="s">
        <v>249</v>
      </c>
      <c r="D3598" s="6" t="s">
        <v>170</v>
      </c>
      <c r="E3598" s="6" t="n">
        <v>1790090590</v>
      </c>
      <c r="F3598" s="6" t="n">
        <v>1790091163</v>
      </c>
      <c r="G3598" s="6" t="n">
        <v>1790090966</v>
      </c>
      <c r="H3598" s="6" t="n">
        <v>1790092524</v>
      </c>
      <c r="J3598" s="6" t="n">
        <v>0</v>
      </c>
      <c r="K3598" s="6" t="n">
        <v>0</v>
      </c>
      <c r="L3598" s="9" t="n">
        <f aca="false">IF(AND(E3598&gt;=Scenario!$B$11,E3598&lt;Scenario!$B$12),1,0)</f>
        <v>1</v>
      </c>
      <c r="M3598" s="9" t="n">
        <f aca="false">IF(AND(L3598=1,ISNUMBER(F3598)),MAX(0,F3598-E3598)/60,"")</f>
        <v>9.55</v>
      </c>
      <c r="N3598" s="9" t="n">
        <f aca="false">IF(AND(L3598=1,ISNUMBER(G3598)),MAX(0,G3598-E3598)/60,"")</f>
        <v>6.26666666666667</v>
      </c>
      <c r="O3598" s="9" t="n">
        <f aca="false">IF(ISNUMBER(H3598),IF(AND(H3598&gt;=Scenario!$B$11,H3598&lt;Scenario!$B$12),1,0),0)</f>
        <v>1</v>
      </c>
      <c r="P3598" s="9" t="n">
        <f aca="false">IF(O3598=1,MAX(0,H3598-E3598)/60,"")</f>
        <v>32.2333333333333</v>
      </c>
      <c r="Q3598" s="9" t="n">
        <f aca="false">INDEX(Scenario!$B$18:$B$20,MATCH(B3598,Scenario!$A$18:$A$20,0))</f>
        <v>60</v>
      </c>
      <c r="R3598" s="9" t="n">
        <f aca="false">INDEX(Scenario!$C$18:$C$20,MATCH(B3598,Scenario!$A$18:$A$20,0))</f>
        <v>1440</v>
      </c>
      <c r="S3598" s="9" t="n">
        <f aca="false">IF(ISNUMBER(M3598),IF(M3598&lt;=Q3598,1,0),"")</f>
        <v>1</v>
      </c>
      <c r="T3598" s="9" t="n">
        <f aca="false">IF(ISNUMBER(P3598),IF(P3598&lt;=R3598,1,0),"")</f>
        <v>1</v>
      </c>
      <c r="U3598" s="9" t="n">
        <f aca="false">IF(E3598&gt;Scenario!$B$14,0,IF(OR(AND(ISNUMBER(H3598),H3598&lt;=Scenario!$B$14),AND(ISNUMBER(I3598),I3598&lt;=Scenario!$B$14)),0,1))</f>
        <v>0</v>
      </c>
      <c r="V3598" s="9" t="n">
        <f aca="false">IF(AND(U3598=1,(Scenario!$B$14-E3598)/60&gt;R3598),1,0)</f>
        <v>0</v>
      </c>
      <c r="W3598" s="9" t="n">
        <f aca="false">IF(OR(C3598=Scenario!$B$22,C3598=Scenario!$C$22),1,0)</f>
        <v>0</v>
      </c>
      <c r="X3598" s="9" t="n">
        <f aca="false">IF(ISNUMBER(I3598),1,0)</f>
        <v>0</v>
      </c>
      <c r="Y3598" s="9" t="n">
        <f aca="false">MOD(INT(E3598/86400)+3,7)</f>
        <v>1</v>
      </c>
      <c r="Z3598" s="9" t="n">
        <f aca="false">MOD(INT(E3598/3600),24)</f>
        <v>15</v>
      </c>
      <c r="AA3598" s="6" t="s">
        <v>7439</v>
      </c>
    </row>
    <row r="3599" customFormat="false" ht="15" hidden="false" customHeight="false" outlineLevel="0" collapsed="false">
      <c r="A3599" s="6" t="s">
        <v>7440</v>
      </c>
      <c r="B3599" s="6" t="s">
        <v>44</v>
      </c>
      <c r="C3599" s="6" t="s">
        <v>46</v>
      </c>
      <c r="D3599" s="6" t="s">
        <v>171</v>
      </c>
      <c r="E3599" s="6" t="n">
        <v>1790091160</v>
      </c>
      <c r="I3599" s="6" t="n">
        <v>1790093480</v>
      </c>
      <c r="J3599" s="6" t="n">
        <v>0</v>
      </c>
      <c r="K3599" s="6" t="n">
        <v>0</v>
      </c>
      <c r="L3599" s="9" t="n">
        <f aca="false">IF(AND(E3599&gt;=Scenario!$B$11,E3599&lt;Scenario!$B$12),1,0)</f>
        <v>1</v>
      </c>
      <c r="M3599" s="0" t="str">
        <f aca="false">IF(AND(L3599=1,ISNUMBER(F3599)),MAX(0,F3599-E3599)/60,"")</f>
        <v/>
      </c>
      <c r="N3599" s="0" t="str">
        <f aca="false">IF(AND(L3599=1,ISNUMBER(G3599)),MAX(0,G3599-E3599)/60,"")</f>
        <v/>
      </c>
      <c r="O3599" s="9" t="n">
        <f aca="false">IF(ISNUMBER(H3599),IF(AND(H3599&gt;=Scenario!$B$11,H3599&lt;Scenario!$B$12),1,0),0)</f>
        <v>0</v>
      </c>
      <c r="P3599" s="0" t="str">
        <f aca="false">IF(O3599=1,MAX(0,H3599-E3599)/60,"")</f>
        <v/>
      </c>
      <c r="Q3599" s="9" t="n">
        <f aca="false">INDEX(Scenario!$B$18:$B$20,MATCH(B3599,Scenario!$A$18:$A$20,0))</f>
        <v>240</v>
      </c>
      <c r="R3599" s="9" t="n">
        <f aca="false">INDEX(Scenario!$C$18:$C$20,MATCH(B3599,Scenario!$A$18:$A$20,0))</f>
        <v>4320</v>
      </c>
      <c r="S3599" s="0" t="str">
        <f aca="false">IF(ISNUMBER(M3599),IF(M3599&lt;=Q3599,1,0),"")</f>
        <v/>
      </c>
      <c r="T3599" s="0" t="str">
        <f aca="false">IF(ISNUMBER(P3599),IF(P3599&lt;=R3599,1,0),"")</f>
        <v/>
      </c>
      <c r="U3599" s="9" t="n">
        <f aca="false">IF(E3599&gt;Scenario!$B$14,0,IF(OR(AND(ISNUMBER(H3599),H3599&lt;=Scenario!$B$14),AND(ISNUMBER(I3599),I3599&lt;=Scenario!$B$14)),0,1))</f>
        <v>0</v>
      </c>
      <c r="V3599" s="9" t="n">
        <f aca="false">IF(AND(U3599=1,(Scenario!$B$14-E3599)/60&gt;R3599),1,0)</f>
        <v>0</v>
      </c>
      <c r="W3599" s="9" t="n">
        <f aca="false">IF(OR(C3599=Scenario!$B$22,C3599=Scenario!$C$22),1,0)</f>
        <v>1</v>
      </c>
      <c r="X3599" s="9" t="n">
        <f aca="false">IF(ISNUMBER(I3599),1,0)</f>
        <v>1</v>
      </c>
      <c r="Y3599" s="9" t="n">
        <f aca="false">MOD(INT(E3599/86400)+3,7)</f>
        <v>1</v>
      </c>
      <c r="Z3599" s="9" t="n">
        <f aca="false">MOD(INT(E3599/3600),24)</f>
        <v>15</v>
      </c>
      <c r="AA3599" s="6" t="s">
        <v>7441</v>
      </c>
    </row>
    <row r="3600" customFormat="false" ht="15" hidden="false" customHeight="false" outlineLevel="0" collapsed="false">
      <c r="A3600" s="6" t="s">
        <v>7442</v>
      </c>
      <c r="B3600" s="6" t="s">
        <v>44</v>
      </c>
      <c r="C3600" s="6" t="s">
        <v>46</v>
      </c>
      <c r="D3600" s="6" t="s">
        <v>172</v>
      </c>
      <c r="E3600" s="6" t="n">
        <v>1790091404</v>
      </c>
      <c r="F3600" s="6" t="n">
        <v>1790094262</v>
      </c>
      <c r="G3600" s="6" t="n">
        <v>1790094147</v>
      </c>
      <c r="H3600" s="6" t="n">
        <v>1790107170</v>
      </c>
      <c r="J3600" s="6" t="n">
        <v>0</v>
      </c>
      <c r="K3600" s="6" t="n">
        <v>0</v>
      </c>
      <c r="L3600" s="9" t="n">
        <f aca="false">IF(AND(E3600&gt;=Scenario!$B$11,E3600&lt;Scenario!$B$12),1,0)</f>
        <v>1</v>
      </c>
      <c r="M3600" s="9" t="n">
        <f aca="false">IF(AND(L3600=1,ISNUMBER(F3600)),MAX(0,F3600-E3600)/60,"")</f>
        <v>47.6333333333333</v>
      </c>
      <c r="N3600" s="9" t="n">
        <f aca="false">IF(AND(L3600=1,ISNUMBER(G3600)),MAX(0,G3600-E3600)/60,"")</f>
        <v>45.7166666666667</v>
      </c>
      <c r="O3600" s="9" t="n">
        <f aca="false">IF(ISNUMBER(H3600),IF(AND(H3600&gt;=Scenario!$B$11,H3600&lt;Scenario!$B$12),1,0),0)</f>
        <v>1</v>
      </c>
      <c r="P3600" s="9" t="n">
        <f aca="false">IF(O3600=1,MAX(0,H3600-E3600)/60,"")</f>
        <v>262.766666666667</v>
      </c>
      <c r="Q3600" s="9" t="n">
        <f aca="false">INDEX(Scenario!$B$18:$B$20,MATCH(B3600,Scenario!$A$18:$A$20,0))</f>
        <v>240</v>
      </c>
      <c r="R3600" s="9" t="n">
        <f aca="false">INDEX(Scenario!$C$18:$C$20,MATCH(B3600,Scenario!$A$18:$A$20,0))</f>
        <v>4320</v>
      </c>
      <c r="S3600" s="9" t="n">
        <f aca="false">IF(ISNUMBER(M3600),IF(M3600&lt;=Q3600,1,0),"")</f>
        <v>1</v>
      </c>
      <c r="T3600" s="9" t="n">
        <f aca="false">IF(ISNUMBER(P3600),IF(P3600&lt;=R3600,1,0),"")</f>
        <v>1</v>
      </c>
      <c r="U3600" s="9" t="n">
        <f aca="false">IF(E3600&gt;Scenario!$B$14,0,IF(OR(AND(ISNUMBER(H3600),H3600&lt;=Scenario!$B$14),AND(ISNUMBER(I3600),I3600&lt;=Scenario!$B$14)),0,1))</f>
        <v>0</v>
      </c>
      <c r="V3600" s="9" t="n">
        <f aca="false">IF(AND(U3600=1,(Scenario!$B$14-E3600)/60&gt;R3600),1,0)</f>
        <v>0</v>
      </c>
      <c r="W3600" s="9" t="n">
        <f aca="false">IF(OR(C3600=Scenario!$B$22,C3600=Scenario!$C$22),1,0)</f>
        <v>1</v>
      </c>
      <c r="X3600" s="9" t="n">
        <f aca="false">IF(ISNUMBER(I3600),1,0)</f>
        <v>0</v>
      </c>
      <c r="Y3600" s="9" t="n">
        <f aca="false">MOD(INT(E3600/86400)+3,7)</f>
        <v>1</v>
      </c>
      <c r="Z3600" s="9" t="n">
        <f aca="false">MOD(INT(E3600/3600),24)</f>
        <v>15</v>
      </c>
      <c r="AA3600" s="6" t="s">
        <v>7443</v>
      </c>
    </row>
    <row r="3601" customFormat="false" ht="15" hidden="false" customHeight="false" outlineLevel="0" collapsed="false">
      <c r="A3601" s="6" t="s">
        <v>7444</v>
      </c>
      <c r="B3601" s="6" t="s">
        <v>43</v>
      </c>
      <c r="C3601" s="6" t="s">
        <v>249</v>
      </c>
      <c r="D3601" s="6" t="s">
        <v>172</v>
      </c>
      <c r="E3601" s="6" t="n">
        <v>1790092991</v>
      </c>
      <c r="F3601" s="6" t="n">
        <v>1790093178</v>
      </c>
      <c r="G3601" s="6" t="n">
        <v>1790093039</v>
      </c>
      <c r="H3601" s="6" t="n">
        <v>1790094897</v>
      </c>
      <c r="J3601" s="6" t="n">
        <v>0</v>
      </c>
      <c r="K3601" s="6" t="n">
        <v>0</v>
      </c>
      <c r="L3601" s="9" t="n">
        <f aca="false">IF(AND(E3601&gt;=Scenario!$B$11,E3601&lt;Scenario!$B$12),1,0)</f>
        <v>1</v>
      </c>
      <c r="M3601" s="9" t="n">
        <f aca="false">IF(AND(L3601=1,ISNUMBER(F3601)),MAX(0,F3601-E3601)/60,"")</f>
        <v>3.11666666666667</v>
      </c>
      <c r="N3601" s="9" t="n">
        <f aca="false">IF(AND(L3601=1,ISNUMBER(G3601)),MAX(0,G3601-E3601)/60,"")</f>
        <v>0.8</v>
      </c>
      <c r="O3601" s="9" t="n">
        <f aca="false">IF(ISNUMBER(H3601),IF(AND(H3601&gt;=Scenario!$B$11,H3601&lt;Scenario!$B$12),1,0),0)</f>
        <v>1</v>
      </c>
      <c r="P3601" s="9" t="n">
        <f aca="false">IF(O3601=1,MAX(0,H3601-E3601)/60,"")</f>
        <v>31.7666666666667</v>
      </c>
      <c r="Q3601" s="9" t="n">
        <f aca="false">INDEX(Scenario!$B$18:$B$20,MATCH(B3601,Scenario!$A$18:$A$20,0))</f>
        <v>60</v>
      </c>
      <c r="R3601" s="9" t="n">
        <f aca="false">INDEX(Scenario!$C$18:$C$20,MATCH(B3601,Scenario!$A$18:$A$20,0))</f>
        <v>1440</v>
      </c>
      <c r="S3601" s="9" t="n">
        <f aca="false">IF(ISNUMBER(M3601),IF(M3601&lt;=Q3601,1,0),"")</f>
        <v>1</v>
      </c>
      <c r="T3601" s="9" t="n">
        <f aca="false">IF(ISNUMBER(P3601),IF(P3601&lt;=R3601,1,0),"")</f>
        <v>1</v>
      </c>
      <c r="U3601" s="9" t="n">
        <f aca="false">IF(E3601&gt;Scenario!$B$14,0,IF(OR(AND(ISNUMBER(H3601),H3601&lt;=Scenario!$B$14),AND(ISNUMBER(I3601),I3601&lt;=Scenario!$B$14)),0,1))</f>
        <v>0</v>
      </c>
      <c r="V3601" s="9" t="n">
        <f aca="false">IF(AND(U3601=1,(Scenario!$B$14-E3601)/60&gt;R3601),1,0)</f>
        <v>0</v>
      </c>
      <c r="W3601" s="9" t="n">
        <f aca="false">IF(OR(C3601=Scenario!$B$22,C3601=Scenario!$C$22),1,0)</f>
        <v>0</v>
      </c>
      <c r="X3601" s="9" t="n">
        <f aca="false">IF(ISNUMBER(I3601),1,0)</f>
        <v>0</v>
      </c>
      <c r="Y3601" s="9" t="n">
        <f aca="false">MOD(INT(E3601/86400)+3,7)</f>
        <v>1</v>
      </c>
      <c r="Z3601" s="9" t="n">
        <f aca="false">MOD(INT(E3601/3600),24)</f>
        <v>16</v>
      </c>
      <c r="AA3601" s="6" t="s">
        <v>7445</v>
      </c>
    </row>
    <row r="3602" customFormat="false" ht="15" hidden="false" customHeight="false" outlineLevel="0" collapsed="false">
      <c r="A3602" s="6" t="s">
        <v>7446</v>
      </c>
      <c r="B3602" s="6" t="s">
        <v>43</v>
      </c>
      <c r="C3602" s="6" t="s">
        <v>47</v>
      </c>
      <c r="D3602" s="6" t="s">
        <v>172</v>
      </c>
      <c r="E3602" s="6" t="n">
        <v>1790095536</v>
      </c>
      <c r="F3602" s="6" t="n">
        <v>1790095662</v>
      </c>
      <c r="G3602" s="6" t="n">
        <v>1790095585</v>
      </c>
      <c r="H3602" s="6" t="n">
        <v>1790100694</v>
      </c>
      <c r="J3602" s="6" t="n">
        <v>0</v>
      </c>
      <c r="K3602" s="6" t="n">
        <v>0</v>
      </c>
      <c r="L3602" s="9" t="n">
        <f aca="false">IF(AND(E3602&gt;=Scenario!$B$11,E3602&lt;Scenario!$B$12),1,0)</f>
        <v>1</v>
      </c>
      <c r="M3602" s="9" t="n">
        <f aca="false">IF(AND(L3602=1,ISNUMBER(F3602)),MAX(0,F3602-E3602)/60,"")</f>
        <v>2.1</v>
      </c>
      <c r="N3602" s="9" t="n">
        <f aca="false">IF(AND(L3602=1,ISNUMBER(G3602)),MAX(0,G3602-E3602)/60,"")</f>
        <v>0.816666666666667</v>
      </c>
      <c r="O3602" s="9" t="n">
        <f aca="false">IF(ISNUMBER(H3602),IF(AND(H3602&gt;=Scenario!$B$11,H3602&lt;Scenario!$B$12),1,0),0)</f>
        <v>1</v>
      </c>
      <c r="P3602" s="9" t="n">
        <f aca="false">IF(O3602=1,MAX(0,H3602-E3602)/60,"")</f>
        <v>85.9666666666667</v>
      </c>
      <c r="Q3602" s="9" t="n">
        <f aca="false">INDEX(Scenario!$B$18:$B$20,MATCH(B3602,Scenario!$A$18:$A$20,0))</f>
        <v>60</v>
      </c>
      <c r="R3602" s="9" t="n">
        <f aca="false">INDEX(Scenario!$C$18:$C$20,MATCH(B3602,Scenario!$A$18:$A$20,0))</f>
        <v>1440</v>
      </c>
      <c r="S3602" s="9" t="n">
        <f aca="false">IF(ISNUMBER(M3602),IF(M3602&lt;=Q3602,1,0),"")</f>
        <v>1</v>
      </c>
      <c r="T3602" s="9" t="n">
        <f aca="false">IF(ISNUMBER(P3602),IF(P3602&lt;=R3602,1,0),"")</f>
        <v>1</v>
      </c>
      <c r="U3602" s="9" t="n">
        <f aca="false">IF(E3602&gt;Scenario!$B$14,0,IF(OR(AND(ISNUMBER(H3602),H3602&lt;=Scenario!$B$14),AND(ISNUMBER(I3602),I3602&lt;=Scenario!$B$14)),0,1))</f>
        <v>0</v>
      </c>
      <c r="V3602" s="9" t="n">
        <f aca="false">IF(AND(U3602=1,(Scenario!$B$14-E3602)/60&gt;R3602),1,0)</f>
        <v>0</v>
      </c>
      <c r="W3602" s="9" t="n">
        <f aca="false">IF(OR(C3602=Scenario!$B$22,C3602=Scenario!$C$22),1,0)</f>
        <v>1</v>
      </c>
      <c r="X3602" s="9" t="n">
        <f aca="false">IF(ISNUMBER(I3602),1,0)</f>
        <v>0</v>
      </c>
      <c r="Y3602" s="9" t="n">
        <f aca="false">MOD(INT(E3602/86400)+3,7)</f>
        <v>1</v>
      </c>
      <c r="Z3602" s="9" t="n">
        <f aca="false">MOD(INT(E3602/3600),24)</f>
        <v>16</v>
      </c>
      <c r="AA3602" s="6" t="s">
        <v>7447</v>
      </c>
    </row>
    <row r="3603" customFormat="false" ht="15" hidden="false" customHeight="false" outlineLevel="0" collapsed="false">
      <c r="A3603" s="6" t="s">
        <v>7448</v>
      </c>
      <c r="B3603" s="6" t="s">
        <v>43</v>
      </c>
      <c r="C3603" s="6" t="s">
        <v>288</v>
      </c>
      <c r="D3603" s="6" t="s">
        <v>171</v>
      </c>
      <c r="E3603" s="6" t="n">
        <v>1790097057</v>
      </c>
      <c r="F3603" s="6" t="n">
        <v>1790097182</v>
      </c>
      <c r="G3603" s="6" t="n">
        <v>1790097078</v>
      </c>
      <c r="H3603" s="6" t="n">
        <v>1790110805</v>
      </c>
      <c r="J3603" s="6" t="n">
        <v>0</v>
      </c>
      <c r="K3603" s="6" t="n">
        <v>0</v>
      </c>
      <c r="L3603" s="9" t="n">
        <f aca="false">IF(AND(E3603&gt;=Scenario!$B$11,E3603&lt;Scenario!$B$12),1,0)</f>
        <v>1</v>
      </c>
      <c r="M3603" s="9" t="n">
        <f aca="false">IF(AND(L3603=1,ISNUMBER(F3603)),MAX(0,F3603-E3603)/60,"")</f>
        <v>2.08333333333333</v>
      </c>
      <c r="N3603" s="9" t="n">
        <f aca="false">IF(AND(L3603=1,ISNUMBER(G3603)),MAX(0,G3603-E3603)/60,"")</f>
        <v>0.35</v>
      </c>
      <c r="O3603" s="9" t="n">
        <f aca="false">IF(ISNUMBER(H3603),IF(AND(H3603&gt;=Scenario!$B$11,H3603&lt;Scenario!$B$12),1,0),0)</f>
        <v>1</v>
      </c>
      <c r="P3603" s="9" t="n">
        <f aca="false">IF(O3603=1,MAX(0,H3603-E3603)/60,"")</f>
        <v>229.133333333333</v>
      </c>
      <c r="Q3603" s="9" t="n">
        <f aca="false">INDEX(Scenario!$B$18:$B$20,MATCH(B3603,Scenario!$A$18:$A$20,0))</f>
        <v>60</v>
      </c>
      <c r="R3603" s="9" t="n">
        <f aca="false">INDEX(Scenario!$C$18:$C$20,MATCH(B3603,Scenario!$A$18:$A$20,0))</f>
        <v>1440</v>
      </c>
      <c r="S3603" s="9" t="n">
        <f aca="false">IF(ISNUMBER(M3603),IF(M3603&lt;=Q3603,1,0),"")</f>
        <v>1</v>
      </c>
      <c r="T3603" s="9" t="n">
        <f aca="false">IF(ISNUMBER(P3603),IF(P3603&lt;=R3603,1,0),"")</f>
        <v>1</v>
      </c>
      <c r="U3603" s="9" t="n">
        <f aca="false">IF(E3603&gt;Scenario!$B$14,0,IF(OR(AND(ISNUMBER(H3603),H3603&lt;=Scenario!$B$14),AND(ISNUMBER(I3603),I3603&lt;=Scenario!$B$14)),0,1))</f>
        <v>0</v>
      </c>
      <c r="V3603" s="9" t="n">
        <f aca="false">IF(AND(U3603=1,(Scenario!$B$14-E3603)/60&gt;R3603),1,0)</f>
        <v>0</v>
      </c>
      <c r="W3603" s="9" t="n">
        <f aca="false">IF(OR(C3603=Scenario!$B$22,C3603=Scenario!$C$22),1,0)</f>
        <v>0</v>
      </c>
      <c r="X3603" s="9" t="n">
        <f aca="false">IF(ISNUMBER(I3603),1,0)</f>
        <v>0</v>
      </c>
      <c r="Y3603" s="9" t="n">
        <f aca="false">MOD(INT(E3603/86400)+3,7)</f>
        <v>1</v>
      </c>
      <c r="Z3603" s="9" t="n">
        <f aca="false">MOD(INT(E3603/3600),24)</f>
        <v>17</v>
      </c>
      <c r="AA3603" s="6" t="s">
        <v>7449</v>
      </c>
    </row>
    <row r="3604" customFormat="false" ht="15" hidden="false" customHeight="false" outlineLevel="0" collapsed="false">
      <c r="A3604" s="6" t="s">
        <v>7450</v>
      </c>
      <c r="B3604" s="6" t="s">
        <v>44</v>
      </c>
      <c r="C3604" s="6" t="s">
        <v>249</v>
      </c>
      <c r="D3604" s="6" t="s">
        <v>172</v>
      </c>
      <c r="E3604" s="6" t="n">
        <v>1790097820</v>
      </c>
      <c r="F3604" s="6" t="n">
        <v>1790098174</v>
      </c>
      <c r="G3604" s="6" t="n">
        <v>1790097976</v>
      </c>
      <c r="H3604" s="6" t="n">
        <v>1790100104</v>
      </c>
      <c r="J3604" s="6" t="n">
        <v>0</v>
      </c>
      <c r="K3604" s="6" t="n">
        <v>0</v>
      </c>
      <c r="L3604" s="9" t="n">
        <f aca="false">IF(AND(E3604&gt;=Scenario!$B$11,E3604&lt;Scenario!$B$12),1,0)</f>
        <v>1</v>
      </c>
      <c r="M3604" s="9" t="n">
        <f aca="false">IF(AND(L3604=1,ISNUMBER(F3604)),MAX(0,F3604-E3604)/60,"")</f>
        <v>5.9</v>
      </c>
      <c r="N3604" s="9" t="n">
        <f aca="false">IF(AND(L3604=1,ISNUMBER(G3604)),MAX(0,G3604-E3604)/60,"")</f>
        <v>2.6</v>
      </c>
      <c r="O3604" s="9" t="n">
        <f aca="false">IF(ISNUMBER(H3604),IF(AND(H3604&gt;=Scenario!$B$11,H3604&lt;Scenario!$B$12),1,0),0)</f>
        <v>1</v>
      </c>
      <c r="P3604" s="9" t="n">
        <f aca="false">IF(O3604=1,MAX(0,H3604-E3604)/60,"")</f>
        <v>38.0666666666667</v>
      </c>
      <c r="Q3604" s="9" t="n">
        <f aca="false">INDEX(Scenario!$B$18:$B$20,MATCH(B3604,Scenario!$A$18:$A$20,0))</f>
        <v>240</v>
      </c>
      <c r="R3604" s="9" t="n">
        <f aca="false">INDEX(Scenario!$C$18:$C$20,MATCH(B3604,Scenario!$A$18:$A$20,0))</f>
        <v>4320</v>
      </c>
      <c r="S3604" s="9" t="n">
        <f aca="false">IF(ISNUMBER(M3604),IF(M3604&lt;=Q3604,1,0),"")</f>
        <v>1</v>
      </c>
      <c r="T3604" s="9" t="n">
        <f aca="false">IF(ISNUMBER(P3604),IF(P3604&lt;=R3604,1,0),"")</f>
        <v>1</v>
      </c>
      <c r="U3604" s="9" t="n">
        <f aca="false">IF(E3604&gt;Scenario!$B$14,0,IF(OR(AND(ISNUMBER(H3604),H3604&lt;=Scenario!$B$14),AND(ISNUMBER(I3604),I3604&lt;=Scenario!$B$14)),0,1))</f>
        <v>0</v>
      </c>
      <c r="V3604" s="9" t="n">
        <f aca="false">IF(AND(U3604=1,(Scenario!$B$14-E3604)/60&gt;R3604),1,0)</f>
        <v>0</v>
      </c>
      <c r="W3604" s="9" t="n">
        <f aca="false">IF(OR(C3604=Scenario!$B$22,C3604=Scenario!$C$22),1,0)</f>
        <v>0</v>
      </c>
      <c r="X3604" s="9" t="n">
        <f aca="false">IF(ISNUMBER(I3604),1,0)</f>
        <v>0</v>
      </c>
      <c r="Y3604" s="9" t="n">
        <f aca="false">MOD(INT(E3604/86400)+3,7)</f>
        <v>1</v>
      </c>
      <c r="Z3604" s="9" t="n">
        <f aca="false">MOD(INT(E3604/3600),24)</f>
        <v>17</v>
      </c>
      <c r="AA3604" s="6" t="s">
        <v>7451</v>
      </c>
    </row>
    <row r="3605" customFormat="false" ht="15" hidden="false" customHeight="false" outlineLevel="0" collapsed="false">
      <c r="A3605" s="6" t="s">
        <v>7452</v>
      </c>
      <c r="B3605" s="6" t="s">
        <v>44</v>
      </c>
      <c r="C3605" s="6" t="s">
        <v>46</v>
      </c>
      <c r="D3605" s="6" t="s">
        <v>172</v>
      </c>
      <c r="E3605" s="6" t="n">
        <v>1790098569</v>
      </c>
      <c r="I3605" s="6" t="n">
        <v>1790098689</v>
      </c>
      <c r="J3605" s="6" t="n">
        <v>0</v>
      </c>
      <c r="K3605" s="6" t="n">
        <v>0</v>
      </c>
      <c r="L3605" s="9" t="n">
        <f aca="false">IF(AND(E3605&gt;=Scenario!$B$11,E3605&lt;Scenario!$B$12),1,0)</f>
        <v>1</v>
      </c>
      <c r="M3605" s="0" t="str">
        <f aca="false">IF(AND(L3605=1,ISNUMBER(F3605)),MAX(0,F3605-E3605)/60,"")</f>
        <v/>
      </c>
      <c r="N3605" s="0" t="str">
        <f aca="false">IF(AND(L3605=1,ISNUMBER(G3605)),MAX(0,G3605-E3605)/60,"")</f>
        <v/>
      </c>
      <c r="O3605" s="9" t="n">
        <f aca="false">IF(ISNUMBER(H3605),IF(AND(H3605&gt;=Scenario!$B$11,H3605&lt;Scenario!$B$12),1,0),0)</f>
        <v>0</v>
      </c>
      <c r="P3605" s="0" t="str">
        <f aca="false">IF(O3605=1,MAX(0,H3605-E3605)/60,"")</f>
        <v/>
      </c>
      <c r="Q3605" s="9" t="n">
        <f aca="false">INDEX(Scenario!$B$18:$B$20,MATCH(B3605,Scenario!$A$18:$A$20,0))</f>
        <v>240</v>
      </c>
      <c r="R3605" s="9" t="n">
        <f aca="false">INDEX(Scenario!$C$18:$C$20,MATCH(B3605,Scenario!$A$18:$A$20,0))</f>
        <v>4320</v>
      </c>
      <c r="S3605" s="0" t="str">
        <f aca="false">IF(ISNUMBER(M3605),IF(M3605&lt;=Q3605,1,0),"")</f>
        <v/>
      </c>
      <c r="T3605" s="0" t="str">
        <f aca="false">IF(ISNUMBER(P3605),IF(P3605&lt;=R3605,1,0),"")</f>
        <v/>
      </c>
      <c r="U3605" s="9" t="n">
        <f aca="false">IF(E3605&gt;Scenario!$B$14,0,IF(OR(AND(ISNUMBER(H3605),H3605&lt;=Scenario!$B$14),AND(ISNUMBER(I3605),I3605&lt;=Scenario!$B$14)),0,1))</f>
        <v>0</v>
      </c>
      <c r="V3605" s="9" t="n">
        <f aca="false">IF(AND(U3605=1,(Scenario!$B$14-E3605)/60&gt;R3605),1,0)</f>
        <v>0</v>
      </c>
      <c r="W3605" s="9" t="n">
        <f aca="false">IF(OR(C3605=Scenario!$B$22,C3605=Scenario!$C$22),1,0)</f>
        <v>1</v>
      </c>
      <c r="X3605" s="9" t="n">
        <f aca="false">IF(ISNUMBER(I3605),1,0)</f>
        <v>1</v>
      </c>
      <c r="Y3605" s="9" t="n">
        <f aca="false">MOD(INT(E3605/86400)+3,7)</f>
        <v>1</v>
      </c>
      <c r="Z3605" s="9" t="n">
        <f aca="false">MOD(INT(E3605/3600),24)</f>
        <v>17</v>
      </c>
      <c r="AA3605" s="6" t="s">
        <v>7453</v>
      </c>
    </row>
    <row r="3606" customFormat="false" ht="15" hidden="false" customHeight="false" outlineLevel="0" collapsed="false">
      <c r="A3606" s="6" t="s">
        <v>7454</v>
      </c>
      <c r="B3606" s="6" t="s">
        <v>43</v>
      </c>
      <c r="C3606" s="6" t="s">
        <v>249</v>
      </c>
      <c r="D3606" s="6" t="s">
        <v>172</v>
      </c>
      <c r="E3606" s="6" t="n">
        <v>1790098816</v>
      </c>
      <c r="F3606" s="6" t="n">
        <v>1790099054</v>
      </c>
      <c r="G3606" s="6" t="n">
        <v>1790098891</v>
      </c>
      <c r="H3606" s="6" t="n">
        <v>1790104033</v>
      </c>
      <c r="J3606" s="6" t="n">
        <v>0</v>
      </c>
      <c r="K3606" s="6" t="n">
        <v>0</v>
      </c>
      <c r="L3606" s="9" t="n">
        <f aca="false">IF(AND(E3606&gt;=Scenario!$B$11,E3606&lt;Scenario!$B$12),1,0)</f>
        <v>1</v>
      </c>
      <c r="M3606" s="9" t="n">
        <f aca="false">IF(AND(L3606=1,ISNUMBER(F3606)),MAX(0,F3606-E3606)/60,"")</f>
        <v>3.96666666666667</v>
      </c>
      <c r="N3606" s="9" t="n">
        <f aca="false">IF(AND(L3606=1,ISNUMBER(G3606)),MAX(0,G3606-E3606)/60,"")</f>
        <v>1.25</v>
      </c>
      <c r="O3606" s="9" t="n">
        <f aca="false">IF(ISNUMBER(H3606),IF(AND(H3606&gt;=Scenario!$B$11,H3606&lt;Scenario!$B$12),1,0),0)</f>
        <v>1</v>
      </c>
      <c r="P3606" s="9" t="n">
        <f aca="false">IF(O3606=1,MAX(0,H3606-E3606)/60,"")</f>
        <v>86.95</v>
      </c>
      <c r="Q3606" s="9" t="n">
        <f aca="false">INDEX(Scenario!$B$18:$B$20,MATCH(B3606,Scenario!$A$18:$A$20,0))</f>
        <v>60</v>
      </c>
      <c r="R3606" s="9" t="n">
        <f aca="false">INDEX(Scenario!$C$18:$C$20,MATCH(B3606,Scenario!$A$18:$A$20,0))</f>
        <v>1440</v>
      </c>
      <c r="S3606" s="9" t="n">
        <f aca="false">IF(ISNUMBER(M3606),IF(M3606&lt;=Q3606,1,0),"")</f>
        <v>1</v>
      </c>
      <c r="T3606" s="9" t="n">
        <f aca="false">IF(ISNUMBER(P3606),IF(P3606&lt;=R3606,1,0),"")</f>
        <v>1</v>
      </c>
      <c r="U3606" s="9" t="n">
        <f aca="false">IF(E3606&gt;Scenario!$B$14,0,IF(OR(AND(ISNUMBER(H3606),H3606&lt;=Scenario!$B$14),AND(ISNUMBER(I3606),I3606&lt;=Scenario!$B$14)),0,1))</f>
        <v>0</v>
      </c>
      <c r="V3606" s="9" t="n">
        <f aca="false">IF(AND(U3606=1,(Scenario!$B$14-E3606)/60&gt;R3606),1,0)</f>
        <v>0</v>
      </c>
      <c r="W3606" s="9" t="n">
        <f aca="false">IF(OR(C3606=Scenario!$B$22,C3606=Scenario!$C$22),1,0)</f>
        <v>0</v>
      </c>
      <c r="X3606" s="9" t="n">
        <f aca="false">IF(ISNUMBER(I3606),1,0)</f>
        <v>0</v>
      </c>
      <c r="Y3606" s="9" t="n">
        <f aca="false">MOD(INT(E3606/86400)+3,7)</f>
        <v>1</v>
      </c>
      <c r="Z3606" s="9" t="n">
        <f aca="false">MOD(INT(E3606/3600),24)</f>
        <v>17</v>
      </c>
      <c r="AA3606" s="6" t="s">
        <v>7455</v>
      </c>
    </row>
    <row r="3607" customFormat="false" ht="15" hidden="false" customHeight="false" outlineLevel="0" collapsed="false">
      <c r="A3607" s="6" t="s">
        <v>7456</v>
      </c>
      <c r="B3607" s="6" t="s">
        <v>42</v>
      </c>
      <c r="C3607" s="6" t="s">
        <v>46</v>
      </c>
      <c r="D3607" s="6" t="s">
        <v>171</v>
      </c>
      <c r="E3607" s="6" t="n">
        <v>1790099091</v>
      </c>
      <c r="F3607" s="6" t="n">
        <v>1790099315</v>
      </c>
      <c r="G3607" s="6" t="n">
        <v>1790099142</v>
      </c>
      <c r="H3607" s="6" t="n">
        <v>1790102671</v>
      </c>
      <c r="J3607" s="6" t="n">
        <v>0</v>
      </c>
      <c r="K3607" s="6" t="n">
        <v>0</v>
      </c>
      <c r="L3607" s="9" t="n">
        <f aca="false">IF(AND(E3607&gt;=Scenario!$B$11,E3607&lt;Scenario!$B$12),1,0)</f>
        <v>1</v>
      </c>
      <c r="M3607" s="9" t="n">
        <f aca="false">IF(AND(L3607=1,ISNUMBER(F3607)),MAX(0,F3607-E3607)/60,"")</f>
        <v>3.73333333333333</v>
      </c>
      <c r="N3607" s="9" t="n">
        <f aca="false">IF(AND(L3607=1,ISNUMBER(G3607)),MAX(0,G3607-E3607)/60,"")</f>
        <v>0.85</v>
      </c>
      <c r="O3607" s="9" t="n">
        <f aca="false">IF(ISNUMBER(H3607),IF(AND(H3607&gt;=Scenario!$B$11,H3607&lt;Scenario!$B$12),1,0),0)</f>
        <v>1</v>
      </c>
      <c r="P3607" s="9" t="n">
        <f aca="false">IF(O3607=1,MAX(0,H3607-E3607)/60,"")</f>
        <v>59.6666666666667</v>
      </c>
      <c r="Q3607" s="9" t="n">
        <f aca="false">INDEX(Scenario!$B$18:$B$20,MATCH(B3607,Scenario!$A$18:$A$20,0))</f>
        <v>15</v>
      </c>
      <c r="R3607" s="9" t="n">
        <f aca="false">INDEX(Scenario!$C$18:$C$20,MATCH(B3607,Scenario!$A$18:$A$20,0))</f>
        <v>240</v>
      </c>
      <c r="S3607" s="9" t="n">
        <f aca="false">IF(ISNUMBER(M3607),IF(M3607&lt;=Q3607,1,0),"")</f>
        <v>1</v>
      </c>
      <c r="T3607" s="9" t="n">
        <f aca="false">IF(ISNUMBER(P3607),IF(P3607&lt;=R3607,1,0),"")</f>
        <v>1</v>
      </c>
      <c r="U3607" s="9" t="n">
        <f aca="false">IF(E3607&gt;Scenario!$B$14,0,IF(OR(AND(ISNUMBER(H3607),H3607&lt;=Scenario!$B$14),AND(ISNUMBER(I3607),I3607&lt;=Scenario!$B$14)),0,1))</f>
        <v>0</v>
      </c>
      <c r="V3607" s="9" t="n">
        <f aca="false">IF(AND(U3607=1,(Scenario!$B$14-E3607)/60&gt;R3607),1,0)</f>
        <v>0</v>
      </c>
      <c r="W3607" s="9" t="n">
        <f aca="false">IF(OR(C3607=Scenario!$B$22,C3607=Scenario!$C$22),1,0)</f>
        <v>1</v>
      </c>
      <c r="X3607" s="9" t="n">
        <f aca="false">IF(ISNUMBER(I3607),1,0)</f>
        <v>0</v>
      </c>
      <c r="Y3607" s="9" t="n">
        <f aca="false">MOD(INT(E3607/86400)+3,7)</f>
        <v>1</v>
      </c>
      <c r="Z3607" s="9" t="n">
        <f aca="false">MOD(INT(E3607/3600),24)</f>
        <v>17</v>
      </c>
      <c r="AA3607" s="6" t="s">
        <v>7457</v>
      </c>
    </row>
    <row r="3608" customFormat="false" ht="15" hidden="false" customHeight="false" outlineLevel="0" collapsed="false">
      <c r="A3608" s="6" t="s">
        <v>7458</v>
      </c>
      <c r="B3608" s="6" t="s">
        <v>42</v>
      </c>
      <c r="C3608" s="6" t="s">
        <v>46</v>
      </c>
      <c r="D3608" s="6" t="s">
        <v>172</v>
      </c>
      <c r="E3608" s="6" t="n">
        <v>1790099439</v>
      </c>
      <c r="F3608" s="6" t="n">
        <v>1790100583</v>
      </c>
      <c r="G3608" s="6" t="n">
        <v>1790100360</v>
      </c>
      <c r="H3608" s="6" t="n">
        <v>1790114844</v>
      </c>
      <c r="J3608" s="6" t="n">
        <v>0</v>
      </c>
      <c r="K3608" s="6" t="n">
        <v>0</v>
      </c>
      <c r="L3608" s="9" t="n">
        <f aca="false">IF(AND(E3608&gt;=Scenario!$B$11,E3608&lt;Scenario!$B$12),1,0)</f>
        <v>1</v>
      </c>
      <c r="M3608" s="9" t="n">
        <f aca="false">IF(AND(L3608=1,ISNUMBER(F3608)),MAX(0,F3608-E3608)/60,"")</f>
        <v>19.0666666666667</v>
      </c>
      <c r="N3608" s="9" t="n">
        <f aca="false">IF(AND(L3608=1,ISNUMBER(G3608)),MAX(0,G3608-E3608)/60,"")</f>
        <v>15.35</v>
      </c>
      <c r="O3608" s="9" t="n">
        <f aca="false">IF(ISNUMBER(H3608),IF(AND(H3608&gt;=Scenario!$B$11,H3608&lt;Scenario!$B$12),1,0),0)</f>
        <v>1</v>
      </c>
      <c r="P3608" s="9" t="n">
        <f aca="false">IF(O3608=1,MAX(0,H3608-E3608)/60,"")</f>
        <v>256.75</v>
      </c>
      <c r="Q3608" s="9" t="n">
        <f aca="false">INDEX(Scenario!$B$18:$B$20,MATCH(B3608,Scenario!$A$18:$A$20,0))</f>
        <v>15</v>
      </c>
      <c r="R3608" s="9" t="n">
        <f aca="false">INDEX(Scenario!$C$18:$C$20,MATCH(B3608,Scenario!$A$18:$A$20,0))</f>
        <v>240</v>
      </c>
      <c r="S3608" s="9" t="n">
        <f aca="false">IF(ISNUMBER(M3608),IF(M3608&lt;=Q3608,1,0),"")</f>
        <v>0</v>
      </c>
      <c r="T3608" s="9" t="n">
        <f aca="false">IF(ISNUMBER(P3608),IF(P3608&lt;=R3608,1,0),"")</f>
        <v>0</v>
      </c>
      <c r="U3608" s="9" t="n">
        <f aca="false">IF(E3608&gt;Scenario!$B$14,0,IF(OR(AND(ISNUMBER(H3608),H3608&lt;=Scenario!$B$14),AND(ISNUMBER(I3608),I3608&lt;=Scenario!$B$14)),0,1))</f>
        <v>0</v>
      </c>
      <c r="V3608" s="9" t="n">
        <f aca="false">IF(AND(U3608=1,(Scenario!$B$14-E3608)/60&gt;R3608),1,0)</f>
        <v>0</v>
      </c>
      <c r="W3608" s="9" t="n">
        <f aca="false">IF(OR(C3608=Scenario!$B$22,C3608=Scenario!$C$22),1,0)</f>
        <v>1</v>
      </c>
      <c r="X3608" s="9" t="n">
        <f aca="false">IF(ISNUMBER(I3608),1,0)</f>
        <v>0</v>
      </c>
      <c r="Y3608" s="9" t="n">
        <f aca="false">MOD(INT(E3608/86400)+3,7)</f>
        <v>1</v>
      </c>
      <c r="Z3608" s="9" t="n">
        <f aca="false">MOD(INT(E3608/3600),24)</f>
        <v>17</v>
      </c>
      <c r="AA3608" s="6" t="s">
        <v>7459</v>
      </c>
    </row>
    <row r="3609" customFormat="false" ht="15" hidden="false" customHeight="false" outlineLevel="0" collapsed="false">
      <c r="A3609" s="6" t="s">
        <v>7460</v>
      </c>
      <c r="B3609" s="6" t="s">
        <v>44</v>
      </c>
      <c r="C3609" s="6" t="s">
        <v>249</v>
      </c>
      <c r="D3609" s="6" t="s">
        <v>171</v>
      </c>
      <c r="E3609" s="6" t="n">
        <v>1790099629</v>
      </c>
      <c r="F3609" s="6" t="n">
        <v>1790099849</v>
      </c>
      <c r="G3609" s="6" t="n">
        <v>1790099666</v>
      </c>
      <c r="H3609" s="6" t="n">
        <v>1790100881</v>
      </c>
      <c r="J3609" s="6" t="n">
        <v>0</v>
      </c>
      <c r="K3609" s="6" t="n">
        <v>0</v>
      </c>
      <c r="L3609" s="9" t="n">
        <f aca="false">IF(AND(E3609&gt;=Scenario!$B$11,E3609&lt;Scenario!$B$12),1,0)</f>
        <v>1</v>
      </c>
      <c r="M3609" s="9" t="n">
        <f aca="false">IF(AND(L3609=1,ISNUMBER(F3609)),MAX(0,F3609-E3609)/60,"")</f>
        <v>3.66666666666667</v>
      </c>
      <c r="N3609" s="9" t="n">
        <f aca="false">IF(AND(L3609=1,ISNUMBER(G3609)),MAX(0,G3609-E3609)/60,"")</f>
        <v>0.616666666666667</v>
      </c>
      <c r="O3609" s="9" t="n">
        <f aca="false">IF(ISNUMBER(H3609),IF(AND(H3609&gt;=Scenario!$B$11,H3609&lt;Scenario!$B$12),1,0),0)</f>
        <v>1</v>
      </c>
      <c r="P3609" s="9" t="n">
        <f aca="false">IF(O3609=1,MAX(0,H3609-E3609)/60,"")</f>
        <v>20.8666666666667</v>
      </c>
      <c r="Q3609" s="9" t="n">
        <f aca="false">INDEX(Scenario!$B$18:$B$20,MATCH(B3609,Scenario!$A$18:$A$20,0))</f>
        <v>240</v>
      </c>
      <c r="R3609" s="9" t="n">
        <f aca="false">INDEX(Scenario!$C$18:$C$20,MATCH(B3609,Scenario!$A$18:$A$20,0))</f>
        <v>4320</v>
      </c>
      <c r="S3609" s="9" t="n">
        <f aca="false">IF(ISNUMBER(M3609),IF(M3609&lt;=Q3609,1,0),"")</f>
        <v>1</v>
      </c>
      <c r="T3609" s="9" t="n">
        <f aca="false">IF(ISNUMBER(P3609),IF(P3609&lt;=R3609,1,0),"")</f>
        <v>1</v>
      </c>
      <c r="U3609" s="9" t="n">
        <f aca="false">IF(E3609&gt;Scenario!$B$14,0,IF(OR(AND(ISNUMBER(H3609),H3609&lt;=Scenario!$B$14),AND(ISNUMBER(I3609),I3609&lt;=Scenario!$B$14)),0,1))</f>
        <v>0</v>
      </c>
      <c r="V3609" s="9" t="n">
        <f aca="false">IF(AND(U3609=1,(Scenario!$B$14-E3609)/60&gt;R3609),1,0)</f>
        <v>0</v>
      </c>
      <c r="W3609" s="9" t="n">
        <f aca="false">IF(OR(C3609=Scenario!$B$22,C3609=Scenario!$C$22),1,0)</f>
        <v>0</v>
      </c>
      <c r="X3609" s="9" t="n">
        <f aca="false">IF(ISNUMBER(I3609),1,0)</f>
        <v>0</v>
      </c>
      <c r="Y3609" s="9" t="n">
        <f aca="false">MOD(INT(E3609/86400)+3,7)</f>
        <v>1</v>
      </c>
      <c r="Z3609" s="9" t="n">
        <f aca="false">MOD(INT(E3609/3600),24)</f>
        <v>17</v>
      </c>
      <c r="AA3609" s="6" t="s">
        <v>7461</v>
      </c>
    </row>
    <row r="3610" customFormat="false" ht="15" hidden="false" customHeight="false" outlineLevel="0" collapsed="false">
      <c r="A3610" s="6" t="s">
        <v>7462</v>
      </c>
      <c r="B3610" s="6" t="s">
        <v>44</v>
      </c>
      <c r="C3610" s="6" t="s">
        <v>249</v>
      </c>
      <c r="D3610" s="6" t="s">
        <v>171</v>
      </c>
      <c r="E3610" s="6" t="n">
        <v>1790099966</v>
      </c>
      <c r="F3610" s="6" t="n">
        <v>1790100241</v>
      </c>
      <c r="G3610" s="6" t="n">
        <v>1790100140</v>
      </c>
      <c r="H3610" s="6" t="n">
        <v>1790102467</v>
      </c>
      <c r="J3610" s="6" t="n">
        <v>0</v>
      </c>
      <c r="K3610" s="6" t="n">
        <v>0</v>
      </c>
      <c r="L3610" s="9" t="n">
        <f aca="false">IF(AND(E3610&gt;=Scenario!$B$11,E3610&lt;Scenario!$B$12),1,0)</f>
        <v>1</v>
      </c>
      <c r="M3610" s="9" t="n">
        <f aca="false">IF(AND(L3610=1,ISNUMBER(F3610)),MAX(0,F3610-E3610)/60,"")</f>
        <v>4.58333333333333</v>
      </c>
      <c r="N3610" s="9" t="n">
        <f aca="false">IF(AND(L3610=1,ISNUMBER(G3610)),MAX(0,G3610-E3610)/60,"")</f>
        <v>2.9</v>
      </c>
      <c r="O3610" s="9" t="n">
        <f aca="false">IF(ISNUMBER(H3610),IF(AND(H3610&gt;=Scenario!$B$11,H3610&lt;Scenario!$B$12),1,0),0)</f>
        <v>1</v>
      </c>
      <c r="P3610" s="9" t="n">
        <f aca="false">IF(O3610=1,MAX(0,H3610-E3610)/60,"")</f>
        <v>41.6833333333333</v>
      </c>
      <c r="Q3610" s="9" t="n">
        <f aca="false">INDEX(Scenario!$B$18:$B$20,MATCH(B3610,Scenario!$A$18:$A$20,0))</f>
        <v>240</v>
      </c>
      <c r="R3610" s="9" t="n">
        <f aca="false">INDEX(Scenario!$C$18:$C$20,MATCH(B3610,Scenario!$A$18:$A$20,0))</f>
        <v>4320</v>
      </c>
      <c r="S3610" s="9" t="n">
        <f aca="false">IF(ISNUMBER(M3610),IF(M3610&lt;=Q3610,1,0),"")</f>
        <v>1</v>
      </c>
      <c r="T3610" s="9" t="n">
        <f aca="false">IF(ISNUMBER(P3610),IF(P3610&lt;=R3610,1,0),"")</f>
        <v>1</v>
      </c>
      <c r="U3610" s="9" t="n">
        <f aca="false">IF(E3610&gt;Scenario!$B$14,0,IF(OR(AND(ISNUMBER(H3610),H3610&lt;=Scenario!$B$14),AND(ISNUMBER(I3610),I3610&lt;=Scenario!$B$14)),0,1))</f>
        <v>0</v>
      </c>
      <c r="V3610" s="9" t="n">
        <f aca="false">IF(AND(U3610=1,(Scenario!$B$14-E3610)/60&gt;R3610),1,0)</f>
        <v>0</v>
      </c>
      <c r="W3610" s="9" t="n">
        <f aca="false">IF(OR(C3610=Scenario!$B$22,C3610=Scenario!$C$22),1,0)</f>
        <v>0</v>
      </c>
      <c r="X3610" s="9" t="n">
        <f aca="false">IF(ISNUMBER(I3610),1,0)</f>
        <v>0</v>
      </c>
      <c r="Y3610" s="9" t="n">
        <f aca="false">MOD(INT(E3610/86400)+3,7)</f>
        <v>1</v>
      </c>
      <c r="Z3610" s="9" t="n">
        <f aca="false">MOD(INT(E3610/3600),24)</f>
        <v>17</v>
      </c>
      <c r="AA3610" s="6" t="s">
        <v>7463</v>
      </c>
    </row>
    <row r="3611" customFormat="false" ht="15" hidden="false" customHeight="false" outlineLevel="0" collapsed="false">
      <c r="A3611" s="6" t="s">
        <v>7464</v>
      </c>
      <c r="B3611" s="6" t="s">
        <v>43</v>
      </c>
      <c r="C3611" s="6" t="s">
        <v>46</v>
      </c>
      <c r="D3611" s="6" t="s">
        <v>172</v>
      </c>
      <c r="E3611" s="6" t="n">
        <v>1790102061</v>
      </c>
      <c r="F3611" s="6" t="n">
        <v>1790106641</v>
      </c>
      <c r="G3611" s="6" t="n">
        <v>1790106560</v>
      </c>
      <c r="H3611" s="6" t="n">
        <v>1790114387</v>
      </c>
      <c r="J3611" s="6" t="n">
        <v>0</v>
      </c>
      <c r="K3611" s="6" t="n">
        <v>0</v>
      </c>
      <c r="L3611" s="9" t="n">
        <f aca="false">IF(AND(E3611&gt;=Scenario!$B$11,E3611&lt;Scenario!$B$12),1,0)</f>
        <v>1</v>
      </c>
      <c r="M3611" s="9" t="n">
        <f aca="false">IF(AND(L3611=1,ISNUMBER(F3611)),MAX(0,F3611-E3611)/60,"")</f>
        <v>76.3333333333333</v>
      </c>
      <c r="N3611" s="9" t="n">
        <f aca="false">IF(AND(L3611=1,ISNUMBER(G3611)),MAX(0,G3611-E3611)/60,"")</f>
        <v>74.9833333333333</v>
      </c>
      <c r="O3611" s="9" t="n">
        <f aca="false">IF(ISNUMBER(H3611),IF(AND(H3611&gt;=Scenario!$B$11,H3611&lt;Scenario!$B$12),1,0),0)</f>
        <v>1</v>
      </c>
      <c r="P3611" s="9" t="n">
        <f aca="false">IF(O3611=1,MAX(0,H3611-E3611)/60,"")</f>
        <v>205.433333333333</v>
      </c>
      <c r="Q3611" s="9" t="n">
        <f aca="false">INDEX(Scenario!$B$18:$B$20,MATCH(B3611,Scenario!$A$18:$A$20,0))</f>
        <v>60</v>
      </c>
      <c r="R3611" s="9" t="n">
        <f aca="false">INDEX(Scenario!$C$18:$C$20,MATCH(B3611,Scenario!$A$18:$A$20,0))</f>
        <v>1440</v>
      </c>
      <c r="S3611" s="9" t="n">
        <f aca="false">IF(ISNUMBER(M3611),IF(M3611&lt;=Q3611,1,0),"")</f>
        <v>0</v>
      </c>
      <c r="T3611" s="9" t="n">
        <f aca="false">IF(ISNUMBER(P3611),IF(P3611&lt;=R3611,1,0),"")</f>
        <v>1</v>
      </c>
      <c r="U3611" s="9" t="n">
        <f aca="false">IF(E3611&gt;Scenario!$B$14,0,IF(OR(AND(ISNUMBER(H3611),H3611&lt;=Scenario!$B$14),AND(ISNUMBER(I3611),I3611&lt;=Scenario!$B$14)),0,1))</f>
        <v>0</v>
      </c>
      <c r="V3611" s="9" t="n">
        <f aca="false">IF(AND(U3611=1,(Scenario!$B$14-E3611)/60&gt;R3611),1,0)</f>
        <v>0</v>
      </c>
      <c r="W3611" s="9" t="n">
        <f aca="false">IF(OR(C3611=Scenario!$B$22,C3611=Scenario!$C$22),1,0)</f>
        <v>1</v>
      </c>
      <c r="X3611" s="9" t="n">
        <f aca="false">IF(ISNUMBER(I3611),1,0)</f>
        <v>0</v>
      </c>
      <c r="Y3611" s="9" t="n">
        <f aca="false">MOD(INT(E3611/86400)+3,7)</f>
        <v>1</v>
      </c>
      <c r="Z3611" s="9" t="n">
        <f aca="false">MOD(INT(E3611/3600),24)</f>
        <v>18</v>
      </c>
      <c r="AA3611" s="6" t="s">
        <v>7465</v>
      </c>
    </row>
    <row r="3612" customFormat="false" ht="15" hidden="false" customHeight="false" outlineLevel="0" collapsed="false">
      <c r="A3612" s="6" t="s">
        <v>7466</v>
      </c>
      <c r="B3612" s="6" t="s">
        <v>44</v>
      </c>
      <c r="C3612" s="6" t="s">
        <v>288</v>
      </c>
      <c r="D3612" s="6" t="s">
        <v>171</v>
      </c>
      <c r="E3612" s="6" t="n">
        <v>1790105485</v>
      </c>
      <c r="F3612" s="6" t="n">
        <v>1790106522</v>
      </c>
      <c r="G3612" s="6" t="n">
        <v>1790106376</v>
      </c>
      <c r="H3612" s="6" t="n">
        <v>1790110197</v>
      </c>
      <c r="J3612" s="6" t="n">
        <v>0</v>
      </c>
      <c r="K3612" s="6" t="n">
        <v>0</v>
      </c>
      <c r="L3612" s="9" t="n">
        <f aca="false">IF(AND(E3612&gt;=Scenario!$B$11,E3612&lt;Scenario!$B$12),1,0)</f>
        <v>1</v>
      </c>
      <c r="M3612" s="9" t="n">
        <f aca="false">IF(AND(L3612=1,ISNUMBER(F3612)),MAX(0,F3612-E3612)/60,"")</f>
        <v>17.2833333333333</v>
      </c>
      <c r="N3612" s="9" t="n">
        <f aca="false">IF(AND(L3612=1,ISNUMBER(G3612)),MAX(0,G3612-E3612)/60,"")</f>
        <v>14.85</v>
      </c>
      <c r="O3612" s="9" t="n">
        <f aca="false">IF(ISNUMBER(H3612),IF(AND(H3612&gt;=Scenario!$B$11,H3612&lt;Scenario!$B$12),1,0),0)</f>
        <v>1</v>
      </c>
      <c r="P3612" s="9" t="n">
        <f aca="false">IF(O3612=1,MAX(0,H3612-E3612)/60,"")</f>
        <v>78.5333333333333</v>
      </c>
      <c r="Q3612" s="9" t="n">
        <f aca="false">INDEX(Scenario!$B$18:$B$20,MATCH(B3612,Scenario!$A$18:$A$20,0))</f>
        <v>240</v>
      </c>
      <c r="R3612" s="9" t="n">
        <f aca="false">INDEX(Scenario!$C$18:$C$20,MATCH(B3612,Scenario!$A$18:$A$20,0))</f>
        <v>4320</v>
      </c>
      <c r="S3612" s="9" t="n">
        <f aca="false">IF(ISNUMBER(M3612),IF(M3612&lt;=Q3612,1,0),"")</f>
        <v>1</v>
      </c>
      <c r="T3612" s="9" t="n">
        <f aca="false">IF(ISNUMBER(P3612),IF(P3612&lt;=R3612,1,0),"")</f>
        <v>1</v>
      </c>
      <c r="U3612" s="9" t="n">
        <f aca="false">IF(E3612&gt;Scenario!$B$14,0,IF(OR(AND(ISNUMBER(H3612),H3612&lt;=Scenario!$B$14),AND(ISNUMBER(I3612),I3612&lt;=Scenario!$B$14)),0,1))</f>
        <v>0</v>
      </c>
      <c r="V3612" s="9" t="n">
        <f aca="false">IF(AND(U3612=1,(Scenario!$B$14-E3612)/60&gt;R3612),1,0)</f>
        <v>0</v>
      </c>
      <c r="W3612" s="9" t="n">
        <f aca="false">IF(OR(C3612=Scenario!$B$22,C3612=Scenario!$C$22),1,0)</f>
        <v>0</v>
      </c>
      <c r="X3612" s="9" t="n">
        <f aca="false">IF(ISNUMBER(I3612),1,0)</f>
        <v>0</v>
      </c>
      <c r="Y3612" s="9" t="n">
        <f aca="false">MOD(INT(E3612/86400)+3,7)</f>
        <v>1</v>
      </c>
      <c r="Z3612" s="9" t="n">
        <f aca="false">MOD(INT(E3612/3600),24)</f>
        <v>19</v>
      </c>
      <c r="AA3612" s="6" t="s">
        <v>7467</v>
      </c>
    </row>
    <row r="3613" customFormat="false" ht="15" hidden="false" customHeight="false" outlineLevel="0" collapsed="false">
      <c r="A3613" s="6" t="s">
        <v>7468</v>
      </c>
      <c r="B3613" s="6" t="s">
        <v>44</v>
      </c>
      <c r="C3613" s="6" t="s">
        <v>46</v>
      </c>
      <c r="D3613" s="6" t="s">
        <v>171</v>
      </c>
      <c r="E3613" s="6" t="n">
        <v>1790106664</v>
      </c>
      <c r="I3613" s="6" t="n">
        <v>1790106838</v>
      </c>
      <c r="J3613" s="6" t="n">
        <v>0</v>
      </c>
      <c r="K3613" s="6" t="n">
        <v>0</v>
      </c>
      <c r="L3613" s="9" t="n">
        <f aca="false">IF(AND(E3613&gt;=Scenario!$B$11,E3613&lt;Scenario!$B$12),1,0)</f>
        <v>1</v>
      </c>
      <c r="M3613" s="0" t="str">
        <f aca="false">IF(AND(L3613=1,ISNUMBER(F3613)),MAX(0,F3613-E3613)/60,"")</f>
        <v/>
      </c>
      <c r="N3613" s="0" t="str">
        <f aca="false">IF(AND(L3613=1,ISNUMBER(G3613)),MAX(0,G3613-E3613)/60,"")</f>
        <v/>
      </c>
      <c r="O3613" s="9" t="n">
        <f aca="false">IF(ISNUMBER(H3613),IF(AND(H3613&gt;=Scenario!$B$11,H3613&lt;Scenario!$B$12),1,0),0)</f>
        <v>0</v>
      </c>
      <c r="P3613" s="0" t="str">
        <f aca="false">IF(O3613=1,MAX(0,H3613-E3613)/60,"")</f>
        <v/>
      </c>
      <c r="Q3613" s="9" t="n">
        <f aca="false">INDEX(Scenario!$B$18:$B$20,MATCH(B3613,Scenario!$A$18:$A$20,0))</f>
        <v>240</v>
      </c>
      <c r="R3613" s="9" t="n">
        <f aca="false">INDEX(Scenario!$C$18:$C$20,MATCH(B3613,Scenario!$A$18:$A$20,0))</f>
        <v>4320</v>
      </c>
      <c r="S3613" s="0" t="str">
        <f aca="false">IF(ISNUMBER(M3613),IF(M3613&lt;=Q3613,1,0),"")</f>
        <v/>
      </c>
      <c r="T3613" s="0" t="str">
        <f aca="false">IF(ISNUMBER(P3613),IF(P3613&lt;=R3613,1,0),"")</f>
        <v/>
      </c>
      <c r="U3613" s="9" t="n">
        <f aca="false">IF(E3613&gt;Scenario!$B$14,0,IF(OR(AND(ISNUMBER(H3613),H3613&lt;=Scenario!$B$14),AND(ISNUMBER(I3613),I3613&lt;=Scenario!$B$14)),0,1))</f>
        <v>0</v>
      </c>
      <c r="V3613" s="9" t="n">
        <f aca="false">IF(AND(U3613=1,(Scenario!$B$14-E3613)/60&gt;R3613),1,0)</f>
        <v>0</v>
      </c>
      <c r="W3613" s="9" t="n">
        <f aca="false">IF(OR(C3613=Scenario!$B$22,C3613=Scenario!$C$22),1,0)</f>
        <v>1</v>
      </c>
      <c r="X3613" s="9" t="n">
        <f aca="false">IF(ISNUMBER(I3613),1,0)</f>
        <v>1</v>
      </c>
      <c r="Y3613" s="9" t="n">
        <f aca="false">MOD(INT(E3613/86400)+3,7)</f>
        <v>1</v>
      </c>
      <c r="Z3613" s="9" t="n">
        <f aca="false">MOD(INT(E3613/3600),24)</f>
        <v>19</v>
      </c>
      <c r="AA3613" s="6" t="s">
        <v>7469</v>
      </c>
    </row>
    <row r="3614" customFormat="false" ht="15" hidden="false" customHeight="false" outlineLevel="0" collapsed="false">
      <c r="A3614" s="6" t="s">
        <v>7470</v>
      </c>
      <c r="B3614" s="6" t="s">
        <v>44</v>
      </c>
      <c r="C3614" s="6" t="s">
        <v>288</v>
      </c>
      <c r="D3614" s="6" t="s">
        <v>170</v>
      </c>
      <c r="E3614" s="6" t="n">
        <v>1790108630</v>
      </c>
      <c r="F3614" s="6" t="n">
        <v>1790109098</v>
      </c>
      <c r="G3614" s="6" t="n">
        <v>1790109022</v>
      </c>
      <c r="H3614" s="6" t="n">
        <v>1790112021</v>
      </c>
      <c r="J3614" s="6" t="n">
        <v>0</v>
      </c>
      <c r="K3614" s="6" t="n">
        <v>0</v>
      </c>
      <c r="L3614" s="9" t="n">
        <f aca="false">IF(AND(E3614&gt;=Scenario!$B$11,E3614&lt;Scenario!$B$12),1,0)</f>
        <v>1</v>
      </c>
      <c r="M3614" s="9" t="n">
        <f aca="false">IF(AND(L3614=1,ISNUMBER(F3614)),MAX(0,F3614-E3614)/60,"")</f>
        <v>7.8</v>
      </c>
      <c r="N3614" s="9" t="n">
        <f aca="false">IF(AND(L3614=1,ISNUMBER(G3614)),MAX(0,G3614-E3614)/60,"")</f>
        <v>6.53333333333333</v>
      </c>
      <c r="O3614" s="9" t="n">
        <f aca="false">IF(ISNUMBER(H3614),IF(AND(H3614&gt;=Scenario!$B$11,H3614&lt;Scenario!$B$12),1,0),0)</f>
        <v>1</v>
      </c>
      <c r="P3614" s="9" t="n">
        <f aca="false">IF(O3614=1,MAX(0,H3614-E3614)/60,"")</f>
        <v>56.5166666666667</v>
      </c>
      <c r="Q3614" s="9" t="n">
        <f aca="false">INDEX(Scenario!$B$18:$B$20,MATCH(B3614,Scenario!$A$18:$A$20,0))</f>
        <v>240</v>
      </c>
      <c r="R3614" s="9" t="n">
        <f aca="false">INDEX(Scenario!$C$18:$C$20,MATCH(B3614,Scenario!$A$18:$A$20,0))</f>
        <v>4320</v>
      </c>
      <c r="S3614" s="9" t="n">
        <f aca="false">IF(ISNUMBER(M3614),IF(M3614&lt;=Q3614,1,0),"")</f>
        <v>1</v>
      </c>
      <c r="T3614" s="9" t="n">
        <f aca="false">IF(ISNUMBER(P3614),IF(P3614&lt;=R3614,1,0),"")</f>
        <v>1</v>
      </c>
      <c r="U3614" s="9" t="n">
        <f aca="false">IF(E3614&gt;Scenario!$B$14,0,IF(OR(AND(ISNUMBER(H3614),H3614&lt;=Scenario!$B$14),AND(ISNUMBER(I3614),I3614&lt;=Scenario!$B$14)),0,1))</f>
        <v>0</v>
      </c>
      <c r="V3614" s="9" t="n">
        <f aca="false">IF(AND(U3614=1,(Scenario!$B$14-E3614)/60&gt;R3614),1,0)</f>
        <v>0</v>
      </c>
      <c r="W3614" s="9" t="n">
        <f aca="false">IF(OR(C3614=Scenario!$B$22,C3614=Scenario!$C$22),1,0)</f>
        <v>0</v>
      </c>
      <c r="X3614" s="9" t="n">
        <f aca="false">IF(ISNUMBER(I3614),1,0)</f>
        <v>0</v>
      </c>
      <c r="Y3614" s="9" t="n">
        <f aca="false">MOD(INT(E3614/86400)+3,7)</f>
        <v>1</v>
      </c>
      <c r="Z3614" s="9" t="n">
        <f aca="false">MOD(INT(E3614/3600),24)</f>
        <v>20</v>
      </c>
      <c r="AA3614" s="6" t="s">
        <v>7471</v>
      </c>
    </row>
    <row r="3615" customFormat="false" ht="15" hidden="false" customHeight="false" outlineLevel="0" collapsed="false">
      <c r="A3615" s="6" t="s">
        <v>7472</v>
      </c>
      <c r="B3615" s="6" t="s">
        <v>43</v>
      </c>
      <c r="C3615" s="6" t="s">
        <v>46</v>
      </c>
      <c r="D3615" s="6" t="s">
        <v>170</v>
      </c>
      <c r="E3615" s="6" t="n">
        <v>1790113147</v>
      </c>
      <c r="F3615" s="6" t="n">
        <v>1790113325</v>
      </c>
      <c r="G3615" s="6" t="n">
        <v>1790113200</v>
      </c>
      <c r="H3615" s="6" t="n">
        <v>1790116520</v>
      </c>
      <c r="J3615" s="6" t="n">
        <v>0</v>
      </c>
      <c r="K3615" s="6" t="n">
        <v>0</v>
      </c>
      <c r="L3615" s="9" t="n">
        <f aca="false">IF(AND(E3615&gt;=Scenario!$B$11,E3615&lt;Scenario!$B$12),1,0)</f>
        <v>1</v>
      </c>
      <c r="M3615" s="9" t="n">
        <f aca="false">IF(AND(L3615=1,ISNUMBER(F3615)),MAX(0,F3615-E3615)/60,"")</f>
        <v>2.96666666666667</v>
      </c>
      <c r="N3615" s="9" t="n">
        <f aca="false">IF(AND(L3615=1,ISNUMBER(G3615)),MAX(0,G3615-E3615)/60,"")</f>
        <v>0.883333333333333</v>
      </c>
      <c r="O3615" s="9" t="n">
        <f aca="false">IF(ISNUMBER(H3615),IF(AND(H3615&gt;=Scenario!$B$11,H3615&lt;Scenario!$B$12),1,0),0)</f>
        <v>1</v>
      </c>
      <c r="P3615" s="9" t="n">
        <f aca="false">IF(O3615=1,MAX(0,H3615-E3615)/60,"")</f>
        <v>56.2166666666667</v>
      </c>
      <c r="Q3615" s="9" t="n">
        <f aca="false">INDEX(Scenario!$B$18:$B$20,MATCH(B3615,Scenario!$A$18:$A$20,0))</f>
        <v>60</v>
      </c>
      <c r="R3615" s="9" t="n">
        <f aca="false">INDEX(Scenario!$C$18:$C$20,MATCH(B3615,Scenario!$A$18:$A$20,0))</f>
        <v>1440</v>
      </c>
      <c r="S3615" s="9" t="n">
        <f aca="false">IF(ISNUMBER(M3615),IF(M3615&lt;=Q3615,1,0),"")</f>
        <v>1</v>
      </c>
      <c r="T3615" s="9" t="n">
        <f aca="false">IF(ISNUMBER(P3615),IF(P3615&lt;=R3615,1,0),"")</f>
        <v>1</v>
      </c>
      <c r="U3615" s="9" t="n">
        <f aca="false">IF(E3615&gt;Scenario!$B$14,0,IF(OR(AND(ISNUMBER(H3615),H3615&lt;=Scenario!$B$14),AND(ISNUMBER(I3615),I3615&lt;=Scenario!$B$14)),0,1))</f>
        <v>0</v>
      </c>
      <c r="V3615" s="9" t="n">
        <f aca="false">IF(AND(U3615=1,(Scenario!$B$14-E3615)/60&gt;R3615),1,0)</f>
        <v>0</v>
      </c>
      <c r="W3615" s="9" t="n">
        <f aca="false">IF(OR(C3615=Scenario!$B$22,C3615=Scenario!$C$22),1,0)</f>
        <v>1</v>
      </c>
      <c r="X3615" s="9" t="n">
        <f aca="false">IF(ISNUMBER(I3615),1,0)</f>
        <v>0</v>
      </c>
      <c r="Y3615" s="9" t="n">
        <f aca="false">MOD(INT(E3615/86400)+3,7)</f>
        <v>1</v>
      </c>
      <c r="Z3615" s="9" t="n">
        <f aca="false">MOD(INT(E3615/3600),24)</f>
        <v>21</v>
      </c>
      <c r="AA3615" s="6" t="s">
        <v>7473</v>
      </c>
    </row>
    <row r="3616" customFormat="false" ht="15" hidden="false" customHeight="false" outlineLevel="0" collapsed="false">
      <c r="A3616" s="6" t="s">
        <v>7474</v>
      </c>
      <c r="B3616" s="6" t="s">
        <v>44</v>
      </c>
      <c r="C3616" s="6" t="s">
        <v>249</v>
      </c>
      <c r="D3616" s="6" t="s">
        <v>171</v>
      </c>
      <c r="E3616" s="6" t="n">
        <v>1790133212</v>
      </c>
      <c r="F3616" s="6" t="n">
        <v>1790139872</v>
      </c>
      <c r="G3616" s="6" t="n">
        <v>1790139644</v>
      </c>
      <c r="H3616" s="6" t="n">
        <v>1790141949</v>
      </c>
      <c r="J3616" s="6" t="n">
        <v>0</v>
      </c>
      <c r="K3616" s="6" t="n">
        <v>0</v>
      </c>
      <c r="L3616" s="9" t="n">
        <f aca="false">IF(AND(E3616&gt;=Scenario!$B$11,E3616&lt;Scenario!$B$12),1,0)</f>
        <v>1</v>
      </c>
      <c r="M3616" s="9" t="n">
        <f aca="false">IF(AND(L3616=1,ISNUMBER(F3616)),MAX(0,F3616-E3616)/60,"")</f>
        <v>111</v>
      </c>
      <c r="N3616" s="9" t="n">
        <f aca="false">IF(AND(L3616=1,ISNUMBER(G3616)),MAX(0,G3616-E3616)/60,"")</f>
        <v>107.2</v>
      </c>
      <c r="O3616" s="9" t="n">
        <f aca="false">IF(ISNUMBER(H3616),IF(AND(H3616&gt;=Scenario!$B$11,H3616&lt;Scenario!$B$12),1,0),0)</f>
        <v>1</v>
      </c>
      <c r="P3616" s="9" t="n">
        <f aca="false">IF(O3616=1,MAX(0,H3616-E3616)/60,"")</f>
        <v>145.616666666667</v>
      </c>
      <c r="Q3616" s="9" t="n">
        <f aca="false">INDEX(Scenario!$B$18:$B$20,MATCH(B3616,Scenario!$A$18:$A$20,0))</f>
        <v>240</v>
      </c>
      <c r="R3616" s="9" t="n">
        <f aca="false">INDEX(Scenario!$C$18:$C$20,MATCH(B3616,Scenario!$A$18:$A$20,0))</f>
        <v>4320</v>
      </c>
      <c r="S3616" s="9" t="n">
        <f aca="false">IF(ISNUMBER(M3616),IF(M3616&lt;=Q3616,1,0),"")</f>
        <v>1</v>
      </c>
      <c r="T3616" s="9" t="n">
        <f aca="false">IF(ISNUMBER(P3616),IF(P3616&lt;=R3616,1,0),"")</f>
        <v>1</v>
      </c>
      <c r="U3616" s="9" t="n">
        <f aca="false">IF(E3616&gt;Scenario!$B$14,0,IF(OR(AND(ISNUMBER(H3616),H3616&lt;=Scenario!$B$14),AND(ISNUMBER(I3616),I3616&lt;=Scenario!$B$14)),0,1))</f>
        <v>0</v>
      </c>
      <c r="V3616" s="9" t="n">
        <f aca="false">IF(AND(U3616=1,(Scenario!$B$14-E3616)/60&gt;R3616),1,0)</f>
        <v>0</v>
      </c>
      <c r="W3616" s="9" t="n">
        <f aca="false">IF(OR(C3616=Scenario!$B$22,C3616=Scenario!$C$22),1,0)</f>
        <v>0</v>
      </c>
      <c r="X3616" s="9" t="n">
        <f aca="false">IF(ISNUMBER(I3616),1,0)</f>
        <v>0</v>
      </c>
      <c r="Y3616" s="9" t="n">
        <f aca="false">MOD(INT(E3616/86400)+3,7)</f>
        <v>2</v>
      </c>
      <c r="Z3616" s="9" t="n">
        <f aca="false">MOD(INT(E3616/3600),24)</f>
        <v>3</v>
      </c>
      <c r="AA3616" s="6" t="s">
        <v>7475</v>
      </c>
    </row>
    <row r="3617" customFormat="false" ht="15" hidden="false" customHeight="false" outlineLevel="0" collapsed="false">
      <c r="A3617" s="6" t="s">
        <v>7476</v>
      </c>
      <c r="B3617" s="6" t="s">
        <v>43</v>
      </c>
      <c r="C3617" s="6" t="s">
        <v>47</v>
      </c>
      <c r="D3617" s="6" t="s">
        <v>170</v>
      </c>
      <c r="E3617" s="6" t="n">
        <v>1790144255</v>
      </c>
      <c r="F3617" s="6" t="n">
        <v>1790144406</v>
      </c>
      <c r="G3617" s="6" t="n">
        <v>1790144265</v>
      </c>
      <c r="H3617" s="6" t="n">
        <v>1790145506</v>
      </c>
      <c r="J3617" s="6" t="n">
        <v>0</v>
      </c>
      <c r="K3617" s="6" t="n">
        <v>0</v>
      </c>
      <c r="L3617" s="9" t="n">
        <f aca="false">IF(AND(E3617&gt;=Scenario!$B$11,E3617&lt;Scenario!$B$12),1,0)</f>
        <v>1</v>
      </c>
      <c r="M3617" s="9" t="n">
        <f aca="false">IF(AND(L3617=1,ISNUMBER(F3617)),MAX(0,F3617-E3617)/60,"")</f>
        <v>2.51666666666667</v>
      </c>
      <c r="N3617" s="9" t="n">
        <f aca="false">IF(AND(L3617=1,ISNUMBER(G3617)),MAX(0,G3617-E3617)/60,"")</f>
        <v>0.166666666666667</v>
      </c>
      <c r="O3617" s="9" t="n">
        <f aca="false">IF(ISNUMBER(H3617),IF(AND(H3617&gt;=Scenario!$B$11,H3617&lt;Scenario!$B$12),1,0),0)</f>
        <v>1</v>
      </c>
      <c r="P3617" s="9" t="n">
        <f aca="false">IF(O3617=1,MAX(0,H3617-E3617)/60,"")</f>
        <v>20.85</v>
      </c>
      <c r="Q3617" s="9" t="n">
        <f aca="false">INDEX(Scenario!$B$18:$B$20,MATCH(B3617,Scenario!$A$18:$A$20,0))</f>
        <v>60</v>
      </c>
      <c r="R3617" s="9" t="n">
        <f aca="false">INDEX(Scenario!$C$18:$C$20,MATCH(B3617,Scenario!$A$18:$A$20,0))</f>
        <v>1440</v>
      </c>
      <c r="S3617" s="9" t="n">
        <f aca="false">IF(ISNUMBER(M3617),IF(M3617&lt;=Q3617,1,0),"")</f>
        <v>1</v>
      </c>
      <c r="T3617" s="9" t="n">
        <f aca="false">IF(ISNUMBER(P3617),IF(P3617&lt;=R3617,1,0),"")</f>
        <v>1</v>
      </c>
      <c r="U3617" s="9" t="n">
        <f aca="false">IF(E3617&gt;Scenario!$B$14,0,IF(OR(AND(ISNUMBER(H3617),H3617&lt;=Scenario!$B$14),AND(ISNUMBER(I3617),I3617&lt;=Scenario!$B$14)),0,1))</f>
        <v>0</v>
      </c>
      <c r="V3617" s="9" t="n">
        <f aca="false">IF(AND(U3617=1,(Scenario!$B$14-E3617)/60&gt;R3617),1,0)</f>
        <v>0</v>
      </c>
      <c r="W3617" s="9" t="n">
        <f aca="false">IF(OR(C3617=Scenario!$B$22,C3617=Scenario!$C$22),1,0)</f>
        <v>1</v>
      </c>
      <c r="X3617" s="9" t="n">
        <f aca="false">IF(ISNUMBER(I3617),1,0)</f>
        <v>0</v>
      </c>
      <c r="Y3617" s="9" t="n">
        <f aca="false">MOD(INT(E3617/86400)+3,7)</f>
        <v>2</v>
      </c>
      <c r="Z3617" s="9" t="n">
        <f aca="false">MOD(INT(E3617/3600),24)</f>
        <v>6</v>
      </c>
      <c r="AA3617" s="6" t="s">
        <v>7477</v>
      </c>
    </row>
    <row r="3618" customFormat="false" ht="15" hidden="false" customHeight="false" outlineLevel="0" collapsed="false">
      <c r="A3618" s="6" t="s">
        <v>7478</v>
      </c>
      <c r="B3618" s="6" t="s">
        <v>44</v>
      </c>
      <c r="C3618" s="6" t="s">
        <v>249</v>
      </c>
      <c r="D3618" s="6" t="s">
        <v>171</v>
      </c>
      <c r="E3618" s="6" t="n">
        <v>1790145004</v>
      </c>
      <c r="F3618" s="6" t="n">
        <v>1790145166</v>
      </c>
      <c r="G3618" s="6" t="n">
        <v>1790145048</v>
      </c>
      <c r="H3618" s="6" t="n">
        <v>1790147173</v>
      </c>
      <c r="J3618" s="6" t="n">
        <v>0</v>
      </c>
      <c r="K3618" s="6" t="n">
        <v>0</v>
      </c>
      <c r="L3618" s="9" t="n">
        <f aca="false">IF(AND(E3618&gt;=Scenario!$B$11,E3618&lt;Scenario!$B$12),1,0)</f>
        <v>1</v>
      </c>
      <c r="M3618" s="9" t="n">
        <f aca="false">IF(AND(L3618=1,ISNUMBER(F3618)),MAX(0,F3618-E3618)/60,"")</f>
        <v>2.7</v>
      </c>
      <c r="N3618" s="9" t="n">
        <f aca="false">IF(AND(L3618=1,ISNUMBER(G3618)),MAX(0,G3618-E3618)/60,"")</f>
        <v>0.733333333333333</v>
      </c>
      <c r="O3618" s="9" t="n">
        <f aca="false">IF(ISNUMBER(H3618),IF(AND(H3618&gt;=Scenario!$B$11,H3618&lt;Scenario!$B$12),1,0),0)</f>
        <v>1</v>
      </c>
      <c r="P3618" s="9" t="n">
        <f aca="false">IF(O3618=1,MAX(0,H3618-E3618)/60,"")</f>
        <v>36.15</v>
      </c>
      <c r="Q3618" s="9" t="n">
        <f aca="false">INDEX(Scenario!$B$18:$B$20,MATCH(B3618,Scenario!$A$18:$A$20,0))</f>
        <v>240</v>
      </c>
      <c r="R3618" s="9" t="n">
        <f aca="false">INDEX(Scenario!$C$18:$C$20,MATCH(B3618,Scenario!$A$18:$A$20,0))</f>
        <v>4320</v>
      </c>
      <c r="S3618" s="9" t="n">
        <f aca="false">IF(ISNUMBER(M3618),IF(M3618&lt;=Q3618,1,0),"")</f>
        <v>1</v>
      </c>
      <c r="T3618" s="9" t="n">
        <f aca="false">IF(ISNUMBER(P3618),IF(P3618&lt;=R3618,1,0),"")</f>
        <v>1</v>
      </c>
      <c r="U3618" s="9" t="n">
        <f aca="false">IF(E3618&gt;Scenario!$B$14,0,IF(OR(AND(ISNUMBER(H3618),H3618&lt;=Scenario!$B$14),AND(ISNUMBER(I3618),I3618&lt;=Scenario!$B$14)),0,1))</f>
        <v>0</v>
      </c>
      <c r="V3618" s="9" t="n">
        <f aca="false">IF(AND(U3618=1,(Scenario!$B$14-E3618)/60&gt;R3618),1,0)</f>
        <v>0</v>
      </c>
      <c r="W3618" s="9" t="n">
        <f aca="false">IF(OR(C3618=Scenario!$B$22,C3618=Scenario!$C$22),1,0)</f>
        <v>0</v>
      </c>
      <c r="X3618" s="9" t="n">
        <f aca="false">IF(ISNUMBER(I3618),1,0)</f>
        <v>0</v>
      </c>
      <c r="Y3618" s="9" t="n">
        <f aca="false">MOD(INT(E3618/86400)+3,7)</f>
        <v>2</v>
      </c>
      <c r="Z3618" s="9" t="n">
        <f aca="false">MOD(INT(E3618/3600),24)</f>
        <v>6</v>
      </c>
      <c r="AA3618" s="6" t="s">
        <v>7479</v>
      </c>
    </row>
    <row r="3619" customFormat="false" ht="15" hidden="false" customHeight="false" outlineLevel="0" collapsed="false">
      <c r="A3619" s="6" t="s">
        <v>7480</v>
      </c>
      <c r="B3619" s="6" t="s">
        <v>44</v>
      </c>
      <c r="C3619" s="6" t="s">
        <v>46</v>
      </c>
      <c r="D3619" s="6" t="s">
        <v>171</v>
      </c>
      <c r="E3619" s="6" t="n">
        <v>1790145847</v>
      </c>
      <c r="F3619" s="6" t="n">
        <v>1790146018</v>
      </c>
      <c r="G3619" s="6" t="n">
        <v>1790145875</v>
      </c>
      <c r="H3619" s="6" t="n">
        <v>1790148165</v>
      </c>
      <c r="J3619" s="6" t="n">
        <v>0</v>
      </c>
      <c r="K3619" s="6" t="n">
        <v>0</v>
      </c>
      <c r="L3619" s="9" t="n">
        <f aca="false">IF(AND(E3619&gt;=Scenario!$B$11,E3619&lt;Scenario!$B$12),1,0)</f>
        <v>1</v>
      </c>
      <c r="M3619" s="9" t="n">
        <f aca="false">IF(AND(L3619=1,ISNUMBER(F3619)),MAX(0,F3619-E3619)/60,"")</f>
        <v>2.85</v>
      </c>
      <c r="N3619" s="9" t="n">
        <f aca="false">IF(AND(L3619=1,ISNUMBER(G3619)),MAX(0,G3619-E3619)/60,"")</f>
        <v>0.466666666666667</v>
      </c>
      <c r="O3619" s="9" t="n">
        <f aca="false">IF(ISNUMBER(H3619),IF(AND(H3619&gt;=Scenario!$B$11,H3619&lt;Scenario!$B$12),1,0),0)</f>
        <v>1</v>
      </c>
      <c r="P3619" s="9" t="n">
        <f aca="false">IF(O3619=1,MAX(0,H3619-E3619)/60,"")</f>
        <v>38.6333333333333</v>
      </c>
      <c r="Q3619" s="9" t="n">
        <f aca="false">INDEX(Scenario!$B$18:$B$20,MATCH(B3619,Scenario!$A$18:$A$20,0))</f>
        <v>240</v>
      </c>
      <c r="R3619" s="9" t="n">
        <f aca="false">INDEX(Scenario!$C$18:$C$20,MATCH(B3619,Scenario!$A$18:$A$20,0))</f>
        <v>4320</v>
      </c>
      <c r="S3619" s="9" t="n">
        <f aca="false">IF(ISNUMBER(M3619),IF(M3619&lt;=Q3619,1,0),"")</f>
        <v>1</v>
      </c>
      <c r="T3619" s="9" t="n">
        <f aca="false">IF(ISNUMBER(P3619),IF(P3619&lt;=R3619,1,0),"")</f>
        <v>1</v>
      </c>
      <c r="U3619" s="9" t="n">
        <f aca="false">IF(E3619&gt;Scenario!$B$14,0,IF(OR(AND(ISNUMBER(H3619),H3619&lt;=Scenario!$B$14),AND(ISNUMBER(I3619),I3619&lt;=Scenario!$B$14)),0,1))</f>
        <v>0</v>
      </c>
      <c r="V3619" s="9" t="n">
        <f aca="false">IF(AND(U3619=1,(Scenario!$B$14-E3619)/60&gt;R3619),1,0)</f>
        <v>0</v>
      </c>
      <c r="W3619" s="9" t="n">
        <f aca="false">IF(OR(C3619=Scenario!$B$22,C3619=Scenario!$C$22),1,0)</f>
        <v>1</v>
      </c>
      <c r="X3619" s="9" t="n">
        <f aca="false">IF(ISNUMBER(I3619),1,0)</f>
        <v>0</v>
      </c>
      <c r="Y3619" s="9" t="n">
        <f aca="false">MOD(INT(E3619/86400)+3,7)</f>
        <v>2</v>
      </c>
      <c r="Z3619" s="9" t="n">
        <f aca="false">MOD(INT(E3619/3600),24)</f>
        <v>6</v>
      </c>
      <c r="AA3619" s="6" t="s">
        <v>7481</v>
      </c>
    </row>
    <row r="3620" customFormat="false" ht="15" hidden="false" customHeight="false" outlineLevel="0" collapsed="false">
      <c r="A3620" s="6" t="s">
        <v>7482</v>
      </c>
      <c r="B3620" s="6" t="s">
        <v>43</v>
      </c>
      <c r="C3620" s="6" t="s">
        <v>46</v>
      </c>
      <c r="D3620" s="6" t="s">
        <v>171</v>
      </c>
      <c r="E3620" s="6" t="n">
        <v>1790147858</v>
      </c>
      <c r="F3620" s="6" t="n">
        <v>1790147937</v>
      </c>
      <c r="G3620" s="6" t="n">
        <v>1790147873</v>
      </c>
      <c r="H3620" s="6" t="n">
        <v>1790152058</v>
      </c>
      <c r="J3620" s="6" t="n">
        <v>0</v>
      </c>
      <c r="K3620" s="6" t="n">
        <v>1</v>
      </c>
      <c r="L3620" s="9" t="n">
        <f aca="false">IF(AND(E3620&gt;=Scenario!$B$11,E3620&lt;Scenario!$B$12),1,0)</f>
        <v>1</v>
      </c>
      <c r="M3620" s="9" t="n">
        <f aca="false">IF(AND(L3620=1,ISNUMBER(F3620)),MAX(0,F3620-E3620)/60,"")</f>
        <v>1.31666666666667</v>
      </c>
      <c r="N3620" s="9" t="n">
        <f aca="false">IF(AND(L3620=1,ISNUMBER(G3620)),MAX(0,G3620-E3620)/60,"")</f>
        <v>0.25</v>
      </c>
      <c r="O3620" s="9" t="n">
        <f aca="false">IF(ISNUMBER(H3620),IF(AND(H3620&gt;=Scenario!$B$11,H3620&lt;Scenario!$B$12),1,0),0)</f>
        <v>1</v>
      </c>
      <c r="P3620" s="9" t="n">
        <f aca="false">IF(O3620=1,MAX(0,H3620-E3620)/60,"")</f>
        <v>70</v>
      </c>
      <c r="Q3620" s="9" t="n">
        <f aca="false">INDEX(Scenario!$B$18:$B$20,MATCH(B3620,Scenario!$A$18:$A$20,0))</f>
        <v>60</v>
      </c>
      <c r="R3620" s="9" t="n">
        <f aca="false">INDEX(Scenario!$C$18:$C$20,MATCH(B3620,Scenario!$A$18:$A$20,0))</f>
        <v>1440</v>
      </c>
      <c r="S3620" s="9" t="n">
        <f aca="false">IF(ISNUMBER(M3620),IF(M3620&lt;=Q3620,1,0),"")</f>
        <v>1</v>
      </c>
      <c r="T3620" s="9" t="n">
        <f aca="false">IF(ISNUMBER(P3620),IF(P3620&lt;=R3620,1,0),"")</f>
        <v>1</v>
      </c>
      <c r="U3620" s="9" t="n">
        <f aca="false">IF(E3620&gt;Scenario!$B$14,0,IF(OR(AND(ISNUMBER(H3620),H3620&lt;=Scenario!$B$14),AND(ISNUMBER(I3620),I3620&lt;=Scenario!$B$14)),0,1))</f>
        <v>0</v>
      </c>
      <c r="V3620" s="9" t="n">
        <f aca="false">IF(AND(U3620=1,(Scenario!$B$14-E3620)/60&gt;R3620),1,0)</f>
        <v>0</v>
      </c>
      <c r="W3620" s="9" t="n">
        <f aca="false">IF(OR(C3620=Scenario!$B$22,C3620=Scenario!$C$22),1,0)</f>
        <v>1</v>
      </c>
      <c r="X3620" s="9" t="n">
        <f aca="false">IF(ISNUMBER(I3620),1,0)</f>
        <v>0</v>
      </c>
      <c r="Y3620" s="9" t="n">
        <f aca="false">MOD(INT(E3620/86400)+3,7)</f>
        <v>2</v>
      </c>
      <c r="Z3620" s="9" t="n">
        <f aca="false">MOD(INT(E3620/3600),24)</f>
        <v>7</v>
      </c>
      <c r="AA3620" s="6" t="s">
        <v>7483</v>
      </c>
    </row>
    <row r="3621" customFormat="false" ht="15" hidden="false" customHeight="false" outlineLevel="0" collapsed="false">
      <c r="A3621" s="6" t="s">
        <v>7484</v>
      </c>
      <c r="B3621" s="6" t="s">
        <v>43</v>
      </c>
      <c r="C3621" s="6" t="s">
        <v>46</v>
      </c>
      <c r="D3621" s="6" t="s">
        <v>172</v>
      </c>
      <c r="E3621" s="6" t="n">
        <v>1790150000</v>
      </c>
      <c r="F3621" s="6" t="n">
        <v>1790150243</v>
      </c>
      <c r="G3621" s="6" t="n">
        <v>1790150014</v>
      </c>
      <c r="H3621" s="6" t="n">
        <v>1790152180</v>
      </c>
      <c r="J3621" s="6" t="n">
        <v>0</v>
      </c>
      <c r="K3621" s="6" t="n">
        <v>0</v>
      </c>
      <c r="L3621" s="9" t="n">
        <f aca="false">IF(AND(E3621&gt;=Scenario!$B$11,E3621&lt;Scenario!$B$12),1,0)</f>
        <v>1</v>
      </c>
      <c r="M3621" s="9" t="n">
        <f aca="false">IF(AND(L3621=1,ISNUMBER(F3621)),MAX(0,F3621-E3621)/60,"")</f>
        <v>4.05</v>
      </c>
      <c r="N3621" s="9" t="n">
        <f aca="false">IF(AND(L3621=1,ISNUMBER(G3621)),MAX(0,G3621-E3621)/60,"")</f>
        <v>0.233333333333333</v>
      </c>
      <c r="O3621" s="9" t="n">
        <f aca="false">IF(ISNUMBER(H3621),IF(AND(H3621&gt;=Scenario!$B$11,H3621&lt;Scenario!$B$12),1,0),0)</f>
        <v>1</v>
      </c>
      <c r="P3621" s="9" t="n">
        <f aca="false">IF(O3621=1,MAX(0,H3621-E3621)/60,"")</f>
        <v>36.3333333333333</v>
      </c>
      <c r="Q3621" s="9" t="n">
        <f aca="false">INDEX(Scenario!$B$18:$B$20,MATCH(B3621,Scenario!$A$18:$A$20,0))</f>
        <v>60</v>
      </c>
      <c r="R3621" s="9" t="n">
        <f aca="false">INDEX(Scenario!$C$18:$C$20,MATCH(B3621,Scenario!$A$18:$A$20,0))</f>
        <v>1440</v>
      </c>
      <c r="S3621" s="9" t="n">
        <f aca="false">IF(ISNUMBER(M3621),IF(M3621&lt;=Q3621,1,0),"")</f>
        <v>1</v>
      </c>
      <c r="T3621" s="9" t="n">
        <f aca="false">IF(ISNUMBER(P3621),IF(P3621&lt;=R3621,1,0),"")</f>
        <v>1</v>
      </c>
      <c r="U3621" s="9" t="n">
        <f aca="false">IF(E3621&gt;Scenario!$B$14,0,IF(OR(AND(ISNUMBER(H3621),H3621&lt;=Scenario!$B$14),AND(ISNUMBER(I3621),I3621&lt;=Scenario!$B$14)),0,1))</f>
        <v>0</v>
      </c>
      <c r="V3621" s="9" t="n">
        <f aca="false">IF(AND(U3621=1,(Scenario!$B$14-E3621)/60&gt;R3621),1,0)</f>
        <v>0</v>
      </c>
      <c r="W3621" s="9" t="n">
        <f aca="false">IF(OR(C3621=Scenario!$B$22,C3621=Scenario!$C$22),1,0)</f>
        <v>1</v>
      </c>
      <c r="X3621" s="9" t="n">
        <f aca="false">IF(ISNUMBER(I3621),1,0)</f>
        <v>0</v>
      </c>
      <c r="Y3621" s="9" t="n">
        <f aca="false">MOD(INT(E3621/86400)+3,7)</f>
        <v>2</v>
      </c>
      <c r="Z3621" s="9" t="n">
        <f aca="false">MOD(INT(E3621/3600),24)</f>
        <v>7</v>
      </c>
      <c r="AA3621" s="6" t="s">
        <v>7485</v>
      </c>
    </row>
    <row r="3622" customFormat="false" ht="15" hidden="false" customHeight="false" outlineLevel="0" collapsed="false">
      <c r="A3622" s="6" t="s">
        <v>7486</v>
      </c>
      <c r="B3622" s="6" t="s">
        <v>44</v>
      </c>
      <c r="C3622" s="6" t="s">
        <v>46</v>
      </c>
      <c r="D3622" s="6" t="s">
        <v>172</v>
      </c>
      <c r="E3622" s="6" t="n">
        <v>1790150329</v>
      </c>
      <c r="F3622" s="6" t="n">
        <v>1790150557</v>
      </c>
      <c r="G3622" s="6" t="n">
        <v>1790150358</v>
      </c>
      <c r="H3622" s="6" t="n">
        <v>1790152100</v>
      </c>
      <c r="J3622" s="6" t="n">
        <v>0</v>
      </c>
      <c r="K3622" s="6" t="n">
        <v>0</v>
      </c>
      <c r="L3622" s="9" t="n">
        <f aca="false">IF(AND(E3622&gt;=Scenario!$B$11,E3622&lt;Scenario!$B$12),1,0)</f>
        <v>1</v>
      </c>
      <c r="M3622" s="9" t="n">
        <f aca="false">IF(AND(L3622=1,ISNUMBER(F3622)),MAX(0,F3622-E3622)/60,"")</f>
        <v>3.8</v>
      </c>
      <c r="N3622" s="9" t="n">
        <f aca="false">IF(AND(L3622=1,ISNUMBER(G3622)),MAX(0,G3622-E3622)/60,"")</f>
        <v>0.483333333333333</v>
      </c>
      <c r="O3622" s="9" t="n">
        <f aca="false">IF(ISNUMBER(H3622),IF(AND(H3622&gt;=Scenario!$B$11,H3622&lt;Scenario!$B$12),1,0),0)</f>
        <v>1</v>
      </c>
      <c r="P3622" s="9" t="n">
        <f aca="false">IF(O3622=1,MAX(0,H3622-E3622)/60,"")</f>
        <v>29.5166666666667</v>
      </c>
      <c r="Q3622" s="9" t="n">
        <f aca="false">INDEX(Scenario!$B$18:$B$20,MATCH(B3622,Scenario!$A$18:$A$20,0))</f>
        <v>240</v>
      </c>
      <c r="R3622" s="9" t="n">
        <f aca="false">INDEX(Scenario!$C$18:$C$20,MATCH(B3622,Scenario!$A$18:$A$20,0))</f>
        <v>4320</v>
      </c>
      <c r="S3622" s="9" t="n">
        <f aca="false">IF(ISNUMBER(M3622),IF(M3622&lt;=Q3622,1,0),"")</f>
        <v>1</v>
      </c>
      <c r="T3622" s="9" t="n">
        <f aca="false">IF(ISNUMBER(P3622),IF(P3622&lt;=R3622,1,0),"")</f>
        <v>1</v>
      </c>
      <c r="U3622" s="9" t="n">
        <f aca="false">IF(E3622&gt;Scenario!$B$14,0,IF(OR(AND(ISNUMBER(H3622),H3622&lt;=Scenario!$B$14),AND(ISNUMBER(I3622),I3622&lt;=Scenario!$B$14)),0,1))</f>
        <v>0</v>
      </c>
      <c r="V3622" s="9" t="n">
        <f aca="false">IF(AND(U3622=1,(Scenario!$B$14-E3622)/60&gt;R3622),1,0)</f>
        <v>0</v>
      </c>
      <c r="W3622" s="9" t="n">
        <f aca="false">IF(OR(C3622=Scenario!$B$22,C3622=Scenario!$C$22),1,0)</f>
        <v>1</v>
      </c>
      <c r="X3622" s="9" t="n">
        <f aca="false">IF(ISNUMBER(I3622),1,0)</f>
        <v>0</v>
      </c>
      <c r="Y3622" s="9" t="n">
        <f aca="false">MOD(INT(E3622/86400)+3,7)</f>
        <v>2</v>
      </c>
      <c r="Z3622" s="9" t="n">
        <f aca="false">MOD(INT(E3622/3600),24)</f>
        <v>7</v>
      </c>
      <c r="AA3622" s="6" t="s">
        <v>7487</v>
      </c>
    </row>
    <row r="3623" customFormat="false" ht="15" hidden="false" customHeight="false" outlineLevel="0" collapsed="false">
      <c r="A3623" s="6" t="s">
        <v>7488</v>
      </c>
      <c r="B3623" s="6" t="s">
        <v>43</v>
      </c>
      <c r="C3623" s="6" t="s">
        <v>288</v>
      </c>
      <c r="D3623" s="6" t="s">
        <v>171</v>
      </c>
      <c r="E3623" s="6" t="n">
        <v>1790151274</v>
      </c>
      <c r="F3623" s="6" t="n">
        <v>1790151488</v>
      </c>
      <c r="G3623" s="6" t="n">
        <v>1790151303</v>
      </c>
      <c r="H3623" s="6" t="n">
        <v>1790180639</v>
      </c>
      <c r="J3623" s="6" t="n">
        <v>1</v>
      </c>
      <c r="K3623" s="6" t="n">
        <v>0</v>
      </c>
      <c r="L3623" s="9" t="n">
        <f aca="false">IF(AND(E3623&gt;=Scenario!$B$11,E3623&lt;Scenario!$B$12),1,0)</f>
        <v>1</v>
      </c>
      <c r="M3623" s="9" t="n">
        <f aca="false">IF(AND(L3623=1,ISNUMBER(F3623)),MAX(0,F3623-E3623)/60,"")</f>
        <v>3.56666666666667</v>
      </c>
      <c r="N3623" s="9" t="n">
        <f aca="false">IF(AND(L3623=1,ISNUMBER(G3623)),MAX(0,G3623-E3623)/60,"")</f>
        <v>0.483333333333333</v>
      </c>
      <c r="O3623" s="9" t="n">
        <f aca="false">IF(ISNUMBER(H3623),IF(AND(H3623&gt;=Scenario!$B$11,H3623&lt;Scenario!$B$12),1,0),0)</f>
        <v>1</v>
      </c>
      <c r="P3623" s="9" t="n">
        <f aca="false">IF(O3623=1,MAX(0,H3623-E3623)/60,"")</f>
        <v>489.416666666667</v>
      </c>
      <c r="Q3623" s="9" t="n">
        <f aca="false">INDEX(Scenario!$B$18:$B$20,MATCH(B3623,Scenario!$A$18:$A$20,0))</f>
        <v>60</v>
      </c>
      <c r="R3623" s="9" t="n">
        <f aca="false">INDEX(Scenario!$C$18:$C$20,MATCH(B3623,Scenario!$A$18:$A$20,0))</f>
        <v>1440</v>
      </c>
      <c r="S3623" s="9" t="n">
        <f aca="false">IF(ISNUMBER(M3623),IF(M3623&lt;=Q3623,1,0),"")</f>
        <v>1</v>
      </c>
      <c r="T3623" s="9" t="n">
        <f aca="false">IF(ISNUMBER(P3623),IF(P3623&lt;=R3623,1,0),"")</f>
        <v>1</v>
      </c>
      <c r="U3623" s="9" t="n">
        <f aca="false">IF(E3623&gt;Scenario!$B$14,0,IF(OR(AND(ISNUMBER(H3623),H3623&lt;=Scenario!$B$14),AND(ISNUMBER(I3623),I3623&lt;=Scenario!$B$14)),0,1))</f>
        <v>0</v>
      </c>
      <c r="V3623" s="9" t="n">
        <f aca="false">IF(AND(U3623=1,(Scenario!$B$14-E3623)/60&gt;R3623),1,0)</f>
        <v>0</v>
      </c>
      <c r="W3623" s="9" t="n">
        <f aca="false">IF(OR(C3623=Scenario!$B$22,C3623=Scenario!$C$22),1,0)</f>
        <v>0</v>
      </c>
      <c r="X3623" s="9" t="n">
        <f aca="false">IF(ISNUMBER(I3623),1,0)</f>
        <v>0</v>
      </c>
      <c r="Y3623" s="9" t="n">
        <f aca="false">MOD(INT(E3623/86400)+3,7)</f>
        <v>2</v>
      </c>
      <c r="Z3623" s="9" t="n">
        <f aca="false">MOD(INT(E3623/3600),24)</f>
        <v>8</v>
      </c>
      <c r="AA3623" s="6" t="s">
        <v>7489</v>
      </c>
    </row>
    <row r="3624" customFormat="false" ht="15" hidden="false" customHeight="false" outlineLevel="0" collapsed="false">
      <c r="A3624" s="6" t="s">
        <v>7490</v>
      </c>
      <c r="B3624" s="6" t="s">
        <v>43</v>
      </c>
      <c r="C3624" s="6" t="s">
        <v>46</v>
      </c>
      <c r="D3624" s="6" t="s">
        <v>171</v>
      </c>
      <c r="E3624" s="6" t="n">
        <v>1790151744</v>
      </c>
      <c r="F3624" s="6" t="n">
        <v>1790151858</v>
      </c>
      <c r="G3624" s="6" t="n">
        <v>1790151769</v>
      </c>
      <c r="H3624" s="6" t="n">
        <v>1790156042</v>
      </c>
      <c r="J3624" s="6" t="n">
        <v>0</v>
      </c>
      <c r="K3624" s="6" t="n">
        <v>0</v>
      </c>
      <c r="L3624" s="9" t="n">
        <f aca="false">IF(AND(E3624&gt;=Scenario!$B$11,E3624&lt;Scenario!$B$12),1,0)</f>
        <v>1</v>
      </c>
      <c r="M3624" s="9" t="n">
        <f aca="false">IF(AND(L3624=1,ISNUMBER(F3624)),MAX(0,F3624-E3624)/60,"")</f>
        <v>1.9</v>
      </c>
      <c r="N3624" s="9" t="n">
        <f aca="false">IF(AND(L3624=1,ISNUMBER(G3624)),MAX(0,G3624-E3624)/60,"")</f>
        <v>0.416666666666667</v>
      </c>
      <c r="O3624" s="9" t="n">
        <f aca="false">IF(ISNUMBER(H3624),IF(AND(H3624&gt;=Scenario!$B$11,H3624&lt;Scenario!$B$12),1,0),0)</f>
        <v>1</v>
      </c>
      <c r="P3624" s="9" t="n">
        <f aca="false">IF(O3624=1,MAX(0,H3624-E3624)/60,"")</f>
        <v>71.6333333333333</v>
      </c>
      <c r="Q3624" s="9" t="n">
        <f aca="false">INDEX(Scenario!$B$18:$B$20,MATCH(B3624,Scenario!$A$18:$A$20,0))</f>
        <v>60</v>
      </c>
      <c r="R3624" s="9" t="n">
        <f aca="false">INDEX(Scenario!$C$18:$C$20,MATCH(B3624,Scenario!$A$18:$A$20,0))</f>
        <v>1440</v>
      </c>
      <c r="S3624" s="9" t="n">
        <f aca="false">IF(ISNUMBER(M3624),IF(M3624&lt;=Q3624,1,0),"")</f>
        <v>1</v>
      </c>
      <c r="T3624" s="9" t="n">
        <f aca="false">IF(ISNUMBER(P3624),IF(P3624&lt;=R3624,1,0),"")</f>
        <v>1</v>
      </c>
      <c r="U3624" s="9" t="n">
        <f aca="false">IF(E3624&gt;Scenario!$B$14,0,IF(OR(AND(ISNUMBER(H3624),H3624&lt;=Scenario!$B$14),AND(ISNUMBER(I3624),I3624&lt;=Scenario!$B$14)),0,1))</f>
        <v>0</v>
      </c>
      <c r="V3624" s="9" t="n">
        <f aca="false">IF(AND(U3624=1,(Scenario!$B$14-E3624)/60&gt;R3624),1,0)</f>
        <v>0</v>
      </c>
      <c r="W3624" s="9" t="n">
        <f aca="false">IF(OR(C3624=Scenario!$B$22,C3624=Scenario!$C$22),1,0)</f>
        <v>1</v>
      </c>
      <c r="X3624" s="9" t="n">
        <f aca="false">IF(ISNUMBER(I3624),1,0)</f>
        <v>0</v>
      </c>
      <c r="Y3624" s="9" t="n">
        <f aca="false">MOD(INT(E3624/86400)+3,7)</f>
        <v>2</v>
      </c>
      <c r="Z3624" s="9" t="n">
        <f aca="false">MOD(INT(E3624/3600),24)</f>
        <v>8</v>
      </c>
      <c r="AA3624" s="6" t="s">
        <v>7491</v>
      </c>
    </row>
    <row r="3625" customFormat="false" ht="15" hidden="false" customHeight="false" outlineLevel="0" collapsed="false">
      <c r="A3625" s="6" t="s">
        <v>7492</v>
      </c>
      <c r="B3625" s="6" t="s">
        <v>43</v>
      </c>
      <c r="C3625" s="6" t="s">
        <v>288</v>
      </c>
      <c r="D3625" s="6" t="s">
        <v>171</v>
      </c>
      <c r="E3625" s="6" t="n">
        <v>1790152513</v>
      </c>
      <c r="F3625" s="6" t="n">
        <v>1790152648</v>
      </c>
      <c r="G3625" s="6" t="n">
        <v>1790152547</v>
      </c>
      <c r="H3625" s="6" t="n">
        <v>1790154653</v>
      </c>
      <c r="J3625" s="6" t="n">
        <v>0</v>
      </c>
      <c r="K3625" s="6" t="n">
        <v>0</v>
      </c>
      <c r="L3625" s="9" t="n">
        <f aca="false">IF(AND(E3625&gt;=Scenario!$B$11,E3625&lt;Scenario!$B$12),1,0)</f>
        <v>1</v>
      </c>
      <c r="M3625" s="9" t="n">
        <f aca="false">IF(AND(L3625=1,ISNUMBER(F3625)),MAX(0,F3625-E3625)/60,"")</f>
        <v>2.25</v>
      </c>
      <c r="N3625" s="9" t="n">
        <f aca="false">IF(AND(L3625=1,ISNUMBER(G3625)),MAX(0,G3625-E3625)/60,"")</f>
        <v>0.566666666666667</v>
      </c>
      <c r="O3625" s="9" t="n">
        <f aca="false">IF(ISNUMBER(H3625),IF(AND(H3625&gt;=Scenario!$B$11,H3625&lt;Scenario!$B$12),1,0),0)</f>
        <v>1</v>
      </c>
      <c r="P3625" s="9" t="n">
        <f aca="false">IF(O3625=1,MAX(0,H3625-E3625)/60,"")</f>
        <v>35.6666666666667</v>
      </c>
      <c r="Q3625" s="9" t="n">
        <f aca="false">INDEX(Scenario!$B$18:$B$20,MATCH(B3625,Scenario!$A$18:$A$20,0))</f>
        <v>60</v>
      </c>
      <c r="R3625" s="9" t="n">
        <f aca="false">INDEX(Scenario!$C$18:$C$20,MATCH(B3625,Scenario!$A$18:$A$20,0))</f>
        <v>1440</v>
      </c>
      <c r="S3625" s="9" t="n">
        <f aca="false">IF(ISNUMBER(M3625),IF(M3625&lt;=Q3625,1,0),"")</f>
        <v>1</v>
      </c>
      <c r="T3625" s="9" t="n">
        <f aca="false">IF(ISNUMBER(P3625),IF(P3625&lt;=R3625,1,0),"")</f>
        <v>1</v>
      </c>
      <c r="U3625" s="9" t="n">
        <f aca="false">IF(E3625&gt;Scenario!$B$14,0,IF(OR(AND(ISNUMBER(H3625),H3625&lt;=Scenario!$B$14),AND(ISNUMBER(I3625),I3625&lt;=Scenario!$B$14)),0,1))</f>
        <v>0</v>
      </c>
      <c r="V3625" s="9" t="n">
        <f aca="false">IF(AND(U3625=1,(Scenario!$B$14-E3625)/60&gt;R3625),1,0)</f>
        <v>0</v>
      </c>
      <c r="W3625" s="9" t="n">
        <f aca="false">IF(OR(C3625=Scenario!$B$22,C3625=Scenario!$C$22),1,0)</f>
        <v>0</v>
      </c>
      <c r="X3625" s="9" t="n">
        <f aca="false">IF(ISNUMBER(I3625),1,0)</f>
        <v>0</v>
      </c>
      <c r="Y3625" s="9" t="n">
        <f aca="false">MOD(INT(E3625/86400)+3,7)</f>
        <v>2</v>
      </c>
      <c r="Z3625" s="9" t="n">
        <f aca="false">MOD(INT(E3625/3600),24)</f>
        <v>8</v>
      </c>
      <c r="AA3625" s="6" t="s">
        <v>7493</v>
      </c>
    </row>
    <row r="3626" customFormat="false" ht="15" hidden="false" customHeight="false" outlineLevel="0" collapsed="false">
      <c r="A3626" s="6" t="s">
        <v>7494</v>
      </c>
      <c r="B3626" s="6" t="s">
        <v>44</v>
      </c>
      <c r="C3626" s="6" t="s">
        <v>288</v>
      </c>
      <c r="D3626" s="6" t="s">
        <v>171</v>
      </c>
      <c r="E3626" s="6" t="n">
        <v>1790152932</v>
      </c>
      <c r="F3626" s="6" t="n">
        <v>1790153172</v>
      </c>
      <c r="G3626" s="6" t="n">
        <v>1790152979</v>
      </c>
      <c r="H3626" s="6" t="n">
        <v>1790156201</v>
      </c>
      <c r="J3626" s="6" t="n">
        <v>0</v>
      </c>
      <c r="K3626" s="6" t="n">
        <v>0</v>
      </c>
      <c r="L3626" s="9" t="n">
        <f aca="false">IF(AND(E3626&gt;=Scenario!$B$11,E3626&lt;Scenario!$B$12),1,0)</f>
        <v>1</v>
      </c>
      <c r="M3626" s="9" t="n">
        <f aca="false">IF(AND(L3626=1,ISNUMBER(F3626)),MAX(0,F3626-E3626)/60,"")</f>
        <v>4</v>
      </c>
      <c r="N3626" s="9" t="n">
        <f aca="false">IF(AND(L3626=1,ISNUMBER(G3626)),MAX(0,G3626-E3626)/60,"")</f>
        <v>0.783333333333333</v>
      </c>
      <c r="O3626" s="9" t="n">
        <f aca="false">IF(ISNUMBER(H3626),IF(AND(H3626&gt;=Scenario!$B$11,H3626&lt;Scenario!$B$12),1,0),0)</f>
        <v>1</v>
      </c>
      <c r="P3626" s="9" t="n">
        <f aca="false">IF(O3626=1,MAX(0,H3626-E3626)/60,"")</f>
        <v>54.4833333333333</v>
      </c>
      <c r="Q3626" s="9" t="n">
        <f aca="false">INDEX(Scenario!$B$18:$B$20,MATCH(B3626,Scenario!$A$18:$A$20,0))</f>
        <v>240</v>
      </c>
      <c r="R3626" s="9" t="n">
        <f aca="false">INDEX(Scenario!$C$18:$C$20,MATCH(B3626,Scenario!$A$18:$A$20,0))</f>
        <v>4320</v>
      </c>
      <c r="S3626" s="9" t="n">
        <f aca="false">IF(ISNUMBER(M3626),IF(M3626&lt;=Q3626,1,0),"")</f>
        <v>1</v>
      </c>
      <c r="T3626" s="9" t="n">
        <f aca="false">IF(ISNUMBER(P3626),IF(P3626&lt;=R3626,1,0),"")</f>
        <v>1</v>
      </c>
      <c r="U3626" s="9" t="n">
        <f aca="false">IF(E3626&gt;Scenario!$B$14,0,IF(OR(AND(ISNUMBER(H3626),H3626&lt;=Scenario!$B$14),AND(ISNUMBER(I3626),I3626&lt;=Scenario!$B$14)),0,1))</f>
        <v>0</v>
      </c>
      <c r="V3626" s="9" t="n">
        <f aca="false">IF(AND(U3626=1,(Scenario!$B$14-E3626)/60&gt;R3626),1,0)</f>
        <v>0</v>
      </c>
      <c r="W3626" s="9" t="n">
        <f aca="false">IF(OR(C3626=Scenario!$B$22,C3626=Scenario!$C$22),1,0)</f>
        <v>0</v>
      </c>
      <c r="X3626" s="9" t="n">
        <f aca="false">IF(ISNUMBER(I3626),1,0)</f>
        <v>0</v>
      </c>
      <c r="Y3626" s="9" t="n">
        <f aca="false">MOD(INT(E3626/86400)+3,7)</f>
        <v>2</v>
      </c>
      <c r="Z3626" s="9" t="n">
        <f aca="false">MOD(INT(E3626/3600),24)</f>
        <v>8</v>
      </c>
      <c r="AA3626" s="6" t="s">
        <v>7495</v>
      </c>
    </row>
    <row r="3627" customFormat="false" ht="15" hidden="false" customHeight="false" outlineLevel="0" collapsed="false">
      <c r="A3627" s="6" t="s">
        <v>7496</v>
      </c>
      <c r="B3627" s="6" t="s">
        <v>44</v>
      </c>
      <c r="C3627" s="6" t="s">
        <v>249</v>
      </c>
      <c r="D3627" s="6" t="s">
        <v>170</v>
      </c>
      <c r="E3627" s="6" t="n">
        <v>1790153077</v>
      </c>
      <c r="F3627" s="6" t="n">
        <v>1790153314</v>
      </c>
      <c r="G3627" s="6" t="n">
        <v>1790153099</v>
      </c>
      <c r="H3627" s="6" t="n">
        <v>1790154150</v>
      </c>
      <c r="J3627" s="6" t="n">
        <v>0</v>
      </c>
      <c r="K3627" s="6" t="n">
        <v>0</v>
      </c>
      <c r="L3627" s="9" t="n">
        <f aca="false">IF(AND(E3627&gt;=Scenario!$B$11,E3627&lt;Scenario!$B$12),1,0)</f>
        <v>1</v>
      </c>
      <c r="M3627" s="9" t="n">
        <f aca="false">IF(AND(L3627=1,ISNUMBER(F3627)),MAX(0,F3627-E3627)/60,"")</f>
        <v>3.95</v>
      </c>
      <c r="N3627" s="9" t="n">
        <f aca="false">IF(AND(L3627=1,ISNUMBER(G3627)),MAX(0,G3627-E3627)/60,"")</f>
        <v>0.366666666666667</v>
      </c>
      <c r="O3627" s="9" t="n">
        <f aca="false">IF(ISNUMBER(H3627),IF(AND(H3627&gt;=Scenario!$B$11,H3627&lt;Scenario!$B$12),1,0),0)</f>
        <v>1</v>
      </c>
      <c r="P3627" s="9" t="n">
        <f aca="false">IF(O3627=1,MAX(0,H3627-E3627)/60,"")</f>
        <v>17.8833333333333</v>
      </c>
      <c r="Q3627" s="9" t="n">
        <f aca="false">INDEX(Scenario!$B$18:$B$20,MATCH(B3627,Scenario!$A$18:$A$20,0))</f>
        <v>240</v>
      </c>
      <c r="R3627" s="9" t="n">
        <f aca="false">INDEX(Scenario!$C$18:$C$20,MATCH(B3627,Scenario!$A$18:$A$20,0))</f>
        <v>4320</v>
      </c>
      <c r="S3627" s="9" t="n">
        <f aca="false">IF(ISNUMBER(M3627),IF(M3627&lt;=Q3627,1,0),"")</f>
        <v>1</v>
      </c>
      <c r="T3627" s="9" t="n">
        <f aca="false">IF(ISNUMBER(P3627),IF(P3627&lt;=R3627,1,0),"")</f>
        <v>1</v>
      </c>
      <c r="U3627" s="9" t="n">
        <f aca="false">IF(E3627&gt;Scenario!$B$14,0,IF(OR(AND(ISNUMBER(H3627),H3627&lt;=Scenario!$B$14),AND(ISNUMBER(I3627),I3627&lt;=Scenario!$B$14)),0,1))</f>
        <v>0</v>
      </c>
      <c r="V3627" s="9" t="n">
        <f aca="false">IF(AND(U3627=1,(Scenario!$B$14-E3627)/60&gt;R3627),1,0)</f>
        <v>0</v>
      </c>
      <c r="W3627" s="9" t="n">
        <f aca="false">IF(OR(C3627=Scenario!$B$22,C3627=Scenario!$C$22),1,0)</f>
        <v>0</v>
      </c>
      <c r="X3627" s="9" t="n">
        <f aca="false">IF(ISNUMBER(I3627),1,0)</f>
        <v>0</v>
      </c>
      <c r="Y3627" s="9" t="n">
        <f aca="false">MOD(INT(E3627/86400)+3,7)</f>
        <v>2</v>
      </c>
      <c r="Z3627" s="9" t="n">
        <f aca="false">MOD(INT(E3627/3600),24)</f>
        <v>8</v>
      </c>
      <c r="AA3627" s="6" t="s">
        <v>7497</v>
      </c>
    </row>
    <row r="3628" customFormat="false" ht="15" hidden="false" customHeight="false" outlineLevel="0" collapsed="false">
      <c r="A3628" s="6" t="s">
        <v>7498</v>
      </c>
      <c r="B3628" s="6" t="s">
        <v>43</v>
      </c>
      <c r="C3628" s="6" t="s">
        <v>249</v>
      </c>
      <c r="D3628" s="6" t="s">
        <v>172</v>
      </c>
      <c r="E3628" s="6" t="n">
        <v>1790154445</v>
      </c>
      <c r="F3628" s="6" t="n">
        <v>1790154643</v>
      </c>
      <c r="G3628" s="6" t="n">
        <v>1790154492</v>
      </c>
      <c r="H3628" s="6" t="n">
        <v>1790159001</v>
      </c>
      <c r="J3628" s="6" t="n">
        <v>0</v>
      </c>
      <c r="K3628" s="6" t="n">
        <v>1</v>
      </c>
      <c r="L3628" s="9" t="n">
        <f aca="false">IF(AND(E3628&gt;=Scenario!$B$11,E3628&lt;Scenario!$B$12),1,0)</f>
        <v>1</v>
      </c>
      <c r="M3628" s="9" t="n">
        <f aca="false">IF(AND(L3628=1,ISNUMBER(F3628)),MAX(0,F3628-E3628)/60,"")</f>
        <v>3.3</v>
      </c>
      <c r="N3628" s="9" t="n">
        <f aca="false">IF(AND(L3628=1,ISNUMBER(G3628)),MAX(0,G3628-E3628)/60,"")</f>
        <v>0.783333333333333</v>
      </c>
      <c r="O3628" s="9" t="n">
        <f aca="false">IF(ISNUMBER(H3628),IF(AND(H3628&gt;=Scenario!$B$11,H3628&lt;Scenario!$B$12),1,0),0)</f>
        <v>1</v>
      </c>
      <c r="P3628" s="9" t="n">
        <f aca="false">IF(O3628=1,MAX(0,H3628-E3628)/60,"")</f>
        <v>75.9333333333333</v>
      </c>
      <c r="Q3628" s="9" t="n">
        <f aca="false">INDEX(Scenario!$B$18:$B$20,MATCH(B3628,Scenario!$A$18:$A$20,0))</f>
        <v>60</v>
      </c>
      <c r="R3628" s="9" t="n">
        <f aca="false">INDEX(Scenario!$C$18:$C$20,MATCH(B3628,Scenario!$A$18:$A$20,0))</f>
        <v>1440</v>
      </c>
      <c r="S3628" s="9" t="n">
        <f aca="false">IF(ISNUMBER(M3628),IF(M3628&lt;=Q3628,1,0),"")</f>
        <v>1</v>
      </c>
      <c r="T3628" s="9" t="n">
        <f aca="false">IF(ISNUMBER(P3628),IF(P3628&lt;=R3628,1,0),"")</f>
        <v>1</v>
      </c>
      <c r="U3628" s="9" t="n">
        <f aca="false">IF(E3628&gt;Scenario!$B$14,0,IF(OR(AND(ISNUMBER(H3628),H3628&lt;=Scenario!$B$14),AND(ISNUMBER(I3628),I3628&lt;=Scenario!$B$14)),0,1))</f>
        <v>0</v>
      </c>
      <c r="V3628" s="9" t="n">
        <f aca="false">IF(AND(U3628=1,(Scenario!$B$14-E3628)/60&gt;R3628),1,0)</f>
        <v>0</v>
      </c>
      <c r="W3628" s="9" t="n">
        <f aca="false">IF(OR(C3628=Scenario!$B$22,C3628=Scenario!$C$22),1,0)</f>
        <v>0</v>
      </c>
      <c r="X3628" s="9" t="n">
        <f aca="false">IF(ISNUMBER(I3628),1,0)</f>
        <v>0</v>
      </c>
      <c r="Y3628" s="9" t="n">
        <f aca="false">MOD(INT(E3628/86400)+3,7)</f>
        <v>2</v>
      </c>
      <c r="Z3628" s="9" t="n">
        <f aca="false">MOD(INT(E3628/3600),24)</f>
        <v>9</v>
      </c>
      <c r="AA3628" s="6" t="s">
        <v>7499</v>
      </c>
    </row>
    <row r="3629" customFormat="false" ht="15" hidden="false" customHeight="false" outlineLevel="0" collapsed="false">
      <c r="A3629" s="6" t="s">
        <v>7500</v>
      </c>
      <c r="B3629" s="6" t="s">
        <v>44</v>
      </c>
      <c r="C3629" s="6" t="s">
        <v>288</v>
      </c>
      <c r="D3629" s="6" t="s">
        <v>172</v>
      </c>
      <c r="E3629" s="6" t="n">
        <v>1790155704</v>
      </c>
      <c r="F3629" s="6" t="n">
        <v>1790155889</v>
      </c>
      <c r="G3629" s="6" t="n">
        <v>1790155734</v>
      </c>
      <c r="H3629" s="6" t="n">
        <v>1790158727</v>
      </c>
      <c r="J3629" s="6" t="n">
        <v>0</v>
      </c>
      <c r="K3629" s="6" t="n">
        <v>0</v>
      </c>
      <c r="L3629" s="9" t="n">
        <f aca="false">IF(AND(E3629&gt;=Scenario!$B$11,E3629&lt;Scenario!$B$12),1,0)</f>
        <v>1</v>
      </c>
      <c r="M3629" s="9" t="n">
        <f aca="false">IF(AND(L3629=1,ISNUMBER(F3629)),MAX(0,F3629-E3629)/60,"")</f>
        <v>3.08333333333333</v>
      </c>
      <c r="N3629" s="9" t="n">
        <f aca="false">IF(AND(L3629=1,ISNUMBER(G3629)),MAX(0,G3629-E3629)/60,"")</f>
        <v>0.5</v>
      </c>
      <c r="O3629" s="9" t="n">
        <f aca="false">IF(ISNUMBER(H3629),IF(AND(H3629&gt;=Scenario!$B$11,H3629&lt;Scenario!$B$12),1,0),0)</f>
        <v>1</v>
      </c>
      <c r="P3629" s="9" t="n">
        <f aca="false">IF(O3629=1,MAX(0,H3629-E3629)/60,"")</f>
        <v>50.3833333333333</v>
      </c>
      <c r="Q3629" s="9" t="n">
        <f aca="false">INDEX(Scenario!$B$18:$B$20,MATCH(B3629,Scenario!$A$18:$A$20,0))</f>
        <v>240</v>
      </c>
      <c r="R3629" s="9" t="n">
        <f aca="false">INDEX(Scenario!$C$18:$C$20,MATCH(B3629,Scenario!$A$18:$A$20,0))</f>
        <v>4320</v>
      </c>
      <c r="S3629" s="9" t="n">
        <f aca="false">IF(ISNUMBER(M3629),IF(M3629&lt;=Q3629,1,0),"")</f>
        <v>1</v>
      </c>
      <c r="T3629" s="9" t="n">
        <f aca="false">IF(ISNUMBER(P3629),IF(P3629&lt;=R3629,1,0),"")</f>
        <v>1</v>
      </c>
      <c r="U3629" s="9" t="n">
        <f aca="false">IF(E3629&gt;Scenario!$B$14,0,IF(OR(AND(ISNUMBER(H3629),H3629&lt;=Scenario!$B$14),AND(ISNUMBER(I3629),I3629&lt;=Scenario!$B$14)),0,1))</f>
        <v>0</v>
      </c>
      <c r="V3629" s="9" t="n">
        <f aca="false">IF(AND(U3629=1,(Scenario!$B$14-E3629)/60&gt;R3629),1,0)</f>
        <v>0</v>
      </c>
      <c r="W3629" s="9" t="n">
        <f aca="false">IF(OR(C3629=Scenario!$B$22,C3629=Scenario!$C$22),1,0)</f>
        <v>0</v>
      </c>
      <c r="X3629" s="9" t="n">
        <f aca="false">IF(ISNUMBER(I3629),1,0)</f>
        <v>0</v>
      </c>
      <c r="Y3629" s="9" t="n">
        <f aca="false">MOD(INT(E3629/86400)+3,7)</f>
        <v>2</v>
      </c>
      <c r="Z3629" s="9" t="n">
        <f aca="false">MOD(INT(E3629/3600),24)</f>
        <v>9</v>
      </c>
      <c r="AA3629" s="6" t="s">
        <v>7501</v>
      </c>
    </row>
    <row r="3630" customFormat="false" ht="15" hidden="false" customHeight="false" outlineLevel="0" collapsed="false">
      <c r="A3630" s="6" t="s">
        <v>7502</v>
      </c>
      <c r="B3630" s="6" t="s">
        <v>43</v>
      </c>
      <c r="C3630" s="6" t="s">
        <v>249</v>
      </c>
      <c r="D3630" s="6" t="s">
        <v>171</v>
      </c>
      <c r="E3630" s="6" t="n">
        <v>1790156409</v>
      </c>
      <c r="F3630" s="6" t="n">
        <v>1790156612</v>
      </c>
      <c r="G3630" s="6" t="n">
        <v>1790156452</v>
      </c>
      <c r="H3630" s="6" t="n">
        <v>1790166562</v>
      </c>
      <c r="J3630" s="6" t="n">
        <v>0</v>
      </c>
      <c r="K3630" s="6" t="n">
        <v>0</v>
      </c>
      <c r="L3630" s="9" t="n">
        <f aca="false">IF(AND(E3630&gt;=Scenario!$B$11,E3630&lt;Scenario!$B$12),1,0)</f>
        <v>1</v>
      </c>
      <c r="M3630" s="9" t="n">
        <f aca="false">IF(AND(L3630=1,ISNUMBER(F3630)),MAX(0,F3630-E3630)/60,"")</f>
        <v>3.38333333333333</v>
      </c>
      <c r="N3630" s="9" t="n">
        <f aca="false">IF(AND(L3630=1,ISNUMBER(G3630)),MAX(0,G3630-E3630)/60,"")</f>
        <v>0.716666666666667</v>
      </c>
      <c r="O3630" s="9" t="n">
        <f aca="false">IF(ISNUMBER(H3630),IF(AND(H3630&gt;=Scenario!$B$11,H3630&lt;Scenario!$B$12),1,0),0)</f>
        <v>1</v>
      </c>
      <c r="P3630" s="9" t="n">
        <f aca="false">IF(O3630=1,MAX(0,H3630-E3630)/60,"")</f>
        <v>169.216666666667</v>
      </c>
      <c r="Q3630" s="9" t="n">
        <f aca="false">INDEX(Scenario!$B$18:$B$20,MATCH(B3630,Scenario!$A$18:$A$20,0))</f>
        <v>60</v>
      </c>
      <c r="R3630" s="9" t="n">
        <f aca="false">INDEX(Scenario!$C$18:$C$20,MATCH(B3630,Scenario!$A$18:$A$20,0))</f>
        <v>1440</v>
      </c>
      <c r="S3630" s="9" t="n">
        <f aca="false">IF(ISNUMBER(M3630),IF(M3630&lt;=Q3630,1,0),"")</f>
        <v>1</v>
      </c>
      <c r="T3630" s="9" t="n">
        <f aca="false">IF(ISNUMBER(P3630),IF(P3630&lt;=R3630,1,0),"")</f>
        <v>1</v>
      </c>
      <c r="U3630" s="9" t="n">
        <f aca="false">IF(E3630&gt;Scenario!$B$14,0,IF(OR(AND(ISNUMBER(H3630),H3630&lt;=Scenario!$B$14),AND(ISNUMBER(I3630),I3630&lt;=Scenario!$B$14)),0,1))</f>
        <v>0</v>
      </c>
      <c r="V3630" s="9" t="n">
        <f aca="false">IF(AND(U3630=1,(Scenario!$B$14-E3630)/60&gt;R3630),1,0)</f>
        <v>0</v>
      </c>
      <c r="W3630" s="9" t="n">
        <f aca="false">IF(OR(C3630=Scenario!$B$22,C3630=Scenario!$C$22),1,0)</f>
        <v>0</v>
      </c>
      <c r="X3630" s="9" t="n">
        <f aca="false">IF(ISNUMBER(I3630),1,0)</f>
        <v>0</v>
      </c>
      <c r="Y3630" s="9" t="n">
        <f aca="false">MOD(INT(E3630/86400)+3,7)</f>
        <v>2</v>
      </c>
      <c r="Z3630" s="9" t="n">
        <f aca="false">MOD(INT(E3630/3600),24)</f>
        <v>9</v>
      </c>
      <c r="AA3630" s="6" t="s">
        <v>7503</v>
      </c>
    </row>
    <row r="3631" customFormat="false" ht="15" hidden="false" customHeight="false" outlineLevel="0" collapsed="false">
      <c r="A3631" s="6" t="s">
        <v>7504</v>
      </c>
      <c r="B3631" s="6" t="s">
        <v>44</v>
      </c>
      <c r="C3631" s="6" t="s">
        <v>46</v>
      </c>
      <c r="D3631" s="6" t="s">
        <v>171</v>
      </c>
      <c r="E3631" s="6" t="n">
        <v>1790156895</v>
      </c>
      <c r="F3631" s="6" t="n">
        <v>1790156986</v>
      </c>
      <c r="G3631" s="6" t="n">
        <v>1790156911</v>
      </c>
      <c r="H3631" s="6" t="n">
        <v>1790161899</v>
      </c>
      <c r="J3631" s="6" t="n">
        <v>0</v>
      </c>
      <c r="K3631" s="6" t="n">
        <v>1</v>
      </c>
      <c r="L3631" s="9" t="n">
        <f aca="false">IF(AND(E3631&gt;=Scenario!$B$11,E3631&lt;Scenario!$B$12),1,0)</f>
        <v>1</v>
      </c>
      <c r="M3631" s="9" t="n">
        <f aca="false">IF(AND(L3631=1,ISNUMBER(F3631)),MAX(0,F3631-E3631)/60,"")</f>
        <v>1.51666666666667</v>
      </c>
      <c r="N3631" s="9" t="n">
        <f aca="false">IF(AND(L3631=1,ISNUMBER(G3631)),MAX(0,G3631-E3631)/60,"")</f>
        <v>0.266666666666667</v>
      </c>
      <c r="O3631" s="9" t="n">
        <f aca="false">IF(ISNUMBER(H3631),IF(AND(H3631&gt;=Scenario!$B$11,H3631&lt;Scenario!$B$12),1,0),0)</f>
        <v>1</v>
      </c>
      <c r="P3631" s="9" t="n">
        <f aca="false">IF(O3631=1,MAX(0,H3631-E3631)/60,"")</f>
        <v>83.4</v>
      </c>
      <c r="Q3631" s="9" t="n">
        <f aca="false">INDEX(Scenario!$B$18:$B$20,MATCH(B3631,Scenario!$A$18:$A$20,0))</f>
        <v>240</v>
      </c>
      <c r="R3631" s="9" t="n">
        <f aca="false">INDEX(Scenario!$C$18:$C$20,MATCH(B3631,Scenario!$A$18:$A$20,0))</f>
        <v>4320</v>
      </c>
      <c r="S3631" s="9" t="n">
        <f aca="false">IF(ISNUMBER(M3631),IF(M3631&lt;=Q3631,1,0),"")</f>
        <v>1</v>
      </c>
      <c r="T3631" s="9" t="n">
        <f aca="false">IF(ISNUMBER(P3631),IF(P3631&lt;=R3631,1,0),"")</f>
        <v>1</v>
      </c>
      <c r="U3631" s="9" t="n">
        <f aca="false">IF(E3631&gt;Scenario!$B$14,0,IF(OR(AND(ISNUMBER(H3631),H3631&lt;=Scenario!$B$14),AND(ISNUMBER(I3631),I3631&lt;=Scenario!$B$14)),0,1))</f>
        <v>0</v>
      </c>
      <c r="V3631" s="9" t="n">
        <f aca="false">IF(AND(U3631=1,(Scenario!$B$14-E3631)/60&gt;R3631),1,0)</f>
        <v>0</v>
      </c>
      <c r="W3631" s="9" t="n">
        <f aca="false">IF(OR(C3631=Scenario!$B$22,C3631=Scenario!$C$22),1,0)</f>
        <v>1</v>
      </c>
      <c r="X3631" s="9" t="n">
        <f aca="false">IF(ISNUMBER(I3631),1,0)</f>
        <v>0</v>
      </c>
      <c r="Y3631" s="9" t="n">
        <f aca="false">MOD(INT(E3631/86400)+3,7)</f>
        <v>2</v>
      </c>
      <c r="Z3631" s="9" t="n">
        <f aca="false">MOD(INT(E3631/3600),24)</f>
        <v>9</v>
      </c>
      <c r="AA3631" s="6" t="s">
        <v>7505</v>
      </c>
    </row>
    <row r="3632" customFormat="false" ht="15" hidden="false" customHeight="false" outlineLevel="0" collapsed="false">
      <c r="A3632" s="6" t="s">
        <v>7506</v>
      </c>
      <c r="B3632" s="6" t="s">
        <v>44</v>
      </c>
      <c r="C3632" s="6" t="s">
        <v>46</v>
      </c>
      <c r="D3632" s="6" t="s">
        <v>170</v>
      </c>
      <c r="E3632" s="6" t="n">
        <v>1790157586</v>
      </c>
      <c r="F3632" s="6" t="n">
        <v>1790157809</v>
      </c>
      <c r="G3632" s="6" t="n">
        <v>1790157603</v>
      </c>
      <c r="H3632" s="6" t="n">
        <v>1790159483</v>
      </c>
      <c r="J3632" s="6" t="n">
        <v>0</v>
      </c>
      <c r="K3632" s="6" t="n">
        <v>0</v>
      </c>
      <c r="L3632" s="9" t="n">
        <f aca="false">IF(AND(E3632&gt;=Scenario!$B$11,E3632&lt;Scenario!$B$12),1,0)</f>
        <v>1</v>
      </c>
      <c r="M3632" s="9" t="n">
        <f aca="false">IF(AND(L3632=1,ISNUMBER(F3632)),MAX(0,F3632-E3632)/60,"")</f>
        <v>3.71666666666667</v>
      </c>
      <c r="N3632" s="9" t="n">
        <f aca="false">IF(AND(L3632=1,ISNUMBER(G3632)),MAX(0,G3632-E3632)/60,"")</f>
        <v>0.283333333333333</v>
      </c>
      <c r="O3632" s="9" t="n">
        <f aca="false">IF(ISNUMBER(H3632),IF(AND(H3632&gt;=Scenario!$B$11,H3632&lt;Scenario!$B$12),1,0),0)</f>
        <v>1</v>
      </c>
      <c r="P3632" s="9" t="n">
        <f aca="false">IF(O3632=1,MAX(0,H3632-E3632)/60,"")</f>
        <v>31.6166666666667</v>
      </c>
      <c r="Q3632" s="9" t="n">
        <f aca="false">INDEX(Scenario!$B$18:$B$20,MATCH(B3632,Scenario!$A$18:$A$20,0))</f>
        <v>240</v>
      </c>
      <c r="R3632" s="9" t="n">
        <f aca="false">INDEX(Scenario!$C$18:$C$20,MATCH(B3632,Scenario!$A$18:$A$20,0))</f>
        <v>4320</v>
      </c>
      <c r="S3632" s="9" t="n">
        <f aca="false">IF(ISNUMBER(M3632),IF(M3632&lt;=Q3632,1,0),"")</f>
        <v>1</v>
      </c>
      <c r="T3632" s="9" t="n">
        <f aca="false">IF(ISNUMBER(P3632),IF(P3632&lt;=R3632,1,0),"")</f>
        <v>1</v>
      </c>
      <c r="U3632" s="9" t="n">
        <f aca="false">IF(E3632&gt;Scenario!$B$14,0,IF(OR(AND(ISNUMBER(H3632),H3632&lt;=Scenario!$B$14),AND(ISNUMBER(I3632),I3632&lt;=Scenario!$B$14)),0,1))</f>
        <v>0</v>
      </c>
      <c r="V3632" s="9" t="n">
        <f aca="false">IF(AND(U3632=1,(Scenario!$B$14-E3632)/60&gt;R3632),1,0)</f>
        <v>0</v>
      </c>
      <c r="W3632" s="9" t="n">
        <f aca="false">IF(OR(C3632=Scenario!$B$22,C3632=Scenario!$C$22),1,0)</f>
        <v>1</v>
      </c>
      <c r="X3632" s="9" t="n">
        <f aca="false">IF(ISNUMBER(I3632),1,0)</f>
        <v>0</v>
      </c>
      <c r="Y3632" s="9" t="n">
        <f aca="false">MOD(INT(E3632/86400)+3,7)</f>
        <v>2</v>
      </c>
      <c r="Z3632" s="9" t="n">
        <f aca="false">MOD(INT(E3632/3600),24)</f>
        <v>9</v>
      </c>
      <c r="AA3632" s="6" t="s">
        <v>7507</v>
      </c>
    </row>
    <row r="3633" customFormat="false" ht="15" hidden="false" customHeight="false" outlineLevel="0" collapsed="false">
      <c r="A3633" s="6" t="s">
        <v>7508</v>
      </c>
      <c r="B3633" s="6" t="s">
        <v>44</v>
      </c>
      <c r="C3633" s="6" t="s">
        <v>249</v>
      </c>
      <c r="D3633" s="6" t="s">
        <v>170</v>
      </c>
      <c r="E3633" s="6" t="n">
        <v>1790157772</v>
      </c>
      <c r="F3633" s="6" t="n">
        <v>1790157922</v>
      </c>
      <c r="G3633" s="6" t="n">
        <v>1790157811</v>
      </c>
      <c r="H3633" s="6" t="n">
        <v>1790169148</v>
      </c>
      <c r="J3633" s="6" t="n">
        <v>1</v>
      </c>
      <c r="K3633" s="6" t="n">
        <v>0</v>
      </c>
      <c r="L3633" s="9" t="n">
        <f aca="false">IF(AND(E3633&gt;=Scenario!$B$11,E3633&lt;Scenario!$B$12),1,0)</f>
        <v>1</v>
      </c>
      <c r="M3633" s="9" t="n">
        <f aca="false">IF(AND(L3633=1,ISNUMBER(F3633)),MAX(0,F3633-E3633)/60,"")</f>
        <v>2.5</v>
      </c>
      <c r="N3633" s="9" t="n">
        <f aca="false">IF(AND(L3633=1,ISNUMBER(G3633)),MAX(0,G3633-E3633)/60,"")</f>
        <v>0.65</v>
      </c>
      <c r="O3633" s="9" t="n">
        <f aca="false">IF(ISNUMBER(H3633),IF(AND(H3633&gt;=Scenario!$B$11,H3633&lt;Scenario!$B$12),1,0),0)</f>
        <v>1</v>
      </c>
      <c r="P3633" s="9" t="n">
        <f aca="false">IF(O3633=1,MAX(0,H3633-E3633)/60,"")</f>
        <v>189.6</v>
      </c>
      <c r="Q3633" s="9" t="n">
        <f aca="false">INDEX(Scenario!$B$18:$B$20,MATCH(B3633,Scenario!$A$18:$A$20,0))</f>
        <v>240</v>
      </c>
      <c r="R3633" s="9" t="n">
        <f aca="false">INDEX(Scenario!$C$18:$C$20,MATCH(B3633,Scenario!$A$18:$A$20,0))</f>
        <v>4320</v>
      </c>
      <c r="S3633" s="9" t="n">
        <f aca="false">IF(ISNUMBER(M3633),IF(M3633&lt;=Q3633,1,0),"")</f>
        <v>1</v>
      </c>
      <c r="T3633" s="9" t="n">
        <f aca="false">IF(ISNUMBER(P3633),IF(P3633&lt;=R3633,1,0),"")</f>
        <v>1</v>
      </c>
      <c r="U3633" s="9" t="n">
        <f aca="false">IF(E3633&gt;Scenario!$B$14,0,IF(OR(AND(ISNUMBER(H3633),H3633&lt;=Scenario!$B$14),AND(ISNUMBER(I3633),I3633&lt;=Scenario!$B$14)),0,1))</f>
        <v>0</v>
      </c>
      <c r="V3633" s="9" t="n">
        <f aca="false">IF(AND(U3633=1,(Scenario!$B$14-E3633)/60&gt;R3633),1,0)</f>
        <v>0</v>
      </c>
      <c r="W3633" s="9" t="n">
        <f aca="false">IF(OR(C3633=Scenario!$B$22,C3633=Scenario!$C$22),1,0)</f>
        <v>0</v>
      </c>
      <c r="X3633" s="9" t="n">
        <f aca="false">IF(ISNUMBER(I3633),1,0)</f>
        <v>0</v>
      </c>
      <c r="Y3633" s="9" t="n">
        <f aca="false">MOD(INT(E3633/86400)+3,7)</f>
        <v>2</v>
      </c>
      <c r="Z3633" s="9" t="n">
        <f aca="false">MOD(INT(E3633/3600),24)</f>
        <v>10</v>
      </c>
      <c r="AA3633" s="6" t="s">
        <v>7509</v>
      </c>
    </row>
    <row r="3634" customFormat="false" ht="15" hidden="false" customHeight="false" outlineLevel="0" collapsed="false">
      <c r="A3634" s="6" t="s">
        <v>7510</v>
      </c>
      <c r="B3634" s="6" t="s">
        <v>42</v>
      </c>
      <c r="C3634" s="6" t="s">
        <v>46</v>
      </c>
      <c r="D3634" s="6" t="s">
        <v>172</v>
      </c>
      <c r="E3634" s="6" t="n">
        <v>1790157844</v>
      </c>
      <c r="F3634" s="6" t="n">
        <v>1790157936</v>
      </c>
      <c r="G3634" s="6" t="n">
        <v>1790157867</v>
      </c>
      <c r="H3634" s="6" t="n">
        <v>1790162924</v>
      </c>
      <c r="J3634" s="6" t="n">
        <v>0</v>
      </c>
      <c r="K3634" s="6" t="n">
        <v>0</v>
      </c>
      <c r="L3634" s="9" t="n">
        <f aca="false">IF(AND(E3634&gt;=Scenario!$B$11,E3634&lt;Scenario!$B$12),1,0)</f>
        <v>1</v>
      </c>
      <c r="M3634" s="9" t="n">
        <f aca="false">IF(AND(L3634=1,ISNUMBER(F3634)),MAX(0,F3634-E3634)/60,"")</f>
        <v>1.53333333333333</v>
      </c>
      <c r="N3634" s="9" t="n">
        <f aca="false">IF(AND(L3634=1,ISNUMBER(G3634)),MAX(0,G3634-E3634)/60,"")</f>
        <v>0.383333333333333</v>
      </c>
      <c r="O3634" s="9" t="n">
        <f aca="false">IF(ISNUMBER(H3634),IF(AND(H3634&gt;=Scenario!$B$11,H3634&lt;Scenario!$B$12),1,0),0)</f>
        <v>1</v>
      </c>
      <c r="P3634" s="9" t="n">
        <f aca="false">IF(O3634=1,MAX(0,H3634-E3634)/60,"")</f>
        <v>84.6666666666667</v>
      </c>
      <c r="Q3634" s="9" t="n">
        <f aca="false">INDEX(Scenario!$B$18:$B$20,MATCH(B3634,Scenario!$A$18:$A$20,0))</f>
        <v>15</v>
      </c>
      <c r="R3634" s="9" t="n">
        <f aca="false">INDEX(Scenario!$C$18:$C$20,MATCH(B3634,Scenario!$A$18:$A$20,0))</f>
        <v>240</v>
      </c>
      <c r="S3634" s="9" t="n">
        <f aca="false">IF(ISNUMBER(M3634),IF(M3634&lt;=Q3634,1,0),"")</f>
        <v>1</v>
      </c>
      <c r="T3634" s="9" t="n">
        <f aca="false">IF(ISNUMBER(P3634),IF(P3634&lt;=R3634,1,0),"")</f>
        <v>1</v>
      </c>
      <c r="U3634" s="9" t="n">
        <f aca="false">IF(E3634&gt;Scenario!$B$14,0,IF(OR(AND(ISNUMBER(H3634),H3634&lt;=Scenario!$B$14),AND(ISNUMBER(I3634),I3634&lt;=Scenario!$B$14)),0,1))</f>
        <v>0</v>
      </c>
      <c r="V3634" s="9" t="n">
        <f aca="false">IF(AND(U3634=1,(Scenario!$B$14-E3634)/60&gt;R3634),1,0)</f>
        <v>0</v>
      </c>
      <c r="W3634" s="9" t="n">
        <f aca="false">IF(OR(C3634=Scenario!$B$22,C3634=Scenario!$C$22),1,0)</f>
        <v>1</v>
      </c>
      <c r="X3634" s="9" t="n">
        <f aca="false">IF(ISNUMBER(I3634),1,0)</f>
        <v>0</v>
      </c>
      <c r="Y3634" s="9" t="n">
        <f aca="false">MOD(INT(E3634/86400)+3,7)</f>
        <v>2</v>
      </c>
      <c r="Z3634" s="9" t="n">
        <f aca="false">MOD(INT(E3634/3600),24)</f>
        <v>10</v>
      </c>
      <c r="AA3634" s="6" t="s">
        <v>7511</v>
      </c>
    </row>
    <row r="3635" customFormat="false" ht="15" hidden="false" customHeight="false" outlineLevel="0" collapsed="false">
      <c r="A3635" s="6" t="s">
        <v>7512</v>
      </c>
      <c r="B3635" s="6" t="s">
        <v>43</v>
      </c>
      <c r="C3635" s="6" t="s">
        <v>47</v>
      </c>
      <c r="D3635" s="6" t="s">
        <v>171</v>
      </c>
      <c r="E3635" s="6" t="n">
        <v>1790158137</v>
      </c>
      <c r="F3635" s="6" t="n">
        <v>1790158255</v>
      </c>
      <c r="G3635" s="6" t="n">
        <v>1790158155</v>
      </c>
      <c r="H3635" s="6" t="n">
        <v>1790167598</v>
      </c>
      <c r="J3635" s="6" t="n">
        <v>0</v>
      </c>
      <c r="K3635" s="6" t="n">
        <v>0</v>
      </c>
      <c r="L3635" s="9" t="n">
        <f aca="false">IF(AND(E3635&gt;=Scenario!$B$11,E3635&lt;Scenario!$B$12),1,0)</f>
        <v>1</v>
      </c>
      <c r="M3635" s="9" t="n">
        <f aca="false">IF(AND(L3635=1,ISNUMBER(F3635)),MAX(0,F3635-E3635)/60,"")</f>
        <v>1.96666666666667</v>
      </c>
      <c r="N3635" s="9" t="n">
        <f aca="false">IF(AND(L3635=1,ISNUMBER(G3635)),MAX(0,G3635-E3635)/60,"")</f>
        <v>0.3</v>
      </c>
      <c r="O3635" s="9" t="n">
        <f aca="false">IF(ISNUMBER(H3635),IF(AND(H3635&gt;=Scenario!$B$11,H3635&lt;Scenario!$B$12),1,0),0)</f>
        <v>1</v>
      </c>
      <c r="P3635" s="9" t="n">
        <f aca="false">IF(O3635=1,MAX(0,H3635-E3635)/60,"")</f>
        <v>157.683333333333</v>
      </c>
      <c r="Q3635" s="9" t="n">
        <f aca="false">INDEX(Scenario!$B$18:$B$20,MATCH(B3635,Scenario!$A$18:$A$20,0))</f>
        <v>60</v>
      </c>
      <c r="R3635" s="9" t="n">
        <f aca="false">INDEX(Scenario!$C$18:$C$20,MATCH(B3635,Scenario!$A$18:$A$20,0))</f>
        <v>1440</v>
      </c>
      <c r="S3635" s="9" t="n">
        <f aca="false">IF(ISNUMBER(M3635),IF(M3635&lt;=Q3635,1,0),"")</f>
        <v>1</v>
      </c>
      <c r="T3635" s="9" t="n">
        <f aca="false">IF(ISNUMBER(P3635),IF(P3635&lt;=R3635,1,0),"")</f>
        <v>1</v>
      </c>
      <c r="U3635" s="9" t="n">
        <f aca="false">IF(E3635&gt;Scenario!$B$14,0,IF(OR(AND(ISNUMBER(H3635),H3635&lt;=Scenario!$B$14),AND(ISNUMBER(I3635),I3635&lt;=Scenario!$B$14)),0,1))</f>
        <v>0</v>
      </c>
      <c r="V3635" s="9" t="n">
        <f aca="false">IF(AND(U3635=1,(Scenario!$B$14-E3635)/60&gt;R3635),1,0)</f>
        <v>0</v>
      </c>
      <c r="W3635" s="9" t="n">
        <f aca="false">IF(OR(C3635=Scenario!$B$22,C3635=Scenario!$C$22),1,0)</f>
        <v>1</v>
      </c>
      <c r="X3635" s="9" t="n">
        <f aca="false">IF(ISNUMBER(I3635),1,0)</f>
        <v>0</v>
      </c>
      <c r="Y3635" s="9" t="n">
        <f aca="false">MOD(INT(E3635/86400)+3,7)</f>
        <v>2</v>
      </c>
      <c r="Z3635" s="9" t="n">
        <f aca="false">MOD(INT(E3635/3600),24)</f>
        <v>10</v>
      </c>
      <c r="AA3635" s="6" t="s">
        <v>7513</v>
      </c>
    </row>
    <row r="3636" customFormat="false" ht="15" hidden="false" customHeight="false" outlineLevel="0" collapsed="false">
      <c r="A3636" s="6" t="s">
        <v>7514</v>
      </c>
      <c r="B3636" s="6" t="s">
        <v>42</v>
      </c>
      <c r="C3636" s="6" t="s">
        <v>249</v>
      </c>
      <c r="D3636" s="6" t="s">
        <v>170</v>
      </c>
      <c r="E3636" s="6" t="n">
        <v>1790159192</v>
      </c>
      <c r="F3636" s="6" t="n">
        <v>1790159305</v>
      </c>
      <c r="G3636" s="6" t="n">
        <v>1790159237</v>
      </c>
      <c r="H3636" s="6" t="n">
        <v>1790161559</v>
      </c>
      <c r="J3636" s="6" t="n">
        <v>0</v>
      </c>
      <c r="K3636" s="6" t="n">
        <v>0</v>
      </c>
      <c r="L3636" s="9" t="n">
        <f aca="false">IF(AND(E3636&gt;=Scenario!$B$11,E3636&lt;Scenario!$B$12),1,0)</f>
        <v>1</v>
      </c>
      <c r="M3636" s="9" t="n">
        <f aca="false">IF(AND(L3636=1,ISNUMBER(F3636)),MAX(0,F3636-E3636)/60,"")</f>
        <v>1.88333333333333</v>
      </c>
      <c r="N3636" s="9" t="n">
        <f aca="false">IF(AND(L3636=1,ISNUMBER(G3636)),MAX(0,G3636-E3636)/60,"")</f>
        <v>0.75</v>
      </c>
      <c r="O3636" s="9" t="n">
        <f aca="false">IF(ISNUMBER(H3636),IF(AND(H3636&gt;=Scenario!$B$11,H3636&lt;Scenario!$B$12),1,0),0)</f>
        <v>1</v>
      </c>
      <c r="P3636" s="9" t="n">
        <f aca="false">IF(O3636=1,MAX(0,H3636-E3636)/60,"")</f>
        <v>39.45</v>
      </c>
      <c r="Q3636" s="9" t="n">
        <f aca="false">INDEX(Scenario!$B$18:$B$20,MATCH(B3636,Scenario!$A$18:$A$20,0))</f>
        <v>15</v>
      </c>
      <c r="R3636" s="9" t="n">
        <f aca="false">INDEX(Scenario!$C$18:$C$20,MATCH(B3636,Scenario!$A$18:$A$20,0))</f>
        <v>240</v>
      </c>
      <c r="S3636" s="9" t="n">
        <f aca="false">IF(ISNUMBER(M3636),IF(M3636&lt;=Q3636,1,0),"")</f>
        <v>1</v>
      </c>
      <c r="T3636" s="9" t="n">
        <f aca="false">IF(ISNUMBER(P3636),IF(P3636&lt;=R3636,1,0),"")</f>
        <v>1</v>
      </c>
      <c r="U3636" s="9" t="n">
        <f aca="false">IF(E3636&gt;Scenario!$B$14,0,IF(OR(AND(ISNUMBER(H3636),H3636&lt;=Scenario!$B$14),AND(ISNUMBER(I3636),I3636&lt;=Scenario!$B$14)),0,1))</f>
        <v>0</v>
      </c>
      <c r="V3636" s="9" t="n">
        <f aca="false">IF(AND(U3636=1,(Scenario!$B$14-E3636)/60&gt;R3636),1,0)</f>
        <v>0</v>
      </c>
      <c r="W3636" s="9" t="n">
        <f aca="false">IF(OR(C3636=Scenario!$B$22,C3636=Scenario!$C$22),1,0)</f>
        <v>0</v>
      </c>
      <c r="X3636" s="9" t="n">
        <f aca="false">IF(ISNUMBER(I3636),1,0)</f>
        <v>0</v>
      </c>
      <c r="Y3636" s="9" t="n">
        <f aca="false">MOD(INT(E3636/86400)+3,7)</f>
        <v>2</v>
      </c>
      <c r="Z3636" s="9" t="n">
        <f aca="false">MOD(INT(E3636/3600),24)</f>
        <v>10</v>
      </c>
      <c r="AA3636" s="6" t="s">
        <v>7515</v>
      </c>
    </row>
    <row r="3637" customFormat="false" ht="15" hidden="false" customHeight="false" outlineLevel="0" collapsed="false">
      <c r="A3637" s="6" t="s">
        <v>7516</v>
      </c>
      <c r="B3637" s="6" t="s">
        <v>44</v>
      </c>
      <c r="C3637" s="6" t="s">
        <v>46</v>
      </c>
      <c r="D3637" s="6" t="s">
        <v>171</v>
      </c>
      <c r="E3637" s="6" t="n">
        <v>1790160250</v>
      </c>
      <c r="F3637" s="6" t="n">
        <v>1790160424</v>
      </c>
      <c r="G3637" s="6" t="n">
        <v>1790160270</v>
      </c>
      <c r="H3637" s="6" t="n">
        <v>1790162889</v>
      </c>
      <c r="J3637" s="6" t="n">
        <v>0</v>
      </c>
      <c r="K3637" s="6" t="n">
        <v>0</v>
      </c>
      <c r="L3637" s="9" t="n">
        <f aca="false">IF(AND(E3637&gt;=Scenario!$B$11,E3637&lt;Scenario!$B$12),1,0)</f>
        <v>1</v>
      </c>
      <c r="M3637" s="9" t="n">
        <f aca="false">IF(AND(L3637=1,ISNUMBER(F3637)),MAX(0,F3637-E3637)/60,"")</f>
        <v>2.9</v>
      </c>
      <c r="N3637" s="9" t="n">
        <f aca="false">IF(AND(L3637=1,ISNUMBER(G3637)),MAX(0,G3637-E3637)/60,"")</f>
        <v>0.333333333333333</v>
      </c>
      <c r="O3637" s="9" t="n">
        <f aca="false">IF(ISNUMBER(H3637),IF(AND(H3637&gt;=Scenario!$B$11,H3637&lt;Scenario!$B$12),1,0),0)</f>
        <v>1</v>
      </c>
      <c r="P3637" s="9" t="n">
        <f aca="false">IF(O3637=1,MAX(0,H3637-E3637)/60,"")</f>
        <v>43.9833333333333</v>
      </c>
      <c r="Q3637" s="9" t="n">
        <f aca="false">INDEX(Scenario!$B$18:$B$20,MATCH(B3637,Scenario!$A$18:$A$20,0))</f>
        <v>240</v>
      </c>
      <c r="R3637" s="9" t="n">
        <f aca="false">INDEX(Scenario!$C$18:$C$20,MATCH(B3637,Scenario!$A$18:$A$20,0))</f>
        <v>4320</v>
      </c>
      <c r="S3637" s="9" t="n">
        <f aca="false">IF(ISNUMBER(M3637),IF(M3637&lt;=Q3637,1,0),"")</f>
        <v>1</v>
      </c>
      <c r="T3637" s="9" t="n">
        <f aca="false">IF(ISNUMBER(P3637),IF(P3637&lt;=R3637,1,0),"")</f>
        <v>1</v>
      </c>
      <c r="U3637" s="9" t="n">
        <f aca="false">IF(E3637&gt;Scenario!$B$14,0,IF(OR(AND(ISNUMBER(H3637),H3637&lt;=Scenario!$B$14),AND(ISNUMBER(I3637),I3637&lt;=Scenario!$B$14)),0,1))</f>
        <v>0</v>
      </c>
      <c r="V3637" s="9" t="n">
        <f aca="false">IF(AND(U3637=1,(Scenario!$B$14-E3637)/60&gt;R3637),1,0)</f>
        <v>0</v>
      </c>
      <c r="W3637" s="9" t="n">
        <f aca="false">IF(OR(C3637=Scenario!$B$22,C3637=Scenario!$C$22),1,0)</f>
        <v>1</v>
      </c>
      <c r="X3637" s="9" t="n">
        <f aca="false">IF(ISNUMBER(I3637),1,0)</f>
        <v>0</v>
      </c>
      <c r="Y3637" s="9" t="n">
        <f aca="false">MOD(INT(E3637/86400)+3,7)</f>
        <v>2</v>
      </c>
      <c r="Z3637" s="9" t="n">
        <f aca="false">MOD(INT(E3637/3600),24)</f>
        <v>10</v>
      </c>
      <c r="AA3637" s="6" t="s">
        <v>7517</v>
      </c>
    </row>
    <row r="3638" customFormat="false" ht="15" hidden="false" customHeight="false" outlineLevel="0" collapsed="false">
      <c r="A3638" s="6" t="s">
        <v>7518</v>
      </c>
      <c r="B3638" s="6" t="s">
        <v>44</v>
      </c>
      <c r="C3638" s="6" t="s">
        <v>46</v>
      </c>
      <c r="D3638" s="6" t="s">
        <v>171</v>
      </c>
      <c r="E3638" s="6" t="n">
        <v>1790163042</v>
      </c>
      <c r="F3638" s="6" t="n">
        <v>1790163181</v>
      </c>
      <c r="G3638" s="6" t="n">
        <v>1790163084</v>
      </c>
      <c r="H3638" s="6" t="n">
        <v>1790237534</v>
      </c>
      <c r="J3638" s="6" t="n">
        <v>1</v>
      </c>
      <c r="K3638" s="6" t="n">
        <v>0</v>
      </c>
      <c r="L3638" s="9" t="n">
        <f aca="false">IF(AND(E3638&gt;=Scenario!$B$11,E3638&lt;Scenario!$B$12),1,0)</f>
        <v>1</v>
      </c>
      <c r="M3638" s="9" t="n">
        <f aca="false">IF(AND(L3638=1,ISNUMBER(F3638)),MAX(0,F3638-E3638)/60,"")</f>
        <v>2.31666666666667</v>
      </c>
      <c r="N3638" s="9" t="n">
        <f aca="false">IF(AND(L3638=1,ISNUMBER(G3638)),MAX(0,G3638-E3638)/60,"")</f>
        <v>0.7</v>
      </c>
      <c r="O3638" s="9" t="n">
        <f aca="false">IF(ISNUMBER(H3638),IF(AND(H3638&gt;=Scenario!$B$11,H3638&lt;Scenario!$B$12),1,0),0)</f>
        <v>1</v>
      </c>
      <c r="P3638" s="9" t="n">
        <f aca="false">IF(O3638=1,MAX(0,H3638-E3638)/60,"")</f>
        <v>1241.53333333333</v>
      </c>
      <c r="Q3638" s="9" t="n">
        <f aca="false">INDEX(Scenario!$B$18:$B$20,MATCH(B3638,Scenario!$A$18:$A$20,0))</f>
        <v>240</v>
      </c>
      <c r="R3638" s="9" t="n">
        <f aca="false">INDEX(Scenario!$C$18:$C$20,MATCH(B3638,Scenario!$A$18:$A$20,0))</f>
        <v>4320</v>
      </c>
      <c r="S3638" s="9" t="n">
        <f aca="false">IF(ISNUMBER(M3638),IF(M3638&lt;=Q3638,1,0),"")</f>
        <v>1</v>
      </c>
      <c r="T3638" s="9" t="n">
        <f aca="false">IF(ISNUMBER(P3638),IF(P3638&lt;=R3638,1,0),"")</f>
        <v>1</v>
      </c>
      <c r="U3638" s="9" t="n">
        <f aca="false">IF(E3638&gt;Scenario!$B$14,0,IF(OR(AND(ISNUMBER(H3638),H3638&lt;=Scenario!$B$14),AND(ISNUMBER(I3638),I3638&lt;=Scenario!$B$14)),0,1))</f>
        <v>0</v>
      </c>
      <c r="V3638" s="9" t="n">
        <f aca="false">IF(AND(U3638=1,(Scenario!$B$14-E3638)/60&gt;R3638),1,0)</f>
        <v>0</v>
      </c>
      <c r="W3638" s="9" t="n">
        <f aca="false">IF(OR(C3638=Scenario!$B$22,C3638=Scenario!$C$22),1,0)</f>
        <v>1</v>
      </c>
      <c r="X3638" s="9" t="n">
        <f aca="false">IF(ISNUMBER(I3638),1,0)</f>
        <v>0</v>
      </c>
      <c r="Y3638" s="9" t="n">
        <f aca="false">MOD(INT(E3638/86400)+3,7)</f>
        <v>2</v>
      </c>
      <c r="Z3638" s="9" t="n">
        <f aca="false">MOD(INT(E3638/3600),24)</f>
        <v>11</v>
      </c>
      <c r="AA3638" s="6" t="s">
        <v>7519</v>
      </c>
    </row>
    <row r="3639" customFormat="false" ht="15" hidden="false" customHeight="false" outlineLevel="0" collapsed="false">
      <c r="A3639" s="6" t="s">
        <v>7520</v>
      </c>
      <c r="B3639" s="6" t="s">
        <v>43</v>
      </c>
      <c r="C3639" s="6" t="s">
        <v>46</v>
      </c>
      <c r="D3639" s="6" t="s">
        <v>171</v>
      </c>
      <c r="E3639" s="6" t="n">
        <v>1790163272</v>
      </c>
      <c r="F3639" s="6" t="n">
        <v>1790163497</v>
      </c>
      <c r="G3639" s="6" t="n">
        <v>1790163306</v>
      </c>
      <c r="H3639" s="6" t="n">
        <v>1790165254</v>
      </c>
      <c r="J3639" s="6" t="n">
        <v>0</v>
      </c>
      <c r="K3639" s="6" t="n">
        <v>1</v>
      </c>
      <c r="L3639" s="9" t="n">
        <f aca="false">IF(AND(E3639&gt;=Scenario!$B$11,E3639&lt;Scenario!$B$12),1,0)</f>
        <v>1</v>
      </c>
      <c r="M3639" s="9" t="n">
        <f aca="false">IF(AND(L3639=1,ISNUMBER(F3639)),MAX(0,F3639-E3639)/60,"")</f>
        <v>3.75</v>
      </c>
      <c r="N3639" s="9" t="n">
        <f aca="false">IF(AND(L3639=1,ISNUMBER(G3639)),MAX(0,G3639-E3639)/60,"")</f>
        <v>0.566666666666667</v>
      </c>
      <c r="O3639" s="9" t="n">
        <f aca="false">IF(ISNUMBER(H3639),IF(AND(H3639&gt;=Scenario!$B$11,H3639&lt;Scenario!$B$12),1,0),0)</f>
        <v>1</v>
      </c>
      <c r="P3639" s="9" t="n">
        <f aca="false">IF(O3639=1,MAX(0,H3639-E3639)/60,"")</f>
        <v>33.0333333333333</v>
      </c>
      <c r="Q3639" s="9" t="n">
        <f aca="false">INDEX(Scenario!$B$18:$B$20,MATCH(B3639,Scenario!$A$18:$A$20,0))</f>
        <v>60</v>
      </c>
      <c r="R3639" s="9" t="n">
        <f aca="false">INDEX(Scenario!$C$18:$C$20,MATCH(B3639,Scenario!$A$18:$A$20,0))</f>
        <v>1440</v>
      </c>
      <c r="S3639" s="9" t="n">
        <f aca="false">IF(ISNUMBER(M3639),IF(M3639&lt;=Q3639,1,0),"")</f>
        <v>1</v>
      </c>
      <c r="T3639" s="9" t="n">
        <f aca="false">IF(ISNUMBER(P3639),IF(P3639&lt;=R3639,1,0),"")</f>
        <v>1</v>
      </c>
      <c r="U3639" s="9" t="n">
        <f aca="false">IF(E3639&gt;Scenario!$B$14,0,IF(OR(AND(ISNUMBER(H3639),H3639&lt;=Scenario!$B$14),AND(ISNUMBER(I3639),I3639&lt;=Scenario!$B$14)),0,1))</f>
        <v>0</v>
      </c>
      <c r="V3639" s="9" t="n">
        <f aca="false">IF(AND(U3639=1,(Scenario!$B$14-E3639)/60&gt;R3639),1,0)</f>
        <v>0</v>
      </c>
      <c r="W3639" s="9" t="n">
        <f aca="false">IF(OR(C3639=Scenario!$B$22,C3639=Scenario!$C$22),1,0)</f>
        <v>1</v>
      </c>
      <c r="X3639" s="9" t="n">
        <f aca="false">IF(ISNUMBER(I3639),1,0)</f>
        <v>0</v>
      </c>
      <c r="Y3639" s="9" t="n">
        <f aca="false">MOD(INT(E3639/86400)+3,7)</f>
        <v>2</v>
      </c>
      <c r="Z3639" s="9" t="n">
        <f aca="false">MOD(INT(E3639/3600),24)</f>
        <v>11</v>
      </c>
      <c r="AA3639" s="6" t="s">
        <v>7521</v>
      </c>
    </row>
    <row r="3640" customFormat="false" ht="15" hidden="false" customHeight="false" outlineLevel="0" collapsed="false">
      <c r="A3640" s="6" t="s">
        <v>7522</v>
      </c>
      <c r="B3640" s="6" t="s">
        <v>44</v>
      </c>
      <c r="C3640" s="6" t="s">
        <v>288</v>
      </c>
      <c r="D3640" s="6" t="s">
        <v>170</v>
      </c>
      <c r="E3640" s="6" t="n">
        <v>1790163288</v>
      </c>
      <c r="F3640" s="6" t="n">
        <v>1790163478</v>
      </c>
      <c r="G3640" s="6" t="n">
        <v>1790163306</v>
      </c>
      <c r="H3640" s="6" t="n">
        <v>1790164416</v>
      </c>
      <c r="J3640" s="6" t="n">
        <v>0</v>
      </c>
      <c r="K3640" s="6" t="n">
        <v>0</v>
      </c>
      <c r="L3640" s="9" t="n">
        <f aca="false">IF(AND(E3640&gt;=Scenario!$B$11,E3640&lt;Scenario!$B$12),1,0)</f>
        <v>1</v>
      </c>
      <c r="M3640" s="9" t="n">
        <f aca="false">IF(AND(L3640=1,ISNUMBER(F3640)),MAX(0,F3640-E3640)/60,"")</f>
        <v>3.16666666666667</v>
      </c>
      <c r="N3640" s="9" t="n">
        <f aca="false">IF(AND(L3640=1,ISNUMBER(G3640)),MAX(0,G3640-E3640)/60,"")</f>
        <v>0.3</v>
      </c>
      <c r="O3640" s="9" t="n">
        <f aca="false">IF(ISNUMBER(H3640),IF(AND(H3640&gt;=Scenario!$B$11,H3640&lt;Scenario!$B$12),1,0),0)</f>
        <v>1</v>
      </c>
      <c r="P3640" s="9" t="n">
        <f aca="false">IF(O3640=1,MAX(0,H3640-E3640)/60,"")</f>
        <v>18.8</v>
      </c>
      <c r="Q3640" s="9" t="n">
        <f aca="false">INDEX(Scenario!$B$18:$B$20,MATCH(B3640,Scenario!$A$18:$A$20,0))</f>
        <v>240</v>
      </c>
      <c r="R3640" s="9" t="n">
        <f aca="false">INDEX(Scenario!$C$18:$C$20,MATCH(B3640,Scenario!$A$18:$A$20,0))</f>
        <v>4320</v>
      </c>
      <c r="S3640" s="9" t="n">
        <f aca="false">IF(ISNUMBER(M3640),IF(M3640&lt;=Q3640,1,0),"")</f>
        <v>1</v>
      </c>
      <c r="T3640" s="9" t="n">
        <f aca="false">IF(ISNUMBER(P3640),IF(P3640&lt;=R3640,1,0),"")</f>
        <v>1</v>
      </c>
      <c r="U3640" s="9" t="n">
        <f aca="false">IF(E3640&gt;Scenario!$B$14,0,IF(OR(AND(ISNUMBER(H3640),H3640&lt;=Scenario!$B$14),AND(ISNUMBER(I3640),I3640&lt;=Scenario!$B$14)),0,1))</f>
        <v>0</v>
      </c>
      <c r="V3640" s="9" t="n">
        <f aca="false">IF(AND(U3640=1,(Scenario!$B$14-E3640)/60&gt;R3640),1,0)</f>
        <v>0</v>
      </c>
      <c r="W3640" s="9" t="n">
        <f aca="false">IF(OR(C3640=Scenario!$B$22,C3640=Scenario!$C$22),1,0)</f>
        <v>0</v>
      </c>
      <c r="X3640" s="9" t="n">
        <f aca="false">IF(ISNUMBER(I3640),1,0)</f>
        <v>0</v>
      </c>
      <c r="Y3640" s="9" t="n">
        <f aca="false">MOD(INT(E3640/86400)+3,7)</f>
        <v>2</v>
      </c>
      <c r="Z3640" s="9" t="n">
        <f aca="false">MOD(INT(E3640/3600),24)</f>
        <v>11</v>
      </c>
      <c r="AA3640" s="6" t="s">
        <v>7523</v>
      </c>
    </row>
    <row r="3641" customFormat="false" ht="15" hidden="false" customHeight="false" outlineLevel="0" collapsed="false">
      <c r="A3641" s="6" t="s">
        <v>7524</v>
      </c>
      <c r="B3641" s="6" t="s">
        <v>44</v>
      </c>
      <c r="C3641" s="6" t="s">
        <v>288</v>
      </c>
      <c r="D3641" s="6" t="s">
        <v>172</v>
      </c>
      <c r="E3641" s="6" t="n">
        <v>1790163354</v>
      </c>
      <c r="F3641" s="6" t="n">
        <v>1790163502</v>
      </c>
      <c r="G3641" s="6" t="n">
        <v>1790163377</v>
      </c>
      <c r="H3641" s="6" t="n">
        <v>1790164642</v>
      </c>
      <c r="J3641" s="6" t="n">
        <v>0</v>
      </c>
      <c r="K3641" s="6" t="n">
        <v>0</v>
      </c>
      <c r="L3641" s="9" t="n">
        <f aca="false">IF(AND(E3641&gt;=Scenario!$B$11,E3641&lt;Scenario!$B$12),1,0)</f>
        <v>1</v>
      </c>
      <c r="M3641" s="9" t="n">
        <f aca="false">IF(AND(L3641=1,ISNUMBER(F3641)),MAX(0,F3641-E3641)/60,"")</f>
        <v>2.46666666666667</v>
      </c>
      <c r="N3641" s="9" t="n">
        <f aca="false">IF(AND(L3641=1,ISNUMBER(G3641)),MAX(0,G3641-E3641)/60,"")</f>
        <v>0.383333333333333</v>
      </c>
      <c r="O3641" s="9" t="n">
        <f aca="false">IF(ISNUMBER(H3641),IF(AND(H3641&gt;=Scenario!$B$11,H3641&lt;Scenario!$B$12),1,0),0)</f>
        <v>1</v>
      </c>
      <c r="P3641" s="9" t="n">
        <f aca="false">IF(O3641=1,MAX(0,H3641-E3641)/60,"")</f>
        <v>21.4666666666667</v>
      </c>
      <c r="Q3641" s="9" t="n">
        <f aca="false">INDEX(Scenario!$B$18:$B$20,MATCH(B3641,Scenario!$A$18:$A$20,0))</f>
        <v>240</v>
      </c>
      <c r="R3641" s="9" t="n">
        <f aca="false">INDEX(Scenario!$C$18:$C$20,MATCH(B3641,Scenario!$A$18:$A$20,0))</f>
        <v>4320</v>
      </c>
      <c r="S3641" s="9" t="n">
        <f aca="false">IF(ISNUMBER(M3641),IF(M3641&lt;=Q3641,1,0),"")</f>
        <v>1</v>
      </c>
      <c r="T3641" s="9" t="n">
        <f aca="false">IF(ISNUMBER(P3641),IF(P3641&lt;=R3641,1,0),"")</f>
        <v>1</v>
      </c>
      <c r="U3641" s="9" t="n">
        <f aca="false">IF(E3641&gt;Scenario!$B$14,0,IF(OR(AND(ISNUMBER(H3641),H3641&lt;=Scenario!$B$14),AND(ISNUMBER(I3641),I3641&lt;=Scenario!$B$14)),0,1))</f>
        <v>0</v>
      </c>
      <c r="V3641" s="9" t="n">
        <f aca="false">IF(AND(U3641=1,(Scenario!$B$14-E3641)/60&gt;R3641),1,0)</f>
        <v>0</v>
      </c>
      <c r="W3641" s="9" t="n">
        <f aca="false">IF(OR(C3641=Scenario!$B$22,C3641=Scenario!$C$22),1,0)</f>
        <v>0</v>
      </c>
      <c r="X3641" s="9" t="n">
        <f aca="false">IF(ISNUMBER(I3641),1,0)</f>
        <v>0</v>
      </c>
      <c r="Y3641" s="9" t="n">
        <f aca="false">MOD(INT(E3641/86400)+3,7)</f>
        <v>2</v>
      </c>
      <c r="Z3641" s="9" t="n">
        <f aca="false">MOD(INT(E3641/3600),24)</f>
        <v>11</v>
      </c>
      <c r="AA3641" s="6" t="s">
        <v>7525</v>
      </c>
    </row>
    <row r="3642" customFormat="false" ht="15" hidden="false" customHeight="false" outlineLevel="0" collapsed="false">
      <c r="A3642" s="6" t="s">
        <v>7526</v>
      </c>
      <c r="B3642" s="6" t="s">
        <v>44</v>
      </c>
      <c r="C3642" s="6" t="s">
        <v>288</v>
      </c>
      <c r="D3642" s="6" t="s">
        <v>172</v>
      </c>
      <c r="E3642" s="6" t="n">
        <v>1790163445</v>
      </c>
      <c r="F3642" s="6" t="n">
        <v>1790163604</v>
      </c>
      <c r="G3642" s="6" t="n">
        <v>1790163481</v>
      </c>
      <c r="H3642" s="6" t="n">
        <v>1790166238</v>
      </c>
      <c r="J3642" s="6" t="n">
        <v>0</v>
      </c>
      <c r="K3642" s="6" t="n">
        <v>0</v>
      </c>
      <c r="L3642" s="9" t="n">
        <f aca="false">IF(AND(E3642&gt;=Scenario!$B$11,E3642&lt;Scenario!$B$12),1,0)</f>
        <v>1</v>
      </c>
      <c r="M3642" s="9" t="n">
        <f aca="false">IF(AND(L3642=1,ISNUMBER(F3642)),MAX(0,F3642-E3642)/60,"")</f>
        <v>2.65</v>
      </c>
      <c r="N3642" s="9" t="n">
        <f aca="false">IF(AND(L3642=1,ISNUMBER(G3642)),MAX(0,G3642-E3642)/60,"")</f>
        <v>0.6</v>
      </c>
      <c r="O3642" s="9" t="n">
        <f aca="false">IF(ISNUMBER(H3642),IF(AND(H3642&gt;=Scenario!$B$11,H3642&lt;Scenario!$B$12),1,0),0)</f>
        <v>1</v>
      </c>
      <c r="P3642" s="9" t="n">
        <f aca="false">IF(O3642=1,MAX(0,H3642-E3642)/60,"")</f>
        <v>46.55</v>
      </c>
      <c r="Q3642" s="9" t="n">
        <f aca="false">INDEX(Scenario!$B$18:$B$20,MATCH(B3642,Scenario!$A$18:$A$20,0))</f>
        <v>240</v>
      </c>
      <c r="R3642" s="9" t="n">
        <f aca="false">INDEX(Scenario!$C$18:$C$20,MATCH(B3642,Scenario!$A$18:$A$20,0))</f>
        <v>4320</v>
      </c>
      <c r="S3642" s="9" t="n">
        <f aca="false">IF(ISNUMBER(M3642),IF(M3642&lt;=Q3642,1,0),"")</f>
        <v>1</v>
      </c>
      <c r="T3642" s="9" t="n">
        <f aca="false">IF(ISNUMBER(P3642),IF(P3642&lt;=R3642,1,0),"")</f>
        <v>1</v>
      </c>
      <c r="U3642" s="9" t="n">
        <f aca="false">IF(E3642&gt;Scenario!$B$14,0,IF(OR(AND(ISNUMBER(H3642),H3642&lt;=Scenario!$B$14),AND(ISNUMBER(I3642),I3642&lt;=Scenario!$B$14)),0,1))</f>
        <v>0</v>
      </c>
      <c r="V3642" s="9" t="n">
        <f aca="false">IF(AND(U3642=1,(Scenario!$B$14-E3642)/60&gt;R3642),1,0)</f>
        <v>0</v>
      </c>
      <c r="W3642" s="9" t="n">
        <f aca="false">IF(OR(C3642=Scenario!$B$22,C3642=Scenario!$C$22),1,0)</f>
        <v>0</v>
      </c>
      <c r="X3642" s="9" t="n">
        <f aca="false">IF(ISNUMBER(I3642),1,0)</f>
        <v>0</v>
      </c>
      <c r="Y3642" s="9" t="n">
        <f aca="false">MOD(INT(E3642/86400)+3,7)</f>
        <v>2</v>
      </c>
      <c r="Z3642" s="9" t="n">
        <f aca="false">MOD(INT(E3642/3600),24)</f>
        <v>11</v>
      </c>
      <c r="AA3642" s="6" t="s">
        <v>7527</v>
      </c>
    </row>
    <row r="3643" customFormat="false" ht="15" hidden="false" customHeight="false" outlineLevel="0" collapsed="false">
      <c r="A3643" s="6" t="s">
        <v>7528</v>
      </c>
      <c r="B3643" s="6" t="s">
        <v>44</v>
      </c>
      <c r="C3643" s="6" t="s">
        <v>46</v>
      </c>
      <c r="D3643" s="6" t="s">
        <v>172</v>
      </c>
      <c r="E3643" s="6" t="n">
        <v>1790164132</v>
      </c>
      <c r="F3643" s="6" t="n">
        <v>1790164343</v>
      </c>
      <c r="G3643" s="6" t="n">
        <v>1790164155</v>
      </c>
      <c r="H3643" s="6" t="n">
        <v>1790168070</v>
      </c>
      <c r="J3643" s="6" t="n">
        <v>0</v>
      </c>
      <c r="K3643" s="6" t="n">
        <v>0</v>
      </c>
      <c r="L3643" s="9" t="n">
        <f aca="false">IF(AND(E3643&gt;=Scenario!$B$11,E3643&lt;Scenario!$B$12),1,0)</f>
        <v>1</v>
      </c>
      <c r="M3643" s="9" t="n">
        <f aca="false">IF(AND(L3643=1,ISNUMBER(F3643)),MAX(0,F3643-E3643)/60,"")</f>
        <v>3.51666666666667</v>
      </c>
      <c r="N3643" s="9" t="n">
        <f aca="false">IF(AND(L3643=1,ISNUMBER(G3643)),MAX(0,G3643-E3643)/60,"")</f>
        <v>0.383333333333333</v>
      </c>
      <c r="O3643" s="9" t="n">
        <f aca="false">IF(ISNUMBER(H3643),IF(AND(H3643&gt;=Scenario!$B$11,H3643&lt;Scenario!$B$12),1,0),0)</f>
        <v>1</v>
      </c>
      <c r="P3643" s="9" t="n">
        <f aca="false">IF(O3643=1,MAX(0,H3643-E3643)/60,"")</f>
        <v>65.6333333333333</v>
      </c>
      <c r="Q3643" s="9" t="n">
        <f aca="false">INDEX(Scenario!$B$18:$B$20,MATCH(B3643,Scenario!$A$18:$A$20,0))</f>
        <v>240</v>
      </c>
      <c r="R3643" s="9" t="n">
        <f aca="false">INDEX(Scenario!$C$18:$C$20,MATCH(B3643,Scenario!$A$18:$A$20,0))</f>
        <v>4320</v>
      </c>
      <c r="S3643" s="9" t="n">
        <f aca="false">IF(ISNUMBER(M3643),IF(M3643&lt;=Q3643,1,0),"")</f>
        <v>1</v>
      </c>
      <c r="T3643" s="9" t="n">
        <f aca="false">IF(ISNUMBER(P3643),IF(P3643&lt;=R3643,1,0),"")</f>
        <v>1</v>
      </c>
      <c r="U3643" s="9" t="n">
        <f aca="false">IF(E3643&gt;Scenario!$B$14,0,IF(OR(AND(ISNUMBER(H3643),H3643&lt;=Scenario!$B$14),AND(ISNUMBER(I3643),I3643&lt;=Scenario!$B$14)),0,1))</f>
        <v>0</v>
      </c>
      <c r="V3643" s="9" t="n">
        <f aca="false">IF(AND(U3643=1,(Scenario!$B$14-E3643)/60&gt;R3643),1,0)</f>
        <v>0</v>
      </c>
      <c r="W3643" s="9" t="n">
        <f aca="false">IF(OR(C3643=Scenario!$B$22,C3643=Scenario!$C$22),1,0)</f>
        <v>1</v>
      </c>
      <c r="X3643" s="9" t="n">
        <f aca="false">IF(ISNUMBER(I3643),1,0)</f>
        <v>0</v>
      </c>
      <c r="Y3643" s="9" t="n">
        <f aca="false">MOD(INT(E3643/86400)+3,7)</f>
        <v>2</v>
      </c>
      <c r="Z3643" s="9" t="n">
        <f aca="false">MOD(INT(E3643/3600),24)</f>
        <v>11</v>
      </c>
      <c r="AA3643" s="6" t="s">
        <v>7529</v>
      </c>
    </row>
    <row r="3644" customFormat="false" ht="15" hidden="false" customHeight="false" outlineLevel="0" collapsed="false">
      <c r="A3644" s="6" t="s">
        <v>7530</v>
      </c>
      <c r="B3644" s="6" t="s">
        <v>44</v>
      </c>
      <c r="C3644" s="6" t="s">
        <v>288</v>
      </c>
      <c r="D3644" s="6" t="s">
        <v>170</v>
      </c>
      <c r="E3644" s="6" t="n">
        <v>1790164739</v>
      </c>
      <c r="F3644" s="6" t="n">
        <v>1790164966</v>
      </c>
      <c r="G3644" s="6" t="n">
        <v>1790164776</v>
      </c>
      <c r="H3644" s="6" t="n">
        <v>1790166070</v>
      </c>
      <c r="J3644" s="6" t="n">
        <v>0</v>
      </c>
      <c r="K3644" s="6" t="n">
        <v>0</v>
      </c>
      <c r="L3644" s="9" t="n">
        <f aca="false">IF(AND(E3644&gt;=Scenario!$B$11,E3644&lt;Scenario!$B$12),1,0)</f>
        <v>1</v>
      </c>
      <c r="M3644" s="9" t="n">
        <f aca="false">IF(AND(L3644=1,ISNUMBER(F3644)),MAX(0,F3644-E3644)/60,"")</f>
        <v>3.78333333333333</v>
      </c>
      <c r="N3644" s="9" t="n">
        <f aca="false">IF(AND(L3644=1,ISNUMBER(G3644)),MAX(0,G3644-E3644)/60,"")</f>
        <v>0.616666666666667</v>
      </c>
      <c r="O3644" s="9" t="n">
        <f aca="false">IF(ISNUMBER(H3644),IF(AND(H3644&gt;=Scenario!$B$11,H3644&lt;Scenario!$B$12),1,0),0)</f>
        <v>1</v>
      </c>
      <c r="P3644" s="9" t="n">
        <f aca="false">IF(O3644=1,MAX(0,H3644-E3644)/60,"")</f>
        <v>22.1833333333333</v>
      </c>
      <c r="Q3644" s="9" t="n">
        <f aca="false">INDEX(Scenario!$B$18:$B$20,MATCH(B3644,Scenario!$A$18:$A$20,0))</f>
        <v>240</v>
      </c>
      <c r="R3644" s="9" t="n">
        <f aca="false">INDEX(Scenario!$C$18:$C$20,MATCH(B3644,Scenario!$A$18:$A$20,0))</f>
        <v>4320</v>
      </c>
      <c r="S3644" s="9" t="n">
        <f aca="false">IF(ISNUMBER(M3644),IF(M3644&lt;=Q3644,1,0),"")</f>
        <v>1</v>
      </c>
      <c r="T3644" s="9" t="n">
        <f aca="false">IF(ISNUMBER(P3644),IF(P3644&lt;=R3644,1,0),"")</f>
        <v>1</v>
      </c>
      <c r="U3644" s="9" t="n">
        <f aca="false">IF(E3644&gt;Scenario!$B$14,0,IF(OR(AND(ISNUMBER(H3644),H3644&lt;=Scenario!$B$14),AND(ISNUMBER(I3644),I3644&lt;=Scenario!$B$14)),0,1))</f>
        <v>0</v>
      </c>
      <c r="V3644" s="9" t="n">
        <f aca="false">IF(AND(U3644=1,(Scenario!$B$14-E3644)/60&gt;R3644),1,0)</f>
        <v>0</v>
      </c>
      <c r="W3644" s="9" t="n">
        <f aca="false">IF(OR(C3644=Scenario!$B$22,C3644=Scenario!$C$22),1,0)</f>
        <v>0</v>
      </c>
      <c r="X3644" s="9" t="n">
        <f aca="false">IF(ISNUMBER(I3644),1,0)</f>
        <v>0</v>
      </c>
      <c r="Y3644" s="9" t="n">
        <f aca="false">MOD(INT(E3644/86400)+3,7)</f>
        <v>2</v>
      </c>
      <c r="Z3644" s="9" t="n">
        <f aca="false">MOD(INT(E3644/3600),24)</f>
        <v>11</v>
      </c>
      <c r="AA3644" s="6" t="s">
        <v>7531</v>
      </c>
    </row>
    <row r="3645" customFormat="false" ht="15" hidden="false" customHeight="false" outlineLevel="0" collapsed="false">
      <c r="A3645" s="6" t="s">
        <v>7532</v>
      </c>
      <c r="B3645" s="6" t="s">
        <v>43</v>
      </c>
      <c r="C3645" s="6" t="s">
        <v>47</v>
      </c>
      <c r="D3645" s="6" t="s">
        <v>171</v>
      </c>
      <c r="E3645" s="6" t="n">
        <v>1790164807</v>
      </c>
      <c r="F3645" s="6" t="n">
        <v>1790165000</v>
      </c>
      <c r="G3645" s="6" t="n">
        <v>1790164845</v>
      </c>
      <c r="H3645" s="6" t="n">
        <v>1790168902</v>
      </c>
      <c r="J3645" s="6" t="n">
        <v>0</v>
      </c>
      <c r="K3645" s="6" t="n">
        <v>0</v>
      </c>
      <c r="L3645" s="9" t="n">
        <f aca="false">IF(AND(E3645&gt;=Scenario!$B$11,E3645&lt;Scenario!$B$12),1,0)</f>
        <v>1</v>
      </c>
      <c r="M3645" s="9" t="n">
        <f aca="false">IF(AND(L3645=1,ISNUMBER(F3645)),MAX(0,F3645-E3645)/60,"")</f>
        <v>3.21666666666667</v>
      </c>
      <c r="N3645" s="9" t="n">
        <f aca="false">IF(AND(L3645=1,ISNUMBER(G3645)),MAX(0,G3645-E3645)/60,"")</f>
        <v>0.633333333333333</v>
      </c>
      <c r="O3645" s="9" t="n">
        <f aca="false">IF(ISNUMBER(H3645),IF(AND(H3645&gt;=Scenario!$B$11,H3645&lt;Scenario!$B$12),1,0),0)</f>
        <v>1</v>
      </c>
      <c r="P3645" s="9" t="n">
        <f aca="false">IF(O3645=1,MAX(0,H3645-E3645)/60,"")</f>
        <v>68.25</v>
      </c>
      <c r="Q3645" s="9" t="n">
        <f aca="false">INDEX(Scenario!$B$18:$B$20,MATCH(B3645,Scenario!$A$18:$A$20,0))</f>
        <v>60</v>
      </c>
      <c r="R3645" s="9" t="n">
        <f aca="false">INDEX(Scenario!$C$18:$C$20,MATCH(B3645,Scenario!$A$18:$A$20,0))</f>
        <v>1440</v>
      </c>
      <c r="S3645" s="9" t="n">
        <f aca="false">IF(ISNUMBER(M3645),IF(M3645&lt;=Q3645,1,0),"")</f>
        <v>1</v>
      </c>
      <c r="T3645" s="9" t="n">
        <f aca="false">IF(ISNUMBER(P3645),IF(P3645&lt;=R3645,1,0),"")</f>
        <v>1</v>
      </c>
      <c r="U3645" s="9" t="n">
        <f aca="false">IF(E3645&gt;Scenario!$B$14,0,IF(OR(AND(ISNUMBER(H3645),H3645&lt;=Scenario!$B$14),AND(ISNUMBER(I3645),I3645&lt;=Scenario!$B$14)),0,1))</f>
        <v>0</v>
      </c>
      <c r="V3645" s="9" t="n">
        <f aca="false">IF(AND(U3645=1,(Scenario!$B$14-E3645)/60&gt;R3645),1,0)</f>
        <v>0</v>
      </c>
      <c r="W3645" s="9" t="n">
        <f aca="false">IF(OR(C3645=Scenario!$B$22,C3645=Scenario!$C$22),1,0)</f>
        <v>1</v>
      </c>
      <c r="X3645" s="9" t="n">
        <f aca="false">IF(ISNUMBER(I3645),1,0)</f>
        <v>0</v>
      </c>
      <c r="Y3645" s="9" t="n">
        <f aca="false">MOD(INT(E3645/86400)+3,7)</f>
        <v>2</v>
      </c>
      <c r="Z3645" s="9" t="n">
        <f aca="false">MOD(INT(E3645/3600),24)</f>
        <v>12</v>
      </c>
      <c r="AA3645" s="6" t="s">
        <v>7533</v>
      </c>
    </row>
    <row r="3646" customFormat="false" ht="15" hidden="false" customHeight="false" outlineLevel="0" collapsed="false">
      <c r="A3646" s="6" t="s">
        <v>7534</v>
      </c>
      <c r="B3646" s="6" t="s">
        <v>44</v>
      </c>
      <c r="C3646" s="6" t="s">
        <v>46</v>
      </c>
      <c r="D3646" s="6" t="s">
        <v>170</v>
      </c>
      <c r="E3646" s="6" t="n">
        <v>1790165223</v>
      </c>
      <c r="F3646" s="6" t="n">
        <v>1790165381</v>
      </c>
      <c r="G3646" s="6" t="n">
        <v>1790165254</v>
      </c>
      <c r="H3646" s="6" t="n">
        <v>1790166473</v>
      </c>
      <c r="J3646" s="6" t="n">
        <v>0</v>
      </c>
      <c r="K3646" s="6" t="n">
        <v>0</v>
      </c>
      <c r="L3646" s="9" t="n">
        <f aca="false">IF(AND(E3646&gt;=Scenario!$B$11,E3646&lt;Scenario!$B$12),1,0)</f>
        <v>1</v>
      </c>
      <c r="M3646" s="9" t="n">
        <f aca="false">IF(AND(L3646=1,ISNUMBER(F3646)),MAX(0,F3646-E3646)/60,"")</f>
        <v>2.63333333333333</v>
      </c>
      <c r="N3646" s="9" t="n">
        <f aca="false">IF(AND(L3646=1,ISNUMBER(G3646)),MAX(0,G3646-E3646)/60,"")</f>
        <v>0.516666666666667</v>
      </c>
      <c r="O3646" s="9" t="n">
        <f aca="false">IF(ISNUMBER(H3646),IF(AND(H3646&gt;=Scenario!$B$11,H3646&lt;Scenario!$B$12),1,0),0)</f>
        <v>1</v>
      </c>
      <c r="P3646" s="9" t="n">
        <f aca="false">IF(O3646=1,MAX(0,H3646-E3646)/60,"")</f>
        <v>20.8333333333333</v>
      </c>
      <c r="Q3646" s="9" t="n">
        <f aca="false">INDEX(Scenario!$B$18:$B$20,MATCH(B3646,Scenario!$A$18:$A$20,0))</f>
        <v>240</v>
      </c>
      <c r="R3646" s="9" t="n">
        <f aca="false">INDEX(Scenario!$C$18:$C$20,MATCH(B3646,Scenario!$A$18:$A$20,0))</f>
        <v>4320</v>
      </c>
      <c r="S3646" s="9" t="n">
        <f aca="false">IF(ISNUMBER(M3646),IF(M3646&lt;=Q3646,1,0),"")</f>
        <v>1</v>
      </c>
      <c r="T3646" s="9" t="n">
        <f aca="false">IF(ISNUMBER(P3646),IF(P3646&lt;=R3646,1,0),"")</f>
        <v>1</v>
      </c>
      <c r="U3646" s="9" t="n">
        <f aca="false">IF(E3646&gt;Scenario!$B$14,0,IF(OR(AND(ISNUMBER(H3646),H3646&lt;=Scenario!$B$14),AND(ISNUMBER(I3646),I3646&lt;=Scenario!$B$14)),0,1))</f>
        <v>0</v>
      </c>
      <c r="V3646" s="9" t="n">
        <f aca="false">IF(AND(U3646=1,(Scenario!$B$14-E3646)/60&gt;R3646),1,0)</f>
        <v>0</v>
      </c>
      <c r="W3646" s="9" t="n">
        <f aca="false">IF(OR(C3646=Scenario!$B$22,C3646=Scenario!$C$22),1,0)</f>
        <v>1</v>
      </c>
      <c r="X3646" s="9" t="n">
        <f aca="false">IF(ISNUMBER(I3646),1,0)</f>
        <v>0</v>
      </c>
      <c r="Y3646" s="9" t="n">
        <f aca="false">MOD(INT(E3646/86400)+3,7)</f>
        <v>2</v>
      </c>
      <c r="Z3646" s="9" t="n">
        <f aca="false">MOD(INT(E3646/3600),24)</f>
        <v>12</v>
      </c>
      <c r="AA3646" s="6" t="s">
        <v>7535</v>
      </c>
    </row>
    <row r="3647" customFormat="false" ht="15" hidden="false" customHeight="false" outlineLevel="0" collapsed="false">
      <c r="A3647" s="6" t="s">
        <v>7536</v>
      </c>
      <c r="B3647" s="6" t="s">
        <v>44</v>
      </c>
      <c r="C3647" s="6" t="s">
        <v>249</v>
      </c>
      <c r="D3647" s="6" t="s">
        <v>172</v>
      </c>
      <c r="E3647" s="6" t="n">
        <v>1790165289</v>
      </c>
      <c r="F3647" s="6" t="n">
        <v>1790165449</v>
      </c>
      <c r="G3647" s="6" t="n">
        <v>1790165335</v>
      </c>
      <c r="H3647" s="6" t="n">
        <v>1790168660</v>
      </c>
      <c r="J3647" s="6" t="n">
        <v>0</v>
      </c>
      <c r="K3647" s="6" t="n">
        <v>0</v>
      </c>
      <c r="L3647" s="9" t="n">
        <f aca="false">IF(AND(E3647&gt;=Scenario!$B$11,E3647&lt;Scenario!$B$12),1,0)</f>
        <v>1</v>
      </c>
      <c r="M3647" s="9" t="n">
        <f aca="false">IF(AND(L3647=1,ISNUMBER(F3647)),MAX(0,F3647-E3647)/60,"")</f>
        <v>2.66666666666667</v>
      </c>
      <c r="N3647" s="9" t="n">
        <f aca="false">IF(AND(L3647=1,ISNUMBER(G3647)),MAX(0,G3647-E3647)/60,"")</f>
        <v>0.766666666666667</v>
      </c>
      <c r="O3647" s="9" t="n">
        <f aca="false">IF(ISNUMBER(H3647),IF(AND(H3647&gt;=Scenario!$B$11,H3647&lt;Scenario!$B$12),1,0),0)</f>
        <v>1</v>
      </c>
      <c r="P3647" s="9" t="n">
        <f aca="false">IF(O3647=1,MAX(0,H3647-E3647)/60,"")</f>
        <v>56.1833333333333</v>
      </c>
      <c r="Q3647" s="9" t="n">
        <f aca="false">INDEX(Scenario!$B$18:$B$20,MATCH(B3647,Scenario!$A$18:$A$20,0))</f>
        <v>240</v>
      </c>
      <c r="R3647" s="9" t="n">
        <f aca="false">INDEX(Scenario!$C$18:$C$20,MATCH(B3647,Scenario!$A$18:$A$20,0))</f>
        <v>4320</v>
      </c>
      <c r="S3647" s="9" t="n">
        <f aca="false">IF(ISNUMBER(M3647),IF(M3647&lt;=Q3647,1,0),"")</f>
        <v>1</v>
      </c>
      <c r="T3647" s="9" t="n">
        <f aca="false">IF(ISNUMBER(P3647),IF(P3647&lt;=R3647,1,0),"")</f>
        <v>1</v>
      </c>
      <c r="U3647" s="9" t="n">
        <f aca="false">IF(E3647&gt;Scenario!$B$14,0,IF(OR(AND(ISNUMBER(H3647),H3647&lt;=Scenario!$B$14),AND(ISNUMBER(I3647),I3647&lt;=Scenario!$B$14)),0,1))</f>
        <v>0</v>
      </c>
      <c r="V3647" s="9" t="n">
        <f aca="false">IF(AND(U3647=1,(Scenario!$B$14-E3647)/60&gt;R3647),1,0)</f>
        <v>0</v>
      </c>
      <c r="W3647" s="9" t="n">
        <f aca="false">IF(OR(C3647=Scenario!$B$22,C3647=Scenario!$C$22),1,0)</f>
        <v>0</v>
      </c>
      <c r="X3647" s="9" t="n">
        <f aca="false">IF(ISNUMBER(I3647),1,0)</f>
        <v>0</v>
      </c>
      <c r="Y3647" s="9" t="n">
        <f aca="false">MOD(INT(E3647/86400)+3,7)</f>
        <v>2</v>
      </c>
      <c r="Z3647" s="9" t="n">
        <f aca="false">MOD(INT(E3647/3600),24)</f>
        <v>12</v>
      </c>
      <c r="AA3647" s="6" t="s">
        <v>7537</v>
      </c>
    </row>
    <row r="3648" customFormat="false" ht="15" hidden="false" customHeight="false" outlineLevel="0" collapsed="false">
      <c r="A3648" s="6" t="s">
        <v>7538</v>
      </c>
      <c r="B3648" s="6" t="s">
        <v>44</v>
      </c>
      <c r="C3648" s="6" t="s">
        <v>47</v>
      </c>
      <c r="D3648" s="6" t="s">
        <v>170</v>
      </c>
      <c r="E3648" s="6" t="n">
        <v>1790165792</v>
      </c>
      <c r="F3648" s="6" t="n">
        <v>1790165970</v>
      </c>
      <c r="G3648" s="6" t="n">
        <v>1790165837</v>
      </c>
      <c r="H3648" s="6" t="n">
        <v>1790166812</v>
      </c>
      <c r="J3648" s="6" t="n">
        <v>0</v>
      </c>
      <c r="K3648" s="6" t="n">
        <v>0</v>
      </c>
      <c r="L3648" s="9" t="n">
        <f aca="false">IF(AND(E3648&gt;=Scenario!$B$11,E3648&lt;Scenario!$B$12),1,0)</f>
        <v>1</v>
      </c>
      <c r="M3648" s="9" t="n">
        <f aca="false">IF(AND(L3648=1,ISNUMBER(F3648)),MAX(0,F3648-E3648)/60,"")</f>
        <v>2.96666666666667</v>
      </c>
      <c r="N3648" s="9" t="n">
        <f aca="false">IF(AND(L3648=1,ISNUMBER(G3648)),MAX(0,G3648-E3648)/60,"")</f>
        <v>0.75</v>
      </c>
      <c r="O3648" s="9" t="n">
        <f aca="false">IF(ISNUMBER(H3648),IF(AND(H3648&gt;=Scenario!$B$11,H3648&lt;Scenario!$B$12),1,0),0)</f>
        <v>1</v>
      </c>
      <c r="P3648" s="9" t="n">
        <f aca="false">IF(O3648=1,MAX(0,H3648-E3648)/60,"")</f>
        <v>17</v>
      </c>
      <c r="Q3648" s="9" t="n">
        <f aca="false">INDEX(Scenario!$B$18:$B$20,MATCH(B3648,Scenario!$A$18:$A$20,0))</f>
        <v>240</v>
      </c>
      <c r="R3648" s="9" t="n">
        <f aca="false">INDEX(Scenario!$C$18:$C$20,MATCH(B3648,Scenario!$A$18:$A$20,0))</f>
        <v>4320</v>
      </c>
      <c r="S3648" s="9" t="n">
        <f aca="false">IF(ISNUMBER(M3648),IF(M3648&lt;=Q3648,1,0),"")</f>
        <v>1</v>
      </c>
      <c r="T3648" s="9" t="n">
        <f aca="false">IF(ISNUMBER(P3648),IF(P3648&lt;=R3648,1,0),"")</f>
        <v>1</v>
      </c>
      <c r="U3648" s="9" t="n">
        <f aca="false">IF(E3648&gt;Scenario!$B$14,0,IF(OR(AND(ISNUMBER(H3648),H3648&lt;=Scenario!$B$14),AND(ISNUMBER(I3648),I3648&lt;=Scenario!$B$14)),0,1))</f>
        <v>0</v>
      </c>
      <c r="V3648" s="9" t="n">
        <f aca="false">IF(AND(U3648=1,(Scenario!$B$14-E3648)/60&gt;R3648),1,0)</f>
        <v>0</v>
      </c>
      <c r="W3648" s="9" t="n">
        <f aca="false">IF(OR(C3648=Scenario!$B$22,C3648=Scenario!$C$22),1,0)</f>
        <v>1</v>
      </c>
      <c r="X3648" s="9" t="n">
        <f aca="false">IF(ISNUMBER(I3648),1,0)</f>
        <v>0</v>
      </c>
      <c r="Y3648" s="9" t="n">
        <f aca="false">MOD(INT(E3648/86400)+3,7)</f>
        <v>2</v>
      </c>
      <c r="Z3648" s="9" t="n">
        <f aca="false">MOD(INT(E3648/3600),24)</f>
        <v>12</v>
      </c>
      <c r="AA3648" s="6" t="s">
        <v>7539</v>
      </c>
    </row>
    <row r="3649" customFormat="false" ht="15" hidden="false" customHeight="false" outlineLevel="0" collapsed="false">
      <c r="A3649" s="6" t="s">
        <v>7540</v>
      </c>
      <c r="B3649" s="6" t="s">
        <v>44</v>
      </c>
      <c r="C3649" s="6" t="s">
        <v>46</v>
      </c>
      <c r="D3649" s="6" t="s">
        <v>171</v>
      </c>
      <c r="E3649" s="6" t="n">
        <v>1790166184</v>
      </c>
      <c r="F3649" s="6" t="n">
        <v>1790166300</v>
      </c>
      <c r="G3649" s="6" t="n">
        <v>1790166224</v>
      </c>
      <c r="H3649" s="6" t="n">
        <v>1790168790</v>
      </c>
      <c r="J3649" s="6" t="n">
        <v>0</v>
      </c>
      <c r="K3649" s="6" t="n">
        <v>0</v>
      </c>
      <c r="L3649" s="9" t="n">
        <f aca="false">IF(AND(E3649&gt;=Scenario!$B$11,E3649&lt;Scenario!$B$12),1,0)</f>
        <v>1</v>
      </c>
      <c r="M3649" s="9" t="n">
        <f aca="false">IF(AND(L3649=1,ISNUMBER(F3649)),MAX(0,F3649-E3649)/60,"")</f>
        <v>1.93333333333333</v>
      </c>
      <c r="N3649" s="9" t="n">
        <f aca="false">IF(AND(L3649=1,ISNUMBER(G3649)),MAX(0,G3649-E3649)/60,"")</f>
        <v>0.666666666666667</v>
      </c>
      <c r="O3649" s="9" t="n">
        <f aca="false">IF(ISNUMBER(H3649),IF(AND(H3649&gt;=Scenario!$B$11,H3649&lt;Scenario!$B$12),1,0),0)</f>
        <v>1</v>
      </c>
      <c r="P3649" s="9" t="n">
        <f aca="false">IF(O3649=1,MAX(0,H3649-E3649)/60,"")</f>
        <v>43.4333333333333</v>
      </c>
      <c r="Q3649" s="9" t="n">
        <f aca="false">INDEX(Scenario!$B$18:$B$20,MATCH(B3649,Scenario!$A$18:$A$20,0))</f>
        <v>240</v>
      </c>
      <c r="R3649" s="9" t="n">
        <f aca="false">INDEX(Scenario!$C$18:$C$20,MATCH(B3649,Scenario!$A$18:$A$20,0))</f>
        <v>4320</v>
      </c>
      <c r="S3649" s="9" t="n">
        <f aca="false">IF(ISNUMBER(M3649),IF(M3649&lt;=Q3649,1,0),"")</f>
        <v>1</v>
      </c>
      <c r="T3649" s="9" t="n">
        <f aca="false">IF(ISNUMBER(P3649),IF(P3649&lt;=R3649,1,0),"")</f>
        <v>1</v>
      </c>
      <c r="U3649" s="9" t="n">
        <f aca="false">IF(E3649&gt;Scenario!$B$14,0,IF(OR(AND(ISNUMBER(H3649),H3649&lt;=Scenario!$B$14),AND(ISNUMBER(I3649),I3649&lt;=Scenario!$B$14)),0,1))</f>
        <v>0</v>
      </c>
      <c r="V3649" s="9" t="n">
        <f aca="false">IF(AND(U3649=1,(Scenario!$B$14-E3649)/60&gt;R3649),1,0)</f>
        <v>0</v>
      </c>
      <c r="W3649" s="9" t="n">
        <f aca="false">IF(OR(C3649=Scenario!$B$22,C3649=Scenario!$C$22),1,0)</f>
        <v>1</v>
      </c>
      <c r="X3649" s="9" t="n">
        <f aca="false">IF(ISNUMBER(I3649),1,0)</f>
        <v>0</v>
      </c>
      <c r="Y3649" s="9" t="n">
        <f aca="false">MOD(INT(E3649/86400)+3,7)</f>
        <v>2</v>
      </c>
      <c r="Z3649" s="9" t="n">
        <f aca="false">MOD(INT(E3649/3600),24)</f>
        <v>12</v>
      </c>
      <c r="AA3649" s="6" t="s">
        <v>7541</v>
      </c>
    </row>
    <row r="3650" customFormat="false" ht="15" hidden="false" customHeight="false" outlineLevel="0" collapsed="false">
      <c r="A3650" s="6" t="s">
        <v>7542</v>
      </c>
      <c r="B3650" s="6" t="s">
        <v>44</v>
      </c>
      <c r="C3650" s="6" t="s">
        <v>46</v>
      </c>
      <c r="D3650" s="6" t="s">
        <v>170</v>
      </c>
      <c r="E3650" s="6" t="n">
        <v>1790166576</v>
      </c>
      <c r="F3650" s="6" t="n">
        <v>1790166832</v>
      </c>
      <c r="G3650" s="6" t="n">
        <v>1790166618</v>
      </c>
      <c r="H3650" s="6" t="n">
        <v>1790168757</v>
      </c>
      <c r="J3650" s="6" t="n">
        <v>0</v>
      </c>
      <c r="K3650" s="6" t="n">
        <v>0</v>
      </c>
      <c r="L3650" s="9" t="n">
        <f aca="false">IF(AND(E3650&gt;=Scenario!$B$11,E3650&lt;Scenario!$B$12),1,0)</f>
        <v>1</v>
      </c>
      <c r="M3650" s="9" t="n">
        <f aca="false">IF(AND(L3650=1,ISNUMBER(F3650)),MAX(0,F3650-E3650)/60,"")</f>
        <v>4.26666666666667</v>
      </c>
      <c r="N3650" s="9" t="n">
        <f aca="false">IF(AND(L3650=1,ISNUMBER(G3650)),MAX(0,G3650-E3650)/60,"")</f>
        <v>0.7</v>
      </c>
      <c r="O3650" s="9" t="n">
        <f aca="false">IF(ISNUMBER(H3650),IF(AND(H3650&gt;=Scenario!$B$11,H3650&lt;Scenario!$B$12),1,0),0)</f>
        <v>1</v>
      </c>
      <c r="P3650" s="9" t="n">
        <f aca="false">IF(O3650=1,MAX(0,H3650-E3650)/60,"")</f>
        <v>36.35</v>
      </c>
      <c r="Q3650" s="9" t="n">
        <f aca="false">INDEX(Scenario!$B$18:$B$20,MATCH(B3650,Scenario!$A$18:$A$20,0))</f>
        <v>240</v>
      </c>
      <c r="R3650" s="9" t="n">
        <f aca="false">INDEX(Scenario!$C$18:$C$20,MATCH(B3650,Scenario!$A$18:$A$20,0))</f>
        <v>4320</v>
      </c>
      <c r="S3650" s="9" t="n">
        <f aca="false">IF(ISNUMBER(M3650),IF(M3650&lt;=Q3650,1,0),"")</f>
        <v>1</v>
      </c>
      <c r="T3650" s="9" t="n">
        <f aca="false">IF(ISNUMBER(P3650),IF(P3650&lt;=R3650,1,0),"")</f>
        <v>1</v>
      </c>
      <c r="U3650" s="9" t="n">
        <f aca="false">IF(E3650&gt;Scenario!$B$14,0,IF(OR(AND(ISNUMBER(H3650),H3650&lt;=Scenario!$B$14),AND(ISNUMBER(I3650),I3650&lt;=Scenario!$B$14)),0,1))</f>
        <v>0</v>
      </c>
      <c r="V3650" s="9" t="n">
        <f aca="false">IF(AND(U3650=1,(Scenario!$B$14-E3650)/60&gt;R3650),1,0)</f>
        <v>0</v>
      </c>
      <c r="W3650" s="9" t="n">
        <f aca="false">IF(OR(C3650=Scenario!$B$22,C3650=Scenario!$C$22),1,0)</f>
        <v>1</v>
      </c>
      <c r="X3650" s="9" t="n">
        <f aca="false">IF(ISNUMBER(I3650),1,0)</f>
        <v>0</v>
      </c>
      <c r="Y3650" s="9" t="n">
        <f aca="false">MOD(INT(E3650/86400)+3,7)</f>
        <v>2</v>
      </c>
      <c r="Z3650" s="9" t="n">
        <f aca="false">MOD(INT(E3650/3600),24)</f>
        <v>12</v>
      </c>
      <c r="AA3650" s="6" t="s">
        <v>7543</v>
      </c>
    </row>
    <row r="3651" customFormat="false" ht="15" hidden="false" customHeight="false" outlineLevel="0" collapsed="false">
      <c r="A3651" s="6" t="s">
        <v>7544</v>
      </c>
      <c r="B3651" s="6" t="s">
        <v>43</v>
      </c>
      <c r="C3651" s="6" t="s">
        <v>249</v>
      </c>
      <c r="D3651" s="6" t="s">
        <v>171</v>
      </c>
      <c r="E3651" s="6" t="n">
        <v>1790168989</v>
      </c>
      <c r="F3651" s="6" t="n">
        <v>1790169185</v>
      </c>
      <c r="G3651" s="6" t="n">
        <v>1790169014</v>
      </c>
      <c r="H3651" s="6" t="n">
        <v>1790179858</v>
      </c>
      <c r="J3651" s="6" t="n">
        <v>0</v>
      </c>
      <c r="K3651" s="6" t="n">
        <v>0</v>
      </c>
      <c r="L3651" s="9" t="n">
        <f aca="false">IF(AND(E3651&gt;=Scenario!$B$11,E3651&lt;Scenario!$B$12),1,0)</f>
        <v>1</v>
      </c>
      <c r="M3651" s="9" t="n">
        <f aca="false">IF(AND(L3651=1,ISNUMBER(F3651)),MAX(0,F3651-E3651)/60,"")</f>
        <v>3.26666666666667</v>
      </c>
      <c r="N3651" s="9" t="n">
        <f aca="false">IF(AND(L3651=1,ISNUMBER(G3651)),MAX(0,G3651-E3651)/60,"")</f>
        <v>0.416666666666667</v>
      </c>
      <c r="O3651" s="9" t="n">
        <f aca="false">IF(ISNUMBER(H3651),IF(AND(H3651&gt;=Scenario!$B$11,H3651&lt;Scenario!$B$12),1,0),0)</f>
        <v>1</v>
      </c>
      <c r="P3651" s="9" t="n">
        <f aca="false">IF(O3651=1,MAX(0,H3651-E3651)/60,"")</f>
        <v>181.15</v>
      </c>
      <c r="Q3651" s="9" t="n">
        <f aca="false">INDEX(Scenario!$B$18:$B$20,MATCH(B3651,Scenario!$A$18:$A$20,0))</f>
        <v>60</v>
      </c>
      <c r="R3651" s="9" t="n">
        <f aca="false">INDEX(Scenario!$C$18:$C$20,MATCH(B3651,Scenario!$A$18:$A$20,0))</f>
        <v>1440</v>
      </c>
      <c r="S3651" s="9" t="n">
        <f aca="false">IF(ISNUMBER(M3651),IF(M3651&lt;=Q3651,1,0),"")</f>
        <v>1</v>
      </c>
      <c r="T3651" s="9" t="n">
        <f aca="false">IF(ISNUMBER(P3651),IF(P3651&lt;=R3651,1,0),"")</f>
        <v>1</v>
      </c>
      <c r="U3651" s="9" t="n">
        <f aca="false">IF(E3651&gt;Scenario!$B$14,0,IF(OR(AND(ISNUMBER(H3651),H3651&lt;=Scenario!$B$14),AND(ISNUMBER(I3651),I3651&lt;=Scenario!$B$14)),0,1))</f>
        <v>0</v>
      </c>
      <c r="V3651" s="9" t="n">
        <f aca="false">IF(AND(U3651=1,(Scenario!$B$14-E3651)/60&gt;R3651),1,0)</f>
        <v>0</v>
      </c>
      <c r="W3651" s="9" t="n">
        <f aca="false">IF(OR(C3651=Scenario!$B$22,C3651=Scenario!$C$22),1,0)</f>
        <v>0</v>
      </c>
      <c r="X3651" s="9" t="n">
        <f aca="false">IF(ISNUMBER(I3651),1,0)</f>
        <v>0</v>
      </c>
      <c r="Y3651" s="9" t="n">
        <f aca="false">MOD(INT(E3651/86400)+3,7)</f>
        <v>2</v>
      </c>
      <c r="Z3651" s="9" t="n">
        <f aca="false">MOD(INT(E3651/3600),24)</f>
        <v>13</v>
      </c>
      <c r="AA3651" s="6" t="s">
        <v>7545</v>
      </c>
    </row>
    <row r="3652" customFormat="false" ht="15" hidden="false" customHeight="false" outlineLevel="0" collapsed="false">
      <c r="A3652" s="6" t="s">
        <v>7546</v>
      </c>
      <c r="B3652" s="6" t="s">
        <v>43</v>
      </c>
      <c r="C3652" s="6" t="s">
        <v>46</v>
      </c>
      <c r="D3652" s="6" t="s">
        <v>171</v>
      </c>
      <c r="E3652" s="6" t="n">
        <v>1790169224</v>
      </c>
      <c r="F3652" s="6" t="n">
        <v>1790169365</v>
      </c>
      <c r="G3652" s="6" t="n">
        <v>1790169281</v>
      </c>
      <c r="H3652" s="6" t="n">
        <v>1790174182</v>
      </c>
      <c r="J3652" s="6" t="n">
        <v>0</v>
      </c>
      <c r="K3652" s="6" t="n">
        <v>0</v>
      </c>
      <c r="L3652" s="9" t="n">
        <f aca="false">IF(AND(E3652&gt;=Scenario!$B$11,E3652&lt;Scenario!$B$12),1,0)</f>
        <v>1</v>
      </c>
      <c r="M3652" s="9" t="n">
        <f aca="false">IF(AND(L3652=1,ISNUMBER(F3652)),MAX(0,F3652-E3652)/60,"")</f>
        <v>2.35</v>
      </c>
      <c r="N3652" s="9" t="n">
        <f aca="false">IF(AND(L3652=1,ISNUMBER(G3652)),MAX(0,G3652-E3652)/60,"")</f>
        <v>0.95</v>
      </c>
      <c r="O3652" s="9" t="n">
        <f aca="false">IF(ISNUMBER(H3652),IF(AND(H3652&gt;=Scenario!$B$11,H3652&lt;Scenario!$B$12),1,0),0)</f>
        <v>1</v>
      </c>
      <c r="P3652" s="9" t="n">
        <f aca="false">IF(O3652=1,MAX(0,H3652-E3652)/60,"")</f>
        <v>82.6333333333333</v>
      </c>
      <c r="Q3652" s="9" t="n">
        <f aca="false">INDEX(Scenario!$B$18:$B$20,MATCH(B3652,Scenario!$A$18:$A$20,0))</f>
        <v>60</v>
      </c>
      <c r="R3652" s="9" t="n">
        <f aca="false">INDEX(Scenario!$C$18:$C$20,MATCH(B3652,Scenario!$A$18:$A$20,0))</f>
        <v>1440</v>
      </c>
      <c r="S3652" s="9" t="n">
        <f aca="false">IF(ISNUMBER(M3652),IF(M3652&lt;=Q3652,1,0),"")</f>
        <v>1</v>
      </c>
      <c r="T3652" s="9" t="n">
        <f aca="false">IF(ISNUMBER(P3652),IF(P3652&lt;=R3652,1,0),"")</f>
        <v>1</v>
      </c>
      <c r="U3652" s="9" t="n">
        <f aca="false">IF(E3652&gt;Scenario!$B$14,0,IF(OR(AND(ISNUMBER(H3652),H3652&lt;=Scenario!$B$14),AND(ISNUMBER(I3652),I3652&lt;=Scenario!$B$14)),0,1))</f>
        <v>0</v>
      </c>
      <c r="V3652" s="9" t="n">
        <f aca="false">IF(AND(U3652=1,(Scenario!$B$14-E3652)/60&gt;R3652),1,0)</f>
        <v>0</v>
      </c>
      <c r="W3652" s="9" t="n">
        <f aca="false">IF(OR(C3652=Scenario!$B$22,C3652=Scenario!$C$22),1,0)</f>
        <v>1</v>
      </c>
      <c r="X3652" s="9" t="n">
        <f aca="false">IF(ISNUMBER(I3652),1,0)</f>
        <v>0</v>
      </c>
      <c r="Y3652" s="9" t="n">
        <f aca="false">MOD(INT(E3652/86400)+3,7)</f>
        <v>2</v>
      </c>
      <c r="Z3652" s="9" t="n">
        <f aca="false">MOD(INT(E3652/3600),24)</f>
        <v>13</v>
      </c>
      <c r="AA3652" s="6" t="s">
        <v>7547</v>
      </c>
    </row>
    <row r="3653" customFormat="false" ht="15" hidden="false" customHeight="false" outlineLevel="0" collapsed="false">
      <c r="A3653" s="6" t="s">
        <v>7548</v>
      </c>
      <c r="B3653" s="6" t="s">
        <v>43</v>
      </c>
      <c r="C3653" s="6" t="s">
        <v>249</v>
      </c>
      <c r="D3653" s="6" t="s">
        <v>171</v>
      </c>
      <c r="E3653" s="6" t="n">
        <v>1790169395</v>
      </c>
      <c r="F3653" s="6" t="n">
        <v>1790169490</v>
      </c>
      <c r="G3653" s="6" t="n">
        <v>1790169428</v>
      </c>
      <c r="H3653" s="6" t="n">
        <v>1790173196</v>
      </c>
      <c r="J3653" s="6" t="n">
        <v>0</v>
      </c>
      <c r="K3653" s="6" t="n">
        <v>0</v>
      </c>
      <c r="L3653" s="9" t="n">
        <f aca="false">IF(AND(E3653&gt;=Scenario!$B$11,E3653&lt;Scenario!$B$12),1,0)</f>
        <v>1</v>
      </c>
      <c r="M3653" s="9" t="n">
        <f aca="false">IF(AND(L3653=1,ISNUMBER(F3653)),MAX(0,F3653-E3653)/60,"")</f>
        <v>1.58333333333333</v>
      </c>
      <c r="N3653" s="9" t="n">
        <f aca="false">IF(AND(L3653=1,ISNUMBER(G3653)),MAX(0,G3653-E3653)/60,"")</f>
        <v>0.55</v>
      </c>
      <c r="O3653" s="9" t="n">
        <f aca="false">IF(ISNUMBER(H3653),IF(AND(H3653&gt;=Scenario!$B$11,H3653&lt;Scenario!$B$12),1,0),0)</f>
        <v>1</v>
      </c>
      <c r="P3653" s="9" t="n">
        <f aca="false">IF(O3653=1,MAX(0,H3653-E3653)/60,"")</f>
        <v>63.35</v>
      </c>
      <c r="Q3653" s="9" t="n">
        <f aca="false">INDEX(Scenario!$B$18:$B$20,MATCH(B3653,Scenario!$A$18:$A$20,0))</f>
        <v>60</v>
      </c>
      <c r="R3653" s="9" t="n">
        <f aca="false">INDEX(Scenario!$C$18:$C$20,MATCH(B3653,Scenario!$A$18:$A$20,0))</f>
        <v>1440</v>
      </c>
      <c r="S3653" s="9" t="n">
        <f aca="false">IF(ISNUMBER(M3653),IF(M3653&lt;=Q3653,1,0),"")</f>
        <v>1</v>
      </c>
      <c r="T3653" s="9" t="n">
        <f aca="false">IF(ISNUMBER(P3653),IF(P3653&lt;=R3653,1,0),"")</f>
        <v>1</v>
      </c>
      <c r="U3653" s="9" t="n">
        <f aca="false">IF(E3653&gt;Scenario!$B$14,0,IF(OR(AND(ISNUMBER(H3653),H3653&lt;=Scenario!$B$14),AND(ISNUMBER(I3653),I3653&lt;=Scenario!$B$14)),0,1))</f>
        <v>0</v>
      </c>
      <c r="V3653" s="9" t="n">
        <f aca="false">IF(AND(U3653=1,(Scenario!$B$14-E3653)/60&gt;R3653),1,0)</f>
        <v>0</v>
      </c>
      <c r="W3653" s="9" t="n">
        <f aca="false">IF(OR(C3653=Scenario!$B$22,C3653=Scenario!$C$22),1,0)</f>
        <v>0</v>
      </c>
      <c r="X3653" s="9" t="n">
        <f aca="false">IF(ISNUMBER(I3653),1,0)</f>
        <v>0</v>
      </c>
      <c r="Y3653" s="9" t="n">
        <f aca="false">MOD(INT(E3653/86400)+3,7)</f>
        <v>2</v>
      </c>
      <c r="Z3653" s="9" t="n">
        <f aca="false">MOD(INT(E3653/3600),24)</f>
        <v>13</v>
      </c>
      <c r="AA3653" s="6" t="s">
        <v>7549</v>
      </c>
    </row>
    <row r="3654" customFormat="false" ht="15" hidden="false" customHeight="false" outlineLevel="0" collapsed="false">
      <c r="A3654" s="6" t="s">
        <v>7550</v>
      </c>
      <c r="B3654" s="6" t="s">
        <v>44</v>
      </c>
      <c r="C3654" s="6" t="s">
        <v>249</v>
      </c>
      <c r="D3654" s="6" t="s">
        <v>170</v>
      </c>
      <c r="E3654" s="6" t="n">
        <v>1790169588</v>
      </c>
      <c r="F3654" s="6" t="n">
        <v>1790169814</v>
      </c>
      <c r="G3654" s="6" t="n">
        <v>1790169604</v>
      </c>
      <c r="H3654" s="6" t="n">
        <v>1790173614</v>
      </c>
      <c r="J3654" s="6" t="n">
        <v>0</v>
      </c>
      <c r="K3654" s="6" t="n">
        <v>0</v>
      </c>
      <c r="L3654" s="9" t="n">
        <f aca="false">IF(AND(E3654&gt;=Scenario!$B$11,E3654&lt;Scenario!$B$12),1,0)</f>
        <v>1</v>
      </c>
      <c r="M3654" s="9" t="n">
        <f aca="false">IF(AND(L3654=1,ISNUMBER(F3654)),MAX(0,F3654-E3654)/60,"")</f>
        <v>3.76666666666667</v>
      </c>
      <c r="N3654" s="9" t="n">
        <f aca="false">IF(AND(L3654=1,ISNUMBER(G3654)),MAX(0,G3654-E3654)/60,"")</f>
        <v>0.266666666666667</v>
      </c>
      <c r="O3654" s="9" t="n">
        <f aca="false">IF(ISNUMBER(H3654),IF(AND(H3654&gt;=Scenario!$B$11,H3654&lt;Scenario!$B$12),1,0),0)</f>
        <v>1</v>
      </c>
      <c r="P3654" s="9" t="n">
        <f aca="false">IF(O3654=1,MAX(0,H3654-E3654)/60,"")</f>
        <v>67.1</v>
      </c>
      <c r="Q3654" s="9" t="n">
        <f aca="false">INDEX(Scenario!$B$18:$B$20,MATCH(B3654,Scenario!$A$18:$A$20,0))</f>
        <v>240</v>
      </c>
      <c r="R3654" s="9" t="n">
        <f aca="false">INDEX(Scenario!$C$18:$C$20,MATCH(B3654,Scenario!$A$18:$A$20,0))</f>
        <v>4320</v>
      </c>
      <c r="S3654" s="9" t="n">
        <f aca="false">IF(ISNUMBER(M3654),IF(M3654&lt;=Q3654,1,0),"")</f>
        <v>1</v>
      </c>
      <c r="T3654" s="9" t="n">
        <f aca="false">IF(ISNUMBER(P3654),IF(P3654&lt;=R3654,1,0),"")</f>
        <v>1</v>
      </c>
      <c r="U3654" s="9" t="n">
        <f aca="false">IF(E3654&gt;Scenario!$B$14,0,IF(OR(AND(ISNUMBER(H3654),H3654&lt;=Scenario!$B$14),AND(ISNUMBER(I3654),I3654&lt;=Scenario!$B$14)),0,1))</f>
        <v>0</v>
      </c>
      <c r="V3654" s="9" t="n">
        <f aca="false">IF(AND(U3654=1,(Scenario!$B$14-E3654)/60&gt;R3654),1,0)</f>
        <v>0</v>
      </c>
      <c r="W3654" s="9" t="n">
        <f aca="false">IF(OR(C3654=Scenario!$B$22,C3654=Scenario!$C$22),1,0)</f>
        <v>0</v>
      </c>
      <c r="X3654" s="9" t="n">
        <f aca="false">IF(ISNUMBER(I3654),1,0)</f>
        <v>0</v>
      </c>
      <c r="Y3654" s="9" t="n">
        <f aca="false">MOD(INT(E3654/86400)+3,7)</f>
        <v>2</v>
      </c>
      <c r="Z3654" s="9" t="n">
        <f aca="false">MOD(INT(E3654/3600),24)</f>
        <v>13</v>
      </c>
      <c r="AA3654" s="6" t="s">
        <v>7551</v>
      </c>
    </row>
    <row r="3655" customFormat="false" ht="15" hidden="false" customHeight="false" outlineLevel="0" collapsed="false">
      <c r="A3655" s="6" t="s">
        <v>7552</v>
      </c>
      <c r="B3655" s="6" t="s">
        <v>43</v>
      </c>
      <c r="C3655" s="6" t="s">
        <v>288</v>
      </c>
      <c r="D3655" s="6" t="s">
        <v>171</v>
      </c>
      <c r="E3655" s="6" t="n">
        <v>1790169996</v>
      </c>
      <c r="F3655" s="6" t="n">
        <v>1790170680</v>
      </c>
      <c r="G3655" s="6" t="n">
        <v>1790170605</v>
      </c>
      <c r="H3655" s="6" t="n">
        <v>1790174305</v>
      </c>
      <c r="J3655" s="6" t="n">
        <v>0</v>
      </c>
      <c r="K3655" s="6" t="n">
        <v>0</v>
      </c>
      <c r="L3655" s="9" t="n">
        <f aca="false">IF(AND(E3655&gt;=Scenario!$B$11,E3655&lt;Scenario!$B$12),1,0)</f>
        <v>1</v>
      </c>
      <c r="M3655" s="9" t="n">
        <f aca="false">IF(AND(L3655=1,ISNUMBER(F3655)),MAX(0,F3655-E3655)/60,"")</f>
        <v>11.4</v>
      </c>
      <c r="N3655" s="9" t="n">
        <f aca="false">IF(AND(L3655=1,ISNUMBER(G3655)),MAX(0,G3655-E3655)/60,"")</f>
        <v>10.15</v>
      </c>
      <c r="O3655" s="9" t="n">
        <f aca="false">IF(ISNUMBER(H3655),IF(AND(H3655&gt;=Scenario!$B$11,H3655&lt;Scenario!$B$12),1,0),0)</f>
        <v>1</v>
      </c>
      <c r="P3655" s="9" t="n">
        <f aca="false">IF(O3655=1,MAX(0,H3655-E3655)/60,"")</f>
        <v>71.8166666666667</v>
      </c>
      <c r="Q3655" s="9" t="n">
        <f aca="false">INDEX(Scenario!$B$18:$B$20,MATCH(B3655,Scenario!$A$18:$A$20,0))</f>
        <v>60</v>
      </c>
      <c r="R3655" s="9" t="n">
        <f aca="false">INDEX(Scenario!$C$18:$C$20,MATCH(B3655,Scenario!$A$18:$A$20,0))</f>
        <v>1440</v>
      </c>
      <c r="S3655" s="9" t="n">
        <f aca="false">IF(ISNUMBER(M3655),IF(M3655&lt;=Q3655,1,0),"")</f>
        <v>1</v>
      </c>
      <c r="T3655" s="9" t="n">
        <f aca="false">IF(ISNUMBER(P3655),IF(P3655&lt;=R3655,1,0),"")</f>
        <v>1</v>
      </c>
      <c r="U3655" s="9" t="n">
        <f aca="false">IF(E3655&gt;Scenario!$B$14,0,IF(OR(AND(ISNUMBER(H3655),H3655&lt;=Scenario!$B$14),AND(ISNUMBER(I3655),I3655&lt;=Scenario!$B$14)),0,1))</f>
        <v>0</v>
      </c>
      <c r="V3655" s="9" t="n">
        <f aca="false">IF(AND(U3655=1,(Scenario!$B$14-E3655)/60&gt;R3655),1,0)</f>
        <v>0</v>
      </c>
      <c r="W3655" s="9" t="n">
        <f aca="false">IF(OR(C3655=Scenario!$B$22,C3655=Scenario!$C$22),1,0)</f>
        <v>0</v>
      </c>
      <c r="X3655" s="9" t="n">
        <f aca="false">IF(ISNUMBER(I3655),1,0)</f>
        <v>0</v>
      </c>
      <c r="Y3655" s="9" t="n">
        <f aca="false">MOD(INT(E3655/86400)+3,7)</f>
        <v>2</v>
      </c>
      <c r="Z3655" s="9" t="n">
        <f aca="false">MOD(INT(E3655/3600),24)</f>
        <v>13</v>
      </c>
      <c r="AA3655" s="6" t="s">
        <v>7553</v>
      </c>
    </row>
    <row r="3656" customFormat="false" ht="15" hidden="false" customHeight="false" outlineLevel="0" collapsed="false">
      <c r="A3656" s="6" t="s">
        <v>7554</v>
      </c>
      <c r="B3656" s="6" t="s">
        <v>44</v>
      </c>
      <c r="C3656" s="6" t="s">
        <v>46</v>
      </c>
      <c r="D3656" s="6" t="s">
        <v>171</v>
      </c>
      <c r="E3656" s="6" t="n">
        <v>1790170058</v>
      </c>
      <c r="I3656" s="6" t="n">
        <v>1790171274</v>
      </c>
      <c r="J3656" s="6" t="n">
        <v>0</v>
      </c>
      <c r="K3656" s="6" t="n">
        <v>0</v>
      </c>
      <c r="L3656" s="9" t="n">
        <f aca="false">IF(AND(E3656&gt;=Scenario!$B$11,E3656&lt;Scenario!$B$12),1,0)</f>
        <v>1</v>
      </c>
      <c r="M3656" s="0" t="str">
        <f aca="false">IF(AND(L3656=1,ISNUMBER(F3656)),MAX(0,F3656-E3656)/60,"")</f>
        <v/>
      </c>
      <c r="N3656" s="0" t="str">
        <f aca="false">IF(AND(L3656=1,ISNUMBER(G3656)),MAX(0,G3656-E3656)/60,"")</f>
        <v/>
      </c>
      <c r="O3656" s="9" t="n">
        <f aca="false">IF(ISNUMBER(H3656),IF(AND(H3656&gt;=Scenario!$B$11,H3656&lt;Scenario!$B$12),1,0),0)</f>
        <v>0</v>
      </c>
      <c r="P3656" s="0" t="str">
        <f aca="false">IF(O3656=1,MAX(0,H3656-E3656)/60,"")</f>
        <v/>
      </c>
      <c r="Q3656" s="9" t="n">
        <f aca="false">INDEX(Scenario!$B$18:$B$20,MATCH(B3656,Scenario!$A$18:$A$20,0))</f>
        <v>240</v>
      </c>
      <c r="R3656" s="9" t="n">
        <f aca="false">INDEX(Scenario!$C$18:$C$20,MATCH(B3656,Scenario!$A$18:$A$20,0))</f>
        <v>4320</v>
      </c>
      <c r="S3656" s="0" t="str">
        <f aca="false">IF(ISNUMBER(M3656),IF(M3656&lt;=Q3656,1,0),"")</f>
        <v/>
      </c>
      <c r="T3656" s="0" t="str">
        <f aca="false">IF(ISNUMBER(P3656),IF(P3656&lt;=R3656,1,0),"")</f>
        <v/>
      </c>
      <c r="U3656" s="9" t="n">
        <f aca="false">IF(E3656&gt;Scenario!$B$14,0,IF(OR(AND(ISNUMBER(H3656),H3656&lt;=Scenario!$B$14),AND(ISNUMBER(I3656),I3656&lt;=Scenario!$B$14)),0,1))</f>
        <v>0</v>
      </c>
      <c r="V3656" s="9" t="n">
        <f aca="false">IF(AND(U3656=1,(Scenario!$B$14-E3656)/60&gt;R3656),1,0)</f>
        <v>0</v>
      </c>
      <c r="W3656" s="9" t="n">
        <f aca="false">IF(OR(C3656=Scenario!$B$22,C3656=Scenario!$C$22),1,0)</f>
        <v>1</v>
      </c>
      <c r="X3656" s="9" t="n">
        <f aca="false">IF(ISNUMBER(I3656),1,0)</f>
        <v>1</v>
      </c>
      <c r="Y3656" s="9" t="n">
        <f aca="false">MOD(INT(E3656/86400)+3,7)</f>
        <v>2</v>
      </c>
      <c r="Z3656" s="9" t="n">
        <f aca="false">MOD(INT(E3656/3600),24)</f>
        <v>13</v>
      </c>
      <c r="AA3656" s="6" t="s">
        <v>7555</v>
      </c>
    </row>
    <row r="3657" customFormat="false" ht="15" hidden="false" customHeight="false" outlineLevel="0" collapsed="false">
      <c r="A3657" s="6" t="s">
        <v>7556</v>
      </c>
      <c r="B3657" s="6" t="s">
        <v>44</v>
      </c>
      <c r="C3657" s="6" t="s">
        <v>46</v>
      </c>
      <c r="D3657" s="6" t="s">
        <v>171</v>
      </c>
      <c r="E3657" s="6" t="n">
        <v>1790171089</v>
      </c>
      <c r="I3657" s="6" t="n">
        <v>1790171420</v>
      </c>
      <c r="J3657" s="6" t="n">
        <v>0</v>
      </c>
      <c r="K3657" s="6" t="n">
        <v>0</v>
      </c>
      <c r="L3657" s="9" t="n">
        <f aca="false">IF(AND(E3657&gt;=Scenario!$B$11,E3657&lt;Scenario!$B$12),1,0)</f>
        <v>1</v>
      </c>
      <c r="M3657" s="0" t="str">
        <f aca="false">IF(AND(L3657=1,ISNUMBER(F3657)),MAX(0,F3657-E3657)/60,"")</f>
        <v/>
      </c>
      <c r="N3657" s="0" t="str">
        <f aca="false">IF(AND(L3657=1,ISNUMBER(G3657)),MAX(0,G3657-E3657)/60,"")</f>
        <v/>
      </c>
      <c r="O3657" s="9" t="n">
        <f aca="false">IF(ISNUMBER(H3657),IF(AND(H3657&gt;=Scenario!$B$11,H3657&lt;Scenario!$B$12),1,0),0)</f>
        <v>0</v>
      </c>
      <c r="P3657" s="0" t="str">
        <f aca="false">IF(O3657=1,MAX(0,H3657-E3657)/60,"")</f>
        <v/>
      </c>
      <c r="Q3657" s="9" t="n">
        <f aca="false">INDEX(Scenario!$B$18:$B$20,MATCH(B3657,Scenario!$A$18:$A$20,0))</f>
        <v>240</v>
      </c>
      <c r="R3657" s="9" t="n">
        <f aca="false">INDEX(Scenario!$C$18:$C$20,MATCH(B3657,Scenario!$A$18:$A$20,0))</f>
        <v>4320</v>
      </c>
      <c r="S3657" s="0" t="str">
        <f aca="false">IF(ISNUMBER(M3657),IF(M3657&lt;=Q3657,1,0),"")</f>
        <v/>
      </c>
      <c r="T3657" s="0" t="str">
        <f aca="false">IF(ISNUMBER(P3657),IF(P3657&lt;=R3657,1,0),"")</f>
        <v/>
      </c>
      <c r="U3657" s="9" t="n">
        <f aca="false">IF(E3657&gt;Scenario!$B$14,0,IF(OR(AND(ISNUMBER(H3657),H3657&lt;=Scenario!$B$14),AND(ISNUMBER(I3657),I3657&lt;=Scenario!$B$14)),0,1))</f>
        <v>0</v>
      </c>
      <c r="V3657" s="9" t="n">
        <f aca="false">IF(AND(U3657=1,(Scenario!$B$14-E3657)/60&gt;R3657),1,0)</f>
        <v>0</v>
      </c>
      <c r="W3657" s="9" t="n">
        <f aca="false">IF(OR(C3657=Scenario!$B$22,C3657=Scenario!$C$22),1,0)</f>
        <v>1</v>
      </c>
      <c r="X3657" s="9" t="n">
        <f aca="false">IF(ISNUMBER(I3657),1,0)</f>
        <v>1</v>
      </c>
      <c r="Y3657" s="9" t="n">
        <f aca="false">MOD(INT(E3657/86400)+3,7)</f>
        <v>2</v>
      </c>
      <c r="Z3657" s="9" t="n">
        <f aca="false">MOD(INT(E3657/3600),24)</f>
        <v>13</v>
      </c>
      <c r="AA3657" s="6" t="s">
        <v>7557</v>
      </c>
    </row>
    <row r="3658" customFormat="false" ht="15" hidden="false" customHeight="false" outlineLevel="0" collapsed="false">
      <c r="A3658" s="6" t="s">
        <v>7558</v>
      </c>
      <c r="B3658" s="6" t="s">
        <v>44</v>
      </c>
      <c r="C3658" s="6" t="s">
        <v>249</v>
      </c>
      <c r="D3658" s="6" t="s">
        <v>170</v>
      </c>
      <c r="E3658" s="6" t="n">
        <v>1790172852</v>
      </c>
      <c r="F3658" s="6" t="n">
        <v>1790173177</v>
      </c>
      <c r="G3658" s="6" t="n">
        <v>1790173032</v>
      </c>
      <c r="H3658" s="6" t="n">
        <v>1790176276</v>
      </c>
      <c r="J3658" s="6" t="n">
        <v>0</v>
      </c>
      <c r="K3658" s="6" t="n">
        <v>0</v>
      </c>
      <c r="L3658" s="9" t="n">
        <f aca="false">IF(AND(E3658&gt;=Scenario!$B$11,E3658&lt;Scenario!$B$12),1,0)</f>
        <v>1</v>
      </c>
      <c r="M3658" s="9" t="n">
        <f aca="false">IF(AND(L3658=1,ISNUMBER(F3658)),MAX(0,F3658-E3658)/60,"")</f>
        <v>5.41666666666667</v>
      </c>
      <c r="N3658" s="9" t="n">
        <f aca="false">IF(AND(L3658=1,ISNUMBER(G3658)),MAX(0,G3658-E3658)/60,"")</f>
        <v>3</v>
      </c>
      <c r="O3658" s="9" t="n">
        <f aca="false">IF(ISNUMBER(H3658),IF(AND(H3658&gt;=Scenario!$B$11,H3658&lt;Scenario!$B$12),1,0),0)</f>
        <v>1</v>
      </c>
      <c r="P3658" s="9" t="n">
        <f aca="false">IF(O3658=1,MAX(0,H3658-E3658)/60,"")</f>
        <v>57.0666666666667</v>
      </c>
      <c r="Q3658" s="9" t="n">
        <f aca="false">INDEX(Scenario!$B$18:$B$20,MATCH(B3658,Scenario!$A$18:$A$20,0))</f>
        <v>240</v>
      </c>
      <c r="R3658" s="9" t="n">
        <f aca="false">INDEX(Scenario!$C$18:$C$20,MATCH(B3658,Scenario!$A$18:$A$20,0))</f>
        <v>4320</v>
      </c>
      <c r="S3658" s="9" t="n">
        <f aca="false">IF(ISNUMBER(M3658),IF(M3658&lt;=Q3658,1,0),"")</f>
        <v>1</v>
      </c>
      <c r="T3658" s="9" t="n">
        <f aca="false">IF(ISNUMBER(P3658),IF(P3658&lt;=R3658,1,0),"")</f>
        <v>1</v>
      </c>
      <c r="U3658" s="9" t="n">
        <f aca="false">IF(E3658&gt;Scenario!$B$14,0,IF(OR(AND(ISNUMBER(H3658),H3658&lt;=Scenario!$B$14),AND(ISNUMBER(I3658),I3658&lt;=Scenario!$B$14)),0,1))</f>
        <v>0</v>
      </c>
      <c r="V3658" s="9" t="n">
        <f aca="false">IF(AND(U3658=1,(Scenario!$B$14-E3658)/60&gt;R3658),1,0)</f>
        <v>0</v>
      </c>
      <c r="W3658" s="9" t="n">
        <f aca="false">IF(OR(C3658=Scenario!$B$22,C3658=Scenario!$C$22),1,0)</f>
        <v>0</v>
      </c>
      <c r="X3658" s="9" t="n">
        <f aca="false">IF(ISNUMBER(I3658),1,0)</f>
        <v>0</v>
      </c>
      <c r="Y3658" s="9" t="n">
        <f aca="false">MOD(INT(E3658/86400)+3,7)</f>
        <v>2</v>
      </c>
      <c r="Z3658" s="9" t="n">
        <f aca="false">MOD(INT(E3658/3600),24)</f>
        <v>14</v>
      </c>
      <c r="AA3658" s="6" t="s">
        <v>7559</v>
      </c>
    </row>
    <row r="3659" customFormat="false" ht="15" hidden="false" customHeight="false" outlineLevel="0" collapsed="false">
      <c r="A3659" s="6" t="s">
        <v>7560</v>
      </c>
      <c r="B3659" s="6" t="s">
        <v>44</v>
      </c>
      <c r="C3659" s="6" t="s">
        <v>249</v>
      </c>
      <c r="D3659" s="6" t="s">
        <v>172</v>
      </c>
      <c r="E3659" s="6" t="n">
        <v>1790173073</v>
      </c>
      <c r="F3659" s="6" t="n">
        <v>1790173255</v>
      </c>
      <c r="G3659" s="6" t="n">
        <v>1790173088</v>
      </c>
      <c r="H3659" s="6" t="n">
        <v>1790176582</v>
      </c>
      <c r="J3659" s="6" t="n">
        <v>0</v>
      </c>
      <c r="K3659" s="6" t="n">
        <v>0</v>
      </c>
      <c r="L3659" s="9" t="n">
        <f aca="false">IF(AND(E3659&gt;=Scenario!$B$11,E3659&lt;Scenario!$B$12),1,0)</f>
        <v>1</v>
      </c>
      <c r="M3659" s="9" t="n">
        <f aca="false">IF(AND(L3659=1,ISNUMBER(F3659)),MAX(0,F3659-E3659)/60,"")</f>
        <v>3.03333333333333</v>
      </c>
      <c r="N3659" s="9" t="n">
        <f aca="false">IF(AND(L3659=1,ISNUMBER(G3659)),MAX(0,G3659-E3659)/60,"")</f>
        <v>0.25</v>
      </c>
      <c r="O3659" s="9" t="n">
        <f aca="false">IF(ISNUMBER(H3659),IF(AND(H3659&gt;=Scenario!$B$11,H3659&lt;Scenario!$B$12),1,0),0)</f>
        <v>1</v>
      </c>
      <c r="P3659" s="9" t="n">
        <f aca="false">IF(O3659=1,MAX(0,H3659-E3659)/60,"")</f>
        <v>58.4833333333333</v>
      </c>
      <c r="Q3659" s="9" t="n">
        <f aca="false">INDEX(Scenario!$B$18:$B$20,MATCH(B3659,Scenario!$A$18:$A$20,0))</f>
        <v>240</v>
      </c>
      <c r="R3659" s="9" t="n">
        <f aca="false">INDEX(Scenario!$C$18:$C$20,MATCH(B3659,Scenario!$A$18:$A$20,0))</f>
        <v>4320</v>
      </c>
      <c r="S3659" s="9" t="n">
        <f aca="false">IF(ISNUMBER(M3659),IF(M3659&lt;=Q3659,1,0),"")</f>
        <v>1</v>
      </c>
      <c r="T3659" s="9" t="n">
        <f aca="false">IF(ISNUMBER(P3659),IF(P3659&lt;=R3659,1,0),"")</f>
        <v>1</v>
      </c>
      <c r="U3659" s="9" t="n">
        <f aca="false">IF(E3659&gt;Scenario!$B$14,0,IF(OR(AND(ISNUMBER(H3659),H3659&lt;=Scenario!$B$14),AND(ISNUMBER(I3659),I3659&lt;=Scenario!$B$14)),0,1))</f>
        <v>0</v>
      </c>
      <c r="V3659" s="9" t="n">
        <f aca="false">IF(AND(U3659=1,(Scenario!$B$14-E3659)/60&gt;R3659),1,0)</f>
        <v>0</v>
      </c>
      <c r="W3659" s="9" t="n">
        <f aca="false">IF(OR(C3659=Scenario!$B$22,C3659=Scenario!$C$22),1,0)</f>
        <v>0</v>
      </c>
      <c r="X3659" s="9" t="n">
        <f aca="false">IF(ISNUMBER(I3659),1,0)</f>
        <v>0</v>
      </c>
      <c r="Y3659" s="9" t="n">
        <f aca="false">MOD(INT(E3659/86400)+3,7)</f>
        <v>2</v>
      </c>
      <c r="Z3659" s="9" t="n">
        <f aca="false">MOD(INT(E3659/3600),24)</f>
        <v>14</v>
      </c>
      <c r="AA3659" s="6" t="s">
        <v>7561</v>
      </c>
    </row>
    <row r="3660" customFormat="false" ht="15" hidden="false" customHeight="false" outlineLevel="0" collapsed="false">
      <c r="A3660" s="6" t="s">
        <v>7562</v>
      </c>
      <c r="B3660" s="6" t="s">
        <v>44</v>
      </c>
      <c r="C3660" s="6" t="s">
        <v>288</v>
      </c>
      <c r="D3660" s="6" t="s">
        <v>172</v>
      </c>
      <c r="E3660" s="6" t="n">
        <v>1790173829</v>
      </c>
      <c r="F3660" s="6" t="n">
        <v>1790173997</v>
      </c>
      <c r="G3660" s="6" t="n">
        <v>1790173853</v>
      </c>
      <c r="H3660" s="6" t="n">
        <v>1790175599</v>
      </c>
      <c r="J3660" s="6" t="n">
        <v>0</v>
      </c>
      <c r="K3660" s="6" t="n">
        <v>0</v>
      </c>
      <c r="L3660" s="9" t="n">
        <f aca="false">IF(AND(E3660&gt;=Scenario!$B$11,E3660&lt;Scenario!$B$12),1,0)</f>
        <v>1</v>
      </c>
      <c r="M3660" s="9" t="n">
        <f aca="false">IF(AND(L3660=1,ISNUMBER(F3660)),MAX(0,F3660-E3660)/60,"")</f>
        <v>2.8</v>
      </c>
      <c r="N3660" s="9" t="n">
        <f aca="false">IF(AND(L3660=1,ISNUMBER(G3660)),MAX(0,G3660-E3660)/60,"")</f>
        <v>0.4</v>
      </c>
      <c r="O3660" s="9" t="n">
        <f aca="false">IF(ISNUMBER(H3660),IF(AND(H3660&gt;=Scenario!$B$11,H3660&lt;Scenario!$B$12),1,0),0)</f>
        <v>1</v>
      </c>
      <c r="P3660" s="9" t="n">
        <f aca="false">IF(O3660=1,MAX(0,H3660-E3660)/60,"")</f>
        <v>29.5</v>
      </c>
      <c r="Q3660" s="9" t="n">
        <f aca="false">INDEX(Scenario!$B$18:$B$20,MATCH(B3660,Scenario!$A$18:$A$20,0))</f>
        <v>240</v>
      </c>
      <c r="R3660" s="9" t="n">
        <f aca="false">INDEX(Scenario!$C$18:$C$20,MATCH(B3660,Scenario!$A$18:$A$20,0))</f>
        <v>4320</v>
      </c>
      <c r="S3660" s="9" t="n">
        <f aca="false">IF(ISNUMBER(M3660),IF(M3660&lt;=Q3660,1,0),"")</f>
        <v>1</v>
      </c>
      <c r="T3660" s="9" t="n">
        <f aca="false">IF(ISNUMBER(P3660),IF(P3660&lt;=R3660,1,0),"")</f>
        <v>1</v>
      </c>
      <c r="U3660" s="9" t="n">
        <f aca="false">IF(E3660&gt;Scenario!$B$14,0,IF(OR(AND(ISNUMBER(H3660),H3660&lt;=Scenario!$B$14),AND(ISNUMBER(I3660),I3660&lt;=Scenario!$B$14)),0,1))</f>
        <v>0</v>
      </c>
      <c r="V3660" s="9" t="n">
        <f aca="false">IF(AND(U3660=1,(Scenario!$B$14-E3660)/60&gt;R3660),1,0)</f>
        <v>0</v>
      </c>
      <c r="W3660" s="9" t="n">
        <f aca="false">IF(OR(C3660=Scenario!$B$22,C3660=Scenario!$C$22),1,0)</f>
        <v>0</v>
      </c>
      <c r="X3660" s="9" t="n">
        <f aca="false">IF(ISNUMBER(I3660),1,0)</f>
        <v>0</v>
      </c>
      <c r="Y3660" s="9" t="n">
        <f aca="false">MOD(INT(E3660/86400)+3,7)</f>
        <v>2</v>
      </c>
      <c r="Z3660" s="9" t="n">
        <f aca="false">MOD(INT(E3660/3600),24)</f>
        <v>14</v>
      </c>
      <c r="AA3660" s="6" t="s">
        <v>7563</v>
      </c>
    </row>
    <row r="3661" customFormat="false" ht="15" hidden="false" customHeight="false" outlineLevel="0" collapsed="false">
      <c r="A3661" s="6" t="s">
        <v>7564</v>
      </c>
      <c r="B3661" s="6" t="s">
        <v>43</v>
      </c>
      <c r="C3661" s="6" t="s">
        <v>46</v>
      </c>
      <c r="D3661" s="6" t="s">
        <v>170</v>
      </c>
      <c r="E3661" s="6" t="n">
        <v>1790175068</v>
      </c>
      <c r="F3661" s="6" t="n">
        <v>1790175207</v>
      </c>
      <c r="G3661" s="6" t="n">
        <v>1790175079</v>
      </c>
      <c r="H3661" s="6" t="n">
        <v>1790176800</v>
      </c>
      <c r="J3661" s="6" t="n">
        <v>0</v>
      </c>
      <c r="K3661" s="6" t="n">
        <v>0</v>
      </c>
      <c r="L3661" s="9" t="n">
        <f aca="false">IF(AND(E3661&gt;=Scenario!$B$11,E3661&lt;Scenario!$B$12),1,0)</f>
        <v>1</v>
      </c>
      <c r="M3661" s="9" t="n">
        <f aca="false">IF(AND(L3661=1,ISNUMBER(F3661)),MAX(0,F3661-E3661)/60,"")</f>
        <v>2.31666666666667</v>
      </c>
      <c r="N3661" s="9" t="n">
        <f aca="false">IF(AND(L3661=1,ISNUMBER(G3661)),MAX(0,G3661-E3661)/60,"")</f>
        <v>0.183333333333333</v>
      </c>
      <c r="O3661" s="9" t="n">
        <f aca="false">IF(ISNUMBER(H3661),IF(AND(H3661&gt;=Scenario!$B$11,H3661&lt;Scenario!$B$12),1,0),0)</f>
        <v>1</v>
      </c>
      <c r="P3661" s="9" t="n">
        <f aca="false">IF(O3661=1,MAX(0,H3661-E3661)/60,"")</f>
        <v>28.8666666666667</v>
      </c>
      <c r="Q3661" s="9" t="n">
        <f aca="false">INDEX(Scenario!$B$18:$B$20,MATCH(B3661,Scenario!$A$18:$A$20,0))</f>
        <v>60</v>
      </c>
      <c r="R3661" s="9" t="n">
        <f aca="false">INDEX(Scenario!$C$18:$C$20,MATCH(B3661,Scenario!$A$18:$A$20,0))</f>
        <v>1440</v>
      </c>
      <c r="S3661" s="9" t="n">
        <f aca="false">IF(ISNUMBER(M3661),IF(M3661&lt;=Q3661,1,0),"")</f>
        <v>1</v>
      </c>
      <c r="T3661" s="9" t="n">
        <f aca="false">IF(ISNUMBER(P3661),IF(P3661&lt;=R3661,1,0),"")</f>
        <v>1</v>
      </c>
      <c r="U3661" s="9" t="n">
        <f aca="false">IF(E3661&gt;Scenario!$B$14,0,IF(OR(AND(ISNUMBER(H3661),H3661&lt;=Scenario!$B$14),AND(ISNUMBER(I3661),I3661&lt;=Scenario!$B$14)),0,1))</f>
        <v>0</v>
      </c>
      <c r="V3661" s="9" t="n">
        <f aca="false">IF(AND(U3661=1,(Scenario!$B$14-E3661)/60&gt;R3661),1,0)</f>
        <v>0</v>
      </c>
      <c r="W3661" s="9" t="n">
        <f aca="false">IF(OR(C3661=Scenario!$B$22,C3661=Scenario!$C$22),1,0)</f>
        <v>1</v>
      </c>
      <c r="X3661" s="9" t="n">
        <f aca="false">IF(ISNUMBER(I3661),1,0)</f>
        <v>0</v>
      </c>
      <c r="Y3661" s="9" t="n">
        <f aca="false">MOD(INT(E3661/86400)+3,7)</f>
        <v>2</v>
      </c>
      <c r="Z3661" s="9" t="n">
        <f aca="false">MOD(INT(E3661/3600),24)</f>
        <v>14</v>
      </c>
      <c r="AA3661" s="6" t="s">
        <v>7565</v>
      </c>
    </row>
    <row r="3662" customFormat="false" ht="15" hidden="false" customHeight="false" outlineLevel="0" collapsed="false">
      <c r="A3662" s="6" t="s">
        <v>7566</v>
      </c>
      <c r="B3662" s="6" t="s">
        <v>43</v>
      </c>
      <c r="C3662" s="6" t="s">
        <v>249</v>
      </c>
      <c r="D3662" s="6" t="s">
        <v>170</v>
      </c>
      <c r="E3662" s="6" t="n">
        <v>1790175452</v>
      </c>
      <c r="F3662" s="6" t="n">
        <v>1790175784</v>
      </c>
      <c r="G3662" s="6" t="n">
        <v>1790175617</v>
      </c>
      <c r="H3662" s="6" t="n">
        <v>1790177642</v>
      </c>
      <c r="J3662" s="6" t="n">
        <v>0</v>
      </c>
      <c r="K3662" s="6" t="n">
        <v>1</v>
      </c>
      <c r="L3662" s="9" t="n">
        <f aca="false">IF(AND(E3662&gt;=Scenario!$B$11,E3662&lt;Scenario!$B$12),1,0)</f>
        <v>1</v>
      </c>
      <c r="M3662" s="9" t="n">
        <f aca="false">IF(AND(L3662=1,ISNUMBER(F3662)),MAX(0,F3662-E3662)/60,"")</f>
        <v>5.53333333333333</v>
      </c>
      <c r="N3662" s="9" t="n">
        <f aca="false">IF(AND(L3662=1,ISNUMBER(G3662)),MAX(0,G3662-E3662)/60,"")</f>
        <v>2.75</v>
      </c>
      <c r="O3662" s="9" t="n">
        <f aca="false">IF(ISNUMBER(H3662),IF(AND(H3662&gt;=Scenario!$B$11,H3662&lt;Scenario!$B$12),1,0),0)</f>
        <v>1</v>
      </c>
      <c r="P3662" s="9" t="n">
        <f aca="false">IF(O3662=1,MAX(0,H3662-E3662)/60,"")</f>
        <v>36.5</v>
      </c>
      <c r="Q3662" s="9" t="n">
        <f aca="false">INDEX(Scenario!$B$18:$B$20,MATCH(B3662,Scenario!$A$18:$A$20,0))</f>
        <v>60</v>
      </c>
      <c r="R3662" s="9" t="n">
        <f aca="false">INDEX(Scenario!$C$18:$C$20,MATCH(B3662,Scenario!$A$18:$A$20,0))</f>
        <v>1440</v>
      </c>
      <c r="S3662" s="9" t="n">
        <f aca="false">IF(ISNUMBER(M3662),IF(M3662&lt;=Q3662,1,0),"")</f>
        <v>1</v>
      </c>
      <c r="T3662" s="9" t="n">
        <f aca="false">IF(ISNUMBER(P3662),IF(P3662&lt;=R3662,1,0),"")</f>
        <v>1</v>
      </c>
      <c r="U3662" s="9" t="n">
        <f aca="false">IF(E3662&gt;Scenario!$B$14,0,IF(OR(AND(ISNUMBER(H3662),H3662&lt;=Scenario!$B$14),AND(ISNUMBER(I3662),I3662&lt;=Scenario!$B$14)),0,1))</f>
        <v>0</v>
      </c>
      <c r="V3662" s="9" t="n">
        <f aca="false">IF(AND(U3662=1,(Scenario!$B$14-E3662)/60&gt;R3662),1,0)</f>
        <v>0</v>
      </c>
      <c r="W3662" s="9" t="n">
        <f aca="false">IF(OR(C3662=Scenario!$B$22,C3662=Scenario!$C$22),1,0)</f>
        <v>0</v>
      </c>
      <c r="X3662" s="9" t="n">
        <f aca="false">IF(ISNUMBER(I3662),1,0)</f>
        <v>0</v>
      </c>
      <c r="Y3662" s="9" t="n">
        <f aca="false">MOD(INT(E3662/86400)+3,7)</f>
        <v>2</v>
      </c>
      <c r="Z3662" s="9" t="n">
        <f aca="false">MOD(INT(E3662/3600),24)</f>
        <v>14</v>
      </c>
      <c r="AA3662" s="6" t="s">
        <v>7567</v>
      </c>
    </row>
    <row r="3663" customFormat="false" ht="15" hidden="false" customHeight="false" outlineLevel="0" collapsed="false">
      <c r="A3663" s="6" t="s">
        <v>7568</v>
      </c>
      <c r="B3663" s="6" t="s">
        <v>42</v>
      </c>
      <c r="C3663" s="6" t="s">
        <v>46</v>
      </c>
      <c r="D3663" s="6" t="s">
        <v>171</v>
      </c>
      <c r="E3663" s="6" t="n">
        <v>1790176178</v>
      </c>
      <c r="F3663" s="6" t="n">
        <v>1790176351</v>
      </c>
      <c r="G3663" s="6" t="n">
        <v>1790176232</v>
      </c>
      <c r="H3663" s="6" t="n">
        <v>1790208065</v>
      </c>
      <c r="J3663" s="6" t="n">
        <v>1</v>
      </c>
      <c r="K3663" s="6" t="n">
        <v>0</v>
      </c>
      <c r="L3663" s="9" t="n">
        <f aca="false">IF(AND(E3663&gt;=Scenario!$B$11,E3663&lt;Scenario!$B$12),1,0)</f>
        <v>1</v>
      </c>
      <c r="M3663" s="9" t="n">
        <f aca="false">IF(AND(L3663=1,ISNUMBER(F3663)),MAX(0,F3663-E3663)/60,"")</f>
        <v>2.88333333333333</v>
      </c>
      <c r="N3663" s="9" t="n">
        <f aca="false">IF(AND(L3663=1,ISNUMBER(G3663)),MAX(0,G3663-E3663)/60,"")</f>
        <v>0.9</v>
      </c>
      <c r="O3663" s="9" t="n">
        <f aca="false">IF(ISNUMBER(H3663),IF(AND(H3663&gt;=Scenario!$B$11,H3663&lt;Scenario!$B$12),1,0),0)</f>
        <v>1</v>
      </c>
      <c r="P3663" s="9" t="n">
        <f aca="false">IF(O3663=1,MAX(0,H3663-E3663)/60,"")</f>
        <v>531.45</v>
      </c>
      <c r="Q3663" s="9" t="n">
        <f aca="false">INDEX(Scenario!$B$18:$B$20,MATCH(B3663,Scenario!$A$18:$A$20,0))</f>
        <v>15</v>
      </c>
      <c r="R3663" s="9" t="n">
        <f aca="false">INDEX(Scenario!$C$18:$C$20,MATCH(B3663,Scenario!$A$18:$A$20,0))</f>
        <v>240</v>
      </c>
      <c r="S3663" s="9" t="n">
        <f aca="false">IF(ISNUMBER(M3663),IF(M3663&lt;=Q3663,1,0),"")</f>
        <v>1</v>
      </c>
      <c r="T3663" s="9" t="n">
        <f aca="false">IF(ISNUMBER(P3663),IF(P3663&lt;=R3663,1,0),"")</f>
        <v>0</v>
      </c>
      <c r="U3663" s="9" t="n">
        <f aca="false">IF(E3663&gt;Scenario!$B$14,0,IF(OR(AND(ISNUMBER(H3663),H3663&lt;=Scenario!$B$14),AND(ISNUMBER(I3663),I3663&lt;=Scenario!$B$14)),0,1))</f>
        <v>0</v>
      </c>
      <c r="V3663" s="9" t="n">
        <f aca="false">IF(AND(U3663=1,(Scenario!$B$14-E3663)/60&gt;R3663),1,0)</f>
        <v>0</v>
      </c>
      <c r="W3663" s="9" t="n">
        <f aca="false">IF(OR(C3663=Scenario!$B$22,C3663=Scenario!$C$22),1,0)</f>
        <v>1</v>
      </c>
      <c r="X3663" s="9" t="n">
        <f aca="false">IF(ISNUMBER(I3663),1,0)</f>
        <v>0</v>
      </c>
      <c r="Y3663" s="9" t="n">
        <f aca="false">MOD(INT(E3663/86400)+3,7)</f>
        <v>2</v>
      </c>
      <c r="Z3663" s="9" t="n">
        <f aca="false">MOD(INT(E3663/3600),24)</f>
        <v>15</v>
      </c>
      <c r="AA3663" s="6" t="s">
        <v>7569</v>
      </c>
    </row>
    <row r="3664" customFormat="false" ht="15" hidden="false" customHeight="false" outlineLevel="0" collapsed="false">
      <c r="A3664" s="6" t="s">
        <v>7570</v>
      </c>
      <c r="B3664" s="6" t="s">
        <v>44</v>
      </c>
      <c r="C3664" s="6" t="s">
        <v>249</v>
      </c>
      <c r="D3664" s="6" t="s">
        <v>171</v>
      </c>
      <c r="E3664" s="6" t="n">
        <v>1790177654</v>
      </c>
      <c r="F3664" s="6" t="n">
        <v>1790178249</v>
      </c>
      <c r="G3664" s="6" t="n">
        <v>1790178045</v>
      </c>
      <c r="H3664" s="6" t="n">
        <v>1790184974</v>
      </c>
      <c r="J3664" s="6" t="n">
        <v>0</v>
      </c>
      <c r="K3664" s="6" t="n">
        <v>0</v>
      </c>
      <c r="L3664" s="9" t="n">
        <f aca="false">IF(AND(E3664&gt;=Scenario!$B$11,E3664&lt;Scenario!$B$12),1,0)</f>
        <v>1</v>
      </c>
      <c r="M3664" s="9" t="n">
        <f aca="false">IF(AND(L3664=1,ISNUMBER(F3664)),MAX(0,F3664-E3664)/60,"")</f>
        <v>9.91666666666667</v>
      </c>
      <c r="N3664" s="9" t="n">
        <f aca="false">IF(AND(L3664=1,ISNUMBER(G3664)),MAX(0,G3664-E3664)/60,"")</f>
        <v>6.51666666666667</v>
      </c>
      <c r="O3664" s="9" t="n">
        <f aca="false">IF(ISNUMBER(H3664),IF(AND(H3664&gt;=Scenario!$B$11,H3664&lt;Scenario!$B$12),1,0),0)</f>
        <v>1</v>
      </c>
      <c r="P3664" s="9" t="n">
        <f aca="false">IF(O3664=1,MAX(0,H3664-E3664)/60,"")</f>
        <v>122</v>
      </c>
      <c r="Q3664" s="9" t="n">
        <f aca="false">INDEX(Scenario!$B$18:$B$20,MATCH(B3664,Scenario!$A$18:$A$20,0))</f>
        <v>240</v>
      </c>
      <c r="R3664" s="9" t="n">
        <f aca="false">INDEX(Scenario!$C$18:$C$20,MATCH(B3664,Scenario!$A$18:$A$20,0))</f>
        <v>4320</v>
      </c>
      <c r="S3664" s="9" t="n">
        <f aca="false">IF(ISNUMBER(M3664),IF(M3664&lt;=Q3664,1,0),"")</f>
        <v>1</v>
      </c>
      <c r="T3664" s="9" t="n">
        <f aca="false">IF(ISNUMBER(P3664),IF(P3664&lt;=R3664,1,0),"")</f>
        <v>1</v>
      </c>
      <c r="U3664" s="9" t="n">
        <f aca="false">IF(E3664&gt;Scenario!$B$14,0,IF(OR(AND(ISNUMBER(H3664),H3664&lt;=Scenario!$B$14),AND(ISNUMBER(I3664),I3664&lt;=Scenario!$B$14)),0,1))</f>
        <v>0</v>
      </c>
      <c r="V3664" s="9" t="n">
        <f aca="false">IF(AND(U3664=1,(Scenario!$B$14-E3664)/60&gt;R3664),1,0)</f>
        <v>0</v>
      </c>
      <c r="W3664" s="9" t="n">
        <f aca="false">IF(OR(C3664=Scenario!$B$22,C3664=Scenario!$C$22),1,0)</f>
        <v>0</v>
      </c>
      <c r="X3664" s="9" t="n">
        <f aca="false">IF(ISNUMBER(I3664),1,0)</f>
        <v>0</v>
      </c>
      <c r="Y3664" s="9" t="n">
        <f aca="false">MOD(INT(E3664/86400)+3,7)</f>
        <v>2</v>
      </c>
      <c r="Z3664" s="9" t="n">
        <f aca="false">MOD(INT(E3664/3600),24)</f>
        <v>15</v>
      </c>
      <c r="AA3664" s="6" t="s">
        <v>7571</v>
      </c>
    </row>
    <row r="3665" customFormat="false" ht="15" hidden="false" customHeight="false" outlineLevel="0" collapsed="false">
      <c r="A3665" s="6" t="s">
        <v>7572</v>
      </c>
      <c r="B3665" s="6" t="s">
        <v>43</v>
      </c>
      <c r="C3665" s="6" t="s">
        <v>249</v>
      </c>
      <c r="D3665" s="6" t="s">
        <v>170</v>
      </c>
      <c r="E3665" s="6" t="n">
        <v>1790178351</v>
      </c>
      <c r="F3665" s="6" t="n">
        <v>1790178522</v>
      </c>
      <c r="G3665" s="6" t="n">
        <v>1790178364</v>
      </c>
      <c r="H3665" s="6" t="n">
        <v>1790180996</v>
      </c>
      <c r="J3665" s="6" t="n">
        <v>0</v>
      </c>
      <c r="K3665" s="6" t="n">
        <v>0</v>
      </c>
      <c r="L3665" s="9" t="n">
        <f aca="false">IF(AND(E3665&gt;=Scenario!$B$11,E3665&lt;Scenario!$B$12),1,0)</f>
        <v>1</v>
      </c>
      <c r="M3665" s="9" t="n">
        <f aca="false">IF(AND(L3665=1,ISNUMBER(F3665)),MAX(0,F3665-E3665)/60,"")</f>
        <v>2.85</v>
      </c>
      <c r="N3665" s="9" t="n">
        <f aca="false">IF(AND(L3665=1,ISNUMBER(G3665)),MAX(0,G3665-E3665)/60,"")</f>
        <v>0.216666666666667</v>
      </c>
      <c r="O3665" s="9" t="n">
        <f aca="false">IF(ISNUMBER(H3665),IF(AND(H3665&gt;=Scenario!$B$11,H3665&lt;Scenario!$B$12),1,0),0)</f>
        <v>1</v>
      </c>
      <c r="P3665" s="9" t="n">
        <f aca="false">IF(O3665=1,MAX(0,H3665-E3665)/60,"")</f>
        <v>44.0833333333333</v>
      </c>
      <c r="Q3665" s="9" t="n">
        <f aca="false">INDEX(Scenario!$B$18:$B$20,MATCH(B3665,Scenario!$A$18:$A$20,0))</f>
        <v>60</v>
      </c>
      <c r="R3665" s="9" t="n">
        <f aca="false">INDEX(Scenario!$C$18:$C$20,MATCH(B3665,Scenario!$A$18:$A$20,0))</f>
        <v>1440</v>
      </c>
      <c r="S3665" s="9" t="n">
        <f aca="false">IF(ISNUMBER(M3665),IF(M3665&lt;=Q3665,1,0),"")</f>
        <v>1</v>
      </c>
      <c r="T3665" s="9" t="n">
        <f aca="false">IF(ISNUMBER(P3665),IF(P3665&lt;=R3665,1,0),"")</f>
        <v>1</v>
      </c>
      <c r="U3665" s="9" t="n">
        <f aca="false">IF(E3665&gt;Scenario!$B$14,0,IF(OR(AND(ISNUMBER(H3665),H3665&lt;=Scenario!$B$14),AND(ISNUMBER(I3665),I3665&lt;=Scenario!$B$14)),0,1))</f>
        <v>0</v>
      </c>
      <c r="V3665" s="9" t="n">
        <f aca="false">IF(AND(U3665=1,(Scenario!$B$14-E3665)/60&gt;R3665),1,0)</f>
        <v>0</v>
      </c>
      <c r="W3665" s="9" t="n">
        <f aca="false">IF(OR(C3665=Scenario!$B$22,C3665=Scenario!$C$22),1,0)</f>
        <v>0</v>
      </c>
      <c r="X3665" s="9" t="n">
        <f aca="false">IF(ISNUMBER(I3665),1,0)</f>
        <v>0</v>
      </c>
      <c r="Y3665" s="9" t="n">
        <f aca="false">MOD(INT(E3665/86400)+3,7)</f>
        <v>2</v>
      </c>
      <c r="Z3665" s="9" t="n">
        <f aca="false">MOD(INT(E3665/3600),24)</f>
        <v>15</v>
      </c>
      <c r="AA3665" s="6" t="s">
        <v>7573</v>
      </c>
    </row>
    <row r="3666" customFormat="false" ht="15" hidden="false" customHeight="false" outlineLevel="0" collapsed="false">
      <c r="A3666" s="6" t="s">
        <v>7574</v>
      </c>
      <c r="B3666" s="6" t="s">
        <v>43</v>
      </c>
      <c r="C3666" s="6" t="s">
        <v>46</v>
      </c>
      <c r="D3666" s="6" t="s">
        <v>172</v>
      </c>
      <c r="E3666" s="6" t="n">
        <v>1790179061</v>
      </c>
      <c r="F3666" s="6" t="n">
        <v>1790179283</v>
      </c>
      <c r="G3666" s="6" t="n">
        <v>1790179101</v>
      </c>
      <c r="H3666" s="6" t="n">
        <v>1790185269</v>
      </c>
      <c r="J3666" s="6" t="n">
        <v>0</v>
      </c>
      <c r="K3666" s="6" t="n">
        <v>0</v>
      </c>
      <c r="L3666" s="9" t="n">
        <f aca="false">IF(AND(E3666&gt;=Scenario!$B$11,E3666&lt;Scenario!$B$12),1,0)</f>
        <v>1</v>
      </c>
      <c r="M3666" s="9" t="n">
        <f aca="false">IF(AND(L3666=1,ISNUMBER(F3666)),MAX(0,F3666-E3666)/60,"")</f>
        <v>3.7</v>
      </c>
      <c r="N3666" s="9" t="n">
        <f aca="false">IF(AND(L3666=1,ISNUMBER(G3666)),MAX(0,G3666-E3666)/60,"")</f>
        <v>0.666666666666667</v>
      </c>
      <c r="O3666" s="9" t="n">
        <f aca="false">IF(ISNUMBER(H3666),IF(AND(H3666&gt;=Scenario!$B$11,H3666&lt;Scenario!$B$12),1,0),0)</f>
        <v>1</v>
      </c>
      <c r="P3666" s="9" t="n">
        <f aca="false">IF(O3666=1,MAX(0,H3666-E3666)/60,"")</f>
        <v>103.466666666667</v>
      </c>
      <c r="Q3666" s="9" t="n">
        <f aca="false">INDEX(Scenario!$B$18:$B$20,MATCH(B3666,Scenario!$A$18:$A$20,0))</f>
        <v>60</v>
      </c>
      <c r="R3666" s="9" t="n">
        <f aca="false">INDEX(Scenario!$C$18:$C$20,MATCH(B3666,Scenario!$A$18:$A$20,0))</f>
        <v>1440</v>
      </c>
      <c r="S3666" s="9" t="n">
        <f aca="false">IF(ISNUMBER(M3666),IF(M3666&lt;=Q3666,1,0),"")</f>
        <v>1</v>
      </c>
      <c r="T3666" s="9" t="n">
        <f aca="false">IF(ISNUMBER(P3666),IF(P3666&lt;=R3666,1,0),"")</f>
        <v>1</v>
      </c>
      <c r="U3666" s="9" t="n">
        <f aca="false">IF(E3666&gt;Scenario!$B$14,0,IF(OR(AND(ISNUMBER(H3666),H3666&lt;=Scenario!$B$14),AND(ISNUMBER(I3666),I3666&lt;=Scenario!$B$14)),0,1))</f>
        <v>0</v>
      </c>
      <c r="V3666" s="9" t="n">
        <f aca="false">IF(AND(U3666=1,(Scenario!$B$14-E3666)/60&gt;R3666),1,0)</f>
        <v>0</v>
      </c>
      <c r="W3666" s="9" t="n">
        <f aca="false">IF(OR(C3666=Scenario!$B$22,C3666=Scenario!$C$22),1,0)</f>
        <v>1</v>
      </c>
      <c r="X3666" s="9" t="n">
        <f aca="false">IF(ISNUMBER(I3666),1,0)</f>
        <v>0</v>
      </c>
      <c r="Y3666" s="9" t="n">
        <f aca="false">MOD(INT(E3666/86400)+3,7)</f>
        <v>2</v>
      </c>
      <c r="Z3666" s="9" t="n">
        <f aca="false">MOD(INT(E3666/3600),24)</f>
        <v>15</v>
      </c>
      <c r="AA3666" s="6" t="s">
        <v>7575</v>
      </c>
    </row>
    <row r="3667" customFormat="false" ht="15" hidden="false" customHeight="false" outlineLevel="0" collapsed="false">
      <c r="A3667" s="6" t="s">
        <v>7576</v>
      </c>
      <c r="B3667" s="6" t="s">
        <v>44</v>
      </c>
      <c r="C3667" s="6" t="s">
        <v>46</v>
      </c>
      <c r="D3667" s="6" t="s">
        <v>171</v>
      </c>
      <c r="E3667" s="6" t="n">
        <v>1790179468</v>
      </c>
      <c r="F3667" s="6" t="n">
        <v>1790179627</v>
      </c>
      <c r="G3667" s="6" t="n">
        <v>1790179502</v>
      </c>
      <c r="H3667" s="6" t="n">
        <v>1790184888</v>
      </c>
      <c r="J3667" s="6" t="n">
        <v>0</v>
      </c>
      <c r="K3667" s="6" t="n">
        <v>0</v>
      </c>
      <c r="L3667" s="9" t="n">
        <f aca="false">IF(AND(E3667&gt;=Scenario!$B$11,E3667&lt;Scenario!$B$12),1,0)</f>
        <v>1</v>
      </c>
      <c r="M3667" s="9" t="n">
        <f aca="false">IF(AND(L3667=1,ISNUMBER(F3667)),MAX(0,F3667-E3667)/60,"")</f>
        <v>2.65</v>
      </c>
      <c r="N3667" s="9" t="n">
        <f aca="false">IF(AND(L3667=1,ISNUMBER(G3667)),MAX(0,G3667-E3667)/60,"")</f>
        <v>0.566666666666667</v>
      </c>
      <c r="O3667" s="9" t="n">
        <f aca="false">IF(ISNUMBER(H3667),IF(AND(H3667&gt;=Scenario!$B$11,H3667&lt;Scenario!$B$12),1,0),0)</f>
        <v>1</v>
      </c>
      <c r="P3667" s="9" t="n">
        <f aca="false">IF(O3667=1,MAX(0,H3667-E3667)/60,"")</f>
        <v>90.3333333333333</v>
      </c>
      <c r="Q3667" s="9" t="n">
        <f aca="false">INDEX(Scenario!$B$18:$B$20,MATCH(B3667,Scenario!$A$18:$A$20,0))</f>
        <v>240</v>
      </c>
      <c r="R3667" s="9" t="n">
        <f aca="false">INDEX(Scenario!$C$18:$C$20,MATCH(B3667,Scenario!$A$18:$A$20,0))</f>
        <v>4320</v>
      </c>
      <c r="S3667" s="9" t="n">
        <f aca="false">IF(ISNUMBER(M3667),IF(M3667&lt;=Q3667,1,0),"")</f>
        <v>1</v>
      </c>
      <c r="T3667" s="9" t="n">
        <f aca="false">IF(ISNUMBER(P3667),IF(P3667&lt;=R3667,1,0),"")</f>
        <v>1</v>
      </c>
      <c r="U3667" s="9" t="n">
        <f aca="false">IF(E3667&gt;Scenario!$B$14,0,IF(OR(AND(ISNUMBER(H3667),H3667&lt;=Scenario!$B$14),AND(ISNUMBER(I3667),I3667&lt;=Scenario!$B$14)),0,1))</f>
        <v>0</v>
      </c>
      <c r="V3667" s="9" t="n">
        <f aca="false">IF(AND(U3667=1,(Scenario!$B$14-E3667)/60&gt;R3667),1,0)</f>
        <v>0</v>
      </c>
      <c r="W3667" s="9" t="n">
        <f aca="false">IF(OR(C3667=Scenario!$B$22,C3667=Scenario!$C$22),1,0)</f>
        <v>1</v>
      </c>
      <c r="X3667" s="9" t="n">
        <f aca="false">IF(ISNUMBER(I3667),1,0)</f>
        <v>0</v>
      </c>
      <c r="Y3667" s="9" t="n">
        <f aca="false">MOD(INT(E3667/86400)+3,7)</f>
        <v>2</v>
      </c>
      <c r="Z3667" s="9" t="n">
        <f aca="false">MOD(INT(E3667/3600),24)</f>
        <v>16</v>
      </c>
      <c r="AA3667" s="6" t="s">
        <v>7577</v>
      </c>
    </row>
    <row r="3668" customFormat="false" ht="15" hidden="false" customHeight="false" outlineLevel="0" collapsed="false">
      <c r="A3668" s="6" t="s">
        <v>7578</v>
      </c>
      <c r="B3668" s="6" t="s">
        <v>43</v>
      </c>
      <c r="C3668" s="6" t="s">
        <v>47</v>
      </c>
      <c r="D3668" s="6" t="s">
        <v>172</v>
      </c>
      <c r="E3668" s="6" t="n">
        <v>1790179503</v>
      </c>
      <c r="F3668" s="6" t="n">
        <v>1790179634</v>
      </c>
      <c r="G3668" s="6" t="n">
        <v>1790179516</v>
      </c>
      <c r="H3668" s="6" t="n">
        <v>1790184136</v>
      </c>
      <c r="J3668" s="6" t="n">
        <v>0</v>
      </c>
      <c r="K3668" s="6" t="n">
        <v>0</v>
      </c>
      <c r="L3668" s="9" t="n">
        <f aca="false">IF(AND(E3668&gt;=Scenario!$B$11,E3668&lt;Scenario!$B$12),1,0)</f>
        <v>1</v>
      </c>
      <c r="M3668" s="9" t="n">
        <f aca="false">IF(AND(L3668=1,ISNUMBER(F3668)),MAX(0,F3668-E3668)/60,"")</f>
        <v>2.18333333333333</v>
      </c>
      <c r="N3668" s="9" t="n">
        <f aca="false">IF(AND(L3668=1,ISNUMBER(G3668)),MAX(0,G3668-E3668)/60,"")</f>
        <v>0.216666666666667</v>
      </c>
      <c r="O3668" s="9" t="n">
        <f aca="false">IF(ISNUMBER(H3668),IF(AND(H3668&gt;=Scenario!$B$11,H3668&lt;Scenario!$B$12),1,0),0)</f>
        <v>1</v>
      </c>
      <c r="P3668" s="9" t="n">
        <f aca="false">IF(O3668=1,MAX(0,H3668-E3668)/60,"")</f>
        <v>77.2166666666667</v>
      </c>
      <c r="Q3668" s="9" t="n">
        <f aca="false">INDEX(Scenario!$B$18:$B$20,MATCH(B3668,Scenario!$A$18:$A$20,0))</f>
        <v>60</v>
      </c>
      <c r="R3668" s="9" t="n">
        <f aca="false">INDEX(Scenario!$C$18:$C$20,MATCH(B3668,Scenario!$A$18:$A$20,0))</f>
        <v>1440</v>
      </c>
      <c r="S3668" s="9" t="n">
        <f aca="false">IF(ISNUMBER(M3668),IF(M3668&lt;=Q3668,1,0),"")</f>
        <v>1</v>
      </c>
      <c r="T3668" s="9" t="n">
        <f aca="false">IF(ISNUMBER(P3668),IF(P3668&lt;=R3668,1,0),"")</f>
        <v>1</v>
      </c>
      <c r="U3668" s="9" t="n">
        <f aca="false">IF(E3668&gt;Scenario!$B$14,0,IF(OR(AND(ISNUMBER(H3668),H3668&lt;=Scenario!$B$14),AND(ISNUMBER(I3668),I3668&lt;=Scenario!$B$14)),0,1))</f>
        <v>0</v>
      </c>
      <c r="V3668" s="9" t="n">
        <f aca="false">IF(AND(U3668=1,(Scenario!$B$14-E3668)/60&gt;R3668),1,0)</f>
        <v>0</v>
      </c>
      <c r="W3668" s="9" t="n">
        <f aca="false">IF(OR(C3668=Scenario!$B$22,C3668=Scenario!$C$22),1,0)</f>
        <v>1</v>
      </c>
      <c r="X3668" s="9" t="n">
        <f aca="false">IF(ISNUMBER(I3668),1,0)</f>
        <v>0</v>
      </c>
      <c r="Y3668" s="9" t="n">
        <f aca="false">MOD(INT(E3668/86400)+3,7)</f>
        <v>2</v>
      </c>
      <c r="Z3668" s="9" t="n">
        <f aca="false">MOD(INT(E3668/3600),24)</f>
        <v>16</v>
      </c>
      <c r="AA3668" s="6" t="s">
        <v>7579</v>
      </c>
    </row>
    <row r="3669" customFormat="false" ht="15" hidden="false" customHeight="false" outlineLevel="0" collapsed="false">
      <c r="A3669" s="6" t="s">
        <v>7580</v>
      </c>
      <c r="B3669" s="6" t="s">
        <v>44</v>
      </c>
      <c r="C3669" s="6" t="s">
        <v>249</v>
      </c>
      <c r="D3669" s="6" t="s">
        <v>172</v>
      </c>
      <c r="E3669" s="6" t="n">
        <v>1790179890</v>
      </c>
      <c r="F3669" s="6" t="n">
        <v>1790180003</v>
      </c>
      <c r="G3669" s="6" t="n">
        <v>1790179919</v>
      </c>
      <c r="H3669" s="6" t="n">
        <v>1790184282</v>
      </c>
      <c r="J3669" s="6" t="n">
        <v>0</v>
      </c>
      <c r="K3669" s="6" t="n">
        <v>0</v>
      </c>
      <c r="L3669" s="9" t="n">
        <f aca="false">IF(AND(E3669&gt;=Scenario!$B$11,E3669&lt;Scenario!$B$12),1,0)</f>
        <v>1</v>
      </c>
      <c r="M3669" s="9" t="n">
        <f aca="false">IF(AND(L3669=1,ISNUMBER(F3669)),MAX(0,F3669-E3669)/60,"")</f>
        <v>1.88333333333333</v>
      </c>
      <c r="N3669" s="9" t="n">
        <f aca="false">IF(AND(L3669=1,ISNUMBER(G3669)),MAX(0,G3669-E3669)/60,"")</f>
        <v>0.483333333333333</v>
      </c>
      <c r="O3669" s="9" t="n">
        <f aca="false">IF(ISNUMBER(H3669),IF(AND(H3669&gt;=Scenario!$B$11,H3669&lt;Scenario!$B$12),1,0),0)</f>
        <v>1</v>
      </c>
      <c r="P3669" s="9" t="n">
        <f aca="false">IF(O3669=1,MAX(0,H3669-E3669)/60,"")</f>
        <v>73.2</v>
      </c>
      <c r="Q3669" s="9" t="n">
        <f aca="false">INDEX(Scenario!$B$18:$B$20,MATCH(B3669,Scenario!$A$18:$A$20,0))</f>
        <v>240</v>
      </c>
      <c r="R3669" s="9" t="n">
        <f aca="false">INDEX(Scenario!$C$18:$C$20,MATCH(B3669,Scenario!$A$18:$A$20,0))</f>
        <v>4320</v>
      </c>
      <c r="S3669" s="9" t="n">
        <f aca="false">IF(ISNUMBER(M3669),IF(M3669&lt;=Q3669,1,0),"")</f>
        <v>1</v>
      </c>
      <c r="T3669" s="9" t="n">
        <f aca="false">IF(ISNUMBER(P3669),IF(P3669&lt;=R3669,1,0),"")</f>
        <v>1</v>
      </c>
      <c r="U3669" s="9" t="n">
        <f aca="false">IF(E3669&gt;Scenario!$B$14,0,IF(OR(AND(ISNUMBER(H3669),H3669&lt;=Scenario!$B$14),AND(ISNUMBER(I3669),I3669&lt;=Scenario!$B$14)),0,1))</f>
        <v>0</v>
      </c>
      <c r="V3669" s="9" t="n">
        <f aca="false">IF(AND(U3669=1,(Scenario!$B$14-E3669)/60&gt;R3669),1,0)</f>
        <v>0</v>
      </c>
      <c r="W3669" s="9" t="n">
        <f aca="false">IF(OR(C3669=Scenario!$B$22,C3669=Scenario!$C$22),1,0)</f>
        <v>0</v>
      </c>
      <c r="X3669" s="9" t="n">
        <f aca="false">IF(ISNUMBER(I3669),1,0)</f>
        <v>0</v>
      </c>
      <c r="Y3669" s="9" t="n">
        <f aca="false">MOD(INT(E3669/86400)+3,7)</f>
        <v>2</v>
      </c>
      <c r="Z3669" s="9" t="n">
        <f aca="false">MOD(INT(E3669/3600),24)</f>
        <v>16</v>
      </c>
      <c r="AA3669" s="6" t="s">
        <v>7581</v>
      </c>
    </row>
    <row r="3670" customFormat="false" ht="15" hidden="false" customHeight="false" outlineLevel="0" collapsed="false">
      <c r="A3670" s="6" t="s">
        <v>7582</v>
      </c>
      <c r="B3670" s="6" t="s">
        <v>43</v>
      </c>
      <c r="C3670" s="6" t="s">
        <v>46</v>
      </c>
      <c r="D3670" s="6" t="s">
        <v>170</v>
      </c>
      <c r="E3670" s="6" t="n">
        <v>1790180239</v>
      </c>
      <c r="F3670" s="6" t="n">
        <v>1790180840</v>
      </c>
      <c r="G3670" s="6" t="n">
        <v>1790180683</v>
      </c>
      <c r="H3670" s="6" t="n">
        <v>1790183047</v>
      </c>
      <c r="J3670" s="6" t="n">
        <v>0</v>
      </c>
      <c r="K3670" s="6" t="n">
        <v>1</v>
      </c>
      <c r="L3670" s="9" t="n">
        <f aca="false">IF(AND(E3670&gt;=Scenario!$B$11,E3670&lt;Scenario!$B$12),1,0)</f>
        <v>1</v>
      </c>
      <c r="M3670" s="9" t="n">
        <f aca="false">IF(AND(L3670=1,ISNUMBER(F3670)),MAX(0,F3670-E3670)/60,"")</f>
        <v>10.0166666666667</v>
      </c>
      <c r="N3670" s="9" t="n">
        <f aca="false">IF(AND(L3670=1,ISNUMBER(G3670)),MAX(0,G3670-E3670)/60,"")</f>
        <v>7.4</v>
      </c>
      <c r="O3670" s="9" t="n">
        <f aca="false">IF(ISNUMBER(H3670),IF(AND(H3670&gt;=Scenario!$B$11,H3670&lt;Scenario!$B$12),1,0),0)</f>
        <v>1</v>
      </c>
      <c r="P3670" s="9" t="n">
        <f aca="false">IF(O3670=1,MAX(0,H3670-E3670)/60,"")</f>
        <v>46.8</v>
      </c>
      <c r="Q3670" s="9" t="n">
        <f aca="false">INDEX(Scenario!$B$18:$B$20,MATCH(B3670,Scenario!$A$18:$A$20,0))</f>
        <v>60</v>
      </c>
      <c r="R3670" s="9" t="n">
        <f aca="false">INDEX(Scenario!$C$18:$C$20,MATCH(B3670,Scenario!$A$18:$A$20,0))</f>
        <v>1440</v>
      </c>
      <c r="S3670" s="9" t="n">
        <f aca="false">IF(ISNUMBER(M3670),IF(M3670&lt;=Q3670,1,0),"")</f>
        <v>1</v>
      </c>
      <c r="T3670" s="9" t="n">
        <f aca="false">IF(ISNUMBER(P3670),IF(P3670&lt;=R3670,1,0),"")</f>
        <v>1</v>
      </c>
      <c r="U3670" s="9" t="n">
        <f aca="false">IF(E3670&gt;Scenario!$B$14,0,IF(OR(AND(ISNUMBER(H3670),H3670&lt;=Scenario!$B$14),AND(ISNUMBER(I3670),I3670&lt;=Scenario!$B$14)),0,1))</f>
        <v>0</v>
      </c>
      <c r="V3670" s="9" t="n">
        <f aca="false">IF(AND(U3670=1,(Scenario!$B$14-E3670)/60&gt;R3670),1,0)</f>
        <v>0</v>
      </c>
      <c r="W3670" s="9" t="n">
        <f aca="false">IF(OR(C3670=Scenario!$B$22,C3670=Scenario!$C$22),1,0)</f>
        <v>1</v>
      </c>
      <c r="X3670" s="9" t="n">
        <f aca="false">IF(ISNUMBER(I3670),1,0)</f>
        <v>0</v>
      </c>
      <c r="Y3670" s="9" t="n">
        <f aca="false">MOD(INT(E3670/86400)+3,7)</f>
        <v>2</v>
      </c>
      <c r="Z3670" s="9" t="n">
        <f aca="false">MOD(INT(E3670/3600),24)</f>
        <v>16</v>
      </c>
      <c r="AA3670" s="6" t="s">
        <v>7583</v>
      </c>
    </row>
    <row r="3671" customFormat="false" ht="15" hidden="false" customHeight="false" outlineLevel="0" collapsed="false">
      <c r="A3671" s="6" t="s">
        <v>7584</v>
      </c>
      <c r="B3671" s="6" t="s">
        <v>44</v>
      </c>
      <c r="C3671" s="6" t="s">
        <v>249</v>
      </c>
      <c r="D3671" s="6" t="s">
        <v>170</v>
      </c>
      <c r="E3671" s="6" t="n">
        <v>1790180611</v>
      </c>
      <c r="F3671" s="6" t="n">
        <v>1790180869</v>
      </c>
      <c r="G3671" s="6" t="n">
        <v>1790180643</v>
      </c>
      <c r="H3671" s="6" t="n">
        <v>1790181765</v>
      </c>
      <c r="J3671" s="6" t="n">
        <v>0</v>
      </c>
      <c r="K3671" s="6" t="n">
        <v>0</v>
      </c>
      <c r="L3671" s="9" t="n">
        <f aca="false">IF(AND(E3671&gt;=Scenario!$B$11,E3671&lt;Scenario!$B$12),1,0)</f>
        <v>1</v>
      </c>
      <c r="M3671" s="9" t="n">
        <f aca="false">IF(AND(L3671=1,ISNUMBER(F3671)),MAX(0,F3671-E3671)/60,"")</f>
        <v>4.3</v>
      </c>
      <c r="N3671" s="9" t="n">
        <f aca="false">IF(AND(L3671=1,ISNUMBER(G3671)),MAX(0,G3671-E3671)/60,"")</f>
        <v>0.533333333333333</v>
      </c>
      <c r="O3671" s="9" t="n">
        <f aca="false">IF(ISNUMBER(H3671),IF(AND(H3671&gt;=Scenario!$B$11,H3671&lt;Scenario!$B$12),1,0),0)</f>
        <v>1</v>
      </c>
      <c r="P3671" s="9" t="n">
        <f aca="false">IF(O3671=1,MAX(0,H3671-E3671)/60,"")</f>
        <v>19.2333333333333</v>
      </c>
      <c r="Q3671" s="9" t="n">
        <f aca="false">INDEX(Scenario!$B$18:$B$20,MATCH(B3671,Scenario!$A$18:$A$20,0))</f>
        <v>240</v>
      </c>
      <c r="R3671" s="9" t="n">
        <f aca="false">INDEX(Scenario!$C$18:$C$20,MATCH(B3671,Scenario!$A$18:$A$20,0))</f>
        <v>4320</v>
      </c>
      <c r="S3671" s="9" t="n">
        <f aca="false">IF(ISNUMBER(M3671),IF(M3671&lt;=Q3671,1,0),"")</f>
        <v>1</v>
      </c>
      <c r="T3671" s="9" t="n">
        <f aca="false">IF(ISNUMBER(P3671),IF(P3671&lt;=R3671,1,0),"")</f>
        <v>1</v>
      </c>
      <c r="U3671" s="9" t="n">
        <f aca="false">IF(E3671&gt;Scenario!$B$14,0,IF(OR(AND(ISNUMBER(H3671),H3671&lt;=Scenario!$B$14),AND(ISNUMBER(I3671),I3671&lt;=Scenario!$B$14)),0,1))</f>
        <v>0</v>
      </c>
      <c r="V3671" s="9" t="n">
        <f aca="false">IF(AND(U3671=1,(Scenario!$B$14-E3671)/60&gt;R3671),1,0)</f>
        <v>0</v>
      </c>
      <c r="W3671" s="9" t="n">
        <f aca="false">IF(OR(C3671=Scenario!$B$22,C3671=Scenario!$C$22),1,0)</f>
        <v>0</v>
      </c>
      <c r="X3671" s="9" t="n">
        <f aca="false">IF(ISNUMBER(I3671),1,0)</f>
        <v>0</v>
      </c>
      <c r="Y3671" s="9" t="n">
        <f aca="false">MOD(INT(E3671/86400)+3,7)</f>
        <v>2</v>
      </c>
      <c r="Z3671" s="9" t="n">
        <f aca="false">MOD(INT(E3671/3600),24)</f>
        <v>16</v>
      </c>
      <c r="AA3671" s="6" t="s">
        <v>7585</v>
      </c>
    </row>
    <row r="3672" customFormat="false" ht="15" hidden="false" customHeight="false" outlineLevel="0" collapsed="false">
      <c r="A3672" s="6" t="s">
        <v>7586</v>
      </c>
      <c r="B3672" s="6" t="s">
        <v>44</v>
      </c>
      <c r="C3672" s="6" t="s">
        <v>47</v>
      </c>
      <c r="D3672" s="6" t="s">
        <v>170</v>
      </c>
      <c r="E3672" s="6" t="n">
        <v>1790180997</v>
      </c>
      <c r="F3672" s="6" t="n">
        <v>1790181220</v>
      </c>
      <c r="G3672" s="6" t="n">
        <v>1790181033</v>
      </c>
      <c r="H3672" s="6" t="n">
        <v>1790184282</v>
      </c>
      <c r="J3672" s="6" t="n">
        <v>0</v>
      </c>
      <c r="K3672" s="6" t="n">
        <v>1</v>
      </c>
      <c r="L3672" s="9" t="n">
        <f aca="false">IF(AND(E3672&gt;=Scenario!$B$11,E3672&lt;Scenario!$B$12),1,0)</f>
        <v>1</v>
      </c>
      <c r="M3672" s="9" t="n">
        <f aca="false">IF(AND(L3672=1,ISNUMBER(F3672)),MAX(0,F3672-E3672)/60,"")</f>
        <v>3.71666666666667</v>
      </c>
      <c r="N3672" s="9" t="n">
        <f aca="false">IF(AND(L3672=1,ISNUMBER(G3672)),MAX(0,G3672-E3672)/60,"")</f>
        <v>0.6</v>
      </c>
      <c r="O3672" s="9" t="n">
        <f aca="false">IF(ISNUMBER(H3672),IF(AND(H3672&gt;=Scenario!$B$11,H3672&lt;Scenario!$B$12),1,0),0)</f>
        <v>1</v>
      </c>
      <c r="P3672" s="9" t="n">
        <f aca="false">IF(O3672=1,MAX(0,H3672-E3672)/60,"")</f>
        <v>54.75</v>
      </c>
      <c r="Q3672" s="9" t="n">
        <f aca="false">INDEX(Scenario!$B$18:$B$20,MATCH(B3672,Scenario!$A$18:$A$20,0))</f>
        <v>240</v>
      </c>
      <c r="R3672" s="9" t="n">
        <f aca="false">INDEX(Scenario!$C$18:$C$20,MATCH(B3672,Scenario!$A$18:$A$20,0))</f>
        <v>4320</v>
      </c>
      <c r="S3672" s="9" t="n">
        <f aca="false">IF(ISNUMBER(M3672),IF(M3672&lt;=Q3672,1,0),"")</f>
        <v>1</v>
      </c>
      <c r="T3672" s="9" t="n">
        <f aca="false">IF(ISNUMBER(P3672),IF(P3672&lt;=R3672,1,0),"")</f>
        <v>1</v>
      </c>
      <c r="U3672" s="9" t="n">
        <f aca="false">IF(E3672&gt;Scenario!$B$14,0,IF(OR(AND(ISNUMBER(H3672),H3672&lt;=Scenario!$B$14),AND(ISNUMBER(I3672),I3672&lt;=Scenario!$B$14)),0,1))</f>
        <v>0</v>
      </c>
      <c r="V3672" s="9" t="n">
        <f aca="false">IF(AND(U3672=1,(Scenario!$B$14-E3672)/60&gt;R3672),1,0)</f>
        <v>0</v>
      </c>
      <c r="W3672" s="9" t="n">
        <f aca="false">IF(OR(C3672=Scenario!$B$22,C3672=Scenario!$C$22),1,0)</f>
        <v>1</v>
      </c>
      <c r="X3672" s="9" t="n">
        <f aca="false">IF(ISNUMBER(I3672),1,0)</f>
        <v>0</v>
      </c>
      <c r="Y3672" s="9" t="n">
        <f aca="false">MOD(INT(E3672/86400)+3,7)</f>
        <v>2</v>
      </c>
      <c r="Z3672" s="9" t="n">
        <f aca="false">MOD(INT(E3672/3600),24)</f>
        <v>16</v>
      </c>
      <c r="AA3672" s="6" t="s">
        <v>7587</v>
      </c>
    </row>
    <row r="3673" customFormat="false" ht="15" hidden="false" customHeight="false" outlineLevel="0" collapsed="false">
      <c r="A3673" s="6" t="s">
        <v>7588</v>
      </c>
      <c r="B3673" s="6" t="s">
        <v>43</v>
      </c>
      <c r="C3673" s="6" t="s">
        <v>288</v>
      </c>
      <c r="D3673" s="6" t="s">
        <v>172</v>
      </c>
      <c r="E3673" s="6" t="n">
        <v>1790181936</v>
      </c>
      <c r="F3673" s="6" t="n">
        <v>1790182953</v>
      </c>
      <c r="G3673" s="6" t="n">
        <v>1790182826</v>
      </c>
      <c r="H3673" s="6" t="n">
        <v>1790186666</v>
      </c>
      <c r="J3673" s="6" t="n">
        <v>0</v>
      </c>
      <c r="K3673" s="6" t="n">
        <v>0</v>
      </c>
      <c r="L3673" s="9" t="n">
        <f aca="false">IF(AND(E3673&gt;=Scenario!$B$11,E3673&lt;Scenario!$B$12),1,0)</f>
        <v>1</v>
      </c>
      <c r="M3673" s="9" t="n">
        <f aca="false">IF(AND(L3673=1,ISNUMBER(F3673)),MAX(0,F3673-E3673)/60,"")</f>
        <v>16.95</v>
      </c>
      <c r="N3673" s="9" t="n">
        <f aca="false">IF(AND(L3673=1,ISNUMBER(G3673)),MAX(0,G3673-E3673)/60,"")</f>
        <v>14.8333333333333</v>
      </c>
      <c r="O3673" s="9" t="n">
        <f aca="false">IF(ISNUMBER(H3673),IF(AND(H3673&gt;=Scenario!$B$11,H3673&lt;Scenario!$B$12),1,0),0)</f>
        <v>1</v>
      </c>
      <c r="P3673" s="9" t="n">
        <f aca="false">IF(O3673=1,MAX(0,H3673-E3673)/60,"")</f>
        <v>78.8333333333333</v>
      </c>
      <c r="Q3673" s="9" t="n">
        <f aca="false">INDEX(Scenario!$B$18:$B$20,MATCH(B3673,Scenario!$A$18:$A$20,0))</f>
        <v>60</v>
      </c>
      <c r="R3673" s="9" t="n">
        <f aca="false">INDEX(Scenario!$C$18:$C$20,MATCH(B3673,Scenario!$A$18:$A$20,0))</f>
        <v>1440</v>
      </c>
      <c r="S3673" s="9" t="n">
        <f aca="false">IF(ISNUMBER(M3673),IF(M3673&lt;=Q3673,1,0),"")</f>
        <v>1</v>
      </c>
      <c r="T3673" s="9" t="n">
        <f aca="false">IF(ISNUMBER(P3673),IF(P3673&lt;=R3673,1,0),"")</f>
        <v>1</v>
      </c>
      <c r="U3673" s="9" t="n">
        <f aca="false">IF(E3673&gt;Scenario!$B$14,0,IF(OR(AND(ISNUMBER(H3673),H3673&lt;=Scenario!$B$14),AND(ISNUMBER(I3673),I3673&lt;=Scenario!$B$14)),0,1))</f>
        <v>0</v>
      </c>
      <c r="V3673" s="9" t="n">
        <f aca="false">IF(AND(U3673=1,(Scenario!$B$14-E3673)/60&gt;R3673),1,0)</f>
        <v>0</v>
      </c>
      <c r="W3673" s="9" t="n">
        <f aca="false">IF(OR(C3673=Scenario!$B$22,C3673=Scenario!$C$22),1,0)</f>
        <v>0</v>
      </c>
      <c r="X3673" s="9" t="n">
        <f aca="false">IF(ISNUMBER(I3673),1,0)</f>
        <v>0</v>
      </c>
      <c r="Y3673" s="9" t="n">
        <f aca="false">MOD(INT(E3673/86400)+3,7)</f>
        <v>2</v>
      </c>
      <c r="Z3673" s="9" t="n">
        <f aca="false">MOD(INT(E3673/3600),24)</f>
        <v>16</v>
      </c>
      <c r="AA3673" s="6" t="s">
        <v>7589</v>
      </c>
    </row>
    <row r="3674" customFormat="false" ht="15" hidden="false" customHeight="false" outlineLevel="0" collapsed="false">
      <c r="A3674" s="6" t="s">
        <v>7590</v>
      </c>
      <c r="B3674" s="6" t="s">
        <v>44</v>
      </c>
      <c r="C3674" s="6" t="s">
        <v>249</v>
      </c>
      <c r="D3674" s="6" t="s">
        <v>171</v>
      </c>
      <c r="E3674" s="6" t="n">
        <v>1790182786</v>
      </c>
      <c r="F3674" s="6" t="n">
        <v>1790183011</v>
      </c>
      <c r="G3674" s="6" t="n">
        <v>1790182859</v>
      </c>
      <c r="H3674" s="6" t="n">
        <v>1790184732</v>
      </c>
      <c r="J3674" s="6" t="n">
        <v>0</v>
      </c>
      <c r="K3674" s="6" t="n">
        <v>0</v>
      </c>
      <c r="L3674" s="9" t="n">
        <f aca="false">IF(AND(E3674&gt;=Scenario!$B$11,E3674&lt;Scenario!$B$12),1,0)</f>
        <v>1</v>
      </c>
      <c r="M3674" s="9" t="n">
        <f aca="false">IF(AND(L3674=1,ISNUMBER(F3674)),MAX(0,F3674-E3674)/60,"")</f>
        <v>3.75</v>
      </c>
      <c r="N3674" s="9" t="n">
        <f aca="false">IF(AND(L3674=1,ISNUMBER(G3674)),MAX(0,G3674-E3674)/60,"")</f>
        <v>1.21666666666667</v>
      </c>
      <c r="O3674" s="9" t="n">
        <f aca="false">IF(ISNUMBER(H3674),IF(AND(H3674&gt;=Scenario!$B$11,H3674&lt;Scenario!$B$12),1,0),0)</f>
        <v>1</v>
      </c>
      <c r="P3674" s="9" t="n">
        <f aca="false">IF(O3674=1,MAX(0,H3674-E3674)/60,"")</f>
        <v>32.4333333333333</v>
      </c>
      <c r="Q3674" s="9" t="n">
        <f aca="false">INDEX(Scenario!$B$18:$B$20,MATCH(B3674,Scenario!$A$18:$A$20,0))</f>
        <v>240</v>
      </c>
      <c r="R3674" s="9" t="n">
        <f aca="false">INDEX(Scenario!$C$18:$C$20,MATCH(B3674,Scenario!$A$18:$A$20,0))</f>
        <v>4320</v>
      </c>
      <c r="S3674" s="9" t="n">
        <f aca="false">IF(ISNUMBER(M3674),IF(M3674&lt;=Q3674,1,0),"")</f>
        <v>1</v>
      </c>
      <c r="T3674" s="9" t="n">
        <f aca="false">IF(ISNUMBER(P3674),IF(P3674&lt;=R3674,1,0),"")</f>
        <v>1</v>
      </c>
      <c r="U3674" s="9" t="n">
        <f aca="false">IF(E3674&gt;Scenario!$B$14,0,IF(OR(AND(ISNUMBER(H3674),H3674&lt;=Scenario!$B$14),AND(ISNUMBER(I3674),I3674&lt;=Scenario!$B$14)),0,1))</f>
        <v>0</v>
      </c>
      <c r="V3674" s="9" t="n">
        <f aca="false">IF(AND(U3674=1,(Scenario!$B$14-E3674)/60&gt;R3674),1,0)</f>
        <v>0</v>
      </c>
      <c r="W3674" s="9" t="n">
        <f aca="false">IF(OR(C3674=Scenario!$B$22,C3674=Scenario!$C$22),1,0)</f>
        <v>0</v>
      </c>
      <c r="X3674" s="9" t="n">
        <f aca="false">IF(ISNUMBER(I3674),1,0)</f>
        <v>0</v>
      </c>
      <c r="Y3674" s="9" t="n">
        <f aca="false">MOD(INT(E3674/86400)+3,7)</f>
        <v>2</v>
      </c>
      <c r="Z3674" s="9" t="n">
        <f aca="false">MOD(INT(E3674/3600),24)</f>
        <v>16</v>
      </c>
      <c r="AA3674" s="6" t="s">
        <v>7591</v>
      </c>
    </row>
    <row r="3675" customFormat="false" ht="15" hidden="false" customHeight="false" outlineLevel="0" collapsed="false">
      <c r="A3675" s="6" t="s">
        <v>7592</v>
      </c>
      <c r="B3675" s="6" t="s">
        <v>43</v>
      </c>
      <c r="C3675" s="6" t="s">
        <v>249</v>
      </c>
      <c r="D3675" s="6" t="s">
        <v>170</v>
      </c>
      <c r="E3675" s="6" t="n">
        <v>1790183138</v>
      </c>
      <c r="F3675" s="6" t="n">
        <v>1790183277</v>
      </c>
      <c r="G3675" s="6" t="n">
        <v>1790183194</v>
      </c>
      <c r="H3675" s="6" t="n">
        <v>1790183965</v>
      </c>
      <c r="J3675" s="6" t="n">
        <v>0</v>
      </c>
      <c r="K3675" s="6" t="n">
        <v>0</v>
      </c>
      <c r="L3675" s="9" t="n">
        <f aca="false">IF(AND(E3675&gt;=Scenario!$B$11,E3675&lt;Scenario!$B$12),1,0)</f>
        <v>1</v>
      </c>
      <c r="M3675" s="9" t="n">
        <f aca="false">IF(AND(L3675=1,ISNUMBER(F3675)),MAX(0,F3675-E3675)/60,"")</f>
        <v>2.31666666666667</v>
      </c>
      <c r="N3675" s="9" t="n">
        <f aca="false">IF(AND(L3675=1,ISNUMBER(G3675)),MAX(0,G3675-E3675)/60,"")</f>
        <v>0.933333333333333</v>
      </c>
      <c r="O3675" s="9" t="n">
        <f aca="false">IF(ISNUMBER(H3675),IF(AND(H3675&gt;=Scenario!$B$11,H3675&lt;Scenario!$B$12),1,0),0)</f>
        <v>1</v>
      </c>
      <c r="P3675" s="9" t="n">
        <f aca="false">IF(O3675=1,MAX(0,H3675-E3675)/60,"")</f>
        <v>13.7833333333333</v>
      </c>
      <c r="Q3675" s="9" t="n">
        <f aca="false">INDEX(Scenario!$B$18:$B$20,MATCH(B3675,Scenario!$A$18:$A$20,0))</f>
        <v>60</v>
      </c>
      <c r="R3675" s="9" t="n">
        <f aca="false">INDEX(Scenario!$C$18:$C$20,MATCH(B3675,Scenario!$A$18:$A$20,0))</f>
        <v>1440</v>
      </c>
      <c r="S3675" s="9" t="n">
        <f aca="false">IF(ISNUMBER(M3675),IF(M3675&lt;=Q3675,1,0),"")</f>
        <v>1</v>
      </c>
      <c r="T3675" s="9" t="n">
        <f aca="false">IF(ISNUMBER(P3675),IF(P3675&lt;=R3675,1,0),"")</f>
        <v>1</v>
      </c>
      <c r="U3675" s="9" t="n">
        <f aca="false">IF(E3675&gt;Scenario!$B$14,0,IF(OR(AND(ISNUMBER(H3675),H3675&lt;=Scenario!$B$14),AND(ISNUMBER(I3675),I3675&lt;=Scenario!$B$14)),0,1))</f>
        <v>0</v>
      </c>
      <c r="V3675" s="9" t="n">
        <f aca="false">IF(AND(U3675=1,(Scenario!$B$14-E3675)/60&gt;R3675),1,0)</f>
        <v>0</v>
      </c>
      <c r="W3675" s="9" t="n">
        <f aca="false">IF(OR(C3675=Scenario!$B$22,C3675=Scenario!$C$22),1,0)</f>
        <v>0</v>
      </c>
      <c r="X3675" s="9" t="n">
        <f aca="false">IF(ISNUMBER(I3675),1,0)</f>
        <v>0</v>
      </c>
      <c r="Y3675" s="9" t="n">
        <f aca="false">MOD(INT(E3675/86400)+3,7)</f>
        <v>2</v>
      </c>
      <c r="Z3675" s="9" t="n">
        <f aca="false">MOD(INT(E3675/3600),24)</f>
        <v>17</v>
      </c>
      <c r="AA3675" s="6" t="s">
        <v>7593</v>
      </c>
    </row>
    <row r="3676" customFormat="false" ht="15" hidden="false" customHeight="false" outlineLevel="0" collapsed="false">
      <c r="A3676" s="6" t="s">
        <v>7594</v>
      </c>
      <c r="B3676" s="6" t="s">
        <v>43</v>
      </c>
      <c r="C3676" s="6" t="s">
        <v>249</v>
      </c>
      <c r="D3676" s="6" t="s">
        <v>170</v>
      </c>
      <c r="E3676" s="6" t="n">
        <v>1790183489</v>
      </c>
      <c r="F3676" s="6" t="n">
        <v>1790184261</v>
      </c>
      <c r="G3676" s="6" t="n">
        <v>1790184025</v>
      </c>
      <c r="H3676" s="6" t="n">
        <v>1790185621</v>
      </c>
      <c r="J3676" s="6" t="n">
        <v>0</v>
      </c>
      <c r="K3676" s="6" t="n">
        <v>0</v>
      </c>
      <c r="L3676" s="9" t="n">
        <f aca="false">IF(AND(E3676&gt;=Scenario!$B$11,E3676&lt;Scenario!$B$12),1,0)</f>
        <v>1</v>
      </c>
      <c r="M3676" s="9" t="n">
        <f aca="false">IF(AND(L3676=1,ISNUMBER(F3676)),MAX(0,F3676-E3676)/60,"")</f>
        <v>12.8666666666667</v>
      </c>
      <c r="N3676" s="9" t="n">
        <f aca="false">IF(AND(L3676=1,ISNUMBER(G3676)),MAX(0,G3676-E3676)/60,"")</f>
        <v>8.93333333333333</v>
      </c>
      <c r="O3676" s="9" t="n">
        <f aca="false">IF(ISNUMBER(H3676),IF(AND(H3676&gt;=Scenario!$B$11,H3676&lt;Scenario!$B$12),1,0),0)</f>
        <v>1</v>
      </c>
      <c r="P3676" s="9" t="n">
        <f aca="false">IF(O3676=1,MAX(0,H3676-E3676)/60,"")</f>
        <v>35.5333333333333</v>
      </c>
      <c r="Q3676" s="9" t="n">
        <f aca="false">INDEX(Scenario!$B$18:$B$20,MATCH(B3676,Scenario!$A$18:$A$20,0))</f>
        <v>60</v>
      </c>
      <c r="R3676" s="9" t="n">
        <f aca="false">INDEX(Scenario!$C$18:$C$20,MATCH(B3676,Scenario!$A$18:$A$20,0))</f>
        <v>1440</v>
      </c>
      <c r="S3676" s="9" t="n">
        <f aca="false">IF(ISNUMBER(M3676),IF(M3676&lt;=Q3676,1,0),"")</f>
        <v>1</v>
      </c>
      <c r="T3676" s="9" t="n">
        <f aca="false">IF(ISNUMBER(P3676),IF(P3676&lt;=R3676,1,0),"")</f>
        <v>1</v>
      </c>
      <c r="U3676" s="9" t="n">
        <f aca="false">IF(E3676&gt;Scenario!$B$14,0,IF(OR(AND(ISNUMBER(H3676),H3676&lt;=Scenario!$B$14),AND(ISNUMBER(I3676),I3676&lt;=Scenario!$B$14)),0,1))</f>
        <v>0</v>
      </c>
      <c r="V3676" s="9" t="n">
        <f aca="false">IF(AND(U3676=1,(Scenario!$B$14-E3676)/60&gt;R3676),1,0)</f>
        <v>0</v>
      </c>
      <c r="W3676" s="9" t="n">
        <f aca="false">IF(OR(C3676=Scenario!$B$22,C3676=Scenario!$C$22),1,0)</f>
        <v>0</v>
      </c>
      <c r="X3676" s="9" t="n">
        <f aca="false">IF(ISNUMBER(I3676),1,0)</f>
        <v>0</v>
      </c>
      <c r="Y3676" s="9" t="n">
        <f aca="false">MOD(INT(E3676/86400)+3,7)</f>
        <v>2</v>
      </c>
      <c r="Z3676" s="9" t="n">
        <f aca="false">MOD(INT(E3676/3600),24)</f>
        <v>17</v>
      </c>
      <c r="AA3676" s="6" t="s">
        <v>7595</v>
      </c>
    </row>
    <row r="3677" customFormat="false" ht="15" hidden="false" customHeight="false" outlineLevel="0" collapsed="false">
      <c r="A3677" s="6" t="s">
        <v>7596</v>
      </c>
      <c r="B3677" s="6" t="s">
        <v>42</v>
      </c>
      <c r="C3677" s="6" t="s">
        <v>46</v>
      </c>
      <c r="D3677" s="6" t="s">
        <v>171</v>
      </c>
      <c r="E3677" s="6" t="n">
        <v>1790184135</v>
      </c>
      <c r="I3677" s="6" t="n">
        <v>1790184261</v>
      </c>
      <c r="J3677" s="6" t="n">
        <v>0</v>
      </c>
      <c r="K3677" s="6" t="n">
        <v>0</v>
      </c>
      <c r="L3677" s="9" t="n">
        <f aca="false">IF(AND(E3677&gt;=Scenario!$B$11,E3677&lt;Scenario!$B$12),1,0)</f>
        <v>1</v>
      </c>
      <c r="M3677" s="0" t="str">
        <f aca="false">IF(AND(L3677=1,ISNUMBER(F3677)),MAX(0,F3677-E3677)/60,"")</f>
        <v/>
      </c>
      <c r="N3677" s="0" t="str">
        <f aca="false">IF(AND(L3677=1,ISNUMBER(G3677)),MAX(0,G3677-E3677)/60,"")</f>
        <v/>
      </c>
      <c r="O3677" s="9" t="n">
        <f aca="false">IF(ISNUMBER(H3677),IF(AND(H3677&gt;=Scenario!$B$11,H3677&lt;Scenario!$B$12),1,0),0)</f>
        <v>0</v>
      </c>
      <c r="P3677" s="0" t="str">
        <f aca="false">IF(O3677=1,MAX(0,H3677-E3677)/60,"")</f>
        <v/>
      </c>
      <c r="Q3677" s="9" t="n">
        <f aca="false">INDEX(Scenario!$B$18:$B$20,MATCH(B3677,Scenario!$A$18:$A$20,0))</f>
        <v>15</v>
      </c>
      <c r="R3677" s="9" t="n">
        <f aca="false">INDEX(Scenario!$C$18:$C$20,MATCH(B3677,Scenario!$A$18:$A$20,0))</f>
        <v>240</v>
      </c>
      <c r="S3677" s="0" t="str">
        <f aca="false">IF(ISNUMBER(M3677),IF(M3677&lt;=Q3677,1,0),"")</f>
        <v/>
      </c>
      <c r="T3677" s="0" t="str">
        <f aca="false">IF(ISNUMBER(P3677),IF(P3677&lt;=R3677,1,0),"")</f>
        <v/>
      </c>
      <c r="U3677" s="9" t="n">
        <f aca="false">IF(E3677&gt;Scenario!$B$14,0,IF(OR(AND(ISNUMBER(H3677),H3677&lt;=Scenario!$B$14),AND(ISNUMBER(I3677),I3677&lt;=Scenario!$B$14)),0,1))</f>
        <v>0</v>
      </c>
      <c r="V3677" s="9" t="n">
        <f aca="false">IF(AND(U3677=1,(Scenario!$B$14-E3677)/60&gt;R3677),1,0)</f>
        <v>0</v>
      </c>
      <c r="W3677" s="9" t="n">
        <f aca="false">IF(OR(C3677=Scenario!$B$22,C3677=Scenario!$C$22),1,0)</f>
        <v>1</v>
      </c>
      <c r="X3677" s="9" t="n">
        <f aca="false">IF(ISNUMBER(I3677),1,0)</f>
        <v>1</v>
      </c>
      <c r="Y3677" s="9" t="n">
        <f aca="false">MOD(INT(E3677/86400)+3,7)</f>
        <v>2</v>
      </c>
      <c r="Z3677" s="9" t="n">
        <f aca="false">MOD(INT(E3677/3600),24)</f>
        <v>17</v>
      </c>
      <c r="AA3677" s="6" t="s">
        <v>7597</v>
      </c>
    </row>
    <row r="3678" customFormat="false" ht="15" hidden="false" customHeight="false" outlineLevel="0" collapsed="false">
      <c r="A3678" s="6" t="s">
        <v>7598</v>
      </c>
      <c r="B3678" s="6" t="s">
        <v>44</v>
      </c>
      <c r="C3678" s="6" t="s">
        <v>288</v>
      </c>
      <c r="D3678" s="6" t="s">
        <v>172</v>
      </c>
      <c r="E3678" s="6" t="n">
        <v>1790186137</v>
      </c>
      <c r="F3678" s="6" t="n">
        <v>1790186337</v>
      </c>
      <c r="G3678" s="6" t="n">
        <v>1790186157</v>
      </c>
      <c r="H3678" s="6" t="n">
        <v>1790188951</v>
      </c>
      <c r="J3678" s="6" t="n">
        <v>0</v>
      </c>
      <c r="K3678" s="6" t="n">
        <v>0</v>
      </c>
      <c r="L3678" s="9" t="n">
        <f aca="false">IF(AND(E3678&gt;=Scenario!$B$11,E3678&lt;Scenario!$B$12),1,0)</f>
        <v>1</v>
      </c>
      <c r="M3678" s="9" t="n">
        <f aca="false">IF(AND(L3678=1,ISNUMBER(F3678)),MAX(0,F3678-E3678)/60,"")</f>
        <v>3.33333333333333</v>
      </c>
      <c r="N3678" s="9" t="n">
        <f aca="false">IF(AND(L3678=1,ISNUMBER(G3678)),MAX(0,G3678-E3678)/60,"")</f>
        <v>0.333333333333333</v>
      </c>
      <c r="O3678" s="9" t="n">
        <f aca="false">IF(ISNUMBER(H3678),IF(AND(H3678&gt;=Scenario!$B$11,H3678&lt;Scenario!$B$12),1,0),0)</f>
        <v>1</v>
      </c>
      <c r="P3678" s="9" t="n">
        <f aca="false">IF(O3678=1,MAX(0,H3678-E3678)/60,"")</f>
        <v>46.9</v>
      </c>
      <c r="Q3678" s="9" t="n">
        <f aca="false">INDEX(Scenario!$B$18:$B$20,MATCH(B3678,Scenario!$A$18:$A$20,0))</f>
        <v>240</v>
      </c>
      <c r="R3678" s="9" t="n">
        <f aca="false">INDEX(Scenario!$C$18:$C$20,MATCH(B3678,Scenario!$A$18:$A$20,0))</f>
        <v>4320</v>
      </c>
      <c r="S3678" s="9" t="n">
        <f aca="false">IF(ISNUMBER(M3678),IF(M3678&lt;=Q3678,1,0),"")</f>
        <v>1</v>
      </c>
      <c r="T3678" s="9" t="n">
        <f aca="false">IF(ISNUMBER(P3678),IF(P3678&lt;=R3678,1,0),"")</f>
        <v>1</v>
      </c>
      <c r="U3678" s="9" t="n">
        <f aca="false">IF(E3678&gt;Scenario!$B$14,0,IF(OR(AND(ISNUMBER(H3678),H3678&lt;=Scenario!$B$14),AND(ISNUMBER(I3678),I3678&lt;=Scenario!$B$14)),0,1))</f>
        <v>0</v>
      </c>
      <c r="V3678" s="9" t="n">
        <f aca="false">IF(AND(U3678=1,(Scenario!$B$14-E3678)/60&gt;R3678),1,0)</f>
        <v>0</v>
      </c>
      <c r="W3678" s="9" t="n">
        <f aca="false">IF(OR(C3678=Scenario!$B$22,C3678=Scenario!$C$22),1,0)</f>
        <v>0</v>
      </c>
      <c r="X3678" s="9" t="n">
        <f aca="false">IF(ISNUMBER(I3678),1,0)</f>
        <v>0</v>
      </c>
      <c r="Y3678" s="9" t="n">
        <f aca="false">MOD(INT(E3678/86400)+3,7)</f>
        <v>2</v>
      </c>
      <c r="Z3678" s="9" t="n">
        <f aca="false">MOD(INT(E3678/3600),24)</f>
        <v>17</v>
      </c>
      <c r="AA3678" s="6" t="s">
        <v>7599</v>
      </c>
    </row>
    <row r="3679" customFormat="false" ht="15" hidden="false" customHeight="false" outlineLevel="0" collapsed="false">
      <c r="A3679" s="6" t="s">
        <v>7600</v>
      </c>
      <c r="B3679" s="6" t="s">
        <v>42</v>
      </c>
      <c r="C3679" s="6" t="s">
        <v>288</v>
      </c>
      <c r="D3679" s="6" t="s">
        <v>171</v>
      </c>
      <c r="E3679" s="6" t="n">
        <v>1790188774</v>
      </c>
      <c r="F3679" s="6" t="n">
        <v>1790188981</v>
      </c>
      <c r="G3679" s="6" t="n">
        <v>1790188804</v>
      </c>
      <c r="H3679" s="6" t="n">
        <v>1790189899</v>
      </c>
      <c r="J3679" s="6" t="n">
        <v>0</v>
      </c>
      <c r="K3679" s="6" t="n">
        <v>0</v>
      </c>
      <c r="L3679" s="9" t="n">
        <f aca="false">IF(AND(E3679&gt;=Scenario!$B$11,E3679&lt;Scenario!$B$12),1,0)</f>
        <v>1</v>
      </c>
      <c r="M3679" s="9" t="n">
        <f aca="false">IF(AND(L3679=1,ISNUMBER(F3679)),MAX(0,F3679-E3679)/60,"")</f>
        <v>3.45</v>
      </c>
      <c r="N3679" s="9" t="n">
        <f aca="false">IF(AND(L3679=1,ISNUMBER(G3679)),MAX(0,G3679-E3679)/60,"")</f>
        <v>0.5</v>
      </c>
      <c r="O3679" s="9" t="n">
        <f aca="false">IF(ISNUMBER(H3679),IF(AND(H3679&gt;=Scenario!$B$11,H3679&lt;Scenario!$B$12),1,0),0)</f>
        <v>1</v>
      </c>
      <c r="P3679" s="9" t="n">
        <f aca="false">IF(O3679=1,MAX(0,H3679-E3679)/60,"")</f>
        <v>18.75</v>
      </c>
      <c r="Q3679" s="9" t="n">
        <f aca="false">INDEX(Scenario!$B$18:$B$20,MATCH(B3679,Scenario!$A$18:$A$20,0))</f>
        <v>15</v>
      </c>
      <c r="R3679" s="9" t="n">
        <f aca="false">INDEX(Scenario!$C$18:$C$20,MATCH(B3679,Scenario!$A$18:$A$20,0))</f>
        <v>240</v>
      </c>
      <c r="S3679" s="9" t="n">
        <f aca="false">IF(ISNUMBER(M3679),IF(M3679&lt;=Q3679,1,0),"")</f>
        <v>1</v>
      </c>
      <c r="T3679" s="9" t="n">
        <f aca="false">IF(ISNUMBER(P3679),IF(P3679&lt;=R3679,1,0),"")</f>
        <v>1</v>
      </c>
      <c r="U3679" s="9" t="n">
        <f aca="false">IF(E3679&gt;Scenario!$B$14,0,IF(OR(AND(ISNUMBER(H3679),H3679&lt;=Scenario!$B$14),AND(ISNUMBER(I3679),I3679&lt;=Scenario!$B$14)),0,1))</f>
        <v>0</v>
      </c>
      <c r="V3679" s="9" t="n">
        <f aca="false">IF(AND(U3679=1,(Scenario!$B$14-E3679)/60&gt;R3679),1,0)</f>
        <v>0</v>
      </c>
      <c r="W3679" s="9" t="n">
        <f aca="false">IF(OR(C3679=Scenario!$B$22,C3679=Scenario!$C$22),1,0)</f>
        <v>0</v>
      </c>
      <c r="X3679" s="9" t="n">
        <f aca="false">IF(ISNUMBER(I3679),1,0)</f>
        <v>0</v>
      </c>
      <c r="Y3679" s="9" t="n">
        <f aca="false">MOD(INT(E3679/86400)+3,7)</f>
        <v>2</v>
      </c>
      <c r="Z3679" s="9" t="n">
        <f aca="false">MOD(INT(E3679/3600),24)</f>
        <v>18</v>
      </c>
      <c r="AA3679" s="6" t="s">
        <v>7601</v>
      </c>
    </row>
    <row r="3680" customFormat="false" ht="15" hidden="false" customHeight="false" outlineLevel="0" collapsed="false">
      <c r="A3680" s="6" t="s">
        <v>7602</v>
      </c>
      <c r="B3680" s="6" t="s">
        <v>42</v>
      </c>
      <c r="C3680" s="6" t="s">
        <v>249</v>
      </c>
      <c r="D3680" s="6" t="s">
        <v>170</v>
      </c>
      <c r="E3680" s="6" t="n">
        <v>1790188959</v>
      </c>
      <c r="F3680" s="6" t="n">
        <v>1790189093</v>
      </c>
      <c r="G3680" s="6" t="n">
        <v>1790188974</v>
      </c>
      <c r="H3680" s="6" t="n">
        <v>1790190786</v>
      </c>
      <c r="J3680" s="6" t="n">
        <v>0</v>
      </c>
      <c r="K3680" s="6" t="n">
        <v>0</v>
      </c>
      <c r="L3680" s="9" t="n">
        <f aca="false">IF(AND(E3680&gt;=Scenario!$B$11,E3680&lt;Scenario!$B$12),1,0)</f>
        <v>1</v>
      </c>
      <c r="M3680" s="9" t="n">
        <f aca="false">IF(AND(L3680=1,ISNUMBER(F3680)),MAX(0,F3680-E3680)/60,"")</f>
        <v>2.23333333333333</v>
      </c>
      <c r="N3680" s="9" t="n">
        <f aca="false">IF(AND(L3680=1,ISNUMBER(G3680)),MAX(0,G3680-E3680)/60,"")</f>
        <v>0.25</v>
      </c>
      <c r="O3680" s="9" t="n">
        <f aca="false">IF(ISNUMBER(H3680),IF(AND(H3680&gt;=Scenario!$B$11,H3680&lt;Scenario!$B$12),1,0),0)</f>
        <v>1</v>
      </c>
      <c r="P3680" s="9" t="n">
        <f aca="false">IF(O3680=1,MAX(0,H3680-E3680)/60,"")</f>
        <v>30.45</v>
      </c>
      <c r="Q3680" s="9" t="n">
        <f aca="false">INDEX(Scenario!$B$18:$B$20,MATCH(B3680,Scenario!$A$18:$A$20,0))</f>
        <v>15</v>
      </c>
      <c r="R3680" s="9" t="n">
        <f aca="false">INDEX(Scenario!$C$18:$C$20,MATCH(B3680,Scenario!$A$18:$A$20,0))</f>
        <v>240</v>
      </c>
      <c r="S3680" s="9" t="n">
        <f aca="false">IF(ISNUMBER(M3680),IF(M3680&lt;=Q3680,1,0),"")</f>
        <v>1</v>
      </c>
      <c r="T3680" s="9" t="n">
        <f aca="false">IF(ISNUMBER(P3680),IF(P3680&lt;=R3680,1,0),"")</f>
        <v>1</v>
      </c>
      <c r="U3680" s="9" t="n">
        <f aca="false">IF(E3680&gt;Scenario!$B$14,0,IF(OR(AND(ISNUMBER(H3680),H3680&lt;=Scenario!$B$14),AND(ISNUMBER(I3680),I3680&lt;=Scenario!$B$14)),0,1))</f>
        <v>0</v>
      </c>
      <c r="V3680" s="9" t="n">
        <f aca="false">IF(AND(U3680=1,(Scenario!$B$14-E3680)/60&gt;R3680),1,0)</f>
        <v>0</v>
      </c>
      <c r="W3680" s="9" t="n">
        <f aca="false">IF(OR(C3680=Scenario!$B$22,C3680=Scenario!$C$22),1,0)</f>
        <v>0</v>
      </c>
      <c r="X3680" s="9" t="n">
        <f aca="false">IF(ISNUMBER(I3680),1,0)</f>
        <v>0</v>
      </c>
      <c r="Y3680" s="9" t="n">
        <f aca="false">MOD(INT(E3680/86400)+3,7)</f>
        <v>2</v>
      </c>
      <c r="Z3680" s="9" t="n">
        <f aca="false">MOD(INT(E3680/3600),24)</f>
        <v>18</v>
      </c>
      <c r="AA3680" s="6" t="s">
        <v>7603</v>
      </c>
    </row>
    <row r="3681" customFormat="false" ht="15" hidden="false" customHeight="false" outlineLevel="0" collapsed="false">
      <c r="A3681" s="6" t="s">
        <v>7604</v>
      </c>
      <c r="B3681" s="6" t="s">
        <v>43</v>
      </c>
      <c r="C3681" s="6" t="s">
        <v>249</v>
      </c>
      <c r="D3681" s="6" t="s">
        <v>172</v>
      </c>
      <c r="E3681" s="6" t="n">
        <v>1790189148</v>
      </c>
      <c r="F3681" s="6" t="n">
        <v>1790189320</v>
      </c>
      <c r="G3681" s="6" t="n">
        <v>1790189192</v>
      </c>
      <c r="H3681" s="6" t="n">
        <v>1790190018</v>
      </c>
      <c r="J3681" s="6" t="n">
        <v>0</v>
      </c>
      <c r="K3681" s="6" t="n">
        <v>0</v>
      </c>
      <c r="L3681" s="9" t="n">
        <f aca="false">IF(AND(E3681&gt;=Scenario!$B$11,E3681&lt;Scenario!$B$12),1,0)</f>
        <v>1</v>
      </c>
      <c r="M3681" s="9" t="n">
        <f aca="false">IF(AND(L3681=1,ISNUMBER(F3681)),MAX(0,F3681-E3681)/60,"")</f>
        <v>2.86666666666667</v>
      </c>
      <c r="N3681" s="9" t="n">
        <f aca="false">IF(AND(L3681=1,ISNUMBER(G3681)),MAX(0,G3681-E3681)/60,"")</f>
        <v>0.733333333333333</v>
      </c>
      <c r="O3681" s="9" t="n">
        <f aca="false">IF(ISNUMBER(H3681),IF(AND(H3681&gt;=Scenario!$B$11,H3681&lt;Scenario!$B$12),1,0),0)</f>
        <v>1</v>
      </c>
      <c r="P3681" s="9" t="n">
        <f aca="false">IF(O3681=1,MAX(0,H3681-E3681)/60,"")</f>
        <v>14.5</v>
      </c>
      <c r="Q3681" s="9" t="n">
        <f aca="false">INDEX(Scenario!$B$18:$B$20,MATCH(B3681,Scenario!$A$18:$A$20,0))</f>
        <v>60</v>
      </c>
      <c r="R3681" s="9" t="n">
        <f aca="false">INDEX(Scenario!$C$18:$C$20,MATCH(B3681,Scenario!$A$18:$A$20,0))</f>
        <v>1440</v>
      </c>
      <c r="S3681" s="9" t="n">
        <f aca="false">IF(ISNUMBER(M3681),IF(M3681&lt;=Q3681,1,0),"")</f>
        <v>1</v>
      </c>
      <c r="T3681" s="9" t="n">
        <f aca="false">IF(ISNUMBER(P3681),IF(P3681&lt;=R3681,1,0),"")</f>
        <v>1</v>
      </c>
      <c r="U3681" s="9" t="n">
        <f aca="false">IF(E3681&gt;Scenario!$B$14,0,IF(OR(AND(ISNUMBER(H3681),H3681&lt;=Scenario!$B$14),AND(ISNUMBER(I3681),I3681&lt;=Scenario!$B$14)),0,1))</f>
        <v>0</v>
      </c>
      <c r="V3681" s="9" t="n">
        <f aca="false">IF(AND(U3681=1,(Scenario!$B$14-E3681)/60&gt;R3681),1,0)</f>
        <v>0</v>
      </c>
      <c r="W3681" s="9" t="n">
        <f aca="false">IF(OR(C3681=Scenario!$B$22,C3681=Scenario!$C$22),1,0)</f>
        <v>0</v>
      </c>
      <c r="X3681" s="9" t="n">
        <f aca="false">IF(ISNUMBER(I3681),1,0)</f>
        <v>0</v>
      </c>
      <c r="Y3681" s="9" t="n">
        <f aca="false">MOD(INT(E3681/86400)+3,7)</f>
        <v>2</v>
      </c>
      <c r="Z3681" s="9" t="n">
        <f aca="false">MOD(INT(E3681/3600),24)</f>
        <v>18</v>
      </c>
      <c r="AA3681" s="6" t="s">
        <v>7605</v>
      </c>
    </row>
    <row r="3682" customFormat="false" ht="15" hidden="false" customHeight="false" outlineLevel="0" collapsed="false">
      <c r="A3682" s="6" t="s">
        <v>7606</v>
      </c>
      <c r="B3682" s="6" t="s">
        <v>44</v>
      </c>
      <c r="C3682" s="6" t="s">
        <v>47</v>
      </c>
      <c r="D3682" s="6" t="s">
        <v>170</v>
      </c>
      <c r="E3682" s="6" t="n">
        <v>1790192586</v>
      </c>
      <c r="F3682" s="6" t="n">
        <v>1790192838</v>
      </c>
      <c r="G3682" s="6" t="n">
        <v>1790192601</v>
      </c>
      <c r="H3682" s="6" t="n">
        <v>1790193886</v>
      </c>
      <c r="J3682" s="6" t="n">
        <v>0</v>
      </c>
      <c r="K3682" s="6" t="n">
        <v>0</v>
      </c>
      <c r="L3682" s="9" t="n">
        <f aca="false">IF(AND(E3682&gt;=Scenario!$B$11,E3682&lt;Scenario!$B$12),1,0)</f>
        <v>1</v>
      </c>
      <c r="M3682" s="9" t="n">
        <f aca="false">IF(AND(L3682=1,ISNUMBER(F3682)),MAX(0,F3682-E3682)/60,"")</f>
        <v>4.2</v>
      </c>
      <c r="N3682" s="9" t="n">
        <f aca="false">IF(AND(L3682=1,ISNUMBER(G3682)),MAX(0,G3682-E3682)/60,"")</f>
        <v>0.25</v>
      </c>
      <c r="O3682" s="9" t="n">
        <f aca="false">IF(ISNUMBER(H3682),IF(AND(H3682&gt;=Scenario!$B$11,H3682&lt;Scenario!$B$12),1,0),0)</f>
        <v>1</v>
      </c>
      <c r="P3682" s="9" t="n">
        <f aca="false">IF(O3682=1,MAX(0,H3682-E3682)/60,"")</f>
        <v>21.6666666666667</v>
      </c>
      <c r="Q3682" s="9" t="n">
        <f aca="false">INDEX(Scenario!$B$18:$B$20,MATCH(B3682,Scenario!$A$18:$A$20,0))</f>
        <v>240</v>
      </c>
      <c r="R3682" s="9" t="n">
        <f aca="false">INDEX(Scenario!$C$18:$C$20,MATCH(B3682,Scenario!$A$18:$A$20,0))</f>
        <v>4320</v>
      </c>
      <c r="S3682" s="9" t="n">
        <f aca="false">IF(ISNUMBER(M3682),IF(M3682&lt;=Q3682,1,0),"")</f>
        <v>1</v>
      </c>
      <c r="T3682" s="9" t="n">
        <f aca="false">IF(ISNUMBER(P3682),IF(P3682&lt;=R3682,1,0),"")</f>
        <v>1</v>
      </c>
      <c r="U3682" s="9" t="n">
        <f aca="false">IF(E3682&gt;Scenario!$B$14,0,IF(OR(AND(ISNUMBER(H3682),H3682&lt;=Scenario!$B$14),AND(ISNUMBER(I3682),I3682&lt;=Scenario!$B$14)),0,1))</f>
        <v>0</v>
      </c>
      <c r="V3682" s="9" t="n">
        <f aca="false">IF(AND(U3682=1,(Scenario!$B$14-E3682)/60&gt;R3682),1,0)</f>
        <v>0</v>
      </c>
      <c r="W3682" s="9" t="n">
        <f aca="false">IF(OR(C3682=Scenario!$B$22,C3682=Scenario!$C$22),1,0)</f>
        <v>1</v>
      </c>
      <c r="X3682" s="9" t="n">
        <f aca="false">IF(ISNUMBER(I3682),1,0)</f>
        <v>0</v>
      </c>
      <c r="Y3682" s="9" t="n">
        <f aca="false">MOD(INT(E3682/86400)+3,7)</f>
        <v>2</v>
      </c>
      <c r="Z3682" s="9" t="n">
        <f aca="false">MOD(INT(E3682/3600),24)</f>
        <v>19</v>
      </c>
      <c r="AA3682" s="6" t="s">
        <v>7607</v>
      </c>
    </row>
    <row r="3683" customFormat="false" ht="15" hidden="false" customHeight="false" outlineLevel="0" collapsed="false">
      <c r="A3683" s="6" t="s">
        <v>7608</v>
      </c>
      <c r="B3683" s="6" t="s">
        <v>43</v>
      </c>
      <c r="C3683" s="6" t="s">
        <v>47</v>
      </c>
      <c r="D3683" s="6" t="s">
        <v>171</v>
      </c>
      <c r="E3683" s="6" t="n">
        <v>1790192782</v>
      </c>
      <c r="F3683" s="6" t="n">
        <v>1790193016</v>
      </c>
      <c r="G3683" s="6" t="n">
        <v>1790192837</v>
      </c>
      <c r="H3683" s="6" t="n">
        <v>1790199875</v>
      </c>
      <c r="J3683" s="6" t="n">
        <v>0</v>
      </c>
      <c r="K3683" s="6" t="n">
        <v>0</v>
      </c>
      <c r="L3683" s="9" t="n">
        <f aca="false">IF(AND(E3683&gt;=Scenario!$B$11,E3683&lt;Scenario!$B$12),1,0)</f>
        <v>1</v>
      </c>
      <c r="M3683" s="9" t="n">
        <f aca="false">IF(AND(L3683=1,ISNUMBER(F3683)),MAX(0,F3683-E3683)/60,"")</f>
        <v>3.9</v>
      </c>
      <c r="N3683" s="9" t="n">
        <f aca="false">IF(AND(L3683=1,ISNUMBER(G3683)),MAX(0,G3683-E3683)/60,"")</f>
        <v>0.916666666666667</v>
      </c>
      <c r="O3683" s="9" t="n">
        <f aca="false">IF(ISNUMBER(H3683),IF(AND(H3683&gt;=Scenario!$B$11,H3683&lt;Scenario!$B$12),1,0),0)</f>
        <v>1</v>
      </c>
      <c r="P3683" s="9" t="n">
        <f aca="false">IF(O3683=1,MAX(0,H3683-E3683)/60,"")</f>
        <v>118.216666666667</v>
      </c>
      <c r="Q3683" s="9" t="n">
        <f aca="false">INDEX(Scenario!$B$18:$B$20,MATCH(B3683,Scenario!$A$18:$A$20,0))</f>
        <v>60</v>
      </c>
      <c r="R3683" s="9" t="n">
        <f aca="false">INDEX(Scenario!$C$18:$C$20,MATCH(B3683,Scenario!$A$18:$A$20,0))</f>
        <v>1440</v>
      </c>
      <c r="S3683" s="9" t="n">
        <f aca="false">IF(ISNUMBER(M3683),IF(M3683&lt;=Q3683,1,0),"")</f>
        <v>1</v>
      </c>
      <c r="T3683" s="9" t="n">
        <f aca="false">IF(ISNUMBER(P3683),IF(P3683&lt;=R3683,1,0),"")</f>
        <v>1</v>
      </c>
      <c r="U3683" s="9" t="n">
        <f aca="false">IF(E3683&gt;Scenario!$B$14,0,IF(OR(AND(ISNUMBER(H3683),H3683&lt;=Scenario!$B$14),AND(ISNUMBER(I3683),I3683&lt;=Scenario!$B$14)),0,1))</f>
        <v>0</v>
      </c>
      <c r="V3683" s="9" t="n">
        <f aca="false">IF(AND(U3683=1,(Scenario!$B$14-E3683)/60&gt;R3683),1,0)</f>
        <v>0</v>
      </c>
      <c r="W3683" s="9" t="n">
        <f aca="false">IF(OR(C3683=Scenario!$B$22,C3683=Scenario!$C$22),1,0)</f>
        <v>1</v>
      </c>
      <c r="X3683" s="9" t="n">
        <f aca="false">IF(ISNUMBER(I3683),1,0)</f>
        <v>0</v>
      </c>
      <c r="Y3683" s="9" t="n">
        <f aca="false">MOD(INT(E3683/86400)+3,7)</f>
        <v>2</v>
      </c>
      <c r="Z3683" s="9" t="n">
        <f aca="false">MOD(INT(E3683/3600),24)</f>
        <v>19</v>
      </c>
      <c r="AA3683" s="6" t="s">
        <v>7609</v>
      </c>
    </row>
    <row r="3684" customFormat="false" ht="15" hidden="false" customHeight="false" outlineLevel="0" collapsed="false">
      <c r="A3684" s="6" t="s">
        <v>7610</v>
      </c>
      <c r="B3684" s="6" t="s">
        <v>44</v>
      </c>
      <c r="C3684" s="6" t="s">
        <v>249</v>
      </c>
      <c r="D3684" s="6" t="s">
        <v>172</v>
      </c>
      <c r="E3684" s="6" t="n">
        <v>1790194882</v>
      </c>
      <c r="F3684" s="6" t="n">
        <v>1790194978</v>
      </c>
      <c r="G3684" s="6" t="n">
        <v>1790194915</v>
      </c>
      <c r="H3684" s="6" t="n">
        <v>1790196518</v>
      </c>
      <c r="J3684" s="6" t="n">
        <v>0</v>
      </c>
      <c r="K3684" s="6" t="n">
        <v>0</v>
      </c>
      <c r="L3684" s="9" t="n">
        <f aca="false">IF(AND(E3684&gt;=Scenario!$B$11,E3684&lt;Scenario!$B$12),1,0)</f>
        <v>1</v>
      </c>
      <c r="M3684" s="9" t="n">
        <f aca="false">IF(AND(L3684=1,ISNUMBER(F3684)),MAX(0,F3684-E3684)/60,"")</f>
        <v>1.6</v>
      </c>
      <c r="N3684" s="9" t="n">
        <f aca="false">IF(AND(L3684=1,ISNUMBER(G3684)),MAX(0,G3684-E3684)/60,"")</f>
        <v>0.55</v>
      </c>
      <c r="O3684" s="9" t="n">
        <f aca="false">IF(ISNUMBER(H3684),IF(AND(H3684&gt;=Scenario!$B$11,H3684&lt;Scenario!$B$12),1,0),0)</f>
        <v>1</v>
      </c>
      <c r="P3684" s="9" t="n">
        <f aca="false">IF(O3684=1,MAX(0,H3684-E3684)/60,"")</f>
        <v>27.2666666666667</v>
      </c>
      <c r="Q3684" s="9" t="n">
        <f aca="false">INDEX(Scenario!$B$18:$B$20,MATCH(B3684,Scenario!$A$18:$A$20,0))</f>
        <v>240</v>
      </c>
      <c r="R3684" s="9" t="n">
        <f aca="false">INDEX(Scenario!$C$18:$C$20,MATCH(B3684,Scenario!$A$18:$A$20,0))</f>
        <v>4320</v>
      </c>
      <c r="S3684" s="9" t="n">
        <f aca="false">IF(ISNUMBER(M3684),IF(M3684&lt;=Q3684,1,0),"")</f>
        <v>1</v>
      </c>
      <c r="T3684" s="9" t="n">
        <f aca="false">IF(ISNUMBER(P3684),IF(P3684&lt;=R3684,1,0),"")</f>
        <v>1</v>
      </c>
      <c r="U3684" s="9" t="n">
        <f aca="false">IF(E3684&gt;Scenario!$B$14,0,IF(OR(AND(ISNUMBER(H3684),H3684&lt;=Scenario!$B$14),AND(ISNUMBER(I3684),I3684&lt;=Scenario!$B$14)),0,1))</f>
        <v>0</v>
      </c>
      <c r="V3684" s="9" t="n">
        <f aca="false">IF(AND(U3684=1,(Scenario!$B$14-E3684)/60&gt;R3684),1,0)</f>
        <v>0</v>
      </c>
      <c r="W3684" s="9" t="n">
        <f aca="false">IF(OR(C3684=Scenario!$B$22,C3684=Scenario!$C$22),1,0)</f>
        <v>0</v>
      </c>
      <c r="X3684" s="9" t="n">
        <f aca="false">IF(ISNUMBER(I3684),1,0)</f>
        <v>0</v>
      </c>
      <c r="Y3684" s="9" t="n">
        <f aca="false">MOD(INT(E3684/86400)+3,7)</f>
        <v>2</v>
      </c>
      <c r="Z3684" s="9" t="n">
        <f aca="false">MOD(INT(E3684/3600),24)</f>
        <v>20</v>
      </c>
      <c r="AA3684" s="6" t="s">
        <v>7611</v>
      </c>
    </row>
    <row r="3685" customFormat="false" ht="15" hidden="false" customHeight="false" outlineLevel="0" collapsed="false">
      <c r="A3685" s="6" t="s">
        <v>7612</v>
      </c>
      <c r="B3685" s="6" t="s">
        <v>43</v>
      </c>
      <c r="C3685" s="6" t="s">
        <v>288</v>
      </c>
      <c r="D3685" s="6" t="s">
        <v>172</v>
      </c>
      <c r="E3685" s="6" t="n">
        <v>1790198859</v>
      </c>
      <c r="F3685" s="6" t="n">
        <v>1790198997</v>
      </c>
      <c r="G3685" s="6" t="n">
        <v>1790198871</v>
      </c>
      <c r="H3685" s="6" t="n">
        <v>1790202679</v>
      </c>
      <c r="J3685" s="6" t="n">
        <v>0</v>
      </c>
      <c r="K3685" s="6" t="n">
        <v>0</v>
      </c>
      <c r="L3685" s="9" t="n">
        <f aca="false">IF(AND(E3685&gt;=Scenario!$B$11,E3685&lt;Scenario!$B$12),1,0)</f>
        <v>1</v>
      </c>
      <c r="M3685" s="9" t="n">
        <f aca="false">IF(AND(L3685=1,ISNUMBER(F3685)),MAX(0,F3685-E3685)/60,"")</f>
        <v>2.3</v>
      </c>
      <c r="N3685" s="9" t="n">
        <f aca="false">IF(AND(L3685=1,ISNUMBER(G3685)),MAX(0,G3685-E3685)/60,"")</f>
        <v>0.2</v>
      </c>
      <c r="O3685" s="9" t="n">
        <f aca="false">IF(ISNUMBER(H3685),IF(AND(H3685&gt;=Scenario!$B$11,H3685&lt;Scenario!$B$12),1,0),0)</f>
        <v>1</v>
      </c>
      <c r="P3685" s="9" t="n">
        <f aca="false">IF(O3685=1,MAX(0,H3685-E3685)/60,"")</f>
        <v>63.6666666666667</v>
      </c>
      <c r="Q3685" s="9" t="n">
        <f aca="false">INDEX(Scenario!$B$18:$B$20,MATCH(B3685,Scenario!$A$18:$A$20,0))</f>
        <v>60</v>
      </c>
      <c r="R3685" s="9" t="n">
        <f aca="false">INDEX(Scenario!$C$18:$C$20,MATCH(B3685,Scenario!$A$18:$A$20,0))</f>
        <v>1440</v>
      </c>
      <c r="S3685" s="9" t="n">
        <f aca="false">IF(ISNUMBER(M3685),IF(M3685&lt;=Q3685,1,0),"")</f>
        <v>1</v>
      </c>
      <c r="T3685" s="9" t="n">
        <f aca="false">IF(ISNUMBER(P3685),IF(P3685&lt;=R3685,1,0),"")</f>
        <v>1</v>
      </c>
      <c r="U3685" s="9" t="n">
        <f aca="false">IF(E3685&gt;Scenario!$B$14,0,IF(OR(AND(ISNUMBER(H3685),H3685&lt;=Scenario!$B$14),AND(ISNUMBER(I3685),I3685&lt;=Scenario!$B$14)),0,1))</f>
        <v>0</v>
      </c>
      <c r="V3685" s="9" t="n">
        <f aca="false">IF(AND(U3685=1,(Scenario!$B$14-E3685)/60&gt;R3685),1,0)</f>
        <v>0</v>
      </c>
      <c r="W3685" s="9" t="n">
        <f aca="false">IF(OR(C3685=Scenario!$B$22,C3685=Scenario!$C$22),1,0)</f>
        <v>0</v>
      </c>
      <c r="X3685" s="9" t="n">
        <f aca="false">IF(ISNUMBER(I3685),1,0)</f>
        <v>0</v>
      </c>
      <c r="Y3685" s="9" t="n">
        <f aca="false">MOD(INT(E3685/86400)+3,7)</f>
        <v>2</v>
      </c>
      <c r="Z3685" s="9" t="n">
        <f aca="false">MOD(INT(E3685/3600),24)</f>
        <v>21</v>
      </c>
      <c r="AA3685" s="6" t="s">
        <v>7613</v>
      </c>
    </row>
    <row r="3686" customFormat="false" ht="15" hidden="false" customHeight="false" outlineLevel="0" collapsed="false">
      <c r="A3686" s="6" t="s">
        <v>7614</v>
      </c>
      <c r="B3686" s="6" t="s">
        <v>43</v>
      </c>
      <c r="C3686" s="6" t="s">
        <v>46</v>
      </c>
      <c r="D3686" s="6" t="s">
        <v>172</v>
      </c>
      <c r="E3686" s="6" t="n">
        <v>1790228876</v>
      </c>
      <c r="F3686" s="6" t="n">
        <v>1790229023</v>
      </c>
      <c r="G3686" s="6" t="n">
        <v>1790228921</v>
      </c>
      <c r="H3686" s="6" t="n">
        <v>1790233758</v>
      </c>
      <c r="J3686" s="6" t="n">
        <v>0</v>
      </c>
      <c r="K3686" s="6" t="n">
        <v>0</v>
      </c>
      <c r="L3686" s="9" t="n">
        <f aca="false">IF(AND(E3686&gt;=Scenario!$B$11,E3686&lt;Scenario!$B$12),1,0)</f>
        <v>1</v>
      </c>
      <c r="M3686" s="9" t="n">
        <f aca="false">IF(AND(L3686=1,ISNUMBER(F3686)),MAX(0,F3686-E3686)/60,"")</f>
        <v>2.45</v>
      </c>
      <c r="N3686" s="9" t="n">
        <f aca="false">IF(AND(L3686=1,ISNUMBER(G3686)),MAX(0,G3686-E3686)/60,"")</f>
        <v>0.75</v>
      </c>
      <c r="O3686" s="9" t="n">
        <f aca="false">IF(ISNUMBER(H3686),IF(AND(H3686&gt;=Scenario!$B$11,H3686&lt;Scenario!$B$12),1,0),0)</f>
        <v>1</v>
      </c>
      <c r="P3686" s="9" t="n">
        <f aca="false">IF(O3686=1,MAX(0,H3686-E3686)/60,"")</f>
        <v>81.3666666666667</v>
      </c>
      <c r="Q3686" s="9" t="n">
        <f aca="false">INDEX(Scenario!$B$18:$B$20,MATCH(B3686,Scenario!$A$18:$A$20,0))</f>
        <v>60</v>
      </c>
      <c r="R3686" s="9" t="n">
        <f aca="false">INDEX(Scenario!$C$18:$C$20,MATCH(B3686,Scenario!$A$18:$A$20,0))</f>
        <v>1440</v>
      </c>
      <c r="S3686" s="9" t="n">
        <f aca="false">IF(ISNUMBER(M3686),IF(M3686&lt;=Q3686,1,0),"")</f>
        <v>1</v>
      </c>
      <c r="T3686" s="9" t="n">
        <f aca="false">IF(ISNUMBER(P3686),IF(P3686&lt;=R3686,1,0),"")</f>
        <v>1</v>
      </c>
      <c r="U3686" s="9" t="n">
        <f aca="false">IF(E3686&gt;Scenario!$B$14,0,IF(OR(AND(ISNUMBER(H3686),H3686&lt;=Scenario!$B$14),AND(ISNUMBER(I3686),I3686&lt;=Scenario!$B$14)),0,1))</f>
        <v>0</v>
      </c>
      <c r="V3686" s="9" t="n">
        <f aca="false">IF(AND(U3686=1,(Scenario!$B$14-E3686)/60&gt;R3686),1,0)</f>
        <v>0</v>
      </c>
      <c r="W3686" s="9" t="n">
        <f aca="false">IF(OR(C3686=Scenario!$B$22,C3686=Scenario!$C$22),1,0)</f>
        <v>1</v>
      </c>
      <c r="X3686" s="9" t="n">
        <f aca="false">IF(ISNUMBER(I3686),1,0)</f>
        <v>0</v>
      </c>
      <c r="Y3686" s="9" t="n">
        <f aca="false">MOD(INT(E3686/86400)+3,7)</f>
        <v>3</v>
      </c>
      <c r="Z3686" s="9" t="n">
        <f aca="false">MOD(INT(E3686/3600),24)</f>
        <v>5</v>
      </c>
      <c r="AA3686" s="6" t="s">
        <v>7615</v>
      </c>
    </row>
    <row r="3687" customFormat="false" ht="15" hidden="false" customHeight="false" outlineLevel="0" collapsed="false">
      <c r="A3687" s="6" t="s">
        <v>7616</v>
      </c>
      <c r="B3687" s="6" t="s">
        <v>44</v>
      </c>
      <c r="C3687" s="6" t="s">
        <v>249</v>
      </c>
      <c r="D3687" s="6" t="s">
        <v>172</v>
      </c>
      <c r="E3687" s="6" t="n">
        <v>1790232719</v>
      </c>
      <c r="F3687" s="6" t="n">
        <v>1790233374</v>
      </c>
      <c r="G3687" s="6" t="n">
        <v>1790233238</v>
      </c>
      <c r="H3687" s="6" t="n">
        <v>1790234535</v>
      </c>
      <c r="J3687" s="6" t="n">
        <v>0</v>
      </c>
      <c r="K3687" s="6" t="n">
        <v>0</v>
      </c>
      <c r="L3687" s="9" t="n">
        <f aca="false">IF(AND(E3687&gt;=Scenario!$B$11,E3687&lt;Scenario!$B$12),1,0)</f>
        <v>1</v>
      </c>
      <c r="M3687" s="9" t="n">
        <f aca="false">IF(AND(L3687=1,ISNUMBER(F3687)),MAX(0,F3687-E3687)/60,"")</f>
        <v>10.9166666666667</v>
      </c>
      <c r="N3687" s="9" t="n">
        <f aca="false">IF(AND(L3687=1,ISNUMBER(G3687)),MAX(0,G3687-E3687)/60,"")</f>
        <v>8.65</v>
      </c>
      <c r="O3687" s="9" t="n">
        <f aca="false">IF(ISNUMBER(H3687),IF(AND(H3687&gt;=Scenario!$B$11,H3687&lt;Scenario!$B$12),1,0),0)</f>
        <v>1</v>
      </c>
      <c r="P3687" s="9" t="n">
        <f aca="false">IF(O3687=1,MAX(0,H3687-E3687)/60,"")</f>
        <v>30.2666666666667</v>
      </c>
      <c r="Q3687" s="9" t="n">
        <f aca="false">INDEX(Scenario!$B$18:$B$20,MATCH(B3687,Scenario!$A$18:$A$20,0))</f>
        <v>240</v>
      </c>
      <c r="R3687" s="9" t="n">
        <f aca="false">INDEX(Scenario!$C$18:$C$20,MATCH(B3687,Scenario!$A$18:$A$20,0))</f>
        <v>4320</v>
      </c>
      <c r="S3687" s="9" t="n">
        <f aca="false">IF(ISNUMBER(M3687),IF(M3687&lt;=Q3687,1,0),"")</f>
        <v>1</v>
      </c>
      <c r="T3687" s="9" t="n">
        <f aca="false">IF(ISNUMBER(P3687),IF(P3687&lt;=R3687,1,0),"")</f>
        <v>1</v>
      </c>
      <c r="U3687" s="9" t="n">
        <f aca="false">IF(E3687&gt;Scenario!$B$14,0,IF(OR(AND(ISNUMBER(H3687),H3687&lt;=Scenario!$B$14),AND(ISNUMBER(I3687),I3687&lt;=Scenario!$B$14)),0,1))</f>
        <v>0</v>
      </c>
      <c r="V3687" s="9" t="n">
        <f aca="false">IF(AND(U3687=1,(Scenario!$B$14-E3687)/60&gt;R3687),1,0)</f>
        <v>0</v>
      </c>
      <c r="W3687" s="9" t="n">
        <f aca="false">IF(OR(C3687=Scenario!$B$22,C3687=Scenario!$C$22),1,0)</f>
        <v>0</v>
      </c>
      <c r="X3687" s="9" t="n">
        <f aca="false">IF(ISNUMBER(I3687),1,0)</f>
        <v>0</v>
      </c>
      <c r="Y3687" s="9" t="n">
        <f aca="false">MOD(INT(E3687/86400)+3,7)</f>
        <v>3</v>
      </c>
      <c r="Z3687" s="9" t="n">
        <f aca="false">MOD(INT(E3687/3600),24)</f>
        <v>6</v>
      </c>
      <c r="AA3687" s="6" t="s">
        <v>7617</v>
      </c>
    </row>
    <row r="3688" customFormat="false" ht="15" hidden="false" customHeight="false" outlineLevel="0" collapsed="false">
      <c r="A3688" s="6" t="s">
        <v>7618</v>
      </c>
      <c r="B3688" s="6" t="s">
        <v>43</v>
      </c>
      <c r="C3688" s="6" t="s">
        <v>249</v>
      </c>
      <c r="D3688" s="6" t="s">
        <v>171</v>
      </c>
      <c r="E3688" s="6" t="n">
        <v>1790234937</v>
      </c>
      <c r="F3688" s="6" t="n">
        <v>1790235042</v>
      </c>
      <c r="G3688" s="6" t="n">
        <v>1790234978</v>
      </c>
      <c r="H3688" s="6" t="n">
        <v>1790239364</v>
      </c>
      <c r="J3688" s="6" t="n">
        <v>0</v>
      </c>
      <c r="K3688" s="6" t="n">
        <v>0</v>
      </c>
      <c r="L3688" s="9" t="n">
        <f aca="false">IF(AND(E3688&gt;=Scenario!$B$11,E3688&lt;Scenario!$B$12),1,0)</f>
        <v>1</v>
      </c>
      <c r="M3688" s="9" t="n">
        <f aca="false">IF(AND(L3688=1,ISNUMBER(F3688)),MAX(0,F3688-E3688)/60,"")</f>
        <v>1.75</v>
      </c>
      <c r="N3688" s="9" t="n">
        <f aca="false">IF(AND(L3688=1,ISNUMBER(G3688)),MAX(0,G3688-E3688)/60,"")</f>
        <v>0.683333333333333</v>
      </c>
      <c r="O3688" s="9" t="n">
        <f aca="false">IF(ISNUMBER(H3688),IF(AND(H3688&gt;=Scenario!$B$11,H3688&lt;Scenario!$B$12),1,0),0)</f>
        <v>1</v>
      </c>
      <c r="P3688" s="9" t="n">
        <f aca="false">IF(O3688=1,MAX(0,H3688-E3688)/60,"")</f>
        <v>73.7833333333333</v>
      </c>
      <c r="Q3688" s="9" t="n">
        <f aca="false">INDEX(Scenario!$B$18:$B$20,MATCH(B3688,Scenario!$A$18:$A$20,0))</f>
        <v>60</v>
      </c>
      <c r="R3688" s="9" t="n">
        <f aca="false">INDEX(Scenario!$C$18:$C$20,MATCH(B3688,Scenario!$A$18:$A$20,0))</f>
        <v>1440</v>
      </c>
      <c r="S3688" s="9" t="n">
        <f aca="false">IF(ISNUMBER(M3688),IF(M3688&lt;=Q3688,1,0),"")</f>
        <v>1</v>
      </c>
      <c r="T3688" s="9" t="n">
        <f aca="false">IF(ISNUMBER(P3688),IF(P3688&lt;=R3688,1,0),"")</f>
        <v>1</v>
      </c>
      <c r="U3688" s="9" t="n">
        <f aca="false">IF(E3688&gt;Scenario!$B$14,0,IF(OR(AND(ISNUMBER(H3688),H3688&lt;=Scenario!$B$14),AND(ISNUMBER(I3688),I3688&lt;=Scenario!$B$14)),0,1))</f>
        <v>0</v>
      </c>
      <c r="V3688" s="9" t="n">
        <f aca="false">IF(AND(U3688=1,(Scenario!$B$14-E3688)/60&gt;R3688),1,0)</f>
        <v>0</v>
      </c>
      <c r="W3688" s="9" t="n">
        <f aca="false">IF(OR(C3688=Scenario!$B$22,C3688=Scenario!$C$22),1,0)</f>
        <v>0</v>
      </c>
      <c r="X3688" s="9" t="n">
        <f aca="false">IF(ISNUMBER(I3688),1,0)</f>
        <v>0</v>
      </c>
      <c r="Y3688" s="9" t="n">
        <f aca="false">MOD(INT(E3688/86400)+3,7)</f>
        <v>3</v>
      </c>
      <c r="Z3688" s="9" t="n">
        <f aca="false">MOD(INT(E3688/3600),24)</f>
        <v>7</v>
      </c>
      <c r="AA3688" s="6" t="s">
        <v>7619</v>
      </c>
    </row>
    <row r="3689" customFormat="false" ht="15" hidden="false" customHeight="false" outlineLevel="0" collapsed="false">
      <c r="A3689" s="6" t="s">
        <v>7620</v>
      </c>
      <c r="B3689" s="6" t="s">
        <v>44</v>
      </c>
      <c r="C3689" s="6" t="s">
        <v>288</v>
      </c>
      <c r="D3689" s="6" t="s">
        <v>170</v>
      </c>
      <c r="E3689" s="6" t="n">
        <v>1790235802</v>
      </c>
      <c r="F3689" s="6" t="n">
        <v>1790235952</v>
      </c>
      <c r="G3689" s="6" t="n">
        <v>1790235837</v>
      </c>
      <c r="H3689" s="6" t="n">
        <v>1790236934</v>
      </c>
      <c r="J3689" s="6" t="n">
        <v>0</v>
      </c>
      <c r="K3689" s="6" t="n">
        <v>0</v>
      </c>
      <c r="L3689" s="9" t="n">
        <f aca="false">IF(AND(E3689&gt;=Scenario!$B$11,E3689&lt;Scenario!$B$12),1,0)</f>
        <v>1</v>
      </c>
      <c r="M3689" s="9" t="n">
        <f aca="false">IF(AND(L3689=1,ISNUMBER(F3689)),MAX(0,F3689-E3689)/60,"")</f>
        <v>2.5</v>
      </c>
      <c r="N3689" s="9" t="n">
        <f aca="false">IF(AND(L3689=1,ISNUMBER(G3689)),MAX(0,G3689-E3689)/60,"")</f>
        <v>0.583333333333333</v>
      </c>
      <c r="O3689" s="9" t="n">
        <f aca="false">IF(ISNUMBER(H3689),IF(AND(H3689&gt;=Scenario!$B$11,H3689&lt;Scenario!$B$12),1,0),0)</f>
        <v>1</v>
      </c>
      <c r="P3689" s="9" t="n">
        <f aca="false">IF(O3689=1,MAX(0,H3689-E3689)/60,"")</f>
        <v>18.8666666666667</v>
      </c>
      <c r="Q3689" s="9" t="n">
        <f aca="false">INDEX(Scenario!$B$18:$B$20,MATCH(B3689,Scenario!$A$18:$A$20,0))</f>
        <v>240</v>
      </c>
      <c r="R3689" s="9" t="n">
        <f aca="false">INDEX(Scenario!$C$18:$C$20,MATCH(B3689,Scenario!$A$18:$A$20,0))</f>
        <v>4320</v>
      </c>
      <c r="S3689" s="9" t="n">
        <f aca="false">IF(ISNUMBER(M3689),IF(M3689&lt;=Q3689,1,0),"")</f>
        <v>1</v>
      </c>
      <c r="T3689" s="9" t="n">
        <f aca="false">IF(ISNUMBER(P3689),IF(P3689&lt;=R3689,1,0),"")</f>
        <v>1</v>
      </c>
      <c r="U3689" s="9" t="n">
        <f aca="false">IF(E3689&gt;Scenario!$B$14,0,IF(OR(AND(ISNUMBER(H3689),H3689&lt;=Scenario!$B$14),AND(ISNUMBER(I3689),I3689&lt;=Scenario!$B$14)),0,1))</f>
        <v>0</v>
      </c>
      <c r="V3689" s="9" t="n">
        <f aca="false">IF(AND(U3689=1,(Scenario!$B$14-E3689)/60&gt;R3689),1,0)</f>
        <v>0</v>
      </c>
      <c r="W3689" s="9" t="n">
        <f aca="false">IF(OR(C3689=Scenario!$B$22,C3689=Scenario!$C$22),1,0)</f>
        <v>0</v>
      </c>
      <c r="X3689" s="9" t="n">
        <f aca="false">IF(ISNUMBER(I3689),1,0)</f>
        <v>0</v>
      </c>
      <c r="Y3689" s="9" t="n">
        <f aca="false">MOD(INT(E3689/86400)+3,7)</f>
        <v>3</v>
      </c>
      <c r="Z3689" s="9" t="n">
        <f aca="false">MOD(INT(E3689/3600),24)</f>
        <v>7</v>
      </c>
      <c r="AA3689" s="6" t="s">
        <v>7621</v>
      </c>
    </row>
    <row r="3690" customFormat="false" ht="15" hidden="false" customHeight="false" outlineLevel="0" collapsed="false">
      <c r="A3690" s="6" t="s">
        <v>7622</v>
      </c>
      <c r="B3690" s="6" t="s">
        <v>43</v>
      </c>
      <c r="C3690" s="6" t="s">
        <v>249</v>
      </c>
      <c r="D3690" s="6" t="s">
        <v>172</v>
      </c>
      <c r="E3690" s="6" t="n">
        <v>1790237314</v>
      </c>
      <c r="F3690" s="6" t="n">
        <v>1790237444</v>
      </c>
      <c r="G3690" s="6" t="n">
        <v>1790237341</v>
      </c>
      <c r="H3690" s="6" t="n">
        <v>1790241270</v>
      </c>
      <c r="J3690" s="6" t="n">
        <v>0</v>
      </c>
      <c r="K3690" s="6" t="n">
        <v>0</v>
      </c>
      <c r="L3690" s="9" t="n">
        <f aca="false">IF(AND(E3690&gt;=Scenario!$B$11,E3690&lt;Scenario!$B$12),1,0)</f>
        <v>1</v>
      </c>
      <c r="M3690" s="9" t="n">
        <f aca="false">IF(AND(L3690=1,ISNUMBER(F3690)),MAX(0,F3690-E3690)/60,"")</f>
        <v>2.16666666666667</v>
      </c>
      <c r="N3690" s="9" t="n">
        <f aca="false">IF(AND(L3690=1,ISNUMBER(G3690)),MAX(0,G3690-E3690)/60,"")</f>
        <v>0.45</v>
      </c>
      <c r="O3690" s="9" t="n">
        <f aca="false">IF(ISNUMBER(H3690),IF(AND(H3690&gt;=Scenario!$B$11,H3690&lt;Scenario!$B$12),1,0),0)</f>
        <v>1</v>
      </c>
      <c r="P3690" s="9" t="n">
        <f aca="false">IF(O3690=1,MAX(0,H3690-E3690)/60,"")</f>
        <v>65.9333333333333</v>
      </c>
      <c r="Q3690" s="9" t="n">
        <f aca="false">INDEX(Scenario!$B$18:$B$20,MATCH(B3690,Scenario!$A$18:$A$20,0))</f>
        <v>60</v>
      </c>
      <c r="R3690" s="9" t="n">
        <f aca="false">INDEX(Scenario!$C$18:$C$20,MATCH(B3690,Scenario!$A$18:$A$20,0))</f>
        <v>1440</v>
      </c>
      <c r="S3690" s="9" t="n">
        <f aca="false">IF(ISNUMBER(M3690),IF(M3690&lt;=Q3690,1,0),"")</f>
        <v>1</v>
      </c>
      <c r="T3690" s="9" t="n">
        <f aca="false">IF(ISNUMBER(P3690),IF(P3690&lt;=R3690,1,0),"")</f>
        <v>1</v>
      </c>
      <c r="U3690" s="9" t="n">
        <f aca="false">IF(E3690&gt;Scenario!$B$14,0,IF(OR(AND(ISNUMBER(H3690),H3690&lt;=Scenario!$B$14),AND(ISNUMBER(I3690),I3690&lt;=Scenario!$B$14)),0,1))</f>
        <v>0</v>
      </c>
      <c r="V3690" s="9" t="n">
        <f aca="false">IF(AND(U3690=1,(Scenario!$B$14-E3690)/60&gt;R3690),1,0)</f>
        <v>0</v>
      </c>
      <c r="W3690" s="9" t="n">
        <f aca="false">IF(OR(C3690=Scenario!$B$22,C3690=Scenario!$C$22),1,0)</f>
        <v>0</v>
      </c>
      <c r="X3690" s="9" t="n">
        <f aca="false">IF(ISNUMBER(I3690),1,0)</f>
        <v>0</v>
      </c>
      <c r="Y3690" s="9" t="n">
        <f aca="false">MOD(INT(E3690/86400)+3,7)</f>
        <v>3</v>
      </c>
      <c r="Z3690" s="9" t="n">
        <f aca="false">MOD(INT(E3690/3600),24)</f>
        <v>8</v>
      </c>
      <c r="AA3690" s="6" t="s">
        <v>7623</v>
      </c>
    </row>
    <row r="3691" customFormat="false" ht="15" hidden="false" customHeight="false" outlineLevel="0" collapsed="false">
      <c r="A3691" s="6" t="s">
        <v>7624</v>
      </c>
      <c r="B3691" s="6" t="s">
        <v>44</v>
      </c>
      <c r="C3691" s="6" t="s">
        <v>249</v>
      </c>
      <c r="D3691" s="6" t="s">
        <v>172</v>
      </c>
      <c r="E3691" s="6" t="n">
        <v>1790237609</v>
      </c>
      <c r="F3691" s="6" t="n">
        <v>1790237900</v>
      </c>
      <c r="G3691" s="6" t="n">
        <v>1790237661</v>
      </c>
      <c r="H3691" s="6" t="n">
        <v>1790239251</v>
      </c>
      <c r="J3691" s="6" t="n">
        <v>0</v>
      </c>
      <c r="K3691" s="6" t="n">
        <v>0</v>
      </c>
      <c r="L3691" s="9" t="n">
        <f aca="false">IF(AND(E3691&gt;=Scenario!$B$11,E3691&lt;Scenario!$B$12),1,0)</f>
        <v>1</v>
      </c>
      <c r="M3691" s="9" t="n">
        <f aca="false">IF(AND(L3691=1,ISNUMBER(F3691)),MAX(0,F3691-E3691)/60,"")</f>
        <v>4.85</v>
      </c>
      <c r="N3691" s="9" t="n">
        <f aca="false">IF(AND(L3691=1,ISNUMBER(G3691)),MAX(0,G3691-E3691)/60,"")</f>
        <v>0.866666666666667</v>
      </c>
      <c r="O3691" s="9" t="n">
        <f aca="false">IF(ISNUMBER(H3691),IF(AND(H3691&gt;=Scenario!$B$11,H3691&lt;Scenario!$B$12),1,0),0)</f>
        <v>1</v>
      </c>
      <c r="P3691" s="9" t="n">
        <f aca="false">IF(O3691=1,MAX(0,H3691-E3691)/60,"")</f>
        <v>27.3666666666667</v>
      </c>
      <c r="Q3691" s="9" t="n">
        <f aca="false">INDEX(Scenario!$B$18:$B$20,MATCH(B3691,Scenario!$A$18:$A$20,0))</f>
        <v>240</v>
      </c>
      <c r="R3691" s="9" t="n">
        <f aca="false">INDEX(Scenario!$C$18:$C$20,MATCH(B3691,Scenario!$A$18:$A$20,0))</f>
        <v>4320</v>
      </c>
      <c r="S3691" s="9" t="n">
        <f aca="false">IF(ISNUMBER(M3691),IF(M3691&lt;=Q3691,1,0),"")</f>
        <v>1</v>
      </c>
      <c r="T3691" s="9" t="n">
        <f aca="false">IF(ISNUMBER(P3691),IF(P3691&lt;=R3691,1,0),"")</f>
        <v>1</v>
      </c>
      <c r="U3691" s="9" t="n">
        <f aca="false">IF(E3691&gt;Scenario!$B$14,0,IF(OR(AND(ISNUMBER(H3691),H3691&lt;=Scenario!$B$14),AND(ISNUMBER(I3691),I3691&lt;=Scenario!$B$14)),0,1))</f>
        <v>0</v>
      </c>
      <c r="V3691" s="9" t="n">
        <f aca="false">IF(AND(U3691=1,(Scenario!$B$14-E3691)/60&gt;R3691),1,0)</f>
        <v>0</v>
      </c>
      <c r="W3691" s="9" t="n">
        <f aca="false">IF(OR(C3691=Scenario!$B$22,C3691=Scenario!$C$22),1,0)</f>
        <v>0</v>
      </c>
      <c r="X3691" s="9" t="n">
        <f aca="false">IF(ISNUMBER(I3691),1,0)</f>
        <v>0</v>
      </c>
      <c r="Y3691" s="9" t="n">
        <f aca="false">MOD(INT(E3691/86400)+3,7)</f>
        <v>3</v>
      </c>
      <c r="Z3691" s="9" t="n">
        <f aca="false">MOD(INT(E3691/3600),24)</f>
        <v>8</v>
      </c>
      <c r="AA3691" s="6" t="s">
        <v>7625</v>
      </c>
    </row>
    <row r="3692" customFormat="false" ht="15" hidden="false" customHeight="false" outlineLevel="0" collapsed="false">
      <c r="A3692" s="6" t="s">
        <v>7626</v>
      </c>
      <c r="B3692" s="6" t="s">
        <v>42</v>
      </c>
      <c r="C3692" s="6" t="s">
        <v>47</v>
      </c>
      <c r="D3692" s="6" t="s">
        <v>170</v>
      </c>
      <c r="E3692" s="6" t="n">
        <v>1790237718</v>
      </c>
      <c r="F3692" s="6" t="n">
        <v>1790237827</v>
      </c>
      <c r="G3692" s="6" t="n">
        <v>1790237741</v>
      </c>
      <c r="H3692" s="6" t="n">
        <v>1790238883</v>
      </c>
      <c r="J3692" s="6" t="n">
        <v>0</v>
      </c>
      <c r="K3692" s="6" t="n">
        <v>0</v>
      </c>
      <c r="L3692" s="9" t="n">
        <f aca="false">IF(AND(E3692&gt;=Scenario!$B$11,E3692&lt;Scenario!$B$12),1,0)</f>
        <v>1</v>
      </c>
      <c r="M3692" s="9" t="n">
        <f aca="false">IF(AND(L3692=1,ISNUMBER(F3692)),MAX(0,F3692-E3692)/60,"")</f>
        <v>1.81666666666667</v>
      </c>
      <c r="N3692" s="9" t="n">
        <f aca="false">IF(AND(L3692=1,ISNUMBER(G3692)),MAX(0,G3692-E3692)/60,"")</f>
        <v>0.383333333333333</v>
      </c>
      <c r="O3692" s="9" t="n">
        <f aca="false">IF(ISNUMBER(H3692),IF(AND(H3692&gt;=Scenario!$B$11,H3692&lt;Scenario!$B$12),1,0),0)</f>
        <v>1</v>
      </c>
      <c r="P3692" s="9" t="n">
        <f aca="false">IF(O3692=1,MAX(0,H3692-E3692)/60,"")</f>
        <v>19.4166666666667</v>
      </c>
      <c r="Q3692" s="9" t="n">
        <f aca="false">INDEX(Scenario!$B$18:$B$20,MATCH(B3692,Scenario!$A$18:$A$20,0))</f>
        <v>15</v>
      </c>
      <c r="R3692" s="9" t="n">
        <f aca="false">INDEX(Scenario!$C$18:$C$20,MATCH(B3692,Scenario!$A$18:$A$20,0))</f>
        <v>240</v>
      </c>
      <c r="S3692" s="9" t="n">
        <f aca="false">IF(ISNUMBER(M3692),IF(M3692&lt;=Q3692,1,0),"")</f>
        <v>1</v>
      </c>
      <c r="T3692" s="9" t="n">
        <f aca="false">IF(ISNUMBER(P3692),IF(P3692&lt;=R3692,1,0),"")</f>
        <v>1</v>
      </c>
      <c r="U3692" s="9" t="n">
        <f aca="false">IF(E3692&gt;Scenario!$B$14,0,IF(OR(AND(ISNUMBER(H3692),H3692&lt;=Scenario!$B$14),AND(ISNUMBER(I3692),I3692&lt;=Scenario!$B$14)),0,1))</f>
        <v>0</v>
      </c>
      <c r="V3692" s="9" t="n">
        <f aca="false">IF(AND(U3692=1,(Scenario!$B$14-E3692)/60&gt;R3692),1,0)</f>
        <v>0</v>
      </c>
      <c r="W3692" s="9" t="n">
        <f aca="false">IF(OR(C3692=Scenario!$B$22,C3692=Scenario!$C$22),1,0)</f>
        <v>1</v>
      </c>
      <c r="X3692" s="9" t="n">
        <f aca="false">IF(ISNUMBER(I3692),1,0)</f>
        <v>0</v>
      </c>
      <c r="Y3692" s="9" t="n">
        <f aca="false">MOD(INT(E3692/86400)+3,7)</f>
        <v>3</v>
      </c>
      <c r="Z3692" s="9" t="n">
        <f aca="false">MOD(INT(E3692/3600),24)</f>
        <v>8</v>
      </c>
      <c r="AA3692" s="6" t="s">
        <v>7627</v>
      </c>
    </row>
    <row r="3693" customFormat="false" ht="15" hidden="false" customHeight="false" outlineLevel="0" collapsed="false">
      <c r="A3693" s="6" t="s">
        <v>7628</v>
      </c>
      <c r="B3693" s="6" t="s">
        <v>44</v>
      </c>
      <c r="C3693" s="6" t="s">
        <v>249</v>
      </c>
      <c r="D3693" s="6" t="s">
        <v>170</v>
      </c>
      <c r="E3693" s="6" t="n">
        <v>1790240783</v>
      </c>
      <c r="F3693" s="6" t="n">
        <v>1790240921</v>
      </c>
      <c r="G3693" s="6" t="n">
        <v>1790240830</v>
      </c>
      <c r="H3693" s="6" t="n">
        <v>1790241424</v>
      </c>
      <c r="J3693" s="6" t="n">
        <v>0</v>
      </c>
      <c r="K3693" s="6" t="n">
        <v>0</v>
      </c>
      <c r="L3693" s="9" t="n">
        <f aca="false">IF(AND(E3693&gt;=Scenario!$B$11,E3693&lt;Scenario!$B$12),1,0)</f>
        <v>1</v>
      </c>
      <c r="M3693" s="9" t="n">
        <f aca="false">IF(AND(L3693=1,ISNUMBER(F3693)),MAX(0,F3693-E3693)/60,"")</f>
        <v>2.3</v>
      </c>
      <c r="N3693" s="9" t="n">
        <f aca="false">IF(AND(L3693=1,ISNUMBER(G3693)),MAX(0,G3693-E3693)/60,"")</f>
        <v>0.783333333333333</v>
      </c>
      <c r="O3693" s="9" t="n">
        <f aca="false">IF(ISNUMBER(H3693),IF(AND(H3693&gt;=Scenario!$B$11,H3693&lt;Scenario!$B$12),1,0),0)</f>
        <v>1</v>
      </c>
      <c r="P3693" s="9" t="n">
        <f aca="false">IF(O3693=1,MAX(0,H3693-E3693)/60,"")</f>
        <v>10.6833333333333</v>
      </c>
      <c r="Q3693" s="9" t="n">
        <f aca="false">INDEX(Scenario!$B$18:$B$20,MATCH(B3693,Scenario!$A$18:$A$20,0))</f>
        <v>240</v>
      </c>
      <c r="R3693" s="9" t="n">
        <f aca="false">INDEX(Scenario!$C$18:$C$20,MATCH(B3693,Scenario!$A$18:$A$20,0))</f>
        <v>4320</v>
      </c>
      <c r="S3693" s="9" t="n">
        <f aca="false">IF(ISNUMBER(M3693),IF(M3693&lt;=Q3693,1,0),"")</f>
        <v>1</v>
      </c>
      <c r="T3693" s="9" t="n">
        <f aca="false">IF(ISNUMBER(P3693),IF(P3693&lt;=R3693,1,0),"")</f>
        <v>1</v>
      </c>
      <c r="U3693" s="9" t="n">
        <f aca="false">IF(E3693&gt;Scenario!$B$14,0,IF(OR(AND(ISNUMBER(H3693),H3693&lt;=Scenario!$B$14),AND(ISNUMBER(I3693),I3693&lt;=Scenario!$B$14)),0,1))</f>
        <v>0</v>
      </c>
      <c r="V3693" s="9" t="n">
        <f aca="false">IF(AND(U3693=1,(Scenario!$B$14-E3693)/60&gt;R3693),1,0)</f>
        <v>0</v>
      </c>
      <c r="W3693" s="9" t="n">
        <f aca="false">IF(OR(C3693=Scenario!$B$22,C3693=Scenario!$C$22),1,0)</f>
        <v>0</v>
      </c>
      <c r="X3693" s="9" t="n">
        <f aca="false">IF(ISNUMBER(I3693),1,0)</f>
        <v>0</v>
      </c>
      <c r="Y3693" s="9" t="n">
        <f aca="false">MOD(INT(E3693/86400)+3,7)</f>
        <v>3</v>
      </c>
      <c r="Z3693" s="9" t="n">
        <f aca="false">MOD(INT(E3693/3600),24)</f>
        <v>9</v>
      </c>
      <c r="AA3693" s="6" t="s">
        <v>7629</v>
      </c>
    </row>
    <row r="3694" customFormat="false" ht="15" hidden="false" customHeight="false" outlineLevel="0" collapsed="false">
      <c r="A3694" s="6" t="s">
        <v>7630</v>
      </c>
      <c r="B3694" s="6" t="s">
        <v>43</v>
      </c>
      <c r="C3694" s="6" t="s">
        <v>46</v>
      </c>
      <c r="D3694" s="6" t="s">
        <v>171</v>
      </c>
      <c r="E3694" s="6" t="n">
        <v>1790241726</v>
      </c>
      <c r="F3694" s="6" t="n">
        <v>1790241877</v>
      </c>
      <c r="G3694" s="6" t="n">
        <v>1790241776</v>
      </c>
      <c r="H3694" s="6" t="n">
        <v>1790246706</v>
      </c>
      <c r="J3694" s="6" t="n">
        <v>0</v>
      </c>
      <c r="K3694" s="6" t="n">
        <v>0</v>
      </c>
      <c r="L3694" s="9" t="n">
        <f aca="false">IF(AND(E3694&gt;=Scenario!$B$11,E3694&lt;Scenario!$B$12),1,0)</f>
        <v>1</v>
      </c>
      <c r="M3694" s="9" t="n">
        <f aca="false">IF(AND(L3694=1,ISNUMBER(F3694)),MAX(0,F3694-E3694)/60,"")</f>
        <v>2.51666666666667</v>
      </c>
      <c r="N3694" s="9" t="n">
        <f aca="false">IF(AND(L3694=1,ISNUMBER(G3694)),MAX(0,G3694-E3694)/60,"")</f>
        <v>0.833333333333333</v>
      </c>
      <c r="O3694" s="9" t="n">
        <f aca="false">IF(ISNUMBER(H3694),IF(AND(H3694&gt;=Scenario!$B$11,H3694&lt;Scenario!$B$12),1,0),0)</f>
        <v>1</v>
      </c>
      <c r="P3694" s="9" t="n">
        <f aca="false">IF(O3694=1,MAX(0,H3694-E3694)/60,"")</f>
        <v>83</v>
      </c>
      <c r="Q3694" s="9" t="n">
        <f aca="false">INDEX(Scenario!$B$18:$B$20,MATCH(B3694,Scenario!$A$18:$A$20,0))</f>
        <v>60</v>
      </c>
      <c r="R3694" s="9" t="n">
        <f aca="false">INDEX(Scenario!$C$18:$C$20,MATCH(B3694,Scenario!$A$18:$A$20,0))</f>
        <v>1440</v>
      </c>
      <c r="S3694" s="9" t="n">
        <f aca="false">IF(ISNUMBER(M3694),IF(M3694&lt;=Q3694,1,0),"")</f>
        <v>1</v>
      </c>
      <c r="T3694" s="9" t="n">
        <f aca="false">IF(ISNUMBER(P3694),IF(P3694&lt;=R3694,1,0),"")</f>
        <v>1</v>
      </c>
      <c r="U3694" s="9" t="n">
        <f aca="false">IF(E3694&gt;Scenario!$B$14,0,IF(OR(AND(ISNUMBER(H3694),H3694&lt;=Scenario!$B$14),AND(ISNUMBER(I3694),I3694&lt;=Scenario!$B$14)),0,1))</f>
        <v>0</v>
      </c>
      <c r="V3694" s="9" t="n">
        <f aca="false">IF(AND(U3694=1,(Scenario!$B$14-E3694)/60&gt;R3694),1,0)</f>
        <v>0</v>
      </c>
      <c r="W3694" s="9" t="n">
        <f aca="false">IF(OR(C3694=Scenario!$B$22,C3694=Scenario!$C$22),1,0)</f>
        <v>1</v>
      </c>
      <c r="X3694" s="9" t="n">
        <f aca="false">IF(ISNUMBER(I3694),1,0)</f>
        <v>0</v>
      </c>
      <c r="Y3694" s="9" t="n">
        <f aca="false">MOD(INT(E3694/86400)+3,7)</f>
        <v>3</v>
      </c>
      <c r="Z3694" s="9" t="n">
        <f aca="false">MOD(INT(E3694/3600),24)</f>
        <v>9</v>
      </c>
      <c r="AA3694" s="6" t="s">
        <v>7631</v>
      </c>
    </row>
    <row r="3695" customFormat="false" ht="15" hidden="false" customHeight="false" outlineLevel="0" collapsed="false">
      <c r="A3695" s="6" t="s">
        <v>7632</v>
      </c>
      <c r="B3695" s="6" t="s">
        <v>44</v>
      </c>
      <c r="C3695" s="6" t="s">
        <v>249</v>
      </c>
      <c r="D3695" s="6" t="s">
        <v>172</v>
      </c>
      <c r="E3695" s="6" t="n">
        <v>1790242752</v>
      </c>
      <c r="F3695" s="6" t="n">
        <v>1790242894</v>
      </c>
      <c r="G3695" s="6" t="n">
        <v>1790242790</v>
      </c>
      <c r="H3695" s="6" t="n">
        <v>1790244576</v>
      </c>
      <c r="J3695" s="6" t="n">
        <v>0</v>
      </c>
      <c r="K3695" s="6" t="n">
        <v>0</v>
      </c>
      <c r="L3695" s="9" t="n">
        <f aca="false">IF(AND(E3695&gt;=Scenario!$B$11,E3695&lt;Scenario!$B$12),1,0)</f>
        <v>1</v>
      </c>
      <c r="M3695" s="9" t="n">
        <f aca="false">IF(AND(L3695=1,ISNUMBER(F3695)),MAX(0,F3695-E3695)/60,"")</f>
        <v>2.36666666666667</v>
      </c>
      <c r="N3695" s="9" t="n">
        <f aca="false">IF(AND(L3695=1,ISNUMBER(G3695)),MAX(0,G3695-E3695)/60,"")</f>
        <v>0.633333333333333</v>
      </c>
      <c r="O3695" s="9" t="n">
        <f aca="false">IF(ISNUMBER(H3695),IF(AND(H3695&gt;=Scenario!$B$11,H3695&lt;Scenario!$B$12),1,0),0)</f>
        <v>1</v>
      </c>
      <c r="P3695" s="9" t="n">
        <f aca="false">IF(O3695=1,MAX(0,H3695-E3695)/60,"")</f>
        <v>30.4</v>
      </c>
      <c r="Q3695" s="9" t="n">
        <f aca="false">INDEX(Scenario!$B$18:$B$20,MATCH(B3695,Scenario!$A$18:$A$20,0))</f>
        <v>240</v>
      </c>
      <c r="R3695" s="9" t="n">
        <f aca="false">INDEX(Scenario!$C$18:$C$20,MATCH(B3695,Scenario!$A$18:$A$20,0))</f>
        <v>4320</v>
      </c>
      <c r="S3695" s="9" t="n">
        <f aca="false">IF(ISNUMBER(M3695),IF(M3695&lt;=Q3695,1,0),"")</f>
        <v>1</v>
      </c>
      <c r="T3695" s="9" t="n">
        <f aca="false">IF(ISNUMBER(P3695),IF(P3695&lt;=R3695,1,0),"")</f>
        <v>1</v>
      </c>
      <c r="U3695" s="9" t="n">
        <f aca="false">IF(E3695&gt;Scenario!$B$14,0,IF(OR(AND(ISNUMBER(H3695),H3695&lt;=Scenario!$B$14),AND(ISNUMBER(I3695),I3695&lt;=Scenario!$B$14)),0,1))</f>
        <v>0</v>
      </c>
      <c r="V3695" s="9" t="n">
        <f aca="false">IF(AND(U3695=1,(Scenario!$B$14-E3695)/60&gt;R3695),1,0)</f>
        <v>0</v>
      </c>
      <c r="W3695" s="9" t="n">
        <f aca="false">IF(OR(C3695=Scenario!$B$22,C3695=Scenario!$C$22),1,0)</f>
        <v>0</v>
      </c>
      <c r="X3695" s="9" t="n">
        <f aca="false">IF(ISNUMBER(I3695),1,0)</f>
        <v>0</v>
      </c>
      <c r="Y3695" s="9" t="n">
        <f aca="false">MOD(INT(E3695/86400)+3,7)</f>
        <v>3</v>
      </c>
      <c r="Z3695" s="9" t="n">
        <f aca="false">MOD(INT(E3695/3600),24)</f>
        <v>9</v>
      </c>
      <c r="AA3695" s="6" t="s">
        <v>7633</v>
      </c>
    </row>
    <row r="3696" customFormat="false" ht="15" hidden="false" customHeight="false" outlineLevel="0" collapsed="false">
      <c r="A3696" s="6" t="s">
        <v>7634</v>
      </c>
      <c r="B3696" s="6" t="s">
        <v>43</v>
      </c>
      <c r="C3696" s="6" t="s">
        <v>46</v>
      </c>
      <c r="D3696" s="6" t="s">
        <v>170</v>
      </c>
      <c r="E3696" s="6" t="n">
        <v>1790242914</v>
      </c>
      <c r="F3696" s="6" t="n">
        <v>1790243173</v>
      </c>
      <c r="G3696" s="6" t="n">
        <v>1790242960</v>
      </c>
      <c r="H3696" s="6" t="n">
        <v>1790257857</v>
      </c>
      <c r="J3696" s="6" t="n">
        <v>1</v>
      </c>
      <c r="K3696" s="6" t="n">
        <v>0</v>
      </c>
      <c r="L3696" s="9" t="n">
        <f aca="false">IF(AND(E3696&gt;=Scenario!$B$11,E3696&lt;Scenario!$B$12),1,0)</f>
        <v>1</v>
      </c>
      <c r="M3696" s="9" t="n">
        <f aca="false">IF(AND(L3696=1,ISNUMBER(F3696)),MAX(0,F3696-E3696)/60,"")</f>
        <v>4.31666666666667</v>
      </c>
      <c r="N3696" s="9" t="n">
        <f aca="false">IF(AND(L3696=1,ISNUMBER(G3696)),MAX(0,G3696-E3696)/60,"")</f>
        <v>0.766666666666667</v>
      </c>
      <c r="O3696" s="9" t="n">
        <f aca="false">IF(ISNUMBER(H3696),IF(AND(H3696&gt;=Scenario!$B$11,H3696&lt;Scenario!$B$12),1,0),0)</f>
        <v>1</v>
      </c>
      <c r="P3696" s="9" t="n">
        <f aca="false">IF(O3696=1,MAX(0,H3696-E3696)/60,"")</f>
        <v>249.05</v>
      </c>
      <c r="Q3696" s="9" t="n">
        <f aca="false">INDEX(Scenario!$B$18:$B$20,MATCH(B3696,Scenario!$A$18:$A$20,0))</f>
        <v>60</v>
      </c>
      <c r="R3696" s="9" t="n">
        <f aca="false">INDEX(Scenario!$C$18:$C$20,MATCH(B3696,Scenario!$A$18:$A$20,0))</f>
        <v>1440</v>
      </c>
      <c r="S3696" s="9" t="n">
        <f aca="false">IF(ISNUMBER(M3696),IF(M3696&lt;=Q3696,1,0),"")</f>
        <v>1</v>
      </c>
      <c r="T3696" s="9" t="n">
        <f aca="false">IF(ISNUMBER(P3696),IF(P3696&lt;=R3696,1,0),"")</f>
        <v>1</v>
      </c>
      <c r="U3696" s="9" t="n">
        <f aca="false">IF(E3696&gt;Scenario!$B$14,0,IF(OR(AND(ISNUMBER(H3696),H3696&lt;=Scenario!$B$14),AND(ISNUMBER(I3696),I3696&lt;=Scenario!$B$14)),0,1))</f>
        <v>0</v>
      </c>
      <c r="V3696" s="9" t="n">
        <f aca="false">IF(AND(U3696=1,(Scenario!$B$14-E3696)/60&gt;R3696),1,0)</f>
        <v>0</v>
      </c>
      <c r="W3696" s="9" t="n">
        <f aca="false">IF(OR(C3696=Scenario!$B$22,C3696=Scenario!$C$22),1,0)</f>
        <v>1</v>
      </c>
      <c r="X3696" s="9" t="n">
        <f aca="false">IF(ISNUMBER(I3696),1,0)</f>
        <v>0</v>
      </c>
      <c r="Y3696" s="9" t="n">
        <f aca="false">MOD(INT(E3696/86400)+3,7)</f>
        <v>3</v>
      </c>
      <c r="Z3696" s="9" t="n">
        <f aca="false">MOD(INT(E3696/3600),24)</f>
        <v>9</v>
      </c>
      <c r="AA3696" s="6" t="s">
        <v>7635</v>
      </c>
    </row>
    <row r="3697" customFormat="false" ht="15" hidden="false" customHeight="false" outlineLevel="0" collapsed="false">
      <c r="A3697" s="6" t="s">
        <v>7636</v>
      </c>
      <c r="B3697" s="6" t="s">
        <v>44</v>
      </c>
      <c r="C3697" s="6" t="s">
        <v>47</v>
      </c>
      <c r="D3697" s="6" t="s">
        <v>170</v>
      </c>
      <c r="E3697" s="6" t="n">
        <v>1790244728</v>
      </c>
      <c r="F3697" s="6" t="n">
        <v>1790244898</v>
      </c>
      <c r="G3697" s="6" t="n">
        <v>1790244759</v>
      </c>
      <c r="H3697" s="6" t="n">
        <v>1790245471</v>
      </c>
      <c r="J3697" s="6" t="n">
        <v>0</v>
      </c>
      <c r="K3697" s="6" t="n">
        <v>0</v>
      </c>
      <c r="L3697" s="9" t="n">
        <f aca="false">IF(AND(E3697&gt;=Scenario!$B$11,E3697&lt;Scenario!$B$12),1,0)</f>
        <v>1</v>
      </c>
      <c r="M3697" s="9" t="n">
        <f aca="false">IF(AND(L3697=1,ISNUMBER(F3697)),MAX(0,F3697-E3697)/60,"")</f>
        <v>2.83333333333333</v>
      </c>
      <c r="N3697" s="9" t="n">
        <f aca="false">IF(AND(L3697=1,ISNUMBER(G3697)),MAX(0,G3697-E3697)/60,"")</f>
        <v>0.516666666666667</v>
      </c>
      <c r="O3697" s="9" t="n">
        <f aca="false">IF(ISNUMBER(H3697),IF(AND(H3697&gt;=Scenario!$B$11,H3697&lt;Scenario!$B$12),1,0),0)</f>
        <v>1</v>
      </c>
      <c r="P3697" s="9" t="n">
        <f aca="false">IF(O3697=1,MAX(0,H3697-E3697)/60,"")</f>
        <v>12.3833333333333</v>
      </c>
      <c r="Q3697" s="9" t="n">
        <f aca="false">INDEX(Scenario!$B$18:$B$20,MATCH(B3697,Scenario!$A$18:$A$20,0))</f>
        <v>240</v>
      </c>
      <c r="R3697" s="9" t="n">
        <f aca="false">INDEX(Scenario!$C$18:$C$20,MATCH(B3697,Scenario!$A$18:$A$20,0))</f>
        <v>4320</v>
      </c>
      <c r="S3697" s="9" t="n">
        <f aca="false">IF(ISNUMBER(M3697),IF(M3697&lt;=Q3697,1,0),"")</f>
        <v>1</v>
      </c>
      <c r="T3697" s="9" t="n">
        <f aca="false">IF(ISNUMBER(P3697),IF(P3697&lt;=R3697,1,0),"")</f>
        <v>1</v>
      </c>
      <c r="U3697" s="9" t="n">
        <f aca="false">IF(E3697&gt;Scenario!$B$14,0,IF(OR(AND(ISNUMBER(H3697),H3697&lt;=Scenario!$B$14),AND(ISNUMBER(I3697),I3697&lt;=Scenario!$B$14)),0,1))</f>
        <v>0</v>
      </c>
      <c r="V3697" s="9" t="n">
        <f aca="false">IF(AND(U3697=1,(Scenario!$B$14-E3697)/60&gt;R3697),1,0)</f>
        <v>0</v>
      </c>
      <c r="W3697" s="9" t="n">
        <f aca="false">IF(OR(C3697=Scenario!$B$22,C3697=Scenario!$C$22),1,0)</f>
        <v>1</v>
      </c>
      <c r="X3697" s="9" t="n">
        <f aca="false">IF(ISNUMBER(I3697),1,0)</f>
        <v>0</v>
      </c>
      <c r="Y3697" s="9" t="n">
        <f aca="false">MOD(INT(E3697/86400)+3,7)</f>
        <v>3</v>
      </c>
      <c r="Z3697" s="9" t="n">
        <f aca="false">MOD(INT(E3697/3600),24)</f>
        <v>10</v>
      </c>
      <c r="AA3697" s="6" t="s">
        <v>7637</v>
      </c>
    </row>
    <row r="3698" customFormat="false" ht="15" hidden="false" customHeight="false" outlineLevel="0" collapsed="false">
      <c r="A3698" s="6" t="s">
        <v>7638</v>
      </c>
      <c r="B3698" s="6" t="s">
        <v>43</v>
      </c>
      <c r="C3698" s="6" t="s">
        <v>288</v>
      </c>
      <c r="D3698" s="6" t="s">
        <v>170</v>
      </c>
      <c r="E3698" s="6" t="n">
        <v>1790244769</v>
      </c>
      <c r="F3698" s="6" t="n">
        <v>1790244910</v>
      </c>
      <c r="G3698" s="6" t="n">
        <v>1790244808</v>
      </c>
      <c r="H3698" s="6" t="n">
        <v>1790246033</v>
      </c>
      <c r="J3698" s="6" t="n">
        <v>0</v>
      </c>
      <c r="K3698" s="6" t="n">
        <v>0</v>
      </c>
      <c r="L3698" s="9" t="n">
        <f aca="false">IF(AND(E3698&gt;=Scenario!$B$11,E3698&lt;Scenario!$B$12),1,0)</f>
        <v>1</v>
      </c>
      <c r="M3698" s="9" t="n">
        <f aca="false">IF(AND(L3698=1,ISNUMBER(F3698)),MAX(0,F3698-E3698)/60,"")</f>
        <v>2.35</v>
      </c>
      <c r="N3698" s="9" t="n">
        <f aca="false">IF(AND(L3698=1,ISNUMBER(G3698)),MAX(0,G3698-E3698)/60,"")</f>
        <v>0.65</v>
      </c>
      <c r="O3698" s="9" t="n">
        <f aca="false">IF(ISNUMBER(H3698),IF(AND(H3698&gt;=Scenario!$B$11,H3698&lt;Scenario!$B$12),1,0),0)</f>
        <v>1</v>
      </c>
      <c r="P3698" s="9" t="n">
        <f aca="false">IF(O3698=1,MAX(0,H3698-E3698)/60,"")</f>
        <v>21.0666666666667</v>
      </c>
      <c r="Q3698" s="9" t="n">
        <f aca="false">INDEX(Scenario!$B$18:$B$20,MATCH(B3698,Scenario!$A$18:$A$20,0))</f>
        <v>60</v>
      </c>
      <c r="R3698" s="9" t="n">
        <f aca="false">INDEX(Scenario!$C$18:$C$20,MATCH(B3698,Scenario!$A$18:$A$20,0))</f>
        <v>1440</v>
      </c>
      <c r="S3698" s="9" t="n">
        <f aca="false">IF(ISNUMBER(M3698),IF(M3698&lt;=Q3698,1,0),"")</f>
        <v>1</v>
      </c>
      <c r="T3698" s="9" t="n">
        <f aca="false">IF(ISNUMBER(P3698),IF(P3698&lt;=R3698,1,0),"")</f>
        <v>1</v>
      </c>
      <c r="U3698" s="9" t="n">
        <f aca="false">IF(E3698&gt;Scenario!$B$14,0,IF(OR(AND(ISNUMBER(H3698),H3698&lt;=Scenario!$B$14),AND(ISNUMBER(I3698),I3698&lt;=Scenario!$B$14)),0,1))</f>
        <v>0</v>
      </c>
      <c r="V3698" s="9" t="n">
        <f aca="false">IF(AND(U3698=1,(Scenario!$B$14-E3698)/60&gt;R3698),1,0)</f>
        <v>0</v>
      </c>
      <c r="W3698" s="9" t="n">
        <f aca="false">IF(OR(C3698=Scenario!$B$22,C3698=Scenario!$C$22),1,0)</f>
        <v>0</v>
      </c>
      <c r="X3698" s="9" t="n">
        <f aca="false">IF(ISNUMBER(I3698),1,0)</f>
        <v>0</v>
      </c>
      <c r="Y3698" s="9" t="n">
        <f aca="false">MOD(INT(E3698/86400)+3,7)</f>
        <v>3</v>
      </c>
      <c r="Z3698" s="9" t="n">
        <f aca="false">MOD(INT(E3698/3600),24)</f>
        <v>10</v>
      </c>
      <c r="AA3698" s="6" t="s">
        <v>7639</v>
      </c>
    </row>
    <row r="3699" customFormat="false" ht="15" hidden="false" customHeight="false" outlineLevel="0" collapsed="false">
      <c r="A3699" s="6" t="s">
        <v>7640</v>
      </c>
      <c r="B3699" s="6" t="s">
        <v>44</v>
      </c>
      <c r="C3699" s="6" t="s">
        <v>46</v>
      </c>
      <c r="D3699" s="6" t="s">
        <v>170</v>
      </c>
      <c r="E3699" s="6" t="n">
        <v>1790245326</v>
      </c>
      <c r="F3699" s="6" t="n">
        <v>1790245553</v>
      </c>
      <c r="G3699" s="6" t="n">
        <v>1790245373</v>
      </c>
      <c r="H3699" s="6" t="n">
        <v>1790248312</v>
      </c>
      <c r="J3699" s="6" t="n">
        <v>0</v>
      </c>
      <c r="K3699" s="6" t="n">
        <v>0</v>
      </c>
      <c r="L3699" s="9" t="n">
        <f aca="false">IF(AND(E3699&gt;=Scenario!$B$11,E3699&lt;Scenario!$B$12),1,0)</f>
        <v>1</v>
      </c>
      <c r="M3699" s="9" t="n">
        <f aca="false">IF(AND(L3699=1,ISNUMBER(F3699)),MAX(0,F3699-E3699)/60,"")</f>
        <v>3.78333333333333</v>
      </c>
      <c r="N3699" s="9" t="n">
        <f aca="false">IF(AND(L3699=1,ISNUMBER(G3699)),MAX(0,G3699-E3699)/60,"")</f>
        <v>0.783333333333333</v>
      </c>
      <c r="O3699" s="9" t="n">
        <f aca="false">IF(ISNUMBER(H3699),IF(AND(H3699&gt;=Scenario!$B$11,H3699&lt;Scenario!$B$12),1,0),0)</f>
        <v>1</v>
      </c>
      <c r="P3699" s="9" t="n">
        <f aca="false">IF(O3699=1,MAX(0,H3699-E3699)/60,"")</f>
        <v>49.7666666666667</v>
      </c>
      <c r="Q3699" s="9" t="n">
        <f aca="false">INDEX(Scenario!$B$18:$B$20,MATCH(B3699,Scenario!$A$18:$A$20,0))</f>
        <v>240</v>
      </c>
      <c r="R3699" s="9" t="n">
        <f aca="false">INDEX(Scenario!$C$18:$C$20,MATCH(B3699,Scenario!$A$18:$A$20,0))</f>
        <v>4320</v>
      </c>
      <c r="S3699" s="9" t="n">
        <f aca="false">IF(ISNUMBER(M3699),IF(M3699&lt;=Q3699,1,0),"")</f>
        <v>1</v>
      </c>
      <c r="T3699" s="9" t="n">
        <f aca="false">IF(ISNUMBER(P3699),IF(P3699&lt;=R3699,1,0),"")</f>
        <v>1</v>
      </c>
      <c r="U3699" s="9" t="n">
        <f aca="false">IF(E3699&gt;Scenario!$B$14,0,IF(OR(AND(ISNUMBER(H3699),H3699&lt;=Scenario!$B$14),AND(ISNUMBER(I3699),I3699&lt;=Scenario!$B$14)),0,1))</f>
        <v>0</v>
      </c>
      <c r="V3699" s="9" t="n">
        <f aca="false">IF(AND(U3699=1,(Scenario!$B$14-E3699)/60&gt;R3699),1,0)</f>
        <v>0</v>
      </c>
      <c r="W3699" s="9" t="n">
        <f aca="false">IF(OR(C3699=Scenario!$B$22,C3699=Scenario!$C$22),1,0)</f>
        <v>1</v>
      </c>
      <c r="X3699" s="9" t="n">
        <f aca="false">IF(ISNUMBER(I3699),1,0)</f>
        <v>0</v>
      </c>
      <c r="Y3699" s="9" t="n">
        <f aca="false">MOD(INT(E3699/86400)+3,7)</f>
        <v>3</v>
      </c>
      <c r="Z3699" s="9" t="n">
        <f aca="false">MOD(INT(E3699/3600),24)</f>
        <v>10</v>
      </c>
      <c r="AA3699" s="6" t="s">
        <v>7641</v>
      </c>
    </row>
    <row r="3700" customFormat="false" ht="15" hidden="false" customHeight="false" outlineLevel="0" collapsed="false">
      <c r="A3700" s="6" t="s">
        <v>7642</v>
      </c>
      <c r="B3700" s="6" t="s">
        <v>43</v>
      </c>
      <c r="C3700" s="6" t="s">
        <v>46</v>
      </c>
      <c r="D3700" s="6" t="s">
        <v>171</v>
      </c>
      <c r="E3700" s="6" t="n">
        <v>1790245849</v>
      </c>
      <c r="F3700" s="6" t="n">
        <v>1790246023</v>
      </c>
      <c r="G3700" s="6" t="n">
        <v>1790245861</v>
      </c>
      <c r="H3700" s="6" t="n">
        <v>1790250256</v>
      </c>
      <c r="J3700" s="6" t="n">
        <v>0</v>
      </c>
      <c r="K3700" s="6" t="n">
        <v>0</v>
      </c>
      <c r="L3700" s="9" t="n">
        <f aca="false">IF(AND(E3700&gt;=Scenario!$B$11,E3700&lt;Scenario!$B$12),1,0)</f>
        <v>1</v>
      </c>
      <c r="M3700" s="9" t="n">
        <f aca="false">IF(AND(L3700=1,ISNUMBER(F3700)),MAX(0,F3700-E3700)/60,"")</f>
        <v>2.9</v>
      </c>
      <c r="N3700" s="9" t="n">
        <f aca="false">IF(AND(L3700=1,ISNUMBER(G3700)),MAX(0,G3700-E3700)/60,"")</f>
        <v>0.2</v>
      </c>
      <c r="O3700" s="9" t="n">
        <f aca="false">IF(ISNUMBER(H3700),IF(AND(H3700&gt;=Scenario!$B$11,H3700&lt;Scenario!$B$12),1,0),0)</f>
        <v>1</v>
      </c>
      <c r="P3700" s="9" t="n">
        <f aca="false">IF(O3700=1,MAX(0,H3700-E3700)/60,"")</f>
        <v>73.45</v>
      </c>
      <c r="Q3700" s="9" t="n">
        <f aca="false">INDEX(Scenario!$B$18:$B$20,MATCH(B3700,Scenario!$A$18:$A$20,0))</f>
        <v>60</v>
      </c>
      <c r="R3700" s="9" t="n">
        <f aca="false">INDEX(Scenario!$C$18:$C$20,MATCH(B3700,Scenario!$A$18:$A$20,0))</f>
        <v>1440</v>
      </c>
      <c r="S3700" s="9" t="n">
        <f aca="false">IF(ISNUMBER(M3700),IF(M3700&lt;=Q3700,1,0),"")</f>
        <v>1</v>
      </c>
      <c r="T3700" s="9" t="n">
        <f aca="false">IF(ISNUMBER(P3700),IF(P3700&lt;=R3700,1,0),"")</f>
        <v>1</v>
      </c>
      <c r="U3700" s="9" t="n">
        <f aca="false">IF(E3700&gt;Scenario!$B$14,0,IF(OR(AND(ISNUMBER(H3700),H3700&lt;=Scenario!$B$14),AND(ISNUMBER(I3700),I3700&lt;=Scenario!$B$14)),0,1))</f>
        <v>0</v>
      </c>
      <c r="V3700" s="9" t="n">
        <f aca="false">IF(AND(U3700=1,(Scenario!$B$14-E3700)/60&gt;R3700),1,0)</f>
        <v>0</v>
      </c>
      <c r="W3700" s="9" t="n">
        <f aca="false">IF(OR(C3700=Scenario!$B$22,C3700=Scenario!$C$22),1,0)</f>
        <v>1</v>
      </c>
      <c r="X3700" s="9" t="n">
        <f aca="false">IF(ISNUMBER(I3700),1,0)</f>
        <v>0</v>
      </c>
      <c r="Y3700" s="9" t="n">
        <f aca="false">MOD(INT(E3700/86400)+3,7)</f>
        <v>3</v>
      </c>
      <c r="Z3700" s="9" t="n">
        <f aca="false">MOD(INT(E3700/3600),24)</f>
        <v>10</v>
      </c>
      <c r="AA3700" s="6" t="s">
        <v>7643</v>
      </c>
    </row>
    <row r="3701" customFormat="false" ht="15" hidden="false" customHeight="false" outlineLevel="0" collapsed="false">
      <c r="A3701" s="6" t="s">
        <v>7644</v>
      </c>
      <c r="B3701" s="6" t="s">
        <v>43</v>
      </c>
      <c r="C3701" s="6" t="s">
        <v>47</v>
      </c>
      <c r="D3701" s="6" t="s">
        <v>172</v>
      </c>
      <c r="E3701" s="6" t="n">
        <v>1790245915</v>
      </c>
      <c r="F3701" s="6" t="n">
        <v>1790246083</v>
      </c>
      <c r="G3701" s="6" t="n">
        <v>1790245929</v>
      </c>
      <c r="H3701" s="6" t="n">
        <v>1790248657</v>
      </c>
      <c r="J3701" s="6" t="n">
        <v>0</v>
      </c>
      <c r="K3701" s="6" t="n">
        <v>0</v>
      </c>
      <c r="L3701" s="9" t="n">
        <f aca="false">IF(AND(E3701&gt;=Scenario!$B$11,E3701&lt;Scenario!$B$12),1,0)</f>
        <v>1</v>
      </c>
      <c r="M3701" s="9" t="n">
        <f aca="false">IF(AND(L3701=1,ISNUMBER(F3701)),MAX(0,F3701-E3701)/60,"")</f>
        <v>2.8</v>
      </c>
      <c r="N3701" s="9" t="n">
        <f aca="false">IF(AND(L3701=1,ISNUMBER(G3701)),MAX(0,G3701-E3701)/60,"")</f>
        <v>0.233333333333333</v>
      </c>
      <c r="O3701" s="9" t="n">
        <f aca="false">IF(ISNUMBER(H3701),IF(AND(H3701&gt;=Scenario!$B$11,H3701&lt;Scenario!$B$12),1,0),0)</f>
        <v>1</v>
      </c>
      <c r="P3701" s="9" t="n">
        <f aca="false">IF(O3701=1,MAX(0,H3701-E3701)/60,"")</f>
        <v>45.7</v>
      </c>
      <c r="Q3701" s="9" t="n">
        <f aca="false">INDEX(Scenario!$B$18:$B$20,MATCH(B3701,Scenario!$A$18:$A$20,0))</f>
        <v>60</v>
      </c>
      <c r="R3701" s="9" t="n">
        <f aca="false">INDEX(Scenario!$C$18:$C$20,MATCH(B3701,Scenario!$A$18:$A$20,0))</f>
        <v>1440</v>
      </c>
      <c r="S3701" s="9" t="n">
        <f aca="false">IF(ISNUMBER(M3701),IF(M3701&lt;=Q3701,1,0),"")</f>
        <v>1</v>
      </c>
      <c r="T3701" s="9" t="n">
        <f aca="false">IF(ISNUMBER(P3701),IF(P3701&lt;=R3701,1,0),"")</f>
        <v>1</v>
      </c>
      <c r="U3701" s="9" t="n">
        <f aca="false">IF(E3701&gt;Scenario!$B$14,0,IF(OR(AND(ISNUMBER(H3701),H3701&lt;=Scenario!$B$14),AND(ISNUMBER(I3701),I3701&lt;=Scenario!$B$14)),0,1))</f>
        <v>0</v>
      </c>
      <c r="V3701" s="9" t="n">
        <f aca="false">IF(AND(U3701=1,(Scenario!$B$14-E3701)/60&gt;R3701),1,0)</f>
        <v>0</v>
      </c>
      <c r="W3701" s="9" t="n">
        <f aca="false">IF(OR(C3701=Scenario!$B$22,C3701=Scenario!$C$22),1,0)</f>
        <v>1</v>
      </c>
      <c r="X3701" s="9" t="n">
        <f aca="false">IF(ISNUMBER(I3701),1,0)</f>
        <v>0</v>
      </c>
      <c r="Y3701" s="9" t="n">
        <f aca="false">MOD(INT(E3701/86400)+3,7)</f>
        <v>3</v>
      </c>
      <c r="Z3701" s="9" t="n">
        <f aca="false">MOD(INT(E3701/3600),24)</f>
        <v>10</v>
      </c>
      <c r="AA3701" s="6" t="s">
        <v>7645</v>
      </c>
    </row>
    <row r="3702" customFormat="false" ht="15" hidden="false" customHeight="false" outlineLevel="0" collapsed="false">
      <c r="A3702" s="6" t="s">
        <v>7646</v>
      </c>
      <c r="B3702" s="6" t="s">
        <v>43</v>
      </c>
      <c r="C3702" s="6" t="s">
        <v>249</v>
      </c>
      <c r="D3702" s="6" t="s">
        <v>172</v>
      </c>
      <c r="E3702" s="6" t="n">
        <v>1790246237</v>
      </c>
      <c r="F3702" s="6" t="n">
        <v>1790246501</v>
      </c>
      <c r="G3702" s="6" t="n">
        <v>1790246277</v>
      </c>
      <c r="H3702" s="6" t="n">
        <v>1790249477</v>
      </c>
      <c r="J3702" s="6" t="n">
        <v>0</v>
      </c>
      <c r="K3702" s="6" t="n">
        <v>0</v>
      </c>
      <c r="L3702" s="9" t="n">
        <f aca="false">IF(AND(E3702&gt;=Scenario!$B$11,E3702&lt;Scenario!$B$12),1,0)</f>
        <v>1</v>
      </c>
      <c r="M3702" s="9" t="n">
        <f aca="false">IF(AND(L3702=1,ISNUMBER(F3702)),MAX(0,F3702-E3702)/60,"")</f>
        <v>4.4</v>
      </c>
      <c r="N3702" s="9" t="n">
        <f aca="false">IF(AND(L3702=1,ISNUMBER(G3702)),MAX(0,G3702-E3702)/60,"")</f>
        <v>0.666666666666667</v>
      </c>
      <c r="O3702" s="9" t="n">
        <f aca="false">IF(ISNUMBER(H3702),IF(AND(H3702&gt;=Scenario!$B$11,H3702&lt;Scenario!$B$12),1,0),0)</f>
        <v>1</v>
      </c>
      <c r="P3702" s="9" t="n">
        <f aca="false">IF(O3702=1,MAX(0,H3702-E3702)/60,"")</f>
        <v>54</v>
      </c>
      <c r="Q3702" s="9" t="n">
        <f aca="false">INDEX(Scenario!$B$18:$B$20,MATCH(B3702,Scenario!$A$18:$A$20,0))</f>
        <v>60</v>
      </c>
      <c r="R3702" s="9" t="n">
        <f aca="false">INDEX(Scenario!$C$18:$C$20,MATCH(B3702,Scenario!$A$18:$A$20,0))</f>
        <v>1440</v>
      </c>
      <c r="S3702" s="9" t="n">
        <f aca="false">IF(ISNUMBER(M3702),IF(M3702&lt;=Q3702,1,0),"")</f>
        <v>1</v>
      </c>
      <c r="T3702" s="9" t="n">
        <f aca="false">IF(ISNUMBER(P3702),IF(P3702&lt;=R3702,1,0),"")</f>
        <v>1</v>
      </c>
      <c r="U3702" s="9" t="n">
        <f aca="false">IF(E3702&gt;Scenario!$B$14,0,IF(OR(AND(ISNUMBER(H3702),H3702&lt;=Scenario!$B$14),AND(ISNUMBER(I3702),I3702&lt;=Scenario!$B$14)),0,1))</f>
        <v>0</v>
      </c>
      <c r="V3702" s="9" t="n">
        <f aca="false">IF(AND(U3702=1,(Scenario!$B$14-E3702)/60&gt;R3702),1,0)</f>
        <v>0</v>
      </c>
      <c r="W3702" s="9" t="n">
        <f aca="false">IF(OR(C3702=Scenario!$B$22,C3702=Scenario!$C$22),1,0)</f>
        <v>0</v>
      </c>
      <c r="X3702" s="9" t="n">
        <f aca="false">IF(ISNUMBER(I3702),1,0)</f>
        <v>0</v>
      </c>
      <c r="Y3702" s="9" t="n">
        <f aca="false">MOD(INT(E3702/86400)+3,7)</f>
        <v>3</v>
      </c>
      <c r="Z3702" s="9" t="n">
        <f aca="false">MOD(INT(E3702/3600),24)</f>
        <v>10</v>
      </c>
      <c r="AA3702" s="6" t="s">
        <v>7647</v>
      </c>
    </row>
    <row r="3703" customFormat="false" ht="15" hidden="false" customHeight="false" outlineLevel="0" collapsed="false">
      <c r="A3703" s="6" t="s">
        <v>7648</v>
      </c>
      <c r="B3703" s="6" t="s">
        <v>44</v>
      </c>
      <c r="C3703" s="6" t="s">
        <v>46</v>
      </c>
      <c r="D3703" s="6" t="s">
        <v>171</v>
      </c>
      <c r="E3703" s="6" t="n">
        <v>1790247051</v>
      </c>
      <c r="F3703" s="6" t="n">
        <v>1790247234</v>
      </c>
      <c r="G3703" s="6" t="n">
        <v>1790247081</v>
      </c>
      <c r="H3703" s="6" t="n">
        <v>1790251931</v>
      </c>
      <c r="J3703" s="6" t="n">
        <v>0</v>
      </c>
      <c r="K3703" s="6" t="n">
        <v>1</v>
      </c>
      <c r="L3703" s="9" t="n">
        <f aca="false">IF(AND(E3703&gt;=Scenario!$B$11,E3703&lt;Scenario!$B$12),1,0)</f>
        <v>1</v>
      </c>
      <c r="M3703" s="9" t="n">
        <f aca="false">IF(AND(L3703=1,ISNUMBER(F3703)),MAX(0,F3703-E3703)/60,"")</f>
        <v>3.05</v>
      </c>
      <c r="N3703" s="9" t="n">
        <f aca="false">IF(AND(L3703=1,ISNUMBER(G3703)),MAX(0,G3703-E3703)/60,"")</f>
        <v>0.5</v>
      </c>
      <c r="O3703" s="9" t="n">
        <f aca="false">IF(ISNUMBER(H3703),IF(AND(H3703&gt;=Scenario!$B$11,H3703&lt;Scenario!$B$12),1,0),0)</f>
        <v>1</v>
      </c>
      <c r="P3703" s="9" t="n">
        <f aca="false">IF(O3703=1,MAX(0,H3703-E3703)/60,"")</f>
        <v>81.3333333333333</v>
      </c>
      <c r="Q3703" s="9" t="n">
        <f aca="false">INDEX(Scenario!$B$18:$B$20,MATCH(B3703,Scenario!$A$18:$A$20,0))</f>
        <v>240</v>
      </c>
      <c r="R3703" s="9" t="n">
        <f aca="false">INDEX(Scenario!$C$18:$C$20,MATCH(B3703,Scenario!$A$18:$A$20,0))</f>
        <v>4320</v>
      </c>
      <c r="S3703" s="9" t="n">
        <f aca="false">IF(ISNUMBER(M3703),IF(M3703&lt;=Q3703,1,0),"")</f>
        <v>1</v>
      </c>
      <c r="T3703" s="9" t="n">
        <f aca="false">IF(ISNUMBER(P3703),IF(P3703&lt;=R3703,1,0),"")</f>
        <v>1</v>
      </c>
      <c r="U3703" s="9" t="n">
        <f aca="false">IF(E3703&gt;Scenario!$B$14,0,IF(OR(AND(ISNUMBER(H3703),H3703&lt;=Scenario!$B$14),AND(ISNUMBER(I3703),I3703&lt;=Scenario!$B$14)),0,1))</f>
        <v>0</v>
      </c>
      <c r="V3703" s="9" t="n">
        <f aca="false">IF(AND(U3703=1,(Scenario!$B$14-E3703)/60&gt;R3703),1,0)</f>
        <v>0</v>
      </c>
      <c r="W3703" s="9" t="n">
        <f aca="false">IF(OR(C3703=Scenario!$B$22,C3703=Scenario!$C$22),1,0)</f>
        <v>1</v>
      </c>
      <c r="X3703" s="9" t="n">
        <f aca="false">IF(ISNUMBER(I3703),1,0)</f>
        <v>0</v>
      </c>
      <c r="Y3703" s="9" t="n">
        <f aca="false">MOD(INT(E3703/86400)+3,7)</f>
        <v>3</v>
      </c>
      <c r="Z3703" s="9" t="n">
        <f aca="false">MOD(INT(E3703/3600),24)</f>
        <v>10</v>
      </c>
      <c r="AA3703" s="6" t="s">
        <v>7649</v>
      </c>
    </row>
    <row r="3704" customFormat="false" ht="15" hidden="false" customHeight="false" outlineLevel="0" collapsed="false">
      <c r="A3704" s="6" t="s">
        <v>7650</v>
      </c>
      <c r="B3704" s="6" t="s">
        <v>44</v>
      </c>
      <c r="C3704" s="6" t="s">
        <v>47</v>
      </c>
      <c r="D3704" s="6" t="s">
        <v>170</v>
      </c>
      <c r="E3704" s="6" t="n">
        <v>1790247320</v>
      </c>
      <c r="F3704" s="6" t="n">
        <v>1790247411</v>
      </c>
      <c r="G3704" s="6" t="n">
        <v>1790247331</v>
      </c>
      <c r="H3704" s="6" t="n">
        <v>1790247830</v>
      </c>
      <c r="J3704" s="6" t="n">
        <v>0</v>
      </c>
      <c r="K3704" s="6" t="n">
        <v>0</v>
      </c>
      <c r="L3704" s="9" t="n">
        <f aca="false">IF(AND(E3704&gt;=Scenario!$B$11,E3704&lt;Scenario!$B$12),1,0)</f>
        <v>1</v>
      </c>
      <c r="M3704" s="9" t="n">
        <f aca="false">IF(AND(L3704=1,ISNUMBER(F3704)),MAX(0,F3704-E3704)/60,"")</f>
        <v>1.51666666666667</v>
      </c>
      <c r="N3704" s="9" t="n">
        <f aca="false">IF(AND(L3704=1,ISNUMBER(G3704)),MAX(0,G3704-E3704)/60,"")</f>
        <v>0.183333333333333</v>
      </c>
      <c r="O3704" s="9" t="n">
        <f aca="false">IF(ISNUMBER(H3704),IF(AND(H3704&gt;=Scenario!$B$11,H3704&lt;Scenario!$B$12),1,0),0)</f>
        <v>1</v>
      </c>
      <c r="P3704" s="9" t="n">
        <f aca="false">IF(O3704=1,MAX(0,H3704-E3704)/60,"")</f>
        <v>8.5</v>
      </c>
      <c r="Q3704" s="9" t="n">
        <f aca="false">INDEX(Scenario!$B$18:$B$20,MATCH(B3704,Scenario!$A$18:$A$20,0))</f>
        <v>240</v>
      </c>
      <c r="R3704" s="9" t="n">
        <f aca="false">INDEX(Scenario!$C$18:$C$20,MATCH(B3704,Scenario!$A$18:$A$20,0))</f>
        <v>4320</v>
      </c>
      <c r="S3704" s="9" t="n">
        <f aca="false">IF(ISNUMBER(M3704),IF(M3704&lt;=Q3704,1,0),"")</f>
        <v>1</v>
      </c>
      <c r="T3704" s="9" t="n">
        <f aca="false">IF(ISNUMBER(P3704),IF(P3704&lt;=R3704,1,0),"")</f>
        <v>1</v>
      </c>
      <c r="U3704" s="9" t="n">
        <f aca="false">IF(E3704&gt;Scenario!$B$14,0,IF(OR(AND(ISNUMBER(H3704),H3704&lt;=Scenario!$B$14),AND(ISNUMBER(I3704),I3704&lt;=Scenario!$B$14)),0,1))</f>
        <v>0</v>
      </c>
      <c r="V3704" s="9" t="n">
        <f aca="false">IF(AND(U3704=1,(Scenario!$B$14-E3704)/60&gt;R3704),1,0)</f>
        <v>0</v>
      </c>
      <c r="W3704" s="9" t="n">
        <f aca="false">IF(OR(C3704=Scenario!$B$22,C3704=Scenario!$C$22),1,0)</f>
        <v>1</v>
      </c>
      <c r="X3704" s="9" t="n">
        <f aca="false">IF(ISNUMBER(I3704),1,0)</f>
        <v>0</v>
      </c>
      <c r="Y3704" s="9" t="n">
        <f aca="false">MOD(INT(E3704/86400)+3,7)</f>
        <v>3</v>
      </c>
      <c r="Z3704" s="9" t="n">
        <f aca="false">MOD(INT(E3704/3600),24)</f>
        <v>10</v>
      </c>
      <c r="AA3704" s="6" t="s">
        <v>7651</v>
      </c>
    </row>
    <row r="3705" customFormat="false" ht="15" hidden="false" customHeight="false" outlineLevel="0" collapsed="false">
      <c r="A3705" s="6" t="s">
        <v>7652</v>
      </c>
      <c r="B3705" s="6" t="s">
        <v>43</v>
      </c>
      <c r="C3705" s="6" t="s">
        <v>249</v>
      </c>
      <c r="D3705" s="6" t="s">
        <v>170</v>
      </c>
      <c r="E3705" s="6" t="n">
        <v>1790248606</v>
      </c>
      <c r="F3705" s="6" t="n">
        <v>1790248718</v>
      </c>
      <c r="G3705" s="6" t="n">
        <v>1790248652</v>
      </c>
      <c r="H3705" s="6" t="n">
        <v>1790313288</v>
      </c>
      <c r="J3705" s="6" t="n">
        <v>1</v>
      </c>
      <c r="K3705" s="6" t="n">
        <v>0</v>
      </c>
      <c r="L3705" s="9" t="n">
        <f aca="false">IF(AND(E3705&gt;=Scenario!$B$11,E3705&lt;Scenario!$B$12),1,0)</f>
        <v>1</v>
      </c>
      <c r="M3705" s="9" t="n">
        <f aca="false">IF(AND(L3705=1,ISNUMBER(F3705)),MAX(0,F3705-E3705)/60,"")</f>
        <v>1.86666666666667</v>
      </c>
      <c r="N3705" s="9" t="n">
        <f aca="false">IF(AND(L3705=1,ISNUMBER(G3705)),MAX(0,G3705-E3705)/60,"")</f>
        <v>0.766666666666667</v>
      </c>
      <c r="O3705" s="9" t="n">
        <f aca="false">IF(ISNUMBER(H3705),IF(AND(H3705&gt;=Scenario!$B$11,H3705&lt;Scenario!$B$12),1,0),0)</f>
        <v>1</v>
      </c>
      <c r="P3705" s="9" t="n">
        <f aca="false">IF(O3705=1,MAX(0,H3705-E3705)/60,"")</f>
        <v>1078.03333333333</v>
      </c>
      <c r="Q3705" s="9" t="n">
        <f aca="false">INDEX(Scenario!$B$18:$B$20,MATCH(B3705,Scenario!$A$18:$A$20,0))</f>
        <v>60</v>
      </c>
      <c r="R3705" s="9" t="n">
        <f aca="false">INDEX(Scenario!$C$18:$C$20,MATCH(B3705,Scenario!$A$18:$A$20,0))</f>
        <v>1440</v>
      </c>
      <c r="S3705" s="9" t="n">
        <f aca="false">IF(ISNUMBER(M3705),IF(M3705&lt;=Q3705,1,0),"")</f>
        <v>1</v>
      </c>
      <c r="T3705" s="9" t="n">
        <f aca="false">IF(ISNUMBER(P3705),IF(P3705&lt;=R3705,1,0),"")</f>
        <v>1</v>
      </c>
      <c r="U3705" s="9" t="n">
        <f aca="false">IF(E3705&gt;Scenario!$B$14,0,IF(OR(AND(ISNUMBER(H3705),H3705&lt;=Scenario!$B$14),AND(ISNUMBER(I3705),I3705&lt;=Scenario!$B$14)),0,1))</f>
        <v>0</v>
      </c>
      <c r="V3705" s="9" t="n">
        <f aca="false">IF(AND(U3705=1,(Scenario!$B$14-E3705)/60&gt;R3705),1,0)</f>
        <v>0</v>
      </c>
      <c r="W3705" s="9" t="n">
        <f aca="false">IF(OR(C3705=Scenario!$B$22,C3705=Scenario!$C$22),1,0)</f>
        <v>0</v>
      </c>
      <c r="X3705" s="9" t="n">
        <f aca="false">IF(ISNUMBER(I3705),1,0)</f>
        <v>0</v>
      </c>
      <c r="Y3705" s="9" t="n">
        <f aca="false">MOD(INT(E3705/86400)+3,7)</f>
        <v>3</v>
      </c>
      <c r="Z3705" s="9" t="n">
        <f aca="false">MOD(INT(E3705/3600),24)</f>
        <v>11</v>
      </c>
      <c r="AA3705" s="6" t="s">
        <v>7653</v>
      </c>
    </row>
    <row r="3706" customFormat="false" ht="15" hidden="false" customHeight="false" outlineLevel="0" collapsed="false">
      <c r="A3706" s="6" t="s">
        <v>7654</v>
      </c>
      <c r="B3706" s="6" t="s">
        <v>44</v>
      </c>
      <c r="C3706" s="6" t="s">
        <v>288</v>
      </c>
      <c r="D3706" s="6" t="s">
        <v>171</v>
      </c>
      <c r="E3706" s="6" t="n">
        <v>1790248886</v>
      </c>
      <c r="F3706" s="6" t="n">
        <v>1790249070</v>
      </c>
      <c r="G3706" s="6" t="n">
        <v>1790248941</v>
      </c>
      <c r="H3706" s="6" t="n">
        <v>1790257797</v>
      </c>
      <c r="J3706" s="6" t="n">
        <v>0</v>
      </c>
      <c r="K3706" s="6" t="n">
        <v>0</v>
      </c>
      <c r="L3706" s="9" t="n">
        <f aca="false">IF(AND(E3706&gt;=Scenario!$B$11,E3706&lt;Scenario!$B$12),1,0)</f>
        <v>1</v>
      </c>
      <c r="M3706" s="9" t="n">
        <f aca="false">IF(AND(L3706=1,ISNUMBER(F3706)),MAX(0,F3706-E3706)/60,"")</f>
        <v>3.06666666666667</v>
      </c>
      <c r="N3706" s="9" t="n">
        <f aca="false">IF(AND(L3706=1,ISNUMBER(G3706)),MAX(0,G3706-E3706)/60,"")</f>
        <v>0.916666666666667</v>
      </c>
      <c r="O3706" s="9" t="n">
        <f aca="false">IF(ISNUMBER(H3706),IF(AND(H3706&gt;=Scenario!$B$11,H3706&lt;Scenario!$B$12),1,0),0)</f>
        <v>1</v>
      </c>
      <c r="P3706" s="9" t="n">
        <f aca="false">IF(O3706=1,MAX(0,H3706-E3706)/60,"")</f>
        <v>148.516666666667</v>
      </c>
      <c r="Q3706" s="9" t="n">
        <f aca="false">INDEX(Scenario!$B$18:$B$20,MATCH(B3706,Scenario!$A$18:$A$20,0))</f>
        <v>240</v>
      </c>
      <c r="R3706" s="9" t="n">
        <f aca="false">INDEX(Scenario!$C$18:$C$20,MATCH(B3706,Scenario!$A$18:$A$20,0))</f>
        <v>4320</v>
      </c>
      <c r="S3706" s="9" t="n">
        <f aca="false">IF(ISNUMBER(M3706),IF(M3706&lt;=Q3706,1,0),"")</f>
        <v>1</v>
      </c>
      <c r="T3706" s="9" t="n">
        <f aca="false">IF(ISNUMBER(P3706),IF(P3706&lt;=R3706,1,0),"")</f>
        <v>1</v>
      </c>
      <c r="U3706" s="9" t="n">
        <f aca="false">IF(E3706&gt;Scenario!$B$14,0,IF(OR(AND(ISNUMBER(H3706),H3706&lt;=Scenario!$B$14),AND(ISNUMBER(I3706),I3706&lt;=Scenario!$B$14)),0,1))</f>
        <v>0</v>
      </c>
      <c r="V3706" s="9" t="n">
        <f aca="false">IF(AND(U3706=1,(Scenario!$B$14-E3706)/60&gt;R3706),1,0)</f>
        <v>0</v>
      </c>
      <c r="W3706" s="9" t="n">
        <f aca="false">IF(OR(C3706=Scenario!$B$22,C3706=Scenario!$C$22),1,0)</f>
        <v>0</v>
      </c>
      <c r="X3706" s="9" t="n">
        <f aca="false">IF(ISNUMBER(I3706),1,0)</f>
        <v>0</v>
      </c>
      <c r="Y3706" s="9" t="n">
        <f aca="false">MOD(INT(E3706/86400)+3,7)</f>
        <v>3</v>
      </c>
      <c r="Z3706" s="9" t="n">
        <f aca="false">MOD(INT(E3706/3600),24)</f>
        <v>11</v>
      </c>
      <c r="AA3706" s="6" t="s">
        <v>7655</v>
      </c>
    </row>
    <row r="3707" customFormat="false" ht="15" hidden="false" customHeight="false" outlineLevel="0" collapsed="false">
      <c r="A3707" s="6" t="s">
        <v>7656</v>
      </c>
      <c r="B3707" s="6" t="s">
        <v>42</v>
      </c>
      <c r="C3707" s="6" t="s">
        <v>249</v>
      </c>
      <c r="D3707" s="6" t="s">
        <v>171</v>
      </c>
      <c r="E3707" s="6" t="n">
        <v>1790249110</v>
      </c>
      <c r="F3707" s="6" t="n">
        <v>1790249230</v>
      </c>
      <c r="G3707" s="6" t="n">
        <v>1790249131</v>
      </c>
      <c r="H3707" s="6" t="n">
        <v>1790250411</v>
      </c>
      <c r="J3707" s="6" t="n">
        <v>0</v>
      </c>
      <c r="K3707" s="6" t="n">
        <v>0</v>
      </c>
      <c r="L3707" s="9" t="n">
        <f aca="false">IF(AND(E3707&gt;=Scenario!$B$11,E3707&lt;Scenario!$B$12),1,0)</f>
        <v>1</v>
      </c>
      <c r="M3707" s="9" t="n">
        <f aca="false">IF(AND(L3707=1,ISNUMBER(F3707)),MAX(0,F3707-E3707)/60,"")</f>
        <v>2</v>
      </c>
      <c r="N3707" s="9" t="n">
        <f aca="false">IF(AND(L3707=1,ISNUMBER(G3707)),MAX(0,G3707-E3707)/60,"")</f>
        <v>0.35</v>
      </c>
      <c r="O3707" s="9" t="n">
        <f aca="false">IF(ISNUMBER(H3707),IF(AND(H3707&gt;=Scenario!$B$11,H3707&lt;Scenario!$B$12),1,0),0)</f>
        <v>1</v>
      </c>
      <c r="P3707" s="9" t="n">
        <f aca="false">IF(O3707=1,MAX(0,H3707-E3707)/60,"")</f>
        <v>21.6833333333333</v>
      </c>
      <c r="Q3707" s="9" t="n">
        <f aca="false">INDEX(Scenario!$B$18:$B$20,MATCH(B3707,Scenario!$A$18:$A$20,0))</f>
        <v>15</v>
      </c>
      <c r="R3707" s="9" t="n">
        <f aca="false">INDEX(Scenario!$C$18:$C$20,MATCH(B3707,Scenario!$A$18:$A$20,0))</f>
        <v>240</v>
      </c>
      <c r="S3707" s="9" t="n">
        <f aca="false">IF(ISNUMBER(M3707),IF(M3707&lt;=Q3707,1,0),"")</f>
        <v>1</v>
      </c>
      <c r="T3707" s="9" t="n">
        <f aca="false">IF(ISNUMBER(P3707),IF(P3707&lt;=R3707,1,0),"")</f>
        <v>1</v>
      </c>
      <c r="U3707" s="9" t="n">
        <f aca="false">IF(E3707&gt;Scenario!$B$14,0,IF(OR(AND(ISNUMBER(H3707),H3707&lt;=Scenario!$B$14),AND(ISNUMBER(I3707),I3707&lt;=Scenario!$B$14)),0,1))</f>
        <v>0</v>
      </c>
      <c r="V3707" s="9" t="n">
        <f aca="false">IF(AND(U3707=1,(Scenario!$B$14-E3707)/60&gt;R3707),1,0)</f>
        <v>0</v>
      </c>
      <c r="W3707" s="9" t="n">
        <f aca="false">IF(OR(C3707=Scenario!$B$22,C3707=Scenario!$C$22),1,0)</f>
        <v>0</v>
      </c>
      <c r="X3707" s="9" t="n">
        <f aca="false">IF(ISNUMBER(I3707),1,0)</f>
        <v>0</v>
      </c>
      <c r="Y3707" s="9" t="n">
        <f aca="false">MOD(INT(E3707/86400)+3,7)</f>
        <v>3</v>
      </c>
      <c r="Z3707" s="9" t="n">
        <f aca="false">MOD(INT(E3707/3600),24)</f>
        <v>11</v>
      </c>
      <c r="AA3707" s="6" t="s">
        <v>7657</v>
      </c>
    </row>
    <row r="3708" customFormat="false" ht="15" hidden="false" customHeight="false" outlineLevel="0" collapsed="false">
      <c r="A3708" s="6" t="s">
        <v>7658</v>
      </c>
      <c r="B3708" s="6" t="s">
        <v>44</v>
      </c>
      <c r="C3708" s="6" t="s">
        <v>249</v>
      </c>
      <c r="D3708" s="6" t="s">
        <v>171</v>
      </c>
      <c r="E3708" s="6" t="n">
        <v>1790249215</v>
      </c>
      <c r="F3708" s="6" t="n">
        <v>1790249369</v>
      </c>
      <c r="G3708" s="6" t="n">
        <v>1790249232</v>
      </c>
      <c r="H3708" s="6" t="n">
        <v>1790252230</v>
      </c>
      <c r="J3708" s="6" t="n">
        <v>0</v>
      </c>
      <c r="K3708" s="6" t="n">
        <v>0</v>
      </c>
      <c r="L3708" s="9" t="n">
        <f aca="false">IF(AND(E3708&gt;=Scenario!$B$11,E3708&lt;Scenario!$B$12),1,0)</f>
        <v>1</v>
      </c>
      <c r="M3708" s="9" t="n">
        <f aca="false">IF(AND(L3708=1,ISNUMBER(F3708)),MAX(0,F3708-E3708)/60,"")</f>
        <v>2.56666666666667</v>
      </c>
      <c r="N3708" s="9" t="n">
        <f aca="false">IF(AND(L3708=1,ISNUMBER(G3708)),MAX(0,G3708-E3708)/60,"")</f>
        <v>0.283333333333333</v>
      </c>
      <c r="O3708" s="9" t="n">
        <f aca="false">IF(ISNUMBER(H3708),IF(AND(H3708&gt;=Scenario!$B$11,H3708&lt;Scenario!$B$12),1,0),0)</f>
        <v>1</v>
      </c>
      <c r="P3708" s="9" t="n">
        <f aca="false">IF(O3708=1,MAX(0,H3708-E3708)/60,"")</f>
        <v>50.25</v>
      </c>
      <c r="Q3708" s="9" t="n">
        <f aca="false">INDEX(Scenario!$B$18:$B$20,MATCH(B3708,Scenario!$A$18:$A$20,0))</f>
        <v>240</v>
      </c>
      <c r="R3708" s="9" t="n">
        <f aca="false">INDEX(Scenario!$C$18:$C$20,MATCH(B3708,Scenario!$A$18:$A$20,0))</f>
        <v>4320</v>
      </c>
      <c r="S3708" s="9" t="n">
        <f aca="false">IF(ISNUMBER(M3708),IF(M3708&lt;=Q3708,1,0),"")</f>
        <v>1</v>
      </c>
      <c r="T3708" s="9" t="n">
        <f aca="false">IF(ISNUMBER(P3708),IF(P3708&lt;=R3708,1,0),"")</f>
        <v>1</v>
      </c>
      <c r="U3708" s="9" t="n">
        <f aca="false">IF(E3708&gt;Scenario!$B$14,0,IF(OR(AND(ISNUMBER(H3708),H3708&lt;=Scenario!$B$14),AND(ISNUMBER(I3708),I3708&lt;=Scenario!$B$14)),0,1))</f>
        <v>0</v>
      </c>
      <c r="V3708" s="9" t="n">
        <f aca="false">IF(AND(U3708=1,(Scenario!$B$14-E3708)/60&gt;R3708),1,0)</f>
        <v>0</v>
      </c>
      <c r="W3708" s="9" t="n">
        <f aca="false">IF(OR(C3708=Scenario!$B$22,C3708=Scenario!$C$22),1,0)</f>
        <v>0</v>
      </c>
      <c r="X3708" s="9" t="n">
        <f aca="false">IF(ISNUMBER(I3708),1,0)</f>
        <v>0</v>
      </c>
      <c r="Y3708" s="9" t="n">
        <f aca="false">MOD(INT(E3708/86400)+3,7)</f>
        <v>3</v>
      </c>
      <c r="Z3708" s="9" t="n">
        <f aca="false">MOD(INT(E3708/3600),24)</f>
        <v>11</v>
      </c>
      <c r="AA3708" s="6" t="s">
        <v>7659</v>
      </c>
    </row>
    <row r="3709" customFormat="false" ht="15" hidden="false" customHeight="false" outlineLevel="0" collapsed="false">
      <c r="A3709" s="6" t="s">
        <v>7660</v>
      </c>
      <c r="B3709" s="6" t="s">
        <v>44</v>
      </c>
      <c r="C3709" s="6" t="s">
        <v>249</v>
      </c>
      <c r="D3709" s="6" t="s">
        <v>170</v>
      </c>
      <c r="E3709" s="6" t="n">
        <v>1790249425</v>
      </c>
      <c r="F3709" s="6" t="n">
        <v>1790249508</v>
      </c>
      <c r="G3709" s="6" t="n">
        <v>1790249442</v>
      </c>
      <c r="H3709" s="6" t="n">
        <v>1790356774</v>
      </c>
      <c r="J3709" s="6" t="n">
        <v>1</v>
      </c>
      <c r="K3709" s="6" t="n">
        <v>0</v>
      </c>
      <c r="L3709" s="9" t="n">
        <f aca="false">IF(AND(E3709&gt;=Scenario!$B$11,E3709&lt;Scenario!$B$12),1,0)</f>
        <v>1</v>
      </c>
      <c r="M3709" s="9" t="n">
        <f aca="false">IF(AND(L3709=1,ISNUMBER(F3709)),MAX(0,F3709-E3709)/60,"")</f>
        <v>1.38333333333333</v>
      </c>
      <c r="N3709" s="9" t="n">
        <f aca="false">IF(AND(L3709=1,ISNUMBER(G3709)),MAX(0,G3709-E3709)/60,"")</f>
        <v>0.283333333333333</v>
      </c>
      <c r="O3709" s="9" t="n">
        <f aca="false">IF(ISNUMBER(H3709),IF(AND(H3709&gt;=Scenario!$B$11,H3709&lt;Scenario!$B$12),1,0),0)</f>
        <v>1</v>
      </c>
      <c r="P3709" s="9" t="n">
        <f aca="false">IF(O3709=1,MAX(0,H3709-E3709)/60,"")</f>
        <v>1789.15</v>
      </c>
      <c r="Q3709" s="9" t="n">
        <f aca="false">INDEX(Scenario!$B$18:$B$20,MATCH(B3709,Scenario!$A$18:$A$20,0))</f>
        <v>240</v>
      </c>
      <c r="R3709" s="9" t="n">
        <f aca="false">INDEX(Scenario!$C$18:$C$20,MATCH(B3709,Scenario!$A$18:$A$20,0))</f>
        <v>4320</v>
      </c>
      <c r="S3709" s="9" t="n">
        <f aca="false">IF(ISNUMBER(M3709),IF(M3709&lt;=Q3709,1,0),"")</f>
        <v>1</v>
      </c>
      <c r="T3709" s="9" t="n">
        <f aca="false">IF(ISNUMBER(P3709),IF(P3709&lt;=R3709,1,0),"")</f>
        <v>1</v>
      </c>
      <c r="U3709" s="9" t="n">
        <f aca="false">IF(E3709&gt;Scenario!$B$14,0,IF(OR(AND(ISNUMBER(H3709),H3709&lt;=Scenario!$B$14),AND(ISNUMBER(I3709),I3709&lt;=Scenario!$B$14)),0,1))</f>
        <v>0</v>
      </c>
      <c r="V3709" s="9" t="n">
        <f aca="false">IF(AND(U3709=1,(Scenario!$B$14-E3709)/60&gt;R3709),1,0)</f>
        <v>0</v>
      </c>
      <c r="W3709" s="9" t="n">
        <f aca="false">IF(OR(C3709=Scenario!$B$22,C3709=Scenario!$C$22),1,0)</f>
        <v>0</v>
      </c>
      <c r="X3709" s="9" t="n">
        <f aca="false">IF(ISNUMBER(I3709),1,0)</f>
        <v>0</v>
      </c>
      <c r="Y3709" s="9" t="n">
        <f aca="false">MOD(INT(E3709/86400)+3,7)</f>
        <v>3</v>
      </c>
      <c r="Z3709" s="9" t="n">
        <f aca="false">MOD(INT(E3709/3600),24)</f>
        <v>11</v>
      </c>
      <c r="AA3709" s="6" t="s">
        <v>7661</v>
      </c>
    </row>
    <row r="3710" customFormat="false" ht="15" hidden="false" customHeight="false" outlineLevel="0" collapsed="false">
      <c r="A3710" s="6" t="s">
        <v>7662</v>
      </c>
      <c r="B3710" s="6" t="s">
        <v>44</v>
      </c>
      <c r="C3710" s="6" t="s">
        <v>46</v>
      </c>
      <c r="D3710" s="6" t="s">
        <v>171</v>
      </c>
      <c r="E3710" s="6" t="n">
        <v>1790249545</v>
      </c>
      <c r="F3710" s="6" t="n">
        <v>1790249755</v>
      </c>
      <c r="G3710" s="6" t="n">
        <v>1790249601</v>
      </c>
      <c r="H3710" s="6" t="n">
        <v>1790253339</v>
      </c>
      <c r="J3710" s="6" t="n">
        <v>0</v>
      </c>
      <c r="K3710" s="6" t="n">
        <v>0</v>
      </c>
      <c r="L3710" s="9" t="n">
        <f aca="false">IF(AND(E3710&gt;=Scenario!$B$11,E3710&lt;Scenario!$B$12),1,0)</f>
        <v>1</v>
      </c>
      <c r="M3710" s="9" t="n">
        <f aca="false">IF(AND(L3710=1,ISNUMBER(F3710)),MAX(0,F3710-E3710)/60,"")</f>
        <v>3.5</v>
      </c>
      <c r="N3710" s="9" t="n">
        <f aca="false">IF(AND(L3710=1,ISNUMBER(G3710)),MAX(0,G3710-E3710)/60,"")</f>
        <v>0.933333333333333</v>
      </c>
      <c r="O3710" s="9" t="n">
        <f aca="false">IF(ISNUMBER(H3710),IF(AND(H3710&gt;=Scenario!$B$11,H3710&lt;Scenario!$B$12),1,0),0)</f>
        <v>1</v>
      </c>
      <c r="P3710" s="9" t="n">
        <f aca="false">IF(O3710=1,MAX(0,H3710-E3710)/60,"")</f>
        <v>63.2333333333333</v>
      </c>
      <c r="Q3710" s="9" t="n">
        <f aca="false">INDEX(Scenario!$B$18:$B$20,MATCH(B3710,Scenario!$A$18:$A$20,0))</f>
        <v>240</v>
      </c>
      <c r="R3710" s="9" t="n">
        <f aca="false">INDEX(Scenario!$C$18:$C$20,MATCH(B3710,Scenario!$A$18:$A$20,0))</f>
        <v>4320</v>
      </c>
      <c r="S3710" s="9" t="n">
        <f aca="false">IF(ISNUMBER(M3710),IF(M3710&lt;=Q3710,1,0),"")</f>
        <v>1</v>
      </c>
      <c r="T3710" s="9" t="n">
        <f aca="false">IF(ISNUMBER(P3710),IF(P3710&lt;=R3710,1,0),"")</f>
        <v>1</v>
      </c>
      <c r="U3710" s="9" t="n">
        <f aca="false">IF(E3710&gt;Scenario!$B$14,0,IF(OR(AND(ISNUMBER(H3710),H3710&lt;=Scenario!$B$14),AND(ISNUMBER(I3710),I3710&lt;=Scenario!$B$14)),0,1))</f>
        <v>0</v>
      </c>
      <c r="V3710" s="9" t="n">
        <f aca="false">IF(AND(U3710=1,(Scenario!$B$14-E3710)/60&gt;R3710),1,0)</f>
        <v>0</v>
      </c>
      <c r="W3710" s="9" t="n">
        <f aca="false">IF(OR(C3710=Scenario!$B$22,C3710=Scenario!$C$22),1,0)</f>
        <v>1</v>
      </c>
      <c r="X3710" s="9" t="n">
        <f aca="false">IF(ISNUMBER(I3710),1,0)</f>
        <v>0</v>
      </c>
      <c r="Y3710" s="9" t="n">
        <f aca="false">MOD(INT(E3710/86400)+3,7)</f>
        <v>3</v>
      </c>
      <c r="Z3710" s="9" t="n">
        <f aca="false">MOD(INT(E3710/3600),24)</f>
        <v>11</v>
      </c>
      <c r="AA3710" s="6" t="s">
        <v>7663</v>
      </c>
    </row>
    <row r="3711" customFormat="false" ht="15" hidden="false" customHeight="false" outlineLevel="0" collapsed="false">
      <c r="A3711" s="6" t="s">
        <v>7664</v>
      </c>
      <c r="B3711" s="6" t="s">
        <v>43</v>
      </c>
      <c r="C3711" s="6" t="s">
        <v>46</v>
      </c>
      <c r="D3711" s="6" t="s">
        <v>171</v>
      </c>
      <c r="E3711" s="6" t="n">
        <v>1790250055</v>
      </c>
      <c r="F3711" s="6" t="n">
        <v>1790250424</v>
      </c>
      <c r="G3711" s="6" t="n">
        <v>1790250304</v>
      </c>
      <c r="H3711" s="6" t="n">
        <v>1790254593</v>
      </c>
      <c r="J3711" s="6" t="n">
        <v>0</v>
      </c>
      <c r="K3711" s="6" t="n">
        <v>0</v>
      </c>
      <c r="L3711" s="9" t="n">
        <f aca="false">IF(AND(E3711&gt;=Scenario!$B$11,E3711&lt;Scenario!$B$12),1,0)</f>
        <v>1</v>
      </c>
      <c r="M3711" s="9" t="n">
        <f aca="false">IF(AND(L3711=1,ISNUMBER(F3711)),MAX(0,F3711-E3711)/60,"")</f>
        <v>6.15</v>
      </c>
      <c r="N3711" s="9" t="n">
        <f aca="false">IF(AND(L3711=1,ISNUMBER(G3711)),MAX(0,G3711-E3711)/60,"")</f>
        <v>4.15</v>
      </c>
      <c r="O3711" s="9" t="n">
        <f aca="false">IF(ISNUMBER(H3711),IF(AND(H3711&gt;=Scenario!$B$11,H3711&lt;Scenario!$B$12),1,0),0)</f>
        <v>1</v>
      </c>
      <c r="P3711" s="9" t="n">
        <f aca="false">IF(O3711=1,MAX(0,H3711-E3711)/60,"")</f>
        <v>75.6333333333333</v>
      </c>
      <c r="Q3711" s="9" t="n">
        <f aca="false">INDEX(Scenario!$B$18:$B$20,MATCH(B3711,Scenario!$A$18:$A$20,0))</f>
        <v>60</v>
      </c>
      <c r="R3711" s="9" t="n">
        <f aca="false">INDEX(Scenario!$C$18:$C$20,MATCH(B3711,Scenario!$A$18:$A$20,0))</f>
        <v>1440</v>
      </c>
      <c r="S3711" s="9" t="n">
        <f aca="false">IF(ISNUMBER(M3711),IF(M3711&lt;=Q3711,1,0),"")</f>
        <v>1</v>
      </c>
      <c r="T3711" s="9" t="n">
        <f aca="false">IF(ISNUMBER(P3711),IF(P3711&lt;=R3711,1,0),"")</f>
        <v>1</v>
      </c>
      <c r="U3711" s="9" t="n">
        <f aca="false">IF(E3711&gt;Scenario!$B$14,0,IF(OR(AND(ISNUMBER(H3711),H3711&lt;=Scenario!$B$14),AND(ISNUMBER(I3711),I3711&lt;=Scenario!$B$14)),0,1))</f>
        <v>0</v>
      </c>
      <c r="V3711" s="9" t="n">
        <f aca="false">IF(AND(U3711=1,(Scenario!$B$14-E3711)/60&gt;R3711),1,0)</f>
        <v>0</v>
      </c>
      <c r="W3711" s="9" t="n">
        <f aca="false">IF(OR(C3711=Scenario!$B$22,C3711=Scenario!$C$22),1,0)</f>
        <v>1</v>
      </c>
      <c r="X3711" s="9" t="n">
        <f aca="false">IF(ISNUMBER(I3711),1,0)</f>
        <v>0</v>
      </c>
      <c r="Y3711" s="9" t="n">
        <f aca="false">MOD(INT(E3711/86400)+3,7)</f>
        <v>3</v>
      </c>
      <c r="Z3711" s="9" t="n">
        <f aca="false">MOD(INT(E3711/3600),24)</f>
        <v>11</v>
      </c>
      <c r="AA3711" s="6" t="s">
        <v>7665</v>
      </c>
    </row>
    <row r="3712" customFormat="false" ht="15" hidden="false" customHeight="false" outlineLevel="0" collapsed="false">
      <c r="A3712" s="6" t="s">
        <v>7666</v>
      </c>
      <c r="B3712" s="6" t="s">
        <v>42</v>
      </c>
      <c r="C3712" s="6" t="s">
        <v>249</v>
      </c>
      <c r="D3712" s="6" t="s">
        <v>171</v>
      </c>
      <c r="E3712" s="6" t="n">
        <v>1790251688</v>
      </c>
      <c r="F3712" s="6" t="n">
        <v>1790251798</v>
      </c>
      <c r="G3712" s="6" t="n">
        <v>1790251710</v>
      </c>
      <c r="H3712" s="6" t="n">
        <v>1790313229</v>
      </c>
      <c r="J3712" s="6" t="n">
        <v>1</v>
      </c>
      <c r="K3712" s="6" t="n">
        <v>0</v>
      </c>
      <c r="L3712" s="9" t="n">
        <f aca="false">IF(AND(E3712&gt;=Scenario!$B$11,E3712&lt;Scenario!$B$12),1,0)</f>
        <v>1</v>
      </c>
      <c r="M3712" s="9" t="n">
        <f aca="false">IF(AND(L3712=1,ISNUMBER(F3712)),MAX(0,F3712-E3712)/60,"")</f>
        <v>1.83333333333333</v>
      </c>
      <c r="N3712" s="9" t="n">
        <f aca="false">IF(AND(L3712=1,ISNUMBER(G3712)),MAX(0,G3712-E3712)/60,"")</f>
        <v>0.366666666666667</v>
      </c>
      <c r="O3712" s="9" t="n">
        <f aca="false">IF(ISNUMBER(H3712),IF(AND(H3712&gt;=Scenario!$B$11,H3712&lt;Scenario!$B$12),1,0),0)</f>
        <v>1</v>
      </c>
      <c r="P3712" s="9" t="n">
        <f aca="false">IF(O3712=1,MAX(0,H3712-E3712)/60,"")</f>
        <v>1025.68333333333</v>
      </c>
      <c r="Q3712" s="9" t="n">
        <f aca="false">INDEX(Scenario!$B$18:$B$20,MATCH(B3712,Scenario!$A$18:$A$20,0))</f>
        <v>15</v>
      </c>
      <c r="R3712" s="9" t="n">
        <f aca="false">INDEX(Scenario!$C$18:$C$20,MATCH(B3712,Scenario!$A$18:$A$20,0))</f>
        <v>240</v>
      </c>
      <c r="S3712" s="9" t="n">
        <f aca="false">IF(ISNUMBER(M3712),IF(M3712&lt;=Q3712,1,0),"")</f>
        <v>1</v>
      </c>
      <c r="T3712" s="9" t="n">
        <f aca="false">IF(ISNUMBER(P3712),IF(P3712&lt;=R3712,1,0),"")</f>
        <v>0</v>
      </c>
      <c r="U3712" s="9" t="n">
        <f aca="false">IF(E3712&gt;Scenario!$B$14,0,IF(OR(AND(ISNUMBER(H3712),H3712&lt;=Scenario!$B$14),AND(ISNUMBER(I3712),I3712&lt;=Scenario!$B$14)),0,1))</f>
        <v>0</v>
      </c>
      <c r="V3712" s="9" t="n">
        <f aca="false">IF(AND(U3712=1,(Scenario!$B$14-E3712)/60&gt;R3712),1,0)</f>
        <v>0</v>
      </c>
      <c r="W3712" s="9" t="n">
        <f aca="false">IF(OR(C3712=Scenario!$B$22,C3712=Scenario!$C$22),1,0)</f>
        <v>0</v>
      </c>
      <c r="X3712" s="9" t="n">
        <f aca="false">IF(ISNUMBER(I3712),1,0)</f>
        <v>0</v>
      </c>
      <c r="Y3712" s="9" t="n">
        <f aca="false">MOD(INT(E3712/86400)+3,7)</f>
        <v>3</v>
      </c>
      <c r="Z3712" s="9" t="n">
        <f aca="false">MOD(INT(E3712/3600),24)</f>
        <v>12</v>
      </c>
      <c r="AA3712" s="6" t="s">
        <v>7667</v>
      </c>
    </row>
    <row r="3713" customFormat="false" ht="15" hidden="false" customHeight="false" outlineLevel="0" collapsed="false">
      <c r="A3713" s="6" t="s">
        <v>7668</v>
      </c>
      <c r="B3713" s="6" t="s">
        <v>44</v>
      </c>
      <c r="C3713" s="6" t="s">
        <v>46</v>
      </c>
      <c r="D3713" s="6" t="s">
        <v>172</v>
      </c>
      <c r="E3713" s="6" t="n">
        <v>1790251784</v>
      </c>
      <c r="F3713" s="6" t="n">
        <v>1790251997</v>
      </c>
      <c r="G3713" s="6" t="n">
        <v>1790251805</v>
      </c>
      <c r="H3713" s="6" t="n">
        <v>1790253368</v>
      </c>
      <c r="J3713" s="6" t="n">
        <v>0</v>
      </c>
      <c r="K3713" s="6" t="n">
        <v>0</v>
      </c>
      <c r="L3713" s="9" t="n">
        <f aca="false">IF(AND(E3713&gt;=Scenario!$B$11,E3713&lt;Scenario!$B$12),1,0)</f>
        <v>1</v>
      </c>
      <c r="M3713" s="9" t="n">
        <f aca="false">IF(AND(L3713=1,ISNUMBER(F3713)),MAX(0,F3713-E3713)/60,"")</f>
        <v>3.55</v>
      </c>
      <c r="N3713" s="9" t="n">
        <f aca="false">IF(AND(L3713=1,ISNUMBER(G3713)),MAX(0,G3713-E3713)/60,"")</f>
        <v>0.35</v>
      </c>
      <c r="O3713" s="9" t="n">
        <f aca="false">IF(ISNUMBER(H3713),IF(AND(H3713&gt;=Scenario!$B$11,H3713&lt;Scenario!$B$12),1,0),0)</f>
        <v>1</v>
      </c>
      <c r="P3713" s="9" t="n">
        <f aca="false">IF(O3713=1,MAX(0,H3713-E3713)/60,"")</f>
        <v>26.4</v>
      </c>
      <c r="Q3713" s="9" t="n">
        <f aca="false">INDEX(Scenario!$B$18:$B$20,MATCH(B3713,Scenario!$A$18:$A$20,0))</f>
        <v>240</v>
      </c>
      <c r="R3713" s="9" t="n">
        <f aca="false">INDEX(Scenario!$C$18:$C$20,MATCH(B3713,Scenario!$A$18:$A$20,0))</f>
        <v>4320</v>
      </c>
      <c r="S3713" s="9" t="n">
        <f aca="false">IF(ISNUMBER(M3713),IF(M3713&lt;=Q3713,1,0),"")</f>
        <v>1</v>
      </c>
      <c r="T3713" s="9" t="n">
        <f aca="false">IF(ISNUMBER(P3713),IF(P3713&lt;=R3713,1,0),"")</f>
        <v>1</v>
      </c>
      <c r="U3713" s="9" t="n">
        <f aca="false">IF(E3713&gt;Scenario!$B$14,0,IF(OR(AND(ISNUMBER(H3713),H3713&lt;=Scenario!$B$14),AND(ISNUMBER(I3713),I3713&lt;=Scenario!$B$14)),0,1))</f>
        <v>0</v>
      </c>
      <c r="V3713" s="9" t="n">
        <f aca="false">IF(AND(U3713=1,(Scenario!$B$14-E3713)/60&gt;R3713),1,0)</f>
        <v>0</v>
      </c>
      <c r="W3713" s="9" t="n">
        <f aca="false">IF(OR(C3713=Scenario!$B$22,C3713=Scenario!$C$22),1,0)</f>
        <v>1</v>
      </c>
      <c r="X3713" s="9" t="n">
        <f aca="false">IF(ISNUMBER(I3713),1,0)</f>
        <v>0</v>
      </c>
      <c r="Y3713" s="9" t="n">
        <f aca="false">MOD(INT(E3713/86400)+3,7)</f>
        <v>3</v>
      </c>
      <c r="Z3713" s="9" t="n">
        <f aca="false">MOD(INT(E3713/3600),24)</f>
        <v>12</v>
      </c>
      <c r="AA3713" s="6" t="s">
        <v>7669</v>
      </c>
    </row>
    <row r="3714" customFormat="false" ht="15" hidden="false" customHeight="false" outlineLevel="0" collapsed="false">
      <c r="A3714" s="6" t="s">
        <v>7670</v>
      </c>
      <c r="B3714" s="6" t="s">
        <v>44</v>
      </c>
      <c r="C3714" s="6" t="s">
        <v>288</v>
      </c>
      <c r="D3714" s="6" t="s">
        <v>170</v>
      </c>
      <c r="E3714" s="6" t="n">
        <v>1790252701</v>
      </c>
      <c r="F3714" s="6" t="n">
        <v>1790252940</v>
      </c>
      <c r="G3714" s="6" t="n">
        <v>1790252752</v>
      </c>
      <c r="H3714" s="6" t="n">
        <v>1790254372</v>
      </c>
      <c r="J3714" s="6" t="n">
        <v>0</v>
      </c>
      <c r="K3714" s="6" t="n">
        <v>0</v>
      </c>
      <c r="L3714" s="9" t="n">
        <f aca="false">IF(AND(E3714&gt;=Scenario!$B$11,E3714&lt;Scenario!$B$12),1,0)</f>
        <v>1</v>
      </c>
      <c r="M3714" s="9" t="n">
        <f aca="false">IF(AND(L3714=1,ISNUMBER(F3714)),MAX(0,F3714-E3714)/60,"")</f>
        <v>3.98333333333333</v>
      </c>
      <c r="N3714" s="9" t="n">
        <f aca="false">IF(AND(L3714=1,ISNUMBER(G3714)),MAX(0,G3714-E3714)/60,"")</f>
        <v>0.85</v>
      </c>
      <c r="O3714" s="9" t="n">
        <f aca="false">IF(ISNUMBER(H3714),IF(AND(H3714&gt;=Scenario!$B$11,H3714&lt;Scenario!$B$12),1,0),0)</f>
        <v>1</v>
      </c>
      <c r="P3714" s="9" t="n">
        <f aca="false">IF(O3714=1,MAX(0,H3714-E3714)/60,"")</f>
        <v>27.85</v>
      </c>
      <c r="Q3714" s="9" t="n">
        <f aca="false">INDEX(Scenario!$B$18:$B$20,MATCH(B3714,Scenario!$A$18:$A$20,0))</f>
        <v>240</v>
      </c>
      <c r="R3714" s="9" t="n">
        <f aca="false">INDEX(Scenario!$C$18:$C$20,MATCH(B3714,Scenario!$A$18:$A$20,0))</f>
        <v>4320</v>
      </c>
      <c r="S3714" s="9" t="n">
        <f aca="false">IF(ISNUMBER(M3714),IF(M3714&lt;=Q3714,1,0),"")</f>
        <v>1</v>
      </c>
      <c r="T3714" s="9" t="n">
        <f aca="false">IF(ISNUMBER(P3714),IF(P3714&lt;=R3714,1,0),"")</f>
        <v>1</v>
      </c>
      <c r="U3714" s="9" t="n">
        <f aca="false">IF(E3714&gt;Scenario!$B$14,0,IF(OR(AND(ISNUMBER(H3714),H3714&lt;=Scenario!$B$14),AND(ISNUMBER(I3714),I3714&lt;=Scenario!$B$14)),0,1))</f>
        <v>0</v>
      </c>
      <c r="V3714" s="9" t="n">
        <f aca="false">IF(AND(U3714=1,(Scenario!$B$14-E3714)/60&gt;R3714),1,0)</f>
        <v>0</v>
      </c>
      <c r="W3714" s="9" t="n">
        <f aca="false">IF(OR(C3714=Scenario!$B$22,C3714=Scenario!$C$22),1,0)</f>
        <v>0</v>
      </c>
      <c r="X3714" s="9" t="n">
        <f aca="false">IF(ISNUMBER(I3714),1,0)</f>
        <v>0</v>
      </c>
      <c r="Y3714" s="9" t="n">
        <f aca="false">MOD(INT(E3714/86400)+3,7)</f>
        <v>3</v>
      </c>
      <c r="Z3714" s="9" t="n">
        <f aca="false">MOD(INT(E3714/3600),24)</f>
        <v>12</v>
      </c>
      <c r="AA3714" s="6" t="s">
        <v>7671</v>
      </c>
    </row>
    <row r="3715" customFormat="false" ht="15" hidden="false" customHeight="false" outlineLevel="0" collapsed="false">
      <c r="A3715" s="6" t="s">
        <v>7672</v>
      </c>
      <c r="B3715" s="6" t="s">
        <v>44</v>
      </c>
      <c r="C3715" s="6" t="s">
        <v>47</v>
      </c>
      <c r="D3715" s="6" t="s">
        <v>171</v>
      </c>
      <c r="E3715" s="6" t="n">
        <v>1790252711</v>
      </c>
      <c r="F3715" s="6" t="n">
        <v>1790252957</v>
      </c>
      <c r="G3715" s="6" t="n">
        <v>1790252730</v>
      </c>
      <c r="H3715" s="6" t="n">
        <v>1790254862</v>
      </c>
      <c r="J3715" s="6" t="n">
        <v>0</v>
      </c>
      <c r="K3715" s="6" t="n">
        <v>0</v>
      </c>
      <c r="L3715" s="9" t="n">
        <f aca="false">IF(AND(E3715&gt;=Scenario!$B$11,E3715&lt;Scenario!$B$12),1,0)</f>
        <v>1</v>
      </c>
      <c r="M3715" s="9" t="n">
        <f aca="false">IF(AND(L3715=1,ISNUMBER(F3715)),MAX(0,F3715-E3715)/60,"")</f>
        <v>4.1</v>
      </c>
      <c r="N3715" s="9" t="n">
        <f aca="false">IF(AND(L3715=1,ISNUMBER(G3715)),MAX(0,G3715-E3715)/60,"")</f>
        <v>0.316666666666667</v>
      </c>
      <c r="O3715" s="9" t="n">
        <f aca="false">IF(ISNUMBER(H3715),IF(AND(H3715&gt;=Scenario!$B$11,H3715&lt;Scenario!$B$12),1,0),0)</f>
        <v>1</v>
      </c>
      <c r="P3715" s="9" t="n">
        <f aca="false">IF(O3715=1,MAX(0,H3715-E3715)/60,"")</f>
        <v>35.85</v>
      </c>
      <c r="Q3715" s="9" t="n">
        <f aca="false">INDEX(Scenario!$B$18:$B$20,MATCH(B3715,Scenario!$A$18:$A$20,0))</f>
        <v>240</v>
      </c>
      <c r="R3715" s="9" t="n">
        <f aca="false">INDEX(Scenario!$C$18:$C$20,MATCH(B3715,Scenario!$A$18:$A$20,0))</f>
        <v>4320</v>
      </c>
      <c r="S3715" s="9" t="n">
        <f aca="false">IF(ISNUMBER(M3715),IF(M3715&lt;=Q3715,1,0),"")</f>
        <v>1</v>
      </c>
      <c r="T3715" s="9" t="n">
        <f aca="false">IF(ISNUMBER(P3715),IF(P3715&lt;=R3715,1,0),"")</f>
        <v>1</v>
      </c>
      <c r="U3715" s="9" t="n">
        <f aca="false">IF(E3715&gt;Scenario!$B$14,0,IF(OR(AND(ISNUMBER(H3715),H3715&lt;=Scenario!$B$14),AND(ISNUMBER(I3715),I3715&lt;=Scenario!$B$14)),0,1))</f>
        <v>0</v>
      </c>
      <c r="V3715" s="9" t="n">
        <f aca="false">IF(AND(U3715=1,(Scenario!$B$14-E3715)/60&gt;R3715),1,0)</f>
        <v>0</v>
      </c>
      <c r="W3715" s="9" t="n">
        <f aca="false">IF(OR(C3715=Scenario!$B$22,C3715=Scenario!$C$22),1,0)</f>
        <v>1</v>
      </c>
      <c r="X3715" s="9" t="n">
        <f aca="false">IF(ISNUMBER(I3715),1,0)</f>
        <v>0</v>
      </c>
      <c r="Y3715" s="9" t="n">
        <f aca="false">MOD(INT(E3715/86400)+3,7)</f>
        <v>3</v>
      </c>
      <c r="Z3715" s="9" t="n">
        <f aca="false">MOD(INT(E3715/3600),24)</f>
        <v>12</v>
      </c>
      <c r="AA3715" s="6" t="s">
        <v>7673</v>
      </c>
    </row>
    <row r="3716" customFormat="false" ht="15" hidden="false" customHeight="false" outlineLevel="0" collapsed="false">
      <c r="A3716" s="6" t="s">
        <v>7674</v>
      </c>
      <c r="B3716" s="6" t="s">
        <v>43</v>
      </c>
      <c r="C3716" s="6" t="s">
        <v>46</v>
      </c>
      <c r="D3716" s="6" t="s">
        <v>171</v>
      </c>
      <c r="E3716" s="6" t="n">
        <v>1790252726</v>
      </c>
      <c r="F3716" s="6" t="n">
        <v>1790252869</v>
      </c>
      <c r="G3716" s="6" t="n">
        <v>1790252784</v>
      </c>
      <c r="H3716" s="6" t="n">
        <v>1790262314</v>
      </c>
      <c r="J3716" s="6" t="n">
        <v>0</v>
      </c>
      <c r="K3716" s="6" t="n">
        <v>0</v>
      </c>
      <c r="L3716" s="9" t="n">
        <f aca="false">IF(AND(E3716&gt;=Scenario!$B$11,E3716&lt;Scenario!$B$12),1,0)</f>
        <v>1</v>
      </c>
      <c r="M3716" s="9" t="n">
        <f aca="false">IF(AND(L3716=1,ISNUMBER(F3716)),MAX(0,F3716-E3716)/60,"")</f>
        <v>2.38333333333333</v>
      </c>
      <c r="N3716" s="9" t="n">
        <f aca="false">IF(AND(L3716=1,ISNUMBER(G3716)),MAX(0,G3716-E3716)/60,"")</f>
        <v>0.966666666666667</v>
      </c>
      <c r="O3716" s="9" t="n">
        <f aca="false">IF(ISNUMBER(H3716),IF(AND(H3716&gt;=Scenario!$B$11,H3716&lt;Scenario!$B$12),1,0),0)</f>
        <v>1</v>
      </c>
      <c r="P3716" s="9" t="n">
        <f aca="false">IF(O3716=1,MAX(0,H3716-E3716)/60,"")</f>
        <v>159.8</v>
      </c>
      <c r="Q3716" s="9" t="n">
        <f aca="false">INDEX(Scenario!$B$18:$B$20,MATCH(B3716,Scenario!$A$18:$A$20,0))</f>
        <v>60</v>
      </c>
      <c r="R3716" s="9" t="n">
        <f aca="false">INDEX(Scenario!$C$18:$C$20,MATCH(B3716,Scenario!$A$18:$A$20,0))</f>
        <v>1440</v>
      </c>
      <c r="S3716" s="9" t="n">
        <f aca="false">IF(ISNUMBER(M3716),IF(M3716&lt;=Q3716,1,0),"")</f>
        <v>1</v>
      </c>
      <c r="T3716" s="9" t="n">
        <f aca="false">IF(ISNUMBER(P3716),IF(P3716&lt;=R3716,1,0),"")</f>
        <v>1</v>
      </c>
      <c r="U3716" s="9" t="n">
        <f aca="false">IF(E3716&gt;Scenario!$B$14,0,IF(OR(AND(ISNUMBER(H3716),H3716&lt;=Scenario!$B$14),AND(ISNUMBER(I3716),I3716&lt;=Scenario!$B$14)),0,1))</f>
        <v>0</v>
      </c>
      <c r="V3716" s="9" t="n">
        <f aca="false">IF(AND(U3716=1,(Scenario!$B$14-E3716)/60&gt;R3716),1,0)</f>
        <v>0</v>
      </c>
      <c r="W3716" s="9" t="n">
        <f aca="false">IF(OR(C3716=Scenario!$B$22,C3716=Scenario!$C$22),1,0)</f>
        <v>1</v>
      </c>
      <c r="X3716" s="9" t="n">
        <f aca="false">IF(ISNUMBER(I3716),1,0)</f>
        <v>0</v>
      </c>
      <c r="Y3716" s="9" t="n">
        <f aca="false">MOD(INT(E3716/86400)+3,7)</f>
        <v>3</v>
      </c>
      <c r="Z3716" s="9" t="n">
        <f aca="false">MOD(INT(E3716/3600),24)</f>
        <v>12</v>
      </c>
      <c r="AA3716" s="6" t="s">
        <v>7675</v>
      </c>
    </row>
    <row r="3717" customFormat="false" ht="15" hidden="false" customHeight="false" outlineLevel="0" collapsed="false">
      <c r="A3717" s="6" t="s">
        <v>7676</v>
      </c>
      <c r="B3717" s="6" t="s">
        <v>43</v>
      </c>
      <c r="C3717" s="6" t="s">
        <v>46</v>
      </c>
      <c r="D3717" s="6" t="s">
        <v>172</v>
      </c>
      <c r="E3717" s="6" t="n">
        <v>1790253148</v>
      </c>
      <c r="F3717" s="6" t="n">
        <v>1790253262</v>
      </c>
      <c r="G3717" s="6" t="n">
        <v>1790253170</v>
      </c>
      <c r="H3717" s="6" t="n">
        <v>1790255372</v>
      </c>
      <c r="J3717" s="6" t="n">
        <v>0</v>
      </c>
      <c r="K3717" s="6" t="n">
        <v>0</v>
      </c>
      <c r="L3717" s="9" t="n">
        <f aca="false">IF(AND(E3717&gt;=Scenario!$B$11,E3717&lt;Scenario!$B$12),1,0)</f>
        <v>1</v>
      </c>
      <c r="M3717" s="9" t="n">
        <f aca="false">IF(AND(L3717=1,ISNUMBER(F3717)),MAX(0,F3717-E3717)/60,"")</f>
        <v>1.9</v>
      </c>
      <c r="N3717" s="9" t="n">
        <f aca="false">IF(AND(L3717=1,ISNUMBER(G3717)),MAX(0,G3717-E3717)/60,"")</f>
        <v>0.366666666666667</v>
      </c>
      <c r="O3717" s="9" t="n">
        <f aca="false">IF(ISNUMBER(H3717),IF(AND(H3717&gt;=Scenario!$B$11,H3717&lt;Scenario!$B$12),1,0),0)</f>
        <v>1</v>
      </c>
      <c r="P3717" s="9" t="n">
        <f aca="false">IF(O3717=1,MAX(0,H3717-E3717)/60,"")</f>
        <v>37.0666666666667</v>
      </c>
      <c r="Q3717" s="9" t="n">
        <f aca="false">INDEX(Scenario!$B$18:$B$20,MATCH(B3717,Scenario!$A$18:$A$20,0))</f>
        <v>60</v>
      </c>
      <c r="R3717" s="9" t="n">
        <f aca="false">INDEX(Scenario!$C$18:$C$20,MATCH(B3717,Scenario!$A$18:$A$20,0))</f>
        <v>1440</v>
      </c>
      <c r="S3717" s="9" t="n">
        <f aca="false">IF(ISNUMBER(M3717),IF(M3717&lt;=Q3717,1,0),"")</f>
        <v>1</v>
      </c>
      <c r="T3717" s="9" t="n">
        <f aca="false">IF(ISNUMBER(P3717),IF(P3717&lt;=R3717,1,0),"")</f>
        <v>1</v>
      </c>
      <c r="U3717" s="9" t="n">
        <f aca="false">IF(E3717&gt;Scenario!$B$14,0,IF(OR(AND(ISNUMBER(H3717),H3717&lt;=Scenario!$B$14),AND(ISNUMBER(I3717),I3717&lt;=Scenario!$B$14)),0,1))</f>
        <v>0</v>
      </c>
      <c r="V3717" s="9" t="n">
        <f aca="false">IF(AND(U3717=1,(Scenario!$B$14-E3717)/60&gt;R3717),1,0)</f>
        <v>0</v>
      </c>
      <c r="W3717" s="9" t="n">
        <f aca="false">IF(OR(C3717=Scenario!$B$22,C3717=Scenario!$C$22),1,0)</f>
        <v>1</v>
      </c>
      <c r="X3717" s="9" t="n">
        <f aca="false">IF(ISNUMBER(I3717),1,0)</f>
        <v>0</v>
      </c>
      <c r="Y3717" s="9" t="n">
        <f aca="false">MOD(INT(E3717/86400)+3,7)</f>
        <v>3</v>
      </c>
      <c r="Z3717" s="9" t="n">
        <f aca="false">MOD(INT(E3717/3600),24)</f>
        <v>12</v>
      </c>
      <c r="AA3717" s="6" t="s">
        <v>7677</v>
      </c>
    </row>
    <row r="3718" customFormat="false" ht="15" hidden="false" customHeight="false" outlineLevel="0" collapsed="false">
      <c r="A3718" s="6" t="s">
        <v>7678</v>
      </c>
      <c r="B3718" s="6" t="s">
        <v>44</v>
      </c>
      <c r="C3718" s="6" t="s">
        <v>46</v>
      </c>
      <c r="D3718" s="6" t="s">
        <v>170</v>
      </c>
      <c r="E3718" s="6" t="n">
        <v>1790253599</v>
      </c>
      <c r="F3718" s="6" t="n">
        <v>1790255481</v>
      </c>
      <c r="G3718" s="6" t="n">
        <v>1790255383</v>
      </c>
      <c r="H3718" s="6" t="n">
        <v>1790257142</v>
      </c>
      <c r="J3718" s="6" t="n">
        <v>0</v>
      </c>
      <c r="K3718" s="6" t="n">
        <v>0</v>
      </c>
      <c r="L3718" s="9" t="n">
        <f aca="false">IF(AND(E3718&gt;=Scenario!$B$11,E3718&lt;Scenario!$B$12),1,0)</f>
        <v>1</v>
      </c>
      <c r="M3718" s="9" t="n">
        <f aca="false">IF(AND(L3718=1,ISNUMBER(F3718)),MAX(0,F3718-E3718)/60,"")</f>
        <v>31.3666666666667</v>
      </c>
      <c r="N3718" s="9" t="n">
        <f aca="false">IF(AND(L3718=1,ISNUMBER(G3718)),MAX(0,G3718-E3718)/60,"")</f>
        <v>29.7333333333333</v>
      </c>
      <c r="O3718" s="9" t="n">
        <f aca="false">IF(ISNUMBER(H3718),IF(AND(H3718&gt;=Scenario!$B$11,H3718&lt;Scenario!$B$12),1,0),0)</f>
        <v>1</v>
      </c>
      <c r="P3718" s="9" t="n">
        <f aca="false">IF(O3718=1,MAX(0,H3718-E3718)/60,"")</f>
        <v>59.05</v>
      </c>
      <c r="Q3718" s="9" t="n">
        <f aca="false">INDEX(Scenario!$B$18:$B$20,MATCH(B3718,Scenario!$A$18:$A$20,0))</f>
        <v>240</v>
      </c>
      <c r="R3718" s="9" t="n">
        <f aca="false">INDEX(Scenario!$C$18:$C$20,MATCH(B3718,Scenario!$A$18:$A$20,0))</f>
        <v>4320</v>
      </c>
      <c r="S3718" s="9" t="n">
        <f aca="false">IF(ISNUMBER(M3718),IF(M3718&lt;=Q3718,1,0),"")</f>
        <v>1</v>
      </c>
      <c r="T3718" s="9" t="n">
        <f aca="false">IF(ISNUMBER(P3718),IF(P3718&lt;=R3718,1,0),"")</f>
        <v>1</v>
      </c>
      <c r="U3718" s="9" t="n">
        <f aca="false">IF(E3718&gt;Scenario!$B$14,0,IF(OR(AND(ISNUMBER(H3718),H3718&lt;=Scenario!$B$14),AND(ISNUMBER(I3718),I3718&lt;=Scenario!$B$14)),0,1))</f>
        <v>0</v>
      </c>
      <c r="V3718" s="9" t="n">
        <f aca="false">IF(AND(U3718=1,(Scenario!$B$14-E3718)/60&gt;R3718),1,0)</f>
        <v>0</v>
      </c>
      <c r="W3718" s="9" t="n">
        <f aca="false">IF(OR(C3718=Scenario!$B$22,C3718=Scenario!$C$22),1,0)</f>
        <v>1</v>
      </c>
      <c r="X3718" s="9" t="n">
        <f aca="false">IF(ISNUMBER(I3718),1,0)</f>
        <v>0</v>
      </c>
      <c r="Y3718" s="9" t="n">
        <f aca="false">MOD(INT(E3718/86400)+3,7)</f>
        <v>3</v>
      </c>
      <c r="Z3718" s="9" t="n">
        <f aca="false">MOD(INT(E3718/3600),24)</f>
        <v>12</v>
      </c>
      <c r="AA3718" s="6" t="s">
        <v>7679</v>
      </c>
    </row>
    <row r="3719" customFormat="false" ht="15" hidden="false" customHeight="false" outlineLevel="0" collapsed="false">
      <c r="A3719" s="6" t="s">
        <v>7680</v>
      </c>
      <c r="B3719" s="6" t="s">
        <v>43</v>
      </c>
      <c r="C3719" s="6" t="s">
        <v>249</v>
      </c>
      <c r="D3719" s="6" t="s">
        <v>171</v>
      </c>
      <c r="E3719" s="6" t="n">
        <v>1790253732</v>
      </c>
      <c r="F3719" s="6" t="n">
        <v>1790254576</v>
      </c>
      <c r="G3719" s="6" t="n">
        <v>1790254384</v>
      </c>
      <c r="H3719" s="6" t="n">
        <v>1790256660</v>
      </c>
      <c r="J3719" s="6" t="n">
        <v>0</v>
      </c>
      <c r="K3719" s="6" t="n">
        <v>0</v>
      </c>
      <c r="L3719" s="9" t="n">
        <f aca="false">IF(AND(E3719&gt;=Scenario!$B$11,E3719&lt;Scenario!$B$12),1,0)</f>
        <v>1</v>
      </c>
      <c r="M3719" s="9" t="n">
        <f aca="false">IF(AND(L3719=1,ISNUMBER(F3719)),MAX(0,F3719-E3719)/60,"")</f>
        <v>14.0666666666667</v>
      </c>
      <c r="N3719" s="9" t="n">
        <f aca="false">IF(AND(L3719=1,ISNUMBER(G3719)),MAX(0,G3719-E3719)/60,"")</f>
        <v>10.8666666666667</v>
      </c>
      <c r="O3719" s="9" t="n">
        <f aca="false">IF(ISNUMBER(H3719),IF(AND(H3719&gt;=Scenario!$B$11,H3719&lt;Scenario!$B$12),1,0),0)</f>
        <v>1</v>
      </c>
      <c r="P3719" s="9" t="n">
        <f aca="false">IF(O3719=1,MAX(0,H3719-E3719)/60,"")</f>
        <v>48.8</v>
      </c>
      <c r="Q3719" s="9" t="n">
        <f aca="false">INDEX(Scenario!$B$18:$B$20,MATCH(B3719,Scenario!$A$18:$A$20,0))</f>
        <v>60</v>
      </c>
      <c r="R3719" s="9" t="n">
        <f aca="false">INDEX(Scenario!$C$18:$C$20,MATCH(B3719,Scenario!$A$18:$A$20,0))</f>
        <v>1440</v>
      </c>
      <c r="S3719" s="9" t="n">
        <f aca="false">IF(ISNUMBER(M3719),IF(M3719&lt;=Q3719,1,0),"")</f>
        <v>1</v>
      </c>
      <c r="T3719" s="9" t="n">
        <f aca="false">IF(ISNUMBER(P3719),IF(P3719&lt;=R3719,1,0),"")</f>
        <v>1</v>
      </c>
      <c r="U3719" s="9" t="n">
        <f aca="false">IF(E3719&gt;Scenario!$B$14,0,IF(OR(AND(ISNUMBER(H3719),H3719&lt;=Scenario!$B$14),AND(ISNUMBER(I3719),I3719&lt;=Scenario!$B$14)),0,1))</f>
        <v>0</v>
      </c>
      <c r="V3719" s="9" t="n">
        <f aca="false">IF(AND(U3719=1,(Scenario!$B$14-E3719)/60&gt;R3719),1,0)</f>
        <v>0</v>
      </c>
      <c r="W3719" s="9" t="n">
        <f aca="false">IF(OR(C3719=Scenario!$B$22,C3719=Scenario!$C$22),1,0)</f>
        <v>0</v>
      </c>
      <c r="X3719" s="9" t="n">
        <f aca="false">IF(ISNUMBER(I3719),1,0)</f>
        <v>0</v>
      </c>
      <c r="Y3719" s="9" t="n">
        <f aca="false">MOD(INT(E3719/86400)+3,7)</f>
        <v>3</v>
      </c>
      <c r="Z3719" s="9" t="n">
        <f aca="false">MOD(INT(E3719/3600),24)</f>
        <v>12</v>
      </c>
      <c r="AA3719" s="6" t="s">
        <v>7681</v>
      </c>
    </row>
    <row r="3720" customFormat="false" ht="15" hidden="false" customHeight="false" outlineLevel="0" collapsed="false">
      <c r="A3720" s="6" t="s">
        <v>7682</v>
      </c>
      <c r="B3720" s="6" t="s">
        <v>43</v>
      </c>
      <c r="C3720" s="6" t="s">
        <v>46</v>
      </c>
      <c r="D3720" s="6" t="s">
        <v>170</v>
      </c>
      <c r="E3720" s="6" t="n">
        <v>1790254308</v>
      </c>
      <c r="F3720" s="6" t="n">
        <v>1790254483</v>
      </c>
      <c r="G3720" s="6" t="n">
        <v>1790254405</v>
      </c>
      <c r="H3720" s="6" t="n">
        <v>1790257444</v>
      </c>
      <c r="J3720" s="6" t="n">
        <v>0</v>
      </c>
      <c r="K3720" s="6" t="n">
        <v>0</v>
      </c>
      <c r="L3720" s="9" t="n">
        <f aca="false">IF(AND(E3720&gt;=Scenario!$B$11,E3720&lt;Scenario!$B$12),1,0)</f>
        <v>1</v>
      </c>
      <c r="M3720" s="9" t="n">
        <f aca="false">IF(AND(L3720=1,ISNUMBER(F3720)),MAX(0,F3720-E3720)/60,"")</f>
        <v>2.91666666666667</v>
      </c>
      <c r="N3720" s="9" t="n">
        <f aca="false">IF(AND(L3720=1,ISNUMBER(G3720)),MAX(0,G3720-E3720)/60,"")</f>
        <v>1.61666666666667</v>
      </c>
      <c r="O3720" s="9" t="n">
        <f aca="false">IF(ISNUMBER(H3720),IF(AND(H3720&gt;=Scenario!$B$11,H3720&lt;Scenario!$B$12),1,0),0)</f>
        <v>1</v>
      </c>
      <c r="P3720" s="9" t="n">
        <f aca="false">IF(O3720=1,MAX(0,H3720-E3720)/60,"")</f>
        <v>52.2666666666667</v>
      </c>
      <c r="Q3720" s="9" t="n">
        <f aca="false">INDEX(Scenario!$B$18:$B$20,MATCH(B3720,Scenario!$A$18:$A$20,0))</f>
        <v>60</v>
      </c>
      <c r="R3720" s="9" t="n">
        <f aca="false">INDEX(Scenario!$C$18:$C$20,MATCH(B3720,Scenario!$A$18:$A$20,0))</f>
        <v>1440</v>
      </c>
      <c r="S3720" s="9" t="n">
        <f aca="false">IF(ISNUMBER(M3720),IF(M3720&lt;=Q3720,1,0),"")</f>
        <v>1</v>
      </c>
      <c r="T3720" s="9" t="n">
        <f aca="false">IF(ISNUMBER(P3720),IF(P3720&lt;=R3720,1,0),"")</f>
        <v>1</v>
      </c>
      <c r="U3720" s="9" t="n">
        <f aca="false">IF(E3720&gt;Scenario!$B$14,0,IF(OR(AND(ISNUMBER(H3720),H3720&lt;=Scenario!$B$14),AND(ISNUMBER(I3720),I3720&lt;=Scenario!$B$14)),0,1))</f>
        <v>0</v>
      </c>
      <c r="V3720" s="9" t="n">
        <f aca="false">IF(AND(U3720=1,(Scenario!$B$14-E3720)/60&gt;R3720),1,0)</f>
        <v>0</v>
      </c>
      <c r="W3720" s="9" t="n">
        <f aca="false">IF(OR(C3720=Scenario!$B$22,C3720=Scenario!$C$22),1,0)</f>
        <v>1</v>
      </c>
      <c r="X3720" s="9" t="n">
        <f aca="false">IF(ISNUMBER(I3720),1,0)</f>
        <v>0</v>
      </c>
      <c r="Y3720" s="9" t="n">
        <f aca="false">MOD(INT(E3720/86400)+3,7)</f>
        <v>3</v>
      </c>
      <c r="Z3720" s="9" t="n">
        <f aca="false">MOD(INT(E3720/3600),24)</f>
        <v>12</v>
      </c>
      <c r="AA3720" s="6" t="s">
        <v>7683</v>
      </c>
    </row>
    <row r="3721" customFormat="false" ht="15" hidden="false" customHeight="false" outlineLevel="0" collapsed="false">
      <c r="A3721" s="6" t="s">
        <v>7684</v>
      </c>
      <c r="B3721" s="6" t="s">
        <v>44</v>
      </c>
      <c r="C3721" s="6" t="s">
        <v>249</v>
      </c>
      <c r="D3721" s="6" t="s">
        <v>171</v>
      </c>
      <c r="E3721" s="6" t="n">
        <v>1790255140</v>
      </c>
      <c r="F3721" s="6" t="n">
        <v>1790256855</v>
      </c>
      <c r="G3721" s="6" t="n">
        <v>1790256675</v>
      </c>
      <c r="H3721" s="6" t="n">
        <v>1790470716</v>
      </c>
      <c r="J3721" s="6" t="n">
        <v>1</v>
      </c>
      <c r="K3721" s="6" t="n">
        <v>1</v>
      </c>
      <c r="L3721" s="9" t="n">
        <f aca="false">IF(AND(E3721&gt;=Scenario!$B$11,E3721&lt;Scenario!$B$12),1,0)</f>
        <v>1</v>
      </c>
      <c r="M3721" s="9" t="n">
        <f aca="false">IF(AND(L3721=1,ISNUMBER(F3721)),MAX(0,F3721-E3721)/60,"")</f>
        <v>28.5833333333333</v>
      </c>
      <c r="N3721" s="9" t="n">
        <f aca="false">IF(AND(L3721=1,ISNUMBER(G3721)),MAX(0,G3721-E3721)/60,"")</f>
        <v>25.5833333333333</v>
      </c>
      <c r="O3721" s="9" t="n">
        <f aca="false">IF(ISNUMBER(H3721),IF(AND(H3721&gt;=Scenario!$B$11,H3721&lt;Scenario!$B$12),1,0),0)</f>
        <v>1</v>
      </c>
      <c r="P3721" s="9" t="n">
        <f aca="false">IF(O3721=1,MAX(0,H3721-E3721)/60,"")</f>
        <v>3592.93333333333</v>
      </c>
      <c r="Q3721" s="9" t="n">
        <f aca="false">INDEX(Scenario!$B$18:$B$20,MATCH(B3721,Scenario!$A$18:$A$20,0))</f>
        <v>240</v>
      </c>
      <c r="R3721" s="9" t="n">
        <f aca="false">INDEX(Scenario!$C$18:$C$20,MATCH(B3721,Scenario!$A$18:$A$20,0))</f>
        <v>4320</v>
      </c>
      <c r="S3721" s="9" t="n">
        <f aca="false">IF(ISNUMBER(M3721),IF(M3721&lt;=Q3721,1,0),"")</f>
        <v>1</v>
      </c>
      <c r="T3721" s="9" t="n">
        <f aca="false">IF(ISNUMBER(P3721),IF(P3721&lt;=R3721,1,0),"")</f>
        <v>1</v>
      </c>
      <c r="U3721" s="9" t="n">
        <f aca="false">IF(E3721&gt;Scenario!$B$14,0,IF(OR(AND(ISNUMBER(H3721),H3721&lt;=Scenario!$B$14),AND(ISNUMBER(I3721),I3721&lt;=Scenario!$B$14)),0,1))</f>
        <v>0</v>
      </c>
      <c r="V3721" s="9" t="n">
        <f aca="false">IF(AND(U3721=1,(Scenario!$B$14-E3721)/60&gt;R3721),1,0)</f>
        <v>0</v>
      </c>
      <c r="W3721" s="9" t="n">
        <f aca="false">IF(OR(C3721=Scenario!$B$22,C3721=Scenario!$C$22),1,0)</f>
        <v>0</v>
      </c>
      <c r="X3721" s="9" t="n">
        <f aca="false">IF(ISNUMBER(I3721),1,0)</f>
        <v>0</v>
      </c>
      <c r="Y3721" s="9" t="n">
        <f aca="false">MOD(INT(E3721/86400)+3,7)</f>
        <v>3</v>
      </c>
      <c r="Z3721" s="9" t="n">
        <f aca="false">MOD(INT(E3721/3600),24)</f>
        <v>13</v>
      </c>
      <c r="AA3721" s="6" t="s">
        <v>7685</v>
      </c>
    </row>
    <row r="3722" customFormat="false" ht="15" hidden="false" customHeight="false" outlineLevel="0" collapsed="false">
      <c r="A3722" s="6" t="s">
        <v>7686</v>
      </c>
      <c r="B3722" s="6" t="s">
        <v>42</v>
      </c>
      <c r="C3722" s="6" t="s">
        <v>249</v>
      </c>
      <c r="D3722" s="6" t="s">
        <v>171</v>
      </c>
      <c r="E3722" s="6" t="n">
        <v>1790255719</v>
      </c>
      <c r="F3722" s="6" t="n">
        <v>1790255969</v>
      </c>
      <c r="G3722" s="6" t="n">
        <v>1790255745</v>
      </c>
      <c r="H3722" s="6" t="n">
        <v>1790259897</v>
      </c>
      <c r="J3722" s="6" t="n">
        <v>0</v>
      </c>
      <c r="K3722" s="6" t="n">
        <v>0</v>
      </c>
      <c r="L3722" s="9" t="n">
        <f aca="false">IF(AND(E3722&gt;=Scenario!$B$11,E3722&lt;Scenario!$B$12),1,0)</f>
        <v>1</v>
      </c>
      <c r="M3722" s="9" t="n">
        <f aca="false">IF(AND(L3722=1,ISNUMBER(F3722)),MAX(0,F3722-E3722)/60,"")</f>
        <v>4.16666666666667</v>
      </c>
      <c r="N3722" s="9" t="n">
        <f aca="false">IF(AND(L3722=1,ISNUMBER(G3722)),MAX(0,G3722-E3722)/60,"")</f>
        <v>0.433333333333333</v>
      </c>
      <c r="O3722" s="9" t="n">
        <f aca="false">IF(ISNUMBER(H3722),IF(AND(H3722&gt;=Scenario!$B$11,H3722&lt;Scenario!$B$12),1,0),0)</f>
        <v>1</v>
      </c>
      <c r="P3722" s="9" t="n">
        <f aca="false">IF(O3722=1,MAX(0,H3722-E3722)/60,"")</f>
        <v>69.6333333333333</v>
      </c>
      <c r="Q3722" s="9" t="n">
        <f aca="false">INDEX(Scenario!$B$18:$B$20,MATCH(B3722,Scenario!$A$18:$A$20,0))</f>
        <v>15</v>
      </c>
      <c r="R3722" s="9" t="n">
        <f aca="false">INDEX(Scenario!$C$18:$C$20,MATCH(B3722,Scenario!$A$18:$A$20,0))</f>
        <v>240</v>
      </c>
      <c r="S3722" s="9" t="n">
        <f aca="false">IF(ISNUMBER(M3722),IF(M3722&lt;=Q3722,1,0),"")</f>
        <v>1</v>
      </c>
      <c r="T3722" s="9" t="n">
        <f aca="false">IF(ISNUMBER(P3722),IF(P3722&lt;=R3722,1,0),"")</f>
        <v>1</v>
      </c>
      <c r="U3722" s="9" t="n">
        <f aca="false">IF(E3722&gt;Scenario!$B$14,0,IF(OR(AND(ISNUMBER(H3722),H3722&lt;=Scenario!$B$14),AND(ISNUMBER(I3722),I3722&lt;=Scenario!$B$14)),0,1))</f>
        <v>0</v>
      </c>
      <c r="V3722" s="9" t="n">
        <f aca="false">IF(AND(U3722=1,(Scenario!$B$14-E3722)/60&gt;R3722),1,0)</f>
        <v>0</v>
      </c>
      <c r="W3722" s="9" t="n">
        <f aca="false">IF(OR(C3722=Scenario!$B$22,C3722=Scenario!$C$22),1,0)</f>
        <v>0</v>
      </c>
      <c r="X3722" s="9" t="n">
        <f aca="false">IF(ISNUMBER(I3722),1,0)</f>
        <v>0</v>
      </c>
      <c r="Y3722" s="9" t="n">
        <f aca="false">MOD(INT(E3722/86400)+3,7)</f>
        <v>3</v>
      </c>
      <c r="Z3722" s="9" t="n">
        <f aca="false">MOD(INT(E3722/3600),24)</f>
        <v>13</v>
      </c>
      <c r="AA3722" s="6" t="s">
        <v>7687</v>
      </c>
    </row>
    <row r="3723" customFormat="false" ht="15" hidden="false" customHeight="false" outlineLevel="0" collapsed="false">
      <c r="A3723" s="6" t="s">
        <v>7688</v>
      </c>
      <c r="B3723" s="6" t="s">
        <v>44</v>
      </c>
      <c r="C3723" s="6" t="s">
        <v>249</v>
      </c>
      <c r="D3723" s="6" t="s">
        <v>170</v>
      </c>
      <c r="E3723" s="6" t="n">
        <v>1790256831</v>
      </c>
      <c r="F3723" s="6" t="n">
        <v>1790257383</v>
      </c>
      <c r="G3723" s="6" t="n">
        <v>1790257202</v>
      </c>
      <c r="H3723" s="6" t="n">
        <v>1790258638</v>
      </c>
      <c r="J3723" s="6" t="n">
        <v>0</v>
      </c>
      <c r="K3723" s="6" t="n">
        <v>0</v>
      </c>
      <c r="L3723" s="9" t="n">
        <f aca="false">IF(AND(E3723&gt;=Scenario!$B$11,E3723&lt;Scenario!$B$12),1,0)</f>
        <v>1</v>
      </c>
      <c r="M3723" s="9" t="n">
        <f aca="false">IF(AND(L3723=1,ISNUMBER(F3723)),MAX(0,F3723-E3723)/60,"")</f>
        <v>9.2</v>
      </c>
      <c r="N3723" s="9" t="n">
        <f aca="false">IF(AND(L3723=1,ISNUMBER(G3723)),MAX(0,G3723-E3723)/60,"")</f>
        <v>6.18333333333333</v>
      </c>
      <c r="O3723" s="9" t="n">
        <f aca="false">IF(ISNUMBER(H3723),IF(AND(H3723&gt;=Scenario!$B$11,H3723&lt;Scenario!$B$12),1,0),0)</f>
        <v>1</v>
      </c>
      <c r="P3723" s="9" t="n">
        <f aca="false">IF(O3723=1,MAX(0,H3723-E3723)/60,"")</f>
        <v>30.1166666666667</v>
      </c>
      <c r="Q3723" s="9" t="n">
        <f aca="false">INDEX(Scenario!$B$18:$B$20,MATCH(B3723,Scenario!$A$18:$A$20,0))</f>
        <v>240</v>
      </c>
      <c r="R3723" s="9" t="n">
        <f aca="false">INDEX(Scenario!$C$18:$C$20,MATCH(B3723,Scenario!$A$18:$A$20,0))</f>
        <v>4320</v>
      </c>
      <c r="S3723" s="9" t="n">
        <f aca="false">IF(ISNUMBER(M3723),IF(M3723&lt;=Q3723,1,0),"")</f>
        <v>1</v>
      </c>
      <c r="T3723" s="9" t="n">
        <f aca="false">IF(ISNUMBER(P3723),IF(P3723&lt;=R3723,1,0),"")</f>
        <v>1</v>
      </c>
      <c r="U3723" s="9" t="n">
        <f aca="false">IF(E3723&gt;Scenario!$B$14,0,IF(OR(AND(ISNUMBER(H3723),H3723&lt;=Scenario!$B$14),AND(ISNUMBER(I3723),I3723&lt;=Scenario!$B$14)),0,1))</f>
        <v>0</v>
      </c>
      <c r="V3723" s="9" t="n">
        <f aca="false">IF(AND(U3723=1,(Scenario!$B$14-E3723)/60&gt;R3723),1,0)</f>
        <v>0</v>
      </c>
      <c r="W3723" s="9" t="n">
        <f aca="false">IF(OR(C3723=Scenario!$B$22,C3723=Scenario!$C$22),1,0)</f>
        <v>0</v>
      </c>
      <c r="X3723" s="9" t="n">
        <f aca="false">IF(ISNUMBER(I3723),1,0)</f>
        <v>0</v>
      </c>
      <c r="Y3723" s="9" t="n">
        <f aca="false">MOD(INT(E3723/86400)+3,7)</f>
        <v>3</v>
      </c>
      <c r="Z3723" s="9" t="n">
        <f aca="false">MOD(INT(E3723/3600),24)</f>
        <v>13</v>
      </c>
      <c r="AA3723" s="6" t="s">
        <v>7689</v>
      </c>
    </row>
    <row r="3724" customFormat="false" ht="15" hidden="false" customHeight="false" outlineLevel="0" collapsed="false">
      <c r="A3724" s="6" t="s">
        <v>7690</v>
      </c>
      <c r="B3724" s="6" t="s">
        <v>44</v>
      </c>
      <c r="C3724" s="6" t="s">
        <v>249</v>
      </c>
      <c r="D3724" s="6" t="s">
        <v>171</v>
      </c>
      <c r="E3724" s="6" t="n">
        <v>1790257275</v>
      </c>
      <c r="F3724" s="6" t="n">
        <v>1790258013</v>
      </c>
      <c r="G3724" s="6" t="n">
        <v>1790257828</v>
      </c>
      <c r="H3724" s="6" t="n">
        <v>1790270394</v>
      </c>
      <c r="J3724" s="6" t="n">
        <v>0</v>
      </c>
      <c r="K3724" s="6" t="n">
        <v>0</v>
      </c>
      <c r="L3724" s="9" t="n">
        <f aca="false">IF(AND(E3724&gt;=Scenario!$B$11,E3724&lt;Scenario!$B$12),1,0)</f>
        <v>1</v>
      </c>
      <c r="M3724" s="9" t="n">
        <f aca="false">IF(AND(L3724=1,ISNUMBER(F3724)),MAX(0,F3724-E3724)/60,"")</f>
        <v>12.3</v>
      </c>
      <c r="N3724" s="9" t="n">
        <f aca="false">IF(AND(L3724=1,ISNUMBER(G3724)),MAX(0,G3724-E3724)/60,"")</f>
        <v>9.21666666666667</v>
      </c>
      <c r="O3724" s="9" t="n">
        <f aca="false">IF(ISNUMBER(H3724),IF(AND(H3724&gt;=Scenario!$B$11,H3724&lt;Scenario!$B$12),1,0),0)</f>
        <v>1</v>
      </c>
      <c r="P3724" s="9" t="n">
        <f aca="false">IF(O3724=1,MAX(0,H3724-E3724)/60,"")</f>
        <v>218.65</v>
      </c>
      <c r="Q3724" s="9" t="n">
        <f aca="false">INDEX(Scenario!$B$18:$B$20,MATCH(B3724,Scenario!$A$18:$A$20,0))</f>
        <v>240</v>
      </c>
      <c r="R3724" s="9" t="n">
        <f aca="false">INDEX(Scenario!$C$18:$C$20,MATCH(B3724,Scenario!$A$18:$A$20,0))</f>
        <v>4320</v>
      </c>
      <c r="S3724" s="9" t="n">
        <f aca="false">IF(ISNUMBER(M3724),IF(M3724&lt;=Q3724,1,0),"")</f>
        <v>1</v>
      </c>
      <c r="T3724" s="9" t="n">
        <f aca="false">IF(ISNUMBER(P3724),IF(P3724&lt;=R3724,1,0),"")</f>
        <v>1</v>
      </c>
      <c r="U3724" s="9" t="n">
        <f aca="false">IF(E3724&gt;Scenario!$B$14,0,IF(OR(AND(ISNUMBER(H3724),H3724&lt;=Scenario!$B$14),AND(ISNUMBER(I3724),I3724&lt;=Scenario!$B$14)),0,1))</f>
        <v>0</v>
      </c>
      <c r="V3724" s="9" t="n">
        <f aca="false">IF(AND(U3724=1,(Scenario!$B$14-E3724)/60&gt;R3724),1,0)</f>
        <v>0</v>
      </c>
      <c r="W3724" s="9" t="n">
        <f aca="false">IF(OR(C3724=Scenario!$B$22,C3724=Scenario!$C$22),1,0)</f>
        <v>0</v>
      </c>
      <c r="X3724" s="9" t="n">
        <f aca="false">IF(ISNUMBER(I3724),1,0)</f>
        <v>0</v>
      </c>
      <c r="Y3724" s="9" t="n">
        <f aca="false">MOD(INT(E3724/86400)+3,7)</f>
        <v>3</v>
      </c>
      <c r="Z3724" s="9" t="n">
        <f aca="false">MOD(INT(E3724/3600),24)</f>
        <v>13</v>
      </c>
      <c r="AA3724" s="6" t="s">
        <v>7691</v>
      </c>
    </row>
    <row r="3725" customFormat="false" ht="15" hidden="false" customHeight="false" outlineLevel="0" collapsed="false">
      <c r="A3725" s="6" t="s">
        <v>7692</v>
      </c>
      <c r="B3725" s="6" t="s">
        <v>43</v>
      </c>
      <c r="C3725" s="6" t="s">
        <v>249</v>
      </c>
      <c r="D3725" s="6" t="s">
        <v>172</v>
      </c>
      <c r="E3725" s="6" t="n">
        <v>1790257328</v>
      </c>
      <c r="F3725" s="6" t="n">
        <v>1790257609</v>
      </c>
      <c r="G3725" s="6" t="n">
        <v>1790257379</v>
      </c>
      <c r="H3725" s="6" t="n">
        <v>1790259957</v>
      </c>
      <c r="J3725" s="6" t="n">
        <v>0</v>
      </c>
      <c r="K3725" s="6" t="n">
        <v>0</v>
      </c>
      <c r="L3725" s="9" t="n">
        <f aca="false">IF(AND(E3725&gt;=Scenario!$B$11,E3725&lt;Scenario!$B$12),1,0)</f>
        <v>1</v>
      </c>
      <c r="M3725" s="9" t="n">
        <f aca="false">IF(AND(L3725=1,ISNUMBER(F3725)),MAX(0,F3725-E3725)/60,"")</f>
        <v>4.68333333333333</v>
      </c>
      <c r="N3725" s="9" t="n">
        <f aca="false">IF(AND(L3725=1,ISNUMBER(G3725)),MAX(0,G3725-E3725)/60,"")</f>
        <v>0.85</v>
      </c>
      <c r="O3725" s="9" t="n">
        <f aca="false">IF(ISNUMBER(H3725),IF(AND(H3725&gt;=Scenario!$B$11,H3725&lt;Scenario!$B$12),1,0),0)</f>
        <v>1</v>
      </c>
      <c r="P3725" s="9" t="n">
        <f aca="false">IF(O3725=1,MAX(0,H3725-E3725)/60,"")</f>
        <v>43.8166666666667</v>
      </c>
      <c r="Q3725" s="9" t="n">
        <f aca="false">INDEX(Scenario!$B$18:$B$20,MATCH(B3725,Scenario!$A$18:$A$20,0))</f>
        <v>60</v>
      </c>
      <c r="R3725" s="9" t="n">
        <f aca="false">INDEX(Scenario!$C$18:$C$20,MATCH(B3725,Scenario!$A$18:$A$20,0))</f>
        <v>1440</v>
      </c>
      <c r="S3725" s="9" t="n">
        <f aca="false">IF(ISNUMBER(M3725),IF(M3725&lt;=Q3725,1,0),"")</f>
        <v>1</v>
      </c>
      <c r="T3725" s="9" t="n">
        <f aca="false">IF(ISNUMBER(P3725),IF(P3725&lt;=R3725,1,0),"")</f>
        <v>1</v>
      </c>
      <c r="U3725" s="9" t="n">
        <f aca="false">IF(E3725&gt;Scenario!$B$14,0,IF(OR(AND(ISNUMBER(H3725),H3725&lt;=Scenario!$B$14),AND(ISNUMBER(I3725),I3725&lt;=Scenario!$B$14)),0,1))</f>
        <v>0</v>
      </c>
      <c r="V3725" s="9" t="n">
        <f aca="false">IF(AND(U3725=1,(Scenario!$B$14-E3725)/60&gt;R3725),1,0)</f>
        <v>0</v>
      </c>
      <c r="W3725" s="9" t="n">
        <f aca="false">IF(OR(C3725=Scenario!$B$22,C3725=Scenario!$C$22),1,0)</f>
        <v>0</v>
      </c>
      <c r="X3725" s="9" t="n">
        <f aca="false">IF(ISNUMBER(I3725),1,0)</f>
        <v>0</v>
      </c>
      <c r="Y3725" s="9" t="n">
        <f aca="false">MOD(INT(E3725/86400)+3,7)</f>
        <v>3</v>
      </c>
      <c r="Z3725" s="9" t="n">
        <f aca="false">MOD(INT(E3725/3600),24)</f>
        <v>13</v>
      </c>
      <c r="AA3725" s="6" t="s">
        <v>7693</v>
      </c>
    </row>
    <row r="3726" customFormat="false" ht="15" hidden="false" customHeight="false" outlineLevel="0" collapsed="false">
      <c r="A3726" s="6" t="s">
        <v>7694</v>
      </c>
      <c r="B3726" s="6" t="s">
        <v>43</v>
      </c>
      <c r="C3726" s="6" t="s">
        <v>47</v>
      </c>
      <c r="D3726" s="6" t="s">
        <v>170</v>
      </c>
      <c r="E3726" s="6" t="n">
        <v>1790257467</v>
      </c>
      <c r="F3726" s="6" t="n">
        <v>1790257751</v>
      </c>
      <c r="G3726" s="6" t="n">
        <v>1790257526</v>
      </c>
      <c r="H3726" s="6" t="n">
        <v>1790260290</v>
      </c>
      <c r="J3726" s="6" t="n">
        <v>0</v>
      </c>
      <c r="K3726" s="6" t="n">
        <v>0</v>
      </c>
      <c r="L3726" s="9" t="n">
        <f aca="false">IF(AND(E3726&gt;=Scenario!$B$11,E3726&lt;Scenario!$B$12),1,0)</f>
        <v>1</v>
      </c>
      <c r="M3726" s="9" t="n">
        <f aca="false">IF(AND(L3726=1,ISNUMBER(F3726)),MAX(0,F3726-E3726)/60,"")</f>
        <v>4.73333333333333</v>
      </c>
      <c r="N3726" s="9" t="n">
        <f aca="false">IF(AND(L3726=1,ISNUMBER(G3726)),MAX(0,G3726-E3726)/60,"")</f>
        <v>0.983333333333333</v>
      </c>
      <c r="O3726" s="9" t="n">
        <f aca="false">IF(ISNUMBER(H3726),IF(AND(H3726&gt;=Scenario!$B$11,H3726&lt;Scenario!$B$12),1,0),0)</f>
        <v>1</v>
      </c>
      <c r="P3726" s="9" t="n">
        <f aca="false">IF(O3726=1,MAX(0,H3726-E3726)/60,"")</f>
        <v>47.05</v>
      </c>
      <c r="Q3726" s="9" t="n">
        <f aca="false">INDEX(Scenario!$B$18:$B$20,MATCH(B3726,Scenario!$A$18:$A$20,0))</f>
        <v>60</v>
      </c>
      <c r="R3726" s="9" t="n">
        <f aca="false">INDEX(Scenario!$C$18:$C$20,MATCH(B3726,Scenario!$A$18:$A$20,0))</f>
        <v>1440</v>
      </c>
      <c r="S3726" s="9" t="n">
        <f aca="false">IF(ISNUMBER(M3726),IF(M3726&lt;=Q3726,1,0),"")</f>
        <v>1</v>
      </c>
      <c r="T3726" s="9" t="n">
        <f aca="false">IF(ISNUMBER(P3726),IF(P3726&lt;=R3726,1,0),"")</f>
        <v>1</v>
      </c>
      <c r="U3726" s="9" t="n">
        <f aca="false">IF(E3726&gt;Scenario!$B$14,0,IF(OR(AND(ISNUMBER(H3726),H3726&lt;=Scenario!$B$14),AND(ISNUMBER(I3726),I3726&lt;=Scenario!$B$14)),0,1))</f>
        <v>0</v>
      </c>
      <c r="V3726" s="9" t="n">
        <f aca="false">IF(AND(U3726=1,(Scenario!$B$14-E3726)/60&gt;R3726),1,0)</f>
        <v>0</v>
      </c>
      <c r="W3726" s="9" t="n">
        <f aca="false">IF(OR(C3726=Scenario!$B$22,C3726=Scenario!$C$22),1,0)</f>
        <v>1</v>
      </c>
      <c r="X3726" s="9" t="n">
        <f aca="false">IF(ISNUMBER(I3726),1,0)</f>
        <v>0</v>
      </c>
      <c r="Y3726" s="9" t="n">
        <f aca="false">MOD(INT(E3726/86400)+3,7)</f>
        <v>3</v>
      </c>
      <c r="Z3726" s="9" t="n">
        <f aca="false">MOD(INT(E3726/3600),24)</f>
        <v>13</v>
      </c>
      <c r="AA3726" s="6" t="s">
        <v>7695</v>
      </c>
    </row>
    <row r="3727" customFormat="false" ht="15" hidden="false" customHeight="false" outlineLevel="0" collapsed="false">
      <c r="A3727" s="6" t="s">
        <v>7696</v>
      </c>
      <c r="B3727" s="6" t="s">
        <v>44</v>
      </c>
      <c r="C3727" s="6" t="s">
        <v>249</v>
      </c>
      <c r="D3727" s="6" t="s">
        <v>170</v>
      </c>
      <c r="E3727" s="6" t="n">
        <v>1790257691</v>
      </c>
      <c r="F3727" s="6" t="n">
        <v>1790258094</v>
      </c>
      <c r="G3727" s="6" t="n">
        <v>1790257902</v>
      </c>
      <c r="H3727" s="6" t="n">
        <v>1790258897</v>
      </c>
      <c r="J3727" s="6" t="n">
        <v>0</v>
      </c>
      <c r="K3727" s="6" t="n">
        <v>0</v>
      </c>
      <c r="L3727" s="9" t="n">
        <f aca="false">IF(AND(E3727&gt;=Scenario!$B$11,E3727&lt;Scenario!$B$12),1,0)</f>
        <v>1</v>
      </c>
      <c r="M3727" s="9" t="n">
        <f aca="false">IF(AND(L3727=1,ISNUMBER(F3727)),MAX(0,F3727-E3727)/60,"")</f>
        <v>6.71666666666667</v>
      </c>
      <c r="N3727" s="9" t="n">
        <f aca="false">IF(AND(L3727=1,ISNUMBER(G3727)),MAX(0,G3727-E3727)/60,"")</f>
        <v>3.51666666666667</v>
      </c>
      <c r="O3727" s="9" t="n">
        <f aca="false">IF(ISNUMBER(H3727),IF(AND(H3727&gt;=Scenario!$B$11,H3727&lt;Scenario!$B$12),1,0),0)</f>
        <v>1</v>
      </c>
      <c r="P3727" s="9" t="n">
        <f aca="false">IF(O3727=1,MAX(0,H3727-E3727)/60,"")</f>
        <v>20.1</v>
      </c>
      <c r="Q3727" s="9" t="n">
        <f aca="false">INDEX(Scenario!$B$18:$B$20,MATCH(B3727,Scenario!$A$18:$A$20,0))</f>
        <v>240</v>
      </c>
      <c r="R3727" s="9" t="n">
        <f aca="false">INDEX(Scenario!$C$18:$C$20,MATCH(B3727,Scenario!$A$18:$A$20,0))</f>
        <v>4320</v>
      </c>
      <c r="S3727" s="9" t="n">
        <f aca="false">IF(ISNUMBER(M3727),IF(M3727&lt;=Q3727,1,0),"")</f>
        <v>1</v>
      </c>
      <c r="T3727" s="9" t="n">
        <f aca="false">IF(ISNUMBER(P3727),IF(P3727&lt;=R3727,1,0),"")</f>
        <v>1</v>
      </c>
      <c r="U3727" s="9" t="n">
        <f aca="false">IF(E3727&gt;Scenario!$B$14,0,IF(OR(AND(ISNUMBER(H3727),H3727&lt;=Scenario!$B$14),AND(ISNUMBER(I3727),I3727&lt;=Scenario!$B$14)),0,1))</f>
        <v>0</v>
      </c>
      <c r="V3727" s="9" t="n">
        <f aca="false">IF(AND(U3727=1,(Scenario!$B$14-E3727)/60&gt;R3727),1,0)</f>
        <v>0</v>
      </c>
      <c r="W3727" s="9" t="n">
        <f aca="false">IF(OR(C3727=Scenario!$B$22,C3727=Scenario!$C$22),1,0)</f>
        <v>0</v>
      </c>
      <c r="X3727" s="9" t="n">
        <f aca="false">IF(ISNUMBER(I3727),1,0)</f>
        <v>0</v>
      </c>
      <c r="Y3727" s="9" t="n">
        <f aca="false">MOD(INT(E3727/86400)+3,7)</f>
        <v>3</v>
      </c>
      <c r="Z3727" s="9" t="n">
        <f aca="false">MOD(INT(E3727/3600),24)</f>
        <v>13</v>
      </c>
      <c r="AA3727" s="6" t="s">
        <v>7697</v>
      </c>
    </row>
    <row r="3728" customFormat="false" ht="15" hidden="false" customHeight="false" outlineLevel="0" collapsed="false">
      <c r="A3728" s="6" t="s">
        <v>7698</v>
      </c>
      <c r="B3728" s="6" t="s">
        <v>44</v>
      </c>
      <c r="C3728" s="6" t="s">
        <v>249</v>
      </c>
      <c r="D3728" s="6" t="s">
        <v>170</v>
      </c>
      <c r="E3728" s="6" t="n">
        <v>1790257880</v>
      </c>
      <c r="F3728" s="6" t="n">
        <v>1790258829</v>
      </c>
      <c r="G3728" s="6" t="n">
        <v>1790258658</v>
      </c>
      <c r="H3728" s="6" t="n">
        <v>1790259798</v>
      </c>
      <c r="J3728" s="6" t="n">
        <v>0</v>
      </c>
      <c r="K3728" s="6" t="n">
        <v>0</v>
      </c>
      <c r="L3728" s="9" t="n">
        <f aca="false">IF(AND(E3728&gt;=Scenario!$B$11,E3728&lt;Scenario!$B$12),1,0)</f>
        <v>1</v>
      </c>
      <c r="M3728" s="9" t="n">
        <f aca="false">IF(AND(L3728=1,ISNUMBER(F3728)),MAX(0,F3728-E3728)/60,"")</f>
        <v>15.8166666666667</v>
      </c>
      <c r="N3728" s="9" t="n">
        <f aca="false">IF(AND(L3728=1,ISNUMBER(G3728)),MAX(0,G3728-E3728)/60,"")</f>
        <v>12.9666666666667</v>
      </c>
      <c r="O3728" s="9" t="n">
        <f aca="false">IF(ISNUMBER(H3728),IF(AND(H3728&gt;=Scenario!$B$11,H3728&lt;Scenario!$B$12),1,0),0)</f>
        <v>1</v>
      </c>
      <c r="P3728" s="9" t="n">
        <f aca="false">IF(O3728=1,MAX(0,H3728-E3728)/60,"")</f>
        <v>31.9666666666667</v>
      </c>
      <c r="Q3728" s="9" t="n">
        <f aca="false">INDEX(Scenario!$B$18:$B$20,MATCH(B3728,Scenario!$A$18:$A$20,0))</f>
        <v>240</v>
      </c>
      <c r="R3728" s="9" t="n">
        <f aca="false">INDEX(Scenario!$C$18:$C$20,MATCH(B3728,Scenario!$A$18:$A$20,0))</f>
        <v>4320</v>
      </c>
      <c r="S3728" s="9" t="n">
        <f aca="false">IF(ISNUMBER(M3728),IF(M3728&lt;=Q3728,1,0),"")</f>
        <v>1</v>
      </c>
      <c r="T3728" s="9" t="n">
        <f aca="false">IF(ISNUMBER(P3728),IF(P3728&lt;=R3728,1,0),"")</f>
        <v>1</v>
      </c>
      <c r="U3728" s="9" t="n">
        <f aca="false">IF(E3728&gt;Scenario!$B$14,0,IF(OR(AND(ISNUMBER(H3728),H3728&lt;=Scenario!$B$14),AND(ISNUMBER(I3728),I3728&lt;=Scenario!$B$14)),0,1))</f>
        <v>0</v>
      </c>
      <c r="V3728" s="9" t="n">
        <f aca="false">IF(AND(U3728=1,(Scenario!$B$14-E3728)/60&gt;R3728),1,0)</f>
        <v>0</v>
      </c>
      <c r="W3728" s="9" t="n">
        <f aca="false">IF(OR(C3728=Scenario!$B$22,C3728=Scenario!$C$22),1,0)</f>
        <v>0</v>
      </c>
      <c r="X3728" s="9" t="n">
        <f aca="false">IF(ISNUMBER(I3728),1,0)</f>
        <v>0</v>
      </c>
      <c r="Y3728" s="9" t="n">
        <f aca="false">MOD(INT(E3728/86400)+3,7)</f>
        <v>3</v>
      </c>
      <c r="Z3728" s="9" t="n">
        <f aca="false">MOD(INT(E3728/3600),24)</f>
        <v>13</v>
      </c>
      <c r="AA3728" s="6" t="s">
        <v>7699</v>
      </c>
    </row>
    <row r="3729" customFormat="false" ht="15" hidden="false" customHeight="false" outlineLevel="0" collapsed="false">
      <c r="A3729" s="6" t="s">
        <v>7700</v>
      </c>
      <c r="B3729" s="6" t="s">
        <v>43</v>
      </c>
      <c r="C3729" s="6" t="s">
        <v>47</v>
      </c>
      <c r="D3729" s="6" t="s">
        <v>172</v>
      </c>
      <c r="E3729" s="6" t="n">
        <v>1790258273</v>
      </c>
      <c r="F3729" s="6" t="n">
        <v>1790258495</v>
      </c>
      <c r="G3729" s="6" t="n">
        <v>1790258283</v>
      </c>
      <c r="H3729" s="6" t="n">
        <v>1790262091</v>
      </c>
      <c r="J3729" s="6" t="n">
        <v>0</v>
      </c>
      <c r="K3729" s="6" t="n">
        <v>1</v>
      </c>
      <c r="L3729" s="9" t="n">
        <f aca="false">IF(AND(E3729&gt;=Scenario!$B$11,E3729&lt;Scenario!$B$12),1,0)</f>
        <v>1</v>
      </c>
      <c r="M3729" s="9" t="n">
        <f aca="false">IF(AND(L3729=1,ISNUMBER(F3729)),MAX(0,F3729-E3729)/60,"")</f>
        <v>3.7</v>
      </c>
      <c r="N3729" s="9" t="n">
        <f aca="false">IF(AND(L3729=1,ISNUMBER(G3729)),MAX(0,G3729-E3729)/60,"")</f>
        <v>0.166666666666667</v>
      </c>
      <c r="O3729" s="9" t="n">
        <f aca="false">IF(ISNUMBER(H3729),IF(AND(H3729&gt;=Scenario!$B$11,H3729&lt;Scenario!$B$12),1,0),0)</f>
        <v>1</v>
      </c>
      <c r="P3729" s="9" t="n">
        <f aca="false">IF(O3729=1,MAX(0,H3729-E3729)/60,"")</f>
        <v>63.6333333333333</v>
      </c>
      <c r="Q3729" s="9" t="n">
        <f aca="false">INDEX(Scenario!$B$18:$B$20,MATCH(B3729,Scenario!$A$18:$A$20,0))</f>
        <v>60</v>
      </c>
      <c r="R3729" s="9" t="n">
        <f aca="false">INDEX(Scenario!$C$18:$C$20,MATCH(B3729,Scenario!$A$18:$A$20,0))</f>
        <v>1440</v>
      </c>
      <c r="S3729" s="9" t="n">
        <f aca="false">IF(ISNUMBER(M3729),IF(M3729&lt;=Q3729,1,0),"")</f>
        <v>1</v>
      </c>
      <c r="T3729" s="9" t="n">
        <f aca="false">IF(ISNUMBER(P3729),IF(P3729&lt;=R3729,1,0),"")</f>
        <v>1</v>
      </c>
      <c r="U3729" s="9" t="n">
        <f aca="false">IF(E3729&gt;Scenario!$B$14,0,IF(OR(AND(ISNUMBER(H3729),H3729&lt;=Scenario!$B$14),AND(ISNUMBER(I3729),I3729&lt;=Scenario!$B$14)),0,1))</f>
        <v>0</v>
      </c>
      <c r="V3729" s="9" t="n">
        <f aca="false">IF(AND(U3729=1,(Scenario!$B$14-E3729)/60&gt;R3729),1,0)</f>
        <v>0</v>
      </c>
      <c r="W3729" s="9" t="n">
        <f aca="false">IF(OR(C3729=Scenario!$B$22,C3729=Scenario!$C$22),1,0)</f>
        <v>1</v>
      </c>
      <c r="X3729" s="9" t="n">
        <f aca="false">IF(ISNUMBER(I3729),1,0)</f>
        <v>0</v>
      </c>
      <c r="Y3729" s="9" t="n">
        <f aca="false">MOD(INT(E3729/86400)+3,7)</f>
        <v>3</v>
      </c>
      <c r="Z3729" s="9" t="n">
        <f aca="false">MOD(INT(E3729/3600),24)</f>
        <v>13</v>
      </c>
      <c r="AA3729" s="6" t="s">
        <v>7701</v>
      </c>
    </row>
    <row r="3730" customFormat="false" ht="15" hidden="false" customHeight="false" outlineLevel="0" collapsed="false">
      <c r="A3730" s="6" t="s">
        <v>7702</v>
      </c>
      <c r="B3730" s="6" t="s">
        <v>44</v>
      </c>
      <c r="C3730" s="6" t="s">
        <v>249</v>
      </c>
      <c r="D3730" s="6" t="s">
        <v>172</v>
      </c>
      <c r="E3730" s="6" t="n">
        <v>1790258494</v>
      </c>
      <c r="F3730" s="6" t="n">
        <v>1790259003</v>
      </c>
      <c r="G3730" s="6" t="n">
        <v>1790258886</v>
      </c>
      <c r="H3730" s="6" t="n">
        <v>1790272640</v>
      </c>
      <c r="J3730" s="6" t="n">
        <v>0</v>
      </c>
      <c r="K3730" s="6" t="n">
        <v>1</v>
      </c>
      <c r="L3730" s="9" t="n">
        <f aca="false">IF(AND(E3730&gt;=Scenario!$B$11,E3730&lt;Scenario!$B$12),1,0)</f>
        <v>1</v>
      </c>
      <c r="M3730" s="9" t="n">
        <f aca="false">IF(AND(L3730=1,ISNUMBER(F3730)),MAX(0,F3730-E3730)/60,"")</f>
        <v>8.48333333333333</v>
      </c>
      <c r="N3730" s="9" t="n">
        <f aca="false">IF(AND(L3730=1,ISNUMBER(G3730)),MAX(0,G3730-E3730)/60,"")</f>
        <v>6.53333333333333</v>
      </c>
      <c r="O3730" s="9" t="n">
        <f aca="false">IF(ISNUMBER(H3730),IF(AND(H3730&gt;=Scenario!$B$11,H3730&lt;Scenario!$B$12),1,0),0)</f>
        <v>1</v>
      </c>
      <c r="P3730" s="9" t="n">
        <f aca="false">IF(O3730=1,MAX(0,H3730-E3730)/60,"")</f>
        <v>235.766666666667</v>
      </c>
      <c r="Q3730" s="9" t="n">
        <f aca="false">INDEX(Scenario!$B$18:$B$20,MATCH(B3730,Scenario!$A$18:$A$20,0))</f>
        <v>240</v>
      </c>
      <c r="R3730" s="9" t="n">
        <f aca="false">INDEX(Scenario!$C$18:$C$20,MATCH(B3730,Scenario!$A$18:$A$20,0))</f>
        <v>4320</v>
      </c>
      <c r="S3730" s="9" t="n">
        <f aca="false">IF(ISNUMBER(M3730),IF(M3730&lt;=Q3730,1,0),"")</f>
        <v>1</v>
      </c>
      <c r="T3730" s="9" t="n">
        <f aca="false">IF(ISNUMBER(P3730),IF(P3730&lt;=R3730,1,0),"")</f>
        <v>1</v>
      </c>
      <c r="U3730" s="9" t="n">
        <f aca="false">IF(E3730&gt;Scenario!$B$14,0,IF(OR(AND(ISNUMBER(H3730),H3730&lt;=Scenario!$B$14),AND(ISNUMBER(I3730),I3730&lt;=Scenario!$B$14)),0,1))</f>
        <v>0</v>
      </c>
      <c r="V3730" s="9" t="n">
        <f aca="false">IF(AND(U3730=1,(Scenario!$B$14-E3730)/60&gt;R3730),1,0)</f>
        <v>0</v>
      </c>
      <c r="W3730" s="9" t="n">
        <f aca="false">IF(OR(C3730=Scenario!$B$22,C3730=Scenario!$C$22),1,0)</f>
        <v>0</v>
      </c>
      <c r="X3730" s="9" t="n">
        <f aca="false">IF(ISNUMBER(I3730),1,0)</f>
        <v>0</v>
      </c>
      <c r="Y3730" s="9" t="n">
        <f aca="false">MOD(INT(E3730/86400)+3,7)</f>
        <v>3</v>
      </c>
      <c r="Z3730" s="9" t="n">
        <f aca="false">MOD(INT(E3730/3600),24)</f>
        <v>14</v>
      </c>
      <c r="AA3730" s="6" t="s">
        <v>7703</v>
      </c>
    </row>
    <row r="3731" customFormat="false" ht="15" hidden="false" customHeight="false" outlineLevel="0" collapsed="false">
      <c r="A3731" s="6" t="s">
        <v>7704</v>
      </c>
      <c r="B3731" s="6" t="s">
        <v>44</v>
      </c>
      <c r="C3731" s="6" t="s">
        <v>249</v>
      </c>
      <c r="D3731" s="6" t="s">
        <v>170</v>
      </c>
      <c r="E3731" s="6" t="n">
        <v>1790259485</v>
      </c>
      <c r="F3731" s="6" t="n">
        <v>1790259702</v>
      </c>
      <c r="G3731" s="6" t="n">
        <v>1790259539</v>
      </c>
      <c r="H3731" s="6" t="n">
        <v>1790260356</v>
      </c>
      <c r="J3731" s="6" t="n">
        <v>0</v>
      </c>
      <c r="K3731" s="6" t="n">
        <v>0</v>
      </c>
      <c r="L3731" s="9" t="n">
        <f aca="false">IF(AND(E3731&gt;=Scenario!$B$11,E3731&lt;Scenario!$B$12),1,0)</f>
        <v>1</v>
      </c>
      <c r="M3731" s="9" t="n">
        <f aca="false">IF(AND(L3731=1,ISNUMBER(F3731)),MAX(0,F3731-E3731)/60,"")</f>
        <v>3.61666666666667</v>
      </c>
      <c r="N3731" s="9" t="n">
        <f aca="false">IF(AND(L3731=1,ISNUMBER(G3731)),MAX(0,G3731-E3731)/60,"")</f>
        <v>0.9</v>
      </c>
      <c r="O3731" s="9" t="n">
        <f aca="false">IF(ISNUMBER(H3731),IF(AND(H3731&gt;=Scenario!$B$11,H3731&lt;Scenario!$B$12),1,0),0)</f>
        <v>1</v>
      </c>
      <c r="P3731" s="9" t="n">
        <f aca="false">IF(O3731=1,MAX(0,H3731-E3731)/60,"")</f>
        <v>14.5166666666667</v>
      </c>
      <c r="Q3731" s="9" t="n">
        <f aca="false">INDEX(Scenario!$B$18:$B$20,MATCH(B3731,Scenario!$A$18:$A$20,0))</f>
        <v>240</v>
      </c>
      <c r="R3731" s="9" t="n">
        <f aca="false">INDEX(Scenario!$C$18:$C$20,MATCH(B3731,Scenario!$A$18:$A$20,0))</f>
        <v>4320</v>
      </c>
      <c r="S3731" s="9" t="n">
        <f aca="false">IF(ISNUMBER(M3731),IF(M3731&lt;=Q3731,1,0),"")</f>
        <v>1</v>
      </c>
      <c r="T3731" s="9" t="n">
        <f aca="false">IF(ISNUMBER(P3731),IF(P3731&lt;=R3731,1,0),"")</f>
        <v>1</v>
      </c>
      <c r="U3731" s="9" t="n">
        <f aca="false">IF(E3731&gt;Scenario!$B$14,0,IF(OR(AND(ISNUMBER(H3731),H3731&lt;=Scenario!$B$14),AND(ISNUMBER(I3731),I3731&lt;=Scenario!$B$14)),0,1))</f>
        <v>0</v>
      </c>
      <c r="V3731" s="9" t="n">
        <f aca="false">IF(AND(U3731=1,(Scenario!$B$14-E3731)/60&gt;R3731),1,0)</f>
        <v>0</v>
      </c>
      <c r="W3731" s="9" t="n">
        <f aca="false">IF(OR(C3731=Scenario!$B$22,C3731=Scenario!$C$22),1,0)</f>
        <v>0</v>
      </c>
      <c r="X3731" s="9" t="n">
        <f aca="false">IF(ISNUMBER(I3731),1,0)</f>
        <v>0</v>
      </c>
      <c r="Y3731" s="9" t="n">
        <f aca="false">MOD(INT(E3731/86400)+3,7)</f>
        <v>3</v>
      </c>
      <c r="Z3731" s="9" t="n">
        <f aca="false">MOD(INT(E3731/3600),24)</f>
        <v>14</v>
      </c>
      <c r="AA3731" s="6" t="s">
        <v>7705</v>
      </c>
    </row>
    <row r="3732" customFormat="false" ht="15" hidden="false" customHeight="false" outlineLevel="0" collapsed="false">
      <c r="A3732" s="6" t="s">
        <v>7706</v>
      </c>
      <c r="B3732" s="6" t="s">
        <v>43</v>
      </c>
      <c r="C3732" s="6" t="s">
        <v>46</v>
      </c>
      <c r="D3732" s="6" t="s">
        <v>172</v>
      </c>
      <c r="E3732" s="6" t="n">
        <v>1790259781</v>
      </c>
      <c r="F3732" s="6" t="n">
        <v>1790260450</v>
      </c>
      <c r="G3732" s="6" t="n">
        <v>1790260315</v>
      </c>
      <c r="H3732" s="6" t="n">
        <v>1790269207</v>
      </c>
      <c r="J3732" s="6" t="n">
        <v>0</v>
      </c>
      <c r="K3732" s="6" t="n">
        <v>0</v>
      </c>
      <c r="L3732" s="9" t="n">
        <f aca="false">IF(AND(E3732&gt;=Scenario!$B$11,E3732&lt;Scenario!$B$12),1,0)</f>
        <v>1</v>
      </c>
      <c r="M3732" s="9" t="n">
        <f aca="false">IF(AND(L3732=1,ISNUMBER(F3732)),MAX(0,F3732-E3732)/60,"")</f>
        <v>11.15</v>
      </c>
      <c r="N3732" s="9" t="n">
        <f aca="false">IF(AND(L3732=1,ISNUMBER(G3732)),MAX(0,G3732-E3732)/60,"")</f>
        <v>8.9</v>
      </c>
      <c r="O3732" s="9" t="n">
        <f aca="false">IF(ISNUMBER(H3732),IF(AND(H3732&gt;=Scenario!$B$11,H3732&lt;Scenario!$B$12),1,0),0)</f>
        <v>1</v>
      </c>
      <c r="P3732" s="9" t="n">
        <f aca="false">IF(O3732=1,MAX(0,H3732-E3732)/60,"")</f>
        <v>157.1</v>
      </c>
      <c r="Q3732" s="9" t="n">
        <f aca="false">INDEX(Scenario!$B$18:$B$20,MATCH(B3732,Scenario!$A$18:$A$20,0))</f>
        <v>60</v>
      </c>
      <c r="R3732" s="9" t="n">
        <f aca="false">INDEX(Scenario!$C$18:$C$20,MATCH(B3732,Scenario!$A$18:$A$20,0))</f>
        <v>1440</v>
      </c>
      <c r="S3732" s="9" t="n">
        <f aca="false">IF(ISNUMBER(M3732),IF(M3732&lt;=Q3732,1,0),"")</f>
        <v>1</v>
      </c>
      <c r="T3732" s="9" t="n">
        <f aca="false">IF(ISNUMBER(P3732),IF(P3732&lt;=R3732,1,0),"")</f>
        <v>1</v>
      </c>
      <c r="U3732" s="9" t="n">
        <f aca="false">IF(E3732&gt;Scenario!$B$14,0,IF(OR(AND(ISNUMBER(H3732),H3732&lt;=Scenario!$B$14),AND(ISNUMBER(I3732),I3732&lt;=Scenario!$B$14)),0,1))</f>
        <v>0</v>
      </c>
      <c r="V3732" s="9" t="n">
        <f aca="false">IF(AND(U3732=1,(Scenario!$B$14-E3732)/60&gt;R3732),1,0)</f>
        <v>0</v>
      </c>
      <c r="W3732" s="9" t="n">
        <f aca="false">IF(OR(C3732=Scenario!$B$22,C3732=Scenario!$C$22),1,0)</f>
        <v>1</v>
      </c>
      <c r="X3732" s="9" t="n">
        <f aca="false">IF(ISNUMBER(I3732),1,0)</f>
        <v>0</v>
      </c>
      <c r="Y3732" s="9" t="n">
        <f aca="false">MOD(INT(E3732/86400)+3,7)</f>
        <v>3</v>
      </c>
      <c r="Z3732" s="9" t="n">
        <f aca="false">MOD(INT(E3732/3600),24)</f>
        <v>14</v>
      </c>
      <c r="AA3732" s="6" t="s">
        <v>7707</v>
      </c>
    </row>
    <row r="3733" customFormat="false" ht="15" hidden="false" customHeight="false" outlineLevel="0" collapsed="false">
      <c r="A3733" s="6" t="s">
        <v>7708</v>
      </c>
      <c r="B3733" s="6" t="s">
        <v>43</v>
      </c>
      <c r="C3733" s="6" t="s">
        <v>46</v>
      </c>
      <c r="D3733" s="6" t="s">
        <v>171</v>
      </c>
      <c r="E3733" s="6" t="n">
        <v>1790260672</v>
      </c>
      <c r="F3733" s="6" t="n">
        <v>1790260914</v>
      </c>
      <c r="G3733" s="6" t="n">
        <v>1790260719</v>
      </c>
      <c r="H3733" s="6" t="n">
        <v>1790265683</v>
      </c>
      <c r="J3733" s="6" t="n">
        <v>0</v>
      </c>
      <c r="K3733" s="6" t="n">
        <v>0</v>
      </c>
      <c r="L3733" s="9" t="n">
        <f aca="false">IF(AND(E3733&gt;=Scenario!$B$11,E3733&lt;Scenario!$B$12),1,0)</f>
        <v>1</v>
      </c>
      <c r="M3733" s="9" t="n">
        <f aca="false">IF(AND(L3733=1,ISNUMBER(F3733)),MAX(0,F3733-E3733)/60,"")</f>
        <v>4.03333333333333</v>
      </c>
      <c r="N3733" s="9" t="n">
        <f aca="false">IF(AND(L3733=1,ISNUMBER(G3733)),MAX(0,G3733-E3733)/60,"")</f>
        <v>0.783333333333333</v>
      </c>
      <c r="O3733" s="9" t="n">
        <f aca="false">IF(ISNUMBER(H3733),IF(AND(H3733&gt;=Scenario!$B$11,H3733&lt;Scenario!$B$12),1,0),0)</f>
        <v>1</v>
      </c>
      <c r="P3733" s="9" t="n">
        <f aca="false">IF(O3733=1,MAX(0,H3733-E3733)/60,"")</f>
        <v>83.5166666666667</v>
      </c>
      <c r="Q3733" s="9" t="n">
        <f aca="false">INDEX(Scenario!$B$18:$B$20,MATCH(B3733,Scenario!$A$18:$A$20,0))</f>
        <v>60</v>
      </c>
      <c r="R3733" s="9" t="n">
        <f aca="false">INDEX(Scenario!$C$18:$C$20,MATCH(B3733,Scenario!$A$18:$A$20,0))</f>
        <v>1440</v>
      </c>
      <c r="S3733" s="9" t="n">
        <f aca="false">IF(ISNUMBER(M3733),IF(M3733&lt;=Q3733,1,0),"")</f>
        <v>1</v>
      </c>
      <c r="T3733" s="9" t="n">
        <f aca="false">IF(ISNUMBER(P3733),IF(P3733&lt;=R3733,1,0),"")</f>
        <v>1</v>
      </c>
      <c r="U3733" s="9" t="n">
        <f aca="false">IF(E3733&gt;Scenario!$B$14,0,IF(OR(AND(ISNUMBER(H3733),H3733&lt;=Scenario!$B$14),AND(ISNUMBER(I3733),I3733&lt;=Scenario!$B$14)),0,1))</f>
        <v>0</v>
      </c>
      <c r="V3733" s="9" t="n">
        <f aca="false">IF(AND(U3733=1,(Scenario!$B$14-E3733)/60&gt;R3733),1,0)</f>
        <v>0</v>
      </c>
      <c r="W3733" s="9" t="n">
        <f aca="false">IF(OR(C3733=Scenario!$B$22,C3733=Scenario!$C$22),1,0)</f>
        <v>1</v>
      </c>
      <c r="X3733" s="9" t="n">
        <f aca="false">IF(ISNUMBER(I3733),1,0)</f>
        <v>0</v>
      </c>
      <c r="Y3733" s="9" t="n">
        <f aca="false">MOD(INT(E3733/86400)+3,7)</f>
        <v>3</v>
      </c>
      <c r="Z3733" s="9" t="n">
        <f aca="false">MOD(INT(E3733/3600),24)</f>
        <v>14</v>
      </c>
      <c r="AA3733" s="6" t="s">
        <v>7709</v>
      </c>
    </row>
    <row r="3734" customFormat="false" ht="15" hidden="false" customHeight="false" outlineLevel="0" collapsed="false">
      <c r="A3734" s="6" t="s">
        <v>7710</v>
      </c>
      <c r="B3734" s="6" t="s">
        <v>44</v>
      </c>
      <c r="C3734" s="6" t="s">
        <v>46</v>
      </c>
      <c r="D3734" s="6" t="s">
        <v>172</v>
      </c>
      <c r="E3734" s="6" t="n">
        <v>1790261838</v>
      </c>
      <c r="F3734" s="6" t="n">
        <v>1790262040</v>
      </c>
      <c r="G3734" s="6" t="n">
        <v>1790261879</v>
      </c>
      <c r="H3734" s="6" t="n">
        <v>1790264098</v>
      </c>
      <c r="J3734" s="6" t="n">
        <v>0</v>
      </c>
      <c r="K3734" s="6" t="n">
        <v>0</v>
      </c>
      <c r="L3734" s="9" t="n">
        <f aca="false">IF(AND(E3734&gt;=Scenario!$B$11,E3734&lt;Scenario!$B$12),1,0)</f>
        <v>1</v>
      </c>
      <c r="M3734" s="9" t="n">
        <f aca="false">IF(AND(L3734=1,ISNUMBER(F3734)),MAX(0,F3734-E3734)/60,"")</f>
        <v>3.36666666666667</v>
      </c>
      <c r="N3734" s="9" t="n">
        <f aca="false">IF(AND(L3734=1,ISNUMBER(G3734)),MAX(0,G3734-E3734)/60,"")</f>
        <v>0.683333333333333</v>
      </c>
      <c r="O3734" s="9" t="n">
        <f aca="false">IF(ISNUMBER(H3734),IF(AND(H3734&gt;=Scenario!$B$11,H3734&lt;Scenario!$B$12),1,0),0)</f>
        <v>1</v>
      </c>
      <c r="P3734" s="9" t="n">
        <f aca="false">IF(O3734=1,MAX(0,H3734-E3734)/60,"")</f>
        <v>37.6666666666667</v>
      </c>
      <c r="Q3734" s="9" t="n">
        <f aca="false">INDEX(Scenario!$B$18:$B$20,MATCH(B3734,Scenario!$A$18:$A$20,0))</f>
        <v>240</v>
      </c>
      <c r="R3734" s="9" t="n">
        <f aca="false">INDEX(Scenario!$C$18:$C$20,MATCH(B3734,Scenario!$A$18:$A$20,0))</f>
        <v>4320</v>
      </c>
      <c r="S3734" s="9" t="n">
        <f aca="false">IF(ISNUMBER(M3734),IF(M3734&lt;=Q3734,1,0),"")</f>
        <v>1</v>
      </c>
      <c r="T3734" s="9" t="n">
        <f aca="false">IF(ISNUMBER(P3734),IF(P3734&lt;=R3734,1,0),"")</f>
        <v>1</v>
      </c>
      <c r="U3734" s="9" t="n">
        <f aca="false">IF(E3734&gt;Scenario!$B$14,0,IF(OR(AND(ISNUMBER(H3734),H3734&lt;=Scenario!$B$14),AND(ISNUMBER(I3734),I3734&lt;=Scenario!$B$14)),0,1))</f>
        <v>0</v>
      </c>
      <c r="V3734" s="9" t="n">
        <f aca="false">IF(AND(U3734=1,(Scenario!$B$14-E3734)/60&gt;R3734),1,0)</f>
        <v>0</v>
      </c>
      <c r="W3734" s="9" t="n">
        <f aca="false">IF(OR(C3734=Scenario!$B$22,C3734=Scenario!$C$22),1,0)</f>
        <v>1</v>
      </c>
      <c r="X3734" s="9" t="n">
        <f aca="false">IF(ISNUMBER(I3734),1,0)</f>
        <v>0</v>
      </c>
      <c r="Y3734" s="9" t="n">
        <f aca="false">MOD(INT(E3734/86400)+3,7)</f>
        <v>3</v>
      </c>
      <c r="Z3734" s="9" t="n">
        <f aca="false">MOD(INT(E3734/3600),24)</f>
        <v>14</v>
      </c>
      <c r="AA3734" s="6" t="s">
        <v>7711</v>
      </c>
    </row>
    <row r="3735" customFormat="false" ht="15" hidden="false" customHeight="false" outlineLevel="0" collapsed="false">
      <c r="A3735" s="6" t="s">
        <v>7712</v>
      </c>
      <c r="B3735" s="6" t="s">
        <v>44</v>
      </c>
      <c r="C3735" s="6" t="s">
        <v>46</v>
      </c>
      <c r="D3735" s="6" t="s">
        <v>170</v>
      </c>
      <c r="E3735" s="6" t="n">
        <v>1790262193</v>
      </c>
      <c r="F3735" s="6" t="n">
        <v>1790262327</v>
      </c>
      <c r="G3735" s="6" t="n">
        <v>1790262252</v>
      </c>
      <c r="H3735" s="6" t="n">
        <v>1790262766</v>
      </c>
      <c r="J3735" s="6" t="n">
        <v>0</v>
      </c>
      <c r="K3735" s="6" t="n">
        <v>0</v>
      </c>
      <c r="L3735" s="9" t="n">
        <f aca="false">IF(AND(E3735&gt;=Scenario!$B$11,E3735&lt;Scenario!$B$12),1,0)</f>
        <v>1</v>
      </c>
      <c r="M3735" s="9" t="n">
        <f aca="false">IF(AND(L3735=1,ISNUMBER(F3735)),MAX(0,F3735-E3735)/60,"")</f>
        <v>2.23333333333333</v>
      </c>
      <c r="N3735" s="9" t="n">
        <f aca="false">IF(AND(L3735=1,ISNUMBER(G3735)),MAX(0,G3735-E3735)/60,"")</f>
        <v>0.983333333333333</v>
      </c>
      <c r="O3735" s="9" t="n">
        <f aca="false">IF(ISNUMBER(H3735),IF(AND(H3735&gt;=Scenario!$B$11,H3735&lt;Scenario!$B$12),1,0),0)</f>
        <v>1</v>
      </c>
      <c r="P3735" s="9" t="n">
        <f aca="false">IF(O3735=1,MAX(0,H3735-E3735)/60,"")</f>
        <v>9.55</v>
      </c>
      <c r="Q3735" s="9" t="n">
        <f aca="false">INDEX(Scenario!$B$18:$B$20,MATCH(B3735,Scenario!$A$18:$A$20,0))</f>
        <v>240</v>
      </c>
      <c r="R3735" s="9" t="n">
        <f aca="false">INDEX(Scenario!$C$18:$C$20,MATCH(B3735,Scenario!$A$18:$A$20,0))</f>
        <v>4320</v>
      </c>
      <c r="S3735" s="9" t="n">
        <f aca="false">IF(ISNUMBER(M3735),IF(M3735&lt;=Q3735,1,0),"")</f>
        <v>1</v>
      </c>
      <c r="T3735" s="9" t="n">
        <f aca="false">IF(ISNUMBER(P3735),IF(P3735&lt;=R3735,1,0),"")</f>
        <v>1</v>
      </c>
      <c r="U3735" s="9" t="n">
        <f aca="false">IF(E3735&gt;Scenario!$B$14,0,IF(OR(AND(ISNUMBER(H3735),H3735&lt;=Scenario!$B$14),AND(ISNUMBER(I3735),I3735&lt;=Scenario!$B$14)),0,1))</f>
        <v>0</v>
      </c>
      <c r="V3735" s="9" t="n">
        <f aca="false">IF(AND(U3735=1,(Scenario!$B$14-E3735)/60&gt;R3735),1,0)</f>
        <v>0</v>
      </c>
      <c r="W3735" s="9" t="n">
        <f aca="false">IF(OR(C3735=Scenario!$B$22,C3735=Scenario!$C$22),1,0)</f>
        <v>1</v>
      </c>
      <c r="X3735" s="9" t="n">
        <f aca="false">IF(ISNUMBER(I3735),1,0)</f>
        <v>0</v>
      </c>
      <c r="Y3735" s="9" t="n">
        <f aca="false">MOD(INT(E3735/86400)+3,7)</f>
        <v>3</v>
      </c>
      <c r="Z3735" s="9" t="n">
        <f aca="false">MOD(INT(E3735/3600),24)</f>
        <v>15</v>
      </c>
      <c r="AA3735" s="6" t="s">
        <v>7713</v>
      </c>
    </row>
    <row r="3736" customFormat="false" ht="15" hidden="false" customHeight="false" outlineLevel="0" collapsed="false">
      <c r="A3736" s="6" t="s">
        <v>7714</v>
      </c>
      <c r="B3736" s="6" t="s">
        <v>44</v>
      </c>
      <c r="C3736" s="6" t="s">
        <v>46</v>
      </c>
      <c r="D3736" s="6" t="s">
        <v>170</v>
      </c>
      <c r="E3736" s="6" t="n">
        <v>1790262813</v>
      </c>
      <c r="F3736" s="6" t="n">
        <v>1790262945</v>
      </c>
      <c r="G3736" s="6" t="n">
        <v>1790262851</v>
      </c>
      <c r="H3736" s="6" t="n">
        <v>1790269427</v>
      </c>
      <c r="J3736" s="6" t="n">
        <v>0</v>
      </c>
      <c r="K3736" s="6" t="n">
        <v>0</v>
      </c>
      <c r="L3736" s="9" t="n">
        <f aca="false">IF(AND(E3736&gt;=Scenario!$B$11,E3736&lt;Scenario!$B$12),1,0)</f>
        <v>1</v>
      </c>
      <c r="M3736" s="9" t="n">
        <f aca="false">IF(AND(L3736=1,ISNUMBER(F3736)),MAX(0,F3736-E3736)/60,"")</f>
        <v>2.2</v>
      </c>
      <c r="N3736" s="9" t="n">
        <f aca="false">IF(AND(L3736=1,ISNUMBER(G3736)),MAX(0,G3736-E3736)/60,"")</f>
        <v>0.633333333333333</v>
      </c>
      <c r="O3736" s="9" t="n">
        <f aca="false">IF(ISNUMBER(H3736),IF(AND(H3736&gt;=Scenario!$B$11,H3736&lt;Scenario!$B$12),1,0),0)</f>
        <v>1</v>
      </c>
      <c r="P3736" s="9" t="n">
        <f aca="false">IF(O3736=1,MAX(0,H3736-E3736)/60,"")</f>
        <v>110.233333333333</v>
      </c>
      <c r="Q3736" s="9" t="n">
        <f aca="false">INDEX(Scenario!$B$18:$B$20,MATCH(B3736,Scenario!$A$18:$A$20,0))</f>
        <v>240</v>
      </c>
      <c r="R3736" s="9" t="n">
        <f aca="false">INDEX(Scenario!$C$18:$C$20,MATCH(B3736,Scenario!$A$18:$A$20,0))</f>
        <v>4320</v>
      </c>
      <c r="S3736" s="9" t="n">
        <f aca="false">IF(ISNUMBER(M3736),IF(M3736&lt;=Q3736,1,0),"")</f>
        <v>1</v>
      </c>
      <c r="T3736" s="9" t="n">
        <f aca="false">IF(ISNUMBER(P3736),IF(P3736&lt;=R3736,1,0),"")</f>
        <v>1</v>
      </c>
      <c r="U3736" s="9" t="n">
        <f aca="false">IF(E3736&gt;Scenario!$B$14,0,IF(OR(AND(ISNUMBER(H3736),H3736&lt;=Scenario!$B$14),AND(ISNUMBER(I3736),I3736&lt;=Scenario!$B$14)),0,1))</f>
        <v>0</v>
      </c>
      <c r="V3736" s="9" t="n">
        <f aca="false">IF(AND(U3736=1,(Scenario!$B$14-E3736)/60&gt;R3736),1,0)</f>
        <v>0</v>
      </c>
      <c r="W3736" s="9" t="n">
        <f aca="false">IF(OR(C3736=Scenario!$B$22,C3736=Scenario!$C$22),1,0)</f>
        <v>1</v>
      </c>
      <c r="X3736" s="9" t="n">
        <f aca="false">IF(ISNUMBER(I3736),1,0)</f>
        <v>0</v>
      </c>
      <c r="Y3736" s="9" t="n">
        <f aca="false">MOD(INT(E3736/86400)+3,7)</f>
        <v>3</v>
      </c>
      <c r="Z3736" s="9" t="n">
        <f aca="false">MOD(INT(E3736/3600),24)</f>
        <v>15</v>
      </c>
      <c r="AA3736" s="6" t="s">
        <v>7715</v>
      </c>
    </row>
    <row r="3737" customFormat="false" ht="15" hidden="false" customHeight="false" outlineLevel="0" collapsed="false">
      <c r="A3737" s="6" t="s">
        <v>7716</v>
      </c>
      <c r="B3737" s="6" t="s">
        <v>43</v>
      </c>
      <c r="C3737" s="6" t="s">
        <v>249</v>
      </c>
      <c r="D3737" s="6" t="s">
        <v>171</v>
      </c>
      <c r="E3737" s="6" t="n">
        <v>1790263597</v>
      </c>
      <c r="F3737" s="6" t="n">
        <v>1790263671</v>
      </c>
      <c r="G3737" s="6" t="n">
        <v>1790263610</v>
      </c>
      <c r="H3737" s="6" t="n">
        <v>1790267017</v>
      </c>
      <c r="J3737" s="6" t="n">
        <v>0</v>
      </c>
      <c r="K3737" s="6" t="n">
        <v>0</v>
      </c>
      <c r="L3737" s="9" t="n">
        <f aca="false">IF(AND(E3737&gt;=Scenario!$B$11,E3737&lt;Scenario!$B$12),1,0)</f>
        <v>1</v>
      </c>
      <c r="M3737" s="9" t="n">
        <f aca="false">IF(AND(L3737=1,ISNUMBER(F3737)),MAX(0,F3737-E3737)/60,"")</f>
        <v>1.23333333333333</v>
      </c>
      <c r="N3737" s="9" t="n">
        <f aca="false">IF(AND(L3737=1,ISNUMBER(G3737)),MAX(0,G3737-E3737)/60,"")</f>
        <v>0.216666666666667</v>
      </c>
      <c r="O3737" s="9" t="n">
        <f aca="false">IF(ISNUMBER(H3737),IF(AND(H3737&gt;=Scenario!$B$11,H3737&lt;Scenario!$B$12),1,0),0)</f>
        <v>1</v>
      </c>
      <c r="P3737" s="9" t="n">
        <f aca="false">IF(O3737=1,MAX(0,H3737-E3737)/60,"")</f>
        <v>57</v>
      </c>
      <c r="Q3737" s="9" t="n">
        <f aca="false">INDEX(Scenario!$B$18:$B$20,MATCH(B3737,Scenario!$A$18:$A$20,0))</f>
        <v>60</v>
      </c>
      <c r="R3737" s="9" t="n">
        <f aca="false">INDEX(Scenario!$C$18:$C$20,MATCH(B3737,Scenario!$A$18:$A$20,0))</f>
        <v>1440</v>
      </c>
      <c r="S3737" s="9" t="n">
        <f aca="false">IF(ISNUMBER(M3737),IF(M3737&lt;=Q3737,1,0),"")</f>
        <v>1</v>
      </c>
      <c r="T3737" s="9" t="n">
        <f aca="false">IF(ISNUMBER(P3737),IF(P3737&lt;=R3737,1,0),"")</f>
        <v>1</v>
      </c>
      <c r="U3737" s="9" t="n">
        <f aca="false">IF(E3737&gt;Scenario!$B$14,0,IF(OR(AND(ISNUMBER(H3737),H3737&lt;=Scenario!$B$14),AND(ISNUMBER(I3737),I3737&lt;=Scenario!$B$14)),0,1))</f>
        <v>0</v>
      </c>
      <c r="V3737" s="9" t="n">
        <f aca="false">IF(AND(U3737=1,(Scenario!$B$14-E3737)/60&gt;R3737),1,0)</f>
        <v>0</v>
      </c>
      <c r="W3737" s="9" t="n">
        <f aca="false">IF(OR(C3737=Scenario!$B$22,C3737=Scenario!$C$22),1,0)</f>
        <v>0</v>
      </c>
      <c r="X3737" s="9" t="n">
        <f aca="false">IF(ISNUMBER(I3737),1,0)</f>
        <v>0</v>
      </c>
      <c r="Y3737" s="9" t="n">
        <f aca="false">MOD(INT(E3737/86400)+3,7)</f>
        <v>3</v>
      </c>
      <c r="Z3737" s="9" t="n">
        <f aca="false">MOD(INT(E3737/3600),24)</f>
        <v>15</v>
      </c>
      <c r="AA3737" s="6" t="s">
        <v>7717</v>
      </c>
    </row>
    <row r="3738" customFormat="false" ht="15" hidden="false" customHeight="false" outlineLevel="0" collapsed="false">
      <c r="A3738" s="6" t="s">
        <v>7718</v>
      </c>
      <c r="B3738" s="6" t="s">
        <v>42</v>
      </c>
      <c r="C3738" s="6" t="s">
        <v>46</v>
      </c>
      <c r="D3738" s="6" t="s">
        <v>171</v>
      </c>
      <c r="E3738" s="6" t="n">
        <v>1790264279</v>
      </c>
      <c r="F3738" s="6" t="n">
        <v>1790264413</v>
      </c>
      <c r="G3738" s="6" t="n">
        <v>1790264306</v>
      </c>
      <c r="H3738" s="6" t="n">
        <v>1790266198</v>
      </c>
      <c r="J3738" s="6" t="n">
        <v>0</v>
      </c>
      <c r="K3738" s="6" t="n">
        <v>0</v>
      </c>
      <c r="L3738" s="9" t="n">
        <f aca="false">IF(AND(E3738&gt;=Scenario!$B$11,E3738&lt;Scenario!$B$12),1,0)</f>
        <v>1</v>
      </c>
      <c r="M3738" s="9" t="n">
        <f aca="false">IF(AND(L3738=1,ISNUMBER(F3738)),MAX(0,F3738-E3738)/60,"")</f>
        <v>2.23333333333333</v>
      </c>
      <c r="N3738" s="9" t="n">
        <f aca="false">IF(AND(L3738=1,ISNUMBER(G3738)),MAX(0,G3738-E3738)/60,"")</f>
        <v>0.45</v>
      </c>
      <c r="O3738" s="9" t="n">
        <f aca="false">IF(ISNUMBER(H3738),IF(AND(H3738&gt;=Scenario!$B$11,H3738&lt;Scenario!$B$12),1,0),0)</f>
        <v>1</v>
      </c>
      <c r="P3738" s="9" t="n">
        <f aca="false">IF(O3738=1,MAX(0,H3738-E3738)/60,"")</f>
        <v>31.9833333333333</v>
      </c>
      <c r="Q3738" s="9" t="n">
        <f aca="false">INDEX(Scenario!$B$18:$B$20,MATCH(B3738,Scenario!$A$18:$A$20,0))</f>
        <v>15</v>
      </c>
      <c r="R3738" s="9" t="n">
        <f aca="false">INDEX(Scenario!$C$18:$C$20,MATCH(B3738,Scenario!$A$18:$A$20,0))</f>
        <v>240</v>
      </c>
      <c r="S3738" s="9" t="n">
        <f aca="false">IF(ISNUMBER(M3738),IF(M3738&lt;=Q3738,1,0),"")</f>
        <v>1</v>
      </c>
      <c r="T3738" s="9" t="n">
        <f aca="false">IF(ISNUMBER(P3738),IF(P3738&lt;=R3738,1,0),"")</f>
        <v>1</v>
      </c>
      <c r="U3738" s="9" t="n">
        <f aca="false">IF(E3738&gt;Scenario!$B$14,0,IF(OR(AND(ISNUMBER(H3738),H3738&lt;=Scenario!$B$14),AND(ISNUMBER(I3738),I3738&lt;=Scenario!$B$14)),0,1))</f>
        <v>0</v>
      </c>
      <c r="V3738" s="9" t="n">
        <f aca="false">IF(AND(U3738=1,(Scenario!$B$14-E3738)/60&gt;R3738),1,0)</f>
        <v>0</v>
      </c>
      <c r="W3738" s="9" t="n">
        <f aca="false">IF(OR(C3738=Scenario!$B$22,C3738=Scenario!$C$22),1,0)</f>
        <v>1</v>
      </c>
      <c r="X3738" s="9" t="n">
        <f aca="false">IF(ISNUMBER(I3738),1,0)</f>
        <v>0</v>
      </c>
      <c r="Y3738" s="9" t="n">
        <f aca="false">MOD(INT(E3738/86400)+3,7)</f>
        <v>3</v>
      </c>
      <c r="Z3738" s="9" t="n">
        <f aca="false">MOD(INT(E3738/3600),24)</f>
        <v>15</v>
      </c>
      <c r="AA3738" s="6" t="s">
        <v>7719</v>
      </c>
    </row>
    <row r="3739" customFormat="false" ht="15" hidden="false" customHeight="false" outlineLevel="0" collapsed="false">
      <c r="A3739" s="6" t="s">
        <v>7720</v>
      </c>
      <c r="B3739" s="6" t="s">
        <v>43</v>
      </c>
      <c r="C3739" s="6" t="s">
        <v>249</v>
      </c>
      <c r="D3739" s="6" t="s">
        <v>171</v>
      </c>
      <c r="E3739" s="6" t="n">
        <v>1790264407</v>
      </c>
      <c r="F3739" s="6" t="n">
        <v>1790266327</v>
      </c>
      <c r="G3739" s="6" t="n">
        <v>1790266254</v>
      </c>
      <c r="H3739" s="6" t="n">
        <v>1790269934</v>
      </c>
      <c r="J3739" s="6" t="n">
        <v>0</v>
      </c>
      <c r="K3739" s="6" t="n">
        <v>0</v>
      </c>
      <c r="L3739" s="9" t="n">
        <f aca="false">IF(AND(E3739&gt;=Scenario!$B$11,E3739&lt;Scenario!$B$12),1,0)</f>
        <v>1</v>
      </c>
      <c r="M3739" s="9" t="n">
        <f aca="false">IF(AND(L3739=1,ISNUMBER(F3739)),MAX(0,F3739-E3739)/60,"")</f>
        <v>32</v>
      </c>
      <c r="N3739" s="9" t="n">
        <f aca="false">IF(AND(L3739=1,ISNUMBER(G3739)),MAX(0,G3739-E3739)/60,"")</f>
        <v>30.7833333333333</v>
      </c>
      <c r="O3739" s="9" t="n">
        <f aca="false">IF(ISNUMBER(H3739),IF(AND(H3739&gt;=Scenario!$B$11,H3739&lt;Scenario!$B$12),1,0),0)</f>
        <v>1</v>
      </c>
      <c r="P3739" s="9" t="n">
        <f aca="false">IF(O3739=1,MAX(0,H3739-E3739)/60,"")</f>
        <v>92.1166666666667</v>
      </c>
      <c r="Q3739" s="9" t="n">
        <f aca="false">INDEX(Scenario!$B$18:$B$20,MATCH(B3739,Scenario!$A$18:$A$20,0))</f>
        <v>60</v>
      </c>
      <c r="R3739" s="9" t="n">
        <f aca="false">INDEX(Scenario!$C$18:$C$20,MATCH(B3739,Scenario!$A$18:$A$20,0))</f>
        <v>1440</v>
      </c>
      <c r="S3739" s="9" t="n">
        <f aca="false">IF(ISNUMBER(M3739),IF(M3739&lt;=Q3739,1,0),"")</f>
        <v>1</v>
      </c>
      <c r="T3739" s="9" t="n">
        <f aca="false">IF(ISNUMBER(P3739),IF(P3739&lt;=R3739,1,0),"")</f>
        <v>1</v>
      </c>
      <c r="U3739" s="9" t="n">
        <f aca="false">IF(E3739&gt;Scenario!$B$14,0,IF(OR(AND(ISNUMBER(H3739),H3739&lt;=Scenario!$B$14),AND(ISNUMBER(I3739),I3739&lt;=Scenario!$B$14)),0,1))</f>
        <v>0</v>
      </c>
      <c r="V3739" s="9" t="n">
        <f aca="false">IF(AND(U3739=1,(Scenario!$B$14-E3739)/60&gt;R3739),1,0)</f>
        <v>0</v>
      </c>
      <c r="W3739" s="9" t="n">
        <f aca="false">IF(OR(C3739=Scenario!$B$22,C3739=Scenario!$C$22),1,0)</f>
        <v>0</v>
      </c>
      <c r="X3739" s="9" t="n">
        <f aca="false">IF(ISNUMBER(I3739),1,0)</f>
        <v>0</v>
      </c>
      <c r="Y3739" s="9" t="n">
        <f aca="false">MOD(INT(E3739/86400)+3,7)</f>
        <v>3</v>
      </c>
      <c r="Z3739" s="9" t="n">
        <f aca="false">MOD(INT(E3739/3600),24)</f>
        <v>15</v>
      </c>
      <c r="AA3739" s="6" t="s">
        <v>7721</v>
      </c>
    </row>
    <row r="3740" customFormat="false" ht="15" hidden="false" customHeight="false" outlineLevel="0" collapsed="false">
      <c r="A3740" s="6" t="s">
        <v>7722</v>
      </c>
      <c r="B3740" s="6" t="s">
        <v>44</v>
      </c>
      <c r="C3740" s="6" t="s">
        <v>249</v>
      </c>
      <c r="D3740" s="6" t="s">
        <v>170</v>
      </c>
      <c r="E3740" s="6" t="n">
        <v>1790265074</v>
      </c>
      <c r="F3740" s="6" t="n">
        <v>1790265253</v>
      </c>
      <c r="G3740" s="6" t="n">
        <v>1790265101</v>
      </c>
      <c r="H3740" s="6" t="n">
        <v>1790269020</v>
      </c>
      <c r="J3740" s="6" t="n">
        <v>0</v>
      </c>
      <c r="K3740" s="6" t="n">
        <v>0</v>
      </c>
      <c r="L3740" s="9" t="n">
        <f aca="false">IF(AND(E3740&gt;=Scenario!$B$11,E3740&lt;Scenario!$B$12),1,0)</f>
        <v>1</v>
      </c>
      <c r="M3740" s="9" t="n">
        <f aca="false">IF(AND(L3740=1,ISNUMBER(F3740)),MAX(0,F3740-E3740)/60,"")</f>
        <v>2.98333333333333</v>
      </c>
      <c r="N3740" s="9" t="n">
        <f aca="false">IF(AND(L3740=1,ISNUMBER(G3740)),MAX(0,G3740-E3740)/60,"")</f>
        <v>0.45</v>
      </c>
      <c r="O3740" s="9" t="n">
        <f aca="false">IF(ISNUMBER(H3740),IF(AND(H3740&gt;=Scenario!$B$11,H3740&lt;Scenario!$B$12),1,0),0)</f>
        <v>1</v>
      </c>
      <c r="P3740" s="9" t="n">
        <f aca="false">IF(O3740=1,MAX(0,H3740-E3740)/60,"")</f>
        <v>65.7666666666667</v>
      </c>
      <c r="Q3740" s="9" t="n">
        <f aca="false">INDEX(Scenario!$B$18:$B$20,MATCH(B3740,Scenario!$A$18:$A$20,0))</f>
        <v>240</v>
      </c>
      <c r="R3740" s="9" t="n">
        <f aca="false">INDEX(Scenario!$C$18:$C$20,MATCH(B3740,Scenario!$A$18:$A$20,0))</f>
        <v>4320</v>
      </c>
      <c r="S3740" s="9" t="n">
        <f aca="false">IF(ISNUMBER(M3740),IF(M3740&lt;=Q3740,1,0),"")</f>
        <v>1</v>
      </c>
      <c r="T3740" s="9" t="n">
        <f aca="false">IF(ISNUMBER(P3740),IF(P3740&lt;=R3740,1,0),"")</f>
        <v>1</v>
      </c>
      <c r="U3740" s="9" t="n">
        <f aca="false">IF(E3740&gt;Scenario!$B$14,0,IF(OR(AND(ISNUMBER(H3740),H3740&lt;=Scenario!$B$14),AND(ISNUMBER(I3740),I3740&lt;=Scenario!$B$14)),0,1))</f>
        <v>0</v>
      </c>
      <c r="V3740" s="9" t="n">
        <f aca="false">IF(AND(U3740=1,(Scenario!$B$14-E3740)/60&gt;R3740),1,0)</f>
        <v>0</v>
      </c>
      <c r="W3740" s="9" t="n">
        <f aca="false">IF(OR(C3740=Scenario!$B$22,C3740=Scenario!$C$22),1,0)</f>
        <v>0</v>
      </c>
      <c r="X3740" s="9" t="n">
        <f aca="false">IF(ISNUMBER(I3740),1,0)</f>
        <v>0</v>
      </c>
      <c r="Y3740" s="9" t="n">
        <f aca="false">MOD(INT(E3740/86400)+3,7)</f>
        <v>3</v>
      </c>
      <c r="Z3740" s="9" t="n">
        <f aca="false">MOD(INT(E3740/3600),24)</f>
        <v>15</v>
      </c>
      <c r="AA3740" s="6" t="s">
        <v>7723</v>
      </c>
    </row>
    <row r="3741" customFormat="false" ht="15" hidden="false" customHeight="false" outlineLevel="0" collapsed="false">
      <c r="A3741" s="6" t="s">
        <v>7724</v>
      </c>
      <c r="B3741" s="6" t="s">
        <v>44</v>
      </c>
      <c r="C3741" s="6" t="s">
        <v>249</v>
      </c>
      <c r="D3741" s="6" t="s">
        <v>171</v>
      </c>
      <c r="E3741" s="6" t="n">
        <v>1790265180</v>
      </c>
      <c r="F3741" s="6" t="n">
        <v>1790267220</v>
      </c>
      <c r="G3741" s="6" t="n">
        <v>1790267062</v>
      </c>
      <c r="H3741" s="6" t="n">
        <v>1790274133</v>
      </c>
      <c r="J3741" s="6" t="n">
        <v>0</v>
      </c>
      <c r="K3741" s="6" t="n">
        <v>0</v>
      </c>
      <c r="L3741" s="9" t="n">
        <f aca="false">IF(AND(E3741&gt;=Scenario!$B$11,E3741&lt;Scenario!$B$12),1,0)</f>
        <v>1</v>
      </c>
      <c r="M3741" s="9" t="n">
        <f aca="false">IF(AND(L3741=1,ISNUMBER(F3741)),MAX(0,F3741-E3741)/60,"")</f>
        <v>34</v>
      </c>
      <c r="N3741" s="9" t="n">
        <f aca="false">IF(AND(L3741=1,ISNUMBER(G3741)),MAX(0,G3741-E3741)/60,"")</f>
        <v>31.3666666666667</v>
      </c>
      <c r="O3741" s="9" t="n">
        <f aca="false">IF(ISNUMBER(H3741),IF(AND(H3741&gt;=Scenario!$B$11,H3741&lt;Scenario!$B$12),1,0),0)</f>
        <v>1</v>
      </c>
      <c r="P3741" s="9" t="n">
        <f aca="false">IF(O3741=1,MAX(0,H3741-E3741)/60,"")</f>
        <v>149.216666666667</v>
      </c>
      <c r="Q3741" s="9" t="n">
        <f aca="false">INDEX(Scenario!$B$18:$B$20,MATCH(B3741,Scenario!$A$18:$A$20,0))</f>
        <v>240</v>
      </c>
      <c r="R3741" s="9" t="n">
        <f aca="false">INDEX(Scenario!$C$18:$C$20,MATCH(B3741,Scenario!$A$18:$A$20,0))</f>
        <v>4320</v>
      </c>
      <c r="S3741" s="9" t="n">
        <f aca="false">IF(ISNUMBER(M3741),IF(M3741&lt;=Q3741,1,0),"")</f>
        <v>1</v>
      </c>
      <c r="T3741" s="9" t="n">
        <f aca="false">IF(ISNUMBER(P3741),IF(P3741&lt;=R3741,1,0),"")</f>
        <v>1</v>
      </c>
      <c r="U3741" s="9" t="n">
        <f aca="false">IF(E3741&gt;Scenario!$B$14,0,IF(OR(AND(ISNUMBER(H3741),H3741&lt;=Scenario!$B$14),AND(ISNUMBER(I3741),I3741&lt;=Scenario!$B$14)),0,1))</f>
        <v>0</v>
      </c>
      <c r="V3741" s="9" t="n">
        <f aca="false">IF(AND(U3741=1,(Scenario!$B$14-E3741)/60&gt;R3741),1,0)</f>
        <v>0</v>
      </c>
      <c r="W3741" s="9" t="n">
        <f aca="false">IF(OR(C3741=Scenario!$B$22,C3741=Scenario!$C$22),1,0)</f>
        <v>0</v>
      </c>
      <c r="X3741" s="9" t="n">
        <f aca="false">IF(ISNUMBER(I3741),1,0)</f>
        <v>0</v>
      </c>
      <c r="Y3741" s="9" t="n">
        <f aca="false">MOD(INT(E3741/86400)+3,7)</f>
        <v>3</v>
      </c>
      <c r="Z3741" s="9" t="n">
        <f aca="false">MOD(INT(E3741/3600),24)</f>
        <v>15</v>
      </c>
      <c r="AA3741" s="6" t="s">
        <v>7725</v>
      </c>
    </row>
    <row r="3742" customFormat="false" ht="15" hidden="false" customHeight="false" outlineLevel="0" collapsed="false">
      <c r="A3742" s="6" t="s">
        <v>7726</v>
      </c>
      <c r="B3742" s="6" t="s">
        <v>43</v>
      </c>
      <c r="C3742" s="6" t="s">
        <v>249</v>
      </c>
      <c r="D3742" s="6" t="s">
        <v>170</v>
      </c>
      <c r="E3742" s="6" t="n">
        <v>1790265789</v>
      </c>
      <c r="F3742" s="6" t="n">
        <v>1790265917</v>
      </c>
      <c r="G3742" s="6" t="n">
        <v>1790265838</v>
      </c>
      <c r="H3742" s="6" t="n">
        <v>1790268920</v>
      </c>
      <c r="J3742" s="6" t="n">
        <v>0</v>
      </c>
      <c r="K3742" s="6" t="n">
        <v>0</v>
      </c>
      <c r="L3742" s="9" t="n">
        <f aca="false">IF(AND(E3742&gt;=Scenario!$B$11,E3742&lt;Scenario!$B$12),1,0)</f>
        <v>1</v>
      </c>
      <c r="M3742" s="9" t="n">
        <f aca="false">IF(AND(L3742=1,ISNUMBER(F3742)),MAX(0,F3742-E3742)/60,"")</f>
        <v>2.13333333333333</v>
      </c>
      <c r="N3742" s="9" t="n">
        <f aca="false">IF(AND(L3742=1,ISNUMBER(G3742)),MAX(0,G3742-E3742)/60,"")</f>
        <v>0.816666666666667</v>
      </c>
      <c r="O3742" s="9" t="n">
        <f aca="false">IF(ISNUMBER(H3742),IF(AND(H3742&gt;=Scenario!$B$11,H3742&lt;Scenario!$B$12),1,0),0)</f>
        <v>1</v>
      </c>
      <c r="P3742" s="9" t="n">
        <f aca="false">IF(O3742=1,MAX(0,H3742-E3742)/60,"")</f>
        <v>52.1833333333333</v>
      </c>
      <c r="Q3742" s="9" t="n">
        <f aca="false">INDEX(Scenario!$B$18:$B$20,MATCH(B3742,Scenario!$A$18:$A$20,0))</f>
        <v>60</v>
      </c>
      <c r="R3742" s="9" t="n">
        <f aca="false">INDEX(Scenario!$C$18:$C$20,MATCH(B3742,Scenario!$A$18:$A$20,0))</f>
        <v>1440</v>
      </c>
      <c r="S3742" s="9" t="n">
        <f aca="false">IF(ISNUMBER(M3742),IF(M3742&lt;=Q3742,1,0),"")</f>
        <v>1</v>
      </c>
      <c r="T3742" s="9" t="n">
        <f aca="false">IF(ISNUMBER(P3742),IF(P3742&lt;=R3742,1,0),"")</f>
        <v>1</v>
      </c>
      <c r="U3742" s="9" t="n">
        <f aca="false">IF(E3742&gt;Scenario!$B$14,0,IF(OR(AND(ISNUMBER(H3742),H3742&lt;=Scenario!$B$14),AND(ISNUMBER(I3742),I3742&lt;=Scenario!$B$14)),0,1))</f>
        <v>0</v>
      </c>
      <c r="V3742" s="9" t="n">
        <f aca="false">IF(AND(U3742=1,(Scenario!$B$14-E3742)/60&gt;R3742),1,0)</f>
        <v>0</v>
      </c>
      <c r="W3742" s="9" t="n">
        <f aca="false">IF(OR(C3742=Scenario!$B$22,C3742=Scenario!$C$22),1,0)</f>
        <v>0</v>
      </c>
      <c r="X3742" s="9" t="n">
        <f aca="false">IF(ISNUMBER(I3742),1,0)</f>
        <v>0</v>
      </c>
      <c r="Y3742" s="9" t="n">
        <f aca="false">MOD(INT(E3742/86400)+3,7)</f>
        <v>3</v>
      </c>
      <c r="Z3742" s="9" t="n">
        <f aca="false">MOD(INT(E3742/3600),24)</f>
        <v>16</v>
      </c>
      <c r="AA3742" s="6" t="s">
        <v>7727</v>
      </c>
    </row>
    <row r="3743" customFormat="false" ht="15" hidden="false" customHeight="false" outlineLevel="0" collapsed="false">
      <c r="A3743" s="6" t="s">
        <v>7728</v>
      </c>
      <c r="B3743" s="6" t="s">
        <v>43</v>
      </c>
      <c r="C3743" s="6" t="s">
        <v>249</v>
      </c>
      <c r="D3743" s="6" t="s">
        <v>170</v>
      </c>
      <c r="E3743" s="6" t="n">
        <v>1790268417</v>
      </c>
      <c r="F3743" s="6" t="n">
        <v>1790269206</v>
      </c>
      <c r="G3743" s="6" t="n">
        <v>1790269052</v>
      </c>
      <c r="H3743" s="6" t="n">
        <v>1790274876</v>
      </c>
      <c r="J3743" s="6" t="n">
        <v>0</v>
      </c>
      <c r="K3743" s="6" t="n">
        <v>0</v>
      </c>
      <c r="L3743" s="9" t="n">
        <f aca="false">IF(AND(E3743&gt;=Scenario!$B$11,E3743&lt;Scenario!$B$12),1,0)</f>
        <v>1</v>
      </c>
      <c r="M3743" s="9" t="n">
        <f aca="false">IF(AND(L3743=1,ISNUMBER(F3743)),MAX(0,F3743-E3743)/60,"")</f>
        <v>13.15</v>
      </c>
      <c r="N3743" s="9" t="n">
        <f aca="false">IF(AND(L3743=1,ISNUMBER(G3743)),MAX(0,G3743-E3743)/60,"")</f>
        <v>10.5833333333333</v>
      </c>
      <c r="O3743" s="9" t="n">
        <f aca="false">IF(ISNUMBER(H3743),IF(AND(H3743&gt;=Scenario!$B$11,H3743&lt;Scenario!$B$12),1,0),0)</f>
        <v>1</v>
      </c>
      <c r="P3743" s="9" t="n">
        <f aca="false">IF(O3743=1,MAX(0,H3743-E3743)/60,"")</f>
        <v>107.65</v>
      </c>
      <c r="Q3743" s="9" t="n">
        <f aca="false">INDEX(Scenario!$B$18:$B$20,MATCH(B3743,Scenario!$A$18:$A$20,0))</f>
        <v>60</v>
      </c>
      <c r="R3743" s="9" t="n">
        <f aca="false">INDEX(Scenario!$C$18:$C$20,MATCH(B3743,Scenario!$A$18:$A$20,0))</f>
        <v>1440</v>
      </c>
      <c r="S3743" s="9" t="n">
        <f aca="false">IF(ISNUMBER(M3743),IF(M3743&lt;=Q3743,1,0),"")</f>
        <v>1</v>
      </c>
      <c r="T3743" s="9" t="n">
        <f aca="false">IF(ISNUMBER(P3743),IF(P3743&lt;=R3743,1,0),"")</f>
        <v>1</v>
      </c>
      <c r="U3743" s="9" t="n">
        <f aca="false">IF(E3743&gt;Scenario!$B$14,0,IF(OR(AND(ISNUMBER(H3743),H3743&lt;=Scenario!$B$14),AND(ISNUMBER(I3743),I3743&lt;=Scenario!$B$14)),0,1))</f>
        <v>0</v>
      </c>
      <c r="V3743" s="9" t="n">
        <f aca="false">IF(AND(U3743=1,(Scenario!$B$14-E3743)/60&gt;R3743),1,0)</f>
        <v>0</v>
      </c>
      <c r="W3743" s="9" t="n">
        <f aca="false">IF(OR(C3743=Scenario!$B$22,C3743=Scenario!$C$22),1,0)</f>
        <v>0</v>
      </c>
      <c r="X3743" s="9" t="n">
        <f aca="false">IF(ISNUMBER(I3743),1,0)</f>
        <v>0</v>
      </c>
      <c r="Y3743" s="9" t="n">
        <f aca="false">MOD(INT(E3743/86400)+3,7)</f>
        <v>3</v>
      </c>
      <c r="Z3743" s="9" t="n">
        <f aca="false">MOD(INT(E3743/3600),24)</f>
        <v>16</v>
      </c>
      <c r="AA3743" s="6" t="s">
        <v>7729</v>
      </c>
    </row>
    <row r="3744" customFormat="false" ht="15" hidden="false" customHeight="false" outlineLevel="0" collapsed="false">
      <c r="A3744" s="6" t="s">
        <v>7730</v>
      </c>
      <c r="B3744" s="6" t="s">
        <v>44</v>
      </c>
      <c r="C3744" s="6" t="s">
        <v>249</v>
      </c>
      <c r="D3744" s="6" t="s">
        <v>171</v>
      </c>
      <c r="E3744" s="6" t="n">
        <v>1790268792</v>
      </c>
      <c r="F3744" s="6" t="n">
        <v>1790269358</v>
      </c>
      <c r="G3744" s="6" t="n">
        <v>1790269254</v>
      </c>
      <c r="H3744" s="6" t="n">
        <v>1790273472</v>
      </c>
      <c r="J3744" s="6" t="n">
        <v>0</v>
      </c>
      <c r="K3744" s="6" t="n">
        <v>1</v>
      </c>
      <c r="L3744" s="9" t="n">
        <f aca="false">IF(AND(E3744&gt;=Scenario!$B$11,E3744&lt;Scenario!$B$12),1,0)</f>
        <v>1</v>
      </c>
      <c r="M3744" s="9" t="n">
        <f aca="false">IF(AND(L3744=1,ISNUMBER(F3744)),MAX(0,F3744-E3744)/60,"")</f>
        <v>9.43333333333333</v>
      </c>
      <c r="N3744" s="9" t="n">
        <f aca="false">IF(AND(L3744=1,ISNUMBER(G3744)),MAX(0,G3744-E3744)/60,"")</f>
        <v>7.7</v>
      </c>
      <c r="O3744" s="9" t="n">
        <f aca="false">IF(ISNUMBER(H3744),IF(AND(H3744&gt;=Scenario!$B$11,H3744&lt;Scenario!$B$12),1,0),0)</f>
        <v>1</v>
      </c>
      <c r="P3744" s="9" t="n">
        <f aca="false">IF(O3744=1,MAX(0,H3744-E3744)/60,"")</f>
        <v>78</v>
      </c>
      <c r="Q3744" s="9" t="n">
        <f aca="false">INDEX(Scenario!$B$18:$B$20,MATCH(B3744,Scenario!$A$18:$A$20,0))</f>
        <v>240</v>
      </c>
      <c r="R3744" s="9" t="n">
        <f aca="false">INDEX(Scenario!$C$18:$C$20,MATCH(B3744,Scenario!$A$18:$A$20,0))</f>
        <v>4320</v>
      </c>
      <c r="S3744" s="9" t="n">
        <f aca="false">IF(ISNUMBER(M3744),IF(M3744&lt;=Q3744,1,0),"")</f>
        <v>1</v>
      </c>
      <c r="T3744" s="9" t="n">
        <f aca="false">IF(ISNUMBER(P3744),IF(P3744&lt;=R3744,1,0),"")</f>
        <v>1</v>
      </c>
      <c r="U3744" s="9" t="n">
        <f aca="false">IF(E3744&gt;Scenario!$B$14,0,IF(OR(AND(ISNUMBER(H3744),H3744&lt;=Scenario!$B$14),AND(ISNUMBER(I3744),I3744&lt;=Scenario!$B$14)),0,1))</f>
        <v>0</v>
      </c>
      <c r="V3744" s="9" t="n">
        <f aca="false">IF(AND(U3744=1,(Scenario!$B$14-E3744)/60&gt;R3744),1,0)</f>
        <v>0</v>
      </c>
      <c r="W3744" s="9" t="n">
        <f aca="false">IF(OR(C3744=Scenario!$B$22,C3744=Scenario!$C$22),1,0)</f>
        <v>0</v>
      </c>
      <c r="X3744" s="9" t="n">
        <f aca="false">IF(ISNUMBER(I3744),1,0)</f>
        <v>0</v>
      </c>
      <c r="Y3744" s="9" t="n">
        <f aca="false">MOD(INT(E3744/86400)+3,7)</f>
        <v>3</v>
      </c>
      <c r="Z3744" s="9" t="n">
        <f aca="false">MOD(INT(E3744/3600),24)</f>
        <v>16</v>
      </c>
      <c r="AA3744" s="6" t="s">
        <v>7731</v>
      </c>
    </row>
    <row r="3745" customFormat="false" ht="15" hidden="false" customHeight="false" outlineLevel="0" collapsed="false">
      <c r="A3745" s="6" t="s">
        <v>7732</v>
      </c>
      <c r="B3745" s="6" t="s">
        <v>44</v>
      </c>
      <c r="C3745" s="6" t="s">
        <v>249</v>
      </c>
      <c r="D3745" s="6" t="s">
        <v>172</v>
      </c>
      <c r="E3745" s="6" t="n">
        <v>1790270689</v>
      </c>
      <c r="F3745" s="6" t="n">
        <v>1790270825</v>
      </c>
      <c r="G3745" s="6" t="n">
        <v>1790270700</v>
      </c>
      <c r="H3745" s="6" t="n">
        <v>1790338317</v>
      </c>
      <c r="J3745" s="6" t="n">
        <v>1</v>
      </c>
      <c r="K3745" s="6" t="n">
        <v>0</v>
      </c>
      <c r="L3745" s="9" t="n">
        <f aca="false">IF(AND(E3745&gt;=Scenario!$B$11,E3745&lt;Scenario!$B$12),1,0)</f>
        <v>1</v>
      </c>
      <c r="M3745" s="9" t="n">
        <f aca="false">IF(AND(L3745=1,ISNUMBER(F3745)),MAX(0,F3745-E3745)/60,"")</f>
        <v>2.26666666666667</v>
      </c>
      <c r="N3745" s="9" t="n">
        <f aca="false">IF(AND(L3745=1,ISNUMBER(G3745)),MAX(0,G3745-E3745)/60,"")</f>
        <v>0.183333333333333</v>
      </c>
      <c r="O3745" s="9" t="n">
        <f aca="false">IF(ISNUMBER(H3745),IF(AND(H3745&gt;=Scenario!$B$11,H3745&lt;Scenario!$B$12),1,0),0)</f>
        <v>1</v>
      </c>
      <c r="P3745" s="9" t="n">
        <f aca="false">IF(O3745=1,MAX(0,H3745-E3745)/60,"")</f>
        <v>1127.13333333333</v>
      </c>
      <c r="Q3745" s="9" t="n">
        <f aca="false">INDEX(Scenario!$B$18:$B$20,MATCH(B3745,Scenario!$A$18:$A$20,0))</f>
        <v>240</v>
      </c>
      <c r="R3745" s="9" t="n">
        <f aca="false">INDEX(Scenario!$C$18:$C$20,MATCH(B3745,Scenario!$A$18:$A$20,0))</f>
        <v>4320</v>
      </c>
      <c r="S3745" s="9" t="n">
        <f aca="false">IF(ISNUMBER(M3745),IF(M3745&lt;=Q3745,1,0),"")</f>
        <v>1</v>
      </c>
      <c r="T3745" s="9" t="n">
        <f aca="false">IF(ISNUMBER(P3745),IF(P3745&lt;=R3745,1,0),"")</f>
        <v>1</v>
      </c>
      <c r="U3745" s="9" t="n">
        <f aca="false">IF(E3745&gt;Scenario!$B$14,0,IF(OR(AND(ISNUMBER(H3745),H3745&lt;=Scenario!$B$14),AND(ISNUMBER(I3745),I3745&lt;=Scenario!$B$14)),0,1))</f>
        <v>0</v>
      </c>
      <c r="V3745" s="9" t="n">
        <f aca="false">IF(AND(U3745=1,(Scenario!$B$14-E3745)/60&gt;R3745),1,0)</f>
        <v>0</v>
      </c>
      <c r="W3745" s="9" t="n">
        <f aca="false">IF(OR(C3745=Scenario!$B$22,C3745=Scenario!$C$22),1,0)</f>
        <v>0</v>
      </c>
      <c r="X3745" s="9" t="n">
        <f aca="false">IF(ISNUMBER(I3745),1,0)</f>
        <v>0</v>
      </c>
      <c r="Y3745" s="9" t="n">
        <f aca="false">MOD(INT(E3745/86400)+3,7)</f>
        <v>3</v>
      </c>
      <c r="Z3745" s="9" t="n">
        <f aca="false">MOD(INT(E3745/3600),24)</f>
        <v>17</v>
      </c>
      <c r="AA3745" s="6" t="s">
        <v>7733</v>
      </c>
    </row>
    <row r="3746" customFormat="false" ht="15" hidden="false" customHeight="false" outlineLevel="0" collapsed="false">
      <c r="A3746" s="6" t="s">
        <v>7734</v>
      </c>
      <c r="B3746" s="6" t="s">
        <v>44</v>
      </c>
      <c r="C3746" s="6" t="s">
        <v>249</v>
      </c>
      <c r="D3746" s="6" t="s">
        <v>170</v>
      </c>
      <c r="E3746" s="6" t="n">
        <v>1790271872</v>
      </c>
      <c r="F3746" s="6" t="n">
        <v>1790272057</v>
      </c>
      <c r="G3746" s="6" t="n">
        <v>1790271892</v>
      </c>
      <c r="H3746" s="6" t="n">
        <v>1790274072</v>
      </c>
      <c r="J3746" s="6" t="n">
        <v>0</v>
      </c>
      <c r="K3746" s="6" t="n">
        <v>0</v>
      </c>
      <c r="L3746" s="9" t="n">
        <f aca="false">IF(AND(E3746&gt;=Scenario!$B$11,E3746&lt;Scenario!$B$12),1,0)</f>
        <v>1</v>
      </c>
      <c r="M3746" s="9" t="n">
        <f aca="false">IF(AND(L3746=1,ISNUMBER(F3746)),MAX(0,F3746-E3746)/60,"")</f>
        <v>3.08333333333333</v>
      </c>
      <c r="N3746" s="9" t="n">
        <f aca="false">IF(AND(L3746=1,ISNUMBER(G3746)),MAX(0,G3746-E3746)/60,"")</f>
        <v>0.333333333333333</v>
      </c>
      <c r="O3746" s="9" t="n">
        <f aca="false">IF(ISNUMBER(H3746),IF(AND(H3746&gt;=Scenario!$B$11,H3746&lt;Scenario!$B$12),1,0),0)</f>
        <v>1</v>
      </c>
      <c r="P3746" s="9" t="n">
        <f aca="false">IF(O3746=1,MAX(0,H3746-E3746)/60,"")</f>
        <v>36.6666666666667</v>
      </c>
      <c r="Q3746" s="9" t="n">
        <f aca="false">INDEX(Scenario!$B$18:$B$20,MATCH(B3746,Scenario!$A$18:$A$20,0))</f>
        <v>240</v>
      </c>
      <c r="R3746" s="9" t="n">
        <f aca="false">INDEX(Scenario!$C$18:$C$20,MATCH(B3746,Scenario!$A$18:$A$20,0))</f>
        <v>4320</v>
      </c>
      <c r="S3746" s="9" t="n">
        <f aca="false">IF(ISNUMBER(M3746),IF(M3746&lt;=Q3746,1,0),"")</f>
        <v>1</v>
      </c>
      <c r="T3746" s="9" t="n">
        <f aca="false">IF(ISNUMBER(P3746),IF(P3746&lt;=R3746,1,0),"")</f>
        <v>1</v>
      </c>
      <c r="U3746" s="9" t="n">
        <f aca="false">IF(E3746&gt;Scenario!$B$14,0,IF(OR(AND(ISNUMBER(H3746),H3746&lt;=Scenario!$B$14),AND(ISNUMBER(I3746),I3746&lt;=Scenario!$B$14)),0,1))</f>
        <v>0</v>
      </c>
      <c r="V3746" s="9" t="n">
        <f aca="false">IF(AND(U3746=1,(Scenario!$B$14-E3746)/60&gt;R3746),1,0)</f>
        <v>0</v>
      </c>
      <c r="W3746" s="9" t="n">
        <f aca="false">IF(OR(C3746=Scenario!$B$22,C3746=Scenario!$C$22),1,0)</f>
        <v>0</v>
      </c>
      <c r="X3746" s="9" t="n">
        <f aca="false">IF(ISNUMBER(I3746),1,0)</f>
        <v>0</v>
      </c>
      <c r="Y3746" s="9" t="n">
        <f aca="false">MOD(INT(E3746/86400)+3,7)</f>
        <v>3</v>
      </c>
      <c r="Z3746" s="9" t="n">
        <f aca="false">MOD(INT(E3746/3600),24)</f>
        <v>17</v>
      </c>
      <c r="AA3746" s="6" t="s">
        <v>7735</v>
      </c>
    </row>
    <row r="3747" customFormat="false" ht="15" hidden="false" customHeight="false" outlineLevel="0" collapsed="false">
      <c r="A3747" s="6" t="s">
        <v>7736</v>
      </c>
      <c r="B3747" s="6" t="s">
        <v>44</v>
      </c>
      <c r="C3747" s="6" t="s">
        <v>249</v>
      </c>
      <c r="D3747" s="6" t="s">
        <v>170</v>
      </c>
      <c r="E3747" s="6" t="n">
        <v>1790272577</v>
      </c>
      <c r="F3747" s="6" t="n">
        <v>1790272831</v>
      </c>
      <c r="G3747" s="6" t="n">
        <v>1790272627</v>
      </c>
      <c r="H3747" s="6" t="n">
        <v>1790274147</v>
      </c>
      <c r="J3747" s="6" t="n">
        <v>0</v>
      </c>
      <c r="K3747" s="6" t="n">
        <v>0</v>
      </c>
      <c r="L3747" s="9" t="n">
        <f aca="false">IF(AND(E3747&gt;=Scenario!$B$11,E3747&lt;Scenario!$B$12),1,0)</f>
        <v>1</v>
      </c>
      <c r="M3747" s="9" t="n">
        <f aca="false">IF(AND(L3747=1,ISNUMBER(F3747)),MAX(0,F3747-E3747)/60,"")</f>
        <v>4.23333333333333</v>
      </c>
      <c r="N3747" s="9" t="n">
        <f aca="false">IF(AND(L3747=1,ISNUMBER(G3747)),MAX(0,G3747-E3747)/60,"")</f>
        <v>0.833333333333333</v>
      </c>
      <c r="O3747" s="9" t="n">
        <f aca="false">IF(ISNUMBER(H3747),IF(AND(H3747&gt;=Scenario!$B$11,H3747&lt;Scenario!$B$12),1,0),0)</f>
        <v>1</v>
      </c>
      <c r="P3747" s="9" t="n">
        <f aca="false">IF(O3747=1,MAX(0,H3747-E3747)/60,"")</f>
        <v>26.1666666666667</v>
      </c>
      <c r="Q3747" s="9" t="n">
        <f aca="false">INDEX(Scenario!$B$18:$B$20,MATCH(B3747,Scenario!$A$18:$A$20,0))</f>
        <v>240</v>
      </c>
      <c r="R3747" s="9" t="n">
        <f aca="false">INDEX(Scenario!$C$18:$C$20,MATCH(B3747,Scenario!$A$18:$A$20,0))</f>
        <v>4320</v>
      </c>
      <c r="S3747" s="9" t="n">
        <f aca="false">IF(ISNUMBER(M3747),IF(M3747&lt;=Q3747,1,0),"")</f>
        <v>1</v>
      </c>
      <c r="T3747" s="9" t="n">
        <f aca="false">IF(ISNUMBER(P3747),IF(P3747&lt;=R3747,1,0),"")</f>
        <v>1</v>
      </c>
      <c r="U3747" s="9" t="n">
        <f aca="false">IF(E3747&gt;Scenario!$B$14,0,IF(OR(AND(ISNUMBER(H3747),H3747&lt;=Scenario!$B$14),AND(ISNUMBER(I3747),I3747&lt;=Scenario!$B$14)),0,1))</f>
        <v>0</v>
      </c>
      <c r="V3747" s="9" t="n">
        <f aca="false">IF(AND(U3747=1,(Scenario!$B$14-E3747)/60&gt;R3747),1,0)</f>
        <v>0</v>
      </c>
      <c r="W3747" s="9" t="n">
        <f aca="false">IF(OR(C3747=Scenario!$B$22,C3747=Scenario!$C$22),1,0)</f>
        <v>0</v>
      </c>
      <c r="X3747" s="9" t="n">
        <f aca="false">IF(ISNUMBER(I3747),1,0)</f>
        <v>0</v>
      </c>
      <c r="Y3747" s="9" t="n">
        <f aca="false">MOD(INT(E3747/86400)+3,7)</f>
        <v>3</v>
      </c>
      <c r="Z3747" s="9" t="n">
        <f aca="false">MOD(INT(E3747/3600),24)</f>
        <v>17</v>
      </c>
      <c r="AA3747" s="6" t="s">
        <v>7737</v>
      </c>
    </row>
    <row r="3748" customFormat="false" ht="15" hidden="false" customHeight="false" outlineLevel="0" collapsed="false">
      <c r="A3748" s="6" t="s">
        <v>7738</v>
      </c>
      <c r="B3748" s="6" t="s">
        <v>43</v>
      </c>
      <c r="C3748" s="6" t="s">
        <v>46</v>
      </c>
      <c r="D3748" s="6" t="s">
        <v>171</v>
      </c>
      <c r="E3748" s="6" t="n">
        <v>1790272744</v>
      </c>
      <c r="F3748" s="6" t="n">
        <v>1790274409</v>
      </c>
      <c r="G3748" s="6" t="n">
        <v>1790274180</v>
      </c>
      <c r="H3748" s="6" t="n">
        <v>1790275720</v>
      </c>
      <c r="J3748" s="6" t="n">
        <v>0</v>
      </c>
      <c r="K3748" s="6" t="n">
        <v>0</v>
      </c>
      <c r="L3748" s="9" t="n">
        <f aca="false">IF(AND(E3748&gt;=Scenario!$B$11,E3748&lt;Scenario!$B$12),1,0)</f>
        <v>1</v>
      </c>
      <c r="M3748" s="9" t="n">
        <f aca="false">IF(AND(L3748=1,ISNUMBER(F3748)),MAX(0,F3748-E3748)/60,"")</f>
        <v>27.75</v>
      </c>
      <c r="N3748" s="9" t="n">
        <f aca="false">IF(AND(L3748=1,ISNUMBER(G3748)),MAX(0,G3748-E3748)/60,"")</f>
        <v>23.9333333333333</v>
      </c>
      <c r="O3748" s="9" t="n">
        <f aca="false">IF(ISNUMBER(H3748),IF(AND(H3748&gt;=Scenario!$B$11,H3748&lt;Scenario!$B$12),1,0),0)</f>
        <v>1</v>
      </c>
      <c r="P3748" s="9" t="n">
        <f aca="false">IF(O3748=1,MAX(0,H3748-E3748)/60,"")</f>
        <v>49.6</v>
      </c>
      <c r="Q3748" s="9" t="n">
        <f aca="false">INDEX(Scenario!$B$18:$B$20,MATCH(B3748,Scenario!$A$18:$A$20,0))</f>
        <v>60</v>
      </c>
      <c r="R3748" s="9" t="n">
        <f aca="false">INDEX(Scenario!$C$18:$C$20,MATCH(B3748,Scenario!$A$18:$A$20,0))</f>
        <v>1440</v>
      </c>
      <c r="S3748" s="9" t="n">
        <f aca="false">IF(ISNUMBER(M3748),IF(M3748&lt;=Q3748,1,0),"")</f>
        <v>1</v>
      </c>
      <c r="T3748" s="9" t="n">
        <f aca="false">IF(ISNUMBER(P3748),IF(P3748&lt;=R3748,1,0),"")</f>
        <v>1</v>
      </c>
      <c r="U3748" s="9" t="n">
        <f aca="false">IF(E3748&gt;Scenario!$B$14,0,IF(OR(AND(ISNUMBER(H3748),H3748&lt;=Scenario!$B$14),AND(ISNUMBER(I3748),I3748&lt;=Scenario!$B$14)),0,1))</f>
        <v>0</v>
      </c>
      <c r="V3748" s="9" t="n">
        <f aca="false">IF(AND(U3748=1,(Scenario!$B$14-E3748)/60&gt;R3748),1,0)</f>
        <v>0</v>
      </c>
      <c r="W3748" s="9" t="n">
        <f aca="false">IF(OR(C3748=Scenario!$B$22,C3748=Scenario!$C$22),1,0)</f>
        <v>1</v>
      </c>
      <c r="X3748" s="9" t="n">
        <f aca="false">IF(ISNUMBER(I3748),1,0)</f>
        <v>0</v>
      </c>
      <c r="Y3748" s="9" t="n">
        <f aca="false">MOD(INT(E3748/86400)+3,7)</f>
        <v>3</v>
      </c>
      <c r="Z3748" s="9" t="n">
        <f aca="false">MOD(INT(E3748/3600),24)</f>
        <v>17</v>
      </c>
      <c r="AA3748" s="6" t="s">
        <v>7739</v>
      </c>
    </row>
    <row r="3749" customFormat="false" ht="15" hidden="false" customHeight="false" outlineLevel="0" collapsed="false">
      <c r="A3749" s="6" t="s">
        <v>7740</v>
      </c>
      <c r="B3749" s="6" t="s">
        <v>44</v>
      </c>
      <c r="C3749" s="6" t="s">
        <v>249</v>
      </c>
      <c r="D3749" s="6" t="s">
        <v>170</v>
      </c>
      <c r="E3749" s="6" t="n">
        <v>1790275234</v>
      </c>
      <c r="F3749" s="6" t="n">
        <v>1790275438</v>
      </c>
      <c r="G3749" s="6" t="n">
        <v>1790275253</v>
      </c>
      <c r="H3749" s="6" t="n">
        <v>1790277872</v>
      </c>
      <c r="J3749" s="6" t="n">
        <v>0</v>
      </c>
      <c r="K3749" s="6" t="n">
        <v>0</v>
      </c>
      <c r="L3749" s="9" t="n">
        <f aca="false">IF(AND(E3749&gt;=Scenario!$B$11,E3749&lt;Scenario!$B$12),1,0)</f>
        <v>1</v>
      </c>
      <c r="M3749" s="9" t="n">
        <f aca="false">IF(AND(L3749=1,ISNUMBER(F3749)),MAX(0,F3749-E3749)/60,"")</f>
        <v>3.4</v>
      </c>
      <c r="N3749" s="9" t="n">
        <f aca="false">IF(AND(L3749=1,ISNUMBER(G3749)),MAX(0,G3749-E3749)/60,"")</f>
        <v>0.316666666666667</v>
      </c>
      <c r="O3749" s="9" t="n">
        <f aca="false">IF(ISNUMBER(H3749),IF(AND(H3749&gt;=Scenario!$B$11,H3749&lt;Scenario!$B$12),1,0),0)</f>
        <v>1</v>
      </c>
      <c r="P3749" s="9" t="n">
        <f aca="false">IF(O3749=1,MAX(0,H3749-E3749)/60,"")</f>
        <v>43.9666666666667</v>
      </c>
      <c r="Q3749" s="9" t="n">
        <f aca="false">INDEX(Scenario!$B$18:$B$20,MATCH(B3749,Scenario!$A$18:$A$20,0))</f>
        <v>240</v>
      </c>
      <c r="R3749" s="9" t="n">
        <f aca="false">INDEX(Scenario!$C$18:$C$20,MATCH(B3749,Scenario!$A$18:$A$20,0))</f>
        <v>4320</v>
      </c>
      <c r="S3749" s="9" t="n">
        <f aca="false">IF(ISNUMBER(M3749),IF(M3749&lt;=Q3749,1,0),"")</f>
        <v>1</v>
      </c>
      <c r="T3749" s="9" t="n">
        <f aca="false">IF(ISNUMBER(P3749),IF(P3749&lt;=R3749,1,0),"")</f>
        <v>1</v>
      </c>
      <c r="U3749" s="9" t="n">
        <f aca="false">IF(E3749&gt;Scenario!$B$14,0,IF(OR(AND(ISNUMBER(H3749),H3749&lt;=Scenario!$B$14),AND(ISNUMBER(I3749),I3749&lt;=Scenario!$B$14)),0,1))</f>
        <v>0</v>
      </c>
      <c r="V3749" s="9" t="n">
        <f aca="false">IF(AND(U3749=1,(Scenario!$B$14-E3749)/60&gt;R3749),1,0)</f>
        <v>0</v>
      </c>
      <c r="W3749" s="9" t="n">
        <f aca="false">IF(OR(C3749=Scenario!$B$22,C3749=Scenario!$C$22),1,0)</f>
        <v>0</v>
      </c>
      <c r="X3749" s="9" t="n">
        <f aca="false">IF(ISNUMBER(I3749),1,0)</f>
        <v>0</v>
      </c>
      <c r="Y3749" s="9" t="n">
        <f aca="false">MOD(INT(E3749/86400)+3,7)</f>
        <v>3</v>
      </c>
      <c r="Z3749" s="9" t="n">
        <f aca="false">MOD(INT(E3749/3600),24)</f>
        <v>18</v>
      </c>
      <c r="AA3749" s="6" t="s">
        <v>7741</v>
      </c>
    </row>
    <row r="3750" customFormat="false" ht="15" hidden="false" customHeight="false" outlineLevel="0" collapsed="false">
      <c r="A3750" s="6" t="s">
        <v>7742</v>
      </c>
      <c r="B3750" s="6" t="s">
        <v>44</v>
      </c>
      <c r="C3750" s="6" t="s">
        <v>47</v>
      </c>
      <c r="D3750" s="6" t="s">
        <v>171</v>
      </c>
      <c r="E3750" s="6" t="n">
        <v>1790275700</v>
      </c>
      <c r="F3750" s="6" t="n">
        <v>1790277634</v>
      </c>
      <c r="G3750" s="6" t="n">
        <v>1790277559</v>
      </c>
      <c r="H3750" s="6" t="n">
        <v>1790279672</v>
      </c>
      <c r="J3750" s="6" t="n">
        <v>0</v>
      </c>
      <c r="K3750" s="6" t="n">
        <v>0</v>
      </c>
      <c r="L3750" s="9" t="n">
        <f aca="false">IF(AND(E3750&gt;=Scenario!$B$11,E3750&lt;Scenario!$B$12),1,0)</f>
        <v>1</v>
      </c>
      <c r="M3750" s="9" t="n">
        <f aca="false">IF(AND(L3750=1,ISNUMBER(F3750)),MAX(0,F3750-E3750)/60,"")</f>
        <v>32.2333333333333</v>
      </c>
      <c r="N3750" s="9" t="n">
        <f aca="false">IF(AND(L3750=1,ISNUMBER(G3750)),MAX(0,G3750-E3750)/60,"")</f>
        <v>30.9833333333333</v>
      </c>
      <c r="O3750" s="9" t="n">
        <f aca="false">IF(ISNUMBER(H3750),IF(AND(H3750&gt;=Scenario!$B$11,H3750&lt;Scenario!$B$12),1,0),0)</f>
        <v>1</v>
      </c>
      <c r="P3750" s="9" t="n">
        <f aca="false">IF(O3750=1,MAX(0,H3750-E3750)/60,"")</f>
        <v>66.2</v>
      </c>
      <c r="Q3750" s="9" t="n">
        <f aca="false">INDEX(Scenario!$B$18:$B$20,MATCH(B3750,Scenario!$A$18:$A$20,0))</f>
        <v>240</v>
      </c>
      <c r="R3750" s="9" t="n">
        <f aca="false">INDEX(Scenario!$C$18:$C$20,MATCH(B3750,Scenario!$A$18:$A$20,0))</f>
        <v>4320</v>
      </c>
      <c r="S3750" s="9" t="n">
        <f aca="false">IF(ISNUMBER(M3750),IF(M3750&lt;=Q3750,1,0),"")</f>
        <v>1</v>
      </c>
      <c r="T3750" s="9" t="n">
        <f aca="false">IF(ISNUMBER(P3750),IF(P3750&lt;=R3750,1,0),"")</f>
        <v>1</v>
      </c>
      <c r="U3750" s="9" t="n">
        <f aca="false">IF(E3750&gt;Scenario!$B$14,0,IF(OR(AND(ISNUMBER(H3750),H3750&lt;=Scenario!$B$14),AND(ISNUMBER(I3750),I3750&lt;=Scenario!$B$14)),0,1))</f>
        <v>0</v>
      </c>
      <c r="V3750" s="9" t="n">
        <f aca="false">IF(AND(U3750=1,(Scenario!$B$14-E3750)/60&gt;R3750),1,0)</f>
        <v>0</v>
      </c>
      <c r="W3750" s="9" t="n">
        <f aca="false">IF(OR(C3750=Scenario!$B$22,C3750=Scenario!$C$22),1,0)</f>
        <v>1</v>
      </c>
      <c r="X3750" s="9" t="n">
        <f aca="false">IF(ISNUMBER(I3750),1,0)</f>
        <v>0</v>
      </c>
      <c r="Y3750" s="9" t="n">
        <f aca="false">MOD(INT(E3750/86400)+3,7)</f>
        <v>3</v>
      </c>
      <c r="Z3750" s="9" t="n">
        <f aca="false">MOD(INT(E3750/3600),24)</f>
        <v>18</v>
      </c>
      <c r="AA3750" s="6" t="s">
        <v>7743</v>
      </c>
    </row>
    <row r="3751" customFormat="false" ht="15" hidden="false" customHeight="false" outlineLevel="0" collapsed="false">
      <c r="A3751" s="6" t="s">
        <v>7744</v>
      </c>
      <c r="B3751" s="6" t="s">
        <v>44</v>
      </c>
      <c r="C3751" s="6" t="s">
        <v>249</v>
      </c>
      <c r="D3751" s="6" t="s">
        <v>171</v>
      </c>
      <c r="E3751" s="6" t="n">
        <v>1790278102</v>
      </c>
      <c r="F3751" s="6" t="n">
        <v>1790279903</v>
      </c>
      <c r="G3751" s="6" t="n">
        <v>1790279717</v>
      </c>
      <c r="H3751" s="6" t="n">
        <v>1790316828</v>
      </c>
      <c r="J3751" s="6" t="n">
        <v>1</v>
      </c>
      <c r="K3751" s="6" t="n">
        <v>0</v>
      </c>
      <c r="L3751" s="9" t="n">
        <f aca="false">IF(AND(E3751&gt;=Scenario!$B$11,E3751&lt;Scenario!$B$12),1,0)</f>
        <v>1</v>
      </c>
      <c r="M3751" s="9" t="n">
        <f aca="false">IF(AND(L3751=1,ISNUMBER(F3751)),MAX(0,F3751-E3751)/60,"")</f>
        <v>30.0166666666667</v>
      </c>
      <c r="N3751" s="9" t="n">
        <f aca="false">IF(AND(L3751=1,ISNUMBER(G3751)),MAX(0,G3751-E3751)/60,"")</f>
        <v>26.9166666666667</v>
      </c>
      <c r="O3751" s="9" t="n">
        <f aca="false">IF(ISNUMBER(H3751),IF(AND(H3751&gt;=Scenario!$B$11,H3751&lt;Scenario!$B$12),1,0),0)</f>
        <v>1</v>
      </c>
      <c r="P3751" s="9" t="n">
        <f aca="false">IF(O3751=1,MAX(0,H3751-E3751)/60,"")</f>
        <v>645.433333333333</v>
      </c>
      <c r="Q3751" s="9" t="n">
        <f aca="false">INDEX(Scenario!$B$18:$B$20,MATCH(B3751,Scenario!$A$18:$A$20,0))</f>
        <v>240</v>
      </c>
      <c r="R3751" s="9" t="n">
        <f aca="false">INDEX(Scenario!$C$18:$C$20,MATCH(B3751,Scenario!$A$18:$A$20,0))</f>
        <v>4320</v>
      </c>
      <c r="S3751" s="9" t="n">
        <f aca="false">IF(ISNUMBER(M3751),IF(M3751&lt;=Q3751,1,0),"")</f>
        <v>1</v>
      </c>
      <c r="T3751" s="9" t="n">
        <f aca="false">IF(ISNUMBER(P3751),IF(P3751&lt;=R3751,1,0),"")</f>
        <v>1</v>
      </c>
      <c r="U3751" s="9" t="n">
        <f aca="false">IF(E3751&gt;Scenario!$B$14,0,IF(OR(AND(ISNUMBER(H3751),H3751&lt;=Scenario!$B$14),AND(ISNUMBER(I3751),I3751&lt;=Scenario!$B$14)),0,1))</f>
        <v>0</v>
      </c>
      <c r="V3751" s="9" t="n">
        <f aca="false">IF(AND(U3751=1,(Scenario!$B$14-E3751)/60&gt;R3751),1,0)</f>
        <v>0</v>
      </c>
      <c r="W3751" s="9" t="n">
        <f aca="false">IF(OR(C3751=Scenario!$B$22,C3751=Scenario!$C$22),1,0)</f>
        <v>0</v>
      </c>
      <c r="X3751" s="9" t="n">
        <f aca="false">IF(ISNUMBER(I3751),1,0)</f>
        <v>0</v>
      </c>
      <c r="Y3751" s="9" t="n">
        <f aca="false">MOD(INT(E3751/86400)+3,7)</f>
        <v>3</v>
      </c>
      <c r="Z3751" s="9" t="n">
        <f aca="false">MOD(INT(E3751/3600),24)</f>
        <v>19</v>
      </c>
      <c r="AA3751" s="6" t="s">
        <v>7745</v>
      </c>
    </row>
    <row r="3752" customFormat="false" ht="15" hidden="false" customHeight="false" outlineLevel="0" collapsed="false">
      <c r="A3752" s="6" t="s">
        <v>7746</v>
      </c>
      <c r="B3752" s="6" t="s">
        <v>44</v>
      </c>
      <c r="C3752" s="6" t="s">
        <v>288</v>
      </c>
      <c r="D3752" s="6" t="s">
        <v>170</v>
      </c>
      <c r="E3752" s="6" t="n">
        <v>1790284055</v>
      </c>
      <c r="F3752" s="6" t="n">
        <v>1790284231</v>
      </c>
      <c r="G3752" s="6" t="n">
        <v>1790284112</v>
      </c>
      <c r="H3752" s="6" t="n">
        <v>1790285297</v>
      </c>
      <c r="J3752" s="6" t="n">
        <v>0</v>
      </c>
      <c r="K3752" s="6" t="n">
        <v>0</v>
      </c>
      <c r="L3752" s="9" t="n">
        <f aca="false">IF(AND(E3752&gt;=Scenario!$B$11,E3752&lt;Scenario!$B$12),1,0)</f>
        <v>1</v>
      </c>
      <c r="M3752" s="9" t="n">
        <f aca="false">IF(AND(L3752=1,ISNUMBER(F3752)),MAX(0,F3752-E3752)/60,"")</f>
        <v>2.93333333333333</v>
      </c>
      <c r="N3752" s="9" t="n">
        <f aca="false">IF(AND(L3752=1,ISNUMBER(G3752)),MAX(0,G3752-E3752)/60,"")</f>
        <v>0.95</v>
      </c>
      <c r="O3752" s="9" t="n">
        <f aca="false">IF(ISNUMBER(H3752),IF(AND(H3752&gt;=Scenario!$B$11,H3752&lt;Scenario!$B$12),1,0),0)</f>
        <v>1</v>
      </c>
      <c r="P3752" s="9" t="n">
        <f aca="false">IF(O3752=1,MAX(0,H3752-E3752)/60,"")</f>
        <v>20.7</v>
      </c>
      <c r="Q3752" s="9" t="n">
        <f aca="false">INDEX(Scenario!$B$18:$B$20,MATCH(B3752,Scenario!$A$18:$A$20,0))</f>
        <v>240</v>
      </c>
      <c r="R3752" s="9" t="n">
        <f aca="false">INDEX(Scenario!$C$18:$C$20,MATCH(B3752,Scenario!$A$18:$A$20,0))</f>
        <v>4320</v>
      </c>
      <c r="S3752" s="9" t="n">
        <f aca="false">IF(ISNUMBER(M3752),IF(M3752&lt;=Q3752,1,0),"")</f>
        <v>1</v>
      </c>
      <c r="T3752" s="9" t="n">
        <f aca="false">IF(ISNUMBER(P3752),IF(P3752&lt;=R3752,1,0),"")</f>
        <v>1</v>
      </c>
      <c r="U3752" s="9" t="n">
        <f aca="false">IF(E3752&gt;Scenario!$B$14,0,IF(OR(AND(ISNUMBER(H3752),H3752&lt;=Scenario!$B$14),AND(ISNUMBER(I3752),I3752&lt;=Scenario!$B$14)),0,1))</f>
        <v>0</v>
      </c>
      <c r="V3752" s="9" t="n">
        <f aca="false">IF(AND(U3752=1,(Scenario!$B$14-E3752)/60&gt;R3752),1,0)</f>
        <v>0</v>
      </c>
      <c r="W3752" s="9" t="n">
        <f aca="false">IF(OR(C3752=Scenario!$B$22,C3752=Scenario!$C$22),1,0)</f>
        <v>0</v>
      </c>
      <c r="X3752" s="9" t="n">
        <f aca="false">IF(ISNUMBER(I3752),1,0)</f>
        <v>0</v>
      </c>
      <c r="Y3752" s="9" t="n">
        <f aca="false">MOD(INT(E3752/86400)+3,7)</f>
        <v>3</v>
      </c>
      <c r="Z3752" s="9" t="n">
        <f aca="false">MOD(INT(E3752/3600),24)</f>
        <v>21</v>
      </c>
      <c r="AA3752" s="6" t="s">
        <v>7747</v>
      </c>
    </row>
    <row r="3753" customFormat="false" ht="15" hidden="false" customHeight="false" outlineLevel="0" collapsed="false">
      <c r="A3753" s="6" t="s">
        <v>7748</v>
      </c>
      <c r="B3753" s="6" t="s">
        <v>43</v>
      </c>
      <c r="C3753" s="6" t="s">
        <v>46</v>
      </c>
      <c r="D3753" s="6" t="s">
        <v>172</v>
      </c>
      <c r="E3753" s="6" t="n">
        <v>1790288410</v>
      </c>
      <c r="I3753" s="6" t="n">
        <v>1790290216</v>
      </c>
      <c r="J3753" s="6" t="n">
        <v>0</v>
      </c>
      <c r="K3753" s="6" t="n">
        <v>0</v>
      </c>
      <c r="L3753" s="9" t="n">
        <f aca="false">IF(AND(E3753&gt;=Scenario!$B$11,E3753&lt;Scenario!$B$12),1,0)</f>
        <v>1</v>
      </c>
      <c r="M3753" s="0" t="str">
        <f aca="false">IF(AND(L3753=1,ISNUMBER(F3753)),MAX(0,F3753-E3753)/60,"")</f>
        <v/>
      </c>
      <c r="N3753" s="0" t="str">
        <f aca="false">IF(AND(L3753=1,ISNUMBER(G3753)),MAX(0,G3753-E3753)/60,"")</f>
        <v/>
      </c>
      <c r="O3753" s="9" t="n">
        <f aca="false">IF(ISNUMBER(H3753),IF(AND(H3753&gt;=Scenario!$B$11,H3753&lt;Scenario!$B$12),1,0),0)</f>
        <v>0</v>
      </c>
      <c r="P3753" s="0" t="str">
        <f aca="false">IF(O3753=1,MAX(0,H3753-E3753)/60,"")</f>
        <v/>
      </c>
      <c r="Q3753" s="9" t="n">
        <f aca="false">INDEX(Scenario!$B$18:$B$20,MATCH(B3753,Scenario!$A$18:$A$20,0))</f>
        <v>60</v>
      </c>
      <c r="R3753" s="9" t="n">
        <f aca="false">INDEX(Scenario!$C$18:$C$20,MATCH(B3753,Scenario!$A$18:$A$20,0))</f>
        <v>1440</v>
      </c>
      <c r="S3753" s="0" t="str">
        <f aca="false">IF(ISNUMBER(M3753),IF(M3753&lt;=Q3753,1,0),"")</f>
        <v/>
      </c>
      <c r="T3753" s="0" t="str">
        <f aca="false">IF(ISNUMBER(P3753),IF(P3753&lt;=R3753,1,0),"")</f>
        <v/>
      </c>
      <c r="U3753" s="9" t="n">
        <f aca="false">IF(E3753&gt;Scenario!$B$14,0,IF(OR(AND(ISNUMBER(H3753),H3753&lt;=Scenario!$B$14),AND(ISNUMBER(I3753),I3753&lt;=Scenario!$B$14)),0,1))</f>
        <v>0</v>
      </c>
      <c r="V3753" s="9" t="n">
        <f aca="false">IF(AND(U3753=1,(Scenario!$B$14-E3753)/60&gt;R3753),1,0)</f>
        <v>0</v>
      </c>
      <c r="W3753" s="9" t="n">
        <f aca="false">IF(OR(C3753=Scenario!$B$22,C3753=Scenario!$C$22),1,0)</f>
        <v>1</v>
      </c>
      <c r="X3753" s="9" t="n">
        <f aca="false">IF(ISNUMBER(I3753),1,0)</f>
        <v>1</v>
      </c>
      <c r="Y3753" s="9" t="n">
        <f aca="false">MOD(INT(E3753/86400)+3,7)</f>
        <v>3</v>
      </c>
      <c r="Z3753" s="9" t="n">
        <f aca="false">MOD(INT(E3753/3600),24)</f>
        <v>22</v>
      </c>
      <c r="AA3753" s="6" t="s">
        <v>7749</v>
      </c>
    </row>
    <row r="3754" customFormat="false" ht="15" hidden="false" customHeight="false" outlineLevel="0" collapsed="false">
      <c r="A3754" s="6" t="s">
        <v>7750</v>
      </c>
      <c r="B3754" s="6" t="s">
        <v>44</v>
      </c>
      <c r="C3754" s="6" t="s">
        <v>46</v>
      </c>
      <c r="D3754" s="6" t="s">
        <v>172</v>
      </c>
      <c r="E3754" s="6" t="n">
        <v>1790305736</v>
      </c>
      <c r="F3754" s="6" t="n">
        <v>1790312567</v>
      </c>
      <c r="G3754" s="6" t="n">
        <v>1790312415</v>
      </c>
      <c r="H3754" s="6" t="n">
        <v>1790318628</v>
      </c>
      <c r="J3754" s="6" t="n">
        <v>0</v>
      </c>
      <c r="K3754" s="6" t="n">
        <v>0</v>
      </c>
      <c r="L3754" s="9" t="n">
        <f aca="false">IF(AND(E3754&gt;=Scenario!$B$11,E3754&lt;Scenario!$B$12),1,0)</f>
        <v>1</v>
      </c>
      <c r="M3754" s="9" t="n">
        <f aca="false">IF(AND(L3754=1,ISNUMBER(F3754)),MAX(0,F3754-E3754)/60,"")</f>
        <v>113.85</v>
      </c>
      <c r="N3754" s="9" t="n">
        <f aca="false">IF(AND(L3754=1,ISNUMBER(G3754)),MAX(0,G3754-E3754)/60,"")</f>
        <v>111.316666666667</v>
      </c>
      <c r="O3754" s="9" t="n">
        <f aca="false">IF(ISNUMBER(H3754),IF(AND(H3754&gt;=Scenario!$B$11,H3754&lt;Scenario!$B$12),1,0),0)</f>
        <v>1</v>
      </c>
      <c r="P3754" s="9" t="n">
        <f aca="false">IF(O3754=1,MAX(0,H3754-E3754)/60,"")</f>
        <v>214.866666666667</v>
      </c>
      <c r="Q3754" s="9" t="n">
        <f aca="false">INDEX(Scenario!$B$18:$B$20,MATCH(B3754,Scenario!$A$18:$A$20,0))</f>
        <v>240</v>
      </c>
      <c r="R3754" s="9" t="n">
        <f aca="false">INDEX(Scenario!$C$18:$C$20,MATCH(B3754,Scenario!$A$18:$A$20,0))</f>
        <v>4320</v>
      </c>
      <c r="S3754" s="9" t="n">
        <f aca="false">IF(ISNUMBER(M3754),IF(M3754&lt;=Q3754,1,0),"")</f>
        <v>1</v>
      </c>
      <c r="T3754" s="9" t="n">
        <f aca="false">IF(ISNUMBER(P3754),IF(P3754&lt;=R3754,1,0),"")</f>
        <v>1</v>
      </c>
      <c r="U3754" s="9" t="n">
        <f aca="false">IF(E3754&gt;Scenario!$B$14,0,IF(OR(AND(ISNUMBER(H3754),H3754&lt;=Scenario!$B$14),AND(ISNUMBER(I3754),I3754&lt;=Scenario!$B$14)),0,1))</f>
        <v>0</v>
      </c>
      <c r="V3754" s="9" t="n">
        <f aca="false">IF(AND(U3754=1,(Scenario!$B$14-E3754)/60&gt;R3754),1,0)</f>
        <v>0</v>
      </c>
      <c r="W3754" s="9" t="n">
        <f aca="false">IF(OR(C3754=Scenario!$B$22,C3754=Scenario!$C$22),1,0)</f>
        <v>1</v>
      </c>
      <c r="X3754" s="9" t="n">
        <f aca="false">IF(ISNUMBER(I3754),1,0)</f>
        <v>0</v>
      </c>
      <c r="Y3754" s="9" t="n">
        <f aca="false">MOD(INT(E3754/86400)+3,7)</f>
        <v>4</v>
      </c>
      <c r="Z3754" s="9" t="n">
        <f aca="false">MOD(INT(E3754/3600),24)</f>
        <v>3</v>
      </c>
      <c r="AA3754" s="6" t="s">
        <v>7751</v>
      </c>
    </row>
    <row r="3755" customFormat="false" ht="15" hidden="false" customHeight="false" outlineLevel="0" collapsed="false">
      <c r="A3755" s="6" t="s">
        <v>7752</v>
      </c>
      <c r="B3755" s="6" t="s">
        <v>44</v>
      </c>
      <c r="C3755" s="6" t="s">
        <v>249</v>
      </c>
      <c r="D3755" s="6" t="s">
        <v>171</v>
      </c>
      <c r="E3755" s="6" t="n">
        <v>1790311396</v>
      </c>
      <c r="F3755" s="6" t="n">
        <v>1790313447</v>
      </c>
      <c r="G3755" s="6" t="n">
        <v>1790313322</v>
      </c>
      <c r="H3755" s="6" t="n">
        <v>1790317827</v>
      </c>
      <c r="J3755" s="6" t="n">
        <v>0</v>
      </c>
      <c r="K3755" s="6" t="n">
        <v>0</v>
      </c>
      <c r="L3755" s="9" t="n">
        <f aca="false">IF(AND(E3755&gt;=Scenario!$B$11,E3755&lt;Scenario!$B$12),1,0)</f>
        <v>1</v>
      </c>
      <c r="M3755" s="9" t="n">
        <f aca="false">IF(AND(L3755=1,ISNUMBER(F3755)),MAX(0,F3755-E3755)/60,"")</f>
        <v>34.1833333333333</v>
      </c>
      <c r="N3755" s="9" t="n">
        <f aca="false">IF(AND(L3755=1,ISNUMBER(G3755)),MAX(0,G3755-E3755)/60,"")</f>
        <v>32.1</v>
      </c>
      <c r="O3755" s="9" t="n">
        <f aca="false">IF(ISNUMBER(H3755),IF(AND(H3755&gt;=Scenario!$B$11,H3755&lt;Scenario!$B$12),1,0),0)</f>
        <v>1</v>
      </c>
      <c r="P3755" s="9" t="n">
        <f aca="false">IF(O3755=1,MAX(0,H3755-E3755)/60,"")</f>
        <v>107.183333333333</v>
      </c>
      <c r="Q3755" s="9" t="n">
        <f aca="false">INDEX(Scenario!$B$18:$B$20,MATCH(B3755,Scenario!$A$18:$A$20,0))</f>
        <v>240</v>
      </c>
      <c r="R3755" s="9" t="n">
        <f aca="false">INDEX(Scenario!$C$18:$C$20,MATCH(B3755,Scenario!$A$18:$A$20,0))</f>
        <v>4320</v>
      </c>
      <c r="S3755" s="9" t="n">
        <f aca="false">IF(ISNUMBER(M3755),IF(M3755&lt;=Q3755,1,0),"")</f>
        <v>1</v>
      </c>
      <c r="T3755" s="9" t="n">
        <f aca="false">IF(ISNUMBER(P3755),IF(P3755&lt;=R3755,1,0),"")</f>
        <v>1</v>
      </c>
      <c r="U3755" s="9" t="n">
        <f aca="false">IF(E3755&gt;Scenario!$B$14,0,IF(OR(AND(ISNUMBER(H3755),H3755&lt;=Scenario!$B$14),AND(ISNUMBER(I3755),I3755&lt;=Scenario!$B$14)),0,1))</f>
        <v>0</v>
      </c>
      <c r="V3755" s="9" t="n">
        <f aca="false">IF(AND(U3755=1,(Scenario!$B$14-E3755)/60&gt;R3755),1,0)</f>
        <v>0</v>
      </c>
      <c r="W3755" s="9" t="n">
        <f aca="false">IF(OR(C3755=Scenario!$B$22,C3755=Scenario!$C$22),1,0)</f>
        <v>0</v>
      </c>
      <c r="X3755" s="9" t="n">
        <f aca="false">IF(ISNUMBER(I3755),1,0)</f>
        <v>0</v>
      </c>
      <c r="Y3755" s="9" t="n">
        <f aca="false">MOD(INT(E3755/86400)+3,7)</f>
        <v>4</v>
      </c>
      <c r="Z3755" s="9" t="n">
        <f aca="false">MOD(INT(E3755/3600),24)</f>
        <v>4</v>
      </c>
      <c r="AA3755" s="6" t="s">
        <v>7753</v>
      </c>
    </row>
    <row r="3756" customFormat="false" ht="15" hidden="false" customHeight="false" outlineLevel="0" collapsed="false">
      <c r="A3756" s="6" t="s">
        <v>7754</v>
      </c>
      <c r="B3756" s="6" t="s">
        <v>44</v>
      </c>
      <c r="C3756" s="6" t="s">
        <v>249</v>
      </c>
      <c r="D3756" s="6" t="s">
        <v>172</v>
      </c>
      <c r="E3756" s="6" t="n">
        <v>1790314400</v>
      </c>
      <c r="F3756" s="6" t="n">
        <v>1790314673</v>
      </c>
      <c r="G3756" s="6" t="n">
        <v>1790314444</v>
      </c>
      <c r="H3756" s="6" t="n">
        <v>1790317530</v>
      </c>
      <c r="J3756" s="6" t="n">
        <v>0</v>
      </c>
      <c r="K3756" s="6" t="n">
        <v>0</v>
      </c>
      <c r="L3756" s="9" t="n">
        <f aca="false">IF(AND(E3756&gt;=Scenario!$B$11,E3756&lt;Scenario!$B$12),1,0)</f>
        <v>1</v>
      </c>
      <c r="M3756" s="9" t="n">
        <f aca="false">IF(AND(L3756=1,ISNUMBER(F3756)),MAX(0,F3756-E3756)/60,"")</f>
        <v>4.55</v>
      </c>
      <c r="N3756" s="9" t="n">
        <f aca="false">IF(AND(L3756=1,ISNUMBER(G3756)),MAX(0,G3756-E3756)/60,"")</f>
        <v>0.733333333333333</v>
      </c>
      <c r="O3756" s="9" t="n">
        <f aca="false">IF(ISNUMBER(H3756),IF(AND(H3756&gt;=Scenario!$B$11,H3756&lt;Scenario!$B$12),1,0),0)</f>
        <v>1</v>
      </c>
      <c r="P3756" s="9" t="n">
        <f aca="false">IF(O3756=1,MAX(0,H3756-E3756)/60,"")</f>
        <v>52.1666666666667</v>
      </c>
      <c r="Q3756" s="9" t="n">
        <f aca="false">INDEX(Scenario!$B$18:$B$20,MATCH(B3756,Scenario!$A$18:$A$20,0))</f>
        <v>240</v>
      </c>
      <c r="R3756" s="9" t="n">
        <f aca="false">INDEX(Scenario!$C$18:$C$20,MATCH(B3756,Scenario!$A$18:$A$20,0))</f>
        <v>4320</v>
      </c>
      <c r="S3756" s="9" t="n">
        <f aca="false">IF(ISNUMBER(M3756),IF(M3756&lt;=Q3756,1,0),"")</f>
        <v>1</v>
      </c>
      <c r="T3756" s="9" t="n">
        <f aca="false">IF(ISNUMBER(P3756),IF(P3756&lt;=R3756,1,0),"")</f>
        <v>1</v>
      </c>
      <c r="U3756" s="9" t="n">
        <f aca="false">IF(E3756&gt;Scenario!$B$14,0,IF(OR(AND(ISNUMBER(H3756),H3756&lt;=Scenario!$B$14),AND(ISNUMBER(I3756),I3756&lt;=Scenario!$B$14)),0,1))</f>
        <v>0</v>
      </c>
      <c r="V3756" s="9" t="n">
        <f aca="false">IF(AND(U3756=1,(Scenario!$B$14-E3756)/60&gt;R3756),1,0)</f>
        <v>0</v>
      </c>
      <c r="W3756" s="9" t="n">
        <f aca="false">IF(OR(C3756=Scenario!$B$22,C3756=Scenario!$C$22),1,0)</f>
        <v>0</v>
      </c>
      <c r="X3756" s="9" t="n">
        <f aca="false">IF(ISNUMBER(I3756),1,0)</f>
        <v>0</v>
      </c>
      <c r="Y3756" s="9" t="n">
        <f aca="false">MOD(INT(E3756/86400)+3,7)</f>
        <v>4</v>
      </c>
      <c r="Z3756" s="9" t="n">
        <f aca="false">MOD(INT(E3756/3600),24)</f>
        <v>5</v>
      </c>
      <c r="AA3756" s="6" t="s">
        <v>7755</v>
      </c>
    </row>
    <row r="3757" customFormat="false" ht="15" hidden="false" customHeight="false" outlineLevel="0" collapsed="false">
      <c r="A3757" s="6" t="s">
        <v>7756</v>
      </c>
      <c r="B3757" s="6" t="s">
        <v>42</v>
      </c>
      <c r="C3757" s="6" t="s">
        <v>46</v>
      </c>
      <c r="D3757" s="6" t="s">
        <v>171</v>
      </c>
      <c r="E3757" s="6" t="n">
        <v>1790326389</v>
      </c>
      <c r="F3757" s="6" t="n">
        <v>1790326562</v>
      </c>
      <c r="G3757" s="6" t="n">
        <v>1790326406</v>
      </c>
      <c r="H3757" s="6" t="n">
        <v>1790327013</v>
      </c>
      <c r="J3757" s="6" t="n">
        <v>0</v>
      </c>
      <c r="K3757" s="6" t="n">
        <v>0</v>
      </c>
      <c r="L3757" s="9" t="n">
        <f aca="false">IF(AND(E3757&gt;=Scenario!$B$11,E3757&lt;Scenario!$B$12),1,0)</f>
        <v>1</v>
      </c>
      <c r="M3757" s="9" t="n">
        <f aca="false">IF(AND(L3757=1,ISNUMBER(F3757)),MAX(0,F3757-E3757)/60,"")</f>
        <v>2.88333333333333</v>
      </c>
      <c r="N3757" s="9" t="n">
        <f aca="false">IF(AND(L3757=1,ISNUMBER(G3757)),MAX(0,G3757-E3757)/60,"")</f>
        <v>0.283333333333333</v>
      </c>
      <c r="O3757" s="9" t="n">
        <f aca="false">IF(ISNUMBER(H3757),IF(AND(H3757&gt;=Scenario!$B$11,H3757&lt;Scenario!$B$12),1,0),0)</f>
        <v>1</v>
      </c>
      <c r="P3757" s="9" t="n">
        <f aca="false">IF(O3757=1,MAX(0,H3757-E3757)/60,"")</f>
        <v>10.4</v>
      </c>
      <c r="Q3757" s="9" t="n">
        <f aca="false">INDEX(Scenario!$B$18:$B$20,MATCH(B3757,Scenario!$A$18:$A$20,0))</f>
        <v>15</v>
      </c>
      <c r="R3757" s="9" t="n">
        <f aca="false">INDEX(Scenario!$C$18:$C$20,MATCH(B3757,Scenario!$A$18:$A$20,0))</f>
        <v>240</v>
      </c>
      <c r="S3757" s="9" t="n">
        <f aca="false">IF(ISNUMBER(M3757),IF(M3757&lt;=Q3757,1,0),"")</f>
        <v>1</v>
      </c>
      <c r="T3757" s="9" t="n">
        <f aca="false">IF(ISNUMBER(P3757),IF(P3757&lt;=R3757,1,0),"")</f>
        <v>1</v>
      </c>
      <c r="U3757" s="9" t="n">
        <f aca="false">IF(E3757&gt;Scenario!$B$14,0,IF(OR(AND(ISNUMBER(H3757),H3757&lt;=Scenario!$B$14),AND(ISNUMBER(I3757),I3757&lt;=Scenario!$B$14)),0,1))</f>
        <v>0</v>
      </c>
      <c r="V3757" s="9" t="n">
        <f aca="false">IF(AND(U3757=1,(Scenario!$B$14-E3757)/60&gt;R3757),1,0)</f>
        <v>0</v>
      </c>
      <c r="W3757" s="9" t="n">
        <f aca="false">IF(OR(C3757=Scenario!$B$22,C3757=Scenario!$C$22),1,0)</f>
        <v>1</v>
      </c>
      <c r="X3757" s="9" t="n">
        <f aca="false">IF(ISNUMBER(I3757),1,0)</f>
        <v>0</v>
      </c>
      <c r="Y3757" s="9" t="n">
        <f aca="false">MOD(INT(E3757/86400)+3,7)</f>
        <v>4</v>
      </c>
      <c r="Z3757" s="9" t="n">
        <f aca="false">MOD(INT(E3757/3600),24)</f>
        <v>8</v>
      </c>
      <c r="AA3757" s="6" t="s">
        <v>7757</v>
      </c>
    </row>
    <row r="3758" customFormat="false" ht="15" hidden="false" customHeight="false" outlineLevel="0" collapsed="false">
      <c r="A3758" s="6" t="s">
        <v>7758</v>
      </c>
      <c r="B3758" s="6" t="s">
        <v>43</v>
      </c>
      <c r="C3758" s="6" t="s">
        <v>46</v>
      </c>
      <c r="D3758" s="6" t="s">
        <v>172</v>
      </c>
      <c r="E3758" s="6" t="n">
        <v>1790327150</v>
      </c>
      <c r="F3758" s="6" t="n">
        <v>1790327306</v>
      </c>
      <c r="G3758" s="6" t="n">
        <v>1790327164</v>
      </c>
      <c r="H3758" s="6" t="n">
        <v>1790337128</v>
      </c>
      <c r="J3758" s="6" t="n">
        <v>0</v>
      </c>
      <c r="K3758" s="6" t="n">
        <v>0</v>
      </c>
      <c r="L3758" s="9" t="n">
        <f aca="false">IF(AND(E3758&gt;=Scenario!$B$11,E3758&lt;Scenario!$B$12),1,0)</f>
        <v>1</v>
      </c>
      <c r="M3758" s="9" t="n">
        <f aca="false">IF(AND(L3758=1,ISNUMBER(F3758)),MAX(0,F3758-E3758)/60,"")</f>
        <v>2.6</v>
      </c>
      <c r="N3758" s="9" t="n">
        <f aca="false">IF(AND(L3758=1,ISNUMBER(G3758)),MAX(0,G3758-E3758)/60,"")</f>
        <v>0.233333333333333</v>
      </c>
      <c r="O3758" s="9" t="n">
        <f aca="false">IF(ISNUMBER(H3758),IF(AND(H3758&gt;=Scenario!$B$11,H3758&lt;Scenario!$B$12),1,0),0)</f>
        <v>1</v>
      </c>
      <c r="P3758" s="9" t="n">
        <f aca="false">IF(O3758=1,MAX(0,H3758-E3758)/60,"")</f>
        <v>166.3</v>
      </c>
      <c r="Q3758" s="9" t="n">
        <f aca="false">INDEX(Scenario!$B$18:$B$20,MATCH(B3758,Scenario!$A$18:$A$20,0))</f>
        <v>60</v>
      </c>
      <c r="R3758" s="9" t="n">
        <f aca="false">INDEX(Scenario!$C$18:$C$20,MATCH(B3758,Scenario!$A$18:$A$20,0))</f>
        <v>1440</v>
      </c>
      <c r="S3758" s="9" t="n">
        <f aca="false">IF(ISNUMBER(M3758),IF(M3758&lt;=Q3758,1,0),"")</f>
        <v>1</v>
      </c>
      <c r="T3758" s="9" t="n">
        <f aca="false">IF(ISNUMBER(P3758),IF(P3758&lt;=R3758,1,0),"")</f>
        <v>1</v>
      </c>
      <c r="U3758" s="9" t="n">
        <f aca="false">IF(E3758&gt;Scenario!$B$14,0,IF(OR(AND(ISNUMBER(H3758),H3758&lt;=Scenario!$B$14),AND(ISNUMBER(I3758),I3758&lt;=Scenario!$B$14)),0,1))</f>
        <v>0</v>
      </c>
      <c r="V3758" s="9" t="n">
        <f aca="false">IF(AND(U3758=1,(Scenario!$B$14-E3758)/60&gt;R3758),1,0)</f>
        <v>0</v>
      </c>
      <c r="W3758" s="9" t="n">
        <f aca="false">IF(OR(C3758=Scenario!$B$22,C3758=Scenario!$C$22),1,0)</f>
        <v>1</v>
      </c>
      <c r="X3758" s="9" t="n">
        <f aca="false">IF(ISNUMBER(I3758),1,0)</f>
        <v>0</v>
      </c>
      <c r="Y3758" s="9" t="n">
        <f aca="false">MOD(INT(E3758/86400)+3,7)</f>
        <v>4</v>
      </c>
      <c r="Z3758" s="9" t="n">
        <f aca="false">MOD(INT(E3758/3600),24)</f>
        <v>9</v>
      </c>
      <c r="AA3758" s="6" t="s">
        <v>7759</v>
      </c>
    </row>
    <row r="3759" customFormat="false" ht="15" hidden="false" customHeight="false" outlineLevel="0" collapsed="false">
      <c r="A3759" s="6" t="s">
        <v>7760</v>
      </c>
      <c r="B3759" s="6" t="s">
        <v>43</v>
      </c>
      <c r="C3759" s="6" t="s">
        <v>249</v>
      </c>
      <c r="D3759" s="6" t="s">
        <v>170</v>
      </c>
      <c r="E3759" s="6" t="n">
        <v>1790327159</v>
      </c>
      <c r="F3759" s="6" t="n">
        <v>1790327321</v>
      </c>
      <c r="G3759" s="6" t="n">
        <v>1790327213</v>
      </c>
      <c r="H3759" s="6" t="n">
        <v>1790328955</v>
      </c>
      <c r="J3759" s="6" t="n">
        <v>0</v>
      </c>
      <c r="K3759" s="6" t="n">
        <v>0</v>
      </c>
      <c r="L3759" s="9" t="n">
        <f aca="false">IF(AND(E3759&gt;=Scenario!$B$11,E3759&lt;Scenario!$B$12),1,0)</f>
        <v>1</v>
      </c>
      <c r="M3759" s="9" t="n">
        <f aca="false">IF(AND(L3759=1,ISNUMBER(F3759)),MAX(0,F3759-E3759)/60,"")</f>
        <v>2.7</v>
      </c>
      <c r="N3759" s="9" t="n">
        <f aca="false">IF(AND(L3759=1,ISNUMBER(G3759)),MAX(0,G3759-E3759)/60,"")</f>
        <v>0.9</v>
      </c>
      <c r="O3759" s="9" t="n">
        <f aca="false">IF(ISNUMBER(H3759),IF(AND(H3759&gt;=Scenario!$B$11,H3759&lt;Scenario!$B$12),1,0),0)</f>
        <v>1</v>
      </c>
      <c r="P3759" s="9" t="n">
        <f aca="false">IF(O3759=1,MAX(0,H3759-E3759)/60,"")</f>
        <v>29.9333333333333</v>
      </c>
      <c r="Q3759" s="9" t="n">
        <f aca="false">INDEX(Scenario!$B$18:$B$20,MATCH(B3759,Scenario!$A$18:$A$20,0))</f>
        <v>60</v>
      </c>
      <c r="R3759" s="9" t="n">
        <f aca="false">INDEX(Scenario!$C$18:$C$20,MATCH(B3759,Scenario!$A$18:$A$20,0))</f>
        <v>1440</v>
      </c>
      <c r="S3759" s="9" t="n">
        <f aca="false">IF(ISNUMBER(M3759),IF(M3759&lt;=Q3759,1,0),"")</f>
        <v>1</v>
      </c>
      <c r="T3759" s="9" t="n">
        <f aca="false">IF(ISNUMBER(P3759),IF(P3759&lt;=R3759,1,0),"")</f>
        <v>1</v>
      </c>
      <c r="U3759" s="9" t="n">
        <f aca="false">IF(E3759&gt;Scenario!$B$14,0,IF(OR(AND(ISNUMBER(H3759),H3759&lt;=Scenario!$B$14),AND(ISNUMBER(I3759),I3759&lt;=Scenario!$B$14)),0,1))</f>
        <v>0</v>
      </c>
      <c r="V3759" s="9" t="n">
        <f aca="false">IF(AND(U3759=1,(Scenario!$B$14-E3759)/60&gt;R3759),1,0)</f>
        <v>0</v>
      </c>
      <c r="W3759" s="9" t="n">
        <f aca="false">IF(OR(C3759=Scenario!$B$22,C3759=Scenario!$C$22),1,0)</f>
        <v>0</v>
      </c>
      <c r="X3759" s="9" t="n">
        <f aca="false">IF(ISNUMBER(I3759),1,0)</f>
        <v>0</v>
      </c>
      <c r="Y3759" s="9" t="n">
        <f aca="false">MOD(INT(E3759/86400)+3,7)</f>
        <v>4</v>
      </c>
      <c r="Z3759" s="9" t="n">
        <f aca="false">MOD(INT(E3759/3600),24)</f>
        <v>9</v>
      </c>
      <c r="AA3759" s="6" t="s">
        <v>7761</v>
      </c>
    </row>
    <row r="3760" customFormat="false" ht="15" hidden="false" customHeight="false" outlineLevel="0" collapsed="false">
      <c r="A3760" s="6" t="s">
        <v>7762</v>
      </c>
      <c r="B3760" s="6" t="s">
        <v>43</v>
      </c>
      <c r="C3760" s="6" t="s">
        <v>47</v>
      </c>
      <c r="D3760" s="6" t="s">
        <v>171</v>
      </c>
      <c r="E3760" s="6" t="n">
        <v>1790327225</v>
      </c>
      <c r="F3760" s="6" t="n">
        <v>1790327357</v>
      </c>
      <c r="G3760" s="6" t="n">
        <v>1790327273</v>
      </c>
      <c r="H3760" s="6" t="n">
        <v>1790332276</v>
      </c>
      <c r="J3760" s="6" t="n">
        <v>0</v>
      </c>
      <c r="K3760" s="6" t="n">
        <v>0</v>
      </c>
      <c r="L3760" s="9" t="n">
        <f aca="false">IF(AND(E3760&gt;=Scenario!$B$11,E3760&lt;Scenario!$B$12),1,0)</f>
        <v>1</v>
      </c>
      <c r="M3760" s="9" t="n">
        <f aca="false">IF(AND(L3760=1,ISNUMBER(F3760)),MAX(0,F3760-E3760)/60,"")</f>
        <v>2.2</v>
      </c>
      <c r="N3760" s="9" t="n">
        <f aca="false">IF(AND(L3760=1,ISNUMBER(G3760)),MAX(0,G3760-E3760)/60,"")</f>
        <v>0.8</v>
      </c>
      <c r="O3760" s="9" t="n">
        <f aca="false">IF(ISNUMBER(H3760),IF(AND(H3760&gt;=Scenario!$B$11,H3760&lt;Scenario!$B$12),1,0),0)</f>
        <v>1</v>
      </c>
      <c r="P3760" s="9" t="n">
        <f aca="false">IF(O3760=1,MAX(0,H3760-E3760)/60,"")</f>
        <v>84.1833333333333</v>
      </c>
      <c r="Q3760" s="9" t="n">
        <f aca="false">INDEX(Scenario!$B$18:$B$20,MATCH(B3760,Scenario!$A$18:$A$20,0))</f>
        <v>60</v>
      </c>
      <c r="R3760" s="9" t="n">
        <f aca="false">INDEX(Scenario!$C$18:$C$20,MATCH(B3760,Scenario!$A$18:$A$20,0))</f>
        <v>1440</v>
      </c>
      <c r="S3760" s="9" t="n">
        <f aca="false">IF(ISNUMBER(M3760),IF(M3760&lt;=Q3760,1,0),"")</f>
        <v>1</v>
      </c>
      <c r="T3760" s="9" t="n">
        <f aca="false">IF(ISNUMBER(P3760),IF(P3760&lt;=R3760,1,0),"")</f>
        <v>1</v>
      </c>
      <c r="U3760" s="9" t="n">
        <f aca="false">IF(E3760&gt;Scenario!$B$14,0,IF(OR(AND(ISNUMBER(H3760),H3760&lt;=Scenario!$B$14),AND(ISNUMBER(I3760),I3760&lt;=Scenario!$B$14)),0,1))</f>
        <v>0</v>
      </c>
      <c r="V3760" s="9" t="n">
        <f aca="false">IF(AND(U3760=1,(Scenario!$B$14-E3760)/60&gt;R3760),1,0)</f>
        <v>0</v>
      </c>
      <c r="W3760" s="9" t="n">
        <f aca="false">IF(OR(C3760=Scenario!$B$22,C3760=Scenario!$C$22),1,0)</f>
        <v>1</v>
      </c>
      <c r="X3760" s="9" t="n">
        <f aca="false">IF(ISNUMBER(I3760),1,0)</f>
        <v>0</v>
      </c>
      <c r="Y3760" s="9" t="n">
        <f aca="false">MOD(INT(E3760/86400)+3,7)</f>
        <v>4</v>
      </c>
      <c r="Z3760" s="9" t="n">
        <f aca="false">MOD(INT(E3760/3600),24)</f>
        <v>9</v>
      </c>
      <c r="AA3760" s="6" t="s">
        <v>7763</v>
      </c>
    </row>
    <row r="3761" customFormat="false" ht="15" hidden="false" customHeight="false" outlineLevel="0" collapsed="false">
      <c r="A3761" s="6" t="s">
        <v>7764</v>
      </c>
      <c r="B3761" s="6" t="s">
        <v>43</v>
      </c>
      <c r="C3761" s="6" t="s">
        <v>46</v>
      </c>
      <c r="D3761" s="6" t="s">
        <v>171</v>
      </c>
      <c r="E3761" s="6" t="n">
        <v>1790330405</v>
      </c>
      <c r="F3761" s="6" t="n">
        <v>1790330556</v>
      </c>
      <c r="G3761" s="6" t="n">
        <v>1790330435</v>
      </c>
      <c r="H3761" s="6" t="n">
        <v>1790338212</v>
      </c>
      <c r="J3761" s="6" t="n">
        <v>0</v>
      </c>
      <c r="K3761" s="6" t="n">
        <v>0</v>
      </c>
      <c r="L3761" s="9" t="n">
        <f aca="false">IF(AND(E3761&gt;=Scenario!$B$11,E3761&lt;Scenario!$B$12),1,0)</f>
        <v>1</v>
      </c>
      <c r="M3761" s="9" t="n">
        <f aca="false">IF(AND(L3761=1,ISNUMBER(F3761)),MAX(0,F3761-E3761)/60,"")</f>
        <v>2.51666666666667</v>
      </c>
      <c r="N3761" s="9" t="n">
        <f aca="false">IF(AND(L3761=1,ISNUMBER(G3761)),MAX(0,G3761-E3761)/60,"")</f>
        <v>0.5</v>
      </c>
      <c r="O3761" s="9" t="n">
        <f aca="false">IF(ISNUMBER(H3761),IF(AND(H3761&gt;=Scenario!$B$11,H3761&lt;Scenario!$B$12),1,0),0)</f>
        <v>1</v>
      </c>
      <c r="P3761" s="9" t="n">
        <f aca="false">IF(O3761=1,MAX(0,H3761-E3761)/60,"")</f>
        <v>130.116666666667</v>
      </c>
      <c r="Q3761" s="9" t="n">
        <f aca="false">INDEX(Scenario!$B$18:$B$20,MATCH(B3761,Scenario!$A$18:$A$20,0))</f>
        <v>60</v>
      </c>
      <c r="R3761" s="9" t="n">
        <f aca="false">INDEX(Scenario!$C$18:$C$20,MATCH(B3761,Scenario!$A$18:$A$20,0))</f>
        <v>1440</v>
      </c>
      <c r="S3761" s="9" t="n">
        <f aca="false">IF(ISNUMBER(M3761),IF(M3761&lt;=Q3761,1,0),"")</f>
        <v>1</v>
      </c>
      <c r="T3761" s="9" t="n">
        <f aca="false">IF(ISNUMBER(P3761),IF(P3761&lt;=R3761,1,0),"")</f>
        <v>1</v>
      </c>
      <c r="U3761" s="9" t="n">
        <f aca="false">IF(E3761&gt;Scenario!$B$14,0,IF(OR(AND(ISNUMBER(H3761),H3761&lt;=Scenario!$B$14),AND(ISNUMBER(I3761),I3761&lt;=Scenario!$B$14)),0,1))</f>
        <v>0</v>
      </c>
      <c r="V3761" s="9" t="n">
        <f aca="false">IF(AND(U3761=1,(Scenario!$B$14-E3761)/60&gt;R3761),1,0)</f>
        <v>0</v>
      </c>
      <c r="W3761" s="9" t="n">
        <f aca="false">IF(OR(C3761=Scenario!$B$22,C3761=Scenario!$C$22),1,0)</f>
        <v>1</v>
      </c>
      <c r="X3761" s="9" t="n">
        <f aca="false">IF(ISNUMBER(I3761),1,0)</f>
        <v>0</v>
      </c>
      <c r="Y3761" s="9" t="n">
        <f aca="false">MOD(INT(E3761/86400)+3,7)</f>
        <v>4</v>
      </c>
      <c r="Z3761" s="9" t="n">
        <f aca="false">MOD(INT(E3761/3600),24)</f>
        <v>10</v>
      </c>
      <c r="AA3761" s="6" t="s">
        <v>7765</v>
      </c>
    </row>
    <row r="3762" customFormat="false" ht="15" hidden="false" customHeight="false" outlineLevel="0" collapsed="false">
      <c r="A3762" s="6" t="s">
        <v>7766</v>
      </c>
      <c r="B3762" s="6" t="s">
        <v>42</v>
      </c>
      <c r="C3762" s="6" t="s">
        <v>46</v>
      </c>
      <c r="D3762" s="6" t="s">
        <v>171</v>
      </c>
      <c r="E3762" s="6" t="n">
        <v>1790331600</v>
      </c>
      <c r="F3762" s="6" t="n">
        <v>1790331815</v>
      </c>
      <c r="G3762" s="6" t="n">
        <v>1790331632</v>
      </c>
      <c r="H3762" s="6" t="n">
        <v>1790333921</v>
      </c>
      <c r="J3762" s="6" t="n">
        <v>0</v>
      </c>
      <c r="K3762" s="6" t="n">
        <v>0</v>
      </c>
      <c r="L3762" s="9" t="n">
        <f aca="false">IF(AND(E3762&gt;=Scenario!$B$11,E3762&lt;Scenario!$B$12),1,0)</f>
        <v>1</v>
      </c>
      <c r="M3762" s="9" t="n">
        <f aca="false">IF(AND(L3762=1,ISNUMBER(F3762)),MAX(0,F3762-E3762)/60,"")</f>
        <v>3.58333333333333</v>
      </c>
      <c r="N3762" s="9" t="n">
        <f aca="false">IF(AND(L3762=1,ISNUMBER(G3762)),MAX(0,G3762-E3762)/60,"")</f>
        <v>0.533333333333333</v>
      </c>
      <c r="O3762" s="9" t="n">
        <f aca="false">IF(ISNUMBER(H3762),IF(AND(H3762&gt;=Scenario!$B$11,H3762&lt;Scenario!$B$12),1,0),0)</f>
        <v>1</v>
      </c>
      <c r="P3762" s="9" t="n">
        <f aca="false">IF(O3762=1,MAX(0,H3762-E3762)/60,"")</f>
        <v>38.6833333333333</v>
      </c>
      <c r="Q3762" s="9" t="n">
        <f aca="false">INDEX(Scenario!$B$18:$B$20,MATCH(B3762,Scenario!$A$18:$A$20,0))</f>
        <v>15</v>
      </c>
      <c r="R3762" s="9" t="n">
        <f aca="false">INDEX(Scenario!$C$18:$C$20,MATCH(B3762,Scenario!$A$18:$A$20,0))</f>
        <v>240</v>
      </c>
      <c r="S3762" s="9" t="n">
        <f aca="false">IF(ISNUMBER(M3762),IF(M3762&lt;=Q3762,1,0),"")</f>
        <v>1</v>
      </c>
      <c r="T3762" s="9" t="n">
        <f aca="false">IF(ISNUMBER(P3762),IF(P3762&lt;=R3762,1,0),"")</f>
        <v>1</v>
      </c>
      <c r="U3762" s="9" t="n">
        <f aca="false">IF(E3762&gt;Scenario!$B$14,0,IF(OR(AND(ISNUMBER(H3762),H3762&lt;=Scenario!$B$14),AND(ISNUMBER(I3762),I3762&lt;=Scenario!$B$14)),0,1))</f>
        <v>0</v>
      </c>
      <c r="V3762" s="9" t="n">
        <f aca="false">IF(AND(U3762=1,(Scenario!$B$14-E3762)/60&gt;R3762),1,0)</f>
        <v>0</v>
      </c>
      <c r="W3762" s="9" t="n">
        <f aca="false">IF(OR(C3762=Scenario!$B$22,C3762=Scenario!$C$22),1,0)</f>
        <v>1</v>
      </c>
      <c r="X3762" s="9" t="n">
        <f aca="false">IF(ISNUMBER(I3762),1,0)</f>
        <v>0</v>
      </c>
      <c r="Y3762" s="9" t="n">
        <f aca="false">MOD(INT(E3762/86400)+3,7)</f>
        <v>4</v>
      </c>
      <c r="Z3762" s="9" t="n">
        <f aca="false">MOD(INT(E3762/3600),24)</f>
        <v>10</v>
      </c>
      <c r="AA3762" s="6" t="s">
        <v>7767</v>
      </c>
    </row>
    <row r="3763" customFormat="false" ht="15" hidden="false" customHeight="false" outlineLevel="0" collapsed="false">
      <c r="A3763" s="6" t="s">
        <v>7768</v>
      </c>
      <c r="B3763" s="6" t="s">
        <v>43</v>
      </c>
      <c r="C3763" s="6" t="s">
        <v>46</v>
      </c>
      <c r="D3763" s="6" t="s">
        <v>172</v>
      </c>
      <c r="E3763" s="6" t="n">
        <v>1790332223</v>
      </c>
      <c r="F3763" s="6" t="n">
        <v>1790332324</v>
      </c>
      <c r="G3763" s="6" t="n">
        <v>1790332253</v>
      </c>
      <c r="H3763" s="6" t="n">
        <v>1790333505</v>
      </c>
      <c r="J3763" s="6" t="n">
        <v>0</v>
      </c>
      <c r="K3763" s="6" t="n">
        <v>0</v>
      </c>
      <c r="L3763" s="9" t="n">
        <f aca="false">IF(AND(E3763&gt;=Scenario!$B$11,E3763&lt;Scenario!$B$12),1,0)</f>
        <v>1</v>
      </c>
      <c r="M3763" s="9" t="n">
        <f aca="false">IF(AND(L3763=1,ISNUMBER(F3763)),MAX(0,F3763-E3763)/60,"")</f>
        <v>1.68333333333333</v>
      </c>
      <c r="N3763" s="9" t="n">
        <f aca="false">IF(AND(L3763=1,ISNUMBER(G3763)),MAX(0,G3763-E3763)/60,"")</f>
        <v>0.5</v>
      </c>
      <c r="O3763" s="9" t="n">
        <f aca="false">IF(ISNUMBER(H3763),IF(AND(H3763&gt;=Scenario!$B$11,H3763&lt;Scenario!$B$12),1,0),0)</f>
        <v>1</v>
      </c>
      <c r="P3763" s="9" t="n">
        <f aca="false">IF(O3763=1,MAX(0,H3763-E3763)/60,"")</f>
        <v>21.3666666666667</v>
      </c>
      <c r="Q3763" s="9" t="n">
        <f aca="false">INDEX(Scenario!$B$18:$B$20,MATCH(B3763,Scenario!$A$18:$A$20,0))</f>
        <v>60</v>
      </c>
      <c r="R3763" s="9" t="n">
        <f aca="false">INDEX(Scenario!$C$18:$C$20,MATCH(B3763,Scenario!$A$18:$A$20,0))</f>
        <v>1440</v>
      </c>
      <c r="S3763" s="9" t="n">
        <f aca="false">IF(ISNUMBER(M3763),IF(M3763&lt;=Q3763,1,0),"")</f>
        <v>1</v>
      </c>
      <c r="T3763" s="9" t="n">
        <f aca="false">IF(ISNUMBER(P3763),IF(P3763&lt;=R3763,1,0),"")</f>
        <v>1</v>
      </c>
      <c r="U3763" s="9" t="n">
        <f aca="false">IF(E3763&gt;Scenario!$B$14,0,IF(OR(AND(ISNUMBER(H3763),H3763&lt;=Scenario!$B$14),AND(ISNUMBER(I3763),I3763&lt;=Scenario!$B$14)),0,1))</f>
        <v>0</v>
      </c>
      <c r="V3763" s="9" t="n">
        <f aca="false">IF(AND(U3763=1,(Scenario!$B$14-E3763)/60&gt;R3763),1,0)</f>
        <v>0</v>
      </c>
      <c r="W3763" s="9" t="n">
        <f aca="false">IF(OR(C3763=Scenario!$B$22,C3763=Scenario!$C$22),1,0)</f>
        <v>1</v>
      </c>
      <c r="X3763" s="9" t="n">
        <f aca="false">IF(ISNUMBER(I3763),1,0)</f>
        <v>0</v>
      </c>
      <c r="Y3763" s="9" t="n">
        <f aca="false">MOD(INT(E3763/86400)+3,7)</f>
        <v>4</v>
      </c>
      <c r="Z3763" s="9" t="n">
        <f aca="false">MOD(INT(E3763/3600),24)</f>
        <v>10</v>
      </c>
      <c r="AA3763" s="6" t="s">
        <v>7769</v>
      </c>
    </row>
    <row r="3764" customFormat="false" ht="15" hidden="false" customHeight="false" outlineLevel="0" collapsed="false">
      <c r="A3764" s="6" t="s">
        <v>7770</v>
      </c>
      <c r="B3764" s="6" t="s">
        <v>42</v>
      </c>
      <c r="C3764" s="6" t="s">
        <v>249</v>
      </c>
      <c r="D3764" s="6" t="s">
        <v>172</v>
      </c>
      <c r="E3764" s="6" t="n">
        <v>1790333023</v>
      </c>
      <c r="F3764" s="6" t="n">
        <v>1790333264</v>
      </c>
      <c r="G3764" s="6" t="n">
        <v>1790333062</v>
      </c>
      <c r="H3764" s="6" t="n">
        <v>1790334690</v>
      </c>
      <c r="J3764" s="6" t="n">
        <v>0</v>
      </c>
      <c r="K3764" s="6" t="n">
        <v>0</v>
      </c>
      <c r="L3764" s="9" t="n">
        <f aca="false">IF(AND(E3764&gt;=Scenario!$B$11,E3764&lt;Scenario!$B$12),1,0)</f>
        <v>1</v>
      </c>
      <c r="M3764" s="9" t="n">
        <f aca="false">IF(AND(L3764=1,ISNUMBER(F3764)),MAX(0,F3764-E3764)/60,"")</f>
        <v>4.01666666666667</v>
      </c>
      <c r="N3764" s="9" t="n">
        <f aca="false">IF(AND(L3764=1,ISNUMBER(G3764)),MAX(0,G3764-E3764)/60,"")</f>
        <v>0.65</v>
      </c>
      <c r="O3764" s="9" t="n">
        <f aca="false">IF(ISNUMBER(H3764),IF(AND(H3764&gt;=Scenario!$B$11,H3764&lt;Scenario!$B$12),1,0),0)</f>
        <v>1</v>
      </c>
      <c r="P3764" s="9" t="n">
        <f aca="false">IF(O3764=1,MAX(0,H3764-E3764)/60,"")</f>
        <v>27.7833333333333</v>
      </c>
      <c r="Q3764" s="9" t="n">
        <f aca="false">INDEX(Scenario!$B$18:$B$20,MATCH(B3764,Scenario!$A$18:$A$20,0))</f>
        <v>15</v>
      </c>
      <c r="R3764" s="9" t="n">
        <f aca="false">INDEX(Scenario!$C$18:$C$20,MATCH(B3764,Scenario!$A$18:$A$20,0))</f>
        <v>240</v>
      </c>
      <c r="S3764" s="9" t="n">
        <f aca="false">IF(ISNUMBER(M3764),IF(M3764&lt;=Q3764,1,0),"")</f>
        <v>1</v>
      </c>
      <c r="T3764" s="9" t="n">
        <f aca="false">IF(ISNUMBER(P3764),IF(P3764&lt;=R3764,1,0),"")</f>
        <v>1</v>
      </c>
      <c r="U3764" s="9" t="n">
        <f aca="false">IF(E3764&gt;Scenario!$B$14,0,IF(OR(AND(ISNUMBER(H3764),H3764&lt;=Scenario!$B$14),AND(ISNUMBER(I3764),I3764&lt;=Scenario!$B$14)),0,1))</f>
        <v>0</v>
      </c>
      <c r="V3764" s="9" t="n">
        <f aca="false">IF(AND(U3764=1,(Scenario!$B$14-E3764)/60&gt;R3764),1,0)</f>
        <v>0</v>
      </c>
      <c r="W3764" s="9" t="n">
        <f aca="false">IF(OR(C3764=Scenario!$B$22,C3764=Scenario!$C$22),1,0)</f>
        <v>0</v>
      </c>
      <c r="X3764" s="9" t="n">
        <f aca="false">IF(ISNUMBER(I3764),1,0)</f>
        <v>0</v>
      </c>
      <c r="Y3764" s="9" t="n">
        <f aca="false">MOD(INT(E3764/86400)+3,7)</f>
        <v>4</v>
      </c>
      <c r="Z3764" s="9" t="n">
        <f aca="false">MOD(INT(E3764/3600),24)</f>
        <v>10</v>
      </c>
      <c r="AA3764" s="6" t="s">
        <v>7771</v>
      </c>
    </row>
    <row r="3765" customFormat="false" ht="15" hidden="false" customHeight="false" outlineLevel="0" collapsed="false">
      <c r="A3765" s="6" t="s">
        <v>7772</v>
      </c>
      <c r="B3765" s="6" t="s">
        <v>44</v>
      </c>
      <c r="C3765" s="6" t="s">
        <v>249</v>
      </c>
      <c r="D3765" s="6" t="s">
        <v>170</v>
      </c>
      <c r="E3765" s="6" t="n">
        <v>1790333863</v>
      </c>
      <c r="F3765" s="6" t="n">
        <v>1790333996</v>
      </c>
      <c r="G3765" s="6" t="n">
        <v>1790333889</v>
      </c>
      <c r="H3765" s="6" t="n">
        <v>1790339802</v>
      </c>
      <c r="J3765" s="6" t="n">
        <v>0</v>
      </c>
      <c r="K3765" s="6" t="n">
        <v>0</v>
      </c>
      <c r="L3765" s="9" t="n">
        <f aca="false">IF(AND(E3765&gt;=Scenario!$B$11,E3765&lt;Scenario!$B$12),1,0)</f>
        <v>1</v>
      </c>
      <c r="M3765" s="9" t="n">
        <f aca="false">IF(AND(L3765=1,ISNUMBER(F3765)),MAX(0,F3765-E3765)/60,"")</f>
        <v>2.21666666666667</v>
      </c>
      <c r="N3765" s="9" t="n">
        <f aca="false">IF(AND(L3765=1,ISNUMBER(G3765)),MAX(0,G3765-E3765)/60,"")</f>
        <v>0.433333333333333</v>
      </c>
      <c r="O3765" s="9" t="n">
        <f aca="false">IF(ISNUMBER(H3765),IF(AND(H3765&gt;=Scenario!$B$11,H3765&lt;Scenario!$B$12),1,0),0)</f>
        <v>1</v>
      </c>
      <c r="P3765" s="9" t="n">
        <f aca="false">IF(O3765=1,MAX(0,H3765-E3765)/60,"")</f>
        <v>98.9833333333333</v>
      </c>
      <c r="Q3765" s="9" t="n">
        <f aca="false">INDEX(Scenario!$B$18:$B$20,MATCH(B3765,Scenario!$A$18:$A$20,0))</f>
        <v>240</v>
      </c>
      <c r="R3765" s="9" t="n">
        <f aca="false">INDEX(Scenario!$C$18:$C$20,MATCH(B3765,Scenario!$A$18:$A$20,0))</f>
        <v>4320</v>
      </c>
      <c r="S3765" s="9" t="n">
        <f aca="false">IF(ISNUMBER(M3765),IF(M3765&lt;=Q3765,1,0),"")</f>
        <v>1</v>
      </c>
      <c r="T3765" s="9" t="n">
        <f aca="false">IF(ISNUMBER(P3765),IF(P3765&lt;=R3765,1,0),"")</f>
        <v>1</v>
      </c>
      <c r="U3765" s="9" t="n">
        <f aca="false">IF(E3765&gt;Scenario!$B$14,0,IF(OR(AND(ISNUMBER(H3765),H3765&lt;=Scenario!$B$14),AND(ISNUMBER(I3765),I3765&lt;=Scenario!$B$14)),0,1))</f>
        <v>0</v>
      </c>
      <c r="V3765" s="9" t="n">
        <f aca="false">IF(AND(U3765=1,(Scenario!$B$14-E3765)/60&gt;R3765),1,0)</f>
        <v>0</v>
      </c>
      <c r="W3765" s="9" t="n">
        <f aca="false">IF(OR(C3765=Scenario!$B$22,C3765=Scenario!$C$22),1,0)</f>
        <v>0</v>
      </c>
      <c r="X3765" s="9" t="n">
        <f aca="false">IF(ISNUMBER(I3765),1,0)</f>
        <v>0</v>
      </c>
      <c r="Y3765" s="9" t="n">
        <f aca="false">MOD(INT(E3765/86400)+3,7)</f>
        <v>4</v>
      </c>
      <c r="Z3765" s="9" t="n">
        <f aca="false">MOD(INT(E3765/3600),24)</f>
        <v>10</v>
      </c>
      <c r="AA3765" s="6" t="s">
        <v>7773</v>
      </c>
    </row>
    <row r="3766" customFormat="false" ht="15" hidden="false" customHeight="false" outlineLevel="0" collapsed="false">
      <c r="A3766" s="6" t="s">
        <v>7774</v>
      </c>
      <c r="B3766" s="6" t="s">
        <v>43</v>
      </c>
      <c r="C3766" s="6" t="s">
        <v>46</v>
      </c>
      <c r="D3766" s="6" t="s">
        <v>170</v>
      </c>
      <c r="E3766" s="6" t="n">
        <v>1790336288</v>
      </c>
      <c r="F3766" s="6" t="n">
        <v>1790336505</v>
      </c>
      <c r="G3766" s="6" t="n">
        <v>1790336334</v>
      </c>
      <c r="H3766" s="6" t="n">
        <v>1790338378</v>
      </c>
      <c r="J3766" s="6" t="n">
        <v>0</v>
      </c>
      <c r="K3766" s="6" t="n">
        <v>0</v>
      </c>
      <c r="L3766" s="9" t="n">
        <f aca="false">IF(AND(E3766&gt;=Scenario!$B$11,E3766&lt;Scenario!$B$12),1,0)</f>
        <v>1</v>
      </c>
      <c r="M3766" s="9" t="n">
        <f aca="false">IF(AND(L3766=1,ISNUMBER(F3766)),MAX(0,F3766-E3766)/60,"")</f>
        <v>3.61666666666667</v>
      </c>
      <c r="N3766" s="9" t="n">
        <f aca="false">IF(AND(L3766=1,ISNUMBER(G3766)),MAX(0,G3766-E3766)/60,"")</f>
        <v>0.766666666666667</v>
      </c>
      <c r="O3766" s="9" t="n">
        <f aca="false">IF(ISNUMBER(H3766),IF(AND(H3766&gt;=Scenario!$B$11,H3766&lt;Scenario!$B$12),1,0),0)</f>
        <v>1</v>
      </c>
      <c r="P3766" s="9" t="n">
        <f aca="false">IF(O3766=1,MAX(0,H3766-E3766)/60,"")</f>
        <v>34.8333333333333</v>
      </c>
      <c r="Q3766" s="9" t="n">
        <f aca="false">INDEX(Scenario!$B$18:$B$20,MATCH(B3766,Scenario!$A$18:$A$20,0))</f>
        <v>60</v>
      </c>
      <c r="R3766" s="9" t="n">
        <f aca="false">INDEX(Scenario!$C$18:$C$20,MATCH(B3766,Scenario!$A$18:$A$20,0))</f>
        <v>1440</v>
      </c>
      <c r="S3766" s="9" t="n">
        <f aca="false">IF(ISNUMBER(M3766),IF(M3766&lt;=Q3766,1,0),"")</f>
        <v>1</v>
      </c>
      <c r="T3766" s="9" t="n">
        <f aca="false">IF(ISNUMBER(P3766),IF(P3766&lt;=R3766,1,0),"")</f>
        <v>1</v>
      </c>
      <c r="U3766" s="9" t="n">
        <f aca="false">IF(E3766&gt;Scenario!$B$14,0,IF(OR(AND(ISNUMBER(H3766),H3766&lt;=Scenario!$B$14),AND(ISNUMBER(I3766),I3766&lt;=Scenario!$B$14)),0,1))</f>
        <v>0</v>
      </c>
      <c r="V3766" s="9" t="n">
        <f aca="false">IF(AND(U3766=1,(Scenario!$B$14-E3766)/60&gt;R3766),1,0)</f>
        <v>0</v>
      </c>
      <c r="W3766" s="9" t="n">
        <f aca="false">IF(OR(C3766=Scenario!$B$22,C3766=Scenario!$C$22),1,0)</f>
        <v>1</v>
      </c>
      <c r="X3766" s="9" t="n">
        <f aca="false">IF(ISNUMBER(I3766),1,0)</f>
        <v>0</v>
      </c>
      <c r="Y3766" s="9" t="n">
        <f aca="false">MOD(INT(E3766/86400)+3,7)</f>
        <v>4</v>
      </c>
      <c r="Z3766" s="9" t="n">
        <f aca="false">MOD(INT(E3766/3600),24)</f>
        <v>11</v>
      </c>
      <c r="AA3766" s="6" t="s">
        <v>7775</v>
      </c>
    </row>
    <row r="3767" customFormat="false" ht="15" hidden="false" customHeight="false" outlineLevel="0" collapsed="false">
      <c r="A3767" s="6" t="s">
        <v>7776</v>
      </c>
      <c r="B3767" s="6" t="s">
        <v>44</v>
      </c>
      <c r="C3767" s="6" t="s">
        <v>288</v>
      </c>
      <c r="D3767" s="6" t="s">
        <v>170</v>
      </c>
      <c r="E3767" s="6" t="n">
        <v>1790339225</v>
      </c>
      <c r="F3767" s="6" t="n">
        <v>1790339431</v>
      </c>
      <c r="G3767" s="6" t="n">
        <v>1790339240</v>
      </c>
      <c r="H3767" s="6" t="n">
        <v>1790406771</v>
      </c>
      <c r="J3767" s="6" t="n">
        <v>1</v>
      </c>
      <c r="K3767" s="6" t="n">
        <v>0</v>
      </c>
      <c r="L3767" s="9" t="n">
        <f aca="false">IF(AND(E3767&gt;=Scenario!$B$11,E3767&lt;Scenario!$B$12),1,0)</f>
        <v>1</v>
      </c>
      <c r="M3767" s="9" t="n">
        <f aca="false">IF(AND(L3767=1,ISNUMBER(F3767)),MAX(0,F3767-E3767)/60,"")</f>
        <v>3.43333333333333</v>
      </c>
      <c r="N3767" s="9" t="n">
        <f aca="false">IF(AND(L3767=1,ISNUMBER(G3767)),MAX(0,G3767-E3767)/60,"")</f>
        <v>0.25</v>
      </c>
      <c r="O3767" s="9" t="n">
        <f aca="false">IF(ISNUMBER(H3767),IF(AND(H3767&gt;=Scenario!$B$11,H3767&lt;Scenario!$B$12),1,0),0)</f>
        <v>1</v>
      </c>
      <c r="P3767" s="9" t="n">
        <f aca="false">IF(O3767=1,MAX(0,H3767-E3767)/60,"")</f>
        <v>1125.76666666667</v>
      </c>
      <c r="Q3767" s="9" t="n">
        <f aca="false">INDEX(Scenario!$B$18:$B$20,MATCH(B3767,Scenario!$A$18:$A$20,0))</f>
        <v>240</v>
      </c>
      <c r="R3767" s="9" t="n">
        <f aca="false">INDEX(Scenario!$C$18:$C$20,MATCH(B3767,Scenario!$A$18:$A$20,0))</f>
        <v>4320</v>
      </c>
      <c r="S3767" s="9" t="n">
        <f aca="false">IF(ISNUMBER(M3767),IF(M3767&lt;=Q3767,1,0),"")</f>
        <v>1</v>
      </c>
      <c r="T3767" s="9" t="n">
        <f aca="false">IF(ISNUMBER(P3767),IF(P3767&lt;=R3767,1,0),"")</f>
        <v>1</v>
      </c>
      <c r="U3767" s="9" t="n">
        <f aca="false">IF(E3767&gt;Scenario!$B$14,0,IF(OR(AND(ISNUMBER(H3767),H3767&lt;=Scenario!$B$14),AND(ISNUMBER(I3767),I3767&lt;=Scenario!$B$14)),0,1))</f>
        <v>0</v>
      </c>
      <c r="V3767" s="9" t="n">
        <f aca="false">IF(AND(U3767=1,(Scenario!$B$14-E3767)/60&gt;R3767),1,0)</f>
        <v>0</v>
      </c>
      <c r="W3767" s="9" t="n">
        <f aca="false">IF(OR(C3767=Scenario!$B$22,C3767=Scenario!$C$22),1,0)</f>
        <v>0</v>
      </c>
      <c r="X3767" s="9" t="n">
        <f aca="false">IF(ISNUMBER(I3767),1,0)</f>
        <v>0</v>
      </c>
      <c r="Y3767" s="9" t="n">
        <f aca="false">MOD(INT(E3767/86400)+3,7)</f>
        <v>4</v>
      </c>
      <c r="Z3767" s="9" t="n">
        <f aca="false">MOD(INT(E3767/3600),24)</f>
        <v>12</v>
      </c>
      <c r="AA3767" s="6" t="s">
        <v>7777</v>
      </c>
    </row>
    <row r="3768" customFormat="false" ht="15" hidden="false" customHeight="false" outlineLevel="0" collapsed="false">
      <c r="A3768" s="6" t="s">
        <v>7778</v>
      </c>
      <c r="B3768" s="6" t="s">
        <v>44</v>
      </c>
      <c r="C3768" s="6" t="s">
        <v>249</v>
      </c>
      <c r="D3768" s="6" t="s">
        <v>170</v>
      </c>
      <c r="E3768" s="6" t="n">
        <v>1790341312</v>
      </c>
      <c r="F3768" s="6" t="n">
        <v>1790341431</v>
      </c>
      <c r="G3768" s="6" t="n">
        <v>1790341333</v>
      </c>
      <c r="H3768" s="6" t="n">
        <v>1790342754</v>
      </c>
      <c r="J3768" s="6" t="n">
        <v>0</v>
      </c>
      <c r="K3768" s="6" t="n">
        <v>0</v>
      </c>
      <c r="L3768" s="9" t="n">
        <f aca="false">IF(AND(E3768&gt;=Scenario!$B$11,E3768&lt;Scenario!$B$12),1,0)</f>
        <v>1</v>
      </c>
      <c r="M3768" s="9" t="n">
        <f aca="false">IF(AND(L3768=1,ISNUMBER(F3768)),MAX(0,F3768-E3768)/60,"")</f>
        <v>1.98333333333333</v>
      </c>
      <c r="N3768" s="9" t="n">
        <f aca="false">IF(AND(L3768=1,ISNUMBER(G3768)),MAX(0,G3768-E3768)/60,"")</f>
        <v>0.35</v>
      </c>
      <c r="O3768" s="9" t="n">
        <f aca="false">IF(ISNUMBER(H3768),IF(AND(H3768&gt;=Scenario!$B$11,H3768&lt;Scenario!$B$12),1,0),0)</f>
        <v>1</v>
      </c>
      <c r="P3768" s="9" t="n">
        <f aca="false">IF(O3768=1,MAX(0,H3768-E3768)/60,"")</f>
        <v>24.0333333333333</v>
      </c>
      <c r="Q3768" s="9" t="n">
        <f aca="false">INDEX(Scenario!$B$18:$B$20,MATCH(B3768,Scenario!$A$18:$A$20,0))</f>
        <v>240</v>
      </c>
      <c r="R3768" s="9" t="n">
        <f aca="false">INDEX(Scenario!$C$18:$C$20,MATCH(B3768,Scenario!$A$18:$A$20,0))</f>
        <v>4320</v>
      </c>
      <c r="S3768" s="9" t="n">
        <f aca="false">IF(ISNUMBER(M3768),IF(M3768&lt;=Q3768,1,0),"")</f>
        <v>1</v>
      </c>
      <c r="T3768" s="9" t="n">
        <f aca="false">IF(ISNUMBER(P3768),IF(P3768&lt;=R3768,1,0),"")</f>
        <v>1</v>
      </c>
      <c r="U3768" s="9" t="n">
        <f aca="false">IF(E3768&gt;Scenario!$B$14,0,IF(OR(AND(ISNUMBER(H3768),H3768&lt;=Scenario!$B$14),AND(ISNUMBER(I3768),I3768&lt;=Scenario!$B$14)),0,1))</f>
        <v>0</v>
      </c>
      <c r="V3768" s="9" t="n">
        <f aca="false">IF(AND(U3768=1,(Scenario!$B$14-E3768)/60&gt;R3768),1,0)</f>
        <v>0</v>
      </c>
      <c r="W3768" s="9" t="n">
        <f aca="false">IF(OR(C3768=Scenario!$B$22,C3768=Scenario!$C$22),1,0)</f>
        <v>0</v>
      </c>
      <c r="X3768" s="9" t="n">
        <f aca="false">IF(ISNUMBER(I3768),1,0)</f>
        <v>0</v>
      </c>
      <c r="Y3768" s="9" t="n">
        <f aca="false">MOD(INT(E3768/86400)+3,7)</f>
        <v>4</v>
      </c>
      <c r="Z3768" s="9" t="n">
        <f aca="false">MOD(INT(E3768/3600),24)</f>
        <v>13</v>
      </c>
      <c r="AA3768" s="6" t="s">
        <v>7779</v>
      </c>
    </row>
    <row r="3769" customFormat="false" ht="15" hidden="false" customHeight="false" outlineLevel="0" collapsed="false">
      <c r="A3769" s="6" t="s">
        <v>7780</v>
      </c>
      <c r="B3769" s="6" t="s">
        <v>43</v>
      </c>
      <c r="C3769" s="6" t="s">
        <v>47</v>
      </c>
      <c r="D3769" s="6" t="s">
        <v>170</v>
      </c>
      <c r="E3769" s="6" t="n">
        <v>1790343302</v>
      </c>
      <c r="F3769" s="6" t="n">
        <v>1790343403</v>
      </c>
      <c r="G3769" s="6" t="n">
        <v>1790343341</v>
      </c>
      <c r="H3769" s="6" t="n">
        <v>1790345777</v>
      </c>
      <c r="J3769" s="6" t="n">
        <v>0</v>
      </c>
      <c r="K3769" s="6" t="n">
        <v>0</v>
      </c>
      <c r="L3769" s="9" t="n">
        <f aca="false">IF(AND(E3769&gt;=Scenario!$B$11,E3769&lt;Scenario!$B$12),1,0)</f>
        <v>1</v>
      </c>
      <c r="M3769" s="9" t="n">
        <f aca="false">IF(AND(L3769=1,ISNUMBER(F3769)),MAX(0,F3769-E3769)/60,"")</f>
        <v>1.68333333333333</v>
      </c>
      <c r="N3769" s="9" t="n">
        <f aca="false">IF(AND(L3769=1,ISNUMBER(G3769)),MAX(0,G3769-E3769)/60,"")</f>
        <v>0.65</v>
      </c>
      <c r="O3769" s="9" t="n">
        <f aca="false">IF(ISNUMBER(H3769),IF(AND(H3769&gt;=Scenario!$B$11,H3769&lt;Scenario!$B$12),1,0),0)</f>
        <v>1</v>
      </c>
      <c r="P3769" s="9" t="n">
        <f aca="false">IF(O3769=1,MAX(0,H3769-E3769)/60,"")</f>
        <v>41.25</v>
      </c>
      <c r="Q3769" s="9" t="n">
        <f aca="false">INDEX(Scenario!$B$18:$B$20,MATCH(B3769,Scenario!$A$18:$A$20,0))</f>
        <v>60</v>
      </c>
      <c r="R3769" s="9" t="n">
        <f aca="false">INDEX(Scenario!$C$18:$C$20,MATCH(B3769,Scenario!$A$18:$A$20,0))</f>
        <v>1440</v>
      </c>
      <c r="S3769" s="9" t="n">
        <f aca="false">IF(ISNUMBER(M3769),IF(M3769&lt;=Q3769,1,0),"")</f>
        <v>1</v>
      </c>
      <c r="T3769" s="9" t="n">
        <f aca="false">IF(ISNUMBER(P3769),IF(P3769&lt;=R3769,1,0),"")</f>
        <v>1</v>
      </c>
      <c r="U3769" s="9" t="n">
        <f aca="false">IF(E3769&gt;Scenario!$B$14,0,IF(OR(AND(ISNUMBER(H3769),H3769&lt;=Scenario!$B$14),AND(ISNUMBER(I3769),I3769&lt;=Scenario!$B$14)),0,1))</f>
        <v>0</v>
      </c>
      <c r="V3769" s="9" t="n">
        <f aca="false">IF(AND(U3769=1,(Scenario!$B$14-E3769)/60&gt;R3769),1,0)</f>
        <v>0</v>
      </c>
      <c r="W3769" s="9" t="n">
        <f aca="false">IF(OR(C3769=Scenario!$B$22,C3769=Scenario!$C$22),1,0)</f>
        <v>1</v>
      </c>
      <c r="X3769" s="9" t="n">
        <f aca="false">IF(ISNUMBER(I3769),1,0)</f>
        <v>0</v>
      </c>
      <c r="Y3769" s="9" t="n">
        <f aca="false">MOD(INT(E3769/86400)+3,7)</f>
        <v>4</v>
      </c>
      <c r="Z3769" s="9" t="n">
        <f aca="false">MOD(INT(E3769/3600),24)</f>
        <v>13</v>
      </c>
      <c r="AA3769" s="6" t="s">
        <v>7781</v>
      </c>
    </row>
    <row r="3770" customFormat="false" ht="15" hidden="false" customHeight="false" outlineLevel="0" collapsed="false">
      <c r="A3770" s="6" t="s">
        <v>7782</v>
      </c>
      <c r="B3770" s="6" t="s">
        <v>43</v>
      </c>
      <c r="C3770" s="6" t="s">
        <v>249</v>
      </c>
      <c r="D3770" s="6" t="s">
        <v>172</v>
      </c>
      <c r="E3770" s="6" t="n">
        <v>1790343842</v>
      </c>
      <c r="F3770" s="6" t="n">
        <v>1790343953</v>
      </c>
      <c r="G3770" s="6" t="n">
        <v>1790343855</v>
      </c>
      <c r="H3770" s="6" t="n">
        <v>1790347801</v>
      </c>
      <c r="J3770" s="6" t="n">
        <v>0</v>
      </c>
      <c r="K3770" s="6" t="n">
        <v>0</v>
      </c>
      <c r="L3770" s="9" t="n">
        <f aca="false">IF(AND(E3770&gt;=Scenario!$B$11,E3770&lt;Scenario!$B$12),1,0)</f>
        <v>1</v>
      </c>
      <c r="M3770" s="9" t="n">
        <f aca="false">IF(AND(L3770=1,ISNUMBER(F3770)),MAX(0,F3770-E3770)/60,"")</f>
        <v>1.85</v>
      </c>
      <c r="N3770" s="9" t="n">
        <f aca="false">IF(AND(L3770=1,ISNUMBER(G3770)),MAX(0,G3770-E3770)/60,"")</f>
        <v>0.216666666666667</v>
      </c>
      <c r="O3770" s="9" t="n">
        <f aca="false">IF(ISNUMBER(H3770),IF(AND(H3770&gt;=Scenario!$B$11,H3770&lt;Scenario!$B$12),1,0),0)</f>
        <v>1</v>
      </c>
      <c r="P3770" s="9" t="n">
        <f aca="false">IF(O3770=1,MAX(0,H3770-E3770)/60,"")</f>
        <v>65.9833333333333</v>
      </c>
      <c r="Q3770" s="9" t="n">
        <f aca="false">INDEX(Scenario!$B$18:$B$20,MATCH(B3770,Scenario!$A$18:$A$20,0))</f>
        <v>60</v>
      </c>
      <c r="R3770" s="9" t="n">
        <f aca="false">INDEX(Scenario!$C$18:$C$20,MATCH(B3770,Scenario!$A$18:$A$20,0))</f>
        <v>1440</v>
      </c>
      <c r="S3770" s="9" t="n">
        <f aca="false">IF(ISNUMBER(M3770),IF(M3770&lt;=Q3770,1,0),"")</f>
        <v>1</v>
      </c>
      <c r="T3770" s="9" t="n">
        <f aca="false">IF(ISNUMBER(P3770),IF(P3770&lt;=R3770,1,0),"")</f>
        <v>1</v>
      </c>
      <c r="U3770" s="9" t="n">
        <f aca="false">IF(E3770&gt;Scenario!$B$14,0,IF(OR(AND(ISNUMBER(H3770),H3770&lt;=Scenario!$B$14),AND(ISNUMBER(I3770),I3770&lt;=Scenario!$B$14)),0,1))</f>
        <v>0</v>
      </c>
      <c r="V3770" s="9" t="n">
        <f aca="false">IF(AND(U3770=1,(Scenario!$B$14-E3770)/60&gt;R3770),1,0)</f>
        <v>0</v>
      </c>
      <c r="W3770" s="9" t="n">
        <f aca="false">IF(OR(C3770=Scenario!$B$22,C3770=Scenario!$C$22),1,0)</f>
        <v>0</v>
      </c>
      <c r="X3770" s="9" t="n">
        <f aca="false">IF(ISNUMBER(I3770),1,0)</f>
        <v>0</v>
      </c>
      <c r="Y3770" s="9" t="n">
        <f aca="false">MOD(INT(E3770/86400)+3,7)</f>
        <v>4</v>
      </c>
      <c r="Z3770" s="9" t="n">
        <f aca="false">MOD(INT(E3770/3600),24)</f>
        <v>13</v>
      </c>
      <c r="AA3770" s="6" t="s">
        <v>7783</v>
      </c>
    </row>
    <row r="3771" customFormat="false" ht="15" hidden="false" customHeight="false" outlineLevel="0" collapsed="false">
      <c r="A3771" s="6" t="s">
        <v>7784</v>
      </c>
      <c r="B3771" s="6" t="s">
        <v>42</v>
      </c>
      <c r="C3771" s="6" t="s">
        <v>46</v>
      </c>
      <c r="D3771" s="6" t="s">
        <v>170</v>
      </c>
      <c r="E3771" s="6" t="n">
        <v>1790344729</v>
      </c>
      <c r="F3771" s="6" t="n">
        <v>1790344934</v>
      </c>
      <c r="G3771" s="6" t="n">
        <v>1790344778</v>
      </c>
      <c r="H3771" s="6" t="n">
        <v>1790347703</v>
      </c>
      <c r="J3771" s="6" t="n">
        <v>0</v>
      </c>
      <c r="K3771" s="6" t="n">
        <v>0</v>
      </c>
      <c r="L3771" s="9" t="n">
        <f aca="false">IF(AND(E3771&gt;=Scenario!$B$11,E3771&lt;Scenario!$B$12),1,0)</f>
        <v>1</v>
      </c>
      <c r="M3771" s="9" t="n">
        <f aca="false">IF(AND(L3771=1,ISNUMBER(F3771)),MAX(0,F3771-E3771)/60,"")</f>
        <v>3.41666666666667</v>
      </c>
      <c r="N3771" s="9" t="n">
        <f aca="false">IF(AND(L3771=1,ISNUMBER(G3771)),MAX(0,G3771-E3771)/60,"")</f>
        <v>0.816666666666667</v>
      </c>
      <c r="O3771" s="9" t="n">
        <f aca="false">IF(ISNUMBER(H3771),IF(AND(H3771&gt;=Scenario!$B$11,H3771&lt;Scenario!$B$12),1,0),0)</f>
        <v>1</v>
      </c>
      <c r="P3771" s="9" t="n">
        <f aca="false">IF(O3771=1,MAX(0,H3771-E3771)/60,"")</f>
        <v>49.5666666666667</v>
      </c>
      <c r="Q3771" s="9" t="n">
        <f aca="false">INDEX(Scenario!$B$18:$B$20,MATCH(B3771,Scenario!$A$18:$A$20,0))</f>
        <v>15</v>
      </c>
      <c r="R3771" s="9" t="n">
        <f aca="false">INDEX(Scenario!$C$18:$C$20,MATCH(B3771,Scenario!$A$18:$A$20,0))</f>
        <v>240</v>
      </c>
      <c r="S3771" s="9" t="n">
        <f aca="false">IF(ISNUMBER(M3771),IF(M3771&lt;=Q3771,1,0),"")</f>
        <v>1</v>
      </c>
      <c r="T3771" s="9" t="n">
        <f aca="false">IF(ISNUMBER(P3771),IF(P3771&lt;=R3771,1,0),"")</f>
        <v>1</v>
      </c>
      <c r="U3771" s="9" t="n">
        <f aca="false">IF(E3771&gt;Scenario!$B$14,0,IF(OR(AND(ISNUMBER(H3771),H3771&lt;=Scenario!$B$14),AND(ISNUMBER(I3771),I3771&lt;=Scenario!$B$14)),0,1))</f>
        <v>0</v>
      </c>
      <c r="V3771" s="9" t="n">
        <f aca="false">IF(AND(U3771=1,(Scenario!$B$14-E3771)/60&gt;R3771),1,0)</f>
        <v>0</v>
      </c>
      <c r="W3771" s="9" t="n">
        <f aca="false">IF(OR(C3771=Scenario!$B$22,C3771=Scenario!$C$22),1,0)</f>
        <v>1</v>
      </c>
      <c r="X3771" s="9" t="n">
        <f aca="false">IF(ISNUMBER(I3771),1,0)</f>
        <v>0</v>
      </c>
      <c r="Y3771" s="9" t="n">
        <f aca="false">MOD(INT(E3771/86400)+3,7)</f>
        <v>4</v>
      </c>
      <c r="Z3771" s="9" t="n">
        <f aca="false">MOD(INT(E3771/3600),24)</f>
        <v>13</v>
      </c>
      <c r="AA3771" s="6" t="s">
        <v>7785</v>
      </c>
    </row>
    <row r="3772" customFormat="false" ht="15" hidden="false" customHeight="false" outlineLevel="0" collapsed="false">
      <c r="A3772" s="6" t="s">
        <v>7786</v>
      </c>
      <c r="B3772" s="6" t="s">
        <v>42</v>
      </c>
      <c r="C3772" s="6" t="s">
        <v>249</v>
      </c>
      <c r="D3772" s="6" t="s">
        <v>171</v>
      </c>
      <c r="E3772" s="6" t="n">
        <v>1790345826</v>
      </c>
      <c r="F3772" s="6" t="n">
        <v>1790346027</v>
      </c>
      <c r="G3772" s="6" t="n">
        <v>1790345855</v>
      </c>
      <c r="H3772" s="6" t="n">
        <v>1790346827</v>
      </c>
      <c r="J3772" s="6" t="n">
        <v>0</v>
      </c>
      <c r="K3772" s="6" t="n">
        <v>0</v>
      </c>
      <c r="L3772" s="9" t="n">
        <f aca="false">IF(AND(E3772&gt;=Scenario!$B$11,E3772&lt;Scenario!$B$12),1,0)</f>
        <v>1</v>
      </c>
      <c r="M3772" s="9" t="n">
        <f aca="false">IF(AND(L3772=1,ISNUMBER(F3772)),MAX(0,F3772-E3772)/60,"")</f>
        <v>3.35</v>
      </c>
      <c r="N3772" s="9" t="n">
        <f aca="false">IF(AND(L3772=1,ISNUMBER(G3772)),MAX(0,G3772-E3772)/60,"")</f>
        <v>0.483333333333333</v>
      </c>
      <c r="O3772" s="9" t="n">
        <f aca="false">IF(ISNUMBER(H3772),IF(AND(H3772&gt;=Scenario!$B$11,H3772&lt;Scenario!$B$12),1,0),0)</f>
        <v>1</v>
      </c>
      <c r="P3772" s="9" t="n">
        <f aca="false">IF(O3772=1,MAX(0,H3772-E3772)/60,"")</f>
        <v>16.6833333333333</v>
      </c>
      <c r="Q3772" s="9" t="n">
        <f aca="false">INDEX(Scenario!$B$18:$B$20,MATCH(B3772,Scenario!$A$18:$A$20,0))</f>
        <v>15</v>
      </c>
      <c r="R3772" s="9" t="n">
        <f aca="false">INDEX(Scenario!$C$18:$C$20,MATCH(B3772,Scenario!$A$18:$A$20,0))</f>
        <v>240</v>
      </c>
      <c r="S3772" s="9" t="n">
        <f aca="false">IF(ISNUMBER(M3772),IF(M3772&lt;=Q3772,1,0),"")</f>
        <v>1</v>
      </c>
      <c r="T3772" s="9" t="n">
        <f aca="false">IF(ISNUMBER(P3772),IF(P3772&lt;=R3772,1,0),"")</f>
        <v>1</v>
      </c>
      <c r="U3772" s="9" t="n">
        <f aca="false">IF(E3772&gt;Scenario!$B$14,0,IF(OR(AND(ISNUMBER(H3772),H3772&lt;=Scenario!$B$14),AND(ISNUMBER(I3772),I3772&lt;=Scenario!$B$14)),0,1))</f>
        <v>0</v>
      </c>
      <c r="V3772" s="9" t="n">
        <f aca="false">IF(AND(U3772=1,(Scenario!$B$14-E3772)/60&gt;R3772),1,0)</f>
        <v>0</v>
      </c>
      <c r="W3772" s="9" t="n">
        <f aca="false">IF(OR(C3772=Scenario!$B$22,C3772=Scenario!$C$22),1,0)</f>
        <v>0</v>
      </c>
      <c r="X3772" s="9" t="n">
        <f aca="false">IF(ISNUMBER(I3772),1,0)</f>
        <v>0</v>
      </c>
      <c r="Y3772" s="9" t="n">
        <f aca="false">MOD(INT(E3772/86400)+3,7)</f>
        <v>4</v>
      </c>
      <c r="Z3772" s="9" t="n">
        <f aca="false">MOD(INT(E3772/3600),24)</f>
        <v>14</v>
      </c>
      <c r="AA3772" s="6" t="s">
        <v>7787</v>
      </c>
    </row>
    <row r="3773" customFormat="false" ht="15" hidden="false" customHeight="false" outlineLevel="0" collapsed="false">
      <c r="A3773" s="6" t="s">
        <v>7788</v>
      </c>
      <c r="B3773" s="6" t="s">
        <v>43</v>
      </c>
      <c r="C3773" s="6" t="s">
        <v>249</v>
      </c>
      <c r="D3773" s="6" t="s">
        <v>172</v>
      </c>
      <c r="E3773" s="6" t="n">
        <v>1790345880</v>
      </c>
      <c r="F3773" s="6" t="n">
        <v>1790346098</v>
      </c>
      <c r="G3773" s="6" t="n">
        <v>1790345923</v>
      </c>
      <c r="H3773" s="6" t="n">
        <v>1790347462</v>
      </c>
      <c r="J3773" s="6" t="n">
        <v>0</v>
      </c>
      <c r="K3773" s="6" t="n">
        <v>1</v>
      </c>
      <c r="L3773" s="9" t="n">
        <f aca="false">IF(AND(E3773&gt;=Scenario!$B$11,E3773&lt;Scenario!$B$12),1,0)</f>
        <v>1</v>
      </c>
      <c r="M3773" s="9" t="n">
        <f aca="false">IF(AND(L3773=1,ISNUMBER(F3773)),MAX(0,F3773-E3773)/60,"")</f>
        <v>3.63333333333333</v>
      </c>
      <c r="N3773" s="9" t="n">
        <f aca="false">IF(AND(L3773=1,ISNUMBER(G3773)),MAX(0,G3773-E3773)/60,"")</f>
        <v>0.716666666666667</v>
      </c>
      <c r="O3773" s="9" t="n">
        <f aca="false">IF(ISNUMBER(H3773),IF(AND(H3773&gt;=Scenario!$B$11,H3773&lt;Scenario!$B$12),1,0),0)</f>
        <v>1</v>
      </c>
      <c r="P3773" s="9" t="n">
        <f aca="false">IF(O3773=1,MAX(0,H3773-E3773)/60,"")</f>
        <v>26.3666666666667</v>
      </c>
      <c r="Q3773" s="9" t="n">
        <f aca="false">INDEX(Scenario!$B$18:$B$20,MATCH(B3773,Scenario!$A$18:$A$20,0))</f>
        <v>60</v>
      </c>
      <c r="R3773" s="9" t="n">
        <f aca="false">INDEX(Scenario!$C$18:$C$20,MATCH(B3773,Scenario!$A$18:$A$20,0))</f>
        <v>1440</v>
      </c>
      <c r="S3773" s="9" t="n">
        <f aca="false">IF(ISNUMBER(M3773),IF(M3773&lt;=Q3773,1,0),"")</f>
        <v>1</v>
      </c>
      <c r="T3773" s="9" t="n">
        <f aca="false">IF(ISNUMBER(P3773),IF(P3773&lt;=R3773,1,0),"")</f>
        <v>1</v>
      </c>
      <c r="U3773" s="9" t="n">
        <f aca="false">IF(E3773&gt;Scenario!$B$14,0,IF(OR(AND(ISNUMBER(H3773),H3773&lt;=Scenario!$B$14),AND(ISNUMBER(I3773),I3773&lt;=Scenario!$B$14)),0,1))</f>
        <v>0</v>
      </c>
      <c r="V3773" s="9" t="n">
        <f aca="false">IF(AND(U3773=1,(Scenario!$B$14-E3773)/60&gt;R3773),1,0)</f>
        <v>0</v>
      </c>
      <c r="W3773" s="9" t="n">
        <f aca="false">IF(OR(C3773=Scenario!$B$22,C3773=Scenario!$C$22),1,0)</f>
        <v>0</v>
      </c>
      <c r="X3773" s="9" t="n">
        <f aca="false">IF(ISNUMBER(I3773),1,0)</f>
        <v>0</v>
      </c>
      <c r="Y3773" s="9" t="n">
        <f aca="false">MOD(INT(E3773/86400)+3,7)</f>
        <v>4</v>
      </c>
      <c r="Z3773" s="9" t="n">
        <f aca="false">MOD(INT(E3773/3600),24)</f>
        <v>14</v>
      </c>
      <c r="AA3773" s="6" t="s">
        <v>7789</v>
      </c>
    </row>
    <row r="3774" customFormat="false" ht="15" hidden="false" customHeight="false" outlineLevel="0" collapsed="false">
      <c r="A3774" s="6" t="s">
        <v>7790</v>
      </c>
      <c r="B3774" s="6" t="s">
        <v>44</v>
      </c>
      <c r="C3774" s="6" t="s">
        <v>249</v>
      </c>
      <c r="D3774" s="6" t="s">
        <v>172</v>
      </c>
      <c r="E3774" s="6" t="n">
        <v>1790346891</v>
      </c>
      <c r="F3774" s="6" t="n">
        <v>1790347592</v>
      </c>
      <c r="G3774" s="6" t="n">
        <v>1790347491</v>
      </c>
      <c r="H3774" s="6" t="n">
        <v>1790350097</v>
      </c>
      <c r="J3774" s="6" t="n">
        <v>0</v>
      </c>
      <c r="K3774" s="6" t="n">
        <v>0</v>
      </c>
      <c r="L3774" s="9" t="n">
        <f aca="false">IF(AND(E3774&gt;=Scenario!$B$11,E3774&lt;Scenario!$B$12),1,0)</f>
        <v>1</v>
      </c>
      <c r="M3774" s="9" t="n">
        <f aca="false">IF(AND(L3774=1,ISNUMBER(F3774)),MAX(0,F3774-E3774)/60,"")</f>
        <v>11.6833333333333</v>
      </c>
      <c r="N3774" s="9" t="n">
        <f aca="false">IF(AND(L3774=1,ISNUMBER(G3774)),MAX(0,G3774-E3774)/60,"")</f>
        <v>10</v>
      </c>
      <c r="O3774" s="9" t="n">
        <f aca="false">IF(ISNUMBER(H3774),IF(AND(H3774&gt;=Scenario!$B$11,H3774&lt;Scenario!$B$12),1,0),0)</f>
        <v>1</v>
      </c>
      <c r="P3774" s="9" t="n">
        <f aca="false">IF(O3774=1,MAX(0,H3774-E3774)/60,"")</f>
        <v>53.4333333333333</v>
      </c>
      <c r="Q3774" s="9" t="n">
        <f aca="false">INDEX(Scenario!$B$18:$B$20,MATCH(B3774,Scenario!$A$18:$A$20,0))</f>
        <v>240</v>
      </c>
      <c r="R3774" s="9" t="n">
        <f aca="false">INDEX(Scenario!$C$18:$C$20,MATCH(B3774,Scenario!$A$18:$A$20,0))</f>
        <v>4320</v>
      </c>
      <c r="S3774" s="9" t="n">
        <f aca="false">IF(ISNUMBER(M3774),IF(M3774&lt;=Q3774,1,0),"")</f>
        <v>1</v>
      </c>
      <c r="T3774" s="9" t="n">
        <f aca="false">IF(ISNUMBER(P3774),IF(P3774&lt;=R3774,1,0),"")</f>
        <v>1</v>
      </c>
      <c r="U3774" s="9" t="n">
        <f aca="false">IF(E3774&gt;Scenario!$B$14,0,IF(OR(AND(ISNUMBER(H3774),H3774&lt;=Scenario!$B$14),AND(ISNUMBER(I3774),I3774&lt;=Scenario!$B$14)),0,1))</f>
        <v>0</v>
      </c>
      <c r="V3774" s="9" t="n">
        <f aca="false">IF(AND(U3774=1,(Scenario!$B$14-E3774)/60&gt;R3774),1,0)</f>
        <v>0</v>
      </c>
      <c r="W3774" s="9" t="n">
        <f aca="false">IF(OR(C3774=Scenario!$B$22,C3774=Scenario!$C$22),1,0)</f>
        <v>0</v>
      </c>
      <c r="X3774" s="9" t="n">
        <f aca="false">IF(ISNUMBER(I3774),1,0)</f>
        <v>0</v>
      </c>
      <c r="Y3774" s="9" t="n">
        <f aca="false">MOD(INT(E3774/86400)+3,7)</f>
        <v>4</v>
      </c>
      <c r="Z3774" s="9" t="n">
        <f aca="false">MOD(INT(E3774/3600),24)</f>
        <v>14</v>
      </c>
      <c r="AA3774" s="6" t="s">
        <v>7791</v>
      </c>
    </row>
    <row r="3775" customFormat="false" ht="15" hidden="false" customHeight="false" outlineLevel="0" collapsed="false">
      <c r="A3775" s="6" t="s">
        <v>7792</v>
      </c>
      <c r="B3775" s="6" t="s">
        <v>44</v>
      </c>
      <c r="C3775" s="6" t="s">
        <v>288</v>
      </c>
      <c r="D3775" s="6" t="s">
        <v>170</v>
      </c>
      <c r="E3775" s="6" t="n">
        <v>1790347210</v>
      </c>
      <c r="F3775" s="6" t="n">
        <v>1790347460</v>
      </c>
      <c r="G3775" s="6" t="n">
        <v>1790347266</v>
      </c>
      <c r="H3775" s="6" t="n">
        <v>1790348250</v>
      </c>
      <c r="J3775" s="6" t="n">
        <v>0</v>
      </c>
      <c r="K3775" s="6" t="n">
        <v>0</v>
      </c>
      <c r="L3775" s="9" t="n">
        <f aca="false">IF(AND(E3775&gt;=Scenario!$B$11,E3775&lt;Scenario!$B$12),1,0)</f>
        <v>1</v>
      </c>
      <c r="M3775" s="9" t="n">
        <f aca="false">IF(AND(L3775=1,ISNUMBER(F3775)),MAX(0,F3775-E3775)/60,"")</f>
        <v>4.16666666666667</v>
      </c>
      <c r="N3775" s="9" t="n">
        <f aca="false">IF(AND(L3775=1,ISNUMBER(G3775)),MAX(0,G3775-E3775)/60,"")</f>
        <v>0.933333333333333</v>
      </c>
      <c r="O3775" s="9" t="n">
        <f aca="false">IF(ISNUMBER(H3775),IF(AND(H3775&gt;=Scenario!$B$11,H3775&lt;Scenario!$B$12),1,0),0)</f>
        <v>1</v>
      </c>
      <c r="P3775" s="9" t="n">
        <f aca="false">IF(O3775=1,MAX(0,H3775-E3775)/60,"")</f>
        <v>17.3333333333333</v>
      </c>
      <c r="Q3775" s="9" t="n">
        <f aca="false">INDEX(Scenario!$B$18:$B$20,MATCH(B3775,Scenario!$A$18:$A$20,0))</f>
        <v>240</v>
      </c>
      <c r="R3775" s="9" t="n">
        <f aca="false">INDEX(Scenario!$C$18:$C$20,MATCH(B3775,Scenario!$A$18:$A$20,0))</f>
        <v>4320</v>
      </c>
      <c r="S3775" s="9" t="n">
        <f aca="false">IF(ISNUMBER(M3775),IF(M3775&lt;=Q3775,1,0),"")</f>
        <v>1</v>
      </c>
      <c r="T3775" s="9" t="n">
        <f aca="false">IF(ISNUMBER(P3775),IF(P3775&lt;=R3775,1,0),"")</f>
        <v>1</v>
      </c>
      <c r="U3775" s="9" t="n">
        <f aca="false">IF(E3775&gt;Scenario!$B$14,0,IF(OR(AND(ISNUMBER(H3775),H3775&lt;=Scenario!$B$14),AND(ISNUMBER(I3775),I3775&lt;=Scenario!$B$14)),0,1))</f>
        <v>0</v>
      </c>
      <c r="V3775" s="9" t="n">
        <f aca="false">IF(AND(U3775=1,(Scenario!$B$14-E3775)/60&gt;R3775),1,0)</f>
        <v>0</v>
      </c>
      <c r="W3775" s="9" t="n">
        <f aca="false">IF(OR(C3775=Scenario!$B$22,C3775=Scenario!$C$22),1,0)</f>
        <v>0</v>
      </c>
      <c r="X3775" s="9" t="n">
        <f aca="false">IF(ISNUMBER(I3775),1,0)</f>
        <v>0</v>
      </c>
      <c r="Y3775" s="9" t="n">
        <f aca="false">MOD(INT(E3775/86400)+3,7)</f>
        <v>4</v>
      </c>
      <c r="Z3775" s="9" t="n">
        <f aca="false">MOD(INT(E3775/3600),24)</f>
        <v>14</v>
      </c>
      <c r="AA3775" s="6" t="s">
        <v>7793</v>
      </c>
    </row>
    <row r="3776" customFormat="false" ht="15" hidden="false" customHeight="false" outlineLevel="0" collapsed="false">
      <c r="A3776" s="6" t="s">
        <v>7794</v>
      </c>
      <c r="B3776" s="6" t="s">
        <v>43</v>
      </c>
      <c r="C3776" s="6" t="s">
        <v>46</v>
      </c>
      <c r="D3776" s="6" t="s">
        <v>171</v>
      </c>
      <c r="E3776" s="6" t="n">
        <v>1790347442</v>
      </c>
      <c r="F3776" s="6" t="n">
        <v>1790348486</v>
      </c>
      <c r="G3776" s="6" t="n">
        <v>1790348265</v>
      </c>
      <c r="H3776" s="6" t="n">
        <v>1790352164</v>
      </c>
      <c r="J3776" s="6" t="n">
        <v>0</v>
      </c>
      <c r="K3776" s="6" t="n">
        <v>0</v>
      </c>
      <c r="L3776" s="9" t="n">
        <f aca="false">IF(AND(E3776&gt;=Scenario!$B$11,E3776&lt;Scenario!$B$12),1,0)</f>
        <v>1</v>
      </c>
      <c r="M3776" s="9" t="n">
        <f aca="false">IF(AND(L3776=1,ISNUMBER(F3776)),MAX(0,F3776-E3776)/60,"")</f>
        <v>17.4</v>
      </c>
      <c r="N3776" s="9" t="n">
        <f aca="false">IF(AND(L3776=1,ISNUMBER(G3776)),MAX(0,G3776-E3776)/60,"")</f>
        <v>13.7166666666667</v>
      </c>
      <c r="O3776" s="9" t="n">
        <f aca="false">IF(ISNUMBER(H3776),IF(AND(H3776&gt;=Scenario!$B$11,H3776&lt;Scenario!$B$12),1,0),0)</f>
        <v>1</v>
      </c>
      <c r="P3776" s="9" t="n">
        <f aca="false">IF(O3776=1,MAX(0,H3776-E3776)/60,"")</f>
        <v>78.7</v>
      </c>
      <c r="Q3776" s="9" t="n">
        <f aca="false">INDEX(Scenario!$B$18:$B$20,MATCH(B3776,Scenario!$A$18:$A$20,0))</f>
        <v>60</v>
      </c>
      <c r="R3776" s="9" t="n">
        <f aca="false">INDEX(Scenario!$C$18:$C$20,MATCH(B3776,Scenario!$A$18:$A$20,0))</f>
        <v>1440</v>
      </c>
      <c r="S3776" s="9" t="n">
        <f aca="false">IF(ISNUMBER(M3776),IF(M3776&lt;=Q3776,1,0),"")</f>
        <v>1</v>
      </c>
      <c r="T3776" s="9" t="n">
        <f aca="false">IF(ISNUMBER(P3776),IF(P3776&lt;=R3776,1,0),"")</f>
        <v>1</v>
      </c>
      <c r="U3776" s="9" t="n">
        <f aca="false">IF(E3776&gt;Scenario!$B$14,0,IF(OR(AND(ISNUMBER(H3776),H3776&lt;=Scenario!$B$14),AND(ISNUMBER(I3776),I3776&lt;=Scenario!$B$14)),0,1))</f>
        <v>0</v>
      </c>
      <c r="V3776" s="9" t="n">
        <f aca="false">IF(AND(U3776=1,(Scenario!$B$14-E3776)/60&gt;R3776),1,0)</f>
        <v>0</v>
      </c>
      <c r="W3776" s="9" t="n">
        <f aca="false">IF(OR(C3776=Scenario!$B$22,C3776=Scenario!$C$22),1,0)</f>
        <v>1</v>
      </c>
      <c r="X3776" s="9" t="n">
        <f aca="false">IF(ISNUMBER(I3776),1,0)</f>
        <v>0</v>
      </c>
      <c r="Y3776" s="9" t="n">
        <f aca="false">MOD(INT(E3776/86400)+3,7)</f>
        <v>4</v>
      </c>
      <c r="Z3776" s="9" t="n">
        <f aca="false">MOD(INT(E3776/3600),24)</f>
        <v>14</v>
      </c>
      <c r="AA3776" s="6" t="s">
        <v>7795</v>
      </c>
    </row>
    <row r="3777" customFormat="false" ht="15" hidden="false" customHeight="false" outlineLevel="0" collapsed="false">
      <c r="A3777" s="6" t="s">
        <v>7796</v>
      </c>
      <c r="B3777" s="6" t="s">
        <v>43</v>
      </c>
      <c r="C3777" s="6" t="s">
        <v>249</v>
      </c>
      <c r="D3777" s="6" t="s">
        <v>171</v>
      </c>
      <c r="E3777" s="6" t="n">
        <v>1790349088</v>
      </c>
      <c r="F3777" s="6" t="n">
        <v>1790349227</v>
      </c>
      <c r="G3777" s="6" t="n">
        <v>1790349138</v>
      </c>
      <c r="H3777" s="6" t="n">
        <v>1790464357</v>
      </c>
      <c r="J3777" s="6" t="n">
        <v>1</v>
      </c>
      <c r="K3777" s="6" t="n">
        <v>0</v>
      </c>
      <c r="L3777" s="9" t="n">
        <f aca="false">IF(AND(E3777&gt;=Scenario!$B$11,E3777&lt;Scenario!$B$12),1,0)</f>
        <v>1</v>
      </c>
      <c r="M3777" s="9" t="n">
        <f aca="false">IF(AND(L3777=1,ISNUMBER(F3777)),MAX(0,F3777-E3777)/60,"")</f>
        <v>2.31666666666667</v>
      </c>
      <c r="N3777" s="9" t="n">
        <f aca="false">IF(AND(L3777=1,ISNUMBER(G3777)),MAX(0,G3777-E3777)/60,"")</f>
        <v>0.833333333333333</v>
      </c>
      <c r="O3777" s="9" t="n">
        <f aca="false">IF(ISNUMBER(H3777),IF(AND(H3777&gt;=Scenario!$B$11,H3777&lt;Scenario!$B$12),1,0),0)</f>
        <v>1</v>
      </c>
      <c r="P3777" s="9" t="n">
        <f aca="false">IF(O3777=1,MAX(0,H3777-E3777)/60,"")</f>
        <v>1921.15</v>
      </c>
      <c r="Q3777" s="9" t="n">
        <f aca="false">INDEX(Scenario!$B$18:$B$20,MATCH(B3777,Scenario!$A$18:$A$20,0))</f>
        <v>60</v>
      </c>
      <c r="R3777" s="9" t="n">
        <f aca="false">INDEX(Scenario!$C$18:$C$20,MATCH(B3777,Scenario!$A$18:$A$20,0))</f>
        <v>1440</v>
      </c>
      <c r="S3777" s="9" t="n">
        <f aca="false">IF(ISNUMBER(M3777),IF(M3777&lt;=Q3777,1,0),"")</f>
        <v>1</v>
      </c>
      <c r="T3777" s="9" t="n">
        <f aca="false">IF(ISNUMBER(P3777),IF(P3777&lt;=R3777,1,0),"")</f>
        <v>0</v>
      </c>
      <c r="U3777" s="9" t="n">
        <f aca="false">IF(E3777&gt;Scenario!$B$14,0,IF(OR(AND(ISNUMBER(H3777),H3777&lt;=Scenario!$B$14),AND(ISNUMBER(I3777),I3777&lt;=Scenario!$B$14)),0,1))</f>
        <v>0</v>
      </c>
      <c r="V3777" s="9" t="n">
        <f aca="false">IF(AND(U3777=1,(Scenario!$B$14-E3777)/60&gt;R3777),1,0)</f>
        <v>0</v>
      </c>
      <c r="W3777" s="9" t="n">
        <f aca="false">IF(OR(C3777=Scenario!$B$22,C3777=Scenario!$C$22),1,0)</f>
        <v>0</v>
      </c>
      <c r="X3777" s="9" t="n">
        <f aca="false">IF(ISNUMBER(I3777),1,0)</f>
        <v>0</v>
      </c>
      <c r="Y3777" s="9" t="n">
        <f aca="false">MOD(INT(E3777/86400)+3,7)</f>
        <v>4</v>
      </c>
      <c r="Z3777" s="9" t="n">
        <f aca="false">MOD(INT(E3777/3600),24)</f>
        <v>15</v>
      </c>
      <c r="AA3777" s="6" t="s">
        <v>7797</v>
      </c>
    </row>
    <row r="3778" customFormat="false" ht="15" hidden="false" customHeight="false" outlineLevel="0" collapsed="false">
      <c r="A3778" s="6" t="s">
        <v>7798</v>
      </c>
      <c r="B3778" s="6" t="s">
        <v>43</v>
      </c>
      <c r="C3778" s="6" t="s">
        <v>249</v>
      </c>
      <c r="D3778" s="6" t="s">
        <v>170</v>
      </c>
      <c r="E3778" s="6" t="n">
        <v>1790350551</v>
      </c>
      <c r="F3778" s="6" t="n">
        <v>1790350698</v>
      </c>
      <c r="G3778" s="6" t="n">
        <v>1790350576</v>
      </c>
      <c r="H3778" s="6" t="n">
        <v>1790352559</v>
      </c>
      <c r="J3778" s="6" t="n">
        <v>0</v>
      </c>
      <c r="K3778" s="6" t="n">
        <v>0</v>
      </c>
      <c r="L3778" s="9" t="n">
        <f aca="false">IF(AND(E3778&gt;=Scenario!$B$11,E3778&lt;Scenario!$B$12),1,0)</f>
        <v>1</v>
      </c>
      <c r="M3778" s="9" t="n">
        <f aca="false">IF(AND(L3778=1,ISNUMBER(F3778)),MAX(0,F3778-E3778)/60,"")</f>
        <v>2.45</v>
      </c>
      <c r="N3778" s="9" t="n">
        <f aca="false">IF(AND(L3778=1,ISNUMBER(G3778)),MAX(0,G3778-E3778)/60,"")</f>
        <v>0.416666666666667</v>
      </c>
      <c r="O3778" s="9" t="n">
        <f aca="false">IF(ISNUMBER(H3778),IF(AND(H3778&gt;=Scenario!$B$11,H3778&lt;Scenario!$B$12),1,0),0)</f>
        <v>1</v>
      </c>
      <c r="P3778" s="9" t="n">
        <f aca="false">IF(O3778=1,MAX(0,H3778-E3778)/60,"")</f>
        <v>33.4666666666667</v>
      </c>
      <c r="Q3778" s="9" t="n">
        <f aca="false">INDEX(Scenario!$B$18:$B$20,MATCH(B3778,Scenario!$A$18:$A$20,0))</f>
        <v>60</v>
      </c>
      <c r="R3778" s="9" t="n">
        <f aca="false">INDEX(Scenario!$C$18:$C$20,MATCH(B3778,Scenario!$A$18:$A$20,0))</f>
        <v>1440</v>
      </c>
      <c r="S3778" s="9" t="n">
        <f aca="false">IF(ISNUMBER(M3778),IF(M3778&lt;=Q3778,1,0),"")</f>
        <v>1</v>
      </c>
      <c r="T3778" s="9" t="n">
        <f aca="false">IF(ISNUMBER(P3778),IF(P3778&lt;=R3778,1,0),"")</f>
        <v>1</v>
      </c>
      <c r="U3778" s="9" t="n">
        <f aca="false">IF(E3778&gt;Scenario!$B$14,0,IF(OR(AND(ISNUMBER(H3778),H3778&lt;=Scenario!$B$14),AND(ISNUMBER(I3778),I3778&lt;=Scenario!$B$14)),0,1))</f>
        <v>0</v>
      </c>
      <c r="V3778" s="9" t="n">
        <f aca="false">IF(AND(U3778=1,(Scenario!$B$14-E3778)/60&gt;R3778),1,0)</f>
        <v>0</v>
      </c>
      <c r="W3778" s="9" t="n">
        <f aca="false">IF(OR(C3778=Scenario!$B$22,C3778=Scenario!$C$22),1,0)</f>
        <v>0</v>
      </c>
      <c r="X3778" s="9" t="n">
        <f aca="false">IF(ISNUMBER(I3778),1,0)</f>
        <v>0</v>
      </c>
      <c r="Y3778" s="9" t="n">
        <f aca="false">MOD(INT(E3778/86400)+3,7)</f>
        <v>4</v>
      </c>
      <c r="Z3778" s="9" t="n">
        <f aca="false">MOD(INT(E3778/3600),24)</f>
        <v>15</v>
      </c>
      <c r="AA3778" s="6" t="s">
        <v>7799</v>
      </c>
    </row>
    <row r="3779" customFormat="false" ht="15" hidden="false" customHeight="false" outlineLevel="0" collapsed="false">
      <c r="A3779" s="6" t="s">
        <v>7800</v>
      </c>
      <c r="B3779" s="6" t="s">
        <v>43</v>
      </c>
      <c r="C3779" s="6" t="s">
        <v>46</v>
      </c>
      <c r="D3779" s="6" t="s">
        <v>170</v>
      </c>
      <c r="E3779" s="6" t="n">
        <v>1790351813</v>
      </c>
      <c r="F3779" s="6" t="n">
        <v>1790352075</v>
      </c>
      <c r="G3779" s="6" t="n">
        <v>1790351855</v>
      </c>
      <c r="H3779" s="6" t="n">
        <v>1790354283</v>
      </c>
      <c r="J3779" s="6" t="n">
        <v>0</v>
      </c>
      <c r="K3779" s="6" t="n">
        <v>0</v>
      </c>
      <c r="L3779" s="9" t="n">
        <f aca="false">IF(AND(E3779&gt;=Scenario!$B$11,E3779&lt;Scenario!$B$12),1,0)</f>
        <v>1</v>
      </c>
      <c r="M3779" s="9" t="n">
        <f aca="false">IF(AND(L3779=1,ISNUMBER(F3779)),MAX(0,F3779-E3779)/60,"")</f>
        <v>4.36666666666667</v>
      </c>
      <c r="N3779" s="9" t="n">
        <f aca="false">IF(AND(L3779=1,ISNUMBER(G3779)),MAX(0,G3779-E3779)/60,"")</f>
        <v>0.7</v>
      </c>
      <c r="O3779" s="9" t="n">
        <f aca="false">IF(ISNUMBER(H3779),IF(AND(H3779&gt;=Scenario!$B$11,H3779&lt;Scenario!$B$12),1,0),0)</f>
        <v>1</v>
      </c>
      <c r="P3779" s="9" t="n">
        <f aca="false">IF(O3779=1,MAX(0,H3779-E3779)/60,"")</f>
        <v>41.1666666666667</v>
      </c>
      <c r="Q3779" s="9" t="n">
        <f aca="false">INDEX(Scenario!$B$18:$B$20,MATCH(B3779,Scenario!$A$18:$A$20,0))</f>
        <v>60</v>
      </c>
      <c r="R3779" s="9" t="n">
        <f aca="false">INDEX(Scenario!$C$18:$C$20,MATCH(B3779,Scenario!$A$18:$A$20,0))</f>
        <v>1440</v>
      </c>
      <c r="S3779" s="9" t="n">
        <f aca="false">IF(ISNUMBER(M3779),IF(M3779&lt;=Q3779,1,0),"")</f>
        <v>1</v>
      </c>
      <c r="T3779" s="9" t="n">
        <f aca="false">IF(ISNUMBER(P3779),IF(P3779&lt;=R3779,1,0),"")</f>
        <v>1</v>
      </c>
      <c r="U3779" s="9" t="n">
        <f aca="false">IF(E3779&gt;Scenario!$B$14,0,IF(OR(AND(ISNUMBER(H3779),H3779&lt;=Scenario!$B$14),AND(ISNUMBER(I3779),I3779&lt;=Scenario!$B$14)),0,1))</f>
        <v>0</v>
      </c>
      <c r="V3779" s="9" t="n">
        <f aca="false">IF(AND(U3779=1,(Scenario!$B$14-E3779)/60&gt;R3779),1,0)</f>
        <v>0</v>
      </c>
      <c r="W3779" s="9" t="n">
        <f aca="false">IF(OR(C3779=Scenario!$B$22,C3779=Scenario!$C$22),1,0)</f>
        <v>1</v>
      </c>
      <c r="X3779" s="9" t="n">
        <f aca="false">IF(ISNUMBER(I3779),1,0)</f>
        <v>0</v>
      </c>
      <c r="Y3779" s="9" t="n">
        <f aca="false">MOD(INT(E3779/86400)+3,7)</f>
        <v>4</v>
      </c>
      <c r="Z3779" s="9" t="n">
        <f aca="false">MOD(INT(E3779/3600),24)</f>
        <v>15</v>
      </c>
      <c r="AA3779" s="6" t="s">
        <v>7801</v>
      </c>
    </row>
    <row r="3780" customFormat="false" ht="15" hidden="false" customHeight="false" outlineLevel="0" collapsed="false">
      <c r="A3780" s="6" t="s">
        <v>7802</v>
      </c>
      <c r="B3780" s="6" t="s">
        <v>43</v>
      </c>
      <c r="C3780" s="6" t="s">
        <v>46</v>
      </c>
      <c r="D3780" s="6" t="s">
        <v>172</v>
      </c>
      <c r="E3780" s="6" t="n">
        <v>1790352760</v>
      </c>
      <c r="F3780" s="6" t="n">
        <v>1790352941</v>
      </c>
      <c r="G3780" s="6" t="n">
        <v>1790352771</v>
      </c>
      <c r="H3780" s="6" t="n">
        <v>1790355904</v>
      </c>
      <c r="J3780" s="6" t="n">
        <v>0</v>
      </c>
      <c r="K3780" s="6" t="n">
        <v>0</v>
      </c>
      <c r="L3780" s="9" t="n">
        <f aca="false">IF(AND(E3780&gt;=Scenario!$B$11,E3780&lt;Scenario!$B$12),1,0)</f>
        <v>1</v>
      </c>
      <c r="M3780" s="9" t="n">
        <f aca="false">IF(AND(L3780=1,ISNUMBER(F3780)),MAX(0,F3780-E3780)/60,"")</f>
        <v>3.01666666666667</v>
      </c>
      <c r="N3780" s="9" t="n">
        <f aca="false">IF(AND(L3780=1,ISNUMBER(G3780)),MAX(0,G3780-E3780)/60,"")</f>
        <v>0.183333333333333</v>
      </c>
      <c r="O3780" s="9" t="n">
        <f aca="false">IF(ISNUMBER(H3780),IF(AND(H3780&gt;=Scenario!$B$11,H3780&lt;Scenario!$B$12),1,0),0)</f>
        <v>1</v>
      </c>
      <c r="P3780" s="9" t="n">
        <f aca="false">IF(O3780=1,MAX(0,H3780-E3780)/60,"")</f>
        <v>52.4</v>
      </c>
      <c r="Q3780" s="9" t="n">
        <f aca="false">INDEX(Scenario!$B$18:$B$20,MATCH(B3780,Scenario!$A$18:$A$20,0))</f>
        <v>60</v>
      </c>
      <c r="R3780" s="9" t="n">
        <f aca="false">INDEX(Scenario!$C$18:$C$20,MATCH(B3780,Scenario!$A$18:$A$20,0))</f>
        <v>1440</v>
      </c>
      <c r="S3780" s="9" t="n">
        <f aca="false">IF(ISNUMBER(M3780),IF(M3780&lt;=Q3780,1,0),"")</f>
        <v>1</v>
      </c>
      <c r="T3780" s="9" t="n">
        <f aca="false">IF(ISNUMBER(P3780),IF(P3780&lt;=R3780,1,0),"")</f>
        <v>1</v>
      </c>
      <c r="U3780" s="9" t="n">
        <f aca="false">IF(E3780&gt;Scenario!$B$14,0,IF(OR(AND(ISNUMBER(H3780),H3780&lt;=Scenario!$B$14),AND(ISNUMBER(I3780),I3780&lt;=Scenario!$B$14)),0,1))</f>
        <v>0</v>
      </c>
      <c r="V3780" s="9" t="n">
        <f aca="false">IF(AND(U3780=1,(Scenario!$B$14-E3780)/60&gt;R3780),1,0)</f>
        <v>0</v>
      </c>
      <c r="W3780" s="9" t="n">
        <f aca="false">IF(OR(C3780=Scenario!$B$22,C3780=Scenario!$C$22),1,0)</f>
        <v>1</v>
      </c>
      <c r="X3780" s="9" t="n">
        <f aca="false">IF(ISNUMBER(I3780),1,0)</f>
        <v>0</v>
      </c>
      <c r="Y3780" s="9" t="n">
        <f aca="false">MOD(INT(E3780/86400)+3,7)</f>
        <v>4</v>
      </c>
      <c r="Z3780" s="9" t="n">
        <f aca="false">MOD(INT(E3780/3600),24)</f>
        <v>16</v>
      </c>
      <c r="AA3780" s="6" t="s">
        <v>7803</v>
      </c>
    </row>
    <row r="3781" customFormat="false" ht="15" hidden="false" customHeight="false" outlineLevel="0" collapsed="false">
      <c r="A3781" s="6" t="s">
        <v>7804</v>
      </c>
      <c r="B3781" s="6" t="s">
        <v>44</v>
      </c>
      <c r="C3781" s="6" t="s">
        <v>46</v>
      </c>
      <c r="D3781" s="6" t="s">
        <v>170</v>
      </c>
      <c r="E3781" s="6" t="n">
        <v>1790353520</v>
      </c>
      <c r="F3781" s="6" t="n">
        <v>1790353625</v>
      </c>
      <c r="G3781" s="6" t="n">
        <v>1790353530</v>
      </c>
      <c r="H3781" s="6" t="n">
        <v>1790354208</v>
      </c>
      <c r="J3781" s="6" t="n">
        <v>0</v>
      </c>
      <c r="K3781" s="6" t="n">
        <v>0</v>
      </c>
      <c r="L3781" s="9" t="n">
        <f aca="false">IF(AND(E3781&gt;=Scenario!$B$11,E3781&lt;Scenario!$B$12),1,0)</f>
        <v>1</v>
      </c>
      <c r="M3781" s="9" t="n">
        <f aca="false">IF(AND(L3781=1,ISNUMBER(F3781)),MAX(0,F3781-E3781)/60,"")</f>
        <v>1.75</v>
      </c>
      <c r="N3781" s="9" t="n">
        <f aca="false">IF(AND(L3781=1,ISNUMBER(G3781)),MAX(0,G3781-E3781)/60,"")</f>
        <v>0.166666666666667</v>
      </c>
      <c r="O3781" s="9" t="n">
        <f aca="false">IF(ISNUMBER(H3781),IF(AND(H3781&gt;=Scenario!$B$11,H3781&lt;Scenario!$B$12),1,0),0)</f>
        <v>1</v>
      </c>
      <c r="P3781" s="9" t="n">
        <f aca="false">IF(O3781=1,MAX(0,H3781-E3781)/60,"")</f>
        <v>11.4666666666667</v>
      </c>
      <c r="Q3781" s="9" t="n">
        <f aca="false">INDEX(Scenario!$B$18:$B$20,MATCH(B3781,Scenario!$A$18:$A$20,0))</f>
        <v>240</v>
      </c>
      <c r="R3781" s="9" t="n">
        <f aca="false">INDEX(Scenario!$C$18:$C$20,MATCH(B3781,Scenario!$A$18:$A$20,0))</f>
        <v>4320</v>
      </c>
      <c r="S3781" s="9" t="n">
        <f aca="false">IF(ISNUMBER(M3781),IF(M3781&lt;=Q3781,1,0),"")</f>
        <v>1</v>
      </c>
      <c r="T3781" s="9" t="n">
        <f aca="false">IF(ISNUMBER(P3781),IF(P3781&lt;=R3781,1,0),"")</f>
        <v>1</v>
      </c>
      <c r="U3781" s="9" t="n">
        <f aca="false">IF(E3781&gt;Scenario!$B$14,0,IF(OR(AND(ISNUMBER(H3781),H3781&lt;=Scenario!$B$14),AND(ISNUMBER(I3781),I3781&lt;=Scenario!$B$14)),0,1))</f>
        <v>0</v>
      </c>
      <c r="V3781" s="9" t="n">
        <f aca="false">IF(AND(U3781=1,(Scenario!$B$14-E3781)/60&gt;R3781),1,0)</f>
        <v>0</v>
      </c>
      <c r="W3781" s="9" t="n">
        <f aca="false">IF(OR(C3781=Scenario!$B$22,C3781=Scenario!$C$22),1,0)</f>
        <v>1</v>
      </c>
      <c r="X3781" s="9" t="n">
        <f aca="false">IF(ISNUMBER(I3781),1,0)</f>
        <v>0</v>
      </c>
      <c r="Y3781" s="9" t="n">
        <f aca="false">MOD(INT(E3781/86400)+3,7)</f>
        <v>4</v>
      </c>
      <c r="Z3781" s="9" t="n">
        <f aca="false">MOD(INT(E3781/3600),24)</f>
        <v>16</v>
      </c>
      <c r="AA3781" s="6" t="s">
        <v>7805</v>
      </c>
    </row>
    <row r="3782" customFormat="false" ht="15" hidden="false" customHeight="false" outlineLevel="0" collapsed="false">
      <c r="A3782" s="6" t="s">
        <v>7806</v>
      </c>
      <c r="B3782" s="6" t="s">
        <v>44</v>
      </c>
      <c r="C3782" s="6" t="s">
        <v>46</v>
      </c>
      <c r="D3782" s="6" t="s">
        <v>172</v>
      </c>
      <c r="E3782" s="6" t="n">
        <v>1790354460</v>
      </c>
      <c r="F3782" s="6" t="n">
        <v>1790354592</v>
      </c>
      <c r="G3782" s="6" t="n">
        <v>1790354481</v>
      </c>
      <c r="H3782" s="6" t="n">
        <v>1790451726</v>
      </c>
      <c r="J3782" s="6" t="n">
        <v>1</v>
      </c>
      <c r="K3782" s="6" t="n">
        <v>0</v>
      </c>
      <c r="L3782" s="9" t="n">
        <f aca="false">IF(AND(E3782&gt;=Scenario!$B$11,E3782&lt;Scenario!$B$12),1,0)</f>
        <v>1</v>
      </c>
      <c r="M3782" s="9" t="n">
        <f aca="false">IF(AND(L3782=1,ISNUMBER(F3782)),MAX(0,F3782-E3782)/60,"")</f>
        <v>2.2</v>
      </c>
      <c r="N3782" s="9" t="n">
        <f aca="false">IF(AND(L3782=1,ISNUMBER(G3782)),MAX(0,G3782-E3782)/60,"")</f>
        <v>0.35</v>
      </c>
      <c r="O3782" s="9" t="n">
        <f aca="false">IF(ISNUMBER(H3782),IF(AND(H3782&gt;=Scenario!$B$11,H3782&lt;Scenario!$B$12),1,0),0)</f>
        <v>1</v>
      </c>
      <c r="P3782" s="9" t="n">
        <f aca="false">IF(O3782=1,MAX(0,H3782-E3782)/60,"")</f>
        <v>1621.1</v>
      </c>
      <c r="Q3782" s="9" t="n">
        <f aca="false">INDEX(Scenario!$B$18:$B$20,MATCH(B3782,Scenario!$A$18:$A$20,0))</f>
        <v>240</v>
      </c>
      <c r="R3782" s="9" t="n">
        <f aca="false">INDEX(Scenario!$C$18:$C$20,MATCH(B3782,Scenario!$A$18:$A$20,0))</f>
        <v>4320</v>
      </c>
      <c r="S3782" s="9" t="n">
        <f aca="false">IF(ISNUMBER(M3782),IF(M3782&lt;=Q3782,1,0),"")</f>
        <v>1</v>
      </c>
      <c r="T3782" s="9" t="n">
        <f aca="false">IF(ISNUMBER(P3782),IF(P3782&lt;=R3782,1,0),"")</f>
        <v>1</v>
      </c>
      <c r="U3782" s="9" t="n">
        <f aca="false">IF(E3782&gt;Scenario!$B$14,0,IF(OR(AND(ISNUMBER(H3782),H3782&lt;=Scenario!$B$14),AND(ISNUMBER(I3782),I3782&lt;=Scenario!$B$14)),0,1))</f>
        <v>0</v>
      </c>
      <c r="V3782" s="9" t="n">
        <f aca="false">IF(AND(U3782=1,(Scenario!$B$14-E3782)/60&gt;R3782),1,0)</f>
        <v>0</v>
      </c>
      <c r="W3782" s="9" t="n">
        <f aca="false">IF(OR(C3782=Scenario!$B$22,C3782=Scenario!$C$22),1,0)</f>
        <v>1</v>
      </c>
      <c r="X3782" s="9" t="n">
        <f aca="false">IF(ISNUMBER(I3782),1,0)</f>
        <v>0</v>
      </c>
      <c r="Y3782" s="9" t="n">
        <f aca="false">MOD(INT(E3782/86400)+3,7)</f>
        <v>4</v>
      </c>
      <c r="Z3782" s="9" t="n">
        <f aca="false">MOD(INT(E3782/3600),24)</f>
        <v>16</v>
      </c>
      <c r="AA3782" s="6" t="s">
        <v>7807</v>
      </c>
    </row>
    <row r="3783" customFormat="false" ht="15" hidden="false" customHeight="false" outlineLevel="0" collapsed="false">
      <c r="A3783" s="6" t="s">
        <v>7808</v>
      </c>
      <c r="B3783" s="6" t="s">
        <v>44</v>
      </c>
      <c r="C3783" s="6" t="s">
        <v>47</v>
      </c>
      <c r="D3783" s="6" t="s">
        <v>172</v>
      </c>
      <c r="E3783" s="6" t="n">
        <v>1790354517</v>
      </c>
      <c r="I3783" s="6" t="n">
        <v>1790354637</v>
      </c>
      <c r="J3783" s="6" t="n">
        <v>0</v>
      </c>
      <c r="K3783" s="6" t="n">
        <v>0</v>
      </c>
      <c r="L3783" s="9" t="n">
        <f aca="false">IF(AND(E3783&gt;=Scenario!$B$11,E3783&lt;Scenario!$B$12),1,0)</f>
        <v>1</v>
      </c>
      <c r="M3783" s="0" t="str">
        <f aca="false">IF(AND(L3783=1,ISNUMBER(F3783)),MAX(0,F3783-E3783)/60,"")</f>
        <v/>
      </c>
      <c r="N3783" s="0" t="str">
        <f aca="false">IF(AND(L3783=1,ISNUMBER(G3783)),MAX(0,G3783-E3783)/60,"")</f>
        <v/>
      </c>
      <c r="O3783" s="9" t="n">
        <f aca="false">IF(ISNUMBER(H3783),IF(AND(H3783&gt;=Scenario!$B$11,H3783&lt;Scenario!$B$12),1,0),0)</f>
        <v>0</v>
      </c>
      <c r="P3783" s="0" t="str">
        <f aca="false">IF(O3783=1,MAX(0,H3783-E3783)/60,"")</f>
        <v/>
      </c>
      <c r="Q3783" s="9" t="n">
        <f aca="false">INDEX(Scenario!$B$18:$B$20,MATCH(B3783,Scenario!$A$18:$A$20,0))</f>
        <v>240</v>
      </c>
      <c r="R3783" s="9" t="n">
        <f aca="false">INDEX(Scenario!$C$18:$C$20,MATCH(B3783,Scenario!$A$18:$A$20,0))</f>
        <v>4320</v>
      </c>
      <c r="S3783" s="0" t="str">
        <f aca="false">IF(ISNUMBER(M3783),IF(M3783&lt;=Q3783,1,0),"")</f>
        <v/>
      </c>
      <c r="T3783" s="0" t="str">
        <f aca="false">IF(ISNUMBER(P3783),IF(P3783&lt;=R3783,1,0),"")</f>
        <v/>
      </c>
      <c r="U3783" s="9" t="n">
        <f aca="false">IF(E3783&gt;Scenario!$B$14,0,IF(OR(AND(ISNUMBER(H3783),H3783&lt;=Scenario!$B$14),AND(ISNUMBER(I3783),I3783&lt;=Scenario!$B$14)),0,1))</f>
        <v>0</v>
      </c>
      <c r="V3783" s="9" t="n">
        <f aca="false">IF(AND(U3783=1,(Scenario!$B$14-E3783)/60&gt;R3783),1,0)</f>
        <v>0</v>
      </c>
      <c r="W3783" s="9" t="n">
        <f aca="false">IF(OR(C3783=Scenario!$B$22,C3783=Scenario!$C$22),1,0)</f>
        <v>1</v>
      </c>
      <c r="X3783" s="9" t="n">
        <f aca="false">IF(ISNUMBER(I3783),1,0)</f>
        <v>1</v>
      </c>
      <c r="Y3783" s="9" t="n">
        <f aca="false">MOD(INT(E3783/86400)+3,7)</f>
        <v>4</v>
      </c>
      <c r="Z3783" s="9" t="n">
        <f aca="false">MOD(INT(E3783/3600),24)</f>
        <v>16</v>
      </c>
      <c r="AA3783" s="6" t="s">
        <v>7809</v>
      </c>
    </row>
    <row r="3784" customFormat="false" ht="15" hidden="false" customHeight="false" outlineLevel="0" collapsed="false">
      <c r="A3784" s="6" t="s">
        <v>7810</v>
      </c>
      <c r="B3784" s="6" t="s">
        <v>42</v>
      </c>
      <c r="C3784" s="6" t="s">
        <v>249</v>
      </c>
      <c r="D3784" s="6" t="s">
        <v>171</v>
      </c>
      <c r="E3784" s="6" t="n">
        <v>1790354872</v>
      </c>
      <c r="F3784" s="6" t="n">
        <v>1790355061</v>
      </c>
      <c r="G3784" s="6" t="n">
        <v>1790354929</v>
      </c>
      <c r="H3784" s="6" t="n">
        <v>1790355602</v>
      </c>
      <c r="J3784" s="6" t="n">
        <v>0</v>
      </c>
      <c r="K3784" s="6" t="n">
        <v>0</v>
      </c>
      <c r="L3784" s="9" t="n">
        <f aca="false">IF(AND(E3784&gt;=Scenario!$B$11,E3784&lt;Scenario!$B$12),1,0)</f>
        <v>1</v>
      </c>
      <c r="M3784" s="9" t="n">
        <f aca="false">IF(AND(L3784=1,ISNUMBER(F3784)),MAX(0,F3784-E3784)/60,"")</f>
        <v>3.15</v>
      </c>
      <c r="N3784" s="9" t="n">
        <f aca="false">IF(AND(L3784=1,ISNUMBER(G3784)),MAX(0,G3784-E3784)/60,"")</f>
        <v>0.95</v>
      </c>
      <c r="O3784" s="9" t="n">
        <f aca="false">IF(ISNUMBER(H3784),IF(AND(H3784&gt;=Scenario!$B$11,H3784&lt;Scenario!$B$12),1,0),0)</f>
        <v>1</v>
      </c>
      <c r="P3784" s="9" t="n">
        <f aca="false">IF(O3784=1,MAX(0,H3784-E3784)/60,"")</f>
        <v>12.1666666666667</v>
      </c>
      <c r="Q3784" s="9" t="n">
        <f aca="false">INDEX(Scenario!$B$18:$B$20,MATCH(B3784,Scenario!$A$18:$A$20,0))</f>
        <v>15</v>
      </c>
      <c r="R3784" s="9" t="n">
        <f aca="false">INDEX(Scenario!$C$18:$C$20,MATCH(B3784,Scenario!$A$18:$A$20,0))</f>
        <v>240</v>
      </c>
      <c r="S3784" s="9" t="n">
        <f aca="false">IF(ISNUMBER(M3784),IF(M3784&lt;=Q3784,1,0),"")</f>
        <v>1</v>
      </c>
      <c r="T3784" s="9" t="n">
        <f aca="false">IF(ISNUMBER(P3784),IF(P3784&lt;=R3784,1,0),"")</f>
        <v>1</v>
      </c>
      <c r="U3784" s="9" t="n">
        <f aca="false">IF(E3784&gt;Scenario!$B$14,0,IF(OR(AND(ISNUMBER(H3784),H3784&lt;=Scenario!$B$14),AND(ISNUMBER(I3784),I3784&lt;=Scenario!$B$14)),0,1))</f>
        <v>0</v>
      </c>
      <c r="V3784" s="9" t="n">
        <f aca="false">IF(AND(U3784=1,(Scenario!$B$14-E3784)/60&gt;R3784),1,0)</f>
        <v>0</v>
      </c>
      <c r="W3784" s="9" t="n">
        <f aca="false">IF(OR(C3784=Scenario!$B$22,C3784=Scenario!$C$22),1,0)</f>
        <v>0</v>
      </c>
      <c r="X3784" s="9" t="n">
        <f aca="false">IF(ISNUMBER(I3784),1,0)</f>
        <v>0</v>
      </c>
      <c r="Y3784" s="9" t="n">
        <f aca="false">MOD(INT(E3784/86400)+3,7)</f>
        <v>4</v>
      </c>
      <c r="Z3784" s="9" t="n">
        <f aca="false">MOD(INT(E3784/3600),24)</f>
        <v>16</v>
      </c>
      <c r="AA3784" s="6" t="s">
        <v>7811</v>
      </c>
    </row>
    <row r="3785" customFormat="false" ht="15" hidden="false" customHeight="false" outlineLevel="0" collapsed="false">
      <c r="A3785" s="6" t="s">
        <v>7812</v>
      </c>
      <c r="B3785" s="6" t="s">
        <v>44</v>
      </c>
      <c r="C3785" s="6" t="s">
        <v>249</v>
      </c>
      <c r="D3785" s="6" t="s">
        <v>172</v>
      </c>
      <c r="E3785" s="6" t="n">
        <v>1790356264</v>
      </c>
      <c r="F3785" s="6" t="n">
        <v>1790356541</v>
      </c>
      <c r="G3785" s="6" t="n">
        <v>1790356308</v>
      </c>
      <c r="H3785" s="6" t="n">
        <v>1790359499</v>
      </c>
      <c r="J3785" s="6" t="n">
        <v>0</v>
      </c>
      <c r="K3785" s="6" t="n">
        <v>0</v>
      </c>
      <c r="L3785" s="9" t="n">
        <f aca="false">IF(AND(E3785&gt;=Scenario!$B$11,E3785&lt;Scenario!$B$12),1,0)</f>
        <v>1</v>
      </c>
      <c r="M3785" s="9" t="n">
        <f aca="false">IF(AND(L3785=1,ISNUMBER(F3785)),MAX(0,F3785-E3785)/60,"")</f>
        <v>4.61666666666667</v>
      </c>
      <c r="N3785" s="9" t="n">
        <f aca="false">IF(AND(L3785=1,ISNUMBER(G3785)),MAX(0,G3785-E3785)/60,"")</f>
        <v>0.733333333333333</v>
      </c>
      <c r="O3785" s="9" t="n">
        <f aca="false">IF(ISNUMBER(H3785),IF(AND(H3785&gt;=Scenario!$B$11,H3785&lt;Scenario!$B$12),1,0),0)</f>
        <v>1</v>
      </c>
      <c r="P3785" s="9" t="n">
        <f aca="false">IF(O3785=1,MAX(0,H3785-E3785)/60,"")</f>
        <v>53.9166666666667</v>
      </c>
      <c r="Q3785" s="9" t="n">
        <f aca="false">INDEX(Scenario!$B$18:$B$20,MATCH(B3785,Scenario!$A$18:$A$20,0))</f>
        <v>240</v>
      </c>
      <c r="R3785" s="9" t="n">
        <f aca="false">INDEX(Scenario!$C$18:$C$20,MATCH(B3785,Scenario!$A$18:$A$20,0))</f>
        <v>4320</v>
      </c>
      <c r="S3785" s="9" t="n">
        <f aca="false">IF(ISNUMBER(M3785),IF(M3785&lt;=Q3785,1,0),"")</f>
        <v>1</v>
      </c>
      <c r="T3785" s="9" t="n">
        <f aca="false">IF(ISNUMBER(P3785),IF(P3785&lt;=R3785,1,0),"")</f>
        <v>1</v>
      </c>
      <c r="U3785" s="9" t="n">
        <f aca="false">IF(E3785&gt;Scenario!$B$14,0,IF(OR(AND(ISNUMBER(H3785),H3785&lt;=Scenario!$B$14),AND(ISNUMBER(I3785),I3785&lt;=Scenario!$B$14)),0,1))</f>
        <v>0</v>
      </c>
      <c r="V3785" s="9" t="n">
        <f aca="false">IF(AND(U3785=1,(Scenario!$B$14-E3785)/60&gt;R3785),1,0)</f>
        <v>0</v>
      </c>
      <c r="W3785" s="9" t="n">
        <f aca="false">IF(OR(C3785=Scenario!$B$22,C3785=Scenario!$C$22),1,0)</f>
        <v>0</v>
      </c>
      <c r="X3785" s="9" t="n">
        <f aca="false">IF(ISNUMBER(I3785),1,0)</f>
        <v>0</v>
      </c>
      <c r="Y3785" s="9" t="n">
        <f aca="false">MOD(INT(E3785/86400)+3,7)</f>
        <v>4</v>
      </c>
      <c r="Z3785" s="9" t="n">
        <f aca="false">MOD(INT(E3785/3600),24)</f>
        <v>17</v>
      </c>
      <c r="AA3785" s="6" t="s">
        <v>7813</v>
      </c>
    </row>
    <row r="3786" customFormat="false" ht="15" hidden="false" customHeight="false" outlineLevel="0" collapsed="false">
      <c r="A3786" s="6" t="s">
        <v>7814</v>
      </c>
      <c r="B3786" s="6" t="s">
        <v>43</v>
      </c>
      <c r="C3786" s="6" t="s">
        <v>47</v>
      </c>
      <c r="D3786" s="6" t="s">
        <v>171</v>
      </c>
      <c r="E3786" s="6" t="n">
        <v>1790356925</v>
      </c>
      <c r="F3786" s="6" t="n">
        <v>1790357088</v>
      </c>
      <c r="G3786" s="6" t="n">
        <v>1790356962</v>
      </c>
      <c r="H3786" s="6" t="n">
        <v>1790367236</v>
      </c>
      <c r="J3786" s="6" t="n">
        <v>0</v>
      </c>
      <c r="K3786" s="6" t="n">
        <v>0</v>
      </c>
      <c r="L3786" s="9" t="n">
        <f aca="false">IF(AND(E3786&gt;=Scenario!$B$11,E3786&lt;Scenario!$B$12),1,0)</f>
        <v>1</v>
      </c>
      <c r="M3786" s="9" t="n">
        <f aca="false">IF(AND(L3786=1,ISNUMBER(F3786)),MAX(0,F3786-E3786)/60,"")</f>
        <v>2.71666666666667</v>
      </c>
      <c r="N3786" s="9" t="n">
        <f aca="false">IF(AND(L3786=1,ISNUMBER(G3786)),MAX(0,G3786-E3786)/60,"")</f>
        <v>0.616666666666667</v>
      </c>
      <c r="O3786" s="9" t="n">
        <f aca="false">IF(ISNUMBER(H3786),IF(AND(H3786&gt;=Scenario!$B$11,H3786&lt;Scenario!$B$12),1,0),0)</f>
        <v>1</v>
      </c>
      <c r="P3786" s="9" t="n">
        <f aca="false">IF(O3786=1,MAX(0,H3786-E3786)/60,"")</f>
        <v>171.85</v>
      </c>
      <c r="Q3786" s="9" t="n">
        <f aca="false">INDEX(Scenario!$B$18:$B$20,MATCH(B3786,Scenario!$A$18:$A$20,0))</f>
        <v>60</v>
      </c>
      <c r="R3786" s="9" t="n">
        <f aca="false">INDEX(Scenario!$C$18:$C$20,MATCH(B3786,Scenario!$A$18:$A$20,0))</f>
        <v>1440</v>
      </c>
      <c r="S3786" s="9" t="n">
        <f aca="false">IF(ISNUMBER(M3786),IF(M3786&lt;=Q3786,1,0),"")</f>
        <v>1</v>
      </c>
      <c r="T3786" s="9" t="n">
        <f aca="false">IF(ISNUMBER(P3786),IF(P3786&lt;=R3786,1,0),"")</f>
        <v>1</v>
      </c>
      <c r="U3786" s="9" t="n">
        <f aca="false">IF(E3786&gt;Scenario!$B$14,0,IF(OR(AND(ISNUMBER(H3786),H3786&lt;=Scenario!$B$14),AND(ISNUMBER(I3786),I3786&lt;=Scenario!$B$14)),0,1))</f>
        <v>0</v>
      </c>
      <c r="V3786" s="9" t="n">
        <f aca="false">IF(AND(U3786=1,(Scenario!$B$14-E3786)/60&gt;R3786),1,0)</f>
        <v>0</v>
      </c>
      <c r="W3786" s="9" t="n">
        <f aca="false">IF(OR(C3786=Scenario!$B$22,C3786=Scenario!$C$22),1,0)</f>
        <v>1</v>
      </c>
      <c r="X3786" s="9" t="n">
        <f aca="false">IF(ISNUMBER(I3786),1,0)</f>
        <v>0</v>
      </c>
      <c r="Y3786" s="9" t="n">
        <f aca="false">MOD(INT(E3786/86400)+3,7)</f>
        <v>4</v>
      </c>
      <c r="Z3786" s="9" t="n">
        <f aca="false">MOD(INT(E3786/3600),24)</f>
        <v>17</v>
      </c>
      <c r="AA3786" s="6" t="s">
        <v>7815</v>
      </c>
    </row>
    <row r="3787" customFormat="false" ht="15" hidden="false" customHeight="false" outlineLevel="0" collapsed="false">
      <c r="A3787" s="6" t="s">
        <v>7816</v>
      </c>
      <c r="B3787" s="6" t="s">
        <v>44</v>
      </c>
      <c r="C3787" s="6" t="s">
        <v>249</v>
      </c>
      <c r="D3787" s="6" t="s">
        <v>170</v>
      </c>
      <c r="E3787" s="6" t="n">
        <v>1790356947</v>
      </c>
      <c r="F3787" s="6" t="n">
        <v>1790357217</v>
      </c>
      <c r="G3787" s="6" t="n">
        <v>1790356998</v>
      </c>
      <c r="H3787" s="6" t="n">
        <v>1790357937</v>
      </c>
      <c r="J3787" s="6" t="n">
        <v>0</v>
      </c>
      <c r="K3787" s="6" t="n">
        <v>0</v>
      </c>
      <c r="L3787" s="9" t="n">
        <f aca="false">IF(AND(E3787&gt;=Scenario!$B$11,E3787&lt;Scenario!$B$12),1,0)</f>
        <v>1</v>
      </c>
      <c r="M3787" s="9" t="n">
        <f aca="false">IF(AND(L3787=1,ISNUMBER(F3787)),MAX(0,F3787-E3787)/60,"")</f>
        <v>4.5</v>
      </c>
      <c r="N3787" s="9" t="n">
        <f aca="false">IF(AND(L3787=1,ISNUMBER(G3787)),MAX(0,G3787-E3787)/60,"")</f>
        <v>0.85</v>
      </c>
      <c r="O3787" s="9" t="n">
        <f aca="false">IF(ISNUMBER(H3787),IF(AND(H3787&gt;=Scenario!$B$11,H3787&lt;Scenario!$B$12),1,0),0)</f>
        <v>1</v>
      </c>
      <c r="P3787" s="9" t="n">
        <f aca="false">IF(O3787=1,MAX(0,H3787-E3787)/60,"")</f>
        <v>16.5</v>
      </c>
      <c r="Q3787" s="9" t="n">
        <f aca="false">INDEX(Scenario!$B$18:$B$20,MATCH(B3787,Scenario!$A$18:$A$20,0))</f>
        <v>240</v>
      </c>
      <c r="R3787" s="9" t="n">
        <f aca="false">INDEX(Scenario!$C$18:$C$20,MATCH(B3787,Scenario!$A$18:$A$20,0))</f>
        <v>4320</v>
      </c>
      <c r="S3787" s="9" t="n">
        <f aca="false">IF(ISNUMBER(M3787),IF(M3787&lt;=Q3787,1,0),"")</f>
        <v>1</v>
      </c>
      <c r="T3787" s="9" t="n">
        <f aca="false">IF(ISNUMBER(P3787),IF(P3787&lt;=R3787,1,0),"")</f>
        <v>1</v>
      </c>
      <c r="U3787" s="9" t="n">
        <f aca="false">IF(E3787&gt;Scenario!$B$14,0,IF(OR(AND(ISNUMBER(H3787),H3787&lt;=Scenario!$B$14),AND(ISNUMBER(I3787),I3787&lt;=Scenario!$B$14)),0,1))</f>
        <v>0</v>
      </c>
      <c r="V3787" s="9" t="n">
        <f aca="false">IF(AND(U3787=1,(Scenario!$B$14-E3787)/60&gt;R3787),1,0)</f>
        <v>0</v>
      </c>
      <c r="W3787" s="9" t="n">
        <f aca="false">IF(OR(C3787=Scenario!$B$22,C3787=Scenario!$C$22),1,0)</f>
        <v>0</v>
      </c>
      <c r="X3787" s="9" t="n">
        <f aca="false">IF(ISNUMBER(I3787),1,0)</f>
        <v>0</v>
      </c>
      <c r="Y3787" s="9" t="n">
        <f aca="false">MOD(INT(E3787/86400)+3,7)</f>
        <v>4</v>
      </c>
      <c r="Z3787" s="9" t="n">
        <f aca="false">MOD(INT(E3787/3600),24)</f>
        <v>17</v>
      </c>
      <c r="AA3787" s="6" t="s">
        <v>7817</v>
      </c>
    </row>
    <row r="3788" customFormat="false" ht="15" hidden="false" customHeight="false" outlineLevel="0" collapsed="false">
      <c r="A3788" s="6" t="s">
        <v>7818</v>
      </c>
      <c r="B3788" s="6" t="s">
        <v>44</v>
      </c>
      <c r="C3788" s="6" t="s">
        <v>46</v>
      </c>
      <c r="D3788" s="6" t="s">
        <v>172</v>
      </c>
      <c r="E3788" s="6" t="n">
        <v>1790357809</v>
      </c>
      <c r="F3788" s="6" t="n">
        <v>1790357936</v>
      </c>
      <c r="G3788" s="6" t="n">
        <v>1790357849</v>
      </c>
      <c r="H3788" s="6" t="n">
        <v>1790365407</v>
      </c>
      <c r="J3788" s="6" t="n">
        <v>0</v>
      </c>
      <c r="K3788" s="6" t="n">
        <v>0</v>
      </c>
      <c r="L3788" s="9" t="n">
        <f aca="false">IF(AND(E3788&gt;=Scenario!$B$11,E3788&lt;Scenario!$B$12),1,0)</f>
        <v>1</v>
      </c>
      <c r="M3788" s="9" t="n">
        <f aca="false">IF(AND(L3788=1,ISNUMBER(F3788)),MAX(0,F3788-E3788)/60,"")</f>
        <v>2.11666666666667</v>
      </c>
      <c r="N3788" s="9" t="n">
        <f aca="false">IF(AND(L3788=1,ISNUMBER(G3788)),MAX(0,G3788-E3788)/60,"")</f>
        <v>0.666666666666667</v>
      </c>
      <c r="O3788" s="9" t="n">
        <f aca="false">IF(ISNUMBER(H3788),IF(AND(H3788&gt;=Scenario!$B$11,H3788&lt;Scenario!$B$12),1,0),0)</f>
        <v>1</v>
      </c>
      <c r="P3788" s="9" t="n">
        <f aca="false">IF(O3788=1,MAX(0,H3788-E3788)/60,"")</f>
        <v>126.633333333333</v>
      </c>
      <c r="Q3788" s="9" t="n">
        <f aca="false">INDEX(Scenario!$B$18:$B$20,MATCH(B3788,Scenario!$A$18:$A$20,0))</f>
        <v>240</v>
      </c>
      <c r="R3788" s="9" t="n">
        <f aca="false">INDEX(Scenario!$C$18:$C$20,MATCH(B3788,Scenario!$A$18:$A$20,0))</f>
        <v>4320</v>
      </c>
      <c r="S3788" s="9" t="n">
        <f aca="false">IF(ISNUMBER(M3788),IF(M3788&lt;=Q3788,1,0),"")</f>
        <v>1</v>
      </c>
      <c r="T3788" s="9" t="n">
        <f aca="false">IF(ISNUMBER(P3788),IF(P3788&lt;=R3788,1,0),"")</f>
        <v>1</v>
      </c>
      <c r="U3788" s="9" t="n">
        <f aca="false">IF(E3788&gt;Scenario!$B$14,0,IF(OR(AND(ISNUMBER(H3788),H3788&lt;=Scenario!$B$14),AND(ISNUMBER(I3788),I3788&lt;=Scenario!$B$14)),0,1))</f>
        <v>0</v>
      </c>
      <c r="V3788" s="9" t="n">
        <f aca="false">IF(AND(U3788=1,(Scenario!$B$14-E3788)/60&gt;R3788),1,0)</f>
        <v>0</v>
      </c>
      <c r="W3788" s="9" t="n">
        <f aca="false">IF(OR(C3788=Scenario!$B$22,C3788=Scenario!$C$22),1,0)</f>
        <v>1</v>
      </c>
      <c r="X3788" s="9" t="n">
        <f aca="false">IF(ISNUMBER(I3788),1,0)</f>
        <v>0</v>
      </c>
      <c r="Y3788" s="9" t="n">
        <f aca="false">MOD(INT(E3788/86400)+3,7)</f>
        <v>4</v>
      </c>
      <c r="Z3788" s="9" t="n">
        <f aca="false">MOD(INT(E3788/3600),24)</f>
        <v>17</v>
      </c>
      <c r="AA3788" s="6" t="s">
        <v>7819</v>
      </c>
    </row>
    <row r="3789" customFormat="false" ht="15" hidden="false" customHeight="false" outlineLevel="0" collapsed="false">
      <c r="A3789" s="6" t="s">
        <v>7820</v>
      </c>
      <c r="B3789" s="6" t="s">
        <v>44</v>
      </c>
      <c r="C3789" s="6" t="s">
        <v>46</v>
      </c>
      <c r="D3789" s="6" t="s">
        <v>171</v>
      </c>
      <c r="E3789" s="6" t="n">
        <v>1790359062</v>
      </c>
      <c r="F3789" s="6" t="n">
        <v>1790359212</v>
      </c>
      <c r="G3789" s="6" t="n">
        <v>1790359122</v>
      </c>
      <c r="H3789" s="6" t="n">
        <v>1790361238</v>
      </c>
      <c r="J3789" s="6" t="n">
        <v>0</v>
      </c>
      <c r="K3789" s="6" t="n">
        <v>0</v>
      </c>
      <c r="L3789" s="9" t="n">
        <f aca="false">IF(AND(E3789&gt;=Scenario!$B$11,E3789&lt;Scenario!$B$12),1,0)</f>
        <v>1</v>
      </c>
      <c r="M3789" s="9" t="n">
        <f aca="false">IF(AND(L3789=1,ISNUMBER(F3789)),MAX(0,F3789-E3789)/60,"")</f>
        <v>2.5</v>
      </c>
      <c r="N3789" s="9" t="n">
        <f aca="false">IF(AND(L3789=1,ISNUMBER(G3789)),MAX(0,G3789-E3789)/60,"")</f>
        <v>1</v>
      </c>
      <c r="O3789" s="9" t="n">
        <f aca="false">IF(ISNUMBER(H3789),IF(AND(H3789&gt;=Scenario!$B$11,H3789&lt;Scenario!$B$12),1,0),0)</f>
        <v>1</v>
      </c>
      <c r="P3789" s="9" t="n">
        <f aca="false">IF(O3789=1,MAX(0,H3789-E3789)/60,"")</f>
        <v>36.2666666666667</v>
      </c>
      <c r="Q3789" s="9" t="n">
        <f aca="false">INDEX(Scenario!$B$18:$B$20,MATCH(B3789,Scenario!$A$18:$A$20,0))</f>
        <v>240</v>
      </c>
      <c r="R3789" s="9" t="n">
        <f aca="false">INDEX(Scenario!$C$18:$C$20,MATCH(B3789,Scenario!$A$18:$A$20,0))</f>
        <v>4320</v>
      </c>
      <c r="S3789" s="9" t="n">
        <f aca="false">IF(ISNUMBER(M3789),IF(M3789&lt;=Q3789,1,0),"")</f>
        <v>1</v>
      </c>
      <c r="T3789" s="9" t="n">
        <f aca="false">IF(ISNUMBER(P3789),IF(P3789&lt;=R3789,1,0),"")</f>
        <v>1</v>
      </c>
      <c r="U3789" s="9" t="n">
        <f aca="false">IF(E3789&gt;Scenario!$B$14,0,IF(OR(AND(ISNUMBER(H3789),H3789&lt;=Scenario!$B$14),AND(ISNUMBER(I3789),I3789&lt;=Scenario!$B$14)),0,1))</f>
        <v>0</v>
      </c>
      <c r="V3789" s="9" t="n">
        <f aca="false">IF(AND(U3789=1,(Scenario!$B$14-E3789)/60&gt;R3789),1,0)</f>
        <v>0</v>
      </c>
      <c r="W3789" s="9" t="n">
        <f aca="false">IF(OR(C3789=Scenario!$B$22,C3789=Scenario!$C$22),1,0)</f>
        <v>1</v>
      </c>
      <c r="X3789" s="9" t="n">
        <f aca="false">IF(ISNUMBER(I3789),1,0)</f>
        <v>0</v>
      </c>
      <c r="Y3789" s="9" t="n">
        <f aca="false">MOD(INT(E3789/86400)+3,7)</f>
        <v>4</v>
      </c>
      <c r="Z3789" s="9" t="n">
        <f aca="false">MOD(INT(E3789/3600),24)</f>
        <v>17</v>
      </c>
      <c r="AA3789" s="6" t="s">
        <v>7821</v>
      </c>
    </row>
    <row r="3790" customFormat="false" ht="15" hidden="false" customHeight="false" outlineLevel="0" collapsed="false">
      <c r="A3790" s="6" t="s">
        <v>7822</v>
      </c>
      <c r="B3790" s="6" t="s">
        <v>43</v>
      </c>
      <c r="C3790" s="6" t="s">
        <v>249</v>
      </c>
      <c r="D3790" s="6" t="s">
        <v>170</v>
      </c>
      <c r="E3790" s="6" t="n">
        <v>1790359169</v>
      </c>
      <c r="F3790" s="6" t="n">
        <v>1790361434</v>
      </c>
      <c r="G3790" s="6" t="n">
        <v>1790361282</v>
      </c>
      <c r="H3790" s="6" t="n">
        <v>1790362914</v>
      </c>
      <c r="J3790" s="6" t="n">
        <v>0</v>
      </c>
      <c r="K3790" s="6" t="n">
        <v>1</v>
      </c>
      <c r="L3790" s="9" t="n">
        <f aca="false">IF(AND(E3790&gt;=Scenario!$B$11,E3790&lt;Scenario!$B$12),1,0)</f>
        <v>1</v>
      </c>
      <c r="M3790" s="9" t="n">
        <f aca="false">IF(AND(L3790=1,ISNUMBER(F3790)),MAX(0,F3790-E3790)/60,"")</f>
        <v>37.75</v>
      </c>
      <c r="N3790" s="9" t="n">
        <f aca="false">IF(AND(L3790=1,ISNUMBER(G3790)),MAX(0,G3790-E3790)/60,"")</f>
        <v>35.2166666666667</v>
      </c>
      <c r="O3790" s="9" t="n">
        <f aca="false">IF(ISNUMBER(H3790),IF(AND(H3790&gt;=Scenario!$B$11,H3790&lt;Scenario!$B$12),1,0),0)</f>
        <v>1</v>
      </c>
      <c r="P3790" s="9" t="n">
        <f aca="false">IF(O3790=1,MAX(0,H3790-E3790)/60,"")</f>
        <v>62.4166666666667</v>
      </c>
      <c r="Q3790" s="9" t="n">
        <f aca="false">INDEX(Scenario!$B$18:$B$20,MATCH(B3790,Scenario!$A$18:$A$20,0))</f>
        <v>60</v>
      </c>
      <c r="R3790" s="9" t="n">
        <f aca="false">INDEX(Scenario!$C$18:$C$20,MATCH(B3790,Scenario!$A$18:$A$20,0))</f>
        <v>1440</v>
      </c>
      <c r="S3790" s="9" t="n">
        <f aca="false">IF(ISNUMBER(M3790),IF(M3790&lt;=Q3790,1,0),"")</f>
        <v>1</v>
      </c>
      <c r="T3790" s="9" t="n">
        <f aca="false">IF(ISNUMBER(P3790),IF(P3790&lt;=R3790,1,0),"")</f>
        <v>1</v>
      </c>
      <c r="U3790" s="9" t="n">
        <f aca="false">IF(E3790&gt;Scenario!$B$14,0,IF(OR(AND(ISNUMBER(H3790),H3790&lt;=Scenario!$B$14),AND(ISNUMBER(I3790),I3790&lt;=Scenario!$B$14)),0,1))</f>
        <v>0</v>
      </c>
      <c r="V3790" s="9" t="n">
        <f aca="false">IF(AND(U3790=1,(Scenario!$B$14-E3790)/60&gt;R3790),1,0)</f>
        <v>0</v>
      </c>
      <c r="W3790" s="9" t="n">
        <f aca="false">IF(OR(C3790=Scenario!$B$22,C3790=Scenario!$C$22),1,0)</f>
        <v>0</v>
      </c>
      <c r="X3790" s="9" t="n">
        <f aca="false">IF(ISNUMBER(I3790),1,0)</f>
        <v>0</v>
      </c>
      <c r="Y3790" s="9" t="n">
        <f aca="false">MOD(INT(E3790/86400)+3,7)</f>
        <v>4</v>
      </c>
      <c r="Z3790" s="9" t="n">
        <f aca="false">MOD(INT(E3790/3600),24)</f>
        <v>17</v>
      </c>
      <c r="AA3790" s="6" t="s">
        <v>7823</v>
      </c>
    </row>
    <row r="3791" customFormat="false" ht="15" hidden="false" customHeight="false" outlineLevel="0" collapsed="false">
      <c r="A3791" s="6" t="s">
        <v>7824</v>
      </c>
      <c r="B3791" s="6" t="s">
        <v>42</v>
      </c>
      <c r="C3791" s="6" t="s">
        <v>288</v>
      </c>
      <c r="D3791" s="6" t="s">
        <v>171</v>
      </c>
      <c r="E3791" s="6" t="n">
        <v>1790360055</v>
      </c>
      <c r="F3791" s="6" t="n">
        <v>1790367509</v>
      </c>
      <c r="G3791" s="6" t="n">
        <v>1790367274</v>
      </c>
      <c r="H3791" s="6" t="n">
        <v>1790375541</v>
      </c>
      <c r="J3791" s="6" t="n">
        <v>0</v>
      </c>
      <c r="K3791" s="6" t="n">
        <v>0</v>
      </c>
      <c r="L3791" s="9" t="n">
        <f aca="false">IF(AND(E3791&gt;=Scenario!$B$11,E3791&lt;Scenario!$B$12),1,0)</f>
        <v>1</v>
      </c>
      <c r="M3791" s="9" t="n">
        <f aca="false">IF(AND(L3791=1,ISNUMBER(F3791)),MAX(0,F3791-E3791)/60,"")</f>
        <v>124.233333333333</v>
      </c>
      <c r="N3791" s="9" t="n">
        <f aca="false">IF(AND(L3791=1,ISNUMBER(G3791)),MAX(0,G3791-E3791)/60,"")</f>
        <v>120.316666666667</v>
      </c>
      <c r="O3791" s="9" t="n">
        <f aca="false">IF(ISNUMBER(H3791),IF(AND(H3791&gt;=Scenario!$B$11,H3791&lt;Scenario!$B$12),1,0),0)</f>
        <v>1</v>
      </c>
      <c r="P3791" s="9" t="n">
        <f aca="false">IF(O3791=1,MAX(0,H3791-E3791)/60,"")</f>
        <v>258.1</v>
      </c>
      <c r="Q3791" s="9" t="n">
        <f aca="false">INDEX(Scenario!$B$18:$B$20,MATCH(B3791,Scenario!$A$18:$A$20,0))</f>
        <v>15</v>
      </c>
      <c r="R3791" s="9" t="n">
        <f aca="false">INDEX(Scenario!$C$18:$C$20,MATCH(B3791,Scenario!$A$18:$A$20,0))</f>
        <v>240</v>
      </c>
      <c r="S3791" s="9" t="n">
        <f aca="false">IF(ISNUMBER(M3791),IF(M3791&lt;=Q3791,1,0),"")</f>
        <v>0</v>
      </c>
      <c r="T3791" s="9" t="n">
        <f aca="false">IF(ISNUMBER(P3791),IF(P3791&lt;=R3791,1,0),"")</f>
        <v>0</v>
      </c>
      <c r="U3791" s="9" t="n">
        <f aca="false">IF(E3791&gt;Scenario!$B$14,0,IF(OR(AND(ISNUMBER(H3791),H3791&lt;=Scenario!$B$14),AND(ISNUMBER(I3791),I3791&lt;=Scenario!$B$14)),0,1))</f>
        <v>0</v>
      </c>
      <c r="V3791" s="9" t="n">
        <f aca="false">IF(AND(U3791=1,(Scenario!$B$14-E3791)/60&gt;R3791),1,0)</f>
        <v>0</v>
      </c>
      <c r="W3791" s="9" t="n">
        <f aca="false">IF(OR(C3791=Scenario!$B$22,C3791=Scenario!$C$22),1,0)</f>
        <v>0</v>
      </c>
      <c r="X3791" s="9" t="n">
        <f aca="false">IF(ISNUMBER(I3791),1,0)</f>
        <v>0</v>
      </c>
      <c r="Y3791" s="9" t="n">
        <f aca="false">MOD(INT(E3791/86400)+3,7)</f>
        <v>4</v>
      </c>
      <c r="Z3791" s="9" t="n">
        <f aca="false">MOD(INT(E3791/3600),24)</f>
        <v>18</v>
      </c>
      <c r="AA3791" s="6" t="s">
        <v>7825</v>
      </c>
    </row>
    <row r="3792" customFormat="false" ht="15" hidden="false" customHeight="false" outlineLevel="0" collapsed="false">
      <c r="A3792" s="6" t="s">
        <v>7826</v>
      </c>
      <c r="B3792" s="6" t="s">
        <v>43</v>
      </c>
      <c r="C3792" s="6" t="s">
        <v>288</v>
      </c>
      <c r="D3792" s="6" t="s">
        <v>171</v>
      </c>
      <c r="E3792" s="6" t="n">
        <v>1790360303</v>
      </c>
      <c r="F3792" s="6" t="n">
        <v>1790370110</v>
      </c>
      <c r="G3792" s="6" t="n">
        <v>1790370000</v>
      </c>
      <c r="H3792" s="6" t="n">
        <v>1790372167</v>
      </c>
      <c r="J3792" s="6" t="n">
        <v>0</v>
      </c>
      <c r="K3792" s="6" t="n">
        <v>0</v>
      </c>
      <c r="L3792" s="9" t="n">
        <f aca="false">IF(AND(E3792&gt;=Scenario!$B$11,E3792&lt;Scenario!$B$12),1,0)</f>
        <v>1</v>
      </c>
      <c r="M3792" s="9" t="n">
        <f aca="false">IF(AND(L3792=1,ISNUMBER(F3792)),MAX(0,F3792-E3792)/60,"")</f>
        <v>163.45</v>
      </c>
      <c r="N3792" s="9" t="n">
        <f aca="false">IF(AND(L3792=1,ISNUMBER(G3792)),MAX(0,G3792-E3792)/60,"")</f>
        <v>161.616666666667</v>
      </c>
      <c r="O3792" s="9" t="n">
        <f aca="false">IF(ISNUMBER(H3792),IF(AND(H3792&gt;=Scenario!$B$11,H3792&lt;Scenario!$B$12),1,0),0)</f>
        <v>1</v>
      </c>
      <c r="P3792" s="9" t="n">
        <f aca="false">IF(O3792=1,MAX(0,H3792-E3792)/60,"")</f>
        <v>197.733333333333</v>
      </c>
      <c r="Q3792" s="9" t="n">
        <f aca="false">INDEX(Scenario!$B$18:$B$20,MATCH(B3792,Scenario!$A$18:$A$20,0))</f>
        <v>60</v>
      </c>
      <c r="R3792" s="9" t="n">
        <f aca="false">INDEX(Scenario!$C$18:$C$20,MATCH(B3792,Scenario!$A$18:$A$20,0))</f>
        <v>1440</v>
      </c>
      <c r="S3792" s="9" t="n">
        <f aca="false">IF(ISNUMBER(M3792),IF(M3792&lt;=Q3792,1,0),"")</f>
        <v>0</v>
      </c>
      <c r="T3792" s="9" t="n">
        <f aca="false">IF(ISNUMBER(P3792),IF(P3792&lt;=R3792,1,0),"")</f>
        <v>1</v>
      </c>
      <c r="U3792" s="9" t="n">
        <f aca="false">IF(E3792&gt;Scenario!$B$14,0,IF(OR(AND(ISNUMBER(H3792),H3792&lt;=Scenario!$B$14),AND(ISNUMBER(I3792),I3792&lt;=Scenario!$B$14)),0,1))</f>
        <v>0</v>
      </c>
      <c r="V3792" s="9" t="n">
        <f aca="false">IF(AND(U3792=1,(Scenario!$B$14-E3792)/60&gt;R3792),1,0)</f>
        <v>0</v>
      </c>
      <c r="W3792" s="9" t="n">
        <f aca="false">IF(OR(C3792=Scenario!$B$22,C3792=Scenario!$C$22),1,0)</f>
        <v>0</v>
      </c>
      <c r="X3792" s="9" t="n">
        <f aca="false">IF(ISNUMBER(I3792),1,0)</f>
        <v>0</v>
      </c>
      <c r="Y3792" s="9" t="n">
        <f aca="false">MOD(INT(E3792/86400)+3,7)</f>
        <v>4</v>
      </c>
      <c r="Z3792" s="9" t="n">
        <f aca="false">MOD(INT(E3792/3600),24)</f>
        <v>18</v>
      </c>
      <c r="AA3792" s="6" t="s">
        <v>7827</v>
      </c>
    </row>
    <row r="3793" customFormat="false" ht="15" hidden="false" customHeight="false" outlineLevel="0" collapsed="false">
      <c r="A3793" s="6" t="s">
        <v>7828</v>
      </c>
      <c r="B3793" s="6" t="s">
        <v>44</v>
      </c>
      <c r="C3793" s="6" t="s">
        <v>288</v>
      </c>
      <c r="D3793" s="6" t="s">
        <v>171</v>
      </c>
      <c r="E3793" s="6" t="n">
        <v>1790363989</v>
      </c>
      <c r="F3793" s="6" t="n">
        <v>1790464492</v>
      </c>
      <c r="G3793" s="6" t="n">
        <v>1790464414</v>
      </c>
      <c r="H3793" s="6" t="n">
        <v>1790473073</v>
      </c>
      <c r="J3793" s="6" t="n">
        <v>0</v>
      </c>
      <c r="K3793" s="6" t="n">
        <v>0</v>
      </c>
      <c r="L3793" s="9" t="n">
        <f aca="false">IF(AND(E3793&gt;=Scenario!$B$11,E3793&lt;Scenario!$B$12),1,0)</f>
        <v>1</v>
      </c>
      <c r="M3793" s="9" t="n">
        <f aca="false">IF(AND(L3793=1,ISNUMBER(F3793)),MAX(0,F3793-E3793)/60,"")</f>
        <v>1675.05</v>
      </c>
      <c r="N3793" s="9" t="n">
        <f aca="false">IF(AND(L3793=1,ISNUMBER(G3793)),MAX(0,G3793-E3793)/60,"")</f>
        <v>1673.75</v>
      </c>
      <c r="O3793" s="9" t="n">
        <f aca="false">IF(ISNUMBER(H3793),IF(AND(H3793&gt;=Scenario!$B$11,H3793&lt;Scenario!$B$12),1,0),0)</f>
        <v>1</v>
      </c>
      <c r="P3793" s="9" t="n">
        <f aca="false">IF(O3793=1,MAX(0,H3793-E3793)/60,"")</f>
        <v>1818.06666666667</v>
      </c>
      <c r="Q3793" s="9" t="n">
        <f aca="false">INDEX(Scenario!$B$18:$B$20,MATCH(B3793,Scenario!$A$18:$A$20,0))</f>
        <v>240</v>
      </c>
      <c r="R3793" s="9" t="n">
        <f aca="false">INDEX(Scenario!$C$18:$C$20,MATCH(B3793,Scenario!$A$18:$A$20,0))</f>
        <v>4320</v>
      </c>
      <c r="S3793" s="9" t="n">
        <f aca="false">IF(ISNUMBER(M3793),IF(M3793&lt;=Q3793,1,0),"")</f>
        <v>0</v>
      </c>
      <c r="T3793" s="9" t="n">
        <f aca="false">IF(ISNUMBER(P3793),IF(P3793&lt;=R3793,1,0),"")</f>
        <v>1</v>
      </c>
      <c r="U3793" s="9" t="n">
        <f aca="false">IF(E3793&gt;Scenario!$B$14,0,IF(OR(AND(ISNUMBER(H3793),H3793&lt;=Scenario!$B$14),AND(ISNUMBER(I3793),I3793&lt;=Scenario!$B$14)),0,1))</f>
        <v>0</v>
      </c>
      <c r="V3793" s="9" t="n">
        <f aca="false">IF(AND(U3793=1,(Scenario!$B$14-E3793)/60&gt;R3793),1,0)</f>
        <v>0</v>
      </c>
      <c r="W3793" s="9" t="n">
        <f aca="false">IF(OR(C3793=Scenario!$B$22,C3793=Scenario!$C$22),1,0)</f>
        <v>0</v>
      </c>
      <c r="X3793" s="9" t="n">
        <f aca="false">IF(ISNUMBER(I3793),1,0)</f>
        <v>0</v>
      </c>
      <c r="Y3793" s="9" t="n">
        <f aca="false">MOD(INT(E3793/86400)+3,7)</f>
        <v>4</v>
      </c>
      <c r="Z3793" s="9" t="n">
        <f aca="false">MOD(INT(E3793/3600),24)</f>
        <v>19</v>
      </c>
      <c r="AA3793" s="6" t="s">
        <v>7829</v>
      </c>
    </row>
    <row r="3794" customFormat="false" ht="15" hidden="false" customHeight="false" outlineLevel="0" collapsed="false">
      <c r="A3794" s="6" t="s">
        <v>7830</v>
      </c>
      <c r="B3794" s="6" t="s">
        <v>43</v>
      </c>
      <c r="C3794" s="6" t="s">
        <v>249</v>
      </c>
      <c r="D3794" s="6" t="s">
        <v>171</v>
      </c>
      <c r="E3794" s="6" t="n">
        <v>1790366217</v>
      </c>
      <c r="F3794" s="6" t="n">
        <v>1790456523</v>
      </c>
      <c r="G3794" s="6" t="n">
        <v>1790456458</v>
      </c>
      <c r="H3794" s="6" t="n">
        <v>1790461414</v>
      </c>
      <c r="J3794" s="6" t="n">
        <v>0</v>
      </c>
      <c r="K3794" s="6" t="n">
        <v>0</v>
      </c>
      <c r="L3794" s="9" t="n">
        <f aca="false">IF(AND(E3794&gt;=Scenario!$B$11,E3794&lt;Scenario!$B$12),1,0)</f>
        <v>1</v>
      </c>
      <c r="M3794" s="9" t="n">
        <f aca="false">IF(AND(L3794=1,ISNUMBER(F3794)),MAX(0,F3794-E3794)/60,"")</f>
        <v>1505.1</v>
      </c>
      <c r="N3794" s="9" t="n">
        <f aca="false">IF(AND(L3794=1,ISNUMBER(G3794)),MAX(0,G3794-E3794)/60,"")</f>
        <v>1504.01666666667</v>
      </c>
      <c r="O3794" s="9" t="n">
        <f aca="false">IF(ISNUMBER(H3794),IF(AND(H3794&gt;=Scenario!$B$11,H3794&lt;Scenario!$B$12),1,0),0)</f>
        <v>1</v>
      </c>
      <c r="P3794" s="9" t="n">
        <f aca="false">IF(O3794=1,MAX(0,H3794-E3794)/60,"")</f>
        <v>1586.61666666667</v>
      </c>
      <c r="Q3794" s="9" t="n">
        <f aca="false">INDEX(Scenario!$B$18:$B$20,MATCH(B3794,Scenario!$A$18:$A$20,0))</f>
        <v>60</v>
      </c>
      <c r="R3794" s="9" t="n">
        <f aca="false">INDEX(Scenario!$C$18:$C$20,MATCH(B3794,Scenario!$A$18:$A$20,0))</f>
        <v>1440</v>
      </c>
      <c r="S3794" s="9" t="n">
        <f aca="false">IF(ISNUMBER(M3794),IF(M3794&lt;=Q3794,1,0),"")</f>
        <v>0</v>
      </c>
      <c r="T3794" s="9" t="n">
        <f aca="false">IF(ISNUMBER(P3794),IF(P3794&lt;=R3794,1,0),"")</f>
        <v>0</v>
      </c>
      <c r="U3794" s="9" t="n">
        <f aca="false">IF(E3794&gt;Scenario!$B$14,0,IF(OR(AND(ISNUMBER(H3794),H3794&lt;=Scenario!$B$14),AND(ISNUMBER(I3794),I3794&lt;=Scenario!$B$14)),0,1))</f>
        <v>0</v>
      </c>
      <c r="V3794" s="9" t="n">
        <f aca="false">IF(AND(U3794=1,(Scenario!$B$14-E3794)/60&gt;R3794),1,0)</f>
        <v>0</v>
      </c>
      <c r="W3794" s="9" t="n">
        <f aca="false">IF(OR(C3794=Scenario!$B$22,C3794=Scenario!$C$22),1,0)</f>
        <v>0</v>
      </c>
      <c r="X3794" s="9" t="n">
        <f aca="false">IF(ISNUMBER(I3794),1,0)</f>
        <v>0</v>
      </c>
      <c r="Y3794" s="9" t="n">
        <f aca="false">MOD(INT(E3794/86400)+3,7)</f>
        <v>4</v>
      </c>
      <c r="Z3794" s="9" t="n">
        <f aca="false">MOD(INT(E3794/3600),24)</f>
        <v>19</v>
      </c>
      <c r="AA3794" s="6" t="s">
        <v>7831</v>
      </c>
    </row>
    <row r="3795" customFormat="false" ht="15" hidden="false" customHeight="false" outlineLevel="0" collapsed="false">
      <c r="A3795" s="6" t="s">
        <v>7832</v>
      </c>
      <c r="B3795" s="6" t="s">
        <v>43</v>
      </c>
      <c r="C3795" s="6" t="s">
        <v>46</v>
      </c>
      <c r="D3795" s="6" t="s">
        <v>171</v>
      </c>
      <c r="E3795" s="6" t="n">
        <v>1790367107</v>
      </c>
      <c r="I3795" s="6" t="n">
        <v>1790369838</v>
      </c>
      <c r="J3795" s="6" t="n">
        <v>0</v>
      </c>
      <c r="K3795" s="6" t="n">
        <v>0</v>
      </c>
      <c r="L3795" s="9" t="n">
        <f aca="false">IF(AND(E3795&gt;=Scenario!$B$11,E3795&lt;Scenario!$B$12),1,0)</f>
        <v>1</v>
      </c>
      <c r="M3795" s="0" t="str">
        <f aca="false">IF(AND(L3795=1,ISNUMBER(F3795)),MAX(0,F3795-E3795)/60,"")</f>
        <v/>
      </c>
      <c r="N3795" s="0" t="str">
        <f aca="false">IF(AND(L3795=1,ISNUMBER(G3795)),MAX(0,G3795-E3795)/60,"")</f>
        <v/>
      </c>
      <c r="O3795" s="9" t="n">
        <f aca="false">IF(ISNUMBER(H3795),IF(AND(H3795&gt;=Scenario!$B$11,H3795&lt;Scenario!$B$12),1,0),0)</f>
        <v>0</v>
      </c>
      <c r="P3795" s="0" t="str">
        <f aca="false">IF(O3795=1,MAX(0,H3795-E3795)/60,"")</f>
        <v/>
      </c>
      <c r="Q3795" s="9" t="n">
        <f aca="false">INDEX(Scenario!$B$18:$B$20,MATCH(B3795,Scenario!$A$18:$A$20,0))</f>
        <v>60</v>
      </c>
      <c r="R3795" s="9" t="n">
        <f aca="false">INDEX(Scenario!$C$18:$C$20,MATCH(B3795,Scenario!$A$18:$A$20,0))</f>
        <v>1440</v>
      </c>
      <c r="S3795" s="0" t="str">
        <f aca="false">IF(ISNUMBER(M3795),IF(M3795&lt;=Q3795,1,0),"")</f>
        <v/>
      </c>
      <c r="T3795" s="0" t="str">
        <f aca="false">IF(ISNUMBER(P3795),IF(P3795&lt;=R3795,1,0),"")</f>
        <v/>
      </c>
      <c r="U3795" s="9" t="n">
        <f aca="false">IF(E3795&gt;Scenario!$B$14,0,IF(OR(AND(ISNUMBER(H3795),H3795&lt;=Scenario!$B$14),AND(ISNUMBER(I3795),I3795&lt;=Scenario!$B$14)),0,1))</f>
        <v>0</v>
      </c>
      <c r="V3795" s="9" t="n">
        <f aca="false">IF(AND(U3795=1,(Scenario!$B$14-E3795)/60&gt;R3795),1,0)</f>
        <v>0</v>
      </c>
      <c r="W3795" s="9" t="n">
        <f aca="false">IF(OR(C3795=Scenario!$B$22,C3795=Scenario!$C$22),1,0)</f>
        <v>1</v>
      </c>
      <c r="X3795" s="9" t="n">
        <f aca="false">IF(ISNUMBER(I3795),1,0)</f>
        <v>1</v>
      </c>
      <c r="Y3795" s="9" t="n">
        <f aca="false">MOD(INT(E3795/86400)+3,7)</f>
        <v>4</v>
      </c>
      <c r="Z3795" s="9" t="n">
        <f aca="false">MOD(INT(E3795/3600),24)</f>
        <v>20</v>
      </c>
      <c r="AA3795" s="6" t="s">
        <v>7833</v>
      </c>
    </row>
    <row r="3796" customFormat="false" ht="15" hidden="false" customHeight="false" outlineLevel="0" collapsed="false">
      <c r="A3796" s="6" t="s">
        <v>7834</v>
      </c>
      <c r="B3796" s="6" t="s">
        <v>44</v>
      </c>
      <c r="C3796" s="6" t="s">
        <v>288</v>
      </c>
      <c r="D3796" s="6" t="s">
        <v>171</v>
      </c>
      <c r="E3796" s="6" t="n">
        <v>1790367847</v>
      </c>
      <c r="F3796" s="6" t="n">
        <v>1790492530</v>
      </c>
      <c r="G3796" s="6" t="n">
        <v>1790492415</v>
      </c>
      <c r="H3796" s="6" t="n">
        <v>1790507732</v>
      </c>
      <c r="J3796" s="6" t="n">
        <v>0</v>
      </c>
      <c r="K3796" s="6" t="n">
        <v>0</v>
      </c>
      <c r="L3796" s="9" t="n">
        <f aca="false">IF(AND(E3796&gt;=Scenario!$B$11,E3796&lt;Scenario!$B$12),1,0)</f>
        <v>1</v>
      </c>
      <c r="M3796" s="9" t="n">
        <f aca="false">IF(AND(L3796=1,ISNUMBER(F3796)),MAX(0,F3796-E3796)/60,"")</f>
        <v>2078.05</v>
      </c>
      <c r="N3796" s="9" t="n">
        <f aca="false">IF(AND(L3796=1,ISNUMBER(G3796)),MAX(0,G3796-E3796)/60,"")</f>
        <v>2076.13333333333</v>
      </c>
      <c r="O3796" s="9" t="n">
        <f aca="false">IF(ISNUMBER(H3796),IF(AND(H3796&gt;=Scenario!$B$11,H3796&lt;Scenario!$B$12),1,0),0)</f>
        <v>1</v>
      </c>
      <c r="P3796" s="9" t="n">
        <f aca="false">IF(O3796=1,MAX(0,H3796-E3796)/60,"")</f>
        <v>2331.41666666667</v>
      </c>
      <c r="Q3796" s="9" t="n">
        <f aca="false">INDEX(Scenario!$B$18:$B$20,MATCH(B3796,Scenario!$A$18:$A$20,0))</f>
        <v>240</v>
      </c>
      <c r="R3796" s="9" t="n">
        <f aca="false">INDEX(Scenario!$C$18:$C$20,MATCH(B3796,Scenario!$A$18:$A$20,0))</f>
        <v>4320</v>
      </c>
      <c r="S3796" s="9" t="n">
        <f aca="false">IF(ISNUMBER(M3796),IF(M3796&lt;=Q3796,1,0),"")</f>
        <v>0</v>
      </c>
      <c r="T3796" s="9" t="n">
        <f aca="false">IF(ISNUMBER(P3796),IF(P3796&lt;=R3796,1,0),"")</f>
        <v>1</v>
      </c>
      <c r="U3796" s="9" t="n">
        <f aca="false">IF(E3796&gt;Scenario!$B$14,0,IF(OR(AND(ISNUMBER(H3796),H3796&lt;=Scenario!$B$14),AND(ISNUMBER(I3796),I3796&lt;=Scenario!$B$14)),0,1))</f>
        <v>0</v>
      </c>
      <c r="V3796" s="9" t="n">
        <f aca="false">IF(AND(U3796=1,(Scenario!$B$14-E3796)/60&gt;R3796),1,0)</f>
        <v>0</v>
      </c>
      <c r="W3796" s="9" t="n">
        <f aca="false">IF(OR(C3796=Scenario!$B$22,C3796=Scenario!$C$22),1,0)</f>
        <v>0</v>
      </c>
      <c r="X3796" s="9" t="n">
        <f aca="false">IF(ISNUMBER(I3796),1,0)</f>
        <v>0</v>
      </c>
      <c r="Y3796" s="9" t="n">
        <f aca="false">MOD(INT(E3796/86400)+3,7)</f>
        <v>4</v>
      </c>
      <c r="Z3796" s="9" t="n">
        <f aca="false">MOD(INT(E3796/3600),24)</f>
        <v>20</v>
      </c>
      <c r="AA3796" s="6" t="s">
        <v>7835</v>
      </c>
    </row>
    <row r="3797" customFormat="false" ht="15" hidden="false" customHeight="false" outlineLevel="0" collapsed="false">
      <c r="A3797" s="6" t="s">
        <v>7836</v>
      </c>
      <c r="B3797" s="6" t="s">
        <v>43</v>
      </c>
      <c r="C3797" s="6" t="s">
        <v>288</v>
      </c>
      <c r="D3797" s="6" t="s">
        <v>170</v>
      </c>
      <c r="E3797" s="6" t="n">
        <v>1790368498</v>
      </c>
      <c r="F3797" s="6" t="n">
        <v>1790368655</v>
      </c>
      <c r="G3797" s="6" t="n">
        <v>1790368524</v>
      </c>
      <c r="H3797" s="6" t="n">
        <v>1790371138</v>
      </c>
      <c r="J3797" s="6" t="n">
        <v>0</v>
      </c>
      <c r="K3797" s="6" t="n">
        <v>0</v>
      </c>
      <c r="L3797" s="9" t="n">
        <f aca="false">IF(AND(E3797&gt;=Scenario!$B$11,E3797&lt;Scenario!$B$12),1,0)</f>
        <v>1</v>
      </c>
      <c r="M3797" s="9" t="n">
        <f aca="false">IF(AND(L3797=1,ISNUMBER(F3797)),MAX(0,F3797-E3797)/60,"")</f>
        <v>2.61666666666667</v>
      </c>
      <c r="N3797" s="9" t="n">
        <f aca="false">IF(AND(L3797=1,ISNUMBER(G3797)),MAX(0,G3797-E3797)/60,"")</f>
        <v>0.433333333333333</v>
      </c>
      <c r="O3797" s="9" t="n">
        <f aca="false">IF(ISNUMBER(H3797),IF(AND(H3797&gt;=Scenario!$B$11,H3797&lt;Scenario!$B$12),1,0),0)</f>
        <v>1</v>
      </c>
      <c r="P3797" s="9" t="n">
        <f aca="false">IF(O3797=1,MAX(0,H3797-E3797)/60,"")</f>
        <v>44</v>
      </c>
      <c r="Q3797" s="9" t="n">
        <f aca="false">INDEX(Scenario!$B$18:$B$20,MATCH(B3797,Scenario!$A$18:$A$20,0))</f>
        <v>60</v>
      </c>
      <c r="R3797" s="9" t="n">
        <f aca="false">INDEX(Scenario!$C$18:$C$20,MATCH(B3797,Scenario!$A$18:$A$20,0))</f>
        <v>1440</v>
      </c>
      <c r="S3797" s="9" t="n">
        <f aca="false">IF(ISNUMBER(M3797),IF(M3797&lt;=Q3797,1,0),"")</f>
        <v>1</v>
      </c>
      <c r="T3797" s="9" t="n">
        <f aca="false">IF(ISNUMBER(P3797),IF(P3797&lt;=R3797,1,0),"")</f>
        <v>1</v>
      </c>
      <c r="U3797" s="9" t="n">
        <f aca="false">IF(E3797&gt;Scenario!$B$14,0,IF(OR(AND(ISNUMBER(H3797),H3797&lt;=Scenario!$B$14),AND(ISNUMBER(I3797),I3797&lt;=Scenario!$B$14)),0,1))</f>
        <v>0</v>
      </c>
      <c r="V3797" s="9" t="n">
        <f aca="false">IF(AND(U3797=1,(Scenario!$B$14-E3797)/60&gt;R3797),1,0)</f>
        <v>0</v>
      </c>
      <c r="W3797" s="9" t="n">
        <f aca="false">IF(OR(C3797=Scenario!$B$22,C3797=Scenario!$C$22),1,0)</f>
        <v>0</v>
      </c>
      <c r="X3797" s="9" t="n">
        <f aca="false">IF(ISNUMBER(I3797),1,0)</f>
        <v>0</v>
      </c>
      <c r="Y3797" s="9" t="n">
        <f aca="false">MOD(INT(E3797/86400)+3,7)</f>
        <v>4</v>
      </c>
      <c r="Z3797" s="9" t="n">
        <f aca="false">MOD(INT(E3797/3600),24)</f>
        <v>20</v>
      </c>
      <c r="AA3797" s="6" t="s">
        <v>7837</v>
      </c>
    </row>
    <row r="3798" customFormat="false" ht="15" hidden="false" customHeight="false" outlineLevel="0" collapsed="false">
      <c r="A3798" s="6" t="s">
        <v>7838</v>
      </c>
      <c r="B3798" s="6" t="s">
        <v>44</v>
      </c>
      <c r="C3798" s="6" t="s">
        <v>46</v>
      </c>
      <c r="D3798" s="6" t="s">
        <v>171</v>
      </c>
      <c r="E3798" s="6" t="n">
        <v>1790372179</v>
      </c>
      <c r="F3798" s="6" t="n">
        <v>1790475055</v>
      </c>
      <c r="G3798" s="6" t="n">
        <v>1790474918</v>
      </c>
      <c r="H3798" s="6" t="n">
        <v>1790545496</v>
      </c>
      <c r="J3798" s="6" t="n">
        <v>1</v>
      </c>
      <c r="K3798" s="6" t="n">
        <v>0</v>
      </c>
      <c r="L3798" s="9" t="n">
        <f aca="false">IF(AND(E3798&gt;=Scenario!$B$11,E3798&lt;Scenario!$B$12),1,0)</f>
        <v>1</v>
      </c>
      <c r="M3798" s="9" t="n">
        <f aca="false">IF(AND(L3798=1,ISNUMBER(F3798)),MAX(0,F3798-E3798)/60,"")</f>
        <v>1714.6</v>
      </c>
      <c r="N3798" s="9" t="n">
        <f aca="false">IF(AND(L3798=1,ISNUMBER(G3798)),MAX(0,G3798-E3798)/60,"")</f>
        <v>1712.31666666667</v>
      </c>
      <c r="O3798" s="9" t="n">
        <f aca="false">IF(ISNUMBER(H3798),IF(AND(H3798&gt;=Scenario!$B$11,H3798&lt;Scenario!$B$12),1,0),0)</f>
        <v>1</v>
      </c>
      <c r="P3798" s="9" t="n">
        <f aca="false">IF(O3798=1,MAX(0,H3798-E3798)/60,"")</f>
        <v>2888.61666666667</v>
      </c>
      <c r="Q3798" s="9" t="n">
        <f aca="false">INDEX(Scenario!$B$18:$B$20,MATCH(B3798,Scenario!$A$18:$A$20,0))</f>
        <v>240</v>
      </c>
      <c r="R3798" s="9" t="n">
        <f aca="false">INDEX(Scenario!$C$18:$C$20,MATCH(B3798,Scenario!$A$18:$A$20,0))</f>
        <v>4320</v>
      </c>
      <c r="S3798" s="9" t="n">
        <f aca="false">IF(ISNUMBER(M3798),IF(M3798&lt;=Q3798,1,0),"")</f>
        <v>0</v>
      </c>
      <c r="T3798" s="9" t="n">
        <f aca="false">IF(ISNUMBER(P3798),IF(P3798&lt;=R3798,1,0),"")</f>
        <v>1</v>
      </c>
      <c r="U3798" s="9" t="n">
        <f aca="false">IF(E3798&gt;Scenario!$B$14,0,IF(OR(AND(ISNUMBER(H3798),H3798&lt;=Scenario!$B$14),AND(ISNUMBER(I3798),I3798&lt;=Scenario!$B$14)),0,1))</f>
        <v>0</v>
      </c>
      <c r="V3798" s="9" t="n">
        <f aca="false">IF(AND(U3798=1,(Scenario!$B$14-E3798)/60&gt;R3798),1,0)</f>
        <v>0</v>
      </c>
      <c r="W3798" s="9" t="n">
        <f aca="false">IF(OR(C3798=Scenario!$B$22,C3798=Scenario!$C$22),1,0)</f>
        <v>1</v>
      </c>
      <c r="X3798" s="9" t="n">
        <f aca="false">IF(ISNUMBER(I3798),1,0)</f>
        <v>0</v>
      </c>
      <c r="Y3798" s="9" t="n">
        <f aca="false">MOD(INT(E3798/86400)+3,7)</f>
        <v>4</v>
      </c>
      <c r="Z3798" s="9" t="n">
        <f aca="false">MOD(INT(E3798/3600),24)</f>
        <v>21</v>
      </c>
      <c r="AA3798" s="6" t="s">
        <v>7839</v>
      </c>
    </row>
    <row r="3799" customFormat="false" ht="15" hidden="false" customHeight="false" outlineLevel="0" collapsed="false">
      <c r="A3799" s="6" t="s">
        <v>7840</v>
      </c>
      <c r="B3799" s="6" t="s">
        <v>43</v>
      </c>
      <c r="C3799" s="6" t="s">
        <v>46</v>
      </c>
      <c r="D3799" s="6" t="s">
        <v>171</v>
      </c>
      <c r="E3799" s="6" t="n">
        <v>1790380153</v>
      </c>
      <c r="F3799" s="6" t="n">
        <v>1790456506</v>
      </c>
      <c r="G3799" s="6" t="n">
        <v>1790456425</v>
      </c>
      <c r="H3799" s="6" t="n">
        <v>1790465577</v>
      </c>
      <c r="J3799" s="6" t="n">
        <v>0</v>
      </c>
      <c r="K3799" s="6" t="n">
        <v>0</v>
      </c>
      <c r="L3799" s="9" t="n">
        <f aca="false">IF(AND(E3799&gt;=Scenario!$B$11,E3799&lt;Scenario!$B$12),1,0)</f>
        <v>1</v>
      </c>
      <c r="M3799" s="9" t="n">
        <f aca="false">IF(AND(L3799=1,ISNUMBER(F3799)),MAX(0,F3799-E3799)/60,"")</f>
        <v>1272.55</v>
      </c>
      <c r="N3799" s="9" t="n">
        <f aca="false">IF(AND(L3799=1,ISNUMBER(G3799)),MAX(0,G3799-E3799)/60,"")</f>
        <v>1271.2</v>
      </c>
      <c r="O3799" s="9" t="n">
        <f aca="false">IF(ISNUMBER(H3799),IF(AND(H3799&gt;=Scenario!$B$11,H3799&lt;Scenario!$B$12),1,0),0)</f>
        <v>1</v>
      </c>
      <c r="P3799" s="9" t="n">
        <f aca="false">IF(O3799=1,MAX(0,H3799-E3799)/60,"")</f>
        <v>1423.73333333333</v>
      </c>
      <c r="Q3799" s="9" t="n">
        <f aca="false">INDEX(Scenario!$B$18:$B$20,MATCH(B3799,Scenario!$A$18:$A$20,0))</f>
        <v>60</v>
      </c>
      <c r="R3799" s="9" t="n">
        <f aca="false">INDEX(Scenario!$C$18:$C$20,MATCH(B3799,Scenario!$A$18:$A$20,0))</f>
        <v>1440</v>
      </c>
      <c r="S3799" s="9" t="n">
        <f aca="false">IF(ISNUMBER(M3799),IF(M3799&lt;=Q3799,1,0),"")</f>
        <v>0</v>
      </c>
      <c r="T3799" s="9" t="n">
        <f aca="false">IF(ISNUMBER(P3799),IF(P3799&lt;=R3799,1,0),"")</f>
        <v>1</v>
      </c>
      <c r="U3799" s="9" t="n">
        <f aca="false">IF(E3799&gt;Scenario!$B$14,0,IF(OR(AND(ISNUMBER(H3799),H3799&lt;=Scenario!$B$14),AND(ISNUMBER(I3799),I3799&lt;=Scenario!$B$14)),0,1))</f>
        <v>0</v>
      </c>
      <c r="V3799" s="9" t="n">
        <f aca="false">IF(AND(U3799=1,(Scenario!$B$14-E3799)/60&gt;R3799),1,0)</f>
        <v>0</v>
      </c>
      <c r="W3799" s="9" t="n">
        <f aca="false">IF(OR(C3799=Scenario!$B$22,C3799=Scenario!$C$22),1,0)</f>
        <v>1</v>
      </c>
      <c r="X3799" s="9" t="n">
        <f aca="false">IF(ISNUMBER(I3799),1,0)</f>
        <v>0</v>
      </c>
      <c r="Y3799" s="9" t="n">
        <f aca="false">MOD(INT(E3799/86400)+3,7)</f>
        <v>4</v>
      </c>
      <c r="Z3799" s="9" t="n">
        <f aca="false">MOD(INT(E3799/3600),24)</f>
        <v>23</v>
      </c>
      <c r="AA3799" s="6" t="s">
        <v>7841</v>
      </c>
    </row>
    <row r="3800" customFormat="false" ht="15" hidden="false" customHeight="false" outlineLevel="0" collapsed="false">
      <c r="A3800" s="6" t="s">
        <v>7842</v>
      </c>
      <c r="B3800" s="6" t="s">
        <v>43</v>
      </c>
      <c r="C3800" s="6" t="s">
        <v>46</v>
      </c>
      <c r="D3800" s="6" t="s">
        <v>170</v>
      </c>
      <c r="E3800" s="6" t="n">
        <v>1790402800</v>
      </c>
      <c r="I3800" s="6" t="n">
        <v>1790403803</v>
      </c>
      <c r="J3800" s="6" t="n">
        <v>0</v>
      </c>
      <c r="K3800" s="6" t="n">
        <v>0</v>
      </c>
      <c r="L3800" s="9" t="n">
        <f aca="false">IF(AND(E3800&gt;=Scenario!$B$11,E3800&lt;Scenario!$B$12),1,0)</f>
        <v>1</v>
      </c>
      <c r="M3800" s="0" t="str">
        <f aca="false">IF(AND(L3800=1,ISNUMBER(F3800)),MAX(0,F3800-E3800)/60,"")</f>
        <v/>
      </c>
      <c r="N3800" s="0" t="str">
        <f aca="false">IF(AND(L3800=1,ISNUMBER(G3800)),MAX(0,G3800-E3800)/60,"")</f>
        <v/>
      </c>
      <c r="O3800" s="9" t="n">
        <f aca="false">IF(ISNUMBER(H3800),IF(AND(H3800&gt;=Scenario!$B$11,H3800&lt;Scenario!$B$12),1,0),0)</f>
        <v>0</v>
      </c>
      <c r="P3800" s="0" t="str">
        <f aca="false">IF(O3800=1,MAX(0,H3800-E3800)/60,"")</f>
        <v/>
      </c>
      <c r="Q3800" s="9" t="n">
        <f aca="false">INDEX(Scenario!$B$18:$B$20,MATCH(B3800,Scenario!$A$18:$A$20,0))</f>
        <v>60</v>
      </c>
      <c r="R3800" s="9" t="n">
        <f aca="false">INDEX(Scenario!$C$18:$C$20,MATCH(B3800,Scenario!$A$18:$A$20,0))</f>
        <v>1440</v>
      </c>
      <c r="S3800" s="0" t="str">
        <f aca="false">IF(ISNUMBER(M3800),IF(M3800&lt;=Q3800,1,0),"")</f>
        <v/>
      </c>
      <c r="T3800" s="0" t="str">
        <f aca="false">IF(ISNUMBER(P3800),IF(P3800&lt;=R3800,1,0),"")</f>
        <v/>
      </c>
      <c r="U3800" s="9" t="n">
        <f aca="false">IF(E3800&gt;Scenario!$B$14,0,IF(OR(AND(ISNUMBER(H3800),H3800&lt;=Scenario!$B$14),AND(ISNUMBER(I3800),I3800&lt;=Scenario!$B$14)),0,1))</f>
        <v>0</v>
      </c>
      <c r="V3800" s="9" t="n">
        <f aca="false">IF(AND(U3800=1,(Scenario!$B$14-E3800)/60&gt;R3800),1,0)</f>
        <v>0</v>
      </c>
      <c r="W3800" s="9" t="n">
        <f aca="false">IF(OR(C3800=Scenario!$B$22,C3800=Scenario!$C$22),1,0)</f>
        <v>1</v>
      </c>
      <c r="X3800" s="9" t="n">
        <f aca="false">IF(ISNUMBER(I3800),1,0)</f>
        <v>1</v>
      </c>
      <c r="Y3800" s="9" t="n">
        <f aca="false">MOD(INT(E3800/86400)+3,7)</f>
        <v>5</v>
      </c>
      <c r="Z3800" s="9" t="n">
        <f aca="false">MOD(INT(E3800/3600),24)</f>
        <v>6</v>
      </c>
      <c r="AA3800" s="6" t="s">
        <v>7843</v>
      </c>
    </row>
    <row r="3801" customFormat="false" ht="15" hidden="false" customHeight="false" outlineLevel="0" collapsed="false">
      <c r="A3801" s="6" t="s">
        <v>7844</v>
      </c>
      <c r="B3801" s="6" t="s">
        <v>44</v>
      </c>
      <c r="C3801" s="6" t="s">
        <v>47</v>
      </c>
      <c r="D3801" s="6" t="s">
        <v>170</v>
      </c>
      <c r="E3801" s="6" t="n">
        <v>1790405947</v>
      </c>
      <c r="F3801" s="6" t="n">
        <v>1790406946</v>
      </c>
      <c r="G3801" s="6" t="n">
        <v>1790406785</v>
      </c>
      <c r="H3801" s="6" t="n">
        <v>1790408691</v>
      </c>
      <c r="J3801" s="6" t="n">
        <v>0</v>
      </c>
      <c r="K3801" s="6" t="n">
        <v>0</v>
      </c>
      <c r="L3801" s="9" t="n">
        <f aca="false">IF(AND(E3801&gt;=Scenario!$B$11,E3801&lt;Scenario!$B$12),1,0)</f>
        <v>1</v>
      </c>
      <c r="M3801" s="9" t="n">
        <f aca="false">IF(AND(L3801=1,ISNUMBER(F3801)),MAX(0,F3801-E3801)/60,"")</f>
        <v>16.65</v>
      </c>
      <c r="N3801" s="9" t="n">
        <f aca="false">IF(AND(L3801=1,ISNUMBER(G3801)),MAX(0,G3801-E3801)/60,"")</f>
        <v>13.9666666666667</v>
      </c>
      <c r="O3801" s="9" t="n">
        <f aca="false">IF(ISNUMBER(H3801),IF(AND(H3801&gt;=Scenario!$B$11,H3801&lt;Scenario!$B$12),1,0),0)</f>
        <v>1</v>
      </c>
      <c r="P3801" s="9" t="n">
        <f aca="false">IF(O3801=1,MAX(0,H3801-E3801)/60,"")</f>
        <v>45.7333333333333</v>
      </c>
      <c r="Q3801" s="9" t="n">
        <f aca="false">INDEX(Scenario!$B$18:$B$20,MATCH(B3801,Scenario!$A$18:$A$20,0))</f>
        <v>240</v>
      </c>
      <c r="R3801" s="9" t="n">
        <f aca="false">INDEX(Scenario!$C$18:$C$20,MATCH(B3801,Scenario!$A$18:$A$20,0))</f>
        <v>4320</v>
      </c>
      <c r="S3801" s="9" t="n">
        <f aca="false">IF(ISNUMBER(M3801),IF(M3801&lt;=Q3801,1,0),"")</f>
        <v>1</v>
      </c>
      <c r="T3801" s="9" t="n">
        <f aca="false">IF(ISNUMBER(P3801),IF(P3801&lt;=R3801,1,0),"")</f>
        <v>1</v>
      </c>
      <c r="U3801" s="9" t="n">
        <f aca="false">IF(E3801&gt;Scenario!$B$14,0,IF(OR(AND(ISNUMBER(H3801),H3801&lt;=Scenario!$B$14),AND(ISNUMBER(I3801),I3801&lt;=Scenario!$B$14)),0,1))</f>
        <v>0</v>
      </c>
      <c r="V3801" s="9" t="n">
        <f aca="false">IF(AND(U3801=1,(Scenario!$B$14-E3801)/60&gt;R3801),1,0)</f>
        <v>0</v>
      </c>
      <c r="W3801" s="9" t="n">
        <f aca="false">IF(OR(C3801=Scenario!$B$22,C3801=Scenario!$C$22),1,0)</f>
        <v>1</v>
      </c>
      <c r="X3801" s="9" t="n">
        <f aca="false">IF(ISNUMBER(I3801),1,0)</f>
        <v>0</v>
      </c>
      <c r="Y3801" s="9" t="n">
        <f aca="false">MOD(INT(E3801/86400)+3,7)</f>
        <v>5</v>
      </c>
      <c r="Z3801" s="9" t="n">
        <f aca="false">MOD(INT(E3801/3600),24)</f>
        <v>6</v>
      </c>
      <c r="AA3801" s="6" t="s">
        <v>7845</v>
      </c>
    </row>
    <row r="3802" customFormat="false" ht="15" hidden="false" customHeight="false" outlineLevel="0" collapsed="false">
      <c r="A3802" s="6" t="s">
        <v>7846</v>
      </c>
      <c r="B3802" s="6" t="s">
        <v>44</v>
      </c>
      <c r="C3802" s="6" t="s">
        <v>249</v>
      </c>
      <c r="D3802" s="6" t="s">
        <v>170</v>
      </c>
      <c r="E3802" s="6" t="n">
        <v>1790407140</v>
      </c>
      <c r="F3802" s="6" t="n">
        <v>1790408880</v>
      </c>
      <c r="G3802" s="6" t="n">
        <v>1790408713</v>
      </c>
      <c r="H3802" s="6" t="n">
        <v>1790414509</v>
      </c>
      <c r="J3802" s="6" t="n">
        <v>0</v>
      </c>
      <c r="K3802" s="6" t="n">
        <v>0</v>
      </c>
      <c r="L3802" s="9" t="n">
        <f aca="false">IF(AND(E3802&gt;=Scenario!$B$11,E3802&lt;Scenario!$B$12),1,0)</f>
        <v>1</v>
      </c>
      <c r="M3802" s="9" t="n">
        <f aca="false">IF(AND(L3802=1,ISNUMBER(F3802)),MAX(0,F3802-E3802)/60,"")</f>
        <v>29</v>
      </c>
      <c r="N3802" s="9" t="n">
        <f aca="false">IF(AND(L3802=1,ISNUMBER(G3802)),MAX(0,G3802-E3802)/60,"")</f>
        <v>26.2166666666667</v>
      </c>
      <c r="O3802" s="9" t="n">
        <f aca="false">IF(ISNUMBER(H3802),IF(AND(H3802&gt;=Scenario!$B$11,H3802&lt;Scenario!$B$12),1,0),0)</f>
        <v>1</v>
      </c>
      <c r="P3802" s="9" t="n">
        <f aca="false">IF(O3802=1,MAX(0,H3802-E3802)/60,"")</f>
        <v>122.816666666667</v>
      </c>
      <c r="Q3802" s="9" t="n">
        <f aca="false">INDEX(Scenario!$B$18:$B$20,MATCH(B3802,Scenario!$A$18:$A$20,0))</f>
        <v>240</v>
      </c>
      <c r="R3802" s="9" t="n">
        <f aca="false">INDEX(Scenario!$C$18:$C$20,MATCH(B3802,Scenario!$A$18:$A$20,0))</f>
        <v>4320</v>
      </c>
      <c r="S3802" s="9" t="n">
        <f aca="false">IF(ISNUMBER(M3802),IF(M3802&lt;=Q3802,1,0),"")</f>
        <v>1</v>
      </c>
      <c r="T3802" s="9" t="n">
        <f aca="false">IF(ISNUMBER(P3802),IF(P3802&lt;=R3802,1,0),"")</f>
        <v>1</v>
      </c>
      <c r="U3802" s="9" t="n">
        <f aca="false">IF(E3802&gt;Scenario!$B$14,0,IF(OR(AND(ISNUMBER(H3802),H3802&lt;=Scenario!$B$14),AND(ISNUMBER(I3802),I3802&lt;=Scenario!$B$14)),0,1))</f>
        <v>0</v>
      </c>
      <c r="V3802" s="9" t="n">
        <f aca="false">IF(AND(U3802=1,(Scenario!$B$14-E3802)/60&gt;R3802),1,0)</f>
        <v>0</v>
      </c>
      <c r="W3802" s="9" t="n">
        <f aca="false">IF(OR(C3802=Scenario!$B$22,C3802=Scenario!$C$22),1,0)</f>
        <v>0</v>
      </c>
      <c r="X3802" s="9" t="n">
        <f aca="false">IF(ISNUMBER(I3802),1,0)</f>
        <v>0</v>
      </c>
      <c r="Y3802" s="9" t="n">
        <f aca="false">MOD(INT(E3802/86400)+3,7)</f>
        <v>5</v>
      </c>
      <c r="Z3802" s="9" t="n">
        <f aca="false">MOD(INT(E3802/3600),24)</f>
        <v>7</v>
      </c>
      <c r="AA3802" s="6" t="s">
        <v>7847</v>
      </c>
    </row>
    <row r="3803" customFormat="false" ht="15" hidden="false" customHeight="false" outlineLevel="0" collapsed="false">
      <c r="A3803" s="6" t="s">
        <v>7848</v>
      </c>
      <c r="B3803" s="6" t="s">
        <v>43</v>
      </c>
      <c r="C3803" s="6" t="s">
        <v>249</v>
      </c>
      <c r="D3803" s="6" t="s">
        <v>171</v>
      </c>
      <c r="E3803" s="6" t="n">
        <v>1790417729</v>
      </c>
      <c r="F3803" s="6" t="n">
        <v>1790460748</v>
      </c>
      <c r="G3803" s="6" t="n">
        <v>1790460537</v>
      </c>
      <c r="H3803" s="6" t="n">
        <v>1790477540</v>
      </c>
      <c r="J3803" s="6" t="n">
        <v>0</v>
      </c>
      <c r="K3803" s="6" t="n">
        <v>0</v>
      </c>
      <c r="L3803" s="9" t="n">
        <f aca="false">IF(AND(E3803&gt;=Scenario!$B$11,E3803&lt;Scenario!$B$12),1,0)</f>
        <v>1</v>
      </c>
      <c r="M3803" s="9" t="n">
        <f aca="false">IF(AND(L3803=1,ISNUMBER(F3803)),MAX(0,F3803-E3803)/60,"")</f>
        <v>716.983333333333</v>
      </c>
      <c r="N3803" s="9" t="n">
        <f aca="false">IF(AND(L3803=1,ISNUMBER(G3803)),MAX(0,G3803-E3803)/60,"")</f>
        <v>713.466666666667</v>
      </c>
      <c r="O3803" s="9" t="n">
        <f aca="false">IF(ISNUMBER(H3803),IF(AND(H3803&gt;=Scenario!$B$11,H3803&lt;Scenario!$B$12),1,0),0)</f>
        <v>1</v>
      </c>
      <c r="P3803" s="9" t="n">
        <f aca="false">IF(O3803=1,MAX(0,H3803-E3803)/60,"")</f>
        <v>996.85</v>
      </c>
      <c r="Q3803" s="9" t="n">
        <f aca="false">INDEX(Scenario!$B$18:$B$20,MATCH(B3803,Scenario!$A$18:$A$20,0))</f>
        <v>60</v>
      </c>
      <c r="R3803" s="9" t="n">
        <f aca="false">INDEX(Scenario!$C$18:$C$20,MATCH(B3803,Scenario!$A$18:$A$20,0))</f>
        <v>1440</v>
      </c>
      <c r="S3803" s="9" t="n">
        <f aca="false">IF(ISNUMBER(M3803),IF(M3803&lt;=Q3803,1,0),"")</f>
        <v>0</v>
      </c>
      <c r="T3803" s="9" t="n">
        <f aca="false">IF(ISNUMBER(P3803),IF(P3803&lt;=R3803,1,0),"")</f>
        <v>1</v>
      </c>
      <c r="U3803" s="9" t="n">
        <f aca="false">IF(E3803&gt;Scenario!$B$14,0,IF(OR(AND(ISNUMBER(H3803),H3803&lt;=Scenario!$B$14),AND(ISNUMBER(I3803),I3803&lt;=Scenario!$B$14)),0,1))</f>
        <v>0</v>
      </c>
      <c r="V3803" s="9" t="n">
        <f aca="false">IF(AND(U3803=1,(Scenario!$B$14-E3803)/60&gt;R3803),1,0)</f>
        <v>0</v>
      </c>
      <c r="W3803" s="9" t="n">
        <f aca="false">IF(OR(C3803=Scenario!$B$22,C3803=Scenario!$C$22),1,0)</f>
        <v>0</v>
      </c>
      <c r="X3803" s="9" t="n">
        <f aca="false">IF(ISNUMBER(I3803),1,0)</f>
        <v>0</v>
      </c>
      <c r="Y3803" s="9" t="n">
        <f aca="false">MOD(INT(E3803/86400)+3,7)</f>
        <v>5</v>
      </c>
      <c r="Z3803" s="9" t="n">
        <f aca="false">MOD(INT(E3803/3600),24)</f>
        <v>10</v>
      </c>
      <c r="AA3803" s="6" t="s">
        <v>7849</v>
      </c>
    </row>
    <row r="3804" customFormat="false" ht="15" hidden="false" customHeight="false" outlineLevel="0" collapsed="false">
      <c r="A3804" s="6" t="s">
        <v>7850</v>
      </c>
      <c r="B3804" s="6" t="s">
        <v>44</v>
      </c>
      <c r="C3804" s="6" t="s">
        <v>249</v>
      </c>
      <c r="D3804" s="6" t="s">
        <v>170</v>
      </c>
      <c r="E3804" s="6" t="n">
        <v>1790420259</v>
      </c>
      <c r="F3804" s="6" t="n">
        <v>1790421420</v>
      </c>
      <c r="G3804" s="6" t="n">
        <v>1790421337</v>
      </c>
      <c r="H3804" s="6" t="n">
        <v>1790421954</v>
      </c>
      <c r="J3804" s="6" t="n">
        <v>0</v>
      </c>
      <c r="K3804" s="6" t="n">
        <v>0</v>
      </c>
      <c r="L3804" s="9" t="n">
        <f aca="false">IF(AND(E3804&gt;=Scenario!$B$11,E3804&lt;Scenario!$B$12),1,0)</f>
        <v>1</v>
      </c>
      <c r="M3804" s="9" t="n">
        <f aca="false">IF(AND(L3804=1,ISNUMBER(F3804)),MAX(0,F3804-E3804)/60,"")</f>
        <v>19.35</v>
      </c>
      <c r="N3804" s="9" t="n">
        <f aca="false">IF(AND(L3804=1,ISNUMBER(G3804)),MAX(0,G3804-E3804)/60,"")</f>
        <v>17.9666666666667</v>
      </c>
      <c r="O3804" s="9" t="n">
        <f aca="false">IF(ISNUMBER(H3804),IF(AND(H3804&gt;=Scenario!$B$11,H3804&lt;Scenario!$B$12),1,0),0)</f>
        <v>1</v>
      </c>
      <c r="P3804" s="9" t="n">
        <f aca="false">IF(O3804=1,MAX(0,H3804-E3804)/60,"")</f>
        <v>28.25</v>
      </c>
      <c r="Q3804" s="9" t="n">
        <f aca="false">INDEX(Scenario!$B$18:$B$20,MATCH(B3804,Scenario!$A$18:$A$20,0))</f>
        <v>240</v>
      </c>
      <c r="R3804" s="9" t="n">
        <f aca="false">INDEX(Scenario!$C$18:$C$20,MATCH(B3804,Scenario!$A$18:$A$20,0))</f>
        <v>4320</v>
      </c>
      <c r="S3804" s="9" t="n">
        <f aca="false">IF(ISNUMBER(M3804),IF(M3804&lt;=Q3804,1,0),"")</f>
        <v>1</v>
      </c>
      <c r="T3804" s="9" t="n">
        <f aca="false">IF(ISNUMBER(P3804),IF(P3804&lt;=R3804,1,0),"")</f>
        <v>1</v>
      </c>
      <c r="U3804" s="9" t="n">
        <f aca="false">IF(E3804&gt;Scenario!$B$14,0,IF(OR(AND(ISNUMBER(H3804),H3804&lt;=Scenario!$B$14),AND(ISNUMBER(I3804),I3804&lt;=Scenario!$B$14)),0,1))</f>
        <v>0</v>
      </c>
      <c r="V3804" s="9" t="n">
        <f aca="false">IF(AND(U3804=1,(Scenario!$B$14-E3804)/60&gt;R3804),1,0)</f>
        <v>0</v>
      </c>
      <c r="W3804" s="9" t="n">
        <f aca="false">IF(OR(C3804=Scenario!$B$22,C3804=Scenario!$C$22),1,0)</f>
        <v>0</v>
      </c>
      <c r="X3804" s="9" t="n">
        <f aca="false">IF(ISNUMBER(I3804),1,0)</f>
        <v>0</v>
      </c>
      <c r="Y3804" s="9" t="n">
        <f aca="false">MOD(INT(E3804/86400)+3,7)</f>
        <v>5</v>
      </c>
      <c r="Z3804" s="9" t="n">
        <f aca="false">MOD(INT(E3804/3600),24)</f>
        <v>10</v>
      </c>
      <c r="AA3804" s="6" t="s">
        <v>7851</v>
      </c>
    </row>
    <row r="3805" customFormat="false" ht="15" hidden="false" customHeight="false" outlineLevel="0" collapsed="false">
      <c r="A3805" s="6" t="s">
        <v>7852</v>
      </c>
      <c r="B3805" s="6" t="s">
        <v>44</v>
      </c>
      <c r="C3805" s="6" t="s">
        <v>249</v>
      </c>
      <c r="D3805" s="6" t="s">
        <v>171</v>
      </c>
      <c r="E3805" s="6" t="n">
        <v>1790420750</v>
      </c>
      <c r="F3805" s="6" t="n">
        <v>1790476684</v>
      </c>
      <c r="G3805" s="6" t="n">
        <v>1790476475</v>
      </c>
      <c r="H3805" s="6" t="n">
        <v>1790478778</v>
      </c>
      <c r="J3805" s="6" t="n">
        <v>0</v>
      </c>
      <c r="K3805" s="6" t="n">
        <v>0</v>
      </c>
      <c r="L3805" s="9" t="n">
        <f aca="false">IF(AND(E3805&gt;=Scenario!$B$11,E3805&lt;Scenario!$B$12),1,0)</f>
        <v>1</v>
      </c>
      <c r="M3805" s="9" t="n">
        <f aca="false">IF(AND(L3805=1,ISNUMBER(F3805)),MAX(0,F3805-E3805)/60,"")</f>
        <v>932.233333333333</v>
      </c>
      <c r="N3805" s="9" t="n">
        <f aca="false">IF(AND(L3805=1,ISNUMBER(G3805)),MAX(0,G3805-E3805)/60,"")</f>
        <v>928.75</v>
      </c>
      <c r="O3805" s="9" t="n">
        <f aca="false">IF(ISNUMBER(H3805),IF(AND(H3805&gt;=Scenario!$B$11,H3805&lt;Scenario!$B$12),1,0),0)</f>
        <v>1</v>
      </c>
      <c r="P3805" s="9" t="n">
        <f aca="false">IF(O3805=1,MAX(0,H3805-E3805)/60,"")</f>
        <v>967.133333333333</v>
      </c>
      <c r="Q3805" s="9" t="n">
        <f aca="false">INDEX(Scenario!$B$18:$B$20,MATCH(B3805,Scenario!$A$18:$A$20,0))</f>
        <v>240</v>
      </c>
      <c r="R3805" s="9" t="n">
        <f aca="false">INDEX(Scenario!$C$18:$C$20,MATCH(B3805,Scenario!$A$18:$A$20,0))</f>
        <v>4320</v>
      </c>
      <c r="S3805" s="9" t="n">
        <f aca="false">IF(ISNUMBER(M3805),IF(M3805&lt;=Q3805,1,0),"")</f>
        <v>0</v>
      </c>
      <c r="T3805" s="9" t="n">
        <f aca="false">IF(ISNUMBER(P3805),IF(P3805&lt;=R3805,1,0),"")</f>
        <v>1</v>
      </c>
      <c r="U3805" s="9" t="n">
        <f aca="false">IF(E3805&gt;Scenario!$B$14,0,IF(OR(AND(ISNUMBER(H3805),H3805&lt;=Scenario!$B$14),AND(ISNUMBER(I3805),I3805&lt;=Scenario!$B$14)),0,1))</f>
        <v>0</v>
      </c>
      <c r="V3805" s="9" t="n">
        <f aca="false">IF(AND(U3805=1,(Scenario!$B$14-E3805)/60&gt;R3805),1,0)</f>
        <v>0</v>
      </c>
      <c r="W3805" s="9" t="n">
        <f aca="false">IF(OR(C3805=Scenario!$B$22,C3805=Scenario!$C$22),1,0)</f>
        <v>0</v>
      </c>
      <c r="X3805" s="9" t="n">
        <f aca="false">IF(ISNUMBER(I3805),1,0)</f>
        <v>0</v>
      </c>
      <c r="Y3805" s="9" t="n">
        <f aca="false">MOD(INT(E3805/86400)+3,7)</f>
        <v>5</v>
      </c>
      <c r="Z3805" s="9" t="n">
        <f aca="false">MOD(INT(E3805/3600),24)</f>
        <v>11</v>
      </c>
      <c r="AA3805" s="6" t="s">
        <v>7853</v>
      </c>
    </row>
    <row r="3806" customFormat="false" ht="15" hidden="false" customHeight="false" outlineLevel="0" collapsed="false">
      <c r="A3806" s="6" t="s">
        <v>7854</v>
      </c>
      <c r="B3806" s="6" t="s">
        <v>43</v>
      </c>
      <c r="C3806" s="6" t="s">
        <v>249</v>
      </c>
      <c r="D3806" s="6" t="s">
        <v>170</v>
      </c>
      <c r="E3806" s="6" t="n">
        <v>1790436660</v>
      </c>
      <c r="F3806" s="6" t="n">
        <v>1790436890</v>
      </c>
      <c r="G3806" s="6" t="n">
        <v>1790436715</v>
      </c>
      <c r="H3806" s="6" t="n">
        <v>1790438683</v>
      </c>
      <c r="J3806" s="6" t="n">
        <v>0</v>
      </c>
      <c r="K3806" s="6" t="n">
        <v>0</v>
      </c>
      <c r="L3806" s="9" t="n">
        <f aca="false">IF(AND(E3806&gt;=Scenario!$B$11,E3806&lt;Scenario!$B$12),1,0)</f>
        <v>1</v>
      </c>
      <c r="M3806" s="9" t="n">
        <f aca="false">IF(AND(L3806=1,ISNUMBER(F3806)),MAX(0,F3806-E3806)/60,"")</f>
        <v>3.83333333333333</v>
      </c>
      <c r="N3806" s="9" t="n">
        <f aca="false">IF(AND(L3806=1,ISNUMBER(G3806)),MAX(0,G3806-E3806)/60,"")</f>
        <v>0.916666666666667</v>
      </c>
      <c r="O3806" s="9" t="n">
        <f aca="false">IF(ISNUMBER(H3806),IF(AND(H3806&gt;=Scenario!$B$11,H3806&lt;Scenario!$B$12),1,0),0)</f>
        <v>1</v>
      </c>
      <c r="P3806" s="9" t="n">
        <f aca="false">IF(O3806=1,MAX(0,H3806-E3806)/60,"")</f>
        <v>33.7166666666667</v>
      </c>
      <c r="Q3806" s="9" t="n">
        <f aca="false">INDEX(Scenario!$B$18:$B$20,MATCH(B3806,Scenario!$A$18:$A$20,0))</f>
        <v>60</v>
      </c>
      <c r="R3806" s="9" t="n">
        <f aca="false">INDEX(Scenario!$C$18:$C$20,MATCH(B3806,Scenario!$A$18:$A$20,0))</f>
        <v>1440</v>
      </c>
      <c r="S3806" s="9" t="n">
        <f aca="false">IF(ISNUMBER(M3806),IF(M3806&lt;=Q3806,1,0),"")</f>
        <v>1</v>
      </c>
      <c r="T3806" s="9" t="n">
        <f aca="false">IF(ISNUMBER(P3806),IF(P3806&lt;=R3806,1,0),"")</f>
        <v>1</v>
      </c>
      <c r="U3806" s="9" t="n">
        <f aca="false">IF(E3806&gt;Scenario!$B$14,0,IF(OR(AND(ISNUMBER(H3806),H3806&lt;=Scenario!$B$14),AND(ISNUMBER(I3806),I3806&lt;=Scenario!$B$14)),0,1))</f>
        <v>0</v>
      </c>
      <c r="V3806" s="9" t="n">
        <f aca="false">IF(AND(U3806=1,(Scenario!$B$14-E3806)/60&gt;R3806),1,0)</f>
        <v>0</v>
      </c>
      <c r="W3806" s="9" t="n">
        <f aca="false">IF(OR(C3806=Scenario!$B$22,C3806=Scenario!$C$22),1,0)</f>
        <v>0</v>
      </c>
      <c r="X3806" s="9" t="n">
        <f aca="false">IF(ISNUMBER(I3806),1,0)</f>
        <v>0</v>
      </c>
      <c r="Y3806" s="9" t="n">
        <f aca="false">MOD(INT(E3806/86400)+3,7)</f>
        <v>5</v>
      </c>
      <c r="Z3806" s="9" t="n">
        <f aca="false">MOD(INT(E3806/3600),24)</f>
        <v>15</v>
      </c>
      <c r="AA3806" s="6" t="s">
        <v>7855</v>
      </c>
    </row>
    <row r="3807" customFormat="false" ht="15" hidden="false" customHeight="false" outlineLevel="0" collapsed="false">
      <c r="A3807" s="6" t="s">
        <v>7856</v>
      </c>
      <c r="B3807" s="6" t="s">
        <v>44</v>
      </c>
      <c r="C3807" s="6" t="s">
        <v>249</v>
      </c>
      <c r="D3807" s="6" t="s">
        <v>170</v>
      </c>
      <c r="E3807" s="6" t="n">
        <v>1790438282</v>
      </c>
      <c r="F3807" s="6" t="n">
        <v>1790438788</v>
      </c>
      <c r="G3807" s="6" t="n">
        <v>1790438693</v>
      </c>
      <c r="H3807" s="6" t="n">
        <v>1790439619</v>
      </c>
      <c r="J3807" s="6" t="n">
        <v>0</v>
      </c>
      <c r="K3807" s="6" t="n">
        <v>0</v>
      </c>
      <c r="L3807" s="9" t="n">
        <f aca="false">IF(AND(E3807&gt;=Scenario!$B$11,E3807&lt;Scenario!$B$12),1,0)</f>
        <v>1</v>
      </c>
      <c r="M3807" s="9" t="n">
        <f aca="false">IF(AND(L3807=1,ISNUMBER(F3807)),MAX(0,F3807-E3807)/60,"")</f>
        <v>8.43333333333333</v>
      </c>
      <c r="N3807" s="9" t="n">
        <f aca="false">IF(AND(L3807=1,ISNUMBER(G3807)),MAX(0,G3807-E3807)/60,"")</f>
        <v>6.85</v>
      </c>
      <c r="O3807" s="9" t="n">
        <f aca="false">IF(ISNUMBER(H3807),IF(AND(H3807&gt;=Scenario!$B$11,H3807&lt;Scenario!$B$12),1,0),0)</f>
        <v>1</v>
      </c>
      <c r="P3807" s="9" t="n">
        <f aca="false">IF(O3807=1,MAX(0,H3807-E3807)/60,"")</f>
        <v>22.2833333333333</v>
      </c>
      <c r="Q3807" s="9" t="n">
        <f aca="false">INDEX(Scenario!$B$18:$B$20,MATCH(B3807,Scenario!$A$18:$A$20,0))</f>
        <v>240</v>
      </c>
      <c r="R3807" s="9" t="n">
        <f aca="false">INDEX(Scenario!$C$18:$C$20,MATCH(B3807,Scenario!$A$18:$A$20,0))</f>
        <v>4320</v>
      </c>
      <c r="S3807" s="9" t="n">
        <f aca="false">IF(ISNUMBER(M3807),IF(M3807&lt;=Q3807,1,0),"")</f>
        <v>1</v>
      </c>
      <c r="T3807" s="9" t="n">
        <f aca="false">IF(ISNUMBER(P3807),IF(P3807&lt;=R3807,1,0),"")</f>
        <v>1</v>
      </c>
      <c r="U3807" s="9" t="n">
        <f aca="false">IF(E3807&gt;Scenario!$B$14,0,IF(OR(AND(ISNUMBER(H3807),H3807&lt;=Scenario!$B$14),AND(ISNUMBER(I3807),I3807&lt;=Scenario!$B$14)),0,1))</f>
        <v>0</v>
      </c>
      <c r="V3807" s="9" t="n">
        <f aca="false">IF(AND(U3807=1,(Scenario!$B$14-E3807)/60&gt;R3807),1,0)</f>
        <v>0</v>
      </c>
      <c r="W3807" s="9" t="n">
        <f aca="false">IF(OR(C3807=Scenario!$B$22,C3807=Scenario!$C$22),1,0)</f>
        <v>0</v>
      </c>
      <c r="X3807" s="9" t="n">
        <f aca="false">IF(ISNUMBER(I3807),1,0)</f>
        <v>0</v>
      </c>
      <c r="Y3807" s="9" t="n">
        <f aca="false">MOD(INT(E3807/86400)+3,7)</f>
        <v>5</v>
      </c>
      <c r="Z3807" s="9" t="n">
        <f aca="false">MOD(INT(E3807/3600),24)</f>
        <v>15</v>
      </c>
      <c r="AA3807" s="6" t="s">
        <v>7857</v>
      </c>
    </row>
    <row r="3808" customFormat="false" ht="15" hidden="false" customHeight="false" outlineLevel="0" collapsed="false">
      <c r="A3808" s="6" t="s">
        <v>7858</v>
      </c>
      <c r="B3808" s="6" t="s">
        <v>44</v>
      </c>
      <c r="C3808" s="6" t="s">
        <v>249</v>
      </c>
      <c r="D3808" s="6" t="s">
        <v>172</v>
      </c>
      <c r="E3808" s="6" t="n">
        <v>1790446310</v>
      </c>
      <c r="F3808" s="6" t="n">
        <v>1790446533</v>
      </c>
      <c r="G3808" s="6" t="n">
        <v>1790446370</v>
      </c>
      <c r="H3808" s="6" t="n">
        <v>1790450120</v>
      </c>
      <c r="J3808" s="6" t="n">
        <v>0</v>
      </c>
      <c r="K3808" s="6" t="n">
        <v>0</v>
      </c>
      <c r="L3808" s="9" t="n">
        <f aca="false">IF(AND(E3808&gt;=Scenario!$B$11,E3808&lt;Scenario!$B$12),1,0)</f>
        <v>1</v>
      </c>
      <c r="M3808" s="9" t="n">
        <f aca="false">IF(AND(L3808=1,ISNUMBER(F3808)),MAX(0,F3808-E3808)/60,"")</f>
        <v>3.71666666666667</v>
      </c>
      <c r="N3808" s="9" t="n">
        <f aca="false">IF(AND(L3808=1,ISNUMBER(G3808)),MAX(0,G3808-E3808)/60,"")</f>
        <v>1</v>
      </c>
      <c r="O3808" s="9" t="n">
        <f aca="false">IF(ISNUMBER(H3808),IF(AND(H3808&gt;=Scenario!$B$11,H3808&lt;Scenario!$B$12),1,0),0)</f>
        <v>1</v>
      </c>
      <c r="P3808" s="9" t="n">
        <f aca="false">IF(O3808=1,MAX(0,H3808-E3808)/60,"")</f>
        <v>63.5</v>
      </c>
      <c r="Q3808" s="9" t="n">
        <f aca="false">INDEX(Scenario!$B$18:$B$20,MATCH(B3808,Scenario!$A$18:$A$20,0))</f>
        <v>240</v>
      </c>
      <c r="R3808" s="9" t="n">
        <f aca="false">INDEX(Scenario!$C$18:$C$20,MATCH(B3808,Scenario!$A$18:$A$20,0))</f>
        <v>4320</v>
      </c>
      <c r="S3808" s="9" t="n">
        <f aca="false">IF(ISNUMBER(M3808),IF(M3808&lt;=Q3808,1,0),"")</f>
        <v>1</v>
      </c>
      <c r="T3808" s="9" t="n">
        <f aca="false">IF(ISNUMBER(P3808),IF(P3808&lt;=R3808,1,0),"")</f>
        <v>1</v>
      </c>
      <c r="U3808" s="9" t="n">
        <f aca="false">IF(E3808&gt;Scenario!$B$14,0,IF(OR(AND(ISNUMBER(H3808),H3808&lt;=Scenario!$B$14),AND(ISNUMBER(I3808),I3808&lt;=Scenario!$B$14)),0,1))</f>
        <v>0</v>
      </c>
      <c r="V3808" s="9" t="n">
        <f aca="false">IF(AND(U3808=1,(Scenario!$B$14-E3808)/60&gt;R3808),1,0)</f>
        <v>0</v>
      </c>
      <c r="W3808" s="9" t="n">
        <f aca="false">IF(OR(C3808=Scenario!$B$22,C3808=Scenario!$C$22),1,0)</f>
        <v>0</v>
      </c>
      <c r="X3808" s="9" t="n">
        <f aca="false">IF(ISNUMBER(I3808),1,0)</f>
        <v>0</v>
      </c>
      <c r="Y3808" s="9" t="n">
        <f aca="false">MOD(INT(E3808/86400)+3,7)</f>
        <v>5</v>
      </c>
      <c r="Z3808" s="9" t="n">
        <f aca="false">MOD(INT(E3808/3600),24)</f>
        <v>18</v>
      </c>
      <c r="AA3808" s="6" t="s">
        <v>7859</v>
      </c>
    </row>
    <row r="3809" customFormat="false" ht="15" hidden="false" customHeight="false" outlineLevel="0" collapsed="false">
      <c r="A3809" s="6" t="s">
        <v>7860</v>
      </c>
      <c r="B3809" s="6" t="s">
        <v>44</v>
      </c>
      <c r="C3809" s="6" t="s">
        <v>288</v>
      </c>
      <c r="D3809" s="6" t="s">
        <v>170</v>
      </c>
      <c r="E3809" s="6" t="n">
        <v>1790452007</v>
      </c>
      <c r="F3809" s="6" t="n">
        <v>1790452280</v>
      </c>
      <c r="G3809" s="6" t="n">
        <v>1790452065</v>
      </c>
      <c r="H3809" s="6" t="n">
        <v>1790453182</v>
      </c>
      <c r="J3809" s="6" t="n">
        <v>0</v>
      </c>
      <c r="K3809" s="6" t="n">
        <v>0</v>
      </c>
      <c r="L3809" s="9" t="n">
        <f aca="false">IF(AND(E3809&gt;=Scenario!$B$11,E3809&lt;Scenario!$B$12),1,0)</f>
        <v>1</v>
      </c>
      <c r="M3809" s="9" t="n">
        <f aca="false">IF(AND(L3809=1,ISNUMBER(F3809)),MAX(0,F3809-E3809)/60,"")</f>
        <v>4.55</v>
      </c>
      <c r="N3809" s="9" t="n">
        <f aca="false">IF(AND(L3809=1,ISNUMBER(G3809)),MAX(0,G3809-E3809)/60,"")</f>
        <v>0.966666666666667</v>
      </c>
      <c r="O3809" s="9" t="n">
        <f aca="false">IF(ISNUMBER(H3809),IF(AND(H3809&gt;=Scenario!$B$11,H3809&lt;Scenario!$B$12),1,0),0)</f>
        <v>1</v>
      </c>
      <c r="P3809" s="9" t="n">
        <f aca="false">IF(O3809=1,MAX(0,H3809-E3809)/60,"")</f>
        <v>19.5833333333333</v>
      </c>
      <c r="Q3809" s="9" t="n">
        <f aca="false">INDEX(Scenario!$B$18:$B$20,MATCH(B3809,Scenario!$A$18:$A$20,0))</f>
        <v>240</v>
      </c>
      <c r="R3809" s="9" t="n">
        <f aca="false">INDEX(Scenario!$C$18:$C$20,MATCH(B3809,Scenario!$A$18:$A$20,0))</f>
        <v>4320</v>
      </c>
      <c r="S3809" s="9" t="n">
        <f aca="false">IF(ISNUMBER(M3809),IF(M3809&lt;=Q3809,1,0),"")</f>
        <v>1</v>
      </c>
      <c r="T3809" s="9" t="n">
        <f aca="false">IF(ISNUMBER(P3809),IF(P3809&lt;=R3809,1,0),"")</f>
        <v>1</v>
      </c>
      <c r="U3809" s="9" t="n">
        <f aca="false">IF(E3809&gt;Scenario!$B$14,0,IF(OR(AND(ISNUMBER(H3809),H3809&lt;=Scenario!$B$14),AND(ISNUMBER(I3809),I3809&lt;=Scenario!$B$14)),0,1))</f>
        <v>0</v>
      </c>
      <c r="V3809" s="9" t="n">
        <f aca="false">IF(AND(U3809=1,(Scenario!$B$14-E3809)/60&gt;R3809),1,0)</f>
        <v>0</v>
      </c>
      <c r="W3809" s="9" t="n">
        <f aca="false">IF(OR(C3809=Scenario!$B$22,C3809=Scenario!$C$22),1,0)</f>
        <v>0</v>
      </c>
      <c r="X3809" s="9" t="n">
        <f aca="false">IF(ISNUMBER(I3809),1,0)</f>
        <v>0</v>
      </c>
      <c r="Y3809" s="9" t="n">
        <f aca="false">MOD(INT(E3809/86400)+3,7)</f>
        <v>5</v>
      </c>
      <c r="Z3809" s="9" t="n">
        <f aca="false">MOD(INT(E3809/3600),24)</f>
        <v>19</v>
      </c>
      <c r="AA3809" s="6" t="s">
        <v>7861</v>
      </c>
    </row>
    <row r="3810" customFormat="false" ht="15" hidden="false" customHeight="false" outlineLevel="0" collapsed="false">
      <c r="A3810" s="6" t="s">
        <v>7862</v>
      </c>
      <c r="B3810" s="6" t="s">
        <v>44</v>
      </c>
      <c r="C3810" s="6" t="s">
        <v>249</v>
      </c>
      <c r="D3810" s="6" t="s">
        <v>171</v>
      </c>
      <c r="E3810" s="6" t="n">
        <v>1790457230</v>
      </c>
      <c r="F3810" s="6" t="n">
        <v>1790477746</v>
      </c>
      <c r="G3810" s="6" t="n">
        <v>1790477550</v>
      </c>
      <c r="H3810" s="6" t="n">
        <v>1790480622</v>
      </c>
      <c r="J3810" s="6" t="n">
        <v>0</v>
      </c>
      <c r="K3810" s="6" t="n">
        <v>0</v>
      </c>
      <c r="L3810" s="9" t="n">
        <f aca="false">IF(AND(E3810&gt;=Scenario!$B$11,E3810&lt;Scenario!$B$12),1,0)</f>
        <v>1</v>
      </c>
      <c r="M3810" s="9" t="n">
        <f aca="false">IF(AND(L3810=1,ISNUMBER(F3810)),MAX(0,F3810-E3810)/60,"")</f>
        <v>341.933333333333</v>
      </c>
      <c r="N3810" s="9" t="n">
        <f aca="false">IF(AND(L3810=1,ISNUMBER(G3810)),MAX(0,G3810-E3810)/60,"")</f>
        <v>338.666666666667</v>
      </c>
      <c r="O3810" s="9" t="n">
        <f aca="false">IF(ISNUMBER(H3810),IF(AND(H3810&gt;=Scenario!$B$11,H3810&lt;Scenario!$B$12),1,0),0)</f>
        <v>1</v>
      </c>
      <c r="P3810" s="9" t="n">
        <f aca="false">IF(O3810=1,MAX(0,H3810-E3810)/60,"")</f>
        <v>389.866666666667</v>
      </c>
      <c r="Q3810" s="9" t="n">
        <f aca="false">INDEX(Scenario!$B$18:$B$20,MATCH(B3810,Scenario!$A$18:$A$20,0))</f>
        <v>240</v>
      </c>
      <c r="R3810" s="9" t="n">
        <f aca="false">INDEX(Scenario!$C$18:$C$20,MATCH(B3810,Scenario!$A$18:$A$20,0))</f>
        <v>4320</v>
      </c>
      <c r="S3810" s="9" t="n">
        <f aca="false">IF(ISNUMBER(M3810),IF(M3810&lt;=Q3810,1,0),"")</f>
        <v>0</v>
      </c>
      <c r="T3810" s="9" t="n">
        <f aca="false">IF(ISNUMBER(P3810),IF(P3810&lt;=R3810,1,0),"")</f>
        <v>1</v>
      </c>
      <c r="U3810" s="9" t="n">
        <f aca="false">IF(E3810&gt;Scenario!$B$14,0,IF(OR(AND(ISNUMBER(H3810),H3810&lt;=Scenario!$B$14),AND(ISNUMBER(I3810),I3810&lt;=Scenario!$B$14)),0,1))</f>
        <v>0</v>
      </c>
      <c r="V3810" s="9" t="n">
        <f aca="false">IF(AND(U3810=1,(Scenario!$B$14-E3810)/60&gt;R3810),1,0)</f>
        <v>0</v>
      </c>
      <c r="W3810" s="9" t="n">
        <f aca="false">IF(OR(C3810=Scenario!$B$22,C3810=Scenario!$C$22),1,0)</f>
        <v>0</v>
      </c>
      <c r="X3810" s="9" t="n">
        <f aca="false">IF(ISNUMBER(I3810),1,0)</f>
        <v>0</v>
      </c>
      <c r="Y3810" s="9" t="n">
        <f aca="false">MOD(INT(E3810/86400)+3,7)</f>
        <v>5</v>
      </c>
      <c r="Z3810" s="9" t="n">
        <f aca="false">MOD(INT(E3810/3600),24)</f>
        <v>21</v>
      </c>
      <c r="AA3810" s="6" t="s">
        <v>7863</v>
      </c>
    </row>
    <row r="3811" customFormat="false" ht="15" hidden="false" customHeight="false" outlineLevel="0" collapsed="false">
      <c r="A3811" s="6" t="s">
        <v>7864</v>
      </c>
      <c r="B3811" s="6" t="s">
        <v>44</v>
      </c>
      <c r="C3811" s="6" t="s">
        <v>47</v>
      </c>
      <c r="D3811" s="6" t="s">
        <v>170</v>
      </c>
      <c r="E3811" s="6" t="n">
        <v>1790485214</v>
      </c>
      <c r="F3811" s="6" t="n">
        <v>1790514187</v>
      </c>
      <c r="G3811" s="6" t="n">
        <v>1790514031</v>
      </c>
      <c r="H3811" s="6" t="n">
        <v>1790514961</v>
      </c>
      <c r="J3811" s="6" t="n">
        <v>0</v>
      </c>
      <c r="K3811" s="6" t="n">
        <v>0</v>
      </c>
      <c r="L3811" s="9" t="n">
        <f aca="false">IF(AND(E3811&gt;=Scenario!$B$11,E3811&lt;Scenario!$B$12),1,0)</f>
        <v>1</v>
      </c>
      <c r="M3811" s="9" t="n">
        <f aca="false">IF(AND(L3811=1,ISNUMBER(F3811)),MAX(0,F3811-E3811)/60,"")</f>
        <v>482.883333333333</v>
      </c>
      <c r="N3811" s="9" t="n">
        <f aca="false">IF(AND(L3811=1,ISNUMBER(G3811)),MAX(0,G3811-E3811)/60,"")</f>
        <v>480.283333333333</v>
      </c>
      <c r="O3811" s="9" t="n">
        <f aca="false">IF(ISNUMBER(H3811),IF(AND(H3811&gt;=Scenario!$B$11,H3811&lt;Scenario!$B$12),1,0),0)</f>
        <v>1</v>
      </c>
      <c r="P3811" s="9" t="n">
        <f aca="false">IF(O3811=1,MAX(0,H3811-E3811)/60,"")</f>
        <v>495.783333333333</v>
      </c>
      <c r="Q3811" s="9" t="n">
        <f aca="false">INDEX(Scenario!$B$18:$B$20,MATCH(B3811,Scenario!$A$18:$A$20,0))</f>
        <v>240</v>
      </c>
      <c r="R3811" s="9" t="n">
        <f aca="false">INDEX(Scenario!$C$18:$C$20,MATCH(B3811,Scenario!$A$18:$A$20,0))</f>
        <v>4320</v>
      </c>
      <c r="S3811" s="9" t="n">
        <f aca="false">IF(ISNUMBER(M3811),IF(M3811&lt;=Q3811,1,0),"")</f>
        <v>0</v>
      </c>
      <c r="T3811" s="9" t="n">
        <f aca="false">IF(ISNUMBER(P3811),IF(P3811&lt;=R3811,1,0),"")</f>
        <v>1</v>
      </c>
      <c r="U3811" s="9" t="n">
        <f aca="false">IF(E3811&gt;Scenario!$B$14,0,IF(OR(AND(ISNUMBER(H3811),H3811&lt;=Scenario!$B$14),AND(ISNUMBER(I3811),I3811&lt;=Scenario!$B$14)),0,1))</f>
        <v>0</v>
      </c>
      <c r="V3811" s="9" t="n">
        <f aca="false">IF(AND(U3811=1,(Scenario!$B$14-E3811)/60&gt;R3811),1,0)</f>
        <v>0</v>
      </c>
      <c r="W3811" s="9" t="n">
        <f aca="false">IF(OR(C3811=Scenario!$B$22,C3811=Scenario!$C$22),1,0)</f>
        <v>1</v>
      </c>
      <c r="X3811" s="9" t="n">
        <f aca="false">IF(ISNUMBER(I3811),1,0)</f>
        <v>0</v>
      </c>
      <c r="Y3811" s="9" t="n">
        <f aca="false">MOD(INT(E3811/86400)+3,7)</f>
        <v>6</v>
      </c>
      <c r="Z3811" s="9" t="n">
        <f aca="false">MOD(INT(E3811/3600),24)</f>
        <v>5</v>
      </c>
      <c r="AA3811" s="6" t="s">
        <v>7865</v>
      </c>
    </row>
    <row r="3812" customFormat="false" ht="15" hidden="false" customHeight="false" outlineLevel="0" collapsed="false">
      <c r="A3812" s="6" t="s">
        <v>7866</v>
      </c>
      <c r="B3812" s="6" t="s">
        <v>43</v>
      </c>
      <c r="C3812" s="6" t="s">
        <v>46</v>
      </c>
      <c r="D3812" s="6" t="s">
        <v>171</v>
      </c>
      <c r="E3812" s="6" t="n">
        <v>1790495434</v>
      </c>
      <c r="F3812" s="6" t="n">
        <v>1790496037</v>
      </c>
      <c r="G3812" s="6" t="n">
        <v>1790495959</v>
      </c>
      <c r="H3812" s="6" t="n">
        <v>1790500764</v>
      </c>
      <c r="J3812" s="6" t="n">
        <v>0</v>
      </c>
      <c r="K3812" s="6" t="n">
        <v>0</v>
      </c>
      <c r="L3812" s="9" t="n">
        <f aca="false">IF(AND(E3812&gt;=Scenario!$B$11,E3812&lt;Scenario!$B$12),1,0)</f>
        <v>1</v>
      </c>
      <c r="M3812" s="9" t="n">
        <f aca="false">IF(AND(L3812=1,ISNUMBER(F3812)),MAX(0,F3812-E3812)/60,"")</f>
        <v>10.05</v>
      </c>
      <c r="N3812" s="9" t="n">
        <f aca="false">IF(AND(L3812=1,ISNUMBER(G3812)),MAX(0,G3812-E3812)/60,"")</f>
        <v>8.75</v>
      </c>
      <c r="O3812" s="9" t="n">
        <f aca="false">IF(ISNUMBER(H3812),IF(AND(H3812&gt;=Scenario!$B$11,H3812&lt;Scenario!$B$12),1,0),0)</f>
        <v>1</v>
      </c>
      <c r="P3812" s="9" t="n">
        <f aca="false">IF(O3812=1,MAX(0,H3812-E3812)/60,"")</f>
        <v>88.8333333333333</v>
      </c>
      <c r="Q3812" s="9" t="n">
        <f aca="false">INDEX(Scenario!$B$18:$B$20,MATCH(B3812,Scenario!$A$18:$A$20,0))</f>
        <v>60</v>
      </c>
      <c r="R3812" s="9" t="n">
        <f aca="false">INDEX(Scenario!$C$18:$C$20,MATCH(B3812,Scenario!$A$18:$A$20,0))</f>
        <v>1440</v>
      </c>
      <c r="S3812" s="9" t="n">
        <f aca="false">IF(ISNUMBER(M3812),IF(M3812&lt;=Q3812,1,0),"")</f>
        <v>1</v>
      </c>
      <c r="T3812" s="9" t="n">
        <f aca="false">IF(ISNUMBER(P3812),IF(P3812&lt;=R3812,1,0),"")</f>
        <v>1</v>
      </c>
      <c r="U3812" s="9" t="n">
        <f aca="false">IF(E3812&gt;Scenario!$B$14,0,IF(OR(AND(ISNUMBER(H3812),H3812&lt;=Scenario!$B$14),AND(ISNUMBER(I3812),I3812&lt;=Scenario!$B$14)),0,1))</f>
        <v>0</v>
      </c>
      <c r="V3812" s="9" t="n">
        <f aca="false">IF(AND(U3812=1,(Scenario!$B$14-E3812)/60&gt;R3812),1,0)</f>
        <v>0</v>
      </c>
      <c r="W3812" s="9" t="n">
        <f aca="false">IF(OR(C3812=Scenario!$B$22,C3812=Scenario!$C$22),1,0)</f>
        <v>1</v>
      </c>
      <c r="X3812" s="9" t="n">
        <f aca="false">IF(ISNUMBER(I3812),1,0)</f>
        <v>0</v>
      </c>
      <c r="Y3812" s="9" t="n">
        <f aca="false">MOD(INT(E3812/86400)+3,7)</f>
        <v>6</v>
      </c>
      <c r="Z3812" s="9" t="n">
        <f aca="false">MOD(INT(E3812/3600),24)</f>
        <v>7</v>
      </c>
      <c r="AA3812" s="6" t="s">
        <v>7867</v>
      </c>
    </row>
    <row r="3813" customFormat="false" ht="15" hidden="false" customHeight="false" outlineLevel="0" collapsed="false">
      <c r="A3813" s="6" t="s">
        <v>7868</v>
      </c>
      <c r="B3813" s="6" t="s">
        <v>43</v>
      </c>
      <c r="C3813" s="6" t="s">
        <v>46</v>
      </c>
      <c r="D3813" s="6" t="s">
        <v>171</v>
      </c>
      <c r="E3813" s="6" t="n">
        <v>1790518241</v>
      </c>
      <c r="F3813" s="6" t="n">
        <v>1790542932</v>
      </c>
      <c r="G3813" s="6" t="n">
        <v>1790542813</v>
      </c>
      <c r="H3813" s="6" t="n">
        <v>1790550229</v>
      </c>
      <c r="J3813" s="6" t="n">
        <v>0</v>
      </c>
      <c r="K3813" s="6" t="n">
        <v>0</v>
      </c>
      <c r="L3813" s="9" t="n">
        <f aca="false">IF(AND(E3813&gt;=Scenario!$B$11,E3813&lt;Scenario!$B$12),1,0)</f>
        <v>1</v>
      </c>
      <c r="M3813" s="9" t="n">
        <f aca="false">IF(AND(L3813=1,ISNUMBER(F3813)),MAX(0,F3813-E3813)/60,"")</f>
        <v>411.516666666667</v>
      </c>
      <c r="N3813" s="9" t="n">
        <f aca="false">IF(AND(L3813=1,ISNUMBER(G3813)),MAX(0,G3813-E3813)/60,"")</f>
        <v>409.533333333333</v>
      </c>
      <c r="O3813" s="9" t="n">
        <f aca="false">IF(ISNUMBER(H3813),IF(AND(H3813&gt;=Scenario!$B$11,H3813&lt;Scenario!$B$12),1,0),0)</f>
        <v>1</v>
      </c>
      <c r="P3813" s="9" t="n">
        <f aca="false">IF(O3813=1,MAX(0,H3813-E3813)/60,"")</f>
        <v>533.133333333333</v>
      </c>
      <c r="Q3813" s="9" t="n">
        <f aca="false">INDEX(Scenario!$B$18:$B$20,MATCH(B3813,Scenario!$A$18:$A$20,0))</f>
        <v>60</v>
      </c>
      <c r="R3813" s="9" t="n">
        <f aca="false">INDEX(Scenario!$C$18:$C$20,MATCH(B3813,Scenario!$A$18:$A$20,0))</f>
        <v>1440</v>
      </c>
      <c r="S3813" s="9" t="n">
        <f aca="false">IF(ISNUMBER(M3813),IF(M3813&lt;=Q3813,1,0),"")</f>
        <v>0</v>
      </c>
      <c r="T3813" s="9" t="n">
        <f aca="false">IF(ISNUMBER(P3813),IF(P3813&lt;=R3813,1,0),"")</f>
        <v>1</v>
      </c>
      <c r="U3813" s="9" t="n">
        <f aca="false">IF(E3813&gt;Scenario!$B$14,0,IF(OR(AND(ISNUMBER(H3813),H3813&lt;=Scenario!$B$14),AND(ISNUMBER(I3813),I3813&lt;=Scenario!$B$14)),0,1))</f>
        <v>0</v>
      </c>
      <c r="V3813" s="9" t="n">
        <f aca="false">IF(AND(U3813=1,(Scenario!$B$14-E3813)/60&gt;R3813),1,0)</f>
        <v>0</v>
      </c>
      <c r="W3813" s="9" t="n">
        <f aca="false">IF(OR(C3813=Scenario!$B$22,C3813=Scenario!$C$22),1,0)</f>
        <v>1</v>
      </c>
      <c r="X3813" s="9" t="n">
        <f aca="false">IF(ISNUMBER(I3813),1,0)</f>
        <v>0</v>
      </c>
      <c r="Y3813" s="9" t="n">
        <f aca="false">MOD(INT(E3813/86400)+3,7)</f>
        <v>6</v>
      </c>
      <c r="Z3813" s="9" t="n">
        <f aca="false">MOD(INT(E3813/3600),24)</f>
        <v>14</v>
      </c>
      <c r="AA3813" s="6" t="s">
        <v>7869</v>
      </c>
    </row>
    <row r="3814" customFormat="false" ht="15" hidden="false" customHeight="false" outlineLevel="0" collapsed="false">
      <c r="A3814" s="6" t="s">
        <v>7870</v>
      </c>
      <c r="B3814" s="6" t="s">
        <v>44</v>
      </c>
      <c r="C3814" s="6" t="s">
        <v>46</v>
      </c>
      <c r="D3814" s="6" t="s">
        <v>171</v>
      </c>
      <c r="E3814" s="6" t="n">
        <v>1790522681</v>
      </c>
      <c r="I3814" s="6" t="n">
        <v>1790523633</v>
      </c>
      <c r="J3814" s="6" t="n">
        <v>0</v>
      </c>
      <c r="K3814" s="6" t="n">
        <v>0</v>
      </c>
      <c r="L3814" s="9" t="n">
        <f aca="false">IF(AND(E3814&gt;=Scenario!$B$11,E3814&lt;Scenario!$B$12),1,0)</f>
        <v>1</v>
      </c>
      <c r="M3814" s="0" t="str">
        <f aca="false">IF(AND(L3814=1,ISNUMBER(F3814)),MAX(0,F3814-E3814)/60,"")</f>
        <v/>
      </c>
      <c r="N3814" s="0" t="str">
        <f aca="false">IF(AND(L3814=1,ISNUMBER(G3814)),MAX(0,G3814-E3814)/60,"")</f>
        <v/>
      </c>
      <c r="O3814" s="9" t="n">
        <f aca="false">IF(ISNUMBER(H3814),IF(AND(H3814&gt;=Scenario!$B$11,H3814&lt;Scenario!$B$12),1,0),0)</f>
        <v>0</v>
      </c>
      <c r="P3814" s="0" t="str">
        <f aca="false">IF(O3814=1,MAX(0,H3814-E3814)/60,"")</f>
        <v/>
      </c>
      <c r="Q3814" s="9" t="n">
        <f aca="false">INDEX(Scenario!$B$18:$B$20,MATCH(B3814,Scenario!$A$18:$A$20,0))</f>
        <v>240</v>
      </c>
      <c r="R3814" s="9" t="n">
        <f aca="false">INDEX(Scenario!$C$18:$C$20,MATCH(B3814,Scenario!$A$18:$A$20,0))</f>
        <v>4320</v>
      </c>
      <c r="S3814" s="0" t="str">
        <f aca="false">IF(ISNUMBER(M3814),IF(M3814&lt;=Q3814,1,0),"")</f>
        <v/>
      </c>
      <c r="T3814" s="0" t="str">
        <f aca="false">IF(ISNUMBER(P3814),IF(P3814&lt;=R3814,1,0),"")</f>
        <v/>
      </c>
      <c r="U3814" s="9" t="n">
        <f aca="false">IF(E3814&gt;Scenario!$B$14,0,IF(OR(AND(ISNUMBER(H3814),H3814&lt;=Scenario!$B$14),AND(ISNUMBER(I3814),I3814&lt;=Scenario!$B$14)),0,1))</f>
        <v>0</v>
      </c>
      <c r="V3814" s="9" t="n">
        <f aca="false">IF(AND(U3814=1,(Scenario!$B$14-E3814)/60&gt;R3814),1,0)</f>
        <v>0</v>
      </c>
      <c r="W3814" s="9" t="n">
        <f aca="false">IF(OR(C3814=Scenario!$B$22,C3814=Scenario!$C$22),1,0)</f>
        <v>1</v>
      </c>
      <c r="X3814" s="9" t="n">
        <f aca="false">IF(ISNUMBER(I3814),1,0)</f>
        <v>1</v>
      </c>
      <c r="Y3814" s="9" t="n">
        <f aca="false">MOD(INT(E3814/86400)+3,7)</f>
        <v>6</v>
      </c>
      <c r="Z3814" s="9" t="n">
        <f aca="false">MOD(INT(E3814/3600),24)</f>
        <v>15</v>
      </c>
      <c r="AA3814" s="6" t="s">
        <v>7871</v>
      </c>
    </row>
    <row r="3815" customFormat="false" ht="15" hidden="false" customHeight="false" outlineLevel="0" collapsed="false">
      <c r="A3815" s="6" t="s">
        <v>7872</v>
      </c>
      <c r="B3815" s="6" t="s">
        <v>43</v>
      </c>
      <c r="C3815" s="6" t="s">
        <v>249</v>
      </c>
      <c r="D3815" s="6" t="s">
        <v>172</v>
      </c>
      <c r="E3815" s="6" t="n">
        <v>1790524597</v>
      </c>
      <c r="F3815" s="6" t="n">
        <v>1790524865</v>
      </c>
      <c r="G3815" s="6" t="n">
        <v>1790524646</v>
      </c>
      <c r="H3815" s="6" t="n">
        <v>1790527928</v>
      </c>
      <c r="J3815" s="6" t="n">
        <v>0</v>
      </c>
      <c r="K3815" s="6" t="n">
        <v>0</v>
      </c>
      <c r="L3815" s="9" t="n">
        <f aca="false">IF(AND(E3815&gt;=Scenario!$B$11,E3815&lt;Scenario!$B$12),1,0)</f>
        <v>1</v>
      </c>
      <c r="M3815" s="9" t="n">
        <f aca="false">IF(AND(L3815=1,ISNUMBER(F3815)),MAX(0,F3815-E3815)/60,"")</f>
        <v>4.46666666666667</v>
      </c>
      <c r="N3815" s="9" t="n">
        <f aca="false">IF(AND(L3815=1,ISNUMBER(G3815)),MAX(0,G3815-E3815)/60,"")</f>
        <v>0.816666666666667</v>
      </c>
      <c r="O3815" s="9" t="n">
        <f aca="false">IF(ISNUMBER(H3815),IF(AND(H3815&gt;=Scenario!$B$11,H3815&lt;Scenario!$B$12),1,0),0)</f>
        <v>1</v>
      </c>
      <c r="P3815" s="9" t="n">
        <f aca="false">IF(O3815=1,MAX(0,H3815-E3815)/60,"")</f>
        <v>55.5166666666667</v>
      </c>
      <c r="Q3815" s="9" t="n">
        <f aca="false">INDEX(Scenario!$B$18:$B$20,MATCH(B3815,Scenario!$A$18:$A$20,0))</f>
        <v>60</v>
      </c>
      <c r="R3815" s="9" t="n">
        <f aca="false">INDEX(Scenario!$C$18:$C$20,MATCH(B3815,Scenario!$A$18:$A$20,0))</f>
        <v>1440</v>
      </c>
      <c r="S3815" s="9" t="n">
        <f aca="false">IF(ISNUMBER(M3815),IF(M3815&lt;=Q3815,1,0),"")</f>
        <v>1</v>
      </c>
      <c r="T3815" s="9" t="n">
        <f aca="false">IF(ISNUMBER(P3815),IF(P3815&lt;=R3815,1,0),"")</f>
        <v>1</v>
      </c>
      <c r="U3815" s="9" t="n">
        <f aca="false">IF(E3815&gt;Scenario!$B$14,0,IF(OR(AND(ISNUMBER(H3815),H3815&lt;=Scenario!$B$14),AND(ISNUMBER(I3815),I3815&lt;=Scenario!$B$14)),0,1))</f>
        <v>0</v>
      </c>
      <c r="V3815" s="9" t="n">
        <f aca="false">IF(AND(U3815=1,(Scenario!$B$14-E3815)/60&gt;R3815),1,0)</f>
        <v>0</v>
      </c>
      <c r="W3815" s="9" t="n">
        <f aca="false">IF(OR(C3815=Scenario!$B$22,C3815=Scenario!$C$22),1,0)</f>
        <v>0</v>
      </c>
      <c r="X3815" s="9" t="n">
        <f aca="false">IF(ISNUMBER(I3815),1,0)</f>
        <v>0</v>
      </c>
      <c r="Y3815" s="9" t="n">
        <f aca="false">MOD(INT(E3815/86400)+3,7)</f>
        <v>6</v>
      </c>
      <c r="Z3815" s="9" t="n">
        <f aca="false">MOD(INT(E3815/3600),24)</f>
        <v>15</v>
      </c>
      <c r="AA3815" s="6" t="s">
        <v>7873</v>
      </c>
    </row>
    <row r="3816" customFormat="false" ht="15" hidden="false" customHeight="false" outlineLevel="0" collapsed="false">
      <c r="A3816" s="6" t="s">
        <v>7874</v>
      </c>
      <c r="B3816" s="6" t="s">
        <v>44</v>
      </c>
      <c r="C3816" s="6" t="s">
        <v>47</v>
      </c>
      <c r="D3816" s="6" t="s">
        <v>171</v>
      </c>
      <c r="E3816" s="6" t="n">
        <v>1790527211</v>
      </c>
      <c r="F3816" s="6" t="n">
        <v>1790545705</v>
      </c>
      <c r="G3816" s="6" t="n">
        <v>1790545511</v>
      </c>
      <c r="H3816" s="6" t="n">
        <v>1790549273</v>
      </c>
      <c r="J3816" s="6" t="n">
        <v>0</v>
      </c>
      <c r="K3816" s="6" t="n">
        <v>0</v>
      </c>
      <c r="L3816" s="9" t="n">
        <f aca="false">IF(AND(E3816&gt;=Scenario!$B$11,E3816&lt;Scenario!$B$12),1,0)</f>
        <v>1</v>
      </c>
      <c r="M3816" s="9" t="n">
        <f aca="false">IF(AND(L3816=1,ISNUMBER(F3816)),MAX(0,F3816-E3816)/60,"")</f>
        <v>308.233333333333</v>
      </c>
      <c r="N3816" s="9" t="n">
        <f aca="false">IF(AND(L3816=1,ISNUMBER(G3816)),MAX(0,G3816-E3816)/60,"")</f>
        <v>305</v>
      </c>
      <c r="O3816" s="9" t="n">
        <f aca="false">IF(ISNUMBER(H3816),IF(AND(H3816&gt;=Scenario!$B$11,H3816&lt;Scenario!$B$12),1,0),0)</f>
        <v>1</v>
      </c>
      <c r="P3816" s="9" t="n">
        <f aca="false">IF(O3816=1,MAX(0,H3816-E3816)/60,"")</f>
        <v>367.7</v>
      </c>
      <c r="Q3816" s="9" t="n">
        <f aca="false">INDEX(Scenario!$B$18:$B$20,MATCH(B3816,Scenario!$A$18:$A$20,0))</f>
        <v>240</v>
      </c>
      <c r="R3816" s="9" t="n">
        <f aca="false">INDEX(Scenario!$C$18:$C$20,MATCH(B3816,Scenario!$A$18:$A$20,0))</f>
        <v>4320</v>
      </c>
      <c r="S3816" s="9" t="n">
        <f aca="false">IF(ISNUMBER(M3816),IF(M3816&lt;=Q3816,1,0),"")</f>
        <v>0</v>
      </c>
      <c r="T3816" s="9" t="n">
        <f aca="false">IF(ISNUMBER(P3816),IF(P3816&lt;=R3816,1,0),"")</f>
        <v>1</v>
      </c>
      <c r="U3816" s="9" t="n">
        <f aca="false">IF(E3816&gt;Scenario!$B$14,0,IF(OR(AND(ISNUMBER(H3816),H3816&lt;=Scenario!$B$14),AND(ISNUMBER(I3816),I3816&lt;=Scenario!$B$14)),0,1))</f>
        <v>0</v>
      </c>
      <c r="V3816" s="9" t="n">
        <f aca="false">IF(AND(U3816=1,(Scenario!$B$14-E3816)/60&gt;R3816),1,0)</f>
        <v>0</v>
      </c>
      <c r="W3816" s="9" t="n">
        <f aca="false">IF(OR(C3816=Scenario!$B$22,C3816=Scenario!$C$22),1,0)</f>
        <v>1</v>
      </c>
      <c r="X3816" s="9" t="n">
        <f aca="false">IF(ISNUMBER(I3816),1,0)</f>
        <v>0</v>
      </c>
      <c r="Y3816" s="9" t="n">
        <f aca="false">MOD(INT(E3816/86400)+3,7)</f>
        <v>6</v>
      </c>
      <c r="Z3816" s="9" t="n">
        <f aca="false">MOD(INT(E3816/3600),24)</f>
        <v>16</v>
      </c>
      <c r="AA3816" s="6" t="s">
        <v>7875</v>
      </c>
    </row>
    <row r="3817" customFormat="false" ht="15" hidden="false" customHeight="false" outlineLevel="0" collapsed="false">
      <c r="A3817" s="6" t="s">
        <v>7876</v>
      </c>
      <c r="B3817" s="6" t="s">
        <v>44</v>
      </c>
      <c r="C3817" s="6" t="s">
        <v>288</v>
      </c>
      <c r="D3817" s="6" t="s">
        <v>172</v>
      </c>
      <c r="E3817" s="6" t="n">
        <v>1790527972</v>
      </c>
      <c r="F3817" s="6" t="n">
        <v>1790529993</v>
      </c>
      <c r="G3817" s="6" t="n">
        <v>1790529757</v>
      </c>
      <c r="H3817" s="6" t="n">
        <v>1790533193</v>
      </c>
      <c r="J3817" s="6" t="n">
        <v>0</v>
      </c>
      <c r="K3817" s="6" t="n">
        <v>0</v>
      </c>
      <c r="L3817" s="9" t="n">
        <f aca="false">IF(AND(E3817&gt;=Scenario!$B$11,E3817&lt;Scenario!$B$12),1,0)</f>
        <v>1</v>
      </c>
      <c r="M3817" s="9" t="n">
        <f aca="false">IF(AND(L3817=1,ISNUMBER(F3817)),MAX(0,F3817-E3817)/60,"")</f>
        <v>33.6833333333333</v>
      </c>
      <c r="N3817" s="9" t="n">
        <f aca="false">IF(AND(L3817=1,ISNUMBER(G3817)),MAX(0,G3817-E3817)/60,"")</f>
        <v>29.75</v>
      </c>
      <c r="O3817" s="9" t="n">
        <f aca="false">IF(ISNUMBER(H3817),IF(AND(H3817&gt;=Scenario!$B$11,H3817&lt;Scenario!$B$12),1,0),0)</f>
        <v>1</v>
      </c>
      <c r="P3817" s="9" t="n">
        <f aca="false">IF(O3817=1,MAX(0,H3817-E3817)/60,"")</f>
        <v>87.0166666666667</v>
      </c>
      <c r="Q3817" s="9" t="n">
        <f aca="false">INDEX(Scenario!$B$18:$B$20,MATCH(B3817,Scenario!$A$18:$A$20,0))</f>
        <v>240</v>
      </c>
      <c r="R3817" s="9" t="n">
        <f aca="false">INDEX(Scenario!$C$18:$C$20,MATCH(B3817,Scenario!$A$18:$A$20,0))</f>
        <v>4320</v>
      </c>
      <c r="S3817" s="9" t="n">
        <f aca="false">IF(ISNUMBER(M3817),IF(M3817&lt;=Q3817,1,0),"")</f>
        <v>1</v>
      </c>
      <c r="T3817" s="9" t="n">
        <f aca="false">IF(ISNUMBER(P3817),IF(P3817&lt;=R3817,1,0),"")</f>
        <v>1</v>
      </c>
      <c r="U3817" s="9" t="n">
        <f aca="false">IF(E3817&gt;Scenario!$B$14,0,IF(OR(AND(ISNUMBER(H3817),H3817&lt;=Scenario!$B$14),AND(ISNUMBER(I3817),I3817&lt;=Scenario!$B$14)),0,1))</f>
        <v>0</v>
      </c>
      <c r="V3817" s="9" t="n">
        <f aca="false">IF(AND(U3817=1,(Scenario!$B$14-E3817)/60&gt;R3817),1,0)</f>
        <v>0</v>
      </c>
      <c r="W3817" s="9" t="n">
        <f aca="false">IF(OR(C3817=Scenario!$B$22,C3817=Scenario!$C$22),1,0)</f>
        <v>0</v>
      </c>
      <c r="X3817" s="9" t="n">
        <f aca="false">IF(ISNUMBER(I3817),1,0)</f>
        <v>0</v>
      </c>
      <c r="Y3817" s="9" t="n">
        <f aca="false">MOD(INT(E3817/86400)+3,7)</f>
        <v>6</v>
      </c>
      <c r="Z3817" s="9" t="n">
        <f aca="false">MOD(INT(E3817/3600),24)</f>
        <v>16</v>
      </c>
      <c r="AA3817" s="6" t="s">
        <v>7877</v>
      </c>
    </row>
    <row r="3818" customFormat="false" ht="15" hidden="false" customHeight="false" outlineLevel="0" collapsed="false">
      <c r="A3818" s="6" t="s">
        <v>7878</v>
      </c>
      <c r="B3818" s="6" t="s">
        <v>43</v>
      </c>
      <c r="C3818" s="6" t="s">
        <v>47</v>
      </c>
      <c r="D3818" s="6" t="s">
        <v>171</v>
      </c>
      <c r="E3818" s="6" t="n">
        <v>1790539858</v>
      </c>
      <c r="F3818" s="6" t="n">
        <v>1790542998</v>
      </c>
      <c r="G3818" s="6" t="n">
        <v>1790542849</v>
      </c>
      <c r="H3818" s="6" t="n">
        <v>1790550585</v>
      </c>
      <c r="J3818" s="6" t="n">
        <v>0</v>
      </c>
      <c r="K3818" s="6" t="n">
        <v>0</v>
      </c>
      <c r="L3818" s="9" t="n">
        <f aca="false">IF(AND(E3818&gt;=Scenario!$B$11,E3818&lt;Scenario!$B$12),1,0)</f>
        <v>1</v>
      </c>
      <c r="M3818" s="9" t="n">
        <f aca="false">IF(AND(L3818=1,ISNUMBER(F3818)),MAX(0,F3818-E3818)/60,"")</f>
        <v>52.3333333333333</v>
      </c>
      <c r="N3818" s="9" t="n">
        <f aca="false">IF(AND(L3818=1,ISNUMBER(G3818)),MAX(0,G3818-E3818)/60,"")</f>
        <v>49.85</v>
      </c>
      <c r="O3818" s="9" t="n">
        <f aca="false">IF(ISNUMBER(H3818),IF(AND(H3818&gt;=Scenario!$B$11,H3818&lt;Scenario!$B$12),1,0),0)</f>
        <v>1</v>
      </c>
      <c r="P3818" s="9" t="n">
        <f aca="false">IF(O3818=1,MAX(0,H3818-E3818)/60,"")</f>
        <v>178.783333333333</v>
      </c>
      <c r="Q3818" s="9" t="n">
        <f aca="false">INDEX(Scenario!$B$18:$B$20,MATCH(B3818,Scenario!$A$18:$A$20,0))</f>
        <v>60</v>
      </c>
      <c r="R3818" s="9" t="n">
        <f aca="false">INDEX(Scenario!$C$18:$C$20,MATCH(B3818,Scenario!$A$18:$A$20,0))</f>
        <v>1440</v>
      </c>
      <c r="S3818" s="9" t="n">
        <f aca="false">IF(ISNUMBER(M3818),IF(M3818&lt;=Q3818,1,0),"")</f>
        <v>1</v>
      </c>
      <c r="T3818" s="9" t="n">
        <f aca="false">IF(ISNUMBER(P3818),IF(P3818&lt;=R3818,1,0),"")</f>
        <v>1</v>
      </c>
      <c r="U3818" s="9" t="n">
        <f aca="false">IF(E3818&gt;Scenario!$B$14,0,IF(OR(AND(ISNUMBER(H3818),H3818&lt;=Scenario!$B$14),AND(ISNUMBER(I3818),I3818&lt;=Scenario!$B$14)),0,1))</f>
        <v>0</v>
      </c>
      <c r="V3818" s="9" t="n">
        <f aca="false">IF(AND(U3818=1,(Scenario!$B$14-E3818)/60&gt;R3818),1,0)</f>
        <v>0</v>
      </c>
      <c r="W3818" s="9" t="n">
        <f aca="false">IF(OR(C3818=Scenario!$B$22,C3818=Scenario!$C$22),1,0)</f>
        <v>1</v>
      </c>
      <c r="X3818" s="9" t="n">
        <f aca="false">IF(ISNUMBER(I3818),1,0)</f>
        <v>0</v>
      </c>
      <c r="Y3818" s="9" t="n">
        <f aca="false">MOD(INT(E3818/86400)+3,7)</f>
        <v>6</v>
      </c>
      <c r="Z3818" s="9" t="n">
        <f aca="false">MOD(INT(E3818/3600),24)</f>
        <v>20</v>
      </c>
      <c r="AA3818" s="6" t="s">
        <v>7879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6"/>
    <col collapsed="false" customWidth="true" hidden="false" outlineLevel="0" max="5" min="5" style="0" width="22"/>
  </cols>
  <sheetData>
    <row r="1" customFormat="false" ht="28.35" hidden="false" customHeight="false" outlineLevel="0" collapsed="false">
      <c r="A1" s="5" t="s">
        <v>223</v>
      </c>
      <c r="B1" s="5" t="s">
        <v>7880</v>
      </c>
      <c r="C1" s="5" t="s">
        <v>25</v>
      </c>
      <c r="D1" s="5" t="s">
        <v>26</v>
      </c>
      <c r="E1" s="5" t="s">
        <v>7881</v>
      </c>
    </row>
    <row r="2" customFormat="false" ht="15" hidden="false" customHeight="false" outlineLevel="0" collapsed="false">
      <c r="A2" s="6" t="s">
        <v>251</v>
      </c>
      <c r="B2" s="6" t="s">
        <v>7882</v>
      </c>
      <c r="C2" s="6" t="n">
        <v>1783314016</v>
      </c>
      <c r="D2" s="6" t="n">
        <v>1783314592</v>
      </c>
      <c r="E2" s="9" t="n">
        <f aca="false">MAX(0,MIN(D2,Scenario!$B$12)-MAX(C2,Scenario!$B$11))/60</f>
        <v>9.6</v>
      </c>
    </row>
    <row r="3" customFormat="false" ht="15" hidden="false" customHeight="false" outlineLevel="0" collapsed="false">
      <c r="A3" s="6" t="s">
        <v>248</v>
      </c>
      <c r="B3" s="6" t="s">
        <v>7883</v>
      </c>
      <c r="C3" s="6" t="n">
        <v>1783314047</v>
      </c>
      <c r="D3" s="6" t="n">
        <v>1783315005</v>
      </c>
      <c r="E3" s="9" t="n">
        <f aca="false">MAX(0,MIN(D3,Scenario!$B$12)-MAX(C3,Scenario!$B$11))/60</f>
        <v>15.9666666666667</v>
      </c>
    </row>
    <row r="4" customFormat="false" ht="15" hidden="false" customHeight="false" outlineLevel="0" collapsed="false">
      <c r="A4" s="6" t="s">
        <v>253</v>
      </c>
      <c r="B4" s="6" t="s">
        <v>7884</v>
      </c>
      <c r="C4" s="6" t="n">
        <v>1783314053</v>
      </c>
      <c r="D4" s="6" t="n">
        <v>1783315477</v>
      </c>
      <c r="E4" s="9" t="n">
        <f aca="false">MAX(0,MIN(D4,Scenario!$B$12)-MAX(C4,Scenario!$B$11))/60</f>
        <v>23.7333333333333</v>
      </c>
    </row>
    <row r="5" customFormat="false" ht="15" hidden="false" customHeight="false" outlineLevel="0" collapsed="false">
      <c r="A5" s="6" t="s">
        <v>251</v>
      </c>
      <c r="B5" s="6" t="s">
        <v>7883</v>
      </c>
      <c r="C5" s="6" t="n">
        <v>1783315015</v>
      </c>
      <c r="D5" s="6" t="n">
        <v>1783315952</v>
      </c>
      <c r="E5" s="9" t="n">
        <f aca="false">MAX(0,MIN(D5,Scenario!$B$12)-MAX(C5,Scenario!$B$11))/60</f>
        <v>15.6166666666667</v>
      </c>
    </row>
    <row r="6" customFormat="false" ht="15" hidden="false" customHeight="false" outlineLevel="0" collapsed="false">
      <c r="A6" s="6" t="s">
        <v>259</v>
      </c>
      <c r="B6" s="6" t="s">
        <v>7882</v>
      </c>
      <c r="C6" s="6" t="n">
        <v>1783317848</v>
      </c>
      <c r="D6" s="6" t="n">
        <v>1783321141</v>
      </c>
      <c r="E6" s="9" t="n">
        <f aca="false">MAX(0,MIN(D6,Scenario!$B$12)-MAX(C6,Scenario!$B$11))/60</f>
        <v>54.8833333333333</v>
      </c>
    </row>
    <row r="7" customFormat="false" ht="15" hidden="false" customHeight="false" outlineLevel="0" collapsed="false">
      <c r="A7" s="6" t="s">
        <v>261</v>
      </c>
      <c r="B7" s="6" t="s">
        <v>7882</v>
      </c>
      <c r="C7" s="6" t="n">
        <v>1783321183</v>
      </c>
      <c r="D7" s="6" t="n">
        <v>1783325212</v>
      </c>
      <c r="E7" s="9" t="n">
        <f aca="false">MAX(0,MIN(D7,Scenario!$B$12)-MAX(C7,Scenario!$B$11))/60</f>
        <v>67.15</v>
      </c>
    </row>
    <row r="8" customFormat="false" ht="15" hidden="false" customHeight="false" outlineLevel="0" collapsed="false">
      <c r="A8" s="6" t="s">
        <v>263</v>
      </c>
      <c r="B8" s="6" t="s">
        <v>7885</v>
      </c>
      <c r="C8" s="6" t="n">
        <v>1783323077</v>
      </c>
      <c r="D8" s="6" t="n">
        <v>1783328005</v>
      </c>
      <c r="E8" s="9" t="n">
        <f aca="false">MAX(0,MIN(D8,Scenario!$B$12)-MAX(C8,Scenario!$B$11))/60</f>
        <v>82.1333333333333</v>
      </c>
    </row>
    <row r="9" customFormat="false" ht="15" hidden="false" customHeight="false" outlineLevel="0" collapsed="false">
      <c r="A9" s="6" t="s">
        <v>265</v>
      </c>
      <c r="B9" s="6" t="s">
        <v>7886</v>
      </c>
      <c r="C9" s="6" t="n">
        <v>1783325088</v>
      </c>
      <c r="D9" s="6" t="n">
        <v>1783326596</v>
      </c>
      <c r="E9" s="9" t="n">
        <f aca="false">MAX(0,MIN(D9,Scenario!$B$12)-MAX(C9,Scenario!$B$11))/60</f>
        <v>25.1333333333333</v>
      </c>
    </row>
    <row r="10" customFormat="false" ht="15" hidden="false" customHeight="false" outlineLevel="0" collapsed="false">
      <c r="A10" s="6" t="s">
        <v>267</v>
      </c>
      <c r="B10" s="6" t="s">
        <v>7884</v>
      </c>
      <c r="C10" s="6" t="n">
        <v>1783325540</v>
      </c>
      <c r="D10" s="6" t="n">
        <v>1783329989</v>
      </c>
      <c r="E10" s="9" t="n">
        <f aca="false">MAX(0,MIN(D10,Scenario!$B$12)-MAX(C10,Scenario!$B$11))/60</f>
        <v>74.15</v>
      </c>
    </row>
    <row r="11" customFormat="false" ht="15" hidden="false" customHeight="false" outlineLevel="0" collapsed="false">
      <c r="A11" s="6" t="s">
        <v>269</v>
      </c>
      <c r="B11" s="6" t="s">
        <v>7886</v>
      </c>
      <c r="C11" s="6" t="n">
        <v>1783327613</v>
      </c>
      <c r="D11" s="6" t="n">
        <v>1783329512</v>
      </c>
      <c r="E11" s="9" t="n">
        <f aca="false">MAX(0,MIN(D11,Scenario!$B$12)-MAX(C11,Scenario!$B$11))/60</f>
        <v>31.65</v>
      </c>
    </row>
    <row r="12" customFormat="false" ht="15" hidden="false" customHeight="false" outlineLevel="0" collapsed="false">
      <c r="A12" s="6" t="s">
        <v>271</v>
      </c>
      <c r="B12" s="6" t="s">
        <v>7887</v>
      </c>
      <c r="C12" s="6" t="n">
        <v>1783328666</v>
      </c>
      <c r="D12" s="6" t="n">
        <v>1783329622</v>
      </c>
      <c r="E12" s="9" t="n">
        <f aca="false">MAX(0,MIN(D12,Scenario!$B$12)-MAX(C12,Scenario!$B$11))/60</f>
        <v>15.9333333333333</v>
      </c>
    </row>
    <row r="13" customFormat="false" ht="15" hidden="false" customHeight="false" outlineLevel="0" collapsed="false">
      <c r="A13" s="6" t="s">
        <v>273</v>
      </c>
      <c r="B13" s="6" t="s">
        <v>7885</v>
      </c>
      <c r="C13" s="6" t="n">
        <v>1783328892</v>
      </c>
      <c r="D13" s="6" t="n">
        <v>1783333972</v>
      </c>
      <c r="E13" s="9" t="n">
        <f aca="false">MAX(0,MIN(D13,Scenario!$B$12)-MAX(C13,Scenario!$B$11))/60</f>
        <v>84.6666666666667</v>
      </c>
    </row>
    <row r="14" customFormat="false" ht="15" hidden="false" customHeight="false" outlineLevel="0" collapsed="false">
      <c r="A14" s="6" t="s">
        <v>275</v>
      </c>
      <c r="B14" s="6" t="s">
        <v>7883</v>
      </c>
      <c r="C14" s="6" t="n">
        <v>1783329360</v>
      </c>
      <c r="D14" s="6" t="n">
        <v>1783329934</v>
      </c>
      <c r="E14" s="9" t="n">
        <f aca="false">MAX(0,MIN(D14,Scenario!$B$12)-MAX(C14,Scenario!$B$11))/60</f>
        <v>9.56666666666667</v>
      </c>
    </row>
    <row r="15" customFormat="false" ht="15" hidden="false" customHeight="false" outlineLevel="0" collapsed="false">
      <c r="A15" s="6" t="s">
        <v>279</v>
      </c>
      <c r="B15" s="6" t="s">
        <v>7886</v>
      </c>
      <c r="C15" s="6" t="n">
        <v>1783329570</v>
      </c>
      <c r="D15" s="6" t="n">
        <v>1783334359</v>
      </c>
      <c r="E15" s="9" t="n">
        <f aca="false">MAX(0,MIN(D15,Scenario!$B$12)-MAX(C15,Scenario!$B$11))/60</f>
        <v>79.8166666666667</v>
      </c>
    </row>
    <row r="16" customFormat="false" ht="15" hidden="false" customHeight="false" outlineLevel="0" collapsed="false">
      <c r="A16" s="6" t="s">
        <v>281</v>
      </c>
      <c r="B16" s="6" t="s">
        <v>7887</v>
      </c>
      <c r="C16" s="6" t="n">
        <v>1783329635</v>
      </c>
      <c r="D16" s="6" t="n">
        <v>1783330538</v>
      </c>
      <c r="E16" s="9" t="n">
        <f aca="false">MAX(0,MIN(D16,Scenario!$B$12)-MAX(C16,Scenario!$B$11))/60</f>
        <v>15.05</v>
      </c>
    </row>
    <row r="17" customFormat="false" ht="15" hidden="false" customHeight="false" outlineLevel="0" collapsed="false">
      <c r="A17" s="6" t="s">
        <v>283</v>
      </c>
      <c r="B17" s="6" t="s">
        <v>7883</v>
      </c>
      <c r="C17" s="6" t="n">
        <v>1783329977</v>
      </c>
      <c r="D17" s="6" t="n">
        <v>1783332607</v>
      </c>
      <c r="E17" s="9" t="n">
        <f aca="false">MAX(0,MIN(D17,Scenario!$B$12)-MAX(C17,Scenario!$B$11))/60</f>
        <v>43.8333333333333</v>
      </c>
    </row>
    <row r="18" customFormat="false" ht="15" hidden="false" customHeight="false" outlineLevel="0" collapsed="false">
      <c r="A18" s="6" t="s">
        <v>285</v>
      </c>
      <c r="B18" s="6" t="s">
        <v>7888</v>
      </c>
      <c r="C18" s="6" t="n">
        <v>1783330149</v>
      </c>
      <c r="D18" s="6" t="n">
        <v>1783332364</v>
      </c>
      <c r="E18" s="9" t="n">
        <f aca="false">MAX(0,MIN(D18,Scenario!$B$12)-MAX(C18,Scenario!$B$11))/60</f>
        <v>36.9166666666667</v>
      </c>
    </row>
    <row r="19" customFormat="false" ht="15" hidden="false" customHeight="false" outlineLevel="0" collapsed="false">
      <c r="A19" s="6" t="s">
        <v>287</v>
      </c>
      <c r="B19" s="6" t="s">
        <v>7887</v>
      </c>
      <c r="C19" s="6" t="n">
        <v>1783330583</v>
      </c>
      <c r="D19" s="6" t="n">
        <v>1783331899</v>
      </c>
      <c r="E19" s="9" t="n">
        <f aca="false">MAX(0,MIN(D19,Scenario!$B$12)-MAX(C19,Scenario!$B$11))/60</f>
        <v>21.9333333333333</v>
      </c>
    </row>
    <row r="20" customFormat="false" ht="15" hidden="false" customHeight="false" outlineLevel="0" collapsed="false">
      <c r="A20" s="6" t="s">
        <v>292</v>
      </c>
      <c r="B20" s="6" t="s">
        <v>7884</v>
      </c>
      <c r="C20" s="6" t="n">
        <v>1783331820</v>
      </c>
      <c r="D20" s="6" t="n">
        <v>1783333516</v>
      </c>
      <c r="E20" s="9" t="n">
        <f aca="false">MAX(0,MIN(D20,Scenario!$B$12)-MAX(C20,Scenario!$B$11))/60</f>
        <v>28.2666666666667</v>
      </c>
    </row>
    <row r="21" customFormat="false" ht="15" hidden="false" customHeight="false" outlineLevel="0" collapsed="false">
      <c r="A21" s="6" t="s">
        <v>300</v>
      </c>
      <c r="B21" s="6" t="s">
        <v>7889</v>
      </c>
      <c r="C21" s="6" t="n">
        <v>1783331835</v>
      </c>
      <c r="D21" s="6" t="n">
        <v>1783333941</v>
      </c>
      <c r="E21" s="9" t="n">
        <f aca="false">MAX(0,MIN(D21,Scenario!$B$12)-MAX(C21,Scenario!$B$11))/60</f>
        <v>35.1</v>
      </c>
    </row>
    <row r="22" customFormat="false" ht="15" hidden="false" customHeight="false" outlineLevel="0" collapsed="false">
      <c r="A22" s="6" t="s">
        <v>294</v>
      </c>
      <c r="B22" s="6" t="s">
        <v>7887</v>
      </c>
      <c r="C22" s="6" t="n">
        <v>1783331921</v>
      </c>
      <c r="D22" s="6" t="n">
        <v>1783332545</v>
      </c>
      <c r="E22" s="9" t="n">
        <f aca="false">MAX(0,MIN(D22,Scenario!$B$12)-MAX(C22,Scenario!$B$11))/60</f>
        <v>10.4</v>
      </c>
    </row>
    <row r="23" customFormat="false" ht="15" hidden="false" customHeight="false" outlineLevel="0" collapsed="false">
      <c r="A23" s="6" t="s">
        <v>306</v>
      </c>
      <c r="B23" s="6" t="s">
        <v>7882</v>
      </c>
      <c r="C23" s="6" t="n">
        <v>1783332266</v>
      </c>
      <c r="D23" s="6" t="n">
        <v>1783336827</v>
      </c>
      <c r="E23" s="9" t="n">
        <f aca="false">MAX(0,MIN(D23,Scenario!$B$12)-MAX(C23,Scenario!$B$11))/60</f>
        <v>76.0166666666667</v>
      </c>
    </row>
    <row r="24" customFormat="false" ht="15" hidden="false" customHeight="false" outlineLevel="0" collapsed="false">
      <c r="A24" s="6" t="s">
        <v>308</v>
      </c>
      <c r="B24" s="6" t="s">
        <v>7888</v>
      </c>
      <c r="C24" s="6" t="n">
        <v>1783332399</v>
      </c>
      <c r="D24" s="6" t="n">
        <v>1783333981</v>
      </c>
      <c r="E24" s="9" t="n">
        <f aca="false">MAX(0,MIN(D24,Scenario!$B$12)-MAX(C24,Scenario!$B$11))/60</f>
        <v>26.3666666666667</v>
      </c>
    </row>
    <row r="25" customFormat="false" ht="15" hidden="false" customHeight="false" outlineLevel="0" collapsed="false">
      <c r="A25" s="6" t="s">
        <v>271</v>
      </c>
      <c r="B25" s="6" t="s">
        <v>7887</v>
      </c>
      <c r="C25" s="6" t="n">
        <v>1783332556</v>
      </c>
      <c r="D25" s="6" t="n">
        <v>1783333443</v>
      </c>
      <c r="E25" s="9" t="n">
        <f aca="false">MAX(0,MIN(D25,Scenario!$B$12)-MAX(C25,Scenario!$B$11))/60</f>
        <v>14.7833333333333</v>
      </c>
    </row>
    <row r="26" customFormat="false" ht="15" hidden="false" customHeight="false" outlineLevel="0" collapsed="false">
      <c r="A26" s="6" t="s">
        <v>275</v>
      </c>
      <c r="B26" s="6" t="s">
        <v>7883</v>
      </c>
      <c r="C26" s="6" t="n">
        <v>1783332628</v>
      </c>
      <c r="D26" s="6" t="n">
        <v>1783333344</v>
      </c>
      <c r="E26" s="9" t="n">
        <f aca="false">MAX(0,MIN(D26,Scenario!$B$12)-MAX(C26,Scenario!$B$11))/60</f>
        <v>11.9333333333333</v>
      </c>
    </row>
    <row r="27" customFormat="false" ht="15" hidden="false" customHeight="false" outlineLevel="0" collapsed="false">
      <c r="A27" s="6" t="s">
        <v>302</v>
      </c>
      <c r="B27" s="6" t="s">
        <v>7883</v>
      </c>
      <c r="C27" s="6" t="n">
        <v>1783333357</v>
      </c>
      <c r="D27" s="6" t="n">
        <v>1783333763</v>
      </c>
      <c r="E27" s="9" t="n">
        <f aca="false">MAX(0,MIN(D27,Scenario!$B$12)-MAX(C27,Scenario!$B$11))/60</f>
        <v>6.76666666666667</v>
      </c>
    </row>
    <row r="28" customFormat="false" ht="15" hidden="false" customHeight="false" outlineLevel="0" collapsed="false">
      <c r="A28" s="6" t="s">
        <v>281</v>
      </c>
      <c r="B28" s="6" t="s">
        <v>7887</v>
      </c>
      <c r="C28" s="6" t="n">
        <v>1783333462</v>
      </c>
      <c r="D28" s="6" t="n">
        <v>1783334298</v>
      </c>
      <c r="E28" s="9" t="n">
        <f aca="false">MAX(0,MIN(D28,Scenario!$B$12)-MAX(C28,Scenario!$B$11))/60</f>
        <v>13.9333333333333</v>
      </c>
    </row>
    <row r="29" customFormat="false" ht="15" hidden="false" customHeight="false" outlineLevel="0" collapsed="false">
      <c r="A29" s="6" t="s">
        <v>312</v>
      </c>
      <c r="B29" s="6" t="s">
        <v>7884</v>
      </c>
      <c r="C29" s="6" t="n">
        <v>1783333529</v>
      </c>
      <c r="D29" s="6" t="n">
        <v>1783336961</v>
      </c>
      <c r="E29" s="9" t="n">
        <f aca="false">MAX(0,MIN(D29,Scenario!$B$12)-MAX(C29,Scenario!$B$11))/60</f>
        <v>57.2</v>
      </c>
    </row>
    <row r="30" customFormat="false" ht="15" hidden="false" customHeight="false" outlineLevel="0" collapsed="false">
      <c r="A30" s="6" t="s">
        <v>314</v>
      </c>
      <c r="B30" s="6" t="s">
        <v>7883</v>
      </c>
      <c r="C30" s="6" t="n">
        <v>1783333789</v>
      </c>
      <c r="D30" s="6" t="n">
        <v>1783335684</v>
      </c>
      <c r="E30" s="9" t="n">
        <f aca="false">MAX(0,MIN(D30,Scenario!$B$12)-MAX(C30,Scenario!$B$11))/60</f>
        <v>31.5833333333333</v>
      </c>
    </row>
    <row r="31" customFormat="false" ht="15" hidden="false" customHeight="false" outlineLevel="0" collapsed="false">
      <c r="A31" s="6" t="s">
        <v>294</v>
      </c>
      <c r="B31" s="6" t="s">
        <v>7889</v>
      </c>
      <c r="C31" s="6" t="n">
        <v>1783333988</v>
      </c>
      <c r="D31" s="6" t="n">
        <v>1783335717</v>
      </c>
      <c r="E31" s="9" t="n">
        <f aca="false">MAX(0,MIN(D31,Scenario!$B$12)-MAX(C31,Scenario!$B$11))/60</f>
        <v>28.8166666666667</v>
      </c>
    </row>
    <row r="32" customFormat="false" ht="15" hidden="false" customHeight="false" outlineLevel="0" collapsed="false">
      <c r="A32" s="6" t="s">
        <v>302</v>
      </c>
      <c r="B32" s="6" t="s">
        <v>7885</v>
      </c>
      <c r="C32" s="6" t="n">
        <v>1783333995</v>
      </c>
      <c r="D32" s="6" t="n">
        <v>1783338401</v>
      </c>
      <c r="E32" s="9" t="n">
        <f aca="false">MAX(0,MIN(D32,Scenario!$B$12)-MAX(C32,Scenario!$B$11))/60</f>
        <v>73.4333333333333</v>
      </c>
    </row>
    <row r="33" customFormat="false" ht="15" hidden="false" customHeight="false" outlineLevel="0" collapsed="false">
      <c r="A33" s="6" t="s">
        <v>290</v>
      </c>
      <c r="B33" s="6" t="s">
        <v>7887</v>
      </c>
      <c r="C33" s="6" t="n">
        <v>1783334336</v>
      </c>
      <c r="D33" s="6" t="n">
        <v>1783334718</v>
      </c>
      <c r="E33" s="9" t="n">
        <f aca="false">MAX(0,MIN(D33,Scenario!$B$12)-MAX(C33,Scenario!$B$11))/60</f>
        <v>6.36666666666667</v>
      </c>
    </row>
    <row r="34" customFormat="false" ht="15" hidden="false" customHeight="false" outlineLevel="0" collapsed="false">
      <c r="A34" s="6" t="s">
        <v>324</v>
      </c>
      <c r="B34" s="6" t="s">
        <v>7887</v>
      </c>
      <c r="C34" s="6" t="n">
        <v>1783334766</v>
      </c>
      <c r="D34" s="6" t="n">
        <v>1783335226</v>
      </c>
      <c r="E34" s="9" t="n">
        <f aca="false">MAX(0,MIN(D34,Scenario!$B$12)-MAX(C34,Scenario!$B$11))/60</f>
        <v>7.66666666666667</v>
      </c>
    </row>
    <row r="35" customFormat="false" ht="15" hidden="false" customHeight="false" outlineLevel="0" collapsed="false">
      <c r="A35" s="6" t="s">
        <v>328</v>
      </c>
      <c r="B35" s="6" t="s">
        <v>7886</v>
      </c>
      <c r="C35" s="6" t="n">
        <v>1783335096</v>
      </c>
      <c r="D35" s="6" t="n">
        <v>1783336897</v>
      </c>
      <c r="E35" s="9" t="n">
        <f aca="false">MAX(0,MIN(D35,Scenario!$B$12)-MAX(C35,Scenario!$B$11))/60</f>
        <v>30.0166666666667</v>
      </c>
    </row>
    <row r="36" customFormat="false" ht="15" hidden="false" customHeight="false" outlineLevel="0" collapsed="false">
      <c r="A36" s="6" t="s">
        <v>296</v>
      </c>
      <c r="B36" s="6" t="s">
        <v>7887</v>
      </c>
      <c r="C36" s="6" t="n">
        <v>1783335251</v>
      </c>
      <c r="D36" s="6" t="n">
        <v>1783335695</v>
      </c>
      <c r="E36" s="9" t="n">
        <f aca="false">MAX(0,MIN(D36,Scenario!$B$12)-MAX(C36,Scenario!$B$11))/60</f>
        <v>7.4</v>
      </c>
    </row>
    <row r="37" customFormat="false" ht="15" hidden="false" customHeight="false" outlineLevel="0" collapsed="false">
      <c r="A37" s="6" t="s">
        <v>318</v>
      </c>
      <c r="B37" s="6" t="s">
        <v>7887</v>
      </c>
      <c r="C37" s="6" t="n">
        <v>1783335708</v>
      </c>
      <c r="D37" s="6" t="n">
        <v>1783336287</v>
      </c>
      <c r="E37" s="9" t="n">
        <f aca="false">MAX(0,MIN(D37,Scenario!$B$12)-MAX(C37,Scenario!$B$11))/60</f>
        <v>9.65</v>
      </c>
    </row>
    <row r="38" customFormat="false" ht="15" hidden="false" customHeight="false" outlineLevel="0" collapsed="false">
      <c r="A38" s="6" t="s">
        <v>304</v>
      </c>
      <c r="B38" s="6" t="s">
        <v>7883</v>
      </c>
      <c r="C38" s="6" t="n">
        <v>1783335728</v>
      </c>
      <c r="D38" s="6" t="n">
        <v>1783335987</v>
      </c>
      <c r="E38" s="9" t="n">
        <f aca="false">MAX(0,MIN(D38,Scenario!$B$12)-MAX(C38,Scenario!$B$11))/60</f>
        <v>4.31666666666667</v>
      </c>
    </row>
    <row r="39" customFormat="false" ht="15" hidden="false" customHeight="false" outlineLevel="0" collapsed="false">
      <c r="A39" s="6" t="s">
        <v>316</v>
      </c>
      <c r="B39" s="6" t="s">
        <v>7889</v>
      </c>
      <c r="C39" s="6" t="n">
        <v>1783335735</v>
      </c>
      <c r="D39" s="6" t="n">
        <v>1783337628</v>
      </c>
      <c r="E39" s="9" t="n">
        <f aca="false">MAX(0,MIN(D39,Scenario!$B$12)-MAX(C39,Scenario!$B$11))/60</f>
        <v>31.55</v>
      </c>
    </row>
    <row r="40" customFormat="false" ht="15" hidden="false" customHeight="false" outlineLevel="0" collapsed="false">
      <c r="A40" s="6" t="s">
        <v>308</v>
      </c>
      <c r="B40" s="6" t="s">
        <v>7888</v>
      </c>
      <c r="C40" s="6" t="n">
        <v>1783335796</v>
      </c>
      <c r="D40" s="6" t="n">
        <v>1783338707</v>
      </c>
      <c r="E40" s="9" t="n">
        <f aca="false">MAX(0,MIN(D40,Scenario!$B$12)-MAX(C40,Scenario!$B$11))/60</f>
        <v>48.5166666666667</v>
      </c>
    </row>
    <row r="41" customFormat="false" ht="15" hidden="false" customHeight="false" outlineLevel="0" collapsed="false">
      <c r="A41" s="6" t="s">
        <v>332</v>
      </c>
      <c r="B41" s="6" t="s">
        <v>7883</v>
      </c>
      <c r="C41" s="6" t="n">
        <v>1783336003</v>
      </c>
      <c r="D41" s="6" t="n">
        <v>1783337462</v>
      </c>
      <c r="E41" s="9" t="n">
        <f aca="false">MAX(0,MIN(D41,Scenario!$B$12)-MAX(C41,Scenario!$B$11))/60</f>
        <v>24.3166666666667</v>
      </c>
    </row>
    <row r="42" customFormat="false" ht="15" hidden="false" customHeight="false" outlineLevel="0" collapsed="false">
      <c r="A42" s="6" t="s">
        <v>322</v>
      </c>
      <c r="B42" s="6" t="s">
        <v>7887</v>
      </c>
      <c r="C42" s="6" t="n">
        <v>1783336307</v>
      </c>
      <c r="D42" s="6" t="n">
        <v>1783337010</v>
      </c>
      <c r="E42" s="9" t="n">
        <f aca="false">MAX(0,MIN(D42,Scenario!$B$12)-MAX(C42,Scenario!$B$11))/60</f>
        <v>11.7166666666667</v>
      </c>
    </row>
    <row r="43" customFormat="false" ht="15" hidden="false" customHeight="false" outlineLevel="0" collapsed="false">
      <c r="A43" s="6" t="s">
        <v>320</v>
      </c>
      <c r="B43" s="6" t="s">
        <v>7882</v>
      </c>
      <c r="C43" s="6" t="n">
        <v>1783336845</v>
      </c>
      <c r="D43" s="6" t="n">
        <v>1783341708</v>
      </c>
      <c r="E43" s="9" t="n">
        <f aca="false">MAX(0,MIN(D43,Scenario!$B$12)-MAX(C43,Scenario!$B$11))/60</f>
        <v>81.05</v>
      </c>
    </row>
    <row r="44" customFormat="false" ht="15" hidden="false" customHeight="false" outlineLevel="0" collapsed="false">
      <c r="A44" s="6" t="s">
        <v>279</v>
      </c>
      <c r="B44" s="6" t="s">
        <v>7886</v>
      </c>
      <c r="C44" s="6" t="n">
        <v>1783336922</v>
      </c>
      <c r="D44" s="6" t="n">
        <v>1783339368</v>
      </c>
      <c r="E44" s="9" t="n">
        <f aca="false">MAX(0,MIN(D44,Scenario!$B$12)-MAX(C44,Scenario!$B$11))/60</f>
        <v>40.7666666666667</v>
      </c>
    </row>
    <row r="45" customFormat="false" ht="15" hidden="false" customHeight="false" outlineLevel="0" collapsed="false">
      <c r="A45" s="6" t="s">
        <v>290</v>
      </c>
      <c r="B45" s="6" t="s">
        <v>7884</v>
      </c>
      <c r="C45" s="6" t="n">
        <v>1783337009</v>
      </c>
      <c r="D45" s="6" t="n">
        <v>1783337606</v>
      </c>
      <c r="E45" s="9" t="n">
        <f aca="false">MAX(0,MIN(D45,Scenario!$B$12)-MAX(C45,Scenario!$B$11))/60</f>
        <v>9.95</v>
      </c>
    </row>
    <row r="46" customFormat="false" ht="15" hidden="false" customHeight="false" outlineLevel="0" collapsed="false">
      <c r="A46" s="6" t="s">
        <v>330</v>
      </c>
      <c r="B46" s="6" t="s">
        <v>7887</v>
      </c>
      <c r="C46" s="6" t="n">
        <v>1783337049</v>
      </c>
      <c r="D46" s="6" t="n">
        <v>1783337934</v>
      </c>
      <c r="E46" s="9" t="n">
        <f aca="false">MAX(0,MIN(D46,Scenario!$B$12)-MAX(C46,Scenario!$B$11))/60</f>
        <v>14.75</v>
      </c>
    </row>
    <row r="47" customFormat="false" ht="15" hidden="false" customHeight="false" outlineLevel="0" collapsed="false">
      <c r="A47" s="6" t="s">
        <v>334</v>
      </c>
      <c r="B47" s="6" t="s">
        <v>7883</v>
      </c>
      <c r="C47" s="6" t="n">
        <v>1783337487</v>
      </c>
      <c r="D47" s="6" t="n">
        <v>1783337807</v>
      </c>
      <c r="E47" s="9" t="n">
        <f aca="false">MAX(0,MIN(D47,Scenario!$B$12)-MAX(C47,Scenario!$B$11))/60</f>
        <v>5.33333333333333</v>
      </c>
    </row>
    <row r="48" customFormat="false" ht="15" hidden="false" customHeight="false" outlineLevel="0" collapsed="false">
      <c r="A48" s="6" t="s">
        <v>336</v>
      </c>
      <c r="B48" s="6" t="s">
        <v>7889</v>
      </c>
      <c r="C48" s="6" t="n">
        <v>1783337774</v>
      </c>
      <c r="D48" s="6" t="n">
        <v>1783338429</v>
      </c>
      <c r="E48" s="9" t="n">
        <f aca="false">MAX(0,MIN(D48,Scenario!$B$12)-MAX(C48,Scenario!$B$11))/60</f>
        <v>10.9166666666667</v>
      </c>
    </row>
    <row r="49" customFormat="false" ht="15" hidden="false" customHeight="false" outlineLevel="0" collapsed="false">
      <c r="A49" s="6" t="s">
        <v>314</v>
      </c>
      <c r="B49" s="6" t="s">
        <v>7883</v>
      </c>
      <c r="C49" s="6" t="n">
        <v>1783337821</v>
      </c>
      <c r="D49" s="6" t="n">
        <v>1783339817</v>
      </c>
      <c r="E49" s="9" t="n">
        <f aca="false">MAX(0,MIN(D49,Scenario!$B$12)-MAX(C49,Scenario!$B$11))/60</f>
        <v>33.2666666666667</v>
      </c>
    </row>
    <row r="50" customFormat="false" ht="15" hidden="false" customHeight="false" outlineLevel="0" collapsed="false">
      <c r="A50" s="6" t="s">
        <v>334</v>
      </c>
      <c r="B50" s="6" t="s">
        <v>7884</v>
      </c>
      <c r="C50" s="6" t="n">
        <v>1783337834</v>
      </c>
      <c r="D50" s="6" t="n">
        <v>1783339577</v>
      </c>
      <c r="E50" s="9" t="n">
        <f aca="false">MAX(0,MIN(D50,Scenario!$B$12)-MAX(C50,Scenario!$B$11))/60</f>
        <v>29.05</v>
      </c>
    </row>
    <row r="51" customFormat="false" ht="15" hidden="false" customHeight="false" outlineLevel="0" collapsed="false">
      <c r="A51" s="6" t="s">
        <v>338</v>
      </c>
      <c r="B51" s="6" t="s">
        <v>7887</v>
      </c>
      <c r="C51" s="6" t="n">
        <v>1783338264</v>
      </c>
      <c r="D51" s="6" t="n">
        <v>1783340182</v>
      </c>
      <c r="E51" s="9" t="n">
        <f aca="false">MAX(0,MIN(D51,Scenario!$B$12)-MAX(C51,Scenario!$B$11))/60</f>
        <v>31.9666666666667</v>
      </c>
    </row>
    <row r="52" customFormat="false" ht="15" hidden="false" customHeight="false" outlineLevel="0" collapsed="false">
      <c r="A52" s="6" t="s">
        <v>340</v>
      </c>
      <c r="B52" s="6" t="s">
        <v>7890</v>
      </c>
      <c r="C52" s="6" t="n">
        <v>1783339221</v>
      </c>
      <c r="D52" s="6" t="n">
        <v>1783343515</v>
      </c>
      <c r="E52" s="9" t="n">
        <f aca="false">MAX(0,MIN(D52,Scenario!$B$12)-MAX(C52,Scenario!$B$11))/60</f>
        <v>71.5666666666667</v>
      </c>
    </row>
    <row r="53" customFormat="false" ht="15" hidden="false" customHeight="false" outlineLevel="0" collapsed="false">
      <c r="A53" s="6" t="s">
        <v>342</v>
      </c>
      <c r="B53" s="6" t="s">
        <v>7891</v>
      </c>
      <c r="C53" s="6" t="n">
        <v>1783339222</v>
      </c>
      <c r="D53" s="6" t="n">
        <v>1783340723</v>
      </c>
      <c r="E53" s="9" t="n">
        <f aca="false">MAX(0,MIN(D53,Scenario!$B$12)-MAX(C53,Scenario!$B$11))/60</f>
        <v>25.0166666666667</v>
      </c>
    </row>
    <row r="54" customFormat="false" ht="15" hidden="false" customHeight="false" outlineLevel="0" collapsed="false">
      <c r="A54" s="6" t="s">
        <v>344</v>
      </c>
      <c r="B54" s="6" t="s">
        <v>7884</v>
      </c>
      <c r="C54" s="6" t="n">
        <v>1783339625</v>
      </c>
      <c r="D54" s="6" t="n">
        <v>1783341048</v>
      </c>
      <c r="E54" s="9" t="n">
        <f aca="false">MAX(0,MIN(D54,Scenario!$B$12)-MAX(C54,Scenario!$B$11))/60</f>
        <v>23.7166666666667</v>
      </c>
    </row>
    <row r="55" customFormat="false" ht="15" hidden="false" customHeight="false" outlineLevel="0" collapsed="false">
      <c r="A55" s="6" t="s">
        <v>346</v>
      </c>
      <c r="B55" s="6" t="s">
        <v>7892</v>
      </c>
      <c r="C55" s="6" t="n">
        <v>1783339720</v>
      </c>
      <c r="D55" s="6" t="n">
        <v>1783344701</v>
      </c>
      <c r="E55" s="9" t="n">
        <f aca="false">MAX(0,MIN(D55,Scenario!$B$12)-MAX(C55,Scenario!$B$11))/60</f>
        <v>83.0166666666667</v>
      </c>
    </row>
    <row r="56" customFormat="false" ht="15" hidden="false" customHeight="false" outlineLevel="0" collapsed="false">
      <c r="A56" s="6" t="s">
        <v>348</v>
      </c>
      <c r="B56" s="6" t="s">
        <v>7889</v>
      </c>
      <c r="C56" s="6" t="n">
        <v>1783340023</v>
      </c>
      <c r="D56" s="6" t="n">
        <v>1783342516</v>
      </c>
      <c r="E56" s="9" t="n">
        <f aca="false">MAX(0,MIN(D56,Scenario!$B$12)-MAX(C56,Scenario!$B$11))/60</f>
        <v>41.55</v>
      </c>
    </row>
    <row r="57" customFormat="false" ht="15" hidden="false" customHeight="false" outlineLevel="0" collapsed="false">
      <c r="A57" s="6" t="s">
        <v>350</v>
      </c>
      <c r="B57" s="6" t="s">
        <v>7887</v>
      </c>
      <c r="C57" s="6" t="n">
        <v>1783340678</v>
      </c>
      <c r="D57" s="6" t="n">
        <v>1783343503</v>
      </c>
      <c r="E57" s="9" t="n">
        <f aca="false">MAX(0,MIN(D57,Scenario!$B$12)-MAX(C57,Scenario!$B$11))/60</f>
        <v>47.0833333333333</v>
      </c>
    </row>
    <row r="58" customFormat="false" ht="15" hidden="false" customHeight="false" outlineLevel="0" collapsed="false">
      <c r="A58" s="6" t="s">
        <v>328</v>
      </c>
      <c r="B58" s="6" t="s">
        <v>7886</v>
      </c>
      <c r="C58" s="6" t="n">
        <v>1783341178</v>
      </c>
      <c r="D58" s="6" t="n">
        <v>1783342141</v>
      </c>
      <c r="E58" s="9" t="n">
        <f aca="false">MAX(0,MIN(D58,Scenario!$B$12)-MAX(C58,Scenario!$B$11))/60</f>
        <v>16.05</v>
      </c>
    </row>
    <row r="59" customFormat="false" ht="15" hidden="false" customHeight="false" outlineLevel="0" collapsed="false">
      <c r="A59" s="6" t="s">
        <v>352</v>
      </c>
      <c r="B59" s="6" t="s">
        <v>7891</v>
      </c>
      <c r="C59" s="6" t="n">
        <v>1783343229</v>
      </c>
      <c r="D59" s="6" t="n">
        <v>1783345266</v>
      </c>
      <c r="E59" s="9" t="n">
        <f aca="false">MAX(0,MIN(D59,Scenario!$B$12)-MAX(C59,Scenario!$B$11))/60</f>
        <v>33.95</v>
      </c>
    </row>
    <row r="60" customFormat="false" ht="15" hidden="false" customHeight="false" outlineLevel="0" collapsed="false">
      <c r="A60" s="6" t="s">
        <v>354</v>
      </c>
      <c r="B60" s="6" t="s">
        <v>7885</v>
      </c>
      <c r="C60" s="6" t="n">
        <v>1783343490</v>
      </c>
      <c r="D60" s="6" t="n">
        <v>1783344654</v>
      </c>
      <c r="E60" s="9" t="n">
        <f aca="false">MAX(0,MIN(D60,Scenario!$B$12)-MAX(C60,Scenario!$B$11))/60</f>
        <v>19.4</v>
      </c>
    </row>
    <row r="61" customFormat="false" ht="15" hidden="false" customHeight="false" outlineLevel="0" collapsed="false">
      <c r="A61" s="6" t="s">
        <v>356</v>
      </c>
      <c r="B61" s="6" t="s">
        <v>7890</v>
      </c>
      <c r="C61" s="6" t="n">
        <v>1783343747</v>
      </c>
      <c r="D61" s="6" t="n">
        <v>1783344583</v>
      </c>
      <c r="E61" s="9" t="n">
        <f aca="false">MAX(0,MIN(D61,Scenario!$B$12)-MAX(C61,Scenario!$B$11))/60</f>
        <v>13.9333333333333</v>
      </c>
    </row>
    <row r="62" customFormat="false" ht="15" hidden="false" customHeight="false" outlineLevel="0" collapsed="false">
      <c r="A62" s="6" t="s">
        <v>318</v>
      </c>
      <c r="B62" s="6" t="s">
        <v>7890</v>
      </c>
      <c r="C62" s="6" t="n">
        <v>1783345281</v>
      </c>
      <c r="D62" s="6" t="n">
        <v>1783347866</v>
      </c>
      <c r="E62" s="9" t="n">
        <f aca="false">MAX(0,MIN(D62,Scenario!$B$12)-MAX(C62,Scenario!$B$11))/60</f>
        <v>43.0833333333333</v>
      </c>
    </row>
    <row r="63" customFormat="false" ht="15" hidden="false" customHeight="false" outlineLevel="0" collapsed="false">
      <c r="A63" s="6" t="s">
        <v>358</v>
      </c>
      <c r="B63" s="6" t="s">
        <v>7885</v>
      </c>
      <c r="C63" s="6" t="n">
        <v>1783345674</v>
      </c>
      <c r="D63" s="6" t="n">
        <v>1783348483</v>
      </c>
      <c r="E63" s="9" t="n">
        <f aca="false">MAX(0,MIN(D63,Scenario!$B$12)-MAX(C63,Scenario!$B$11))/60</f>
        <v>46.8166666666667</v>
      </c>
    </row>
    <row r="64" customFormat="false" ht="15" hidden="false" customHeight="false" outlineLevel="0" collapsed="false">
      <c r="A64" s="6" t="s">
        <v>360</v>
      </c>
      <c r="B64" s="6" t="s">
        <v>7891</v>
      </c>
      <c r="C64" s="6" t="n">
        <v>1783346114</v>
      </c>
      <c r="D64" s="6" t="n">
        <v>1783346645</v>
      </c>
      <c r="E64" s="9" t="n">
        <f aca="false">MAX(0,MIN(D64,Scenario!$B$12)-MAX(C64,Scenario!$B$11))/60</f>
        <v>8.85</v>
      </c>
    </row>
    <row r="65" customFormat="false" ht="15" hidden="false" customHeight="false" outlineLevel="0" collapsed="false">
      <c r="A65" s="6" t="s">
        <v>360</v>
      </c>
      <c r="B65" s="6" t="s">
        <v>7892</v>
      </c>
      <c r="C65" s="6" t="n">
        <v>1783346703</v>
      </c>
      <c r="D65" s="6" t="n">
        <v>1783348780</v>
      </c>
      <c r="E65" s="9" t="n">
        <f aca="false">MAX(0,MIN(D65,Scenario!$B$12)-MAX(C65,Scenario!$B$11))/60</f>
        <v>34.6166666666667</v>
      </c>
    </row>
    <row r="66" customFormat="false" ht="15" hidden="false" customHeight="false" outlineLevel="0" collapsed="false">
      <c r="A66" s="6" t="s">
        <v>362</v>
      </c>
      <c r="B66" s="6" t="s">
        <v>7887</v>
      </c>
      <c r="C66" s="6" t="n">
        <v>1783346785</v>
      </c>
      <c r="D66" s="6" t="n">
        <v>1783347799</v>
      </c>
      <c r="E66" s="9" t="n">
        <f aca="false">MAX(0,MIN(D66,Scenario!$B$12)-MAX(C66,Scenario!$B$11))/60</f>
        <v>16.9</v>
      </c>
    </row>
    <row r="67" customFormat="false" ht="15" hidden="false" customHeight="false" outlineLevel="0" collapsed="false">
      <c r="A67" s="6" t="s">
        <v>364</v>
      </c>
      <c r="B67" s="6" t="s">
        <v>7889</v>
      </c>
      <c r="C67" s="6" t="n">
        <v>1783350872</v>
      </c>
      <c r="D67" s="6" t="n">
        <v>1783351521</v>
      </c>
      <c r="E67" s="9" t="n">
        <f aca="false">MAX(0,MIN(D67,Scenario!$B$12)-MAX(C67,Scenario!$B$11))/60</f>
        <v>10.8166666666667</v>
      </c>
    </row>
    <row r="68" customFormat="false" ht="15" hidden="false" customHeight="false" outlineLevel="0" collapsed="false">
      <c r="A68" s="6" t="s">
        <v>364</v>
      </c>
      <c r="B68" s="6" t="s">
        <v>7891</v>
      </c>
      <c r="C68" s="6" t="n">
        <v>1783351575</v>
      </c>
      <c r="D68" s="6" t="n">
        <v>1783352709</v>
      </c>
      <c r="E68" s="9" t="n">
        <f aca="false">MAX(0,MIN(D68,Scenario!$B$12)-MAX(C68,Scenario!$B$11))/60</f>
        <v>18.9</v>
      </c>
    </row>
    <row r="69" customFormat="false" ht="15" hidden="false" customHeight="false" outlineLevel="0" collapsed="false">
      <c r="A69" s="6" t="s">
        <v>366</v>
      </c>
      <c r="B69" s="6" t="s">
        <v>7892</v>
      </c>
      <c r="C69" s="6" t="n">
        <v>1783352265</v>
      </c>
      <c r="D69" s="6" t="n">
        <v>1783356046</v>
      </c>
      <c r="E69" s="9" t="n">
        <f aca="false">MAX(0,MIN(D69,Scenario!$B$12)-MAX(C69,Scenario!$B$11))/60</f>
        <v>63.0166666666667</v>
      </c>
    </row>
    <row r="70" customFormat="false" ht="15" hidden="false" customHeight="false" outlineLevel="0" collapsed="false">
      <c r="A70" s="6" t="s">
        <v>368</v>
      </c>
      <c r="B70" s="6" t="s">
        <v>7887</v>
      </c>
      <c r="C70" s="6" t="n">
        <v>1783352516</v>
      </c>
      <c r="D70" s="6" t="n">
        <v>1783353709</v>
      </c>
      <c r="E70" s="9" t="n">
        <f aca="false">MAX(0,MIN(D70,Scenario!$B$12)-MAX(C70,Scenario!$B$11))/60</f>
        <v>19.8833333333333</v>
      </c>
    </row>
    <row r="71" customFormat="false" ht="15" hidden="false" customHeight="false" outlineLevel="0" collapsed="false">
      <c r="A71" s="6" t="s">
        <v>370</v>
      </c>
      <c r="B71" s="6" t="s">
        <v>7893</v>
      </c>
      <c r="C71" s="6" t="n">
        <v>1783355478</v>
      </c>
      <c r="D71" s="6" t="n">
        <v>1783358265</v>
      </c>
      <c r="E71" s="9" t="n">
        <f aca="false">MAX(0,MIN(D71,Scenario!$B$12)-MAX(C71,Scenario!$B$11))/60</f>
        <v>46.45</v>
      </c>
    </row>
    <row r="72" customFormat="false" ht="15" hidden="false" customHeight="false" outlineLevel="0" collapsed="false">
      <c r="A72" s="6" t="s">
        <v>372</v>
      </c>
      <c r="B72" s="6" t="s">
        <v>7894</v>
      </c>
      <c r="C72" s="6" t="n">
        <v>1783356273</v>
      </c>
      <c r="D72" s="6" t="n">
        <v>1783356889</v>
      </c>
      <c r="E72" s="9" t="n">
        <f aca="false">MAX(0,MIN(D72,Scenario!$B$12)-MAX(C72,Scenario!$B$11))/60</f>
        <v>10.2666666666667</v>
      </c>
    </row>
    <row r="73" customFormat="false" ht="15" hidden="false" customHeight="false" outlineLevel="0" collapsed="false">
      <c r="A73" s="6" t="s">
        <v>374</v>
      </c>
      <c r="B73" s="6" t="s">
        <v>7890</v>
      </c>
      <c r="C73" s="6" t="n">
        <v>1783356359</v>
      </c>
      <c r="D73" s="6" t="n">
        <v>1783358852</v>
      </c>
      <c r="E73" s="9" t="n">
        <f aca="false">MAX(0,MIN(D73,Scenario!$B$12)-MAX(C73,Scenario!$B$11))/60</f>
        <v>41.55</v>
      </c>
    </row>
    <row r="74" customFormat="false" ht="15" hidden="false" customHeight="false" outlineLevel="0" collapsed="false">
      <c r="A74" s="6" t="s">
        <v>376</v>
      </c>
      <c r="B74" s="6" t="s">
        <v>7891</v>
      </c>
      <c r="C74" s="6" t="n">
        <v>1783357234</v>
      </c>
      <c r="D74" s="6" t="n">
        <v>1783359934</v>
      </c>
      <c r="E74" s="9" t="n">
        <f aca="false">MAX(0,MIN(D74,Scenario!$B$12)-MAX(C74,Scenario!$B$11))/60</f>
        <v>45</v>
      </c>
    </row>
    <row r="75" customFormat="false" ht="15" hidden="false" customHeight="false" outlineLevel="0" collapsed="false">
      <c r="A75" s="6" t="s">
        <v>378</v>
      </c>
      <c r="B75" s="6" t="s">
        <v>7895</v>
      </c>
      <c r="C75" s="6" t="n">
        <v>1783358367</v>
      </c>
      <c r="D75" s="6" t="n">
        <v>1783362565</v>
      </c>
      <c r="E75" s="9" t="n">
        <f aca="false">MAX(0,MIN(D75,Scenario!$B$12)-MAX(C75,Scenario!$B$11))/60</f>
        <v>69.9666666666667</v>
      </c>
    </row>
    <row r="76" customFormat="false" ht="15" hidden="false" customHeight="false" outlineLevel="0" collapsed="false">
      <c r="A76" s="6" t="s">
        <v>380</v>
      </c>
      <c r="B76" s="6" t="s">
        <v>7892</v>
      </c>
      <c r="C76" s="6" t="n">
        <v>1783360826</v>
      </c>
      <c r="D76" s="6" t="n">
        <v>1783365574</v>
      </c>
      <c r="E76" s="9" t="n">
        <f aca="false">MAX(0,MIN(D76,Scenario!$B$12)-MAX(C76,Scenario!$B$11))/60</f>
        <v>79.1333333333333</v>
      </c>
    </row>
    <row r="77" customFormat="false" ht="15" hidden="false" customHeight="false" outlineLevel="0" collapsed="false">
      <c r="A77" s="6" t="s">
        <v>370</v>
      </c>
      <c r="B77" s="6" t="s">
        <v>7893</v>
      </c>
      <c r="C77" s="6" t="n">
        <v>1783360979</v>
      </c>
      <c r="D77" s="6" t="n">
        <v>1783366831</v>
      </c>
      <c r="E77" s="9" t="n">
        <f aca="false">MAX(0,MIN(D77,Scenario!$B$12)-MAX(C77,Scenario!$B$11))/60</f>
        <v>97.5333333333333</v>
      </c>
    </row>
    <row r="78" customFormat="false" ht="15" hidden="false" customHeight="false" outlineLevel="0" collapsed="false">
      <c r="A78" s="6" t="s">
        <v>382</v>
      </c>
      <c r="B78" s="6" t="s">
        <v>7894</v>
      </c>
      <c r="C78" s="6" t="n">
        <v>1783361412</v>
      </c>
      <c r="D78" s="6" t="n">
        <v>1783362082</v>
      </c>
      <c r="E78" s="9" t="n">
        <f aca="false">MAX(0,MIN(D78,Scenario!$B$12)-MAX(C78,Scenario!$B$11))/60</f>
        <v>11.1666666666667</v>
      </c>
    </row>
    <row r="79" customFormat="false" ht="15" hidden="false" customHeight="false" outlineLevel="0" collapsed="false">
      <c r="A79" s="6" t="s">
        <v>292</v>
      </c>
      <c r="B79" s="6" t="s">
        <v>7896</v>
      </c>
      <c r="C79" s="6" t="n">
        <v>1783361926</v>
      </c>
      <c r="D79" s="6" t="n">
        <v>1783363579</v>
      </c>
      <c r="E79" s="9" t="n">
        <f aca="false">MAX(0,MIN(D79,Scenario!$B$12)-MAX(C79,Scenario!$B$11))/60</f>
        <v>27.55</v>
      </c>
    </row>
    <row r="80" customFormat="false" ht="15" hidden="false" customHeight="false" outlineLevel="0" collapsed="false">
      <c r="A80" s="6" t="s">
        <v>382</v>
      </c>
      <c r="B80" s="6" t="s">
        <v>7897</v>
      </c>
      <c r="C80" s="6" t="n">
        <v>1783362095</v>
      </c>
      <c r="D80" s="6" t="n">
        <v>1783366967</v>
      </c>
      <c r="E80" s="9" t="n">
        <f aca="false">MAX(0,MIN(D80,Scenario!$B$12)-MAX(C80,Scenario!$B$11))/60</f>
        <v>81.2</v>
      </c>
    </row>
    <row r="81" customFormat="false" ht="15" hidden="false" customHeight="false" outlineLevel="0" collapsed="false">
      <c r="A81" s="6" t="s">
        <v>384</v>
      </c>
      <c r="B81" s="6" t="s">
        <v>7890</v>
      </c>
      <c r="C81" s="6" t="n">
        <v>1783362477</v>
      </c>
      <c r="D81" s="6" t="n">
        <v>1783364238</v>
      </c>
      <c r="E81" s="9" t="n">
        <f aca="false">MAX(0,MIN(D81,Scenario!$B$12)-MAX(C81,Scenario!$B$11))/60</f>
        <v>29.35</v>
      </c>
    </row>
    <row r="82" customFormat="false" ht="15" hidden="false" customHeight="false" outlineLevel="0" collapsed="false">
      <c r="A82" s="6" t="s">
        <v>386</v>
      </c>
      <c r="B82" s="6" t="s">
        <v>7891</v>
      </c>
      <c r="C82" s="6" t="n">
        <v>1783362758</v>
      </c>
      <c r="D82" s="6" t="n">
        <v>1783366144</v>
      </c>
      <c r="E82" s="9" t="n">
        <f aca="false">MAX(0,MIN(D82,Scenario!$B$12)-MAX(C82,Scenario!$B$11))/60</f>
        <v>56.4333333333333</v>
      </c>
    </row>
    <row r="83" customFormat="false" ht="15" hidden="false" customHeight="false" outlineLevel="0" collapsed="false">
      <c r="A83" s="6" t="s">
        <v>388</v>
      </c>
      <c r="B83" s="6" t="s">
        <v>7894</v>
      </c>
      <c r="C83" s="6" t="n">
        <v>1783368040</v>
      </c>
      <c r="D83" s="6" t="n">
        <v>1783369690</v>
      </c>
      <c r="E83" s="9" t="n">
        <f aca="false">MAX(0,MIN(D83,Scenario!$B$12)-MAX(C83,Scenario!$B$11))/60</f>
        <v>27.5</v>
      </c>
    </row>
    <row r="84" customFormat="false" ht="15" hidden="false" customHeight="false" outlineLevel="0" collapsed="false">
      <c r="A84" s="6" t="s">
        <v>390</v>
      </c>
      <c r="B84" s="6" t="s">
        <v>7894</v>
      </c>
      <c r="C84" s="6" t="n">
        <v>1783372286</v>
      </c>
      <c r="D84" s="6" t="n">
        <v>1783373442</v>
      </c>
      <c r="E84" s="9" t="n">
        <f aca="false">MAX(0,MIN(D84,Scenario!$B$12)-MAX(C84,Scenario!$B$11))/60</f>
        <v>19.2666666666667</v>
      </c>
    </row>
    <row r="85" customFormat="false" ht="15" hidden="false" customHeight="false" outlineLevel="0" collapsed="false">
      <c r="A85" s="6" t="s">
        <v>392</v>
      </c>
      <c r="B85" s="6" t="s">
        <v>7896</v>
      </c>
      <c r="C85" s="6" t="n">
        <v>1783373119</v>
      </c>
      <c r="D85" s="6" t="n">
        <v>1783377579</v>
      </c>
      <c r="E85" s="9" t="n">
        <f aca="false">MAX(0,MIN(D85,Scenario!$B$12)-MAX(C85,Scenario!$B$11))/60</f>
        <v>74.3333333333333</v>
      </c>
    </row>
    <row r="86" customFormat="false" ht="15" hidden="false" customHeight="false" outlineLevel="0" collapsed="false">
      <c r="A86" s="6" t="s">
        <v>394</v>
      </c>
      <c r="B86" s="6" t="s">
        <v>7883</v>
      </c>
      <c r="C86" s="6" t="n">
        <v>1783400424</v>
      </c>
      <c r="D86" s="6" t="n">
        <v>1783406552</v>
      </c>
      <c r="E86" s="9" t="n">
        <f aca="false">MAX(0,MIN(D86,Scenario!$B$12)-MAX(C86,Scenario!$B$11))/60</f>
        <v>102.133333333333</v>
      </c>
    </row>
    <row r="87" customFormat="false" ht="15" hidden="false" customHeight="false" outlineLevel="0" collapsed="false">
      <c r="A87" s="6" t="s">
        <v>396</v>
      </c>
      <c r="B87" s="6" t="s">
        <v>7884</v>
      </c>
      <c r="C87" s="6" t="n">
        <v>1783400445</v>
      </c>
      <c r="D87" s="6" t="n">
        <v>1783402203</v>
      </c>
      <c r="E87" s="9" t="n">
        <f aca="false">MAX(0,MIN(D87,Scenario!$B$12)-MAX(C87,Scenario!$B$11))/60</f>
        <v>29.3</v>
      </c>
    </row>
    <row r="88" customFormat="false" ht="15" hidden="false" customHeight="false" outlineLevel="0" collapsed="false">
      <c r="A88" s="6" t="s">
        <v>275</v>
      </c>
      <c r="B88" s="6" t="s">
        <v>7884</v>
      </c>
      <c r="C88" s="6" t="n">
        <v>1783402252</v>
      </c>
      <c r="D88" s="6" t="n">
        <v>1783402736</v>
      </c>
      <c r="E88" s="9" t="n">
        <f aca="false">MAX(0,MIN(D88,Scenario!$B$12)-MAX(C88,Scenario!$B$11))/60</f>
        <v>8.06666666666667</v>
      </c>
    </row>
    <row r="89" customFormat="false" ht="15" hidden="false" customHeight="false" outlineLevel="0" collapsed="false">
      <c r="A89" s="6" t="s">
        <v>392</v>
      </c>
      <c r="B89" s="6" t="s">
        <v>7884</v>
      </c>
      <c r="C89" s="6" t="n">
        <v>1783402773</v>
      </c>
      <c r="D89" s="6" t="n">
        <v>1783403783</v>
      </c>
      <c r="E89" s="9" t="n">
        <f aca="false">MAX(0,MIN(D89,Scenario!$B$12)-MAX(C89,Scenario!$B$11))/60</f>
        <v>16.8333333333333</v>
      </c>
    </row>
    <row r="90" customFormat="false" ht="15" hidden="false" customHeight="false" outlineLevel="0" collapsed="false">
      <c r="A90" s="6" t="s">
        <v>396</v>
      </c>
      <c r="B90" s="6" t="s">
        <v>7884</v>
      </c>
      <c r="C90" s="6" t="n">
        <v>1783403796</v>
      </c>
      <c r="D90" s="6" t="n">
        <v>1783408360</v>
      </c>
      <c r="E90" s="9" t="n">
        <f aca="false">MAX(0,MIN(D90,Scenario!$B$12)-MAX(C90,Scenario!$B$11))/60</f>
        <v>76.0666666666667</v>
      </c>
    </row>
    <row r="91" customFormat="false" ht="15" hidden="false" customHeight="false" outlineLevel="0" collapsed="false">
      <c r="A91" s="6" t="s">
        <v>398</v>
      </c>
      <c r="B91" s="6" t="s">
        <v>7882</v>
      </c>
      <c r="C91" s="6" t="n">
        <v>1783404177</v>
      </c>
      <c r="D91" s="6" t="n">
        <v>1783408421</v>
      </c>
      <c r="E91" s="9" t="n">
        <f aca="false">MAX(0,MIN(D91,Scenario!$B$12)-MAX(C91,Scenario!$B$11))/60</f>
        <v>70.7333333333333</v>
      </c>
    </row>
    <row r="92" customFormat="false" ht="15" hidden="false" customHeight="false" outlineLevel="0" collapsed="false">
      <c r="A92" s="6" t="s">
        <v>400</v>
      </c>
      <c r="B92" s="6" t="s">
        <v>7883</v>
      </c>
      <c r="C92" s="6" t="n">
        <v>1783406581</v>
      </c>
      <c r="D92" s="6" t="n">
        <v>1783408054</v>
      </c>
      <c r="E92" s="9" t="n">
        <f aca="false">MAX(0,MIN(D92,Scenario!$B$12)-MAX(C92,Scenario!$B$11))/60</f>
        <v>24.55</v>
      </c>
    </row>
    <row r="93" customFormat="false" ht="15" hidden="false" customHeight="false" outlineLevel="0" collapsed="false">
      <c r="A93" s="6" t="s">
        <v>402</v>
      </c>
      <c r="B93" s="6" t="s">
        <v>7898</v>
      </c>
      <c r="C93" s="6" t="n">
        <v>1783407633</v>
      </c>
      <c r="D93" s="6" t="n">
        <v>1783412205</v>
      </c>
      <c r="E93" s="9" t="n">
        <f aca="false">MAX(0,MIN(D93,Scenario!$B$12)-MAX(C93,Scenario!$B$11))/60</f>
        <v>76.2</v>
      </c>
    </row>
    <row r="94" customFormat="false" ht="15" hidden="false" customHeight="false" outlineLevel="0" collapsed="false">
      <c r="A94" s="6" t="s">
        <v>404</v>
      </c>
      <c r="B94" s="6" t="s">
        <v>7883</v>
      </c>
      <c r="C94" s="6" t="n">
        <v>1783408202</v>
      </c>
      <c r="D94" s="6" t="n">
        <v>1783409228</v>
      </c>
      <c r="E94" s="9" t="n">
        <f aca="false">MAX(0,MIN(D94,Scenario!$B$12)-MAX(C94,Scenario!$B$11))/60</f>
        <v>17.1</v>
      </c>
    </row>
    <row r="95" customFormat="false" ht="15" hidden="false" customHeight="false" outlineLevel="0" collapsed="false">
      <c r="A95" s="6" t="s">
        <v>406</v>
      </c>
      <c r="B95" s="6" t="s">
        <v>7888</v>
      </c>
      <c r="C95" s="6" t="n">
        <v>1783408346</v>
      </c>
      <c r="D95" s="6" t="n">
        <v>1783410442</v>
      </c>
      <c r="E95" s="9" t="n">
        <f aca="false">MAX(0,MIN(D95,Scenario!$B$12)-MAX(C95,Scenario!$B$11))/60</f>
        <v>34.9333333333333</v>
      </c>
    </row>
    <row r="96" customFormat="false" ht="15" hidden="false" customHeight="false" outlineLevel="0" collapsed="false">
      <c r="A96" s="6" t="s">
        <v>408</v>
      </c>
      <c r="B96" s="6" t="s">
        <v>7882</v>
      </c>
      <c r="C96" s="6" t="n">
        <v>1783408747</v>
      </c>
      <c r="D96" s="6" t="n">
        <v>1783413021</v>
      </c>
      <c r="E96" s="9" t="n">
        <f aca="false">MAX(0,MIN(D96,Scenario!$B$12)-MAX(C96,Scenario!$B$11))/60</f>
        <v>71.2333333333333</v>
      </c>
    </row>
    <row r="97" customFormat="false" ht="15" hidden="false" customHeight="false" outlineLevel="0" collapsed="false">
      <c r="A97" s="6" t="s">
        <v>410</v>
      </c>
      <c r="B97" s="6" t="s">
        <v>7884</v>
      </c>
      <c r="C97" s="6" t="n">
        <v>1783409245</v>
      </c>
      <c r="D97" s="6" t="n">
        <v>1783410395</v>
      </c>
      <c r="E97" s="9" t="n">
        <f aca="false">MAX(0,MIN(D97,Scenario!$B$12)-MAX(C97,Scenario!$B$11))/60</f>
        <v>19.1666666666667</v>
      </c>
    </row>
    <row r="98" customFormat="false" ht="15" hidden="false" customHeight="false" outlineLevel="0" collapsed="false">
      <c r="A98" s="6" t="s">
        <v>394</v>
      </c>
      <c r="B98" s="6" t="s">
        <v>7883</v>
      </c>
      <c r="C98" s="6" t="n">
        <v>1783409256</v>
      </c>
      <c r="D98" s="6" t="n">
        <v>1783413450</v>
      </c>
      <c r="E98" s="9" t="n">
        <f aca="false">MAX(0,MIN(D98,Scenario!$B$12)-MAX(C98,Scenario!$B$11))/60</f>
        <v>69.9</v>
      </c>
    </row>
    <row r="99" customFormat="false" ht="15" hidden="false" customHeight="false" outlineLevel="0" collapsed="false">
      <c r="A99" s="6" t="s">
        <v>412</v>
      </c>
      <c r="B99" s="6" t="s">
        <v>7888</v>
      </c>
      <c r="C99" s="6" t="n">
        <v>1783410461</v>
      </c>
      <c r="D99" s="6" t="n">
        <v>1783411335</v>
      </c>
      <c r="E99" s="9" t="n">
        <f aca="false">MAX(0,MIN(D99,Scenario!$B$12)-MAX(C99,Scenario!$B$11))/60</f>
        <v>14.5666666666667</v>
      </c>
    </row>
    <row r="100" customFormat="false" ht="15" hidden="false" customHeight="false" outlineLevel="0" collapsed="false">
      <c r="A100" s="6" t="s">
        <v>414</v>
      </c>
      <c r="B100" s="6" t="s">
        <v>7886</v>
      </c>
      <c r="C100" s="6" t="n">
        <v>1783411764</v>
      </c>
      <c r="D100" s="6" t="n">
        <v>1783413933</v>
      </c>
      <c r="E100" s="9" t="n">
        <f aca="false">MAX(0,MIN(D100,Scenario!$B$12)-MAX(C100,Scenario!$B$11))/60</f>
        <v>36.15</v>
      </c>
    </row>
    <row r="101" customFormat="false" ht="15" hidden="false" customHeight="false" outlineLevel="0" collapsed="false">
      <c r="A101" s="6" t="s">
        <v>416</v>
      </c>
      <c r="B101" s="6" t="s">
        <v>7888</v>
      </c>
      <c r="C101" s="6" t="n">
        <v>1783414697</v>
      </c>
      <c r="D101" s="6" t="n">
        <v>1783416255</v>
      </c>
      <c r="E101" s="9" t="n">
        <f aca="false">MAX(0,MIN(D101,Scenario!$B$12)-MAX(C101,Scenario!$B$11))/60</f>
        <v>25.9666666666667</v>
      </c>
    </row>
    <row r="102" customFormat="false" ht="15" hidden="false" customHeight="false" outlineLevel="0" collapsed="false">
      <c r="A102" s="6" t="s">
        <v>414</v>
      </c>
      <c r="B102" s="6" t="s">
        <v>7886</v>
      </c>
      <c r="C102" s="6" t="n">
        <v>1783416287</v>
      </c>
      <c r="D102" s="6" t="n">
        <v>1783420459</v>
      </c>
      <c r="E102" s="9" t="n">
        <f aca="false">MAX(0,MIN(D102,Scenario!$B$12)-MAX(C102,Scenario!$B$11))/60</f>
        <v>69.5333333333333</v>
      </c>
    </row>
    <row r="103" customFormat="false" ht="15" hidden="false" customHeight="false" outlineLevel="0" collapsed="false">
      <c r="A103" s="6" t="s">
        <v>418</v>
      </c>
      <c r="B103" s="6" t="s">
        <v>7887</v>
      </c>
      <c r="C103" s="6" t="n">
        <v>1783417590</v>
      </c>
      <c r="D103" s="6" t="n">
        <v>1783418388</v>
      </c>
      <c r="E103" s="9" t="n">
        <f aca="false">MAX(0,MIN(D103,Scenario!$B$12)-MAX(C103,Scenario!$B$11))/60</f>
        <v>13.3</v>
      </c>
    </row>
    <row r="104" customFormat="false" ht="15" hidden="false" customHeight="false" outlineLevel="0" collapsed="false">
      <c r="A104" s="6" t="s">
        <v>420</v>
      </c>
      <c r="B104" s="6" t="s">
        <v>7889</v>
      </c>
      <c r="C104" s="6" t="n">
        <v>1783418146</v>
      </c>
      <c r="D104" s="6" t="n">
        <v>1783419948</v>
      </c>
      <c r="E104" s="9" t="n">
        <f aca="false">MAX(0,MIN(D104,Scenario!$B$12)-MAX(C104,Scenario!$B$11))/60</f>
        <v>30.0333333333333</v>
      </c>
    </row>
    <row r="105" customFormat="false" ht="15" hidden="false" customHeight="false" outlineLevel="0" collapsed="false">
      <c r="A105" s="6" t="s">
        <v>422</v>
      </c>
      <c r="B105" s="6" t="s">
        <v>7898</v>
      </c>
      <c r="C105" s="6" t="n">
        <v>1783418157</v>
      </c>
      <c r="D105" s="6" t="n">
        <v>1783419047</v>
      </c>
      <c r="E105" s="9" t="n">
        <f aca="false">MAX(0,MIN(D105,Scenario!$B$12)-MAX(C105,Scenario!$B$11))/60</f>
        <v>14.8333333333333</v>
      </c>
    </row>
    <row r="106" customFormat="false" ht="15" hidden="false" customHeight="false" outlineLevel="0" collapsed="false">
      <c r="A106" s="6" t="s">
        <v>306</v>
      </c>
      <c r="B106" s="6" t="s">
        <v>7888</v>
      </c>
      <c r="C106" s="6" t="n">
        <v>1783419089</v>
      </c>
      <c r="D106" s="6" t="n">
        <v>1783419636</v>
      </c>
      <c r="E106" s="9" t="n">
        <f aca="false">MAX(0,MIN(D106,Scenario!$B$12)-MAX(C106,Scenario!$B$11))/60</f>
        <v>9.11666666666667</v>
      </c>
    </row>
    <row r="107" customFormat="false" ht="15" hidden="false" customHeight="false" outlineLevel="0" collapsed="false">
      <c r="A107" s="6" t="s">
        <v>418</v>
      </c>
      <c r="B107" s="6" t="s">
        <v>7887</v>
      </c>
      <c r="C107" s="6" t="n">
        <v>1783420594</v>
      </c>
      <c r="D107" s="6" t="n">
        <v>1783420995</v>
      </c>
      <c r="E107" s="9" t="n">
        <f aca="false">MAX(0,MIN(D107,Scenario!$B$12)-MAX(C107,Scenario!$B$11))/60</f>
        <v>6.68333333333333</v>
      </c>
    </row>
    <row r="108" customFormat="false" ht="15" hidden="false" customHeight="false" outlineLevel="0" collapsed="false">
      <c r="A108" s="6" t="s">
        <v>424</v>
      </c>
      <c r="B108" s="6" t="s">
        <v>7882</v>
      </c>
      <c r="C108" s="6" t="n">
        <v>1783420673</v>
      </c>
      <c r="D108" s="6" t="n">
        <v>1783424270</v>
      </c>
      <c r="E108" s="9" t="n">
        <f aca="false">MAX(0,MIN(D108,Scenario!$B$12)-MAX(C108,Scenario!$B$11))/60</f>
        <v>59.95</v>
      </c>
    </row>
    <row r="109" customFormat="false" ht="15" hidden="false" customHeight="false" outlineLevel="0" collapsed="false">
      <c r="A109" s="6" t="s">
        <v>426</v>
      </c>
      <c r="B109" s="6" t="s">
        <v>7884</v>
      </c>
      <c r="C109" s="6" t="n">
        <v>1783420976</v>
      </c>
      <c r="D109" s="6" t="n">
        <v>1783421403</v>
      </c>
      <c r="E109" s="9" t="n">
        <f aca="false">MAX(0,MIN(D109,Scenario!$B$12)-MAX(C109,Scenario!$B$11))/60</f>
        <v>7.11666666666667</v>
      </c>
    </row>
    <row r="110" customFormat="false" ht="15" hidden="false" customHeight="false" outlineLevel="0" collapsed="false">
      <c r="A110" s="6" t="s">
        <v>428</v>
      </c>
      <c r="B110" s="6" t="s">
        <v>7883</v>
      </c>
      <c r="C110" s="6" t="n">
        <v>1783421114</v>
      </c>
      <c r="D110" s="6" t="n">
        <v>1783425251</v>
      </c>
      <c r="E110" s="9" t="n">
        <f aca="false">MAX(0,MIN(D110,Scenario!$B$12)-MAX(C110,Scenario!$B$11))/60</f>
        <v>68.95</v>
      </c>
    </row>
    <row r="111" customFormat="false" ht="15" hidden="false" customHeight="false" outlineLevel="0" collapsed="false">
      <c r="A111" s="6" t="s">
        <v>430</v>
      </c>
      <c r="B111" s="6" t="s">
        <v>7898</v>
      </c>
      <c r="C111" s="6" t="n">
        <v>1783421939</v>
      </c>
      <c r="D111" s="6" t="n">
        <v>1783424780</v>
      </c>
      <c r="E111" s="9" t="n">
        <f aca="false">MAX(0,MIN(D111,Scenario!$B$12)-MAX(C111,Scenario!$B$11))/60</f>
        <v>47.35</v>
      </c>
    </row>
    <row r="112" customFormat="false" ht="15" hidden="false" customHeight="false" outlineLevel="0" collapsed="false">
      <c r="A112" s="6" t="s">
        <v>426</v>
      </c>
      <c r="B112" s="6" t="s">
        <v>7884</v>
      </c>
      <c r="C112" s="6" t="n">
        <v>1783422229</v>
      </c>
      <c r="D112" s="6" t="n">
        <v>1783422863</v>
      </c>
      <c r="E112" s="9" t="n">
        <f aca="false">MAX(0,MIN(D112,Scenario!$B$12)-MAX(C112,Scenario!$B$11))/60</f>
        <v>10.5666666666667</v>
      </c>
    </row>
    <row r="113" customFormat="false" ht="15" hidden="false" customHeight="false" outlineLevel="0" collapsed="false">
      <c r="A113" s="6" t="s">
        <v>432</v>
      </c>
      <c r="B113" s="6" t="s">
        <v>7889</v>
      </c>
      <c r="C113" s="6" t="n">
        <v>1783423102</v>
      </c>
      <c r="D113" s="6" t="n">
        <v>1783425391</v>
      </c>
      <c r="E113" s="9" t="n">
        <f aca="false">MAX(0,MIN(D113,Scenario!$B$12)-MAX(C113,Scenario!$B$11))/60</f>
        <v>38.15</v>
      </c>
    </row>
    <row r="114" customFormat="false" ht="15" hidden="false" customHeight="false" outlineLevel="0" collapsed="false">
      <c r="A114" s="6" t="s">
        <v>436</v>
      </c>
      <c r="B114" s="6" t="s">
        <v>7887</v>
      </c>
      <c r="C114" s="6" t="n">
        <v>1783424880</v>
      </c>
      <c r="D114" s="6" t="n">
        <v>1783428517</v>
      </c>
      <c r="E114" s="9" t="n">
        <f aca="false">MAX(0,MIN(D114,Scenario!$B$12)-MAX(C114,Scenario!$B$11))/60</f>
        <v>60.6166666666667</v>
      </c>
    </row>
    <row r="115" customFormat="false" ht="15" hidden="false" customHeight="false" outlineLevel="0" collapsed="false">
      <c r="A115" s="6" t="s">
        <v>434</v>
      </c>
      <c r="B115" s="6" t="s">
        <v>7889</v>
      </c>
      <c r="C115" s="6" t="n">
        <v>1783425442</v>
      </c>
      <c r="D115" s="6" t="n">
        <v>1783429748</v>
      </c>
      <c r="E115" s="9" t="n">
        <f aca="false">MAX(0,MIN(D115,Scenario!$B$12)-MAX(C115,Scenario!$B$11))/60</f>
        <v>71.7666666666667</v>
      </c>
    </row>
    <row r="116" customFormat="false" ht="15" hidden="false" customHeight="false" outlineLevel="0" collapsed="false">
      <c r="A116" s="6" t="s">
        <v>438</v>
      </c>
      <c r="B116" s="6" t="s">
        <v>7885</v>
      </c>
      <c r="C116" s="6" t="n">
        <v>1783425518</v>
      </c>
      <c r="D116" s="6" t="n">
        <v>1783426139</v>
      </c>
      <c r="E116" s="9" t="n">
        <f aca="false">MAX(0,MIN(D116,Scenario!$B$12)-MAX(C116,Scenario!$B$11))/60</f>
        <v>10.35</v>
      </c>
    </row>
    <row r="117" customFormat="false" ht="15" hidden="false" customHeight="false" outlineLevel="0" collapsed="false">
      <c r="A117" s="6" t="s">
        <v>440</v>
      </c>
      <c r="B117" s="6" t="s">
        <v>7890</v>
      </c>
      <c r="C117" s="6" t="n">
        <v>1783425908</v>
      </c>
      <c r="D117" s="6" t="n">
        <v>1783428040</v>
      </c>
      <c r="E117" s="9" t="n">
        <f aca="false">MAX(0,MIN(D117,Scenario!$B$12)-MAX(C117,Scenario!$B$11))/60</f>
        <v>35.5333333333333</v>
      </c>
    </row>
    <row r="118" customFormat="false" ht="15" hidden="false" customHeight="false" outlineLevel="0" collapsed="false">
      <c r="A118" s="6" t="s">
        <v>438</v>
      </c>
      <c r="B118" s="6" t="s">
        <v>7892</v>
      </c>
      <c r="C118" s="6" t="n">
        <v>1783426157</v>
      </c>
      <c r="D118" s="6" t="n">
        <v>1783430048</v>
      </c>
      <c r="E118" s="9" t="n">
        <f aca="false">MAX(0,MIN(D118,Scenario!$B$12)-MAX(C118,Scenario!$B$11))/60</f>
        <v>64.85</v>
      </c>
    </row>
    <row r="119" customFormat="false" ht="15" hidden="false" customHeight="false" outlineLevel="0" collapsed="false">
      <c r="A119" s="6" t="s">
        <v>442</v>
      </c>
      <c r="B119" s="6" t="s">
        <v>7891</v>
      </c>
      <c r="C119" s="6" t="n">
        <v>1783428477</v>
      </c>
      <c r="D119" s="6" t="n">
        <v>1783428979</v>
      </c>
      <c r="E119" s="9" t="n">
        <f aca="false">MAX(0,MIN(D119,Scenario!$B$12)-MAX(C119,Scenario!$B$11))/60</f>
        <v>8.36666666666667</v>
      </c>
    </row>
    <row r="120" customFormat="false" ht="15" hidden="false" customHeight="false" outlineLevel="0" collapsed="false">
      <c r="A120" s="6" t="s">
        <v>442</v>
      </c>
      <c r="B120" s="6" t="s">
        <v>7891</v>
      </c>
      <c r="C120" s="6" t="n">
        <v>1783429616</v>
      </c>
      <c r="D120" s="6" t="n">
        <v>1783430657</v>
      </c>
      <c r="E120" s="9" t="n">
        <f aca="false">MAX(0,MIN(D120,Scenario!$B$12)-MAX(C120,Scenario!$B$11))/60</f>
        <v>17.35</v>
      </c>
    </row>
    <row r="121" customFormat="false" ht="15" hidden="false" customHeight="false" outlineLevel="0" collapsed="false">
      <c r="A121" s="6" t="s">
        <v>444</v>
      </c>
      <c r="B121" s="6" t="s">
        <v>7886</v>
      </c>
      <c r="C121" s="6" t="n">
        <v>1783432943</v>
      </c>
      <c r="D121" s="6" t="n">
        <v>1783434703</v>
      </c>
      <c r="E121" s="9" t="n">
        <f aca="false">MAX(0,MIN(D121,Scenario!$B$12)-MAX(C121,Scenario!$B$11))/60</f>
        <v>29.3333333333333</v>
      </c>
    </row>
    <row r="122" customFormat="false" ht="15" hidden="false" customHeight="false" outlineLevel="0" collapsed="false">
      <c r="A122" s="6" t="s">
        <v>446</v>
      </c>
      <c r="B122" s="6" t="s">
        <v>7890</v>
      </c>
      <c r="C122" s="6" t="n">
        <v>1783433372</v>
      </c>
      <c r="D122" s="6" t="n">
        <v>1783437725</v>
      </c>
      <c r="E122" s="9" t="n">
        <f aca="false">MAX(0,MIN(D122,Scenario!$B$12)-MAX(C122,Scenario!$B$11))/60</f>
        <v>72.55</v>
      </c>
    </row>
    <row r="123" customFormat="false" ht="15" hidden="false" customHeight="false" outlineLevel="0" collapsed="false">
      <c r="A123" s="6" t="s">
        <v>448</v>
      </c>
      <c r="B123" s="6" t="s">
        <v>7892</v>
      </c>
      <c r="C123" s="6" t="n">
        <v>1783434251</v>
      </c>
      <c r="D123" s="6" t="n">
        <v>1783436340</v>
      </c>
      <c r="E123" s="9" t="n">
        <f aca="false">MAX(0,MIN(D123,Scenario!$B$12)-MAX(C123,Scenario!$B$11))/60</f>
        <v>34.8166666666667</v>
      </c>
    </row>
    <row r="124" customFormat="false" ht="15" hidden="false" customHeight="false" outlineLevel="0" collapsed="false">
      <c r="A124" s="6" t="s">
        <v>450</v>
      </c>
      <c r="B124" s="6" t="s">
        <v>7891</v>
      </c>
      <c r="C124" s="6" t="n">
        <v>1783434689</v>
      </c>
      <c r="D124" s="6" t="n">
        <v>1783437349</v>
      </c>
      <c r="E124" s="9" t="n">
        <f aca="false">MAX(0,MIN(D124,Scenario!$B$12)-MAX(C124,Scenario!$B$11))/60</f>
        <v>44.3333333333333</v>
      </c>
    </row>
    <row r="125" customFormat="false" ht="15" hidden="false" customHeight="false" outlineLevel="0" collapsed="false">
      <c r="A125" s="6" t="s">
        <v>452</v>
      </c>
      <c r="B125" s="6" t="s">
        <v>7887</v>
      </c>
      <c r="C125" s="6" t="n">
        <v>1783434835</v>
      </c>
      <c r="D125" s="6" t="n">
        <v>1783437187</v>
      </c>
      <c r="E125" s="9" t="n">
        <f aca="false">MAX(0,MIN(D125,Scenario!$B$12)-MAX(C125,Scenario!$B$11))/60</f>
        <v>39.2</v>
      </c>
    </row>
    <row r="126" customFormat="false" ht="15" hidden="false" customHeight="false" outlineLevel="0" collapsed="false">
      <c r="A126" s="6" t="s">
        <v>454</v>
      </c>
      <c r="B126" s="6" t="s">
        <v>7898</v>
      </c>
      <c r="C126" s="6" t="n">
        <v>1783434881</v>
      </c>
      <c r="D126" s="6" t="n">
        <v>1783435473</v>
      </c>
      <c r="E126" s="9" t="n">
        <f aca="false">MAX(0,MIN(D126,Scenario!$B$12)-MAX(C126,Scenario!$B$11))/60</f>
        <v>9.86666666666667</v>
      </c>
    </row>
    <row r="127" customFormat="false" ht="15" hidden="false" customHeight="false" outlineLevel="0" collapsed="false">
      <c r="A127" s="6" t="s">
        <v>456</v>
      </c>
      <c r="B127" s="6" t="s">
        <v>7892</v>
      </c>
      <c r="C127" s="6" t="n">
        <v>1783436391</v>
      </c>
      <c r="D127" s="6" t="n">
        <v>1783438088</v>
      </c>
      <c r="E127" s="9" t="n">
        <f aca="false">MAX(0,MIN(D127,Scenario!$B$12)-MAX(C127,Scenario!$B$11))/60</f>
        <v>28.2833333333333</v>
      </c>
    </row>
    <row r="128" customFormat="false" ht="15" hidden="false" customHeight="false" outlineLevel="0" collapsed="false">
      <c r="A128" s="6" t="s">
        <v>416</v>
      </c>
      <c r="B128" s="6" t="s">
        <v>7889</v>
      </c>
      <c r="C128" s="6" t="n">
        <v>1783436755</v>
      </c>
      <c r="D128" s="6" t="n">
        <v>1783438091</v>
      </c>
      <c r="E128" s="9" t="n">
        <f aca="false">MAX(0,MIN(D128,Scenario!$B$12)-MAX(C128,Scenario!$B$11))/60</f>
        <v>22.2666666666667</v>
      </c>
    </row>
    <row r="129" customFormat="false" ht="15" hidden="false" customHeight="false" outlineLevel="0" collapsed="false">
      <c r="A129" s="6" t="s">
        <v>458</v>
      </c>
      <c r="B129" s="6" t="s">
        <v>7887</v>
      </c>
      <c r="C129" s="6" t="n">
        <v>1783437246</v>
      </c>
      <c r="D129" s="6" t="n">
        <v>1783441970</v>
      </c>
      <c r="E129" s="9" t="n">
        <f aca="false">MAX(0,MIN(D129,Scenario!$B$12)-MAX(C129,Scenario!$B$11))/60</f>
        <v>78.7333333333333</v>
      </c>
    </row>
    <row r="130" customFormat="false" ht="15" hidden="false" customHeight="false" outlineLevel="0" collapsed="false">
      <c r="A130" s="6" t="s">
        <v>462</v>
      </c>
      <c r="B130" s="6" t="s">
        <v>7891</v>
      </c>
      <c r="C130" s="6" t="n">
        <v>1783437403</v>
      </c>
      <c r="D130" s="6" t="n">
        <v>1783439559</v>
      </c>
      <c r="E130" s="9" t="n">
        <f aca="false">MAX(0,MIN(D130,Scenario!$B$12)-MAX(C130,Scenario!$B$11))/60</f>
        <v>35.9333333333333</v>
      </c>
    </row>
    <row r="131" customFormat="false" ht="15" hidden="false" customHeight="false" outlineLevel="0" collapsed="false">
      <c r="A131" s="6" t="s">
        <v>460</v>
      </c>
      <c r="B131" s="6" t="s">
        <v>7890</v>
      </c>
      <c r="C131" s="6" t="n">
        <v>1783437766</v>
      </c>
      <c r="D131" s="6" t="n">
        <v>1783438979</v>
      </c>
      <c r="E131" s="9" t="n">
        <f aca="false">MAX(0,MIN(D131,Scenario!$B$12)-MAX(C131,Scenario!$B$11))/60</f>
        <v>20.2166666666667</v>
      </c>
    </row>
    <row r="132" customFormat="false" ht="15" hidden="false" customHeight="false" outlineLevel="0" collapsed="false">
      <c r="A132" s="6" t="s">
        <v>470</v>
      </c>
      <c r="B132" s="6" t="s">
        <v>7892</v>
      </c>
      <c r="C132" s="6" t="n">
        <v>1783438143</v>
      </c>
      <c r="D132" s="6" t="n">
        <v>1783442170</v>
      </c>
      <c r="E132" s="9" t="n">
        <f aca="false">MAX(0,MIN(D132,Scenario!$B$12)-MAX(C132,Scenario!$B$11))/60</f>
        <v>67.1166666666667</v>
      </c>
    </row>
    <row r="133" customFormat="false" ht="15" hidden="false" customHeight="false" outlineLevel="0" collapsed="false">
      <c r="A133" s="6" t="s">
        <v>464</v>
      </c>
      <c r="B133" s="6" t="s">
        <v>7890</v>
      </c>
      <c r="C133" s="6" t="n">
        <v>1783439032</v>
      </c>
      <c r="D133" s="6" t="n">
        <v>1783441409</v>
      </c>
      <c r="E133" s="9" t="n">
        <f aca="false">MAX(0,MIN(D133,Scenario!$B$12)-MAX(C133,Scenario!$B$11))/60</f>
        <v>39.6166666666667</v>
      </c>
    </row>
    <row r="134" customFormat="false" ht="15" hidden="false" customHeight="false" outlineLevel="0" collapsed="false">
      <c r="A134" s="6" t="s">
        <v>474</v>
      </c>
      <c r="B134" s="6" t="s">
        <v>7895</v>
      </c>
      <c r="C134" s="6" t="n">
        <v>1783440014</v>
      </c>
      <c r="D134" s="6" t="n">
        <v>1783442546</v>
      </c>
      <c r="E134" s="9" t="n">
        <f aca="false">MAX(0,MIN(D134,Scenario!$B$12)-MAX(C134,Scenario!$B$11))/60</f>
        <v>42.2</v>
      </c>
    </row>
    <row r="135" customFormat="false" ht="15" hidden="false" customHeight="false" outlineLevel="0" collapsed="false">
      <c r="A135" s="6" t="s">
        <v>466</v>
      </c>
      <c r="B135" s="6" t="s">
        <v>7899</v>
      </c>
      <c r="C135" s="6" t="n">
        <v>1783440058</v>
      </c>
      <c r="D135" s="6" t="n">
        <v>1783441313</v>
      </c>
      <c r="E135" s="9" t="n">
        <f aca="false">MAX(0,MIN(D135,Scenario!$B$12)-MAX(C135,Scenario!$B$11))/60</f>
        <v>20.9166666666667</v>
      </c>
    </row>
    <row r="136" customFormat="false" ht="15" hidden="false" customHeight="false" outlineLevel="0" collapsed="false">
      <c r="A136" s="6" t="s">
        <v>476</v>
      </c>
      <c r="B136" s="6" t="s">
        <v>7893</v>
      </c>
      <c r="C136" s="6" t="n">
        <v>1783440282</v>
      </c>
      <c r="D136" s="6" t="n">
        <v>1783442973</v>
      </c>
      <c r="E136" s="9" t="n">
        <f aca="false">MAX(0,MIN(D136,Scenario!$B$12)-MAX(C136,Scenario!$B$11))/60</f>
        <v>44.85</v>
      </c>
    </row>
    <row r="137" customFormat="false" ht="15" hidden="false" customHeight="false" outlineLevel="0" collapsed="false">
      <c r="A137" s="6" t="s">
        <v>468</v>
      </c>
      <c r="B137" s="6" t="s">
        <v>7899</v>
      </c>
      <c r="C137" s="6" t="n">
        <v>1783441358</v>
      </c>
      <c r="D137" s="6" t="n">
        <v>1783442546</v>
      </c>
      <c r="E137" s="9" t="n">
        <f aca="false">MAX(0,MIN(D137,Scenario!$B$12)-MAX(C137,Scenario!$B$11))/60</f>
        <v>19.8</v>
      </c>
    </row>
    <row r="138" customFormat="false" ht="15" hidden="false" customHeight="false" outlineLevel="0" collapsed="false">
      <c r="A138" s="6" t="s">
        <v>478</v>
      </c>
      <c r="B138" s="6" t="s">
        <v>7891</v>
      </c>
      <c r="C138" s="6" t="n">
        <v>1783442629</v>
      </c>
      <c r="D138" s="6" t="n">
        <v>1783445936</v>
      </c>
      <c r="E138" s="9" t="n">
        <f aca="false">MAX(0,MIN(D138,Scenario!$B$12)-MAX(C138,Scenario!$B$11))/60</f>
        <v>55.1166666666667</v>
      </c>
    </row>
    <row r="139" customFormat="false" ht="15" hidden="false" customHeight="false" outlineLevel="0" collapsed="false">
      <c r="A139" s="6" t="s">
        <v>480</v>
      </c>
      <c r="B139" s="6" t="s">
        <v>7895</v>
      </c>
      <c r="C139" s="6" t="n">
        <v>1783443023</v>
      </c>
      <c r="D139" s="6" t="n">
        <v>1783448016</v>
      </c>
      <c r="E139" s="9" t="n">
        <f aca="false">MAX(0,MIN(D139,Scenario!$B$12)-MAX(C139,Scenario!$B$11))/60</f>
        <v>83.2166666666667</v>
      </c>
    </row>
    <row r="140" customFormat="false" ht="15" hidden="false" customHeight="false" outlineLevel="0" collapsed="false">
      <c r="A140" s="6" t="s">
        <v>466</v>
      </c>
      <c r="B140" s="6" t="s">
        <v>7899</v>
      </c>
      <c r="C140" s="6" t="n">
        <v>1783443059</v>
      </c>
      <c r="D140" s="6" t="n">
        <v>1783443747</v>
      </c>
      <c r="E140" s="9" t="n">
        <f aca="false">MAX(0,MIN(D140,Scenario!$B$12)-MAX(C140,Scenario!$B$11))/60</f>
        <v>11.4666666666667</v>
      </c>
    </row>
    <row r="141" customFormat="false" ht="15" hidden="false" customHeight="false" outlineLevel="0" collapsed="false">
      <c r="A141" s="6" t="s">
        <v>482</v>
      </c>
      <c r="B141" s="6" t="s">
        <v>7892</v>
      </c>
      <c r="C141" s="6" t="n">
        <v>1783444008</v>
      </c>
      <c r="D141" s="6" t="n">
        <v>1783448090</v>
      </c>
      <c r="E141" s="9" t="n">
        <f aca="false">MAX(0,MIN(D141,Scenario!$B$12)-MAX(C141,Scenario!$B$11))/60</f>
        <v>68.0333333333333</v>
      </c>
    </row>
    <row r="142" customFormat="false" ht="15" hidden="false" customHeight="false" outlineLevel="0" collapsed="false">
      <c r="A142" s="6" t="s">
        <v>484</v>
      </c>
      <c r="B142" s="6" t="s">
        <v>7891</v>
      </c>
      <c r="C142" s="6" t="n">
        <v>1783445993</v>
      </c>
      <c r="D142" s="6" t="n">
        <v>1783449503</v>
      </c>
      <c r="E142" s="9" t="n">
        <f aca="false">MAX(0,MIN(D142,Scenario!$B$12)-MAX(C142,Scenario!$B$11))/60</f>
        <v>58.5</v>
      </c>
    </row>
    <row r="143" customFormat="false" ht="15" hidden="false" customHeight="false" outlineLevel="0" collapsed="false">
      <c r="A143" s="6" t="s">
        <v>486</v>
      </c>
      <c r="B143" s="6" t="s">
        <v>7893</v>
      </c>
      <c r="C143" s="6" t="n">
        <v>1783446740</v>
      </c>
      <c r="D143" s="6" t="n">
        <v>1783451772</v>
      </c>
      <c r="E143" s="9" t="n">
        <f aca="false">MAX(0,MIN(D143,Scenario!$B$12)-MAX(C143,Scenario!$B$11))/60</f>
        <v>83.8666666666667</v>
      </c>
    </row>
    <row r="144" customFormat="false" ht="15" hidden="false" customHeight="false" outlineLevel="0" collapsed="false">
      <c r="A144" s="6" t="s">
        <v>488</v>
      </c>
      <c r="B144" s="6" t="s">
        <v>7897</v>
      </c>
      <c r="C144" s="6" t="n">
        <v>1783447781</v>
      </c>
      <c r="D144" s="6" t="n">
        <v>1783450258</v>
      </c>
      <c r="E144" s="9" t="n">
        <f aca="false">MAX(0,MIN(D144,Scenario!$B$12)-MAX(C144,Scenario!$B$11))/60</f>
        <v>41.2833333333333</v>
      </c>
    </row>
    <row r="145" customFormat="false" ht="15" hidden="false" customHeight="false" outlineLevel="0" collapsed="false">
      <c r="A145" s="6" t="s">
        <v>490</v>
      </c>
      <c r="B145" s="6" t="s">
        <v>7896</v>
      </c>
      <c r="C145" s="6" t="n">
        <v>1783447971</v>
      </c>
      <c r="D145" s="6" t="n">
        <v>1783452807</v>
      </c>
      <c r="E145" s="9" t="n">
        <f aca="false">MAX(0,MIN(D145,Scenario!$B$12)-MAX(C145,Scenario!$B$11))/60</f>
        <v>80.6</v>
      </c>
    </row>
    <row r="146" customFormat="false" ht="15" hidden="false" customHeight="false" outlineLevel="0" collapsed="false">
      <c r="A146" s="6" t="s">
        <v>474</v>
      </c>
      <c r="B146" s="6" t="s">
        <v>7895</v>
      </c>
      <c r="C146" s="6" t="n">
        <v>1783448043</v>
      </c>
      <c r="D146" s="6" t="n">
        <v>1783449093</v>
      </c>
      <c r="E146" s="9" t="n">
        <f aca="false">MAX(0,MIN(D146,Scenario!$B$12)-MAX(C146,Scenario!$B$11))/60</f>
        <v>17.5</v>
      </c>
    </row>
    <row r="147" customFormat="false" ht="15" hidden="false" customHeight="false" outlineLevel="0" collapsed="false">
      <c r="A147" s="6" t="s">
        <v>492</v>
      </c>
      <c r="B147" s="6" t="s">
        <v>7890</v>
      </c>
      <c r="C147" s="6" t="n">
        <v>1783448412</v>
      </c>
      <c r="D147" s="6" t="n">
        <v>1783450295</v>
      </c>
      <c r="E147" s="9" t="n">
        <f aca="false">MAX(0,MIN(D147,Scenario!$B$12)-MAX(C147,Scenario!$B$11))/60</f>
        <v>31.3833333333333</v>
      </c>
    </row>
    <row r="148" customFormat="false" ht="15" hidden="false" customHeight="false" outlineLevel="0" collapsed="false">
      <c r="A148" s="6" t="s">
        <v>494</v>
      </c>
      <c r="B148" s="6" t="s">
        <v>7899</v>
      </c>
      <c r="C148" s="6" t="n">
        <v>1783448493</v>
      </c>
      <c r="D148" s="6" t="n">
        <v>1783450783</v>
      </c>
      <c r="E148" s="9" t="n">
        <f aca="false">MAX(0,MIN(D148,Scenario!$B$12)-MAX(C148,Scenario!$B$11))/60</f>
        <v>38.1666666666667</v>
      </c>
    </row>
    <row r="149" customFormat="false" ht="15" hidden="false" customHeight="false" outlineLevel="0" collapsed="false">
      <c r="A149" s="6" t="s">
        <v>478</v>
      </c>
      <c r="B149" s="6" t="s">
        <v>7891</v>
      </c>
      <c r="C149" s="6" t="n">
        <v>1783449512</v>
      </c>
      <c r="D149" s="6" t="n">
        <v>1783453553</v>
      </c>
      <c r="E149" s="9" t="n">
        <f aca="false">MAX(0,MIN(D149,Scenario!$B$12)-MAX(C149,Scenario!$B$11))/60</f>
        <v>67.35</v>
      </c>
    </row>
    <row r="150" customFormat="false" ht="15" hidden="false" customHeight="false" outlineLevel="0" collapsed="false">
      <c r="A150" s="6" t="s">
        <v>496</v>
      </c>
      <c r="B150" s="6" t="s">
        <v>7892</v>
      </c>
      <c r="C150" s="6" t="n">
        <v>1783450201</v>
      </c>
      <c r="D150" s="6" t="n">
        <v>1783450682</v>
      </c>
      <c r="E150" s="9" t="n">
        <f aca="false">MAX(0,MIN(D150,Scenario!$B$12)-MAX(C150,Scenario!$B$11))/60</f>
        <v>8.01666666666667</v>
      </c>
    </row>
    <row r="151" customFormat="false" ht="15" hidden="false" customHeight="false" outlineLevel="0" collapsed="false">
      <c r="A151" s="6" t="s">
        <v>496</v>
      </c>
      <c r="B151" s="6" t="s">
        <v>7895</v>
      </c>
      <c r="C151" s="6" t="n">
        <v>1783450720</v>
      </c>
      <c r="D151" s="6" t="n">
        <v>1783454303</v>
      </c>
      <c r="E151" s="9" t="n">
        <f aca="false">MAX(0,MIN(D151,Scenario!$B$12)-MAX(C151,Scenario!$B$11))/60</f>
        <v>59.7166666666667</v>
      </c>
    </row>
    <row r="152" customFormat="false" ht="15" hidden="false" customHeight="false" outlineLevel="0" collapsed="false">
      <c r="A152" s="6" t="s">
        <v>498</v>
      </c>
      <c r="B152" s="6" t="s">
        <v>7890</v>
      </c>
      <c r="C152" s="6" t="n">
        <v>1783451515</v>
      </c>
      <c r="D152" s="6" t="n">
        <v>1783453319</v>
      </c>
      <c r="E152" s="9" t="n">
        <f aca="false">MAX(0,MIN(D152,Scenario!$B$12)-MAX(C152,Scenario!$B$11))/60</f>
        <v>30.0666666666667</v>
      </c>
    </row>
    <row r="153" customFormat="false" ht="15" hidden="false" customHeight="false" outlineLevel="0" collapsed="false">
      <c r="A153" s="6" t="s">
        <v>500</v>
      </c>
      <c r="B153" s="6" t="s">
        <v>7899</v>
      </c>
      <c r="C153" s="6" t="n">
        <v>1783455668</v>
      </c>
      <c r="D153" s="6" t="n">
        <v>1783457221</v>
      </c>
      <c r="E153" s="9" t="n">
        <f aca="false">MAX(0,MIN(D153,Scenario!$B$12)-MAX(C153,Scenario!$B$11))/60</f>
        <v>25.8833333333333</v>
      </c>
    </row>
    <row r="154" customFormat="false" ht="15" hidden="false" customHeight="false" outlineLevel="0" collapsed="false">
      <c r="A154" s="6" t="s">
        <v>502</v>
      </c>
      <c r="B154" s="6" t="s">
        <v>7897</v>
      </c>
      <c r="C154" s="6" t="n">
        <v>1783459402</v>
      </c>
      <c r="D154" s="6" t="n">
        <v>1783464289</v>
      </c>
      <c r="E154" s="9" t="n">
        <f aca="false">MAX(0,MIN(D154,Scenario!$B$12)-MAX(C154,Scenario!$B$11))/60</f>
        <v>81.45</v>
      </c>
    </row>
    <row r="155" customFormat="false" ht="15" hidden="false" customHeight="false" outlineLevel="0" collapsed="false">
      <c r="A155" s="6" t="s">
        <v>504</v>
      </c>
      <c r="B155" s="6" t="s">
        <v>7897</v>
      </c>
      <c r="C155" s="6" t="n">
        <v>1783466125</v>
      </c>
      <c r="D155" s="6" t="n">
        <v>1783470584</v>
      </c>
      <c r="E155" s="9" t="n">
        <f aca="false">MAX(0,MIN(D155,Scenario!$B$12)-MAX(C155,Scenario!$B$11))/60</f>
        <v>74.3166666666667</v>
      </c>
    </row>
    <row r="156" customFormat="false" ht="15" hidden="false" customHeight="false" outlineLevel="0" collapsed="false">
      <c r="A156" s="6" t="s">
        <v>506</v>
      </c>
      <c r="B156" s="6" t="s">
        <v>7883</v>
      </c>
      <c r="C156" s="6" t="n">
        <v>1783486826</v>
      </c>
      <c r="D156" s="6" t="n">
        <v>1783491013</v>
      </c>
      <c r="E156" s="9" t="n">
        <f aca="false">MAX(0,MIN(D156,Scenario!$B$12)-MAX(C156,Scenario!$B$11))/60</f>
        <v>69.7833333333333</v>
      </c>
    </row>
    <row r="157" customFormat="false" ht="15" hidden="false" customHeight="false" outlineLevel="0" collapsed="false">
      <c r="A157" s="6" t="s">
        <v>510</v>
      </c>
      <c r="B157" s="6" t="s">
        <v>7883</v>
      </c>
      <c r="C157" s="6" t="n">
        <v>1783491032</v>
      </c>
      <c r="D157" s="6" t="n">
        <v>1783492010</v>
      </c>
      <c r="E157" s="9" t="n">
        <f aca="false">MAX(0,MIN(D157,Scenario!$B$12)-MAX(C157,Scenario!$B$11))/60</f>
        <v>16.3</v>
      </c>
    </row>
    <row r="158" customFormat="false" ht="15" hidden="false" customHeight="false" outlineLevel="0" collapsed="false">
      <c r="A158" s="6" t="s">
        <v>512</v>
      </c>
      <c r="B158" s="6" t="s">
        <v>7883</v>
      </c>
      <c r="C158" s="6" t="n">
        <v>1783492177</v>
      </c>
      <c r="D158" s="6" t="n">
        <v>1783493163</v>
      </c>
      <c r="E158" s="9" t="n">
        <f aca="false">MAX(0,MIN(D158,Scenario!$B$12)-MAX(C158,Scenario!$B$11))/60</f>
        <v>16.4333333333333</v>
      </c>
    </row>
    <row r="159" customFormat="false" ht="15" hidden="false" customHeight="false" outlineLevel="0" collapsed="false">
      <c r="A159" s="6" t="s">
        <v>506</v>
      </c>
      <c r="B159" s="6" t="s">
        <v>7883</v>
      </c>
      <c r="C159" s="6" t="n">
        <v>1783493569</v>
      </c>
      <c r="D159" s="6" t="n">
        <v>1783496077</v>
      </c>
      <c r="E159" s="9" t="n">
        <f aca="false">MAX(0,MIN(D159,Scenario!$B$12)-MAX(C159,Scenario!$B$11))/60</f>
        <v>41.8</v>
      </c>
    </row>
    <row r="160" customFormat="false" ht="15" hidden="false" customHeight="false" outlineLevel="0" collapsed="false">
      <c r="A160" s="6" t="s">
        <v>514</v>
      </c>
      <c r="B160" s="6" t="s">
        <v>7885</v>
      </c>
      <c r="C160" s="6" t="n">
        <v>1783495209</v>
      </c>
      <c r="D160" s="6" t="n">
        <v>1783499204</v>
      </c>
      <c r="E160" s="9" t="n">
        <f aca="false">MAX(0,MIN(D160,Scenario!$B$12)-MAX(C160,Scenario!$B$11))/60</f>
        <v>66.5833333333333</v>
      </c>
    </row>
    <row r="161" customFormat="false" ht="15" hidden="false" customHeight="false" outlineLevel="0" collapsed="false">
      <c r="A161" s="6" t="s">
        <v>480</v>
      </c>
      <c r="B161" s="6" t="s">
        <v>7888</v>
      </c>
      <c r="C161" s="6" t="n">
        <v>1783495804</v>
      </c>
      <c r="D161" s="6" t="n">
        <v>1783498062</v>
      </c>
      <c r="E161" s="9" t="n">
        <f aca="false">MAX(0,MIN(D161,Scenario!$B$12)-MAX(C161,Scenario!$B$11))/60</f>
        <v>37.6333333333333</v>
      </c>
    </row>
    <row r="162" customFormat="false" ht="15" hidden="false" customHeight="false" outlineLevel="0" collapsed="false">
      <c r="A162" s="6" t="s">
        <v>516</v>
      </c>
      <c r="B162" s="6" t="s">
        <v>7882</v>
      </c>
      <c r="C162" s="6" t="n">
        <v>1783495908</v>
      </c>
      <c r="D162" s="6" t="n">
        <v>1783496366</v>
      </c>
      <c r="E162" s="9" t="n">
        <f aca="false">MAX(0,MIN(D162,Scenario!$B$12)-MAX(C162,Scenario!$B$11))/60</f>
        <v>7.63333333333333</v>
      </c>
    </row>
    <row r="163" customFormat="false" ht="15" hidden="false" customHeight="false" outlineLevel="0" collapsed="false">
      <c r="A163" s="6" t="s">
        <v>516</v>
      </c>
      <c r="B163" s="6" t="s">
        <v>7886</v>
      </c>
      <c r="C163" s="6" t="n">
        <v>1783496378</v>
      </c>
      <c r="D163" s="6" t="n">
        <v>1783499639</v>
      </c>
      <c r="E163" s="9" t="n">
        <f aca="false">MAX(0,MIN(D163,Scenario!$B$12)-MAX(C163,Scenario!$B$11))/60</f>
        <v>54.35</v>
      </c>
    </row>
    <row r="164" customFormat="false" ht="15" hidden="false" customHeight="false" outlineLevel="0" collapsed="false">
      <c r="A164" s="6" t="s">
        <v>518</v>
      </c>
      <c r="B164" s="6" t="s">
        <v>7883</v>
      </c>
      <c r="C164" s="6" t="n">
        <v>1783497139</v>
      </c>
      <c r="D164" s="6" t="n">
        <v>1783501781</v>
      </c>
      <c r="E164" s="9" t="n">
        <f aca="false">MAX(0,MIN(D164,Scenario!$B$12)-MAX(C164,Scenario!$B$11))/60</f>
        <v>77.3666666666667</v>
      </c>
    </row>
    <row r="165" customFormat="false" ht="15" hidden="false" customHeight="false" outlineLevel="0" collapsed="false">
      <c r="A165" s="6" t="s">
        <v>520</v>
      </c>
      <c r="B165" s="6" t="s">
        <v>7898</v>
      </c>
      <c r="C165" s="6" t="n">
        <v>1783498165</v>
      </c>
      <c r="D165" s="6" t="n">
        <v>1783500852</v>
      </c>
      <c r="E165" s="9" t="n">
        <f aca="false">MAX(0,MIN(D165,Scenario!$B$12)-MAX(C165,Scenario!$B$11))/60</f>
        <v>44.7833333333333</v>
      </c>
    </row>
    <row r="166" customFormat="false" ht="15" hidden="false" customHeight="false" outlineLevel="0" collapsed="false">
      <c r="A166" s="6" t="s">
        <v>522</v>
      </c>
      <c r="B166" s="6" t="s">
        <v>7898</v>
      </c>
      <c r="C166" s="6" t="n">
        <v>1783500912</v>
      </c>
      <c r="D166" s="6" t="n">
        <v>1783502514</v>
      </c>
      <c r="E166" s="9" t="n">
        <f aca="false">MAX(0,MIN(D166,Scenario!$B$12)-MAX(C166,Scenario!$B$11))/60</f>
        <v>26.7</v>
      </c>
    </row>
    <row r="167" customFormat="false" ht="15" hidden="false" customHeight="false" outlineLevel="0" collapsed="false">
      <c r="A167" s="6" t="s">
        <v>526</v>
      </c>
      <c r="B167" s="6" t="s">
        <v>7887</v>
      </c>
      <c r="C167" s="6" t="n">
        <v>1783501230</v>
      </c>
      <c r="D167" s="6" t="n">
        <v>1783501850</v>
      </c>
      <c r="E167" s="9" t="n">
        <f aca="false">MAX(0,MIN(D167,Scenario!$B$12)-MAX(C167,Scenario!$B$11))/60</f>
        <v>10.3333333333333</v>
      </c>
    </row>
    <row r="168" customFormat="false" ht="15" hidden="false" customHeight="false" outlineLevel="0" collapsed="false">
      <c r="A168" s="6" t="s">
        <v>528</v>
      </c>
      <c r="B168" s="6" t="s">
        <v>7885</v>
      </c>
      <c r="C168" s="6" t="n">
        <v>1783501339</v>
      </c>
      <c r="D168" s="6" t="n">
        <v>1783504367</v>
      </c>
      <c r="E168" s="9" t="n">
        <f aca="false">MAX(0,MIN(D168,Scenario!$B$12)-MAX(C168,Scenario!$B$11))/60</f>
        <v>50.4666666666667</v>
      </c>
    </row>
    <row r="169" customFormat="false" ht="15" hidden="false" customHeight="false" outlineLevel="0" collapsed="false">
      <c r="A169" s="6" t="s">
        <v>526</v>
      </c>
      <c r="B169" s="6" t="s">
        <v>7889</v>
      </c>
      <c r="C169" s="6" t="n">
        <v>1783501878</v>
      </c>
      <c r="D169" s="6" t="n">
        <v>1783503629</v>
      </c>
      <c r="E169" s="9" t="n">
        <f aca="false">MAX(0,MIN(D169,Scenario!$B$12)-MAX(C169,Scenario!$B$11))/60</f>
        <v>29.1833333333333</v>
      </c>
    </row>
    <row r="170" customFormat="false" ht="15" hidden="false" customHeight="false" outlineLevel="0" collapsed="false">
      <c r="A170" s="6" t="s">
        <v>530</v>
      </c>
      <c r="B170" s="6" t="s">
        <v>7886</v>
      </c>
      <c r="C170" s="6" t="n">
        <v>1783503236</v>
      </c>
      <c r="D170" s="6" t="n">
        <v>1783505036</v>
      </c>
      <c r="E170" s="9" t="n">
        <f aca="false">MAX(0,MIN(D170,Scenario!$B$12)-MAX(C170,Scenario!$B$11))/60</f>
        <v>30</v>
      </c>
    </row>
    <row r="171" customFormat="false" ht="15" hidden="false" customHeight="false" outlineLevel="0" collapsed="false">
      <c r="A171" s="6" t="s">
        <v>518</v>
      </c>
      <c r="B171" s="6" t="s">
        <v>7883</v>
      </c>
      <c r="C171" s="6" t="n">
        <v>1783503743</v>
      </c>
      <c r="D171" s="6" t="n">
        <v>1783506039</v>
      </c>
      <c r="E171" s="9" t="n">
        <f aca="false">MAX(0,MIN(D171,Scenario!$B$12)-MAX(C171,Scenario!$B$11))/60</f>
        <v>38.2666666666667</v>
      </c>
    </row>
    <row r="172" customFormat="false" ht="15" hidden="false" customHeight="false" outlineLevel="0" collapsed="false">
      <c r="A172" s="6" t="s">
        <v>532</v>
      </c>
      <c r="B172" s="6" t="s">
        <v>7887</v>
      </c>
      <c r="C172" s="6" t="n">
        <v>1783504143</v>
      </c>
      <c r="D172" s="6" t="n">
        <v>1783506968</v>
      </c>
      <c r="E172" s="9" t="n">
        <f aca="false">MAX(0,MIN(D172,Scenario!$B$12)-MAX(C172,Scenario!$B$11))/60</f>
        <v>47.0833333333333</v>
      </c>
    </row>
    <row r="173" customFormat="false" ht="15" hidden="false" customHeight="false" outlineLevel="0" collapsed="false">
      <c r="A173" s="6" t="s">
        <v>534</v>
      </c>
      <c r="B173" s="6" t="s">
        <v>7885</v>
      </c>
      <c r="C173" s="6" t="n">
        <v>1783504768</v>
      </c>
      <c r="D173" s="6" t="n">
        <v>1783508309</v>
      </c>
      <c r="E173" s="9" t="n">
        <f aca="false">MAX(0,MIN(D173,Scenario!$B$12)-MAX(C173,Scenario!$B$11))/60</f>
        <v>59.0166666666667</v>
      </c>
    </row>
    <row r="174" customFormat="false" ht="15" hidden="false" customHeight="false" outlineLevel="0" collapsed="false">
      <c r="A174" s="6" t="s">
        <v>536</v>
      </c>
      <c r="B174" s="6" t="s">
        <v>7898</v>
      </c>
      <c r="C174" s="6" t="n">
        <v>1783504873</v>
      </c>
      <c r="D174" s="6" t="n">
        <v>1783506439</v>
      </c>
      <c r="E174" s="9" t="n">
        <f aca="false">MAX(0,MIN(D174,Scenario!$B$12)-MAX(C174,Scenario!$B$11))/60</f>
        <v>26.1</v>
      </c>
    </row>
    <row r="175" customFormat="false" ht="15" hidden="false" customHeight="false" outlineLevel="0" collapsed="false">
      <c r="A175" s="6" t="s">
        <v>538</v>
      </c>
      <c r="B175" s="6" t="s">
        <v>7883</v>
      </c>
      <c r="C175" s="6" t="n">
        <v>1783506214</v>
      </c>
      <c r="D175" s="6" t="n">
        <v>1783507869</v>
      </c>
      <c r="E175" s="9" t="n">
        <f aca="false">MAX(0,MIN(D175,Scenario!$B$12)-MAX(C175,Scenario!$B$11))/60</f>
        <v>27.5833333333333</v>
      </c>
    </row>
    <row r="176" customFormat="false" ht="15" hidden="false" customHeight="false" outlineLevel="0" collapsed="false">
      <c r="A176" s="6" t="s">
        <v>540</v>
      </c>
      <c r="B176" s="6" t="s">
        <v>7882</v>
      </c>
      <c r="C176" s="6" t="n">
        <v>1783507869</v>
      </c>
      <c r="D176" s="6" t="n">
        <v>1783511865</v>
      </c>
      <c r="E176" s="9" t="n">
        <f aca="false">MAX(0,MIN(D176,Scenario!$B$12)-MAX(C176,Scenario!$B$11))/60</f>
        <v>66.6</v>
      </c>
    </row>
    <row r="177" customFormat="false" ht="15" hidden="false" customHeight="false" outlineLevel="0" collapsed="false">
      <c r="A177" s="6" t="s">
        <v>542</v>
      </c>
      <c r="B177" s="6" t="s">
        <v>7898</v>
      </c>
      <c r="C177" s="6" t="n">
        <v>1783508330</v>
      </c>
      <c r="D177" s="6" t="n">
        <v>1783510575</v>
      </c>
      <c r="E177" s="9" t="n">
        <f aca="false">MAX(0,MIN(D177,Scenario!$B$12)-MAX(C177,Scenario!$B$11))/60</f>
        <v>37.4166666666667</v>
      </c>
    </row>
    <row r="178" customFormat="false" ht="15" hidden="false" customHeight="false" outlineLevel="0" collapsed="false">
      <c r="A178" s="6" t="s">
        <v>546</v>
      </c>
      <c r="B178" s="6" t="s">
        <v>7886</v>
      </c>
      <c r="C178" s="6" t="n">
        <v>1783508668</v>
      </c>
      <c r="D178" s="6" t="n">
        <v>1783511408</v>
      </c>
      <c r="E178" s="9" t="n">
        <f aca="false">MAX(0,MIN(D178,Scenario!$B$12)-MAX(C178,Scenario!$B$11))/60</f>
        <v>45.6666666666667</v>
      </c>
    </row>
    <row r="179" customFormat="false" ht="15" hidden="false" customHeight="false" outlineLevel="0" collapsed="false">
      <c r="A179" s="6" t="s">
        <v>544</v>
      </c>
      <c r="B179" s="6" t="s">
        <v>7887</v>
      </c>
      <c r="C179" s="6" t="n">
        <v>1783508691</v>
      </c>
      <c r="D179" s="6" t="n">
        <v>1783509349</v>
      </c>
      <c r="E179" s="9" t="n">
        <f aca="false">MAX(0,MIN(D179,Scenario!$B$12)-MAX(C179,Scenario!$B$11))/60</f>
        <v>10.9666666666667</v>
      </c>
    </row>
    <row r="180" customFormat="false" ht="15" hidden="false" customHeight="false" outlineLevel="0" collapsed="false">
      <c r="A180" s="6" t="s">
        <v>548</v>
      </c>
      <c r="B180" s="6" t="s">
        <v>7883</v>
      </c>
      <c r="C180" s="6" t="n">
        <v>1783509086</v>
      </c>
      <c r="D180" s="6" t="n">
        <v>1783512774</v>
      </c>
      <c r="E180" s="9" t="n">
        <f aca="false">MAX(0,MIN(D180,Scenario!$B$12)-MAX(C180,Scenario!$B$11))/60</f>
        <v>61.4666666666667</v>
      </c>
    </row>
    <row r="181" customFormat="false" ht="15" hidden="false" customHeight="false" outlineLevel="0" collapsed="false">
      <c r="A181" s="6" t="s">
        <v>550</v>
      </c>
      <c r="B181" s="6" t="s">
        <v>7887</v>
      </c>
      <c r="C181" s="6" t="n">
        <v>1783509919</v>
      </c>
      <c r="D181" s="6" t="n">
        <v>1783511978</v>
      </c>
      <c r="E181" s="9" t="n">
        <f aca="false">MAX(0,MIN(D181,Scenario!$B$12)-MAX(C181,Scenario!$B$11))/60</f>
        <v>34.3166666666667</v>
      </c>
    </row>
    <row r="182" customFormat="false" ht="15" hidden="false" customHeight="false" outlineLevel="0" collapsed="false">
      <c r="A182" s="6" t="s">
        <v>552</v>
      </c>
      <c r="B182" s="6" t="s">
        <v>7885</v>
      </c>
      <c r="C182" s="6" t="n">
        <v>1783511887</v>
      </c>
      <c r="D182" s="6" t="n">
        <v>1783512526</v>
      </c>
      <c r="E182" s="9" t="n">
        <f aca="false">MAX(0,MIN(D182,Scenario!$B$12)-MAX(C182,Scenario!$B$11))/60</f>
        <v>10.65</v>
      </c>
    </row>
    <row r="183" customFormat="false" ht="15" hidden="false" customHeight="false" outlineLevel="0" collapsed="false">
      <c r="A183" s="6" t="s">
        <v>552</v>
      </c>
      <c r="B183" s="6" t="s">
        <v>7890</v>
      </c>
      <c r="C183" s="6" t="n">
        <v>1783512580</v>
      </c>
      <c r="D183" s="6" t="n">
        <v>1783513929</v>
      </c>
      <c r="E183" s="9" t="n">
        <f aca="false">MAX(0,MIN(D183,Scenario!$B$12)-MAX(C183,Scenario!$B$11))/60</f>
        <v>22.4833333333333</v>
      </c>
    </row>
    <row r="184" customFormat="false" ht="15" hidden="false" customHeight="false" outlineLevel="0" collapsed="false">
      <c r="A184" s="6" t="s">
        <v>546</v>
      </c>
      <c r="B184" s="6" t="s">
        <v>7886</v>
      </c>
      <c r="C184" s="6" t="n">
        <v>1783513214</v>
      </c>
      <c r="D184" s="6" t="n">
        <v>1783516587</v>
      </c>
      <c r="E184" s="9" t="n">
        <f aca="false">MAX(0,MIN(D184,Scenario!$B$12)-MAX(C184,Scenario!$B$11))/60</f>
        <v>56.2166666666667</v>
      </c>
    </row>
    <row r="185" customFormat="false" ht="15" hidden="false" customHeight="false" outlineLevel="0" collapsed="false">
      <c r="A185" s="6" t="s">
        <v>550</v>
      </c>
      <c r="B185" s="6" t="s">
        <v>7887</v>
      </c>
      <c r="C185" s="6" t="n">
        <v>1783513277</v>
      </c>
      <c r="D185" s="6" t="n">
        <v>1783514755</v>
      </c>
      <c r="E185" s="9" t="n">
        <f aca="false">MAX(0,MIN(D185,Scenario!$B$12)-MAX(C185,Scenario!$B$11))/60</f>
        <v>24.6333333333333</v>
      </c>
    </row>
    <row r="186" customFormat="false" ht="15" hidden="false" customHeight="false" outlineLevel="0" collapsed="false">
      <c r="A186" s="6" t="s">
        <v>554</v>
      </c>
      <c r="B186" s="6" t="s">
        <v>7892</v>
      </c>
      <c r="C186" s="6" t="n">
        <v>1783513488</v>
      </c>
      <c r="D186" s="6" t="n">
        <v>1783517476</v>
      </c>
      <c r="E186" s="9" t="n">
        <f aca="false">MAX(0,MIN(D186,Scenario!$B$12)-MAX(C186,Scenario!$B$11))/60</f>
        <v>66.4666666666667</v>
      </c>
    </row>
    <row r="187" customFormat="false" ht="15" hidden="false" customHeight="false" outlineLevel="0" collapsed="false">
      <c r="A187" s="6" t="s">
        <v>556</v>
      </c>
      <c r="B187" s="6" t="s">
        <v>7891</v>
      </c>
      <c r="C187" s="6" t="n">
        <v>1783514444</v>
      </c>
      <c r="D187" s="6" t="n">
        <v>1783517085</v>
      </c>
      <c r="E187" s="9" t="n">
        <f aca="false">MAX(0,MIN(D187,Scenario!$B$12)-MAX(C187,Scenario!$B$11))/60</f>
        <v>44.0166666666667</v>
      </c>
    </row>
    <row r="188" customFormat="false" ht="15" hidden="false" customHeight="false" outlineLevel="0" collapsed="false">
      <c r="A188" s="6" t="s">
        <v>560</v>
      </c>
      <c r="B188" s="6" t="s">
        <v>7890</v>
      </c>
      <c r="C188" s="6" t="n">
        <v>1783515371</v>
      </c>
      <c r="D188" s="6" t="n">
        <v>1783516188</v>
      </c>
      <c r="E188" s="9" t="n">
        <f aca="false">MAX(0,MIN(D188,Scenario!$B$12)-MAX(C188,Scenario!$B$11))/60</f>
        <v>13.6166666666667</v>
      </c>
    </row>
    <row r="189" customFormat="false" ht="15" hidden="false" customHeight="false" outlineLevel="0" collapsed="false">
      <c r="A189" s="6" t="s">
        <v>558</v>
      </c>
      <c r="B189" s="6" t="s">
        <v>7898</v>
      </c>
      <c r="C189" s="6" t="n">
        <v>1783515372</v>
      </c>
      <c r="D189" s="6" t="n">
        <v>1783516772</v>
      </c>
      <c r="E189" s="9" t="n">
        <f aca="false">MAX(0,MIN(D189,Scenario!$B$12)-MAX(C189,Scenario!$B$11))/60</f>
        <v>23.3333333333333</v>
      </c>
    </row>
    <row r="190" customFormat="false" ht="15" hidden="false" customHeight="false" outlineLevel="0" collapsed="false">
      <c r="A190" s="6" t="s">
        <v>562</v>
      </c>
      <c r="B190" s="6" t="s">
        <v>7885</v>
      </c>
      <c r="C190" s="6" t="n">
        <v>1783516149</v>
      </c>
      <c r="D190" s="6" t="n">
        <v>1783519053</v>
      </c>
      <c r="E190" s="9" t="n">
        <f aca="false">MAX(0,MIN(D190,Scenario!$B$12)-MAX(C190,Scenario!$B$11))/60</f>
        <v>48.4</v>
      </c>
    </row>
    <row r="191" customFormat="false" ht="15" hidden="false" customHeight="false" outlineLevel="0" collapsed="false">
      <c r="A191" s="6" t="s">
        <v>552</v>
      </c>
      <c r="B191" s="6" t="s">
        <v>7890</v>
      </c>
      <c r="C191" s="6" t="n">
        <v>1783516196</v>
      </c>
      <c r="D191" s="6" t="n">
        <v>1783517832</v>
      </c>
      <c r="E191" s="9" t="n">
        <f aca="false">MAX(0,MIN(D191,Scenario!$B$12)-MAX(C191,Scenario!$B$11))/60</f>
        <v>27.2666666666667</v>
      </c>
    </row>
    <row r="192" customFormat="false" ht="15" hidden="false" customHeight="false" outlineLevel="0" collapsed="false">
      <c r="A192" s="6" t="s">
        <v>564</v>
      </c>
      <c r="B192" s="6" t="s">
        <v>7898</v>
      </c>
      <c r="C192" s="6" t="n">
        <v>1783516806</v>
      </c>
      <c r="D192" s="6" t="n">
        <v>1783517531</v>
      </c>
      <c r="E192" s="9" t="n">
        <f aca="false">MAX(0,MIN(D192,Scenario!$B$12)-MAX(C192,Scenario!$B$11))/60</f>
        <v>12.0833333333333</v>
      </c>
    </row>
    <row r="193" customFormat="false" ht="15" hidden="false" customHeight="false" outlineLevel="0" collapsed="false">
      <c r="A193" s="6" t="s">
        <v>566</v>
      </c>
      <c r="B193" s="6" t="s">
        <v>7892</v>
      </c>
      <c r="C193" s="6" t="n">
        <v>1783518101</v>
      </c>
      <c r="D193" s="6" t="n">
        <v>1783523356</v>
      </c>
      <c r="E193" s="9" t="n">
        <f aca="false">MAX(0,MIN(D193,Scenario!$B$12)-MAX(C193,Scenario!$B$11))/60</f>
        <v>87.5833333333333</v>
      </c>
    </row>
    <row r="194" customFormat="false" ht="15" hidden="false" customHeight="false" outlineLevel="0" collapsed="false">
      <c r="A194" s="6" t="s">
        <v>564</v>
      </c>
      <c r="B194" s="6" t="s">
        <v>7898</v>
      </c>
      <c r="C194" s="6" t="n">
        <v>1783518650</v>
      </c>
      <c r="D194" s="6" t="n">
        <v>1783520636</v>
      </c>
      <c r="E194" s="9" t="n">
        <f aca="false">MAX(0,MIN(D194,Scenario!$B$12)-MAX(C194,Scenario!$B$11))/60</f>
        <v>33.1</v>
      </c>
    </row>
    <row r="195" customFormat="false" ht="15" hidden="false" customHeight="false" outlineLevel="0" collapsed="false">
      <c r="A195" s="6" t="s">
        <v>558</v>
      </c>
      <c r="B195" s="6" t="s">
        <v>7898</v>
      </c>
      <c r="C195" s="6" t="n">
        <v>1783520656</v>
      </c>
      <c r="D195" s="6" t="n">
        <v>1783521731</v>
      </c>
      <c r="E195" s="9" t="n">
        <f aca="false">MAX(0,MIN(D195,Scenario!$B$12)-MAX(C195,Scenario!$B$11))/60</f>
        <v>17.9166666666667</v>
      </c>
    </row>
    <row r="196" customFormat="false" ht="15" hidden="false" customHeight="false" outlineLevel="0" collapsed="false">
      <c r="A196" s="6" t="s">
        <v>568</v>
      </c>
      <c r="B196" s="6" t="s">
        <v>7890</v>
      </c>
      <c r="C196" s="6" t="n">
        <v>1783522701</v>
      </c>
      <c r="D196" s="6" t="n">
        <v>1783525259</v>
      </c>
      <c r="E196" s="9" t="n">
        <f aca="false">MAX(0,MIN(D196,Scenario!$B$12)-MAX(C196,Scenario!$B$11))/60</f>
        <v>42.6333333333333</v>
      </c>
    </row>
    <row r="197" customFormat="false" ht="15" hidden="false" customHeight="false" outlineLevel="0" collapsed="false">
      <c r="A197" s="6" t="s">
        <v>570</v>
      </c>
      <c r="B197" s="6" t="s">
        <v>7891</v>
      </c>
      <c r="C197" s="6" t="n">
        <v>1783522906</v>
      </c>
      <c r="D197" s="6" t="n">
        <v>1783525367</v>
      </c>
      <c r="E197" s="9" t="n">
        <f aca="false">MAX(0,MIN(D197,Scenario!$B$12)-MAX(C197,Scenario!$B$11))/60</f>
        <v>41.0166666666667</v>
      </c>
    </row>
    <row r="198" customFormat="false" ht="15" hidden="false" customHeight="false" outlineLevel="0" collapsed="false">
      <c r="A198" s="6" t="s">
        <v>572</v>
      </c>
      <c r="B198" s="6" t="s">
        <v>7887</v>
      </c>
      <c r="C198" s="6" t="n">
        <v>1783524223</v>
      </c>
      <c r="D198" s="6" t="n">
        <v>1783527133</v>
      </c>
      <c r="E198" s="9" t="n">
        <f aca="false">MAX(0,MIN(D198,Scenario!$B$12)-MAX(C198,Scenario!$B$11))/60</f>
        <v>48.5</v>
      </c>
    </row>
    <row r="199" customFormat="false" ht="15" hidden="false" customHeight="false" outlineLevel="0" collapsed="false">
      <c r="A199" s="6" t="s">
        <v>576</v>
      </c>
      <c r="B199" s="6" t="s">
        <v>7891</v>
      </c>
      <c r="C199" s="6" t="n">
        <v>1783525420</v>
      </c>
      <c r="D199" s="6" t="n">
        <v>1783526657</v>
      </c>
      <c r="E199" s="9" t="n">
        <f aca="false">MAX(0,MIN(D199,Scenario!$B$12)-MAX(C199,Scenario!$B$11))/60</f>
        <v>20.6166666666667</v>
      </c>
    </row>
    <row r="200" customFormat="false" ht="15" hidden="false" customHeight="false" outlineLevel="0" collapsed="false">
      <c r="A200" s="6" t="s">
        <v>580</v>
      </c>
      <c r="B200" s="6" t="s">
        <v>7892</v>
      </c>
      <c r="C200" s="6" t="n">
        <v>1783526410</v>
      </c>
      <c r="D200" s="6" t="n">
        <v>1783528781</v>
      </c>
      <c r="E200" s="9" t="n">
        <f aca="false">MAX(0,MIN(D200,Scenario!$B$12)-MAX(C200,Scenario!$B$11))/60</f>
        <v>39.5166666666667</v>
      </c>
    </row>
    <row r="201" customFormat="false" ht="15" hidden="false" customHeight="false" outlineLevel="0" collapsed="false">
      <c r="A201" s="6" t="s">
        <v>574</v>
      </c>
      <c r="B201" s="6" t="s">
        <v>7894</v>
      </c>
      <c r="C201" s="6" t="n">
        <v>1783526437</v>
      </c>
      <c r="D201" s="6" t="n">
        <v>1783527593</v>
      </c>
      <c r="E201" s="9" t="n">
        <f aca="false">MAX(0,MIN(D201,Scenario!$B$12)-MAX(C201,Scenario!$B$11))/60</f>
        <v>19.2666666666667</v>
      </c>
    </row>
    <row r="202" customFormat="false" ht="15" hidden="false" customHeight="false" outlineLevel="0" collapsed="false">
      <c r="A202" s="6" t="s">
        <v>578</v>
      </c>
      <c r="B202" s="6" t="s">
        <v>7893</v>
      </c>
      <c r="C202" s="6" t="n">
        <v>1783526438</v>
      </c>
      <c r="D202" s="6" t="n">
        <v>1783527320</v>
      </c>
      <c r="E202" s="9" t="n">
        <f aca="false">MAX(0,MIN(D202,Scenario!$B$12)-MAX(C202,Scenario!$B$11))/60</f>
        <v>14.7</v>
      </c>
    </row>
    <row r="203" customFormat="false" ht="15" hidden="false" customHeight="false" outlineLevel="0" collapsed="false">
      <c r="A203" s="6" t="s">
        <v>570</v>
      </c>
      <c r="B203" s="6" t="s">
        <v>7891</v>
      </c>
      <c r="C203" s="6" t="n">
        <v>1783526666</v>
      </c>
      <c r="D203" s="6" t="n">
        <v>1783531003</v>
      </c>
      <c r="E203" s="9" t="n">
        <f aca="false">MAX(0,MIN(D203,Scenario!$B$12)-MAX(C203,Scenario!$B$11))/60</f>
        <v>72.2833333333333</v>
      </c>
    </row>
    <row r="204" customFormat="false" ht="15" hidden="false" customHeight="false" outlineLevel="0" collapsed="false">
      <c r="A204" s="6" t="s">
        <v>568</v>
      </c>
      <c r="B204" s="6" t="s">
        <v>7890</v>
      </c>
      <c r="C204" s="6" t="n">
        <v>1783527083</v>
      </c>
      <c r="D204" s="6" t="n">
        <v>1783529990</v>
      </c>
      <c r="E204" s="9" t="n">
        <f aca="false">MAX(0,MIN(D204,Scenario!$B$12)-MAX(C204,Scenario!$B$11))/60</f>
        <v>48.45</v>
      </c>
    </row>
    <row r="205" customFormat="false" ht="15" hidden="false" customHeight="false" outlineLevel="0" collapsed="false">
      <c r="A205" s="6" t="s">
        <v>582</v>
      </c>
      <c r="B205" s="6" t="s">
        <v>7893</v>
      </c>
      <c r="C205" s="6" t="n">
        <v>1783529056</v>
      </c>
      <c r="D205" s="6" t="n">
        <v>1783531399</v>
      </c>
      <c r="E205" s="9" t="n">
        <f aca="false">MAX(0,MIN(D205,Scenario!$B$12)-MAX(C205,Scenario!$B$11))/60</f>
        <v>39.05</v>
      </c>
    </row>
    <row r="206" customFormat="false" ht="15" hidden="false" customHeight="false" outlineLevel="0" collapsed="false">
      <c r="A206" s="6" t="s">
        <v>586</v>
      </c>
      <c r="B206" s="6" t="s">
        <v>7895</v>
      </c>
      <c r="C206" s="6" t="n">
        <v>1783529781</v>
      </c>
      <c r="D206" s="6" t="n">
        <v>1783531515</v>
      </c>
      <c r="E206" s="9" t="n">
        <f aca="false">MAX(0,MIN(D206,Scenario!$B$12)-MAX(C206,Scenario!$B$11))/60</f>
        <v>28.9</v>
      </c>
    </row>
    <row r="207" customFormat="false" ht="15" hidden="false" customHeight="false" outlineLevel="0" collapsed="false">
      <c r="A207" s="6" t="s">
        <v>588</v>
      </c>
      <c r="B207" s="6" t="s">
        <v>7892</v>
      </c>
      <c r="C207" s="6" t="n">
        <v>1783530452</v>
      </c>
      <c r="D207" s="6" t="n">
        <v>1783531311</v>
      </c>
      <c r="E207" s="9" t="n">
        <f aca="false">MAX(0,MIN(D207,Scenario!$B$12)-MAX(C207,Scenario!$B$11))/60</f>
        <v>14.3166666666667</v>
      </c>
    </row>
    <row r="208" customFormat="false" ht="15" hidden="false" customHeight="false" outlineLevel="0" collapsed="false">
      <c r="A208" s="6" t="s">
        <v>552</v>
      </c>
      <c r="B208" s="6" t="s">
        <v>7899</v>
      </c>
      <c r="C208" s="6" t="n">
        <v>1783531118</v>
      </c>
      <c r="D208" s="6" t="n">
        <v>1783531678</v>
      </c>
      <c r="E208" s="9" t="n">
        <f aca="false">MAX(0,MIN(D208,Scenario!$B$12)-MAX(C208,Scenario!$B$11))/60</f>
        <v>9.33333333333333</v>
      </c>
    </row>
    <row r="209" customFormat="false" ht="15" hidden="false" customHeight="false" outlineLevel="0" collapsed="false">
      <c r="A209" s="6" t="s">
        <v>584</v>
      </c>
      <c r="B209" s="6" t="s">
        <v>7893</v>
      </c>
      <c r="C209" s="6" t="n">
        <v>1783531437</v>
      </c>
      <c r="D209" s="6" t="n">
        <v>1783535568</v>
      </c>
      <c r="E209" s="9" t="n">
        <f aca="false">MAX(0,MIN(D209,Scenario!$B$12)-MAX(C209,Scenario!$B$11))/60</f>
        <v>68.85</v>
      </c>
    </row>
    <row r="210" customFormat="false" ht="15" hidden="false" customHeight="false" outlineLevel="0" collapsed="false">
      <c r="A210" s="6" t="s">
        <v>590</v>
      </c>
      <c r="B210" s="6" t="s">
        <v>7890</v>
      </c>
      <c r="C210" s="6" t="n">
        <v>1783531668</v>
      </c>
      <c r="D210" s="6" t="n">
        <v>1783535071</v>
      </c>
      <c r="E210" s="9" t="n">
        <f aca="false">MAX(0,MIN(D210,Scenario!$B$12)-MAX(C210,Scenario!$B$11))/60</f>
        <v>56.7166666666667</v>
      </c>
    </row>
    <row r="211" customFormat="false" ht="15" hidden="false" customHeight="false" outlineLevel="0" collapsed="false">
      <c r="A211" s="6" t="s">
        <v>552</v>
      </c>
      <c r="B211" s="6" t="s">
        <v>7899</v>
      </c>
      <c r="C211" s="6" t="n">
        <v>1783533335</v>
      </c>
      <c r="D211" s="6" t="n">
        <v>1783534013</v>
      </c>
      <c r="E211" s="9" t="n">
        <f aca="false">MAX(0,MIN(D211,Scenario!$B$12)-MAX(C211,Scenario!$B$11))/60</f>
        <v>11.3</v>
      </c>
    </row>
    <row r="212" customFormat="false" ht="15" hidden="false" customHeight="false" outlineLevel="0" collapsed="false">
      <c r="A212" s="6" t="s">
        <v>592</v>
      </c>
      <c r="B212" s="6" t="s">
        <v>7894</v>
      </c>
      <c r="C212" s="6" t="n">
        <v>1783533529</v>
      </c>
      <c r="D212" s="6" t="n">
        <v>1783534335</v>
      </c>
      <c r="E212" s="9" t="n">
        <f aca="false">MAX(0,MIN(D212,Scenario!$B$12)-MAX(C212,Scenario!$B$11))/60</f>
        <v>13.4333333333333</v>
      </c>
    </row>
    <row r="213" customFormat="false" ht="15" hidden="false" customHeight="false" outlineLevel="0" collapsed="false">
      <c r="A213" s="6" t="s">
        <v>594</v>
      </c>
      <c r="B213" s="6" t="s">
        <v>7896</v>
      </c>
      <c r="C213" s="6" t="n">
        <v>1783535599</v>
      </c>
      <c r="D213" s="6" t="n">
        <v>1783539385</v>
      </c>
      <c r="E213" s="9" t="n">
        <f aca="false">MAX(0,MIN(D213,Scenario!$B$12)-MAX(C213,Scenario!$B$11))/60</f>
        <v>63.1</v>
      </c>
    </row>
    <row r="214" customFormat="false" ht="15" hidden="false" customHeight="false" outlineLevel="0" collapsed="false">
      <c r="A214" s="6" t="s">
        <v>596</v>
      </c>
      <c r="B214" s="6" t="s">
        <v>7899</v>
      </c>
      <c r="C214" s="6" t="n">
        <v>1783536249</v>
      </c>
      <c r="D214" s="6" t="n">
        <v>1783540730</v>
      </c>
      <c r="E214" s="9" t="n">
        <f aca="false">MAX(0,MIN(D214,Scenario!$B$12)-MAX(C214,Scenario!$B$11))/60</f>
        <v>74.6833333333333</v>
      </c>
    </row>
    <row r="215" customFormat="false" ht="15" hidden="false" customHeight="false" outlineLevel="0" collapsed="false">
      <c r="A215" s="6" t="s">
        <v>598</v>
      </c>
      <c r="B215" s="6" t="s">
        <v>7893</v>
      </c>
      <c r="C215" s="6" t="n">
        <v>1783536411</v>
      </c>
      <c r="D215" s="6" t="n">
        <v>1783539595</v>
      </c>
      <c r="E215" s="9" t="n">
        <f aca="false">MAX(0,MIN(D215,Scenario!$B$12)-MAX(C215,Scenario!$B$11))/60</f>
        <v>53.0666666666667</v>
      </c>
    </row>
    <row r="216" customFormat="false" ht="15" hidden="false" customHeight="false" outlineLevel="0" collapsed="false">
      <c r="A216" s="6" t="s">
        <v>600</v>
      </c>
      <c r="B216" s="6" t="s">
        <v>7892</v>
      </c>
      <c r="C216" s="6" t="n">
        <v>1783536520</v>
      </c>
      <c r="D216" s="6" t="n">
        <v>1783538343</v>
      </c>
      <c r="E216" s="9" t="n">
        <f aca="false">MAX(0,MIN(D216,Scenario!$B$12)-MAX(C216,Scenario!$B$11))/60</f>
        <v>30.3833333333333</v>
      </c>
    </row>
    <row r="217" customFormat="false" ht="15" hidden="false" customHeight="false" outlineLevel="0" collapsed="false">
      <c r="A217" s="6" t="s">
        <v>602</v>
      </c>
      <c r="B217" s="6" t="s">
        <v>7891</v>
      </c>
      <c r="C217" s="6" t="n">
        <v>1783536849</v>
      </c>
      <c r="D217" s="6" t="n">
        <v>1783538799</v>
      </c>
      <c r="E217" s="9" t="n">
        <f aca="false">MAX(0,MIN(D217,Scenario!$B$12)-MAX(C217,Scenario!$B$11))/60</f>
        <v>32.5</v>
      </c>
    </row>
    <row r="218" customFormat="false" ht="15" hidden="false" customHeight="false" outlineLevel="0" collapsed="false">
      <c r="A218" s="6" t="s">
        <v>456</v>
      </c>
      <c r="B218" s="6" t="s">
        <v>7890</v>
      </c>
      <c r="C218" s="6" t="n">
        <v>1783538200</v>
      </c>
      <c r="D218" s="6" t="n">
        <v>1783539629</v>
      </c>
      <c r="E218" s="9" t="n">
        <f aca="false">MAX(0,MIN(D218,Scenario!$B$12)-MAX(C218,Scenario!$B$11))/60</f>
        <v>23.8166666666667</v>
      </c>
    </row>
    <row r="219" customFormat="false" ht="15" hidden="false" customHeight="false" outlineLevel="0" collapsed="false">
      <c r="A219" s="6" t="s">
        <v>584</v>
      </c>
      <c r="B219" s="6" t="s">
        <v>7893</v>
      </c>
      <c r="C219" s="6" t="n">
        <v>1783539611</v>
      </c>
      <c r="D219" s="6" t="n">
        <v>1783543910</v>
      </c>
      <c r="E219" s="9" t="n">
        <f aca="false">MAX(0,MIN(D219,Scenario!$B$12)-MAX(C219,Scenario!$B$11))/60</f>
        <v>71.65</v>
      </c>
    </row>
    <row r="220" customFormat="false" ht="15" hidden="false" customHeight="false" outlineLevel="0" collapsed="false">
      <c r="A220" s="6" t="s">
        <v>606</v>
      </c>
      <c r="B220" s="6" t="s">
        <v>7894</v>
      </c>
      <c r="C220" s="6" t="n">
        <v>1783539947</v>
      </c>
      <c r="D220" s="6" t="n">
        <v>1783541398</v>
      </c>
      <c r="E220" s="9" t="n">
        <f aca="false">MAX(0,MIN(D220,Scenario!$B$12)-MAX(C220,Scenario!$B$11))/60</f>
        <v>24.1833333333333</v>
      </c>
    </row>
    <row r="221" customFormat="false" ht="15" hidden="false" customHeight="false" outlineLevel="0" collapsed="false">
      <c r="A221" s="6" t="s">
        <v>612</v>
      </c>
      <c r="B221" s="6" t="s">
        <v>7895</v>
      </c>
      <c r="C221" s="6" t="n">
        <v>1783541223</v>
      </c>
      <c r="D221" s="6" t="n">
        <v>1783544955</v>
      </c>
      <c r="E221" s="9" t="n">
        <f aca="false">MAX(0,MIN(D221,Scenario!$B$12)-MAX(C221,Scenario!$B$11))/60</f>
        <v>62.2</v>
      </c>
    </row>
    <row r="222" customFormat="false" ht="15" hidden="false" customHeight="false" outlineLevel="0" collapsed="false">
      <c r="A222" s="6" t="s">
        <v>608</v>
      </c>
      <c r="B222" s="6" t="s">
        <v>7894</v>
      </c>
      <c r="C222" s="6" t="n">
        <v>1783541428</v>
      </c>
      <c r="D222" s="6" t="n">
        <v>1783542841</v>
      </c>
      <c r="E222" s="9" t="n">
        <f aca="false">MAX(0,MIN(D222,Scenario!$B$12)-MAX(C222,Scenario!$B$11))/60</f>
        <v>23.55</v>
      </c>
    </row>
    <row r="223" customFormat="false" ht="15" hidden="false" customHeight="false" outlineLevel="0" collapsed="false">
      <c r="A223" s="6" t="s">
        <v>616</v>
      </c>
      <c r="B223" s="6" t="s">
        <v>7899</v>
      </c>
      <c r="C223" s="6" t="n">
        <v>1783542586</v>
      </c>
      <c r="D223" s="6" t="n">
        <v>1783543910</v>
      </c>
      <c r="E223" s="9" t="n">
        <f aca="false">MAX(0,MIN(D223,Scenario!$B$12)-MAX(C223,Scenario!$B$11))/60</f>
        <v>22.0666666666667</v>
      </c>
    </row>
    <row r="224" customFormat="false" ht="15" hidden="false" customHeight="false" outlineLevel="0" collapsed="false">
      <c r="A224" s="6" t="s">
        <v>598</v>
      </c>
      <c r="B224" s="6" t="s">
        <v>7893</v>
      </c>
      <c r="C224" s="6" t="n">
        <v>1783543931</v>
      </c>
      <c r="D224" s="6" t="n">
        <v>1783547362</v>
      </c>
      <c r="E224" s="9" t="n">
        <f aca="false">MAX(0,MIN(D224,Scenario!$B$12)-MAX(C224,Scenario!$B$11))/60</f>
        <v>57.1833333333333</v>
      </c>
    </row>
    <row r="225" customFormat="false" ht="15" hidden="false" customHeight="false" outlineLevel="0" collapsed="false">
      <c r="A225" s="6" t="s">
        <v>618</v>
      </c>
      <c r="B225" s="6" t="s">
        <v>7894</v>
      </c>
      <c r="C225" s="6" t="n">
        <v>1783545984</v>
      </c>
      <c r="D225" s="6" t="n">
        <v>1783548514</v>
      </c>
      <c r="E225" s="9" t="n">
        <f aca="false">MAX(0,MIN(D225,Scenario!$B$12)-MAX(C225,Scenario!$B$11))/60</f>
        <v>42.1666666666667</v>
      </c>
    </row>
    <row r="226" customFormat="false" ht="15" hidden="false" customHeight="false" outlineLevel="0" collapsed="false">
      <c r="A226" s="6" t="s">
        <v>620</v>
      </c>
      <c r="B226" s="6" t="s">
        <v>7896</v>
      </c>
      <c r="C226" s="6" t="n">
        <v>1783549628</v>
      </c>
      <c r="D226" s="6" t="n">
        <v>1783553038</v>
      </c>
      <c r="E226" s="9" t="n">
        <f aca="false">MAX(0,MIN(D226,Scenario!$B$12)-MAX(C226,Scenario!$B$11))/60</f>
        <v>56.8333333333333</v>
      </c>
    </row>
    <row r="227" customFormat="false" ht="15" hidden="false" customHeight="false" outlineLevel="0" collapsed="false">
      <c r="A227" s="6" t="s">
        <v>620</v>
      </c>
      <c r="B227" s="6" t="s">
        <v>7896</v>
      </c>
      <c r="C227" s="6" t="n">
        <v>1783553776</v>
      </c>
      <c r="D227" s="6" t="n">
        <v>1783556291</v>
      </c>
      <c r="E227" s="9" t="n">
        <f aca="false">MAX(0,MIN(D227,Scenario!$B$12)-MAX(C227,Scenario!$B$11))/60</f>
        <v>41.9166666666667</v>
      </c>
    </row>
    <row r="228" customFormat="false" ht="15" hidden="false" customHeight="false" outlineLevel="0" collapsed="false">
      <c r="A228" s="6" t="s">
        <v>584</v>
      </c>
      <c r="B228" s="6" t="s">
        <v>7884</v>
      </c>
      <c r="C228" s="6" t="n">
        <v>1783573220</v>
      </c>
      <c r="D228" s="6" t="n">
        <v>1783574296</v>
      </c>
      <c r="E228" s="9" t="n">
        <f aca="false">MAX(0,MIN(D228,Scenario!$B$12)-MAX(C228,Scenario!$B$11))/60</f>
        <v>17.9333333333333</v>
      </c>
    </row>
    <row r="229" customFormat="false" ht="15" hidden="false" customHeight="false" outlineLevel="0" collapsed="false">
      <c r="A229" s="6" t="s">
        <v>622</v>
      </c>
      <c r="B229" s="6" t="s">
        <v>7882</v>
      </c>
      <c r="C229" s="6" t="n">
        <v>1783573223</v>
      </c>
      <c r="D229" s="6" t="n">
        <v>1783577723</v>
      </c>
      <c r="E229" s="9" t="n">
        <f aca="false">MAX(0,MIN(D229,Scenario!$B$12)-MAX(C229,Scenario!$B$11))/60</f>
        <v>75</v>
      </c>
    </row>
    <row r="230" customFormat="false" ht="15" hidden="false" customHeight="false" outlineLevel="0" collapsed="false">
      <c r="A230" s="6" t="s">
        <v>560</v>
      </c>
      <c r="B230" s="6" t="s">
        <v>7883</v>
      </c>
      <c r="C230" s="6" t="n">
        <v>1783573517</v>
      </c>
      <c r="D230" s="6" t="n">
        <v>1783574576</v>
      </c>
      <c r="E230" s="9" t="n">
        <f aca="false">MAX(0,MIN(D230,Scenario!$B$12)-MAX(C230,Scenario!$B$11))/60</f>
        <v>17.65</v>
      </c>
    </row>
    <row r="231" customFormat="false" ht="15" hidden="false" customHeight="false" outlineLevel="0" collapsed="false">
      <c r="A231" s="6" t="s">
        <v>584</v>
      </c>
      <c r="B231" s="6" t="s">
        <v>7884</v>
      </c>
      <c r="C231" s="6" t="n">
        <v>1783576187</v>
      </c>
      <c r="D231" s="6" t="n">
        <v>1783577306</v>
      </c>
      <c r="E231" s="9" t="n">
        <f aca="false">MAX(0,MIN(D231,Scenario!$B$12)-MAX(C231,Scenario!$B$11))/60</f>
        <v>18.65</v>
      </c>
    </row>
    <row r="232" customFormat="false" ht="15" hidden="false" customHeight="false" outlineLevel="0" collapsed="false">
      <c r="A232" s="6" t="s">
        <v>624</v>
      </c>
      <c r="B232" s="6" t="s">
        <v>7882</v>
      </c>
      <c r="C232" s="6" t="n">
        <v>1783577766</v>
      </c>
      <c r="D232" s="6" t="n">
        <v>1783582818</v>
      </c>
      <c r="E232" s="9" t="n">
        <f aca="false">MAX(0,MIN(D232,Scenario!$B$12)-MAX(C232,Scenario!$B$11))/60</f>
        <v>84.2</v>
      </c>
    </row>
    <row r="233" customFormat="false" ht="15" hidden="false" customHeight="false" outlineLevel="0" collapsed="false">
      <c r="A233" s="6" t="s">
        <v>626</v>
      </c>
      <c r="B233" s="6" t="s">
        <v>7888</v>
      </c>
      <c r="C233" s="6" t="n">
        <v>1783584933</v>
      </c>
      <c r="D233" s="6" t="n">
        <v>1783587630</v>
      </c>
      <c r="E233" s="9" t="n">
        <f aca="false">MAX(0,MIN(D233,Scenario!$B$12)-MAX(C233,Scenario!$B$11))/60</f>
        <v>44.95</v>
      </c>
    </row>
    <row r="234" customFormat="false" ht="15" hidden="false" customHeight="false" outlineLevel="0" collapsed="false">
      <c r="A234" s="6" t="s">
        <v>628</v>
      </c>
      <c r="B234" s="6" t="s">
        <v>7889</v>
      </c>
      <c r="C234" s="6" t="n">
        <v>1783587667</v>
      </c>
      <c r="D234" s="6" t="n">
        <v>1783588889</v>
      </c>
      <c r="E234" s="9" t="n">
        <f aca="false">MAX(0,MIN(D234,Scenario!$B$12)-MAX(C234,Scenario!$B$11))/60</f>
        <v>20.3666666666667</v>
      </c>
    </row>
    <row r="235" customFormat="false" ht="15" hidden="false" customHeight="false" outlineLevel="0" collapsed="false">
      <c r="A235" s="6" t="s">
        <v>630</v>
      </c>
      <c r="B235" s="6" t="s">
        <v>7898</v>
      </c>
      <c r="C235" s="6" t="n">
        <v>1783587998</v>
      </c>
      <c r="D235" s="6" t="n">
        <v>1783589946</v>
      </c>
      <c r="E235" s="9" t="n">
        <f aca="false">MAX(0,MIN(D235,Scenario!$B$12)-MAX(C235,Scenario!$B$11))/60</f>
        <v>32.4666666666667</v>
      </c>
    </row>
    <row r="236" customFormat="false" ht="15" hidden="false" customHeight="false" outlineLevel="0" collapsed="false">
      <c r="A236" s="6" t="s">
        <v>632</v>
      </c>
      <c r="B236" s="6" t="s">
        <v>7882</v>
      </c>
      <c r="C236" s="6" t="n">
        <v>1783588223</v>
      </c>
      <c r="D236" s="6" t="n">
        <v>1783592070</v>
      </c>
      <c r="E236" s="9" t="n">
        <f aca="false">MAX(0,MIN(D236,Scenario!$B$12)-MAX(C236,Scenario!$B$11))/60</f>
        <v>64.1166666666667</v>
      </c>
    </row>
    <row r="237" customFormat="false" ht="15" hidden="false" customHeight="false" outlineLevel="0" collapsed="false">
      <c r="A237" s="6" t="s">
        <v>634</v>
      </c>
      <c r="B237" s="6" t="s">
        <v>7886</v>
      </c>
      <c r="C237" s="6" t="n">
        <v>1783588595</v>
      </c>
      <c r="D237" s="6" t="n">
        <v>1783590677</v>
      </c>
      <c r="E237" s="9" t="n">
        <f aca="false">MAX(0,MIN(D237,Scenario!$B$12)-MAX(C237,Scenario!$B$11))/60</f>
        <v>34.7</v>
      </c>
    </row>
    <row r="238" customFormat="false" ht="15" hidden="false" customHeight="false" outlineLevel="0" collapsed="false">
      <c r="A238" s="6" t="s">
        <v>636</v>
      </c>
      <c r="B238" s="6" t="s">
        <v>7888</v>
      </c>
      <c r="C238" s="6" t="n">
        <v>1783588687</v>
      </c>
      <c r="D238" s="6" t="n">
        <v>1783590408</v>
      </c>
      <c r="E238" s="9" t="n">
        <f aca="false">MAX(0,MIN(D238,Scenario!$B$12)-MAX(C238,Scenario!$B$11))/60</f>
        <v>28.6833333333333</v>
      </c>
    </row>
    <row r="239" customFormat="false" ht="15" hidden="false" customHeight="false" outlineLevel="0" collapsed="false">
      <c r="A239" s="6" t="s">
        <v>638</v>
      </c>
      <c r="B239" s="6" t="s">
        <v>7885</v>
      </c>
      <c r="C239" s="6" t="n">
        <v>1783588987</v>
      </c>
      <c r="D239" s="6" t="n">
        <v>1783591769</v>
      </c>
      <c r="E239" s="9" t="n">
        <f aca="false">MAX(0,MIN(D239,Scenario!$B$12)-MAX(C239,Scenario!$B$11))/60</f>
        <v>46.3666666666667</v>
      </c>
    </row>
    <row r="240" customFormat="false" ht="15" hidden="false" customHeight="false" outlineLevel="0" collapsed="false">
      <c r="A240" s="6" t="s">
        <v>640</v>
      </c>
      <c r="B240" s="6" t="s">
        <v>7889</v>
      </c>
      <c r="C240" s="6" t="n">
        <v>1783589555</v>
      </c>
      <c r="D240" s="6" t="n">
        <v>1783594237</v>
      </c>
      <c r="E240" s="9" t="n">
        <f aca="false">MAX(0,MIN(D240,Scenario!$B$12)-MAX(C240,Scenario!$B$11))/60</f>
        <v>78.0333333333333</v>
      </c>
    </row>
    <row r="241" customFormat="false" ht="15" hidden="false" customHeight="false" outlineLevel="0" collapsed="false">
      <c r="A241" s="6" t="s">
        <v>642</v>
      </c>
      <c r="B241" s="6" t="s">
        <v>7887</v>
      </c>
      <c r="C241" s="6" t="n">
        <v>1783589776</v>
      </c>
      <c r="D241" s="6" t="n">
        <v>1783591269</v>
      </c>
      <c r="E241" s="9" t="n">
        <f aca="false">MAX(0,MIN(D241,Scenario!$B$12)-MAX(C241,Scenario!$B$11))/60</f>
        <v>24.8833333333333</v>
      </c>
    </row>
    <row r="242" customFormat="false" ht="15" hidden="false" customHeight="false" outlineLevel="0" collapsed="false">
      <c r="A242" s="6" t="s">
        <v>644</v>
      </c>
      <c r="B242" s="6" t="s">
        <v>7883</v>
      </c>
      <c r="C242" s="6" t="n">
        <v>1783590691</v>
      </c>
      <c r="D242" s="6" t="n">
        <v>1783591700</v>
      </c>
      <c r="E242" s="9" t="n">
        <f aca="false">MAX(0,MIN(D242,Scenario!$B$12)-MAX(C242,Scenario!$B$11))/60</f>
        <v>16.8166666666667</v>
      </c>
    </row>
    <row r="243" customFormat="false" ht="15" hidden="false" customHeight="false" outlineLevel="0" collapsed="false">
      <c r="A243" s="6" t="s">
        <v>646</v>
      </c>
      <c r="B243" s="6" t="s">
        <v>7898</v>
      </c>
      <c r="C243" s="6" t="n">
        <v>1783591108</v>
      </c>
      <c r="D243" s="6" t="n">
        <v>1783595057</v>
      </c>
      <c r="E243" s="9" t="n">
        <f aca="false">MAX(0,MIN(D243,Scenario!$B$12)-MAX(C243,Scenario!$B$11))/60</f>
        <v>65.8166666666667</v>
      </c>
    </row>
    <row r="244" customFormat="false" ht="15" hidden="false" customHeight="false" outlineLevel="0" collapsed="false">
      <c r="A244" s="6" t="s">
        <v>648</v>
      </c>
      <c r="B244" s="6" t="s">
        <v>7884</v>
      </c>
      <c r="C244" s="6" t="n">
        <v>1783592406</v>
      </c>
      <c r="D244" s="6" t="n">
        <v>1783595057</v>
      </c>
      <c r="E244" s="9" t="n">
        <f aca="false">MAX(0,MIN(D244,Scenario!$B$12)-MAX(C244,Scenario!$B$11))/60</f>
        <v>44.1833333333333</v>
      </c>
    </row>
    <row r="245" customFormat="false" ht="15" hidden="false" customHeight="false" outlineLevel="0" collapsed="false">
      <c r="A245" s="6" t="s">
        <v>634</v>
      </c>
      <c r="B245" s="6" t="s">
        <v>7886</v>
      </c>
      <c r="C245" s="6" t="n">
        <v>1783592860</v>
      </c>
      <c r="D245" s="6" t="n">
        <v>1783595220</v>
      </c>
      <c r="E245" s="9" t="n">
        <f aca="false">MAX(0,MIN(D245,Scenario!$B$12)-MAX(C245,Scenario!$B$11))/60</f>
        <v>39.3333333333333</v>
      </c>
    </row>
    <row r="246" customFormat="false" ht="15" hidden="false" customHeight="false" outlineLevel="0" collapsed="false">
      <c r="A246" s="6" t="s">
        <v>650</v>
      </c>
      <c r="B246" s="6" t="s">
        <v>7887</v>
      </c>
      <c r="C246" s="6" t="n">
        <v>1783592940</v>
      </c>
      <c r="D246" s="6" t="n">
        <v>1783596802</v>
      </c>
      <c r="E246" s="9" t="n">
        <f aca="false">MAX(0,MIN(D246,Scenario!$B$12)-MAX(C246,Scenario!$B$11))/60</f>
        <v>64.3666666666667</v>
      </c>
    </row>
    <row r="247" customFormat="false" ht="15" hidden="false" customHeight="false" outlineLevel="0" collapsed="false">
      <c r="A247" s="6" t="s">
        <v>652</v>
      </c>
      <c r="B247" s="6" t="s">
        <v>7882</v>
      </c>
      <c r="C247" s="6" t="n">
        <v>1783593152</v>
      </c>
      <c r="D247" s="6" t="n">
        <v>1783595872</v>
      </c>
      <c r="E247" s="9" t="n">
        <f aca="false">MAX(0,MIN(D247,Scenario!$B$12)-MAX(C247,Scenario!$B$11))/60</f>
        <v>45.3333333333333</v>
      </c>
    </row>
    <row r="248" customFormat="false" ht="15" hidden="false" customHeight="false" outlineLevel="0" collapsed="false">
      <c r="A248" s="6" t="s">
        <v>654</v>
      </c>
      <c r="B248" s="6" t="s">
        <v>7883</v>
      </c>
      <c r="C248" s="6" t="n">
        <v>1783593366</v>
      </c>
      <c r="D248" s="6" t="n">
        <v>1783597255</v>
      </c>
      <c r="E248" s="9" t="n">
        <f aca="false">MAX(0,MIN(D248,Scenario!$B$12)-MAX(C248,Scenario!$B$11))/60</f>
        <v>64.8166666666667</v>
      </c>
    </row>
    <row r="249" customFormat="false" ht="15" hidden="false" customHeight="false" outlineLevel="0" collapsed="false">
      <c r="A249" s="6" t="s">
        <v>656</v>
      </c>
      <c r="B249" s="6" t="s">
        <v>7888</v>
      </c>
      <c r="C249" s="6" t="n">
        <v>1783593950</v>
      </c>
      <c r="D249" s="6" t="n">
        <v>1783596657</v>
      </c>
      <c r="E249" s="9" t="n">
        <f aca="false">MAX(0,MIN(D249,Scenario!$B$12)-MAX(C249,Scenario!$B$11))/60</f>
        <v>45.1166666666667</v>
      </c>
    </row>
    <row r="250" customFormat="false" ht="15" hidden="false" customHeight="false" outlineLevel="0" collapsed="false">
      <c r="A250" s="6" t="s">
        <v>658</v>
      </c>
      <c r="B250" s="6" t="s">
        <v>7885</v>
      </c>
      <c r="C250" s="6" t="n">
        <v>1783594613</v>
      </c>
      <c r="D250" s="6" t="n">
        <v>1783598811</v>
      </c>
      <c r="E250" s="9" t="n">
        <f aca="false">MAX(0,MIN(D250,Scenario!$B$12)-MAX(C250,Scenario!$B$11))/60</f>
        <v>69.9666666666667</v>
      </c>
    </row>
    <row r="251" customFormat="false" ht="15" hidden="false" customHeight="false" outlineLevel="0" collapsed="false">
      <c r="A251" s="6" t="s">
        <v>660</v>
      </c>
      <c r="B251" s="6" t="s">
        <v>7884</v>
      </c>
      <c r="C251" s="6" t="n">
        <v>1783595100</v>
      </c>
      <c r="D251" s="6" t="n">
        <v>1783598302</v>
      </c>
      <c r="E251" s="9" t="n">
        <f aca="false">MAX(0,MIN(D251,Scenario!$B$12)-MAX(C251,Scenario!$B$11))/60</f>
        <v>53.3666666666667</v>
      </c>
    </row>
    <row r="252" customFormat="false" ht="15" hidden="false" customHeight="false" outlineLevel="0" collapsed="false">
      <c r="A252" s="6" t="s">
        <v>662</v>
      </c>
      <c r="B252" s="6" t="s">
        <v>7898</v>
      </c>
      <c r="C252" s="6" t="n">
        <v>1783595426</v>
      </c>
      <c r="D252" s="6" t="n">
        <v>1783596703</v>
      </c>
      <c r="E252" s="9" t="n">
        <f aca="false">MAX(0,MIN(D252,Scenario!$B$12)-MAX(C252,Scenario!$B$11))/60</f>
        <v>21.2833333333333</v>
      </c>
    </row>
    <row r="253" customFormat="false" ht="15" hidden="false" customHeight="false" outlineLevel="0" collapsed="false">
      <c r="A253" s="6" t="s">
        <v>666</v>
      </c>
      <c r="B253" s="6" t="s">
        <v>7889</v>
      </c>
      <c r="C253" s="6" t="n">
        <v>1783595784</v>
      </c>
      <c r="D253" s="6" t="n">
        <v>1783600652</v>
      </c>
      <c r="E253" s="9" t="n">
        <f aca="false">MAX(0,MIN(D253,Scenario!$B$12)-MAX(C253,Scenario!$B$11))/60</f>
        <v>81.1333333333333</v>
      </c>
    </row>
    <row r="254" customFormat="false" ht="15" hidden="false" customHeight="false" outlineLevel="0" collapsed="false">
      <c r="A254" s="6" t="s">
        <v>664</v>
      </c>
      <c r="B254" s="6" t="s">
        <v>7887</v>
      </c>
      <c r="C254" s="6" t="n">
        <v>1783596824</v>
      </c>
      <c r="D254" s="6" t="n">
        <v>1783597343</v>
      </c>
      <c r="E254" s="9" t="n">
        <f aca="false">MAX(0,MIN(D254,Scenario!$B$12)-MAX(C254,Scenario!$B$11))/60</f>
        <v>8.65</v>
      </c>
    </row>
    <row r="255" customFormat="false" ht="15" hidden="false" customHeight="false" outlineLevel="0" collapsed="false">
      <c r="A255" s="6" t="s">
        <v>668</v>
      </c>
      <c r="B255" s="6" t="s">
        <v>7886</v>
      </c>
      <c r="C255" s="6" t="n">
        <v>1783597041</v>
      </c>
      <c r="D255" s="6" t="n">
        <v>1783601304</v>
      </c>
      <c r="E255" s="9" t="n">
        <f aca="false">MAX(0,MIN(D255,Scenario!$B$12)-MAX(C255,Scenario!$B$11))/60</f>
        <v>71.05</v>
      </c>
    </row>
    <row r="256" customFormat="false" ht="15" hidden="false" customHeight="false" outlineLevel="0" collapsed="false">
      <c r="A256" s="6" t="s">
        <v>670</v>
      </c>
      <c r="B256" s="6" t="s">
        <v>7883</v>
      </c>
      <c r="C256" s="6" t="n">
        <v>1783597446</v>
      </c>
      <c r="D256" s="6" t="n">
        <v>1783599918</v>
      </c>
      <c r="E256" s="9" t="n">
        <f aca="false">MAX(0,MIN(D256,Scenario!$B$12)-MAX(C256,Scenario!$B$11))/60</f>
        <v>41.2</v>
      </c>
    </row>
    <row r="257" customFormat="false" ht="15" hidden="false" customHeight="false" outlineLevel="0" collapsed="false">
      <c r="A257" s="6" t="s">
        <v>648</v>
      </c>
      <c r="B257" s="6" t="s">
        <v>7884</v>
      </c>
      <c r="C257" s="6" t="n">
        <v>1783598311</v>
      </c>
      <c r="D257" s="6" t="n">
        <v>1783599544</v>
      </c>
      <c r="E257" s="9" t="n">
        <f aca="false">MAX(0,MIN(D257,Scenario!$B$12)-MAX(C257,Scenario!$B$11))/60</f>
        <v>20.55</v>
      </c>
    </row>
    <row r="258" customFormat="false" ht="15" hidden="false" customHeight="false" outlineLevel="0" collapsed="false">
      <c r="A258" s="6" t="s">
        <v>650</v>
      </c>
      <c r="B258" s="6" t="s">
        <v>7887</v>
      </c>
      <c r="C258" s="6" t="n">
        <v>1783599568</v>
      </c>
      <c r="D258" s="6" t="n">
        <v>1783604413</v>
      </c>
      <c r="E258" s="9" t="n">
        <f aca="false">MAX(0,MIN(D258,Scenario!$B$12)-MAX(C258,Scenario!$B$11))/60</f>
        <v>80.75</v>
      </c>
    </row>
    <row r="259" customFormat="false" ht="15" hidden="false" customHeight="false" outlineLevel="0" collapsed="false">
      <c r="A259" s="6" t="s">
        <v>672</v>
      </c>
      <c r="B259" s="6" t="s">
        <v>7892</v>
      </c>
      <c r="C259" s="6" t="n">
        <v>1783599672</v>
      </c>
      <c r="D259" s="6" t="n">
        <v>1783601189</v>
      </c>
      <c r="E259" s="9" t="n">
        <f aca="false">MAX(0,MIN(D259,Scenario!$B$12)-MAX(C259,Scenario!$B$11))/60</f>
        <v>25.2833333333333</v>
      </c>
    </row>
    <row r="260" customFormat="false" ht="15" hidden="false" customHeight="false" outlineLevel="0" collapsed="false">
      <c r="A260" s="6" t="s">
        <v>674</v>
      </c>
      <c r="B260" s="6" t="s">
        <v>7891</v>
      </c>
      <c r="C260" s="6" t="n">
        <v>1783600850</v>
      </c>
      <c r="D260" s="6" t="n">
        <v>1783601666</v>
      </c>
      <c r="E260" s="9" t="n">
        <f aca="false">MAX(0,MIN(D260,Scenario!$B$12)-MAX(C260,Scenario!$B$11))/60</f>
        <v>13.6</v>
      </c>
    </row>
    <row r="261" customFormat="false" ht="15" hidden="false" customHeight="false" outlineLevel="0" collapsed="false">
      <c r="A261" s="6" t="s">
        <v>674</v>
      </c>
      <c r="B261" s="6" t="s">
        <v>7891</v>
      </c>
      <c r="C261" s="6" t="n">
        <v>1783602652</v>
      </c>
      <c r="D261" s="6" t="n">
        <v>1783603426</v>
      </c>
      <c r="E261" s="9" t="n">
        <f aca="false">MAX(0,MIN(D261,Scenario!$B$12)-MAX(C261,Scenario!$B$11))/60</f>
        <v>12.9</v>
      </c>
    </row>
    <row r="262" customFormat="false" ht="15" hidden="false" customHeight="false" outlineLevel="0" collapsed="false">
      <c r="A262" s="6" t="s">
        <v>676</v>
      </c>
      <c r="B262" s="6" t="s">
        <v>7890</v>
      </c>
      <c r="C262" s="6" t="n">
        <v>1783603619</v>
      </c>
      <c r="D262" s="6" t="n">
        <v>1783607869</v>
      </c>
      <c r="E262" s="9" t="n">
        <f aca="false">MAX(0,MIN(D262,Scenario!$B$12)-MAX(C262,Scenario!$B$11))/60</f>
        <v>70.8333333333333</v>
      </c>
    </row>
    <row r="263" customFormat="false" ht="15" hidden="false" customHeight="false" outlineLevel="0" collapsed="false">
      <c r="A263" s="6" t="s">
        <v>678</v>
      </c>
      <c r="B263" s="6" t="s">
        <v>7898</v>
      </c>
      <c r="C263" s="6" t="n">
        <v>1783604023</v>
      </c>
      <c r="D263" s="6" t="n">
        <v>1783604643</v>
      </c>
      <c r="E263" s="9" t="n">
        <f aca="false">MAX(0,MIN(D263,Scenario!$B$12)-MAX(C263,Scenario!$B$11))/60</f>
        <v>10.3333333333333</v>
      </c>
    </row>
    <row r="264" customFormat="false" ht="15" hidden="false" customHeight="false" outlineLevel="0" collapsed="false">
      <c r="A264" s="6" t="s">
        <v>678</v>
      </c>
      <c r="B264" s="6" t="s">
        <v>7891</v>
      </c>
      <c r="C264" s="6" t="n">
        <v>1783604689</v>
      </c>
      <c r="D264" s="6" t="n">
        <v>1783606261</v>
      </c>
      <c r="E264" s="9" t="n">
        <f aca="false">MAX(0,MIN(D264,Scenario!$B$12)-MAX(C264,Scenario!$B$11))/60</f>
        <v>26.2</v>
      </c>
    </row>
    <row r="265" customFormat="false" ht="15" hidden="false" customHeight="false" outlineLevel="0" collapsed="false">
      <c r="A265" s="6" t="s">
        <v>680</v>
      </c>
      <c r="B265" s="6" t="s">
        <v>7892</v>
      </c>
      <c r="C265" s="6" t="n">
        <v>1783605088</v>
      </c>
      <c r="D265" s="6" t="n">
        <v>1783608097</v>
      </c>
      <c r="E265" s="9" t="n">
        <f aca="false">MAX(0,MIN(D265,Scenario!$B$12)-MAX(C265,Scenario!$B$11))/60</f>
        <v>50.15</v>
      </c>
    </row>
    <row r="266" customFormat="false" ht="15" hidden="false" customHeight="false" outlineLevel="0" collapsed="false">
      <c r="A266" s="6" t="s">
        <v>682</v>
      </c>
      <c r="B266" s="6" t="s">
        <v>7890</v>
      </c>
      <c r="C266" s="6" t="n">
        <v>1783608096</v>
      </c>
      <c r="D266" s="6" t="n">
        <v>1783613036</v>
      </c>
      <c r="E266" s="9" t="n">
        <f aca="false">MAX(0,MIN(D266,Scenario!$B$12)-MAX(C266,Scenario!$B$11))/60</f>
        <v>82.3333333333333</v>
      </c>
    </row>
    <row r="267" customFormat="false" ht="15" hidden="false" customHeight="false" outlineLevel="0" collapsed="false">
      <c r="A267" s="6" t="s">
        <v>684</v>
      </c>
      <c r="B267" s="6" t="s">
        <v>7892</v>
      </c>
      <c r="C267" s="6" t="n">
        <v>1783608664</v>
      </c>
      <c r="D267" s="6" t="n">
        <v>1783613513</v>
      </c>
      <c r="E267" s="9" t="n">
        <f aca="false">MAX(0,MIN(D267,Scenario!$B$12)-MAX(C267,Scenario!$B$11))/60</f>
        <v>80.8166666666667</v>
      </c>
    </row>
    <row r="268" customFormat="false" ht="15" hidden="false" customHeight="false" outlineLevel="0" collapsed="false">
      <c r="A268" s="6" t="s">
        <v>654</v>
      </c>
      <c r="B268" s="6" t="s">
        <v>7887</v>
      </c>
      <c r="C268" s="6" t="n">
        <v>1783610898</v>
      </c>
      <c r="D268" s="6" t="n">
        <v>1783613717</v>
      </c>
      <c r="E268" s="9" t="n">
        <f aca="false">MAX(0,MIN(D268,Scenario!$B$12)-MAX(C268,Scenario!$B$11))/60</f>
        <v>46.9833333333333</v>
      </c>
    </row>
    <row r="269" customFormat="false" ht="15" hidden="false" customHeight="false" outlineLevel="0" collapsed="false">
      <c r="A269" s="6" t="s">
        <v>686</v>
      </c>
      <c r="B269" s="6" t="s">
        <v>7891</v>
      </c>
      <c r="C269" s="6" t="n">
        <v>1783611242</v>
      </c>
      <c r="D269" s="6" t="n">
        <v>1783612707</v>
      </c>
      <c r="E269" s="9" t="n">
        <f aca="false">MAX(0,MIN(D269,Scenario!$B$12)-MAX(C269,Scenario!$B$11))/60</f>
        <v>24.4166666666667</v>
      </c>
    </row>
    <row r="270" customFormat="false" ht="15" hidden="false" customHeight="false" outlineLevel="0" collapsed="false">
      <c r="A270" s="6" t="s">
        <v>688</v>
      </c>
      <c r="B270" s="6" t="s">
        <v>7891</v>
      </c>
      <c r="C270" s="6" t="n">
        <v>1783612734</v>
      </c>
      <c r="D270" s="6" t="n">
        <v>1783614506</v>
      </c>
      <c r="E270" s="9" t="n">
        <f aca="false">MAX(0,MIN(D270,Scenario!$B$12)-MAX(C270,Scenario!$B$11))/60</f>
        <v>29.5333333333333</v>
      </c>
    </row>
    <row r="271" customFormat="false" ht="15" hidden="false" customHeight="false" outlineLevel="0" collapsed="false">
      <c r="A271" s="6" t="s">
        <v>690</v>
      </c>
      <c r="B271" s="6" t="s">
        <v>7899</v>
      </c>
      <c r="C271" s="6" t="n">
        <v>1783612811</v>
      </c>
      <c r="D271" s="6" t="n">
        <v>1783614664</v>
      </c>
      <c r="E271" s="9" t="n">
        <f aca="false">MAX(0,MIN(D271,Scenario!$B$12)-MAX(C271,Scenario!$B$11))/60</f>
        <v>30.8833333333333</v>
      </c>
    </row>
    <row r="272" customFormat="false" ht="15" hidden="false" customHeight="false" outlineLevel="0" collapsed="false">
      <c r="A272" s="6" t="s">
        <v>694</v>
      </c>
      <c r="B272" s="6" t="s">
        <v>7893</v>
      </c>
      <c r="C272" s="6" t="n">
        <v>1783612858</v>
      </c>
      <c r="D272" s="6" t="n">
        <v>1783617031</v>
      </c>
      <c r="E272" s="9" t="n">
        <f aca="false">MAX(0,MIN(D272,Scenario!$B$12)-MAX(C272,Scenario!$B$11))/60</f>
        <v>69.55</v>
      </c>
    </row>
    <row r="273" customFormat="false" ht="15" hidden="false" customHeight="false" outlineLevel="0" collapsed="false">
      <c r="A273" s="6" t="s">
        <v>696</v>
      </c>
      <c r="B273" s="6" t="s">
        <v>7899</v>
      </c>
      <c r="C273" s="6" t="n">
        <v>1783614684</v>
      </c>
      <c r="D273" s="6" t="n">
        <v>1783615786</v>
      </c>
      <c r="E273" s="9" t="n">
        <f aca="false">MAX(0,MIN(D273,Scenario!$B$12)-MAX(C273,Scenario!$B$11))/60</f>
        <v>18.3666666666667</v>
      </c>
    </row>
    <row r="274" customFormat="false" ht="15" hidden="false" customHeight="false" outlineLevel="0" collapsed="false">
      <c r="A274" s="6" t="s">
        <v>682</v>
      </c>
      <c r="B274" s="6" t="s">
        <v>7890</v>
      </c>
      <c r="C274" s="6" t="n">
        <v>1783614862</v>
      </c>
      <c r="D274" s="6" t="n">
        <v>1783619244</v>
      </c>
      <c r="E274" s="9" t="n">
        <f aca="false">MAX(0,MIN(D274,Scenario!$B$12)-MAX(C274,Scenario!$B$11))/60</f>
        <v>73.0333333333333</v>
      </c>
    </row>
    <row r="275" customFormat="false" ht="15" hidden="false" customHeight="false" outlineLevel="0" collapsed="false">
      <c r="A275" s="6" t="s">
        <v>698</v>
      </c>
      <c r="B275" s="6" t="s">
        <v>7899</v>
      </c>
      <c r="C275" s="6" t="n">
        <v>1783616370</v>
      </c>
      <c r="D275" s="6" t="n">
        <v>1783616981</v>
      </c>
      <c r="E275" s="9" t="n">
        <f aca="false">MAX(0,MIN(D275,Scenario!$B$12)-MAX(C275,Scenario!$B$11))/60</f>
        <v>10.1833333333333</v>
      </c>
    </row>
    <row r="276" customFormat="false" ht="15" hidden="false" customHeight="false" outlineLevel="0" collapsed="false">
      <c r="A276" s="6" t="s">
        <v>698</v>
      </c>
      <c r="B276" s="6" t="s">
        <v>7899</v>
      </c>
      <c r="C276" s="6" t="n">
        <v>1783618084</v>
      </c>
      <c r="D276" s="6" t="n">
        <v>1783618986</v>
      </c>
      <c r="E276" s="9" t="n">
        <f aca="false">MAX(0,MIN(D276,Scenario!$B$12)-MAX(C276,Scenario!$B$11))/60</f>
        <v>15.0333333333333</v>
      </c>
    </row>
    <row r="277" customFormat="false" ht="15" hidden="false" customHeight="false" outlineLevel="0" collapsed="false">
      <c r="A277" s="6" t="s">
        <v>700</v>
      </c>
      <c r="B277" s="6" t="s">
        <v>7891</v>
      </c>
      <c r="C277" s="6" t="n">
        <v>1783618439</v>
      </c>
      <c r="D277" s="6" t="n">
        <v>1783619578</v>
      </c>
      <c r="E277" s="9" t="n">
        <f aca="false">MAX(0,MIN(D277,Scenario!$B$12)-MAX(C277,Scenario!$B$11))/60</f>
        <v>18.9833333333333</v>
      </c>
    </row>
    <row r="278" customFormat="false" ht="15" hidden="false" customHeight="false" outlineLevel="0" collapsed="false">
      <c r="A278" s="6" t="s">
        <v>704</v>
      </c>
      <c r="B278" s="6" t="s">
        <v>7892</v>
      </c>
      <c r="C278" s="6" t="n">
        <v>1783618547</v>
      </c>
      <c r="D278" s="6" t="n">
        <v>1783621167</v>
      </c>
      <c r="E278" s="9" t="n">
        <f aca="false">MAX(0,MIN(D278,Scenario!$B$12)-MAX(C278,Scenario!$B$11))/60</f>
        <v>43.6666666666667</v>
      </c>
    </row>
    <row r="279" customFormat="false" ht="15" hidden="false" customHeight="false" outlineLevel="0" collapsed="false">
      <c r="A279" s="6" t="s">
        <v>706</v>
      </c>
      <c r="B279" s="6" t="s">
        <v>7893</v>
      </c>
      <c r="C279" s="6" t="n">
        <v>1783618898</v>
      </c>
      <c r="D279" s="6" t="n">
        <v>1783622742</v>
      </c>
      <c r="E279" s="9" t="n">
        <f aca="false">MAX(0,MIN(D279,Scenario!$B$12)-MAX(C279,Scenario!$B$11))/60</f>
        <v>64.0666666666667</v>
      </c>
    </row>
    <row r="280" customFormat="false" ht="15" hidden="false" customHeight="false" outlineLevel="0" collapsed="false">
      <c r="A280" s="6" t="s">
        <v>696</v>
      </c>
      <c r="B280" s="6" t="s">
        <v>7899</v>
      </c>
      <c r="C280" s="6" t="n">
        <v>1783618991</v>
      </c>
      <c r="D280" s="6" t="n">
        <v>1783619503</v>
      </c>
      <c r="E280" s="9" t="n">
        <f aca="false">MAX(0,MIN(D280,Scenario!$B$12)-MAX(C280,Scenario!$B$11))/60</f>
        <v>8.53333333333333</v>
      </c>
    </row>
    <row r="281" customFormat="false" ht="15" hidden="false" customHeight="false" outlineLevel="0" collapsed="false">
      <c r="A281" s="6" t="s">
        <v>702</v>
      </c>
      <c r="B281" s="6" t="s">
        <v>7890</v>
      </c>
      <c r="C281" s="6" t="n">
        <v>1783619263</v>
      </c>
      <c r="D281" s="6" t="n">
        <v>1783620283</v>
      </c>
      <c r="E281" s="9" t="n">
        <f aca="false">MAX(0,MIN(D281,Scenario!$B$12)-MAX(C281,Scenario!$B$11))/60</f>
        <v>17</v>
      </c>
    </row>
    <row r="282" customFormat="false" ht="15" hidden="false" customHeight="false" outlineLevel="0" collapsed="false">
      <c r="A282" s="6" t="s">
        <v>708</v>
      </c>
      <c r="B282" s="6" t="s">
        <v>7890</v>
      </c>
      <c r="C282" s="6" t="n">
        <v>1783620704</v>
      </c>
      <c r="D282" s="6" t="n">
        <v>1783622667</v>
      </c>
      <c r="E282" s="9" t="n">
        <f aca="false">MAX(0,MIN(D282,Scenario!$B$12)-MAX(C282,Scenario!$B$11))/60</f>
        <v>32.7166666666667</v>
      </c>
    </row>
    <row r="283" customFormat="false" ht="15" hidden="false" customHeight="false" outlineLevel="0" collapsed="false">
      <c r="A283" s="6" t="s">
        <v>682</v>
      </c>
      <c r="B283" s="6" t="s">
        <v>7890</v>
      </c>
      <c r="C283" s="6" t="n">
        <v>1783622678</v>
      </c>
      <c r="D283" s="6" t="n">
        <v>1783625354</v>
      </c>
      <c r="E283" s="9" t="n">
        <f aca="false">MAX(0,MIN(D283,Scenario!$B$12)-MAX(C283,Scenario!$B$11))/60</f>
        <v>44.6</v>
      </c>
    </row>
    <row r="284" customFormat="false" ht="15" hidden="false" customHeight="false" outlineLevel="0" collapsed="false">
      <c r="A284" s="6" t="s">
        <v>710</v>
      </c>
      <c r="B284" s="6" t="s">
        <v>7895</v>
      </c>
      <c r="C284" s="6" t="n">
        <v>1783625173</v>
      </c>
      <c r="D284" s="6" t="n">
        <v>1783625569</v>
      </c>
      <c r="E284" s="9" t="n">
        <f aca="false">MAX(0,MIN(D284,Scenario!$B$12)-MAX(C284,Scenario!$B$11))/60</f>
        <v>6.6</v>
      </c>
    </row>
    <row r="285" customFormat="false" ht="15" hidden="false" customHeight="false" outlineLevel="0" collapsed="false">
      <c r="A285" s="6" t="s">
        <v>712</v>
      </c>
      <c r="B285" s="6" t="s">
        <v>7899</v>
      </c>
      <c r="C285" s="6" t="n">
        <v>1783625508</v>
      </c>
      <c r="D285" s="6" t="n">
        <v>1783626425</v>
      </c>
      <c r="E285" s="9" t="n">
        <f aca="false">MAX(0,MIN(D285,Scenario!$B$12)-MAX(C285,Scenario!$B$11))/60</f>
        <v>15.2833333333333</v>
      </c>
    </row>
    <row r="286" customFormat="false" ht="15" hidden="false" customHeight="false" outlineLevel="0" collapsed="false">
      <c r="A286" s="6" t="s">
        <v>710</v>
      </c>
      <c r="B286" s="6" t="s">
        <v>7893</v>
      </c>
      <c r="C286" s="6" t="n">
        <v>1783625590</v>
      </c>
      <c r="D286" s="6" t="n">
        <v>1783629375</v>
      </c>
      <c r="E286" s="9" t="n">
        <f aca="false">MAX(0,MIN(D286,Scenario!$B$12)-MAX(C286,Scenario!$B$11))/60</f>
        <v>63.0833333333333</v>
      </c>
    </row>
    <row r="287" customFormat="false" ht="15" hidden="false" customHeight="false" outlineLevel="0" collapsed="false">
      <c r="A287" s="6" t="s">
        <v>714</v>
      </c>
      <c r="B287" s="6" t="s">
        <v>7899</v>
      </c>
      <c r="C287" s="6" t="n">
        <v>1783626482</v>
      </c>
      <c r="D287" s="6" t="n">
        <v>1783626930</v>
      </c>
      <c r="E287" s="9" t="n">
        <f aca="false">MAX(0,MIN(D287,Scenario!$B$12)-MAX(C287,Scenario!$B$11))/60</f>
        <v>7.46666666666667</v>
      </c>
    </row>
    <row r="288" customFormat="false" ht="15" hidden="false" customHeight="false" outlineLevel="0" collapsed="false">
      <c r="A288" s="6" t="s">
        <v>716</v>
      </c>
      <c r="B288" s="6" t="s">
        <v>7899</v>
      </c>
      <c r="C288" s="6" t="n">
        <v>1783630532</v>
      </c>
      <c r="D288" s="6" t="n">
        <v>1783631332</v>
      </c>
      <c r="E288" s="9" t="n">
        <f aca="false">MAX(0,MIN(D288,Scenario!$B$12)-MAX(C288,Scenario!$B$11))/60</f>
        <v>13.3333333333333</v>
      </c>
    </row>
    <row r="289" customFormat="false" ht="15" hidden="false" customHeight="false" outlineLevel="0" collapsed="false">
      <c r="A289" s="6" t="s">
        <v>718</v>
      </c>
      <c r="B289" s="6" t="s">
        <v>7895</v>
      </c>
      <c r="C289" s="6" t="n">
        <v>1783630737</v>
      </c>
      <c r="D289" s="6" t="n">
        <v>1783633287</v>
      </c>
      <c r="E289" s="9" t="n">
        <f aca="false">MAX(0,MIN(D289,Scenario!$B$12)-MAX(C289,Scenario!$B$11))/60</f>
        <v>42.5</v>
      </c>
    </row>
    <row r="290" customFormat="false" ht="15" hidden="false" customHeight="false" outlineLevel="0" collapsed="false">
      <c r="A290" s="6" t="s">
        <v>638</v>
      </c>
      <c r="B290" s="6" t="s">
        <v>7893</v>
      </c>
      <c r="C290" s="6" t="n">
        <v>1783631684</v>
      </c>
      <c r="D290" s="6" t="n">
        <v>1783633226</v>
      </c>
      <c r="E290" s="9" t="n">
        <f aca="false">MAX(0,MIN(D290,Scenario!$B$12)-MAX(C290,Scenario!$B$11))/60</f>
        <v>25.7</v>
      </c>
    </row>
    <row r="291" customFormat="false" ht="15" hidden="false" customHeight="false" outlineLevel="0" collapsed="false">
      <c r="A291" s="6" t="s">
        <v>704</v>
      </c>
      <c r="B291" s="6" t="s">
        <v>7884</v>
      </c>
      <c r="C291" s="6" t="n">
        <v>1783659605</v>
      </c>
      <c r="D291" s="6" t="n">
        <v>1783663744</v>
      </c>
      <c r="E291" s="9" t="n">
        <f aca="false">MAX(0,MIN(D291,Scenario!$B$12)-MAX(C291,Scenario!$B$11))/60</f>
        <v>68.9833333333333</v>
      </c>
    </row>
    <row r="292" customFormat="false" ht="15" hidden="false" customHeight="false" outlineLevel="0" collapsed="false">
      <c r="A292" s="6" t="s">
        <v>648</v>
      </c>
      <c r="B292" s="6" t="s">
        <v>7883</v>
      </c>
      <c r="C292" s="6" t="n">
        <v>1783659658</v>
      </c>
      <c r="D292" s="6" t="n">
        <v>1783660677</v>
      </c>
      <c r="E292" s="9" t="n">
        <f aca="false">MAX(0,MIN(D292,Scenario!$B$12)-MAX(C292,Scenario!$B$11))/60</f>
        <v>16.9833333333333</v>
      </c>
    </row>
    <row r="293" customFormat="false" ht="15" hidden="false" customHeight="false" outlineLevel="0" collapsed="false">
      <c r="A293" s="6" t="s">
        <v>648</v>
      </c>
      <c r="B293" s="6" t="s">
        <v>7883</v>
      </c>
      <c r="C293" s="6" t="n">
        <v>1783661896</v>
      </c>
      <c r="D293" s="6" t="n">
        <v>1783662370</v>
      </c>
      <c r="E293" s="9" t="n">
        <f aca="false">MAX(0,MIN(D293,Scenario!$B$12)-MAX(C293,Scenario!$B$11))/60</f>
        <v>7.9</v>
      </c>
    </row>
    <row r="294" customFormat="false" ht="15" hidden="false" customHeight="false" outlineLevel="0" collapsed="false">
      <c r="A294" s="6" t="s">
        <v>722</v>
      </c>
      <c r="B294" s="6" t="s">
        <v>7882</v>
      </c>
      <c r="C294" s="6" t="n">
        <v>1783667004</v>
      </c>
      <c r="D294" s="6" t="n">
        <v>1783669562</v>
      </c>
      <c r="E294" s="9" t="n">
        <f aca="false">MAX(0,MIN(D294,Scenario!$B$12)-MAX(C294,Scenario!$B$11))/60</f>
        <v>42.6333333333333</v>
      </c>
    </row>
    <row r="295" customFormat="false" ht="15" hidden="false" customHeight="false" outlineLevel="0" collapsed="false">
      <c r="A295" s="6" t="s">
        <v>724</v>
      </c>
      <c r="B295" s="6" t="s">
        <v>7898</v>
      </c>
      <c r="C295" s="6" t="n">
        <v>1783667957</v>
      </c>
      <c r="D295" s="6" t="n">
        <v>1783668880</v>
      </c>
      <c r="E295" s="9" t="n">
        <f aca="false">MAX(0,MIN(D295,Scenario!$B$12)-MAX(C295,Scenario!$B$11))/60</f>
        <v>15.3833333333333</v>
      </c>
    </row>
    <row r="296" customFormat="false" ht="15" hidden="false" customHeight="false" outlineLevel="0" collapsed="false">
      <c r="A296" s="6" t="s">
        <v>726</v>
      </c>
      <c r="B296" s="6" t="s">
        <v>7883</v>
      </c>
      <c r="C296" s="6" t="n">
        <v>1783669398</v>
      </c>
      <c r="D296" s="6" t="n">
        <v>1783670288</v>
      </c>
      <c r="E296" s="9" t="n">
        <f aca="false">MAX(0,MIN(D296,Scenario!$B$12)-MAX(C296,Scenario!$B$11))/60</f>
        <v>14.8333333333333</v>
      </c>
    </row>
    <row r="297" customFormat="false" ht="15" hidden="false" customHeight="false" outlineLevel="0" collapsed="false">
      <c r="A297" s="6" t="s">
        <v>728</v>
      </c>
      <c r="B297" s="6" t="s">
        <v>7884</v>
      </c>
      <c r="C297" s="6" t="n">
        <v>1783669646</v>
      </c>
      <c r="D297" s="6" t="n">
        <v>1783670664</v>
      </c>
      <c r="E297" s="9" t="n">
        <f aca="false">MAX(0,MIN(D297,Scenario!$B$12)-MAX(C297,Scenario!$B$11))/60</f>
        <v>16.9666666666667</v>
      </c>
    </row>
    <row r="298" customFormat="false" ht="15" hidden="false" customHeight="false" outlineLevel="0" collapsed="false">
      <c r="A298" s="6" t="s">
        <v>724</v>
      </c>
      <c r="B298" s="6" t="s">
        <v>7898</v>
      </c>
      <c r="C298" s="6" t="n">
        <v>1783670760</v>
      </c>
      <c r="D298" s="6" t="n">
        <v>1783671397</v>
      </c>
      <c r="E298" s="9" t="n">
        <f aca="false">MAX(0,MIN(D298,Scenario!$B$12)-MAX(C298,Scenario!$B$11))/60</f>
        <v>10.6166666666667</v>
      </c>
    </row>
    <row r="299" customFormat="false" ht="15" hidden="false" customHeight="false" outlineLevel="0" collapsed="false">
      <c r="A299" s="6" t="s">
        <v>730</v>
      </c>
      <c r="B299" s="6" t="s">
        <v>7885</v>
      </c>
      <c r="C299" s="6" t="n">
        <v>1783670862</v>
      </c>
      <c r="D299" s="6" t="n">
        <v>1783672514</v>
      </c>
      <c r="E299" s="9" t="n">
        <f aca="false">MAX(0,MIN(D299,Scenario!$B$12)-MAX(C299,Scenario!$B$11))/60</f>
        <v>27.5333333333333</v>
      </c>
    </row>
    <row r="300" customFormat="false" ht="15" hidden="false" customHeight="false" outlineLevel="0" collapsed="false">
      <c r="A300" s="6" t="s">
        <v>732</v>
      </c>
      <c r="B300" s="6" t="s">
        <v>7883</v>
      </c>
      <c r="C300" s="6" t="n">
        <v>1783671314</v>
      </c>
      <c r="D300" s="6" t="n">
        <v>1783672488</v>
      </c>
      <c r="E300" s="9" t="n">
        <f aca="false">MAX(0,MIN(D300,Scenario!$B$12)-MAX(C300,Scenario!$B$11))/60</f>
        <v>19.5666666666667</v>
      </c>
    </row>
    <row r="301" customFormat="false" ht="15" hidden="false" customHeight="false" outlineLevel="0" collapsed="false">
      <c r="A301" s="6" t="s">
        <v>734</v>
      </c>
      <c r="B301" s="6" t="s">
        <v>7884</v>
      </c>
      <c r="C301" s="6" t="n">
        <v>1783673037</v>
      </c>
      <c r="D301" s="6" t="n">
        <v>1783674785</v>
      </c>
      <c r="E301" s="9" t="n">
        <f aca="false">MAX(0,MIN(D301,Scenario!$B$12)-MAX(C301,Scenario!$B$11))/60</f>
        <v>29.1333333333333</v>
      </c>
    </row>
    <row r="302" customFormat="false" ht="15" hidden="false" customHeight="false" outlineLevel="0" collapsed="false">
      <c r="A302" s="6" t="s">
        <v>736</v>
      </c>
      <c r="B302" s="6" t="s">
        <v>7898</v>
      </c>
      <c r="C302" s="6" t="n">
        <v>1783673440</v>
      </c>
      <c r="D302" s="6" t="n">
        <v>1783674522</v>
      </c>
      <c r="E302" s="9" t="n">
        <f aca="false">MAX(0,MIN(D302,Scenario!$B$12)-MAX(C302,Scenario!$B$11))/60</f>
        <v>18.0333333333333</v>
      </c>
    </row>
    <row r="303" customFormat="false" ht="15" hidden="false" customHeight="false" outlineLevel="0" collapsed="false">
      <c r="A303" s="6" t="s">
        <v>738</v>
      </c>
      <c r="B303" s="6" t="s">
        <v>7887</v>
      </c>
      <c r="C303" s="6" t="n">
        <v>1783675137</v>
      </c>
      <c r="D303" s="6" t="n">
        <v>1783676034</v>
      </c>
      <c r="E303" s="9" t="n">
        <f aca="false">MAX(0,MIN(D303,Scenario!$B$12)-MAX(C303,Scenario!$B$11))/60</f>
        <v>14.95</v>
      </c>
    </row>
    <row r="304" customFormat="false" ht="15" hidden="false" customHeight="false" outlineLevel="0" collapsed="false">
      <c r="A304" s="6" t="s">
        <v>740</v>
      </c>
      <c r="B304" s="6" t="s">
        <v>7885</v>
      </c>
      <c r="C304" s="6" t="n">
        <v>1783675564</v>
      </c>
      <c r="D304" s="6" t="n">
        <v>1783678621</v>
      </c>
      <c r="E304" s="9" t="n">
        <f aca="false">MAX(0,MIN(D304,Scenario!$B$12)-MAX(C304,Scenario!$B$11))/60</f>
        <v>50.95</v>
      </c>
    </row>
    <row r="305" customFormat="false" ht="15" hidden="false" customHeight="false" outlineLevel="0" collapsed="false">
      <c r="A305" s="6" t="s">
        <v>742</v>
      </c>
      <c r="B305" s="6" t="s">
        <v>7887</v>
      </c>
      <c r="C305" s="6" t="n">
        <v>1783676448</v>
      </c>
      <c r="D305" s="6" t="n">
        <v>1783678094</v>
      </c>
      <c r="E305" s="9" t="n">
        <f aca="false">MAX(0,MIN(D305,Scenario!$B$12)-MAX(C305,Scenario!$B$11))/60</f>
        <v>27.4333333333333</v>
      </c>
    </row>
    <row r="306" customFormat="false" ht="15" hidden="false" customHeight="false" outlineLevel="0" collapsed="false">
      <c r="A306" s="6" t="s">
        <v>744</v>
      </c>
      <c r="B306" s="6" t="s">
        <v>7884</v>
      </c>
      <c r="C306" s="6" t="n">
        <v>1783677536</v>
      </c>
      <c r="D306" s="6" t="n">
        <v>1783680194</v>
      </c>
      <c r="E306" s="9" t="n">
        <f aca="false">MAX(0,MIN(D306,Scenario!$B$12)-MAX(C306,Scenario!$B$11))/60</f>
        <v>44.3</v>
      </c>
    </row>
    <row r="307" customFormat="false" ht="15" hidden="false" customHeight="false" outlineLevel="0" collapsed="false">
      <c r="A307" s="6" t="s">
        <v>706</v>
      </c>
      <c r="B307" s="6" t="s">
        <v>7883</v>
      </c>
      <c r="C307" s="6" t="n">
        <v>1783678285</v>
      </c>
      <c r="D307" s="6" t="n">
        <v>1783681141</v>
      </c>
      <c r="E307" s="9" t="n">
        <f aca="false">MAX(0,MIN(D307,Scenario!$B$12)-MAX(C307,Scenario!$B$11))/60</f>
        <v>47.6</v>
      </c>
    </row>
    <row r="308" customFormat="false" ht="15" hidden="false" customHeight="false" outlineLevel="0" collapsed="false">
      <c r="A308" s="6" t="s">
        <v>746</v>
      </c>
      <c r="B308" s="6" t="s">
        <v>7887</v>
      </c>
      <c r="C308" s="6" t="n">
        <v>1783679731</v>
      </c>
      <c r="D308" s="6" t="n">
        <v>1783680421</v>
      </c>
      <c r="E308" s="9" t="n">
        <f aca="false">MAX(0,MIN(D308,Scenario!$B$12)-MAX(C308,Scenario!$B$11))/60</f>
        <v>11.5</v>
      </c>
    </row>
    <row r="309" customFormat="false" ht="15" hidden="false" customHeight="false" outlineLevel="0" collapsed="false">
      <c r="A309" s="6" t="s">
        <v>746</v>
      </c>
      <c r="B309" s="6" t="s">
        <v>7889</v>
      </c>
      <c r="C309" s="6" t="n">
        <v>1783680443</v>
      </c>
      <c r="D309" s="6" t="n">
        <v>1783682282</v>
      </c>
      <c r="E309" s="9" t="n">
        <f aca="false">MAX(0,MIN(D309,Scenario!$B$12)-MAX(C309,Scenario!$B$11))/60</f>
        <v>30.65</v>
      </c>
    </row>
    <row r="310" customFormat="false" ht="15" hidden="false" customHeight="false" outlineLevel="0" collapsed="false">
      <c r="A310" s="6" t="s">
        <v>748</v>
      </c>
      <c r="B310" s="6" t="s">
        <v>7898</v>
      </c>
      <c r="C310" s="6" t="n">
        <v>1783681831</v>
      </c>
      <c r="D310" s="6" t="n">
        <v>1783683594</v>
      </c>
      <c r="E310" s="9" t="n">
        <f aca="false">MAX(0,MIN(D310,Scenario!$B$12)-MAX(C310,Scenario!$B$11))/60</f>
        <v>29.3833333333333</v>
      </c>
    </row>
    <row r="311" customFormat="false" ht="15" hidden="false" customHeight="false" outlineLevel="0" collapsed="false">
      <c r="A311" s="6" t="s">
        <v>750</v>
      </c>
      <c r="B311" s="6" t="s">
        <v>7889</v>
      </c>
      <c r="C311" s="6" t="n">
        <v>1783684278</v>
      </c>
      <c r="D311" s="6" t="n">
        <v>1783685505</v>
      </c>
      <c r="E311" s="9" t="n">
        <f aca="false">MAX(0,MIN(D311,Scenario!$B$12)-MAX(C311,Scenario!$B$11))/60</f>
        <v>20.45</v>
      </c>
    </row>
    <row r="312" customFormat="false" ht="15" hidden="false" customHeight="false" outlineLevel="0" collapsed="false">
      <c r="A312" s="6" t="s">
        <v>752</v>
      </c>
      <c r="B312" s="6" t="s">
        <v>7891</v>
      </c>
      <c r="C312" s="6" t="n">
        <v>1783685048</v>
      </c>
      <c r="D312" s="6" t="n">
        <v>1783686317</v>
      </c>
      <c r="E312" s="9" t="n">
        <f aca="false">MAX(0,MIN(D312,Scenario!$B$12)-MAX(C312,Scenario!$B$11))/60</f>
        <v>21.15</v>
      </c>
    </row>
    <row r="313" customFormat="false" ht="15" hidden="false" customHeight="false" outlineLevel="0" collapsed="false">
      <c r="A313" s="6" t="s">
        <v>754</v>
      </c>
      <c r="B313" s="6" t="s">
        <v>7892</v>
      </c>
      <c r="C313" s="6" t="n">
        <v>1783685343</v>
      </c>
      <c r="D313" s="6" t="n">
        <v>1783686539</v>
      </c>
      <c r="E313" s="9" t="n">
        <f aca="false">MAX(0,MIN(D313,Scenario!$B$12)-MAX(C313,Scenario!$B$11))/60</f>
        <v>19.9333333333333</v>
      </c>
    </row>
    <row r="314" customFormat="false" ht="15" hidden="false" customHeight="false" outlineLevel="0" collapsed="false">
      <c r="A314" s="6" t="s">
        <v>756</v>
      </c>
      <c r="B314" s="6" t="s">
        <v>7898</v>
      </c>
      <c r="C314" s="6" t="n">
        <v>1783685558</v>
      </c>
      <c r="D314" s="6" t="n">
        <v>1783686967</v>
      </c>
      <c r="E314" s="9" t="n">
        <f aca="false">MAX(0,MIN(D314,Scenario!$B$12)-MAX(C314,Scenario!$B$11))/60</f>
        <v>23.4833333333333</v>
      </c>
    </row>
    <row r="315" customFormat="false" ht="15" hidden="false" customHeight="false" outlineLevel="0" collapsed="false">
      <c r="A315" s="6" t="s">
        <v>750</v>
      </c>
      <c r="B315" s="6" t="s">
        <v>7889</v>
      </c>
      <c r="C315" s="6" t="n">
        <v>1783686266</v>
      </c>
      <c r="D315" s="6" t="n">
        <v>1783687605</v>
      </c>
      <c r="E315" s="9" t="n">
        <f aca="false">MAX(0,MIN(D315,Scenario!$B$12)-MAX(C315,Scenario!$B$11))/60</f>
        <v>22.3166666666667</v>
      </c>
    </row>
    <row r="316" customFormat="false" ht="15" hidden="false" customHeight="false" outlineLevel="0" collapsed="false">
      <c r="A316" s="6" t="s">
        <v>758</v>
      </c>
      <c r="B316" s="6" t="s">
        <v>7890</v>
      </c>
      <c r="C316" s="6" t="n">
        <v>1783686496</v>
      </c>
      <c r="D316" s="6" t="n">
        <v>1783688898</v>
      </c>
      <c r="E316" s="9" t="n">
        <f aca="false">MAX(0,MIN(D316,Scenario!$B$12)-MAX(C316,Scenario!$B$11))/60</f>
        <v>40.0333333333333</v>
      </c>
    </row>
    <row r="317" customFormat="false" ht="15" hidden="false" customHeight="false" outlineLevel="0" collapsed="false">
      <c r="A317" s="6" t="s">
        <v>760</v>
      </c>
      <c r="B317" s="6" t="s">
        <v>7887</v>
      </c>
      <c r="C317" s="6" t="n">
        <v>1783687339</v>
      </c>
      <c r="D317" s="6" t="n">
        <v>1783688913</v>
      </c>
      <c r="E317" s="9" t="n">
        <f aca="false">MAX(0,MIN(D317,Scenario!$B$12)-MAX(C317,Scenario!$B$11))/60</f>
        <v>26.2333333333333</v>
      </c>
    </row>
    <row r="318" customFormat="false" ht="15" hidden="false" customHeight="false" outlineLevel="0" collapsed="false">
      <c r="A318" s="6" t="s">
        <v>762</v>
      </c>
      <c r="B318" s="6" t="s">
        <v>7891</v>
      </c>
      <c r="C318" s="6" t="n">
        <v>1783688166</v>
      </c>
      <c r="D318" s="6" t="n">
        <v>1783691693</v>
      </c>
      <c r="E318" s="9" t="n">
        <f aca="false">MAX(0,MIN(D318,Scenario!$B$12)-MAX(C318,Scenario!$B$11))/60</f>
        <v>58.7833333333333</v>
      </c>
    </row>
    <row r="319" customFormat="false" ht="15" hidden="false" customHeight="false" outlineLevel="0" collapsed="false">
      <c r="A319" s="6" t="s">
        <v>764</v>
      </c>
      <c r="B319" s="6" t="s">
        <v>7885</v>
      </c>
      <c r="C319" s="6" t="n">
        <v>1783688359</v>
      </c>
      <c r="D319" s="6" t="n">
        <v>1783688752</v>
      </c>
      <c r="E319" s="9" t="n">
        <f aca="false">MAX(0,MIN(D319,Scenario!$B$12)-MAX(C319,Scenario!$B$11))/60</f>
        <v>6.55</v>
      </c>
    </row>
    <row r="320" customFormat="false" ht="15" hidden="false" customHeight="false" outlineLevel="0" collapsed="false">
      <c r="A320" s="6" t="s">
        <v>764</v>
      </c>
      <c r="B320" s="6" t="s">
        <v>7892</v>
      </c>
      <c r="C320" s="6" t="n">
        <v>1783688790</v>
      </c>
      <c r="D320" s="6" t="n">
        <v>1783689662</v>
      </c>
      <c r="E320" s="9" t="n">
        <f aca="false">MAX(0,MIN(D320,Scenario!$B$12)-MAX(C320,Scenario!$B$11))/60</f>
        <v>14.5333333333333</v>
      </c>
    </row>
    <row r="321" customFormat="false" ht="15" hidden="false" customHeight="false" outlineLevel="0" collapsed="false">
      <c r="A321" s="6" t="s">
        <v>766</v>
      </c>
      <c r="B321" s="6" t="s">
        <v>7898</v>
      </c>
      <c r="C321" s="6" t="n">
        <v>1783688856</v>
      </c>
      <c r="D321" s="6" t="n">
        <v>1783690119</v>
      </c>
      <c r="E321" s="9" t="n">
        <f aca="false">MAX(0,MIN(D321,Scenario!$B$12)-MAX(C321,Scenario!$B$11))/60</f>
        <v>21.05</v>
      </c>
    </row>
    <row r="322" customFormat="false" ht="15" hidden="false" customHeight="false" outlineLevel="0" collapsed="false">
      <c r="A322" s="6" t="s">
        <v>754</v>
      </c>
      <c r="B322" s="6" t="s">
        <v>7892</v>
      </c>
      <c r="C322" s="6" t="n">
        <v>1783689687</v>
      </c>
      <c r="D322" s="6" t="n">
        <v>1783691595</v>
      </c>
      <c r="E322" s="9" t="n">
        <f aca="false">MAX(0,MIN(D322,Scenario!$B$12)-MAX(C322,Scenario!$B$11))/60</f>
        <v>31.8</v>
      </c>
    </row>
    <row r="323" customFormat="false" ht="15" hidden="false" customHeight="false" outlineLevel="0" collapsed="false">
      <c r="A323" s="6" t="s">
        <v>756</v>
      </c>
      <c r="B323" s="6" t="s">
        <v>7898</v>
      </c>
      <c r="C323" s="6" t="n">
        <v>1783690125</v>
      </c>
      <c r="D323" s="6" t="n">
        <v>1783691161</v>
      </c>
      <c r="E323" s="9" t="n">
        <f aca="false">MAX(0,MIN(D323,Scenario!$B$12)-MAX(C323,Scenario!$B$11))/60</f>
        <v>17.2666666666667</v>
      </c>
    </row>
    <row r="324" customFormat="false" ht="15" hidden="false" customHeight="false" outlineLevel="0" collapsed="false">
      <c r="A324" s="6" t="s">
        <v>768</v>
      </c>
      <c r="B324" s="6" t="s">
        <v>7889</v>
      </c>
      <c r="C324" s="6" t="n">
        <v>1783690259</v>
      </c>
      <c r="D324" s="6" t="n">
        <v>1783694009</v>
      </c>
      <c r="E324" s="9" t="n">
        <f aca="false">MAX(0,MIN(D324,Scenario!$B$12)-MAX(C324,Scenario!$B$11))/60</f>
        <v>62.5</v>
      </c>
    </row>
    <row r="325" customFormat="false" ht="15" hidden="false" customHeight="false" outlineLevel="0" collapsed="false">
      <c r="A325" s="6" t="s">
        <v>770</v>
      </c>
      <c r="B325" s="6" t="s">
        <v>7890</v>
      </c>
      <c r="C325" s="6" t="n">
        <v>1783690377</v>
      </c>
      <c r="D325" s="6" t="n">
        <v>1783694102</v>
      </c>
      <c r="E325" s="9" t="n">
        <f aca="false">MAX(0,MIN(D325,Scenario!$B$12)-MAX(C325,Scenario!$B$11))/60</f>
        <v>62.0833333333333</v>
      </c>
    </row>
    <row r="326" customFormat="false" ht="15" hidden="false" customHeight="false" outlineLevel="0" collapsed="false">
      <c r="A326" s="6" t="s">
        <v>772</v>
      </c>
      <c r="B326" s="6" t="s">
        <v>7885</v>
      </c>
      <c r="C326" s="6" t="n">
        <v>1783690519</v>
      </c>
      <c r="D326" s="6" t="n">
        <v>1783692768</v>
      </c>
      <c r="E326" s="9" t="n">
        <f aca="false">MAX(0,MIN(D326,Scenario!$B$12)-MAX(C326,Scenario!$B$11))/60</f>
        <v>37.4833333333333</v>
      </c>
    </row>
    <row r="327" customFormat="false" ht="15" hidden="false" customHeight="false" outlineLevel="0" collapsed="false">
      <c r="A327" s="6" t="s">
        <v>774</v>
      </c>
      <c r="B327" s="6" t="s">
        <v>7887</v>
      </c>
      <c r="C327" s="6" t="n">
        <v>1783690768</v>
      </c>
      <c r="D327" s="6" t="n">
        <v>1783691783</v>
      </c>
      <c r="E327" s="9" t="n">
        <f aca="false">MAX(0,MIN(D327,Scenario!$B$12)-MAX(C327,Scenario!$B$11))/60</f>
        <v>16.9166666666667</v>
      </c>
    </row>
    <row r="328" customFormat="false" ht="15" hidden="false" customHeight="false" outlineLevel="0" collapsed="false">
      <c r="A328" s="6" t="s">
        <v>776</v>
      </c>
      <c r="B328" s="6" t="s">
        <v>7892</v>
      </c>
      <c r="C328" s="6" t="n">
        <v>1783691654</v>
      </c>
      <c r="D328" s="6" t="n">
        <v>1783693070</v>
      </c>
      <c r="E328" s="9" t="n">
        <f aca="false">MAX(0,MIN(D328,Scenario!$B$12)-MAX(C328,Scenario!$B$11))/60</f>
        <v>23.6</v>
      </c>
    </row>
    <row r="329" customFormat="false" ht="15" hidden="false" customHeight="false" outlineLevel="0" collapsed="false">
      <c r="A329" s="6" t="s">
        <v>752</v>
      </c>
      <c r="B329" s="6" t="s">
        <v>7891</v>
      </c>
      <c r="C329" s="6" t="n">
        <v>1783691717</v>
      </c>
      <c r="D329" s="6" t="n">
        <v>1783692908</v>
      </c>
      <c r="E329" s="9" t="n">
        <f aca="false">MAX(0,MIN(D329,Scenario!$B$12)-MAX(C329,Scenario!$B$11))/60</f>
        <v>19.85</v>
      </c>
    </row>
    <row r="330" customFormat="false" ht="15" hidden="false" customHeight="false" outlineLevel="0" collapsed="false">
      <c r="A330" s="6" t="s">
        <v>764</v>
      </c>
      <c r="B330" s="6" t="s">
        <v>7892</v>
      </c>
      <c r="C330" s="6" t="n">
        <v>1783693093</v>
      </c>
      <c r="D330" s="6" t="n">
        <v>1783693708</v>
      </c>
      <c r="E330" s="9" t="n">
        <f aca="false">MAX(0,MIN(D330,Scenario!$B$12)-MAX(C330,Scenario!$B$11))/60</f>
        <v>10.25</v>
      </c>
    </row>
    <row r="331" customFormat="false" ht="15" hidden="false" customHeight="false" outlineLevel="0" collapsed="false">
      <c r="A331" s="6" t="s">
        <v>778</v>
      </c>
      <c r="B331" s="6" t="s">
        <v>7887</v>
      </c>
      <c r="C331" s="6" t="n">
        <v>1783694701</v>
      </c>
      <c r="D331" s="6" t="n">
        <v>1783697026</v>
      </c>
      <c r="E331" s="9" t="n">
        <f aca="false">MAX(0,MIN(D331,Scenario!$B$12)-MAX(C331,Scenario!$B$11))/60</f>
        <v>38.75</v>
      </c>
    </row>
    <row r="332" customFormat="false" ht="15" hidden="false" customHeight="false" outlineLevel="0" collapsed="false">
      <c r="A332" s="6" t="s">
        <v>780</v>
      </c>
      <c r="B332" s="6" t="s">
        <v>7892</v>
      </c>
      <c r="C332" s="6" t="n">
        <v>1783694889</v>
      </c>
      <c r="D332" s="6" t="n">
        <v>1783695612</v>
      </c>
      <c r="E332" s="9" t="n">
        <f aca="false">MAX(0,MIN(D332,Scenario!$B$12)-MAX(C332,Scenario!$B$11))/60</f>
        <v>12.05</v>
      </c>
    </row>
    <row r="333" customFormat="false" ht="15" hidden="false" customHeight="false" outlineLevel="0" collapsed="false">
      <c r="A333" s="6" t="s">
        <v>782</v>
      </c>
      <c r="B333" s="6" t="s">
        <v>7891</v>
      </c>
      <c r="C333" s="6" t="n">
        <v>1783695061</v>
      </c>
      <c r="D333" s="6" t="n">
        <v>1783697870</v>
      </c>
      <c r="E333" s="9" t="n">
        <f aca="false">MAX(0,MIN(D333,Scenario!$B$12)-MAX(C333,Scenario!$B$11))/60</f>
        <v>46.8166666666667</v>
      </c>
    </row>
    <row r="334" customFormat="false" ht="15" hidden="false" customHeight="false" outlineLevel="0" collapsed="false">
      <c r="A334" s="6" t="s">
        <v>784</v>
      </c>
      <c r="B334" s="6" t="s">
        <v>7890</v>
      </c>
      <c r="C334" s="6" t="n">
        <v>1783695337</v>
      </c>
      <c r="D334" s="6" t="n">
        <v>1783696658</v>
      </c>
      <c r="E334" s="9" t="n">
        <f aca="false">MAX(0,MIN(D334,Scenario!$B$12)-MAX(C334,Scenario!$B$11))/60</f>
        <v>22.0166666666667</v>
      </c>
    </row>
    <row r="335" customFormat="false" ht="15" hidden="false" customHeight="false" outlineLevel="0" collapsed="false">
      <c r="A335" s="6" t="s">
        <v>786</v>
      </c>
      <c r="B335" s="6" t="s">
        <v>7889</v>
      </c>
      <c r="C335" s="6" t="n">
        <v>1783696491</v>
      </c>
      <c r="D335" s="6" t="n">
        <v>1783697700</v>
      </c>
      <c r="E335" s="9" t="n">
        <f aca="false">MAX(0,MIN(D335,Scenario!$B$12)-MAX(C335,Scenario!$B$11))/60</f>
        <v>20.15</v>
      </c>
    </row>
    <row r="336" customFormat="false" ht="15" hidden="false" customHeight="false" outlineLevel="0" collapsed="false">
      <c r="A336" s="6" t="s">
        <v>770</v>
      </c>
      <c r="B336" s="6" t="s">
        <v>7890</v>
      </c>
      <c r="C336" s="6" t="n">
        <v>1783696682</v>
      </c>
      <c r="D336" s="6" t="n">
        <v>1783698551</v>
      </c>
      <c r="E336" s="9" t="n">
        <f aca="false">MAX(0,MIN(D336,Scenario!$B$12)-MAX(C336,Scenario!$B$11))/60</f>
        <v>31.15</v>
      </c>
    </row>
    <row r="337" customFormat="false" ht="15" hidden="false" customHeight="false" outlineLevel="0" collapsed="false">
      <c r="A337" s="6" t="s">
        <v>788</v>
      </c>
      <c r="B337" s="6" t="s">
        <v>7892</v>
      </c>
      <c r="C337" s="6" t="n">
        <v>1783696685</v>
      </c>
      <c r="D337" s="6" t="n">
        <v>1783698890</v>
      </c>
      <c r="E337" s="9" t="n">
        <f aca="false">MAX(0,MIN(D337,Scenario!$B$12)-MAX(C337,Scenario!$B$11))/60</f>
        <v>36.75</v>
      </c>
    </row>
    <row r="338" customFormat="false" ht="15" hidden="false" customHeight="false" outlineLevel="0" collapsed="false">
      <c r="A338" s="6" t="s">
        <v>790</v>
      </c>
      <c r="B338" s="6" t="s">
        <v>7887</v>
      </c>
      <c r="C338" s="6" t="n">
        <v>1783697647</v>
      </c>
      <c r="D338" s="6" t="n">
        <v>1783698287</v>
      </c>
      <c r="E338" s="9" t="n">
        <f aca="false">MAX(0,MIN(D338,Scenario!$B$12)-MAX(C338,Scenario!$B$11))/60</f>
        <v>10.6666666666667</v>
      </c>
    </row>
    <row r="339" customFormat="false" ht="15" hidden="false" customHeight="false" outlineLevel="0" collapsed="false">
      <c r="A339" s="6" t="s">
        <v>792</v>
      </c>
      <c r="B339" s="6" t="s">
        <v>7887</v>
      </c>
      <c r="C339" s="6" t="n">
        <v>1783698319</v>
      </c>
      <c r="D339" s="6" t="n">
        <v>1783699261</v>
      </c>
      <c r="E339" s="9" t="n">
        <f aca="false">MAX(0,MIN(D339,Scenario!$B$12)-MAX(C339,Scenario!$B$11))/60</f>
        <v>15.7</v>
      </c>
    </row>
    <row r="340" customFormat="false" ht="15" hidden="false" customHeight="false" outlineLevel="0" collapsed="false">
      <c r="A340" s="6" t="s">
        <v>780</v>
      </c>
      <c r="B340" s="6" t="s">
        <v>7892</v>
      </c>
      <c r="C340" s="6" t="n">
        <v>1783698901</v>
      </c>
      <c r="D340" s="6" t="n">
        <v>1783699841</v>
      </c>
      <c r="E340" s="9" t="n">
        <f aca="false">MAX(0,MIN(D340,Scenario!$B$12)-MAX(C340,Scenario!$B$11))/60</f>
        <v>15.6666666666667</v>
      </c>
    </row>
    <row r="341" customFormat="false" ht="15" hidden="false" customHeight="false" outlineLevel="0" collapsed="false">
      <c r="A341" s="6" t="s">
        <v>794</v>
      </c>
      <c r="B341" s="6" t="s">
        <v>7890</v>
      </c>
      <c r="C341" s="6" t="n">
        <v>1783699242</v>
      </c>
      <c r="D341" s="6" t="n">
        <v>1783700996</v>
      </c>
      <c r="E341" s="9" t="n">
        <f aca="false">MAX(0,MIN(D341,Scenario!$B$12)-MAX(C341,Scenario!$B$11))/60</f>
        <v>29.2333333333333</v>
      </c>
    </row>
    <row r="342" customFormat="false" ht="15" hidden="false" customHeight="false" outlineLevel="0" collapsed="false">
      <c r="A342" s="6" t="s">
        <v>786</v>
      </c>
      <c r="B342" s="6" t="s">
        <v>7889</v>
      </c>
      <c r="C342" s="6" t="n">
        <v>1783700032</v>
      </c>
      <c r="D342" s="6" t="n">
        <v>1783701131</v>
      </c>
      <c r="E342" s="9" t="n">
        <f aca="false">MAX(0,MIN(D342,Scenario!$B$12)-MAX(C342,Scenario!$B$11))/60</f>
        <v>18.3166666666667</v>
      </c>
    </row>
    <row r="343" customFormat="false" ht="15" hidden="false" customHeight="false" outlineLevel="0" collapsed="false">
      <c r="A343" s="6" t="s">
        <v>800</v>
      </c>
      <c r="B343" s="6" t="s">
        <v>7895</v>
      </c>
      <c r="C343" s="6" t="n">
        <v>1783701621</v>
      </c>
      <c r="D343" s="6" t="n">
        <v>1783702298</v>
      </c>
      <c r="E343" s="9" t="n">
        <f aca="false">MAX(0,MIN(D343,Scenario!$B$12)-MAX(C343,Scenario!$B$11))/60</f>
        <v>11.2833333333333</v>
      </c>
    </row>
    <row r="344" customFormat="false" ht="15" hidden="false" customHeight="false" outlineLevel="0" collapsed="false">
      <c r="A344" s="6" t="s">
        <v>796</v>
      </c>
      <c r="B344" s="6" t="s">
        <v>7892</v>
      </c>
      <c r="C344" s="6" t="n">
        <v>1783701661</v>
      </c>
      <c r="D344" s="6" t="n">
        <v>1783705008</v>
      </c>
      <c r="E344" s="9" t="n">
        <f aca="false">MAX(0,MIN(D344,Scenario!$B$12)-MAX(C344,Scenario!$B$11))/60</f>
        <v>55.7833333333333</v>
      </c>
    </row>
    <row r="345" customFormat="false" ht="15" hidden="false" customHeight="false" outlineLevel="0" collapsed="false">
      <c r="A345" s="6" t="s">
        <v>802</v>
      </c>
      <c r="B345" s="6" t="s">
        <v>7891</v>
      </c>
      <c r="C345" s="6" t="n">
        <v>1783702344</v>
      </c>
      <c r="D345" s="6" t="n">
        <v>1783704361</v>
      </c>
      <c r="E345" s="9" t="n">
        <f aca="false">MAX(0,MIN(D345,Scenario!$B$12)-MAX(C345,Scenario!$B$11))/60</f>
        <v>33.6166666666667</v>
      </c>
    </row>
    <row r="346" customFormat="false" ht="15" hidden="false" customHeight="false" outlineLevel="0" collapsed="false">
      <c r="A346" s="6" t="s">
        <v>800</v>
      </c>
      <c r="B346" s="6" t="s">
        <v>7899</v>
      </c>
      <c r="C346" s="6" t="n">
        <v>1783702348</v>
      </c>
      <c r="D346" s="6" t="n">
        <v>1783703758</v>
      </c>
      <c r="E346" s="9" t="n">
        <f aca="false">MAX(0,MIN(D346,Scenario!$B$12)-MAX(C346,Scenario!$B$11))/60</f>
        <v>23.5</v>
      </c>
    </row>
    <row r="347" customFormat="false" ht="15" hidden="false" customHeight="false" outlineLevel="0" collapsed="false">
      <c r="A347" s="6" t="s">
        <v>804</v>
      </c>
      <c r="B347" s="6" t="s">
        <v>7890</v>
      </c>
      <c r="C347" s="6" t="n">
        <v>1783704152</v>
      </c>
      <c r="D347" s="6" t="n">
        <v>1783705812</v>
      </c>
      <c r="E347" s="9" t="n">
        <f aca="false">MAX(0,MIN(D347,Scenario!$B$12)-MAX(C347,Scenario!$B$11))/60</f>
        <v>27.6666666666667</v>
      </c>
    </row>
    <row r="348" customFormat="false" ht="15" hidden="false" customHeight="false" outlineLevel="0" collapsed="false">
      <c r="A348" s="6" t="s">
        <v>806</v>
      </c>
      <c r="B348" s="6" t="s">
        <v>7899</v>
      </c>
      <c r="C348" s="6" t="n">
        <v>1783705351</v>
      </c>
      <c r="D348" s="6" t="n">
        <v>1783707420</v>
      </c>
      <c r="E348" s="9" t="n">
        <f aca="false">MAX(0,MIN(D348,Scenario!$B$12)-MAX(C348,Scenario!$B$11))/60</f>
        <v>34.4833333333333</v>
      </c>
    </row>
    <row r="349" customFormat="false" ht="15" hidden="false" customHeight="false" outlineLevel="0" collapsed="false">
      <c r="A349" s="6" t="s">
        <v>808</v>
      </c>
      <c r="B349" s="6" t="s">
        <v>7895</v>
      </c>
      <c r="C349" s="6" t="n">
        <v>1783714541</v>
      </c>
      <c r="D349" s="6" t="n">
        <v>1783719395</v>
      </c>
      <c r="E349" s="9" t="n">
        <f aca="false">MAX(0,MIN(D349,Scenario!$B$12)-MAX(C349,Scenario!$B$11))/60</f>
        <v>80.9</v>
      </c>
    </row>
    <row r="350" customFormat="false" ht="15" hidden="false" customHeight="false" outlineLevel="0" collapsed="false">
      <c r="A350" s="6" t="s">
        <v>764</v>
      </c>
      <c r="B350" s="6" t="s">
        <v>7898</v>
      </c>
      <c r="C350" s="6" t="n">
        <v>1783753225</v>
      </c>
      <c r="D350" s="6" t="n">
        <v>1783754414</v>
      </c>
      <c r="E350" s="9" t="n">
        <f aca="false">MAX(0,MIN(D350,Scenario!$B$12)-MAX(C350,Scenario!$B$11))/60</f>
        <v>19.8166666666667</v>
      </c>
    </row>
    <row r="351" customFormat="false" ht="15" hidden="false" customHeight="false" outlineLevel="0" collapsed="false">
      <c r="A351" s="6" t="s">
        <v>764</v>
      </c>
      <c r="B351" s="6" t="s">
        <v>7898</v>
      </c>
      <c r="C351" s="6" t="n">
        <v>1783756368</v>
      </c>
      <c r="D351" s="6" t="n">
        <v>1783757208</v>
      </c>
      <c r="E351" s="9" t="n">
        <f aca="false">MAX(0,MIN(D351,Scenario!$B$12)-MAX(C351,Scenario!$B$11))/60</f>
        <v>14</v>
      </c>
    </row>
    <row r="352" customFormat="false" ht="15" hidden="false" customHeight="false" outlineLevel="0" collapsed="false">
      <c r="A352" s="6" t="s">
        <v>738</v>
      </c>
      <c r="B352" s="6" t="s">
        <v>7898</v>
      </c>
      <c r="C352" s="6" t="n">
        <v>1783759191</v>
      </c>
      <c r="D352" s="6" t="n">
        <v>1783759625</v>
      </c>
      <c r="E352" s="9" t="n">
        <f aca="false">MAX(0,MIN(D352,Scenario!$B$12)-MAX(C352,Scenario!$B$11))/60</f>
        <v>7.23333333333333</v>
      </c>
    </row>
    <row r="353" customFormat="false" ht="15" hidden="false" customHeight="false" outlineLevel="0" collapsed="false">
      <c r="A353" s="6" t="s">
        <v>818</v>
      </c>
      <c r="B353" s="6" t="s">
        <v>7898</v>
      </c>
      <c r="C353" s="6" t="n">
        <v>1783763342</v>
      </c>
      <c r="D353" s="6" t="n">
        <v>1783764859</v>
      </c>
      <c r="E353" s="9" t="n">
        <f aca="false">MAX(0,MIN(D353,Scenario!$B$12)-MAX(C353,Scenario!$B$11))/60</f>
        <v>25.2833333333333</v>
      </c>
    </row>
    <row r="354" customFormat="false" ht="15" hidden="false" customHeight="false" outlineLevel="0" collapsed="false">
      <c r="A354" s="6" t="s">
        <v>792</v>
      </c>
      <c r="B354" s="6" t="s">
        <v>7898</v>
      </c>
      <c r="C354" s="6" t="n">
        <v>1783770339</v>
      </c>
      <c r="D354" s="6" t="n">
        <v>1783771222</v>
      </c>
      <c r="E354" s="9" t="n">
        <f aca="false">MAX(0,MIN(D354,Scenario!$B$12)-MAX(C354,Scenario!$B$11))/60</f>
        <v>14.7166666666667</v>
      </c>
    </row>
    <row r="355" customFormat="false" ht="15" hidden="false" customHeight="false" outlineLevel="0" collapsed="false">
      <c r="A355" s="6" t="s">
        <v>820</v>
      </c>
      <c r="B355" s="6" t="s">
        <v>7898</v>
      </c>
      <c r="C355" s="6" t="n">
        <v>1783775187</v>
      </c>
      <c r="D355" s="6" t="n">
        <v>1783776436</v>
      </c>
      <c r="E355" s="9" t="n">
        <f aca="false">MAX(0,MIN(D355,Scenario!$B$12)-MAX(C355,Scenario!$B$11))/60</f>
        <v>20.8166666666667</v>
      </c>
    </row>
    <row r="356" customFormat="false" ht="15" hidden="false" customHeight="false" outlineLevel="0" collapsed="false">
      <c r="A356" s="6" t="s">
        <v>822</v>
      </c>
      <c r="B356" s="6" t="s">
        <v>7894</v>
      </c>
      <c r="C356" s="6" t="n">
        <v>1783780736</v>
      </c>
      <c r="D356" s="6" t="n">
        <v>1783782015</v>
      </c>
      <c r="E356" s="9" t="n">
        <f aca="false">MAX(0,MIN(D356,Scenario!$B$12)-MAX(C356,Scenario!$B$11))/60</f>
        <v>21.3166666666667</v>
      </c>
    </row>
    <row r="357" customFormat="false" ht="15" hidden="false" customHeight="false" outlineLevel="0" collapsed="false">
      <c r="A357" s="6" t="s">
        <v>782</v>
      </c>
      <c r="B357" s="6" t="s">
        <v>7894</v>
      </c>
      <c r="C357" s="6" t="n">
        <v>1783782352</v>
      </c>
      <c r="D357" s="6" t="n">
        <v>1783782956</v>
      </c>
      <c r="E357" s="9" t="n">
        <f aca="false">MAX(0,MIN(D357,Scenario!$B$12)-MAX(C357,Scenario!$B$11))/60</f>
        <v>10.0666666666667</v>
      </c>
    </row>
    <row r="358" customFormat="false" ht="15" hidden="false" customHeight="false" outlineLevel="0" collapsed="false">
      <c r="A358" s="6" t="s">
        <v>748</v>
      </c>
      <c r="B358" s="6" t="s">
        <v>7894</v>
      </c>
      <c r="C358" s="6" t="n">
        <v>1783785857</v>
      </c>
      <c r="D358" s="6" t="n">
        <v>1783786847</v>
      </c>
      <c r="E358" s="9" t="n">
        <f aca="false">MAX(0,MIN(D358,Scenario!$B$12)-MAX(C358,Scenario!$B$11))/60</f>
        <v>16.5</v>
      </c>
    </row>
    <row r="359" customFormat="false" ht="15" hidden="false" customHeight="false" outlineLevel="0" collapsed="false">
      <c r="A359" s="6" t="s">
        <v>824</v>
      </c>
      <c r="B359" s="6" t="s">
        <v>7894</v>
      </c>
      <c r="C359" s="6" t="n">
        <v>1783789216</v>
      </c>
      <c r="D359" s="6" t="n">
        <v>1783789920</v>
      </c>
      <c r="E359" s="9" t="n">
        <f aca="false">MAX(0,MIN(D359,Scenario!$B$12)-MAX(C359,Scenario!$B$11))/60</f>
        <v>11.7333333333333</v>
      </c>
    </row>
    <row r="360" customFormat="false" ht="15" hidden="false" customHeight="false" outlineLevel="0" collapsed="false">
      <c r="A360" s="6" t="s">
        <v>816</v>
      </c>
      <c r="B360" s="6" t="s">
        <v>7896</v>
      </c>
      <c r="C360" s="6" t="n">
        <v>1783807229</v>
      </c>
      <c r="D360" s="6" t="n">
        <v>1783810194</v>
      </c>
      <c r="E360" s="9" t="n">
        <f aca="false">MAX(0,MIN(D360,Scenario!$B$12)-MAX(C360,Scenario!$B$11))/60</f>
        <v>49.4166666666667</v>
      </c>
    </row>
    <row r="361" customFormat="false" ht="15" hidden="false" customHeight="false" outlineLevel="0" collapsed="false">
      <c r="A361" s="6" t="s">
        <v>812</v>
      </c>
      <c r="B361" s="6" t="s">
        <v>7897</v>
      </c>
      <c r="C361" s="6" t="n">
        <v>1783807236</v>
      </c>
      <c r="D361" s="6" t="n">
        <v>1783811761</v>
      </c>
      <c r="E361" s="9" t="n">
        <f aca="false">MAX(0,MIN(D361,Scenario!$B$12)-MAX(C361,Scenario!$B$11))/60</f>
        <v>75.4166666666667</v>
      </c>
    </row>
    <row r="362" customFormat="false" ht="15" hidden="false" customHeight="false" outlineLevel="0" collapsed="false">
      <c r="A362" s="6" t="s">
        <v>824</v>
      </c>
      <c r="B362" s="6" t="s">
        <v>7896</v>
      </c>
      <c r="C362" s="6" t="n">
        <v>1783810212</v>
      </c>
      <c r="D362" s="6" t="n">
        <v>1783813271</v>
      </c>
      <c r="E362" s="9" t="n">
        <f aca="false">MAX(0,MIN(D362,Scenario!$B$12)-MAX(C362,Scenario!$B$11))/60</f>
        <v>50.9833333333333</v>
      </c>
    </row>
    <row r="363" customFormat="false" ht="15" hidden="false" customHeight="false" outlineLevel="0" collapsed="false">
      <c r="A363" s="6" t="s">
        <v>826</v>
      </c>
      <c r="B363" s="6" t="s">
        <v>7897</v>
      </c>
      <c r="C363" s="6" t="n">
        <v>1783811779</v>
      </c>
      <c r="D363" s="6" t="n">
        <v>1783814620</v>
      </c>
      <c r="E363" s="9" t="n">
        <f aca="false">MAX(0,MIN(D363,Scenario!$B$12)-MAX(C363,Scenario!$B$11))/60</f>
        <v>47.35</v>
      </c>
    </row>
    <row r="364" customFormat="false" ht="15" hidden="false" customHeight="false" outlineLevel="0" collapsed="false">
      <c r="A364" s="6" t="s">
        <v>816</v>
      </c>
      <c r="B364" s="6" t="s">
        <v>7896</v>
      </c>
      <c r="C364" s="6" t="n">
        <v>1783813295</v>
      </c>
      <c r="D364" s="6" t="n">
        <v>1783815743</v>
      </c>
      <c r="E364" s="9" t="n">
        <f aca="false">MAX(0,MIN(D364,Scenario!$B$12)-MAX(C364,Scenario!$B$11))/60</f>
        <v>40.8</v>
      </c>
    </row>
    <row r="365" customFormat="false" ht="15" hidden="false" customHeight="false" outlineLevel="0" collapsed="false">
      <c r="A365" s="6" t="s">
        <v>812</v>
      </c>
      <c r="B365" s="6" t="s">
        <v>7897</v>
      </c>
      <c r="C365" s="6" t="n">
        <v>1783814643</v>
      </c>
      <c r="D365" s="6" t="n">
        <v>1783817968</v>
      </c>
      <c r="E365" s="9" t="n">
        <f aca="false">MAX(0,MIN(D365,Scenario!$B$12)-MAX(C365,Scenario!$B$11))/60</f>
        <v>55.4166666666667</v>
      </c>
    </row>
    <row r="366" customFormat="false" ht="15" hidden="false" customHeight="false" outlineLevel="0" collapsed="false">
      <c r="A366" s="6" t="s">
        <v>824</v>
      </c>
      <c r="B366" s="6" t="s">
        <v>7896</v>
      </c>
      <c r="C366" s="6" t="n">
        <v>1783815749</v>
      </c>
      <c r="D366" s="6" t="n">
        <v>1783817052</v>
      </c>
      <c r="E366" s="9" t="n">
        <f aca="false">MAX(0,MIN(D366,Scenario!$B$12)-MAX(C366,Scenario!$B$11))/60</f>
        <v>21.7166666666667</v>
      </c>
    </row>
    <row r="367" customFormat="false" ht="15" hidden="false" customHeight="false" outlineLevel="0" collapsed="false">
      <c r="A367" s="6" t="s">
        <v>734</v>
      </c>
      <c r="B367" s="6" t="s">
        <v>7896</v>
      </c>
      <c r="C367" s="6" t="n">
        <v>1783817067</v>
      </c>
      <c r="D367" s="6" t="n">
        <v>1783818442</v>
      </c>
      <c r="E367" s="9" t="n">
        <f aca="false">MAX(0,MIN(D367,Scenario!$B$12)-MAX(C367,Scenario!$B$11))/60</f>
        <v>22.9166666666667</v>
      </c>
    </row>
    <row r="368" customFormat="false" ht="15" hidden="false" customHeight="false" outlineLevel="0" collapsed="false">
      <c r="A368" s="6" t="s">
        <v>826</v>
      </c>
      <c r="B368" s="6" t="s">
        <v>7897</v>
      </c>
      <c r="C368" s="6" t="n">
        <v>1783817984</v>
      </c>
      <c r="D368" s="6" t="n">
        <v>1783822084</v>
      </c>
      <c r="E368" s="9" t="n">
        <f aca="false">MAX(0,MIN(D368,Scenario!$B$12)-MAX(C368,Scenario!$B$11))/60</f>
        <v>68.3333333333333</v>
      </c>
    </row>
    <row r="369" customFormat="false" ht="15" hidden="false" customHeight="false" outlineLevel="0" collapsed="false">
      <c r="A369" s="6" t="s">
        <v>822</v>
      </c>
      <c r="B369" s="6" t="s">
        <v>7894</v>
      </c>
      <c r="C369" s="6" t="n">
        <v>1783864829</v>
      </c>
      <c r="D369" s="6" t="n">
        <v>1783866312</v>
      </c>
      <c r="E369" s="9" t="n">
        <f aca="false">MAX(0,MIN(D369,Scenario!$B$12)-MAX(C369,Scenario!$B$11))/60</f>
        <v>24.7166666666667</v>
      </c>
    </row>
    <row r="370" customFormat="false" ht="15" hidden="false" customHeight="false" outlineLevel="0" collapsed="false">
      <c r="A370" s="6" t="s">
        <v>830</v>
      </c>
      <c r="B370" s="6" t="s">
        <v>7894</v>
      </c>
      <c r="C370" s="6" t="n">
        <v>1783866346</v>
      </c>
      <c r="D370" s="6" t="n">
        <v>1783869246</v>
      </c>
      <c r="E370" s="9" t="n">
        <f aca="false">MAX(0,MIN(D370,Scenario!$B$12)-MAX(C370,Scenario!$B$11))/60</f>
        <v>48.3333333333333</v>
      </c>
    </row>
    <row r="371" customFormat="false" ht="15" hidden="false" customHeight="false" outlineLevel="0" collapsed="false">
      <c r="A371" s="6" t="s">
        <v>832</v>
      </c>
      <c r="B371" s="6" t="s">
        <v>7894</v>
      </c>
      <c r="C371" s="6" t="n">
        <v>1783872022</v>
      </c>
      <c r="D371" s="6" t="n">
        <v>1783873379</v>
      </c>
      <c r="E371" s="9" t="n">
        <f aca="false">MAX(0,MIN(D371,Scenario!$B$12)-MAX(C371,Scenario!$B$11))/60</f>
        <v>22.6166666666667</v>
      </c>
    </row>
    <row r="372" customFormat="false" ht="15" hidden="false" customHeight="false" outlineLevel="0" collapsed="false">
      <c r="A372" s="6" t="s">
        <v>834</v>
      </c>
      <c r="B372" s="6" t="s">
        <v>7884</v>
      </c>
      <c r="C372" s="6" t="n">
        <v>1783923474</v>
      </c>
      <c r="D372" s="6" t="n">
        <v>1783925310</v>
      </c>
      <c r="E372" s="9" t="n">
        <f aca="false">MAX(0,MIN(D372,Scenario!$B$12)-MAX(C372,Scenario!$B$11))/60</f>
        <v>30.6</v>
      </c>
    </row>
    <row r="373" customFormat="false" ht="15" hidden="false" customHeight="false" outlineLevel="0" collapsed="false">
      <c r="A373" s="6" t="s">
        <v>836</v>
      </c>
      <c r="B373" s="6" t="s">
        <v>7883</v>
      </c>
      <c r="C373" s="6" t="n">
        <v>1783924951</v>
      </c>
      <c r="D373" s="6" t="n">
        <v>1783928255</v>
      </c>
      <c r="E373" s="9" t="n">
        <f aca="false">MAX(0,MIN(D373,Scenario!$B$12)-MAX(C373,Scenario!$B$11))/60</f>
        <v>55.0666666666667</v>
      </c>
    </row>
    <row r="374" customFormat="false" ht="15" hidden="false" customHeight="false" outlineLevel="0" collapsed="false">
      <c r="A374" s="6" t="s">
        <v>838</v>
      </c>
      <c r="B374" s="6" t="s">
        <v>7885</v>
      </c>
      <c r="C374" s="6" t="n">
        <v>1783926372</v>
      </c>
      <c r="D374" s="6" t="n">
        <v>1783931450</v>
      </c>
      <c r="E374" s="9" t="n">
        <f aca="false">MAX(0,MIN(D374,Scenario!$B$12)-MAX(C374,Scenario!$B$11))/60</f>
        <v>84.6333333333333</v>
      </c>
    </row>
    <row r="375" customFormat="false" ht="15" hidden="false" customHeight="false" outlineLevel="0" collapsed="false">
      <c r="A375" s="6" t="s">
        <v>840</v>
      </c>
      <c r="B375" s="6" t="s">
        <v>7888</v>
      </c>
      <c r="C375" s="6" t="n">
        <v>1783928912</v>
      </c>
      <c r="D375" s="6" t="n">
        <v>1783930517</v>
      </c>
      <c r="E375" s="9" t="n">
        <f aca="false">MAX(0,MIN(D375,Scenario!$B$12)-MAX(C375,Scenario!$B$11))/60</f>
        <v>26.75</v>
      </c>
    </row>
    <row r="376" customFormat="false" ht="15" hidden="false" customHeight="false" outlineLevel="0" collapsed="false">
      <c r="A376" s="6" t="s">
        <v>842</v>
      </c>
      <c r="B376" s="6" t="s">
        <v>7882</v>
      </c>
      <c r="C376" s="6" t="n">
        <v>1783930951</v>
      </c>
      <c r="D376" s="6" t="n">
        <v>1783935100</v>
      </c>
      <c r="E376" s="9" t="n">
        <f aca="false">MAX(0,MIN(D376,Scenario!$B$12)-MAX(C376,Scenario!$B$11))/60</f>
        <v>69.15</v>
      </c>
    </row>
    <row r="377" customFormat="false" ht="15" hidden="false" customHeight="false" outlineLevel="0" collapsed="false">
      <c r="A377" s="6" t="s">
        <v>844</v>
      </c>
      <c r="B377" s="6" t="s">
        <v>7883</v>
      </c>
      <c r="C377" s="6" t="n">
        <v>1783931548</v>
      </c>
      <c r="D377" s="6" t="n">
        <v>1783932782</v>
      </c>
      <c r="E377" s="9" t="n">
        <f aca="false">MAX(0,MIN(D377,Scenario!$B$12)-MAX(C377,Scenario!$B$11))/60</f>
        <v>20.5666666666667</v>
      </c>
    </row>
    <row r="378" customFormat="false" ht="15" hidden="false" customHeight="false" outlineLevel="0" collapsed="false">
      <c r="A378" s="6" t="s">
        <v>840</v>
      </c>
      <c r="B378" s="6" t="s">
        <v>7888</v>
      </c>
      <c r="C378" s="6" t="n">
        <v>1783932279</v>
      </c>
      <c r="D378" s="6" t="n">
        <v>1783933874</v>
      </c>
      <c r="E378" s="9" t="n">
        <f aca="false">MAX(0,MIN(D378,Scenario!$B$12)-MAX(C378,Scenario!$B$11))/60</f>
        <v>26.5833333333333</v>
      </c>
    </row>
    <row r="379" customFormat="false" ht="15" hidden="false" customHeight="false" outlineLevel="0" collapsed="false">
      <c r="A379" s="6" t="s">
        <v>846</v>
      </c>
      <c r="B379" s="6" t="s">
        <v>7883</v>
      </c>
      <c r="C379" s="6" t="n">
        <v>1783932808</v>
      </c>
      <c r="D379" s="6" t="n">
        <v>1783933998</v>
      </c>
      <c r="E379" s="9" t="n">
        <f aca="false">MAX(0,MIN(D379,Scenario!$B$12)-MAX(C379,Scenario!$B$11))/60</f>
        <v>19.8333333333333</v>
      </c>
    </row>
    <row r="380" customFormat="false" ht="15" hidden="false" customHeight="false" outlineLevel="0" collapsed="false">
      <c r="A380" s="6" t="s">
        <v>848</v>
      </c>
      <c r="B380" s="6" t="s">
        <v>7889</v>
      </c>
      <c r="C380" s="6" t="n">
        <v>1783933214</v>
      </c>
      <c r="D380" s="6" t="n">
        <v>1783935139</v>
      </c>
      <c r="E380" s="9" t="n">
        <f aca="false">MAX(0,MIN(D380,Scenario!$B$12)-MAX(C380,Scenario!$B$11))/60</f>
        <v>32.0833333333333</v>
      </c>
    </row>
    <row r="381" customFormat="false" ht="15" hidden="false" customHeight="false" outlineLevel="0" collapsed="false">
      <c r="A381" s="6" t="s">
        <v>850</v>
      </c>
      <c r="B381" s="6" t="s">
        <v>7888</v>
      </c>
      <c r="C381" s="6" t="n">
        <v>1783933897</v>
      </c>
      <c r="D381" s="6" t="n">
        <v>1783934901</v>
      </c>
      <c r="E381" s="9" t="n">
        <f aca="false">MAX(0,MIN(D381,Scenario!$B$12)-MAX(C381,Scenario!$B$11))/60</f>
        <v>16.7333333333333</v>
      </c>
    </row>
    <row r="382" customFormat="false" ht="15" hidden="false" customHeight="false" outlineLevel="0" collapsed="false">
      <c r="A382" s="6" t="s">
        <v>852</v>
      </c>
      <c r="B382" s="6" t="s">
        <v>7887</v>
      </c>
      <c r="C382" s="6" t="n">
        <v>1783934565</v>
      </c>
      <c r="D382" s="6" t="n">
        <v>1783936759</v>
      </c>
      <c r="E382" s="9" t="n">
        <f aca="false">MAX(0,MIN(D382,Scenario!$B$12)-MAX(C382,Scenario!$B$11))/60</f>
        <v>36.5666666666667</v>
      </c>
    </row>
    <row r="383" customFormat="false" ht="15" hidden="false" customHeight="false" outlineLevel="0" collapsed="false">
      <c r="A383" s="6" t="s">
        <v>854</v>
      </c>
      <c r="B383" s="6" t="s">
        <v>7884</v>
      </c>
      <c r="C383" s="6" t="n">
        <v>1783934606</v>
      </c>
      <c r="D383" s="6" t="n">
        <v>1783935486</v>
      </c>
      <c r="E383" s="9" t="n">
        <f aca="false">MAX(0,MIN(D383,Scenario!$B$12)-MAX(C383,Scenario!$B$11))/60</f>
        <v>14.6666666666667</v>
      </c>
    </row>
    <row r="384" customFormat="false" ht="15" hidden="false" customHeight="false" outlineLevel="0" collapsed="false">
      <c r="A384" s="6" t="s">
        <v>858</v>
      </c>
      <c r="B384" s="6" t="s">
        <v>7884</v>
      </c>
      <c r="C384" s="6" t="n">
        <v>1783935506</v>
      </c>
      <c r="D384" s="6" t="n">
        <v>1783939459</v>
      </c>
      <c r="E384" s="9" t="n">
        <f aca="false">MAX(0,MIN(D384,Scenario!$B$12)-MAX(C384,Scenario!$B$11))/60</f>
        <v>65.8833333333333</v>
      </c>
    </row>
    <row r="385" customFormat="false" ht="15" hidden="false" customHeight="false" outlineLevel="0" collapsed="false">
      <c r="A385" s="6" t="s">
        <v>850</v>
      </c>
      <c r="B385" s="6" t="s">
        <v>7888</v>
      </c>
      <c r="C385" s="6" t="n">
        <v>1783935834</v>
      </c>
      <c r="D385" s="6" t="n">
        <v>1783937261</v>
      </c>
      <c r="E385" s="9" t="n">
        <f aca="false">MAX(0,MIN(D385,Scenario!$B$12)-MAX(C385,Scenario!$B$11))/60</f>
        <v>23.7833333333333</v>
      </c>
    </row>
    <row r="386" customFormat="false" ht="15" hidden="false" customHeight="false" outlineLevel="0" collapsed="false">
      <c r="A386" s="6" t="s">
        <v>856</v>
      </c>
      <c r="B386" s="6" t="s">
        <v>7883</v>
      </c>
      <c r="C386" s="6" t="n">
        <v>1783935848</v>
      </c>
      <c r="D386" s="6" t="n">
        <v>1783936446</v>
      </c>
      <c r="E386" s="9" t="n">
        <f aca="false">MAX(0,MIN(D386,Scenario!$B$12)-MAX(C386,Scenario!$B$11))/60</f>
        <v>9.96666666666667</v>
      </c>
    </row>
    <row r="387" customFormat="false" ht="15" hidden="false" customHeight="false" outlineLevel="0" collapsed="false">
      <c r="A387" s="6" t="s">
        <v>862</v>
      </c>
      <c r="B387" s="6" t="s">
        <v>7889</v>
      </c>
      <c r="C387" s="6" t="n">
        <v>1783935897</v>
      </c>
      <c r="D387" s="6" t="n">
        <v>1783940378</v>
      </c>
      <c r="E387" s="9" t="n">
        <f aca="false">MAX(0,MIN(D387,Scenario!$B$12)-MAX(C387,Scenario!$B$11))/60</f>
        <v>74.6833333333333</v>
      </c>
    </row>
    <row r="388" customFormat="false" ht="15" hidden="false" customHeight="false" outlineLevel="0" collapsed="false">
      <c r="A388" s="6" t="s">
        <v>860</v>
      </c>
      <c r="B388" s="6" t="s">
        <v>7883</v>
      </c>
      <c r="C388" s="6" t="n">
        <v>1783936477</v>
      </c>
      <c r="D388" s="6" t="n">
        <v>1783936837</v>
      </c>
      <c r="E388" s="9" t="n">
        <f aca="false">MAX(0,MIN(D388,Scenario!$B$12)-MAX(C388,Scenario!$B$11))/60</f>
        <v>6</v>
      </c>
    </row>
    <row r="389" customFormat="false" ht="15" hidden="false" customHeight="false" outlineLevel="0" collapsed="false">
      <c r="A389" s="6" t="s">
        <v>842</v>
      </c>
      <c r="B389" s="6" t="s">
        <v>7882</v>
      </c>
      <c r="C389" s="6" t="n">
        <v>1783937239</v>
      </c>
      <c r="D389" s="6" t="n">
        <v>1783940760</v>
      </c>
      <c r="E389" s="9" t="n">
        <f aca="false">MAX(0,MIN(D389,Scenario!$B$12)-MAX(C389,Scenario!$B$11))/60</f>
        <v>58.6833333333333</v>
      </c>
    </row>
    <row r="390" customFormat="false" ht="15" hidden="false" customHeight="false" outlineLevel="0" collapsed="false">
      <c r="A390" s="6" t="s">
        <v>864</v>
      </c>
      <c r="B390" s="6" t="s">
        <v>7886</v>
      </c>
      <c r="C390" s="6" t="n">
        <v>1783937611</v>
      </c>
      <c r="D390" s="6" t="n">
        <v>1783942012</v>
      </c>
      <c r="E390" s="9" t="n">
        <f aca="false">MAX(0,MIN(D390,Scenario!$B$12)-MAX(C390,Scenario!$B$11))/60</f>
        <v>73.35</v>
      </c>
    </row>
    <row r="391" customFormat="false" ht="15" hidden="false" customHeight="false" outlineLevel="0" collapsed="false">
      <c r="A391" s="6" t="s">
        <v>866</v>
      </c>
      <c r="B391" s="6" t="s">
        <v>7885</v>
      </c>
      <c r="C391" s="6" t="n">
        <v>1783937676</v>
      </c>
      <c r="D391" s="6" t="n">
        <v>1783939273</v>
      </c>
      <c r="E391" s="9" t="n">
        <f aca="false">MAX(0,MIN(D391,Scenario!$B$12)-MAX(C391,Scenario!$B$11))/60</f>
        <v>26.6166666666667</v>
      </c>
    </row>
    <row r="392" customFormat="false" ht="15" hidden="false" customHeight="false" outlineLevel="0" collapsed="false">
      <c r="A392" s="6" t="s">
        <v>868</v>
      </c>
      <c r="B392" s="6" t="s">
        <v>7887</v>
      </c>
      <c r="C392" s="6" t="n">
        <v>1783938308</v>
      </c>
      <c r="D392" s="6" t="n">
        <v>1783941027</v>
      </c>
      <c r="E392" s="9" t="n">
        <f aca="false">MAX(0,MIN(D392,Scenario!$B$12)-MAX(C392,Scenario!$B$11))/60</f>
        <v>45.3166666666667</v>
      </c>
    </row>
    <row r="393" customFormat="false" ht="15" hidden="false" customHeight="false" outlineLevel="0" collapsed="false">
      <c r="A393" s="6" t="s">
        <v>870</v>
      </c>
      <c r="B393" s="6" t="s">
        <v>7883</v>
      </c>
      <c r="C393" s="6" t="n">
        <v>1783938360</v>
      </c>
      <c r="D393" s="6" t="n">
        <v>1783939053</v>
      </c>
      <c r="E393" s="9" t="n">
        <f aca="false">MAX(0,MIN(D393,Scenario!$B$12)-MAX(C393,Scenario!$B$11))/60</f>
        <v>11.55</v>
      </c>
    </row>
    <row r="394" customFormat="false" ht="15" hidden="false" customHeight="false" outlineLevel="0" collapsed="false">
      <c r="A394" s="6" t="s">
        <v>872</v>
      </c>
      <c r="B394" s="6" t="s">
        <v>7883</v>
      </c>
      <c r="C394" s="6" t="n">
        <v>1783939088</v>
      </c>
      <c r="D394" s="6" t="n">
        <v>1783940755</v>
      </c>
      <c r="E394" s="9" t="n">
        <f aca="false">MAX(0,MIN(D394,Scenario!$B$12)-MAX(C394,Scenario!$B$11))/60</f>
        <v>27.7833333333333</v>
      </c>
    </row>
    <row r="395" customFormat="false" ht="15" hidden="false" customHeight="false" outlineLevel="0" collapsed="false">
      <c r="A395" s="6" t="s">
        <v>874</v>
      </c>
      <c r="B395" s="6" t="s">
        <v>7884</v>
      </c>
      <c r="C395" s="6" t="n">
        <v>1783939514</v>
      </c>
      <c r="D395" s="6" t="n">
        <v>1783940145</v>
      </c>
      <c r="E395" s="9" t="n">
        <f aca="false">MAX(0,MIN(D395,Scenario!$B$12)-MAX(C395,Scenario!$B$11))/60</f>
        <v>10.5166666666667</v>
      </c>
    </row>
    <row r="396" customFormat="false" ht="15" hidden="false" customHeight="false" outlineLevel="0" collapsed="false">
      <c r="A396" s="6" t="s">
        <v>876</v>
      </c>
      <c r="B396" s="6" t="s">
        <v>7884</v>
      </c>
      <c r="C396" s="6" t="n">
        <v>1783940166</v>
      </c>
      <c r="D396" s="6" t="n">
        <v>1783942160</v>
      </c>
      <c r="E396" s="9" t="n">
        <f aca="false">MAX(0,MIN(D396,Scenario!$B$12)-MAX(C396,Scenario!$B$11))/60</f>
        <v>33.2333333333333</v>
      </c>
    </row>
    <row r="397" customFormat="false" ht="15" hidden="false" customHeight="false" outlineLevel="0" collapsed="false">
      <c r="A397" s="6" t="s">
        <v>878</v>
      </c>
      <c r="B397" s="6" t="s">
        <v>7883</v>
      </c>
      <c r="C397" s="6" t="n">
        <v>1783940777</v>
      </c>
      <c r="D397" s="6" t="n">
        <v>1783942373</v>
      </c>
      <c r="E397" s="9" t="n">
        <f aca="false">MAX(0,MIN(D397,Scenario!$B$12)-MAX(C397,Scenario!$B$11))/60</f>
        <v>26.6</v>
      </c>
    </row>
    <row r="398" customFormat="false" ht="15" hidden="false" customHeight="false" outlineLevel="0" collapsed="false">
      <c r="A398" s="6" t="s">
        <v>868</v>
      </c>
      <c r="B398" s="6" t="s">
        <v>7887</v>
      </c>
      <c r="C398" s="6" t="n">
        <v>1783942027</v>
      </c>
      <c r="D398" s="6" t="n">
        <v>1783943340</v>
      </c>
      <c r="E398" s="9" t="n">
        <f aca="false">MAX(0,MIN(D398,Scenario!$B$12)-MAX(C398,Scenario!$B$11))/60</f>
        <v>21.8833333333333</v>
      </c>
    </row>
    <row r="399" customFormat="false" ht="15" hidden="false" customHeight="false" outlineLevel="0" collapsed="false">
      <c r="A399" s="6" t="s">
        <v>880</v>
      </c>
      <c r="B399" s="6" t="s">
        <v>7885</v>
      </c>
      <c r="C399" s="6" t="n">
        <v>1783944014</v>
      </c>
      <c r="D399" s="6" t="n">
        <v>1783945282</v>
      </c>
      <c r="E399" s="9" t="n">
        <f aca="false">MAX(0,MIN(D399,Scenario!$B$12)-MAX(C399,Scenario!$B$11))/60</f>
        <v>21.1333333333333</v>
      </c>
    </row>
    <row r="400" customFormat="false" ht="15" hidden="false" customHeight="false" outlineLevel="0" collapsed="false">
      <c r="A400" s="6" t="s">
        <v>882</v>
      </c>
      <c r="B400" s="6" t="s">
        <v>7892</v>
      </c>
      <c r="C400" s="6" t="n">
        <v>1783945684</v>
      </c>
      <c r="D400" s="6" t="n">
        <v>1783949059</v>
      </c>
      <c r="E400" s="9" t="n">
        <f aca="false">MAX(0,MIN(D400,Scenario!$B$12)-MAX(C400,Scenario!$B$11))/60</f>
        <v>56.25</v>
      </c>
    </row>
    <row r="401" customFormat="false" ht="15" hidden="false" customHeight="false" outlineLevel="0" collapsed="false">
      <c r="A401" s="6" t="s">
        <v>884</v>
      </c>
      <c r="B401" s="6" t="s">
        <v>7891</v>
      </c>
      <c r="C401" s="6" t="n">
        <v>1783947037</v>
      </c>
      <c r="D401" s="6" t="n">
        <v>1783951871</v>
      </c>
      <c r="E401" s="9" t="n">
        <f aca="false">MAX(0,MIN(D401,Scenario!$B$12)-MAX(C401,Scenario!$B$11))/60</f>
        <v>80.5666666666667</v>
      </c>
    </row>
    <row r="402" customFormat="false" ht="15" hidden="false" customHeight="false" outlineLevel="0" collapsed="false">
      <c r="A402" s="6" t="s">
        <v>886</v>
      </c>
      <c r="B402" s="6" t="s">
        <v>7889</v>
      </c>
      <c r="C402" s="6" t="n">
        <v>1783947611</v>
      </c>
      <c r="D402" s="6" t="n">
        <v>1783951490</v>
      </c>
      <c r="E402" s="9" t="n">
        <f aca="false">MAX(0,MIN(D402,Scenario!$B$12)-MAX(C402,Scenario!$B$11))/60</f>
        <v>64.65</v>
      </c>
    </row>
    <row r="403" customFormat="false" ht="15" hidden="false" customHeight="false" outlineLevel="0" collapsed="false">
      <c r="A403" s="6" t="s">
        <v>888</v>
      </c>
      <c r="B403" s="6" t="s">
        <v>7890</v>
      </c>
      <c r="C403" s="6" t="n">
        <v>1783947891</v>
      </c>
      <c r="D403" s="6" t="n">
        <v>1783950309</v>
      </c>
      <c r="E403" s="9" t="n">
        <f aca="false">MAX(0,MIN(D403,Scenario!$B$12)-MAX(C403,Scenario!$B$11))/60</f>
        <v>40.3</v>
      </c>
    </row>
    <row r="404" customFormat="false" ht="15" hidden="false" customHeight="false" outlineLevel="0" collapsed="false">
      <c r="A404" s="6" t="s">
        <v>892</v>
      </c>
      <c r="B404" s="6" t="s">
        <v>7887</v>
      </c>
      <c r="C404" s="6" t="n">
        <v>1783949452</v>
      </c>
      <c r="D404" s="6" t="n">
        <v>1783951551</v>
      </c>
      <c r="E404" s="9" t="n">
        <f aca="false">MAX(0,MIN(D404,Scenario!$B$12)-MAX(C404,Scenario!$B$11))/60</f>
        <v>34.9833333333333</v>
      </c>
    </row>
    <row r="405" customFormat="false" ht="15" hidden="false" customHeight="false" outlineLevel="0" collapsed="false">
      <c r="A405" s="6" t="s">
        <v>890</v>
      </c>
      <c r="B405" s="6" t="s">
        <v>7890</v>
      </c>
      <c r="C405" s="6" t="n">
        <v>1783950351</v>
      </c>
      <c r="D405" s="6" t="n">
        <v>1783951345</v>
      </c>
      <c r="E405" s="9" t="n">
        <f aca="false">MAX(0,MIN(D405,Scenario!$B$12)-MAX(C405,Scenario!$B$11))/60</f>
        <v>16.5666666666667</v>
      </c>
    </row>
    <row r="406" customFormat="false" ht="15" hidden="false" customHeight="false" outlineLevel="0" collapsed="false">
      <c r="A406" s="6" t="s">
        <v>894</v>
      </c>
      <c r="B406" s="6" t="s">
        <v>7892</v>
      </c>
      <c r="C406" s="6" t="n">
        <v>1783952143</v>
      </c>
      <c r="D406" s="6" t="n">
        <v>1783954141</v>
      </c>
      <c r="E406" s="9" t="n">
        <f aca="false">MAX(0,MIN(D406,Scenario!$B$12)-MAX(C406,Scenario!$B$11))/60</f>
        <v>33.3</v>
      </c>
    </row>
    <row r="407" customFormat="false" ht="15" hidden="false" customHeight="false" outlineLevel="0" collapsed="false">
      <c r="A407" s="6" t="s">
        <v>896</v>
      </c>
      <c r="B407" s="6" t="s">
        <v>7890</v>
      </c>
      <c r="C407" s="6" t="n">
        <v>1783952414</v>
      </c>
      <c r="D407" s="6" t="n">
        <v>1783953172</v>
      </c>
      <c r="E407" s="9" t="n">
        <f aca="false">MAX(0,MIN(D407,Scenario!$B$12)-MAX(C407,Scenario!$B$11))/60</f>
        <v>12.6333333333333</v>
      </c>
    </row>
    <row r="408" customFormat="false" ht="15" hidden="false" customHeight="false" outlineLevel="0" collapsed="false">
      <c r="A408" s="6" t="s">
        <v>898</v>
      </c>
      <c r="B408" s="6" t="s">
        <v>7887</v>
      </c>
      <c r="C408" s="6" t="n">
        <v>1783953109</v>
      </c>
      <c r="D408" s="6" t="n">
        <v>1783954313</v>
      </c>
      <c r="E408" s="9" t="n">
        <f aca="false">MAX(0,MIN(D408,Scenario!$B$12)-MAX(C408,Scenario!$B$11))/60</f>
        <v>20.0666666666667</v>
      </c>
    </row>
    <row r="409" customFormat="false" ht="15" hidden="false" customHeight="false" outlineLevel="0" collapsed="false">
      <c r="A409" s="6" t="s">
        <v>890</v>
      </c>
      <c r="B409" s="6" t="s">
        <v>7890</v>
      </c>
      <c r="C409" s="6" t="n">
        <v>1783953376</v>
      </c>
      <c r="D409" s="6" t="n">
        <v>1783953903</v>
      </c>
      <c r="E409" s="9" t="n">
        <f aca="false">MAX(0,MIN(D409,Scenario!$B$12)-MAX(C409,Scenario!$B$11))/60</f>
        <v>8.78333333333333</v>
      </c>
    </row>
    <row r="410" customFormat="false" ht="15" hidden="false" customHeight="false" outlineLevel="0" collapsed="false">
      <c r="A410" s="6" t="s">
        <v>902</v>
      </c>
      <c r="B410" s="6" t="s">
        <v>7891</v>
      </c>
      <c r="C410" s="6" t="n">
        <v>1783953661</v>
      </c>
      <c r="D410" s="6" t="n">
        <v>1783954498</v>
      </c>
      <c r="E410" s="9" t="n">
        <f aca="false">MAX(0,MIN(D410,Scenario!$B$12)-MAX(C410,Scenario!$B$11))/60</f>
        <v>13.95</v>
      </c>
    </row>
    <row r="411" customFormat="false" ht="15" hidden="false" customHeight="false" outlineLevel="0" collapsed="false">
      <c r="A411" s="6" t="s">
        <v>900</v>
      </c>
      <c r="B411" s="6" t="s">
        <v>7890</v>
      </c>
      <c r="C411" s="6" t="n">
        <v>1783953961</v>
      </c>
      <c r="D411" s="6" t="n">
        <v>1783957263</v>
      </c>
      <c r="E411" s="9" t="n">
        <f aca="false">MAX(0,MIN(D411,Scenario!$B$12)-MAX(C411,Scenario!$B$11))/60</f>
        <v>55.0333333333333</v>
      </c>
    </row>
    <row r="412" customFormat="false" ht="15" hidden="false" customHeight="false" outlineLevel="0" collapsed="false">
      <c r="A412" s="6" t="s">
        <v>904</v>
      </c>
      <c r="B412" s="6" t="s">
        <v>7892</v>
      </c>
      <c r="C412" s="6" t="n">
        <v>1783954174</v>
      </c>
      <c r="D412" s="6" t="n">
        <v>1783955743</v>
      </c>
      <c r="E412" s="9" t="n">
        <f aca="false">MAX(0,MIN(D412,Scenario!$B$12)-MAX(C412,Scenario!$B$11))/60</f>
        <v>26.15</v>
      </c>
    </row>
    <row r="413" customFormat="false" ht="15" hidden="false" customHeight="false" outlineLevel="0" collapsed="false">
      <c r="A413" s="6" t="s">
        <v>906</v>
      </c>
      <c r="B413" s="6" t="s">
        <v>7887</v>
      </c>
      <c r="C413" s="6" t="n">
        <v>1783955740</v>
      </c>
      <c r="D413" s="6" t="n">
        <v>1783956480</v>
      </c>
      <c r="E413" s="9" t="n">
        <f aca="false">MAX(0,MIN(D413,Scenario!$B$12)-MAX(C413,Scenario!$B$11))/60</f>
        <v>12.3333333333333</v>
      </c>
    </row>
    <row r="414" customFormat="false" ht="15" hidden="false" customHeight="false" outlineLevel="0" collapsed="false">
      <c r="A414" s="6" t="s">
        <v>902</v>
      </c>
      <c r="B414" s="6" t="s">
        <v>7891</v>
      </c>
      <c r="C414" s="6" t="n">
        <v>1783956012</v>
      </c>
      <c r="D414" s="6" t="n">
        <v>1783957156</v>
      </c>
      <c r="E414" s="9" t="n">
        <f aca="false">MAX(0,MIN(D414,Scenario!$B$12)-MAX(C414,Scenario!$B$11))/60</f>
        <v>19.0666666666667</v>
      </c>
    </row>
    <row r="415" customFormat="false" ht="15" hidden="false" customHeight="false" outlineLevel="0" collapsed="false">
      <c r="A415" s="6" t="s">
        <v>910</v>
      </c>
      <c r="B415" s="6" t="s">
        <v>7889</v>
      </c>
      <c r="C415" s="6" t="n">
        <v>1783956312</v>
      </c>
      <c r="D415" s="6" t="n">
        <v>1783957005</v>
      </c>
      <c r="E415" s="9" t="n">
        <f aca="false">MAX(0,MIN(D415,Scenario!$B$12)-MAX(C415,Scenario!$B$11))/60</f>
        <v>11.55</v>
      </c>
    </row>
    <row r="416" customFormat="false" ht="15" hidden="false" customHeight="false" outlineLevel="0" collapsed="false">
      <c r="A416" s="6" t="s">
        <v>908</v>
      </c>
      <c r="B416" s="6" t="s">
        <v>7887</v>
      </c>
      <c r="C416" s="6" t="n">
        <v>1783956535</v>
      </c>
      <c r="D416" s="6" t="n">
        <v>1783957868</v>
      </c>
      <c r="E416" s="9" t="n">
        <f aca="false">MAX(0,MIN(D416,Scenario!$B$12)-MAX(C416,Scenario!$B$11))/60</f>
        <v>22.2166666666667</v>
      </c>
    </row>
    <row r="417" customFormat="false" ht="15" hidden="false" customHeight="false" outlineLevel="0" collapsed="false">
      <c r="A417" s="6" t="s">
        <v>912</v>
      </c>
      <c r="B417" s="6" t="s">
        <v>7892</v>
      </c>
      <c r="C417" s="6" t="n">
        <v>1783956817</v>
      </c>
      <c r="D417" s="6" t="n">
        <v>1783957261</v>
      </c>
      <c r="E417" s="9" t="n">
        <f aca="false">MAX(0,MIN(D417,Scenario!$B$12)-MAX(C417,Scenario!$B$11))/60</f>
        <v>7.4</v>
      </c>
    </row>
    <row r="418" customFormat="false" ht="15" hidden="false" customHeight="false" outlineLevel="0" collapsed="false">
      <c r="A418" s="6" t="s">
        <v>896</v>
      </c>
      <c r="B418" s="6" t="s">
        <v>7890</v>
      </c>
      <c r="C418" s="6" t="n">
        <v>1783957272</v>
      </c>
      <c r="D418" s="6" t="n">
        <v>1783958160</v>
      </c>
      <c r="E418" s="9" t="n">
        <f aca="false">MAX(0,MIN(D418,Scenario!$B$12)-MAX(C418,Scenario!$B$11))/60</f>
        <v>14.8</v>
      </c>
    </row>
    <row r="419" customFormat="false" ht="15" hidden="false" customHeight="false" outlineLevel="0" collapsed="false">
      <c r="A419" s="6" t="s">
        <v>912</v>
      </c>
      <c r="B419" s="6" t="s">
        <v>7891</v>
      </c>
      <c r="C419" s="6" t="n">
        <v>1783957292</v>
      </c>
      <c r="D419" s="6" t="n">
        <v>1783958692</v>
      </c>
      <c r="E419" s="9" t="n">
        <f aca="false">MAX(0,MIN(D419,Scenario!$B$12)-MAX(C419,Scenario!$B$11))/60</f>
        <v>23.3333333333333</v>
      </c>
    </row>
    <row r="420" customFormat="false" ht="15" hidden="false" customHeight="false" outlineLevel="0" collapsed="false">
      <c r="A420" s="6" t="s">
        <v>910</v>
      </c>
      <c r="B420" s="6" t="s">
        <v>7889</v>
      </c>
      <c r="C420" s="6" t="n">
        <v>1783957998</v>
      </c>
      <c r="D420" s="6" t="n">
        <v>1783958430</v>
      </c>
      <c r="E420" s="9" t="n">
        <f aca="false">MAX(0,MIN(D420,Scenario!$B$12)-MAX(C420,Scenario!$B$11))/60</f>
        <v>7.2</v>
      </c>
    </row>
    <row r="421" customFormat="false" ht="15" hidden="false" customHeight="false" outlineLevel="0" collapsed="false">
      <c r="A421" s="6" t="s">
        <v>914</v>
      </c>
      <c r="B421" s="6" t="s">
        <v>7894</v>
      </c>
      <c r="C421" s="6" t="n">
        <v>1783959395</v>
      </c>
      <c r="D421" s="6" t="n">
        <v>1783959804</v>
      </c>
      <c r="E421" s="9" t="n">
        <f aca="false">MAX(0,MIN(D421,Scenario!$B$12)-MAX(C421,Scenario!$B$11))/60</f>
        <v>6.81666666666667</v>
      </c>
    </row>
    <row r="422" customFormat="false" ht="15" hidden="false" customHeight="false" outlineLevel="0" collapsed="false">
      <c r="A422" s="6" t="s">
        <v>916</v>
      </c>
      <c r="B422" s="6" t="s">
        <v>7895</v>
      </c>
      <c r="C422" s="6" t="n">
        <v>1783959494</v>
      </c>
      <c r="D422" s="6" t="n">
        <v>1783960926</v>
      </c>
      <c r="E422" s="9" t="n">
        <f aca="false">MAX(0,MIN(D422,Scenario!$B$12)-MAX(C422,Scenario!$B$11))/60</f>
        <v>23.8666666666667</v>
      </c>
    </row>
    <row r="423" customFormat="false" ht="15" hidden="false" customHeight="false" outlineLevel="0" collapsed="false">
      <c r="A423" s="6" t="s">
        <v>918</v>
      </c>
      <c r="B423" s="6" t="s">
        <v>7894</v>
      </c>
      <c r="C423" s="6" t="n">
        <v>1783959855</v>
      </c>
      <c r="D423" s="6" t="n">
        <v>1783964168</v>
      </c>
      <c r="E423" s="9" t="n">
        <f aca="false">MAX(0,MIN(D423,Scenario!$B$12)-MAX(C423,Scenario!$B$11))/60</f>
        <v>71.8833333333333</v>
      </c>
    </row>
    <row r="424" customFormat="false" ht="15" hidden="false" customHeight="false" outlineLevel="0" collapsed="false">
      <c r="A424" s="6" t="s">
        <v>920</v>
      </c>
      <c r="B424" s="6" t="s">
        <v>7892</v>
      </c>
      <c r="C424" s="6" t="n">
        <v>1783960693</v>
      </c>
      <c r="D424" s="6" t="n">
        <v>1783964045</v>
      </c>
      <c r="E424" s="9" t="n">
        <f aca="false">MAX(0,MIN(D424,Scenario!$B$12)-MAX(C424,Scenario!$B$11))/60</f>
        <v>55.8666666666667</v>
      </c>
    </row>
    <row r="425" customFormat="false" ht="15" hidden="false" customHeight="false" outlineLevel="0" collapsed="false">
      <c r="A425" s="6" t="s">
        <v>922</v>
      </c>
      <c r="B425" s="6" t="s">
        <v>7890</v>
      </c>
      <c r="C425" s="6" t="n">
        <v>1783961687</v>
      </c>
      <c r="D425" s="6" t="n">
        <v>1783963786</v>
      </c>
      <c r="E425" s="9" t="n">
        <f aca="false">MAX(0,MIN(D425,Scenario!$B$12)-MAX(C425,Scenario!$B$11))/60</f>
        <v>34.9833333333333</v>
      </c>
    </row>
    <row r="426" customFormat="false" ht="15" hidden="false" customHeight="false" outlineLevel="0" collapsed="false">
      <c r="A426" s="6" t="s">
        <v>924</v>
      </c>
      <c r="B426" s="6" t="s">
        <v>7891</v>
      </c>
      <c r="C426" s="6" t="n">
        <v>1783962248</v>
      </c>
      <c r="D426" s="6" t="n">
        <v>1783964194</v>
      </c>
      <c r="E426" s="9" t="n">
        <f aca="false">MAX(0,MIN(D426,Scenario!$B$12)-MAX(C426,Scenario!$B$11))/60</f>
        <v>32.4333333333333</v>
      </c>
    </row>
    <row r="427" customFormat="false" ht="15" hidden="false" customHeight="false" outlineLevel="0" collapsed="false">
      <c r="A427" s="6" t="s">
        <v>926</v>
      </c>
      <c r="B427" s="6" t="s">
        <v>7895</v>
      </c>
      <c r="C427" s="6" t="n">
        <v>1783962693</v>
      </c>
      <c r="D427" s="6" t="n">
        <v>1783967574</v>
      </c>
      <c r="E427" s="9" t="n">
        <f aca="false">MAX(0,MIN(D427,Scenario!$B$12)-MAX(C427,Scenario!$B$11))/60</f>
        <v>81.35</v>
      </c>
    </row>
    <row r="428" customFormat="false" ht="15" hidden="false" customHeight="false" outlineLevel="0" collapsed="false">
      <c r="A428" s="6" t="s">
        <v>928</v>
      </c>
      <c r="B428" s="6" t="s">
        <v>7890</v>
      </c>
      <c r="C428" s="6" t="n">
        <v>1783963842</v>
      </c>
      <c r="D428" s="6" t="n">
        <v>1783964555</v>
      </c>
      <c r="E428" s="9" t="n">
        <f aca="false">MAX(0,MIN(D428,Scenario!$B$12)-MAX(C428,Scenario!$B$11))/60</f>
        <v>11.8833333333333</v>
      </c>
    </row>
    <row r="429" customFormat="false" ht="15" hidden="false" customHeight="false" outlineLevel="0" collapsed="false">
      <c r="A429" s="6" t="s">
        <v>932</v>
      </c>
      <c r="B429" s="6" t="s">
        <v>7892</v>
      </c>
      <c r="C429" s="6" t="n">
        <v>1783964089</v>
      </c>
      <c r="D429" s="6" t="n">
        <v>1783965075</v>
      </c>
      <c r="E429" s="9" t="n">
        <f aca="false">MAX(0,MIN(D429,Scenario!$B$12)-MAX(C429,Scenario!$B$11))/60</f>
        <v>16.4333333333333</v>
      </c>
    </row>
    <row r="430" customFormat="false" ht="15" hidden="false" customHeight="false" outlineLevel="0" collapsed="false">
      <c r="A430" s="6" t="s">
        <v>914</v>
      </c>
      <c r="B430" s="6" t="s">
        <v>7894</v>
      </c>
      <c r="C430" s="6" t="n">
        <v>1783964197</v>
      </c>
      <c r="D430" s="6" t="n">
        <v>1783964788</v>
      </c>
      <c r="E430" s="9" t="n">
        <f aca="false">MAX(0,MIN(D430,Scenario!$B$12)-MAX(C430,Scenario!$B$11))/60</f>
        <v>9.85</v>
      </c>
    </row>
    <row r="431" customFormat="false" ht="15" hidden="false" customHeight="false" outlineLevel="0" collapsed="false">
      <c r="A431" s="6" t="s">
        <v>930</v>
      </c>
      <c r="B431" s="6" t="s">
        <v>7891</v>
      </c>
      <c r="C431" s="6" t="n">
        <v>1783964246</v>
      </c>
      <c r="D431" s="6" t="n">
        <v>1783965130</v>
      </c>
      <c r="E431" s="9" t="n">
        <f aca="false">MAX(0,MIN(D431,Scenario!$B$12)-MAX(C431,Scenario!$B$11))/60</f>
        <v>14.7333333333333</v>
      </c>
    </row>
    <row r="432" customFormat="false" ht="15" hidden="false" customHeight="false" outlineLevel="0" collapsed="false">
      <c r="A432" s="6" t="s">
        <v>934</v>
      </c>
      <c r="B432" s="6" t="s">
        <v>7893</v>
      </c>
      <c r="C432" s="6" t="n">
        <v>1783964362</v>
      </c>
      <c r="D432" s="6" t="n">
        <v>1783967447</v>
      </c>
      <c r="E432" s="9" t="n">
        <f aca="false">MAX(0,MIN(D432,Scenario!$B$12)-MAX(C432,Scenario!$B$11))/60</f>
        <v>51.4166666666667</v>
      </c>
    </row>
    <row r="433" customFormat="false" ht="15" hidden="false" customHeight="false" outlineLevel="0" collapsed="false">
      <c r="A433" s="6" t="s">
        <v>922</v>
      </c>
      <c r="B433" s="6" t="s">
        <v>7890</v>
      </c>
      <c r="C433" s="6" t="n">
        <v>1783965391</v>
      </c>
      <c r="D433" s="6" t="n">
        <v>1783966237</v>
      </c>
      <c r="E433" s="9" t="n">
        <f aca="false">MAX(0,MIN(D433,Scenario!$B$12)-MAX(C433,Scenario!$B$11))/60</f>
        <v>14.1</v>
      </c>
    </row>
    <row r="434" customFormat="false" ht="15" hidden="false" customHeight="false" outlineLevel="0" collapsed="false">
      <c r="A434" s="6" t="s">
        <v>928</v>
      </c>
      <c r="B434" s="6" t="s">
        <v>7890</v>
      </c>
      <c r="C434" s="6" t="n">
        <v>1783966265</v>
      </c>
      <c r="D434" s="6" t="n">
        <v>1783966970</v>
      </c>
      <c r="E434" s="9" t="n">
        <f aca="false">MAX(0,MIN(D434,Scenario!$B$12)-MAX(C434,Scenario!$B$11))/60</f>
        <v>11.75</v>
      </c>
    </row>
    <row r="435" customFormat="false" ht="15" hidden="false" customHeight="false" outlineLevel="0" collapsed="false">
      <c r="A435" s="6" t="s">
        <v>918</v>
      </c>
      <c r="B435" s="6" t="s">
        <v>7894</v>
      </c>
      <c r="C435" s="6" t="n">
        <v>1783966323</v>
      </c>
      <c r="D435" s="6" t="n">
        <v>1783970573</v>
      </c>
      <c r="E435" s="9" t="n">
        <f aca="false">MAX(0,MIN(D435,Scenario!$B$12)-MAX(C435,Scenario!$B$11))/60</f>
        <v>70.8333333333333</v>
      </c>
    </row>
    <row r="436" customFormat="false" ht="15" hidden="false" customHeight="false" outlineLevel="0" collapsed="false">
      <c r="A436" s="6" t="s">
        <v>936</v>
      </c>
      <c r="B436" s="6" t="s">
        <v>7891</v>
      </c>
      <c r="C436" s="6" t="n">
        <v>1783966717</v>
      </c>
      <c r="D436" s="6" t="n">
        <v>1783968965</v>
      </c>
      <c r="E436" s="9" t="n">
        <f aca="false">MAX(0,MIN(D436,Scenario!$B$12)-MAX(C436,Scenario!$B$11))/60</f>
        <v>37.4666666666667</v>
      </c>
    </row>
    <row r="437" customFormat="false" ht="15" hidden="false" customHeight="false" outlineLevel="0" collapsed="false">
      <c r="A437" s="6" t="s">
        <v>932</v>
      </c>
      <c r="B437" s="6" t="s">
        <v>7892</v>
      </c>
      <c r="C437" s="6" t="n">
        <v>1783967332</v>
      </c>
      <c r="D437" s="6" t="n">
        <v>1783968454</v>
      </c>
      <c r="E437" s="9" t="n">
        <f aca="false">MAX(0,MIN(D437,Scenario!$B$12)-MAX(C437,Scenario!$B$11))/60</f>
        <v>18.7</v>
      </c>
    </row>
    <row r="438" customFormat="false" ht="15" hidden="false" customHeight="false" outlineLevel="0" collapsed="false">
      <c r="A438" s="6" t="s">
        <v>938</v>
      </c>
      <c r="B438" s="6" t="s">
        <v>7896</v>
      </c>
      <c r="C438" s="6" t="n">
        <v>1783967966</v>
      </c>
      <c r="D438" s="6" t="n">
        <v>1783968535</v>
      </c>
      <c r="E438" s="9" t="n">
        <f aca="false">MAX(0,MIN(D438,Scenario!$B$12)-MAX(C438,Scenario!$B$11))/60</f>
        <v>9.48333333333333</v>
      </c>
    </row>
    <row r="439" customFormat="false" ht="15" hidden="false" customHeight="false" outlineLevel="0" collapsed="false">
      <c r="A439" s="6" t="s">
        <v>938</v>
      </c>
      <c r="B439" s="6" t="s">
        <v>7897</v>
      </c>
      <c r="C439" s="6" t="n">
        <v>1783968557</v>
      </c>
      <c r="D439" s="6" t="n">
        <v>1783971258</v>
      </c>
      <c r="E439" s="9" t="n">
        <f aca="false">MAX(0,MIN(D439,Scenario!$B$12)-MAX(C439,Scenario!$B$11))/60</f>
        <v>45.0166666666667</v>
      </c>
    </row>
    <row r="440" customFormat="false" ht="15" hidden="false" customHeight="false" outlineLevel="0" collapsed="false">
      <c r="A440" s="6" t="s">
        <v>942</v>
      </c>
      <c r="B440" s="6" t="s">
        <v>7897</v>
      </c>
      <c r="C440" s="6" t="n">
        <v>1783971269</v>
      </c>
      <c r="D440" s="6" t="n">
        <v>1783972255</v>
      </c>
      <c r="E440" s="9" t="n">
        <f aca="false">MAX(0,MIN(D440,Scenario!$B$12)-MAX(C440,Scenario!$B$11))/60</f>
        <v>16.4333333333333</v>
      </c>
    </row>
    <row r="441" customFormat="false" ht="15" hidden="false" customHeight="false" outlineLevel="0" collapsed="false">
      <c r="A441" s="6" t="s">
        <v>940</v>
      </c>
      <c r="B441" s="6" t="s">
        <v>7894</v>
      </c>
      <c r="C441" s="6" t="n">
        <v>1783972821</v>
      </c>
      <c r="D441" s="6" t="n">
        <v>1783973289</v>
      </c>
      <c r="E441" s="9" t="n">
        <f aca="false">MAX(0,MIN(D441,Scenario!$B$12)-MAX(C441,Scenario!$B$11))/60</f>
        <v>7.8</v>
      </c>
    </row>
    <row r="442" customFormat="false" ht="15" hidden="false" customHeight="false" outlineLevel="0" collapsed="false">
      <c r="A442" s="6" t="s">
        <v>944</v>
      </c>
      <c r="B442" s="6" t="s">
        <v>7896</v>
      </c>
      <c r="C442" s="6" t="n">
        <v>1783974120</v>
      </c>
      <c r="D442" s="6" t="n">
        <v>1783975616</v>
      </c>
      <c r="E442" s="9" t="n">
        <f aca="false">MAX(0,MIN(D442,Scenario!$B$12)-MAX(C442,Scenario!$B$11))/60</f>
        <v>24.9333333333333</v>
      </c>
    </row>
    <row r="443" customFormat="false" ht="15" hidden="false" customHeight="false" outlineLevel="0" collapsed="false">
      <c r="A443" s="6" t="s">
        <v>946</v>
      </c>
      <c r="B443" s="6" t="s">
        <v>7894</v>
      </c>
      <c r="C443" s="6" t="n">
        <v>1783974427</v>
      </c>
      <c r="D443" s="6" t="n">
        <v>1783975590</v>
      </c>
      <c r="E443" s="9" t="n">
        <f aca="false">MAX(0,MIN(D443,Scenario!$B$12)-MAX(C443,Scenario!$B$11))/60</f>
        <v>19.3833333333333</v>
      </c>
    </row>
    <row r="444" customFormat="false" ht="15" hidden="false" customHeight="false" outlineLevel="0" collapsed="false">
      <c r="A444" s="6" t="s">
        <v>940</v>
      </c>
      <c r="B444" s="6" t="s">
        <v>7894</v>
      </c>
      <c r="C444" s="6" t="n">
        <v>1783975620</v>
      </c>
      <c r="D444" s="6" t="n">
        <v>1783976307</v>
      </c>
      <c r="E444" s="9" t="n">
        <f aca="false">MAX(0,MIN(D444,Scenario!$B$12)-MAX(C444,Scenario!$B$11))/60</f>
        <v>11.45</v>
      </c>
    </row>
    <row r="445" customFormat="false" ht="15" hidden="false" customHeight="false" outlineLevel="0" collapsed="false">
      <c r="A445" s="6" t="s">
        <v>948</v>
      </c>
      <c r="B445" s="6" t="s">
        <v>7897</v>
      </c>
      <c r="C445" s="6" t="n">
        <v>1783975666</v>
      </c>
      <c r="D445" s="6" t="n">
        <v>1783976100</v>
      </c>
      <c r="E445" s="9" t="n">
        <f aca="false">MAX(0,MIN(D445,Scenario!$B$12)-MAX(C445,Scenario!$B$11))/60</f>
        <v>7.23333333333333</v>
      </c>
    </row>
    <row r="446" customFormat="false" ht="15" hidden="false" customHeight="false" outlineLevel="0" collapsed="false">
      <c r="A446" s="6" t="s">
        <v>948</v>
      </c>
      <c r="B446" s="6" t="s">
        <v>7894</v>
      </c>
      <c r="C446" s="6" t="n">
        <v>1783976351</v>
      </c>
      <c r="D446" s="6" t="n">
        <v>1783976984</v>
      </c>
      <c r="E446" s="9" t="n">
        <f aca="false">MAX(0,MIN(D446,Scenario!$B$12)-MAX(C446,Scenario!$B$11))/60</f>
        <v>10.55</v>
      </c>
    </row>
    <row r="447" customFormat="false" ht="15" hidden="false" customHeight="false" outlineLevel="0" collapsed="false">
      <c r="A447" s="6" t="s">
        <v>838</v>
      </c>
      <c r="B447" s="6" t="s">
        <v>7893</v>
      </c>
      <c r="C447" s="6" t="n">
        <v>1783977576</v>
      </c>
      <c r="D447" s="6" t="n">
        <v>1783979080</v>
      </c>
      <c r="E447" s="9" t="n">
        <f aca="false">MAX(0,MIN(D447,Scenario!$B$12)-MAX(C447,Scenario!$B$11))/60</f>
        <v>25.0666666666667</v>
      </c>
    </row>
    <row r="448" customFormat="false" ht="15" hidden="false" customHeight="false" outlineLevel="0" collapsed="false">
      <c r="A448" s="6" t="s">
        <v>872</v>
      </c>
      <c r="B448" s="6" t="s">
        <v>7884</v>
      </c>
      <c r="C448" s="6" t="n">
        <v>1784005232</v>
      </c>
      <c r="D448" s="6" t="n">
        <v>1784005624</v>
      </c>
      <c r="E448" s="9" t="n">
        <f aca="false">MAX(0,MIN(D448,Scenario!$B$12)-MAX(C448,Scenario!$B$11))/60</f>
        <v>6.53333333333333</v>
      </c>
    </row>
    <row r="449" customFormat="false" ht="15" hidden="false" customHeight="false" outlineLevel="0" collapsed="false">
      <c r="A449" s="6" t="s">
        <v>932</v>
      </c>
      <c r="B449" s="6" t="s">
        <v>7882</v>
      </c>
      <c r="C449" s="6" t="n">
        <v>1784005234</v>
      </c>
      <c r="D449" s="6" t="n">
        <v>1784005669</v>
      </c>
      <c r="E449" s="9" t="n">
        <f aca="false">MAX(0,MIN(D449,Scenario!$B$12)-MAX(C449,Scenario!$B$11))/60</f>
        <v>7.25</v>
      </c>
    </row>
    <row r="450" customFormat="false" ht="15" hidden="false" customHeight="false" outlineLevel="0" collapsed="false">
      <c r="A450" s="6" t="s">
        <v>950</v>
      </c>
      <c r="B450" s="6" t="s">
        <v>7883</v>
      </c>
      <c r="C450" s="6" t="n">
        <v>1784012574</v>
      </c>
      <c r="D450" s="6" t="n">
        <v>1784016284</v>
      </c>
      <c r="E450" s="9" t="n">
        <f aca="false">MAX(0,MIN(D450,Scenario!$B$12)-MAX(C450,Scenario!$B$11))/60</f>
        <v>61.8333333333333</v>
      </c>
    </row>
    <row r="451" customFormat="false" ht="15" hidden="false" customHeight="false" outlineLevel="0" collapsed="false">
      <c r="A451" s="6" t="s">
        <v>954</v>
      </c>
      <c r="B451" s="6" t="s">
        <v>7885</v>
      </c>
      <c r="C451" s="6" t="n">
        <v>1784012929</v>
      </c>
      <c r="D451" s="6" t="n">
        <v>1784014014</v>
      </c>
      <c r="E451" s="9" t="n">
        <f aca="false">MAX(0,MIN(D451,Scenario!$B$12)-MAX(C451,Scenario!$B$11))/60</f>
        <v>18.0833333333333</v>
      </c>
    </row>
    <row r="452" customFormat="false" ht="15" hidden="false" customHeight="false" outlineLevel="0" collapsed="false">
      <c r="A452" s="6" t="s">
        <v>952</v>
      </c>
      <c r="B452" s="6" t="s">
        <v>7886</v>
      </c>
      <c r="C452" s="6" t="n">
        <v>1784012934</v>
      </c>
      <c r="D452" s="6" t="n">
        <v>1784013652</v>
      </c>
      <c r="E452" s="9" t="n">
        <f aca="false">MAX(0,MIN(D452,Scenario!$B$12)-MAX(C452,Scenario!$B$11))/60</f>
        <v>11.9666666666667</v>
      </c>
    </row>
    <row r="453" customFormat="false" ht="15" hidden="false" customHeight="false" outlineLevel="0" collapsed="false">
      <c r="A453" s="6" t="s">
        <v>952</v>
      </c>
      <c r="B453" s="6" t="s">
        <v>7898</v>
      </c>
      <c r="C453" s="6" t="n">
        <v>1784013679</v>
      </c>
      <c r="D453" s="6" t="n">
        <v>1784015005</v>
      </c>
      <c r="E453" s="9" t="n">
        <f aca="false">MAX(0,MIN(D453,Scenario!$B$12)-MAX(C453,Scenario!$B$11))/60</f>
        <v>22.1</v>
      </c>
    </row>
    <row r="454" customFormat="false" ht="15" hidden="false" customHeight="false" outlineLevel="0" collapsed="false">
      <c r="A454" s="6" t="s">
        <v>956</v>
      </c>
      <c r="B454" s="6" t="s">
        <v>7884</v>
      </c>
      <c r="C454" s="6" t="n">
        <v>1784015168</v>
      </c>
      <c r="D454" s="6" t="n">
        <v>1784016882</v>
      </c>
      <c r="E454" s="9" t="n">
        <f aca="false">MAX(0,MIN(D454,Scenario!$B$12)-MAX(C454,Scenario!$B$11))/60</f>
        <v>28.5666666666667</v>
      </c>
    </row>
    <row r="455" customFormat="false" ht="15" hidden="false" customHeight="false" outlineLevel="0" collapsed="false">
      <c r="A455" s="6" t="s">
        <v>958</v>
      </c>
      <c r="B455" s="6" t="s">
        <v>7886</v>
      </c>
      <c r="C455" s="6" t="n">
        <v>1784016203</v>
      </c>
      <c r="D455" s="6" t="n">
        <v>1784017244</v>
      </c>
      <c r="E455" s="9" t="n">
        <f aca="false">MAX(0,MIN(D455,Scenario!$B$12)-MAX(C455,Scenario!$B$11))/60</f>
        <v>17.35</v>
      </c>
    </row>
    <row r="456" customFormat="false" ht="15" hidden="false" customHeight="false" outlineLevel="0" collapsed="false">
      <c r="A456" s="6" t="s">
        <v>960</v>
      </c>
      <c r="B456" s="6" t="s">
        <v>7888</v>
      </c>
      <c r="C456" s="6" t="n">
        <v>1784016545</v>
      </c>
      <c r="D456" s="6" t="n">
        <v>1784018333</v>
      </c>
      <c r="E456" s="9" t="n">
        <f aca="false">MAX(0,MIN(D456,Scenario!$B$12)-MAX(C456,Scenario!$B$11))/60</f>
        <v>29.8</v>
      </c>
    </row>
    <row r="457" customFormat="false" ht="15" hidden="false" customHeight="false" outlineLevel="0" collapsed="false">
      <c r="A457" s="6" t="s">
        <v>962</v>
      </c>
      <c r="B457" s="6" t="s">
        <v>7898</v>
      </c>
      <c r="C457" s="6" t="n">
        <v>1784017990</v>
      </c>
      <c r="D457" s="6" t="n">
        <v>1784021829</v>
      </c>
      <c r="E457" s="9" t="n">
        <f aca="false">MAX(0,MIN(D457,Scenario!$B$12)-MAX(C457,Scenario!$B$11))/60</f>
        <v>63.9833333333333</v>
      </c>
    </row>
    <row r="458" customFormat="false" ht="15" hidden="false" customHeight="false" outlineLevel="0" collapsed="false">
      <c r="A458" s="6" t="s">
        <v>964</v>
      </c>
      <c r="B458" s="6" t="s">
        <v>7885</v>
      </c>
      <c r="C458" s="6" t="n">
        <v>1784018600</v>
      </c>
      <c r="D458" s="6" t="n">
        <v>1784022204</v>
      </c>
      <c r="E458" s="9" t="n">
        <f aca="false">MAX(0,MIN(D458,Scenario!$B$12)-MAX(C458,Scenario!$B$11))/60</f>
        <v>60.0666666666667</v>
      </c>
    </row>
    <row r="459" customFormat="false" ht="15" hidden="false" customHeight="false" outlineLevel="0" collapsed="false">
      <c r="A459" s="6" t="s">
        <v>950</v>
      </c>
      <c r="B459" s="6" t="s">
        <v>7883</v>
      </c>
      <c r="C459" s="6" t="n">
        <v>1784018672</v>
      </c>
      <c r="D459" s="6" t="n">
        <v>1784022878</v>
      </c>
      <c r="E459" s="9" t="n">
        <f aca="false">MAX(0,MIN(D459,Scenario!$B$12)-MAX(C459,Scenario!$B$11))/60</f>
        <v>70.1</v>
      </c>
    </row>
    <row r="460" customFormat="false" ht="15" hidden="false" customHeight="false" outlineLevel="0" collapsed="false">
      <c r="A460" s="6" t="s">
        <v>958</v>
      </c>
      <c r="B460" s="6" t="s">
        <v>7886</v>
      </c>
      <c r="C460" s="6" t="n">
        <v>1784019273</v>
      </c>
      <c r="D460" s="6" t="n">
        <v>1784020138</v>
      </c>
      <c r="E460" s="9" t="n">
        <f aca="false">MAX(0,MIN(D460,Scenario!$B$12)-MAX(C460,Scenario!$B$11))/60</f>
        <v>14.4166666666667</v>
      </c>
    </row>
    <row r="461" customFormat="false" ht="15" hidden="false" customHeight="false" outlineLevel="0" collapsed="false">
      <c r="A461" s="6" t="s">
        <v>966</v>
      </c>
      <c r="B461" s="6" t="s">
        <v>7887</v>
      </c>
      <c r="C461" s="6" t="n">
        <v>1784021781</v>
      </c>
      <c r="D461" s="6" t="n">
        <v>1784024418</v>
      </c>
      <c r="E461" s="9" t="n">
        <f aca="false">MAX(0,MIN(D461,Scenario!$B$12)-MAX(C461,Scenario!$B$11))/60</f>
        <v>43.95</v>
      </c>
    </row>
    <row r="462" customFormat="false" ht="15" hidden="false" customHeight="false" outlineLevel="0" collapsed="false">
      <c r="A462" s="6" t="s">
        <v>968</v>
      </c>
      <c r="B462" s="6" t="s">
        <v>7889</v>
      </c>
      <c r="C462" s="6" t="n">
        <v>1784021833</v>
      </c>
      <c r="D462" s="6" t="n">
        <v>1784022238</v>
      </c>
      <c r="E462" s="9" t="n">
        <f aca="false">MAX(0,MIN(D462,Scenario!$B$12)-MAX(C462,Scenario!$B$11))/60</f>
        <v>6.75</v>
      </c>
    </row>
    <row r="463" customFormat="false" ht="15" hidden="false" customHeight="false" outlineLevel="0" collapsed="false">
      <c r="A463" s="6" t="s">
        <v>968</v>
      </c>
      <c r="B463" s="6" t="s">
        <v>7884</v>
      </c>
      <c r="C463" s="6" t="n">
        <v>1784022261</v>
      </c>
      <c r="D463" s="6" t="n">
        <v>1784024033</v>
      </c>
      <c r="E463" s="9" t="n">
        <f aca="false">MAX(0,MIN(D463,Scenario!$B$12)-MAX(C463,Scenario!$B$11))/60</f>
        <v>29.5333333333333</v>
      </c>
    </row>
    <row r="464" customFormat="false" ht="15" hidden="false" customHeight="false" outlineLevel="0" collapsed="false">
      <c r="A464" s="6" t="s">
        <v>970</v>
      </c>
      <c r="B464" s="6" t="s">
        <v>7888</v>
      </c>
      <c r="C464" s="6" t="n">
        <v>1784022354</v>
      </c>
      <c r="D464" s="6" t="n">
        <v>1784024110</v>
      </c>
      <c r="E464" s="9" t="n">
        <f aca="false">MAX(0,MIN(D464,Scenario!$B$12)-MAX(C464,Scenario!$B$11))/60</f>
        <v>29.2666666666667</v>
      </c>
    </row>
    <row r="465" customFormat="false" ht="15" hidden="false" customHeight="false" outlineLevel="0" collapsed="false">
      <c r="A465" s="6" t="s">
        <v>972</v>
      </c>
      <c r="B465" s="6" t="s">
        <v>7882</v>
      </c>
      <c r="C465" s="6" t="n">
        <v>1784022441</v>
      </c>
      <c r="D465" s="6" t="n">
        <v>1784025489</v>
      </c>
      <c r="E465" s="9" t="n">
        <f aca="false">MAX(0,MIN(D465,Scenario!$B$12)-MAX(C465,Scenario!$B$11))/60</f>
        <v>50.8</v>
      </c>
    </row>
    <row r="466" customFormat="false" ht="15" hidden="false" customHeight="false" outlineLevel="0" collapsed="false">
      <c r="A466" s="6" t="s">
        <v>974</v>
      </c>
      <c r="B466" s="6" t="s">
        <v>7886</v>
      </c>
      <c r="C466" s="6" t="n">
        <v>1784023937</v>
      </c>
      <c r="D466" s="6" t="n">
        <v>1784027122</v>
      </c>
      <c r="E466" s="9" t="n">
        <f aca="false">MAX(0,MIN(D466,Scenario!$B$12)-MAX(C466,Scenario!$B$11))/60</f>
        <v>53.0833333333333</v>
      </c>
    </row>
    <row r="467" customFormat="false" ht="15" hidden="false" customHeight="false" outlineLevel="0" collapsed="false">
      <c r="A467" s="6" t="s">
        <v>976</v>
      </c>
      <c r="B467" s="6" t="s">
        <v>7898</v>
      </c>
      <c r="C467" s="6" t="n">
        <v>1784024866</v>
      </c>
      <c r="D467" s="6" t="n">
        <v>1784026843</v>
      </c>
      <c r="E467" s="9" t="n">
        <f aca="false">MAX(0,MIN(D467,Scenario!$B$12)-MAX(C467,Scenario!$B$11))/60</f>
        <v>32.95</v>
      </c>
    </row>
    <row r="468" customFormat="false" ht="15" hidden="false" customHeight="false" outlineLevel="0" collapsed="false">
      <c r="A468" s="6" t="s">
        <v>978</v>
      </c>
      <c r="B468" s="6" t="s">
        <v>7889</v>
      </c>
      <c r="C468" s="6" t="n">
        <v>1784025221</v>
      </c>
      <c r="D468" s="6" t="n">
        <v>1784028879</v>
      </c>
      <c r="E468" s="9" t="n">
        <f aca="false">MAX(0,MIN(D468,Scenario!$B$12)-MAX(C468,Scenario!$B$11))/60</f>
        <v>60.9666666666667</v>
      </c>
    </row>
    <row r="469" customFormat="false" ht="15" hidden="false" customHeight="false" outlineLevel="0" collapsed="false">
      <c r="A469" s="6" t="s">
        <v>980</v>
      </c>
      <c r="B469" s="6" t="s">
        <v>7882</v>
      </c>
      <c r="C469" s="6" t="n">
        <v>1784026306</v>
      </c>
      <c r="D469" s="6" t="n">
        <v>1784030505</v>
      </c>
      <c r="E469" s="9" t="n">
        <f aca="false">MAX(0,MIN(D469,Scenario!$B$12)-MAX(C469,Scenario!$B$11))/60</f>
        <v>69.9833333333333</v>
      </c>
    </row>
    <row r="470" customFormat="false" ht="15" hidden="false" customHeight="false" outlineLevel="0" collapsed="false">
      <c r="A470" s="6" t="s">
        <v>966</v>
      </c>
      <c r="B470" s="6" t="s">
        <v>7887</v>
      </c>
      <c r="C470" s="6" t="n">
        <v>1784026378</v>
      </c>
      <c r="D470" s="6" t="n">
        <v>1784029565</v>
      </c>
      <c r="E470" s="9" t="n">
        <f aca="false">MAX(0,MIN(D470,Scenario!$B$12)-MAX(C470,Scenario!$B$11))/60</f>
        <v>53.1166666666667</v>
      </c>
    </row>
    <row r="471" customFormat="false" ht="15" hidden="false" customHeight="false" outlineLevel="0" collapsed="false">
      <c r="A471" s="6" t="s">
        <v>982</v>
      </c>
      <c r="B471" s="6" t="s">
        <v>7884</v>
      </c>
      <c r="C471" s="6" t="n">
        <v>1784026471</v>
      </c>
      <c r="D471" s="6" t="n">
        <v>1784029395</v>
      </c>
      <c r="E471" s="9" t="n">
        <f aca="false">MAX(0,MIN(D471,Scenario!$B$12)-MAX(C471,Scenario!$B$11))/60</f>
        <v>48.7333333333333</v>
      </c>
    </row>
    <row r="472" customFormat="false" ht="15" hidden="false" customHeight="false" outlineLevel="0" collapsed="false">
      <c r="A472" s="6" t="s">
        <v>984</v>
      </c>
      <c r="B472" s="6" t="s">
        <v>7883</v>
      </c>
      <c r="C472" s="6" t="n">
        <v>1784027179</v>
      </c>
      <c r="D472" s="6" t="n">
        <v>1784028454</v>
      </c>
      <c r="E472" s="9" t="n">
        <f aca="false">MAX(0,MIN(D472,Scenario!$B$12)-MAX(C472,Scenario!$B$11))/60</f>
        <v>21.25</v>
      </c>
    </row>
    <row r="473" customFormat="false" ht="15" hidden="false" customHeight="false" outlineLevel="0" collapsed="false">
      <c r="A473" s="6" t="s">
        <v>974</v>
      </c>
      <c r="B473" s="6" t="s">
        <v>7886</v>
      </c>
      <c r="C473" s="6" t="n">
        <v>1784028946</v>
      </c>
      <c r="D473" s="6" t="n">
        <v>1784034417</v>
      </c>
      <c r="E473" s="9" t="n">
        <f aca="false">MAX(0,MIN(D473,Scenario!$B$12)-MAX(C473,Scenario!$B$11))/60</f>
        <v>91.1833333333333</v>
      </c>
    </row>
    <row r="474" customFormat="false" ht="15" hidden="false" customHeight="false" outlineLevel="0" collapsed="false">
      <c r="A474" s="6" t="s">
        <v>988</v>
      </c>
      <c r="B474" s="6" t="s">
        <v>7884</v>
      </c>
      <c r="C474" s="6" t="n">
        <v>1784029635</v>
      </c>
      <c r="D474" s="6" t="n">
        <v>1784032792</v>
      </c>
      <c r="E474" s="9" t="n">
        <f aca="false">MAX(0,MIN(D474,Scenario!$B$12)-MAX(C474,Scenario!$B$11))/60</f>
        <v>52.6166666666667</v>
      </c>
    </row>
    <row r="475" customFormat="false" ht="15" hidden="false" customHeight="false" outlineLevel="0" collapsed="false">
      <c r="A475" s="6" t="s">
        <v>986</v>
      </c>
      <c r="B475" s="6" t="s">
        <v>7890</v>
      </c>
      <c r="C475" s="6" t="n">
        <v>1784030431</v>
      </c>
      <c r="D475" s="6" t="n">
        <v>1784033433</v>
      </c>
      <c r="E475" s="9" t="n">
        <f aca="false">MAX(0,MIN(D475,Scenario!$B$12)-MAX(C475,Scenario!$B$11))/60</f>
        <v>50.0333333333333</v>
      </c>
    </row>
    <row r="476" customFormat="false" ht="15" hidden="false" customHeight="false" outlineLevel="0" collapsed="false">
      <c r="A476" s="6" t="s">
        <v>990</v>
      </c>
      <c r="B476" s="6" t="s">
        <v>7892</v>
      </c>
      <c r="C476" s="6" t="n">
        <v>1784031125</v>
      </c>
      <c r="D476" s="6" t="n">
        <v>1784036101</v>
      </c>
      <c r="E476" s="9" t="n">
        <f aca="false">MAX(0,MIN(D476,Scenario!$B$12)-MAX(C476,Scenario!$B$11))/60</f>
        <v>82.9333333333333</v>
      </c>
    </row>
    <row r="477" customFormat="false" ht="15" hidden="false" customHeight="false" outlineLevel="0" collapsed="false">
      <c r="A477" s="6" t="s">
        <v>992</v>
      </c>
      <c r="B477" s="6" t="s">
        <v>7891</v>
      </c>
      <c r="C477" s="6" t="n">
        <v>1784031245</v>
      </c>
      <c r="D477" s="6" t="n">
        <v>1784034260</v>
      </c>
      <c r="E477" s="9" t="n">
        <f aca="false">MAX(0,MIN(D477,Scenario!$B$12)-MAX(C477,Scenario!$B$11))/60</f>
        <v>50.25</v>
      </c>
    </row>
    <row r="478" customFormat="false" ht="15" hidden="false" customHeight="false" outlineLevel="0" collapsed="false">
      <c r="A478" s="6" t="s">
        <v>996</v>
      </c>
      <c r="B478" s="6" t="s">
        <v>7885</v>
      </c>
      <c r="C478" s="6" t="n">
        <v>1784033844</v>
      </c>
      <c r="D478" s="6" t="n">
        <v>1784036124</v>
      </c>
      <c r="E478" s="9" t="n">
        <f aca="false">MAX(0,MIN(D478,Scenario!$B$12)-MAX(C478,Scenario!$B$11))/60</f>
        <v>38</v>
      </c>
    </row>
    <row r="479" customFormat="false" ht="15" hidden="false" customHeight="false" outlineLevel="0" collapsed="false">
      <c r="A479" s="6" t="s">
        <v>994</v>
      </c>
      <c r="B479" s="6" t="s">
        <v>7889</v>
      </c>
      <c r="C479" s="6" t="n">
        <v>1784034054</v>
      </c>
      <c r="D479" s="6" t="n">
        <v>1784038557</v>
      </c>
      <c r="E479" s="9" t="n">
        <f aca="false">MAX(0,MIN(D479,Scenario!$B$12)-MAX(C479,Scenario!$B$11))/60</f>
        <v>75.05</v>
      </c>
    </row>
    <row r="480" customFormat="false" ht="15" hidden="false" customHeight="false" outlineLevel="0" collapsed="false">
      <c r="A480" s="6" t="s">
        <v>998</v>
      </c>
      <c r="B480" s="6" t="s">
        <v>7898</v>
      </c>
      <c r="C480" s="6" t="n">
        <v>1784036103</v>
      </c>
      <c r="D480" s="6" t="n">
        <v>1784036867</v>
      </c>
      <c r="E480" s="9" t="n">
        <f aca="false">MAX(0,MIN(D480,Scenario!$B$12)-MAX(C480,Scenario!$B$11))/60</f>
        <v>12.7333333333333</v>
      </c>
    </row>
    <row r="481" customFormat="false" ht="15" hidden="false" customHeight="false" outlineLevel="0" collapsed="false">
      <c r="A481" s="6" t="s">
        <v>986</v>
      </c>
      <c r="B481" s="6" t="s">
        <v>7890</v>
      </c>
      <c r="C481" s="6" t="n">
        <v>1784036299</v>
      </c>
      <c r="D481" s="6" t="n">
        <v>1784038606</v>
      </c>
      <c r="E481" s="9" t="n">
        <f aca="false">MAX(0,MIN(D481,Scenario!$B$12)-MAX(C481,Scenario!$B$11))/60</f>
        <v>38.45</v>
      </c>
    </row>
    <row r="482" customFormat="false" ht="15" hidden="false" customHeight="false" outlineLevel="0" collapsed="false">
      <c r="A482" s="6" t="s">
        <v>1000</v>
      </c>
      <c r="B482" s="6" t="s">
        <v>7887</v>
      </c>
      <c r="C482" s="6" t="n">
        <v>1784037358</v>
      </c>
      <c r="D482" s="6" t="n">
        <v>1784040784</v>
      </c>
      <c r="E482" s="9" t="n">
        <f aca="false">MAX(0,MIN(D482,Scenario!$B$12)-MAX(C482,Scenario!$B$11))/60</f>
        <v>57.1</v>
      </c>
    </row>
    <row r="483" customFormat="false" ht="15" hidden="false" customHeight="false" outlineLevel="0" collapsed="false">
      <c r="A483" s="6" t="s">
        <v>1002</v>
      </c>
      <c r="B483" s="6" t="s">
        <v>7892</v>
      </c>
      <c r="C483" s="6" t="n">
        <v>1784037993</v>
      </c>
      <c r="D483" s="6" t="n">
        <v>1784042095</v>
      </c>
      <c r="E483" s="9" t="n">
        <f aca="false">MAX(0,MIN(D483,Scenario!$B$12)-MAX(C483,Scenario!$B$11))/60</f>
        <v>68.3666666666667</v>
      </c>
    </row>
    <row r="484" customFormat="false" ht="15" hidden="false" customHeight="false" outlineLevel="0" collapsed="false">
      <c r="A484" s="6" t="s">
        <v>998</v>
      </c>
      <c r="B484" s="6" t="s">
        <v>7898</v>
      </c>
      <c r="C484" s="6" t="n">
        <v>1784038483</v>
      </c>
      <c r="D484" s="6" t="n">
        <v>1784039192</v>
      </c>
      <c r="E484" s="9" t="n">
        <f aca="false">MAX(0,MIN(D484,Scenario!$B$12)-MAX(C484,Scenario!$B$11))/60</f>
        <v>11.8166666666667</v>
      </c>
    </row>
    <row r="485" customFormat="false" ht="15" hidden="false" customHeight="false" outlineLevel="0" collapsed="false">
      <c r="A485" s="6" t="s">
        <v>1004</v>
      </c>
      <c r="B485" s="6" t="s">
        <v>7890</v>
      </c>
      <c r="C485" s="6" t="n">
        <v>1784038927</v>
      </c>
      <c r="D485" s="6" t="n">
        <v>1784043603</v>
      </c>
      <c r="E485" s="9" t="n">
        <f aca="false">MAX(0,MIN(D485,Scenario!$B$12)-MAX(C485,Scenario!$B$11))/60</f>
        <v>77.9333333333333</v>
      </c>
    </row>
    <row r="486" customFormat="false" ht="15" hidden="false" customHeight="false" outlineLevel="0" collapsed="false">
      <c r="A486" s="6" t="s">
        <v>978</v>
      </c>
      <c r="B486" s="6" t="s">
        <v>7891</v>
      </c>
      <c r="C486" s="6" t="n">
        <v>1784039276</v>
      </c>
      <c r="D486" s="6" t="n">
        <v>1784041685</v>
      </c>
      <c r="E486" s="9" t="n">
        <f aca="false">MAX(0,MIN(D486,Scenario!$B$12)-MAX(C486,Scenario!$B$11))/60</f>
        <v>40.15</v>
      </c>
    </row>
    <row r="487" customFormat="false" ht="15" hidden="false" customHeight="false" outlineLevel="0" collapsed="false">
      <c r="A487" s="6" t="s">
        <v>1006</v>
      </c>
      <c r="B487" s="6" t="s">
        <v>7889</v>
      </c>
      <c r="C487" s="6" t="n">
        <v>1784041878</v>
      </c>
      <c r="D487" s="6" t="n">
        <v>1784042876</v>
      </c>
      <c r="E487" s="9" t="n">
        <f aca="false">MAX(0,MIN(D487,Scenario!$B$12)-MAX(C487,Scenario!$B$11))/60</f>
        <v>16.6333333333333</v>
      </c>
    </row>
    <row r="488" customFormat="false" ht="15" hidden="false" customHeight="false" outlineLevel="0" collapsed="false">
      <c r="A488" s="6" t="s">
        <v>1008</v>
      </c>
      <c r="B488" s="6" t="s">
        <v>7887</v>
      </c>
      <c r="C488" s="6" t="n">
        <v>1784043152</v>
      </c>
      <c r="D488" s="6" t="n">
        <v>1784043863</v>
      </c>
      <c r="E488" s="9" t="n">
        <f aca="false">MAX(0,MIN(D488,Scenario!$B$12)-MAX(C488,Scenario!$B$11))/60</f>
        <v>11.85</v>
      </c>
    </row>
    <row r="489" customFormat="false" ht="15" hidden="false" customHeight="false" outlineLevel="0" collapsed="false">
      <c r="A489" s="6" t="s">
        <v>1010</v>
      </c>
      <c r="B489" s="6" t="s">
        <v>7891</v>
      </c>
      <c r="C489" s="6" t="n">
        <v>1784043501</v>
      </c>
      <c r="D489" s="6" t="n">
        <v>1784048502</v>
      </c>
      <c r="E489" s="9" t="n">
        <f aca="false">MAX(0,MIN(D489,Scenario!$B$12)-MAX(C489,Scenario!$B$11))/60</f>
        <v>83.35</v>
      </c>
    </row>
    <row r="490" customFormat="false" ht="15" hidden="false" customHeight="false" outlineLevel="0" collapsed="false">
      <c r="A490" s="6" t="s">
        <v>986</v>
      </c>
      <c r="B490" s="6" t="s">
        <v>7890</v>
      </c>
      <c r="C490" s="6" t="n">
        <v>1784043620</v>
      </c>
      <c r="D490" s="6" t="n">
        <v>1784050310</v>
      </c>
      <c r="E490" s="9" t="n">
        <f aca="false">MAX(0,MIN(D490,Scenario!$B$12)-MAX(C490,Scenario!$B$11))/60</f>
        <v>111.5</v>
      </c>
    </row>
    <row r="491" customFormat="false" ht="15" hidden="false" customHeight="false" outlineLevel="0" collapsed="false">
      <c r="A491" s="6" t="s">
        <v>926</v>
      </c>
      <c r="B491" s="6" t="s">
        <v>7889</v>
      </c>
      <c r="C491" s="6" t="n">
        <v>1784044398</v>
      </c>
      <c r="D491" s="6" t="n">
        <v>1784046171</v>
      </c>
      <c r="E491" s="9" t="n">
        <f aca="false">MAX(0,MIN(D491,Scenario!$B$12)-MAX(C491,Scenario!$B$11))/60</f>
        <v>29.55</v>
      </c>
    </row>
    <row r="492" customFormat="false" ht="15" hidden="false" customHeight="false" outlineLevel="0" collapsed="false">
      <c r="A492" s="6" t="s">
        <v>1012</v>
      </c>
      <c r="B492" s="6" t="s">
        <v>7893</v>
      </c>
      <c r="C492" s="6" t="n">
        <v>1784044810</v>
      </c>
      <c r="D492" s="6" t="n">
        <v>1784047512</v>
      </c>
      <c r="E492" s="9" t="n">
        <f aca="false">MAX(0,MIN(D492,Scenario!$B$12)-MAX(C492,Scenario!$B$11))/60</f>
        <v>45.0333333333333</v>
      </c>
    </row>
    <row r="493" customFormat="false" ht="15" hidden="false" customHeight="false" outlineLevel="0" collapsed="false">
      <c r="A493" s="6" t="s">
        <v>1014</v>
      </c>
      <c r="B493" s="6" t="s">
        <v>7887</v>
      </c>
      <c r="C493" s="6" t="n">
        <v>1784044815</v>
      </c>
      <c r="D493" s="6" t="n">
        <v>1784045198</v>
      </c>
      <c r="E493" s="9" t="n">
        <f aca="false">MAX(0,MIN(D493,Scenario!$B$12)-MAX(C493,Scenario!$B$11))/60</f>
        <v>6.38333333333333</v>
      </c>
    </row>
    <row r="494" customFormat="false" ht="15" hidden="false" customHeight="false" outlineLevel="0" collapsed="false">
      <c r="A494" s="6" t="s">
        <v>1016</v>
      </c>
      <c r="B494" s="6" t="s">
        <v>7899</v>
      </c>
      <c r="C494" s="6" t="n">
        <v>1784044925</v>
      </c>
      <c r="D494" s="6" t="n">
        <v>1784046415</v>
      </c>
      <c r="E494" s="9" t="n">
        <f aca="false">MAX(0,MIN(D494,Scenario!$B$12)-MAX(C494,Scenario!$B$11))/60</f>
        <v>24.8333333333333</v>
      </c>
    </row>
    <row r="495" customFormat="false" ht="15" hidden="false" customHeight="false" outlineLevel="0" collapsed="false">
      <c r="A495" s="6" t="s">
        <v>914</v>
      </c>
      <c r="B495" s="6" t="s">
        <v>7894</v>
      </c>
      <c r="C495" s="6" t="n">
        <v>1784045868</v>
      </c>
      <c r="D495" s="6" t="n">
        <v>1784046885</v>
      </c>
      <c r="E495" s="9" t="n">
        <f aca="false">MAX(0,MIN(D495,Scenario!$B$12)-MAX(C495,Scenario!$B$11))/60</f>
        <v>16.95</v>
      </c>
    </row>
    <row r="496" customFormat="false" ht="15" hidden="false" customHeight="false" outlineLevel="0" collapsed="false">
      <c r="A496" s="6" t="s">
        <v>1018</v>
      </c>
      <c r="B496" s="6" t="s">
        <v>7892</v>
      </c>
      <c r="C496" s="6" t="n">
        <v>1784046016</v>
      </c>
      <c r="D496" s="6" t="n">
        <v>1784047945</v>
      </c>
      <c r="E496" s="9" t="n">
        <f aca="false">MAX(0,MIN(D496,Scenario!$B$12)-MAX(C496,Scenario!$B$11))/60</f>
        <v>32.15</v>
      </c>
    </row>
    <row r="497" customFormat="false" ht="15" hidden="false" customHeight="false" outlineLevel="0" collapsed="false">
      <c r="A497" s="6" t="s">
        <v>1022</v>
      </c>
      <c r="B497" s="6" t="s">
        <v>7887</v>
      </c>
      <c r="C497" s="6" t="n">
        <v>1784046245</v>
      </c>
      <c r="D497" s="6" t="n">
        <v>1784047457</v>
      </c>
      <c r="E497" s="9" t="n">
        <f aca="false">MAX(0,MIN(D497,Scenario!$B$12)-MAX(C497,Scenario!$B$11))/60</f>
        <v>20.2</v>
      </c>
    </row>
    <row r="498" customFormat="false" ht="15" hidden="false" customHeight="false" outlineLevel="0" collapsed="false">
      <c r="A498" s="6" t="s">
        <v>1026</v>
      </c>
      <c r="B498" s="6" t="s">
        <v>7893</v>
      </c>
      <c r="C498" s="6" t="n">
        <v>1784047569</v>
      </c>
      <c r="D498" s="6" t="n">
        <v>1784051649</v>
      </c>
      <c r="E498" s="9" t="n">
        <f aca="false">MAX(0,MIN(D498,Scenario!$B$12)-MAX(C498,Scenario!$B$11))/60</f>
        <v>68</v>
      </c>
    </row>
    <row r="499" customFormat="false" ht="15" hidden="false" customHeight="false" outlineLevel="0" collapsed="false">
      <c r="A499" s="6" t="s">
        <v>1028</v>
      </c>
      <c r="B499" s="6" t="s">
        <v>7895</v>
      </c>
      <c r="C499" s="6" t="n">
        <v>1784047628</v>
      </c>
      <c r="D499" s="6" t="n">
        <v>1784052555</v>
      </c>
      <c r="E499" s="9" t="n">
        <f aca="false">MAX(0,MIN(D499,Scenario!$B$12)-MAX(C499,Scenario!$B$11))/60</f>
        <v>82.1166666666667</v>
      </c>
    </row>
    <row r="500" customFormat="false" ht="15" hidden="false" customHeight="false" outlineLevel="0" collapsed="false">
      <c r="A500" s="6" t="s">
        <v>1024</v>
      </c>
      <c r="B500" s="6" t="s">
        <v>7892</v>
      </c>
      <c r="C500" s="6" t="n">
        <v>1784047988</v>
      </c>
      <c r="D500" s="6" t="n">
        <v>1784048827</v>
      </c>
      <c r="E500" s="9" t="n">
        <f aca="false">MAX(0,MIN(D500,Scenario!$B$12)-MAX(C500,Scenario!$B$11))/60</f>
        <v>13.9833333333333</v>
      </c>
    </row>
    <row r="501" customFormat="false" ht="15" hidden="false" customHeight="false" outlineLevel="0" collapsed="false">
      <c r="A501" s="6" t="s">
        <v>1030</v>
      </c>
      <c r="B501" s="6" t="s">
        <v>7899</v>
      </c>
      <c r="C501" s="6" t="n">
        <v>1784048212</v>
      </c>
      <c r="D501" s="6" t="n">
        <v>1784049800</v>
      </c>
      <c r="E501" s="9" t="n">
        <f aca="false">MAX(0,MIN(D501,Scenario!$B$12)-MAX(C501,Scenario!$B$11))/60</f>
        <v>26.4666666666667</v>
      </c>
    </row>
    <row r="502" customFormat="false" ht="15" hidden="false" customHeight="false" outlineLevel="0" collapsed="false">
      <c r="A502" s="6" t="s">
        <v>1034</v>
      </c>
      <c r="B502" s="6" t="s">
        <v>7894</v>
      </c>
      <c r="C502" s="6" t="n">
        <v>1784048395</v>
      </c>
      <c r="D502" s="6" t="n">
        <v>1784050153</v>
      </c>
      <c r="E502" s="9" t="n">
        <f aca="false">MAX(0,MIN(D502,Scenario!$B$12)-MAX(C502,Scenario!$B$11))/60</f>
        <v>29.3</v>
      </c>
    </row>
    <row r="503" customFormat="false" ht="15" hidden="false" customHeight="false" outlineLevel="0" collapsed="false">
      <c r="A503" s="6" t="s">
        <v>1020</v>
      </c>
      <c r="B503" s="6" t="s">
        <v>7892</v>
      </c>
      <c r="C503" s="6" t="n">
        <v>1784048867</v>
      </c>
      <c r="D503" s="6" t="n">
        <v>1784051372</v>
      </c>
      <c r="E503" s="9" t="n">
        <f aca="false">MAX(0,MIN(D503,Scenario!$B$12)-MAX(C503,Scenario!$B$11))/60</f>
        <v>41.75</v>
      </c>
    </row>
    <row r="504" customFormat="false" ht="15" hidden="false" customHeight="false" outlineLevel="0" collapsed="false">
      <c r="A504" s="6" t="s">
        <v>914</v>
      </c>
      <c r="B504" s="6" t="s">
        <v>7894</v>
      </c>
      <c r="C504" s="6" t="n">
        <v>1784050183</v>
      </c>
      <c r="D504" s="6" t="n">
        <v>1784051653</v>
      </c>
      <c r="E504" s="9" t="n">
        <f aca="false">MAX(0,MIN(D504,Scenario!$B$12)-MAX(C504,Scenario!$B$11))/60</f>
        <v>24.5</v>
      </c>
    </row>
    <row r="505" customFormat="false" ht="15" hidden="false" customHeight="false" outlineLevel="0" collapsed="false">
      <c r="A505" s="6" t="s">
        <v>1024</v>
      </c>
      <c r="B505" s="6" t="s">
        <v>7892</v>
      </c>
      <c r="C505" s="6" t="n">
        <v>1784051397</v>
      </c>
      <c r="D505" s="6" t="n">
        <v>1784052006</v>
      </c>
      <c r="E505" s="9" t="n">
        <f aca="false">MAX(0,MIN(D505,Scenario!$B$12)-MAX(C505,Scenario!$B$11))/60</f>
        <v>10.15</v>
      </c>
    </row>
    <row r="506" customFormat="false" ht="15" hidden="false" customHeight="false" outlineLevel="0" collapsed="false">
      <c r="A506" s="6" t="s">
        <v>1032</v>
      </c>
      <c r="B506" s="6" t="s">
        <v>7893</v>
      </c>
      <c r="C506" s="6" t="n">
        <v>1784051708</v>
      </c>
      <c r="D506" s="6" t="n">
        <v>1784055625</v>
      </c>
      <c r="E506" s="9" t="n">
        <f aca="false">MAX(0,MIN(D506,Scenario!$B$12)-MAX(C506,Scenario!$B$11))/60</f>
        <v>65.2833333333333</v>
      </c>
    </row>
    <row r="507" customFormat="false" ht="15" hidden="false" customHeight="false" outlineLevel="0" collapsed="false">
      <c r="A507" s="6" t="s">
        <v>1038</v>
      </c>
      <c r="B507" s="6" t="s">
        <v>7899</v>
      </c>
      <c r="C507" s="6" t="n">
        <v>1784053584</v>
      </c>
      <c r="D507" s="6" t="n">
        <v>1784054481</v>
      </c>
      <c r="E507" s="9" t="n">
        <f aca="false">MAX(0,MIN(D507,Scenario!$B$12)-MAX(C507,Scenario!$B$11))/60</f>
        <v>14.95</v>
      </c>
    </row>
    <row r="508" customFormat="false" ht="15" hidden="false" customHeight="false" outlineLevel="0" collapsed="false">
      <c r="A508" s="6" t="s">
        <v>1020</v>
      </c>
      <c r="B508" s="6" t="s">
        <v>7892</v>
      </c>
      <c r="C508" s="6" t="n">
        <v>1784053721</v>
      </c>
      <c r="D508" s="6" t="n">
        <v>1784055057</v>
      </c>
      <c r="E508" s="9" t="n">
        <f aca="false">MAX(0,MIN(D508,Scenario!$B$12)-MAX(C508,Scenario!$B$11))/60</f>
        <v>22.2666666666667</v>
      </c>
    </row>
    <row r="509" customFormat="false" ht="15" hidden="false" customHeight="false" outlineLevel="0" collapsed="false">
      <c r="A509" s="6" t="s">
        <v>1028</v>
      </c>
      <c r="B509" s="6" t="s">
        <v>7895</v>
      </c>
      <c r="C509" s="6" t="n">
        <v>1784054081</v>
      </c>
      <c r="D509" s="6" t="n">
        <v>1784056357</v>
      </c>
      <c r="E509" s="9" t="n">
        <f aca="false">MAX(0,MIN(D509,Scenario!$B$12)-MAX(C509,Scenario!$B$11))/60</f>
        <v>37.9333333333333</v>
      </c>
    </row>
    <row r="510" customFormat="false" ht="15" hidden="false" customHeight="false" outlineLevel="0" collapsed="false">
      <c r="A510" s="6" t="s">
        <v>1026</v>
      </c>
      <c r="B510" s="6" t="s">
        <v>7893</v>
      </c>
      <c r="C510" s="6" t="n">
        <v>1784055654</v>
      </c>
      <c r="D510" s="6" t="n">
        <v>1784060213</v>
      </c>
      <c r="E510" s="9" t="n">
        <f aca="false">MAX(0,MIN(D510,Scenario!$B$12)-MAX(C510,Scenario!$B$11))/60</f>
        <v>75.9833333333333</v>
      </c>
    </row>
    <row r="511" customFormat="false" ht="15" hidden="false" customHeight="false" outlineLevel="0" collapsed="false">
      <c r="A511" s="6" t="s">
        <v>1040</v>
      </c>
      <c r="B511" s="6" t="s">
        <v>7897</v>
      </c>
      <c r="C511" s="6" t="n">
        <v>1784057229</v>
      </c>
      <c r="D511" s="6" t="n">
        <v>1784058455</v>
      </c>
      <c r="E511" s="9" t="n">
        <f aca="false">MAX(0,MIN(D511,Scenario!$B$12)-MAX(C511,Scenario!$B$11))/60</f>
        <v>20.4333333333333</v>
      </c>
    </row>
    <row r="512" customFormat="false" ht="15" hidden="false" customHeight="false" outlineLevel="0" collapsed="false">
      <c r="A512" s="6" t="s">
        <v>942</v>
      </c>
      <c r="B512" s="6" t="s">
        <v>7894</v>
      </c>
      <c r="C512" s="6" t="n">
        <v>1784057634</v>
      </c>
      <c r="D512" s="6" t="n">
        <v>1784058912</v>
      </c>
      <c r="E512" s="9" t="n">
        <f aca="false">MAX(0,MIN(D512,Scenario!$B$12)-MAX(C512,Scenario!$B$11))/60</f>
        <v>21.3</v>
      </c>
    </row>
    <row r="513" customFormat="false" ht="15" hidden="false" customHeight="false" outlineLevel="0" collapsed="false">
      <c r="A513" s="6" t="s">
        <v>1042</v>
      </c>
      <c r="B513" s="6" t="s">
        <v>7899</v>
      </c>
      <c r="C513" s="6" t="n">
        <v>1784058711</v>
      </c>
      <c r="D513" s="6" t="n">
        <v>1784060846</v>
      </c>
      <c r="E513" s="9" t="n">
        <f aca="false">MAX(0,MIN(D513,Scenario!$B$12)-MAX(C513,Scenario!$B$11))/60</f>
        <v>35.5833333333333</v>
      </c>
    </row>
    <row r="514" customFormat="false" ht="15" hidden="false" customHeight="false" outlineLevel="0" collapsed="false">
      <c r="A514" s="6" t="s">
        <v>1040</v>
      </c>
      <c r="B514" s="6" t="s">
        <v>7897</v>
      </c>
      <c r="C514" s="6" t="n">
        <v>1784059499</v>
      </c>
      <c r="D514" s="6" t="n">
        <v>1784060313</v>
      </c>
      <c r="E514" s="9" t="n">
        <f aca="false">MAX(0,MIN(D514,Scenario!$B$12)-MAX(C514,Scenario!$B$11))/60</f>
        <v>13.5666666666667</v>
      </c>
    </row>
    <row r="515" customFormat="false" ht="15" hidden="false" customHeight="false" outlineLevel="0" collapsed="false">
      <c r="A515" s="6" t="s">
        <v>1044</v>
      </c>
      <c r="B515" s="6" t="s">
        <v>7895</v>
      </c>
      <c r="C515" s="6" t="n">
        <v>1784068733</v>
      </c>
      <c r="D515" s="6" t="n">
        <v>1784072575</v>
      </c>
      <c r="E515" s="9" t="n">
        <f aca="false">MAX(0,MIN(D515,Scenario!$B$12)-MAX(C515,Scenario!$B$11))/60</f>
        <v>64.0333333333333</v>
      </c>
    </row>
    <row r="516" customFormat="false" ht="15" hidden="false" customHeight="false" outlineLevel="0" collapsed="false">
      <c r="A516" s="6" t="s">
        <v>1046</v>
      </c>
      <c r="B516" s="6" t="s">
        <v>7883</v>
      </c>
      <c r="C516" s="6" t="n">
        <v>1784091620</v>
      </c>
      <c r="D516" s="6" t="n">
        <v>1784096020</v>
      </c>
      <c r="E516" s="9" t="n">
        <f aca="false">MAX(0,MIN(D516,Scenario!$B$12)-MAX(C516,Scenario!$B$11))/60</f>
        <v>73.3333333333333</v>
      </c>
    </row>
    <row r="517" customFormat="false" ht="15" hidden="false" customHeight="false" outlineLevel="0" collapsed="false">
      <c r="A517" s="6" t="s">
        <v>1048</v>
      </c>
      <c r="B517" s="6" t="s">
        <v>7884</v>
      </c>
      <c r="C517" s="6" t="n">
        <v>1784091626</v>
      </c>
      <c r="D517" s="6" t="n">
        <v>1784094369</v>
      </c>
      <c r="E517" s="9" t="n">
        <f aca="false">MAX(0,MIN(D517,Scenario!$B$12)-MAX(C517,Scenario!$B$11))/60</f>
        <v>45.7166666666667</v>
      </c>
    </row>
    <row r="518" customFormat="false" ht="15" hidden="false" customHeight="false" outlineLevel="0" collapsed="false">
      <c r="A518" s="6" t="s">
        <v>1046</v>
      </c>
      <c r="B518" s="6" t="s">
        <v>7883</v>
      </c>
      <c r="C518" s="6" t="n">
        <v>1784097491</v>
      </c>
      <c r="D518" s="6" t="n">
        <v>1784101389</v>
      </c>
      <c r="E518" s="9" t="n">
        <f aca="false">MAX(0,MIN(D518,Scenario!$B$12)-MAX(C518,Scenario!$B$11))/60</f>
        <v>64.9666666666667</v>
      </c>
    </row>
    <row r="519" customFormat="false" ht="15" hidden="false" customHeight="false" outlineLevel="0" collapsed="false">
      <c r="A519" s="6" t="s">
        <v>1050</v>
      </c>
      <c r="B519" s="6" t="s">
        <v>7898</v>
      </c>
      <c r="C519" s="6" t="n">
        <v>1784099002</v>
      </c>
      <c r="D519" s="6" t="n">
        <v>1784100282</v>
      </c>
      <c r="E519" s="9" t="n">
        <f aca="false">MAX(0,MIN(D519,Scenario!$B$12)-MAX(C519,Scenario!$B$11))/60</f>
        <v>21.3333333333333</v>
      </c>
    </row>
    <row r="520" customFormat="false" ht="15" hidden="false" customHeight="false" outlineLevel="0" collapsed="false">
      <c r="A520" s="6" t="s">
        <v>1052</v>
      </c>
      <c r="B520" s="6" t="s">
        <v>7886</v>
      </c>
      <c r="C520" s="6" t="n">
        <v>1784101596</v>
      </c>
      <c r="D520" s="6" t="n">
        <v>1784106252</v>
      </c>
      <c r="E520" s="9" t="n">
        <f aca="false">MAX(0,MIN(D520,Scenario!$B$12)-MAX(C520,Scenario!$B$11))/60</f>
        <v>77.6</v>
      </c>
    </row>
    <row r="521" customFormat="false" ht="15" hidden="false" customHeight="false" outlineLevel="0" collapsed="false">
      <c r="A521" s="6" t="s">
        <v>1054</v>
      </c>
      <c r="B521" s="6" t="s">
        <v>7884</v>
      </c>
      <c r="C521" s="6" t="n">
        <v>1784102456</v>
      </c>
      <c r="D521" s="6" t="n">
        <v>1784103262</v>
      </c>
      <c r="E521" s="9" t="n">
        <f aca="false">MAX(0,MIN(D521,Scenario!$B$12)-MAX(C521,Scenario!$B$11))/60</f>
        <v>13.4333333333333</v>
      </c>
    </row>
    <row r="522" customFormat="false" ht="15" hidden="false" customHeight="false" outlineLevel="0" collapsed="false">
      <c r="A522" s="6" t="s">
        <v>1056</v>
      </c>
      <c r="B522" s="6" t="s">
        <v>7885</v>
      </c>
      <c r="C522" s="6" t="n">
        <v>1784103108</v>
      </c>
      <c r="D522" s="6" t="n">
        <v>1784104959</v>
      </c>
      <c r="E522" s="9" t="n">
        <f aca="false">MAX(0,MIN(D522,Scenario!$B$12)-MAX(C522,Scenario!$B$11))/60</f>
        <v>30.85</v>
      </c>
    </row>
    <row r="523" customFormat="false" ht="15" hidden="false" customHeight="false" outlineLevel="0" collapsed="false">
      <c r="A523" s="6" t="s">
        <v>1058</v>
      </c>
      <c r="B523" s="6" t="s">
        <v>7883</v>
      </c>
      <c r="C523" s="6" t="n">
        <v>1784103779</v>
      </c>
      <c r="D523" s="6" t="n">
        <v>1784106391</v>
      </c>
      <c r="E523" s="9" t="n">
        <f aca="false">MAX(0,MIN(D523,Scenario!$B$12)-MAX(C523,Scenario!$B$11))/60</f>
        <v>43.5333333333333</v>
      </c>
    </row>
    <row r="524" customFormat="false" ht="15" hidden="false" customHeight="false" outlineLevel="0" collapsed="false">
      <c r="A524" s="6" t="s">
        <v>1060</v>
      </c>
      <c r="B524" s="6" t="s">
        <v>7887</v>
      </c>
      <c r="C524" s="6" t="n">
        <v>1784106148</v>
      </c>
      <c r="D524" s="6" t="n">
        <v>1784106892</v>
      </c>
      <c r="E524" s="9" t="n">
        <f aca="false">MAX(0,MIN(D524,Scenario!$B$12)-MAX(C524,Scenario!$B$11))/60</f>
        <v>12.4</v>
      </c>
    </row>
    <row r="525" customFormat="false" ht="15" hidden="false" customHeight="false" outlineLevel="0" collapsed="false">
      <c r="A525" s="6" t="s">
        <v>1046</v>
      </c>
      <c r="B525" s="6" t="s">
        <v>7883</v>
      </c>
      <c r="C525" s="6" t="n">
        <v>1784106402</v>
      </c>
      <c r="D525" s="6" t="n">
        <v>1784111142</v>
      </c>
      <c r="E525" s="9" t="n">
        <f aca="false">MAX(0,MIN(D525,Scenario!$B$12)-MAX(C525,Scenario!$B$11))/60</f>
        <v>79</v>
      </c>
    </row>
    <row r="526" customFormat="false" ht="15" hidden="false" customHeight="false" outlineLevel="0" collapsed="false">
      <c r="A526" s="6" t="s">
        <v>1060</v>
      </c>
      <c r="B526" s="6" t="s">
        <v>7887</v>
      </c>
      <c r="C526" s="6" t="n">
        <v>1784107612</v>
      </c>
      <c r="D526" s="6" t="n">
        <v>1784108210</v>
      </c>
      <c r="E526" s="9" t="n">
        <f aca="false">MAX(0,MIN(D526,Scenario!$B$12)-MAX(C526,Scenario!$B$11))/60</f>
        <v>9.96666666666667</v>
      </c>
    </row>
    <row r="527" customFormat="false" ht="15" hidden="false" customHeight="false" outlineLevel="0" collapsed="false">
      <c r="A527" s="6" t="s">
        <v>1056</v>
      </c>
      <c r="B527" s="6" t="s">
        <v>7885</v>
      </c>
      <c r="C527" s="6" t="n">
        <v>1784107671</v>
      </c>
      <c r="D527" s="6" t="n">
        <v>1784109349</v>
      </c>
      <c r="E527" s="9" t="n">
        <f aca="false">MAX(0,MIN(D527,Scenario!$B$12)-MAX(C527,Scenario!$B$11))/60</f>
        <v>27.9666666666667</v>
      </c>
    </row>
    <row r="528" customFormat="false" ht="15" hidden="false" customHeight="false" outlineLevel="0" collapsed="false">
      <c r="A528" s="6" t="s">
        <v>1062</v>
      </c>
      <c r="B528" s="6" t="s">
        <v>7898</v>
      </c>
      <c r="C528" s="6" t="n">
        <v>1784107892</v>
      </c>
      <c r="D528" s="6" t="n">
        <v>1784111434</v>
      </c>
      <c r="E528" s="9" t="n">
        <f aca="false">MAX(0,MIN(D528,Scenario!$B$12)-MAX(C528,Scenario!$B$11))/60</f>
        <v>59.0333333333333</v>
      </c>
    </row>
    <row r="529" customFormat="false" ht="15" hidden="false" customHeight="false" outlineLevel="0" collapsed="false">
      <c r="A529" s="6" t="s">
        <v>1064</v>
      </c>
      <c r="B529" s="6" t="s">
        <v>7888</v>
      </c>
      <c r="C529" s="6" t="n">
        <v>1784108034</v>
      </c>
      <c r="D529" s="6" t="n">
        <v>1784109699</v>
      </c>
      <c r="E529" s="9" t="n">
        <f aca="false">MAX(0,MIN(D529,Scenario!$B$12)-MAX(C529,Scenario!$B$11))/60</f>
        <v>27.75</v>
      </c>
    </row>
    <row r="530" customFormat="false" ht="15" hidden="false" customHeight="false" outlineLevel="0" collapsed="false">
      <c r="A530" s="6" t="s">
        <v>1066</v>
      </c>
      <c r="B530" s="6" t="s">
        <v>7889</v>
      </c>
      <c r="C530" s="6" t="n">
        <v>1784109763</v>
      </c>
      <c r="D530" s="6" t="n">
        <v>1784110248</v>
      </c>
      <c r="E530" s="9" t="n">
        <f aca="false">MAX(0,MIN(D530,Scenario!$B$12)-MAX(C530,Scenario!$B$11))/60</f>
        <v>8.08333333333333</v>
      </c>
    </row>
    <row r="531" customFormat="false" ht="15" hidden="false" customHeight="false" outlineLevel="0" collapsed="false">
      <c r="A531" s="6" t="s">
        <v>1066</v>
      </c>
      <c r="B531" s="6" t="s">
        <v>7884</v>
      </c>
      <c r="C531" s="6" t="n">
        <v>1784110284</v>
      </c>
      <c r="D531" s="6" t="n">
        <v>1784111780</v>
      </c>
      <c r="E531" s="9" t="n">
        <f aca="false">MAX(0,MIN(D531,Scenario!$B$12)-MAX(C531,Scenario!$B$11))/60</f>
        <v>24.9333333333333</v>
      </c>
    </row>
    <row r="532" customFormat="false" ht="15" hidden="false" customHeight="false" outlineLevel="0" collapsed="false">
      <c r="A532" s="6" t="s">
        <v>1058</v>
      </c>
      <c r="B532" s="6" t="s">
        <v>7883</v>
      </c>
      <c r="C532" s="6" t="n">
        <v>1784111171</v>
      </c>
      <c r="D532" s="6" t="n">
        <v>1784114647</v>
      </c>
      <c r="E532" s="9" t="n">
        <f aca="false">MAX(0,MIN(D532,Scenario!$B$12)-MAX(C532,Scenario!$B$11))/60</f>
        <v>57.9333333333333</v>
      </c>
    </row>
    <row r="533" customFormat="false" ht="15" hidden="false" customHeight="false" outlineLevel="0" collapsed="false">
      <c r="A533" s="6" t="s">
        <v>1068</v>
      </c>
      <c r="B533" s="6" t="s">
        <v>7887</v>
      </c>
      <c r="C533" s="6" t="n">
        <v>1784112374</v>
      </c>
      <c r="D533" s="6" t="n">
        <v>1784115587</v>
      </c>
      <c r="E533" s="9" t="n">
        <f aca="false">MAX(0,MIN(D533,Scenario!$B$12)-MAX(C533,Scenario!$B$11))/60</f>
        <v>53.55</v>
      </c>
    </row>
    <row r="534" customFormat="false" ht="15" hidden="false" customHeight="false" outlineLevel="0" collapsed="false">
      <c r="A534" s="6" t="s">
        <v>1070</v>
      </c>
      <c r="B534" s="6" t="s">
        <v>7884</v>
      </c>
      <c r="C534" s="6" t="n">
        <v>1784114863</v>
      </c>
      <c r="D534" s="6" t="n">
        <v>1784116285</v>
      </c>
      <c r="E534" s="9" t="n">
        <f aca="false">MAX(0,MIN(D534,Scenario!$B$12)-MAX(C534,Scenario!$B$11))/60</f>
        <v>23.7</v>
      </c>
    </row>
    <row r="535" customFormat="false" ht="15" hidden="false" customHeight="false" outlineLevel="0" collapsed="false">
      <c r="A535" s="6" t="s">
        <v>1072</v>
      </c>
      <c r="B535" s="6" t="s">
        <v>7898</v>
      </c>
      <c r="C535" s="6" t="n">
        <v>1784114910</v>
      </c>
      <c r="D535" s="6" t="n">
        <v>1784116235</v>
      </c>
      <c r="E535" s="9" t="n">
        <f aca="false">MAX(0,MIN(D535,Scenario!$B$12)-MAX(C535,Scenario!$B$11))/60</f>
        <v>22.0833333333333</v>
      </c>
    </row>
    <row r="536" customFormat="false" ht="15" hidden="false" customHeight="false" outlineLevel="0" collapsed="false">
      <c r="A536" s="6" t="s">
        <v>1074</v>
      </c>
      <c r="B536" s="6" t="s">
        <v>7886</v>
      </c>
      <c r="C536" s="6" t="n">
        <v>1784115988</v>
      </c>
      <c r="D536" s="6" t="n">
        <v>1784121497</v>
      </c>
      <c r="E536" s="9" t="n">
        <f aca="false">MAX(0,MIN(D536,Scenario!$B$12)-MAX(C536,Scenario!$B$11))/60</f>
        <v>91.8166666666667</v>
      </c>
    </row>
    <row r="537" customFormat="false" ht="15" hidden="false" customHeight="false" outlineLevel="0" collapsed="false">
      <c r="A537" s="6" t="s">
        <v>1076</v>
      </c>
      <c r="B537" s="6" t="s">
        <v>7887</v>
      </c>
      <c r="C537" s="6" t="n">
        <v>1784116284</v>
      </c>
      <c r="D537" s="6" t="n">
        <v>1784117999</v>
      </c>
      <c r="E537" s="9" t="n">
        <f aca="false">MAX(0,MIN(D537,Scenario!$B$12)-MAX(C537,Scenario!$B$11))/60</f>
        <v>28.5833333333333</v>
      </c>
    </row>
    <row r="538" customFormat="false" ht="15" hidden="false" customHeight="false" outlineLevel="0" collapsed="false">
      <c r="A538" s="6" t="s">
        <v>1078</v>
      </c>
      <c r="B538" s="6" t="s">
        <v>7890</v>
      </c>
      <c r="C538" s="6" t="n">
        <v>1784117526</v>
      </c>
      <c r="D538" s="6" t="n">
        <v>1784119915</v>
      </c>
      <c r="E538" s="9" t="n">
        <f aca="false">MAX(0,MIN(D538,Scenario!$B$12)-MAX(C538,Scenario!$B$11))/60</f>
        <v>39.8166666666667</v>
      </c>
    </row>
    <row r="539" customFormat="false" ht="15" hidden="false" customHeight="false" outlineLevel="0" collapsed="false">
      <c r="A539" s="6" t="s">
        <v>1080</v>
      </c>
      <c r="B539" s="6" t="s">
        <v>7892</v>
      </c>
      <c r="C539" s="6" t="n">
        <v>1784117737</v>
      </c>
      <c r="D539" s="6" t="n">
        <v>1784121213</v>
      </c>
      <c r="E539" s="9" t="n">
        <f aca="false">MAX(0,MIN(D539,Scenario!$B$12)-MAX(C539,Scenario!$B$11))/60</f>
        <v>57.9333333333333</v>
      </c>
    </row>
    <row r="540" customFormat="false" ht="15" hidden="false" customHeight="false" outlineLevel="0" collapsed="false">
      <c r="A540" s="6" t="s">
        <v>1082</v>
      </c>
      <c r="B540" s="6" t="s">
        <v>7885</v>
      </c>
      <c r="C540" s="6" t="n">
        <v>1784118443</v>
      </c>
      <c r="D540" s="6" t="n">
        <v>1784120973</v>
      </c>
      <c r="E540" s="9" t="n">
        <f aca="false">MAX(0,MIN(D540,Scenario!$B$12)-MAX(C540,Scenario!$B$11))/60</f>
        <v>42.1666666666667</v>
      </c>
    </row>
    <row r="541" customFormat="false" ht="15" hidden="false" customHeight="false" outlineLevel="0" collapsed="false">
      <c r="A541" s="6" t="s">
        <v>1084</v>
      </c>
      <c r="B541" s="6" t="s">
        <v>7891</v>
      </c>
      <c r="C541" s="6" t="n">
        <v>1784120034</v>
      </c>
      <c r="D541" s="6" t="n">
        <v>1784122544</v>
      </c>
      <c r="E541" s="9" t="n">
        <f aca="false">MAX(0,MIN(D541,Scenario!$B$12)-MAX(C541,Scenario!$B$11))/60</f>
        <v>41.8333333333333</v>
      </c>
    </row>
    <row r="542" customFormat="false" ht="15" hidden="false" customHeight="false" outlineLevel="0" collapsed="false">
      <c r="A542" s="6" t="s">
        <v>1086</v>
      </c>
      <c r="B542" s="6" t="s">
        <v>7890</v>
      </c>
      <c r="C542" s="6" t="n">
        <v>1784120545</v>
      </c>
      <c r="D542" s="6" t="n">
        <v>1784120921</v>
      </c>
      <c r="E542" s="9" t="n">
        <f aca="false">MAX(0,MIN(D542,Scenario!$B$12)-MAX(C542,Scenario!$B$11))/60</f>
        <v>6.26666666666667</v>
      </c>
    </row>
    <row r="543" customFormat="false" ht="15" hidden="false" customHeight="false" outlineLevel="0" collapsed="false">
      <c r="A543" s="6" t="s">
        <v>1088</v>
      </c>
      <c r="B543" s="6" t="s">
        <v>7898</v>
      </c>
      <c r="C543" s="6" t="n">
        <v>1784120705</v>
      </c>
      <c r="D543" s="6" t="n">
        <v>1784123408</v>
      </c>
      <c r="E543" s="9" t="n">
        <f aca="false">MAX(0,MIN(D543,Scenario!$B$12)-MAX(C543,Scenario!$B$11))/60</f>
        <v>45.05</v>
      </c>
    </row>
    <row r="544" customFormat="false" ht="15" hidden="false" customHeight="false" outlineLevel="0" collapsed="false">
      <c r="A544" s="6" t="s">
        <v>1086</v>
      </c>
      <c r="B544" s="6" t="s">
        <v>7889</v>
      </c>
      <c r="C544" s="6" t="n">
        <v>1784120969</v>
      </c>
      <c r="D544" s="6" t="n">
        <v>1784123163</v>
      </c>
      <c r="E544" s="9" t="n">
        <f aca="false">MAX(0,MIN(D544,Scenario!$B$12)-MAX(C544,Scenario!$B$11))/60</f>
        <v>36.5666666666667</v>
      </c>
    </row>
    <row r="545" customFormat="false" ht="15" hidden="false" customHeight="false" outlineLevel="0" collapsed="false">
      <c r="A545" s="6" t="s">
        <v>1090</v>
      </c>
      <c r="B545" s="6" t="s">
        <v>7890</v>
      </c>
      <c r="C545" s="6" t="n">
        <v>1784121159</v>
      </c>
      <c r="D545" s="6" t="n">
        <v>1784125104</v>
      </c>
      <c r="E545" s="9" t="n">
        <f aca="false">MAX(0,MIN(D545,Scenario!$B$12)-MAX(C545,Scenario!$B$11))/60</f>
        <v>65.75</v>
      </c>
    </row>
    <row r="546" customFormat="false" ht="15" hidden="false" customHeight="false" outlineLevel="0" collapsed="false">
      <c r="A546" s="6" t="s">
        <v>1092</v>
      </c>
      <c r="B546" s="6" t="s">
        <v>7892</v>
      </c>
      <c r="C546" s="6" t="n">
        <v>1784121247</v>
      </c>
      <c r="D546" s="6" t="n">
        <v>1784125059</v>
      </c>
      <c r="E546" s="9" t="n">
        <f aca="false">MAX(0,MIN(D546,Scenario!$B$12)-MAX(C546,Scenario!$B$11))/60</f>
        <v>63.5333333333333</v>
      </c>
    </row>
    <row r="547" customFormat="false" ht="15" hidden="false" customHeight="false" outlineLevel="0" collapsed="false">
      <c r="A547" s="6" t="s">
        <v>1094</v>
      </c>
      <c r="B547" s="6" t="s">
        <v>7885</v>
      </c>
      <c r="C547" s="6" t="n">
        <v>1784122158</v>
      </c>
      <c r="D547" s="6" t="n">
        <v>1784123846</v>
      </c>
      <c r="E547" s="9" t="n">
        <f aca="false">MAX(0,MIN(D547,Scenario!$B$12)-MAX(C547,Scenario!$B$11))/60</f>
        <v>28.1333333333333</v>
      </c>
    </row>
    <row r="548" customFormat="false" ht="15" hidden="false" customHeight="false" outlineLevel="0" collapsed="false">
      <c r="A548" s="6" t="s">
        <v>1096</v>
      </c>
      <c r="B548" s="6" t="s">
        <v>7887</v>
      </c>
      <c r="C548" s="6" t="n">
        <v>1784122292</v>
      </c>
      <c r="D548" s="6" t="n">
        <v>1784123649</v>
      </c>
      <c r="E548" s="9" t="n">
        <f aca="false">MAX(0,MIN(D548,Scenario!$B$12)-MAX(C548,Scenario!$B$11))/60</f>
        <v>22.6166666666667</v>
      </c>
    </row>
    <row r="549" customFormat="false" ht="15" hidden="false" customHeight="false" outlineLevel="0" collapsed="false">
      <c r="A549" s="6" t="s">
        <v>1074</v>
      </c>
      <c r="B549" s="6" t="s">
        <v>7886</v>
      </c>
      <c r="C549" s="6" t="n">
        <v>1784122367</v>
      </c>
      <c r="D549" s="6" t="n">
        <v>1784126660</v>
      </c>
      <c r="E549" s="9" t="n">
        <f aca="false">MAX(0,MIN(D549,Scenario!$B$12)-MAX(C549,Scenario!$B$11))/60</f>
        <v>71.55</v>
      </c>
    </row>
    <row r="550" customFormat="false" ht="15" hidden="false" customHeight="false" outlineLevel="0" collapsed="false">
      <c r="A550" s="6" t="s">
        <v>1098</v>
      </c>
      <c r="B550" s="6" t="s">
        <v>7887</v>
      </c>
      <c r="C550" s="6" t="n">
        <v>1784123686</v>
      </c>
      <c r="D550" s="6" t="n">
        <v>1784127135</v>
      </c>
      <c r="E550" s="9" t="n">
        <f aca="false">MAX(0,MIN(D550,Scenario!$B$12)-MAX(C550,Scenario!$B$11))/60</f>
        <v>57.4833333333333</v>
      </c>
    </row>
    <row r="551" customFormat="false" ht="15" hidden="false" customHeight="false" outlineLevel="0" collapsed="false">
      <c r="A551" s="6" t="s">
        <v>1100</v>
      </c>
      <c r="B551" s="6" t="s">
        <v>7885</v>
      </c>
      <c r="C551" s="6" t="n">
        <v>1784123883</v>
      </c>
      <c r="D551" s="6" t="n">
        <v>1784125316</v>
      </c>
      <c r="E551" s="9" t="n">
        <f aca="false">MAX(0,MIN(D551,Scenario!$B$12)-MAX(C551,Scenario!$B$11))/60</f>
        <v>23.8833333333333</v>
      </c>
    </row>
    <row r="552" customFormat="false" ht="15" hidden="false" customHeight="false" outlineLevel="0" collapsed="false">
      <c r="A552" s="6" t="s">
        <v>1080</v>
      </c>
      <c r="B552" s="6" t="s">
        <v>7892</v>
      </c>
      <c r="C552" s="6" t="n">
        <v>1784125074</v>
      </c>
      <c r="D552" s="6" t="n">
        <v>1784127164</v>
      </c>
      <c r="E552" s="9" t="n">
        <f aca="false">MAX(0,MIN(D552,Scenario!$B$12)-MAX(C552,Scenario!$B$11))/60</f>
        <v>34.8333333333333</v>
      </c>
    </row>
    <row r="553" customFormat="false" ht="15" hidden="false" customHeight="false" outlineLevel="0" collapsed="false">
      <c r="A553" s="6" t="s">
        <v>1078</v>
      </c>
      <c r="B553" s="6" t="s">
        <v>7890</v>
      </c>
      <c r="C553" s="6" t="n">
        <v>1784125109</v>
      </c>
      <c r="D553" s="6" t="n">
        <v>1784130818</v>
      </c>
      <c r="E553" s="9" t="n">
        <f aca="false">MAX(0,MIN(D553,Scenario!$B$12)-MAX(C553,Scenario!$B$11))/60</f>
        <v>95.15</v>
      </c>
    </row>
    <row r="554" customFormat="false" ht="15" hidden="false" customHeight="false" outlineLevel="0" collapsed="false">
      <c r="A554" s="6" t="s">
        <v>1110</v>
      </c>
      <c r="B554" s="6" t="s">
        <v>7891</v>
      </c>
      <c r="C554" s="6" t="n">
        <v>1784126035</v>
      </c>
      <c r="D554" s="6" t="n">
        <v>1784127426</v>
      </c>
      <c r="E554" s="9" t="n">
        <f aca="false">MAX(0,MIN(D554,Scenario!$B$12)-MAX(C554,Scenario!$B$11))/60</f>
        <v>23.1833333333333</v>
      </c>
    </row>
    <row r="555" customFormat="false" ht="15" hidden="false" customHeight="false" outlineLevel="0" collapsed="false">
      <c r="A555" s="6" t="s">
        <v>1116</v>
      </c>
      <c r="B555" s="6" t="s">
        <v>7889</v>
      </c>
      <c r="C555" s="6" t="n">
        <v>1784126659</v>
      </c>
      <c r="D555" s="6" t="n">
        <v>1784128341</v>
      </c>
      <c r="E555" s="9" t="n">
        <f aca="false">MAX(0,MIN(D555,Scenario!$B$12)-MAX(C555,Scenario!$B$11))/60</f>
        <v>28.0333333333333</v>
      </c>
    </row>
    <row r="556" customFormat="false" ht="15" hidden="false" customHeight="false" outlineLevel="0" collapsed="false">
      <c r="A556" s="6" t="s">
        <v>1108</v>
      </c>
      <c r="B556" s="6" t="s">
        <v>7887</v>
      </c>
      <c r="C556" s="6" t="n">
        <v>1784127169</v>
      </c>
      <c r="D556" s="6" t="n">
        <v>1784129096</v>
      </c>
      <c r="E556" s="9" t="n">
        <f aca="false">MAX(0,MIN(D556,Scenario!$B$12)-MAX(C556,Scenario!$B$11))/60</f>
        <v>32.1166666666667</v>
      </c>
    </row>
    <row r="557" customFormat="false" ht="15" hidden="false" customHeight="false" outlineLevel="0" collapsed="false">
      <c r="A557" s="6" t="s">
        <v>1102</v>
      </c>
      <c r="B557" s="6" t="s">
        <v>7892</v>
      </c>
      <c r="C557" s="6" t="n">
        <v>1784127174</v>
      </c>
      <c r="D557" s="6" t="n">
        <v>1784131331</v>
      </c>
      <c r="E557" s="9" t="n">
        <f aca="false">MAX(0,MIN(D557,Scenario!$B$12)-MAX(C557,Scenario!$B$11))/60</f>
        <v>69.2833333333333</v>
      </c>
    </row>
    <row r="558" customFormat="false" ht="15" hidden="false" customHeight="false" outlineLevel="0" collapsed="false">
      <c r="A558" s="6" t="s">
        <v>1112</v>
      </c>
      <c r="B558" s="6" t="s">
        <v>7891</v>
      </c>
      <c r="C558" s="6" t="n">
        <v>1784127477</v>
      </c>
      <c r="D558" s="6" t="n">
        <v>1784128525</v>
      </c>
      <c r="E558" s="9" t="n">
        <f aca="false">MAX(0,MIN(D558,Scenario!$B$12)-MAX(C558,Scenario!$B$11))/60</f>
        <v>17.4666666666667</v>
      </c>
    </row>
    <row r="559" customFormat="false" ht="15" hidden="false" customHeight="false" outlineLevel="0" collapsed="false">
      <c r="A559" s="6" t="s">
        <v>1120</v>
      </c>
      <c r="B559" s="6" t="s">
        <v>7891</v>
      </c>
      <c r="C559" s="6" t="n">
        <v>1784128565</v>
      </c>
      <c r="D559" s="6" t="n">
        <v>1784131168</v>
      </c>
      <c r="E559" s="9" t="n">
        <f aca="false">MAX(0,MIN(D559,Scenario!$B$12)-MAX(C559,Scenario!$B$11))/60</f>
        <v>43.3833333333333</v>
      </c>
    </row>
    <row r="560" customFormat="false" ht="15" hidden="false" customHeight="false" outlineLevel="0" collapsed="false">
      <c r="A560" s="6" t="s">
        <v>1122</v>
      </c>
      <c r="B560" s="6" t="s">
        <v>7887</v>
      </c>
      <c r="C560" s="6" t="n">
        <v>1784129125</v>
      </c>
      <c r="D560" s="6" t="n">
        <v>1784132830</v>
      </c>
      <c r="E560" s="9" t="n">
        <f aca="false">MAX(0,MIN(D560,Scenario!$B$12)-MAX(C560,Scenario!$B$11))/60</f>
        <v>61.75</v>
      </c>
    </row>
    <row r="561" customFormat="false" ht="15" hidden="false" customHeight="false" outlineLevel="0" collapsed="false">
      <c r="A561" s="6" t="s">
        <v>1116</v>
      </c>
      <c r="B561" s="6" t="s">
        <v>7889</v>
      </c>
      <c r="C561" s="6" t="n">
        <v>1784129627</v>
      </c>
      <c r="D561" s="6" t="n">
        <v>1784131027</v>
      </c>
      <c r="E561" s="9" t="n">
        <f aca="false">MAX(0,MIN(D561,Scenario!$B$12)-MAX(C561,Scenario!$B$11))/60</f>
        <v>23.3333333333333</v>
      </c>
    </row>
    <row r="562" customFormat="false" ht="15" hidden="false" customHeight="false" outlineLevel="0" collapsed="false">
      <c r="A562" s="6" t="s">
        <v>1128</v>
      </c>
      <c r="B562" s="6" t="s">
        <v>7890</v>
      </c>
      <c r="C562" s="6" t="n">
        <v>1784130854</v>
      </c>
      <c r="D562" s="6" t="n">
        <v>1784133442</v>
      </c>
      <c r="E562" s="9" t="n">
        <f aca="false">MAX(0,MIN(D562,Scenario!$B$12)-MAX(C562,Scenario!$B$11))/60</f>
        <v>43.1333333333333</v>
      </c>
    </row>
    <row r="563" customFormat="false" ht="15" hidden="false" customHeight="false" outlineLevel="0" collapsed="false">
      <c r="A563" s="6" t="s">
        <v>1006</v>
      </c>
      <c r="B563" s="6" t="s">
        <v>7889</v>
      </c>
      <c r="C563" s="6" t="n">
        <v>1784131074</v>
      </c>
      <c r="D563" s="6" t="n">
        <v>1784132059</v>
      </c>
      <c r="E563" s="9" t="n">
        <f aca="false">MAX(0,MIN(D563,Scenario!$B$12)-MAX(C563,Scenario!$B$11))/60</f>
        <v>16.4166666666667</v>
      </c>
    </row>
    <row r="564" customFormat="false" ht="15" hidden="false" customHeight="false" outlineLevel="0" collapsed="false">
      <c r="A564" s="6" t="s">
        <v>1104</v>
      </c>
      <c r="B564" s="6" t="s">
        <v>7893</v>
      </c>
      <c r="C564" s="6" t="n">
        <v>1784131215</v>
      </c>
      <c r="D564" s="6" t="n">
        <v>1784135793</v>
      </c>
      <c r="E564" s="9" t="n">
        <f aca="false">MAX(0,MIN(D564,Scenario!$B$12)-MAX(C564,Scenario!$B$11))/60</f>
        <v>76.3</v>
      </c>
    </row>
    <row r="565" customFormat="false" ht="15" hidden="false" customHeight="false" outlineLevel="0" collapsed="false">
      <c r="A565" s="6" t="s">
        <v>1124</v>
      </c>
      <c r="B565" s="6" t="s">
        <v>7891</v>
      </c>
      <c r="C565" s="6" t="n">
        <v>1784131220</v>
      </c>
      <c r="D565" s="6" t="n">
        <v>1784134445</v>
      </c>
      <c r="E565" s="9" t="n">
        <f aca="false">MAX(0,MIN(D565,Scenario!$B$12)-MAX(C565,Scenario!$B$11))/60</f>
        <v>53.75</v>
      </c>
    </row>
    <row r="566" customFormat="false" ht="15" hidden="false" customHeight="false" outlineLevel="0" collapsed="false">
      <c r="A566" s="6" t="s">
        <v>1106</v>
      </c>
      <c r="B566" s="6" t="s">
        <v>7892</v>
      </c>
      <c r="C566" s="6" t="n">
        <v>1784133160</v>
      </c>
      <c r="D566" s="6" t="n">
        <v>1784136829</v>
      </c>
      <c r="E566" s="9" t="n">
        <f aca="false">MAX(0,MIN(D566,Scenario!$B$12)-MAX(C566,Scenario!$B$11))/60</f>
        <v>61.15</v>
      </c>
    </row>
    <row r="567" customFormat="false" ht="15" hidden="false" customHeight="false" outlineLevel="0" collapsed="false">
      <c r="A567" s="6" t="s">
        <v>1140</v>
      </c>
      <c r="B567" s="6" t="s">
        <v>7899</v>
      </c>
      <c r="C567" s="6" t="n">
        <v>1784133231</v>
      </c>
      <c r="D567" s="6" t="n">
        <v>1784134292</v>
      </c>
      <c r="E567" s="9" t="n">
        <f aca="false">MAX(0,MIN(D567,Scenario!$B$12)-MAX(C567,Scenario!$B$11))/60</f>
        <v>17.6833333333333</v>
      </c>
    </row>
    <row r="568" customFormat="false" ht="15" hidden="false" customHeight="false" outlineLevel="0" collapsed="false">
      <c r="A568" s="6" t="s">
        <v>1146</v>
      </c>
      <c r="B568" s="6" t="s">
        <v>7899</v>
      </c>
      <c r="C568" s="6" t="n">
        <v>1784134347</v>
      </c>
      <c r="D568" s="6" t="n">
        <v>1784135790</v>
      </c>
      <c r="E568" s="9" t="n">
        <f aca="false">MAX(0,MIN(D568,Scenario!$B$12)-MAX(C568,Scenario!$B$11))/60</f>
        <v>24.05</v>
      </c>
    </row>
    <row r="569" customFormat="false" ht="15" hidden="false" customHeight="false" outlineLevel="0" collapsed="false">
      <c r="A569" s="6" t="s">
        <v>1144</v>
      </c>
      <c r="B569" s="6" t="s">
        <v>7890</v>
      </c>
      <c r="C569" s="6" t="n">
        <v>1784135260</v>
      </c>
      <c r="D569" s="6" t="n">
        <v>1784137654</v>
      </c>
      <c r="E569" s="9" t="n">
        <f aca="false">MAX(0,MIN(D569,Scenario!$B$12)-MAX(C569,Scenario!$B$11))/60</f>
        <v>39.9</v>
      </c>
    </row>
    <row r="570" customFormat="false" ht="15" hidden="false" customHeight="false" outlineLevel="0" collapsed="false">
      <c r="A570" s="6" t="s">
        <v>1130</v>
      </c>
      <c r="B570" s="6" t="s">
        <v>7893</v>
      </c>
      <c r="C570" s="6" t="n">
        <v>1784135837</v>
      </c>
      <c r="D570" s="6" t="n">
        <v>1784139022</v>
      </c>
      <c r="E570" s="9" t="n">
        <f aca="false">MAX(0,MIN(D570,Scenario!$B$12)-MAX(C570,Scenario!$B$11))/60</f>
        <v>53.0833333333333</v>
      </c>
    </row>
    <row r="571" customFormat="false" ht="15" hidden="false" customHeight="false" outlineLevel="0" collapsed="false">
      <c r="A571" s="6" t="s">
        <v>1124</v>
      </c>
      <c r="B571" s="6" t="s">
        <v>7891</v>
      </c>
      <c r="C571" s="6" t="n">
        <v>1784136272</v>
      </c>
      <c r="D571" s="6" t="n">
        <v>1784138576</v>
      </c>
      <c r="E571" s="9" t="n">
        <f aca="false">MAX(0,MIN(D571,Scenario!$B$12)-MAX(C571,Scenario!$B$11))/60</f>
        <v>38.4</v>
      </c>
    </row>
    <row r="572" customFormat="false" ht="15" hidden="false" customHeight="false" outlineLevel="0" collapsed="false">
      <c r="A572" s="6" t="s">
        <v>1132</v>
      </c>
      <c r="B572" s="6" t="s">
        <v>7892</v>
      </c>
      <c r="C572" s="6" t="n">
        <v>1784136887</v>
      </c>
      <c r="D572" s="6" t="n">
        <v>1784139693</v>
      </c>
      <c r="E572" s="9" t="n">
        <f aca="false">MAX(0,MIN(D572,Scenario!$B$12)-MAX(C572,Scenario!$B$11))/60</f>
        <v>46.7666666666667</v>
      </c>
    </row>
    <row r="573" customFormat="false" ht="15" hidden="false" customHeight="false" outlineLevel="0" collapsed="false">
      <c r="A573" s="6" t="s">
        <v>1150</v>
      </c>
      <c r="B573" s="6" t="s">
        <v>7899</v>
      </c>
      <c r="C573" s="6" t="n">
        <v>1784137632</v>
      </c>
      <c r="D573" s="6" t="n">
        <v>1784139760</v>
      </c>
      <c r="E573" s="9" t="n">
        <f aca="false">MAX(0,MIN(D573,Scenario!$B$12)-MAX(C573,Scenario!$B$11))/60</f>
        <v>35.4666666666667</v>
      </c>
    </row>
    <row r="574" customFormat="false" ht="15" hidden="false" customHeight="false" outlineLevel="0" collapsed="false">
      <c r="A574" s="6" t="s">
        <v>1134</v>
      </c>
      <c r="B574" s="6" t="s">
        <v>7890</v>
      </c>
      <c r="C574" s="6" t="n">
        <v>1784137671</v>
      </c>
      <c r="D574" s="6" t="n">
        <v>1784140430</v>
      </c>
      <c r="E574" s="9" t="n">
        <f aca="false">MAX(0,MIN(D574,Scenario!$B$12)-MAX(C574,Scenario!$B$11))/60</f>
        <v>45.9833333333333</v>
      </c>
    </row>
    <row r="575" customFormat="false" ht="15" hidden="false" customHeight="false" outlineLevel="0" collapsed="false">
      <c r="A575" s="6" t="s">
        <v>1138</v>
      </c>
      <c r="B575" s="6" t="s">
        <v>7897</v>
      </c>
      <c r="C575" s="6" t="n">
        <v>1784138410</v>
      </c>
      <c r="D575" s="6" t="n">
        <v>1784140149</v>
      </c>
      <c r="E575" s="9" t="n">
        <f aca="false">MAX(0,MIN(D575,Scenario!$B$12)-MAX(C575,Scenario!$B$11))/60</f>
        <v>28.9833333333333</v>
      </c>
    </row>
    <row r="576" customFormat="false" ht="15" hidden="false" customHeight="false" outlineLevel="0" collapsed="false">
      <c r="A576" s="6" t="s">
        <v>1142</v>
      </c>
      <c r="B576" s="6" t="s">
        <v>7891</v>
      </c>
      <c r="C576" s="6" t="n">
        <v>1784138591</v>
      </c>
      <c r="D576" s="6" t="n">
        <v>1784141032</v>
      </c>
      <c r="E576" s="9" t="n">
        <f aca="false">MAX(0,MIN(D576,Scenario!$B$12)-MAX(C576,Scenario!$B$11))/60</f>
        <v>40.6833333333333</v>
      </c>
    </row>
    <row r="577" customFormat="false" ht="15" hidden="false" customHeight="false" outlineLevel="0" collapsed="false">
      <c r="A577" s="6" t="s">
        <v>1106</v>
      </c>
      <c r="B577" s="6" t="s">
        <v>7892</v>
      </c>
      <c r="C577" s="6" t="n">
        <v>1784139704</v>
      </c>
      <c r="D577" s="6" t="n">
        <v>1784142335</v>
      </c>
      <c r="E577" s="9" t="n">
        <f aca="false">MAX(0,MIN(D577,Scenario!$B$12)-MAX(C577,Scenario!$B$11))/60</f>
        <v>43.85</v>
      </c>
    </row>
    <row r="578" customFormat="false" ht="15" hidden="false" customHeight="false" outlineLevel="0" collapsed="false">
      <c r="A578" s="6" t="s">
        <v>1152</v>
      </c>
      <c r="B578" s="6" t="s">
        <v>7899</v>
      </c>
      <c r="C578" s="6" t="n">
        <v>1784139814</v>
      </c>
      <c r="D578" s="6" t="n">
        <v>1784140440</v>
      </c>
      <c r="E578" s="9" t="n">
        <f aca="false">MAX(0,MIN(D578,Scenario!$B$12)-MAX(C578,Scenario!$B$11))/60</f>
        <v>10.4333333333333</v>
      </c>
    </row>
    <row r="579" customFormat="false" ht="15" hidden="false" customHeight="false" outlineLevel="0" collapsed="false">
      <c r="A579" s="6" t="s">
        <v>1144</v>
      </c>
      <c r="B579" s="6" t="s">
        <v>7890</v>
      </c>
      <c r="C579" s="6" t="n">
        <v>1784140459</v>
      </c>
      <c r="D579" s="6" t="n">
        <v>1784144150</v>
      </c>
      <c r="E579" s="9" t="n">
        <f aca="false">MAX(0,MIN(D579,Scenario!$B$12)-MAX(C579,Scenario!$B$11))/60</f>
        <v>61.5166666666667</v>
      </c>
    </row>
    <row r="580" customFormat="false" ht="15" hidden="false" customHeight="false" outlineLevel="0" collapsed="false">
      <c r="A580" s="6" t="s">
        <v>1152</v>
      </c>
      <c r="B580" s="6" t="s">
        <v>7896</v>
      </c>
      <c r="C580" s="6" t="n">
        <v>1784140486</v>
      </c>
      <c r="D580" s="6" t="n">
        <v>1784143430</v>
      </c>
      <c r="E580" s="9" t="n">
        <f aca="false">MAX(0,MIN(D580,Scenario!$B$12)-MAX(C580,Scenario!$B$11))/60</f>
        <v>49.0666666666667</v>
      </c>
    </row>
    <row r="581" customFormat="false" ht="15" hidden="false" customHeight="false" outlineLevel="0" collapsed="false">
      <c r="A581" s="6" t="s">
        <v>1154</v>
      </c>
      <c r="B581" s="6" t="s">
        <v>7899</v>
      </c>
      <c r="C581" s="6" t="n">
        <v>1784141542</v>
      </c>
      <c r="D581" s="6" t="n">
        <v>1784142398</v>
      </c>
      <c r="E581" s="9" t="n">
        <f aca="false">MAX(0,MIN(D581,Scenario!$B$12)-MAX(C581,Scenario!$B$11))/60</f>
        <v>14.2666666666667</v>
      </c>
    </row>
    <row r="582" customFormat="false" ht="15" hidden="false" customHeight="false" outlineLevel="0" collapsed="false">
      <c r="A582" s="6" t="s">
        <v>1156</v>
      </c>
      <c r="B582" s="6" t="s">
        <v>7899</v>
      </c>
      <c r="C582" s="6" t="n">
        <v>1784146039</v>
      </c>
      <c r="D582" s="6" t="n">
        <v>1784147305</v>
      </c>
      <c r="E582" s="9" t="n">
        <f aca="false">MAX(0,MIN(D582,Scenario!$B$12)-MAX(C582,Scenario!$B$11))/60</f>
        <v>21.1</v>
      </c>
    </row>
    <row r="583" customFormat="false" ht="15" hidden="false" customHeight="false" outlineLevel="0" collapsed="false">
      <c r="A583" s="6" t="s">
        <v>1158</v>
      </c>
      <c r="B583" s="6" t="s">
        <v>7897</v>
      </c>
      <c r="C583" s="6" t="n">
        <v>1784147994</v>
      </c>
      <c r="D583" s="6" t="n">
        <v>1784149716</v>
      </c>
      <c r="E583" s="9" t="n">
        <f aca="false">MAX(0,MIN(D583,Scenario!$B$12)-MAX(C583,Scenario!$B$11))/60</f>
        <v>28.7</v>
      </c>
    </row>
    <row r="584" customFormat="false" ht="15" hidden="false" customHeight="false" outlineLevel="0" collapsed="false">
      <c r="A584" s="6" t="s">
        <v>1162</v>
      </c>
      <c r="B584" s="6" t="s">
        <v>7896</v>
      </c>
      <c r="C584" s="6" t="n">
        <v>1784149303</v>
      </c>
      <c r="D584" s="6" t="n">
        <v>1784150881</v>
      </c>
      <c r="E584" s="9" t="n">
        <f aca="false">MAX(0,MIN(D584,Scenario!$B$12)-MAX(C584,Scenario!$B$11))/60</f>
        <v>26.3</v>
      </c>
    </row>
    <row r="585" customFormat="false" ht="15" hidden="false" customHeight="false" outlineLevel="0" collapsed="false">
      <c r="A585" s="6" t="s">
        <v>1160</v>
      </c>
      <c r="B585" s="6" t="s">
        <v>7897</v>
      </c>
      <c r="C585" s="6" t="n">
        <v>1784149748</v>
      </c>
      <c r="D585" s="6" t="n">
        <v>1784151499</v>
      </c>
      <c r="E585" s="9" t="n">
        <f aca="false">MAX(0,MIN(D585,Scenario!$B$12)-MAX(C585,Scenario!$B$11))/60</f>
        <v>29.1833333333333</v>
      </c>
    </row>
    <row r="586" customFormat="false" ht="15" hidden="false" customHeight="false" outlineLevel="0" collapsed="false">
      <c r="A586" s="6" t="s">
        <v>1098</v>
      </c>
      <c r="B586" s="6" t="s">
        <v>7893</v>
      </c>
      <c r="C586" s="6" t="n">
        <v>1784154545</v>
      </c>
      <c r="D586" s="6" t="n">
        <v>1784159180</v>
      </c>
      <c r="E586" s="9" t="n">
        <f aca="false">MAX(0,MIN(D586,Scenario!$B$12)-MAX(C586,Scenario!$B$11))/60</f>
        <v>77.25</v>
      </c>
    </row>
    <row r="587" customFormat="false" ht="15" hidden="false" customHeight="false" outlineLevel="0" collapsed="false">
      <c r="A587" s="6" t="s">
        <v>1060</v>
      </c>
      <c r="B587" s="6" t="s">
        <v>7884</v>
      </c>
      <c r="C587" s="6" t="n">
        <v>1784178048</v>
      </c>
      <c r="D587" s="6" t="n">
        <v>1784178748</v>
      </c>
      <c r="E587" s="9" t="n">
        <f aca="false">MAX(0,MIN(D587,Scenario!$B$12)-MAX(C587,Scenario!$B$11))/60</f>
        <v>11.6666666666667</v>
      </c>
    </row>
    <row r="588" customFormat="false" ht="15" hidden="false" customHeight="false" outlineLevel="0" collapsed="false">
      <c r="A588" s="6" t="s">
        <v>1164</v>
      </c>
      <c r="B588" s="6" t="s">
        <v>7882</v>
      </c>
      <c r="C588" s="6" t="n">
        <v>1784178049</v>
      </c>
      <c r="D588" s="6" t="n">
        <v>1784181369</v>
      </c>
      <c r="E588" s="9" t="n">
        <f aca="false">MAX(0,MIN(D588,Scenario!$B$12)-MAX(C588,Scenario!$B$11))/60</f>
        <v>55.3333333333333</v>
      </c>
    </row>
    <row r="589" customFormat="false" ht="15" hidden="false" customHeight="false" outlineLevel="0" collapsed="false">
      <c r="A589" s="6" t="s">
        <v>1166</v>
      </c>
      <c r="B589" s="6" t="s">
        <v>7883</v>
      </c>
      <c r="C589" s="6" t="n">
        <v>1784178053</v>
      </c>
      <c r="D589" s="6" t="n">
        <v>1784182758</v>
      </c>
      <c r="E589" s="9" t="n">
        <f aca="false">MAX(0,MIN(D589,Scenario!$B$12)-MAX(C589,Scenario!$B$11))/60</f>
        <v>78.4166666666667</v>
      </c>
    </row>
    <row r="590" customFormat="false" ht="15" hidden="false" customHeight="false" outlineLevel="0" collapsed="false">
      <c r="A590" s="6" t="s">
        <v>1132</v>
      </c>
      <c r="B590" s="6" t="s">
        <v>7882</v>
      </c>
      <c r="C590" s="6" t="n">
        <v>1784181399</v>
      </c>
      <c r="D590" s="6" t="n">
        <v>1784182968</v>
      </c>
      <c r="E590" s="9" t="n">
        <f aca="false">MAX(0,MIN(D590,Scenario!$B$12)-MAX(C590,Scenario!$B$11))/60</f>
        <v>26.15</v>
      </c>
    </row>
    <row r="591" customFormat="false" ht="15" hidden="false" customHeight="false" outlineLevel="0" collapsed="false">
      <c r="A591" s="6" t="s">
        <v>1168</v>
      </c>
      <c r="B591" s="6" t="s">
        <v>7884</v>
      </c>
      <c r="C591" s="6" t="n">
        <v>1784181979</v>
      </c>
      <c r="D591" s="6" t="n">
        <v>1784183140</v>
      </c>
      <c r="E591" s="9" t="n">
        <f aca="false">MAX(0,MIN(D591,Scenario!$B$12)-MAX(C591,Scenario!$B$11))/60</f>
        <v>19.35</v>
      </c>
    </row>
    <row r="592" customFormat="false" ht="15" hidden="false" customHeight="false" outlineLevel="0" collapsed="false">
      <c r="A592" s="6" t="s">
        <v>1170</v>
      </c>
      <c r="B592" s="6" t="s">
        <v>7882</v>
      </c>
      <c r="C592" s="6" t="n">
        <v>1784184113</v>
      </c>
      <c r="D592" s="6" t="n">
        <v>1784186753</v>
      </c>
      <c r="E592" s="9" t="n">
        <f aca="false">MAX(0,MIN(D592,Scenario!$B$12)-MAX(C592,Scenario!$B$11))/60</f>
        <v>44</v>
      </c>
    </row>
    <row r="593" customFormat="false" ht="15" hidden="false" customHeight="false" outlineLevel="0" collapsed="false">
      <c r="A593" s="6" t="s">
        <v>1172</v>
      </c>
      <c r="B593" s="6" t="s">
        <v>7888</v>
      </c>
      <c r="C593" s="6" t="n">
        <v>1784185808</v>
      </c>
      <c r="D593" s="6" t="n">
        <v>1784186815</v>
      </c>
      <c r="E593" s="9" t="n">
        <f aca="false">MAX(0,MIN(D593,Scenario!$B$12)-MAX(C593,Scenario!$B$11))/60</f>
        <v>16.7833333333333</v>
      </c>
    </row>
    <row r="594" customFormat="false" ht="15" hidden="false" customHeight="false" outlineLevel="0" collapsed="false">
      <c r="A594" s="6" t="s">
        <v>1172</v>
      </c>
      <c r="B594" s="6" t="s">
        <v>7888</v>
      </c>
      <c r="C594" s="6" t="n">
        <v>1784187561</v>
      </c>
      <c r="D594" s="6" t="n">
        <v>1784188195</v>
      </c>
      <c r="E594" s="9" t="n">
        <f aca="false">MAX(0,MIN(D594,Scenario!$B$12)-MAX(C594,Scenario!$B$11))/60</f>
        <v>10.5666666666667</v>
      </c>
    </row>
    <row r="595" customFormat="false" ht="15" hidden="false" customHeight="false" outlineLevel="0" collapsed="false">
      <c r="A595" s="6" t="s">
        <v>1174</v>
      </c>
      <c r="B595" s="6" t="s">
        <v>7898</v>
      </c>
      <c r="C595" s="6" t="n">
        <v>1784188374</v>
      </c>
      <c r="D595" s="6" t="n">
        <v>1784192918</v>
      </c>
      <c r="E595" s="9" t="n">
        <f aca="false">MAX(0,MIN(D595,Scenario!$B$12)-MAX(C595,Scenario!$B$11))/60</f>
        <v>75.7333333333333</v>
      </c>
    </row>
    <row r="596" customFormat="false" ht="15" hidden="false" customHeight="false" outlineLevel="0" collapsed="false">
      <c r="A596" s="6" t="s">
        <v>1050</v>
      </c>
      <c r="B596" s="6" t="s">
        <v>7883</v>
      </c>
      <c r="C596" s="6" t="n">
        <v>1784189028</v>
      </c>
      <c r="D596" s="6" t="n">
        <v>1784190053</v>
      </c>
      <c r="E596" s="9" t="n">
        <f aca="false">MAX(0,MIN(D596,Scenario!$B$12)-MAX(C596,Scenario!$B$11))/60</f>
        <v>17.0833333333333</v>
      </c>
    </row>
    <row r="597" customFormat="false" ht="15" hidden="false" customHeight="false" outlineLevel="0" collapsed="false">
      <c r="A597" s="6" t="s">
        <v>1176</v>
      </c>
      <c r="B597" s="6" t="s">
        <v>7885</v>
      </c>
      <c r="C597" s="6" t="n">
        <v>1784189069</v>
      </c>
      <c r="D597" s="6" t="n">
        <v>1784192200</v>
      </c>
      <c r="E597" s="9" t="n">
        <f aca="false">MAX(0,MIN(D597,Scenario!$B$12)-MAX(C597,Scenario!$B$11))/60</f>
        <v>52.1833333333333</v>
      </c>
    </row>
    <row r="598" customFormat="false" ht="15" hidden="false" customHeight="false" outlineLevel="0" collapsed="false">
      <c r="A598" s="6" t="s">
        <v>1178</v>
      </c>
      <c r="B598" s="6" t="s">
        <v>7886</v>
      </c>
      <c r="C598" s="6" t="n">
        <v>1784189243</v>
      </c>
      <c r="D598" s="6" t="n">
        <v>1784192612</v>
      </c>
      <c r="E598" s="9" t="n">
        <f aca="false">MAX(0,MIN(D598,Scenario!$B$12)-MAX(C598,Scenario!$B$11))/60</f>
        <v>56.15</v>
      </c>
    </row>
    <row r="599" customFormat="false" ht="15" hidden="false" customHeight="false" outlineLevel="0" collapsed="false">
      <c r="A599" s="6" t="s">
        <v>1180</v>
      </c>
      <c r="B599" s="6" t="s">
        <v>7884</v>
      </c>
      <c r="C599" s="6" t="n">
        <v>1784190763</v>
      </c>
      <c r="D599" s="6" t="n">
        <v>1784195210</v>
      </c>
      <c r="E599" s="9" t="n">
        <f aca="false">MAX(0,MIN(D599,Scenario!$B$12)-MAX(C599,Scenario!$B$11))/60</f>
        <v>74.1166666666667</v>
      </c>
    </row>
    <row r="600" customFormat="false" ht="15" hidden="false" customHeight="false" outlineLevel="0" collapsed="false">
      <c r="A600" s="6" t="s">
        <v>1182</v>
      </c>
      <c r="B600" s="6" t="s">
        <v>7883</v>
      </c>
      <c r="C600" s="6" t="n">
        <v>1784191152</v>
      </c>
      <c r="D600" s="6" t="n">
        <v>1784191452</v>
      </c>
      <c r="E600" s="9" t="n">
        <f aca="false">MAX(0,MIN(D600,Scenario!$B$12)-MAX(C600,Scenario!$B$11))/60</f>
        <v>5</v>
      </c>
    </row>
    <row r="601" customFormat="false" ht="15" hidden="false" customHeight="false" outlineLevel="0" collapsed="false">
      <c r="A601" s="6" t="s">
        <v>1182</v>
      </c>
      <c r="B601" s="6" t="s">
        <v>7888</v>
      </c>
      <c r="C601" s="6" t="n">
        <v>1784191471</v>
      </c>
      <c r="D601" s="6" t="n">
        <v>1784193798</v>
      </c>
      <c r="E601" s="9" t="n">
        <f aca="false">MAX(0,MIN(D601,Scenario!$B$12)-MAX(C601,Scenario!$B$11))/60</f>
        <v>38.7833333333333</v>
      </c>
    </row>
    <row r="602" customFormat="false" ht="15" hidden="false" customHeight="false" outlineLevel="0" collapsed="false">
      <c r="A602" s="6" t="s">
        <v>1184</v>
      </c>
      <c r="B602" s="6" t="s">
        <v>7883</v>
      </c>
      <c r="C602" s="6" t="n">
        <v>1784191511</v>
      </c>
      <c r="D602" s="6" t="n">
        <v>1784194516</v>
      </c>
      <c r="E602" s="9" t="n">
        <f aca="false">MAX(0,MIN(D602,Scenario!$B$12)-MAX(C602,Scenario!$B$11))/60</f>
        <v>50.0833333333333</v>
      </c>
    </row>
    <row r="603" customFormat="false" ht="15" hidden="false" customHeight="false" outlineLevel="0" collapsed="false">
      <c r="A603" s="6" t="s">
        <v>1176</v>
      </c>
      <c r="B603" s="6" t="s">
        <v>7885</v>
      </c>
      <c r="C603" s="6" t="n">
        <v>1784192988</v>
      </c>
      <c r="D603" s="6" t="n">
        <v>1784198188</v>
      </c>
      <c r="E603" s="9" t="n">
        <f aca="false">MAX(0,MIN(D603,Scenario!$B$12)-MAX(C603,Scenario!$B$11))/60</f>
        <v>86.6666666666667</v>
      </c>
    </row>
    <row r="604" customFormat="false" ht="15" hidden="false" customHeight="false" outlineLevel="0" collapsed="false">
      <c r="A604" s="6" t="s">
        <v>1186</v>
      </c>
      <c r="B604" s="6" t="s">
        <v>7887</v>
      </c>
      <c r="C604" s="6" t="n">
        <v>1784193071</v>
      </c>
      <c r="D604" s="6" t="n">
        <v>1784193809</v>
      </c>
      <c r="E604" s="9" t="n">
        <f aca="false">MAX(0,MIN(D604,Scenario!$B$12)-MAX(C604,Scenario!$B$11))/60</f>
        <v>12.3</v>
      </c>
    </row>
    <row r="605" customFormat="false" ht="15" hidden="false" customHeight="false" outlineLevel="0" collapsed="false">
      <c r="A605" s="6" t="s">
        <v>1188</v>
      </c>
      <c r="B605" s="6" t="s">
        <v>7889</v>
      </c>
      <c r="C605" s="6" t="n">
        <v>1784194164</v>
      </c>
      <c r="D605" s="6" t="n">
        <v>1784196958</v>
      </c>
      <c r="E605" s="9" t="n">
        <f aca="false">MAX(0,MIN(D605,Scenario!$B$12)-MAX(C605,Scenario!$B$11))/60</f>
        <v>46.5666666666667</v>
      </c>
    </row>
    <row r="606" customFormat="false" ht="15" hidden="false" customHeight="false" outlineLevel="0" collapsed="false">
      <c r="A606" s="6" t="s">
        <v>1190</v>
      </c>
      <c r="B606" s="6" t="s">
        <v>7898</v>
      </c>
      <c r="C606" s="6" t="n">
        <v>1784194720</v>
      </c>
      <c r="D606" s="6" t="n">
        <v>1784195587</v>
      </c>
      <c r="E606" s="9" t="n">
        <f aca="false">MAX(0,MIN(D606,Scenario!$B$12)-MAX(C606,Scenario!$B$11))/60</f>
        <v>14.45</v>
      </c>
    </row>
    <row r="607" customFormat="false" ht="15" hidden="false" customHeight="false" outlineLevel="0" collapsed="false">
      <c r="A607" s="6" t="s">
        <v>1192</v>
      </c>
      <c r="B607" s="6" t="s">
        <v>7882</v>
      </c>
      <c r="C607" s="6" t="n">
        <v>1784194879</v>
      </c>
      <c r="D607" s="6" t="n">
        <v>1784197774</v>
      </c>
      <c r="E607" s="9" t="n">
        <f aca="false">MAX(0,MIN(D607,Scenario!$B$12)-MAX(C607,Scenario!$B$11))/60</f>
        <v>48.25</v>
      </c>
    </row>
    <row r="608" customFormat="false" ht="15" hidden="false" customHeight="false" outlineLevel="0" collapsed="false">
      <c r="A608" s="6" t="s">
        <v>1178</v>
      </c>
      <c r="B608" s="6" t="s">
        <v>7886</v>
      </c>
      <c r="C608" s="6" t="n">
        <v>1784195119</v>
      </c>
      <c r="D608" s="6" t="n">
        <v>1784198528</v>
      </c>
      <c r="E608" s="9" t="n">
        <f aca="false">MAX(0,MIN(D608,Scenario!$B$12)-MAX(C608,Scenario!$B$11))/60</f>
        <v>56.8166666666667</v>
      </c>
    </row>
    <row r="609" customFormat="false" ht="15" hidden="false" customHeight="false" outlineLevel="0" collapsed="false">
      <c r="A609" s="6" t="s">
        <v>1184</v>
      </c>
      <c r="B609" s="6" t="s">
        <v>7883</v>
      </c>
      <c r="C609" s="6" t="n">
        <v>1784196340</v>
      </c>
      <c r="D609" s="6" t="n">
        <v>1784200315</v>
      </c>
      <c r="E609" s="9" t="n">
        <f aca="false">MAX(0,MIN(D609,Scenario!$B$12)-MAX(C609,Scenario!$B$11))/60</f>
        <v>66.25</v>
      </c>
    </row>
    <row r="610" customFormat="false" ht="15" hidden="false" customHeight="false" outlineLevel="0" collapsed="false">
      <c r="A610" s="6" t="s">
        <v>1194</v>
      </c>
      <c r="B610" s="6" t="s">
        <v>7887</v>
      </c>
      <c r="C610" s="6" t="n">
        <v>1784196567</v>
      </c>
      <c r="D610" s="6" t="n">
        <v>1784197126</v>
      </c>
      <c r="E610" s="9" t="n">
        <f aca="false">MAX(0,MIN(D610,Scenario!$B$12)-MAX(C610,Scenario!$B$11))/60</f>
        <v>9.31666666666667</v>
      </c>
    </row>
    <row r="611" customFormat="false" ht="15" hidden="false" customHeight="false" outlineLevel="0" collapsed="false">
      <c r="A611" s="6" t="s">
        <v>1190</v>
      </c>
      <c r="B611" s="6" t="s">
        <v>7898</v>
      </c>
      <c r="C611" s="6" t="n">
        <v>1784196959</v>
      </c>
      <c r="D611" s="6" t="n">
        <v>1784198026</v>
      </c>
      <c r="E611" s="9" t="n">
        <f aca="false">MAX(0,MIN(D611,Scenario!$B$12)-MAX(C611,Scenario!$B$11))/60</f>
        <v>17.7833333333333</v>
      </c>
    </row>
    <row r="612" customFormat="false" ht="15" hidden="false" customHeight="false" outlineLevel="0" collapsed="false">
      <c r="A612" s="6" t="s">
        <v>1196</v>
      </c>
      <c r="B612" s="6" t="s">
        <v>7884</v>
      </c>
      <c r="C612" s="6" t="n">
        <v>1784197022</v>
      </c>
      <c r="D612" s="6" t="n">
        <v>1784198783</v>
      </c>
      <c r="E612" s="9" t="n">
        <f aca="false">MAX(0,MIN(D612,Scenario!$B$12)-MAX(C612,Scenario!$B$11))/60</f>
        <v>29.35</v>
      </c>
    </row>
    <row r="613" customFormat="false" ht="15" hidden="false" customHeight="false" outlineLevel="0" collapsed="false">
      <c r="A613" s="6" t="s">
        <v>1198</v>
      </c>
      <c r="B613" s="6" t="s">
        <v>7887</v>
      </c>
      <c r="C613" s="6" t="n">
        <v>1784197165</v>
      </c>
      <c r="D613" s="6" t="n">
        <v>1784198353</v>
      </c>
      <c r="E613" s="9" t="n">
        <f aca="false">MAX(0,MIN(D613,Scenario!$B$12)-MAX(C613,Scenario!$B$11))/60</f>
        <v>19.8</v>
      </c>
    </row>
    <row r="614" customFormat="false" ht="15" hidden="false" customHeight="false" outlineLevel="0" collapsed="false">
      <c r="A614" s="6" t="s">
        <v>1200</v>
      </c>
      <c r="B614" s="6" t="s">
        <v>7889</v>
      </c>
      <c r="C614" s="6" t="n">
        <v>1784197897</v>
      </c>
      <c r="D614" s="6" t="n">
        <v>1784201716</v>
      </c>
      <c r="E614" s="9" t="n">
        <f aca="false">MAX(0,MIN(D614,Scenario!$B$12)-MAX(C614,Scenario!$B$11))/60</f>
        <v>63.65</v>
      </c>
    </row>
    <row r="615" customFormat="false" ht="15" hidden="false" customHeight="false" outlineLevel="0" collapsed="false">
      <c r="A615" s="6" t="s">
        <v>1202</v>
      </c>
      <c r="B615" s="6" t="s">
        <v>7887</v>
      </c>
      <c r="C615" s="6" t="n">
        <v>1784198700</v>
      </c>
      <c r="D615" s="6" t="n">
        <v>1784199334</v>
      </c>
      <c r="E615" s="9" t="n">
        <f aca="false">MAX(0,MIN(D615,Scenario!$B$12)-MAX(C615,Scenario!$B$11))/60</f>
        <v>10.5666666666667</v>
      </c>
    </row>
    <row r="616" customFormat="false" ht="15" hidden="false" customHeight="false" outlineLevel="0" collapsed="false">
      <c r="A616" s="6" t="s">
        <v>1202</v>
      </c>
      <c r="B616" s="6" t="s">
        <v>7898</v>
      </c>
      <c r="C616" s="6" t="n">
        <v>1784199369</v>
      </c>
      <c r="D616" s="6" t="n">
        <v>1784199993</v>
      </c>
      <c r="E616" s="9" t="n">
        <f aca="false">MAX(0,MIN(D616,Scenario!$B$12)-MAX(C616,Scenario!$B$11))/60</f>
        <v>10.4</v>
      </c>
    </row>
    <row r="617" customFormat="false" ht="15" hidden="false" customHeight="false" outlineLevel="0" collapsed="false">
      <c r="A617" s="6" t="s">
        <v>1198</v>
      </c>
      <c r="B617" s="6" t="s">
        <v>7887</v>
      </c>
      <c r="C617" s="6" t="n">
        <v>1784200057</v>
      </c>
      <c r="D617" s="6" t="n">
        <v>1784200691</v>
      </c>
      <c r="E617" s="9" t="n">
        <f aca="false">MAX(0,MIN(D617,Scenario!$B$12)-MAX(C617,Scenario!$B$11))/60</f>
        <v>10.5666666666667</v>
      </c>
    </row>
    <row r="618" customFormat="false" ht="15" hidden="false" customHeight="false" outlineLevel="0" collapsed="false">
      <c r="A618" s="6" t="s">
        <v>1204</v>
      </c>
      <c r="B618" s="6" t="s">
        <v>7884</v>
      </c>
      <c r="C618" s="6" t="n">
        <v>1784200497</v>
      </c>
      <c r="D618" s="6" t="n">
        <v>1784201991</v>
      </c>
      <c r="E618" s="9" t="n">
        <f aca="false">MAX(0,MIN(D618,Scenario!$B$12)-MAX(C618,Scenario!$B$11))/60</f>
        <v>24.9</v>
      </c>
    </row>
    <row r="619" customFormat="false" ht="15" hidden="false" customHeight="false" outlineLevel="0" collapsed="false">
      <c r="A619" s="6" t="s">
        <v>1206</v>
      </c>
      <c r="B619" s="6" t="s">
        <v>7882</v>
      </c>
      <c r="C619" s="6" t="n">
        <v>1784200729</v>
      </c>
      <c r="D619" s="6" t="n">
        <v>1784202136</v>
      </c>
      <c r="E619" s="9" t="n">
        <f aca="false">MAX(0,MIN(D619,Scenario!$B$12)-MAX(C619,Scenario!$B$11))/60</f>
        <v>23.45</v>
      </c>
    </row>
    <row r="620" customFormat="false" ht="15" hidden="false" customHeight="false" outlineLevel="0" collapsed="false">
      <c r="A620" s="6" t="s">
        <v>1208</v>
      </c>
      <c r="B620" s="6" t="s">
        <v>7885</v>
      </c>
      <c r="C620" s="6" t="n">
        <v>1784201310</v>
      </c>
      <c r="D620" s="6" t="n">
        <v>1784203491</v>
      </c>
      <c r="E620" s="9" t="n">
        <f aca="false">MAX(0,MIN(D620,Scenario!$B$12)-MAX(C620,Scenario!$B$11))/60</f>
        <v>36.35</v>
      </c>
    </row>
    <row r="621" customFormat="false" ht="15" hidden="false" customHeight="false" outlineLevel="0" collapsed="false">
      <c r="A621" s="6" t="s">
        <v>1210</v>
      </c>
      <c r="B621" s="6" t="s">
        <v>7883</v>
      </c>
      <c r="C621" s="6" t="n">
        <v>1784201562</v>
      </c>
      <c r="D621" s="6" t="n">
        <v>1784202908</v>
      </c>
      <c r="E621" s="9" t="n">
        <f aca="false">MAX(0,MIN(D621,Scenario!$B$12)-MAX(C621,Scenario!$B$11))/60</f>
        <v>22.4333333333333</v>
      </c>
    </row>
    <row r="622" customFormat="false" ht="15" hidden="false" customHeight="false" outlineLevel="0" collapsed="false">
      <c r="A622" s="6" t="s">
        <v>1212</v>
      </c>
      <c r="B622" s="6" t="s">
        <v>7886</v>
      </c>
      <c r="C622" s="6" t="n">
        <v>1784202428</v>
      </c>
      <c r="D622" s="6" t="n">
        <v>1784205401</v>
      </c>
      <c r="E622" s="9" t="n">
        <f aca="false">MAX(0,MIN(D622,Scenario!$B$12)-MAX(C622,Scenario!$B$11))/60</f>
        <v>49.55</v>
      </c>
    </row>
    <row r="623" customFormat="false" ht="15" hidden="false" customHeight="false" outlineLevel="0" collapsed="false">
      <c r="A623" s="6" t="s">
        <v>1214</v>
      </c>
      <c r="B623" s="6" t="s">
        <v>7888</v>
      </c>
      <c r="C623" s="6" t="n">
        <v>1784202897</v>
      </c>
      <c r="D623" s="6" t="n">
        <v>1784203942</v>
      </c>
      <c r="E623" s="9" t="n">
        <f aca="false">MAX(0,MIN(D623,Scenario!$B$12)-MAX(C623,Scenario!$B$11))/60</f>
        <v>17.4166666666667</v>
      </c>
    </row>
    <row r="624" customFormat="false" ht="15" hidden="false" customHeight="false" outlineLevel="0" collapsed="false">
      <c r="A624" s="6" t="s">
        <v>1216</v>
      </c>
      <c r="B624" s="6" t="s">
        <v>7892</v>
      </c>
      <c r="C624" s="6" t="n">
        <v>1784203461</v>
      </c>
      <c r="D624" s="6" t="n">
        <v>1784204870</v>
      </c>
      <c r="E624" s="9" t="n">
        <f aca="false">MAX(0,MIN(D624,Scenario!$B$12)-MAX(C624,Scenario!$B$11))/60</f>
        <v>23.4833333333333</v>
      </c>
    </row>
    <row r="625" customFormat="false" ht="15" hidden="false" customHeight="false" outlineLevel="0" collapsed="false">
      <c r="A625" s="6" t="s">
        <v>1218</v>
      </c>
      <c r="B625" s="6" t="s">
        <v>7891</v>
      </c>
      <c r="C625" s="6" t="n">
        <v>1784203684</v>
      </c>
      <c r="D625" s="6" t="n">
        <v>1784204519</v>
      </c>
      <c r="E625" s="9" t="n">
        <f aca="false">MAX(0,MIN(D625,Scenario!$B$12)-MAX(C625,Scenario!$B$11))/60</f>
        <v>13.9166666666667</v>
      </c>
    </row>
    <row r="626" customFormat="false" ht="15" hidden="false" customHeight="false" outlineLevel="0" collapsed="false">
      <c r="A626" s="6" t="s">
        <v>1220</v>
      </c>
      <c r="B626" s="6" t="s">
        <v>7890</v>
      </c>
      <c r="C626" s="6" t="n">
        <v>1784203774</v>
      </c>
      <c r="D626" s="6" t="n">
        <v>1784206937</v>
      </c>
      <c r="E626" s="9" t="n">
        <f aca="false">MAX(0,MIN(D626,Scenario!$B$12)-MAX(C626,Scenario!$B$11))/60</f>
        <v>52.7166666666667</v>
      </c>
    </row>
    <row r="627" customFormat="false" ht="15" hidden="false" customHeight="false" outlineLevel="0" collapsed="false">
      <c r="A627" s="6" t="s">
        <v>1214</v>
      </c>
      <c r="B627" s="6" t="s">
        <v>7888</v>
      </c>
      <c r="C627" s="6" t="n">
        <v>1784204962</v>
      </c>
      <c r="D627" s="6" t="n">
        <v>1784205382</v>
      </c>
      <c r="E627" s="9" t="n">
        <f aca="false">MAX(0,MIN(D627,Scenario!$B$12)-MAX(C627,Scenario!$B$11))/60</f>
        <v>7</v>
      </c>
    </row>
    <row r="628" customFormat="false" ht="15" hidden="false" customHeight="false" outlineLevel="0" collapsed="false">
      <c r="A628" s="6" t="s">
        <v>1222</v>
      </c>
      <c r="B628" s="6" t="s">
        <v>7887</v>
      </c>
      <c r="C628" s="6" t="n">
        <v>1784205336</v>
      </c>
      <c r="D628" s="6" t="n">
        <v>1784206258</v>
      </c>
      <c r="E628" s="9" t="n">
        <f aca="false">MAX(0,MIN(D628,Scenario!$B$12)-MAX(C628,Scenario!$B$11))/60</f>
        <v>15.3666666666667</v>
      </c>
    </row>
    <row r="629" customFormat="false" ht="15" hidden="false" customHeight="false" outlineLevel="0" collapsed="false">
      <c r="A629" s="6" t="s">
        <v>1218</v>
      </c>
      <c r="B629" s="6" t="s">
        <v>7891</v>
      </c>
      <c r="C629" s="6" t="n">
        <v>1784206103</v>
      </c>
      <c r="D629" s="6" t="n">
        <v>1784207166</v>
      </c>
      <c r="E629" s="9" t="n">
        <f aca="false">MAX(0,MIN(D629,Scenario!$B$12)-MAX(C629,Scenario!$B$11))/60</f>
        <v>17.7166666666667</v>
      </c>
    </row>
    <row r="630" customFormat="false" ht="15" hidden="false" customHeight="false" outlineLevel="0" collapsed="false">
      <c r="A630" s="6" t="s">
        <v>1224</v>
      </c>
      <c r="B630" s="6" t="s">
        <v>7885</v>
      </c>
      <c r="C630" s="6" t="n">
        <v>1784206196</v>
      </c>
      <c r="D630" s="6" t="n">
        <v>1784207594</v>
      </c>
      <c r="E630" s="9" t="n">
        <f aca="false">MAX(0,MIN(D630,Scenario!$B$12)-MAX(C630,Scenario!$B$11))/60</f>
        <v>23.3</v>
      </c>
    </row>
    <row r="631" customFormat="false" ht="15" hidden="false" customHeight="false" outlineLevel="0" collapsed="false">
      <c r="A631" s="6" t="s">
        <v>1212</v>
      </c>
      <c r="B631" s="6" t="s">
        <v>7886</v>
      </c>
      <c r="C631" s="6" t="n">
        <v>1784206416</v>
      </c>
      <c r="D631" s="6" t="n">
        <v>1784210054</v>
      </c>
      <c r="E631" s="9" t="n">
        <f aca="false">MAX(0,MIN(D631,Scenario!$B$12)-MAX(C631,Scenario!$B$11))/60</f>
        <v>60.6333333333333</v>
      </c>
    </row>
    <row r="632" customFormat="false" ht="15" hidden="false" customHeight="false" outlineLevel="0" collapsed="false">
      <c r="A632" s="6" t="s">
        <v>1226</v>
      </c>
      <c r="B632" s="6" t="s">
        <v>7898</v>
      </c>
      <c r="C632" s="6" t="n">
        <v>1784206764</v>
      </c>
      <c r="D632" s="6" t="n">
        <v>1784209181</v>
      </c>
      <c r="E632" s="9" t="n">
        <f aca="false">MAX(0,MIN(D632,Scenario!$B$12)-MAX(C632,Scenario!$B$11))/60</f>
        <v>40.2833333333333</v>
      </c>
    </row>
    <row r="633" customFormat="false" ht="15" hidden="false" customHeight="false" outlineLevel="0" collapsed="false">
      <c r="A633" s="6" t="s">
        <v>1228</v>
      </c>
      <c r="B633" s="6" t="s">
        <v>7892</v>
      </c>
      <c r="C633" s="6" t="n">
        <v>1784207432</v>
      </c>
      <c r="D633" s="6" t="n">
        <v>1784212175</v>
      </c>
      <c r="E633" s="9" t="n">
        <f aca="false">MAX(0,MIN(D633,Scenario!$B$12)-MAX(C633,Scenario!$B$11))/60</f>
        <v>79.05</v>
      </c>
    </row>
    <row r="634" customFormat="false" ht="15" hidden="false" customHeight="false" outlineLevel="0" collapsed="false">
      <c r="A634" s="6" t="s">
        <v>1230</v>
      </c>
      <c r="B634" s="6" t="s">
        <v>7887</v>
      </c>
      <c r="C634" s="6" t="n">
        <v>1784207681</v>
      </c>
      <c r="D634" s="6" t="n">
        <v>1784212940</v>
      </c>
      <c r="E634" s="9" t="n">
        <f aca="false">MAX(0,MIN(D634,Scenario!$B$12)-MAX(C634,Scenario!$B$11))/60</f>
        <v>87.65</v>
      </c>
    </row>
    <row r="635" customFormat="false" ht="15" hidden="false" customHeight="false" outlineLevel="0" collapsed="false">
      <c r="A635" s="6" t="s">
        <v>1220</v>
      </c>
      <c r="B635" s="6" t="s">
        <v>7890</v>
      </c>
      <c r="C635" s="6" t="n">
        <v>1784207766</v>
      </c>
      <c r="D635" s="6" t="n">
        <v>1784211442</v>
      </c>
      <c r="E635" s="9" t="n">
        <f aca="false">MAX(0,MIN(D635,Scenario!$B$12)-MAX(C635,Scenario!$B$11))/60</f>
        <v>61.2666666666667</v>
      </c>
    </row>
    <row r="636" customFormat="false" ht="15" hidden="false" customHeight="false" outlineLevel="0" collapsed="false">
      <c r="A636" s="6" t="s">
        <v>1232</v>
      </c>
      <c r="B636" s="6" t="s">
        <v>7885</v>
      </c>
      <c r="C636" s="6" t="n">
        <v>1784207907</v>
      </c>
      <c r="D636" s="6" t="n">
        <v>1784211449</v>
      </c>
      <c r="E636" s="9" t="n">
        <f aca="false">MAX(0,MIN(D636,Scenario!$B$12)-MAX(C636,Scenario!$B$11))/60</f>
        <v>59.0333333333333</v>
      </c>
    </row>
    <row r="637" customFormat="false" ht="15" hidden="false" customHeight="false" outlineLevel="0" collapsed="false">
      <c r="A637" s="6" t="s">
        <v>1234</v>
      </c>
      <c r="B637" s="6" t="s">
        <v>7886</v>
      </c>
      <c r="C637" s="6" t="n">
        <v>1784210090</v>
      </c>
      <c r="D637" s="6" t="n">
        <v>1784210493</v>
      </c>
      <c r="E637" s="9" t="n">
        <f aca="false">MAX(0,MIN(D637,Scenario!$B$12)-MAX(C637,Scenario!$B$11))/60</f>
        <v>6.71666666666667</v>
      </c>
    </row>
    <row r="638" customFormat="false" ht="15" hidden="false" customHeight="false" outlineLevel="0" collapsed="false">
      <c r="A638" s="6" t="s">
        <v>1234</v>
      </c>
      <c r="B638" s="6" t="s">
        <v>7889</v>
      </c>
      <c r="C638" s="6" t="n">
        <v>1784210503</v>
      </c>
      <c r="D638" s="6" t="n">
        <v>1784212442</v>
      </c>
      <c r="E638" s="9" t="n">
        <f aca="false">MAX(0,MIN(D638,Scenario!$B$12)-MAX(C638,Scenario!$B$11))/60</f>
        <v>32.3166666666667</v>
      </c>
    </row>
    <row r="639" customFormat="false" ht="15" hidden="false" customHeight="false" outlineLevel="0" collapsed="false">
      <c r="A639" s="6" t="s">
        <v>1238</v>
      </c>
      <c r="B639" s="6" t="s">
        <v>7886</v>
      </c>
      <c r="C639" s="6" t="n">
        <v>1784210524</v>
      </c>
      <c r="D639" s="6" t="n">
        <v>1784211084</v>
      </c>
      <c r="E639" s="9" t="n">
        <f aca="false">MAX(0,MIN(D639,Scenario!$B$12)-MAX(C639,Scenario!$B$11))/60</f>
        <v>9.33333333333333</v>
      </c>
    </row>
    <row r="640" customFormat="false" ht="15" hidden="false" customHeight="false" outlineLevel="0" collapsed="false">
      <c r="A640" s="6" t="s">
        <v>1242</v>
      </c>
      <c r="B640" s="6" t="s">
        <v>7891</v>
      </c>
      <c r="C640" s="6" t="n">
        <v>1784210676</v>
      </c>
      <c r="D640" s="6" t="n">
        <v>1784211596</v>
      </c>
      <c r="E640" s="9" t="n">
        <f aca="false">MAX(0,MIN(D640,Scenario!$B$12)-MAX(C640,Scenario!$B$11))/60</f>
        <v>15.3333333333333</v>
      </c>
    </row>
    <row r="641" customFormat="false" ht="15" hidden="false" customHeight="false" outlineLevel="0" collapsed="false">
      <c r="A641" s="6" t="s">
        <v>1238</v>
      </c>
      <c r="B641" s="6" t="s">
        <v>7898</v>
      </c>
      <c r="C641" s="6" t="n">
        <v>1784211120</v>
      </c>
      <c r="D641" s="6" t="n">
        <v>1784212317</v>
      </c>
      <c r="E641" s="9" t="n">
        <f aca="false">MAX(0,MIN(D641,Scenario!$B$12)-MAX(C641,Scenario!$B$11))/60</f>
        <v>19.95</v>
      </c>
    </row>
    <row r="642" customFormat="false" ht="15" hidden="false" customHeight="false" outlineLevel="0" collapsed="false">
      <c r="A642" s="6" t="s">
        <v>1236</v>
      </c>
      <c r="B642" s="6" t="s">
        <v>7890</v>
      </c>
      <c r="C642" s="6" t="n">
        <v>1784211479</v>
      </c>
      <c r="D642" s="6" t="n">
        <v>1784214804</v>
      </c>
      <c r="E642" s="9" t="n">
        <f aca="false">MAX(0,MIN(D642,Scenario!$B$12)-MAX(C642,Scenario!$B$11))/60</f>
        <v>55.4166666666667</v>
      </c>
    </row>
    <row r="643" customFormat="false" ht="15" hidden="false" customHeight="false" outlineLevel="0" collapsed="false">
      <c r="A643" s="6" t="s">
        <v>1244</v>
      </c>
      <c r="B643" s="6" t="s">
        <v>7891</v>
      </c>
      <c r="C643" s="6" t="n">
        <v>1784211645</v>
      </c>
      <c r="D643" s="6" t="n">
        <v>1784214448</v>
      </c>
      <c r="E643" s="9" t="n">
        <f aca="false">MAX(0,MIN(D643,Scenario!$B$12)-MAX(C643,Scenario!$B$11))/60</f>
        <v>46.7166666666667</v>
      </c>
    </row>
    <row r="644" customFormat="false" ht="15" hidden="false" customHeight="false" outlineLevel="0" collapsed="false">
      <c r="A644" s="6" t="s">
        <v>1240</v>
      </c>
      <c r="B644" s="6" t="s">
        <v>7892</v>
      </c>
      <c r="C644" s="6" t="n">
        <v>1784212192</v>
      </c>
      <c r="D644" s="6" t="n">
        <v>1784214866</v>
      </c>
      <c r="E644" s="9" t="n">
        <f aca="false">MAX(0,MIN(D644,Scenario!$B$12)-MAX(C644,Scenario!$B$11))/60</f>
        <v>44.5666666666667</v>
      </c>
    </row>
    <row r="645" customFormat="false" ht="15" hidden="false" customHeight="false" outlineLevel="0" collapsed="false">
      <c r="A645" s="6" t="s">
        <v>1222</v>
      </c>
      <c r="B645" s="6" t="s">
        <v>7887</v>
      </c>
      <c r="C645" s="6" t="n">
        <v>1784212947</v>
      </c>
      <c r="D645" s="6" t="n">
        <v>1784213238</v>
      </c>
      <c r="E645" s="9" t="n">
        <f aca="false">MAX(0,MIN(D645,Scenario!$B$12)-MAX(C645,Scenario!$B$11))/60</f>
        <v>4.85</v>
      </c>
    </row>
    <row r="646" customFormat="false" ht="15" hidden="false" customHeight="false" outlineLevel="0" collapsed="false">
      <c r="A646" s="6" t="s">
        <v>1248</v>
      </c>
      <c r="B646" s="6" t="s">
        <v>7889</v>
      </c>
      <c r="C646" s="6" t="n">
        <v>1784213711</v>
      </c>
      <c r="D646" s="6" t="n">
        <v>1784216857</v>
      </c>
      <c r="E646" s="9" t="n">
        <f aca="false">MAX(0,MIN(D646,Scenario!$B$12)-MAX(C646,Scenario!$B$11))/60</f>
        <v>52.4333333333333</v>
      </c>
    </row>
    <row r="647" customFormat="false" ht="15" hidden="false" customHeight="false" outlineLevel="0" collapsed="false">
      <c r="A647" s="6" t="s">
        <v>1242</v>
      </c>
      <c r="B647" s="6" t="s">
        <v>7891</v>
      </c>
      <c r="C647" s="6" t="n">
        <v>1784214473</v>
      </c>
      <c r="D647" s="6" t="n">
        <v>1784215083</v>
      </c>
      <c r="E647" s="9" t="n">
        <f aca="false">MAX(0,MIN(D647,Scenario!$B$12)-MAX(C647,Scenario!$B$11))/60</f>
        <v>10.1666666666667</v>
      </c>
    </row>
    <row r="648" customFormat="false" ht="15" hidden="false" customHeight="false" outlineLevel="0" collapsed="false">
      <c r="A648" s="6" t="s">
        <v>1220</v>
      </c>
      <c r="B648" s="6" t="s">
        <v>7890</v>
      </c>
      <c r="C648" s="6" t="n">
        <v>1784214831</v>
      </c>
      <c r="D648" s="6" t="n">
        <v>1784219067</v>
      </c>
      <c r="E648" s="9" t="n">
        <f aca="false">MAX(0,MIN(D648,Scenario!$B$12)-MAX(C648,Scenario!$B$11))/60</f>
        <v>70.6</v>
      </c>
    </row>
    <row r="649" customFormat="false" ht="15" hidden="false" customHeight="false" outlineLevel="0" collapsed="false">
      <c r="A649" s="6" t="s">
        <v>1230</v>
      </c>
      <c r="B649" s="6" t="s">
        <v>7887</v>
      </c>
      <c r="C649" s="6" t="n">
        <v>1784215059</v>
      </c>
      <c r="D649" s="6" t="n">
        <v>1784216682</v>
      </c>
      <c r="E649" s="9" t="n">
        <f aca="false">MAX(0,MIN(D649,Scenario!$B$12)-MAX(C649,Scenario!$B$11))/60</f>
        <v>27.05</v>
      </c>
    </row>
    <row r="650" customFormat="false" ht="15" hidden="false" customHeight="false" outlineLevel="0" collapsed="false">
      <c r="A650" s="6" t="s">
        <v>1246</v>
      </c>
      <c r="B650" s="6" t="s">
        <v>7891</v>
      </c>
      <c r="C650" s="6" t="n">
        <v>1784215143</v>
      </c>
      <c r="D650" s="6" t="n">
        <v>1784219470</v>
      </c>
      <c r="E650" s="9" t="n">
        <f aca="false">MAX(0,MIN(D650,Scenario!$B$12)-MAX(C650,Scenario!$B$11))/60</f>
        <v>72.1166666666667</v>
      </c>
    </row>
    <row r="651" customFormat="false" ht="15" hidden="false" customHeight="false" outlineLevel="0" collapsed="false">
      <c r="A651" s="6" t="s">
        <v>1254</v>
      </c>
      <c r="B651" s="6" t="s">
        <v>7892</v>
      </c>
      <c r="C651" s="6" t="n">
        <v>1784215619</v>
      </c>
      <c r="D651" s="6" t="n">
        <v>1784217925</v>
      </c>
      <c r="E651" s="9" t="n">
        <f aca="false">MAX(0,MIN(D651,Scenario!$B$12)-MAX(C651,Scenario!$B$11))/60</f>
        <v>38.4333333333333</v>
      </c>
    </row>
    <row r="652" customFormat="false" ht="15" hidden="false" customHeight="false" outlineLevel="0" collapsed="false">
      <c r="A652" s="6" t="s">
        <v>1252</v>
      </c>
      <c r="B652" s="6" t="s">
        <v>7887</v>
      </c>
      <c r="C652" s="6" t="n">
        <v>1784216707</v>
      </c>
      <c r="D652" s="6" t="n">
        <v>1784217223</v>
      </c>
      <c r="E652" s="9" t="n">
        <f aca="false">MAX(0,MIN(D652,Scenario!$B$12)-MAX(C652,Scenario!$B$11))/60</f>
        <v>8.6</v>
      </c>
    </row>
    <row r="653" customFormat="false" ht="15" hidden="false" customHeight="false" outlineLevel="0" collapsed="false">
      <c r="A653" s="6" t="s">
        <v>1256</v>
      </c>
      <c r="B653" s="6" t="s">
        <v>7887</v>
      </c>
      <c r="C653" s="6" t="n">
        <v>1784217261</v>
      </c>
      <c r="D653" s="6" t="n">
        <v>1784218019</v>
      </c>
      <c r="E653" s="9" t="n">
        <f aca="false">MAX(0,MIN(D653,Scenario!$B$12)-MAX(C653,Scenario!$B$11))/60</f>
        <v>12.6333333333333</v>
      </c>
    </row>
    <row r="654" customFormat="false" ht="15" hidden="false" customHeight="false" outlineLevel="0" collapsed="false">
      <c r="A654" s="6" t="s">
        <v>1250</v>
      </c>
      <c r="B654" s="6" t="s">
        <v>7899</v>
      </c>
      <c r="C654" s="6" t="n">
        <v>1784217627</v>
      </c>
      <c r="D654" s="6" t="n">
        <v>1784219107</v>
      </c>
      <c r="E654" s="9" t="n">
        <f aca="false">MAX(0,MIN(D654,Scenario!$B$12)-MAX(C654,Scenario!$B$11))/60</f>
        <v>24.6666666666667</v>
      </c>
    </row>
    <row r="655" customFormat="false" ht="15" hidden="false" customHeight="false" outlineLevel="0" collapsed="false">
      <c r="A655" s="6" t="s">
        <v>1252</v>
      </c>
      <c r="B655" s="6" t="s">
        <v>7893</v>
      </c>
      <c r="C655" s="6" t="n">
        <v>1784217634</v>
      </c>
      <c r="D655" s="6" t="n">
        <v>1784221648</v>
      </c>
      <c r="E655" s="9" t="n">
        <f aca="false">MAX(0,MIN(D655,Scenario!$B$12)-MAX(C655,Scenario!$B$11))/60</f>
        <v>66.9</v>
      </c>
    </row>
    <row r="656" customFormat="false" ht="15" hidden="false" customHeight="false" outlineLevel="0" collapsed="false">
      <c r="A656" s="6" t="s">
        <v>1258</v>
      </c>
      <c r="B656" s="6" t="s">
        <v>7892</v>
      </c>
      <c r="C656" s="6" t="n">
        <v>1784220352</v>
      </c>
      <c r="D656" s="6" t="n">
        <v>1784222369</v>
      </c>
      <c r="E656" s="9" t="n">
        <f aca="false">MAX(0,MIN(D656,Scenario!$B$12)-MAX(C656,Scenario!$B$11))/60</f>
        <v>33.6166666666667</v>
      </c>
    </row>
    <row r="657" customFormat="false" ht="15" hidden="false" customHeight="false" outlineLevel="0" collapsed="false">
      <c r="A657" s="6" t="s">
        <v>1260</v>
      </c>
      <c r="B657" s="6" t="s">
        <v>7890</v>
      </c>
      <c r="C657" s="6" t="n">
        <v>1784220911</v>
      </c>
      <c r="D657" s="6" t="n">
        <v>1784224157</v>
      </c>
      <c r="E657" s="9" t="n">
        <f aca="false">MAX(0,MIN(D657,Scenario!$B$12)-MAX(C657,Scenario!$B$11))/60</f>
        <v>54.1</v>
      </c>
    </row>
    <row r="658" customFormat="false" ht="15" hidden="false" customHeight="false" outlineLevel="0" collapsed="false">
      <c r="A658" s="6" t="s">
        <v>1262</v>
      </c>
      <c r="B658" s="6" t="s">
        <v>7895</v>
      </c>
      <c r="C658" s="6" t="n">
        <v>1784221792</v>
      </c>
      <c r="D658" s="6" t="n">
        <v>1784225844</v>
      </c>
      <c r="E658" s="9" t="n">
        <f aca="false">MAX(0,MIN(D658,Scenario!$B$12)-MAX(C658,Scenario!$B$11))/60</f>
        <v>67.5333333333333</v>
      </c>
    </row>
    <row r="659" customFormat="false" ht="15" hidden="false" customHeight="false" outlineLevel="0" collapsed="false">
      <c r="A659" s="6" t="s">
        <v>1264</v>
      </c>
      <c r="B659" s="6" t="s">
        <v>7893</v>
      </c>
      <c r="C659" s="6" t="n">
        <v>1784223034</v>
      </c>
      <c r="D659" s="6" t="n">
        <v>1784224320</v>
      </c>
      <c r="E659" s="9" t="n">
        <f aca="false">MAX(0,MIN(D659,Scenario!$B$12)-MAX(C659,Scenario!$B$11))/60</f>
        <v>21.4333333333333</v>
      </c>
    </row>
    <row r="660" customFormat="false" ht="15" hidden="false" customHeight="false" outlineLevel="0" collapsed="false">
      <c r="A660" s="6" t="s">
        <v>1266</v>
      </c>
      <c r="B660" s="6" t="s">
        <v>7891</v>
      </c>
      <c r="C660" s="6" t="n">
        <v>1784224105</v>
      </c>
      <c r="D660" s="6" t="n">
        <v>1784225525</v>
      </c>
      <c r="E660" s="9" t="n">
        <f aca="false">MAX(0,MIN(D660,Scenario!$B$12)-MAX(C660,Scenario!$B$11))/60</f>
        <v>23.6666666666667</v>
      </c>
    </row>
    <row r="661" customFormat="false" ht="15" hidden="false" customHeight="false" outlineLevel="0" collapsed="false">
      <c r="A661" s="6" t="s">
        <v>1268</v>
      </c>
      <c r="B661" s="6" t="s">
        <v>7892</v>
      </c>
      <c r="C661" s="6" t="n">
        <v>1784225672</v>
      </c>
      <c r="D661" s="6" t="n">
        <v>1784227280</v>
      </c>
      <c r="E661" s="9" t="n">
        <f aca="false">MAX(0,MIN(D661,Scenario!$B$12)-MAX(C661,Scenario!$B$11))/60</f>
        <v>26.8</v>
      </c>
    </row>
    <row r="662" customFormat="false" ht="15" hidden="false" customHeight="false" outlineLevel="0" collapsed="false">
      <c r="A662" s="6" t="s">
        <v>1270</v>
      </c>
      <c r="B662" s="6" t="s">
        <v>7890</v>
      </c>
      <c r="C662" s="6" t="n">
        <v>1784225773</v>
      </c>
      <c r="D662" s="6" t="n">
        <v>1784227225</v>
      </c>
      <c r="E662" s="9" t="n">
        <f aca="false">MAX(0,MIN(D662,Scenario!$B$12)-MAX(C662,Scenario!$B$11))/60</f>
        <v>24.2</v>
      </c>
    </row>
    <row r="663" customFormat="false" ht="15" hidden="false" customHeight="false" outlineLevel="0" collapsed="false">
      <c r="A663" s="6" t="s">
        <v>1264</v>
      </c>
      <c r="B663" s="6" t="s">
        <v>7893</v>
      </c>
      <c r="C663" s="6" t="n">
        <v>1784226385</v>
      </c>
      <c r="D663" s="6" t="n">
        <v>1784227270</v>
      </c>
      <c r="E663" s="9" t="n">
        <f aca="false">MAX(0,MIN(D663,Scenario!$B$12)-MAX(C663,Scenario!$B$11))/60</f>
        <v>14.75</v>
      </c>
    </row>
    <row r="664" customFormat="false" ht="15" hidden="false" customHeight="false" outlineLevel="0" collapsed="false">
      <c r="A664" s="6" t="s">
        <v>1196</v>
      </c>
      <c r="B664" s="6" t="s">
        <v>7890</v>
      </c>
      <c r="C664" s="6" t="n">
        <v>1784227255</v>
      </c>
      <c r="D664" s="6" t="n">
        <v>1784228371</v>
      </c>
      <c r="E664" s="9" t="n">
        <f aca="false">MAX(0,MIN(D664,Scenario!$B$12)-MAX(C664,Scenario!$B$11))/60</f>
        <v>18.6</v>
      </c>
    </row>
    <row r="665" customFormat="false" ht="15" hidden="false" customHeight="false" outlineLevel="0" collapsed="false">
      <c r="A665" s="6" t="s">
        <v>1272</v>
      </c>
      <c r="B665" s="6" t="s">
        <v>7893</v>
      </c>
      <c r="C665" s="6" t="n">
        <v>1784227471</v>
      </c>
      <c r="D665" s="6" t="n">
        <v>1784230670</v>
      </c>
      <c r="E665" s="9" t="n">
        <f aca="false">MAX(0,MIN(D665,Scenario!$B$12)-MAX(C665,Scenario!$B$11))/60</f>
        <v>53.3166666666667</v>
      </c>
    </row>
    <row r="666" customFormat="false" ht="15" hidden="false" customHeight="false" outlineLevel="0" collapsed="false">
      <c r="A666" s="6" t="s">
        <v>1274</v>
      </c>
      <c r="B666" s="6" t="s">
        <v>7899</v>
      </c>
      <c r="C666" s="6" t="n">
        <v>1784228430</v>
      </c>
      <c r="D666" s="6" t="n">
        <v>1784231121</v>
      </c>
      <c r="E666" s="9" t="n">
        <f aca="false">MAX(0,MIN(D666,Scenario!$B$12)-MAX(C666,Scenario!$B$11))/60</f>
        <v>44.85</v>
      </c>
    </row>
    <row r="667" customFormat="false" ht="15" hidden="false" customHeight="false" outlineLevel="0" collapsed="false">
      <c r="A667" s="6" t="s">
        <v>1100</v>
      </c>
      <c r="B667" s="6" t="s">
        <v>7893</v>
      </c>
      <c r="C667" s="6" t="n">
        <v>1784232488</v>
      </c>
      <c r="D667" s="6" t="n">
        <v>1784235462</v>
      </c>
      <c r="E667" s="9" t="n">
        <f aca="false">MAX(0,MIN(D667,Scenario!$B$12)-MAX(C667,Scenario!$B$11))/60</f>
        <v>49.5666666666667</v>
      </c>
    </row>
    <row r="668" customFormat="false" ht="15" hidden="false" customHeight="false" outlineLevel="0" collapsed="false">
      <c r="A668" s="6" t="s">
        <v>1276</v>
      </c>
      <c r="B668" s="6" t="s">
        <v>7895</v>
      </c>
      <c r="C668" s="6" t="n">
        <v>1784234464</v>
      </c>
      <c r="D668" s="6" t="n">
        <v>1784237504</v>
      </c>
      <c r="E668" s="9" t="n">
        <f aca="false">MAX(0,MIN(D668,Scenario!$B$12)-MAX(C668,Scenario!$B$11))/60</f>
        <v>50.6666666666667</v>
      </c>
    </row>
    <row r="669" customFormat="false" ht="15" hidden="false" customHeight="false" outlineLevel="0" collapsed="false">
      <c r="A669" s="6" t="s">
        <v>1276</v>
      </c>
      <c r="B669" s="6" t="s">
        <v>7895</v>
      </c>
      <c r="C669" s="6" t="n">
        <v>1784238607</v>
      </c>
      <c r="D669" s="6" t="n">
        <v>1784240314</v>
      </c>
      <c r="E669" s="9" t="n">
        <f aca="false">MAX(0,MIN(D669,Scenario!$B$12)-MAX(C669,Scenario!$B$11))/60</f>
        <v>28.45</v>
      </c>
    </row>
    <row r="670" customFormat="false" ht="15" hidden="false" customHeight="false" outlineLevel="0" collapsed="false">
      <c r="A670" s="6" t="s">
        <v>1278</v>
      </c>
      <c r="B670" s="6" t="s">
        <v>7895</v>
      </c>
      <c r="C670" s="6" t="n">
        <v>1784240366</v>
      </c>
      <c r="D670" s="6" t="n">
        <v>1784243611</v>
      </c>
      <c r="E670" s="9" t="n">
        <f aca="false">MAX(0,MIN(D670,Scenario!$B$12)-MAX(C670,Scenario!$B$11))/60</f>
        <v>54.0833333333333</v>
      </c>
    </row>
    <row r="671" customFormat="false" ht="15" hidden="false" customHeight="false" outlineLevel="0" collapsed="false">
      <c r="A671" s="6" t="s">
        <v>1172</v>
      </c>
      <c r="B671" s="6" t="s">
        <v>7882</v>
      </c>
      <c r="C671" s="6" t="n">
        <v>1784264421</v>
      </c>
      <c r="D671" s="6" t="n">
        <v>1784265817</v>
      </c>
      <c r="E671" s="9" t="n">
        <f aca="false">MAX(0,MIN(D671,Scenario!$B$12)-MAX(C671,Scenario!$B$11))/60</f>
        <v>23.2666666666667</v>
      </c>
    </row>
    <row r="672" customFormat="false" ht="15" hidden="false" customHeight="false" outlineLevel="0" collapsed="false">
      <c r="A672" s="6" t="s">
        <v>1194</v>
      </c>
      <c r="B672" s="6" t="s">
        <v>7884</v>
      </c>
      <c r="C672" s="6" t="n">
        <v>1784264444</v>
      </c>
      <c r="D672" s="6" t="n">
        <v>1784265772</v>
      </c>
      <c r="E672" s="9" t="n">
        <f aca="false">MAX(0,MIN(D672,Scenario!$B$12)-MAX(C672,Scenario!$B$11))/60</f>
        <v>22.1333333333333</v>
      </c>
    </row>
    <row r="673" customFormat="false" ht="15" hidden="false" customHeight="false" outlineLevel="0" collapsed="false">
      <c r="A673" s="6" t="s">
        <v>1172</v>
      </c>
      <c r="B673" s="6" t="s">
        <v>7882</v>
      </c>
      <c r="C673" s="6" t="n">
        <v>1784266585</v>
      </c>
      <c r="D673" s="6" t="n">
        <v>1784267464</v>
      </c>
      <c r="E673" s="9" t="n">
        <f aca="false">MAX(0,MIN(D673,Scenario!$B$12)-MAX(C673,Scenario!$B$11))/60</f>
        <v>14.65</v>
      </c>
    </row>
    <row r="674" customFormat="false" ht="15" hidden="false" customHeight="false" outlineLevel="0" collapsed="false">
      <c r="A674" s="6" t="s">
        <v>1280</v>
      </c>
      <c r="B674" s="6" t="s">
        <v>7883</v>
      </c>
      <c r="C674" s="6" t="n">
        <v>1784270432</v>
      </c>
      <c r="D674" s="6" t="n">
        <v>1784272835</v>
      </c>
      <c r="E674" s="9" t="n">
        <f aca="false">MAX(0,MIN(D674,Scenario!$B$12)-MAX(C674,Scenario!$B$11))/60</f>
        <v>40.05</v>
      </c>
    </row>
    <row r="675" customFormat="false" ht="15" hidden="false" customHeight="false" outlineLevel="0" collapsed="false">
      <c r="A675" s="6" t="s">
        <v>1282</v>
      </c>
      <c r="B675" s="6" t="s">
        <v>7898</v>
      </c>
      <c r="C675" s="6" t="n">
        <v>1784274803</v>
      </c>
      <c r="D675" s="6" t="n">
        <v>1784277566</v>
      </c>
      <c r="E675" s="9" t="n">
        <f aca="false">MAX(0,MIN(D675,Scenario!$B$12)-MAX(C675,Scenario!$B$11))/60</f>
        <v>46.05</v>
      </c>
    </row>
    <row r="676" customFormat="false" ht="15" hidden="false" customHeight="false" outlineLevel="0" collapsed="false">
      <c r="A676" s="6" t="s">
        <v>1284</v>
      </c>
      <c r="B676" s="6" t="s">
        <v>7882</v>
      </c>
      <c r="C676" s="6" t="n">
        <v>1784276806</v>
      </c>
      <c r="D676" s="6" t="n">
        <v>1784279531</v>
      </c>
      <c r="E676" s="9" t="n">
        <f aca="false">MAX(0,MIN(D676,Scenario!$B$12)-MAX(C676,Scenario!$B$11))/60</f>
        <v>45.4166666666667</v>
      </c>
    </row>
    <row r="677" customFormat="false" ht="15" hidden="false" customHeight="false" outlineLevel="0" collapsed="false">
      <c r="A677" s="6" t="s">
        <v>1286</v>
      </c>
      <c r="B677" s="6" t="s">
        <v>7883</v>
      </c>
      <c r="C677" s="6" t="n">
        <v>1784278098</v>
      </c>
      <c r="D677" s="6" t="n">
        <v>1784281525</v>
      </c>
      <c r="E677" s="9" t="n">
        <f aca="false">MAX(0,MIN(D677,Scenario!$B$12)-MAX(C677,Scenario!$B$11))/60</f>
        <v>57.1166666666667</v>
      </c>
    </row>
    <row r="678" customFormat="false" ht="15" hidden="false" customHeight="false" outlineLevel="0" collapsed="false">
      <c r="A678" s="6" t="s">
        <v>1282</v>
      </c>
      <c r="B678" s="6" t="s">
        <v>7898</v>
      </c>
      <c r="C678" s="6" t="n">
        <v>1784278312</v>
      </c>
      <c r="D678" s="6" t="n">
        <v>1784283693</v>
      </c>
      <c r="E678" s="9" t="n">
        <f aca="false">MAX(0,MIN(D678,Scenario!$B$12)-MAX(C678,Scenario!$B$11))/60</f>
        <v>89.6833333333333</v>
      </c>
    </row>
    <row r="679" customFormat="false" ht="15" hidden="false" customHeight="false" outlineLevel="0" collapsed="false">
      <c r="A679" s="6" t="s">
        <v>1288</v>
      </c>
      <c r="B679" s="6" t="s">
        <v>7885</v>
      </c>
      <c r="C679" s="6" t="n">
        <v>1784279132</v>
      </c>
      <c r="D679" s="6" t="n">
        <v>1784284003</v>
      </c>
      <c r="E679" s="9" t="n">
        <f aca="false">MAX(0,MIN(D679,Scenario!$B$12)-MAX(C679,Scenario!$B$11))/60</f>
        <v>81.1833333333333</v>
      </c>
    </row>
    <row r="680" customFormat="false" ht="15" hidden="false" customHeight="false" outlineLevel="0" collapsed="false">
      <c r="A680" s="6" t="s">
        <v>1290</v>
      </c>
      <c r="B680" s="6" t="s">
        <v>7889</v>
      </c>
      <c r="C680" s="6" t="n">
        <v>1784279362</v>
      </c>
      <c r="D680" s="6" t="n">
        <v>1784282729</v>
      </c>
      <c r="E680" s="9" t="n">
        <f aca="false">MAX(0,MIN(D680,Scenario!$B$12)-MAX(C680,Scenario!$B$11))/60</f>
        <v>56.1166666666667</v>
      </c>
    </row>
    <row r="681" customFormat="false" ht="15" hidden="false" customHeight="false" outlineLevel="0" collapsed="false">
      <c r="A681" s="6" t="s">
        <v>1292</v>
      </c>
      <c r="B681" s="6" t="s">
        <v>7887</v>
      </c>
      <c r="C681" s="6" t="n">
        <v>1784279438</v>
      </c>
      <c r="D681" s="6" t="n">
        <v>1784280234</v>
      </c>
      <c r="E681" s="9" t="n">
        <f aca="false">MAX(0,MIN(D681,Scenario!$B$12)-MAX(C681,Scenario!$B$11))/60</f>
        <v>13.2666666666667</v>
      </c>
    </row>
    <row r="682" customFormat="false" ht="15" hidden="false" customHeight="false" outlineLevel="0" collapsed="false">
      <c r="A682" s="6" t="s">
        <v>1294</v>
      </c>
      <c r="B682" s="6" t="s">
        <v>7884</v>
      </c>
      <c r="C682" s="6" t="n">
        <v>1784279753</v>
      </c>
      <c r="D682" s="6" t="n">
        <v>1784282022</v>
      </c>
      <c r="E682" s="9" t="n">
        <f aca="false">MAX(0,MIN(D682,Scenario!$B$12)-MAX(C682,Scenario!$B$11))/60</f>
        <v>37.8166666666667</v>
      </c>
    </row>
    <row r="683" customFormat="false" ht="15" hidden="false" customHeight="false" outlineLevel="0" collapsed="false">
      <c r="A683" s="6" t="s">
        <v>1296</v>
      </c>
      <c r="B683" s="6" t="s">
        <v>7887</v>
      </c>
      <c r="C683" s="6" t="n">
        <v>1784280265</v>
      </c>
      <c r="D683" s="6" t="n">
        <v>1784285545</v>
      </c>
      <c r="E683" s="9" t="n">
        <f aca="false">MAX(0,MIN(D683,Scenario!$B$12)-MAX(C683,Scenario!$B$11))/60</f>
        <v>88</v>
      </c>
    </row>
    <row r="684" customFormat="false" ht="15" hidden="false" customHeight="false" outlineLevel="0" collapsed="false">
      <c r="A684" s="6" t="s">
        <v>1302</v>
      </c>
      <c r="B684" s="6" t="s">
        <v>7884</v>
      </c>
      <c r="C684" s="6" t="n">
        <v>1784282063</v>
      </c>
      <c r="D684" s="6" t="n">
        <v>1784284175</v>
      </c>
      <c r="E684" s="9" t="n">
        <f aca="false">MAX(0,MIN(D684,Scenario!$B$12)-MAX(C684,Scenario!$B$11))/60</f>
        <v>35.2</v>
      </c>
    </row>
    <row r="685" customFormat="false" ht="15" hidden="false" customHeight="false" outlineLevel="0" collapsed="false">
      <c r="A685" s="6" t="s">
        <v>1300</v>
      </c>
      <c r="B685" s="6" t="s">
        <v>7883</v>
      </c>
      <c r="C685" s="6" t="n">
        <v>1784283363</v>
      </c>
      <c r="D685" s="6" t="n">
        <v>1784284955</v>
      </c>
      <c r="E685" s="9" t="n">
        <f aca="false">MAX(0,MIN(D685,Scenario!$B$12)-MAX(C685,Scenario!$B$11))/60</f>
        <v>26.5333333333333</v>
      </c>
    </row>
    <row r="686" customFormat="false" ht="15" hidden="false" customHeight="false" outlineLevel="0" collapsed="false">
      <c r="A686" s="6" t="s">
        <v>1308</v>
      </c>
      <c r="B686" s="6" t="s">
        <v>7882</v>
      </c>
      <c r="C686" s="6" t="n">
        <v>1784283603</v>
      </c>
      <c r="D686" s="6" t="n">
        <v>1784288058</v>
      </c>
      <c r="E686" s="9" t="n">
        <f aca="false">MAX(0,MIN(D686,Scenario!$B$12)-MAX(C686,Scenario!$B$11))/60</f>
        <v>74.25</v>
      </c>
    </row>
    <row r="687" customFormat="false" ht="15" hidden="false" customHeight="false" outlineLevel="0" collapsed="false">
      <c r="A687" s="6" t="s">
        <v>1304</v>
      </c>
      <c r="B687" s="6" t="s">
        <v>7898</v>
      </c>
      <c r="C687" s="6" t="n">
        <v>1784283726</v>
      </c>
      <c r="D687" s="6" t="n">
        <v>1784284757</v>
      </c>
      <c r="E687" s="9" t="n">
        <f aca="false">MAX(0,MIN(D687,Scenario!$B$12)-MAX(C687,Scenario!$B$11))/60</f>
        <v>17.1833333333333</v>
      </c>
    </row>
    <row r="688" customFormat="false" ht="15" hidden="false" customHeight="false" outlineLevel="0" collapsed="false">
      <c r="A688" s="6" t="s">
        <v>1306</v>
      </c>
      <c r="B688" s="6" t="s">
        <v>7884</v>
      </c>
      <c r="C688" s="6" t="n">
        <v>1784284197</v>
      </c>
      <c r="D688" s="6" t="n">
        <v>1784285141</v>
      </c>
      <c r="E688" s="9" t="n">
        <f aca="false">MAX(0,MIN(D688,Scenario!$B$12)-MAX(C688,Scenario!$B$11))/60</f>
        <v>15.7333333333333</v>
      </c>
    </row>
    <row r="689" customFormat="false" ht="15" hidden="false" customHeight="false" outlineLevel="0" collapsed="false">
      <c r="A689" s="6" t="s">
        <v>1312</v>
      </c>
      <c r="B689" s="6" t="s">
        <v>7883</v>
      </c>
      <c r="C689" s="6" t="n">
        <v>1784284978</v>
      </c>
      <c r="D689" s="6" t="n">
        <v>1784286719</v>
      </c>
      <c r="E689" s="9" t="n">
        <f aca="false">MAX(0,MIN(D689,Scenario!$B$12)-MAX(C689,Scenario!$B$11))/60</f>
        <v>29.0166666666667</v>
      </c>
    </row>
    <row r="690" customFormat="false" ht="15" hidden="false" customHeight="false" outlineLevel="0" collapsed="false">
      <c r="A690" s="6" t="s">
        <v>1314</v>
      </c>
      <c r="B690" s="6" t="s">
        <v>7884</v>
      </c>
      <c r="C690" s="6" t="n">
        <v>1784285160</v>
      </c>
      <c r="D690" s="6" t="n">
        <v>1784286377</v>
      </c>
      <c r="E690" s="9" t="n">
        <f aca="false">MAX(0,MIN(D690,Scenario!$B$12)-MAX(C690,Scenario!$B$11))/60</f>
        <v>20.2833333333333</v>
      </c>
    </row>
    <row r="691" customFormat="false" ht="15" hidden="false" customHeight="false" outlineLevel="0" collapsed="false">
      <c r="A691" s="6" t="s">
        <v>1316</v>
      </c>
      <c r="B691" s="6" t="s">
        <v>7887</v>
      </c>
      <c r="C691" s="6" t="n">
        <v>1784285578</v>
      </c>
      <c r="D691" s="6" t="n">
        <v>1784288148</v>
      </c>
      <c r="E691" s="9" t="n">
        <f aca="false">MAX(0,MIN(D691,Scenario!$B$12)-MAX(C691,Scenario!$B$11))/60</f>
        <v>42.8333333333333</v>
      </c>
    </row>
    <row r="692" customFormat="false" ht="15" hidden="false" customHeight="false" outlineLevel="0" collapsed="false">
      <c r="A692" s="6" t="s">
        <v>1318</v>
      </c>
      <c r="B692" s="6" t="s">
        <v>7884</v>
      </c>
      <c r="C692" s="6" t="n">
        <v>1784286932</v>
      </c>
      <c r="D692" s="6" t="n">
        <v>1784287617</v>
      </c>
      <c r="E692" s="9" t="n">
        <f aca="false">MAX(0,MIN(D692,Scenario!$B$12)-MAX(C692,Scenario!$B$11))/60</f>
        <v>11.4166666666667</v>
      </c>
    </row>
    <row r="693" customFormat="false" ht="15" hidden="false" customHeight="false" outlineLevel="0" collapsed="false">
      <c r="A693" s="6" t="s">
        <v>1318</v>
      </c>
      <c r="B693" s="6" t="s">
        <v>7885</v>
      </c>
      <c r="C693" s="6" t="n">
        <v>1784287634</v>
      </c>
      <c r="D693" s="6" t="n">
        <v>1784289636</v>
      </c>
      <c r="E693" s="9" t="n">
        <f aca="false">MAX(0,MIN(D693,Scenario!$B$12)-MAX(C693,Scenario!$B$11))/60</f>
        <v>33.3666666666667</v>
      </c>
    </row>
    <row r="694" customFormat="false" ht="15" hidden="false" customHeight="false" outlineLevel="0" collapsed="false">
      <c r="A694" s="6" t="s">
        <v>1314</v>
      </c>
      <c r="B694" s="6" t="s">
        <v>7884</v>
      </c>
      <c r="C694" s="6" t="n">
        <v>1784288335</v>
      </c>
      <c r="D694" s="6" t="n">
        <v>1784290184</v>
      </c>
      <c r="E694" s="9" t="n">
        <f aca="false">MAX(0,MIN(D694,Scenario!$B$12)-MAX(C694,Scenario!$B$11))/60</f>
        <v>30.8166666666667</v>
      </c>
    </row>
    <row r="695" customFormat="false" ht="15" hidden="false" customHeight="false" outlineLevel="0" collapsed="false">
      <c r="A695" s="6" t="s">
        <v>1252</v>
      </c>
      <c r="B695" s="6" t="s">
        <v>7883</v>
      </c>
      <c r="C695" s="6" t="n">
        <v>1784288352</v>
      </c>
      <c r="D695" s="6" t="n">
        <v>1784292146</v>
      </c>
      <c r="E695" s="9" t="n">
        <f aca="false">MAX(0,MIN(D695,Scenario!$B$12)-MAX(C695,Scenario!$B$11))/60</f>
        <v>63.2333333333333</v>
      </c>
    </row>
    <row r="696" customFormat="false" ht="15" hidden="false" customHeight="false" outlineLevel="0" collapsed="false">
      <c r="A696" s="6" t="s">
        <v>1320</v>
      </c>
      <c r="B696" s="6" t="s">
        <v>7887</v>
      </c>
      <c r="C696" s="6" t="n">
        <v>1784288423</v>
      </c>
      <c r="D696" s="6" t="n">
        <v>1784290169</v>
      </c>
      <c r="E696" s="9" t="n">
        <f aca="false">MAX(0,MIN(D696,Scenario!$B$12)-MAX(C696,Scenario!$B$11))/60</f>
        <v>29.1</v>
      </c>
    </row>
    <row r="697" customFormat="false" ht="15" hidden="false" customHeight="false" outlineLevel="0" collapsed="false">
      <c r="A697" s="6" t="s">
        <v>1322</v>
      </c>
      <c r="B697" s="6" t="s">
        <v>7892</v>
      </c>
      <c r="C697" s="6" t="n">
        <v>1784290067</v>
      </c>
      <c r="D697" s="6" t="n">
        <v>1784294580</v>
      </c>
      <c r="E697" s="9" t="n">
        <f aca="false">MAX(0,MIN(D697,Scenario!$B$12)-MAX(C697,Scenario!$B$11))/60</f>
        <v>75.2166666666667</v>
      </c>
    </row>
    <row r="698" customFormat="false" ht="15" hidden="false" customHeight="false" outlineLevel="0" collapsed="false">
      <c r="A698" s="6" t="s">
        <v>1316</v>
      </c>
      <c r="B698" s="6" t="s">
        <v>7887</v>
      </c>
      <c r="C698" s="6" t="n">
        <v>1784290185</v>
      </c>
      <c r="D698" s="6" t="n">
        <v>1784294488</v>
      </c>
      <c r="E698" s="9" t="n">
        <f aca="false">MAX(0,MIN(D698,Scenario!$B$12)-MAX(C698,Scenario!$B$11))/60</f>
        <v>71.7166666666667</v>
      </c>
    </row>
    <row r="699" customFormat="false" ht="15" hidden="false" customHeight="false" outlineLevel="0" collapsed="false">
      <c r="A699" s="6" t="s">
        <v>1324</v>
      </c>
      <c r="B699" s="6" t="s">
        <v>7891</v>
      </c>
      <c r="C699" s="6" t="n">
        <v>1784291496</v>
      </c>
      <c r="D699" s="6" t="n">
        <v>1784293892</v>
      </c>
      <c r="E699" s="9" t="n">
        <f aca="false">MAX(0,MIN(D699,Scenario!$B$12)-MAX(C699,Scenario!$B$11))/60</f>
        <v>39.9333333333333</v>
      </c>
    </row>
    <row r="700" customFormat="false" ht="15" hidden="false" customHeight="false" outlineLevel="0" collapsed="false">
      <c r="A700" s="6" t="s">
        <v>1326</v>
      </c>
      <c r="B700" s="6" t="s">
        <v>7885</v>
      </c>
      <c r="C700" s="6" t="n">
        <v>1784292320</v>
      </c>
      <c r="D700" s="6" t="n">
        <v>1784296371</v>
      </c>
      <c r="E700" s="9" t="n">
        <f aca="false">MAX(0,MIN(D700,Scenario!$B$12)-MAX(C700,Scenario!$B$11))/60</f>
        <v>67.5166666666667</v>
      </c>
    </row>
    <row r="701" customFormat="false" ht="15" hidden="false" customHeight="false" outlineLevel="0" collapsed="false">
      <c r="A701" s="6" t="s">
        <v>1328</v>
      </c>
      <c r="B701" s="6" t="s">
        <v>7889</v>
      </c>
      <c r="C701" s="6" t="n">
        <v>1784292738</v>
      </c>
      <c r="D701" s="6" t="n">
        <v>1784298060</v>
      </c>
      <c r="E701" s="9" t="n">
        <f aca="false">MAX(0,MIN(D701,Scenario!$B$12)-MAX(C701,Scenario!$B$11))/60</f>
        <v>88.7</v>
      </c>
    </row>
    <row r="702" customFormat="false" ht="15" hidden="false" customHeight="false" outlineLevel="0" collapsed="false">
      <c r="A702" s="6" t="s">
        <v>1254</v>
      </c>
      <c r="B702" s="6" t="s">
        <v>7892</v>
      </c>
      <c r="C702" s="6" t="n">
        <v>1784294631</v>
      </c>
      <c r="D702" s="6" t="n">
        <v>1784296161</v>
      </c>
      <c r="E702" s="9" t="n">
        <f aca="false">MAX(0,MIN(D702,Scenario!$B$12)-MAX(C702,Scenario!$B$11))/60</f>
        <v>25.5</v>
      </c>
    </row>
    <row r="703" customFormat="false" ht="15" hidden="false" customHeight="false" outlineLevel="0" collapsed="false">
      <c r="A703" s="6" t="s">
        <v>1330</v>
      </c>
      <c r="B703" s="6" t="s">
        <v>7892</v>
      </c>
      <c r="C703" s="6" t="n">
        <v>1784297162</v>
      </c>
      <c r="D703" s="6" t="n">
        <v>1784300057</v>
      </c>
      <c r="E703" s="9" t="n">
        <f aca="false">MAX(0,MIN(D703,Scenario!$B$12)-MAX(C703,Scenario!$B$11))/60</f>
        <v>48.25</v>
      </c>
    </row>
    <row r="704" customFormat="false" ht="15" hidden="false" customHeight="false" outlineLevel="0" collapsed="false">
      <c r="A704" s="6" t="s">
        <v>1332</v>
      </c>
      <c r="B704" s="6" t="s">
        <v>7898</v>
      </c>
      <c r="C704" s="6" t="n">
        <v>1784298277</v>
      </c>
      <c r="D704" s="6" t="n">
        <v>1784298581</v>
      </c>
      <c r="E704" s="9" t="n">
        <f aca="false">MAX(0,MIN(D704,Scenario!$B$12)-MAX(C704,Scenario!$B$11))/60</f>
        <v>5.06666666666667</v>
      </c>
    </row>
    <row r="705" customFormat="false" ht="15" hidden="false" customHeight="false" outlineLevel="0" collapsed="false">
      <c r="A705" s="6" t="s">
        <v>1332</v>
      </c>
      <c r="B705" s="6" t="s">
        <v>7891</v>
      </c>
      <c r="C705" s="6" t="n">
        <v>1784298593</v>
      </c>
      <c r="D705" s="6" t="n">
        <v>1784301081</v>
      </c>
      <c r="E705" s="9" t="n">
        <f aca="false">MAX(0,MIN(D705,Scenario!$B$12)-MAX(C705,Scenario!$B$11))/60</f>
        <v>41.4666666666667</v>
      </c>
    </row>
    <row r="706" customFormat="false" ht="15" hidden="false" customHeight="false" outlineLevel="0" collapsed="false">
      <c r="A706" s="6" t="s">
        <v>1334</v>
      </c>
      <c r="B706" s="6" t="s">
        <v>7887</v>
      </c>
      <c r="C706" s="6" t="n">
        <v>1784299840</v>
      </c>
      <c r="D706" s="6" t="n">
        <v>1784301811</v>
      </c>
      <c r="E706" s="9" t="n">
        <f aca="false">MAX(0,MIN(D706,Scenario!$B$12)-MAX(C706,Scenario!$B$11))/60</f>
        <v>32.85</v>
      </c>
    </row>
    <row r="707" customFormat="false" ht="15" hidden="false" customHeight="false" outlineLevel="0" collapsed="false">
      <c r="A707" s="6" t="s">
        <v>1336</v>
      </c>
      <c r="B707" s="6" t="s">
        <v>7889</v>
      </c>
      <c r="C707" s="6" t="n">
        <v>1784301152</v>
      </c>
      <c r="D707" s="6" t="n">
        <v>1784304763</v>
      </c>
      <c r="E707" s="9" t="n">
        <f aca="false">MAX(0,MIN(D707,Scenario!$B$12)-MAX(C707,Scenario!$B$11))/60</f>
        <v>60.1833333333333</v>
      </c>
    </row>
    <row r="708" customFormat="false" ht="15" hidden="false" customHeight="false" outlineLevel="0" collapsed="false">
      <c r="A708" s="6" t="s">
        <v>1338</v>
      </c>
      <c r="B708" s="6" t="s">
        <v>7893</v>
      </c>
      <c r="C708" s="6" t="n">
        <v>1784304742</v>
      </c>
      <c r="D708" s="6" t="n">
        <v>1784305393</v>
      </c>
      <c r="E708" s="9" t="n">
        <f aca="false">MAX(0,MIN(D708,Scenario!$B$12)-MAX(C708,Scenario!$B$11))/60</f>
        <v>10.85</v>
      </c>
    </row>
    <row r="709" customFormat="false" ht="15" hidden="false" customHeight="false" outlineLevel="0" collapsed="false">
      <c r="A709" s="6" t="s">
        <v>1340</v>
      </c>
      <c r="B709" s="6" t="s">
        <v>7892</v>
      </c>
      <c r="C709" s="6" t="n">
        <v>1784304935</v>
      </c>
      <c r="D709" s="6" t="n">
        <v>1784307514</v>
      </c>
      <c r="E709" s="9" t="n">
        <f aca="false">MAX(0,MIN(D709,Scenario!$B$12)-MAX(C709,Scenario!$B$11))/60</f>
        <v>42.9833333333333</v>
      </c>
    </row>
    <row r="710" customFormat="false" ht="15" hidden="false" customHeight="false" outlineLevel="0" collapsed="false">
      <c r="A710" s="6" t="s">
        <v>1342</v>
      </c>
      <c r="B710" s="6" t="s">
        <v>7893</v>
      </c>
      <c r="C710" s="6" t="n">
        <v>1784305443</v>
      </c>
      <c r="D710" s="6" t="n">
        <v>1784308802</v>
      </c>
      <c r="E710" s="9" t="n">
        <f aca="false">MAX(0,MIN(D710,Scenario!$B$12)-MAX(C710,Scenario!$B$11))/60</f>
        <v>55.9833333333333</v>
      </c>
    </row>
    <row r="711" customFormat="false" ht="15" hidden="false" customHeight="false" outlineLevel="0" collapsed="false">
      <c r="A711" s="6" t="s">
        <v>1278</v>
      </c>
      <c r="B711" s="6" t="s">
        <v>7895</v>
      </c>
      <c r="C711" s="6" t="n">
        <v>1784308654</v>
      </c>
      <c r="D711" s="6" t="n">
        <v>1784310135</v>
      </c>
      <c r="E711" s="9" t="n">
        <f aca="false">MAX(0,MIN(D711,Scenario!$B$12)-MAX(C711,Scenario!$B$11))/60</f>
        <v>24.6833333333333</v>
      </c>
    </row>
    <row r="712" customFormat="false" ht="15" hidden="false" customHeight="false" outlineLevel="0" collapsed="false">
      <c r="A712" s="6" t="s">
        <v>1344</v>
      </c>
      <c r="B712" s="6" t="s">
        <v>7893</v>
      </c>
      <c r="C712" s="6" t="n">
        <v>1784308840</v>
      </c>
      <c r="D712" s="6" t="n">
        <v>1784312041</v>
      </c>
      <c r="E712" s="9" t="n">
        <f aca="false">MAX(0,MIN(D712,Scenario!$B$12)-MAX(C712,Scenario!$B$11))/60</f>
        <v>53.35</v>
      </c>
    </row>
    <row r="713" customFormat="false" ht="15" hidden="false" customHeight="false" outlineLevel="0" collapsed="false">
      <c r="A713" s="6" t="s">
        <v>1346</v>
      </c>
      <c r="B713" s="6" t="s">
        <v>7891</v>
      </c>
      <c r="C713" s="6" t="n">
        <v>1784309252</v>
      </c>
      <c r="D713" s="6" t="n">
        <v>1784310295</v>
      </c>
      <c r="E713" s="9" t="n">
        <f aca="false">MAX(0,MIN(D713,Scenario!$B$12)-MAX(C713,Scenario!$B$11))/60</f>
        <v>17.3833333333333</v>
      </c>
    </row>
    <row r="714" customFormat="false" ht="15" hidden="false" customHeight="false" outlineLevel="0" collapsed="false">
      <c r="A714" s="6" t="s">
        <v>1348</v>
      </c>
      <c r="B714" s="6" t="s">
        <v>7892</v>
      </c>
      <c r="C714" s="6" t="n">
        <v>1784309498</v>
      </c>
      <c r="D714" s="6" t="n">
        <v>1784311532</v>
      </c>
      <c r="E714" s="9" t="n">
        <f aca="false">MAX(0,MIN(D714,Scenario!$B$12)-MAX(C714,Scenario!$B$11))/60</f>
        <v>33.9</v>
      </c>
    </row>
    <row r="715" customFormat="false" ht="15" hidden="false" customHeight="false" outlineLevel="0" collapsed="false">
      <c r="A715" s="6" t="s">
        <v>1350</v>
      </c>
      <c r="B715" s="6" t="s">
        <v>7895</v>
      </c>
      <c r="C715" s="6" t="n">
        <v>1784310954</v>
      </c>
      <c r="D715" s="6" t="n">
        <v>1784314084</v>
      </c>
      <c r="E715" s="9" t="n">
        <f aca="false">MAX(0,MIN(D715,Scenario!$B$12)-MAX(C715,Scenario!$B$11))/60</f>
        <v>52.1666666666667</v>
      </c>
    </row>
    <row r="716" customFormat="false" ht="15" hidden="false" customHeight="false" outlineLevel="0" collapsed="false">
      <c r="A716" s="6" t="s">
        <v>1342</v>
      </c>
      <c r="B716" s="6" t="s">
        <v>7893</v>
      </c>
      <c r="C716" s="6" t="n">
        <v>1784312052</v>
      </c>
      <c r="D716" s="6" t="n">
        <v>1784315613</v>
      </c>
      <c r="E716" s="9" t="n">
        <f aca="false">MAX(0,MIN(D716,Scenario!$B$12)-MAX(C716,Scenario!$B$11))/60</f>
        <v>59.35</v>
      </c>
    </row>
    <row r="717" customFormat="false" ht="15" hidden="false" customHeight="false" outlineLevel="0" collapsed="false">
      <c r="A717" s="6" t="s">
        <v>1352</v>
      </c>
      <c r="B717" s="6" t="s">
        <v>7892</v>
      </c>
      <c r="C717" s="6" t="n">
        <v>1784312066</v>
      </c>
      <c r="D717" s="6" t="n">
        <v>1784315273</v>
      </c>
      <c r="E717" s="9" t="n">
        <f aca="false">MAX(0,MIN(D717,Scenario!$B$12)-MAX(C717,Scenario!$B$11))/60</f>
        <v>53.45</v>
      </c>
    </row>
    <row r="718" customFormat="false" ht="15" hidden="false" customHeight="false" outlineLevel="0" collapsed="false">
      <c r="A718" s="6" t="s">
        <v>1346</v>
      </c>
      <c r="B718" s="6" t="s">
        <v>7891</v>
      </c>
      <c r="C718" s="6" t="n">
        <v>1784312393</v>
      </c>
      <c r="D718" s="6" t="n">
        <v>1784313636</v>
      </c>
      <c r="E718" s="9" t="n">
        <f aca="false">MAX(0,MIN(D718,Scenario!$B$12)-MAX(C718,Scenario!$B$11))/60</f>
        <v>20.7166666666667</v>
      </c>
    </row>
    <row r="719" customFormat="false" ht="15" hidden="false" customHeight="false" outlineLevel="0" collapsed="false">
      <c r="A719" s="6" t="s">
        <v>1324</v>
      </c>
      <c r="B719" s="6" t="s">
        <v>7891</v>
      </c>
      <c r="C719" s="6" t="n">
        <v>1784313897</v>
      </c>
      <c r="D719" s="6" t="n">
        <v>1784315133</v>
      </c>
      <c r="E719" s="9" t="n">
        <f aca="false">MAX(0,MIN(D719,Scenario!$B$12)-MAX(C719,Scenario!$B$11))/60</f>
        <v>20.6</v>
      </c>
    </row>
    <row r="720" customFormat="false" ht="15" hidden="false" customHeight="false" outlineLevel="0" collapsed="false">
      <c r="A720" s="6" t="s">
        <v>1348</v>
      </c>
      <c r="B720" s="6" t="s">
        <v>7892</v>
      </c>
      <c r="C720" s="6" t="n">
        <v>1784315303</v>
      </c>
      <c r="D720" s="6" t="n">
        <v>1784317192</v>
      </c>
      <c r="E720" s="9" t="n">
        <f aca="false">MAX(0,MIN(D720,Scenario!$B$12)-MAX(C720,Scenario!$B$11))/60</f>
        <v>31.4833333333333</v>
      </c>
    </row>
    <row r="721" customFormat="false" ht="15" hidden="false" customHeight="false" outlineLevel="0" collapsed="false">
      <c r="A721" s="6" t="s">
        <v>1282</v>
      </c>
      <c r="B721" s="6" t="s">
        <v>7895</v>
      </c>
      <c r="C721" s="6" t="n">
        <v>1784321275</v>
      </c>
      <c r="D721" s="6" t="n">
        <v>1784323211</v>
      </c>
      <c r="E721" s="9" t="n">
        <f aca="false">MAX(0,MIN(D721,Scenario!$B$12)-MAX(C721,Scenario!$B$11))/60</f>
        <v>32.2666666666667</v>
      </c>
    </row>
    <row r="722" customFormat="false" ht="15" hidden="false" customHeight="false" outlineLevel="0" collapsed="false">
      <c r="A722" s="6" t="s">
        <v>1236</v>
      </c>
      <c r="B722" s="6" t="s">
        <v>7893</v>
      </c>
      <c r="C722" s="6" t="n">
        <v>1784321397</v>
      </c>
      <c r="D722" s="6" t="n">
        <v>1784324637</v>
      </c>
      <c r="E722" s="9" t="n">
        <f aca="false">MAX(0,MIN(D722,Scenario!$B$12)-MAX(C722,Scenario!$B$11))/60</f>
        <v>54</v>
      </c>
    </row>
    <row r="723" customFormat="false" ht="15" hidden="false" customHeight="false" outlineLevel="0" collapsed="false">
      <c r="A723" s="6" t="s">
        <v>1282</v>
      </c>
      <c r="B723" s="6" t="s">
        <v>7895</v>
      </c>
      <c r="C723" s="6" t="n">
        <v>1784323950</v>
      </c>
      <c r="D723" s="6" t="n">
        <v>1784327719</v>
      </c>
      <c r="E723" s="9" t="n">
        <f aca="false">MAX(0,MIN(D723,Scenario!$B$12)-MAX(C723,Scenario!$B$11))/60</f>
        <v>62.8166666666667</v>
      </c>
    </row>
    <row r="724" customFormat="false" ht="15" hidden="false" customHeight="false" outlineLevel="0" collapsed="false">
      <c r="A724" s="6" t="s">
        <v>1338</v>
      </c>
      <c r="B724" s="6" t="s">
        <v>7893</v>
      </c>
      <c r="C724" s="6" t="n">
        <v>1784324645</v>
      </c>
      <c r="D724" s="6" t="n">
        <v>1784325721</v>
      </c>
      <c r="E724" s="9" t="n">
        <f aca="false">MAX(0,MIN(D724,Scenario!$B$12)-MAX(C724,Scenario!$B$11))/60</f>
        <v>17.9333333333333</v>
      </c>
    </row>
    <row r="725" customFormat="false" ht="15" hidden="false" customHeight="false" outlineLevel="0" collapsed="false">
      <c r="A725" s="6" t="s">
        <v>1364</v>
      </c>
      <c r="B725" s="6" t="s">
        <v>7895</v>
      </c>
      <c r="C725" s="6" t="n">
        <v>1784327730</v>
      </c>
      <c r="D725" s="6" t="n">
        <v>1784330831</v>
      </c>
      <c r="E725" s="9" t="n">
        <f aca="false">MAX(0,MIN(D725,Scenario!$B$12)-MAX(C725,Scenario!$B$11))/60</f>
        <v>51.6833333333333</v>
      </c>
    </row>
    <row r="726" customFormat="false" ht="15" hidden="false" customHeight="false" outlineLevel="0" collapsed="false">
      <c r="A726" s="6" t="s">
        <v>1358</v>
      </c>
      <c r="B726" s="6" t="s">
        <v>7898</v>
      </c>
      <c r="C726" s="6" t="n">
        <v>1784358050</v>
      </c>
      <c r="D726" s="6" t="n">
        <v>1784359420</v>
      </c>
      <c r="E726" s="9" t="n">
        <f aca="false">MAX(0,MIN(D726,Scenario!$B$12)-MAX(C726,Scenario!$B$11))/60</f>
        <v>22.8333333333333</v>
      </c>
    </row>
    <row r="727" customFormat="false" ht="15" hidden="false" customHeight="false" outlineLevel="0" collapsed="false">
      <c r="A727" s="6" t="s">
        <v>1362</v>
      </c>
      <c r="B727" s="6" t="s">
        <v>7898</v>
      </c>
      <c r="C727" s="6" t="n">
        <v>1784359432</v>
      </c>
      <c r="D727" s="6" t="n">
        <v>1784361496</v>
      </c>
      <c r="E727" s="9" t="n">
        <f aca="false">MAX(0,MIN(D727,Scenario!$B$12)-MAX(C727,Scenario!$B$11))/60</f>
        <v>34.4</v>
      </c>
    </row>
    <row r="728" customFormat="false" ht="15" hidden="false" customHeight="false" outlineLevel="0" collapsed="false">
      <c r="A728" s="6" t="s">
        <v>1286</v>
      </c>
      <c r="B728" s="6" t="s">
        <v>7898</v>
      </c>
      <c r="C728" s="6" t="n">
        <v>1784361508</v>
      </c>
      <c r="D728" s="6" t="n">
        <v>1784362232</v>
      </c>
      <c r="E728" s="9" t="n">
        <f aca="false">MAX(0,MIN(D728,Scenario!$B$12)-MAX(C728,Scenario!$B$11))/60</f>
        <v>12.0666666666667</v>
      </c>
    </row>
    <row r="729" customFormat="false" ht="15" hidden="false" customHeight="false" outlineLevel="0" collapsed="false">
      <c r="A729" s="6" t="s">
        <v>1356</v>
      </c>
      <c r="B729" s="6" t="s">
        <v>7898</v>
      </c>
      <c r="C729" s="6" t="n">
        <v>1784362247</v>
      </c>
      <c r="D729" s="6" t="n">
        <v>1784362963</v>
      </c>
      <c r="E729" s="9" t="n">
        <f aca="false">MAX(0,MIN(D729,Scenario!$B$12)-MAX(C729,Scenario!$B$11))/60</f>
        <v>11.9333333333333</v>
      </c>
    </row>
    <row r="730" customFormat="false" ht="15" hidden="false" customHeight="false" outlineLevel="0" collapsed="false">
      <c r="A730" s="6" t="s">
        <v>1360</v>
      </c>
      <c r="B730" s="6" t="s">
        <v>7898</v>
      </c>
      <c r="C730" s="6" t="n">
        <v>1784362982</v>
      </c>
      <c r="D730" s="6" t="n">
        <v>1784364372</v>
      </c>
      <c r="E730" s="9" t="n">
        <f aca="false">MAX(0,MIN(D730,Scenario!$B$12)-MAX(C730,Scenario!$B$11))/60</f>
        <v>23.1666666666667</v>
      </c>
    </row>
    <row r="731" customFormat="false" ht="15" hidden="false" customHeight="false" outlineLevel="0" collapsed="false">
      <c r="A731" s="6" t="s">
        <v>1366</v>
      </c>
      <c r="B731" s="6" t="s">
        <v>7898</v>
      </c>
      <c r="C731" s="6" t="n">
        <v>1784367747</v>
      </c>
      <c r="D731" s="6" t="n">
        <v>1784371081</v>
      </c>
      <c r="E731" s="9" t="n">
        <f aca="false">MAX(0,MIN(D731,Scenario!$B$12)-MAX(C731,Scenario!$B$11))/60</f>
        <v>55.5666666666667</v>
      </c>
    </row>
    <row r="732" customFormat="false" ht="15" hidden="false" customHeight="false" outlineLevel="0" collapsed="false">
      <c r="A732" s="6" t="s">
        <v>1366</v>
      </c>
      <c r="B732" s="6" t="s">
        <v>7898</v>
      </c>
      <c r="C732" s="6" t="n">
        <v>1784372894</v>
      </c>
      <c r="D732" s="6" t="n">
        <v>1784375162</v>
      </c>
      <c r="E732" s="9" t="n">
        <f aca="false">MAX(0,MIN(D732,Scenario!$B$12)-MAX(C732,Scenario!$B$11))/60</f>
        <v>37.8</v>
      </c>
    </row>
    <row r="733" customFormat="false" ht="15" hidden="false" customHeight="false" outlineLevel="0" collapsed="false">
      <c r="A733" s="6" t="s">
        <v>1368</v>
      </c>
      <c r="B733" s="6" t="s">
        <v>7898</v>
      </c>
      <c r="C733" s="6" t="n">
        <v>1784378416</v>
      </c>
      <c r="D733" s="6" t="n">
        <v>1784380135</v>
      </c>
      <c r="E733" s="9" t="n">
        <f aca="false">MAX(0,MIN(D733,Scenario!$B$12)-MAX(C733,Scenario!$B$11))/60</f>
        <v>28.65</v>
      </c>
    </row>
    <row r="734" customFormat="false" ht="15" hidden="false" customHeight="false" outlineLevel="0" collapsed="false">
      <c r="A734" s="6" t="s">
        <v>1370</v>
      </c>
      <c r="B734" s="6" t="s">
        <v>7894</v>
      </c>
      <c r="C734" s="6" t="n">
        <v>1784399078</v>
      </c>
      <c r="D734" s="6" t="n">
        <v>1784401898</v>
      </c>
      <c r="E734" s="9" t="n">
        <f aca="false">MAX(0,MIN(D734,Scenario!$B$12)-MAX(C734,Scenario!$B$11))/60</f>
        <v>47</v>
      </c>
    </row>
    <row r="735" customFormat="false" ht="15" hidden="false" customHeight="false" outlineLevel="0" collapsed="false">
      <c r="A735" s="6" t="s">
        <v>1372</v>
      </c>
      <c r="B735" s="6" t="s">
        <v>7897</v>
      </c>
      <c r="C735" s="6" t="n">
        <v>1784412022</v>
      </c>
      <c r="D735" s="6" t="n">
        <v>1784416740</v>
      </c>
      <c r="E735" s="9" t="n">
        <f aca="false">MAX(0,MIN(D735,Scenario!$B$12)-MAX(C735,Scenario!$B$11))/60</f>
        <v>78.6333333333333</v>
      </c>
    </row>
    <row r="736" customFormat="false" ht="15" hidden="false" customHeight="false" outlineLevel="0" collapsed="false">
      <c r="A736" s="6" t="s">
        <v>1374</v>
      </c>
      <c r="B736" s="6" t="s">
        <v>7886</v>
      </c>
      <c r="C736" s="6" t="n">
        <v>1784465001</v>
      </c>
      <c r="D736" s="6" t="n">
        <v>1784467994</v>
      </c>
      <c r="E736" s="9" t="n">
        <f aca="false">MAX(0,MIN(D736,Scenario!$B$12)-MAX(C736,Scenario!$B$11))/60</f>
        <v>49.8833333333333</v>
      </c>
    </row>
    <row r="737" customFormat="false" ht="15" hidden="false" customHeight="false" outlineLevel="0" collapsed="false">
      <c r="A737" s="6" t="s">
        <v>1376</v>
      </c>
      <c r="B737" s="6" t="s">
        <v>7894</v>
      </c>
      <c r="C737" s="6" t="n">
        <v>1784469651</v>
      </c>
      <c r="D737" s="6" t="n">
        <v>1784471567</v>
      </c>
      <c r="E737" s="9" t="n">
        <f aca="false">MAX(0,MIN(D737,Scenario!$B$12)-MAX(C737,Scenario!$B$11))/60</f>
        <v>31.9333333333333</v>
      </c>
    </row>
    <row r="738" customFormat="false" ht="15" hidden="false" customHeight="false" outlineLevel="0" collapsed="false">
      <c r="A738" s="6" t="s">
        <v>1378</v>
      </c>
      <c r="B738" s="6" t="s">
        <v>7897</v>
      </c>
      <c r="C738" s="6" t="n">
        <v>1784498435</v>
      </c>
      <c r="D738" s="6" t="n">
        <v>1784502626</v>
      </c>
      <c r="E738" s="9" t="n">
        <f aca="false">MAX(0,MIN(D738,Scenario!$B$12)-MAX(C738,Scenario!$B$11))/60</f>
        <v>69.85</v>
      </c>
    </row>
    <row r="739" customFormat="false" ht="15" hidden="false" customHeight="false" outlineLevel="0" collapsed="false">
      <c r="A739" s="6" t="s">
        <v>1378</v>
      </c>
      <c r="B739" s="6" t="s">
        <v>7897</v>
      </c>
      <c r="C739" s="6" t="n">
        <v>1784503445</v>
      </c>
      <c r="D739" s="6" t="n">
        <v>1784505582</v>
      </c>
      <c r="E739" s="9" t="n">
        <f aca="false">MAX(0,MIN(D739,Scenario!$B$12)-MAX(C739,Scenario!$B$11))/60</f>
        <v>35.6166666666667</v>
      </c>
    </row>
    <row r="740" customFormat="false" ht="15" hidden="false" customHeight="false" outlineLevel="0" collapsed="false">
      <c r="A740" s="6" t="s">
        <v>1380</v>
      </c>
      <c r="B740" s="6" t="s">
        <v>7884</v>
      </c>
      <c r="C740" s="6" t="n">
        <v>1784523633</v>
      </c>
      <c r="D740" s="6" t="n">
        <v>1784526327</v>
      </c>
      <c r="E740" s="9" t="n">
        <f aca="false">MAX(0,MIN(D740,Scenario!$B$12)-MAX(C740,Scenario!$B$11))/60</f>
        <v>44.9</v>
      </c>
    </row>
    <row r="741" customFormat="false" ht="15" hidden="false" customHeight="false" outlineLevel="0" collapsed="false">
      <c r="A741" s="6" t="s">
        <v>1382</v>
      </c>
      <c r="B741" s="6" t="s">
        <v>7883</v>
      </c>
      <c r="C741" s="6" t="n">
        <v>1784527632</v>
      </c>
      <c r="D741" s="6" t="n">
        <v>1784531783</v>
      </c>
      <c r="E741" s="9" t="n">
        <f aca="false">MAX(0,MIN(D741,Scenario!$B$12)-MAX(C741,Scenario!$B$11))/60</f>
        <v>69.1833333333333</v>
      </c>
    </row>
    <row r="742" customFormat="false" ht="15" hidden="false" customHeight="false" outlineLevel="0" collapsed="false">
      <c r="A742" s="6" t="s">
        <v>1384</v>
      </c>
      <c r="B742" s="6" t="s">
        <v>7882</v>
      </c>
      <c r="C742" s="6" t="n">
        <v>1784529610</v>
      </c>
      <c r="D742" s="6" t="n">
        <v>1784532853</v>
      </c>
      <c r="E742" s="9" t="n">
        <f aca="false">MAX(0,MIN(D742,Scenario!$B$12)-MAX(C742,Scenario!$B$11))/60</f>
        <v>54.05</v>
      </c>
    </row>
    <row r="743" customFormat="false" ht="15" hidden="false" customHeight="false" outlineLevel="0" collapsed="false">
      <c r="A743" s="6" t="s">
        <v>1386</v>
      </c>
      <c r="B743" s="6" t="s">
        <v>7884</v>
      </c>
      <c r="C743" s="6" t="n">
        <v>1784532157</v>
      </c>
      <c r="D743" s="6" t="n">
        <v>1784533276</v>
      </c>
      <c r="E743" s="9" t="n">
        <f aca="false">MAX(0,MIN(D743,Scenario!$B$12)-MAX(C743,Scenario!$B$11))/60</f>
        <v>18.65</v>
      </c>
    </row>
    <row r="744" customFormat="false" ht="15" hidden="false" customHeight="false" outlineLevel="0" collapsed="false">
      <c r="A744" s="6" t="s">
        <v>1382</v>
      </c>
      <c r="B744" s="6" t="s">
        <v>7883</v>
      </c>
      <c r="C744" s="6" t="n">
        <v>1784533553</v>
      </c>
      <c r="D744" s="6" t="n">
        <v>1784536880</v>
      </c>
      <c r="E744" s="9" t="n">
        <f aca="false">MAX(0,MIN(D744,Scenario!$B$12)-MAX(C744,Scenario!$B$11))/60</f>
        <v>55.45</v>
      </c>
    </row>
    <row r="745" customFormat="false" ht="15" hidden="false" customHeight="false" outlineLevel="0" collapsed="false">
      <c r="A745" s="6" t="s">
        <v>1388</v>
      </c>
      <c r="B745" s="6" t="s">
        <v>7888</v>
      </c>
      <c r="C745" s="6" t="n">
        <v>1784533713</v>
      </c>
      <c r="D745" s="6" t="n">
        <v>1784536262</v>
      </c>
      <c r="E745" s="9" t="n">
        <f aca="false">MAX(0,MIN(D745,Scenario!$B$12)-MAX(C745,Scenario!$B$11))/60</f>
        <v>42.4833333333333</v>
      </c>
    </row>
    <row r="746" customFormat="false" ht="15" hidden="false" customHeight="false" outlineLevel="0" collapsed="false">
      <c r="A746" s="6" t="s">
        <v>1390</v>
      </c>
      <c r="B746" s="6" t="s">
        <v>7882</v>
      </c>
      <c r="C746" s="6" t="n">
        <v>1784534583</v>
      </c>
      <c r="D746" s="6" t="n">
        <v>1784537564</v>
      </c>
      <c r="E746" s="9" t="n">
        <f aca="false">MAX(0,MIN(D746,Scenario!$B$12)-MAX(C746,Scenario!$B$11))/60</f>
        <v>49.6833333333333</v>
      </c>
    </row>
    <row r="747" customFormat="false" ht="15" hidden="false" customHeight="false" outlineLevel="0" collapsed="false">
      <c r="A747" s="6" t="s">
        <v>1394</v>
      </c>
      <c r="B747" s="6" t="s">
        <v>7885</v>
      </c>
      <c r="C747" s="6" t="n">
        <v>1784534610</v>
      </c>
      <c r="D747" s="6" t="n">
        <v>1784536373</v>
      </c>
      <c r="E747" s="9" t="n">
        <f aca="false">MAX(0,MIN(D747,Scenario!$B$12)-MAX(C747,Scenario!$B$11))/60</f>
        <v>29.3833333333333</v>
      </c>
    </row>
    <row r="748" customFormat="false" ht="15" hidden="false" customHeight="false" outlineLevel="0" collapsed="false">
      <c r="A748" s="6" t="s">
        <v>1392</v>
      </c>
      <c r="B748" s="6" t="s">
        <v>7888</v>
      </c>
      <c r="C748" s="6" t="n">
        <v>1784536302</v>
      </c>
      <c r="D748" s="6" t="n">
        <v>1784539987</v>
      </c>
      <c r="E748" s="9" t="n">
        <f aca="false">MAX(0,MIN(D748,Scenario!$B$12)-MAX(C748,Scenario!$B$11))/60</f>
        <v>61.4166666666667</v>
      </c>
    </row>
    <row r="749" customFormat="false" ht="15" hidden="false" customHeight="false" outlineLevel="0" collapsed="false">
      <c r="A749" s="6" t="s">
        <v>1396</v>
      </c>
      <c r="B749" s="6" t="s">
        <v>7887</v>
      </c>
      <c r="C749" s="6" t="n">
        <v>1784538457</v>
      </c>
      <c r="D749" s="6" t="n">
        <v>1784539921</v>
      </c>
      <c r="E749" s="9" t="n">
        <f aca="false">MAX(0,MIN(D749,Scenario!$B$12)-MAX(C749,Scenario!$B$11))/60</f>
        <v>24.4</v>
      </c>
    </row>
    <row r="750" customFormat="false" ht="15" hidden="false" customHeight="false" outlineLevel="0" collapsed="false">
      <c r="A750" s="6" t="s">
        <v>1398</v>
      </c>
      <c r="B750" s="6" t="s">
        <v>7884</v>
      </c>
      <c r="C750" s="6" t="n">
        <v>1784539809</v>
      </c>
      <c r="D750" s="6" t="n">
        <v>1784542362</v>
      </c>
      <c r="E750" s="9" t="n">
        <f aca="false">MAX(0,MIN(D750,Scenario!$B$12)-MAX(C750,Scenario!$B$11))/60</f>
        <v>42.55</v>
      </c>
    </row>
    <row r="751" customFormat="false" ht="15" hidden="false" customHeight="false" outlineLevel="0" collapsed="false">
      <c r="A751" s="6" t="s">
        <v>1400</v>
      </c>
      <c r="B751" s="6" t="s">
        <v>7883</v>
      </c>
      <c r="C751" s="6" t="n">
        <v>1784539997</v>
      </c>
      <c r="D751" s="6" t="n">
        <v>1784541147</v>
      </c>
      <c r="E751" s="9" t="n">
        <f aca="false">MAX(0,MIN(D751,Scenario!$B$12)-MAX(C751,Scenario!$B$11))/60</f>
        <v>19.1666666666667</v>
      </c>
    </row>
    <row r="752" customFormat="false" ht="15" hidden="false" customHeight="false" outlineLevel="0" collapsed="false">
      <c r="A752" s="6" t="s">
        <v>1402</v>
      </c>
      <c r="B752" s="6" t="s">
        <v>7889</v>
      </c>
      <c r="C752" s="6" t="n">
        <v>1784540157</v>
      </c>
      <c r="D752" s="6" t="n">
        <v>1784542129</v>
      </c>
      <c r="E752" s="9" t="n">
        <f aca="false">MAX(0,MIN(D752,Scenario!$B$12)-MAX(C752,Scenario!$B$11))/60</f>
        <v>32.8666666666667</v>
      </c>
    </row>
    <row r="753" customFormat="false" ht="15" hidden="false" customHeight="false" outlineLevel="0" collapsed="false">
      <c r="A753" s="6" t="s">
        <v>1404</v>
      </c>
      <c r="B753" s="6" t="s">
        <v>7887</v>
      </c>
      <c r="C753" s="6" t="n">
        <v>1784541935</v>
      </c>
      <c r="D753" s="6" t="n">
        <v>1784542600</v>
      </c>
      <c r="E753" s="9" t="n">
        <f aca="false">MAX(0,MIN(D753,Scenario!$B$12)-MAX(C753,Scenario!$B$11))/60</f>
        <v>11.0833333333333</v>
      </c>
    </row>
    <row r="754" customFormat="false" ht="15" hidden="false" customHeight="false" outlineLevel="0" collapsed="false">
      <c r="A754" s="6" t="s">
        <v>1406</v>
      </c>
      <c r="B754" s="6" t="s">
        <v>7886</v>
      </c>
      <c r="C754" s="6" t="n">
        <v>1784542822</v>
      </c>
      <c r="D754" s="6" t="n">
        <v>1784545325</v>
      </c>
      <c r="E754" s="9" t="n">
        <f aca="false">MAX(0,MIN(D754,Scenario!$B$12)-MAX(C754,Scenario!$B$11))/60</f>
        <v>41.7166666666667</v>
      </c>
    </row>
    <row r="755" customFormat="false" ht="15" hidden="false" customHeight="false" outlineLevel="0" collapsed="false">
      <c r="A755" s="6" t="s">
        <v>1408</v>
      </c>
      <c r="B755" s="6" t="s">
        <v>7883</v>
      </c>
      <c r="C755" s="6" t="n">
        <v>1784543516</v>
      </c>
      <c r="D755" s="6" t="n">
        <v>1784544173</v>
      </c>
      <c r="E755" s="9" t="n">
        <f aca="false">MAX(0,MIN(D755,Scenario!$B$12)-MAX(C755,Scenario!$B$11))/60</f>
        <v>10.95</v>
      </c>
    </row>
    <row r="756" customFormat="false" ht="15" hidden="false" customHeight="false" outlineLevel="0" collapsed="false">
      <c r="A756" s="6" t="s">
        <v>1408</v>
      </c>
      <c r="B756" s="6" t="s">
        <v>7884</v>
      </c>
      <c r="C756" s="6" t="n">
        <v>1784544204</v>
      </c>
      <c r="D756" s="6" t="n">
        <v>1784544865</v>
      </c>
      <c r="E756" s="9" t="n">
        <f aca="false">MAX(0,MIN(D756,Scenario!$B$12)-MAX(C756,Scenario!$B$11))/60</f>
        <v>11.0166666666667</v>
      </c>
    </row>
    <row r="757" customFormat="false" ht="15" hidden="false" customHeight="false" outlineLevel="0" collapsed="false">
      <c r="A757" s="6" t="s">
        <v>1410</v>
      </c>
      <c r="B757" s="6" t="s">
        <v>7887</v>
      </c>
      <c r="C757" s="6" t="n">
        <v>1784545681</v>
      </c>
      <c r="D757" s="6" t="n">
        <v>1784546361</v>
      </c>
      <c r="E757" s="9" t="n">
        <f aca="false">MAX(0,MIN(D757,Scenario!$B$12)-MAX(C757,Scenario!$B$11))/60</f>
        <v>11.3333333333333</v>
      </c>
    </row>
    <row r="758" customFormat="false" ht="15" hidden="false" customHeight="false" outlineLevel="0" collapsed="false">
      <c r="A758" s="6" t="s">
        <v>1412</v>
      </c>
      <c r="B758" s="6" t="s">
        <v>7883</v>
      </c>
      <c r="C758" s="6" t="n">
        <v>1784546226</v>
      </c>
      <c r="D758" s="6" t="n">
        <v>1784549068</v>
      </c>
      <c r="E758" s="9" t="n">
        <f aca="false">MAX(0,MIN(D758,Scenario!$B$12)-MAX(C758,Scenario!$B$11))/60</f>
        <v>47.3666666666667</v>
      </c>
    </row>
    <row r="759" customFormat="false" ht="15" hidden="false" customHeight="false" outlineLevel="0" collapsed="false">
      <c r="A759" s="6" t="s">
        <v>1410</v>
      </c>
      <c r="B759" s="6" t="s">
        <v>7884</v>
      </c>
      <c r="C759" s="6" t="n">
        <v>1784546375</v>
      </c>
      <c r="D759" s="6" t="n">
        <v>1784547725</v>
      </c>
      <c r="E759" s="9" t="n">
        <f aca="false">MAX(0,MIN(D759,Scenario!$B$12)-MAX(C759,Scenario!$B$11))/60</f>
        <v>22.5</v>
      </c>
    </row>
    <row r="760" customFormat="false" ht="15" hidden="false" customHeight="false" outlineLevel="0" collapsed="false">
      <c r="A760" s="6" t="s">
        <v>1414</v>
      </c>
      <c r="B760" s="6" t="s">
        <v>7885</v>
      </c>
      <c r="C760" s="6" t="n">
        <v>1784546768</v>
      </c>
      <c r="D760" s="6" t="n">
        <v>1784550747</v>
      </c>
      <c r="E760" s="9" t="n">
        <f aca="false">MAX(0,MIN(D760,Scenario!$B$12)-MAX(C760,Scenario!$B$11))/60</f>
        <v>66.3166666666667</v>
      </c>
    </row>
    <row r="761" customFormat="false" ht="15" hidden="false" customHeight="false" outlineLevel="0" collapsed="false">
      <c r="A761" s="6" t="s">
        <v>1416</v>
      </c>
      <c r="B761" s="6" t="s">
        <v>7887</v>
      </c>
      <c r="C761" s="6" t="n">
        <v>1784546808</v>
      </c>
      <c r="D761" s="6" t="n">
        <v>1784552091</v>
      </c>
      <c r="E761" s="9" t="n">
        <f aca="false">MAX(0,MIN(D761,Scenario!$B$12)-MAX(C761,Scenario!$B$11))/60</f>
        <v>88.05</v>
      </c>
    </row>
    <row r="762" customFormat="false" ht="15" hidden="false" customHeight="false" outlineLevel="0" collapsed="false">
      <c r="A762" s="6" t="s">
        <v>1408</v>
      </c>
      <c r="B762" s="6" t="s">
        <v>7884</v>
      </c>
      <c r="C762" s="6" t="n">
        <v>1784547748</v>
      </c>
      <c r="D762" s="6" t="n">
        <v>1784548649</v>
      </c>
      <c r="E762" s="9" t="n">
        <f aca="false">MAX(0,MIN(D762,Scenario!$B$12)-MAX(C762,Scenario!$B$11))/60</f>
        <v>15.0166666666667</v>
      </c>
    </row>
    <row r="763" customFormat="false" ht="15" hidden="false" customHeight="false" outlineLevel="0" collapsed="false">
      <c r="A763" s="6" t="s">
        <v>1418</v>
      </c>
      <c r="B763" s="6" t="s">
        <v>7891</v>
      </c>
      <c r="C763" s="6" t="n">
        <v>1784549460</v>
      </c>
      <c r="D763" s="6" t="n">
        <v>1784551060</v>
      </c>
      <c r="E763" s="9" t="n">
        <f aca="false">MAX(0,MIN(D763,Scenario!$B$12)-MAX(C763,Scenario!$B$11))/60</f>
        <v>26.6666666666667</v>
      </c>
    </row>
    <row r="764" customFormat="false" ht="15" hidden="false" customHeight="false" outlineLevel="0" collapsed="false">
      <c r="A764" s="6" t="s">
        <v>1420</v>
      </c>
      <c r="B764" s="6" t="s">
        <v>7890</v>
      </c>
      <c r="C764" s="6" t="n">
        <v>1784550906</v>
      </c>
      <c r="D764" s="6" t="n">
        <v>1784554139</v>
      </c>
      <c r="E764" s="9" t="n">
        <f aca="false">MAX(0,MIN(D764,Scenario!$B$12)-MAX(C764,Scenario!$B$11))/60</f>
        <v>53.8833333333333</v>
      </c>
    </row>
    <row r="765" customFormat="false" ht="15" hidden="false" customHeight="false" outlineLevel="0" collapsed="false">
      <c r="A765" s="6" t="s">
        <v>1422</v>
      </c>
      <c r="B765" s="6" t="s">
        <v>7891</v>
      </c>
      <c r="C765" s="6" t="n">
        <v>1784552021</v>
      </c>
      <c r="D765" s="6" t="n">
        <v>1784553888</v>
      </c>
      <c r="E765" s="9" t="n">
        <f aca="false">MAX(0,MIN(D765,Scenario!$B$12)-MAX(C765,Scenario!$B$11))/60</f>
        <v>31.1166666666667</v>
      </c>
    </row>
    <row r="766" customFormat="false" ht="15" hidden="false" customHeight="false" outlineLevel="0" collapsed="false">
      <c r="A766" s="6" t="s">
        <v>1426</v>
      </c>
      <c r="B766" s="6" t="s">
        <v>7892</v>
      </c>
      <c r="C766" s="6" t="n">
        <v>1784553597</v>
      </c>
      <c r="D766" s="6" t="n">
        <v>1784557864</v>
      </c>
      <c r="E766" s="9" t="n">
        <f aca="false">MAX(0,MIN(D766,Scenario!$B$12)-MAX(C766,Scenario!$B$11))/60</f>
        <v>71.1166666666667</v>
      </c>
    </row>
    <row r="767" customFormat="false" ht="15" hidden="false" customHeight="false" outlineLevel="0" collapsed="false">
      <c r="A767" s="6" t="s">
        <v>1428</v>
      </c>
      <c r="B767" s="6" t="s">
        <v>7891</v>
      </c>
      <c r="C767" s="6" t="n">
        <v>1784553944</v>
      </c>
      <c r="D767" s="6" t="n">
        <v>1784554414</v>
      </c>
      <c r="E767" s="9" t="n">
        <f aca="false">MAX(0,MIN(D767,Scenario!$B$12)-MAX(C767,Scenario!$B$11))/60</f>
        <v>7.83333333333333</v>
      </c>
    </row>
    <row r="768" customFormat="false" ht="15" hidden="false" customHeight="false" outlineLevel="0" collapsed="false">
      <c r="A768" s="6" t="s">
        <v>1430</v>
      </c>
      <c r="B768" s="6" t="s">
        <v>7889</v>
      </c>
      <c r="C768" s="6" t="n">
        <v>1784554024</v>
      </c>
      <c r="D768" s="6" t="n">
        <v>1784557260</v>
      </c>
      <c r="E768" s="9" t="n">
        <f aca="false">MAX(0,MIN(D768,Scenario!$B$12)-MAX(C768,Scenario!$B$11))/60</f>
        <v>53.9333333333333</v>
      </c>
    </row>
    <row r="769" customFormat="false" ht="15" hidden="false" customHeight="false" outlineLevel="0" collapsed="false">
      <c r="A769" s="6" t="s">
        <v>1434</v>
      </c>
      <c r="B769" s="6" t="s">
        <v>7886</v>
      </c>
      <c r="C769" s="6" t="n">
        <v>1784554399</v>
      </c>
      <c r="D769" s="6" t="n">
        <v>1784556534</v>
      </c>
      <c r="E769" s="9" t="n">
        <f aca="false">MAX(0,MIN(D769,Scenario!$B$12)-MAX(C769,Scenario!$B$11))/60</f>
        <v>35.5833333333333</v>
      </c>
    </row>
    <row r="770" customFormat="false" ht="15" hidden="false" customHeight="false" outlineLevel="0" collapsed="false">
      <c r="A770" s="6" t="s">
        <v>1432</v>
      </c>
      <c r="B770" s="6" t="s">
        <v>7891</v>
      </c>
      <c r="C770" s="6" t="n">
        <v>1784554448</v>
      </c>
      <c r="D770" s="6" t="n">
        <v>1784557888</v>
      </c>
      <c r="E770" s="9" t="n">
        <f aca="false">MAX(0,MIN(D770,Scenario!$B$12)-MAX(C770,Scenario!$B$11))/60</f>
        <v>57.3333333333333</v>
      </c>
    </row>
    <row r="771" customFormat="false" ht="15" hidden="false" customHeight="false" outlineLevel="0" collapsed="false">
      <c r="A771" s="6" t="s">
        <v>1436</v>
      </c>
      <c r="B771" s="6" t="s">
        <v>7887</v>
      </c>
      <c r="C771" s="6" t="n">
        <v>1784554487</v>
      </c>
      <c r="D771" s="6" t="n">
        <v>1784555745</v>
      </c>
      <c r="E771" s="9" t="n">
        <f aca="false">MAX(0,MIN(D771,Scenario!$B$12)-MAX(C771,Scenario!$B$11))/60</f>
        <v>20.9666666666667</v>
      </c>
    </row>
    <row r="772" customFormat="false" ht="15" hidden="false" customHeight="false" outlineLevel="0" collapsed="false">
      <c r="A772" s="6" t="s">
        <v>1438</v>
      </c>
      <c r="B772" s="6" t="s">
        <v>7890</v>
      </c>
      <c r="C772" s="6" t="n">
        <v>1784554541</v>
      </c>
      <c r="D772" s="6" t="n">
        <v>1784556246</v>
      </c>
      <c r="E772" s="9" t="n">
        <f aca="false">MAX(0,MIN(D772,Scenario!$B$12)-MAX(C772,Scenario!$B$11))/60</f>
        <v>28.4166666666667</v>
      </c>
    </row>
    <row r="773" customFormat="false" ht="15" hidden="false" customHeight="false" outlineLevel="0" collapsed="false">
      <c r="A773" s="6" t="s">
        <v>1444</v>
      </c>
      <c r="B773" s="6" t="s">
        <v>7887</v>
      </c>
      <c r="C773" s="6" t="n">
        <v>1784556763</v>
      </c>
      <c r="D773" s="6" t="n">
        <v>1784558815</v>
      </c>
      <c r="E773" s="9" t="n">
        <f aca="false">MAX(0,MIN(D773,Scenario!$B$12)-MAX(C773,Scenario!$B$11))/60</f>
        <v>34.2</v>
      </c>
    </row>
    <row r="774" customFormat="false" ht="15" hidden="false" customHeight="false" outlineLevel="0" collapsed="false">
      <c r="A774" s="6" t="s">
        <v>1428</v>
      </c>
      <c r="B774" s="6" t="s">
        <v>7889</v>
      </c>
      <c r="C774" s="6" t="n">
        <v>1784557297</v>
      </c>
      <c r="D774" s="6" t="n">
        <v>1784559457</v>
      </c>
      <c r="E774" s="9" t="n">
        <f aca="false">MAX(0,MIN(D774,Scenario!$B$12)-MAX(C774,Scenario!$B$11))/60</f>
        <v>36</v>
      </c>
    </row>
    <row r="775" customFormat="false" ht="15" hidden="false" customHeight="false" outlineLevel="0" collapsed="false">
      <c r="A775" s="6" t="s">
        <v>1442</v>
      </c>
      <c r="B775" s="6" t="s">
        <v>7891</v>
      </c>
      <c r="C775" s="6" t="n">
        <v>1784557899</v>
      </c>
      <c r="D775" s="6" t="n">
        <v>1784561296</v>
      </c>
      <c r="E775" s="9" t="n">
        <f aca="false">MAX(0,MIN(D775,Scenario!$B$12)-MAX(C775,Scenario!$B$11))/60</f>
        <v>56.6166666666667</v>
      </c>
    </row>
    <row r="776" customFormat="false" ht="15" hidden="false" customHeight="false" outlineLevel="0" collapsed="false">
      <c r="A776" s="6" t="s">
        <v>1440</v>
      </c>
      <c r="B776" s="6" t="s">
        <v>7892</v>
      </c>
      <c r="C776" s="6" t="n">
        <v>1784557904</v>
      </c>
      <c r="D776" s="6" t="n">
        <v>1784560758</v>
      </c>
      <c r="E776" s="9" t="n">
        <f aca="false">MAX(0,MIN(D776,Scenario!$B$12)-MAX(C776,Scenario!$B$11))/60</f>
        <v>47.5666666666667</v>
      </c>
    </row>
    <row r="777" customFormat="false" ht="15" hidden="false" customHeight="false" outlineLevel="0" collapsed="false">
      <c r="A777" s="6" t="s">
        <v>1446</v>
      </c>
      <c r="B777" s="6" t="s">
        <v>7890</v>
      </c>
      <c r="C777" s="6" t="n">
        <v>1784558476</v>
      </c>
      <c r="D777" s="6" t="n">
        <v>1784560134</v>
      </c>
      <c r="E777" s="9" t="n">
        <f aca="false">MAX(0,MIN(D777,Scenario!$B$12)-MAX(C777,Scenario!$B$11))/60</f>
        <v>27.6333333333333</v>
      </c>
    </row>
    <row r="778" customFormat="false" ht="15" hidden="false" customHeight="false" outlineLevel="0" collapsed="false">
      <c r="A778" s="6" t="s">
        <v>1448</v>
      </c>
      <c r="B778" s="6" t="s">
        <v>7887</v>
      </c>
      <c r="C778" s="6" t="n">
        <v>1784558828</v>
      </c>
      <c r="D778" s="6" t="n">
        <v>1784559908</v>
      </c>
      <c r="E778" s="9" t="n">
        <f aca="false">MAX(0,MIN(D778,Scenario!$B$12)-MAX(C778,Scenario!$B$11))/60</f>
        <v>18</v>
      </c>
    </row>
    <row r="779" customFormat="false" ht="15" hidden="false" customHeight="false" outlineLevel="0" collapsed="false">
      <c r="A779" s="6" t="s">
        <v>1430</v>
      </c>
      <c r="B779" s="6" t="s">
        <v>7889</v>
      </c>
      <c r="C779" s="6" t="n">
        <v>1784559484</v>
      </c>
      <c r="D779" s="6" t="n">
        <v>1784562258</v>
      </c>
      <c r="E779" s="9" t="n">
        <f aca="false">MAX(0,MIN(D779,Scenario!$B$12)-MAX(C779,Scenario!$B$11))/60</f>
        <v>46.2333333333333</v>
      </c>
    </row>
    <row r="780" customFormat="false" ht="15" hidden="false" customHeight="false" outlineLevel="0" collapsed="false">
      <c r="A780" s="6" t="s">
        <v>1450</v>
      </c>
      <c r="B780" s="6" t="s">
        <v>7887</v>
      </c>
      <c r="C780" s="6" t="n">
        <v>1784559941</v>
      </c>
      <c r="D780" s="6" t="n">
        <v>1784561301</v>
      </c>
      <c r="E780" s="9" t="n">
        <f aca="false">MAX(0,MIN(D780,Scenario!$B$12)-MAX(C780,Scenario!$B$11))/60</f>
        <v>22.6666666666667</v>
      </c>
    </row>
    <row r="781" customFormat="false" ht="15" hidden="false" customHeight="false" outlineLevel="0" collapsed="false">
      <c r="A781" s="6" t="s">
        <v>1438</v>
      </c>
      <c r="B781" s="6" t="s">
        <v>7890</v>
      </c>
      <c r="C781" s="6" t="n">
        <v>1784560146</v>
      </c>
      <c r="D781" s="6" t="n">
        <v>1784561056</v>
      </c>
      <c r="E781" s="9" t="n">
        <f aca="false">MAX(0,MIN(D781,Scenario!$B$12)-MAX(C781,Scenario!$B$11))/60</f>
        <v>15.1666666666667</v>
      </c>
    </row>
    <row r="782" customFormat="false" ht="15" hidden="false" customHeight="false" outlineLevel="0" collapsed="false">
      <c r="A782" s="6" t="s">
        <v>1426</v>
      </c>
      <c r="B782" s="6" t="s">
        <v>7892</v>
      </c>
      <c r="C782" s="6" t="n">
        <v>1784560769</v>
      </c>
      <c r="D782" s="6" t="n">
        <v>1784564912</v>
      </c>
      <c r="E782" s="9" t="n">
        <f aca="false">MAX(0,MIN(D782,Scenario!$B$12)-MAX(C782,Scenario!$B$11))/60</f>
        <v>69.05</v>
      </c>
    </row>
    <row r="783" customFormat="false" ht="15" hidden="false" customHeight="false" outlineLevel="0" collapsed="false">
      <c r="A783" s="6" t="s">
        <v>1452</v>
      </c>
      <c r="B783" s="6" t="s">
        <v>7891</v>
      </c>
      <c r="C783" s="6" t="n">
        <v>1784561311</v>
      </c>
      <c r="D783" s="6" t="n">
        <v>1784561637</v>
      </c>
      <c r="E783" s="9" t="n">
        <f aca="false">MAX(0,MIN(D783,Scenario!$B$12)-MAX(C783,Scenario!$B$11))/60</f>
        <v>5.43333333333333</v>
      </c>
    </row>
    <row r="784" customFormat="false" ht="15" hidden="false" customHeight="false" outlineLevel="0" collapsed="false">
      <c r="A784" s="6" t="s">
        <v>1454</v>
      </c>
      <c r="B784" s="6" t="s">
        <v>7891</v>
      </c>
      <c r="C784" s="6" t="n">
        <v>1784561674</v>
      </c>
      <c r="D784" s="6" t="n">
        <v>1784564079</v>
      </c>
      <c r="E784" s="9" t="n">
        <f aca="false">MAX(0,MIN(D784,Scenario!$B$12)-MAX(C784,Scenario!$B$11))/60</f>
        <v>40.0833333333333</v>
      </c>
    </row>
    <row r="785" customFormat="false" ht="15" hidden="false" customHeight="false" outlineLevel="0" collapsed="false">
      <c r="A785" s="6" t="s">
        <v>1452</v>
      </c>
      <c r="B785" s="6" t="s">
        <v>7890</v>
      </c>
      <c r="C785" s="6" t="n">
        <v>1784561688</v>
      </c>
      <c r="D785" s="6" t="n">
        <v>1784565098</v>
      </c>
      <c r="E785" s="9" t="n">
        <f aca="false">MAX(0,MIN(D785,Scenario!$B$12)-MAX(C785,Scenario!$B$11))/60</f>
        <v>56.8333333333333</v>
      </c>
    </row>
    <row r="786" customFormat="false" ht="15" hidden="false" customHeight="false" outlineLevel="0" collapsed="false">
      <c r="A786" s="6" t="s">
        <v>1456</v>
      </c>
      <c r="B786" s="6" t="s">
        <v>7889</v>
      </c>
      <c r="C786" s="6" t="n">
        <v>1784562790</v>
      </c>
      <c r="D786" s="6" t="n">
        <v>1784564508</v>
      </c>
      <c r="E786" s="9" t="n">
        <f aca="false">MAX(0,MIN(D786,Scenario!$B$12)-MAX(C786,Scenario!$B$11))/60</f>
        <v>28.6333333333333</v>
      </c>
    </row>
    <row r="787" customFormat="false" ht="15" hidden="false" customHeight="false" outlineLevel="0" collapsed="false">
      <c r="A787" s="6" t="s">
        <v>1458</v>
      </c>
      <c r="B787" s="6" t="s">
        <v>7894</v>
      </c>
      <c r="C787" s="6" t="n">
        <v>1784563920</v>
      </c>
      <c r="D787" s="6" t="n">
        <v>1784565710</v>
      </c>
      <c r="E787" s="9" t="n">
        <f aca="false">MAX(0,MIN(D787,Scenario!$B$12)-MAX(C787,Scenario!$B$11))/60</f>
        <v>29.8333333333333</v>
      </c>
    </row>
    <row r="788" customFormat="false" ht="15" hidden="false" customHeight="false" outlineLevel="0" collapsed="false">
      <c r="A788" s="6" t="s">
        <v>1460</v>
      </c>
      <c r="B788" s="6" t="s">
        <v>7893</v>
      </c>
      <c r="C788" s="6" t="n">
        <v>1784564347</v>
      </c>
      <c r="D788" s="6" t="n">
        <v>1784567638</v>
      </c>
      <c r="E788" s="9" t="n">
        <f aca="false">MAX(0,MIN(D788,Scenario!$B$12)-MAX(C788,Scenario!$B$11))/60</f>
        <v>54.85</v>
      </c>
    </row>
    <row r="789" customFormat="false" ht="15" hidden="false" customHeight="false" outlineLevel="0" collapsed="false">
      <c r="A789" s="6" t="s">
        <v>1440</v>
      </c>
      <c r="B789" s="6" t="s">
        <v>7892</v>
      </c>
      <c r="C789" s="6" t="n">
        <v>1784564920</v>
      </c>
      <c r="D789" s="6" t="n">
        <v>1784572431</v>
      </c>
      <c r="E789" s="9" t="n">
        <f aca="false">MAX(0,MIN(D789,Scenario!$B$12)-MAX(C789,Scenario!$B$11))/60</f>
        <v>125.183333333333</v>
      </c>
    </row>
    <row r="790" customFormat="false" ht="15" hidden="false" customHeight="false" outlineLevel="0" collapsed="false">
      <c r="A790" s="6" t="s">
        <v>1462</v>
      </c>
      <c r="B790" s="6" t="s">
        <v>7895</v>
      </c>
      <c r="C790" s="6" t="n">
        <v>1784565767</v>
      </c>
      <c r="D790" s="6" t="n">
        <v>1784566672</v>
      </c>
      <c r="E790" s="9" t="n">
        <f aca="false">MAX(0,MIN(D790,Scenario!$B$12)-MAX(C790,Scenario!$B$11))/60</f>
        <v>15.0833333333333</v>
      </c>
    </row>
    <row r="791" customFormat="false" ht="15" hidden="false" customHeight="false" outlineLevel="0" collapsed="false">
      <c r="A791" s="6" t="s">
        <v>1464</v>
      </c>
      <c r="B791" s="6" t="s">
        <v>7894</v>
      </c>
      <c r="C791" s="6" t="n">
        <v>1784565780</v>
      </c>
      <c r="D791" s="6" t="n">
        <v>1784566312</v>
      </c>
      <c r="E791" s="9" t="n">
        <f aca="false">MAX(0,MIN(D791,Scenario!$B$12)-MAX(C791,Scenario!$B$11))/60</f>
        <v>8.86666666666667</v>
      </c>
    </row>
    <row r="792" customFormat="false" ht="15" hidden="false" customHeight="false" outlineLevel="0" collapsed="false">
      <c r="A792" s="6" t="s">
        <v>1466</v>
      </c>
      <c r="B792" s="6" t="s">
        <v>7890</v>
      </c>
      <c r="C792" s="6" t="n">
        <v>1784566921</v>
      </c>
      <c r="D792" s="6" t="n">
        <v>1784570289</v>
      </c>
      <c r="E792" s="9" t="n">
        <f aca="false">MAX(0,MIN(D792,Scenario!$B$12)-MAX(C792,Scenario!$B$11))/60</f>
        <v>56.1333333333333</v>
      </c>
    </row>
    <row r="793" customFormat="false" ht="15" hidden="false" customHeight="false" outlineLevel="0" collapsed="false">
      <c r="A793" s="6" t="s">
        <v>1468</v>
      </c>
      <c r="B793" s="6" t="s">
        <v>7893</v>
      </c>
      <c r="C793" s="6" t="n">
        <v>1784567649</v>
      </c>
      <c r="D793" s="6" t="n">
        <v>1784569067</v>
      </c>
      <c r="E793" s="9" t="n">
        <f aca="false">MAX(0,MIN(D793,Scenario!$B$12)-MAX(C793,Scenario!$B$11))/60</f>
        <v>23.6333333333333</v>
      </c>
    </row>
    <row r="794" customFormat="false" ht="15" hidden="false" customHeight="false" outlineLevel="0" collapsed="false">
      <c r="A794" s="6" t="s">
        <v>1470</v>
      </c>
      <c r="B794" s="6" t="s">
        <v>7891</v>
      </c>
      <c r="C794" s="6" t="n">
        <v>1784569199</v>
      </c>
      <c r="D794" s="6" t="n">
        <v>1784572276</v>
      </c>
      <c r="E794" s="9" t="n">
        <f aca="false">MAX(0,MIN(D794,Scenario!$B$12)-MAX(C794,Scenario!$B$11))/60</f>
        <v>51.2833333333333</v>
      </c>
    </row>
    <row r="795" customFormat="false" ht="15" hidden="false" customHeight="false" outlineLevel="0" collapsed="false">
      <c r="A795" s="6" t="s">
        <v>1462</v>
      </c>
      <c r="B795" s="6" t="s">
        <v>7895</v>
      </c>
      <c r="C795" s="6" t="n">
        <v>1784569331</v>
      </c>
      <c r="D795" s="6" t="n">
        <v>1784570013</v>
      </c>
      <c r="E795" s="9" t="n">
        <f aca="false">MAX(0,MIN(D795,Scenario!$B$12)-MAX(C795,Scenario!$B$11))/60</f>
        <v>11.3666666666667</v>
      </c>
    </row>
    <row r="796" customFormat="false" ht="15" hidden="false" customHeight="false" outlineLevel="0" collapsed="false">
      <c r="A796" s="6" t="s">
        <v>1472</v>
      </c>
      <c r="B796" s="6" t="s">
        <v>7894</v>
      </c>
      <c r="C796" s="6" t="n">
        <v>1784569488</v>
      </c>
      <c r="D796" s="6" t="n">
        <v>1784570029</v>
      </c>
      <c r="E796" s="9" t="n">
        <f aca="false">MAX(0,MIN(D796,Scenario!$B$12)-MAX(C796,Scenario!$B$11))/60</f>
        <v>9.01666666666667</v>
      </c>
    </row>
    <row r="797" customFormat="false" ht="15" hidden="false" customHeight="false" outlineLevel="0" collapsed="false">
      <c r="A797" s="6" t="s">
        <v>1474</v>
      </c>
      <c r="B797" s="6" t="s">
        <v>7893</v>
      </c>
      <c r="C797" s="6" t="n">
        <v>1784569590</v>
      </c>
      <c r="D797" s="6" t="n">
        <v>1784573733</v>
      </c>
      <c r="E797" s="9" t="n">
        <f aca="false">MAX(0,MIN(D797,Scenario!$B$12)-MAX(C797,Scenario!$B$11))/60</f>
        <v>69.05</v>
      </c>
    </row>
    <row r="798" customFormat="false" ht="15" hidden="false" customHeight="false" outlineLevel="0" collapsed="false">
      <c r="A798" s="6" t="s">
        <v>1476</v>
      </c>
      <c r="B798" s="6" t="s">
        <v>7897</v>
      </c>
      <c r="C798" s="6" t="n">
        <v>1784570750</v>
      </c>
      <c r="D798" s="6" t="n">
        <v>1784572212</v>
      </c>
      <c r="E798" s="9" t="n">
        <f aca="false">MAX(0,MIN(D798,Scenario!$B$12)-MAX(C798,Scenario!$B$11))/60</f>
        <v>24.3666666666667</v>
      </c>
    </row>
    <row r="799" customFormat="false" ht="15" hidden="false" customHeight="false" outlineLevel="0" collapsed="false">
      <c r="A799" s="6" t="s">
        <v>1472</v>
      </c>
      <c r="B799" s="6" t="s">
        <v>7894</v>
      </c>
      <c r="C799" s="6" t="n">
        <v>1784571583</v>
      </c>
      <c r="D799" s="6" t="n">
        <v>1784572111</v>
      </c>
      <c r="E799" s="9" t="n">
        <f aca="false">MAX(0,MIN(D799,Scenario!$B$12)-MAX(C799,Scenario!$B$11))/60</f>
        <v>8.8</v>
      </c>
    </row>
    <row r="800" customFormat="false" ht="15" hidden="false" customHeight="false" outlineLevel="0" collapsed="false">
      <c r="A800" s="6" t="s">
        <v>1478</v>
      </c>
      <c r="B800" s="6" t="s">
        <v>7890</v>
      </c>
      <c r="C800" s="6" t="n">
        <v>1784572875</v>
      </c>
      <c r="D800" s="6" t="n">
        <v>1784573946</v>
      </c>
      <c r="E800" s="9" t="n">
        <f aca="false">MAX(0,MIN(D800,Scenario!$B$12)-MAX(C800,Scenario!$B$11))/60</f>
        <v>17.85</v>
      </c>
    </row>
    <row r="801" customFormat="false" ht="15" hidden="false" customHeight="false" outlineLevel="0" collapsed="false">
      <c r="A801" s="6" t="s">
        <v>1480</v>
      </c>
      <c r="B801" s="6" t="s">
        <v>7895</v>
      </c>
      <c r="C801" s="6" t="n">
        <v>1784573676</v>
      </c>
      <c r="D801" s="6" t="n">
        <v>1784578068</v>
      </c>
      <c r="E801" s="9" t="n">
        <f aca="false">MAX(0,MIN(D801,Scenario!$B$12)-MAX(C801,Scenario!$B$11))/60</f>
        <v>73.2</v>
      </c>
    </row>
    <row r="802" customFormat="false" ht="15" hidden="false" customHeight="false" outlineLevel="0" collapsed="false">
      <c r="A802" s="6" t="s">
        <v>1478</v>
      </c>
      <c r="B802" s="6" t="s">
        <v>7890</v>
      </c>
      <c r="C802" s="6" t="n">
        <v>1784575367</v>
      </c>
      <c r="D802" s="6" t="n">
        <v>1784575911</v>
      </c>
      <c r="E802" s="9" t="n">
        <f aca="false">MAX(0,MIN(D802,Scenario!$B$12)-MAX(C802,Scenario!$B$11))/60</f>
        <v>9.06666666666667</v>
      </c>
    </row>
    <row r="803" customFormat="false" ht="15" hidden="false" customHeight="false" outlineLevel="0" collapsed="false">
      <c r="A803" s="6" t="s">
        <v>1482</v>
      </c>
      <c r="B803" s="6" t="s">
        <v>7894</v>
      </c>
      <c r="C803" s="6" t="n">
        <v>1784577742</v>
      </c>
      <c r="D803" s="6" t="n">
        <v>1784578481</v>
      </c>
      <c r="E803" s="9" t="n">
        <f aca="false">MAX(0,MIN(D803,Scenario!$B$12)-MAX(C803,Scenario!$B$11))/60</f>
        <v>12.3166666666667</v>
      </c>
    </row>
    <row r="804" customFormat="false" ht="15" hidden="false" customHeight="false" outlineLevel="0" collapsed="false">
      <c r="A804" s="6" t="s">
        <v>1484</v>
      </c>
      <c r="B804" s="6" t="s">
        <v>7897</v>
      </c>
      <c r="C804" s="6" t="n">
        <v>1784578107</v>
      </c>
      <c r="D804" s="6" t="n">
        <v>1784578858</v>
      </c>
      <c r="E804" s="9" t="n">
        <f aca="false">MAX(0,MIN(D804,Scenario!$B$12)-MAX(C804,Scenario!$B$11))/60</f>
        <v>12.5166666666667</v>
      </c>
    </row>
    <row r="805" customFormat="false" ht="15" hidden="false" customHeight="false" outlineLevel="0" collapsed="false">
      <c r="A805" s="6" t="s">
        <v>1486</v>
      </c>
      <c r="B805" s="6" t="s">
        <v>7894</v>
      </c>
      <c r="C805" s="6" t="n">
        <v>1784580338</v>
      </c>
      <c r="D805" s="6" t="n">
        <v>1784581143</v>
      </c>
      <c r="E805" s="9" t="n">
        <f aca="false">MAX(0,MIN(D805,Scenario!$B$12)-MAX(C805,Scenario!$B$11))/60</f>
        <v>13.4166666666667</v>
      </c>
    </row>
    <row r="806" customFormat="false" ht="15" hidden="false" customHeight="false" outlineLevel="0" collapsed="false">
      <c r="A806" s="6" t="s">
        <v>1488</v>
      </c>
      <c r="B806" s="6" t="s">
        <v>7896</v>
      </c>
      <c r="C806" s="6" t="n">
        <v>1784580347</v>
      </c>
      <c r="D806" s="6" t="n">
        <v>1784583491</v>
      </c>
      <c r="E806" s="9" t="n">
        <f aca="false">MAX(0,MIN(D806,Scenario!$B$12)-MAX(C806,Scenario!$B$11))/60</f>
        <v>52.4</v>
      </c>
    </row>
    <row r="807" customFormat="false" ht="15" hidden="false" customHeight="false" outlineLevel="0" collapsed="false">
      <c r="A807" s="6" t="s">
        <v>1480</v>
      </c>
      <c r="B807" s="6" t="s">
        <v>7895</v>
      </c>
      <c r="C807" s="6" t="n">
        <v>1784580644</v>
      </c>
      <c r="D807" s="6" t="n">
        <v>1784585209</v>
      </c>
      <c r="E807" s="9" t="n">
        <f aca="false">MAX(0,MIN(D807,Scenario!$B$12)-MAX(C807,Scenario!$B$11))/60</f>
        <v>76.0833333333333</v>
      </c>
    </row>
    <row r="808" customFormat="false" ht="15" hidden="false" customHeight="false" outlineLevel="0" collapsed="false">
      <c r="A808" s="6" t="s">
        <v>1490</v>
      </c>
      <c r="B808" s="6" t="s">
        <v>7897</v>
      </c>
      <c r="C808" s="6" t="n">
        <v>1784581333</v>
      </c>
      <c r="D808" s="6" t="n">
        <v>1784583587</v>
      </c>
      <c r="E808" s="9" t="n">
        <f aca="false">MAX(0,MIN(D808,Scenario!$B$12)-MAX(C808,Scenario!$B$11))/60</f>
        <v>37.5666666666667</v>
      </c>
    </row>
    <row r="809" customFormat="false" ht="15" hidden="false" customHeight="false" outlineLevel="0" collapsed="false">
      <c r="A809" s="6" t="s">
        <v>1384</v>
      </c>
      <c r="B809" s="6" t="s">
        <v>7894</v>
      </c>
      <c r="C809" s="6" t="n">
        <v>1784582965</v>
      </c>
      <c r="D809" s="6" t="n">
        <v>1784585372</v>
      </c>
      <c r="E809" s="9" t="n">
        <f aca="false">MAX(0,MIN(D809,Scenario!$B$12)-MAX(C809,Scenario!$B$11))/60</f>
        <v>40.1166666666667</v>
      </c>
    </row>
    <row r="810" customFormat="false" ht="15" hidden="false" customHeight="false" outlineLevel="0" collapsed="false">
      <c r="A810" s="6" t="s">
        <v>1492</v>
      </c>
      <c r="B810" s="6" t="s">
        <v>7895</v>
      </c>
      <c r="C810" s="6" t="n">
        <v>1784585260</v>
      </c>
      <c r="D810" s="6" t="n">
        <v>1784587189</v>
      </c>
      <c r="E810" s="9" t="n">
        <f aca="false">MAX(0,MIN(D810,Scenario!$B$12)-MAX(C810,Scenario!$B$11))/60</f>
        <v>32.15</v>
      </c>
    </row>
    <row r="811" customFormat="false" ht="15" hidden="false" customHeight="false" outlineLevel="0" collapsed="false">
      <c r="A811" s="6" t="s">
        <v>1486</v>
      </c>
      <c r="B811" s="6" t="s">
        <v>7894</v>
      </c>
      <c r="C811" s="6" t="n">
        <v>1784585390</v>
      </c>
      <c r="D811" s="6" t="n">
        <v>1784585723</v>
      </c>
      <c r="E811" s="9" t="n">
        <f aca="false">MAX(0,MIN(D811,Scenario!$B$12)-MAX(C811,Scenario!$B$11))/60</f>
        <v>5.55</v>
      </c>
    </row>
    <row r="812" customFormat="false" ht="15" hidden="false" customHeight="false" outlineLevel="0" collapsed="false">
      <c r="A812" s="6" t="s">
        <v>1488</v>
      </c>
      <c r="B812" s="6" t="s">
        <v>7896</v>
      </c>
      <c r="C812" s="6" t="n">
        <v>1784585581</v>
      </c>
      <c r="D812" s="6" t="n">
        <v>1784588522</v>
      </c>
      <c r="E812" s="9" t="n">
        <f aca="false">MAX(0,MIN(D812,Scenario!$B$12)-MAX(C812,Scenario!$B$11))/60</f>
        <v>49.0166666666667</v>
      </c>
    </row>
    <row r="813" customFormat="false" ht="15" hidden="false" customHeight="false" outlineLevel="0" collapsed="false">
      <c r="A813" s="6" t="s">
        <v>1494</v>
      </c>
      <c r="B813" s="6" t="s">
        <v>7894</v>
      </c>
      <c r="C813" s="6" t="n">
        <v>1784585766</v>
      </c>
      <c r="D813" s="6" t="n">
        <v>1784586453</v>
      </c>
      <c r="E813" s="9" t="n">
        <f aca="false">MAX(0,MIN(D813,Scenario!$B$12)-MAX(C813,Scenario!$B$11))/60</f>
        <v>11.45</v>
      </c>
    </row>
    <row r="814" customFormat="false" ht="15" hidden="false" customHeight="false" outlineLevel="0" collapsed="false">
      <c r="A814" s="6" t="s">
        <v>1494</v>
      </c>
      <c r="B814" s="6" t="s">
        <v>7893</v>
      </c>
      <c r="C814" s="6" t="n">
        <v>1784586465</v>
      </c>
      <c r="D814" s="6" t="n">
        <v>1784588117</v>
      </c>
      <c r="E814" s="9" t="n">
        <f aca="false">MAX(0,MIN(D814,Scenario!$B$12)-MAX(C814,Scenario!$B$11))/60</f>
        <v>27.5333333333333</v>
      </c>
    </row>
    <row r="815" customFormat="false" ht="15" hidden="false" customHeight="false" outlineLevel="0" collapsed="false">
      <c r="A815" s="6" t="s">
        <v>1484</v>
      </c>
      <c r="B815" s="6" t="s">
        <v>7897</v>
      </c>
      <c r="C815" s="6" t="n">
        <v>1784590283</v>
      </c>
      <c r="D815" s="6" t="n">
        <v>1784590937</v>
      </c>
      <c r="E815" s="9" t="n">
        <f aca="false">MAX(0,MIN(D815,Scenario!$B$12)-MAX(C815,Scenario!$B$11))/60</f>
        <v>10.9</v>
      </c>
    </row>
    <row r="816" customFormat="false" ht="15" hidden="false" customHeight="false" outlineLevel="0" collapsed="false">
      <c r="A816" s="6" t="s">
        <v>1496</v>
      </c>
      <c r="B816" s="6" t="s">
        <v>7882</v>
      </c>
      <c r="C816" s="6" t="n">
        <v>1784610052</v>
      </c>
      <c r="D816" s="6" t="n">
        <v>1784614195</v>
      </c>
      <c r="E816" s="9" t="n">
        <f aca="false">MAX(0,MIN(D816,Scenario!$B$12)-MAX(C816,Scenario!$B$11))/60</f>
        <v>69.05</v>
      </c>
    </row>
    <row r="817" customFormat="false" ht="15" hidden="false" customHeight="false" outlineLevel="0" collapsed="false">
      <c r="A817" s="6" t="s">
        <v>1498</v>
      </c>
      <c r="B817" s="6" t="s">
        <v>7884</v>
      </c>
      <c r="C817" s="6" t="n">
        <v>1784612414</v>
      </c>
      <c r="D817" s="6" t="n">
        <v>1784612910</v>
      </c>
      <c r="E817" s="9" t="n">
        <f aca="false">MAX(0,MIN(D817,Scenario!$B$12)-MAX(C817,Scenario!$B$11))/60</f>
        <v>8.26666666666667</v>
      </c>
    </row>
    <row r="818" customFormat="false" ht="15" hidden="false" customHeight="false" outlineLevel="0" collapsed="false">
      <c r="A818" s="6" t="s">
        <v>1498</v>
      </c>
      <c r="B818" s="6" t="s">
        <v>7883</v>
      </c>
      <c r="C818" s="6" t="n">
        <v>1784612924</v>
      </c>
      <c r="D818" s="6" t="n">
        <v>1784615750</v>
      </c>
      <c r="E818" s="9" t="n">
        <f aca="false">MAX(0,MIN(D818,Scenario!$B$12)-MAX(C818,Scenario!$B$11))/60</f>
        <v>47.1</v>
      </c>
    </row>
    <row r="819" customFormat="false" ht="15" hidden="false" customHeight="false" outlineLevel="0" collapsed="false">
      <c r="A819" s="6" t="s">
        <v>1500</v>
      </c>
      <c r="B819" s="6" t="s">
        <v>7884</v>
      </c>
      <c r="C819" s="6" t="n">
        <v>1784614128</v>
      </c>
      <c r="D819" s="6" t="n">
        <v>1784615642</v>
      </c>
      <c r="E819" s="9" t="n">
        <f aca="false">MAX(0,MIN(D819,Scenario!$B$12)-MAX(C819,Scenario!$B$11))/60</f>
        <v>25.2333333333333</v>
      </c>
    </row>
    <row r="820" customFormat="false" ht="15" hidden="false" customHeight="false" outlineLevel="0" collapsed="false">
      <c r="A820" s="6" t="s">
        <v>1502</v>
      </c>
      <c r="B820" s="6" t="s">
        <v>7884</v>
      </c>
      <c r="C820" s="6" t="n">
        <v>1784615662</v>
      </c>
      <c r="D820" s="6" t="n">
        <v>1784616004</v>
      </c>
      <c r="E820" s="9" t="n">
        <f aca="false">MAX(0,MIN(D820,Scenario!$B$12)-MAX(C820,Scenario!$B$11))/60</f>
        <v>5.7</v>
      </c>
    </row>
    <row r="821" customFormat="false" ht="15" hidden="false" customHeight="false" outlineLevel="0" collapsed="false">
      <c r="A821" s="6" t="s">
        <v>1502</v>
      </c>
      <c r="B821" s="6" t="s">
        <v>7883</v>
      </c>
      <c r="C821" s="6" t="n">
        <v>1784616053</v>
      </c>
      <c r="D821" s="6" t="n">
        <v>1784616913</v>
      </c>
      <c r="E821" s="9" t="n">
        <f aca="false">MAX(0,MIN(D821,Scenario!$B$12)-MAX(C821,Scenario!$B$11))/60</f>
        <v>14.3333333333333</v>
      </c>
    </row>
    <row r="822" customFormat="false" ht="15" hidden="false" customHeight="false" outlineLevel="0" collapsed="false">
      <c r="A822" s="6" t="s">
        <v>1504</v>
      </c>
      <c r="B822" s="6" t="s">
        <v>7898</v>
      </c>
      <c r="C822" s="6" t="n">
        <v>1784617312</v>
      </c>
      <c r="D822" s="6" t="n">
        <v>1784618025</v>
      </c>
      <c r="E822" s="9" t="n">
        <f aca="false">MAX(0,MIN(D822,Scenario!$B$12)-MAX(C822,Scenario!$B$11))/60</f>
        <v>11.8833333333333</v>
      </c>
    </row>
    <row r="823" customFormat="false" ht="15" hidden="false" customHeight="false" outlineLevel="0" collapsed="false">
      <c r="A823" s="6" t="s">
        <v>1506</v>
      </c>
      <c r="B823" s="6" t="s">
        <v>7884</v>
      </c>
      <c r="C823" s="6" t="n">
        <v>1784617619</v>
      </c>
      <c r="D823" s="6" t="n">
        <v>1784618943</v>
      </c>
      <c r="E823" s="9" t="n">
        <f aca="false">MAX(0,MIN(D823,Scenario!$B$12)-MAX(C823,Scenario!$B$11))/60</f>
        <v>22.0666666666667</v>
      </c>
    </row>
    <row r="824" customFormat="false" ht="15" hidden="false" customHeight="false" outlineLevel="0" collapsed="false">
      <c r="A824" s="6" t="s">
        <v>1508</v>
      </c>
      <c r="B824" s="6" t="s">
        <v>7885</v>
      </c>
      <c r="C824" s="6" t="n">
        <v>1784617673</v>
      </c>
      <c r="D824" s="6" t="n">
        <v>1784622641</v>
      </c>
      <c r="E824" s="9" t="n">
        <f aca="false">MAX(0,MIN(D824,Scenario!$B$12)-MAX(C824,Scenario!$B$11))/60</f>
        <v>82.8</v>
      </c>
    </row>
    <row r="825" customFormat="false" ht="15" hidden="false" customHeight="false" outlineLevel="0" collapsed="false">
      <c r="A825" s="6" t="s">
        <v>1510</v>
      </c>
      <c r="B825" s="6" t="s">
        <v>7886</v>
      </c>
      <c r="C825" s="6" t="n">
        <v>1784617873</v>
      </c>
      <c r="D825" s="6" t="n">
        <v>1784620651</v>
      </c>
      <c r="E825" s="9" t="n">
        <f aca="false">MAX(0,MIN(D825,Scenario!$B$12)-MAX(C825,Scenario!$B$11))/60</f>
        <v>46.3</v>
      </c>
    </row>
    <row r="826" customFormat="false" ht="15" hidden="false" customHeight="false" outlineLevel="0" collapsed="false">
      <c r="A826" s="6" t="s">
        <v>1512</v>
      </c>
      <c r="B826" s="6" t="s">
        <v>7882</v>
      </c>
      <c r="C826" s="6" t="n">
        <v>1784620773</v>
      </c>
      <c r="D826" s="6" t="n">
        <v>1784621549</v>
      </c>
      <c r="E826" s="9" t="n">
        <f aca="false">MAX(0,MIN(D826,Scenario!$B$12)-MAX(C826,Scenario!$B$11))/60</f>
        <v>12.9333333333333</v>
      </c>
    </row>
    <row r="827" customFormat="false" ht="15" hidden="false" customHeight="false" outlineLevel="0" collapsed="false">
      <c r="A827" s="6" t="s">
        <v>1514</v>
      </c>
      <c r="B827" s="6" t="s">
        <v>7883</v>
      </c>
      <c r="C827" s="6" t="n">
        <v>1784622027</v>
      </c>
      <c r="D827" s="6" t="n">
        <v>1784623079</v>
      </c>
      <c r="E827" s="9" t="n">
        <f aca="false">MAX(0,MIN(D827,Scenario!$B$12)-MAX(C827,Scenario!$B$11))/60</f>
        <v>17.5333333333333</v>
      </c>
    </row>
    <row r="828" customFormat="false" ht="15" hidden="false" customHeight="false" outlineLevel="0" collapsed="false">
      <c r="A828" s="6" t="s">
        <v>1516</v>
      </c>
      <c r="B828" s="6" t="s">
        <v>7898</v>
      </c>
      <c r="C828" s="6" t="n">
        <v>1784622321</v>
      </c>
      <c r="D828" s="6" t="n">
        <v>1784623372</v>
      </c>
      <c r="E828" s="9" t="n">
        <f aca="false">MAX(0,MIN(D828,Scenario!$B$12)-MAX(C828,Scenario!$B$11))/60</f>
        <v>17.5166666666667</v>
      </c>
    </row>
    <row r="829" customFormat="false" ht="15" hidden="false" customHeight="false" outlineLevel="0" collapsed="false">
      <c r="A829" s="6" t="s">
        <v>1510</v>
      </c>
      <c r="B829" s="6" t="s">
        <v>7886</v>
      </c>
      <c r="C829" s="6" t="n">
        <v>1784622489</v>
      </c>
      <c r="D829" s="6" t="n">
        <v>1784625683</v>
      </c>
      <c r="E829" s="9" t="n">
        <f aca="false">MAX(0,MIN(D829,Scenario!$B$12)-MAX(C829,Scenario!$B$11))/60</f>
        <v>53.2333333333333</v>
      </c>
    </row>
    <row r="830" customFormat="false" ht="15" hidden="false" customHeight="false" outlineLevel="0" collapsed="false">
      <c r="A830" s="6" t="s">
        <v>1518</v>
      </c>
      <c r="B830" s="6" t="s">
        <v>7884</v>
      </c>
      <c r="C830" s="6" t="n">
        <v>1784622515</v>
      </c>
      <c r="D830" s="6" t="n">
        <v>1784625463</v>
      </c>
      <c r="E830" s="9" t="n">
        <f aca="false">MAX(0,MIN(D830,Scenario!$B$12)-MAX(C830,Scenario!$B$11))/60</f>
        <v>49.1333333333333</v>
      </c>
    </row>
    <row r="831" customFormat="false" ht="15" hidden="false" customHeight="false" outlineLevel="0" collapsed="false">
      <c r="A831" s="6" t="s">
        <v>1520</v>
      </c>
      <c r="B831" s="6" t="s">
        <v>7885</v>
      </c>
      <c r="C831" s="6" t="n">
        <v>1784623125</v>
      </c>
      <c r="D831" s="6" t="n">
        <v>1784628304</v>
      </c>
      <c r="E831" s="9" t="n">
        <f aca="false">MAX(0,MIN(D831,Scenario!$B$12)-MAX(C831,Scenario!$B$11))/60</f>
        <v>86.3166666666667</v>
      </c>
    </row>
    <row r="832" customFormat="false" ht="15" hidden="false" customHeight="false" outlineLevel="0" collapsed="false">
      <c r="A832" s="6" t="s">
        <v>1522</v>
      </c>
      <c r="B832" s="6" t="s">
        <v>7888</v>
      </c>
      <c r="C832" s="6" t="n">
        <v>1784624180</v>
      </c>
      <c r="D832" s="6" t="n">
        <v>1784627989</v>
      </c>
      <c r="E832" s="9" t="n">
        <f aca="false">MAX(0,MIN(D832,Scenario!$B$12)-MAX(C832,Scenario!$B$11))/60</f>
        <v>63.4833333333333</v>
      </c>
    </row>
    <row r="833" customFormat="false" ht="15" hidden="false" customHeight="false" outlineLevel="0" collapsed="false">
      <c r="A833" s="6" t="s">
        <v>1512</v>
      </c>
      <c r="B833" s="6" t="s">
        <v>7882</v>
      </c>
      <c r="C833" s="6" t="n">
        <v>1784624413</v>
      </c>
      <c r="D833" s="6" t="n">
        <v>1784624789</v>
      </c>
      <c r="E833" s="9" t="n">
        <f aca="false">MAX(0,MIN(D833,Scenario!$B$12)-MAX(C833,Scenario!$B$11))/60</f>
        <v>6.26666666666667</v>
      </c>
    </row>
    <row r="834" customFormat="false" ht="15" hidden="false" customHeight="false" outlineLevel="0" collapsed="false">
      <c r="A834" s="6" t="s">
        <v>1524</v>
      </c>
      <c r="B834" s="6" t="s">
        <v>7887</v>
      </c>
      <c r="C834" s="6" t="n">
        <v>1784625388</v>
      </c>
      <c r="D834" s="6" t="n">
        <v>1784625688</v>
      </c>
      <c r="E834" s="9" t="n">
        <f aca="false">MAX(0,MIN(D834,Scenario!$B$12)-MAX(C834,Scenario!$B$11))/60</f>
        <v>5</v>
      </c>
    </row>
    <row r="835" customFormat="false" ht="15" hidden="false" customHeight="false" outlineLevel="0" collapsed="false">
      <c r="A835" s="6" t="s">
        <v>1524</v>
      </c>
      <c r="B835" s="6" t="s">
        <v>7898</v>
      </c>
      <c r="C835" s="6" t="n">
        <v>1784625709</v>
      </c>
      <c r="D835" s="6" t="n">
        <v>1784626905</v>
      </c>
      <c r="E835" s="9" t="n">
        <f aca="false">MAX(0,MIN(D835,Scenario!$B$12)-MAX(C835,Scenario!$B$11))/60</f>
        <v>19.9333333333333</v>
      </c>
    </row>
    <row r="836" customFormat="false" ht="15" hidden="false" customHeight="false" outlineLevel="0" collapsed="false">
      <c r="A836" s="6" t="s">
        <v>1526</v>
      </c>
      <c r="B836" s="6" t="s">
        <v>7883</v>
      </c>
      <c r="C836" s="6" t="n">
        <v>1784626494</v>
      </c>
      <c r="D836" s="6" t="n">
        <v>1784627431</v>
      </c>
      <c r="E836" s="9" t="n">
        <f aca="false">MAX(0,MIN(D836,Scenario!$B$12)-MAX(C836,Scenario!$B$11))/60</f>
        <v>15.6166666666667</v>
      </c>
    </row>
    <row r="837" customFormat="false" ht="15" hidden="false" customHeight="false" outlineLevel="0" collapsed="false">
      <c r="A837" s="6" t="s">
        <v>1528</v>
      </c>
      <c r="B837" s="6" t="s">
        <v>7889</v>
      </c>
      <c r="C837" s="6" t="n">
        <v>1784626590</v>
      </c>
      <c r="D837" s="6" t="n">
        <v>1784629298</v>
      </c>
      <c r="E837" s="9" t="n">
        <f aca="false">MAX(0,MIN(D837,Scenario!$B$12)-MAX(C837,Scenario!$B$11))/60</f>
        <v>45.1333333333333</v>
      </c>
    </row>
    <row r="838" customFormat="false" ht="15" hidden="false" customHeight="false" outlineLevel="0" collapsed="false">
      <c r="A838" s="6" t="s">
        <v>1530</v>
      </c>
      <c r="B838" s="6" t="s">
        <v>7886</v>
      </c>
      <c r="C838" s="6" t="n">
        <v>1784628367</v>
      </c>
      <c r="D838" s="6" t="n">
        <v>1784632740</v>
      </c>
      <c r="E838" s="9" t="n">
        <f aca="false">MAX(0,MIN(D838,Scenario!$B$12)-MAX(C838,Scenario!$B$11))/60</f>
        <v>72.8833333333333</v>
      </c>
    </row>
    <row r="839" customFormat="false" ht="15" hidden="false" customHeight="false" outlineLevel="0" collapsed="false">
      <c r="A839" s="6" t="s">
        <v>1532</v>
      </c>
      <c r="B839" s="6" t="s">
        <v>7887</v>
      </c>
      <c r="C839" s="6" t="n">
        <v>1784629017</v>
      </c>
      <c r="D839" s="6" t="n">
        <v>1784629618</v>
      </c>
      <c r="E839" s="9" t="n">
        <f aca="false">MAX(0,MIN(D839,Scenario!$B$12)-MAX(C839,Scenario!$B$11))/60</f>
        <v>10.0166666666667</v>
      </c>
    </row>
    <row r="840" customFormat="false" ht="15" hidden="false" customHeight="false" outlineLevel="0" collapsed="false">
      <c r="A840" s="6" t="s">
        <v>1534</v>
      </c>
      <c r="B840" s="6" t="s">
        <v>7882</v>
      </c>
      <c r="C840" s="6" t="n">
        <v>1784629608</v>
      </c>
      <c r="D840" s="6" t="n">
        <v>1784630052</v>
      </c>
      <c r="E840" s="9" t="n">
        <f aca="false">MAX(0,MIN(D840,Scenario!$B$12)-MAX(C840,Scenario!$B$11))/60</f>
        <v>7.4</v>
      </c>
    </row>
    <row r="841" customFormat="false" ht="15" hidden="false" customHeight="false" outlineLevel="0" collapsed="false">
      <c r="A841" s="6" t="s">
        <v>1538</v>
      </c>
      <c r="B841" s="6" t="s">
        <v>7898</v>
      </c>
      <c r="C841" s="6" t="n">
        <v>1784629609</v>
      </c>
      <c r="D841" s="6" t="n">
        <v>1784629991</v>
      </c>
      <c r="E841" s="9" t="n">
        <f aca="false">MAX(0,MIN(D841,Scenario!$B$12)-MAX(C841,Scenario!$B$11))/60</f>
        <v>6.36666666666667</v>
      </c>
    </row>
    <row r="842" customFormat="false" ht="15" hidden="false" customHeight="false" outlineLevel="0" collapsed="false">
      <c r="A842" s="6" t="s">
        <v>1536</v>
      </c>
      <c r="B842" s="6" t="s">
        <v>7884</v>
      </c>
      <c r="C842" s="6" t="n">
        <v>1784629620</v>
      </c>
      <c r="D842" s="6" t="n">
        <v>1784630142</v>
      </c>
      <c r="E842" s="9" t="n">
        <f aca="false">MAX(0,MIN(D842,Scenario!$B$12)-MAX(C842,Scenario!$B$11))/60</f>
        <v>8.7</v>
      </c>
    </row>
    <row r="843" customFormat="false" ht="15" hidden="false" customHeight="false" outlineLevel="0" collapsed="false">
      <c r="A843" s="6" t="s">
        <v>1538</v>
      </c>
      <c r="B843" s="6" t="s">
        <v>7883</v>
      </c>
      <c r="C843" s="6" t="n">
        <v>1784630031</v>
      </c>
      <c r="D843" s="6" t="n">
        <v>1784631113</v>
      </c>
      <c r="E843" s="9" t="n">
        <f aca="false">MAX(0,MIN(D843,Scenario!$B$12)-MAX(C843,Scenario!$B$11))/60</f>
        <v>18.0333333333333</v>
      </c>
    </row>
    <row r="844" customFormat="false" ht="15" hidden="false" customHeight="false" outlineLevel="0" collapsed="false">
      <c r="A844" s="6" t="s">
        <v>1534</v>
      </c>
      <c r="B844" s="6" t="s">
        <v>7885</v>
      </c>
      <c r="C844" s="6" t="n">
        <v>1784630091</v>
      </c>
      <c r="D844" s="6" t="n">
        <v>1784631226</v>
      </c>
      <c r="E844" s="9" t="n">
        <f aca="false">MAX(0,MIN(D844,Scenario!$B$12)-MAX(C844,Scenario!$B$11))/60</f>
        <v>18.9166666666667</v>
      </c>
    </row>
    <row r="845" customFormat="false" ht="15" hidden="false" customHeight="false" outlineLevel="0" collapsed="false">
      <c r="A845" s="6" t="s">
        <v>1540</v>
      </c>
      <c r="B845" s="6" t="s">
        <v>7887</v>
      </c>
      <c r="C845" s="6" t="n">
        <v>1784630200</v>
      </c>
      <c r="D845" s="6" t="n">
        <v>1784633541</v>
      </c>
      <c r="E845" s="9" t="n">
        <f aca="false">MAX(0,MIN(D845,Scenario!$B$12)-MAX(C845,Scenario!$B$11))/60</f>
        <v>55.6833333333333</v>
      </c>
    </row>
    <row r="846" customFormat="false" ht="15" hidden="false" customHeight="false" outlineLevel="0" collapsed="false">
      <c r="A846" s="6" t="s">
        <v>1542</v>
      </c>
      <c r="B846" s="6" t="s">
        <v>7884</v>
      </c>
      <c r="C846" s="6" t="n">
        <v>1784630405</v>
      </c>
      <c r="D846" s="6" t="n">
        <v>1784632666</v>
      </c>
      <c r="E846" s="9" t="n">
        <f aca="false">MAX(0,MIN(D846,Scenario!$B$12)-MAX(C846,Scenario!$B$11))/60</f>
        <v>37.6833333333333</v>
      </c>
    </row>
    <row r="847" customFormat="false" ht="15" hidden="false" customHeight="false" outlineLevel="0" collapsed="false">
      <c r="A847" s="6" t="s">
        <v>1544</v>
      </c>
      <c r="B847" s="6" t="s">
        <v>7885</v>
      </c>
      <c r="C847" s="6" t="n">
        <v>1784631605</v>
      </c>
      <c r="D847" s="6" t="n">
        <v>1784636028</v>
      </c>
      <c r="E847" s="9" t="n">
        <f aca="false">MAX(0,MIN(D847,Scenario!$B$12)-MAX(C847,Scenario!$B$11))/60</f>
        <v>73.7166666666667</v>
      </c>
    </row>
    <row r="848" customFormat="false" ht="15" hidden="false" customHeight="false" outlineLevel="0" collapsed="false">
      <c r="A848" s="6" t="s">
        <v>1536</v>
      </c>
      <c r="B848" s="6" t="s">
        <v>7884</v>
      </c>
      <c r="C848" s="6" t="n">
        <v>1784632678</v>
      </c>
      <c r="D848" s="6" t="n">
        <v>1784633712</v>
      </c>
      <c r="E848" s="9" t="n">
        <f aca="false">MAX(0,MIN(D848,Scenario!$B$12)-MAX(C848,Scenario!$B$11))/60</f>
        <v>17.2333333333333</v>
      </c>
    </row>
    <row r="849" customFormat="false" ht="15" hidden="false" customHeight="false" outlineLevel="0" collapsed="false">
      <c r="A849" s="6" t="s">
        <v>1546</v>
      </c>
      <c r="B849" s="6" t="s">
        <v>7883</v>
      </c>
      <c r="C849" s="6" t="n">
        <v>1784633023</v>
      </c>
      <c r="D849" s="6" t="n">
        <v>1784633852</v>
      </c>
      <c r="E849" s="9" t="n">
        <f aca="false">MAX(0,MIN(D849,Scenario!$B$12)-MAX(C849,Scenario!$B$11))/60</f>
        <v>13.8166666666667</v>
      </c>
    </row>
    <row r="850" customFormat="false" ht="15" hidden="false" customHeight="false" outlineLevel="0" collapsed="false">
      <c r="A850" s="6" t="s">
        <v>1548</v>
      </c>
      <c r="B850" s="6" t="s">
        <v>7889</v>
      </c>
      <c r="C850" s="6" t="n">
        <v>1784633502</v>
      </c>
      <c r="D850" s="6" t="n">
        <v>1784636748</v>
      </c>
      <c r="E850" s="9" t="n">
        <f aca="false">MAX(0,MIN(D850,Scenario!$B$12)-MAX(C850,Scenario!$B$11))/60</f>
        <v>54.1</v>
      </c>
    </row>
    <row r="851" customFormat="false" ht="15" hidden="false" customHeight="false" outlineLevel="0" collapsed="false">
      <c r="A851" s="6" t="s">
        <v>1550</v>
      </c>
      <c r="B851" s="6" t="s">
        <v>7898</v>
      </c>
      <c r="C851" s="6" t="n">
        <v>1784633641</v>
      </c>
      <c r="D851" s="6" t="n">
        <v>1784635467</v>
      </c>
      <c r="E851" s="9" t="n">
        <f aca="false">MAX(0,MIN(D851,Scenario!$B$12)-MAX(C851,Scenario!$B$11))/60</f>
        <v>30.4333333333333</v>
      </c>
    </row>
    <row r="852" customFormat="false" ht="15" hidden="false" customHeight="false" outlineLevel="0" collapsed="false">
      <c r="A852" s="6" t="s">
        <v>1552</v>
      </c>
      <c r="B852" s="6" t="s">
        <v>7887</v>
      </c>
      <c r="C852" s="6" t="n">
        <v>1784633974</v>
      </c>
      <c r="D852" s="6" t="n">
        <v>1784634740</v>
      </c>
      <c r="E852" s="9" t="n">
        <f aca="false">MAX(0,MIN(D852,Scenario!$B$12)-MAX(C852,Scenario!$B$11))/60</f>
        <v>12.7666666666667</v>
      </c>
    </row>
    <row r="853" customFormat="false" ht="15" hidden="false" customHeight="false" outlineLevel="0" collapsed="false">
      <c r="A853" s="6" t="s">
        <v>1554</v>
      </c>
      <c r="B853" s="6" t="s">
        <v>7884</v>
      </c>
      <c r="C853" s="6" t="n">
        <v>1784634337</v>
      </c>
      <c r="D853" s="6" t="n">
        <v>1784636365</v>
      </c>
      <c r="E853" s="9" t="n">
        <f aca="false">MAX(0,MIN(D853,Scenario!$B$12)-MAX(C853,Scenario!$B$11))/60</f>
        <v>33.8</v>
      </c>
    </row>
    <row r="854" customFormat="false" ht="15" hidden="false" customHeight="false" outlineLevel="0" collapsed="false">
      <c r="A854" s="6" t="s">
        <v>1556</v>
      </c>
      <c r="B854" s="6" t="s">
        <v>7883</v>
      </c>
      <c r="C854" s="6" t="n">
        <v>1784634621</v>
      </c>
      <c r="D854" s="6" t="n">
        <v>1784636222</v>
      </c>
      <c r="E854" s="9" t="n">
        <f aca="false">MAX(0,MIN(D854,Scenario!$B$12)-MAX(C854,Scenario!$B$11))/60</f>
        <v>26.6833333333333</v>
      </c>
    </row>
    <row r="855" customFormat="false" ht="15" hidden="false" customHeight="false" outlineLevel="0" collapsed="false">
      <c r="A855" s="6" t="s">
        <v>1558</v>
      </c>
      <c r="B855" s="6" t="s">
        <v>7886</v>
      </c>
      <c r="C855" s="6" t="n">
        <v>1784634669</v>
      </c>
      <c r="D855" s="6" t="n">
        <v>1784635918</v>
      </c>
      <c r="E855" s="9" t="n">
        <f aca="false">MAX(0,MIN(D855,Scenario!$B$12)-MAX(C855,Scenario!$B$11))/60</f>
        <v>20.8166666666667</v>
      </c>
    </row>
    <row r="856" customFormat="false" ht="15" hidden="false" customHeight="false" outlineLevel="0" collapsed="false">
      <c r="A856" s="6" t="s">
        <v>1560</v>
      </c>
      <c r="B856" s="6" t="s">
        <v>7887</v>
      </c>
      <c r="C856" s="6" t="n">
        <v>1784634956</v>
      </c>
      <c r="D856" s="6" t="n">
        <v>1784638690</v>
      </c>
      <c r="E856" s="9" t="n">
        <f aca="false">MAX(0,MIN(D856,Scenario!$B$12)-MAX(C856,Scenario!$B$11))/60</f>
        <v>62.2333333333333</v>
      </c>
    </row>
    <row r="857" customFormat="false" ht="15" hidden="false" customHeight="false" outlineLevel="0" collapsed="false">
      <c r="A857" s="6" t="s">
        <v>1562</v>
      </c>
      <c r="B857" s="6" t="s">
        <v>7891</v>
      </c>
      <c r="C857" s="6" t="n">
        <v>1784635221</v>
      </c>
      <c r="D857" s="6" t="n">
        <v>1784636538</v>
      </c>
      <c r="E857" s="9" t="n">
        <f aca="false">MAX(0,MIN(D857,Scenario!$B$12)-MAX(C857,Scenario!$B$11))/60</f>
        <v>21.95</v>
      </c>
    </row>
    <row r="858" customFormat="false" ht="15" hidden="false" customHeight="false" outlineLevel="0" collapsed="false">
      <c r="A858" s="6" t="s">
        <v>1564</v>
      </c>
      <c r="B858" s="6" t="s">
        <v>7892</v>
      </c>
      <c r="C858" s="6" t="n">
        <v>1784635250</v>
      </c>
      <c r="D858" s="6" t="n">
        <v>1784635577</v>
      </c>
      <c r="E858" s="9" t="n">
        <f aca="false">MAX(0,MIN(D858,Scenario!$B$12)-MAX(C858,Scenario!$B$11))/60</f>
        <v>5.45</v>
      </c>
    </row>
    <row r="859" customFormat="false" ht="15" hidden="false" customHeight="false" outlineLevel="0" collapsed="false">
      <c r="A859" s="6" t="s">
        <v>1566</v>
      </c>
      <c r="B859" s="6" t="s">
        <v>7890</v>
      </c>
      <c r="C859" s="6" t="n">
        <v>1784635260</v>
      </c>
      <c r="D859" s="6" t="n">
        <v>1784639452</v>
      </c>
      <c r="E859" s="9" t="n">
        <f aca="false">MAX(0,MIN(D859,Scenario!$B$12)-MAX(C859,Scenario!$B$11))/60</f>
        <v>69.8666666666667</v>
      </c>
    </row>
    <row r="860" customFormat="false" ht="15" hidden="false" customHeight="false" outlineLevel="0" collapsed="false">
      <c r="A860" s="6" t="s">
        <v>1564</v>
      </c>
      <c r="B860" s="6" t="s">
        <v>7898</v>
      </c>
      <c r="C860" s="6" t="n">
        <v>1784635621</v>
      </c>
      <c r="D860" s="6" t="n">
        <v>1784640357</v>
      </c>
      <c r="E860" s="9" t="n">
        <f aca="false">MAX(0,MIN(D860,Scenario!$B$12)-MAX(C860,Scenario!$B$11))/60</f>
        <v>78.9333333333333</v>
      </c>
    </row>
    <row r="861" customFormat="false" ht="15" hidden="false" customHeight="false" outlineLevel="0" collapsed="false">
      <c r="A861" s="6" t="s">
        <v>1530</v>
      </c>
      <c r="B861" s="6" t="s">
        <v>7886</v>
      </c>
      <c r="C861" s="6" t="n">
        <v>1784635936</v>
      </c>
      <c r="D861" s="6" t="n">
        <v>1784637432</v>
      </c>
      <c r="E861" s="9" t="n">
        <f aca="false">MAX(0,MIN(D861,Scenario!$B$12)-MAX(C861,Scenario!$B$11))/60</f>
        <v>24.9333333333333</v>
      </c>
    </row>
    <row r="862" customFormat="false" ht="15" hidden="false" customHeight="false" outlineLevel="0" collapsed="false">
      <c r="A862" s="6" t="s">
        <v>1546</v>
      </c>
      <c r="B862" s="6" t="s">
        <v>7883</v>
      </c>
      <c r="C862" s="6" t="n">
        <v>1784636237</v>
      </c>
      <c r="D862" s="6" t="n">
        <v>1784637186</v>
      </c>
      <c r="E862" s="9" t="n">
        <f aca="false">MAX(0,MIN(D862,Scenario!$B$12)-MAX(C862,Scenario!$B$11))/60</f>
        <v>15.8166666666667</v>
      </c>
    </row>
    <row r="863" customFormat="false" ht="15" hidden="false" customHeight="false" outlineLevel="0" collapsed="false">
      <c r="A863" s="6" t="s">
        <v>1568</v>
      </c>
      <c r="B863" s="6" t="s">
        <v>7891</v>
      </c>
      <c r="C863" s="6" t="n">
        <v>1784636586</v>
      </c>
      <c r="D863" s="6" t="n">
        <v>1784637163</v>
      </c>
      <c r="E863" s="9" t="n">
        <f aca="false">MAX(0,MIN(D863,Scenario!$B$12)-MAX(C863,Scenario!$B$11))/60</f>
        <v>9.61666666666667</v>
      </c>
    </row>
    <row r="864" customFormat="false" ht="15" hidden="false" customHeight="false" outlineLevel="0" collapsed="false">
      <c r="A864" s="6" t="s">
        <v>1570</v>
      </c>
      <c r="B864" s="6" t="s">
        <v>7892</v>
      </c>
      <c r="C864" s="6" t="n">
        <v>1784636603</v>
      </c>
      <c r="D864" s="6" t="n">
        <v>1784643100</v>
      </c>
      <c r="E864" s="9" t="n">
        <f aca="false">MAX(0,MIN(D864,Scenario!$B$12)-MAX(C864,Scenario!$B$11))/60</f>
        <v>108.283333333333</v>
      </c>
    </row>
    <row r="865" customFormat="false" ht="15" hidden="false" customHeight="false" outlineLevel="0" collapsed="false">
      <c r="A865" s="6" t="s">
        <v>1572</v>
      </c>
      <c r="B865" s="6" t="s">
        <v>7889</v>
      </c>
      <c r="C865" s="6" t="n">
        <v>1784636793</v>
      </c>
      <c r="D865" s="6" t="n">
        <v>1784641383</v>
      </c>
      <c r="E865" s="9" t="n">
        <f aca="false">MAX(0,MIN(D865,Scenario!$B$12)-MAX(C865,Scenario!$B$11))/60</f>
        <v>76.5</v>
      </c>
    </row>
    <row r="866" customFormat="false" ht="15" hidden="false" customHeight="false" outlineLevel="0" collapsed="false">
      <c r="A866" s="6" t="s">
        <v>1464</v>
      </c>
      <c r="B866" s="6" t="s">
        <v>7884</v>
      </c>
      <c r="C866" s="6" t="n">
        <v>1784637105</v>
      </c>
      <c r="D866" s="6" t="n">
        <v>1784637727</v>
      </c>
      <c r="E866" s="9" t="n">
        <f aca="false">MAX(0,MIN(D866,Scenario!$B$12)-MAX(C866,Scenario!$B$11))/60</f>
        <v>10.3666666666667</v>
      </c>
    </row>
    <row r="867" customFormat="false" ht="15" hidden="false" customHeight="false" outlineLevel="0" collapsed="false">
      <c r="A867" s="6" t="s">
        <v>1558</v>
      </c>
      <c r="B867" s="6" t="s">
        <v>7886</v>
      </c>
      <c r="C867" s="6" t="n">
        <v>1784637442</v>
      </c>
      <c r="D867" s="6" t="n">
        <v>1784638348</v>
      </c>
      <c r="E867" s="9" t="n">
        <f aca="false">MAX(0,MIN(D867,Scenario!$B$12)-MAX(C867,Scenario!$B$11))/60</f>
        <v>15.1</v>
      </c>
    </row>
    <row r="868" customFormat="false" ht="15" hidden="false" customHeight="false" outlineLevel="0" collapsed="false">
      <c r="A868" s="6" t="s">
        <v>1574</v>
      </c>
      <c r="B868" s="6" t="s">
        <v>7885</v>
      </c>
      <c r="C868" s="6" t="n">
        <v>1784637873</v>
      </c>
      <c r="D868" s="6" t="n">
        <v>1784638785</v>
      </c>
      <c r="E868" s="9" t="n">
        <f aca="false">MAX(0,MIN(D868,Scenario!$B$12)-MAX(C868,Scenario!$B$11))/60</f>
        <v>15.2</v>
      </c>
    </row>
    <row r="869" customFormat="false" ht="15" hidden="false" customHeight="false" outlineLevel="0" collapsed="false">
      <c r="A869" s="6" t="s">
        <v>1576</v>
      </c>
      <c r="B869" s="6" t="s">
        <v>7891</v>
      </c>
      <c r="C869" s="6" t="n">
        <v>1784638657</v>
      </c>
      <c r="D869" s="6" t="n">
        <v>1784640295</v>
      </c>
      <c r="E869" s="9" t="n">
        <f aca="false">MAX(0,MIN(D869,Scenario!$B$12)-MAX(C869,Scenario!$B$11))/60</f>
        <v>27.3</v>
      </c>
    </row>
    <row r="870" customFormat="false" ht="15" hidden="false" customHeight="false" outlineLevel="0" collapsed="false">
      <c r="A870" s="6" t="s">
        <v>1552</v>
      </c>
      <c r="B870" s="6" t="s">
        <v>7887</v>
      </c>
      <c r="C870" s="6" t="n">
        <v>1784638707</v>
      </c>
      <c r="D870" s="6" t="n">
        <v>1784639083</v>
      </c>
      <c r="E870" s="9" t="n">
        <f aca="false">MAX(0,MIN(D870,Scenario!$B$12)-MAX(C870,Scenario!$B$11))/60</f>
        <v>6.26666666666667</v>
      </c>
    </row>
    <row r="871" customFormat="false" ht="15" hidden="false" customHeight="false" outlineLevel="0" collapsed="false">
      <c r="A871" s="6" t="s">
        <v>1544</v>
      </c>
      <c r="B871" s="6" t="s">
        <v>7885</v>
      </c>
      <c r="C871" s="6" t="n">
        <v>1784638805</v>
      </c>
      <c r="D871" s="6" t="n">
        <v>1784640566</v>
      </c>
      <c r="E871" s="9" t="n">
        <f aca="false">MAX(0,MIN(D871,Scenario!$B$12)-MAX(C871,Scenario!$B$11))/60</f>
        <v>29.35</v>
      </c>
    </row>
    <row r="872" customFormat="false" ht="15" hidden="false" customHeight="false" outlineLevel="0" collapsed="false">
      <c r="A872" s="6" t="s">
        <v>1578</v>
      </c>
      <c r="B872" s="6" t="s">
        <v>7890</v>
      </c>
      <c r="C872" s="6" t="n">
        <v>1784639512</v>
      </c>
      <c r="D872" s="6" t="n">
        <v>1784641026</v>
      </c>
      <c r="E872" s="9" t="n">
        <f aca="false">MAX(0,MIN(D872,Scenario!$B$12)-MAX(C872,Scenario!$B$11))/60</f>
        <v>25.2333333333333</v>
      </c>
    </row>
    <row r="873" customFormat="false" ht="15" hidden="false" customHeight="false" outlineLevel="0" collapsed="false">
      <c r="A873" s="6" t="s">
        <v>1568</v>
      </c>
      <c r="B873" s="6" t="s">
        <v>7891</v>
      </c>
      <c r="C873" s="6" t="n">
        <v>1784640313</v>
      </c>
      <c r="D873" s="6" t="n">
        <v>1784640882</v>
      </c>
      <c r="E873" s="9" t="n">
        <f aca="false">MAX(0,MIN(D873,Scenario!$B$12)-MAX(C873,Scenario!$B$11))/60</f>
        <v>9.48333333333333</v>
      </c>
    </row>
    <row r="874" customFormat="false" ht="15" hidden="false" customHeight="false" outlineLevel="0" collapsed="false">
      <c r="A874" s="6" t="s">
        <v>1580</v>
      </c>
      <c r="B874" s="6" t="s">
        <v>7898</v>
      </c>
      <c r="C874" s="6" t="n">
        <v>1784640380</v>
      </c>
      <c r="D874" s="6" t="n">
        <v>1784640735</v>
      </c>
      <c r="E874" s="9" t="n">
        <f aca="false">MAX(0,MIN(D874,Scenario!$B$12)-MAX(C874,Scenario!$B$11))/60</f>
        <v>5.91666666666667</v>
      </c>
    </row>
    <row r="875" customFormat="false" ht="15" hidden="false" customHeight="false" outlineLevel="0" collapsed="false">
      <c r="A875" s="6" t="s">
        <v>1582</v>
      </c>
      <c r="B875" s="6" t="s">
        <v>7898</v>
      </c>
      <c r="C875" s="6" t="n">
        <v>1784640751</v>
      </c>
      <c r="D875" s="6" t="n">
        <v>1784641254</v>
      </c>
      <c r="E875" s="9" t="n">
        <f aca="false">MAX(0,MIN(D875,Scenario!$B$12)-MAX(C875,Scenario!$B$11))/60</f>
        <v>8.38333333333333</v>
      </c>
    </row>
    <row r="876" customFormat="false" ht="15" hidden="false" customHeight="false" outlineLevel="0" collapsed="false">
      <c r="A876" s="6" t="s">
        <v>1574</v>
      </c>
      <c r="B876" s="6" t="s">
        <v>7885</v>
      </c>
      <c r="C876" s="6" t="n">
        <v>1784640871</v>
      </c>
      <c r="D876" s="6" t="n">
        <v>1784643044</v>
      </c>
      <c r="E876" s="9" t="n">
        <f aca="false">MAX(0,MIN(D876,Scenario!$B$12)-MAX(C876,Scenario!$B$11))/60</f>
        <v>36.2166666666667</v>
      </c>
    </row>
    <row r="877" customFormat="false" ht="15" hidden="false" customHeight="false" outlineLevel="0" collapsed="false">
      <c r="A877" s="6" t="s">
        <v>1580</v>
      </c>
      <c r="B877" s="6" t="s">
        <v>7887</v>
      </c>
      <c r="C877" s="6" t="n">
        <v>1784640896</v>
      </c>
      <c r="D877" s="6" t="n">
        <v>1784644006</v>
      </c>
      <c r="E877" s="9" t="n">
        <f aca="false">MAX(0,MIN(D877,Scenario!$B$12)-MAX(C877,Scenario!$B$11))/60</f>
        <v>51.8333333333333</v>
      </c>
    </row>
    <row r="878" customFormat="false" ht="15" hidden="false" customHeight="false" outlineLevel="0" collapsed="false">
      <c r="A878" s="6" t="s">
        <v>1584</v>
      </c>
      <c r="B878" s="6" t="s">
        <v>7891</v>
      </c>
      <c r="C878" s="6" t="n">
        <v>1784640925</v>
      </c>
      <c r="D878" s="6" t="n">
        <v>1784644082</v>
      </c>
      <c r="E878" s="9" t="n">
        <f aca="false">MAX(0,MIN(D878,Scenario!$B$12)-MAX(C878,Scenario!$B$11))/60</f>
        <v>52.6166666666667</v>
      </c>
    </row>
    <row r="879" customFormat="false" ht="15" hidden="false" customHeight="false" outlineLevel="0" collapsed="false">
      <c r="A879" s="6" t="s">
        <v>1566</v>
      </c>
      <c r="B879" s="6" t="s">
        <v>7890</v>
      </c>
      <c r="C879" s="6" t="n">
        <v>1784641051</v>
      </c>
      <c r="D879" s="6" t="n">
        <v>1784642699</v>
      </c>
      <c r="E879" s="9" t="n">
        <f aca="false">MAX(0,MIN(D879,Scenario!$B$12)-MAX(C879,Scenario!$B$11))/60</f>
        <v>27.4666666666667</v>
      </c>
    </row>
    <row r="880" customFormat="false" ht="15" hidden="false" customHeight="false" outlineLevel="0" collapsed="false">
      <c r="A880" s="6" t="s">
        <v>1586</v>
      </c>
      <c r="B880" s="6" t="s">
        <v>7898</v>
      </c>
      <c r="C880" s="6" t="n">
        <v>1784641278</v>
      </c>
      <c r="D880" s="6" t="n">
        <v>1784642102</v>
      </c>
      <c r="E880" s="9" t="n">
        <f aca="false">MAX(0,MIN(D880,Scenario!$B$12)-MAX(C880,Scenario!$B$11))/60</f>
        <v>13.7333333333333</v>
      </c>
    </row>
    <row r="881" customFormat="false" ht="15" hidden="false" customHeight="false" outlineLevel="0" collapsed="false">
      <c r="A881" s="6" t="s">
        <v>1590</v>
      </c>
      <c r="B881" s="6" t="s">
        <v>7898</v>
      </c>
      <c r="C881" s="6" t="n">
        <v>1784642321</v>
      </c>
      <c r="D881" s="6" t="n">
        <v>1784643386</v>
      </c>
      <c r="E881" s="9" t="n">
        <f aca="false">MAX(0,MIN(D881,Scenario!$B$12)-MAX(C881,Scenario!$B$11))/60</f>
        <v>17.75</v>
      </c>
    </row>
    <row r="882" customFormat="false" ht="15" hidden="false" customHeight="false" outlineLevel="0" collapsed="false">
      <c r="A882" s="6" t="s">
        <v>1582</v>
      </c>
      <c r="B882" s="6" t="s">
        <v>7890</v>
      </c>
      <c r="C882" s="6" t="n">
        <v>1784642732</v>
      </c>
      <c r="D882" s="6" t="n">
        <v>1784645117</v>
      </c>
      <c r="E882" s="9" t="n">
        <f aca="false">MAX(0,MIN(D882,Scenario!$B$12)-MAX(C882,Scenario!$B$11))/60</f>
        <v>39.75</v>
      </c>
    </row>
    <row r="883" customFormat="false" ht="15" hidden="false" customHeight="false" outlineLevel="0" collapsed="false">
      <c r="A883" s="6" t="s">
        <v>1594</v>
      </c>
      <c r="B883" s="6" t="s">
        <v>7892</v>
      </c>
      <c r="C883" s="6" t="n">
        <v>1784643138</v>
      </c>
      <c r="D883" s="6" t="n">
        <v>1784644690</v>
      </c>
      <c r="E883" s="9" t="n">
        <f aca="false">MAX(0,MIN(D883,Scenario!$B$12)-MAX(C883,Scenario!$B$11))/60</f>
        <v>25.8666666666667</v>
      </c>
    </row>
    <row r="884" customFormat="false" ht="15" hidden="false" customHeight="false" outlineLevel="0" collapsed="false">
      <c r="A884" s="6" t="s">
        <v>1596</v>
      </c>
      <c r="B884" s="6" t="s">
        <v>7886</v>
      </c>
      <c r="C884" s="6" t="n">
        <v>1784643359</v>
      </c>
      <c r="D884" s="6" t="n">
        <v>1784644238</v>
      </c>
      <c r="E884" s="9" t="n">
        <f aca="false">MAX(0,MIN(D884,Scenario!$B$12)-MAX(C884,Scenario!$B$11))/60</f>
        <v>14.65</v>
      </c>
    </row>
    <row r="885" customFormat="false" ht="15" hidden="false" customHeight="false" outlineLevel="0" collapsed="false">
      <c r="A885" s="6" t="s">
        <v>1592</v>
      </c>
      <c r="B885" s="6" t="s">
        <v>7887</v>
      </c>
      <c r="C885" s="6" t="n">
        <v>1784644026</v>
      </c>
      <c r="D885" s="6" t="n">
        <v>1784646068</v>
      </c>
      <c r="E885" s="9" t="n">
        <f aca="false">MAX(0,MIN(D885,Scenario!$B$12)-MAX(C885,Scenario!$B$11))/60</f>
        <v>34.0333333333333</v>
      </c>
    </row>
    <row r="886" customFormat="false" ht="15" hidden="false" customHeight="false" outlineLevel="0" collapsed="false">
      <c r="A886" s="6" t="s">
        <v>1598</v>
      </c>
      <c r="B886" s="6" t="s">
        <v>7889</v>
      </c>
      <c r="C886" s="6" t="n">
        <v>1784644357</v>
      </c>
      <c r="D886" s="6" t="n">
        <v>1784647993</v>
      </c>
      <c r="E886" s="9" t="n">
        <f aca="false">MAX(0,MIN(D886,Scenario!$B$12)-MAX(C886,Scenario!$B$11))/60</f>
        <v>60.6</v>
      </c>
    </row>
    <row r="887" customFormat="false" ht="15" hidden="false" customHeight="false" outlineLevel="0" collapsed="false">
      <c r="A887" s="6" t="s">
        <v>1570</v>
      </c>
      <c r="B887" s="6" t="s">
        <v>7892</v>
      </c>
      <c r="C887" s="6" t="n">
        <v>1784644711</v>
      </c>
      <c r="D887" s="6" t="n">
        <v>1784648413</v>
      </c>
      <c r="E887" s="9" t="n">
        <f aca="false">MAX(0,MIN(D887,Scenario!$B$12)-MAX(C887,Scenario!$B$11))/60</f>
        <v>61.7</v>
      </c>
    </row>
    <row r="888" customFormat="false" ht="15" hidden="false" customHeight="false" outlineLevel="0" collapsed="false">
      <c r="A888" s="6" t="s">
        <v>1600</v>
      </c>
      <c r="B888" s="6" t="s">
        <v>7891</v>
      </c>
      <c r="C888" s="6" t="n">
        <v>1784645041</v>
      </c>
      <c r="D888" s="6" t="n">
        <v>1784648207</v>
      </c>
      <c r="E888" s="9" t="n">
        <f aca="false">MAX(0,MIN(D888,Scenario!$B$12)-MAX(C888,Scenario!$B$11))/60</f>
        <v>52.7666666666667</v>
      </c>
    </row>
    <row r="889" customFormat="false" ht="15" hidden="false" customHeight="false" outlineLevel="0" collapsed="false">
      <c r="A889" s="6" t="s">
        <v>1604</v>
      </c>
      <c r="B889" s="6" t="s">
        <v>7890</v>
      </c>
      <c r="C889" s="6" t="n">
        <v>1784645482</v>
      </c>
      <c r="D889" s="6" t="n">
        <v>1784650215</v>
      </c>
      <c r="E889" s="9" t="n">
        <f aca="false">MAX(0,MIN(D889,Scenario!$B$12)-MAX(C889,Scenario!$B$11))/60</f>
        <v>78.8833333333333</v>
      </c>
    </row>
    <row r="890" customFormat="false" ht="15" hidden="false" customHeight="false" outlineLevel="0" collapsed="false">
      <c r="A890" s="6" t="s">
        <v>1580</v>
      </c>
      <c r="B890" s="6" t="s">
        <v>7887</v>
      </c>
      <c r="C890" s="6" t="n">
        <v>1784646084</v>
      </c>
      <c r="D890" s="6" t="n">
        <v>1784648383</v>
      </c>
      <c r="E890" s="9" t="n">
        <f aca="false">MAX(0,MIN(D890,Scenario!$B$12)-MAX(C890,Scenario!$B$11))/60</f>
        <v>38.3166666666667</v>
      </c>
    </row>
    <row r="891" customFormat="false" ht="15" hidden="false" customHeight="false" outlineLevel="0" collapsed="false">
      <c r="A891" s="6" t="s">
        <v>1584</v>
      </c>
      <c r="B891" s="6" t="s">
        <v>7891</v>
      </c>
      <c r="C891" s="6" t="n">
        <v>1784648217</v>
      </c>
      <c r="D891" s="6" t="n">
        <v>1784650623</v>
      </c>
      <c r="E891" s="9" t="n">
        <f aca="false">MAX(0,MIN(D891,Scenario!$B$12)-MAX(C891,Scenario!$B$11))/60</f>
        <v>40.1</v>
      </c>
    </row>
    <row r="892" customFormat="false" ht="15" hidden="false" customHeight="false" outlineLevel="0" collapsed="false">
      <c r="A892" s="6" t="s">
        <v>1606</v>
      </c>
      <c r="B892" s="6" t="s">
        <v>7887</v>
      </c>
      <c r="C892" s="6" t="n">
        <v>1784648436</v>
      </c>
      <c r="D892" s="6" t="n">
        <v>1784649413</v>
      </c>
      <c r="E892" s="9" t="n">
        <f aca="false">MAX(0,MIN(D892,Scenario!$B$12)-MAX(C892,Scenario!$B$11))/60</f>
        <v>16.2833333333333</v>
      </c>
    </row>
    <row r="893" customFormat="false" ht="15" hidden="false" customHeight="false" outlineLevel="0" collapsed="false">
      <c r="A893" s="6" t="s">
        <v>1614</v>
      </c>
      <c r="B893" s="6" t="s">
        <v>7887</v>
      </c>
      <c r="C893" s="6" t="n">
        <v>1784649440</v>
      </c>
      <c r="D893" s="6" t="n">
        <v>1784650725</v>
      </c>
      <c r="E893" s="9" t="n">
        <f aca="false">MAX(0,MIN(D893,Scenario!$B$12)-MAX(C893,Scenario!$B$11))/60</f>
        <v>21.4166666666667</v>
      </c>
    </row>
    <row r="894" customFormat="false" ht="15" hidden="false" customHeight="false" outlineLevel="0" collapsed="false">
      <c r="A894" s="6" t="s">
        <v>1608</v>
      </c>
      <c r="B894" s="6" t="s">
        <v>7899</v>
      </c>
      <c r="C894" s="6" t="n">
        <v>1784649613</v>
      </c>
      <c r="D894" s="6" t="n">
        <v>1784650788</v>
      </c>
      <c r="E894" s="9" t="n">
        <f aca="false">MAX(0,MIN(D894,Scenario!$B$12)-MAX(C894,Scenario!$B$11))/60</f>
        <v>19.5833333333333</v>
      </c>
    </row>
    <row r="895" customFormat="false" ht="15" hidden="false" customHeight="false" outlineLevel="0" collapsed="false">
      <c r="A895" s="6" t="s">
        <v>1616</v>
      </c>
      <c r="B895" s="6" t="s">
        <v>7894</v>
      </c>
      <c r="C895" s="6" t="n">
        <v>1784649656</v>
      </c>
      <c r="D895" s="6" t="n">
        <v>1784654616</v>
      </c>
      <c r="E895" s="9" t="n">
        <f aca="false">MAX(0,MIN(D895,Scenario!$B$12)-MAX(C895,Scenario!$B$11))/60</f>
        <v>82.6666666666667</v>
      </c>
    </row>
    <row r="896" customFormat="false" ht="15" hidden="false" customHeight="false" outlineLevel="0" collapsed="false">
      <c r="A896" s="6" t="s">
        <v>1620</v>
      </c>
      <c r="B896" s="6" t="s">
        <v>7895</v>
      </c>
      <c r="C896" s="6" t="n">
        <v>1784650112</v>
      </c>
      <c r="D896" s="6" t="n">
        <v>1784654494</v>
      </c>
      <c r="E896" s="9" t="n">
        <f aca="false">MAX(0,MIN(D896,Scenario!$B$12)-MAX(C896,Scenario!$B$11))/60</f>
        <v>73.0333333333333</v>
      </c>
    </row>
    <row r="897" customFormat="false" ht="15" hidden="false" customHeight="false" outlineLevel="0" collapsed="false">
      <c r="A897" s="6" t="s">
        <v>1582</v>
      </c>
      <c r="B897" s="6" t="s">
        <v>7890</v>
      </c>
      <c r="C897" s="6" t="n">
        <v>1784650240</v>
      </c>
      <c r="D897" s="6" t="n">
        <v>1784653690</v>
      </c>
      <c r="E897" s="9" t="n">
        <f aca="false">MAX(0,MIN(D897,Scenario!$B$12)-MAX(C897,Scenario!$B$11))/60</f>
        <v>57.5</v>
      </c>
    </row>
    <row r="898" customFormat="false" ht="15" hidden="false" customHeight="false" outlineLevel="0" collapsed="false">
      <c r="A898" s="6" t="s">
        <v>1612</v>
      </c>
      <c r="B898" s="6" t="s">
        <v>7887</v>
      </c>
      <c r="C898" s="6" t="n">
        <v>1784650752</v>
      </c>
      <c r="D898" s="6" t="n">
        <v>1784651241</v>
      </c>
      <c r="E898" s="9" t="n">
        <f aca="false">MAX(0,MIN(D898,Scenario!$B$12)-MAX(C898,Scenario!$B$11))/60</f>
        <v>8.15</v>
      </c>
    </row>
    <row r="899" customFormat="false" ht="15" hidden="false" customHeight="false" outlineLevel="0" collapsed="false">
      <c r="A899" s="6" t="s">
        <v>1622</v>
      </c>
      <c r="B899" s="6" t="s">
        <v>7892</v>
      </c>
      <c r="C899" s="6" t="n">
        <v>1784652369</v>
      </c>
      <c r="D899" s="6" t="n">
        <v>1784655966</v>
      </c>
      <c r="E899" s="9" t="n">
        <f aca="false">MAX(0,MIN(D899,Scenario!$B$12)-MAX(C899,Scenario!$B$11))/60</f>
        <v>59.95</v>
      </c>
    </row>
    <row r="900" customFormat="false" ht="15" hidden="false" customHeight="false" outlineLevel="0" collapsed="false">
      <c r="A900" s="6" t="s">
        <v>1624</v>
      </c>
      <c r="B900" s="6" t="s">
        <v>7893</v>
      </c>
      <c r="C900" s="6" t="n">
        <v>1784653604</v>
      </c>
      <c r="D900" s="6" t="n">
        <v>1784658638</v>
      </c>
      <c r="E900" s="9" t="n">
        <f aca="false">MAX(0,MIN(D900,Scenario!$B$12)-MAX(C900,Scenario!$B$11))/60</f>
        <v>83.9</v>
      </c>
    </row>
    <row r="901" customFormat="false" ht="15" hidden="false" customHeight="false" outlineLevel="0" collapsed="false">
      <c r="A901" s="6" t="s">
        <v>1626</v>
      </c>
      <c r="B901" s="6" t="s">
        <v>7899</v>
      </c>
      <c r="C901" s="6" t="n">
        <v>1784653816</v>
      </c>
      <c r="D901" s="6" t="n">
        <v>1784654231</v>
      </c>
      <c r="E901" s="9" t="n">
        <f aca="false">MAX(0,MIN(D901,Scenario!$B$12)-MAX(C901,Scenario!$B$11))/60</f>
        <v>6.91666666666667</v>
      </c>
    </row>
    <row r="902" customFormat="false" ht="15" hidden="false" customHeight="false" outlineLevel="0" collapsed="false">
      <c r="A902" s="6" t="s">
        <v>1628</v>
      </c>
      <c r="B902" s="6" t="s">
        <v>7891</v>
      </c>
      <c r="C902" s="6" t="n">
        <v>1784653874</v>
      </c>
      <c r="D902" s="6" t="n">
        <v>1784656015</v>
      </c>
      <c r="E902" s="9" t="n">
        <f aca="false">MAX(0,MIN(D902,Scenario!$B$12)-MAX(C902,Scenario!$B$11))/60</f>
        <v>35.6833333333333</v>
      </c>
    </row>
    <row r="903" customFormat="false" ht="15" hidden="false" customHeight="false" outlineLevel="0" collapsed="false">
      <c r="A903" s="6" t="s">
        <v>1630</v>
      </c>
      <c r="B903" s="6" t="s">
        <v>7899</v>
      </c>
      <c r="C903" s="6" t="n">
        <v>1784654502</v>
      </c>
      <c r="D903" s="6" t="n">
        <v>1784655447</v>
      </c>
      <c r="E903" s="9" t="n">
        <f aca="false">MAX(0,MIN(D903,Scenario!$B$12)-MAX(C903,Scenario!$B$11))/60</f>
        <v>15.75</v>
      </c>
    </row>
    <row r="904" customFormat="false" ht="15" hidden="false" customHeight="false" outlineLevel="0" collapsed="false">
      <c r="A904" s="6" t="s">
        <v>1626</v>
      </c>
      <c r="B904" s="6" t="s">
        <v>7895</v>
      </c>
      <c r="C904" s="6" t="n">
        <v>1784654520</v>
      </c>
      <c r="D904" s="6" t="n">
        <v>1784656935</v>
      </c>
      <c r="E904" s="9" t="n">
        <f aca="false">MAX(0,MIN(D904,Scenario!$B$12)-MAX(C904,Scenario!$B$11))/60</f>
        <v>40.25</v>
      </c>
    </row>
    <row r="905" customFormat="false" ht="15" hidden="false" customHeight="false" outlineLevel="0" collapsed="false">
      <c r="A905" s="6" t="s">
        <v>1632</v>
      </c>
      <c r="B905" s="6" t="s">
        <v>7894</v>
      </c>
      <c r="C905" s="6" t="n">
        <v>1784656079</v>
      </c>
      <c r="D905" s="6" t="n">
        <v>1784657452</v>
      </c>
      <c r="E905" s="9" t="n">
        <f aca="false">MAX(0,MIN(D905,Scenario!$B$12)-MAX(C905,Scenario!$B$11))/60</f>
        <v>22.8833333333333</v>
      </c>
    </row>
    <row r="906" customFormat="false" ht="15" hidden="false" customHeight="false" outlineLevel="0" collapsed="false">
      <c r="A906" s="6" t="s">
        <v>1634</v>
      </c>
      <c r="B906" s="6" t="s">
        <v>7896</v>
      </c>
      <c r="C906" s="6" t="n">
        <v>1784657355</v>
      </c>
      <c r="D906" s="6" t="n">
        <v>1784660755</v>
      </c>
      <c r="E906" s="9" t="n">
        <f aca="false">MAX(0,MIN(D906,Scenario!$B$12)-MAX(C906,Scenario!$B$11))/60</f>
        <v>56.6666666666667</v>
      </c>
    </row>
    <row r="907" customFormat="false" ht="15" hidden="false" customHeight="false" outlineLevel="0" collapsed="false">
      <c r="A907" s="6" t="s">
        <v>1636</v>
      </c>
      <c r="B907" s="6" t="s">
        <v>7899</v>
      </c>
      <c r="C907" s="6" t="n">
        <v>1784657428</v>
      </c>
      <c r="D907" s="6" t="n">
        <v>1784659664</v>
      </c>
      <c r="E907" s="9" t="n">
        <f aca="false">MAX(0,MIN(D907,Scenario!$B$12)-MAX(C907,Scenario!$B$11))/60</f>
        <v>37.2666666666667</v>
      </c>
    </row>
    <row r="908" customFormat="false" ht="15" hidden="false" customHeight="false" outlineLevel="0" collapsed="false">
      <c r="A908" s="6" t="s">
        <v>1622</v>
      </c>
      <c r="B908" s="6" t="s">
        <v>7892</v>
      </c>
      <c r="C908" s="6" t="n">
        <v>1784657670</v>
      </c>
      <c r="D908" s="6" t="n">
        <v>1784661944</v>
      </c>
      <c r="E908" s="9" t="n">
        <f aca="false">MAX(0,MIN(D908,Scenario!$B$12)-MAX(C908,Scenario!$B$11))/60</f>
        <v>71.2333333333333</v>
      </c>
    </row>
    <row r="909" customFormat="false" ht="15" hidden="false" customHeight="false" outlineLevel="0" collapsed="false">
      <c r="A909" s="6" t="s">
        <v>1632</v>
      </c>
      <c r="B909" s="6" t="s">
        <v>7894</v>
      </c>
      <c r="C909" s="6" t="n">
        <v>1784658380</v>
      </c>
      <c r="D909" s="6" t="n">
        <v>1784658927</v>
      </c>
      <c r="E909" s="9" t="n">
        <f aca="false">MAX(0,MIN(D909,Scenario!$B$12)-MAX(C909,Scenario!$B$11))/60</f>
        <v>9.11666666666667</v>
      </c>
    </row>
    <row r="910" customFormat="false" ht="15" hidden="false" customHeight="false" outlineLevel="0" collapsed="false">
      <c r="A910" s="6" t="s">
        <v>1638</v>
      </c>
      <c r="B910" s="6" t="s">
        <v>7890</v>
      </c>
      <c r="C910" s="6" t="n">
        <v>1784659157</v>
      </c>
      <c r="D910" s="6" t="n">
        <v>1784661383</v>
      </c>
      <c r="E910" s="9" t="n">
        <f aca="false">MAX(0,MIN(D910,Scenario!$B$12)-MAX(C910,Scenario!$B$11))/60</f>
        <v>37.1</v>
      </c>
    </row>
    <row r="911" customFormat="false" ht="15" hidden="false" customHeight="false" outlineLevel="0" collapsed="false">
      <c r="A911" s="6" t="s">
        <v>1614</v>
      </c>
      <c r="B911" s="6" t="s">
        <v>7891</v>
      </c>
      <c r="C911" s="6" t="n">
        <v>1784659198</v>
      </c>
      <c r="D911" s="6" t="n">
        <v>1784660663</v>
      </c>
      <c r="E911" s="9" t="n">
        <f aca="false">MAX(0,MIN(D911,Scenario!$B$12)-MAX(C911,Scenario!$B$11))/60</f>
        <v>24.4166666666667</v>
      </c>
    </row>
    <row r="912" customFormat="false" ht="15" hidden="false" customHeight="false" outlineLevel="0" collapsed="false">
      <c r="A912" s="6" t="s">
        <v>1640</v>
      </c>
      <c r="B912" s="6" t="s">
        <v>7894</v>
      </c>
      <c r="C912" s="6" t="n">
        <v>1784659861</v>
      </c>
      <c r="D912" s="6" t="n">
        <v>1784661260</v>
      </c>
      <c r="E912" s="9" t="n">
        <f aca="false">MAX(0,MIN(D912,Scenario!$B$12)-MAX(C912,Scenario!$B$11))/60</f>
        <v>23.3166666666667</v>
      </c>
    </row>
    <row r="913" customFormat="false" ht="15" hidden="false" customHeight="false" outlineLevel="0" collapsed="false">
      <c r="A913" s="6" t="s">
        <v>1642</v>
      </c>
      <c r="B913" s="6" t="s">
        <v>7897</v>
      </c>
      <c r="C913" s="6" t="n">
        <v>1784660899</v>
      </c>
      <c r="D913" s="6" t="n">
        <v>1784661763</v>
      </c>
      <c r="E913" s="9" t="n">
        <f aca="false">MAX(0,MIN(D913,Scenario!$B$12)-MAX(C913,Scenario!$B$11))/60</f>
        <v>14.4</v>
      </c>
    </row>
    <row r="914" customFormat="false" ht="15" hidden="false" customHeight="false" outlineLevel="0" collapsed="false">
      <c r="A914" s="6" t="s">
        <v>1644</v>
      </c>
      <c r="B914" s="6" t="s">
        <v>7893</v>
      </c>
      <c r="C914" s="6" t="n">
        <v>1784661475</v>
      </c>
      <c r="D914" s="6" t="n">
        <v>1784662327</v>
      </c>
      <c r="E914" s="9" t="n">
        <f aca="false">MAX(0,MIN(D914,Scenario!$B$12)-MAX(C914,Scenario!$B$11))/60</f>
        <v>14.2</v>
      </c>
    </row>
    <row r="915" customFormat="false" ht="15" hidden="false" customHeight="false" outlineLevel="0" collapsed="false">
      <c r="A915" s="6" t="s">
        <v>1642</v>
      </c>
      <c r="B915" s="6" t="s">
        <v>7897</v>
      </c>
      <c r="C915" s="6" t="n">
        <v>1784662838</v>
      </c>
      <c r="D915" s="6" t="n">
        <v>1784664085</v>
      </c>
      <c r="E915" s="9" t="n">
        <f aca="false">MAX(0,MIN(D915,Scenario!$B$12)-MAX(C915,Scenario!$B$11))/60</f>
        <v>20.7833333333333</v>
      </c>
    </row>
    <row r="916" customFormat="false" ht="15" hidden="false" customHeight="false" outlineLevel="0" collapsed="false">
      <c r="A916" s="6" t="s">
        <v>1462</v>
      </c>
      <c r="B916" s="6" t="s">
        <v>7895</v>
      </c>
      <c r="C916" s="6" t="n">
        <v>1784664583</v>
      </c>
      <c r="D916" s="6" t="n">
        <v>1784665986</v>
      </c>
      <c r="E916" s="9" t="n">
        <f aca="false">MAX(0,MIN(D916,Scenario!$B$12)-MAX(C916,Scenario!$B$11))/60</f>
        <v>23.3833333333333</v>
      </c>
    </row>
    <row r="917" customFormat="false" ht="15" hidden="false" customHeight="false" outlineLevel="0" collapsed="false">
      <c r="A917" s="6" t="s">
        <v>1646</v>
      </c>
      <c r="B917" s="6" t="s">
        <v>7896</v>
      </c>
      <c r="C917" s="6" t="n">
        <v>1784666636</v>
      </c>
      <c r="D917" s="6" t="n">
        <v>1784670266</v>
      </c>
      <c r="E917" s="9" t="n">
        <f aca="false">MAX(0,MIN(D917,Scenario!$B$12)-MAX(C917,Scenario!$B$11))/60</f>
        <v>60.5</v>
      </c>
    </row>
    <row r="918" customFormat="false" ht="15" hidden="false" customHeight="false" outlineLevel="0" collapsed="false">
      <c r="A918" s="6" t="s">
        <v>1648</v>
      </c>
      <c r="B918" s="6" t="s">
        <v>7897</v>
      </c>
      <c r="C918" s="6" t="n">
        <v>1784668333</v>
      </c>
      <c r="D918" s="6" t="n">
        <v>1784671893</v>
      </c>
      <c r="E918" s="9" t="n">
        <f aca="false">MAX(0,MIN(D918,Scenario!$B$12)-MAX(C918,Scenario!$B$11))/60</f>
        <v>59.3333333333333</v>
      </c>
    </row>
    <row r="919" customFormat="false" ht="15" hidden="false" customHeight="false" outlineLevel="0" collapsed="false">
      <c r="A919" s="6" t="s">
        <v>1462</v>
      </c>
      <c r="B919" s="6" t="s">
        <v>7895</v>
      </c>
      <c r="C919" s="6" t="n">
        <v>1784668636</v>
      </c>
      <c r="D919" s="6" t="n">
        <v>1784669693</v>
      </c>
      <c r="E919" s="9" t="n">
        <f aca="false">MAX(0,MIN(D919,Scenario!$B$12)-MAX(C919,Scenario!$B$11))/60</f>
        <v>17.6166666666667</v>
      </c>
    </row>
    <row r="920" customFormat="false" ht="15" hidden="false" customHeight="false" outlineLevel="0" collapsed="false">
      <c r="A920" s="6" t="s">
        <v>1640</v>
      </c>
      <c r="B920" s="6" t="s">
        <v>7883</v>
      </c>
      <c r="C920" s="6" t="n">
        <v>1784696438</v>
      </c>
      <c r="D920" s="6" t="n">
        <v>1784696926</v>
      </c>
      <c r="E920" s="9" t="n">
        <f aca="false">MAX(0,MIN(D920,Scenario!$B$12)-MAX(C920,Scenario!$B$11))/60</f>
        <v>8.13333333333333</v>
      </c>
    </row>
    <row r="921" customFormat="false" ht="15" hidden="false" customHeight="false" outlineLevel="0" collapsed="false">
      <c r="A921" s="6" t="s">
        <v>1652</v>
      </c>
      <c r="B921" s="6" t="s">
        <v>7882</v>
      </c>
      <c r="C921" s="6" t="n">
        <v>1784702058</v>
      </c>
      <c r="D921" s="6" t="n">
        <v>1784703610</v>
      </c>
      <c r="E921" s="9" t="n">
        <f aca="false">MAX(0,MIN(D921,Scenario!$B$12)-MAX(C921,Scenario!$B$11))/60</f>
        <v>25.8666666666667</v>
      </c>
    </row>
    <row r="922" customFormat="false" ht="15" hidden="false" customHeight="false" outlineLevel="0" collapsed="false">
      <c r="A922" s="6" t="s">
        <v>1652</v>
      </c>
      <c r="B922" s="6" t="s">
        <v>7882</v>
      </c>
      <c r="C922" s="6" t="n">
        <v>1784704304</v>
      </c>
      <c r="D922" s="6" t="n">
        <v>1784705408</v>
      </c>
      <c r="E922" s="9" t="n">
        <f aca="false">MAX(0,MIN(D922,Scenario!$B$12)-MAX(C922,Scenario!$B$11))/60</f>
        <v>18.4</v>
      </c>
    </row>
    <row r="923" customFormat="false" ht="15" hidden="false" customHeight="false" outlineLevel="0" collapsed="false">
      <c r="A923" s="6" t="s">
        <v>1654</v>
      </c>
      <c r="B923" s="6" t="s">
        <v>7888</v>
      </c>
      <c r="C923" s="6" t="n">
        <v>1784705316</v>
      </c>
      <c r="D923" s="6" t="n">
        <v>1784706657</v>
      </c>
      <c r="E923" s="9" t="n">
        <f aca="false">MAX(0,MIN(D923,Scenario!$B$12)-MAX(C923,Scenario!$B$11))/60</f>
        <v>22.35</v>
      </c>
    </row>
    <row r="924" customFormat="false" ht="15" hidden="false" customHeight="false" outlineLevel="0" collapsed="false">
      <c r="A924" s="6" t="s">
        <v>1656</v>
      </c>
      <c r="B924" s="6" t="s">
        <v>7898</v>
      </c>
      <c r="C924" s="6" t="n">
        <v>1784708766</v>
      </c>
      <c r="D924" s="6" t="n">
        <v>1784712211</v>
      </c>
      <c r="E924" s="9" t="n">
        <f aca="false">MAX(0,MIN(D924,Scenario!$B$12)-MAX(C924,Scenario!$B$11))/60</f>
        <v>57.4166666666667</v>
      </c>
    </row>
    <row r="925" customFormat="false" ht="15" hidden="false" customHeight="false" outlineLevel="0" collapsed="false">
      <c r="A925" s="6" t="s">
        <v>1658</v>
      </c>
      <c r="B925" s="6" t="s">
        <v>7884</v>
      </c>
      <c r="C925" s="6" t="n">
        <v>1784708951</v>
      </c>
      <c r="D925" s="6" t="n">
        <v>1784712779</v>
      </c>
      <c r="E925" s="9" t="n">
        <f aca="false">MAX(0,MIN(D925,Scenario!$B$12)-MAX(C925,Scenario!$B$11))/60</f>
        <v>63.8</v>
      </c>
    </row>
    <row r="926" customFormat="false" ht="15" hidden="false" customHeight="false" outlineLevel="0" collapsed="false">
      <c r="A926" s="6" t="s">
        <v>1660</v>
      </c>
      <c r="B926" s="6" t="s">
        <v>7883</v>
      </c>
      <c r="C926" s="6" t="n">
        <v>1784709318</v>
      </c>
      <c r="D926" s="6" t="n">
        <v>1784709803</v>
      </c>
      <c r="E926" s="9" t="n">
        <f aca="false">MAX(0,MIN(D926,Scenario!$B$12)-MAX(C926,Scenario!$B$11))/60</f>
        <v>8.08333333333333</v>
      </c>
    </row>
    <row r="927" customFormat="false" ht="15" hidden="false" customHeight="false" outlineLevel="0" collapsed="false">
      <c r="A927" s="6" t="s">
        <v>1660</v>
      </c>
      <c r="B927" s="6" t="s">
        <v>7885</v>
      </c>
      <c r="C927" s="6" t="n">
        <v>1784709831</v>
      </c>
      <c r="D927" s="6" t="n">
        <v>1784711370</v>
      </c>
      <c r="E927" s="9" t="n">
        <f aca="false">MAX(0,MIN(D927,Scenario!$B$12)-MAX(C927,Scenario!$B$11))/60</f>
        <v>25.65</v>
      </c>
    </row>
    <row r="928" customFormat="false" ht="15" hidden="false" customHeight="false" outlineLevel="0" collapsed="false">
      <c r="A928" s="6" t="s">
        <v>1662</v>
      </c>
      <c r="B928" s="6" t="s">
        <v>7886</v>
      </c>
      <c r="C928" s="6" t="n">
        <v>1784709876</v>
      </c>
      <c r="D928" s="6" t="n">
        <v>1784711360</v>
      </c>
      <c r="E928" s="9" t="n">
        <f aca="false">MAX(0,MIN(D928,Scenario!$B$12)-MAX(C928,Scenario!$B$11))/60</f>
        <v>24.7333333333333</v>
      </c>
    </row>
    <row r="929" customFormat="false" ht="15" hidden="false" customHeight="false" outlineLevel="0" collapsed="false">
      <c r="A929" s="6" t="s">
        <v>1664</v>
      </c>
      <c r="B929" s="6" t="s">
        <v>7887</v>
      </c>
      <c r="C929" s="6" t="n">
        <v>1784712793</v>
      </c>
      <c r="D929" s="6" t="n">
        <v>1784713665</v>
      </c>
      <c r="E929" s="9" t="n">
        <f aca="false">MAX(0,MIN(D929,Scenario!$B$12)-MAX(C929,Scenario!$B$11))/60</f>
        <v>14.5333333333333</v>
      </c>
    </row>
    <row r="930" customFormat="false" ht="15" hidden="false" customHeight="false" outlineLevel="0" collapsed="false">
      <c r="A930" s="6" t="s">
        <v>1666</v>
      </c>
      <c r="B930" s="6" t="s">
        <v>7886</v>
      </c>
      <c r="C930" s="6" t="n">
        <v>1784712858</v>
      </c>
      <c r="D930" s="6" t="n">
        <v>1784715422</v>
      </c>
      <c r="E930" s="9" t="n">
        <f aca="false">MAX(0,MIN(D930,Scenario!$B$12)-MAX(C930,Scenario!$B$11))/60</f>
        <v>42.7333333333333</v>
      </c>
    </row>
    <row r="931" customFormat="false" ht="15" hidden="false" customHeight="false" outlineLevel="0" collapsed="false">
      <c r="A931" s="6" t="s">
        <v>1668</v>
      </c>
      <c r="B931" s="6" t="s">
        <v>7898</v>
      </c>
      <c r="C931" s="6" t="n">
        <v>1784712869</v>
      </c>
      <c r="D931" s="6" t="n">
        <v>1784715008</v>
      </c>
      <c r="E931" s="9" t="n">
        <f aca="false">MAX(0,MIN(D931,Scenario!$B$12)-MAX(C931,Scenario!$B$11))/60</f>
        <v>35.65</v>
      </c>
    </row>
    <row r="932" customFormat="false" ht="15" hidden="false" customHeight="false" outlineLevel="0" collapsed="false">
      <c r="A932" s="6" t="s">
        <v>1670</v>
      </c>
      <c r="B932" s="6" t="s">
        <v>7889</v>
      </c>
      <c r="C932" s="6" t="n">
        <v>1784714370</v>
      </c>
      <c r="D932" s="6" t="n">
        <v>1784718133</v>
      </c>
      <c r="E932" s="9" t="n">
        <f aca="false">MAX(0,MIN(D932,Scenario!$B$12)-MAX(C932,Scenario!$B$11))/60</f>
        <v>62.7166666666667</v>
      </c>
    </row>
    <row r="933" customFormat="false" ht="15" hidden="false" customHeight="false" outlineLevel="0" collapsed="false">
      <c r="A933" s="6" t="s">
        <v>1672</v>
      </c>
      <c r="B933" s="6" t="s">
        <v>7883</v>
      </c>
      <c r="C933" s="6" t="n">
        <v>1784715101</v>
      </c>
      <c r="D933" s="6" t="n">
        <v>1784717625</v>
      </c>
      <c r="E933" s="9" t="n">
        <f aca="false">MAX(0,MIN(D933,Scenario!$B$12)-MAX(C933,Scenario!$B$11))/60</f>
        <v>42.0666666666667</v>
      </c>
    </row>
    <row r="934" customFormat="false" ht="15" hidden="false" customHeight="false" outlineLevel="0" collapsed="false">
      <c r="A934" s="6" t="s">
        <v>1674</v>
      </c>
      <c r="B934" s="6" t="s">
        <v>7885</v>
      </c>
      <c r="C934" s="6" t="n">
        <v>1784715332</v>
      </c>
      <c r="D934" s="6" t="n">
        <v>1784718892</v>
      </c>
      <c r="E934" s="9" t="n">
        <f aca="false">MAX(0,MIN(D934,Scenario!$B$12)-MAX(C934,Scenario!$B$11))/60</f>
        <v>59.3333333333333</v>
      </c>
    </row>
    <row r="935" customFormat="false" ht="15" hidden="false" customHeight="false" outlineLevel="0" collapsed="false">
      <c r="A935" s="6" t="s">
        <v>1676</v>
      </c>
      <c r="B935" s="6" t="s">
        <v>7887</v>
      </c>
      <c r="C935" s="6" t="n">
        <v>1784715540</v>
      </c>
      <c r="D935" s="6" t="n">
        <v>1784719841</v>
      </c>
      <c r="E935" s="9" t="n">
        <f aca="false">MAX(0,MIN(D935,Scenario!$B$12)-MAX(C935,Scenario!$B$11))/60</f>
        <v>71.6833333333333</v>
      </c>
    </row>
    <row r="936" customFormat="false" ht="15" hidden="false" customHeight="false" outlineLevel="0" collapsed="false">
      <c r="A936" s="6" t="s">
        <v>1678</v>
      </c>
      <c r="B936" s="6" t="s">
        <v>7884</v>
      </c>
      <c r="C936" s="6" t="n">
        <v>1784715613</v>
      </c>
      <c r="D936" s="6" t="n">
        <v>1784720488</v>
      </c>
      <c r="E936" s="9" t="n">
        <f aca="false">MAX(0,MIN(D936,Scenario!$B$12)-MAX(C936,Scenario!$B$11))/60</f>
        <v>81.25</v>
      </c>
    </row>
    <row r="937" customFormat="false" ht="15" hidden="false" customHeight="false" outlineLevel="0" collapsed="false">
      <c r="A937" s="6" t="s">
        <v>1680</v>
      </c>
      <c r="B937" s="6" t="s">
        <v>7886</v>
      </c>
      <c r="C937" s="6" t="n">
        <v>1784716847</v>
      </c>
      <c r="D937" s="6" t="n">
        <v>1784721164</v>
      </c>
      <c r="E937" s="9" t="n">
        <f aca="false">MAX(0,MIN(D937,Scenario!$B$12)-MAX(C937,Scenario!$B$11))/60</f>
        <v>71.95</v>
      </c>
    </row>
    <row r="938" customFormat="false" ht="15" hidden="false" customHeight="false" outlineLevel="0" collapsed="false">
      <c r="A938" s="6" t="s">
        <v>1684</v>
      </c>
      <c r="B938" s="6" t="s">
        <v>7883</v>
      </c>
      <c r="C938" s="6" t="n">
        <v>1784717636</v>
      </c>
      <c r="D938" s="6" t="n">
        <v>1784720139</v>
      </c>
      <c r="E938" s="9" t="n">
        <f aca="false">MAX(0,MIN(D938,Scenario!$B$12)-MAX(C938,Scenario!$B$11))/60</f>
        <v>41.7166666666667</v>
      </c>
    </row>
    <row r="939" customFormat="false" ht="15" hidden="false" customHeight="false" outlineLevel="0" collapsed="false">
      <c r="A939" s="6" t="s">
        <v>1546</v>
      </c>
      <c r="B939" s="6" t="s">
        <v>7898</v>
      </c>
      <c r="C939" s="6" t="n">
        <v>1784718919</v>
      </c>
      <c r="D939" s="6" t="n">
        <v>1784719651</v>
      </c>
      <c r="E939" s="9" t="n">
        <f aca="false">MAX(0,MIN(D939,Scenario!$B$12)-MAX(C939,Scenario!$B$11))/60</f>
        <v>12.2</v>
      </c>
    </row>
    <row r="940" customFormat="false" ht="15" hidden="false" customHeight="false" outlineLevel="0" collapsed="false">
      <c r="A940" s="6" t="s">
        <v>1656</v>
      </c>
      <c r="B940" s="6" t="s">
        <v>7882</v>
      </c>
      <c r="C940" s="6" t="n">
        <v>1784719470</v>
      </c>
      <c r="D940" s="6" t="n">
        <v>1784720556</v>
      </c>
      <c r="E940" s="9" t="n">
        <f aca="false">MAX(0,MIN(D940,Scenario!$B$12)-MAX(C940,Scenario!$B$11))/60</f>
        <v>18.1</v>
      </c>
    </row>
    <row r="941" customFormat="false" ht="15" hidden="false" customHeight="false" outlineLevel="0" collapsed="false">
      <c r="A941" s="6" t="s">
        <v>1686</v>
      </c>
      <c r="B941" s="6" t="s">
        <v>7888</v>
      </c>
      <c r="C941" s="6" t="n">
        <v>1784719676</v>
      </c>
      <c r="D941" s="6" t="n">
        <v>1784722815</v>
      </c>
      <c r="E941" s="9" t="n">
        <f aca="false">MAX(0,MIN(D941,Scenario!$B$12)-MAX(C941,Scenario!$B$11))/60</f>
        <v>52.3166666666667</v>
      </c>
    </row>
    <row r="942" customFormat="false" ht="15" hidden="false" customHeight="false" outlineLevel="0" collapsed="false">
      <c r="A942" s="6" t="s">
        <v>1682</v>
      </c>
      <c r="B942" s="6" t="s">
        <v>7887</v>
      </c>
      <c r="C942" s="6" t="n">
        <v>1784719857</v>
      </c>
      <c r="D942" s="6" t="n">
        <v>1784721106</v>
      </c>
      <c r="E942" s="9" t="n">
        <f aca="false">MAX(0,MIN(D942,Scenario!$B$12)-MAX(C942,Scenario!$B$11))/60</f>
        <v>20.8166666666667</v>
      </c>
    </row>
    <row r="943" customFormat="false" ht="15" hidden="false" customHeight="false" outlineLevel="0" collapsed="false">
      <c r="A943" s="6" t="s">
        <v>1688</v>
      </c>
      <c r="B943" s="6" t="s">
        <v>7883</v>
      </c>
      <c r="C943" s="6" t="n">
        <v>1784720803</v>
      </c>
      <c r="D943" s="6" t="n">
        <v>1784723439</v>
      </c>
      <c r="E943" s="9" t="n">
        <f aca="false">MAX(0,MIN(D943,Scenario!$B$12)-MAX(C943,Scenario!$B$11))/60</f>
        <v>43.9333333333333</v>
      </c>
    </row>
    <row r="944" customFormat="false" ht="15" hidden="false" customHeight="false" outlineLevel="0" collapsed="false">
      <c r="A944" s="6" t="s">
        <v>1666</v>
      </c>
      <c r="B944" s="6" t="s">
        <v>7886</v>
      </c>
      <c r="C944" s="6" t="n">
        <v>1784721189</v>
      </c>
      <c r="D944" s="6" t="n">
        <v>1784722837</v>
      </c>
      <c r="E944" s="9" t="n">
        <f aca="false">MAX(0,MIN(D944,Scenario!$B$12)-MAX(C944,Scenario!$B$11))/60</f>
        <v>27.4666666666667</v>
      </c>
    </row>
    <row r="945" customFormat="false" ht="15" hidden="false" customHeight="false" outlineLevel="0" collapsed="false">
      <c r="A945" s="6" t="s">
        <v>1690</v>
      </c>
      <c r="B945" s="6" t="s">
        <v>7891</v>
      </c>
      <c r="C945" s="6" t="n">
        <v>1784723209</v>
      </c>
      <c r="D945" s="6" t="n">
        <v>1784724375</v>
      </c>
      <c r="E945" s="9" t="n">
        <f aca="false">MAX(0,MIN(D945,Scenario!$B$12)-MAX(C945,Scenario!$B$11))/60</f>
        <v>19.4333333333333</v>
      </c>
    </row>
    <row r="946" customFormat="false" ht="15" hidden="false" customHeight="false" outlineLevel="0" collapsed="false">
      <c r="A946" s="6" t="s">
        <v>1692</v>
      </c>
      <c r="B946" s="6" t="s">
        <v>7890</v>
      </c>
      <c r="C946" s="6" t="n">
        <v>1784723919</v>
      </c>
      <c r="D946" s="6" t="n">
        <v>1784728839</v>
      </c>
      <c r="E946" s="9" t="n">
        <f aca="false">MAX(0,MIN(D946,Scenario!$B$12)-MAX(C946,Scenario!$B$11))/60</f>
        <v>82</v>
      </c>
    </row>
    <row r="947" customFormat="false" ht="15" hidden="false" customHeight="false" outlineLevel="0" collapsed="false">
      <c r="A947" s="6" t="s">
        <v>1694</v>
      </c>
      <c r="B947" s="6" t="s">
        <v>7892</v>
      </c>
      <c r="C947" s="6" t="n">
        <v>1784724384</v>
      </c>
      <c r="D947" s="6" t="n">
        <v>1784727037</v>
      </c>
      <c r="E947" s="9" t="n">
        <f aca="false">MAX(0,MIN(D947,Scenario!$B$12)-MAX(C947,Scenario!$B$11))/60</f>
        <v>44.2166666666667</v>
      </c>
    </row>
    <row r="948" customFormat="false" ht="15" hidden="false" customHeight="false" outlineLevel="0" collapsed="false">
      <c r="A948" s="6" t="s">
        <v>1696</v>
      </c>
      <c r="B948" s="6" t="s">
        <v>7898</v>
      </c>
      <c r="C948" s="6" t="n">
        <v>1784724981</v>
      </c>
      <c r="D948" s="6" t="n">
        <v>1784727180</v>
      </c>
      <c r="E948" s="9" t="n">
        <f aca="false">MAX(0,MIN(D948,Scenario!$B$12)-MAX(C948,Scenario!$B$11))/60</f>
        <v>36.65</v>
      </c>
    </row>
    <row r="949" customFormat="false" ht="15" hidden="false" customHeight="false" outlineLevel="0" collapsed="false">
      <c r="A949" s="6" t="s">
        <v>1698</v>
      </c>
      <c r="B949" s="6" t="s">
        <v>7891</v>
      </c>
      <c r="C949" s="6" t="n">
        <v>1784725071</v>
      </c>
      <c r="D949" s="6" t="n">
        <v>1784727612</v>
      </c>
      <c r="E949" s="9" t="n">
        <f aca="false">MAX(0,MIN(D949,Scenario!$B$12)-MAX(C949,Scenario!$B$11))/60</f>
        <v>42.35</v>
      </c>
    </row>
    <row r="950" customFormat="false" ht="15" hidden="false" customHeight="false" outlineLevel="0" collapsed="false">
      <c r="A950" s="6" t="s">
        <v>1682</v>
      </c>
      <c r="B950" s="6" t="s">
        <v>7887</v>
      </c>
      <c r="C950" s="6" t="n">
        <v>1784725214</v>
      </c>
      <c r="D950" s="6" t="n">
        <v>1784726406</v>
      </c>
      <c r="E950" s="9" t="n">
        <f aca="false">MAX(0,MIN(D950,Scenario!$B$12)-MAX(C950,Scenario!$B$11))/60</f>
        <v>19.8666666666667</v>
      </c>
    </row>
    <row r="951" customFormat="false" ht="15" hidden="false" customHeight="false" outlineLevel="0" collapsed="false">
      <c r="A951" s="6" t="s">
        <v>1702</v>
      </c>
      <c r="B951" s="6" t="s">
        <v>7889</v>
      </c>
      <c r="C951" s="6" t="n">
        <v>1784726122</v>
      </c>
      <c r="D951" s="6" t="n">
        <v>1784727495</v>
      </c>
      <c r="E951" s="9" t="n">
        <f aca="false">MAX(0,MIN(D951,Scenario!$B$12)-MAX(C951,Scenario!$B$11))/60</f>
        <v>22.8833333333333</v>
      </c>
    </row>
    <row r="952" customFormat="false" ht="15" hidden="false" customHeight="false" outlineLevel="0" collapsed="false">
      <c r="A952" s="6" t="s">
        <v>1706</v>
      </c>
      <c r="B952" s="6" t="s">
        <v>7887</v>
      </c>
      <c r="C952" s="6" t="n">
        <v>1784726461</v>
      </c>
      <c r="D952" s="6" t="n">
        <v>1784728842</v>
      </c>
      <c r="E952" s="9" t="n">
        <f aca="false">MAX(0,MIN(D952,Scenario!$B$12)-MAX(C952,Scenario!$B$11))/60</f>
        <v>39.6833333333333</v>
      </c>
    </row>
    <row r="953" customFormat="false" ht="15" hidden="false" customHeight="false" outlineLevel="0" collapsed="false">
      <c r="A953" s="6" t="s">
        <v>1704</v>
      </c>
      <c r="B953" s="6" t="s">
        <v>7892</v>
      </c>
      <c r="C953" s="6" t="n">
        <v>1784727065</v>
      </c>
      <c r="D953" s="6" t="n">
        <v>1784731242</v>
      </c>
      <c r="E953" s="9" t="n">
        <f aca="false">MAX(0,MIN(D953,Scenario!$B$12)-MAX(C953,Scenario!$B$11))/60</f>
        <v>69.6166666666667</v>
      </c>
    </row>
    <row r="954" customFormat="false" ht="15" hidden="false" customHeight="false" outlineLevel="0" collapsed="false">
      <c r="A954" s="6" t="s">
        <v>1700</v>
      </c>
      <c r="B954" s="6" t="s">
        <v>7898</v>
      </c>
      <c r="C954" s="6" t="n">
        <v>1784727229</v>
      </c>
      <c r="D954" s="6" t="n">
        <v>1784728245</v>
      </c>
      <c r="E954" s="9" t="n">
        <f aca="false">MAX(0,MIN(D954,Scenario!$B$12)-MAX(C954,Scenario!$B$11))/60</f>
        <v>16.9333333333333</v>
      </c>
    </row>
    <row r="955" customFormat="false" ht="15" hidden="false" customHeight="false" outlineLevel="0" collapsed="false">
      <c r="A955" s="6" t="s">
        <v>1710</v>
      </c>
      <c r="B955" s="6" t="s">
        <v>7891</v>
      </c>
      <c r="C955" s="6" t="n">
        <v>1784728118</v>
      </c>
      <c r="D955" s="6" t="n">
        <v>1784728831</v>
      </c>
      <c r="E955" s="9" t="n">
        <f aca="false">MAX(0,MIN(D955,Scenario!$B$12)-MAX(C955,Scenario!$B$11))/60</f>
        <v>11.8833333333333</v>
      </c>
    </row>
    <row r="956" customFormat="false" ht="15" hidden="false" customHeight="false" outlineLevel="0" collapsed="false">
      <c r="A956" s="6" t="s">
        <v>1712</v>
      </c>
      <c r="B956" s="6" t="s">
        <v>7889</v>
      </c>
      <c r="C956" s="6" t="n">
        <v>1784728368</v>
      </c>
      <c r="D956" s="6" t="n">
        <v>1784732117</v>
      </c>
      <c r="E956" s="9" t="n">
        <f aca="false">MAX(0,MIN(D956,Scenario!$B$12)-MAX(C956,Scenario!$B$11))/60</f>
        <v>62.4833333333333</v>
      </c>
    </row>
    <row r="957" customFormat="false" ht="15" hidden="false" customHeight="false" outlineLevel="0" collapsed="false">
      <c r="A957" s="6" t="s">
        <v>1710</v>
      </c>
      <c r="B957" s="6" t="s">
        <v>7885</v>
      </c>
      <c r="C957" s="6" t="n">
        <v>1784728862</v>
      </c>
      <c r="D957" s="6" t="n">
        <v>1784730312</v>
      </c>
      <c r="E957" s="9" t="n">
        <f aca="false">MAX(0,MIN(D957,Scenario!$B$12)-MAX(C957,Scenario!$B$11))/60</f>
        <v>24.1666666666667</v>
      </c>
    </row>
    <row r="958" customFormat="false" ht="15" hidden="false" customHeight="false" outlineLevel="0" collapsed="false">
      <c r="A958" s="6" t="s">
        <v>1708</v>
      </c>
      <c r="B958" s="6" t="s">
        <v>7890</v>
      </c>
      <c r="C958" s="6" t="n">
        <v>1784728894</v>
      </c>
      <c r="D958" s="6" t="n">
        <v>1784733799</v>
      </c>
      <c r="E958" s="9" t="n">
        <f aca="false">MAX(0,MIN(D958,Scenario!$B$12)-MAX(C958,Scenario!$B$11))/60</f>
        <v>81.75</v>
      </c>
    </row>
    <row r="959" customFormat="false" ht="15" hidden="false" customHeight="false" outlineLevel="0" collapsed="false">
      <c r="A959" s="6" t="s">
        <v>1714</v>
      </c>
      <c r="B959" s="6" t="s">
        <v>7887</v>
      </c>
      <c r="C959" s="6" t="n">
        <v>1784730332</v>
      </c>
      <c r="D959" s="6" t="n">
        <v>1784734494</v>
      </c>
      <c r="E959" s="9" t="n">
        <f aca="false">MAX(0,MIN(D959,Scenario!$B$12)-MAX(C959,Scenario!$B$11))/60</f>
        <v>69.3666666666667</v>
      </c>
    </row>
    <row r="960" customFormat="false" ht="15" hidden="false" customHeight="false" outlineLevel="0" collapsed="false">
      <c r="A960" s="6" t="s">
        <v>1716</v>
      </c>
      <c r="B960" s="6" t="s">
        <v>7891</v>
      </c>
      <c r="C960" s="6" t="n">
        <v>1784730495</v>
      </c>
      <c r="D960" s="6" t="n">
        <v>1784731921</v>
      </c>
      <c r="E960" s="9" t="n">
        <f aca="false">MAX(0,MIN(D960,Scenario!$B$12)-MAX(C960,Scenario!$B$11))/60</f>
        <v>23.7666666666667</v>
      </c>
    </row>
    <row r="961" customFormat="false" ht="15" hidden="false" customHeight="false" outlineLevel="0" collapsed="false">
      <c r="A961" s="6" t="s">
        <v>1720</v>
      </c>
      <c r="B961" s="6" t="s">
        <v>7892</v>
      </c>
      <c r="C961" s="6" t="n">
        <v>1784731421</v>
      </c>
      <c r="D961" s="6" t="n">
        <v>1784734457</v>
      </c>
      <c r="E961" s="9" t="n">
        <f aca="false">MAX(0,MIN(D961,Scenario!$B$12)-MAX(C961,Scenario!$B$11))/60</f>
        <v>50.6</v>
      </c>
    </row>
    <row r="962" customFormat="false" ht="15" hidden="false" customHeight="false" outlineLevel="0" collapsed="false">
      <c r="A962" s="6" t="s">
        <v>1722</v>
      </c>
      <c r="B962" s="6" t="s">
        <v>7891</v>
      </c>
      <c r="C962" s="6" t="n">
        <v>1784731954</v>
      </c>
      <c r="D962" s="6" t="n">
        <v>1784733796</v>
      </c>
      <c r="E962" s="9" t="n">
        <f aca="false">MAX(0,MIN(D962,Scenario!$B$12)-MAX(C962,Scenario!$B$11))/60</f>
        <v>30.7</v>
      </c>
    </row>
    <row r="963" customFormat="false" ht="15" hidden="false" customHeight="false" outlineLevel="0" collapsed="false">
      <c r="A963" s="6" t="s">
        <v>1726</v>
      </c>
      <c r="B963" s="6" t="s">
        <v>7890</v>
      </c>
      <c r="C963" s="6" t="n">
        <v>1784733818</v>
      </c>
      <c r="D963" s="6" t="n">
        <v>1784736677</v>
      </c>
      <c r="E963" s="9" t="n">
        <f aca="false">MAX(0,MIN(D963,Scenario!$B$12)-MAX(C963,Scenario!$B$11))/60</f>
        <v>47.65</v>
      </c>
    </row>
    <row r="964" customFormat="false" ht="15" hidden="false" customHeight="false" outlineLevel="0" collapsed="false">
      <c r="A964" s="6" t="s">
        <v>1712</v>
      </c>
      <c r="B964" s="6" t="s">
        <v>7889</v>
      </c>
      <c r="C964" s="6" t="n">
        <v>1784733893</v>
      </c>
      <c r="D964" s="6" t="n">
        <v>1784736448</v>
      </c>
      <c r="E964" s="9" t="n">
        <f aca="false">MAX(0,MIN(D964,Scenario!$B$12)-MAX(C964,Scenario!$B$11))/60</f>
        <v>42.5833333333333</v>
      </c>
    </row>
    <row r="965" customFormat="false" ht="15" hidden="false" customHeight="false" outlineLevel="0" collapsed="false">
      <c r="A965" s="6" t="s">
        <v>1724</v>
      </c>
      <c r="B965" s="6" t="s">
        <v>7887</v>
      </c>
      <c r="C965" s="6" t="n">
        <v>1784734528</v>
      </c>
      <c r="D965" s="6" t="n">
        <v>1784734859</v>
      </c>
      <c r="E965" s="9" t="n">
        <f aca="false">MAX(0,MIN(D965,Scenario!$B$12)-MAX(C965,Scenario!$B$11))/60</f>
        <v>5.51666666666667</v>
      </c>
    </row>
    <row r="966" customFormat="false" ht="15" hidden="false" customHeight="false" outlineLevel="0" collapsed="false">
      <c r="A966" s="6" t="s">
        <v>1724</v>
      </c>
      <c r="B966" s="6" t="s">
        <v>7891</v>
      </c>
      <c r="C966" s="6" t="n">
        <v>1784734896</v>
      </c>
      <c r="D966" s="6" t="n">
        <v>1784736510</v>
      </c>
      <c r="E966" s="9" t="n">
        <f aca="false">MAX(0,MIN(D966,Scenario!$B$12)-MAX(C966,Scenario!$B$11))/60</f>
        <v>26.9</v>
      </c>
    </row>
    <row r="967" customFormat="false" ht="15" hidden="false" customHeight="false" outlineLevel="0" collapsed="false">
      <c r="A967" s="6" t="s">
        <v>1728</v>
      </c>
      <c r="B967" s="6" t="s">
        <v>7887</v>
      </c>
      <c r="C967" s="6" t="n">
        <v>1784734912</v>
      </c>
      <c r="D967" s="6" t="n">
        <v>1784738063</v>
      </c>
      <c r="E967" s="9" t="n">
        <f aca="false">MAX(0,MIN(D967,Scenario!$B$12)-MAX(C967,Scenario!$B$11))/60</f>
        <v>52.5166666666667</v>
      </c>
    </row>
    <row r="968" customFormat="false" ht="15" hidden="false" customHeight="false" outlineLevel="0" collapsed="false">
      <c r="A968" s="6" t="s">
        <v>1730</v>
      </c>
      <c r="B968" s="6" t="s">
        <v>7894</v>
      </c>
      <c r="C968" s="6" t="n">
        <v>1784736050</v>
      </c>
      <c r="D968" s="6" t="n">
        <v>1784738922</v>
      </c>
      <c r="E968" s="9" t="n">
        <f aca="false">MAX(0,MIN(D968,Scenario!$B$12)-MAX(C968,Scenario!$B$11))/60</f>
        <v>47.8666666666667</v>
      </c>
    </row>
    <row r="969" customFormat="false" ht="15" hidden="false" customHeight="false" outlineLevel="0" collapsed="false">
      <c r="A969" s="6" t="s">
        <v>1732</v>
      </c>
      <c r="B969" s="6" t="s">
        <v>7899</v>
      </c>
      <c r="C969" s="6" t="n">
        <v>1784736942</v>
      </c>
      <c r="D969" s="6" t="n">
        <v>1784738606</v>
      </c>
      <c r="E969" s="9" t="n">
        <f aca="false">MAX(0,MIN(D969,Scenario!$B$12)-MAX(C969,Scenario!$B$11))/60</f>
        <v>27.7333333333333</v>
      </c>
    </row>
    <row r="970" customFormat="false" ht="15" hidden="false" customHeight="false" outlineLevel="0" collapsed="false">
      <c r="A970" s="6" t="s">
        <v>1738</v>
      </c>
      <c r="B970" s="6" t="s">
        <v>7895</v>
      </c>
      <c r="C970" s="6" t="n">
        <v>1784737952</v>
      </c>
      <c r="D970" s="6" t="n">
        <v>1784739342</v>
      </c>
      <c r="E970" s="9" t="n">
        <f aca="false">MAX(0,MIN(D970,Scenario!$B$12)-MAX(C970,Scenario!$B$11))/60</f>
        <v>23.1666666666667</v>
      </c>
    </row>
    <row r="971" customFormat="false" ht="15" hidden="false" customHeight="false" outlineLevel="0" collapsed="false">
      <c r="A971" s="6" t="s">
        <v>1736</v>
      </c>
      <c r="B971" s="6" t="s">
        <v>7887</v>
      </c>
      <c r="C971" s="6" t="n">
        <v>1784738079</v>
      </c>
      <c r="D971" s="6" t="n">
        <v>1784738648</v>
      </c>
      <c r="E971" s="9" t="n">
        <f aca="false">MAX(0,MIN(D971,Scenario!$B$12)-MAX(C971,Scenario!$B$11))/60</f>
        <v>9.48333333333333</v>
      </c>
    </row>
    <row r="972" customFormat="false" ht="15" hidden="false" customHeight="false" outlineLevel="0" collapsed="false">
      <c r="A972" s="6" t="s">
        <v>1734</v>
      </c>
      <c r="B972" s="6" t="s">
        <v>7891</v>
      </c>
      <c r="C972" s="6" t="n">
        <v>1784738325</v>
      </c>
      <c r="D972" s="6" t="n">
        <v>1784741121</v>
      </c>
      <c r="E972" s="9" t="n">
        <f aca="false">MAX(0,MIN(D972,Scenario!$B$12)-MAX(C972,Scenario!$B$11))/60</f>
        <v>46.6</v>
      </c>
    </row>
    <row r="973" customFormat="false" ht="15" hidden="false" customHeight="false" outlineLevel="0" collapsed="false">
      <c r="A973" s="6" t="s">
        <v>1740</v>
      </c>
      <c r="B973" s="6" t="s">
        <v>7890</v>
      </c>
      <c r="C973" s="6" t="n">
        <v>1784738512</v>
      </c>
      <c r="D973" s="6" t="n">
        <v>1784740199</v>
      </c>
      <c r="E973" s="9" t="n">
        <f aca="false">MAX(0,MIN(D973,Scenario!$B$12)-MAX(C973,Scenario!$B$11))/60</f>
        <v>28.1166666666667</v>
      </c>
    </row>
    <row r="974" customFormat="false" ht="15" hidden="false" customHeight="false" outlineLevel="0" collapsed="false">
      <c r="A974" s="6" t="s">
        <v>1742</v>
      </c>
      <c r="B974" s="6" t="s">
        <v>7899</v>
      </c>
      <c r="C974" s="6" t="n">
        <v>1784738660</v>
      </c>
      <c r="D974" s="6" t="n">
        <v>1784739705</v>
      </c>
      <c r="E974" s="9" t="n">
        <f aca="false">MAX(0,MIN(D974,Scenario!$B$12)-MAX(C974,Scenario!$B$11))/60</f>
        <v>17.4166666666667</v>
      </c>
    </row>
    <row r="975" customFormat="false" ht="15" hidden="false" customHeight="false" outlineLevel="0" collapsed="false">
      <c r="A975" s="6" t="s">
        <v>1744</v>
      </c>
      <c r="B975" s="6" t="s">
        <v>7893</v>
      </c>
      <c r="C975" s="6" t="n">
        <v>1784738836</v>
      </c>
      <c r="D975" s="6" t="n">
        <v>1784742649</v>
      </c>
      <c r="E975" s="9" t="n">
        <f aca="false">MAX(0,MIN(D975,Scenario!$B$12)-MAX(C975,Scenario!$B$11))/60</f>
        <v>63.55</v>
      </c>
    </row>
    <row r="976" customFormat="false" ht="15" hidden="false" customHeight="false" outlineLevel="0" collapsed="false">
      <c r="A976" s="6" t="s">
        <v>1726</v>
      </c>
      <c r="B976" s="6" t="s">
        <v>7890</v>
      </c>
      <c r="C976" s="6" t="n">
        <v>1784740217</v>
      </c>
      <c r="D976" s="6" t="n">
        <v>1784742994</v>
      </c>
      <c r="E976" s="9" t="n">
        <f aca="false">MAX(0,MIN(D976,Scenario!$B$12)-MAX(C976,Scenario!$B$11))/60</f>
        <v>46.2833333333333</v>
      </c>
    </row>
    <row r="977" customFormat="false" ht="15" hidden="false" customHeight="false" outlineLevel="0" collapsed="false">
      <c r="A977" s="6" t="s">
        <v>1730</v>
      </c>
      <c r="B977" s="6" t="s">
        <v>7894</v>
      </c>
      <c r="C977" s="6" t="n">
        <v>1784741759</v>
      </c>
      <c r="D977" s="6" t="n">
        <v>1784744381</v>
      </c>
      <c r="E977" s="9" t="n">
        <f aca="false">MAX(0,MIN(D977,Scenario!$B$12)-MAX(C977,Scenario!$B$11))/60</f>
        <v>43.7</v>
      </c>
    </row>
    <row r="978" customFormat="false" ht="15" hidden="false" customHeight="false" outlineLevel="0" collapsed="false">
      <c r="A978" s="6" t="s">
        <v>1746</v>
      </c>
      <c r="B978" s="6" t="s">
        <v>7892</v>
      </c>
      <c r="C978" s="6" t="n">
        <v>1784742221</v>
      </c>
      <c r="D978" s="6" t="n">
        <v>1784744247</v>
      </c>
      <c r="E978" s="9" t="n">
        <f aca="false">MAX(0,MIN(D978,Scenario!$B$12)-MAX(C978,Scenario!$B$11))/60</f>
        <v>33.7666666666667</v>
      </c>
    </row>
    <row r="979" customFormat="false" ht="15" hidden="false" customHeight="false" outlineLevel="0" collapsed="false">
      <c r="A979" s="6" t="s">
        <v>1748</v>
      </c>
      <c r="B979" s="6" t="s">
        <v>7895</v>
      </c>
      <c r="C979" s="6" t="n">
        <v>1784742742</v>
      </c>
      <c r="D979" s="6" t="n">
        <v>1784746156</v>
      </c>
      <c r="E979" s="9" t="n">
        <f aca="false">MAX(0,MIN(D979,Scenario!$B$12)-MAX(C979,Scenario!$B$11))/60</f>
        <v>56.9</v>
      </c>
    </row>
    <row r="980" customFormat="false" ht="15" hidden="false" customHeight="false" outlineLevel="0" collapsed="false">
      <c r="A980" s="6" t="s">
        <v>1750</v>
      </c>
      <c r="B980" s="6" t="s">
        <v>7899</v>
      </c>
      <c r="C980" s="6" t="n">
        <v>1784742930</v>
      </c>
      <c r="D980" s="6" t="n">
        <v>1784745697</v>
      </c>
      <c r="E980" s="9" t="n">
        <f aca="false">MAX(0,MIN(D980,Scenario!$B$12)-MAX(C980,Scenario!$B$11))/60</f>
        <v>46.1166666666667</v>
      </c>
    </row>
    <row r="981" customFormat="false" ht="15" hidden="false" customHeight="false" outlineLevel="0" collapsed="false">
      <c r="A981" s="6" t="s">
        <v>1752</v>
      </c>
      <c r="B981" s="6" t="s">
        <v>7896</v>
      </c>
      <c r="C981" s="6" t="n">
        <v>1784743422</v>
      </c>
      <c r="D981" s="6" t="n">
        <v>1784746859</v>
      </c>
      <c r="E981" s="9" t="n">
        <f aca="false">MAX(0,MIN(D981,Scenario!$B$12)-MAX(C981,Scenario!$B$11))/60</f>
        <v>57.2833333333333</v>
      </c>
    </row>
    <row r="982" customFormat="false" ht="15" hidden="false" customHeight="false" outlineLevel="0" collapsed="false">
      <c r="A982" s="6" t="s">
        <v>1744</v>
      </c>
      <c r="B982" s="6" t="s">
        <v>7893</v>
      </c>
      <c r="C982" s="6" t="n">
        <v>1784744195</v>
      </c>
      <c r="D982" s="6" t="n">
        <v>1784745878</v>
      </c>
      <c r="E982" s="9" t="n">
        <f aca="false">MAX(0,MIN(D982,Scenario!$B$12)-MAX(C982,Scenario!$B$11))/60</f>
        <v>28.05</v>
      </c>
    </row>
    <row r="983" customFormat="false" ht="15" hidden="false" customHeight="false" outlineLevel="0" collapsed="false">
      <c r="A983" s="6" t="s">
        <v>1754</v>
      </c>
      <c r="B983" s="6" t="s">
        <v>7891</v>
      </c>
      <c r="C983" s="6" t="n">
        <v>1784745186</v>
      </c>
      <c r="D983" s="6" t="n">
        <v>1784745722</v>
      </c>
      <c r="E983" s="9" t="n">
        <f aca="false">MAX(0,MIN(D983,Scenario!$B$12)-MAX(C983,Scenario!$B$11))/60</f>
        <v>8.93333333333333</v>
      </c>
    </row>
    <row r="984" customFormat="false" ht="15" hidden="false" customHeight="false" outlineLevel="0" collapsed="false">
      <c r="A984" s="6" t="s">
        <v>1756</v>
      </c>
      <c r="B984" s="6" t="s">
        <v>7890</v>
      </c>
      <c r="C984" s="6" t="n">
        <v>1784745326</v>
      </c>
      <c r="D984" s="6" t="n">
        <v>1784746953</v>
      </c>
      <c r="E984" s="9" t="n">
        <f aca="false">MAX(0,MIN(D984,Scenario!$B$12)-MAX(C984,Scenario!$B$11))/60</f>
        <v>27.1166666666667</v>
      </c>
    </row>
    <row r="985" customFormat="false" ht="15" hidden="false" customHeight="false" outlineLevel="0" collapsed="false">
      <c r="A985" s="6" t="s">
        <v>1754</v>
      </c>
      <c r="B985" s="6" t="s">
        <v>7897</v>
      </c>
      <c r="C985" s="6" t="n">
        <v>1784745739</v>
      </c>
      <c r="D985" s="6" t="n">
        <v>1784750839</v>
      </c>
      <c r="E985" s="9" t="n">
        <f aca="false">MAX(0,MIN(D985,Scenario!$B$12)-MAX(C985,Scenario!$B$11))/60</f>
        <v>85</v>
      </c>
    </row>
    <row r="986" customFormat="false" ht="15" hidden="false" customHeight="false" outlineLevel="0" collapsed="false">
      <c r="A986" s="6" t="s">
        <v>1758</v>
      </c>
      <c r="B986" s="6" t="s">
        <v>7894</v>
      </c>
      <c r="C986" s="6" t="n">
        <v>1784746852</v>
      </c>
      <c r="D986" s="6" t="n">
        <v>1784748937</v>
      </c>
      <c r="E986" s="9" t="n">
        <f aca="false">MAX(0,MIN(D986,Scenario!$B$12)-MAX(C986,Scenario!$B$11))/60</f>
        <v>34.75</v>
      </c>
    </row>
    <row r="987" customFormat="false" ht="15" hidden="false" customHeight="false" outlineLevel="0" collapsed="false">
      <c r="A987" s="6" t="s">
        <v>1748</v>
      </c>
      <c r="B987" s="6" t="s">
        <v>7895</v>
      </c>
      <c r="C987" s="6" t="n">
        <v>1784747004</v>
      </c>
      <c r="D987" s="6" t="n">
        <v>1784750612</v>
      </c>
      <c r="E987" s="9" t="n">
        <f aca="false">MAX(0,MIN(D987,Scenario!$B$12)-MAX(C987,Scenario!$B$11))/60</f>
        <v>60.1333333333333</v>
      </c>
    </row>
    <row r="988" customFormat="false" ht="15" hidden="false" customHeight="false" outlineLevel="0" collapsed="false">
      <c r="A988" s="6" t="s">
        <v>1760</v>
      </c>
      <c r="B988" s="6" t="s">
        <v>7893</v>
      </c>
      <c r="C988" s="6" t="n">
        <v>1784747116</v>
      </c>
      <c r="D988" s="6" t="n">
        <v>1784751157</v>
      </c>
      <c r="E988" s="9" t="n">
        <f aca="false">MAX(0,MIN(D988,Scenario!$B$12)-MAX(C988,Scenario!$B$11))/60</f>
        <v>67.35</v>
      </c>
    </row>
    <row r="989" customFormat="false" ht="15" hidden="false" customHeight="false" outlineLevel="0" collapsed="false">
      <c r="A989" s="6" t="s">
        <v>1752</v>
      </c>
      <c r="B989" s="6" t="s">
        <v>7896</v>
      </c>
      <c r="C989" s="6" t="n">
        <v>1784747763</v>
      </c>
      <c r="D989" s="6" t="n">
        <v>1784752455</v>
      </c>
      <c r="E989" s="9" t="n">
        <f aca="false">MAX(0,MIN(D989,Scenario!$B$12)-MAX(C989,Scenario!$B$11))/60</f>
        <v>78.2</v>
      </c>
    </row>
    <row r="990" customFormat="false" ht="15" hidden="false" customHeight="false" outlineLevel="0" collapsed="false">
      <c r="A990" s="6" t="s">
        <v>1758</v>
      </c>
      <c r="B990" s="6" t="s">
        <v>7894</v>
      </c>
      <c r="C990" s="6" t="n">
        <v>1784750890</v>
      </c>
      <c r="D990" s="6" t="n">
        <v>1784753381</v>
      </c>
      <c r="E990" s="9" t="n">
        <f aca="false">MAX(0,MIN(D990,Scenario!$B$12)-MAX(C990,Scenario!$B$11))/60</f>
        <v>41.5166666666667</v>
      </c>
    </row>
    <row r="991" customFormat="false" ht="15" hidden="false" customHeight="false" outlineLevel="0" collapsed="false">
      <c r="A991" s="6" t="s">
        <v>1754</v>
      </c>
      <c r="B991" s="6" t="s">
        <v>7897</v>
      </c>
      <c r="C991" s="6" t="n">
        <v>1784751785</v>
      </c>
      <c r="D991" s="6" t="n">
        <v>1784755061</v>
      </c>
      <c r="E991" s="9" t="n">
        <f aca="false">MAX(0,MIN(D991,Scenario!$B$12)-MAX(C991,Scenario!$B$11))/60</f>
        <v>54.6</v>
      </c>
    </row>
    <row r="992" customFormat="false" ht="15" hidden="false" customHeight="false" outlineLevel="0" collapsed="false">
      <c r="A992" s="6" t="s">
        <v>1760</v>
      </c>
      <c r="B992" s="6" t="s">
        <v>7893</v>
      </c>
      <c r="C992" s="6" t="n">
        <v>1784753700</v>
      </c>
      <c r="D992" s="6" t="n">
        <v>1784758298</v>
      </c>
      <c r="E992" s="9" t="n">
        <f aca="false">MAX(0,MIN(D992,Scenario!$B$12)-MAX(C992,Scenario!$B$11))/60</f>
        <v>76.6333333333333</v>
      </c>
    </row>
    <row r="993" customFormat="false" ht="15" hidden="false" customHeight="false" outlineLevel="0" collapsed="false">
      <c r="A993" s="6" t="s">
        <v>1762</v>
      </c>
      <c r="B993" s="6" t="s">
        <v>7896</v>
      </c>
      <c r="C993" s="6" t="n">
        <v>1784754083</v>
      </c>
      <c r="D993" s="6" t="n">
        <v>1784759118</v>
      </c>
      <c r="E993" s="9" t="n">
        <f aca="false">MAX(0,MIN(D993,Scenario!$B$12)-MAX(C993,Scenario!$B$11))/60</f>
        <v>83.9166666666667</v>
      </c>
    </row>
    <row r="994" customFormat="false" ht="15" hidden="false" customHeight="false" outlineLevel="0" collapsed="false">
      <c r="A994" s="6" t="s">
        <v>1672</v>
      </c>
      <c r="B994" s="6" t="s">
        <v>7894</v>
      </c>
      <c r="C994" s="6" t="n">
        <v>1784757395</v>
      </c>
      <c r="D994" s="6" t="n">
        <v>1784758264</v>
      </c>
      <c r="E994" s="9" t="n">
        <f aca="false">MAX(0,MIN(D994,Scenario!$B$12)-MAX(C994,Scenario!$B$11))/60</f>
        <v>14.4833333333333</v>
      </c>
    </row>
    <row r="995" customFormat="false" ht="15" hidden="false" customHeight="false" outlineLevel="0" collapsed="false">
      <c r="A995" s="6" t="s">
        <v>1764</v>
      </c>
      <c r="B995" s="6" t="s">
        <v>7884</v>
      </c>
      <c r="C995" s="6" t="n">
        <v>1784782842</v>
      </c>
      <c r="D995" s="6" t="n">
        <v>1784783289</v>
      </c>
      <c r="E995" s="9" t="n">
        <f aca="false">MAX(0,MIN(D995,Scenario!$B$12)-MAX(C995,Scenario!$B$11))/60</f>
        <v>7.45</v>
      </c>
    </row>
    <row r="996" customFormat="false" ht="15" hidden="false" customHeight="false" outlineLevel="0" collapsed="false">
      <c r="A996" s="6" t="s">
        <v>1736</v>
      </c>
      <c r="B996" s="6" t="s">
        <v>7883</v>
      </c>
      <c r="C996" s="6" t="n">
        <v>1784782845</v>
      </c>
      <c r="D996" s="6" t="n">
        <v>1784783712</v>
      </c>
      <c r="E996" s="9" t="n">
        <f aca="false">MAX(0,MIN(D996,Scenario!$B$12)-MAX(C996,Scenario!$B$11))/60</f>
        <v>14.45</v>
      </c>
    </row>
    <row r="997" customFormat="false" ht="15" hidden="false" customHeight="false" outlineLevel="0" collapsed="false">
      <c r="A997" s="6" t="s">
        <v>1768</v>
      </c>
      <c r="B997" s="6" t="s">
        <v>7884</v>
      </c>
      <c r="C997" s="6" t="n">
        <v>1784783330</v>
      </c>
      <c r="D997" s="6" t="n">
        <v>1784783951</v>
      </c>
      <c r="E997" s="9" t="n">
        <f aca="false">MAX(0,MIN(D997,Scenario!$B$12)-MAX(C997,Scenario!$B$11))/60</f>
        <v>10.35</v>
      </c>
    </row>
    <row r="998" customFormat="false" ht="15" hidden="false" customHeight="false" outlineLevel="0" collapsed="false">
      <c r="A998" s="6" t="s">
        <v>1764</v>
      </c>
      <c r="B998" s="6" t="s">
        <v>7883</v>
      </c>
      <c r="C998" s="6" t="n">
        <v>1784783729</v>
      </c>
      <c r="D998" s="6" t="n">
        <v>1784785512</v>
      </c>
      <c r="E998" s="9" t="n">
        <f aca="false">MAX(0,MIN(D998,Scenario!$B$12)-MAX(C998,Scenario!$B$11))/60</f>
        <v>29.7166666666667</v>
      </c>
    </row>
    <row r="999" customFormat="false" ht="15" hidden="false" customHeight="false" outlineLevel="0" collapsed="false">
      <c r="A999" s="6" t="s">
        <v>1770</v>
      </c>
      <c r="B999" s="6" t="s">
        <v>7884</v>
      </c>
      <c r="C999" s="6" t="n">
        <v>1784783964</v>
      </c>
      <c r="D999" s="6" t="n">
        <v>1784787345</v>
      </c>
      <c r="E999" s="9" t="n">
        <f aca="false">MAX(0,MIN(D999,Scenario!$B$12)-MAX(C999,Scenario!$B$11))/60</f>
        <v>56.35</v>
      </c>
    </row>
    <row r="1000" customFormat="false" ht="15" hidden="false" customHeight="false" outlineLevel="0" collapsed="false">
      <c r="A1000" s="6" t="s">
        <v>1772</v>
      </c>
      <c r="B1000" s="6" t="s">
        <v>7883</v>
      </c>
      <c r="C1000" s="6" t="n">
        <v>1784788019</v>
      </c>
      <c r="D1000" s="6" t="n">
        <v>1784788945</v>
      </c>
      <c r="E1000" s="9" t="n">
        <f aca="false">MAX(0,MIN(D1000,Scenario!$B$12)-MAX(C1000,Scenario!$B$11))/60</f>
        <v>15.4333333333333</v>
      </c>
    </row>
    <row r="1001" customFormat="false" ht="15" hidden="false" customHeight="false" outlineLevel="0" collapsed="false">
      <c r="A1001" s="6" t="s">
        <v>1774</v>
      </c>
      <c r="B1001" s="6" t="s">
        <v>7884</v>
      </c>
      <c r="C1001" s="6" t="n">
        <v>1784789062</v>
      </c>
      <c r="D1001" s="6" t="n">
        <v>1784789791</v>
      </c>
      <c r="E1001" s="9" t="n">
        <f aca="false">MAX(0,MIN(D1001,Scenario!$B$12)-MAX(C1001,Scenario!$B$11))/60</f>
        <v>12.15</v>
      </c>
    </row>
    <row r="1002" customFormat="false" ht="15" hidden="false" customHeight="false" outlineLevel="0" collapsed="false">
      <c r="A1002" s="6" t="s">
        <v>1776</v>
      </c>
      <c r="B1002" s="6" t="s">
        <v>7898</v>
      </c>
      <c r="C1002" s="6" t="n">
        <v>1784791217</v>
      </c>
      <c r="D1002" s="6" t="n">
        <v>1784791750</v>
      </c>
      <c r="E1002" s="9" t="n">
        <f aca="false">MAX(0,MIN(D1002,Scenario!$B$12)-MAX(C1002,Scenario!$B$11))/60</f>
        <v>8.88333333333333</v>
      </c>
    </row>
    <row r="1003" customFormat="false" ht="15" hidden="false" customHeight="false" outlineLevel="0" collapsed="false">
      <c r="A1003" s="6" t="s">
        <v>1778</v>
      </c>
      <c r="B1003" s="6" t="s">
        <v>7882</v>
      </c>
      <c r="C1003" s="6" t="n">
        <v>1784791762</v>
      </c>
      <c r="D1003" s="6" t="n">
        <v>1784796440</v>
      </c>
      <c r="E1003" s="9" t="n">
        <f aca="false">MAX(0,MIN(D1003,Scenario!$B$12)-MAX(C1003,Scenario!$B$11))/60</f>
        <v>77.9666666666667</v>
      </c>
    </row>
    <row r="1004" customFormat="false" ht="15" hidden="false" customHeight="false" outlineLevel="0" collapsed="false">
      <c r="A1004" s="6" t="s">
        <v>1776</v>
      </c>
      <c r="B1004" s="6" t="s">
        <v>7886</v>
      </c>
      <c r="C1004" s="6" t="n">
        <v>1784791787</v>
      </c>
      <c r="D1004" s="6" t="n">
        <v>1784793781</v>
      </c>
      <c r="E1004" s="9" t="n">
        <f aca="false">MAX(0,MIN(D1004,Scenario!$B$12)-MAX(C1004,Scenario!$B$11))/60</f>
        <v>33.2333333333333</v>
      </c>
    </row>
    <row r="1005" customFormat="false" ht="15" hidden="false" customHeight="false" outlineLevel="0" collapsed="false">
      <c r="A1005" s="6" t="s">
        <v>1780</v>
      </c>
      <c r="B1005" s="6" t="s">
        <v>7885</v>
      </c>
      <c r="C1005" s="6" t="n">
        <v>1784794772</v>
      </c>
      <c r="D1005" s="6" t="n">
        <v>1784796207</v>
      </c>
      <c r="E1005" s="9" t="n">
        <f aca="false">MAX(0,MIN(D1005,Scenario!$B$12)-MAX(C1005,Scenario!$B$11))/60</f>
        <v>23.9166666666667</v>
      </c>
    </row>
    <row r="1006" customFormat="false" ht="15" hidden="false" customHeight="false" outlineLevel="0" collapsed="false">
      <c r="A1006" s="6" t="s">
        <v>1782</v>
      </c>
      <c r="B1006" s="6" t="s">
        <v>7883</v>
      </c>
      <c r="C1006" s="6" t="n">
        <v>1784795933</v>
      </c>
      <c r="D1006" s="6" t="n">
        <v>1784798086</v>
      </c>
      <c r="E1006" s="9" t="n">
        <f aca="false">MAX(0,MIN(D1006,Scenario!$B$12)-MAX(C1006,Scenario!$B$11))/60</f>
        <v>35.8833333333333</v>
      </c>
    </row>
    <row r="1007" customFormat="false" ht="15" hidden="false" customHeight="false" outlineLevel="0" collapsed="false">
      <c r="A1007" s="6" t="s">
        <v>1784</v>
      </c>
      <c r="B1007" s="6" t="s">
        <v>7887</v>
      </c>
      <c r="C1007" s="6" t="n">
        <v>1784797564</v>
      </c>
      <c r="D1007" s="6" t="n">
        <v>1784799873</v>
      </c>
      <c r="E1007" s="9" t="n">
        <f aca="false">MAX(0,MIN(D1007,Scenario!$B$12)-MAX(C1007,Scenario!$B$11))/60</f>
        <v>38.4833333333333</v>
      </c>
    </row>
    <row r="1008" customFormat="false" ht="15" hidden="false" customHeight="false" outlineLevel="0" collapsed="false">
      <c r="A1008" s="6" t="s">
        <v>1786</v>
      </c>
      <c r="B1008" s="6" t="s">
        <v>7884</v>
      </c>
      <c r="C1008" s="6" t="n">
        <v>1784797918</v>
      </c>
      <c r="D1008" s="6" t="n">
        <v>1784801713</v>
      </c>
      <c r="E1008" s="9" t="n">
        <f aca="false">MAX(0,MIN(D1008,Scenario!$B$12)-MAX(C1008,Scenario!$B$11))/60</f>
        <v>63.25</v>
      </c>
    </row>
    <row r="1009" customFormat="false" ht="15" hidden="false" customHeight="false" outlineLevel="0" collapsed="false">
      <c r="A1009" s="6" t="s">
        <v>1788</v>
      </c>
      <c r="B1009" s="6" t="s">
        <v>7886</v>
      </c>
      <c r="C1009" s="6" t="n">
        <v>1784798381</v>
      </c>
      <c r="D1009" s="6" t="n">
        <v>1784798692</v>
      </c>
      <c r="E1009" s="9" t="n">
        <f aca="false">MAX(0,MIN(D1009,Scenario!$B$12)-MAX(C1009,Scenario!$B$11))/60</f>
        <v>5.18333333333333</v>
      </c>
    </row>
    <row r="1010" customFormat="false" ht="15" hidden="false" customHeight="false" outlineLevel="0" collapsed="false">
      <c r="A1010" s="6" t="s">
        <v>1788</v>
      </c>
      <c r="B1010" s="6" t="s">
        <v>7898</v>
      </c>
      <c r="C1010" s="6" t="n">
        <v>1784798745</v>
      </c>
      <c r="D1010" s="6" t="n">
        <v>1784800414</v>
      </c>
      <c r="E1010" s="9" t="n">
        <f aca="false">MAX(0,MIN(D1010,Scenario!$B$12)-MAX(C1010,Scenario!$B$11))/60</f>
        <v>27.8166666666667</v>
      </c>
    </row>
    <row r="1011" customFormat="false" ht="15" hidden="false" customHeight="false" outlineLevel="0" collapsed="false">
      <c r="A1011" s="6" t="s">
        <v>1778</v>
      </c>
      <c r="B1011" s="6" t="s">
        <v>7882</v>
      </c>
      <c r="C1011" s="6" t="n">
        <v>1784798903</v>
      </c>
      <c r="D1011" s="6" t="n">
        <v>1784803113</v>
      </c>
      <c r="E1011" s="9" t="n">
        <f aca="false">MAX(0,MIN(D1011,Scenario!$B$12)-MAX(C1011,Scenario!$B$11))/60</f>
        <v>70.1666666666667</v>
      </c>
    </row>
    <row r="1012" customFormat="false" ht="15" hidden="false" customHeight="false" outlineLevel="0" collapsed="false">
      <c r="A1012" s="6" t="s">
        <v>1790</v>
      </c>
      <c r="B1012" s="6" t="s">
        <v>7887</v>
      </c>
      <c r="C1012" s="6" t="n">
        <v>1784799918</v>
      </c>
      <c r="D1012" s="6" t="n">
        <v>1784800885</v>
      </c>
      <c r="E1012" s="9" t="n">
        <f aca="false">MAX(0,MIN(D1012,Scenario!$B$12)-MAX(C1012,Scenario!$B$11))/60</f>
        <v>16.1166666666667</v>
      </c>
    </row>
    <row r="1013" customFormat="false" ht="15" hidden="false" customHeight="false" outlineLevel="0" collapsed="false">
      <c r="A1013" s="6" t="s">
        <v>1792</v>
      </c>
      <c r="B1013" s="6" t="s">
        <v>7883</v>
      </c>
      <c r="C1013" s="6" t="n">
        <v>1784800871</v>
      </c>
      <c r="D1013" s="6" t="n">
        <v>1784801914</v>
      </c>
      <c r="E1013" s="9" t="n">
        <f aca="false">MAX(0,MIN(D1013,Scenario!$B$12)-MAX(C1013,Scenario!$B$11))/60</f>
        <v>17.3833333333333</v>
      </c>
    </row>
    <row r="1014" customFormat="false" ht="15" hidden="false" customHeight="false" outlineLevel="0" collapsed="false">
      <c r="A1014" s="6" t="s">
        <v>1794</v>
      </c>
      <c r="B1014" s="6" t="s">
        <v>7885</v>
      </c>
      <c r="C1014" s="6" t="n">
        <v>1784800972</v>
      </c>
      <c r="D1014" s="6" t="n">
        <v>1784805303</v>
      </c>
      <c r="E1014" s="9" t="n">
        <f aca="false">MAX(0,MIN(D1014,Scenario!$B$12)-MAX(C1014,Scenario!$B$11))/60</f>
        <v>72.1833333333333</v>
      </c>
    </row>
    <row r="1015" customFormat="false" ht="15" hidden="false" customHeight="false" outlineLevel="0" collapsed="false">
      <c r="A1015" s="6" t="s">
        <v>1796</v>
      </c>
      <c r="B1015" s="6" t="s">
        <v>7886</v>
      </c>
      <c r="C1015" s="6" t="n">
        <v>1784802164</v>
      </c>
      <c r="D1015" s="6" t="n">
        <v>1784805188</v>
      </c>
      <c r="E1015" s="9" t="n">
        <f aca="false">MAX(0,MIN(D1015,Scenario!$B$12)-MAX(C1015,Scenario!$B$11))/60</f>
        <v>50.4</v>
      </c>
    </row>
    <row r="1016" customFormat="false" ht="15" hidden="false" customHeight="false" outlineLevel="0" collapsed="false">
      <c r="A1016" s="6" t="s">
        <v>1798</v>
      </c>
      <c r="B1016" s="6" t="s">
        <v>7898</v>
      </c>
      <c r="C1016" s="6" t="n">
        <v>1784802175</v>
      </c>
      <c r="D1016" s="6" t="n">
        <v>1784802786</v>
      </c>
      <c r="E1016" s="9" t="n">
        <f aca="false">MAX(0,MIN(D1016,Scenario!$B$12)-MAX(C1016,Scenario!$B$11))/60</f>
        <v>10.1833333333333</v>
      </c>
    </row>
    <row r="1017" customFormat="false" ht="15" hidden="false" customHeight="false" outlineLevel="0" collapsed="false">
      <c r="A1017" s="6" t="s">
        <v>1800</v>
      </c>
      <c r="B1017" s="6" t="s">
        <v>7887</v>
      </c>
      <c r="C1017" s="6" t="n">
        <v>1784802289</v>
      </c>
      <c r="D1017" s="6" t="n">
        <v>1784802662</v>
      </c>
      <c r="E1017" s="9" t="n">
        <f aca="false">MAX(0,MIN(D1017,Scenario!$B$12)-MAX(C1017,Scenario!$B$11))/60</f>
        <v>6.21666666666667</v>
      </c>
    </row>
    <row r="1018" customFormat="false" ht="15" hidden="false" customHeight="false" outlineLevel="0" collapsed="false">
      <c r="A1018" s="6" t="s">
        <v>1800</v>
      </c>
      <c r="B1018" s="6" t="s">
        <v>7889</v>
      </c>
      <c r="C1018" s="6" t="n">
        <v>1784802698</v>
      </c>
      <c r="D1018" s="6" t="n">
        <v>1784803464</v>
      </c>
      <c r="E1018" s="9" t="n">
        <f aca="false">MAX(0,MIN(D1018,Scenario!$B$12)-MAX(C1018,Scenario!$B$11))/60</f>
        <v>12.7666666666667</v>
      </c>
    </row>
    <row r="1019" customFormat="false" ht="15" hidden="false" customHeight="false" outlineLevel="0" collapsed="false">
      <c r="A1019" s="6" t="s">
        <v>1798</v>
      </c>
      <c r="B1019" s="6" t="s">
        <v>7883</v>
      </c>
      <c r="C1019" s="6" t="n">
        <v>1784802811</v>
      </c>
      <c r="D1019" s="6" t="n">
        <v>1784806936</v>
      </c>
      <c r="E1019" s="9" t="n">
        <f aca="false">MAX(0,MIN(D1019,Scenario!$B$12)-MAX(C1019,Scenario!$B$11))/60</f>
        <v>68.75</v>
      </c>
    </row>
    <row r="1020" customFormat="false" ht="15" hidden="false" customHeight="false" outlineLevel="0" collapsed="false">
      <c r="A1020" s="6" t="s">
        <v>1802</v>
      </c>
      <c r="B1020" s="6" t="s">
        <v>7887</v>
      </c>
      <c r="C1020" s="6" t="n">
        <v>1784803030</v>
      </c>
      <c r="D1020" s="6" t="n">
        <v>1784806369</v>
      </c>
      <c r="E1020" s="9" t="n">
        <f aca="false">MAX(0,MIN(D1020,Scenario!$B$12)-MAX(C1020,Scenario!$B$11))/60</f>
        <v>55.65</v>
      </c>
    </row>
    <row r="1021" customFormat="false" ht="15" hidden="false" customHeight="false" outlineLevel="0" collapsed="false">
      <c r="A1021" s="6" t="s">
        <v>1786</v>
      </c>
      <c r="B1021" s="6" t="s">
        <v>7884</v>
      </c>
      <c r="C1021" s="6" t="n">
        <v>1784803529</v>
      </c>
      <c r="D1021" s="6" t="n">
        <v>1784806292</v>
      </c>
      <c r="E1021" s="9" t="n">
        <f aca="false">MAX(0,MIN(D1021,Scenario!$B$12)-MAX(C1021,Scenario!$B$11))/60</f>
        <v>46.05</v>
      </c>
    </row>
    <row r="1022" customFormat="false" ht="15" hidden="false" customHeight="false" outlineLevel="0" collapsed="false">
      <c r="A1022" s="6" t="s">
        <v>1810</v>
      </c>
      <c r="B1022" s="6" t="s">
        <v>7889</v>
      </c>
      <c r="C1022" s="6" t="n">
        <v>1784805350</v>
      </c>
      <c r="D1022" s="6" t="n">
        <v>1784807470</v>
      </c>
      <c r="E1022" s="9" t="n">
        <f aca="false">MAX(0,MIN(D1022,Scenario!$B$12)-MAX(C1022,Scenario!$B$11))/60</f>
        <v>35.3333333333333</v>
      </c>
    </row>
    <row r="1023" customFormat="false" ht="15" hidden="false" customHeight="false" outlineLevel="0" collapsed="false">
      <c r="A1023" s="6" t="s">
        <v>1812</v>
      </c>
      <c r="B1023" s="6" t="s">
        <v>7884</v>
      </c>
      <c r="C1023" s="6" t="n">
        <v>1784806341</v>
      </c>
      <c r="D1023" s="6" t="n">
        <v>1784806757</v>
      </c>
      <c r="E1023" s="9" t="n">
        <f aca="false">MAX(0,MIN(D1023,Scenario!$B$12)-MAX(C1023,Scenario!$B$11))/60</f>
        <v>6.93333333333333</v>
      </c>
    </row>
    <row r="1024" customFormat="false" ht="15" hidden="false" customHeight="false" outlineLevel="0" collapsed="false">
      <c r="A1024" s="6" t="s">
        <v>1816</v>
      </c>
      <c r="B1024" s="6" t="s">
        <v>7887</v>
      </c>
      <c r="C1024" s="6" t="n">
        <v>1784806424</v>
      </c>
      <c r="D1024" s="6" t="n">
        <v>1784809705</v>
      </c>
      <c r="E1024" s="9" t="n">
        <f aca="false">MAX(0,MIN(D1024,Scenario!$B$12)-MAX(C1024,Scenario!$B$11))/60</f>
        <v>54.6833333333333</v>
      </c>
    </row>
    <row r="1025" customFormat="false" ht="15" hidden="false" customHeight="false" outlineLevel="0" collapsed="false">
      <c r="A1025" s="6" t="s">
        <v>1806</v>
      </c>
      <c r="B1025" s="6" t="s">
        <v>7884</v>
      </c>
      <c r="C1025" s="6" t="n">
        <v>1784806812</v>
      </c>
      <c r="D1025" s="6" t="n">
        <v>1784808390</v>
      </c>
      <c r="E1025" s="9" t="n">
        <f aca="false">MAX(0,MIN(D1025,Scenario!$B$12)-MAX(C1025,Scenario!$B$11))/60</f>
        <v>26.3</v>
      </c>
    </row>
    <row r="1026" customFormat="false" ht="15" hidden="false" customHeight="false" outlineLevel="0" collapsed="false">
      <c r="A1026" s="6" t="s">
        <v>1812</v>
      </c>
      <c r="B1026" s="6" t="s">
        <v>7883</v>
      </c>
      <c r="C1026" s="6" t="n">
        <v>1784806976</v>
      </c>
      <c r="D1026" s="6" t="n">
        <v>1784810033</v>
      </c>
      <c r="E1026" s="9" t="n">
        <f aca="false">MAX(0,MIN(D1026,Scenario!$B$12)-MAX(C1026,Scenario!$B$11))/60</f>
        <v>50.95</v>
      </c>
    </row>
    <row r="1027" customFormat="false" ht="15" hidden="false" customHeight="false" outlineLevel="0" collapsed="false">
      <c r="A1027" s="6" t="s">
        <v>1804</v>
      </c>
      <c r="B1027" s="6" t="s">
        <v>7886</v>
      </c>
      <c r="C1027" s="6" t="n">
        <v>1784807046</v>
      </c>
      <c r="D1027" s="6" t="n">
        <v>1784808661</v>
      </c>
      <c r="E1027" s="9" t="n">
        <f aca="false">MAX(0,MIN(D1027,Scenario!$B$12)-MAX(C1027,Scenario!$B$11))/60</f>
        <v>26.9166666666667</v>
      </c>
    </row>
    <row r="1028" customFormat="false" ht="15" hidden="false" customHeight="false" outlineLevel="0" collapsed="false">
      <c r="A1028" s="6" t="s">
        <v>1794</v>
      </c>
      <c r="B1028" s="6" t="s">
        <v>7885</v>
      </c>
      <c r="C1028" s="6" t="n">
        <v>1784807128</v>
      </c>
      <c r="D1028" s="6" t="n">
        <v>1784812996</v>
      </c>
      <c r="E1028" s="9" t="n">
        <f aca="false">MAX(0,MIN(D1028,Scenario!$B$12)-MAX(C1028,Scenario!$B$11))/60</f>
        <v>97.8</v>
      </c>
    </row>
    <row r="1029" customFormat="false" ht="15" hidden="false" customHeight="false" outlineLevel="0" collapsed="false">
      <c r="A1029" s="6" t="s">
        <v>1814</v>
      </c>
      <c r="B1029" s="6" t="s">
        <v>7892</v>
      </c>
      <c r="C1029" s="6" t="n">
        <v>1784808050</v>
      </c>
      <c r="D1029" s="6" t="n">
        <v>1784809591</v>
      </c>
      <c r="E1029" s="9" t="n">
        <f aca="false">MAX(0,MIN(D1029,Scenario!$B$12)-MAX(C1029,Scenario!$B$11))/60</f>
        <v>25.6833333333333</v>
      </c>
    </row>
    <row r="1030" customFormat="false" ht="15" hidden="false" customHeight="false" outlineLevel="0" collapsed="false">
      <c r="A1030" s="6" t="s">
        <v>1818</v>
      </c>
      <c r="B1030" s="6" t="s">
        <v>7891</v>
      </c>
      <c r="C1030" s="6" t="n">
        <v>1784808745</v>
      </c>
      <c r="D1030" s="6" t="n">
        <v>1784812321</v>
      </c>
      <c r="E1030" s="9" t="n">
        <f aca="false">MAX(0,MIN(D1030,Scenario!$B$12)-MAX(C1030,Scenario!$B$11))/60</f>
        <v>59.6</v>
      </c>
    </row>
    <row r="1031" customFormat="false" ht="15" hidden="false" customHeight="false" outlineLevel="0" collapsed="false">
      <c r="A1031" s="6" t="s">
        <v>1820</v>
      </c>
      <c r="B1031" s="6" t="s">
        <v>7890</v>
      </c>
      <c r="C1031" s="6" t="n">
        <v>1784809295</v>
      </c>
      <c r="D1031" s="6" t="n">
        <v>1784809835</v>
      </c>
      <c r="E1031" s="9" t="n">
        <f aca="false">MAX(0,MIN(D1031,Scenario!$B$12)-MAX(C1031,Scenario!$B$11))/60</f>
        <v>9</v>
      </c>
    </row>
    <row r="1032" customFormat="false" ht="15" hidden="false" customHeight="false" outlineLevel="0" collapsed="false">
      <c r="A1032" s="6" t="s">
        <v>1822</v>
      </c>
      <c r="B1032" s="6" t="s">
        <v>7886</v>
      </c>
      <c r="C1032" s="6" t="n">
        <v>1784809355</v>
      </c>
      <c r="D1032" s="6" t="n">
        <v>1784812482</v>
      </c>
      <c r="E1032" s="9" t="n">
        <f aca="false">MAX(0,MIN(D1032,Scenario!$B$12)-MAX(C1032,Scenario!$B$11))/60</f>
        <v>52.1166666666667</v>
      </c>
    </row>
    <row r="1033" customFormat="false" ht="15" hidden="false" customHeight="false" outlineLevel="0" collapsed="false">
      <c r="A1033" s="6" t="s">
        <v>1810</v>
      </c>
      <c r="B1033" s="6" t="s">
        <v>7889</v>
      </c>
      <c r="C1033" s="6" t="n">
        <v>1784809664</v>
      </c>
      <c r="D1033" s="6" t="n">
        <v>1784813082</v>
      </c>
      <c r="E1033" s="9" t="n">
        <f aca="false">MAX(0,MIN(D1033,Scenario!$B$12)-MAX(C1033,Scenario!$B$11))/60</f>
        <v>56.9666666666667</v>
      </c>
    </row>
    <row r="1034" customFormat="false" ht="15" hidden="false" customHeight="false" outlineLevel="0" collapsed="false">
      <c r="A1034" s="6" t="s">
        <v>1820</v>
      </c>
      <c r="B1034" s="6" t="s">
        <v>7898</v>
      </c>
      <c r="C1034" s="6" t="n">
        <v>1784809857</v>
      </c>
      <c r="D1034" s="6" t="n">
        <v>1784811913</v>
      </c>
      <c r="E1034" s="9" t="n">
        <f aca="false">MAX(0,MIN(D1034,Scenario!$B$12)-MAX(C1034,Scenario!$B$11))/60</f>
        <v>34.2666666666667</v>
      </c>
    </row>
    <row r="1035" customFormat="false" ht="15" hidden="false" customHeight="false" outlineLevel="0" collapsed="false">
      <c r="A1035" s="6" t="s">
        <v>1824</v>
      </c>
      <c r="B1035" s="6" t="s">
        <v>7887</v>
      </c>
      <c r="C1035" s="6" t="n">
        <v>1784810639</v>
      </c>
      <c r="D1035" s="6" t="n">
        <v>1784811688</v>
      </c>
      <c r="E1035" s="9" t="n">
        <f aca="false">MAX(0,MIN(D1035,Scenario!$B$12)-MAX(C1035,Scenario!$B$11))/60</f>
        <v>17.4833333333333</v>
      </c>
    </row>
    <row r="1036" customFormat="false" ht="15" hidden="false" customHeight="false" outlineLevel="0" collapsed="false">
      <c r="A1036" s="6" t="s">
        <v>1826</v>
      </c>
      <c r="B1036" s="6" t="s">
        <v>7892</v>
      </c>
      <c r="C1036" s="6" t="n">
        <v>1784810715</v>
      </c>
      <c r="D1036" s="6" t="n">
        <v>1784813080</v>
      </c>
      <c r="E1036" s="9" t="n">
        <f aca="false">MAX(0,MIN(D1036,Scenario!$B$12)-MAX(C1036,Scenario!$B$11))/60</f>
        <v>39.4166666666667</v>
      </c>
    </row>
    <row r="1037" customFormat="false" ht="15" hidden="false" customHeight="false" outlineLevel="0" collapsed="false">
      <c r="A1037" s="6" t="s">
        <v>1804</v>
      </c>
      <c r="B1037" s="6" t="s">
        <v>7886</v>
      </c>
      <c r="C1037" s="6" t="n">
        <v>1784812501</v>
      </c>
      <c r="D1037" s="6" t="n">
        <v>1784814555</v>
      </c>
      <c r="E1037" s="9" t="n">
        <f aca="false">MAX(0,MIN(D1037,Scenario!$B$12)-MAX(C1037,Scenario!$B$11))/60</f>
        <v>34.2333333333333</v>
      </c>
    </row>
    <row r="1038" customFormat="false" ht="15" hidden="false" customHeight="false" outlineLevel="0" collapsed="false">
      <c r="A1038" s="6" t="s">
        <v>1816</v>
      </c>
      <c r="B1038" s="6" t="s">
        <v>7887</v>
      </c>
      <c r="C1038" s="6" t="n">
        <v>1784813514</v>
      </c>
      <c r="D1038" s="6" t="n">
        <v>1784816534</v>
      </c>
      <c r="E1038" s="9" t="n">
        <f aca="false">MAX(0,MIN(D1038,Scenario!$B$12)-MAX(C1038,Scenario!$B$11))/60</f>
        <v>50.3333333333333</v>
      </c>
    </row>
    <row r="1039" customFormat="false" ht="15" hidden="false" customHeight="false" outlineLevel="0" collapsed="false">
      <c r="A1039" s="6" t="s">
        <v>1828</v>
      </c>
      <c r="B1039" s="6" t="s">
        <v>7890</v>
      </c>
      <c r="C1039" s="6" t="n">
        <v>1784813900</v>
      </c>
      <c r="D1039" s="6" t="n">
        <v>1784816337</v>
      </c>
      <c r="E1039" s="9" t="n">
        <f aca="false">MAX(0,MIN(D1039,Scenario!$B$12)-MAX(C1039,Scenario!$B$11))/60</f>
        <v>40.6166666666667</v>
      </c>
    </row>
    <row r="1040" customFormat="false" ht="15" hidden="false" customHeight="false" outlineLevel="0" collapsed="false">
      <c r="A1040" s="6" t="s">
        <v>1818</v>
      </c>
      <c r="B1040" s="6" t="s">
        <v>7891</v>
      </c>
      <c r="C1040" s="6" t="n">
        <v>1784813945</v>
      </c>
      <c r="D1040" s="6" t="n">
        <v>1784817253</v>
      </c>
      <c r="E1040" s="9" t="n">
        <f aca="false">MAX(0,MIN(D1040,Scenario!$B$12)-MAX(C1040,Scenario!$B$11))/60</f>
        <v>55.1333333333333</v>
      </c>
    </row>
    <row r="1041" customFormat="false" ht="15" hidden="false" customHeight="false" outlineLevel="0" collapsed="false">
      <c r="A1041" s="6" t="s">
        <v>1830</v>
      </c>
      <c r="B1041" s="6" t="s">
        <v>7890</v>
      </c>
      <c r="C1041" s="6" t="n">
        <v>1784818336</v>
      </c>
      <c r="D1041" s="6" t="n">
        <v>1784818890</v>
      </c>
      <c r="E1041" s="9" t="n">
        <f aca="false">MAX(0,MIN(D1041,Scenario!$B$12)-MAX(C1041,Scenario!$B$11))/60</f>
        <v>9.23333333333333</v>
      </c>
    </row>
    <row r="1042" customFormat="false" ht="15" hidden="false" customHeight="false" outlineLevel="0" collapsed="false">
      <c r="A1042" s="6" t="s">
        <v>1832</v>
      </c>
      <c r="B1042" s="6" t="s">
        <v>7892</v>
      </c>
      <c r="C1042" s="6" t="n">
        <v>1784819680</v>
      </c>
      <c r="D1042" s="6" t="n">
        <v>1784825053</v>
      </c>
      <c r="E1042" s="9" t="n">
        <f aca="false">MAX(0,MIN(D1042,Scenario!$B$12)-MAX(C1042,Scenario!$B$11))/60</f>
        <v>89.55</v>
      </c>
    </row>
    <row r="1043" customFormat="false" ht="15" hidden="false" customHeight="false" outlineLevel="0" collapsed="false">
      <c r="A1043" s="6" t="s">
        <v>1834</v>
      </c>
      <c r="B1043" s="6" t="s">
        <v>7887</v>
      </c>
      <c r="C1043" s="6" t="n">
        <v>1784820137</v>
      </c>
      <c r="D1043" s="6" t="n">
        <v>1784821433</v>
      </c>
      <c r="E1043" s="9" t="n">
        <f aca="false">MAX(0,MIN(D1043,Scenario!$B$12)-MAX(C1043,Scenario!$B$11))/60</f>
        <v>21.6</v>
      </c>
    </row>
    <row r="1044" customFormat="false" ht="15" hidden="false" customHeight="false" outlineLevel="0" collapsed="false">
      <c r="A1044" s="6" t="s">
        <v>1836</v>
      </c>
      <c r="B1044" s="6" t="s">
        <v>7891</v>
      </c>
      <c r="C1044" s="6" t="n">
        <v>1784820522</v>
      </c>
      <c r="D1044" s="6" t="n">
        <v>1784825422</v>
      </c>
      <c r="E1044" s="9" t="n">
        <f aca="false">MAX(0,MIN(D1044,Scenario!$B$12)-MAX(C1044,Scenario!$B$11))/60</f>
        <v>81.6666666666667</v>
      </c>
    </row>
    <row r="1045" customFormat="false" ht="15" hidden="false" customHeight="false" outlineLevel="0" collapsed="false">
      <c r="A1045" s="6" t="s">
        <v>1838</v>
      </c>
      <c r="B1045" s="6" t="s">
        <v>7890</v>
      </c>
      <c r="C1045" s="6" t="n">
        <v>1784820794</v>
      </c>
      <c r="D1045" s="6" t="n">
        <v>1784822680</v>
      </c>
      <c r="E1045" s="9" t="n">
        <f aca="false">MAX(0,MIN(D1045,Scenario!$B$12)-MAX(C1045,Scenario!$B$11))/60</f>
        <v>31.4333333333333</v>
      </c>
    </row>
    <row r="1046" customFormat="false" ht="15" hidden="false" customHeight="false" outlineLevel="0" collapsed="false">
      <c r="A1046" s="6" t="s">
        <v>1840</v>
      </c>
      <c r="B1046" s="6" t="s">
        <v>7893</v>
      </c>
      <c r="C1046" s="6" t="n">
        <v>1784822422</v>
      </c>
      <c r="D1046" s="6" t="n">
        <v>1784823353</v>
      </c>
      <c r="E1046" s="9" t="n">
        <f aca="false">MAX(0,MIN(D1046,Scenario!$B$12)-MAX(C1046,Scenario!$B$11))/60</f>
        <v>15.5166666666667</v>
      </c>
    </row>
    <row r="1047" customFormat="false" ht="15" hidden="false" customHeight="false" outlineLevel="0" collapsed="false">
      <c r="A1047" s="6" t="s">
        <v>1842</v>
      </c>
      <c r="B1047" s="6" t="s">
        <v>7893</v>
      </c>
      <c r="C1047" s="6" t="n">
        <v>1784824314</v>
      </c>
      <c r="D1047" s="6" t="n">
        <v>1784830109</v>
      </c>
      <c r="E1047" s="9" t="n">
        <f aca="false">MAX(0,MIN(D1047,Scenario!$B$12)-MAX(C1047,Scenario!$B$11))/60</f>
        <v>96.5833333333333</v>
      </c>
    </row>
    <row r="1048" customFormat="false" ht="15" hidden="false" customHeight="false" outlineLevel="0" collapsed="false">
      <c r="A1048" s="6" t="s">
        <v>1844</v>
      </c>
      <c r="B1048" s="6" t="s">
        <v>7899</v>
      </c>
      <c r="C1048" s="6" t="n">
        <v>1784824802</v>
      </c>
      <c r="D1048" s="6" t="n">
        <v>1784825926</v>
      </c>
      <c r="E1048" s="9" t="n">
        <f aca="false">MAX(0,MIN(D1048,Scenario!$B$12)-MAX(C1048,Scenario!$B$11))/60</f>
        <v>18.7333333333333</v>
      </c>
    </row>
    <row r="1049" customFormat="false" ht="15" hidden="false" customHeight="false" outlineLevel="0" collapsed="false">
      <c r="A1049" s="6" t="s">
        <v>1846</v>
      </c>
      <c r="B1049" s="6" t="s">
        <v>7890</v>
      </c>
      <c r="C1049" s="6" t="n">
        <v>1784824999</v>
      </c>
      <c r="D1049" s="6" t="n">
        <v>1784826376</v>
      </c>
      <c r="E1049" s="9" t="n">
        <f aca="false">MAX(0,MIN(D1049,Scenario!$B$12)-MAX(C1049,Scenario!$B$11))/60</f>
        <v>22.95</v>
      </c>
    </row>
    <row r="1050" customFormat="false" ht="15" hidden="false" customHeight="false" outlineLevel="0" collapsed="false">
      <c r="A1050" s="6" t="s">
        <v>1848</v>
      </c>
      <c r="B1050" s="6" t="s">
        <v>7899</v>
      </c>
      <c r="C1050" s="6" t="n">
        <v>1784825940</v>
      </c>
      <c r="D1050" s="6" t="n">
        <v>1784826720</v>
      </c>
      <c r="E1050" s="9" t="n">
        <f aca="false">MAX(0,MIN(D1050,Scenario!$B$12)-MAX(C1050,Scenario!$B$11))/60</f>
        <v>13</v>
      </c>
    </row>
    <row r="1051" customFormat="false" ht="15" hidden="false" customHeight="false" outlineLevel="0" collapsed="false">
      <c r="A1051" s="6" t="s">
        <v>1850</v>
      </c>
      <c r="B1051" s="6" t="s">
        <v>7895</v>
      </c>
      <c r="C1051" s="6" t="n">
        <v>1784826318</v>
      </c>
      <c r="D1051" s="6" t="n">
        <v>1784830111</v>
      </c>
      <c r="E1051" s="9" t="n">
        <f aca="false">MAX(0,MIN(D1051,Scenario!$B$12)-MAX(C1051,Scenario!$B$11))/60</f>
        <v>63.2166666666667</v>
      </c>
    </row>
    <row r="1052" customFormat="false" ht="15" hidden="false" customHeight="false" outlineLevel="0" collapsed="false">
      <c r="A1052" s="6" t="s">
        <v>1852</v>
      </c>
      <c r="B1052" s="6" t="s">
        <v>7890</v>
      </c>
      <c r="C1052" s="6" t="n">
        <v>1784827644</v>
      </c>
      <c r="D1052" s="6" t="n">
        <v>1784829987</v>
      </c>
      <c r="E1052" s="9" t="n">
        <f aca="false">MAX(0,MIN(D1052,Scenario!$B$12)-MAX(C1052,Scenario!$B$11))/60</f>
        <v>39.05</v>
      </c>
    </row>
    <row r="1053" customFormat="false" ht="15" hidden="false" customHeight="false" outlineLevel="0" collapsed="false">
      <c r="A1053" s="6" t="s">
        <v>1854</v>
      </c>
      <c r="B1053" s="6" t="s">
        <v>7899</v>
      </c>
      <c r="C1053" s="6" t="n">
        <v>1784827950</v>
      </c>
      <c r="D1053" s="6" t="n">
        <v>1784829693</v>
      </c>
      <c r="E1053" s="9" t="n">
        <f aca="false">MAX(0,MIN(D1053,Scenario!$B$12)-MAX(C1053,Scenario!$B$11))/60</f>
        <v>29.05</v>
      </c>
    </row>
    <row r="1054" customFormat="false" ht="15" hidden="false" customHeight="false" outlineLevel="0" collapsed="false">
      <c r="A1054" s="6" t="s">
        <v>1858</v>
      </c>
      <c r="B1054" s="6" t="s">
        <v>7892</v>
      </c>
      <c r="C1054" s="6" t="n">
        <v>1784829497</v>
      </c>
      <c r="D1054" s="6" t="n">
        <v>1784831403</v>
      </c>
      <c r="E1054" s="9" t="n">
        <f aca="false">MAX(0,MIN(D1054,Scenario!$B$12)-MAX(C1054,Scenario!$B$11))/60</f>
        <v>31.7666666666667</v>
      </c>
    </row>
    <row r="1055" customFormat="false" ht="15" hidden="false" customHeight="false" outlineLevel="0" collapsed="false">
      <c r="A1055" s="6" t="s">
        <v>1846</v>
      </c>
      <c r="B1055" s="6" t="s">
        <v>7890</v>
      </c>
      <c r="C1055" s="6" t="n">
        <v>1784830014</v>
      </c>
      <c r="D1055" s="6" t="n">
        <v>1784830973</v>
      </c>
      <c r="E1055" s="9" t="n">
        <f aca="false">MAX(0,MIN(D1055,Scenario!$B$12)-MAX(C1055,Scenario!$B$11))/60</f>
        <v>15.9833333333333</v>
      </c>
    </row>
    <row r="1056" customFormat="false" ht="15" hidden="false" customHeight="false" outlineLevel="0" collapsed="false">
      <c r="A1056" s="6" t="s">
        <v>1840</v>
      </c>
      <c r="B1056" s="6" t="s">
        <v>7893</v>
      </c>
      <c r="C1056" s="6" t="n">
        <v>1784830133</v>
      </c>
      <c r="D1056" s="6" t="n">
        <v>1784830831</v>
      </c>
      <c r="E1056" s="9" t="n">
        <f aca="false">MAX(0,MIN(D1056,Scenario!$B$12)-MAX(C1056,Scenario!$B$11))/60</f>
        <v>11.6333333333333</v>
      </c>
    </row>
    <row r="1057" customFormat="false" ht="15" hidden="false" customHeight="false" outlineLevel="0" collapsed="false">
      <c r="A1057" s="6" t="s">
        <v>1860</v>
      </c>
      <c r="B1057" s="6" t="s">
        <v>7891</v>
      </c>
      <c r="C1057" s="6" t="n">
        <v>1784830468</v>
      </c>
      <c r="D1057" s="6" t="n">
        <v>1784832804</v>
      </c>
      <c r="E1057" s="9" t="n">
        <f aca="false">MAX(0,MIN(D1057,Scenario!$B$12)-MAX(C1057,Scenario!$B$11))/60</f>
        <v>38.9333333333333</v>
      </c>
    </row>
    <row r="1058" customFormat="false" ht="15" hidden="false" customHeight="false" outlineLevel="0" collapsed="false">
      <c r="A1058" s="6" t="s">
        <v>1862</v>
      </c>
      <c r="B1058" s="6" t="s">
        <v>7895</v>
      </c>
      <c r="C1058" s="6" t="n">
        <v>1784831102</v>
      </c>
      <c r="D1058" s="6" t="n">
        <v>1784833989</v>
      </c>
      <c r="E1058" s="9" t="n">
        <f aca="false">MAX(0,MIN(D1058,Scenario!$B$12)-MAX(C1058,Scenario!$B$11))/60</f>
        <v>48.1166666666667</v>
      </c>
    </row>
    <row r="1059" customFormat="false" ht="15" hidden="false" customHeight="false" outlineLevel="0" collapsed="false">
      <c r="A1059" s="6" t="s">
        <v>1842</v>
      </c>
      <c r="B1059" s="6" t="s">
        <v>7893</v>
      </c>
      <c r="C1059" s="6" t="n">
        <v>1784831522</v>
      </c>
      <c r="D1059" s="6" t="n">
        <v>1784833998</v>
      </c>
      <c r="E1059" s="9" t="n">
        <f aca="false">MAX(0,MIN(D1059,Scenario!$B$12)-MAX(C1059,Scenario!$B$11))/60</f>
        <v>41.2666666666667</v>
      </c>
    </row>
    <row r="1060" customFormat="false" ht="15" hidden="false" customHeight="false" outlineLevel="0" collapsed="false">
      <c r="A1060" s="6" t="s">
        <v>1858</v>
      </c>
      <c r="B1060" s="6" t="s">
        <v>7892</v>
      </c>
      <c r="C1060" s="6" t="n">
        <v>1784832602</v>
      </c>
      <c r="D1060" s="6" t="n">
        <v>1784835715</v>
      </c>
      <c r="E1060" s="9" t="n">
        <f aca="false">MAX(0,MIN(D1060,Scenario!$B$12)-MAX(C1060,Scenario!$B$11))/60</f>
        <v>51.8833333333333</v>
      </c>
    </row>
    <row r="1061" customFormat="false" ht="15" hidden="false" customHeight="false" outlineLevel="0" collapsed="false">
      <c r="A1061" s="6" t="s">
        <v>1864</v>
      </c>
      <c r="B1061" s="6" t="s">
        <v>7893</v>
      </c>
      <c r="C1061" s="6" t="n">
        <v>1784834053</v>
      </c>
      <c r="D1061" s="6" t="n">
        <v>1784835841</v>
      </c>
      <c r="E1061" s="9" t="n">
        <f aca="false">MAX(0,MIN(D1061,Scenario!$B$12)-MAX(C1061,Scenario!$B$11))/60</f>
        <v>29.8</v>
      </c>
    </row>
    <row r="1062" customFormat="false" ht="15" hidden="false" customHeight="false" outlineLevel="0" collapsed="false">
      <c r="A1062" s="6" t="s">
        <v>1866</v>
      </c>
      <c r="B1062" s="6" t="s">
        <v>7895</v>
      </c>
      <c r="C1062" s="6" t="n">
        <v>1784835931</v>
      </c>
      <c r="D1062" s="6" t="n">
        <v>1784838969</v>
      </c>
      <c r="E1062" s="9" t="n">
        <f aca="false">MAX(0,MIN(D1062,Scenario!$B$12)-MAX(C1062,Scenario!$B$11))/60</f>
        <v>50.6333333333333</v>
      </c>
    </row>
    <row r="1063" customFormat="false" ht="15" hidden="false" customHeight="false" outlineLevel="0" collapsed="false">
      <c r="A1063" s="6" t="s">
        <v>1870</v>
      </c>
      <c r="B1063" s="6" t="s">
        <v>7899</v>
      </c>
      <c r="C1063" s="6" t="n">
        <v>1784837044</v>
      </c>
      <c r="D1063" s="6" t="n">
        <v>1784838982</v>
      </c>
      <c r="E1063" s="9" t="n">
        <f aca="false">MAX(0,MIN(D1063,Scenario!$B$12)-MAX(C1063,Scenario!$B$11))/60</f>
        <v>32.3</v>
      </c>
    </row>
    <row r="1064" customFormat="false" ht="15" hidden="false" customHeight="false" outlineLevel="0" collapsed="false">
      <c r="A1064" s="6" t="s">
        <v>1864</v>
      </c>
      <c r="B1064" s="6" t="s">
        <v>7893</v>
      </c>
      <c r="C1064" s="6" t="n">
        <v>1784837713</v>
      </c>
      <c r="D1064" s="6" t="n">
        <v>1784838532</v>
      </c>
      <c r="E1064" s="9" t="n">
        <f aca="false">MAX(0,MIN(D1064,Scenario!$B$12)-MAX(C1064,Scenario!$B$11))/60</f>
        <v>13.65</v>
      </c>
    </row>
    <row r="1065" customFormat="false" ht="15" hidden="false" customHeight="false" outlineLevel="0" collapsed="false">
      <c r="A1065" s="6" t="s">
        <v>1868</v>
      </c>
      <c r="B1065" s="6" t="s">
        <v>7893</v>
      </c>
      <c r="C1065" s="6" t="n">
        <v>1784838574</v>
      </c>
      <c r="D1065" s="6" t="n">
        <v>1784839934</v>
      </c>
      <c r="E1065" s="9" t="n">
        <f aca="false">MAX(0,MIN(D1065,Scenario!$B$12)-MAX(C1065,Scenario!$B$11))/60</f>
        <v>22.6666666666667</v>
      </c>
    </row>
    <row r="1066" customFormat="false" ht="15" hidden="false" customHeight="false" outlineLevel="0" collapsed="false">
      <c r="A1066" s="6" t="s">
        <v>1872</v>
      </c>
      <c r="B1066" s="6" t="s">
        <v>7893</v>
      </c>
      <c r="C1066" s="6" t="n">
        <v>1784839945</v>
      </c>
      <c r="D1066" s="6" t="n">
        <v>1784843301</v>
      </c>
      <c r="E1066" s="9" t="n">
        <f aca="false">MAX(0,MIN(D1066,Scenario!$B$12)-MAX(C1066,Scenario!$B$11))/60</f>
        <v>55.9333333333333</v>
      </c>
    </row>
    <row r="1067" customFormat="false" ht="15" hidden="false" customHeight="false" outlineLevel="0" collapsed="false">
      <c r="A1067" s="6" t="s">
        <v>1874</v>
      </c>
      <c r="B1067" s="6" t="s">
        <v>7895</v>
      </c>
      <c r="C1067" s="6" t="n">
        <v>1784840808</v>
      </c>
      <c r="D1067" s="6" t="n">
        <v>1784844674</v>
      </c>
      <c r="E1067" s="9" t="n">
        <f aca="false">MAX(0,MIN(D1067,Scenario!$B$12)-MAX(C1067,Scenario!$B$11))/60</f>
        <v>64.4333333333333</v>
      </c>
    </row>
    <row r="1068" customFormat="false" ht="15" hidden="false" customHeight="false" outlineLevel="0" collapsed="false">
      <c r="A1068" s="6" t="s">
        <v>1876</v>
      </c>
      <c r="B1068" s="6" t="s">
        <v>7893</v>
      </c>
      <c r="C1068" s="6" t="n">
        <v>1784843345</v>
      </c>
      <c r="D1068" s="6" t="n">
        <v>1784844111</v>
      </c>
      <c r="E1068" s="9" t="n">
        <f aca="false">MAX(0,MIN(D1068,Scenario!$B$12)-MAX(C1068,Scenario!$B$11))/60</f>
        <v>12.7666666666667</v>
      </c>
    </row>
    <row r="1069" customFormat="false" ht="15" hidden="false" customHeight="false" outlineLevel="0" collapsed="false">
      <c r="A1069" s="6" t="s">
        <v>1876</v>
      </c>
      <c r="B1069" s="6" t="s">
        <v>7893</v>
      </c>
      <c r="C1069" s="6" t="n">
        <v>1784845481</v>
      </c>
      <c r="D1069" s="6" t="n">
        <v>1784846255</v>
      </c>
      <c r="E1069" s="9" t="n">
        <f aca="false">MAX(0,MIN(D1069,Scenario!$B$12)-MAX(C1069,Scenario!$B$11))/60</f>
        <v>12.9</v>
      </c>
    </row>
    <row r="1070" customFormat="false" ht="15" hidden="false" customHeight="false" outlineLevel="0" collapsed="false">
      <c r="A1070" s="6" t="s">
        <v>1838</v>
      </c>
      <c r="B1070" s="6" t="s">
        <v>7884</v>
      </c>
      <c r="C1070" s="6" t="n">
        <v>1784869221</v>
      </c>
      <c r="D1070" s="6" t="n">
        <v>1784873134</v>
      </c>
      <c r="E1070" s="9" t="n">
        <f aca="false">MAX(0,MIN(D1070,Scenario!$B$12)-MAX(C1070,Scenario!$B$11))/60</f>
        <v>65.2166666666667</v>
      </c>
    </row>
    <row r="1071" customFormat="false" ht="15" hidden="false" customHeight="false" outlineLevel="0" collapsed="false">
      <c r="A1071" s="6" t="s">
        <v>1878</v>
      </c>
      <c r="B1071" s="6" t="s">
        <v>7883</v>
      </c>
      <c r="C1071" s="6" t="n">
        <v>1784869248</v>
      </c>
      <c r="D1071" s="6" t="n">
        <v>1784871081</v>
      </c>
      <c r="E1071" s="9" t="n">
        <f aca="false">MAX(0,MIN(D1071,Scenario!$B$12)-MAX(C1071,Scenario!$B$11))/60</f>
        <v>30.55</v>
      </c>
    </row>
    <row r="1072" customFormat="false" ht="15" hidden="false" customHeight="false" outlineLevel="0" collapsed="false">
      <c r="A1072" s="6" t="s">
        <v>1880</v>
      </c>
      <c r="B1072" s="6" t="s">
        <v>7882</v>
      </c>
      <c r="C1072" s="6" t="n">
        <v>1784871664</v>
      </c>
      <c r="D1072" s="6" t="n">
        <v>1784873206</v>
      </c>
      <c r="E1072" s="9" t="n">
        <f aca="false">MAX(0,MIN(D1072,Scenario!$B$12)-MAX(C1072,Scenario!$B$11))/60</f>
        <v>25.7</v>
      </c>
    </row>
    <row r="1073" customFormat="false" ht="15" hidden="false" customHeight="false" outlineLevel="0" collapsed="false">
      <c r="A1073" s="6" t="s">
        <v>1882</v>
      </c>
      <c r="B1073" s="6" t="s">
        <v>7898</v>
      </c>
      <c r="C1073" s="6" t="n">
        <v>1784877198</v>
      </c>
      <c r="D1073" s="6" t="n">
        <v>1784880892</v>
      </c>
      <c r="E1073" s="9" t="n">
        <f aca="false">MAX(0,MIN(D1073,Scenario!$B$12)-MAX(C1073,Scenario!$B$11))/60</f>
        <v>61.5666666666667</v>
      </c>
    </row>
    <row r="1074" customFormat="false" ht="15" hidden="false" customHeight="false" outlineLevel="0" collapsed="false">
      <c r="A1074" s="6" t="s">
        <v>1884</v>
      </c>
      <c r="B1074" s="6" t="s">
        <v>7882</v>
      </c>
      <c r="C1074" s="6" t="n">
        <v>1784878253</v>
      </c>
      <c r="D1074" s="6" t="n">
        <v>1784879044</v>
      </c>
      <c r="E1074" s="9" t="n">
        <f aca="false">MAX(0,MIN(D1074,Scenario!$B$12)-MAX(C1074,Scenario!$B$11))/60</f>
        <v>13.1833333333333</v>
      </c>
    </row>
    <row r="1075" customFormat="false" ht="15" hidden="false" customHeight="false" outlineLevel="0" collapsed="false">
      <c r="A1075" s="6" t="s">
        <v>1886</v>
      </c>
      <c r="B1075" s="6" t="s">
        <v>7885</v>
      </c>
      <c r="C1075" s="6" t="n">
        <v>1784880095</v>
      </c>
      <c r="D1075" s="6" t="n">
        <v>1784883530</v>
      </c>
      <c r="E1075" s="9" t="n">
        <f aca="false">MAX(0,MIN(D1075,Scenario!$B$12)-MAX(C1075,Scenario!$B$11))/60</f>
        <v>57.25</v>
      </c>
    </row>
    <row r="1076" customFormat="false" ht="15" hidden="false" customHeight="false" outlineLevel="0" collapsed="false">
      <c r="A1076" s="6" t="s">
        <v>1884</v>
      </c>
      <c r="B1076" s="6" t="s">
        <v>7882</v>
      </c>
      <c r="C1076" s="6" t="n">
        <v>1784880413</v>
      </c>
      <c r="D1076" s="6" t="n">
        <v>1784881950</v>
      </c>
      <c r="E1076" s="9" t="n">
        <f aca="false">MAX(0,MIN(D1076,Scenario!$B$12)-MAX(C1076,Scenario!$B$11))/60</f>
        <v>25.6166666666667</v>
      </c>
    </row>
    <row r="1077" customFormat="false" ht="15" hidden="false" customHeight="false" outlineLevel="0" collapsed="false">
      <c r="A1077" s="6" t="s">
        <v>1888</v>
      </c>
      <c r="B1077" s="6" t="s">
        <v>7883</v>
      </c>
      <c r="C1077" s="6" t="n">
        <v>1784881132</v>
      </c>
      <c r="D1077" s="6" t="n">
        <v>1784883587</v>
      </c>
      <c r="E1077" s="9" t="n">
        <f aca="false">MAX(0,MIN(D1077,Scenario!$B$12)-MAX(C1077,Scenario!$B$11))/60</f>
        <v>40.9166666666667</v>
      </c>
    </row>
    <row r="1078" customFormat="false" ht="15" hidden="false" customHeight="false" outlineLevel="0" collapsed="false">
      <c r="A1078" s="6" t="s">
        <v>1890</v>
      </c>
      <c r="B1078" s="6" t="s">
        <v>7884</v>
      </c>
      <c r="C1078" s="6" t="n">
        <v>1784882236</v>
      </c>
      <c r="D1078" s="6" t="n">
        <v>1784884411</v>
      </c>
      <c r="E1078" s="9" t="n">
        <f aca="false">MAX(0,MIN(D1078,Scenario!$B$12)-MAX(C1078,Scenario!$B$11))/60</f>
        <v>36.25</v>
      </c>
    </row>
    <row r="1079" customFormat="false" ht="15" hidden="false" customHeight="false" outlineLevel="0" collapsed="false">
      <c r="A1079" s="6" t="s">
        <v>1894</v>
      </c>
      <c r="B1079" s="6" t="s">
        <v>7898</v>
      </c>
      <c r="C1079" s="6" t="n">
        <v>1784883369</v>
      </c>
      <c r="D1079" s="6" t="n">
        <v>1784887287</v>
      </c>
      <c r="E1079" s="9" t="n">
        <f aca="false">MAX(0,MIN(D1079,Scenario!$B$12)-MAX(C1079,Scenario!$B$11))/60</f>
        <v>65.3</v>
      </c>
    </row>
    <row r="1080" customFormat="false" ht="15" hidden="false" customHeight="false" outlineLevel="0" collapsed="false">
      <c r="A1080" s="6" t="s">
        <v>1892</v>
      </c>
      <c r="B1080" s="6" t="s">
        <v>7885</v>
      </c>
      <c r="C1080" s="6" t="n">
        <v>1784883590</v>
      </c>
      <c r="D1080" s="6" t="n">
        <v>1784889521</v>
      </c>
      <c r="E1080" s="9" t="n">
        <f aca="false">MAX(0,MIN(D1080,Scenario!$B$12)-MAX(C1080,Scenario!$B$11))/60</f>
        <v>98.85</v>
      </c>
    </row>
    <row r="1081" customFormat="false" ht="15" hidden="false" customHeight="false" outlineLevel="0" collapsed="false">
      <c r="A1081" s="6" t="s">
        <v>1828</v>
      </c>
      <c r="B1081" s="6" t="s">
        <v>7883</v>
      </c>
      <c r="C1081" s="6" t="n">
        <v>1784883606</v>
      </c>
      <c r="D1081" s="6" t="n">
        <v>1784887311</v>
      </c>
      <c r="E1081" s="9" t="n">
        <f aca="false">MAX(0,MIN(D1081,Scenario!$B$12)-MAX(C1081,Scenario!$B$11))/60</f>
        <v>61.75</v>
      </c>
    </row>
    <row r="1082" customFormat="false" ht="15" hidden="false" customHeight="false" outlineLevel="0" collapsed="false">
      <c r="A1082" s="6" t="s">
        <v>1896</v>
      </c>
      <c r="B1082" s="6" t="s">
        <v>7887</v>
      </c>
      <c r="C1082" s="6" t="n">
        <v>1784883915</v>
      </c>
      <c r="D1082" s="6" t="n">
        <v>1784884389</v>
      </c>
      <c r="E1082" s="9" t="n">
        <f aca="false">MAX(0,MIN(D1082,Scenario!$B$12)-MAX(C1082,Scenario!$B$11))/60</f>
        <v>7.9</v>
      </c>
    </row>
    <row r="1083" customFormat="false" ht="15" hidden="false" customHeight="false" outlineLevel="0" collapsed="false">
      <c r="A1083" s="6" t="s">
        <v>1896</v>
      </c>
      <c r="B1083" s="6" t="s">
        <v>7889</v>
      </c>
      <c r="C1083" s="6" t="n">
        <v>1784884434</v>
      </c>
      <c r="D1083" s="6" t="n">
        <v>1784886084</v>
      </c>
      <c r="E1083" s="9" t="n">
        <f aca="false">MAX(0,MIN(D1083,Scenario!$B$12)-MAX(C1083,Scenario!$B$11))/60</f>
        <v>27.5</v>
      </c>
    </row>
    <row r="1084" customFormat="false" ht="15" hidden="false" customHeight="false" outlineLevel="0" collapsed="false">
      <c r="A1084" s="6" t="s">
        <v>1898</v>
      </c>
      <c r="B1084" s="6" t="s">
        <v>7887</v>
      </c>
      <c r="C1084" s="6" t="n">
        <v>1784884608</v>
      </c>
      <c r="D1084" s="6" t="n">
        <v>1784887236</v>
      </c>
      <c r="E1084" s="9" t="n">
        <f aca="false">MAX(0,MIN(D1084,Scenario!$B$12)-MAX(C1084,Scenario!$B$11))/60</f>
        <v>43.8</v>
      </c>
    </row>
    <row r="1085" customFormat="false" ht="15" hidden="false" customHeight="false" outlineLevel="0" collapsed="false">
      <c r="A1085" s="6" t="s">
        <v>1900</v>
      </c>
      <c r="B1085" s="6" t="s">
        <v>7882</v>
      </c>
      <c r="C1085" s="6" t="n">
        <v>1784885350</v>
      </c>
      <c r="D1085" s="6" t="n">
        <v>1784887405</v>
      </c>
      <c r="E1085" s="9" t="n">
        <f aca="false">MAX(0,MIN(D1085,Scenario!$B$12)-MAX(C1085,Scenario!$B$11))/60</f>
        <v>34.25</v>
      </c>
    </row>
    <row r="1086" customFormat="false" ht="15" hidden="false" customHeight="false" outlineLevel="0" collapsed="false">
      <c r="A1086" s="6" t="s">
        <v>1902</v>
      </c>
      <c r="B1086" s="6" t="s">
        <v>7884</v>
      </c>
      <c r="C1086" s="6" t="n">
        <v>1784886438</v>
      </c>
      <c r="D1086" s="6" t="n">
        <v>1784888746</v>
      </c>
      <c r="E1086" s="9" t="n">
        <f aca="false">MAX(0,MIN(D1086,Scenario!$B$12)-MAX(C1086,Scenario!$B$11))/60</f>
        <v>38.4666666666667</v>
      </c>
    </row>
    <row r="1087" customFormat="false" ht="15" hidden="false" customHeight="false" outlineLevel="0" collapsed="false">
      <c r="A1087" s="6" t="s">
        <v>1908</v>
      </c>
      <c r="B1087" s="6" t="s">
        <v>7889</v>
      </c>
      <c r="C1087" s="6" t="n">
        <v>1784887149</v>
      </c>
      <c r="D1087" s="6" t="n">
        <v>1784888498</v>
      </c>
      <c r="E1087" s="9" t="n">
        <f aca="false">MAX(0,MIN(D1087,Scenario!$B$12)-MAX(C1087,Scenario!$B$11))/60</f>
        <v>22.4833333333333</v>
      </c>
    </row>
    <row r="1088" customFormat="false" ht="15" hidden="false" customHeight="false" outlineLevel="0" collapsed="false">
      <c r="A1088" s="6" t="s">
        <v>1906</v>
      </c>
      <c r="B1088" s="6" t="s">
        <v>7887</v>
      </c>
      <c r="C1088" s="6" t="n">
        <v>1784887268</v>
      </c>
      <c r="D1088" s="6" t="n">
        <v>1784889337</v>
      </c>
      <c r="E1088" s="9" t="n">
        <f aca="false">MAX(0,MIN(D1088,Scenario!$B$12)-MAX(C1088,Scenario!$B$11))/60</f>
        <v>34.4833333333333</v>
      </c>
    </row>
    <row r="1089" customFormat="false" ht="15" hidden="false" customHeight="false" outlineLevel="0" collapsed="false">
      <c r="A1089" s="6" t="s">
        <v>1904</v>
      </c>
      <c r="B1089" s="6" t="s">
        <v>7884</v>
      </c>
      <c r="C1089" s="6" t="n">
        <v>1784888798</v>
      </c>
      <c r="D1089" s="6" t="n">
        <v>1784890463</v>
      </c>
      <c r="E1089" s="9" t="n">
        <f aca="false">MAX(0,MIN(D1089,Scenario!$B$12)-MAX(C1089,Scenario!$B$11))/60</f>
        <v>27.75</v>
      </c>
    </row>
    <row r="1090" customFormat="false" ht="15" hidden="false" customHeight="false" outlineLevel="0" collapsed="false">
      <c r="A1090" s="6" t="s">
        <v>1910</v>
      </c>
      <c r="B1090" s="6" t="s">
        <v>7883</v>
      </c>
      <c r="C1090" s="6" t="n">
        <v>1784889155</v>
      </c>
      <c r="D1090" s="6" t="n">
        <v>1784892332</v>
      </c>
      <c r="E1090" s="9" t="n">
        <f aca="false">MAX(0,MIN(D1090,Scenario!$B$12)-MAX(C1090,Scenario!$B$11))/60</f>
        <v>52.95</v>
      </c>
    </row>
    <row r="1091" customFormat="false" ht="15" hidden="false" customHeight="false" outlineLevel="0" collapsed="false">
      <c r="A1091" s="6" t="s">
        <v>1886</v>
      </c>
      <c r="B1091" s="6" t="s">
        <v>7885</v>
      </c>
      <c r="C1091" s="6" t="n">
        <v>1784889526</v>
      </c>
      <c r="D1091" s="6" t="n">
        <v>1784896290</v>
      </c>
      <c r="E1091" s="9" t="n">
        <f aca="false">MAX(0,MIN(D1091,Scenario!$B$12)-MAX(C1091,Scenario!$B$11))/60</f>
        <v>112.733333333333</v>
      </c>
    </row>
    <row r="1092" customFormat="false" ht="15" hidden="false" customHeight="false" outlineLevel="0" collapsed="false">
      <c r="A1092" s="6" t="s">
        <v>1912</v>
      </c>
      <c r="B1092" s="6" t="s">
        <v>7887</v>
      </c>
      <c r="C1092" s="6" t="n">
        <v>1784890021</v>
      </c>
      <c r="D1092" s="6" t="n">
        <v>1784893591</v>
      </c>
      <c r="E1092" s="9" t="n">
        <f aca="false">MAX(0,MIN(D1092,Scenario!$B$12)-MAX(C1092,Scenario!$B$11))/60</f>
        <v>59.5</v>
      </c>
    </row>
    <row r="1093" customFormat="false" ht="15" hidden="false" customHeight="false" outlineLevel="0" collapsed="false">
      <c r="A1093" s="6" t="s">
        <v>1914</v>
      </c>
      <c r="B1093" s="6" t="s">
        <v>7884</v>
      </c>
      <c r="C1093" s="6" t="n">
        <v>1784890497</v>
      </c>
      <c r="D1093" s="6" t="n">
        <v>1784891075</v>
      </c>
      <c r="E1093" s="9" t="n">
        <f aca="false">MAX(0,MIN(D1093,Scenario!$B$12)-MAX(C1093,Scenario!$B$11))/60</f>
        <v>9.63333333333333</v>
      </c>
    </row>
    <row r="1094" customFormat="false" ht="15" hidden="false" customHeight="false" outlineLevel="0" collapsed="false">
      <c r="A1094" s="6" t="s">
        <v>1916</v>
      </c>
      <c r="B1094" s="6" t="s">
        <v>7884</v>
      </c>
      <c r="C1094" s="6" t="n">
        <v>1784891092</v>
      </c>
      <c r="D1094" s="6" t="n">
        <v>1784892674</v>
      </c>
      <c r="E1094" s="9" t="n">
        <f aca="false">MAX(0,MIN(D1094,Scenario!$B$12)-MAX(C1094,Scenario!$B$11))/60</f>
        <v>26.3666666666667</v>
      </c>
    </row>
    <row r="1095" customFormat="false" ht="15" hidden="false" customHeight="false" outlineLevel="0" collapsed="false">
      <c r="A1095" s="6" t="s">
        <v>1894</v>
      </c>
      <c r="B1095" s="6" t="s">
        <v>7898</v>
      </c>
      <c r="C1095" s="6" t="n">
        <v>1784891708</v>
      </c>
      <c r="D1095" s="6" t="n">
        <v>1784894621</v>
      </c>
      <c r="E1095" s="9" t="n">
        <f aca="false">MAX(0,MIN(D1095,Scenario!$B$12)-MAX(C1095,Scenario!$B$11))/60</f>
        <v>48.55</v>
      </c>
    </row>
    <row r="1096" customFormat="false" ht="15" hidden="false" customHeight="false" outlineLevel="0" collapsed="false">
      <c r="A1096" s="6" t="s">
        <v>1918</v>
      </c>
      <c r="B1096" s="6" t="s">
        <v>7883</v>
      </c>
      <c r="C1096" s="6" t="n">
        <v>1784892389</v>
      </c>
      <c r="D1096" s="6" t="n">
        <v>1784895580</v>
      </c>
      <c r="E1096" s="9" t="n">
        <f aca="false">MAX(0,MIN(D1096,Scenario!$B$12)-MAX(C1096,Scenario!$B$11))/60</f>
        <v>53.1833333333333</v>
      </c>
    </row>
    <row r="1097" customFormat="false" ht="15" hidden="false" customHeight="false" outlineLevel="0" collapsed="false">
      <c r="A1097" s="6" t="s">
        <v>1920</v>
      </c>
      <c r="B1097" s="6" t="s">
        <v>7884</v>
      </c>
      <c r="C1097" s="6" t="n">
        <v>1784893206</v>
      </c>
      <c r="D1097" s="6" t="n">
        <v>1784895853</v>
      </c>
      <c r="E1097" s="9" t="n">
        <f aca="false">MAX(0,MIN(D1097,Scenario!$B$12)-MAX(C1097,Scenario!$B$11))/60</f>
        <v>44.1166666666667</v>
      </c>
    </row>
    <row r="1098" customFormat="false" ht="15" hidden="false" customHeight="false" outlineLevel="0" collapsed="false">
      <c r="A1098" s="6" t="s">
        <v>1922</v>
      </c>
      <c r="B1098" s="6" t="s">
        <v>7887</v>
      </c>
      <c r="C1098" s="6" t="n">
        <v>1784893864</v>
      </c>
      <c r="D1098" s="6" t="n">
        <v>1784894519</v>
      </c>
      <c r="E1098" s="9" t="n">
        <f aca="false">MAX(0,MIN(D1098,Scenario!$B$12)-MAX(C1098,Scenario!$B$11))/60</f>
        <v>10.9166666666667</v>
      </c>
    </row>
    <row r="1099" customFormat="false" ht="15" hidden="false" customHeight="false" outlineLevel="0" collapsed="false">
      <c r="A1099" s="6" t="s">
        <v>1924</v>
      </c>
      <c r="B1099" s="6" t="s">
        <v>7890</v>
      </c>
      <c r="C1099" s="6" t="n">
        <v>1784894410</v>
      </c>
      <c r="D1099" s="6" t="n">
        <v>1784896162</v>
      </c>
      <c r="E1099" s="9" t="n">
        <f aca="false">MAX(0,MIN(D1099,Scenario!$B$12)-MAX(C1099,Scenario!$B$11))/60</f>
        <v>29.2</v>
      </c>
    </row>
    <row r="1100" customFormat="false" ht="15" hidden="false" customHeight="false" outlineLevel="0" collapsed="false">
      <c r="A1100" s="6" t="s">
        <v>1926</v>
      </c>
      <c r="B1100" s="6" t="s">
        <v>7892</v>
      </c>
      <c r="C1100" s="6" t="n">
        <v>1784894518</v>
      </c>
      <c r="D1100" s="6" t="n">
        <v>1784898208</v>
      </c>
      <c r="E1100" s="9" t="n">
        <f aca="false">MAX(0,MIN(D1100,Scenario!$B$12)-MAX(C1100,Scenario!$B$11))/60</f>
        <v>61.5</v>
      </c>
    </row>
    <row r="1101" customFormat="false" ht="15" hidden="false" customHeight="false" outlineLevel="0" collapsed="false">
      <c r="A1101" s="6" t="s">
        <v>1922</v>
      </c>
      <c r="B1101" s="6" t="s">
        <v>7887</v>
      </c>
      <c r="C1101" s="6" t="n">
        <v>1784894544</v>
      </c>
      <c r="D1101" s="6" t="n">
        <v>1784897234</v>
      </c>
      <c r="E1101" s="9" t="n">
        <f aca="false">MAX(0,MIN(D1101,Scenario!$B$12)-MAX(C1101,Scenario!$B$11))/60</f>
        <v>44.8333333333333</v>
      </c>
    </row>
    <row r="1102" customFormat="false" ht="15" hidden="false" customHeight="false" outlineLevel="0" collapsed="false">
      <c r="A1102" s="6" t="s">
        <v>1928</v>
      </c>
      <c r="B1102" s="6" t="s">
        <v>7891</v>
      </c>
      <c r="C1102" s="6" t="n">
        <v>1784896208</v>
      </c>
      <c r="D1102" s="6" t="n">
        <v>1784897319</v>
      </c>
      <c r="E1102" s="9" t="n">
        <f aca="false">MAX(0,MIN(D1102,Scenario!$B$12)-MAX(C1102,Scenario!$B$11))/60</f>
        <v>18.5166666666667</v>
      </c>
    </row>
    <row r="1103" customFormat="false" ht="15" hidden="false" customHeight="false" outlineLevel="0" collapsed="false">
      <c r="A1103" s="6" t="s">
        <v>1892</v>
      </c>
      <c r="B1103" s="6" t="s">
        <v>7885</v>
      </c>
      <c r="C1103" s="6" t="n">
        <v>1784896313</v>
      </c>
      <c r="D1103" s="6" t="n">
        <v>1784900581</v>
      </c>
      <c r="E1103" s="9" t="n">
        <f aca="false">MAX(0,MIN(D1103,Scenario!$B$12)-MAX(C1103,Scenario!$B$11))/60</f>
        <v>71.1333333333333</v>
      </c>
    </row>
    <row r="1104" customFormat="false" ht="15" hidden="false" customHeight="false" outlineLevel="0" collapsed="false">
      <c r="A1104" s="6" t="s">
        <v>1930</v>
      </c>
      <c r="B1104" s="6" t="s">
        <v>7890</v>
      </c>
      <c r="C1104" s="6" t="n">
        <v>1784896374</v>
      </c>
      <c r="D1104" s="6" t="n">
        <v>1784898200</v>
      </c>
      <c r="E1104" s="9" t="n">
        <f aca="false">MAX(0,MIN(D1104,Scenario!$B$12)-MAX(C1104,Scenario!$B$11))/60</f>
        <v>30.4333333333333</v>
      </c>
    </row>
    <row r="1105" customFormat="false" ht="15" hidden="false" customHeight="false" outlineLevel="0" collapsed="false">
      <c r="A1105" s="6" t="s">
        <v>1932</v>
      </c>
      <c r="B1105" s="6" t="s">
        <v>7889</v>
      </c>
      <c r="C1105" s="6" t="n">
        <v>1784896589</v>
      </c>
      <c r="D1105" s="6" t="n">
        <v>1784900349</v>
      </c>
      <c r="E1105" s="9" t="n">
        <f aca="false">MAX(0,MIN(D1105,Scenario!$B$12)-MAX(C1105,Scenario!$B$11))/60</f>
        <v>62.6666666666667</v>
      </c>
    </row>
    <row r="1106" customFormat="false" ht="15" hidden="false" customHeight="false" outlineLevel="0" collapsed="false">
      <c r="A1106" s="6" t="s">
        <v>1934</v>
      </c>
      <c r="B1106" s="6" t="s">
        <v>7890</v>
      </c>
      <c r="C1106" s="6" t="n">
        <v>1784898350</v>
      </c>
      <c r="D1106" s="6" t="n">
        <v>1784902107</v>
      </c>
      <c r="E1106" s="9" t="n">
        <f aca="false">MAX(0,MIN(D1106,Scenario!$B$12)-MAX(C1106,Scenario!$B$11))/60</f>
        <v>62.6166666666667</v>
      </c>
    </row>
    <row r="1107" customFormat="false" ht="15" hidden="false" customHeight="false" outlineLevel="0" collapsed="false">
      <c r="A1107" s="6" t="s">
        <v>1936</v>
      </c>
      <c r="B1107" s="6" t="s">
        <v>7892</v>
      </c>
      <c r="C1107" s="6" t="n">
        <v>1784898479</v>
      </c>
      <c r="D1107" s="6" t="n">
        <v>1784903399</v>
      </c>
      <c r="E1107" s="9" t="n">
        <f aca="false">MAX(0,MIN(D1107,Scenario!$B$12)-MAX(C1107,Scenario!$B$11))/60</f>
        <v>82</v>
      </c>
    </row>
    <row r="1108" customFormat="false" ht="15" hidden="false" customHeight="false" outlineLevel="0" collapsed="false">
      <c r="A1108" s="6" t="s">
        <v>1940</v>
      </c>
      <c r="B1108" s="6" t="s">
        <v>7898</v>
      </c>
      <c r="C1108" s="6" t="n">
        <v>1784898513</v>
      </c>
      <c r="D1108" s="6" t="n">
        <v>1784898892</v>
      </c>
      <c r="E1108" s="9" t="n">
        <f aca="false">MAX(0,MIN(D1108,Scenario!$B$12)-MAX(C1108,Scenario!$B$11))/60</f>
        <v>6.31666666666667</v>
      </c>
    </row>
    <row r="1109" customFormat="false" ht="15" hidden="false" customHeight="false" outlineLevel="0" collapsed="false">
      <c r="A1109" s="6" t="s">
        <v>1928</v>
      </c>
      <c r="B1109" s="6" t="s">
        <v>7891</v>
      </c>
      <c r="C1109" s="6" t="n">
        <v>1784898752</v>
      </c>
      <c r="D1109" s="6" t="n">
        <v>1784900507</v>
      </c>
      <c r="E1109" s="9" t="n">
        <f aca="false">MAX(0,MIN(D1109,Scenario!$B$12)-MAX(C1109,Scenario!$B$11))/60</f>
        <v>29.25</v>
      </c>
    </row>
    <row r="1110" customFormat="false" ht="15" hidden="false" customHeight="false" outlineLevel="0" collapsed="false">
      <c r="A1110" s="6" t="s">
        <v>1942</v>
      </c>
      <c r="B1110" s="6" t="s">
        <v>7898</v>
      </c>
      <c r="C1110" s="6" t="n">
        <v>1784898936</v>
      </c>
      <c r="D1110" s="6" t="n">
        <v>1784901424</v>
      </c>
      <c r="E1110" s="9" t="n">
        <f aca="false">MAX(0,MIN(D1110,Scenario!$B$12)-MAX(C1110,Scenario!$B$11))/60</f>
        <v>41.4666666666667</v>
      </c>
    </row>
    <row r="1111" customFormat="false" ht="15" hidden="false" customHeight="false" outlineLevel="0" collapsed="false">
      <c r="A1111" s="6" t="s">
        <v>1938</v>
      </c>
      <c r="B1111" s="6" t="s">
        <v>7887</v>
      </c>
      <c r="C1111" s="6" t="n">
        <v>1784899078</v>
      </c>
      <c r="D1111" s="6" t="n">
        <v>1784902326</v>
      </c>
      <c r="E1111" s="9" t="n">
        <f aca="false">MAX(0,MIN(D1111,Scenario!$B$12)-MAX(C1111,Scenario!$B$11))/60</f>
        <v>54.1333333333333</v>
      </c>
    </row>
    <row r="1112" customFormat="false" ht="15" hidden="false" customHeight="false" outlineLevel="0" collapsed="false">
      <c r="A1112" s="6" t="s">
        <v>1944</v>
      </c>
      <c r="B1112" s="6" t="s">
        <v>7891</v>
      </c>
      <c r="C1112" s="6" t="n">
        <v>1784900540</v>
      </c>
      <c r="D1112" s="6" t="n">
        <v>1784902749</v>
      </c>
      <c r="E1112" s="9" t="n">
        <f aca="false">MAX(0,MIN(D1112,Scenario!$B$12)-MAX(C1112,Scenario!$B$11))/60</f>
        <v>36.8166666666667</v>
      </c>
    </row>
    <row r="1113" customFormat="false" ht="15" hidden="false" customHeight="false" outlineLevel="0" collapsed="false">
      <c r="A1113" s="6" t="s">
        <v>1946</v>
      </c>
      <c r="B1113" s="6" t="s">
        <v>7898</v>
      </c>
      <c r="C1113" s="6" t="n">
        <v>1784901469</v>
      </c>
      <c r="D1113" s="6" t="n">
        <v>1784902409</v>
      </c>
      <c r="E1113" s="9" t="n">
        <f aca="false">MAX(0,MIN(D1113,Scenario!$B$12)-MAX(C1113,Scenario!$B$11))/60</f>
        <v>15.6666666666667</v>
      </c>
    </row>
    <row r="1114" customFormat="false" ht="15" hidden="false" customHeight="false" outlineLevel="0" collapsed="false">
      <c r="A1114" s="6" t="s">
        <v>1930</v>
      </c>
      <c r="B1114" s="6" t="s">
        <v>7890</v>
      </c>
      <c r="C1114" s="6" t="n">
        <v>1784902132</v>
      </c>
      <c r="D1114" s="6" t="n">
        <v>1784905850</v>
      </c>
      <c r="E1114" s="9" t="n">
        <f aca="false">MAX(0,MIN(D1114,Scenario!$B$12)-MAX(C1114,Scenario!$B$11))/60</f>
        <v>61.9666666666667</v>
      </c>
    </row>
    <row r="1115" customFormat="false" ht="15" hidden="false" customHeight="false" outlineLevel="0" collapsed="false">
      <c r="A1115" s="6" t="s">
        <v>1950</v>
      </c>
      <c r="B1115" s="6" t="s">
        <v>7889</v>
      </c>
      <c r="C1115" s="6" t="n">
        <v>1784902164</v>
      </c>
      <c r="D1115" s="6" t="n">
        <v>1784902797</v>
      </c>
      <c r="E1115" s="9" t="n">
        <f aca="false">MAX(0,MIN(D1115,Scenario!$B$12)-MAX(C1115,Scenario!$B$11))/60</f>
        <v>10.55</v>
      </c>
    </row>
    <row r="1116" customFormat="false" ht="15" hidden="false" customHeight="false" outlineLevel="0" collapsed="false">
      <c r="A1116" s="6" t="s">
        <v>1812</v>
      </c>
      <c r="B1116" s="6" t="s">
        <v>7887</v>
      </c>
      <c r="C1116" s="6" t="n">
        <v>1784902338</v>
      </c>
      <c r="D1116" s="6" t="n">
        <v>1784905392</v>
      </c>
      <c r="E1116" s="9" t="n">
        <f aca="false">MAX(0,MIN(D1116,Scenario!$B$12)-MAX(C1116,Scenario!$B$11))/60</f>
        <v>50.9</v>
      </c>
    </row>
    <row r="1117" customFormat="false" ht="15" hidden="false" customHeight="false" outlineLevel="0" collapsed="false">
      <c r="A1117" s="6" t="s">
        <v>1954</v>
      </c>
      <c r="B1117" s="6" t="s">
        <v>7898</v>
      </c>
      <c r="C1117" s="6" t="n">
        <v>1784902442</v>
      </c>
      <c r="D1117" s="6" t="n">
        <v>1784903892</v>
      </c>
      <c r="E1117" s="9" t="n">
        <f aca="false">MAX(0,MIN(D1117,Scenario!$B$12)-MAX(C1117,Scenario!$B$11))/60</f>
        <v>24.1666666666667</v>
      </c>
    </row>
    <row r="1118" customFormat="false" ht="15" hidden="false" customHeight="false" outlineLevel="0" collapsed="false">
      <c r="A1118" s="6" t="s">
        <v>1948</v>
      </c>
      <c r="B1118" s="6" t="s">
        <v>7891</v>
      </c>
      <c r="C1118" s="6" t="n">
        <v>1784902794</v>
      </c>
      <c r="D1118" s="6" t="n">
        <v>1784904024</v>
      </c>
      <c r="E1118" s="9" t="n">
        <f aca="false">MAX(0,MIN(D1118,Scenario!$B$12)-MAX(C1118,Scenario!$B$11))/60</f>
        <v>20.5</v>
      </c>
    </row>
    <row r="1119" customFormat="false" ht="15" hidden="false" customHeight="false" outlineLevel="0" collapsed="false">
      <c r="A1119" s="6" t="s">
        <v>1940</v>
      </c>
      <c r="B1119" s="6" t="s">
        <v>7892</v>
      </c>
      <c r="C1119" s="6" t="n">
        <v>1784903457</v>
      </c>
      <c r="D1119" s="6" t="n">
        <v>1784904395</v>
      </c>
      <c r="E1119" s="9" t="n">
        <f aca="false">MAX(0,MIN(D1119,Scenario!$B$12)-MAX(C1119,Scenario!$B$11))/60</f>
        <v>15.6333333333333</v>
      </c>
    </row>
    <row r="1120" customFormat="false" ht="15" hidden="false" customHeight="false" outlineLevel="0" collapsed="false">
      <c r="A1120" s="6" t="s">
        <v>1946</v>
      </c>
      <c r="B1120" s="6" t="s">
        <v>7898</v>
      </c>
      <c r="C1120" s="6" t="n">
        <v>1784903911</v>
      </c>
      <c r="D1120" s="6" t="n">
        <v>1784904482</v>
      </c>
      <c r="E1120" s="9" t="n">
        <f aca="false">MAX(0,MIN(D1120,Scenario!$B$12)-MAX(C1120,Scenario!$B$11))/60</f>
        <v>9.51666666666667</v>
      </c>
    </row>
    <row r="1121" customFormat="false" ht="15" hidden="false" customHeight="false" outlineLevel="0" collapsed="false">
      <c r="A1121" s="6" t="s">
        <v>1950</v>
      </c>
      <c r="B1121" s="6" t="s">
        <v>7891</v>
      </c>
      <c r="C1121" s="6" t="n">
        <v>1784904039</v>
      </c>
      <c r="D1121" s="6" t="n">
        <v>1784905575</v>
      </c>
      <c r="E1121" s="9" t="n">
        <f aca="false">MAX(0,MIN(D1121,Scenario!$B$12)-MAX(C1121,Scenario!$B$11))/60</f>
        <v>25.6</v>
      </c>
    </row>
    <row r="1122" customFormat="false" ht="15" hidden="false" customHeight="false" outlineLevel="0" collapsed="false">
      <c r="A1122" s="6" t="s">
        <v>1952</v>
      </c>
      <c r="B1122" s="6" t="s">
        <v>7892</v>
      </c>
      <c r="C1122" s="6" t="n">
        <v>1784904434</v>
      </c>
      <c r="D1122" s="6" t="n">
        <v>1784906556</v>
      </c>
      <c r="E1122" s="9" t="n">
        <f aca="false">MAX(0,MIN(D1122,Scenario!$B$12)-MAX(C1122,Scenario!$B$11))/60</f>
        <v>35.3666666666667</v>
      </c>
    </row>
    <row r="1123" customFormat="false" ht="15" hidden="false" customHeight="false" outlineLevel="0" collapsed="false">
      <c r="A1123" s="6" t="s">
        <v>1956</v>
      </c>
      <c r="B1123" s="6" t="s">
        <v>7889</v>
      </c>
      <c r="C1123" s="6" t="n">
        <v>1784904639</v>
      </c>
      <c r="D1123" s="6" t="n">
        <v>1784906968</v>
      </c>
      <c r="E1123" s="9" t="n">
        <f aca="false">MAX(0,MIN(D1123,Scenario!$B$12)-MAX(C1123,Scenario!$B$11))/60</f>
        <v>38.8166666666667</v>
      </c>
    </row>
    <row r="1124" customFormat="false" ht="15" hidden="false" customHeight="false" outlineLevel="0" collapsed="false">
      <c r="A1124" s="6" t="s">
        <v>1958</v>
      </c>
      <c r="B1124" s="6" t="s">
        <v>7887</v>
      </c>
      <c r="C1124" s="6" t="n">
        <v>1784905449</v>
      </c>
      <c r="D1124" s="6" t="n">
        <v>1784907353</v>
      </c>
      <c r="E1124" s="9" t="n">
        <f aca="false">MAX(0,MIN(D1124,Scenario!$B$12)-MAX(C1124,Scenario!$B$11))/60</f>
        <v>31.7333333333333</v>
      </c>
    </row>
    <row r="1125" customFormat="false" ht="15" hidden="false" customHeight="false" outlineLevel="0" collapsed="false">
      <c r="A1125" s="6" t="s">
        <v>1934</v>
      </c>
      <c r="B1125" s="6" t="s">
        <v>7890</v>
      </c>
      <c r="C1125" s="6" t="n">
        <v>1784905865</v>
      </c>
      <c r="D1125" s="6" t="n">
        <v>1784908020</v>
      </c>
      <c r="E1125" s="9" t="n">
        <f aca="false">MAX(0,MIN(D1125,Scenario!$B$12)-MAX(C1125,Scenario!$B$11))/60</f>
        <v>35.9166666666667</v>
      </c>
    </row>
    <row r="1126" customFormat="false" ht="15" hidden="false" customHeight="false" outlineLevel="0" collapsed="false">
      <c r="A1126" s="6" t="s">
        <v>1964</v>
      </c>
      <c r="B1126" s="6" t="s">
        <v>7891</v>
      </c>
      <c r="C1126" s="6" t="n">
        <v>1784906076</v>
      </c>
      <c r="D1126" s="6" t="n">
        <v>1784907624</v>
      </c>
      <c r="E1126" s="9" t="n">
        <f aca="false">MAX(0,MIN(D1126,Scenario!$B$12)-MAX(C1126,Scenario!$B$11))/60</f>
        <v>25.8</v>
      </c>
    </row>
    <row r="1127" customFormat="false" ht="15" hidden="false" customHeight="false" outlineLevel="0" collapsed="false">
      <c r="A1127" s="6" t="s">
        <v>1960</v>
      </c>
      <c r="B1127" s="6" t="s">
        <v>7892</v>
      </c>
      <c r="C1127" s="6" t="n">
        <v>1784906593</v>
      </c>
      <c r="D1127" s="6" t="n">
        <v>1784909058</v>
      </c>
      <c r="E1127" s="9" t="n">
        <f aca="false">MAX(0,MIN(D1127,Scenario!$B$12)-MAX(C1127,Scenario!$B$11))/60</f>
        <v>41.0833333333333</v>
      </c>
    </row>
    <row r="1128" customFormat="false" ht="15" hidden="false" customHeight="false" outlineLevel="0" collapsed="false">
      <c r="A1128" s="6" t="s">
        <v>1962</v>
      </c>
      <c r="B1128" s="6" t="s">
        <v>7887</v>
      </c>
      <c r="C1128" s="6" t="n">
        <v>1784907405</v>
      </c>
      <c r="D1128" s="6" t="n">
        <v>1784909549</v>
      </c>
      <c r="E1128" s="9" t="n">
        <f aca="false">MAX(0,MIN(D1128,Scenario!$B$12)-MAX(C1128,Scenario!$B$11))/60</f>
        <v>35.7333333333333</v>
      </c>
    </row>
    <row r="1129" customFormat="false" ht="15" hidden="false" customHeight="false" outlineLevel="0" collapsed="false">
      <c r="A1129" s="6" t="s">
        <v>1966</v>
      </c>
      <c r="B1129" s="6" t="s">
        <v>7890</v>
      </c>
      <c r="C1129" s="6" t="n">
        <v>1784908060</v>
      </c>
      <c r="D1129" s="6" t="n">
        <v>1784910183</v>
      </c>
      <c r="E1129" s="9" t="n">
        <f aca="false">MAX(0,MIN(D1129,Scenario!$B$12)-MAX(C1129,Scenario!$B$11))/60</f>
        <v>35.3833333333333</v>
      </c>
    </row>
    <row r="1130" customFormat="false" ht="15" hidden="false" customHeight="false" outlineLevel="0" collapsed="false">
      <c r="A1130" s="6" t="s">
        <v>1968</v>
      </c>
      <c r="B1130" s="6" t="s">
        <v>7893</v>
      </c>
      <c r="C1130" s="6" t="n">
        <v>1784908812</v>
      </c>
      <c r="D1130" s="6" t="n">
        <v>1784912435</v>
      </c>
      <c r="E1130" s="9" t="n">
        <f aca="false">MAX(0,MIN(D1130,Scenario!$B$12)-MAX(C1130,Scenario!$B$11))/60</f>
        <v>60.3833333333333</v>
      </c>
    </row>
    <row r="1131" customFormat="false" ht="15" hidden="false" customHeight="false" outlineLevel="0" collapsed="false">
      <c r="A1131" s="6" t="s">
        <v>1940</v>
      </c>
      <c r="B1131" s="6" t="s">
        <v>7892</v>
      </c>
      <c r="C1131" s="6" t="n">
        <v>1784909076</v>
      </c>
      <c r="D1131" s="6" t="n">
        <v>1784910996</v>
      </c>
      <c r="E1131" s="9" t="n">
        <f aca="false">MAX(0,MIN(D1131,Scenario!$B$12)-MAX(C1131,Scenario!$B$11))/60</f>
        <v>32</v>
      </c>
    </row>
    <row r="1132" customFormat="false" ht="15" hidden="false" customHeight="false" outlineLevel="0" collapsed="false">
      <c r="A1132" s="6" t="s">
        <v>1970</v>
      </c>
      <c r="B1132" s="6" t="s">
        <v>7899</v>
      </c>
      <c r="C1132" s="6" t="n">
        <v>1784909398</v>
      </c>
      <c r="D1132" s="6" t="n">
        <v>1784910484</v>
      </c>
      <c r="E1132" s="9" t="n">
        <f aca="false">MAX(0,MIN(D1132,Scenario!$B$12)-MAX(C1132,Scenario!$B$11))/60</f>
        <v>18.1</v>
      </c>
    </row>
    <row r="1133" customFormat="false" ht="15" hidden="false" customHeight="false" outlineLevel="0" collapsed="false">
      <c r="A1133" s="6" t="s">
        <v>1844</v>
      </c>
      <c r="B1133" s="6" t="s">
        <v>7887</v>
      </c>
      <c r="C1133" s="6" t="n">
        <v>1784911019</v>
      </c>
      <c r="D1133" s="6" t="n">
        <v>1784911356</v>
      </c>
      <c r="E1133" s="9" t="n">
        <f aca="false">MAX(0,MIN(D1133,Scenario!$B$12)-MAX(C1133,Scenario!$B$11))/60</f>
        <v>5.61666666666667</v>
      </c>
    </row>
    <row r="1134" customFormat="false" ht="15" hidden="false" customHeight="false" outlineLevel="0" collapsed="false">
      <c r="A1134" s="6" t="s">
        <v>1972</v>
      </c>
      <c r="B1134" s="6" t="s">
        <v>7890</v>
      </c>
      <c r="C1134" s="6" t="n">
        <v>1784911994</v>
      </c>
      <c r="D1134" s="6" t="n">
        <v>1784914654</v>
      </c>
      <c r="E1134" s="9" t="n">
        <f aca="false">MAX(0,MIN(D1134,Scenario!$B$12)-MAX(C1134,Scenario!$B$11))/60</f>
        <v>44.3333333333333</v>
      </c>
    </row>
    <row r="1135" customFormat="false" ht="15" hidden="false" customHeight="false" outlineLevel="0" collapsed="false">
      <c r="A1135" s="6" t="s">
        <v>1974</v>
      </c>
      <c r="B1135" s="6" t="s">
        <v>7893</v>
      </c>
      <c r="C1135" s="6" t="n">
        <v>1784914156</v>
      </c>
      <c r="D1135" s="6" t="n">
        <v>1784918807</v>
      </c>
      <c r="E1135" s="9" t="n">
        <f aca="false">MAX(0,MIN(D1135,Scenario!$B$12)-MAX(C1135,Scenario!$B$11))/60</f>
        <v>77.5166666666667</v>
      </c>
    </row>
    <row r="1136" customFormat="false" ht="15" hidden="false" customHeight="false" outlineLevel="0" collapsed="false">
      <c r="A1136" s="6" t="s">
        <v>1978</v>
      </c>
      <c r="B1136" s="6" t="s">
        <v>7899</v>
      </c>
      <c r="C1136" s="6" t="n">
        <v>1784915303</v>
      </c>
      <c r="D1136" s="6" t="n">
        <v>1784917438</v>
      </c>
      <c r="E1136" s="9" t="n">
        <f aca="false">MAX(0,MIN(D1136,Scenario!$B$12)-MAX(C1136,Scenario!$B$11))/60</f>
        <v>35.5833333333333</v>
      </c>
    </row>
    <row r="1137" customFormat="false" ht="15" hidden="false" customHeight="false" outlineLevel="0" collapsed="false">
      <c r="A1137" s="6" t="s">
        <v>1980</v>
      </c>
      <c r="B1137" s="6" t="s">
        <v>7891</v>
      </c>
      <c r="C1137" s="6" t="n">
        <v>1784915632</v>
      </c>
      <c r="D1137" s="6" t="n">
        <v>1784916336</v>
      </c>
      <c r="E1137" s="9" t="n">
        <f aca="false">MAX(0,MIN(D1137,Scenario!$B$12)-MAX(C1137,Scenario!$B$11))/60</f>
        <v>11.7333333333333</v>
      </c>
    </row>
    <row r="1138" customFormat="false" ht="15" hidden="false" customHeight="false" outlineLevel="0" collapsed="false">
      <c r="A1138" s="6" t="s">
        <v>1982</v>
      </c>
      <c r="B1138" s="6" t="s">
        <v>7892</v>
      </c>
      <c r="C1138" s="6" t="n">
        <v>1784916869</v>
      </c>
      <c r="D1138" s="6" t="n">
        <v>1784920443</v>
      </c>
      <c r="E1138" s="9" t="n">
        <f aca="false">MAX(0,MIN(D1138,Scenario!$B$12)-MAX(C1138,Scenario!$B$11))/60</f>
        <v>59.5666666666667</v>
      </c>
    </row>
    <row r="1139" customFormat="false" ht="15" hidden="false" customHeight="false" outlineLevel="0" collapsed="false">
      <c r="A1139" s="6" t="s">
        <v>1980</v>
      </c>
      <c r="B1139" s="6" t="s">
        <v>7891</v>
      </c>
      <c r="C1139" s="6" t="n">
        <v>1784918012</v>
      </c>
      <c r="D1139" s="6" t="n">
        <v>1784918975</v>
      </c>
      <c r="E1139" s="9" t="n">
        <f aca="false">MAX(0,MIN(D1139,Scenario!$B$12)-MAX(C1139,Scenario!$B$11))/60</f>
        <v>16.05</v>
      </c>
    </row>
    <row r="1140" customFormat="false" ht="15" hidden="false" customHeight="false" outlineLevel="0" collapsed="false">
      <c r="A1140" s="6" t="s">
        <v>1984</v>
      </c>
      <c r="B1140" s="6" t="s">
        <v>7890</v>
      </c>
      <c r="C1140" s="6" t="n">
        <v>1784918834</v>
      </c>
      <c r="D1140" s="6" t="n">
        <v>1784920353</v>
      </c>
      <c r="E1140" s="9" t="n">
        <f aca="false">MAX(0,MIN(D1140,Scenario!$B$12)-MAX(C1140,Scenario!$B$11))/60</f>
        <v>25.3166666666667</v>
      </c>
    </row>
    <row r="1141" customFormat="false" ht="15" hidden="false" customHeight="false" outlineLevel="0" collapsed="false">
      <c r="A1141" s="6" t="s">
        <v>1976</v>
      </c>
      <c r="B1141" s="6" t="s">
        <v>7893</v>
      </c>
      <c r="C1141" s="6" t="n">
        <v>1784918856</v>
      </c>
      <c r="D1141" s="6" t="n">
        <v>1784923440</v>
      </c>
      <c r="E1141" s="9" t="n">
        <f aca="false">MAX(0,MIN(D1141,Scenario!$B$12)-MAX(C1141,Scenario!$B$11))/60</f>
        <v>76.4</v>
      </c>
    </row>
    <row r="1142" customFormat="false" ht="15" hidden="false" customHeight="false" outlineLevel="0" collapsed="false">
      <c r="A1142" s="6" t="s">
        <v>1974</v>
      </c>
      <c r="B1142" s="6" t="s">
        <v>7893</v>
      </c>
      <c r="C1142" s="6" t="n">
        <v>1784923468</v>
      </c>
      <c r="D1142" s="6" t="n">
        <v>1784927456</v>
      </c>
      <c r="E1142" s="9" t="n">
        <f aca="false">MAX(0,MIN(D1142,Scenario!$B$12)-MAX(C1142,Scenario!$B$11))/60</f>
        <v>66.4666666666667</v>
      </c>
    </row>
    <row r="1143" customFormat="false" ht="15" hidden="false" customHeight="false" outlineLevel="0" collapsed="false">
      <c r="A1143" s="6" t="s">
        <v>1986</v>
      </c>
      <c r="B1143" s="6" t="s">
        <v>7895</v>
      </c>
      <c r="C1143" s="6" t="n">
        <v>1784926801</v>
      </c>
      <c r="D1143" s="6" t="n">
        <v>1784927795</v>
      </c>
      <c r="E1143" s="9" t="n">
        <f aca="false">MAX(0,MIN(D1143,Scenario!$B$12)-MAX(C1143,Scenario!$B$11))/60</f>
        <v>16.5666666666667</v>
      </c>
    </row>
    <row r="1144" customFormat="false" ht="15" hidden="false" customHeight="false" outlineLevel="0" collapsed="false">
      <c r="A1144" s="6" t="s">
        <v>1990</v>
      </c>
      <c r="B1144" s="6" t="s">
        <v>7899</v>
      </c>
      <c r="C1144" s="6" t="n">
        <v>1784927305</v>
      </c>
      <c r="D1144" s="6" t="n">
        <v>1784928134</v>
      </c>
      <c r="E1144" s="9" t="n">
        <f aca="false">MAX(0,MIN(D1144,Scenario!$B$12)-MAX(C1144,Scenario!$B$11))/60</f>
        <v>13.8166666666667</v>
      </c>
    </row>
    <row r="1145" customFormat="false" ht="15" hidden="false" customHeight="false" outlineLevel="0" collapsed="false">
      <c r="A1145" s="6" t="s">
        <v>1938</v>
      </c>
      <c r="B1145" s="6" t="s">
        <v>7893</v>
      </c>
      <c r="C1145" s="6" t="n">
        <v>1784927485</v>
      </c>
      <c r="D1145" s="6" t="n">
        <v>1784933488</v>
      </c>
      <c r="E1145" s="9" t="n">
        <f aca="false">MAX(0,MIN(D1145,Scenario!$B$12)-MAX(C1145,Scenario!$B$11))/60</f>
        <v>100.05</v>
      </c>
    </row>
    <row r="1146" customFormat="false" ht="15" hidden="false" customHeight="false" outlineLevel="0" collapsed="false">
      <c r="A1146" s="6" t="s">
        <v>1986</v>
      </c>
      <c r="B1146" s="6" t="s">
        <v>7895</v>
      </c>
      <c r="C1146" s="6" t="n">
        <v>1784928881</v>
      </c>
      <c r="D1146" s="6" t="n">
        <v>1784930211</v>
      </c>
      <c r="E1146" s="9" t="n">
        <f aca="false">MAX(0,MIN(D1146,Scenario!$B$12)-MAX(C1146,Scenario!$B$11))/60</f>
        <v>22.1666666666667</v>
      </c>
    </row>
    <row r="1147" customFormat="false" ht="15" hidden="false" customHeight="false" outlineLevel="0" collapsed="false">
      <c r="A1147" s="6" t="s">
        <v>1992</v>
      </c>
      <c r="B1147" s="6" t="s">
        <v>7898</v>
      </c>
      <c r="C1147" s="6" t="n">
        <v>1784962821</v>
      </c>
      <c r="D1147" s="6" t="n">
        <v>1784966304</v>
      </c>
      <c r="E1147" s="9" t="n">
        <f aca="false">MAX(0,MIN(D1147,Scenario!$B$12)-MAX(C1147,Scenario!$B$11))/60</f>
        <v>58.05</v>
      </c>
    </row>
    <row r="1148" customFormat="false" ht="15" hidden="false" customHeight="false" outlineLevel="0" collapsed="false">
      <c r="A1148" s="6" t="s">
        <v>1992</v>
      </c>
      <c r="B1148" s="6" t="s">
        <v>7898</v>
      </c>
      <c r="C1148" s="6" t="n">
        <v>1784968963</v>
      </c>
      <c r="D1148" s="6" t="n">
        <v>1784971488</v>
      </c>
      <c r="E1148" s="9" t="n">
        <f aca="false">MAX(0,MIN(D1148,Scenario!$B$12)-MAX(C1148,Scenario!$B$11))/60</f>
        <v>42.0833333333333</v>
      </c>
    </row>
    <row r="1149" customFormat="false" ht="15" hidden="false" customHeight="false" outlineLevel="0" collapsed="false">
      <c r="A1149" s="6" t="s">
        <v>1996</v>
      </c>
      <c r="B1149" s="6" t="s">
        <v>7898</v>
      </c>
      <c r="C1149" s="6" t="n">
        <v>1784975155</v>
      </c>
      <c r="D1149" s="6" t="n">
        <v>1784977324</v>
      </c>
      <c r="E1149" s="9" t="n">
        <f aca="false">MAX(0,MIN(D1149,Scenario!$B$12)-MAX(C1149,Scenario!$B$11))/60</f>
        <v>36.15</v>
      </c>
    </row>
    <row r="1150" customFormat="false" ht="15" hidden="false" customHeight="false" outlineLevel="0" collapsed="false">
      <c r="A1150" s="6" t="s">
        <v>2006</v>
      </c>
      <c r="B1150" s="6" t="s">
        <v>7896</v>
      </c>
      <c r="C1150" s="6" t="n">
        <v>1785016813</v>
      </c>
      <c r="D1150" s="6" t="n">
        <v>1785020357</v>
      </c>
      <c r="E1150" s="9" t="n">
        <f aca="false">MAX(0,MIN(D1150,Scenario!$B$12)-MAX(C1150,Scenario!$B$11))/60</f>
        <v>59.0666666666667</v>
      </c>
    </row>
    <row r="1151" customFormat="false" ht="15" hidden="false" customHeight="false" outlineLevel="0" collapsed="false">
      <c r="A1151" s="6" t="s">
        <v>1974</v>
      </c>
      <c r="B1151" s="6" t="s">
        <v>7897</v>
      </c>
      <c r="C1151" s="6" t="n">
        <v>1785016850</v>
      </c>
      <c r="D1151" s="6" t="n">
        <v>1785020362</v>
      </c>
      <c r="E1151" s="9" t="n">
        <f aca="false">MAX(0,MIN(D1151,Scenario!$B$12)-MAX(C1151,Scenario!$B$11))/60</f>
        <v>58.5333333333333</v>
      </c>
    </row>
    <row r="1152" customFormat="false" ht="15" hidden="false" customHeight="false" outlineLevel="0" collapsed="false">
      <c r="A1152" s="6" t="s">
        <v>1988</v>
      </c>
      <c r="B1152" s="6" t="s">
        <v>7896</v>
      </c>
      <c r="C1152" s="6" t="n">
        <v>1785020408</v>
      </c>
      <c r="D1152" s="6" t="n">
        <v>1785025528</v>
      </c>
      <c r="E1152" s="9" t="n">
        <f aca="false">MAX(0,MIN(D1152,Scenario!$B$12)-MAX(C1152,Scenario!$B$11))/60</f>
        <v>85.3333333333333</v>
      </c>
    </row>
    <row r="1153" customFormat="false" ht="15" hidden="false" customHeight="false" outlineLevel="0" collapsed="false">
      <c r="A1153" s="6" t="s">
        <v>1982</v>
      </c>
      <c r="B1153" s="6" t="s">
        <v>7897</v>
      </c>
      <c r="C1153" s="6" t="n">
        <v>1785020422</v>
      </c>
      <c r="D1153" s="6" t="n">
        <v>1785022281</v>
      </c>
      <c r="E1153" s="9" t="n">
        <f aca="false">MAX(0,MIN(D1153,Scenario!$B$12)-MAX(C1153,Scenario!$B$11))/60</f>
        <v>30.9833333333333</v>
      </c>
    </row>
    <row r="1154" customFormat="false" ht="15" hidden="false" customHeight="false" outlineLevel="0" collapsed="false">
      <c r="A1154" s="6" t="s">
        <v>1888</v>
      </c>
      <c r="B1154" s="6" t="s">
        <v>7897</v>
      </c>
      <c r="C1154" s="6" t="n">
        <v>1785022333</v>
      </c>
      <c r="D1154" s="6" t="n">
        <v>1785025517</v>
      </c>
      <c r="E1154" s="9" t="n">
        <f aca="false">MAX(0,MIN(D1154,Scenario!$B$12)-MAX(C1154,Scenario!$B$11))/60</f>
        <v>53.0666666666667</v>
      </c>
    </row>
    <row r="1155" customFormat="false" ht="15" hidden="false" customHeight="false" outlineLevel="0" collapsed="false">
      <c r="A1155" s="6" t="s">
        <v>1994</v>
      </c>
      <c r="B1155" s="6" t="s">
        <v>7897</v>
      </c>
      <c r="C1155" s="6" t="n">
        <v>1785025528</v>
      </c>
      <c r="D1155" s="6" t="n">
        <v>1785028227</v>
      </c>
      <c r="E1155" s="9" t="n">
        <f aca="false">MAX(0,MIN(D1155,Scenario!$B$12)-MAX(C1155,Scenario!$B$11))/60</f>
        <v>44.9833333333333</v>
      </c>
    </row>
    <row r="1156" customFormat="false" ht="15" hidden="false" customHeight="false" outlineLevel="0" collapsed="false">
      <c r="A1156" s="6" t="s">
        <v>2006</v>
      </c>
      <c r="B1156" s="6" t="s">
        <v>7896</v>
      </c>
      <c r="C1156" s="6" t="n">
        <v>1785025542</v>
      </c>
      <c r="D1156" s="6" t="n">
        <v>1785028507</v>
      </c>
      <c r="E1156" s="9" t="n">
        <f aca="false">MAX(0,MIN(D1156,Scenario!$B$12)-MAX(C1156,Scenario!$B$11))/60</f>
        <v>49.4166666666667</v>
      </c>
    </row>
    <row r="1157" customFormat="false" ht="15" hidden="false" customHeight="false" outlineLevel="0" collapsed="false">
      <c r="A1157" s="6" t="s">
        <v>2002</v>
      </c>
      <c r="B1157" s="6" t="s">
        <v>7897</v>
      </c>
      <c r="C1157" s="6" t="n">
        <v>1785028251</v>
      </c>
      <c r="D1157" s="6" t="n">
        <v>1785030835</v>
      </c>
      <c r="E1157" s="9" t="n">
        <f aca="false">MAX(0,MIN(D1157,Scenario!$B$12)-MAX(C1157,Scenario!$B$11))/60</f>
        <v>43.0666666666667</v>
      </c>
    </row>
    <row r="1158" customFormat="false" ht="15" hidden="false" customHeight="false" outlineLevel="0" collapsed="false">
      <c r="A1158" s="6" t="s">
        <v>2010</v>
      </c>
      <c r="B1158" s="6" t="s">
        <v>7886</v>
      </c>
      <c r="C1158" s="6" t="n">
        <v>1785061916</v>
      </c>
      <c r="D1158" s="6" t="n">
        <v>1785063931</v>
      </c>
      <c r="E1158" s="9" t="n">
        <f aca="false">MAX(0,MIN(D1158,Scenario!$B$12)-MAX(C1158,Scenario!$B$11))/60</f>
        <v>33.5833333333333</v>
      </c>
    </row>
    <row r="1159" customFormat="false" ht="15" hidden="false" customHeight="false" outlineLevel="0" collapsed="false">
      <c r="A1159" s="6" t="s">
        <v>2010</v>
      </c>
      <c r="B1159" s="6" t="s">
        <v>7886</v>
      </c>
      <c r="C1159" s="6" t="n">
        <v>1785066440</v>
      </c>
      <c r="D1159" s="6" t="n">
        <v>1785071333</v>
      </c>
      <c r="E1159" s="9" t="n">
        <f aca="false">MAX(0,MIN(D1159,Scenario!$B$12)-MAX(C1159,Scenario!$B$11))/60</f>
        <v>81.55</v>
      </c>
    </row>
    <row r="1160" customFormat="false" ht="15" hidden="false" customHeight="false" outlineLevel="0" collapsed="false">
      <c r="A1160" s="6" t="s">
        <v>2012</v>
      </c>
      <c r="B1160" s="6" t="s">
        <v>7894</v>
      </c>
      <c r="C1160" s="6" t="n">
        <v>1785074453</v>
      </c>
      <c r="D1160" s="6" t="n">
        <v>1785078705</v>
      </c>
      <c r="E1160" s="9" t="n">
        <f aca="false">MAX(0,MIN(D1160,Scenario!$B$12)-MAX(C1160,Scenario!$B$11))/60</f>
        <v>70.8666666666667</v>
      </c>
    </row>
    <row r="1161" customFormat="false" ht="15" hidden="false" customHeight="false" outlineLevel="0" collapsed="false">
      <c r="A1161" s="6" t="s">
        <v>2016</v>
      </c>
      <c r="B1161" s="6" t="s">
        <v>7894</v>
      </c>
      <c r="C1161" s="6" t="n">
        <v>1785078732</v>
      </c>
      <c r="D1161" s="6" t="n">
        <v>1785079395</v>
      </c>
      <c r="E1161" s="9" t="n">
        <f aca="false">MAX(0,MIN(D1161,Scenario!$B$12)-MAX(C1161,Scenario!$B$11))/60</f>
        <v>11.05</v>
      </c>
    </row>
    <row r="1162" customFormat="false" ht="15" hidden="false" customHeight="false" outlineLevel="0" collapsed="false">
      <c r="A1162" s="6" t="s">
        <v>2018</v>
      </c>
      <c r="B1162" s="6" t="s">
        <v>7882</v>
      </c>
      <c r="C1162" s="6" t="n">
        <v>1785130215</v>
      </c>
      <c r="D1162" s="6" t="n">
        <v>1785131106</v>
      </c>
      <c r="E1162" s="9" t="n">
        <f aca="false">MAX(0,MIN(D1162,Scenario!$B$12)-MAX(C1162,Scenario!$B$11))/60</f>
        <v>14.85</v>
      </c>
    </row>
    <row r="1163" customFormat="false" ht="15" hidden="false" customHeight="false" outlineLevel="0" collapsed="false">
      <c r="A1163" s="6" t="s">
        <v>2020</v>
      </c>
      <c r="B1163" s="6" t="s">
        <v>7883</v>
      </c>
      <c r="C1163" s="6" t="n">
        <v>1785132122</v>
      </c>
      <c r="D1163" s="6" t="n">
        <v>1785136144</v>
      </c>
      <c r="E1163" s="9" t="n">
        <f aca="false">MAX(0,MIN(D1163,Scenario!$B$12)-MAX(C1163,Scenario!$B$11))/60</f>
        <v>67.0333333333333</v>
      </c>
    </row>
    <row r="1164" customFormat="false" ht="15" hidden="false" customHeight="false" outlineLevel="0" collapsed="false">
      <c r="A1164" s="6" t="s">
        <v>2022</v>
      </c>
      <c r="B1164" s="6" t="s">
        <v>7884</v>
      </c>
      <c r="C1164" s="6" t="n">
        <v>1785134284</v>
      </c>
      <c r="D1164" s="6" t="n">
        <v>1785135367</v>
      </c>
      <c r="E1164" s="9" t="n">
        <f aca="false">MAX(0,MIN(D1164,Scenario!$B$12)-MAX(C1164,Scenario!$B$11))/60</f>
        <v>18.05</v>
      </c>
    </row>
    <row r="1165" customFormat="false" ht="15" hidden="false" customHeight="false" outlineLevel="0" collapsed="false">
      <c r="A1165" s="6" t="s">
        <v>2024</v>
      </c>
      <c r="B1165" s="6" t="s">
        <v>7884</v>
      </c>
      <c r="C1165" s="6" t="n">
        <v>1785135418</v>
      </c>
      <c r="D1165" s="6" t="n">
        <v>1785136905</v>
      </c>
      <c r="E1165" s="9" t="n">
        <f aca="false">MAX(0,MIN(D1165,Scenario!$B$12)-MAX(C1165,Scenario!$B$11))/60</f>
        <v>24.7833333333333</v>
      </c>
    </row>
    <row r="1166" customFormat="false" ht="15" hidden="false" customHeight="false" outlineLevel="0" collapsed="false">
      <c r="A1166" s="6" t="s">
        <v>2026</v>
      </c>
      <c r="B1166" s="6" t="s">
        <v>7883</v>
      </c>
      <c r="C1166" s="6" t="n">
        <v>1785136532</v>
      </c>
      <c r="D1166" s="6" t="n">
        <v>1785138345</v>
      </c>
      <c r="E1166" s="9" t="n">
        <f aca="false">MAX(0,MIN(D1166,Scenario!$B$12)-MAX(C1166,Scenario!$B$11))/60</f>
        <v>30.2166666666667</v>
      </c>
    </row>
    <row r="1167" customFormat="false" ht="15" hidden="false" customHeight="false" outlineLevel="0" collapsed="false">
      <c r="A1167" s="6" t="s">
        <v>2028</v>
      </c>
      <c r="B1167" s="6" t="s">
        <v>7885</v>
      </c>
      <c r="C1167" s="6" t="n">
        <v>1785139228</v>
      </c>
      <c r="D1167" s="6" t="n">
        <v>1785141032</v>
      </c>
      <c r="E1167" s="9" t="n">
        <f aca="false">MAX(0,MIN(D1167,Scenario!$B$12)-MAX(C1167,Scenario!$B$11))/60</f>
        <v>30.0666666666667</v>
      </c>
    </row>
    <row r="1168" customFormat="false" ht="15" hidden="false" customHeight="false" outlineLevel="0" collapsed="false">
      <c r="A1168" s="6" t="s">
        <v>2030</v>
      </c>
      <c r="B1168" s="6" t="s">
        <v>7884</v>
      </c>
      <c r="C1168" s="6" t="n">
        <v>1785139462</v>
      </c>
      <c r="D1168" s="6" t="n">
        <v>1785141274</v>
      </c>
      <c r="E1168" s="9" t="n">
        <f aca="false">MAX(0,MIN(D1168,Scenario!$B$12)-MAX(C1168,Scenario!$B$11))/60</f>
        <v>30.2</v>
      </c>
    </row>
    <row r="1169" customFormat="false" ht="15" hidden="false" customHeight="false" outlineLevel="0" collapsed="false">
      <c r="A1169" s="6" t="s">
        <v>2032</v>
      </c>
      <c r="B1169" s="6" t="s">
        <v>7883</v>
      </c>
      <c r="C1169" s="6" t="n">
        <v>1785139924</v>
      </c>
      <c r="D1169" s="6" t="n">
        <v>1785141884</v>
      </c>
      <c r="E1169" s="9" t="n">
        <f aca="false">MAX(0,MIN(D1169,Scenario!$B$12)-MAX(C1169,Scenario!$B$11))/60</f>
        <v>32.6666666666667</v>
      </c>
    </row>
    <row r="1170" customFormat="false" ht="15" hidden="false" customHeight="false" outlineLevel="0" collapsed="false">
      <c r="A1170" s="6" t="s">
        <v>2034</v>
      </c>
      <c r="B1170" s="6" t="s">
        <v>7888</v>
      </c>
      <c r="C1170" s="6" t="n">
        <v>1785141061</v>
      </c>
      <c r="D1170" s="6" t="n">
        <v>1785144504</v>
      </c>
      <c r="E1170" s="9" t="n">
        <f aca="false">MAX(0,MIN(D1170,Scenario!$B$12)-MAX(C1170,Scenario!$B$11))/60</f>
        <v>57.3833333333333</v>
      </c>
    </row>
    <row r="1171" customFormat="false" ht="15" hidden="false" customHeight="false" outlineLevel="0" collapsed="false">
      <c r="A1171" s="6" t="s">
        <v>2028</v>
      </c>
      <c r="B1171" s="6" t="s">
        <v>7885</v>
      </c>
      <c r="C1171" s="6" t="n">
        <v>1785141870</v>
      </c>
      <c r="D1171" s="6" t="n">
        <v>1785145626</v>
      </c>
      <c r="E1171" s="9" t="n">
        <f aca="false">MAX(0,MIN(D1171,Scenario!$B$12)-MAX(C1171,Scenario!$B$11))/60</f>
        <v>62.6</v>
      </c>
    </row>
    <row r="1172" customFormat="false" ht="15" hidden="false" customHeight="false" outlineLevel="0" collapsed="false">
      <c r="A1172" s="6" t="s">
        <v>2036</v>
      </c>
      <c r="B1172" s="6" t="s">
        <v>7883</v>
      </c>
      <c r="C1172" s="6" t="n">
        <v>1785141924</v>
      </c>
      <c r="D1172" s="6" t="n">
        <v>1785142851</v>
      </c>
      <c r="E1172" s="9" t="n">
        <f aca="false">MAX(0,MIN(D1172,Scenario!$B$12)-MAX(C1172,Scenario!$B$11))/60</f>
        <v>15.45</v>
      </c>
    </row>
    <row r="1173" customFormat="false" ht="15" hidden="false" customHeight="false" outlineLevel="0" collapsed="false">
      <c r="A1173" s="6" t="s">
        <v>2038</v>
      </c>
      <c r="B1173" s="6" t="s">
        <v>7886</v>
      </c>
      <c r="C1173" s="6" t="n">
        <v>1785142691</v>
      </c>
      <c r="D1173" s="6" t="n">
        <v>1785146328</v>
      </c>
      <c r="E1173" s="9" t="n">
        <f aca="false">MAX(0,MIN(D1173,Scenario!$B$12)-MAX(C1173,Scenario!$B$11))/60</f>
        <v>60.6166666666667</v>
      </c>
    </row>
    <row r="1174" customFormat="false" ht="15" hidden="false" customHeight="false" outlineLevel="0" collapsed="false">
      <c r="A1174" s="6" t="s">
        <v>2040</v>
      </c>
      <c r="B1174" s="6" t="s">
        <v>7887</v>
      </c>
      <c r="C1174" s="6" t="n">
        <v>1785142893</v>
      </c>
      <c r="D1174" s="6" t="n">
        <v>1785143541</v>
      </c>
      <c r="E1174" s="9" t="n">
        <f aca="false">MAX(0,MIN(D1174,Scenario!$B$12)-MAX(C1174,Scenario!$B$11))/60</f>
        <v>10.8</v>
      </c>
    </row>
    <row r="1175" customFormat="false" ht="15" hidden="false" customHeight="false" outlineLevel="0" collapsed="false">
      <c r="A1175" s="6" t="s">
        <v>2042</v>
      </c>
      <c r="B1175" s="6" t="s">
        <v>7884</v>
      </c>
      <c r="C1175" s="6" t="n">
        <v>1785143934</v>
      </c>
      <c r="D1175" s="6" t="n">
        <v>1785147299</v>
      </c>
      <c r="E1175" s="9" t="n">
        <f aca="false">MAX(0,MIN(D1175,Scenario!$B$12)-MAX(C1175,Scenario!$B$11))/60</f>
        <v>56.0833333333333</v>
      </c>
    </row>
    <row r="1176" customFormat="false" ht="15" hidden="false" customHeight="false" outlineLevel="0" collapsed="false">
      <c r="A1176" s="6" t="s">
        <v>2044</v>
      </c>
      <c r="B1176" s="6" t="s">
        <v>7887</v>
      </c>
      <c r="C1176" s="6" t="n">
        <v>1785144016</v>
      </c>
      <c r="D1176" s="6" t="n">
        <v>1785146780</v>
      </c>
      <c r="E1176" s="9" t="n">
        <f aca="false">MAX(0,MIN(D1176,Scenario!$B$12)-MAX(C1176,Scenario!$B$11))/60</f>
        <v>46.0666666666667</v>
      </c>
    </row>
    <row r="1177" customFormat="false" ht="15" hidden="false" customHeight="false" outlineLevel="0" collapsed="false">
      <c r="A1177" s="6" t="s">
        <v>2048</v>
      </c>
      <c r="B1177" s="6" t="s">
        <v>7883</v>
      </c>
      <c r="C1177" s="6" t="n">
        <v>1785144697</v>
      </c>
      <c r="D1177" s="6" t="n">
        <v>1785149037</v>
      </c>
      <c r="E1177" s="9" t="n">
        <f aca="false">MAX(0,MIN(D1177,Scenario!$B$12)-MAX(C1177,Scenario!$B$11))/60</f>
        <v>72.3333333333333</v>
      </c>
    </row>
    <row r="1178" customFormat="false" ht="15" hidden="false" customHeight="false" outlineLevel="0" collapsed="false">
      <c r="A1178" s="6" t="s">
        <v>2054</v>
      </c>
      <c r="B1178" s="6" t="s">
        <v>7889</v>
      </c>
      <c r="C1178" s="6" t="n">
        <v>1785145417</v>
      </c>
      <c r="D1178" s="6" t="n">
        <v>1785147179</v>
      </c>
      <c r="E1178" s="9" t="n">
        <f aca="false">MAX(0,MIN(D1178,Scenario!$B$12)-MAX(C1178,Scenario!$B$11))/60</f>
        <v>29.3666666666667</v>
      </c>
    </row>
    <row r="1179" customFormat="false" ht="15" hidden="false" customHeight="false" outlineLevel="0" collapsed="false">
      <c r="A1179" s="6" t="s">
        <v>2050</v>
      </c>
      <c r="B1179" s="6" t="s">
        <v>7885</v>
      </c>
      <c r="C1179" s="6" t="n">
        <v>1785145641</v>
      </c>
      <c r="D1179" s="6" t="n">
        <v>1785146926</v>
      </c>
      <c r="E1179" s="9" t="n">
        <f aca="false">MAX(0,MIN(D1179,Scenario!$B$12)-MAX(C1179,Scenario!$B$11))/60</f>
        <v>21.4166666666667</v>
      </c>
    </row>
    <row r="1180" customFormat="false" ht="15" hidden="false" customHeight="false" outlineLevel="0" collapsed="false">
      <c r="A1180" s="6" t="s">
        <v>2052</v>
      </c>
      <c r="B1180" s="6" t="s">
        <v>7886</v>
      </c>
      <c r="C1180" s="6" t="n">
        <v>1785146367</v>
      </c>
      <c r="D1180" s="6" t="n">
        <v>1785148845</v>
      </c>
      <c r="E1180" s="9" t="n">
        <f aca="false">MAX(0,MIN(D1180,Scenario!$B$12)-MAX(C1180,Scenario!$B$11))/60</f>
        <v>41.3</v>
      </c>
    </row>
    <row r="1181" customFormat="false" ht="15" hidden="false" customHeight="false" outlineLevel="0" collapsed="false">
      <c r="A1181" s="6" t="s">
        <v>2058</v>
      </c>
      <c r="B1181" s="6" t="s">
        <v>7887</v>
      </c>
      <c r="C1181" s="6" t="n">
        <v>1785146832</v>
      </c>
      <c r="D1181" s="6" t="n">
        <v>1785148545</v>
      </c>
      <c r="E1181" s="9" t="n">
        <f aca="false">MAX(0,MIN(D1181,Scenario!$B$12)-MAX(C1181,Scenario!$B$11))/60</f>
        <v>28.55</v>
      </c>
    </row>
    <row r="1182" customFormat="false" ht="15" hidden="false" customHeight="false" outlineLevel="0" collapsed="false">
      <c r="A1182" s="6" t="s">
        <v>2062</v>
      </c>
      <c r="B1182" s="6" t="s">
        <v>7884</v>
      </c>
      <c r="C1182" s="6" t="n">
        <v>1785147358</v>
      </c>
      <c r="D1182" s="6" t="n">
        <v>1785147875</v>
      </c>
      <c r="E1182" s="9" t="n">
        <f aca="false">MAX(0,MIN(D1182,Scenario!$B$12)-MAX(C1182,Scenario!$B$11))/60</f>
        <v>8.61666666666667</v>
      </c>
    </row>
    <row r="1183" customFormat="false" ht="15" hidden="false" customHeight="false" outlineLevel="0" collapsed="false">
      <c r="A1183" s="6" t="s">
        <v>2062</v>
      </c>
      <c r="B1183" s="6" t="s">
        <v>7885</v>
      </c>
      <c r="C1183" s="6" t="n">
        <v>1785147889</v>
      </c>
      <c r="D1183" s="6" t="n">
        <v>1785152003</v>
      </c>
      <c r="E1183" s="9" t="n">
        <f aca="false">MAX(0,MIN(D1183,Scenario!$B$12)-MAX(C1183,Scenario!$B$11))/60</f>
        <v>68.5666666666667</v>
      </c>
    </row>
    <row r="1184" customFormat="false" ht="15" hidden="false" customHeight="false" outlineLevel="0" collapsed="false">
      <c r="A1184" s="6" t="s">
        <v>2068</v>
      </c>
      <c r="B1184" s="6" t="s">
        <v>7884</v>
      </c>
      <c r="C1184" s="6" t="n">
        <v>1785147922</v>
      </c>
      <c r="D1184" s="6" t="n">
        <v>1785151972</v>
      </c>
      <c r="E1184" s="9" t="n">
        <f aca="false">MAX(0,MIN(D1184,Scenario!$B$12)-MAX(C1184,Scenario!$B$11))/60</f>
        <v>67.5</v>
      </c>
    </row>
    <row r="1185" customFormat="false" ht="15" hidden="false" customHeight="false" outlineLevel="0" collapsed="false">
      <c r="A1185" s="6" t="s">
        <v>2066</v>
      </c>
      <c r="B1185" s="6" t="s">
        <v>7887</v>
      </c>
      <c r="C1185" s="6" t="n">
        <v>1785148587</v>
      </c>
      <c r="D1185" s="6" t="n">
        <v>1785148903</v>
      </c>
      <c r="E1185" s="9" t="n">
        <f aca="false">MAX(0,MIN(D1185,Scenario!$B$12)-MAX(C1185,Scenario!$B$11))/60</f>
        <v>5.26666666666667</v>
      </c>
    </row>
    <row r="1186" customFormat="false" ht="15" hidden="false" customHeight="false" outlineLevel="0" collapsed="false">
      <c r="A1186" s="6" t="s">
        <v>2070</v>
      </c>
      <c r="B1186" s="6" t="s">
        <v>7882</v>
      </c>
      <c r="C1186" s="6" t="n">
        <v>1785148869</v>
      </c>
      <c r="D1186" s="6" t="n">
        <v>1785154135</v>
      </c>
      <c r="E1186" s="9" t="n">
        <f aca="false">MAX(0,MIN(D1186,Scenario!$B$12)-MAX(C1186,Scenario!$B$11))/60</f>
        <v>87.7666666666667</v>
      </c>
    </row>
    <row r="1187" customFormat="false" ht="15" hidden="false" customHeight="false" outlineLevel="0" collapsed="false">
      <c r="A1187" s="6" t="s">
        <v>2066</v>
      </c>
      <c r="B1187" s="6" t="s">
        <v>7886</v>
      </c>
      <c r="C1187" s="6" t="n">
        <v>1785148942</v>
      </c>
      <c r="D1187" s="6" t="n">
        <v>1785151504</v>
      </c>
      <c r="E1187" s="9" t="n">
        <f aca="false">MAX(0,MIN(D1187,Scenario!$B$12)-MAX(C1187,Scenario!$B$11))/60</f>
        <v>42.7</v>
      </c>
    </row>
    <row r="1188" customFormat="false" ht="15" hidden="false" customHeight="false" outlineLevel="0" collapsed="false">
      <c r="A1188" s="6" t="s">
        <v>2046</v>
      </c>
      <c r="B1188" s="6" t="s">
        <v>7887</v>
      </c>
      <c r="C1188" s="6" t="n">
        <v>1785148957</v>
      </c>
      <c r="D1188" s="6" t="n">
        <v>1785149707</v>
      </c>
      <c r="E1188" s="9" t="n">
        <f aca="false">MAX(0,MIN(D1188,Scenario!$B$12)-MAX(C1188,Scenario!$B$11))/60</f>
        <v>12.5</v>
      </c>
    </row>
    <row r="1189" customFormat="false" ht="15" hidden="false" customHeight="false" outlineLevel="0" collapsed="false">
      <c r="A1189" s="6" t="s">
        <v>2056</v>
      </c>
      <c r="B1189" s="6" t="s">
        <v>7883</v>
      </c>
      <c r="C1189" s="6" t="n">
        <v>1785149088</v>
      </c>
      <c r="D1189" s="6" t="n">
        <v>1785149711</v>
      </c>
      <c r="E1189" s="9" t="n">
        <f aca="false">MAX(0,MIN(D1189,Scenario!$B$12)-MAX(C1189,Scenario!$B$11))/60</f>
        <v>10.3833333333333</v>
      </c>
    </row>
    <row r="1190" customFormat="false" ht="15" hidden="false" customHeight="false" outlineLevel="0" collapsed="false">
      <c r="A1190" s="6" t="s">
        <v>2072</v>
      </c>
      <c r="B1190" s="6" t="s">
        <v>7888</v>
      </c>
      <c r="C1190" s="6" t="n">
        <v>1785149099</v>
      </c>
      <c r="D1190" s="6" t="n">
        <v>1785150125</v>
      </c>
      <c r="E1190" s="9" t="n">
        <f aca="false">MAX(0,MIN(D1190,Scenario!$B$12)-MAX(C1190,Scenario!$B$11))/60</f>
        <v>17.1</v>
      </c>
    </row>
    <row r="1191" customFormat="false" ht="15" hidden="false" customHeight="false" outlineLevel="0" collapsed="false">
      <c r="A1191" s="6" t="s">
        <v>2074</v>
      </c>
      <c r="B1191" s="6" t="s">
        <v>7889</v>
      </c>
      <c r="C1191" s="6" t="n">
        <v>1785149168</v>
      </c>
      <c r="D1191" s="6" t="n">
        <v>1785150442</v>
      </c>
      <c r="E1191" s="9" t="n">
        <f aca="false">MAX(0,MIN(D1191,Scenario!$B$12)-MAX(C1191,Scenario!$B$11))/60</f>
        <v>21.2333333333333</v>
      </c>
    </row>
    <row r="1192" customFormat="false" ht="15" hidden="false" customHeight="false" outlineLevel="0" collapsed="false">
      <c r="A1192" s="6" t="s">
        <v>2064</v>
      </c>
      <c r="B1192" s="6" t="s">
        <v>7883</v>
      </c>
      <c r="C1192" s="6" t="n">
        <v>1785149756</v>
      </c>
      <c r="D1192" s="6" t="n">
        <v>1785152402</v>
      </c>
      <c r="E1192" s="9" t="n">
        <f aca="false">MAX(0,MIN(D1192,Scenario!$B$12)-MAX(C1192,Scenario!$B$11))/60</f>
        <v>44.1</v>
      </c>
    </row>
    <row r="1193" customFormat="false" ht="15" hidden="false" customHeight="false" outlineLevel="0" collapsed="false">
      <c r="A1193" s="6" t="s">
        <v>2060</v>
      </c>
      <c r="B1193" s="6" t="s">
        <v>7887</v>
      </c>
      <c r="C1193" s="6" t="n">
        <v>1785149763</v>
      </c>
      <c r="D1193" s="6" t="n">
        <v>1785150916</v>
      </c>
      <c r="E1193" s="9" t="n">
        <f aca="false">MAX(0,MIN(D1193,Scenario!$B$12)-MAX(C1193,Scenario!$B$11))/60</f>
        <v>19.2166666666667</v>
      </c>
    </row>
    <row r="1194" customFormat="false" ht="15" hidden="false" customHeight="false" outlineLevel="0" collapsed="false">
      <c r="A1194" s="6" t="s">
        <v>2080</v>
      </c>
      <c r="B1194" s="6" t="s">
        <v>7888</v>
      </c>
      <c r="C1194" s="6" t="n">
        <v>1785150138</v>
      </c>
      <c r="D1194" s="6" t="n">
        <v>1785151421</v>
      </c>
      <c r="E1194" s="9" t="n">
        <f aca="false">MAX(0,MIN(D1194,Scenario!$B$12)-MAX(C1194,Scenario!$B$11))/60</f>
        <v>21.3833333333333</v>
      </c>
    </row>
    <row r="1195" customFormat="false" ht="15" hidden="false" customHeight="false" outlineLevel="0" collapsed="false">
      <c r="A1195" s="6" t="s">
        <v>2084</v>
      </c>
      <c r="B1195" s="6" t="s">
        <v>7887</v>
      </c>
      <c r="C1195" s="6" t="n">
        <v>1785150970</v>
      </c>
      <c r="D1195" s="6" t="n">
        <v>1785153896</v>
      </c>
      <c r="E1195" s="9" t="n">
        <f aca="false">MAX(0,MIN(D1195,Scenario!$B$12)-MAX(C1195,Scenario!$B$11))/60</f>
        <v>48.7666666666667</v>
      </c>
    </row>
    <row r="1196" customFormat="false" ht="15" hidden="false" customHeight="false" outlineLevel="0" collapsed="false">
      <c r="A1196" s="6" t="s">
        <v>2050</v>
      </c>
      <c r="B1196" s="6" t="s">
        <v>7885</v>
      </c>
      <c r="C1196" s="6" t="n">
        <v>1785152010</v>
      </c>
      <c r="D1196" s="6" t="n">
        <v>1785154153</v>
      </c>
      <c r="E1196" s="9" t="n">
        <f aca="false">MAX(0,MIN(D1196,Scenario!$B$12)-MAX(C1196,Scenario!$B$11))/60</f>
        <v>35.7166666666667</v>
      </c>
    </row>
    <row r="1197" customFormat="false" ht="15" hidden="false" customHeight="false" outlineLevel="0" collapsed="false">
      <c r="A1197" s="6" t="s">
        <v>2086</v>
      </c>
      <c r="B1197" s="6" t="s">
        <v>7889</v>
      </c>
      <c r="C1197" s="6" t="n">
        <v>1785152042</v>
      </c>
      <c r="D1197" s="6" t="n">
        <v>1785152510</v>
      </c>
      <c r="E1197" s="9" t="n">
        <f aca="false">MAX(0,MIN(D1197,Scenario!$B$12)-MAX(C1197,Scenario!$B$11))/60</f>
        <v>7.8</v>
      </c>
    </row>
    <row r="1198" customFormat="false" ht="15" hidden="false" customHeight="false" outlineLevel="0" collapsed="false">
      <c r="A1198" s="6" t="s">
        <v>2088</v>
      </c>
      <c r="B1198" s="6" t="s">
        <v>7884</v>
      </c>
      <c r="C1198" s="6" t="n">
        <v>1785152099</v>
      </c>
      <c r="D1198" s="6" t="n">
        <v>1785153228</v>
      </c>
      <c r="E1198" s="9" t="n">
        <f aca="false">MAX(0,MIN(D1198,Scenario!$B$12)-MAX(C1198,Scenario!$B$11))/60</f>
        <v>18.8166666666667</v>
      </c>
    </row>
    <row r="1199" customFormat="false" ht="15" hidden="false" customHeight="false" outlineLevel="0" collapsed="false">
      <c r="A1199" s="6" t="s">
        <v>2090</v>
      </c>
      <c r="B1199" s="6" t="s">
        <v>7888</v>
      </c>
      <c r="C1199" s="6" t="n">
        <v>1785152293</v>
      </c>
      <c r="D1199" s="6" t="n">
        <v>1785155664</v>
      </c>
      <c r="E1199" s="9" t="n">
        <f aca="false">MAX(0,MIN(D1199,Scenario!$B$12)-MAX(C1199,Scenario!$B$11))/60</f>
        <v>56.1833333333333</v>
      </c>
    </row>
    <row r="1200" customFormat="false" ht="15" hidden="false" customHeight="false" outlineLevel="0" collapsed="false">
      <c r="A1200" s="6" t="s">
        <v>2086</v>
      </c>
      <c r="B1200" s="6" t="s">
        <v>7886</v>
      </c>
      <c r="C1200" s="6" t="n">
        <v>1785153343</v>
      </c>
      <c r="D1200" s="6" t="n">
        <v>1785155594</v>
      </c>
      <c r="E1200" s="9" t="n">
        <f aca="false">MAX(0,MIN(D1200,Scenario!$B$12)-MAX(C1200,Scenario!$B$11))/60</f>
        <v>37.5166666666667</v>
      </c>
    </row>
    <row r="1201" customFormat="false" ht="15" hidden="false" customHeight="false" outlineLevel="0" collapsed="false">
      <c r="A1201" s="6" t="s">
        <v>2062</v>
      </c>
      <c r="B1201" s="6" t="s">
        <v>7885</v>
      </c>
      <c r="C1201" s="6" t="n">
        <v>1785154163</v>
      </c>
      <c r="D1201" s="6" t="n">
        <v>1785157715</v>
      </c>
      <c r="E1201" s="9" t="n">
        <f aca="false">MAX(0,MIN(D1201,Scenario!$B$12)-MAX(C1201,Scenario!$B$11))/60</f>
        <v>59.2</v>
      </c>
    </row>
    <row r="1202" customFormat="false" ht="15" hidden="false" customHeight="false" outlineLevel="0" collapsed="false">
      <c r="A1202" s="6" t="s">
        <v>2092</v>
      </c>
      <c r="B1202" s="6" t="s">
        <v>7890</v>
      </c>
      <c r="C1202" s="6" t="n">
        <v>1785154939</v>
      </c>
      <c r="D1202" s="6" t="n">
        <v>1785157755</v>
      </c>
      <c r="E1202" s="9" t="n">
        <f aca="false">MAX(0,MIN(D1202,Scenario!$B$12)-MAX(C1202,Scenario!$B$11))/60</f>
        <v>46.9333333333333</v>
      </c>
    </row>
    <row r="1203" customFormat="false" ht="15" hidden="false" customHeight="false" outlineLevel="0" collapsed="false">
      <c r="A1203" s="6" t="s">
        <v>2094</v>
      </c>
      <c r="B1203" s="6" t="s">
        <v>7891</v>
      </c>
      <c r="C1203" s="6" t="n">
        <v>1785155018</v>
      </c>
      <c r="D1203" s="6" t="n">
        <v>1785155898</v>
      </c>
      <c r="E1203" s="9" t="n">
        <f aca="false">MAX(0,MIN(D1203,Scenario!$B$12)-MAX(C1203,Scenario!$B$11))/60</f>
        <v>14.6666666666667</v>
      </c>
    </row>
    <row r="1204" customFormat="false" ht="15" hidden="false" customHeight="false" outlineLevel="0" collapsed="false">
      <c r="A1204" s="6" t="s">
        <v>2096</v>
      </c>
      <c r="B1204" s="6" t="s">
        <v>7887</v>
      </c>
      <c r="C1204" s="6" t="n">
        <v>1785156291</v>
      </c>
      <c r="D1204" s="6" t="n">
        <v>1785157615</v>
      </c>
      <c r="E1204" s="9" t="n">
        <f aca="false">MAX(0,MIN(D1204,Scenario!$B$12)-MAX(C1204,Scenario!$B$11))/60</f>
        <v>22.0666666666667</v>
      </c>
    </row>
    <row r="1205" customFormat="false" ht="15" hidden="false" customHeight="false" outlineLevel="0" collapsed="false">
      <c r="A1205" s="6" t="s">
        <v>2098</v>
      </c>
      <c r="B1205" s="6" t="s">
        <v>7892</v>
      </c>
      <c r="C1205" s="6" t="n">
        <v>1785156459</v>
      </c>
      <c r="D1205" s="6" t="n">
        <v>1785159509</v>
      </c>
      <c r="E1205" s="9" t="n">
        <f aca="false">MAX(0,MIN(D1205,Scenario!$B$12)-MAX(C1205,Scenario!$B$11))/60</f>
        <v>50.8333333333333</v>
      </c>
    </row>
    <row r="1206" customFormat="false" ht="15" hidden="false" customHeight="false" outlineLevel="0" collapsed="false">
      <c r="A1206" s="6" t="s">
        <v>2086</v>
      </c>
      <c r="B1206" s="6" t="s">
        <v>7886</v>
      </c>
      <c r="C1206" s="6" t="n">
        <v>1785156854</v>
      </c>
      <c r="D1206" s="6" t="n">
        <v>1785158158</v>
      </c>
      <c r="E1206" s="9" t="n">
        <f aca="false">MAX(0,MIN(D1206,Scenario!$B$12)-MAX(C1206,Scenario!$B$11))/60</f>
        <v>21.7333333333333</v>
      </c>
    </row>
    <row r="1207" customFormat="false" ht="15" hidden="false" customHeight="false" outlineLevel="0" collapsed="false">
      <c r="A1207" s="6" t="s">
        <v>2100</v>
      </c>
      <c r="B1207" s="6" t="s">
        <v>7891</v>
      </c>
      <c r="C1207" s="6" t="n">
        <v>1785157255</v>
      </c>
      <c r="D1207" s="6" t="n">
        <v>1785157751</v>
      </c>
      <c r="E1207" s="9" t="n">
        <f aca="false">MAX(0,MIN(D1207,Scenario!$B$12)-MAX(C1207,Scenario!$B$11))/60</f>
        <v>8.26666666666667</v>
      </c>
    </row>
    <row r="1208" customFormat="false" ht="15" hidden="false" customHeight="false" outlineLevel="0" collapsed="false">
      <c r="A1208" s="6" t="s">
        <v>2102</v>
      </c>
      <c r="B1208" s="6" t="s">
        <v>7889</v>
      </c>
      <c r="C1208" s="6" t="n">
        <v>1785157563</v>
      </c>
      <c r="D1208" s="6" t="n">
        <v>1785158674</v>
      </c>
      <c r="E1208" s="9" t="n">
        <f aca="false">MAX(0,MIN(D1208,Scenario!$B$12)-MAX(C1208,Scenario!$B$11))/60</f>
        <v>18.5166666666667</v>
      </c>
    </row>
    <row r="1209" customFormat="false" ht="15" hidden="false" customHeight="false" outlineLevel="0" collapsed="false">
      <c r="A1209" s="6" t="s">
        <v>2044</v>
      </c>
      <c r="B1209" s="6" t="s">
        <v>7887</v>
      </c>
      <c r="C1209" s="6" t="n">
        <v>1785157621</v>
      </c>
      <c r="D1209" s="6" t="n">
        <v>1785160493</v>
      </c>
      <c r="E1209" s="9" t="n">
        <f aca="false">MAX(0,MIN(D1209,Scenario!$B$12)-MAX(C1209,Scenario!$B$11))/60</f>
        <v>47.8666666666667</v>
      </c>
    </row>
    <row r="1210" customFormat="false" ht="15" hidden="false" customHeight="false" outlineLevel="0" collapsed="false">
      <c r="A1210" s="6" t="s">
        <v>2104</v>
      </c>
      <c r="B1210" s="6" t="s">
        <v>7891</v>
      </c>
      <c r="C1210" s="6" t="n">
        <v>1785157763</v>
      </c>
      <c r="D1210" s="6" t="n">
        <v>1785162622</v>
      </c>
      <c r="E1210" s="9" t="n">
        <f aca="false">MAX(0,MIN(D1210,Scenario!$B$12)-MAX(C1210,Scenario!$B$11))/60</f>
        <v>80.9833333333333</v>
      </c>
    </row>
    <row r="1211" customFormat="false" ht="15" hidden="false" customHeight="false" outlineLevel="0" collapsed="false">
      <c r="A1211" s="6" t="s">
        <v>2100</v>
      </c>
      <c r="B1211" s="6" t="s">
        <v>7890</v>
      </c>
      <c r="C1211" s="6" t="n">
        <v>1785157801</v>
      </c>
      <c r="D1211" s="6" t="n">
        <v>1785159107</v>
      </c>
      <c r="E1211" s="9" t="n">
        <f aca="false">MAX(0,MIN(D1211,Scenario!$B$12)-MAX(C1211,Scenario!$B$11))/60</f>
        <v>21.7666666666667</v>
      </c>
    </row>
    <row r="1212" customFormat="false" ht="15" hidden="false" customHeight="false" outlineLevel="0" collapsed="false">
      <c r="A1212" s="6" t="s">
        <v>2108</v>
      </c>
      <c r="B1212" s="6" t="s">
        <v>7886</v>
      </c>
      <c r="C1212" s="6" t="n">
        <v>1785158235</v>
      </c>
      <c r="D1212" s="6" t="n">
        <v>1785161756</v>
      </c>
      <c r="E1212" s="9" t="n">
        <f aca="false">MAX(0,MIN(D1212,Scenario!$B$12)-MAX(C1212,Scenario!$B$11))/60</f>
        <v>58.6833333333333</v>
      </c>
    </row>
    <row r="1213" customFormat="false" ht="15" hidden="false" customHeight="false" outlineLevel="0" collapsed="false">
      <c r="A1213" s="6" t="s">
        <v>2106</v>
      </c>
      <c r="B1213" s="6" t="s">
        <v>7890</v>
      </c>
      <c r="C1213" s="6" t="n">
        <v>1785159130</v>
      </c>
      <c r="D1213" s="6" t="n">
        <v>1785161730</v>
      </c>
      <c r="E1213" s="9" t="n">
        <f aca="false">MAX(0,MIN(D1213,Scenario!$B$12)-MAX(C1213,Scenario!$B$11))/60</f>
        <v>43.3333333333333</v>
      </c>
    </row>
    <row r="1214" customFormat="false" ht="15" hidden="false" customHeight="false" outlineLevel="0" collapsed="false">
      <c r="A1214" s="6" t="s">
        <v>2110</v>
      </c>
      <c r="B1214" s="6" t="s">
        <v>7892</v>
      </c>
      <c r="C1214" s="6" t="n">
        <v>1785159551</v>
      </c>
      <c r="D1214" s="6" t="n">
        <v>1785162958</v>
      </c>
      <c r="E1214" s="9" t="n">
        <f aca="false">MAX(0,MIN(D1214,Scenario!$B$12)-MAX(C1214,Scenario!$B$11))/60</f>
        <v>56.7833333333333</v>
      </c>
    </row>
    <row r="1215" customFormat="false" ht="15" hidden="false" customHeight="false" outlineLevel="0" collapsed="false">
      <c r="A1215" s="6" t="s">
        <v>2102</v>
      </c>
      <c r="B1215" s="6" t="s">
        <v>7889</v>
      </c>
      <c r="C1215" s="6" t="n">
        <v>1785160491</v>
      </c>
      <c r="D1215" s="6" t="n">
        <v>1785162393</v>
      </c>
      <c r="E1215" s="9" t="n">
        <f aca="false">MAX(0,MIN(D1215,Scenario!$B$12)-MAX(C1215,Scenario!$B$11))/60</f>
        <v>31.7</v>
      </c>
    </row>
    <row r="1216" customFormat="false" ht="15" hidden="false" customHeight="false" outlineLevel="0" collapsed="false">
      <c r="A1216" s="6" t="s">
        <v>2112</v>
      </c>
      <c r="B1216" s="6" t="s">
        <v>7890</v>
      </c>
      <c r="C1216" s="6" t="n">
        <v>1785161752</v>
      </c>
      <c r="D1216" s="6" t="n">
        <v>1785165244</v>
      </c>
      <c r="E1216" s="9" t="n">
        <f aca="false">MAX(0,MIN(D1216,Scenario!$B$12)-MAX(C1216,Scenario!$B$11))/60</f>
        <v>58.2</v>
      </c>
    </row>
    <row r="1217" customFormat="false" ht="15" hidden="false" customHeight="false" outlineLevel="0" collapsed="false">
      <c r="A1217" s="6" t="s">
        <v>2116</v>
      </c>
      <c r="B1217" s="6" t="s">
        <v>7887</v>
      </c>
      <c r="C1217" s="6" t="n">
        <v>1785162312</v>
      </c>
      <c r="D1217" s="6" t="n">
        <v>1785166152</v>
      </c>
      <c r="E1217" s="9" t="n">
        <f aca="false">MAX(0,MIN(D1217,Scenario!$B$12)-MAX(C1217,Scenario!$B$11))/60</f>
        <v>64</v>
      </c>
    </row>
    <row r="1218" customFormat="false" ht="15" hidden="false" customHeight="false" outlineLevel="0" collapsed="false">
      <c r="A1218" s="6" t="s">
        <v>2094</v>
      </c>
      <c r="B1218" s="6" t="s">
        <v>7891</v>
      </c>
      <c r="C1218" s="6" t="n">
        <v>1785162646</v>
      </c>
      <c r="D1218" s="6" t="n">
        <v>1785164207</v>
      </c>
      <c r="E1218" s="9" t="n">
        <f aca="false">MAX(0,MIN(D1218,Scenario!$B$12)-MAX(C1218,Scenario!$B$11))/60</f>
        <v>26.0166666666667</v>
      </c>
    </row>
    <row r="1219" customFormat="false" ht="15" hidden="false" customHeight="false" outlineLevel="0" collapsed="false">
      <c r="A1219" s="6" t="s">
        <v>2128</v>
      </c>
      <c r="B1219" s="6" t="s">
        <v>7889</v>
      </c>
      <c r="C1219" s="6" t="n">
        <v>1785162690</v>
      </c>
      <c r="D1219" s="6" t="n">
        <v>1785164364</v>
      </c>
      <c r="E1219" s="9" t="n">
        <f aca="false">MAX(0,MIN(D1219,Scenario!$B$12)-MAX(C1219,Scenario!$B$11))/60</f>
        <v>27.9</v>
      </c>
    </row>
    <row r="1220" customFormat="false" ht="15" hidden="false" customHeight="false" outlineLevel="0" collapsed="false">
      <c r="A1220" s="6" t="s">
        <v>2132</v>
      </c>
      <c r="B1220" s="6" t="s">
        <v>7885</v>
      </c>
      <c r="C1220" s="6" t="n">
        <v>1785162952</v>
      </c>
      <c r="D1220" s="6" t="n">
        <v>1785163463</v>
      </c>
      <c r="E1220" s="9" t="n">
        <f aca="false">MAX(0,MIN(D1220,Scenario!$B$12)-MAX(C1220,Scenario!$B$11))/60</f>
        <v>8.51666666666667</v>
      </c>
    </row>
    <row r="1221" customFormat="false" ht="15" hidden="false" customHeight="false" outlineLevel="0" collapsed="false">
      <c r="A1221" s="6" t="s">
        <v>2122</v>
      </c>
      <c r="B1221" s="6" t="s">
        <v>7892</v>
      </c>
      <c r="C1221" s="6" t="n">
        <v>1785162971</v>
      </c>
      <c r="D1221" s="6" t="n">
        <v>1785165390</v>
      </c>
      <c r="E1221" s="9" t="n">
        <f aca="false">MAX(0,MIN(D1221,Scenario!$B$12)-MAX(C1221,Scenario!$B$11))/60</f>
        <v>40.3166666666667</v>
      </c>
    </row>
    <row r="1222" customFormat="false" ht="15" hidden="false" customHeight="false" outlineLevel="0" collapsed="false">
      <c r="A1222" s="6" t="s">
        <v>2132</v>
      </c>
      <c r="B1222" s="6" t="s">
        <v>7891</v>
      </c>
      <c r="C1222" s="6" t="n">
        <v>1785164226</v>
      </c>
      <c r="D1222" s="6" t="n">
        <v>1785164727</v>
      </c>
      <c r="E1222" s="9" t="n">
        <f aca="false">MAX(0,MIN(D1222,Scenario!$B$12)-MAX(C1222,Scenario!$B$11))/60</f>
        <v>8.35</v>
      </c>
    </row>
    <row r="1223" customFormat="false" ht="15" hidden="false" customHeight="false" outlineLevel="0" collapsed="false">
      <c r="A1223" s="6" t="s">
        <v>2136</v>
      </c>
      <c r="B1223" s="6" t="s">
        <v>7889</v>
      </c>
      <c r="C1223" s="6" t="n">
        <v>1785164521</v>
      </c>
      <c r="D1223" s="6" t="n">
        <v>1785166077</v>
      </c>
      <c r="E1223" s="9" t="n">
        <f aca="false">MAX(0,MIN(D1223,Scenario!$B$12)-MAX(C1223,Scenario!$B$11))/60</f>
        <v>25.9333333333333</v>
      </c>
    </row>
    <row r="1224" customFormat="false" ht="15" hidden="false" customHeight="false" outlineLevel="0" collapsed="false">
      <c r="A1224" s="6" t="s">
        <v>2126</v>
      </c>
      <c r="B1224" s="6" t="s">
        <v>7891</v>
      </c>
      <c r="C1224" s="6" t="n">
        <v>1785164779</v>
      </c>
      <c r="D1224" s="6" t="n">
        <v>1785166054</v>
      </c>
      <c r="E1224" s="9" t="n">
        <f aca="false">MAX(0,MIN(D1224,Scenario!$B$12)-MAX(C1224,Scenario!$B$11))/60</f>
        <v>21.25</v>
      </c>
    </row>
    <row r="1225" customFormat="false" ht="15" hidden="false" customHeight="false" outlineLevel="0" collapsed="false">
      <c r="A1225" s="6" t="s">
        <v>2118</v>
      </c>
      <c r="B1225" s="6" t="s">
        <v>7890</v>
      </c>
      <c r="C1225" s="6" t="n">
        <v>1785165288</v>
      </c>
      <c r="D1225" s="6" t="n">
        <v>1785168887</v>
      </c>
      <c r="E1225" s="9" t="n">
        <f aca="false">MAX(0,MIN(D1225,Scenario!$B$12)-MAX(C1225,Scenario!$B$11))/60</f>
        <v>59.9833333333333</v>
      </c>
    </row>
    <row r="1226" customFormat="false" ht="15" hidden="false" customHeight="false" outlineLevel="0" collapsed="false">
      <c r="A1226" s="6" t="s">
        <v>2134</v>
      </c>
      <c r="B1226" s="6" t="s">
        <v>7892</v>
      </c>
      <c r="C1226" s="6" t="n">
        <v>1785165430</v>
      </c>
      <c r="D1226" s="6" t="n">
        <v>1785168265</v>
      </c>
      <c r="E1226" s="9" t="n">
        <f aca="false">MAX(0,MIN(D1226,Scenario!$B$12)-MAX(C1226,Scenario!$B$11))/60</f>
        <v>47.25</v>
      </c>
    </row>
    <row r="1227" customFormat="false" ht="15" hidden="false" customHeight="false" outlineLevel="0" collapsed="false">
      <c r="A1227" s="6" t="s">
        <v>2142</v>
      </c>
      <c r="B1227" s="6" t="s">
        <v>7891</v>
      </c>
      <c r="C1227" s="6" t="n">
        <v>1785166064</v>
      </c>
      <c r="D1227" s="6" t="n">
        <v>1785168758</v>
      </c>
      <c r="E1227" s="9" t="n">
        <f aca="false">MAX(0,MIN(D1227,Scenario!$B$12)-MAX(C1227,Scenario!$B$11))/60</f>
        <v>44.9</v>
      </c>
    </row>
    <row r="1228" customFormat="false" ht="15" hidden="false" customHeight="false" outlineLevel="0" collapsed="false">
      <c r="A1228" s="6" t="s">
        <v>2140</v>
      </c>
      <c r="B1228" s="6" t="s">
        <v>7887</v>
      </c>
      <c r="C1228" s="6" t="n">
        <v>1785166180</v>
      </c>
      <c r="D1228" s="6" t="n">
        <v>1785169864</v>
      </c>
      <c r="E1228" s="9" t="n">
        <f aca="false">MAX(0,MIN(D1228,Scenario!$B$12)-MAX(C1228,Scenario!$B$11))/60</f>
        <v>61.4</v>
      </c>
    </row>
    <row r="1229" customFormat="false" ht="15" hidden="false" customHeight="false" outlineLevel="0" collapsed="false">
      <c r="A1229" s="6" t="s">
        <v>2148</v>
      </c>
      <c r="B1229" s="6" t="s">
        <v>7889</v>
      </c>
      <c r="C1229" s="6" t="n">
        <v>1785166944</v>
      </c>
      <c r="D1229" s="6" t="n">
        <v>1785170236</v>
      </c>
      <c r="E1229" s="9" t="n">
        <f aca="false">MAX(0,MIN(D1229,Scenario!$B$12)-MAX(C1229,Scenario!$B$11))/60</f>
        <v>54.8666666666667</v>
      </c>
    </row>
    <row r="1230" customFormat="false" ht="15" hidden="false" customHeight="false" outlineLevel="0" collapsed="false">
      <c r="A1230" s="6" t="s">
        <v>2144</v>
      </c>
      <c r="B1230" s="6" t="s">
        <v>7893</v>
      </c>
      <c r="C1230" s="6" t="n">
        <v>1785168036</v>
      </c>
      <c r="D1230" s="6" t="n">
        <v>1785171669</v>
      </c>
      <c r="E1230" s="9" t="n">
        <f aca="false">MAX(0,MIN(D1230,Scenario!$B$12)-MAX(C1230,Scenario!$B$11))/60</f>
        <v>60.55</v>
      </c>
    </row>
    <row r="1231" customFormat="false" ht="15" hidden="false" customHeight="false" outlineLevel="0" collapsed="false">
      <c r="A1231" s="6" t="s">
        <v>2146</v>
      </c>
      <c r="B1231" s="6" t="s">
        <v>7894</v>
      </c>
      <c r="C1231" s="6" t="n">
        <v>1785168054</v>
      </c>
      <c r="D1231" s="6" t="n">
        <v>1785169072</v>
      </c>
      <c r="E1231" s="9" t="n">
        <f aca="false">MAX(0,MIN(D1231,Scenario!$B$12)-MAX(C1231,Scenario!$B$11))/60</f>
        <v>16.9666666666667</v>
      </c>
    </row>
    <row r="1232" customFormat="false" ht="15" hidden="false" customHeight="false" outlineLevel="0" collapsed="false">
      <c r="A1232" s="6" t="s">
        <v>2134</v>
      </c>
      <c r="B1232" s="6" t="s">
        <v>7892</v>
      </c>
      <c r="C1232" s="6" t="n">
        <v>1785170094</v>
      </c>
      <c r="D1232" s="6" t="n">
        <v>1785174381</v>
      </c>
      <c r="E1232" s="9" t="n">
        <f aca="false">MAX(0,MIN(D1232,Scenario!$B$12)-MAX(C1232,Scenario!$B$11))/60</f>
        <v>71.45</v>
      </c>
    </row>
    <row r="1233" customFormat="false" ht="15" hidden="false" customHeight="false" outlineLevel="0" collapsed="false">
      <c r="A1233" s="6" t="s">
        <v>2138</v>
      </c>
      <c r="B1233" s="6" t="s">
        <v>7890</v>
      </c>
      <c r="C1233" s="6" t="n">
        <v>1785170737</v>
      </c>
      <c r="D1233" s="6" t="n">
        <v>1785175315</v>
      </c>
      <c r="E1233" s="9" t="n">
        <f aca="false">MAX(0,MIN(D1233,Scenario!$B$12)-MAX(C1233,Scenario!$B$11))/60</f>
        <v>76.3</v>
      </c>
    </row>
    <row r="1234" customFormat="false" ht="15" hidden="false" customHeight="false" outlineLevel="0" collapsed="false">
      <c r="A1234" s="6" t="s">
        <v>2150</v>
      </c>
      <c r="B1234" s="6" t="s">
        <v>7893</v>
      </c>
      <c r="C1234" s="6" t="n">
        <v>1785171689</v>
      </c>
      <c r="D1234" s="6" t="n">
        <v>1785174239</v>
      </c>
      <c r="E1234" s="9" t="n">
        <f aca="false">MAX(0,MIN(D1234,Scenario!$B$12)-MAX(C1234,Scenario!$B$11))/60</f>
        <v>42.5</v>
      </c>
    </row>
    <row r="1235" customFormat="false" ht="15" hidden="false" customHeight="false" outlineLevel="0" collapsed="false">
      <c r="A1235" s="6" t="s">
        <v>2156</v>
      </c>
      <c r="B1235" s="6" t="s">
        <v>7895</v>
      </c>
      <c r="C1235" s="6" t="n">
        <v>1785173740</v>
      </c>
      <c r="D1235" s="6" t="n">
        <v>1785176019</v>
      </c>
      <c r="E1235" s="9" t="n">
        <f aca="false">MAX(0,MIN(D1235,Scenario!$B$12)-MAX(C1235,Scenario!$B$11))/60</f>
        <v>37.9833333333333</v>
      </c>
    </row>
    <row r="1236" customFormat="false" ht="15" hidden="false" customHeight="false" outlineLevel="0" collapsed="false">
      <c r="A1236" s="6" t="s">
        <v>2158</v>
      </c>
      <c r="B1236" s="6" t="s">
        <v>7894</v>
      </c>
      <c r="C1236" s="6" t="n">
        <v>1785173847</v>
      </c>
      <c r="D1236" s="6" t="n">
        <v>1785174698</v>
      </c>
      <c r="E1236" s="9" t="n">
        <f aca="false">MAX(0,MIN(D1236,Scenario!$B$12)-MAX(C1236,Scenario!$B$11))/60</f>
        <v>14.1833333333333</v>
      </c>
    </row>
    <row r="1237" customFormat="false" ht="15" hidden="false" customHeight="false" outlineLevel="0" collapsed="false">
      <c r="A1237" s="6" t="s">
        <v>2162</v>
      </c>
      <c r="B1237" s="6" t="s">
        <v>7891</v>
      </c>
      <c r="C1237" s="6" t="n">
        <v>1785174239</v>
      </c>
      <c r="D1237" s="6" t="n">
        <v>1785176374</v>
      </c>
      <c r="E1237" s="9" t="n">
        <f aca="false">MAX(0,MIN(D1237,Scenario!$B$12)-MAX(C1237,Scenario!$B$11))/60</f>
        <v>35.5833333333333</v>
      </c>
    </row>
    <row r="1238" customFormat="false" ht="15" hidden="false" customHeight="false" outlineLevel="0" collapsed="false">
      <c r="A1238" s="6" t="s">
        <v>2152</v>
      </c>
      <c r="B1238" s="6" t="s">
        <v>7893</v>
      </c>
      <c r="C1238" s="6" t="n">
        <v>1785174281</v>
      </c>
      <c r="D1238" s="6" t="n">
        <v>1785177797</v>
      </c>
      <c r="E1238" s="9" t="n">
        <f aca="false">MAX(0,MIN(D1238,Scenario!$B$12)-MAX(C1238,Scenario!$B$11))/60</f>
        <v>58.6</v>
      </c>
    </row>
    <row r="1239" customFormat="false" ht="15" hidden="false" customHeight="false" outlineLevel="0" collapsed="false">
      <c r="A1239" s="6" t="s">
        <v>2164</v>
      </c>
      <c r="B1239" s="6" t="s">
        <v>7894</v>
      </c>
      <c r="C1239" s="6" t="n">
        <v>1785174850</v>
      </c>
      <c r="D1239" s="6" t="n">
        <v>1785176203</v>
      </c>
      <c r="E1239" s="9" t="n">
        <f aca="false">MAX(0,MIN(D1239,Scenario!$B$12)-MAX(C1239,Scenario!$B$11))/60</f>
        <v>22.55</v>
      </c>
    </row>
    <row r="1240" customFormat="false" ht="15" hidden="false" customHeight="false" outlineLevel="0" collapsed="false">
      <c r="A1240" s="6" t="s">
        <v>2154</v>
      </c>
      <c r="B1240" s="6" t="s">
        <v>7896</v>
      </c>
      <c r="C1240" s="6" t="n">
        <v>1785175216</v>
      </c>
      <c r="D1240" s="6" t="n">
        <v>1785180038</v>
      </c>
      <c r="E1240" s="9" t="n">
        <f aca="false">MAX(0,MIN(D1240,Scenario!$B$12)-MAX(C1240,Scenario!$B$11))/60</f>
        <v>80.3666666666667</v>
      </c>
    </row>
    <row r="1241" customFormat="false" ht="15" hidden="false" customHeight="false" outlineLevel="0" collapsed="false">
      <c r="A1241" s="6" t="s">
        <v>2166</v>
      </c>
      <c r="B1241" s="6" t="s">
        <v>7897</v>
      </c>
      <c r="C1241" s="6" t="n">
        <v>1785175417</v>
      </c>
      <c r="D1241" s="6" t="n">
        <v>1785180238</v>
      </c>
      <c r="E1241" s="9" t="n">
        <f aca="false">MAX(0,MIN(D1241,Scenario!$B$12)-MAX(C1241,Scenario!$B$11))/60</f>
        <v>80.35</v>
      </c>
    </row>
    <row r="1242" customFormat="false" ht="15" hidden="false" customHeight="false" outlineLevel="0" collapsed="false">
      <c r="A1242" s="6" t="s">
        <v>2170</v>
      </c>
      <c r="B1242" s="6" t="s">
        <v>7892</v>
      </c>
      <c r="C1242" s="6" t="n">
        <v>1785177779</v>
      </c>
      <c r="D1242" s="6" t="n">
        <v>1785179602</v>
      </c>
      <c r="E1242" s="9" t="n">
        <f aca="false">MAX(0,MIN(D1242,Scenario!$B$12)-MAX(C1242,Scenario!$B$11))/60</f>
        <v>30.3833333333333</v>
      </c>
    </row>
    <row r="1243" customFormat="false" ht="15" hidden="false" customHeight="false" outlineLevel="0" collapsed="false">
      <c r="A1243" s="6" t="s">
        <v>2168</v>
      </c>
      <c r="B1243" s="6" t="s">
        <v>7893</v>
      </c>
      <c r="C1243" s="6" t="n">
        <v>1785177849</v>
      </c>
      <c r="D1243" s="6" t="n">
        <v>1785178681</v>
      </c>
      <c r="E1243" s="9" t="n">
        <f aca="false">MAX(0,MIN(D1243,Scenario!$B$12)-MAX(C1243,Scenario!$B$11))/60</f>
        <v>13.8666666666667</v>
      </c>
    </row>
    <row r="1244" customFormat="false" ht="15" hidden="false" customHeight="false" outlineLevel="0" collapsed="false">
      <c r="A1244" s="6" t="s">
        <v>2164</v>
      </c>
      <c r="B1244" s="6" t="s">
        <v>7894</v>
      </c>
      <c r="C1244" s="6" t="n">
        <v>1785178009</v>
      </c>
      <c r="D1244" s="6" t="n">
        <v>1785178983</v>
      </c>
      <c r="E1244" s="9" t="n">
        <f aca="false">MAX(0,MIN(D1244,Scenario!$B$12)-MAX(C1244,Scenario!$B$11))/60</f>
        <v>16.2333333333333</v>
      </c>
    </row>
    <row r="1245" customFormat="false" ht="15" hidden="false" customHeight="false" outlineLevel="0" collapsed="false">
      <c r="A1245" s="6" t="s">
        <v>2116</v>
      </c>
      <c r="B1245" s="6" t="s">
        <v>7890</v>
      </c>
      <c r="C1245" s="6" t="n">
        <v>1785178703</v>
      </c>
      <c r="D1245" s="6" t="n">
        <v>1785180666</v>
      </c>
      <c r="E1245" s="9" t="n">
        <f aca="false">MAX(0,MIN(D1245,Scenario!$B$12)-MAX(C1245,Scenario!$B$11))/60</f>
        <v>32.7166666666667</v>
      </c>
    </row>
    <row r="1246" customFormat="false" ht="15" hidden="false" customHeight="false" outlineLevel="0" collapsed="false">
      <c r="A1246" s="6" t="s">
        <v>2168</v>
      </c>
      <c r="B1246" s="6" t="s">
        <v>7893</v>
      </c>
      <c r="C1246" s="6" t="n">
        <v>1785181510</v>
      </c>
      <c r="D1246" s="6" t="n">
        <v>1785182517</v>
      </c>
      <c r="E1246" s="9" t="n">
        <f aca="false">MAX(0,MIN(D1246,Scenario!$B$12)-MAX(C1246,Scenario!$B$11))/60</f>
        <v>16.7833333333333</v>
      </c>
    </row>
    <row r="1247" customFormat="false" ht="15" hidden="false" customHeight="false" outlineLevel="0" collapsed="false">
      <c r="A1247" s="6" t="s">
        <v>2172</v>
      </c>
      <c r="B1247" s="6" t="s">
        <v>7896</v>
      </c>
      <c r="C1247" s="6" t="n">
        <v>1785181994</v>
      </c>
      <c r="D1247" s="6" t="n">
        <v>1785183784</v>
      </c>
      <c r="E1247" s="9" t="n">
        <f aca="false">MAX(0,MIN(D1247,Scenario!$B$12)-MAX(C1247,Scenario!$B$11))/60</f>
        <v>29.8333333333333</v>
      </c>
    </row>
    <row r="1248" customFormat="false" ht="15" hidden="false" customHeight="false" outlineLevel="0" collapsed="false">
      <c r="A1248" s="6" t="s">
        <v>2174</v>
      </c>
      <c r="B1248" s="6" t="s">
        <v>7897</v>
      </c>
      <c r="C1248" s="6" t="n">
        <v>1785183562</v>
      </c>
      <c r="D1248" s="6" t="n">
        <v>1785187455</v>
      </c>
      <c r="E1248" s="9" t="n">
        <f aca="false">MAX(0,MIN(D1248,Scenario!$B$12)-MAX(C1248,Scenario!$B$11))/60</f>
        <v>64.8833333333333</v>
      </c>
    </row>
    <row r="1249" customFormat="false" ht="15" hidden="false" customHeight="false" outlineLevel="0" collapsed="false">
      <c r="A1249" s="6" t="s">
        <v>2154</v>
      </c>
      <c r="B1249" s="6" t="s">
        <v>7896</v>
      </c>
      <c r="C1249" s="6" t="n">
        <v>1785183812</v>
      </c>
      <c r="D1249" s="6" t="n">
        <v>1785186054</v>
      </c>
      <c r="E1249" s="9" t="n">
        <f aca="false">MAX(0,MIN(D1249,Scenario!$B$12)-MAX(C1249,Scenario!$B$11))/60</f>
        <v>37.3666666666667</v>
      </c>
    </row>
    <row r="1250" customFormat="false" ht="15" hidden="false" customHeight="false" outlineLevel="0" collapsed="false">
      <c r="A1250" s="6" t="s">
        <v>2176</v>
      </c>
      <c r="B1250" s="6" t="s">
        <v>7894</v>
      </c>
      <c r="C1250" s="6" t="n">
        <v>1785185052</v>
      </c>
      <c r="D1250" s="6" t="n">
        <v>1785185495</v>
      </c>
      <c r="E1250" s="9" t="n">
        <f aca="false">MAX(0,MIN(D1250,Scenario!$B$12)-MAX(C1250,Scenario!$B$11))/60</f>
        <v>7.38333333333333</v>
      </c>
    </row>
    <row r="1251" customFormat="false" ht="15" hidden="false" customHeight="false" outlineLevel="0" collapsed="false">
      <c r="A1251" s="6" t="s">
        <v>2180</v>
      </c>
      <c r="B1251" s="6" t="s">
        <v>7893</v>
      </c>
      <c r="C1251" s="6" t="n">
        <v>1785185179</v>
      </c>
      <c r="D1251" s="6" t="n">
        <v>1785185647</v>
      </c>
      <c r="E1251" s="9" t="n">
        <f aca="false">MAX(0,MIN(D1251,Scenario!$B$12)-MAX(C1251,Scenario!$B$11))/60</f>
        <v>7.8</v>
      </c>
    </row>
    <row r="1252" customFormat="false" ht="15" hidden="false" customHeight="false" outlineLevel="0" collapsed="false">
      <c r="A1252" s="6" t="s">
        <v>2176</v>
      </c>
      <c r="B1252" s="6" t="s">
        <v>7895</v>
      </c>
      <c r="C1252" s="6" t="n">
        <v>1785185530</v>
      </c>
      <c r="D1252" s="6" t="n">
        <v>1785186101</v>
      </c>
      <c r="E1252" s="9" t="n">
        <f aca="false">MAX(0,MIN(D1252,Scenario!$B$12)-MAX(C1252,Scenario!$B$11))/60</f>
        <v>9.51666666666667</v>
      </c>
    </row>
    <row r="1253" customFormat="false" ht="15" hidden="false" customHeight="false" outlineLevel="0" collapsed="false">
      <c r="A1253" s="6" t="s">
        <v>2178</v>
      </c>
      <c r="B1253" s="6" t="s">
        <v>7894</v>
      </c>
      <c r="C1253" s="6" t="n">
        <v>1785185555</v>
      </c>
      <c r="D1253" s="6" t="n">
        <v>1785186444</v>
      </c>
      <c r="E1253" s="9" t="n">
        <f aca="false">MAX(0,MIN(D1253,Scenario!$B$12)-MAX(C1253,Scenario!$B$11))/60</f>
        <v>14.8166666666667</v>
      </c>
    </row>
    <row r="1254" customFormat="false" ht="15" hidden="false" customHeight="false" outlineLevel="0" collapsed="false">
      <c r="A1254" s="6" t="s">
        <v>2180</v>
      </c>
      <c r="B1254" s="6" t="s">
        <v>7894</v>
      </c>
      <c r="C1254" s="6" t="n">
        <v>1785186467</v>
      </c>
      <c r="D1254" s="6" t="n">
        <v>1785187011</v>
      </c>
      <c r="E1254" s="9" t="n">
        <f aca="false">MAX(0,MIN(D1254,Scenario!$B$12)-MAX(C1254,Scenario!$B$11))/60</f>
        <v>9.06666666666667</v>
      </c>
    </row>
    <row r="1255" customFormat="false" ht="15" hidden="false" customHeight="false" outlineLevel="0" collapsed="false">
      <c r="A1255" s="6" t="s">
        <v>2182</v>
      </c>
      <c r="B1255" s="6" t="s">
        <v>7895</v>
      </c>
      <c r="C1255" s="6" t="n">
        <v>1785188419</v>
      </c>
      <c r="D1255" s="6" t="n">
        <v>1785188847</v>
      </c>
      <c r="E1255" s="9" t="n">
        <f aca="false">MAX(0,MIN(D1255,Scenario!$B$12)-MAX(C1255,Scenario!$B$11))/60</f>
        <v>7.13333333333333</v>
      </c>
    </row>
    <row r="1256" customFormat="false" ht="15" hidden="false" customHeight="false" outlineLevel="0" collapsed="false">
      <c r="A1256" s="6" t="s">
        <v>2182</v>
      </c>
      <c r="B1256" s="6" t="s">
        <v>7894</v>
      </c>
      <c r="C1256" s="6" t="n">
        <v>1785188873</v>
      </c>
      <c r="D1256" s="6" t="n">
        <v>1785190298</v>
      </c>
      <c r="E1256" s="9" t="n">
        <f aca="false">MAX(0,MIN(D1256,Scenario!$B$12)-MAX(C1256,Scenario!$B$11))/60</f>
        <v>23.75</v>
      </c>
    </row>
    <row r="1257" customFormat="false" ht="15" hidden="false" customHeight="false" outlineLevel="0" collapsed="false">
      <c r="A1257" s="6" t="s">
        <v>2174</v>
      </c>
      <c r="B1257" s="6" t="s">
        <v>7897</v>
      </c>
      <c r="C1257" s="6" t="n">
        <v>1785189321</v>
      </c>
      <c r="D1257" s="6" t="n">
        <v>1785190941</v>
      </c>
      <c r="E1257" s="9" t="n">
        <f aca="false">MAX(0,MIN(D1257,Scenario!$B$12)-MAX(C1257,Scenario!$B$11))/60</f>
        <v>27</v>
      </c>
    </row>
    <row r="1258" customFormat="false" ht="15" hidden="false" customHeight="false" outlineLevel="0" collapsed="false">
      <c r="A1258" s="6" t="s">
        <v>2184</v>
      </c>
      <c r="B1258" s="6" t="s">
        <v>7894</v>
      </c>
      <c r="C1258" s="6" t="n">
        <v>1785190335</v>
      </c>
      <c r="D1258" s="6" t="n">
        <v>1785191185</v>
      </c>
      <c r="E1258" s="9" t="n">
        <f aca="false">MAX(0,MIN(D1258,Scenario!$B$12)-MAX(C1258,Scenario!$B$11))/60</f>
        <v>14.1666666666667</v>
      </c>
    </row>
    <row r="1259" customFormat="false" ht="15" hidden="false" customHeight="false" outlineLevel="0" collapsed="false">
      <c r="A1259" s="6" t="s">
        <v>2186</v>
      </c>
      <c r="B1259" s="6" t="s">
        <v>7897</v>
      </c>
      <c r="C1259" s="6" t="n">
        <v>1785195525</v>
      </c>
      <c r="D1259" s="6" t="n">
        <v>1785198418</v>
      </c>
      <c r="E1259" s="9" t="n">
        <f aca="false">MAX(0,MIN(D1259,Scenario!$B$12)-MAX(C1259,Scenario!$B$11))/60</f>
        <v>48.2166666666667</v>
      </c>
    </row>
    <row r="1260" customFormat="false" ht="15" hidden="false" customHeight="false" outlineLevel="0" collapsed="false">
      <c r="A1260" s="6" t="s">
        <v>2162</v>
      </c>
      <c r="B1260" s="6" t="s">
        <v>7883</v>
      </c>
      <c r="C1260" s="6" t="n">
        <v>1785214813</v>
      </c>
      <c r="D1260" s="6" t="n">
        <v>1785215548</v>
      </c>
      <c r="E1260" s="9" t="n">
        <f aca="false">MAX(0,MIN(D1260,Scenario!$B$12)-MAX(C1260,Scenario!$B$11))/60</f>
        <v>12.25</v>
      </c>
    </row>
    <row r="1261" customFormat="false" ht="15" hidden="false" customHeight="false" outlineLevel="0" collapsed="false">
      <c r="A1261" s="6" t="s">
        <v>2188</v>
      </c>
      <c r="B1261" s="6" t="s">
        <v>7882</v>
      </c>
      <c r="C1261" s="6" t="n">
        <v>1785219745</v>
      </c>
      <c r="D1261" s="6" t="n">
        <v>1785221753</v>
      </c>
      <c r="E1261" s="9" t="n">
        <f aca="false">MAX(0,MIN(D1261,Scenario!$B$12)-MAX(C1261,Scenario!$B$11))/60</f>
        <v>33.4666666666667</v>
      </c>
    </row>
    <row r="1262" customFormat="false" ht="15" hidden="false" customHeight="false" outlineLevel="0" collapsed="false">
      <c r="A1262" s="6" t="s">
        <v>2100</v>
      </c>
      <c r="B1262" s="6" t="s">
        <v>7884</v>
      </c>
      <c r="C1262" s="6" t="n">
        <v>1785221929</v>
      </c>
      <c r="D1262" s="6" t="n">
        <v>1785222825</v>
      </c>
      <c r="E1262" s="9" t="n">
        <f aca="false">MAX(0,MIN(D1262,Scenario!$B$12)-MAX(C1262,Scenario!$B$11))/60</f>
        <v>14.9333333333333</v>
      </c>
    </row>
    <row r="1263" customFormat="false" ht="15" hidden="false" customHeight="false" outlineLevel="0" collapsed="false">
      <c r="A1263" s="6" t="s">
        <v>2190</v>
      </c>
      <c r="B1263" s="6" t="s">
        <v>7886</v>
      </c>
      <c r="C1263" s="6" t="n">
        <v>1785222485</v>
      </c>
      <c r="D1263" s="6" t="n">
        <v>1785224457</v>
      </c>
      <c r="E1263" s="9" t="n">
        <f aca="false">MAX(0,MIN(D1263,Scenario!$B$12)-MAX(C1263,Scenario!$B$11))/60</f>
        <v>32.8666666666667</v>
      </c>
    </row>
    <row r="1264" customFormat="false" ht="15" hidden="false" customHeight="false" outlineLevel="0" collapsed="false">
      <c r="A1264" s="6" t="s">
        <v>2192</v>
      </c>
      <c r="B1264" s="6" t="s">
        <v>7898</v>
      </c>
      <c r="C1264" s="6" t="n">
        <v>1785224046</v>
      </c>
      <c r="D1264" s="6" t="n">
        <v>1785226479</v>
      </c>
      <c r="E1264" s="9" t="n">
        <f aca="false">MAX(0,MIN(D1264,Scenario!$B$12)-MAX(C1264,Scenario!$B$11))/60</f>
        <v>40.55</v>
      </c>
    </row>
    <row r="1265" customFormat="false" ht="15" hidden="false" customHeight="false" outlineLevel="0" collapsed="false">
      <c r="A1265" s="6" t="s">
        <v>2194</v>
      </c>
      <c r="B1265" s="6" t="s">
        <v>7883</v>
      </c>
      <c r="C1265" s="6" t="n">
        <v>1785226049</v>
      </c>
      <c r="D1265" s="6" t="n">
        <v>1785226913</v>
      </c>
      <c r="E1265" s="9" t="n">
        <f aca="false">MAX(0,MIN(D1265,Scenario!$B$12)-MAX(C1265,Scenario!$B$11))/60</f>
        <v>14.4</v>
      </c>
    </row>
    <row r="1266" customFormat="false" ht="15" hidden="false" customHeight="false" outlineLevel="0" collapsed="false">
      <c r="A1266" s="6" t="s">
        <v>2194</v>
      </c>
      <c r="B1266" s="6" t="s">
        <v>7883</v>
      </c>
      <c r="C1266" s="6" t="n">
        <v>1785229215</v>
      </c>
      <c r="D1266" s="6" t="n">
        <v>1785230408</v>
      </c>
      <c r="E1266" s="9" t="n">
        <f aca="false">MAX(0,MIN(D1266,Scenario!$B$12)-MAX(C1266,Scenario!$B$11))/60</f>
        <v>19.8833333333333</v>
      </c>
    </row>
    <row r="1267" customFormat="false" ht="15" hidden="false" customHeight="false" outlineLevel="0" collapsed="false">
      <c r="A1267" s="6" t="s">
        <v>2196</v>
      </c>
      <c r="B1267" s="6" t="s">
        <v>7888</v>
      </c>
      <c r="C1267" s="6" t="n">
        <v>1785229653</v>
      </c>
      <c r="D1267" s="6" t="n">
        <v>1785231241</v>
      </c>
      <c r="E1267" s="9" t="n">
        <f aca="false">MAX(0,MIN(D1267,Scenario!$B$12)-MAX(C1267,Scenario!$B$11))/60</f>
        <v>26.4666666666667</v>
      </c>
    </row>
    <row r="1268" customFormat="false" ht="15" hidden="false" customHeight="false" outlineLevel="0" collapsed="false">
      <c r="A1268" s="6" t="s">
        <v>2066</v>
      </c>
      <c r="B1268" s="6" t="s">
        <v>7885</v>
      </c>
      <c r="C1268" s="6" t="n">
        <v>1785230361</v>
      </c>
      <c r="D1268" s="6" t="n">
        <v>1785232877</v>
      </c>
      <c r="E1268" s="9" t="n">
        <f aca="false">MAX(0,MIN(D1268,Scenario!$B$12)-MAX(C1268,Scenario!$B$11))/60</f>
        <v>41.9333333333333</v>
      </c>
    </row>
    <row r="1269" customFormat="false" ht="15" hidden="false" customHeight="false" outlineLevel="0" collapsed="false">
      <c r="A1269" s="6" t="s">
        <v>2198</v>
      </c>
      <c r="B1269" s="6" t="s">
        <v>7887</v>
      </c>
      <c r="C1269" s="6" t="n">
        <v>1785230434</v>
      </c>
      <c r="D1269" s="6" t="n">
        <v>1785231937</v>
      </c>
      <c r="E1269" s="9" t="n">
        <f aca="false">MAX(0,MIN(D1269,Scenario!$B$12)-MAX(C1269,Scenario!$B$11))/60</f>
        <v>25.05</v>
      </c>
    </row>
    <row r="1270" customFormat="false" ht="15" hidden="false" customHeight="false" outlineLevel="0" collapsed="false">
      <c r="A1270" s="6" t="s">
        <v>2200</v>
      </c>
      <c r="B1270" s="6" t="s">
        <v>7898</v>
      </c>
      <c r="C1270" s="6" t="n">
        <v>1785233174</v>
      </c>
      <c r="D1270" s="6" t="n">
        <v>1785234962</v>
      </c>
      <c r="E1270" s="9" t="n">
        <f aca="false">MAX(0,MIN(D1270,Scenario!$B$12)-MAX(C1270,Scenario!$B$11))/60</f>
        <v>29.8</v>
      </c>
    </row>
    <row r="1271" customFormat="false" ht="15" hidden="false" customHeight="false" outlineLevel="0" collapsed="false">
      <c r="A1271" s="6" t="s">
        <v>2202</v>
      </c>
      <c r="B1271" s="6" t="s">
        <v>7883</v>
      </c>
      <c r="C1271" s="6" t="n">
        <v>1785233551</v>
      </c>
      <c r="D1271" s="6" t="n">
        <v>1785234866</v>
      </c>
      <c r="E1271" s="9" t="n">
        <f aca="false">MAX(0,MIN(D1271,Scenario!$B$12)-MAX(C1271,Scenario!$B$11))/60</f>
        <v>21.9166666666667</v>
      </c>
    </row>
    <row r="1272" customFormat="false" ht="15" hidden="false" customHeight="false" outlineLevel="0" collapsed="false">
      <c r="A1272" s="6" t="s">
        <v>2204</v>
      </c>
      <c r="B1272" s="6" t="s">
        <v>7889</v>
      </c>
      <c r="C1272" s="6" t="n">
        <v>1785234395</v>
      </c>
      <c r="D1272" s="6" t="n">
        <v>1785237274</v>
      </c>
      <c r="E1272" s="9" t="n">
        <f aca="false">MAX(0,MIN(D1272,Scenario!$B$12)-MAX(C1272,Scenario!$B$11))/60</f>
        <v>47.9833333333333</v>
      </c>
    </row>
    <row r="1273" customFormat="false" ht="15" hidden="false" customHeight="false" outlineLevel="0" collapsed="false">
      <c r="A1273" s="6" t="s">
        <v>2206</v>
      </c>
      <c r="B1273" s="6" t="s">
        <v>7887</v>
      </c>
      <c r="C1273" s="6" t="n">
        <v>1785235166</v>
      </c>
      <c r="D1273" s="6" t="n">
        <v>1785237869</v>
      </c>
      <c r="E1273" s="9" t="n">
        <f aca="false">MAX(0,MIN(D1273,Scenario!$B$12)-MAX(C1273,Scenario!$B$11))/60</f>
        <v>45.05</v>
      </c>
    </row>
    <row r="1274" customFormat="false" ht="15" hidden="false" customHeight="false" outlineLevel="0" collapsed="false">
      <c r="A1274" s="6" t="s">
        <v>2208</v>
      </c>
      <c r="B1274" s="6" t="s">
        <v>7884</v>
      </c>
      <c r="C1274" s="6" t="n">
        <v>1785235362</v>
      </c>
      <c r="D1274" s="6" t="n">
        <v>1785235732</v>
      </c>
      <c r="E1274" s="9" t="n">
        <f aca="false">MAX(0,MIN(D1274,Scenario!$B$12)-MAX(C1274,Scenario!$B$11))/60</f>
        <v>6.16666666666667</v>
      </c>
    </row>
    <row r="1275" customFormat="false" ht="15" hidden="false" customHeight="false" outlineLevel="0" collapsed="false">
      <c r="A1275" s="6" t="s">
        <v>2208</v>
      </c>
      <c r="B1275" s="6" t="s">
        <v>7882</v>
      </c>
      <c r="C1275" s="6" t="n">
        <v>1785235789</v>
      </c>
      <c r="D1275" s="6" t="n">
        <v>1785238758</v>
      </c>
      <c r="E1275" s="9" t="n">
        <f aca="false">MAX(0,MIN(D1275,Scenario!$B$12)-MAX(C1275,Scenario!$B$11))/60</f>
        <v>49.4833333333333</v>
      </c>
    </row>
    <row r="1276" customFormat="false" ht="15" hidden="false" customHeight="false" outlineLevel="0" collapsed="false">
      <c r="A1276" s="6" t="s">
        <v>2210</v>
      </c>
      <c r="B1276" s="6" t="s">
        <v>7888</v>
      </c>
      <c r="C1276" s="6" t="n">
        <v>1785236125</v>
      </c>
      <c r="D1276" s="6" t="n">
        <v>1785238694</v>
      </c>
      <c r="E1276" s="9" t="n">
        <f aca="false">MAX(0,MIN(D1276,Scenario!$B$12)-MAX(C1276,Scenario!$B$11))/60</f>
        <v>42.8166666666667</v>
      </c>
    </row>
    <row r="1277" customFormat="false" ht="15" hidden="false" customHeight="false" outlineLevel="0" collapsed="false">
      <c r="A1277" s="6" t="s">
        <v>2212</v>
      </c>
      <c r="B1277" s="6" t="s">
        <v>7885</v>
      </c>
      <c r="C1277" s="6" t="n">
        <v>1785236311</v>
      </c>
      <c r="D1277" s="6" t="n">
        <v>1785238606</v>
      </c>
      <c r="E1277" s="9" t="n">
        <f aca="false">MAX(0,MIN(D1277,Scenario!$B$12)-MAX(C1277,Scenario!$B$11))/60</f>
        <v>38.25</v>
      </c>
    </row>
    <row r="1278" customFormat="false" ht="15" hidden="false" customHeight="false" outlineLevel="0" collapsed="false">
      <c r="A1278" s="6" t="s">
        <v>2214</v>
      </c>
      <c r="B1278" s="6" t="s">
        <v>7883</v>
      </c>
      <c r="C1278" s="6" t="n">
        <v>1785236617</v>
      </c>
      <c r="D1278" s="6" t="n">
        <v>1785239417</v>
      </c>
      <c r="E1278" s="9" t="n">
        <f aca="false">MAX(0,MIN(D1278,Scenario!$B$12)-MAX(C1278,Scenario!$B$11))/60</f>
        <v>46.6666666666667</v>
      </c>
    </row>
    <row r="1279" customFormat="false" ht="15" hidden="false" customHeight="false" outlineLevel="0" collapsed="false">
      <c r="A1279" s="6" t="s">
        <v>2216</v>
      </c>
      <c r="B1279" s="6" t="s">
        <v>7898</v>
      </c>
      <c r="C1279" s="6" t="n">
        <v>1785236977</v>
      </c>
      <c r="D1279" s="6" t="n">
        <v>1785238131</v>
      </c>
      <c r="E1279" s="9" t="n">
        <f aca="false">MAX(0,MIN(D1279,Scenario!$B$12)-MAX(C1279,Scenario!$B$11))/60</f>
        <v>19.2333333333333</v>
      </c>
    </row>
    <row r="1280" customFormat="false" ht="15" hidden="false" customHeight="false" outlineLevel="0" collapsed="false">
      <c r="A1280" s="6" t="s">
        <v>2218</v>
      </c>
      <c r="B1280" s="6" t="s">
        <v>7889</v>
      </c>
      <c r="C1280" s="6" t="n">
        <v>1785237470</v>
      </c>
      <c r="D1280" s="6" t="n">
        <v>1785239044</v>
      </c>
      <c r="E1280" s="9" t="n">
        <f aca="false">MAX(0,MIN(D1280,Scenario!$B$12)-MAX(C1280,Scenario!$B$11))/60</f>
        <v>26.2333333333333</v>
      </c>
    </row>
    <row r="1281" customFormat="false" ht="15" hidden="false" customHeight="false" outlineLevel="0" collapsed="false">
      <c r="A1281" s="6" t="s">
        <v>2220</v>
      </c>
      <c r="B1281" s="6" t="s">
        <v>7884</v>
      </c>
      <c r="C1281" s="6" t="n">
        <v>1785237783</v>
      </c>
      <c r="D1281" s="6" t="n">
        <v>1785242687</v>
      </c>
      <c r="E1281" s="9" t="n">
        <f aca="false">MAX(0,MIN(D1281,Scenario!$B$12)-MAX(C1281,Scenario!$B$11))/60</f>
        <v>81.7333333333333</v>
      </c>
    </row>
    <row r="1282" customFormat="false" ht="15" hidden="false" customHeight="false" outlineLevel="0" collapsed="false">
      <c r="A1282" s="6" t="s">
        <v>2222</v>
      </c>
      <c r="B1282" s="6" t="s">
        <v>7888</v>
      </c>
      <c r="C1282" s="6" t="n">
        <v>1785239011</v>
      </c>
      <c r="D1282" s="6" t="n">
        <v>1785239877</v>
      </c>
      <c r="E1282" s="9" t="n">
        <f aca="false">MAX(0,MIN(D1282,Scenario!$B$12)-MAX(C1282,Scenario!$B$11))/60</f>
        <v>14.4333333333333</v>
      </c>
    </row>
    <row r="1283" customFormat="false" ht="15" hidden="false" customHeight="false" outlineLevel="0" collapsed="false">
      <c r="A1283" s="6" t="s">
        <v>2206</v>
      </c>
      <c r="B1283" s="6" t="s">
        <v>7887</v>
      </c>
      <c r="C1283" s="6" t="n">
        <v>1785239808</v>
      </c>
      <c r="D1283" s="6" t="n">
        <v>1785245431</v>
      </c>
      <c r="E1283" s="9" t="n">
        <f aca="false">MAX(0,MIN(D1283,Scenario!$B$12)-MAX(C1283,Scenario!$B$11))/60</f>
        <v>93.7166666666667</v>
      </c>
    </row>
    <row r="1284" customFormat="false" ht="15" hidden="false" customHeight="false" outlineLevel="0" collapsed="false">
      <c r="A1284" s="6" t="s">
        <v>2224</v>
      </c>
      <c r="B1284" s="6" t="s">
        <v>7891</v>
      </c>
      <c r="C1284" s="6" t="n">
        <v>1785240095</v>
      </c>
      <c r="D1284" s="6" t="n">
        <v>1785241351</v>
      </c>
      <c r="E1284" s="9" t="n">
        <f aca="false">MAX(0,MIN(D1284,Scenario!$B$12)-MAX(C1284,Scenario!$B$11))/60</f>
        <v>20.9333333333333</v>
      </c>
    </row>
    <row r="1285" customFormat="false" ht="15" hidden="false" customHeight="false" outlineLevel="0" collapsed="false">
      <c r="A1285" s="6" t="s">
        <v>2216</v>
      </c>
      <c r="B1285" s="6" t="s">
        <v>7898</v>
      </c>
      <c r="C1285" s="6" t="n">
        <v>1785240239</v>
      </c>
      <c r="D1285" s="6" t="n">
        <v>1785241281</v>
      </c>
      <c r="E1285" s="9" t="n">
        <f aca="false">MAX(0,MIN(D1285,Scenario!$B$12)-MAX(C1285,Scenario!$B$11))/60</f>
        <v>17.3666666666667</v>
      </c>
    </row>
    <row r="1286" customFormat="false" ht="15" hidden="false" customHeight="false" outlineLevel="0" collapsed="false">
      <c r="A1286" s="6" t="s">
        <v>2226</v>
      </c>
      <c r="B1286" s="6" t="s">
        <v>7892</v>
      </c>
      <c r="C1286" s="6" t="n">
        <v>1785241169</v>
      </c>
      <c r="D1286" s="6" t="n">
        <v>1785243043</v>
      </c>
      <c r="E1286" s="9" t="n">
        <f aca="false">MAX(0,MIN(D1286,Scenario!$B$12)-MAX(C1286,Scenario!$B$11))/60</f>
        <v>31.2333333333333</v>
      </c>
    </row>
    <row r="1287" customFormat="false" ht="15" hidden="false" customHeight="false" outlineLevel="0" collapsed="false">
      <c r="A1287" s="6" t="s">
        <v>2218</v>
      </c>
      <c r="B1287" s="6" t="s">
        <v>7889</v>
      </c>
      <c r="C1287" s="6" t="n">
        <v>1785241212</v>
      </c>
      <c r="D1287" s="6" t="n">
        <v>1785241700</v>
      </c>
      <c r="E1287" s="9" t="n">
        <f aca="false">MAX(0,MIN(D1287,Scenario!$B$12)-MAX(C1287,Scenario!$B$11))/60</f>
        <v>8.13333333333333</v>
      </c>
    </row>
    <row r="1288" customFormat="false" ht="15" hidden="false" customHeight="false" outlineLevel="0" collapsed="false">
      <c r="A1288" s="6" t="s">
        <v>2228</v>
      </c>
      <c r="B1288" s="6" t="s">
        <v>7890</v>
      </c>
      <c r="C1288" s="6" t="n">
        <v>1785241313</v>
      </c>
      <c r="D1288" s="6" t="n">
        <v>1785242220</v>
      </c>
      <c r="E1288" s="9" t="n">
        <f aca="false">MAX(0,MIN(D1288,Scenario!$B$12)-MAX(C1288,Scenario!$B$11))/60</f>
        <v>15.1166666666667</v>
      </c>
    </row>
    <row r="1289" customFormat="false" ht="15" hidden="false" customHeight="false" outlineLevel="0" collapsed="false">
      <c r="A1289" s="6" t="s">
        <v>2222</v>
      </c>
      <c r="B1289" s="6" t="s">
        <v>7888</v>
      </c>
      <c r="C1289" s="6" t="n">
        <v>1785241604</v>
      </c>
      <c r="D1289" s="6" t="n">
        <v>1785242533</v>
      </c>
      <c r="E1289" s="9" t="n">
        <f aca="false">MAX(0,MIN(D1289,Scenario!$B$12)-MAX(C1289,Scenario!$B$11))/60</f>
        <v>15.4833333333333</v>
      </c>
    </row>
    <row r="1290" customFormat="false" ht="15" hidden="false" customHeight="false" outlineLevel="0" collapsed="false">
      <c r="A1290" s="6" t="s">
        <v>2230</v>
      </c>
      <c r="B1290" s="6" t="s">
        <v>7898</v>
      </c>
      <c r="C1290" s="6" t="n">
        <v>1785242757</v>
      </c>
      <c r="D1290" s="6" t="n">
        <v>1785247769</v>
      </c>
      <c r="E1290" s="9" t="n">
        <f aca="false">MAX(0,MIN(D1290,Scenario!$B$12)-MAX(C1290,Scenario!$B$11))/60</f>
        <v>83.5333333333333</v>
      </c>
    </row>
    <row r="1291" customFormat="false" ht="15" hidden="false" customHeight="false" outlineLevel="0" collapsed="false">
      <c r="A1291" s="6" t="s">
        <v>2232</v>
      </c>
      <c r="B1291" s="6" t="s">
        <v>7891</v>
      </c>
      <c r="C1291" s="6" t="n">
        <v>1785242944</v>
      </c>
      <c r="D1291" s="6" t="n">
        <v>1785247588</v>
      </c>
      <c r="E1291" s="9" t="n">
        <f aca="false">MAX(0,MIN(D1291,Scenario!$B$12)-MAX(C1291,Scenario!$B$11))/60</f>
        <v>77.4</v>
      </c>
    </row>
    <row r="1292" customFormat="false" ht="15" hidden="false" customHeight="false" outlineLevel="0" collapsed="false">
      <c r="A1292" s="6" t="s">
        <v>2234</v>
      </c>
      <c r="B1292" s="6" t="s">
        <v>7892</v>
      </c>
      <c r="C1292" s="6" t="n">
        <v>1785243089</v>
      </c>
      <c r="D1292" s="6" t="n">
        <v>1785245608</v>
      </c>
      <c r="E1292" s="9" t="n">
        <f aca="false">MAX(0,MIN(D1292,Scenario!$B$12)-MAX(C1292,Scenario!$B$11))/60</f>
        <v>41.9833333333333</v>
      </c>
    </row>
    <row r="1293" customFormat="false" ht="15" hidden="false" customHeight="false" outlineLevel="0" collapsed="false">
      <c r="A1293" s="6" t="s">
        <v>2236</v>
      </c>
      <c r="B1293" s="6" t="s">
        <v>7890</v>
      </c>
      <c r="C1293" s="6" t="n">
        <v>1785243291</v>
      </c>
      <c r="D1293" s="6" t="n">
        <v>1785244547</v>
      </c>
      <c r="E1293" s="9" t="n">
        <f aca="false">MAX(0,MIN(D1293,Scenario!$B$12)-MAX(C1293,Scenario!$B$11))/60</f>
        <v>20.9333333333333</v>
      </c>
    </row>
    <row r="1294" customFormat="false" ht="15" hidden="false" customHeight="false" outlineLevel="0" collapsed="false">
      <c r="A1294" s="6" t="s">
        <v>2238</v>
      </c>
      <c r="B1294" s="6" t="s">
        <v>7890</v>
      </c>
      <c r="C1294" s="6" t="n">
        <v>1785244578</v>
      </c>
      <c r="D1294" s="6" t="n">
        <v>1785245486</v>
      </c>
      <c r="E1294" s="9" t="n">
        <f aca="false">MAX(0,MIN(D1294,Scenario!$B$12)-MAX(C1294,Scenario!$B$11))/60</f>
        <v>15.1333333333333</v>
      </c>
    </row>
    <row r="1295" customFormat="false" ht="15" hidden="false" customHeight="false" outlineLevel="0" collapsed="false">
      <c r="A1295" s="6" t="s">
        <v>2242</v>
      </c>
      <c r="B1295" s="6" t="s">
        <v>7886</v>
      </c>
      <c r="C1295" s="6" t="n">
        <v>1785244794</v>
      </c>
      <c r="D1295" s="6" t="n">
        <v>1785247932</v>
      </c>
      <c r="E1295" s="9" t="n">
        <f aca="false">MAX(0,MIN(D1295,Scenario!$B$12)-MAX(C1295,Scenario!$B$11))/60</f>
        <v>52.3</v>
      </c>
    </row>
    <row r="1296" customFormat="false" ht="15" hidden="false" customHeight="false" outlineLevel="0" collapsed="false">
      <c r="A1296" s="6" t="s">
        <v>2240</v>
      </c>
      <c r="B1296" s="6" t="s">
        <v>7890</v>
      </c>
      <c r="C1296" s="6" t="n">
        <v>1785245502</v>
      </c>
      <c r="D1296" s="6" t="n">
        <v>1785246177</v>
      </c>
      <c r="E1296" s="9" t="n">
        <f aca="false">MAX(0,MIN(D1296,Scenario!$B$12)-MAX(C1296,Scenario!$B$11))/60</f>
        <v>11.25</v>
      </c>
    </row>
    <row r="1297" customFormat="false" ht="15" hidden="false" customHeight="false" outlineLevel="0" collapsed="false">
      <c r="A1297" s="6" t="s">
        <v>2246</v>
      </c>
      <c r="B1297" s="6" t="s">
        <v>7892</v>
      </c>
      <c r="C1297" s="6" t="n">
        <v>1785245648</v>
      </c>
      <c r="D1297" s="6" t="n">
        <v>1785250399</v>
      </c>
      <c r="E1297" s="9" t="n">
        <f aca="false">MAX(0,MIN(D1297,Scenario!$B$12)-MAX(C1297,Scenario!$B$11))/60</f>
        <v>79.1833333333333</v>
      </c>
    </row>
    <row r="1298" customFormat="false" ht="15" hidden="false" customHeight="false" outlineLevel="0" collapsed="false">
      <c r="A1298" s="6" t="s">
        <v>2250</v>
      </c>
      <c r="B1298" s="6" t="s">
        <v>7885</v>
      </c>
      <c r="C1298" s="6" t="n">
        <v>1785246060</v>
      </c>
      <c r="D1298" s="6" t="n">
        <v>1785249385</v>
      </c>
      <c r="E1298" s="9" t="n">
        <f aca="false">MAX(0,MIN(D1298,Scenario!$B$12)-MAX(C1298,Scenario!$B$11))/60</f>
        <v>55.4166666666667</v>
      </c>
    </row>
    <row r="1299" customFormat="false" ht="15" hidden="false" customHeight="false" outlineLevel="0" collapsed="false">
      <c r="A1299" s="6" t="s">
        <v>2244</v>
      </c>
      <c r="B1299" s="6" t="s">
        <v>7890</v>
      </c>
      <c r="C1299" s="6" t="n">
        <v>1785246193</v>
      </c>
      <c r="D1299" s="6" t="n">
        <v>1785246934</v>
      </c>
      <c r="E1299" s="9" t="n">
        <f aca="false">MAX(0,MIN(D1299,Scenario!$B$12)-MAX(C1299,Scenario!$B$11))/60</f>
        <v>12.35</v>
      </c>
    </row>
    <row r="1300" customFormat="false" ht="15" hidden="false" customHeight="false" outlineLevel="0" collapsed="false">
      <c r="A1300" s="6" t="s">
        <v>2248</v>
      </c>
      <c r="B1300" s="6" t="s">
        <v>7890</v>
      </c>
      <c r="C1300" s="6" t="n">
        <v>1785246964</v>
      </c>
      <c r="D1300" s="6" t="n">
        <v>1785248009</v>
      </c>
      <c r="E1300" s="9" t="n">
        <f aca="false">MAX(0,MIN(D1300,Scenario!$B$12)-MAX(C1300,Scenario!$B$11))/60</f>
        <v>17.4166666666667</v>
      </c>
    </row>
    <row r="1301" customFormat="false" ht="15" hidden="false" customHeight="false" outlineLevel="0" collapsed="false">
      <c r="A1301" s="6" t="s">
        <v>2206</v>
      </c>
      <c r="B1301" s="6" t="s">
        <v>7887</v>
      </c>
      <c r="C1301" s="6" t="n">
        <v>1785247244</v>
      </c>
      <c r="D1301" s="6" t="n">
        <v>1785249729</v>
      </c>
      <c r="E1301" s="9" t="n">
        <f aca="false">MAX(0,MIN(D1301,Scenario!$B$12)-MAX(C1301,Scenario!$B$11))/60</f>
        <v>41.4166666666667</v>
      </c>
    </row>
    <row r="1302" customFormat="false" ht="15" hidden="false" customHeight="false" outlineLevel="0" collapsed="false">
      <c r="A1302" s="6" t="s">
        <v>2252</v>
      </c>
      <c r="B1302" s="6" t="s">
        <v>7891</v>
      </c>
      <c r="C1302" s="6" t="n">
        <v>1785247599</v>
      </c>
      <c r="D1302" s="6" t="n">
        <v>1785249698</v>
      </c>
      <c r="E1302" s="9" t="n">
        <f aca="false">MAX(0,MIN(D1302,Scenario!$B$12)-MAX(C1302,Scenario!$B$11))/60</f>
        <v>34.9833333333333</v>
      </c>
    </row>
    <row r="1303" customFormat="false" ht="15" hidden="false" customHeight="false" outlineLevel="0" collapsed="false">
      <c r="A1303" s="6" t="s">
        <v>2254</v>
      </c>
      <c r="B1303" s="6" t="s">
        <v>7890</v>
      </c>
      <c r="C1303" s="6" t="n">
        <v>1785248660</v>
      </c>
      <c r="D1303" s="6" t="n">
        <v>1785251368</v>
      </c>
      <c r="E1303" s="9" t="n">
        <f aca="false">MAX(0,MIN(D1303,Scenario!$B$12)-MAX(C1303,Scenario!$B$11))/60</f>
        <v>45.1333333333333</v>
      </c>
    </row>
    <row r="1304" customFormat="false" ht="15" hidden="false" customHeight="false" outlineLevel="0" collapsed="false">
      <c r="A1304" s="6" t="s">
        <v>2256</v>
      </c>
      <c r="B1304" s="6" t="s">
        <v>7891</v>
      </c>
      <c r="C1304" s="6" t="n">
        <v>1785249739</v>
      </c>
      <c r="D1304" s="6" t="n">
        <v>1785251940</v>
      </c>
      <c r="E1304" s="9" t="n">
        <f aca="false">MAX(0,MIN(D1304,Scenario!$B$12)-MAX(C1304,Scenario!$B$11))/60</f>
        <v>36.6833333333333</v>
      </c>
    </row>
    <row r="1305" customFormat="false" ht="15" hidden="false" customHeight="false" outlineLevel="0" collapsed="false">
      <c r="A1305" s="6" t="s">
        <v>2108</v>
      </c>
      <c r="B1305" s="6" t="s">
        <v>7887</v>
      </c>
      <c r="C1305" s="6" t="n">
        <v>1785249766</v>
      </c>
      <c r="D1305" s="6" t="n">
        <v>1785252033</v>
      </c>
      <c r="E1305" s="9" t="n">
        <f aca="false">MAX(0,MIN(D1305,Scenario!$B$12)-MAX(C1305,Scenario!$B$11))/60</f>
        <v>37.7833333333333</v>
      </c>
    </row>
    <row r="1306" customFormat="false" ht="15" hidden="false" customHeight="false" outlineLevel="0" collapsed="false">
      <c r="A1306" s="6" t="s">
        <v>2260</v>
      </c>
      <c r="B1306" s="6" t="s">
        <v>7892</v>
      </c>
      <c r="C1306" s="6" t="n">
        <v>1785251030</v>
      </c>
      <c r="D1306" s="6" t="n">
        <v>1785253755</v>
      </c>
      <c r="E1306" s="9" t="n">
        <f aca="false">MAX(0,MIN(D1306,Scenario!$B$12)-MAX(C1306,Scenario!$B$11))/60</f>
        <v>45.4166666666667</v>
      </c>
    </row>
    <row r="1307" customFormat="false" ht="15" hidden="false" customHeight="false" outlineLevel="0" collapsed="false">
      <c r="A1307" s="6" t="s">
        <v>2258</v>
      </c>
      <c r="B1307" s="6" t="s">
        <v>7890</v>
      </c>
      <c r="C1307" s="6" t="n">
        <v>1785251417</v>
      </c>
      <c r="D1307" s="6" t="n">
        <v>1785254014</v>
      </c>
      <c r="E1307" s="9" t="n">
        <f aca="false">MAX(0,MIN(D1307,Scenario!$B$12)-MAX(C1307,Scenario!$B$11))/60</f>
        <v>43.2833333333333</v>
      </c>
    </row>
    <row r="1308" customFormat="false" ht="15" hidden="false" customHeight="false" outlineLevel="0" collapsed="false">
      <c r="A1308" s="6" t="s">
        <v>2264</v>
      </c>
      <c r="B1308" s="6" t="s">
        <v>7889</v>
      </c>
      <c r="C1308" s="6" t="n">
        <v>1785252395</v>
      </c>
      <c r="D1308" s="6" t="n">
        <v>1785255523</v>
      </c>
      <c r="E1308" s="9" t="n">
        <f aca="false">MAX(0,MIN(D1308,Scenario!$B$12)-MAX(C1308,Scenario!$B$11))/60</f>
        <v>52.1333333333333</v>
      </c>
    </row>
    <row r="1309" customFormat="false" ht="15" hidden="false" customHeight="false" outlineLevel="0" collapsed="false">
      <c r="A1309" s="6" t="s">
        <v>2266</v>
      </c>
      <c r="B1309" s="6" t="s">
        <v>7891</v>
      </c>
      <c r="C1309" s="6" t="n">
        <v>1785252418</v>
      </c>
      <c r="D1309" s="6" t="n">
        <v>1785256523</v>
      </c>
      <c r="E1309" s="9" t="n">
        <f aca="false">MAX(0,MIN(D1309,Scenario!$B$12)-MAX(C1309,Scenario!$B$11))/60</f>
        <v>68.4166666666667</v>
      </c>
    </row>
    <row r="1310" customFormat="false" ht="15" hidden="false" customHeight="false" outlineLevel="0" collapsed="false">
      <c r="A1310" s="6" t="s">
        <v>2270</v>
      </c>
      <c r="B1310" s="6" t="s">
        <v>7887</v>
      </c>
      <c r="C1310" s="6" t="n">
        <v>1785253154</v>
      </c>
      <c r="D1310" s="6" t="n">
        <v>1785254221</v>
      </c>
      <c r="E1310" s="9" t="n">
        <f aca="false">MAX(0,MIN(D1310,Scenario!$B$12)-MAX(C1310,Scenario!$B$11))/60</f>
        <v>17.7833333333333</v>
      </c>
    </row>
    <row r="1311" customFormat="false" ht="15" hidden="false" customHeight="false" outlineLevel="0" collapsed="false">
      <c r="A1311" s="6" t="s">
        <v>2246</v>
      </c>
      <c r="B1311" s="6" t="s">
        <v>7892</v>
      </c>
      <c r="C1311" s="6" t="n">
        <v>1785253783</v>
      </c>
      <c r="D1311" s="6" t="n">
        <v>1785257177</v>
      </c>
      <c r="E1311" s="9" t="n">
        <f aca="false">MAX(0,MIN(D1311,Scenario!$B$12)-MAX(C1311,Scenario!$B$11))/60</f>
        <v>56.5666666666667</v>
      </c>
    </row>
    <row r="1312" customFormat="false" ht="15" hidden="false" customHeight="false" outlineLevel="0" collapsed="false">
      <c r="A1312" s="6" t="s">
        <v>2132</v>
      </c>
      <c r="B1312" s="6" t="s">
        <v>7887</v>
      </c>
      <c r="C1312" s="6" t="n">
        <v>1785254241</v>
      </c>
      <c r="D1312" s="6" t="n">
        <v>1785256233</v>
      </c>
      <c r="E1312" s="9" t="n">
        <f aca="false">MAX(0,MIN(D1312,Scenario!$B$12)-MAX(C1312,Scenario!$B$11))/60</f>
        <v>33.2</v>
      </c>
    </row>
    <row r="1313" customFormat="false" ht="15" hidden="false" customHeight="false" outlineLevel="0" collapsed="false">
      <c r="A1313" s="6" t="s">
        <v>2272</v>
      </c>
      <c r="B1313" s="6" t="s">
        <v>7899</v>
      </c>
      <c r="C1313" s="6" t="n">
        <v>1785254422</v>
      </c>
      <c r="D1313" s="6" t="n">
        <v>1785255415</v>
      </c>
      <c r="E1313" s="9" t="n">
        <f aca="false">MAX(0,MIN(D1313,Scenario!$B$12)-MAX(C1313,Scenario!$B$11))/60</f>
        <v>16.55</v>
      </c>
    </row>
    <row r="1314" customFormat="false" ht="15" hidden="false" customHeight="false" outlineLevel="0" collapsed="false">
      <c r="A1314" s="6" t="s">
        <v>2274</v>
      </c>
      <c r="B1314" s="6" t="s">
        <v>7894</v>
      </c>
      <c r="C1314" s="6" t="n">
        <v>1785254428</v>
      </c>
      <c r="D1314" s="6" t="n">
        <v>1785255970</v>
      </c>
      <c r="E1314" s="9" t="n">
        <f aca="false">MAX(0,MIN(D1314,Scenario!$B$12)-MAX(C1314,Scenario!$B$11))/60</f>
        <v>25.7</v>
      </c>
    </row>
    <row r="1315" customFormat="false" ht="15" hidden="false" customHeight="false" outlineLevel="0" collapsed="false">
      <c r="A1315" s="6" t="s">
        <v>2262</v>
      </c>
      <c r="B1315" s="6" t="s">
        <v>7893</v>
      </c>
      <c r="C1315" s="6" t="n">
        <v>1785254446</v>
      </c>
      <c r="D1315" s="6" t="n">
        <v>1785258340</v>
      </c>
      <c r="E1315" s="9" t="n">
        <f aca="false">MAX(0,MIN(D1315,Scenario!$B$12)-MAX(C1315,Scenario!$B$11))/60</f>
        <v>64.9</v>
      </c>
    </row>
    <row r="1316" customFormat="false" ht="15" hidden="false" customHeight="false" outlineLevel="0" collapsed="false">
      <c r="A1316" s="6" t="s">
        <v>2276</v>
      </c>
      <c r="B1316" s="6" t="s">
        <v>7899</v>
      </c>
      <c r="C1316" s="6" t="n">
        <v>1785255487</v>
      </c>
      <c r="D1316" s="6" t="n">
        <v>1785256988</v>
      </c>
      <c r="E1316" s="9" t="n">
        <f aca="false">MAX(0,MIN(D1316,Scenario!$B$12)-MAX(C1316,Scenario!$B$11))/60</f>
        <v>25.0166666666667</v>
      </c>
    </row>
    <row r="1317" customFormat="false" ht="15" hidden="false" customHeight="false" outlineLevel="0" collapsed="false">
      <c r="A1317" s="6" t="s">
        <v>2278</v>
      </c>
      <c r="B1317" s="6" t="s">
        <v>7890</v>
      </c>
      <c r="C1317" s="6" t="n">
        <v>1785256920</v>
      </c>
      <c r="D1317" s="6" t="n">
        <v>1785257934</v>
      </c>
      <c r="E1317" s="9" t="n">
        <f aca="false">MAX(0,MIN(D1317,Scenario!$B$12)-MAX(C1317,Scenario!$B$11))/60</f>
        <v>16.9</v>
      </c>
    </row>
    <row r="1318" customFormat="false" ht="15" hidden="false" customHeight="false" outlineLevel="0" collapsed="false">
      <c r="A1318" s="6" t="s">
        <v>2260</v>
      </c>
      <c r="B1318" s="6" t="s">
        <v>7892</v>
      </c>
      <c r="C1318" s="6" t="n">
        <v>1785257204</v>
      </c>
      <c r="D1318" s="6" t="n">
        <v>1785260032</v>
      </c>
      <c r="E1318" s="9" t="n">
        <f aca="false">MAX(0,MIN(D1318,Scenario!$B$12)-MAX(C1318,Scenario!$B$11))/60</f>
        <v>47.1333333333333</v>
      </c>
    </row>
    <row r="1319" customFormat="false" ht="15" hidden="false" customHeight="false" outlineLevel="0" collapsed="false">
      <c r="A1319" s="6" t="s">
        <v>2280</v>
      </c>
      <c r="B1319" s="6" t="s">
        <v>7894</v>
      </c>
      <c r="C1319" s="6" t="n">
        <v>1785257910</v>
      </c>
      <c r="D1319" s="6" t="n">
        <v>1785259230</v>
      </c>
      <c r="E1319" s="9" t="n">
        <f aca="false">MAX(0,MIN(D1319,Scenario!$B$12)-MAX(C1319,Scenario!$B$11))/60</f>
        <v>22</v>
      </c>
    </row>
    <row r="1320" customFormat="false" ht="15" hidden="false" customHeight="false" outlineLevel="0" collapsed="false">
      <c r="A1320" s="6" t="s">
        <v>2282</v>
      </c>
      <c r="B1320" s="6" t="s">
        <v>7899</v>
      </c>
      <c r="C1320" s="6" t="n">
        <v>1785258628</v>
      </c>
      <c r="D1320" s="6" t="n">
        <v>1785260283</v>
      </c>
      <c r="E1320" s="9" t="n">
        <f aca="false">MAX(0,MIN(D1320,Scenario!$B$12)-MAX(C1320,Scenario!$B$11))/60</f>
        <v>27.5833333333333</v>
      </c>
    </row>
    <row r="1321" customFormat="false" ht="15" hidden="false" customHeight="false" outlineLevel="0" collapsed="false">
      <c r="A1321" s="6" t="s">
        <v>2284</v>
      </c>
      <c r="B1321" s="6" t="s">
        <v>7895</v>
      </c>
      <c r="C1321" s="6" t="n">
        <v>1785260022</v>
      </c>
      <c r="D1321" s="6" t="n">
        <v>1785264087</v>
      </c>
      <c r="E1321" s="9" t="n">
        <f aca="false">MAX(0,MIN(D1321,Scenario!$B$12)-MAX(C1321,Scenario!$B$11))/60</f>
        <v>67.75</v>
      </c>
    </row>
    <row r="1322" customFormat="false" ht="15" hidden="false" customHeight="false" outlineLevel="0" collapsed="false">
      <c r="A1322" s="6" t="s">
        <v>2226</v>
      </c>
      <c r="B1322" s="6" t="s">
        <v>7890</v>
      </c>
      <c r="C1322" s="6" t="n">
        <v>1785261541</v>
      </c>
      <c r="D1322" s="6" t="n">
        <v>1785262874</v>
      </c>
      <c r="E1322" s="9" t="n">
        <f aca="false">MAX(0,MIN(D1322,Scenario!$B$12)-MAX(C1322,Scenario!$B$11))/60</f>
        <v>22.2166666666667</v>
      </c>
    </row>
    <row r="1323" customFormat="false" ht="15" hidden="false" customHeight="false" outlineLevel="0" collapsed="false">
      <c r="A1323" s="6" t="s">
        <v>2286</v>
      </c>
      <c r="B1323" s="6" t="s">
        <v>7896</v>
      </c>
      <c r="C1323" s="6" t="n">
        <v>1785263745</v>
      </c>
      <c r="D1323" s="6" t="n">
        <v>1785268757</v>
      </c>
      <c r="E1323" s="9" t="n">
        <f aca="false">MAX(0,MIN(D1323,Scenario!$B$12)-MAX(C1323,Scenario!$B$11))/60</f>
        <v>83.5333333333333</v>
      </c>
    </row>
    <row r="1324" customFormat="false" ht="15" hidden="false" customHeight="false" outlineLevel="0" collapsed="false">
      <c r="A1324" s="6" t="s">
        <v>2288</v>
      </c>
      <c r="B1324" s="6" t="s">
        <v>7897</v>
      </c>
      <c r="C1324" s="6" t="n">
        <v>1785266194</v>
      </c>
      <c r="D1324" s="6" t="n">
        <v>1785270427</v>
      </c>
      <c r="E1324" s="9" t="n">
        <f aca="false">MAX(0,MIN(D1324,Scenario!$B$12)-MAX(C1324,Scenario!$B$11))/60</f>
        <v>70.55</v>
      </c>
    </row>
    <row r="1325" customFormat="false" ht="15" hidden="false" customHeight="false" outlineLevel="0" collapsed="false">
      <c r="A1325" s="6" t="s">
        <v>2210</v>
      </c>
      <c r="B1325" s="6" t="s">
        <v>7895</v>
      </c>
      <c r="C1325" s="6" t="n">
        <v>1785269730</v>
      </c>
      <c r="D1325" s="6" t="n">
        <v>1785272791</v>
      </c>
      <c r="E1325" s="9" t="n">
        <f aca="false">MAX(0,MIN(D1325,Scenario!$B$12)-MAX(C1325,Scenario!$B$11))/60</f>
        <v>51.0166666666667</v>
      </c>
    </row>
    <row r="1326" customFormat="false" ht="15" hidden="false" customHeight="false" outlineLevel="0" collapsed="false">
      <c r="A1326" s="6" t="s">
        <v>2288</v>
      </c>
      <c r="B1326" s="6" t="s">
        <v>7897</v>
      </c>
      <c r="C1326" s="6" t="n">
        <v>1785272018</v>
      </c>
      <c r="D1326" s="6" t="n">
        <v>1785274414</v>
      </c>
      <c r="E1326" s="9" t="n">
        <f aca="false">MAX(0,MIN(D1326,Scenario!$B$12)-MAX(C1326,Scenario!$B$11))/60</f>
        <v>39.9333333333333</v>
      </c>
    </row>
    <row r="1327" customFormat="false" ht="15" hidden="false" customHeight="false" outlineLevel="0" collapsed="false">
      <c r="A1327" s="6" t="s">
        <v>2290</v>
      </c>
      <c r="B1327" s="6" t="s">
        <v>7899</v>
      </c>
      <c r="C1327" s="6" t="n">
        <v>1785272359</v>
      </c>
      <c r="D1327" s="6" t="n">
        <v>1785274169</v>
      </c>
      <c r="E1327" s="9" t="n">
        <f aca="false">MAX(0,MIN(D1327,Scenario!$B$12)-MAX(C1327,Scenario!$B$11))/60</f>
        <v>30.1666666666667</v>
      </c>
    </row>
    <row r="1328" customFormat="false" ht="15" hidden="false" customHeight="false" outlineLevel="0" collapsed="false">
      <c r="A1328" s="6" t="s">
        <v>2292</v>
      </c>
      <c r="B1328" s="6" t="s">
        <v>7894</v>
      </c>
      <c r="C1328" s="6" t="n">
        <v>1785274137</v>
      </c>
      <c r="D1328" s="6" t="n">
        <v>1785274591</v>
      </c>
      <c r="E1328" s="9" t="n">
        <f aca="false">MAX(0,MIN(D1328,Scenario!$B$12)-MAX(C1328,Scenario!$B$11))/60</f>
        <v>7.56666666666667</v>
      </c>
    </row>
    <row r="1329" customFormat="false" ht="15" hidden="false" customHeight="false" outlineLevel="0" collapsed="false">
      <c r="A1329" s="6" t="s">
        <v>2292</v>
      </c>
      <c r="B1329" s="6" t="s">
        <v>7894</v>
      </c>
      <c r="C1329" s="6" t="n">
        <v>1785274609</v>
      </c>
      <c r="D1329" s="6" t="n">
        <v>1785275411</v>
      </c>
      <c r="E1329" s="9" t="n">
        <f aca="false">MAX(0,MIN(D1329,Scenario!$B$12)-MAX(C1329,Scenario!$B$11))/60</f>
        <v>13.3666666666667</v>
      </c>
    </row>
    <row r="1330" customFormat="false" ht="15" hidden="false" customHeight="false" outlineLevel="0" collapsed="false">
      <c r="A1330" s="6" t="s">
        <v>2294</v>
      </c>
      <c r="B1330" s="6" t="s">
        <v>7894</v>
      </c>
      <c r="C1330" s="6" t="n">
        <v>1785275470</v>
      </c>
      <c r="D1330" s="6" t="n">
        <v>1785276797</v>
      </c>
      <c r="E1330" s="9" t="n">
        <f aca="false">MAX(0,MIN(D1330,Scenario!$B$12)-MAX(C1330,Scenario!$B$11))/60</f>
        <v>22.1166666666667</v>
      </c>
    </row>
    <row r="1331" customFormat="false" ht="15" hidden="false" customHeight="false" outlineLevel="0" collapsed="false">
      <c r="A1331" s="6" t="s">
        <v>2296</v>
      </c>
      <c r="B1331" s="6" t="s">
        <v>7897</v>
      </c>
      <c r="C1331" s="6" t="n">
        <v>1785277795</v>
      </c>
      <c r="D1331" s="6" t="n">
        <v>1785281642</v>
      </c>
      <c r="E1331" s="9" t="n">
        <f aca="false">MAX(0,MIN(D1331,Scenario!$B$12)-MAX(C1331,Scenario!$B$11))/60</f>
        <v>64.1166666666667</v>
      </c>
    </row>
    <row r="1332" customFormat="false" ht="15" hidden="false" customHeight="false" outlineLevel="0" collapsed="false">
      <c r="A1332" s="6" t="s">
        <v>2298</v>
      </c>
      <c r="B1332" s="6" t="s">
        <v>7894</v>
      </c>
      <c r="C1332" s="6" t="n">
        <v>1785278377</v>
      </c>
      <c r="D1332" s="6" t="n">
        <v>1785278808</v>
      </c>
      <c r="E1332" s="9" t="n">
        <f aca="false">MAX(0,MIN(D1332,Scenario!$B$12)-MAX(C1332,Scenario!$B$11))/60</f>
        <v>7.18333333333333</v>
      </c>
    </row>
    <row r="1333" customFormat="false" ht="15" hidden="false" customHeight="false" outlineLevel="0" collapsed="false">
      <c r="A1333" s="6" t="s">
        <v>2298</v>
      </c>
      <c r="B1333" s="6" t="s">
        <v>7894</v>
      </c>
      <c r="C1333" s="6" t="n">
        <v>1785279473</v>
      </c>
      <c r="D1333" s="6" t="n">
        <v>1785280283</v>
      </c>
      <c r="E1333" s="9" t="n">
        <f aca="false">MAX(0,MIN(D1333,Scenario!$B$12)-MAX(C1333,Scenario!$B$11))/60</f>
        <v>13.5</v>
      </c>
    </row>
    <row r="1334" customFormat="false" ht="15" hidden="false" customHeight="false" outlineLevel="0" collapsed="false">
      <c r="A1334" s="6" t="s">
        <v>2296</v>
      </c>
      <c r="B1334" s="6" t="s">
        <v>7897</v>
      </c>
      <c r="C1334" s="6" t="n">
        <v>1785283446</v>
      </c>
      <c r="D1334" s="6" t="n">
        <v>1785286562</v>
      </c>
      <c r="E1334" s="9" t="n">
        <f aca="false">MAX(0,MIN(D1334,Scenario!$B$12)-MAX(C1334,Scenario!$B$11))/60</f>
        <v>51.9333333333333</v>
      </c>
    </row>
    <row r="1335" customFormat="false" ht="15" hidden="false" customHeight="false" outlineLevel="0" collapsed="false">
      <c r="A1335" s="6" t="s">
        <v>2282</v>
      </c>
      <c r="B1335" s="6" t="s">
        <v>7883</v>
      </c>
      <c r="C1335" s="6" t="n">
        <v>1785301241</v>
      </c>
      <c r="D1335" s="6" t="n">
        <v>1785301705</v>
      </c>
      <c r="E1335" s="9" t="n">
        <f aca="false">MAX(0,MIN(D1335,Scenario!$B$12)-MAX(C1335,Scenario!$B$11))/60</f>
        <v>7.73333333333333</v>
      </c>
    </row>
    <row r="1336" customFormat="false" ht="15" hidden="false" customHeight="false" outlineLevel="0" collapsed="false">
      <c r="A1336" s="6" t="s">
        <v>2300</v>
      </c>
      <c r="B1336" s="6" t="s">
        <v>7884</v>
      </c>
      <c r="C1336" s="6" t="n">
        <v>1785303168</v>
      </c>
      <c r="D1336" s="6" t="n">
        <v>1785305647</v>
      </c>
      <c r="E1336" s="9" t="n">
        <f aca="false">MAX(0,MIN(D1336,Scenario!$B$12)-MAX(C1336,Scenario!$B$11))/60</f>
        <v>41.3166666666667</v>
      </c>
    </row>
    <row r="1337" customFormat="false" ht="15" hidden="false" customHeight="false" outlineLevel="0" collapsed="false">
      <c r="A1337" s="6" t="s">
        <v>2302</v>
      </c>
      <c r="B1337" s="6" t="s">
        <v>7883</v>
      </c>
      <c r="C1337" s="6" t="n">
        <v>1785305402</v>
      </c>
      <c r="D1337" s="6" t="n">
        <v>1785306148</v>
      </c>
      <c r="E1337" s="9" t="n">
        <f aca="false">MAX(0,MIN(D1337,Scenario!$B$12)-MAX(C1337,Scenario!$B$11))/60</f>
        <v>12.4333333333333</v>
      </c>
    </row>
    <row r="1338" customFormat="false" ht="15" hidden="false" customHeight="false" outlineLevel="0" collapsed="false">
      <c r="A1338" s="6" t="s">
        <v>2304</v>
      </c>
      <c r="B1338" s="6" t="s">
        <v>7884</v>
      </c>
      <c r="C1338" s="6" t="n">
        <v>1785305781</v>
      </c>
      <c r="D1338" s="6" t="n">
        <v>1785308899</v>
      </c>
      <c r="E1338" s="9" t="n">
        <f aca="false">MAX(0,MIN(D1338,Scenario!$B$12)-MAX(C1338,Scenario!$B$11))/60</f>
        <v>51.9666666666667</v>
      </c>
    </row>
    <row r="1339" customFormat="false" ht="15" hidden="false" customHeight="false" outlineLevel="0" collapsed="false">
      <c r="A1339" s="6" t="s">
        <v>2306</v>
      </c>
      <c r="B1339" s="6" t="s">
        <v>7883</v>
      </c>
      <c r="C1339" s="6" t="n">
        <v>1785307777</v>
      </c>
      <c r="D1339" s="6" t="n">
        <v>1785309666</v>
      </c>
      <c r="E1339" s="9" t="n">
        <f aca="false">MAX(0,MIN(D1339,Scenario!$B$12)-MAX(C1339,Scenario!$B$11))/60</f>
        <v>31.4833333333333</v>
      </c>
    </row>
    <row r="1340" customFormat="false" ht="15" hidden="false" customHeight="false" outlineLevel="0" collapsed="false">
      <c r="A1340" s="6" t="s">
        <v>2308</v>
      </c>
      <c r="B1340" s="6" t="s">
        <v>7886</v>
      </c>
      <c r="C1340" s="6" t="n">
        <v>1785312751</v>
      </c>
      <c r="D1340" s="6" t="n">
        <v>1785317829</v>
      </c>
      <c r="E1340" s="9" t="n">
        <f aca="false">MAX(0,MIN(D1340,Scenario!$B$12)-MAX(C1340,Scenario!$B$11))/60</f>
        <v>84.6333333333333</v>
      </c>
    </row>
    <row r="1341" customFormat="false" ht="15" hidden="false" customHeight="false" outlineLevel="0" collapsed="false">
      <c r="A1341" s="6" t="s">
        <v>2310</v>
      </c>
      <c r="B1341" s="6" t="s">
        <v>7898</v>
      </c>
      <c r="C1341" s="6" t="n">
        <v>1785314424</v>
      </c>
      <c r="D1341" s="6" t="n">
        <v>1785315335</v>
      </c>
      <c r="E1341" s="9" t="n">
        <f aca="false">MAX(0,MIN(D1341,Scenario!$B$12)-MAX(C1341,Scenario!$B$11))/60</f>
        <v>15.1833333333333</v>
      </c>
    </row>
    <row r="1342" customFormat="false" ht="15" hidden="false" customHeight="false" outlineLevel="0" collapsed="false">
      <c r="A1342" s="6" t="s">
        <v>2312</v>
      </c>
      <c r="B1342" s="6" t="s">
        <v>7885</v>
      </c>
      <c r="C1342" s="6" t="n">
        <v>1785319889</v>
      </c>
      <c r="D1342" s="6" t="n">
        <v>1785322635</v>
      </c>
      <c r="E1342" s="9" t="n">
        <f aca="false">MAX(0,MIN(D1342,Scenario!$B$12)-MAX(C1342,Scenario!$B$11))/60</f>
        <v>45.7666666666667</v>
      </c>
    </row>
    <row r="1343" customFormat="false" ht="15" hidden="false" customHeight="false" outlineLevel="0" collapsed="false">
      <c r="A1343" s="6" t="s">
        <v>2314</v>
      </c>
      <c r="B1343" s="6" t="s">
        <v>7887</v>
      </c>
      <c r="C1343" s="6" t="n">
        <v>1785319923</v>
      </c>
      <c r="D1343" s="6" t="n">
        <v>1785320473</v>
      </c>
      <c r="E1343" s="9" t="n">
        <f aca="false">MAX(0,MIN(D1343,Scenario!$B$12)-MAX(C1343,Scenario!$B$11))/60</f>
        <v>9.16666666666667</v>
      </c>
    </row>
    <row r="1344" customFormat="false" ht="15" hidden="false" customHeight="false" outlineLevel="0" collapsed="false">
      <c r="A1344" s="6" t="s">
        <v>2316</v>
      </c>
      <c r="B1344" s="6" t="s">
        <v>7886</v>
      </c>
      <c r="C1344" s="6" t="n">
        <v>1785320494</v>
      </c>
      <c r="D1344" s="6" t="n">
        <v>1785323988</v>
      </c>
      <c r="E1344" s="9" t="n">
        <f aca="false">MAX(0,MIN(D1344,Scenario!$B$12)-MAX(C1344,Scenario!$B$11))/60</f>
        <v>58.2333333333333</v>
      </c>
    </row>
    <row r="1345" customFormat="false" ht="15" hidden="false" customHeight="false" outlineLevel="0" collapsed="false">
      <c r="A1345" s="6" t="s">
        <v>2318</v>
      </c>
      <c r="B1345" s="6" t="s">
        <v>7883</v>
      </c>
      <c r="C1345" s="6" t="n">
        <v>1785321000</v>
      </c>
      <c r="D1345" s="6" t="n">
        <v>1785323759</v>
      </c>
      <c r="E1345" s="9" t="n">
        <f aca="false">MAX(0,MIN(D1345,Scenario!$B$12)-MAX(C1345,Scenario!$B$11))/60</f>
        <v>45.9833333333333</v>
      </c>
    </row>
    <row r="1346" customFormat="false" ht="15" hidden="false" customHeight="false" outlineLevel="0" collapsed="false">
      <c r="A1346" s="6" t="s">
        <v>2320</v>
      </c>
      <c r="B1346" s="6" t="s">
        <v>7889</v>
      </c>
      <c r="C1346" s="6" t="n">
        <v>1785321056</v>
      </c>
      <c r="D1346" s="6" t="n">
        <v>1785322739</v>
      </c>
      <c r="E1346" s="9" t="n">
        <f aca="false">MAX(0,MIN(D1346,Scenario!$B$12)-MAX(C1346,Scenario!$B$11))/60</f>
        <v>28.05</v>
      </c>
    </row>
    <row r="1347" customFormat="false" ht="15" hidden="false" customHeight="false" outlineLevel="0" collapsed="false">
      <c r="A1347" s="6" t="s">
        <v>2322</v>
      </c>
      <c r="B1347" s="6" t="s">
        <v>7882</v>
      </c>
      <c r="C1347" s="6" t="n">
        <v>1785321109</v>
      </c>
      <c r="D1347" s="6" t="n">
        <v>1785323569</v>
      </c>
      <c r="E1347" s="9" t="n">
        <f aca="false">MAX(0,MIN(D1347,Scenario!$B$12)-MAX(C1347,Scenario!$B$11))/60</f>
        <v>41</v>
      </c>
    </row>
    <row r="1348" customFormat="false" ht="15" hidden="false" customHeight="false" outlineLevel="0" collapsed="false">
      <c r="A1348" s="6" t="s">
        <v>2324</v>
      </c>
      <c r="B1348" s="6" t="s">
        <v>7884</v>
      </c>
      <c r="C1348" s="6" t="n">
        <v>1785322596</v>
      </c>
      <c r="D1348" s="6" t="n">
        <v>1785327272</v>
      </c>
      <c r="E1348" s="9" t="n">
        <f aca="false">MAX(0,MIN(D1348,Scenario!$B$12)-MAX(C1348,Scenario!$B$11))/60</f>
        <v>77.9333333333333</v>
      </c>
    </row>
    <row r="1349" customFormat="false" ht="15" hidden="false" customHeight="false" outlineLevel="0" collapsed="false">
      <c r="A1349" s="6" t="s">
        <v>2326</v>
      </c>
      <c r="B1349" s="6" t="s">
        <v>7887</v>
      </c>
      <c r="C1349" s="6" t="n">
        <v>1785323534</v>
      </c>
      <c r="D1349" s="6" t="n">
        <v>1785324016</v>
      </c>
      <c r="E1349" s="9" t="n">
        <f aca="false">MAX(0,MIN(D1349,Scenario!$B$12)-MAX(C1349,Scenario!$B$11))/60</f>
        <v>8.03333333333333</v>
      </c>
    </row>
    <row r="1350" customFormat="false" ht="15" hidden="false" customHeight="false" outlineLevel="0" collapsed="false">
      <c r="A1350" s="6" t="s">
        <v>2326</v>
      </c>
      <c r="B1350" s="6" t="s">
        <v>7888</v>
      </c>
      <c r="C1350" s="6" t="n">
        <v>1785324031</v>
      </c>
      <c r="D1350" s="6" t="n">
        <v>1785325940</v>
      </c>
      <c r="E1350" s="9" t="n">
        <f aca="false">MAX(0,MIN(D1350,Scenario!$B$12)-MAX(C1350,Scenario!$B$11))/60</f>
        <v>31.8166666666667</v>
      </c>
    </row>
    <row r="1351" customFormat="false" ht="15" hidden="false" customHeight="false" outlineLevel="0" collapsed="false">
      <c r="A1351" s="6" t="s">
        <v>2328</v>
      </c>
      <c r="B1351" s="6" t="s">
        <v>7887</v>
      </c>
      <c r="C1351" s="6" t="n">
        <v>1785324552</v>
      </c>
      <c r="D1351" s="6" t="n">
        <v>1785328921</v>
      </c>
      <c r="E1351" s="9" t="n">
        <f aca="false">MAX(0,MIN(D1351,Scenario!$B$12)-MAX(C1351,Scenario!$B$11))/60</f>
        <v>72.8166666666667</v>
      </c>
    </row>
    <row r="1352" customFormat="false" ht="15" hidden="false" customHeight="false" outlineLevel="0" collapsed="false">
      <c r="A1352" s="6" t="s">
        <v>2318</v>
      </c>
      <c r="B1352" s="6" t="s">
        <v>7883</v>
      </c>
      <c r="C1352" s="6" t="n">
        <v>1785325032</v>
      </c>
      <c r="D1352" s="6" t="n">
        <v>1785328164</v>
      </c>
      <c r="E1352" s="9" t="n">
        <f aca="false">MAX(0,MIN(D1352,Scenario!$B$12)-MAX(C1352,Scenario!$B$11))/60</f>
        <v>52.2</v>
      </c>
    </row>
    <row r="1353" customFormat="false" ht="15" hidden="false" customHeight="false" outlineLevel="0" collapsed="false">
      <c r="A1353" s="6" t="s">
        <v>2330</v>
      </c>
      <c r="B1353" s="6" t="s">
        <v>7885</v>
      </c>
      <c r="C1353" s="6" t="n">
        <v>1785325359</v>
      </c>
      <c r="D1353" s="6" t="n">
        <v>1785326439</v>
      </c>
      <c r="E1353" s="9" t="n">
        <f aca="false">MAX(0,MIN(D1353,Scenario!$B$12)-MAX(C1353,Scenario!$B$11))/60</f>
        <v>18</v>
      </c>
    </row>
    <row r="1354" customFormat="false" ht="15" hidden="false" customHeight="false" outlineLevel="0" collapsed="false">
      <c r="A1354" s="6" t="s">
        <v>2322</v>
      </c>
      <c r="B1354" s="6" t="s">
        <v>7882</v>
      </c>
      <c r="C1354" s="6" t="n">
        <v>1785325507</v>
      </c>
      <c r="D1354" s="6" t="n">
        <v>1785326705</v>
      </c>
      <c r="E1354" s="9" t="n">
        <f aca="false">MAX(0,MIN(D1354,Scenario!$B$12)-MAX(C1354,Scenario!$B$11))/60</f>
        <v>19.9666666666667</v>
      </c>
    </row>
    <row r="1355" customFormat="false" ht="15" hidden="false" customHeight="false" outlineLevel="0" collapsed="false">
      <c r="A1355" s="6" t="s">
        <v>2332</v>
      </c>
      <c r="B1355" s="6" t="s">
        <v>7886</v>
      </c>
      <c r="C1355" s="6" t="n">
        <v>1785325846</v>
      </c>
      <c r="D1355" s="6" t="n">
        <v>1785329370</v>
      </c>
      <c r="E1355" s="9" t="n">
        <f aca="false">MAX(0,MIN(D1355,Scenario!$B$12)-MAX(C1355,Scenario!$B$11))/60</f>
        <v>58.7333333333333</v>
      </c>
    </row>
    <row r="1356" customFormat="false" ht="15" hidden="false" customHeight="false" outlineLevel="0" collapsed="false">
      <c r="A1356" s="6" t="s">
        <v>2334</v>
      </c>
      <c r="B1356" s="6" t="s">
        <v>7891</v>
      </c>
      <c r="C1356" s="6" t="n">
        <v>1785326621</v>
      </c>
      <c r="D1356" s="6" t="n">
        <v>1785331908</v>
      </c>
      <c r="E1356" s="9" t="n">
        <f aca="false">MAX(0,MIN(D1356,Scenario!$B$12)-MAX(C1356,Scenario!$B$11))/60</f>
        <v>88.1166666666667</v>
      </c>
    </row>
    <row r="1357" customFormat="false" ht="15" hidden="false" customHeight="false" outlineLevel="0" collapsed="false">
      <c r="A1357" s="6" t="s">
        <v>2336</v>
      </c>
      <c r="B1357" s="6" t="s">
        <v>7892</v>
      </c>
      <c r="C1357" s="6" t="n">
        <v>1785327554</v>
      </c>
      <c r="D1357" s="6" t="n">
        <v>1785330279</v>
      </c>
      <c r="E1357" s="9" t="n">
        <f aca="false">MAX(0,MIN(D1357,Scenario!$B$12)-MAX(C1357,Scenario!$B$11))/60</f>
        <v>45.4166666666667</v>
      </c>
    </row>
    <row r="1358" customFormat="false" ht="15" hidden="false" customHeight="false" outlineLevel="0" collapsed="false">
      <c r="A1358" s="6" t="s">
        <v>2330</v>
      </c>
      <c r="B1358" s="6" t="s">
        <v>7885</v>
      </c>
      <c r="C1358" s="6" t="n">
        <v>1785327894</v>
      </c>
      <c r="D1358" s="6" t="n">
        <v>1785328617</v>
      </c>
      <c r="E1358" s="9" t="n">
        <f aca="false">MAX(0,MIN(D1358,Scenario!$B$12)-MAX(C1358,Scenario!$B$11))/60</f>
        <v>12.05</v>
      </c>
    </row>
    <row r="1359" customFormat="false" ht="15" hidden="false" customHeight="false" outlineLevel="0" collapsed="false">
      <c r="A1359" s="6" t="s">
        <v>2338</v>
      </c>
      <c r="B1359" s="6" t="s">
        <v>7890</v>
      </c>
      <c r="C1359" s="6" t="n">
        <v>1785327897</v>
      </c>
      <c r="D1359" s="6" t="n">
        <v>1785330632</v>
      </c>
      <c r="E1359" s="9" t="n">
        <f aca="false">MAX(0,MIN(D1359,Scenario!$B$12)-MAX(C1359,Scenario!$B$11))/60</f>
        <v>45.5833333333333</v>
      </c>
    </row>
    <row r="1360" customFormat="false" ht="15" hidden="false" customHeight="false" outlineLevel="0" collapsed="false">
      <c r="A1360" s="6" t="s">
        <v>2340</v>
      </c>
      <c r="B1360" s="6" t="s">
        <v>7889</v>
      </c>
      <c r="C1360" s="6" t="n">
        <v>1785328051</v>
      </c>
      <c r="D1360" s="6" t="n">
        <v>1785331173</v>
      </c>
      <c r="E1360" s="9" t="n">
        <f aca="false">MAX(0,MIN(D1360,Scenario!$B$12)-MAX(C1360,Scenario!$B$11))/60</f>
        <v>52.0333333333333</v>
      </c>
    </row>
    <row r="1361" customFormat="false" ht="15" hidden="false" customHeight="false" outlineLevel="0" collapsed="false">
      <c r="A1361" s="6" t="s">
        <v>2342</v>
      </c>
      <c r="B1361" s="6" t="s">
        <v>7887</v>
      </c>
      <c r="C1361" s="6" t="n">
        <v>1785328943</v>
      </c>
      <c r="D1361" s="6" t="n">
        <v>1785333885</v>
      </c>
      <c r="E1361" s="9" t="n">
        <f aca="false">MAX(0,MIN(D1361,Scenario!$B$12)-MAX(C1361,Scenario!$B$11))/60</f>
        <v>82.3666666666667</v>
      </c>
    </row>
    <row r="1362" customFormat="false" ht="15" hidden="false" customHeight="false" outlineLevel="0" collapsed="false">
      <c r="A1362" s="6" t="s">
        <v>2344</v>
      </c>
      <c r="B1362" s="6" t="s">
        <v>7898</v>
      </c>
      <c r="C1362" s="6" t="n">
        <v>1785329104</v>
      </c>
      <c r="D1362" s="6" t="n">
        <v>1785329728</v>
      </c>
      <c r="E1362" s="9" t="n">
        <f aca="false">MAX(0,MIN(D1362,Scenario!$B$12)-MAX(C1362,Scenario!$B$11))/60</f>
        <v>10.4</v>
      </c>
    </row>
    <row r="1363" customFormat="false" ht="15" hidden="false" customHeight="false" outlineLevel="0" collapsed="false">
      <c r="A1363" s="6" t="s">
        <v>2316</v>
      </c>
      <c r="B1363" s="6" t="s">
        <v>7886</v>
      </c>
      <c r="C1363" s="6" t="n">
        <v>1785329399</v>
      </c>
      <c r="D1363" s="6" t="n">
        <v>1785331475</v>
      </c>
      <c r="E1363" s="9" t="n">
        <f aca="false">MAX(0,MIN(D1363,Scenario!$B$12)-MAX(C1363,Scenario!$B$11))/60</f>
        <v>34.6</v>
      </c>
    </row>
    <row r="1364" customFormat="false" ht="15" hidden="false" customHeight="false" outlineLevel="0" collapsed="false">
      <c r="A1364" s="6" t="s">
        <v>2346</v>
      </c>
      <c r="B1364" s="6" t="s">
        <v>7885</v>
      </c>
      <c r="C1364" s="6" t="n">
        <v>1785330104</v>
      </c>
      <c r="D1364" s="6" t="n">
        <v>1785332075</v>
      </c>
      <c r="E1364" s="9" t="n">
        <f aca="false">MAX(0,MIN(D1364,Scenario!$B$12)-MAX(C1364,Scenario!$B$11))/60</f>
        <v>32.85</v>
      </c>
    </row>
    <row r="1365" customFormat="false" ht="15" hidden="false" customHeight="false" outlineLevel="0" collapsed="false">
      <c r="A1365" s="6" t="s">
        <v>2348</v>
      </c>
      <c r="B1365" s="6" t="s">
        <v>7892</v>
      </c>
      <c r="C1365" s="6" t="n">
        <v>1785330517</v>
      </c>
      <c r="D1365" s="6" t="n">
        <v>1785335069</v>
      </c>
      <c r="E1365" s="9" t="n">
        <f aca="false">MAX(0,MIN(D1365,Scenario!$B$12)-MAX(C1365,Scenario!$B$11))/60</f>
        <v>75.8666666666667</v>
      </c>
    </row>
    <row r="1366" customFormat="false" ht="15" hidden="false" customHeight="false" outlineLevel="0" collapsed="false">
      <c r="A1366" s="6" t="s">
        <v>2350</v>
      </c>
      <c r="B1366" s="6" t="s">
        <v>7890</v>
      </c>
      <c r="C1366" s="6" t="n">
        <v>1785330668</v>
      </c>
      <c r="D1366" s="6" t="n">
        <v>1785334121</v>
      </c>
      <c r="E1366" s="9" t="n">
        <f aca="false">MAX(0,MIN(D1366,Scenario!$B$12)-MAX(C1366,Scenario!$B$11))/60</f>
        <v>57.55</v>
      </c>
    </row>
    <row r="1367" customFormat="false" ht="15" hidden="false" customHeight="false" outlineLevel="0" collapsed="false">
      <c r="A1367" s="6" t="s">
        <v>2352</v>
      </c>
      <c r="B1367" s="6" t="s">
        <v>7885</v>
      </c>
      <c r="C1367" s="6" t="n">
        <v>1785332113</v>
      </c>
      <c r="D1367" s="6" t="n">
        <v>1785335977</v>
      </c>
      <c r="E1367" s="9" t="n">
        <f aca="false">MAX(0,MIN(D1367,Scenario!$B$12)-MAX(C1367,Scenario!$B$11))/60</f>
        <v>64.4</v>
      </c>
    </row>
    <row r="1368" customFormat="false" ht="15" hidden="false" customHeight="false" outlineLevel="0" collapsed="false">
      <c r="A1368" s="6" t="s">
        <v>2354</v>
      </c>
      <c r="B1368" s="6" t="s">
        <v>7886</v>
      </c>
      <c r="C1368" s="6" t="n">
        <v>1785332487</v>
      </c>
      <c r="D1368" s="6" t="n">
        <v>1785335387</v>
      </c>
      <c r="E1368" s="9" t="n">
        <f aca="false">MAX(0,MIN(D1368,Scenario!$B$12)-MAX(C1368,Scenario!$B$11))/60</f>
        <v>48.3333333333333</v>
      </c>
    </row>
    <row r="1369" customFormat="false" ht="15" hidden="false" customHeight="false" outlineLevel="0" collapsed="false">
      <c r="A1369" s="6" t="s">
        <v>2356</v>
      </c>
      <c r="B1369" s="6" t="s">
        <v>7890</v>
      </c>
      <c r="C1369" s="6" t="n">
        <v>1785334160</v>
      </c>
      <c r="D1369" s="6" t="n">
        <v>1785334685</v>
      </c>
      <c r="E1369" s="9" t="n">
        <f aca="false">MAX(0,MIN(D1369,Scenario!$B$12)-MAX(C1369,Scenario!$B$11))/60</f>
        <v>8.75</v>
      </c>
    </row>
    <row r="1370" customFormat="false" ht="15" hidden="false" customHeight="false" outlineLevel="0" collapsed="false">
      <c r="A1370" s="6" t="s">
        <v>2358</v>
      </c>
      <c r="B1370" s="6" t="s">
        <v>7891</v>
      </c>
      <c r="C1370" s="6" t="n">
        <v>1785334355</v>
      </c>
      <c r="D1370" s="6" t="n">
        <v>1785337953</v>
      </c>
      <c r="E1370" s="9" t="n">
        <f aca="false">MAX(0,MIN(D1370,Scenario!$B$12)-MAX(C1370,Scenario!$B$11))/60</f>
        <v>59.9666666666667</v>
      </c>
    </row>
    <row r="1371" customFormat="false" ht="15" hidden="false" customHeight="false" outlineLevel="0" collapsed="false">
      <c r="A1371" s="6" t="s">
        <v>2356</v>
      </c>
      <c r="B1371" s="6" t="s">
        <v>7889</v>
      </c>
      <c r="C1371" s="6" t="n">
        <v>1785334727</v>
      </c>
      <c r="D1371" s="6" t="n">
        <v>1785336491</v>
      </c>
      <c r="E1371" s="9" t="n">
        <f aca="false">MAX(0,MIN(D1371,Scenario!$B$12)-MAX(C1371,Scenario!$B$11))/60</f>
        <v>29.4</v>
      </c>
    </row>
    <row r="1372" customFormat="false" ht="15" hidden="false" customHeight="false" outlineLevel="0" collapsed="false">
      <c r="A1372" s="6" t="s">
        <v>2360</v>
      </c>
      <c r="B1372" s="6" t="s">
        <v>7898</v>
      </c>
      <c r="C1372" s="6" t="n">
        <v>1785334775</v>
      </c>
      <c r="D1372" s="6" t="n">
        <v>1785335814</v>
      </c>
      <c r="E1372" s="9" t="n">
        <f aca="false">MAX(0,MIN(D1372,Scenario!$B$12)-MAX(C1372,Scenario!$B$11))/60</f>
        <v>17.3166666666667</v>
      </c>
    </row>
    <row r="1373" customFormat="false" ht="15" hidden="false" customHeight="false" outlineLevel="0" collapsed="false">
      <c r="A1373" s="6" t="s">
        <v>2362</v>
      </c>
      <c r="B1373" s="6" t="s">
        <v>7892</v>
      </c>
      <c r="C1373" s="6" t="n">
        <v>1785335102</v>
      </c>
      <c r="D1373" s="6" t="n">
        <v>1785340402</v>
      </c>
      <c r="E1373" s="9" t="n">
        <f aca="false">MAX(0,MIN(D1373,Scenario!$B$12)-MAX(C1373,Scenario!$B$11))/60</f>
        <v>88.3333333333333</v>
      </c>
    </row>
    <row r="1374" customFormat="false" ht="15" hidden="false" customHeight="false" outlineLevel="0" collapsed="false">
      <c r="A1374" s="6" t="s">
        <v>2364</v>
      </c>
      <c r="B1374" s="6" t="s">
        <v>7890</v>
      </c>
      <c r="C1374" s="6" t="n">
        <v>1785335789</v>
      </c>
      <c r="D1374" s="6" t="n">
        <v>1785337141</v>
      </c>
      <c r="E1374" s="9" t="n">
        <f aca="false">MAX(0,MIN(D1374,Scenario!$B$12)-MAX(C1374,Scenario!$B$11))/60</f>
        <v>22.5333333333333</v>
      </c>
    </row>
    <row r="1375" customFormat="false" ht="15" hidden="false" customHeight="false" outlineLevel="0" collapsed="false">
      <c r="A1375" s="6" t="s">
        <v>2342</v>
      </c>
      <c r="B1375" s="6" t="s">
        <v>7887</v>
      </c>
      <c r="C1375" s="6" t="n">
        <v>1785335793</v>
      </c>
      <c r="D1375" s="6" t="n">
        <v>1785338623</v>
      </c>
      <c r="E1375" s="9" t="n">
        <f aca="false">MAX(0,MIN(D1375,Scenario!$B$12)-MAX(C1375,Scenario!$B$11))/60</f>
        <v>47.1666666666667</v>
      </c>
    </row>
    <row r="1376" customFormat="false" ht="15" hidden="false" customHeight="false" outlineLevel="0" collapsed="false">
      <c r="A1376" s="6" t="s">
        <v>2368</v>
      </c>
      <c r="B1376" s="6" t="s">
        <v>7890</v>
      </c>
      <c r="C1376" s="6" t="n">
        <v>1785337197</v>
      </c>
      <c r="D1376" s="6" t="n">
        <v>1785339144</v>
      </c>
      <c r="E1376" s="9" t="n">
        <f aca="false">MAX(0,MIN(D1376,Scenario!$B$12)-MAX(C1376,Scenario!$B$11))/60</f>
        <v>32.45</v>
      </c>
    </row>
    <row r="1377" customFormat="false" ht="15" hidden="false" customHeight="false" outlineLevel="0" collapsed="false">
      <c r="A1377" s="6" t="s">
        <v>2366</v>
      </c>
      <c r="B1377" s="6" t="s">
        <v>7887</v>
      </c>
      <c r="C1377" s="6" t="n">
        <v>1785338674</v>
      </c>
      <c r="D1377" s="6" t="n">
        <v>1785342492</v>
      </c>
      <c r="E1377" s="9" t="n">
        <f aca="false">MAX(0,MIN(D1377,Scenario!$B$12)-MAX(C1377,Scenario!$B$11))/60</f>
        <v>63.6333333333333</v>
      </c>
    </row>
    <row r="1378" customFormat="false" ht="15" hidden="false" customHeight="false" outlineLevel="0" collapsed="false">
      <c r="A1378" s="6" t="s">
        <v>2370</v>
      </c>
      <c r="B1378" s="6" t="s">
        <v>7891</v>
      </c>
      <c r="C1378" s="6" t="n">
        <v>1785338707</v>
      </c>
      <c r="D1378" s="6" t="n">
        <v>1785339089</v>
      </c>
      <c r="E1378" s="9" t="n">
        <f aca="false">MAX(0,MIN(D1378,Scenario!$B$12)-MAX(C1378,Scenario!$B$11))/60</f>
        <v>6.36666666666667</v>
      </c>
    </row>
    <row r="1379" customFormat="false" ht="15" hidden="false" customHeight="false" outlineLevel="0" collapsed="false">
      <c r="A1379" s="6" t="s">
        <v>2258</v>
      </c>
      <c r="B1379" s="6" t="s">
        <v>7891</v>
      </c>
      <c r="C1379" s="6" t="n">
        <v>1785339124</v>
      </c>
      <c r="D1379" s="6" t="n">
        <v>1785340710</v>
      </c>
      <c r="E1379" s="9" t="n">
        <f aca="false">MAX(0,MIN(D1379,Scenario!$B$12)-MAX(C1379,Scenario!$B$11))/60</f>
        <v>26.4333333333333</v>
      </c>
    </row>
    <row r="1380" customFormat="false" ht="15" hidden="false" customHeight="false" outlineLevel="0" collapsed="false">
      <c r="A1380" s="6" t="s">
        <v>2370</v>
      </c>
      <c r="B1380" s="6" t="s">
        <v>7890</v>
      </c>
      <c r="C1380" s="6" t="n">
        <v>1785339192</v>
      </c>
      <c r="D1380" s="6" t="n">
        <v>1785342601</v>
      </c>
      <c r="E1380" s="9" t="n">
        <f aca="false">MAX(0,MIN(D1380,Scenario!$B$12)-MAX(C1380,Scenario!$B$11))/60</f>
        <v>56.8166666666667</v>
      </c>
    </row>
    <row r="1381" customFormat="false" ht="15" hidden="false" customHeight="false" outlineLevel="0" collapsed="false">
      <c r="A1381" s="6" t="s">
        <v>2376</v>
      </c>
      <c r="B1381" s="6" t="s">
        <v>7889</v>
      </c>
      <c r="C1381" s="6" t="n">
        <v>1785340151</v>
      </c>
      <c r="D1381" s="6" t="n">
        <v>1785340478</v>
      </c>
      <c r="E1381" s="9" t="n">
        <f aca="false">MAX(0,MIN(D1381,Scenario!$B$12)-MAX(C1381,Scenario!$B$11))/60</f>
        <v>5.45</v>
      </c>
    </row>
    <row r="1382" customFormat="false" ht="15" hidden="false" customHeight="false" outlineLevel="0" collapsed="false">
      <c r="A1382" s="6" t="s">
        <v>2348</v>
      </c>
      <c r="B1382" s="6" t="s">
        <v>7892</v>
      </c>
      <c r="C1382" s="6" t="n">
        <v>1785340427</v>
      </c>
      <c r="D1382" s="6" t="n">
        <v>1785346074</v>
      </c>
      <c r="E1382" s="9" t="n">
        <f aca="false">MAX(0,MIN(D1382,Scenario!$B$12)-MAX(C1382,Scenario!$B$11))/60</f>
        <v>94.1166666666667</v>
      </c>
    </row>
    <row r="1383" customFormat="false" ht="15" hidden="false" customHeight="false" outlineLevel="0" collapsed="false">
      <c r="A1383" s="6" t="s">
        <v>2372</v>
      </c>
      <c r="B1383" s="6" t="s">
        <v>7891</v>
      </c>
      <c r="C1383" s="6" t="n">
        <v>1785340766</v>
      </c>
      <c r="D1383" s="6" t="n">
        <v>1785342482</v>
      </c>
      <c r="E1383" s="9" t="n">
        <f aca="false">MAX(0,MIN(D1383,Scenario!$B$12)-MAX(C1383,Scenario!$B$11))/60</f>
        <v>28.6</v>
      </c>
    </row>
    <row r="1384" customFormat="false" ht="15" hidden="false" customHeight="false" outlineLevel="0" collapsed="false">
      <c r="A1384" s="6" t="s">
        <v>2374</v>
      </c>
      <c r="B1384" s="6" t="s">
        <v>7899</v>
      </c>
      <c r="C1384" s="6" t="n">
        <v>1785340833</v>
      </c>
      <c r="D1384" s="6" t="n">
        <v>1785343291</v>
      </c>
      <c r="E1384" s="9" t="n">
        <f aca="false">MAX(0,MIN(D1384,Scenario!$B$12)-MAX(C1384,Scenario!$B$11))/60</f>
        <v>40.9666666666667</v>
      </c>
    </row>
    <row r="1385" customFormat="false" ht="15" hidden="false" customHeight="false" outlineLevel="0" collapsed="false">
      <c r="A1385" s="6" t="s">
        <v>2376</v>
      </c>
      <c r="B1385" s="6" t="s">
        <v>7893</v>
      </c>
      <c r="C1385" s="6" t="n">
        <v>1785340855</v>
      </c>
      <c r="D1385" s="6" t="n">
        <v>1785344417</v>
      </c>
      <c r="E1385" s="9" t="n">
        <f aca="false">MAX(0,MIN(D1385,Scenario!$B$12)-MAX(C1385,Scenario!$B$11))/60</f>
        <v>59.3666666666667</v>
      </c>
    </row>
    <row r="1386" customFormat="false" ht="15" hidden="false" customHeight="false" outlineLevel="0" collapsed="false">
      <c r="A1386" s="6" t="s">
        <v>2380</v>
      </c>
      <c r="B1386" s="6" t="s">
        <v>7894</v>
      </c>
      <c r="C1386" s="6" t="n">
        <v>1785341221</v>
      </c>
      <c r="D1386" s="6" t="n">
        <v>1785342646</v>
      </c>
      <c r="E1386" s="9" t="n">
        <f aca="false">MAX(0,MIN(D1386,Scenario!$B$12)-MAX(C1386,Scenario!$B$11))/60</f>
        <v>23.75</v>
      </c>
    </row>
    <row r="1387" customFormat="false" ht="15" hidden="false" customHeight="false" outlineLevel="0" collapsed="false">
      <c r="A1387" s="6" t="s">
        <v>2382</v>
      </c>
      <c r="B1387" s="6" t="s">
        <v>7887</v>
      </c>
      <c r="C1387" s="6" t="n">
        <v>1785342537</v>
      </c>
      <c r="D1387" s="6" t="n">
        <v>1785343182</v>
      </c>
      <c r="E1387" s="9" t="n">
        <f aca="false">MAX(0,MIN(D1387,Scenario!$B$12)-MAX(C1387,Scenario!$B$11))/60</f>
        <v>10.75</v>
      </c>
    </row>
    <row r="1388" customFormat="false" ht="15" hidden="false" customHeight="false" outlineLevel="0" collapsed="false">
      <c r="A1388" s="6" t="s">
        <v>2384</v>
      </c>
      <c r="B1388" s="6" t="s">
        <v>7894</v>
      </c>
      <c r="C1388" s="6" t="n">
        <v>1785342657</v>
      </c>
      <c r="D1388" s="6" t="n">
        <v>1785344787</v>
      </c>
      <c r="E1388" s="9" t="n">
        <f aca="false">MAX(0,MIN(D1388,Scenario!$B$12)-MAX(C1388,Scenario!$B$11))/60</f>
        <v>35.5</v>
      </c>
    </row>
    <row r="1389" customFormat="false" ht="15" hidden="false" customHeight="false" outlineLevel="0" collapsed="false">
      <c r="A1389" s="6" t="s">
        <v>2386</v>
      </c>
      <c r="B1389" s="6" t="s">
        <v>7895</v>
      </c>
      <c r="C1389" s="6" t="n">
        <v>1785342819</v>
      </c>
      <c r="D1389" s="6" t="n">
        <v>1785345060</v>
      </c>
      <c r="E1389" s="9" t="n">
        <f aca="false">MAX(0,MIN(D1389,Scenario!$B$12)-MAX(C1389,Scenario!$B$11))/60</f>
        <v>37.35</v>
      </c>
    </row>
    <row r="1390" customFormat="false" ht="15" hidden="false" customHeight="false" outlineLevel="0" collapsed="false">
      <c r="A1390" s="6" t="s">
        <v>2382</v>
      </c>
      <c r="B1390" s="6" t="s">
        <v>7891</v>
      </c>
      <c r="C1390" s="6" t="n">
        <v>1785344331</v>
      </c>
      <c r="D1390" s="6" t="n">
        <v>1785348224</v>
      </c>
      <c r="E1390" s="9" t="n">
        <f aca="false">MAX(0,MIN(D1390,Scenario!$B$12)-MAX(C1390,Scenario!$B$11))/60</f>
        <v>64.8833333333333</v>
      </c>
    </row>
    <row r="1391" customFormat="false" ht="15" hidden="false" customHeight="false" outlineLevel="0" collapsed="false">
      <c r="A1391" s="6" t="s">
        <v>2388</v>
      </c>
      <c r="B1391" s="6" t="s">
        <v>7899</v>
      </c>
      <c r="C1391" s="6" t="n">
        <v>1785345913</v>
      </c>
      <c r="D1391" s="6" t="n">
        <v>1785347903</v>
      </c>
      <c r="E1391" s="9" t="n">
        <f aca="false">MAX(0,MIN(D1391,Scenario!$B$12)-MAX(C1391,Scenario!$B$11))/60</f>
        <v>33.1666666666667</v>
      </c>
    </row>
    <row r="1392" customFormat="false" ht="15" hidden="false" customHeight="false" outlineLevel="0" collapsed="false">
      <c r="A1392" s="6" t="s">
        <v>2390</v>
      </c>
      <c r="B1392" s="6" t="s">
        <v>7894</v>
      </c>
      <c r="C1392" s="6" t="n">
        <v>1785347348</v>
      </c>
      <c r="D1392" s="6" t="n">
        <v>1785347871</v>
      </c>
      <c r="E1392" s="9" t="n">
        <f aca="false">MAX(0,MIN(D1392,Scenario!$B$12)-MAX(C1392,Scenario!$B$11))/60</f>
        <v>8.71666666666667</v>
      </c>
    </row>
    <row r="1393" customFormat="false" ht="15" hidden="false" customHeight="false" outlineLevel="0" collapsed="false">
      <c r="A1393" s="6" t="s">
        <v>2392</v>
      </c>
      <c r="B1393" s="6" t="s">
        <v>7890</v>
      </c>
      <c r="C1393" s="6" t="n">
        <v>1785347447</v>
      </c>
      <c r="D1393" s="6" t="n">
        <v>1785349236</v>
      </c>
      <c r="E1393" s="9" t="n">
        <f aca="false">MAX(0,MIN(D1393,Scenario!$B$12)-MAX(C1393,Scenario!$B$11))/60</f>
        <v>29.8166666666667</v>
      </c>
    </row>
    <row r="1394" customFormat="false" ht="15" hidden="false" customHeight="false" outlineLevel="0" collapsed="false">
      <c r="A1394" s="6" t="s">
        <v>2394</v>
      </c>
      <c r="B1394" s="6" t="s">
        <v>7894</v>
      </c>
      <c r="C1394" s="6" t="n">
        <v>1785348070</v>
      </c>
      <c r="D1394" s="6" t="n">
        <v>1785349392</v>
      </c>
      <c r="E1394" s="9" t="n">
        <f aca="false">MAX(0,MIN(D1394,Scenario!$B$12)-MAX(C1394,Scenario!$B$11))/60</f>
        <v>22.0333333333333</v>
      </c>
    </row>
    <row r="1395" customFormat="false" ht="15" hidden="false" customHeight="false" outlineLevel="0" collapsed="false">
      <c r="A1395" s="6" t="s">
        <v>2224</v>
      </c>
      <c r="B1395" s="6" t="s">
        <v>7899</v>
      </c>
      <c r="C1395" s="6" t="n">
        <v>1785348504</v>
      </c>
      <c r="D1395" s="6" t="n">
        <v>1785348997</v>
      </c>
      <c r="E1395" s="9" t="n">
        <f aca="false">MAX(0,MIN(D1395,Scenario!$B$12)-MAX(C1395,Scenario!$B$11))/60</f>
        <v>8.21666666666667</v>
      </c>
    </row>
    <row r="1396" customFormat="false" ht="15" hidden="false" customHeight="false" outlineLevel="0" collapsed="false">
      <c r="A1396" s="6" t="s">
        <v>2220</v>
      </c>
      <c r="B1396" s="6" t="s">
        <v>7896</v>
      </c>
      <c r="C1396" s="6" t="n">
        <v>1785350001</v>
      </c>
      <c r="D1396" s="6" t="n">
        <v>1785350934</v>
      </c>
      <c r="E1396" s="9" t="n">
        <f aca="false">MAX(0,MIN(D1396,Scenario!$B$12)-MAX(C1396,Scenario!$B$11))/60</f>
        <v>15.55</v>
      </c>
    </row>
    <row r="1397" customFormat="false" ht="15" hidden="false" customHeight="false" outlineLevel="0" collapsed="false">
      <c r="A1397" s="6" t="s">
        <v>2396</v>
      </c>
      <c r="B1397" s="6" t="s">
        <v>7897</v>
      </c>
      <c r="C1397" s="6" t="n">
        <v>1785350024</v>
      </c>
      <c r="D1397" s="6" t="n">
        <v>1785353807</v>
      </c>
      <c r="E1397" s="9" t="n">
        <f aca="false">MAX(0,MIN(D1397,Scenario!$B$12)-MAX(C1397,Scenario!$B$11))/60</f>
        <v>63.05</v>
      </c>
    </row>
    <row r="1398" customFormat="false" ht="15" hidden="false" customHeight="false" outlineLevel="0" collapsed="false">
      <c r="A1398" s="6" t="s">
        <v>2398</v>
      </c>
      <c r="B1398" s="6" t="s">
        <v>7895</v>
      </c>
      <c r="C1398" s="6" t="n">
        <v>1785350061</v>
      </c>
      <c r="D1398" s="6" t="n">
        <v>1785351022</v>
      </c>
      <c r="E1398" s="9" t="n">
        <f aca="false">MAX(0,MIN(D1398,Scenario!$B$12)-MAX(C1398,Scenario!$B$11))/60</f>
        <v>16.0166666666667</v>
      </c>
    </row>
    <row r="1399" customFormat="false" ht="15" hidden="false" customHeight="false" outlineLevel="0" collapsed="false">
      <c r="A1399" s="6" t="s">
        <v>2400</v>
      </c>
      <c r="B1399" s="6" t="s">
        <v>7894</v>
      </c>
      <c r="C1399" s="6" t="n">
        <v>1785352176</v>
      </c>
      <c r="D1399" s="6" t="n">
        <v>1785355391</v>
      </c>
      <c r="E1399" s="9" t="n">
        <f aca="false">MAX(0,MIN(D1399,Scenario!$B$12)-MAX(C1399,Scenario!$B$11))/60</f>
        <v>53.5833333333333</v>
      </c>
    </row>
    <row r="1400" customFormat="false" ht="15" hidden="false" customHeight="false" outlineLevel="0" collapsed="false">
      <c r="A1400" s="6" t="s">
        <v>2398</v>
      </c>
      <c r="B1400" s="6" t="s">
        <v>7895</v>
      </c>
      <c r="C1400" s="6" t="n">
        <v>1785353403</v>
      </c>
      <c r="D1400" s="6" t="n">
        <v>1785355950</v>
      </c>
      <c r="E1400" s="9" t="n">
        <f aca="false">MAX(0,MIN(D1400,Scenario!$B$12)-MAX(C1400,Scenario!$B$11))/60</f>
        <v>42.45</v>
      </c>
    </row>
    <row r="1401" customFormat="false" ht="15" hidden="false" customHeight="false" outlineLevel="0" collapsed="false">
      <c r="A1401" s="6" t="s">
        <v>2404</v>
      </c>
      <c r="B1401" s="6" t="s">
        <v>7896</v>
      </c>
      <c r="C1401" s="6" t="n">
        <v>1785356314</v>
      </c>
      <c r="D1401" s="6" t="n">
        <v>1785358818</v>
      </c>
      <c r="E1401" s="9" t="n">
        <f aca="false">MAX(0,MIN(D1401,Scenario!$B$12)-MAX(C1401,Scenario!$B$11))/60</f>
        <v>41.7333333333333</v>
      </c>
    </row>
    <row r="1402" customFormat="false" ht="15" hidden="false" customHeight="false" outlineLevel="0" collapsed="false">
      <c r="A1402" s="6" t="s">
        <v>2402</v>
      </c>
      <c r="B1402" s="6" t="s">
        <v>7894</v>
      </c>
      <c r="C1402" s="6" t="n">
        <v>1785357955</v>
      </c>
      <c r="D1402" s="6" t="n">
        <v>1785359469</v>
      </c>
      <c r="E1402" s="9" t="n">
        <f aca="false">MAX(0,MIN(D1402,Scenario!$B$12)-MAX(C1402,Scenario!$B$11))/60</f>
        <v>25.2333333333333</v>
      </c>
    </row>
    <row r="1403" customFormat="false" ht="15" hidden="false" customHeight="false" outlineLevel="0" collapsed="false">
      <c r="A1403" s="6" t="s">
        <v>2406</v>
      </c>
      <c r="B1403" s="6" t="s">
        <v>7897</v>
      </c>
      <c r="C1403" s="6" t="n">
        <v>1785360590</v>
      </c>
      <c r="D1403" s="6" t="n">
        <v>1785363657</v>
      </c>
      <c r="E1403" s="9" t="n">
        <f aca="false">MAX(0,MIN(D1403,Scenario!$B$12)-MAX(C1403,Scenario!$B$11))/60</f>
        <v>51.1166666666667</v>
      </c>
    </row>
    <row r="1404" customFormat="false" ht="15" hidden="false" customHeight="false" outlineLevel="0" collapsed="false">
      <c r="A1404" s="6" t="s">
        <v>2408</v>
      </c>
      <c r="B1404" s="6" t="s">
        <v>7895</v>
      </c>
      <c r="C1404" s="6" t="n">
        <v>1785361313</v>
      </c>
      <c r="D1404" s="6" t="n">
        <v>1785363014</v>
      </c>
      <c r="E1404" s="9" t="n">
        <f aca="false">MAX(0,MIN(D1404,Scenario!$B$12)-MAX(C1404,Scenario!$B$11))/60</f>
        <v>28.35</v>
      </c>
    </row>
    <row r="1405" customFormat="false" ht="15" hidden="false" customHeight="false" outlineLevel="0" collapsed="false">
      <c r="A1405" s="6" t="s">
        <v>2402</v>
      </c>
      <c r="B1405" s="6" t="s">
        <v>7894</v>
      </c>
      <c r="C1405" s="6" t="n">
        <v>1785362148</v>
      </c>
      <c r="D1405" s="6" t="n">
        <v>1785363242</v>
      </c>
      <c r="E1405" s="9" t="n">
        <f aca="false">MAX(0,MIN(D1405,Scenario!$B$12)-MAX(C1405,Scenario!$B$11))/60</f>
        <v>18.2333333333333</v>
      </c>
    </row>
    <row r="1406" customFormat="false" ht="15" hidden="false" customHeight="false" outlineLevel="0" collapsed="false">
      <c r="A1406" s="6" t="s">
        <v>2410</v>
      </c>
      <c r="B1406" s="6" t="s">
        <v>7893</v>
      </c>
      <c r="C1406" s="6" t="n">
        <v>1785362846</v>
      </c>
      <c r="D1406" s="6" t="n">
        <v>1785364768</v>
      </c>
      <c r="E1406" s="9" t="n">
        <f aca="false">MAX(0,MIN(D1406,Scenario!$B$12)-MAX(C1406,Scenario!$B$11))/60</f>
        <v>32.0333333333333</v>
      </c>
    </row>
    <row r="1407" customFormat="false" ht="15" hidden="false" customHeight="false" outlineLevel="0" collapsed="false">
      <c r="A1407" s="6" t="s">
        <v>2408</v>
      </c>
      <c r="B1407" s="6" t="s">
        <v>7895</v>
      </c>
      <c r="C1407" s="6" t="n">
        <v>1785365606</v>
      </c>
      <c r="D1407" s="6" t="n">
        <v>1785367719</v>
      </c>
      <c r="E1407" s="9" t="n">
        <f aca="false">MAX(0,MIN(D1407,Scenario!$B$12)-MAX(C1407,Scenario!$B$11))/60</f>
        <v>35.2166666666667</v>
      </c>
    </row>
    <row r="1408" customFormat="false" ht="15" hidden="false" customHeight="false" outlineLevel="0" collapsed="false">
      <c r="A1408" s="6" t="s">
        <v>2412</v>
      </c>
      <c r="B1408" s="6" t="s">
        <v>7897</v>
      </c>
      <c r="C1408" s="6" t="n">
        <v>1785367488</v>
      </c>
      <c r="D1408" s="6" t="n">
        <v>1785372186</v>
      </c>
      <c r="E1408" s="9" t="n">
        <f aca="false">MAX(0,MIN(D1408,Scenario!$B$12)-MAX(C1408,Scenario!$B$11))/60</f>
        <v>78.3</v>
      </c>
    </row>
    <row r="1409" customFormat="false" ht="15" hidden="false" customHeight="false" outlineLevel="0" collapsed="false">
      <c r="A1409" s="6" t="s">
        <v>2348</v>
      </c>
      <c r="B1409" s="6" t="s">
        <v>7884</v>
      </c>
      <c r="C1409" s="6" t="n">
        <v>1785387624</v>
      </c>
      <c r="D1409" s="6" t="n">
        <v>1785392808</v>
      </c>
      <c r="E1409" s="9" t="n">
        <f aca="false">MAX(0,MIN(D1409,Scenario!$B$12)-MAX(C1409,Scenario!$B$11))/60</f>
        <v>86.4</v>
      </c>
    </row>
    <row r="1410" customFormat="false" ht="15" hidden="false" customHeight="false" outlineLevel="0" collapsed="false">
      <c r="A1410" s="6" t="s">
        <v>2414</v>
      </c>
      <c r="B1410" s="6" t="s">
        <v>7883</v>
      </c>
      <c r="C1410" s="6" t="n">
        <v>1785387634</v>
      </c>
      <c r="D1410" s="6" t="n">
        <v>1785389175</v>
      </c>
      <c r="E1410" s="9" t="n">
        <f aca="false">MAX(0,MIN(D1410,Scenario!$B$12)-MAX(C1410,Scenario!$B$11))/60</f>
        <v>25.6833333333333</v>
      </c>
    </row>
    <row r="1411" customFormat="false" ht="15" hidden="false" customHeight="false" outlineLevel="0" collapsed="false">
      <c r="A1411" s="6" t="s">
        <v>2416</v>
      </c>
      <c r="B1411" s="6" t="s">
        <v>7883</v>
      </c>
      <c r="C1411" s="6" t="n">
        <v>1785389517</v>
      </c>
      <c r="D1411" s="6" t="n">
        <v>1785391079</v>
      </c>
      <c r="E1411" s="9" t="n">
        <f aca="false">MAX(0,MIN(D1411,Scenario!$B$12)-MAX(C1411,Scenario!$B$11))/60</f>
        <v>26.0333333333333</v>
      </c>
    </row>
    <row r="1412" customFormat="false" ht="15" hidden="false" customHeight="false" outlineLevel="0" collapsed="false">
      <c r="A1412" s="6" t="s">
        <v>2418</v>
      </c>
      <c r="B1412" s="6" t="s">
        <v>7888</v>
      </c>
      <c r="C1412" s="6" t="n">
        <v>1785395860</v>
      </c>
      <c r="D1412" s="6" t="n">
        <v>1785397440</v>
      </c>
      <c r="E1412" s="9" t="n">
        <f aca="false">MAX(0,MIN(D1412,Scenario!$B$12)-MAX(C1412,Scenario!$B$11))/60</f>
        <v>26.3333333333333</v>
      </c>
    </row>
    <row r="1413" customFormat="false" ht="15" hidden="false" customHeight="false" outlineLevel="0" collapsed="false">
      <c r="A1413" s="6" t="s">
        <v>2420</v>
      </c>
      <c r="B1413" s="6" t="s">
        <v>7898</v>
      </c>
      <c r="C1413" s="6" t="n">
        <v>1785396168</v>
      </c>
      <c r="D1413" s="6" t="n">
        <v>1785396846</v>
      </c>
      <c r="E1413" s="9" t="n">
        <f aca="false">MAX(0,MIN(D1413,Scenario!$B$12)-MAX(C1413,Scenario!$B$11))/60</f>
        <v>11.3</v>
      </c>
    </row>
    <row r="1414" customFormat="false" ht="15" hidden="false" customHeight="false" outlineLevel="0" collapsed="false">
      <c r="A1414" s="6" t="s">
        <v>2422</v>
      </c>
      <c r="B1414" s="6" t="s">
        <v>7883</v>
      </c>
      <c r="C1414" s="6" t="n">
        <v>1785399004</v>
      </c>
      <c r="D1414" s="6" t="n">
        <v>1785400832</v>
      </c>
      <c r="E1414" s="9" t="n">
        <f aca="false">MAX(0,MIN(D1414,Scenario!$B$12)-MAX(C1414,Scenario!$B$11))/60</f>
        <v>30.4666666666667</v>
      </c>
    </row>
    <row r="1415" customFormat="false" ht="15" hidden="false" customHeight="false" outlineLevel="0" collapsed="false">
      <c r="A1415" s="6" t="s">
        <v>2424</v>
      </c>
      <c r="B1415" s="6" t="s">
        <v>7882</v>
      </c>
      <c r="C1415" s="6" t="n">
        <v>1785400366</v>
      </c>
      <c r="D1415" s="6" t="n">
        <v>1785401885</v>
      </c>
      <c r="E1415" s="9" t="n">
        <f aca="false">MAX(0,MIN(D1415,Scenario!$B$12)-MAX(C1415,Scenario!$B$11))/60</f>
        <v>25.3166666666667</v>
      </c>
    </row>
    <row r="1416" customFormat="false" ht="15" hidden="false" customHeight="false" outlineLevel="0" collapsed="false">
      <c r="A1416" s="6" t="s">
        <v>2426</v>
      </c>
      <c r="B1416" s="6" t="s">
        <v>7898</v>
      </c>
      <c r="C1416" s="6" t="n">
        <v>1785400955</v>
      </c>
      <c r="D1416" s="6" t="n">
        <v>1785405465</v>
      </c>
      <c r="E1416" s="9" t="n">
        <f aca="false">MAX(0,MIN(D1416,Scenario!$B$12)-MAX(C1416,Scenario!$B$11))/60</f>
        <v>75.1666666666667</v>
      </c>
    </row>
    <row r="1417" customFormat="false" ht="15" hidden="false" customHeight="false" outlineLevel="0" collapsed="false">
      <c r="A1417" s="6" t="s">
        <v>2428</v>
      </c>
      <c r="B1417" s="6" t="s">
        <v>7886</v>
      </c>
      <c r="C1417" s="6" t="n">
        <v>1785402343</v>
      </c>
      <c r="D1417" s="6" t="n">
        <v>1785408242</v>
      </c>
      <c r="E1417" s="9" t="n">
        <f aca="false">MAX(0,MIN(D1417,Scenario!$B$12)-MAX(C1417,Scenario!$B$11))/60</f>
        <v>98.3166666666667</v>
      </c>
    </row>
    <row r="1418" customFormat="false" ht="15" hidden="false" customHeight="false" outlineLevel="0" collapsed="false">
      <c r="A1418" s="6" t="s">
        <v>2430</v>
      </c>
      <c r="B1418" s="6" t="s">
        <v>7889</v>
      </c>
      <c r="C1418" s="6" t="n">
        <v>1785403086</v>
      </c>
      <c r="D1418" s="6" t="n">
        <v>1785407507</v>
      </c>
      <c r="E1418" s="9" t="n">
        <f aca="false">MAX(0,MIN(D1418,Scenario!$B$12)-MAX(C1418,Scenario!$B$11))/60</f>
        <v>73.6833333333333</v>
      </c>
    </row>
    <row r="1419" customFormat="false" ht="15" hidden="false" customHeight="false" outlineLevel="0" collapsed="false">
      <c r="A1419" s="6" t="s">
        <v>2432</v>
      </c>
      <c r="B1419" s="6" t="s">
        <v>7887</v>
      </c>
      <c r="C1419" s="6" t="n">
        <v>1785404058</v>
      </c>
      <c r="D1419" s="6" t="n">
        <v>1785404690</v>
      </c>
      <c r="E1419" s="9" t="n">
        <f aca="false">MAX(0,MIN(D1419,Scenario!$B$12)-MAX(C1419,Scenario!$B$11))/60</f>
        <v>10.5333333333333</v>
      </c>
    </row>
    <row r="1420" customFormat="false" ht="15" hidden="false" customHeight="false" outlineLevel="0" collapsed="false">
      <c r="A1420" s="6" t="s">
        <v>2434</v>
      </c>
      <c r="B1420" s="6" t="s">
        <v>7883</v>
      </c>
      <c r="C1420" s="6" t="n">
        <v>1785404193</v>
      </c>
      <c r="D1420" s="6" t="n">
        <v>1785404760</v>
      </c>
      <c r="E1420" s="9" t="n">
        <f aca="false">MAX(0,MIN(D1420,Scenario!$B$12)-MAX(C1420,Scenario!$B$11))/60</f>
        <v>9.45</v>
      </c>
    </row>
    <row r="1421" customFormat="false" ht="15" hidden="false" customHeight="false" outlineLevel="0" collapsed="false">
      <c r="A1421" s="6" t="s">
        <v>2436</v>
      </c>
      <c r="B1421" s="6" t="s">
        <v>7885</v>
      </c>
      <c r="C1421" s="6" t="n">
        <v>1785404517</v>
      </c>
      <c r="D1421" s="6" t="n">
        <v>1785408670</v>
      </c>
      <c r="E1421" s="9" t="n">
        <f aca="false">MAX(0,MIN(D1421,Scenario!$B$12)-MAX(C1421,Scenario!$B$11))/60</f>
        <v>69.2166666666667</v>
      </c>
    </row>
    <row r="1422" customFormat="false" ht="15" hidden="false" customHeight="false" outlineLevel="0" collapsed="false">
      <c r="A1422" s="6" t="s">
        <v>2438</v>
      </c>
      <c r="B1422" s="6" t="s">
        <v>7887</v>
      </c>
      <c r="C1422" s="6" t="n">
        <v>1785404857</v>
      </c>
      <c r="D1422" s="6" t="n">
        <v>1785408355</v>
      </c>
      <c r="E1422" s="9" t="n">
        <f aca="false">MAX(0,MIN(D1422,Scenario!$B$12)-MAX(C1422,Scenario!$B$11))/60</f>
        <v>58.3</v>
      </c>
    </row>
    <row r="1423" customFormat="false" ht="15" hidden="false" customHeight="false" outlineLevel="0" collapsed="false">
      <c r="A1423" s="6" t="s">
        <v>2440</v>
      </c>
      <c r="B1423" s="6" t="s">
        <v>7884</v>
      </c>
      <c r="C1423" s="6" t="n">
        <v>1785405048</v>
      </c>
      <c r="D1423" s="6" t="n">
        <v>1785406648</v>
      </c>
      <c r="E1423" s="9" t="n">
        <f aca="false">MAX(0,MIN(D1423,Scenario!$B$12)-MAX(C1423,Scenario!$B$11))/60</f>
        <v>26.6666666666667</v>
      </c>
    </row>
    <row r="1424" customFormat="false" ht="15" hidden="false" customHeight="false" outlineLevel="0" collapsed="false">
      <c r="A1424" s="6" t="s">
        <v>2442</v>
      </c>
      <c r="B1424" s="6" t="s">
        <v>7883</v>
      </c>
      <c r="C1424" s="6" t="n">
        <v>1785407153</v>
      </c>
      <c r="D1424" s="6" t="n">
        <v>1785408897</v>
      </c>
      <c r="E1424" s="9" t="n">
        <f aca="false">MAX(0,MIN(D1424,Scenario!$B$12)-MAX(C1424,Scenario!$B$11))/60</f>
        <v>29.0666666666667</v>
      </c>
    </row>
    <row r="1425" customFormat="false" ht="15" hidden="false" customHeight="false" outlineLevel="0" collapsed="false">
      <c r="A1425" s="6" t="s">
        <v>2444</v>
      </c>
      <c r="B1425" s="6" t="s">
        <v>7884</v>
      </c>
      <c r="C1425" s="6" t="n">
        <v>1785408376</v>
      </c>
      <c r="D1425" s="6" t="n">
        <v>1785409520</v>
      </c>
      <c r="E1425" s="9" t="n">
        <f aca="false">MAX(0,MIN(D1425,Scenario!$B$12)-MAX(C1425,Scenario!$B$11))/60</f>
        <v>19.0666666666667</v>
      </c>
    </row>
    <row r="1426" customFormat="false" ht="15" hidden="false" customHeight="false" outlineLevel="0" collapsed="false">
      <c r="A1426" s="6" t="s">
        <v>2446</v>
      </c>
      <c r="B1426" s="6" t="s">
        <v>7887</v>
      </c>
      <c r="C1426" s="6" t="n">
        <v>1785408376</v>
      </c>
      <c r="D1426" s="6" t="n">
        <v>1785409188</v>
      </c>
      <c r="E1426" s="9" t="n">
        <f aca="false">MAX(0,MIN(D1426,Scenario!$B$12)-MAX(C1426,Scenario!$B$11))/60</f>
        <v>13.5333333333333</v>
      </c>
    </row>
    <row r="1427" customFormat="false" ht="15" hidden="false" customHeight="false" outlineLevel="0" collapsed="false">
      <c r="A1427" s="6" t="s">
        <v>2434</v>
      </c>
      <c r="B1427" s="6" t="s">
        <v>7883</v>
      </c>
      <c r="C1427" s="6" t="n">
        <v>1785408907</v>
      </c>
      <c r="D1427" s="6" t="n">
        <v>1785409952</v>
      </c>
      <c r="E1427" s="9" t="n">
        <f aca="false">MAX(0,MIN(D1427,Scenario!$B$12)-MAX(C1427,Scenario!$B$11))/60</f>
        <v>17.4166666666667</v>
      </c>
    </row>
    <row r="1428" customFormat="false" ht="15" hidden="false" customHeight="false" outlineLevel="0" collapsed="false">
      <c r="A1428" s="6" t="s">
        <v>2428</v>
      </c>
      <c r="B1428" s="6" t="s">
        <v>7886</v>
      </c>
      <c r="C1428" s="6" t="n">
        <v>1785409209</v>
      </c>
      <c r="D1428" s="6" t="n">
        <v>1785412333</v>
      </c>
      <c r="E1428" s="9" t="n">
        <f aca="false">MAX(0,MIN(D1428,Scenario!$B$12)-MAX(C1428,Scenario!$B$11))/60</f>
        <v>52.0666666666667</v>
      </c>
    </row>
    <row r="1429" customFormat="false" ht="15" hidden="false" customHeight="false" outlineLevel="0" collapsed="false">
      <c r="A1429" s="6" t="s">
        <v>2448</v>
      </c>
      <c r="B1429" s="6" t="s">
        <v>7887</v>
      </c>
      <c r="C1429" s="6" t="n">
        <v>1785409430</v>
      </c>
      <c r="D1429" s="6" t="n">
        <v>1785412412</v>
      </c>
      <c r="E1429" s="9" t="n">
        <f aca="false">MAX(0,MIN(D1429,Scenario!$B$12)-MAX(C1429,Scenario!$B$11))/60</f>
        <v>49.7</v>
      </c>
    </row>
    <row r="1430" customFormat="false" ht="15" hidden="false" customHeight="false" outlineLevel="0" collapsed="false">
      <c r="A1430" s="6" t="s">
        <v>2450</v>
      </c>
      <c r="B1430" s="6" t="s">
        <v>7898</v>
      </c>
      <c r="C1430" s="6" t="n">
        <v>1785409664</v>
      </c>
      <c r="D1430" s="6" t="n">
        <v>1785410852</v>
      </c>
      <c r="E1430" s="9" t="n">
        <f aca="false">MAX(0,MIN(D1430,Scenario!$B$12)-MAX(C1430,Scenario!$B$11))/60</f>
        <v>19.8</v>
      </c>
    </row>
    <row r="1431" customFormat="false" ht="15" hidden="false" customHeight="false" outlineLevel="0" collapsed="false">
      <c r="A1431" s="6" t="s">
        <v>2452</v>
      </c>
      <c r="B1431" s="6" t="s">
        <v>7892</v>
      </c>
      <c r="C1431" s="6" t="n">
        <v>1785412982</v>
      </c>
      <c r="D1431" s="6" t="n">
        <v>1785415584</v>
      </c>
      <c r="E1431" s="9" t="n">
        <f aca="false">MAX(0,MIN(D1431,Scenario!$B$12)-MAX(C1431,Scenario!$B$11))/60</f>
        <v>43.3666666666667</v>
      </c>
    </row>
    <row r="1432" customFormat="false" ht="15" hidden="false" customHeight="false" outlineLevel="0" collapsed="false">
      <c r="A1432" s="6" t="s">
        <v>2454</v>
      </c>
      <c r="B1432" s="6" t="s">
        <v>7891</v>
      </c>
      <c r="C1432" s="6" t="n">
        <v>1785413632</v>
      </c>
      <c r="D1432" s="6" t="n">
        <v>1785416328</v>
      </c>
      <c r="E1432" s="9" t="n">
        <f aca="false">MAX(0,MIN(D1432,Scenario!$B$12)-MAX(C1432,Scenario!$B$11))/60</f>
        <v>44.9333333333333</v>
      </c>
    </row>
    <row r="1433" customFormat="false" ht="15" hidden="false" customHeight="false" outlineLevel="0" collapsed="false">
      <c r="A1433" s="6" t="s">
        <v>2456</v>
      </c>
      <c r="B1433" s="6" t="s">
        <v>7890</v>
      </c>
      <c r="C1433" s="6" t="n">
        <v>1785413942</v>
      </c>
      <c r="D1433" s="6" t="n">
        <v>1785414255</v>
      </c>
      <c r="E1433" s="9" t="n">
        <f aca="false">MAX(0,MIN(D1433,Scenario!$B$12)-MAX(C1433,Scenario!$B$11))/60</f>
        <v>5.21666666666667</v>
      </c>
    </row>
    <row r="1434" customFormat="false" ht="15" hidden="false" customHeight="false" outlineLevel="0" collapsed="false">
      <c r="A1434" s="6" t="s">
        <v>2456</v>
      </c>
      <c r="B1434" s="6" t="s">
        <v>7889</v>
      </c>
      <c r="C1434" s="6" t="n">
        <v>1785414301</v>
      </c>
      <c r="D1434" s="6" t="n">
        <v>1785417489</v>
      </c>
      <c r="E1434" s="9" t="n">
        <f aca="false">MAX(0,MIN(D1434,Scenario!$B$12)-MAX(C1434,Scenario!$B$11))/60</f>
        <v>53.1333333333333</v>
      </c>
    </row>
    <row r="1435" customFormat="false" ht="15" hidden="false" customHeight="false" outlineLevel="0" collapsed="false">
      <c r="A1435" s="6" t="s">
        <v>2458</v>
      </c>
      <c r="B1435" s="6" t="s">
        <v>7885</v>
      </c>
      <c r="C1435" s="6" t="n">
        <v>1785415001</v>
      </c>
      <c r="D1435" s="6" t="n">
        <v>1785419205</v>
      </c>
      <c r="E1435" s="9" t="n">
        <f aca="false">MAX(0,MIN(D1435,Scenario!$B$12)-MAX(C1435,Scenario!$B$11))/60</f>
        <v>70.0666666666667</v>
      </c>
    </row>
    <row r="1436" customFormat="false" ht="15" hidden="false" customHeight="false" outlineLevel="0" collapsed="false">
      <c r="A1436" s="6" t="s">
        <v>2460</v>
      </c>
      <c r="B1436" s="6" t="s">
        <v>7887</v>
      </c>
      <c r="C1436" s="6" t="n">
        <v>1785416317</v>
      </c>
      <c r="D1436" s="6" t="n">
        <v>1785419610</v>
      </c>
      <c r="E1436" s="9" t="n">
        <f aca="false">MAX(0,MIN(D1436,Scenario!$B$12)-MAX(C1436,Scenario!$B$11))/60</f>
        <v>54.8833333333333</v>
      </c>
    </row>
    <row r="1437" customFormat="false" ht="15" hidden="false" customHeight="false" outlineLevel="0" collapsed="false">
      <c r="A1437" s="6" t="s">
        <v>2462</v>
      </c>
      <c r="B1437" s="6" t="s">
        <v>7886</v>
      </c>
      <c r="C1437" s="6" t="n">
        <v>1785416546</v>
      </c>
      <c r="D1437" s="6" t="n">
        <v>1785420190</v>
      </c>
      <c r="E1437" s="9" t="n">
        <f aca="false">MAX(0,MIN(D1437,Scenario!$B$12)-MAX(C1437,Scenario!$B$11))/60</f>
        <v>60.7333333333333</v>
      </c>
    </row>
    <row r="1438" customFormat="false" ht="15" hidden="false" customHeight="false" outlineLevel="0" collapsed="false">
      <c r="A1438" s="6" t="s">
        <v>2464</v>
      </c>
      <c r="B1438" s="6" t="s">
        <v>7890</v>
      </c>
      <c r="C1438" s="6" t="n">
        <v>1785417494</v>
      </c>
      <c r="D1438" s="6" t="n">
        <v>1785422008</v>
      </c>
      <c r="E1438" s="9" t="n">
        <f aca="false">MAX(0,MIN(D1438,Scenario!$B$12)-MAX(C1438,Scenario!$B$11))/60</f>
        <v>75.2333333333333</v>
      </c>
    </row>
    <row r="1439" customFormat="false" ht="15" hidden="false" customHeight="false" outlineLevel="0" collapsed="false">
      <c r="A1439" s="6" t="s">
        <v>2466</v>
      </c>
      <c r="B1439" s="6" t="s">
        <v>7898</v>
      </c>
      <c r="C1439" s="6" t="n">
        <v>1785417892</v>
      </c>
      <c r="D1439" s="6" t="n">
        <v>1785420798</v>
      </c>
      <c r="E1439" s="9" t="n">
        <f aca="false">MAX(0,MIN(D1439,Scenario!$B$12)-MAX(C1439,Scenario!$B$11))/60</f>
        <v>48.4333333333333</v>
      </c>
    </row>
    <row r="1440" customFormat="false" ht="15" hidden="false" customHeight="false" outlineLevel="0" collapsed="false">
      <c r="A1440" s="6" t="s">
        <v>2452</v>
      </c>
      <c r="B1440" s="6" t="s">
        <v>7892</v>
      </c>
      <c r="C1440" s="6" t="n">
        <v>1785418366</v>
      </c>
      <c r="D1440" s="6" t="n">
        <v>1785421438</v>
      </c>
      <c r="E1440" s="9" t="n">
        <f aca="false">MAX(0,MIN(D1440,Scenario!$B$12)-MAX(C1440,Scenario!$B$11))/60</f>
        <v>51.2</v>
      </c>
    </row>
    <row r="1441" customFormat="false" ht="15" hidden="false" customHeight="false" outlineLevel="0" collapsed="false">
      <c r="A1441" s="6" t="s">
        <v>2470</v>
      </c>
      <c r="B1441" s="6" t="s">
        <v>7891</v>
      </c>
      <c r="C1441" s="6" t="n">
        <v>1785419205</v>
      </c>
      <c r="D1441" s="6" t="n">
        <v>1785420325</v>
      </c>
      <c r="E1441" s="9" t="n">
        <f aca="false">MAX(0,MIN(D1441,Scenario!$B$12)-MAX(C1441,Scenario!$B$11))/60</f>
        <v>18.6666666666667</v>
      </c>
    </row>
    <row r="1442" customFormat="false" ht="15" hidden="false" customHeight="false" outlineLevel="0" collapsed="false">
      <c r="A1442" s="6" t="s">
        <v>2472</v>
      </c>
      <c r="B1442" s="6" t="s">
        <v>7891</v>
      </c>
      <c r="C1442" s="6" t="n">
        <v>1785420341</v>
      </c>
      <c r="D1442" s="6" t="n">
        <v>1785422361</v>
      </c>
      <c r="E1442" s="9" t="n">
        <f aca="false">MAX(0,MIN(D1442,Scenario!$B$12)-MAX(C1442,Scenario!$B$11))/60</f>
        <v>33.6666666666667</v>
      </c>
    </row>
    <row r="1443" customFormat="false" ht="15" hidden="false" customHeight="false" outlineLevel="0" collapsed="false">
      <c r="A1443" s="6" t="s">
        <v>2474</v>
      </c>
      <c r="B1443" s="6" t="s">
        <v>7889</v>
      </c>
      <c r="C1443" s="6" t="n">
        <v>1785420445</v>
      </c>
      <c r="D1443" s="6" t="n">
        <v>1785422116</v>
      </c>
      <c r="E1443" s="9" t="n">
        <f aca="false">MAX(0,MIN(D1443,Scenario!$B$12)-MAX(C1443,Scenario!$B$11))/60</f>
        <v>27.85</v>
      </c>
    </row>
    <row r="1444" customFormat="false" ht="15" hidden="false" customHeight="false" outlineLevel="0" collapsed="false">
      <c r="A1444" s="6" t="s">
        <v>2476</v>
      </c>
      <c r="B1444" s="6" t="s">
        <v>7887</v>
      </c>
      <c r="C1444" s="6" t="n">
        <v>1785421454</v>
      </c>
      <c r="D1444" s="6" t="n">
        <v>1785424108</v>
      </c>
      <c r="E1444" s="9" t="n">
        <f aca="false">MAX(0,MIN(D1444,Scenario!$B$12)-MAX(C1444,Scenario!$B$11))/60</f>
        <v>44.2333333333333</v>
      </c>
    </row>
    <row r="1445" customFormat="false" ht="15" hidden="false" customHeight="false" outlineLevel="0" collapsed="false">
      <c r="A1445" s="6" t="s">
        <v>2478</v>
      </c>
      <c r="B1445" s="6" t="s">
        <v>7890</v>
      </c>
      <c r="C1445" s="6" t="n">
        <v>1785422045</v>
      </c>
      <c r="D1445" s="6" t="n">
        <v>1785422841</v>
      </c>
      <c r="E1445" s="9" t="n">
        <f aca="false">MAX(0,MIN(D1445,Scenario!$B$12)-MAX(C1445,Scenario!$B$11))/60</f>
        <v>13.2666666666667</v>
      </c>
    </row>
    <row r="1446" customFormat="false" ht="15" hidden="false" customHeight="false" outlineLevel="0" collapsed="false">
      <c r="A1446" s="6" t="s">
        <v>2480</v>
      </c>
      <c r="B1446" s="6" t="s">
        <v>7892</v>
      </c>
      <c r="C1446" s="6" t="n">
        <v>1785422779</v>
      </c>
      <c r="D1446" s="6" t="n">
        <v>1785424753</v>
      </c>
      <c r="E1446" s="9" t="n">
        <f aca="false">MAX(0,MIN(D1446,Scenario!$B$12)-MAX(C1446,Scenario!$B$11))/60</f>
        <v>32.9</v>
      </c>
    </row>
    <row r="1447" customFormat="false" ht="15" hidden="false" customHeight="false" outlineLevel="0" collapsed="false">
      <c r="A1447" s="6" t="s">
        <v>2482</v>
      </c>
      <c r="B1447" s="6" t="s">
        <v>7890</v>
      </c>
      <c r="C1447" s="6" t="n">
        <v>1785423303</v>
      </c>
      <c r="D1447" s="6" t="n">
        <v>1785424940</v>
      </c>
      <c r="E1447" s="9" t="n">
        <f aca="false">MAX(0,MIN(D1447,Scenario!$B$12)-MAX(C1447,Scenario!$B$11))/60</f>
        <v>27.2833333333333</v>
      </c>
    </row>
    <row r="1448" customFormat="false" ht="15" hidden="false" customHeight="false" outlineLevel="0" collapsed="false">
      <c r="A1448" s="6" t="s">
        <v>2478</v>
      </c>
      <c r="B1448" s="6" t="s">
        <v>7890</v>
      </c>
      <c r="C1448" s="6" t="n">
        <v>1785424957</v>
      </c>
      <c r="D1448" s="6" t="n">
        <v>1785425812</v>
      </c>
      <c r="E1448" s="9" t="n">
        <f aca="false">MAX(0,MIN(D1448,Scenario!$B$12)-MAX(C1448,Scenario!$B$11))/60</f>
        <v>14.25</v>
      </c>
    </row>
    <row r="1449" customFormat="false" ht="15" hidden="false" customHeight="false" outlineLevel="0" collapsed="false">
      <c r="A1449" s="6" t="s">
        <v>2484</v>
      </c>
      <c r="B1449" s="6" t="s">
        <v>7887</v>
      </c>
      <c r="C1449" s="6" t="n">
        <v>1785425688</v>
      </c>
      <c r="D1449" s="6" t="n">
        <v>1785429767</v>
      </c>
      <c r="E1449" s="9" t="n">
        <f aca="false">MAX(0,MIN(D1449,Scenario!$B$12)-MAX(C1449,Scenario!$B$11))/60</f>
        <v>67.9833333333333</v>
      </c>
    </row>
    <row r="1450" customFormat="false" ht="15" hidden="false" customHeight="false" outlineLevel="0" collapsed="false">
      <c r="A1450" s="6" t="s">
        <v>2464</v>
      </c>
      <c r="B1450" s="6" t="s">
        <v>7890</v>
      </c>
      <c r="C1450" s="6" t="n">
        <v>1785425834</v>
      </c>
      <c r="D1450" s="6" t="n">
        <v>1785428949</v>
      </c>
      <c r="E1450" s="9" t="n">
        <f aca="false">MAX(0,MIN(D1450,Scenario!$B$12)-MAX(C1450,Scenario!$B$11))/60</f>
        <v>51.9166666666667</v>
      </c>
    </row>
    <row r="1451" customFormat="false" ht="15" hidden="false" customHeight="false" outlineLevel="0" collapsed="false">
      <c r="A1451" s="6" t="s">
        <v>2488</v>
      </c>
      <c r="B1451" s="6" t="s">
        <v>7891</v>
      </c>
      <c r="C1451" s="6" t="n">
        <v>1785426720</v>
      </c>
      <c r="D1451" s="6" t="n">
        <v>1785431352</v>
      </c>
      <c r="E1451" s="9" t="n">
        <f aca="false">MAX(0,MIN(D1451,Scenario!$B$12)-MAX(C1451,Scenario!$B$11))/60</f>
        <v>77.2</v>
      </c>
    </row>
    <row r="1452" customFormat="false" ht="15" hidden="false" customHeight="false" outlineLevel="0" collapsed="false">
      <c r="A1452" s="6" t="s">
        <v>2486</v>
      </c>
      <c r="B1452" s="6" t="s">
        <v>7893</v>
      </c>
      <c r="C1452" s="6" t="n">
        <v>1785427216</v>
      </c>
      <c r="D1452" s="6" t="n">
        <v>1785430664</v>
      </c>
      <c r="E1452" s="9" t="n">
        <f aca="false">MAX(0,MIN(D1452,Scenario!$B$12)-MAX(C1452,Scenario!$B$11))/60</f>
        <v>57.4666666666667</v>
      </c>
    </row>
    <row r="1453" customFormat="false" ht="15" hidden="false" customHeight="false" outlineLevel="0" collapsed="false">
      <c r="A1453" s="6" t="s">
        <v>2490</v>
      </c>
      <c r="B1453" s="6" t="s">
        <v>7895</v>
      </c>
      <c r="C1453" s="6" t="n">
        <v>1785428282</v>
      </c>
      <c r="D1453" s="6" t="n">
        <v>1785432532</v>
      </c>
      <c r="E1453" s="9" t="n">
        <f aca="false">MAX(0,MIN(D1453,Scenario!$B$12)-MAX(C1453,Scenario!$B$11))/60</f>
        <v>70.8333333333333</v>
      </c>
    </row>
    <row r="1454" customFormat="false" ht="15" hidden="false" customHeight="false" outlineLevel="0" collapsed="false">
      <c r="A1454" s="6" t="s">
        <v>2482</v>
      </c>
      <c r="B1454" s="6" t="s">
        <v>7890</v>
      </c>
      <c r="C1454" s="6" t="n">
        <v>1785428960</v>
      </c>
      <c r="D1454" s="6" t="n">
        <v>1785432942</v>
      </c>
      <c r="E1454" s="9" t="n">
        <f aca="false">MAX(0,MIN(D1454,Scenario!$B$12)-MAX(C1454,Scenario!$B$11))/60</f>
        <v>66.3666666666667</v>
      </c>
    </row>
    <row r="1455" customFormat="false" ht="15" hidden="false" customHeight="false" outlineLevel="0" collapsed="false">
      <c r="A1455" s="6" t="s">
        <v>2492</v>
      </c>
      <c r="B1455" s="6" t="s">
        <v>7892</v>
      </c>
      <c r="C1455" s="6" t="n">
        <v>1785432336</v>
      </c>
      <c r="D1455" s="6" t="n">
        <v>1785435389</v>
      </c>
      <c r="E1455" s="9" t="n">
        <f aca="false">MAX(0,MIN(D1455,Scenario!$B$12)-MAX(C1455,Scenario!$B$11))/60</f>
        <v>50.8833333333333</v>
      </c>
    </row>
    <row r="1456" customFormat="false" ht="15" hidden="false" customHeight="false" outlineLevel="0" collapsed="false">
      <c r="A1456" s="6" t="s">
        <v>2494</v>
      </c>
      <c r="B1456" s="6" t="s">
        <v>7893</v>
      </c>
      <c r="C1456" s="6" t="n">
        <v>1785432938</v>
      </c>
      <c r="D1456" s="6" t="n">
        <v>1785435650</v>
      </c>
      <c r="E1456" s="9" t="n">
        <f aca="false">MAX(0,MIN(D1456,Scenario!$B$12)-MAX(C1456,Scenario!$B$11))/60</f>
        <v>45.2</v>
      </c>
    </row>
    <row r="1457" customFormat="false" ht="15" hidden="false" customHeight="false" outlineLevel="0" collapsed="false">
      <c r="A1457" s="6" t="s">
        <v>2496</v>
      </c>
      <c r="B1457" s="6" t="s">
        <v>7899</v>
      </c>
      <c r="C1457" s="6" t="n">
        <v>1785435428</v>
      </c>
      <c r="D1457" s="6" t="n">
        <v>1785437116</v>
      </c>
      <c r="E1457" s="9" t="n">
        <f aca="false">MAX(0,MIN(D1457,Scenario!$B$12)-MAX(C1457,Scenario!$B$11))/60</f>
        <v>28.1333333333333</v>
      </c>
    </row>
    <row r="1458" customFormat="false" ht="15" hidden="false" customHeight="false" outlineLevel="0" collapsed="false">
      <c r="A1458" s="6" t="s">
        <v>2406</v>
      </c>
      <c r="B1458" s="6" t="s">
        <v>7890</v>
      </c>
      <c r="C1458" s="6" t="n">
        <v>1785436591</v>
      </c>
      <c r="D1458" s="6" t="n">
        <v>1785438634</v>
      </c>
      <c r="E1458" s="9" t="n">
        <f aca="false">MAX(0,MIN(D1458,Scenario!$B$12)-MAX(C1458,Scenario!$B$11))/60</f>
        <v>34.05</v>
      </c>
    </row>
    <row r="1459" customFormat="false" ht="15" hidden="false" customHeight="false" outlineLevel="0" collapsed="false">
      <c r="A1459" s="6" t="s">
        <v>2498</v>
      </c>
      <c r="B1459" s="6" t="s">
        <v>7895</v>
      </c>
      <c r="C1459" s="6" t="n">
        <v>1785436778</v>
      </c>
      <c r="D1459" s="6" t="n">
        <v>1785438401</v>
      </c>
      <c r="E1459" s="9" t="n">
        <f aca="false">MAX(0,MIN(D1459,Scenario!$B$12)-MAX(C1459,Scenario!$B$11))/60</f>
        <v>27.05</v>
      </c>
    </row>
    <row r="1460" customFormat="false" ht="15" hidden="false" customHeight="false" outlineLevel="0" collapsed="false">
      <c r="A1460" s="6" t="s">
        <v>2500</v>
      </c>
      <c r="B1460" s="6" t="s">
        <v>7891</v>
      </c>
      <c r="C1460" s="6" t="n">
        <v>1785437508</v>
      </c>
      <c r="D1460" s="6" t="n">
        <v>1785440330</v>
      </c>
      <c r="E1460" s="9" t="n">
        <f aca="false">MAX(0,MIN(D1460,Scenario!$B$12)-MAX(C1460,Scenario!$B$11))/60</f>
        <v>47.0333333333333</v>
      </c>
    </row>
    <row r="1461" customFormat="false" ht="15" hidden="false" customHeight="false" outlineLevel="0" collapsed="false">
      <c r="A1461" s="6" t="s">
        <v>2498</v>
      </c>
      <c r="B1461" s="6" t="s">
        <v>7895</v>
      </c>
      <c r="C1461" s="6" t="n">
        <v>1785439064</v>
      </c>
      <c r="D1461" s="6" t="n">
        <v>1785439911</v>
      </c>
      <c r="E1461" s="9" t="n">
        <f aca="false">MAX(0,MIN(D1461,Scenario!$B$12)-MAX(C1461,Scenario!$B$11))/60</f>
        <v>14.1166666666667</v>
      </c>
    </row>
    <row r="1462" customFormat="false" ht="15" hidden="false" customHeight="false" outlineLevel="0" collapsed="false">
      <c r="A1462" s="6" t="s">
        <v>2504</v>
      </c>
      <c r="B1462" s="6" t="s">
        <v>7899</v>
      </c>
      <c r="C1462" s="6" t="n">
        <v>1785441329</v>
      </c>
      <c r="D1462" s="6" t="n">
        <v>1785442142</v>
      </c>
      <c r="E1462" s="9" t="n">
        <f aca="false">MAX(0,MIN(D1462,Scenario!$B$12)-MAX(C1462,Scenario!$B$11))/60</f>
        <v>13.55</v>
      </c>
    </row>
    <row r="1463" customFormat="false" ht="15" hidden="false" customHeight="false" outlineLevel="0" collapsed="false">
      <c r="A1463" s="6" t="s">
        <v>2502</v>
      </c>
      <c r="B1463" s="6" t="s">
        <v>7893</v>
      </c>
      <c r="C1463" s="6" t="n">
        <v>1785442544</v>
      </c>
      <c r="D1463" s="6" t="n">
        <v>1785445964</v>
      </c>
      <c r="E1463" s="9" t="n">
        <f aca="false">MAX(0,MIN(D1463,Scenario!$B$12)-MAX(C1463,Scenario!$B$11))/60</f>
        <v>57</v>
      </c>
    </row>
    <row r="1464" customFormat="false" ht="15" hidden="false" customHeight="false" outlineLevel="0" collapsed="false">
      <c r="A1464" s="6" t="s">
        <v>2508</v>
      </c>
      <c r="B1464" s="6" t="s">
        <v>7899</v>
      </c>
      <c r="C1464" s="6" t="n">
        <v>1785443804</v>
      </c>
      <c r="D1464" s="6" t="n">
        <v>1785446311</v>
      </c>
      <c r="E1464" s="9" t="n">
        <f aca="false">MAX(0,MIN(D1464,Scenario!$B$12)-MAX(C1464,Scenario!$B$11))/60</f>
        <v>41.7833333333333</v>
      </c>
    </row>
    <row r="1465" customFormat="false" ht="15" hidden="false" customHeight="false" outlineLevel="0" collapsed="false">
      <c r="A1465" s="6" t="s">
        <v>2376</v>
      </c>
      <c r="B1465" s="6" t="s">
        <v>7893</v>
      </c>
      <c r="C1465" s="6" t="n">
        <v>1785446020</v>
      </c>
      <c r="D1465" s="6" t="n">
        <v>1785446976</v>
      </c>
      <c r="E1465" s="9" t="n">
        <f aca="false">MAX(0,MIN(D1465,Scenario!$B$12)-MAX(C1465,Scenario!$B$11))/60</f>
        <v>15.9333333333333</v>
      </c>
    </row>
    <row r="1466" customFormat="false" ht="15" hidden="false" customHeight="false" outlineLevel="0" collapsed="false">
      <c r="A1466" s="6" t="s">
        <v>2512</v>
      </c>
      <c r="B1466" s="6" t="s">
        <v>7895</v>
      </c>
      <c r="C1466" s="6" t="n">
        <v>1785446203</v>
      </c>
      <c r="D1466" s="6" t="n">
        <v>1785450923</v>
      </c>
      <c r="E1466" s="9" t="n">
        <f aca="false">MAX(0,MIN(D1466,Scenario!$B$12)-MAX(C1466,Scenario!$B$11))/60</f>
        <v>78.6666666666667</v>
      </c>
    </row>
    <row r="1467" customFormat="false" ht="15" hidden="false" customHeight="false" outlineLevel="0" collapsed="false">
      <c r="A1467" s="6" t="s">
        <v>2510</v>
      </c>
      <c r="B1467" s="6" t="s">
        <v>7884</v>
      </c>
      <c r="C1467" s="6" t="n">
        <v>1785474014</v>
      </c>
      <c r="D1467" s="6" t="n">
        <v>1785476010</v>
      </c>
      <c r="E1467" s="9" t="n">
        <f aca="false">MAX(0,MIN(D1467,Scenario!$B$12)-MAX(C1467,Scenario!$B$11))/60</f>
        <v>33.2666666666667</v>
      </c>
    </row>
    <row r="1468" customFormat="false" ht="15" hidden="false" customHeight="false" outlineLevel="0" collapsed="false">
      <c r="A1468" s="6" t="s">
        <v>2392</v>
      </c>
      <c r="B1468" s="6" t="s">
        <v>7883</v>
      </c>
      <c r="C1468" s="6" t="n">
        <v>1785474016</v>
      </c>
      <c r="D1468" s="6" t="n">
        <v>1785475500</v>
      </c>
      <c r="E1468" s="9" t="n">
        <f aca="false">MAX(0,MIN(D1468,Scenario!$B$12)-MAX(C1468,Scenario!$B$11))/60</f>
        <v>24.7333333333333</v>
      </c>
    </row>
    <row r="1469" customFormat="false" ht="15" hidden="false" customHeight="false" outlineLevel="0" collapsed="false">
      <c r="A1469" s="6" t="s">
        <v>2514</v>
      </c>
      <c r="B1469" s="6" t="s">
        <v>7882</v>
      </c>
      <c r="C1469" s="6" t="n">
        <v>1785474020</v>
      </c>
      <c r="D1469" s="6" t="n">
        <v>1785479020</v>
      </c>
      <c r="E1469" s="9" t="n">
        <f aca="false">MAX(0,MIN(D1469,Scenario!$B$12)-MAX(C1469,Scenario!$B$11))/60</f>
        <v>83.3333333333333</v>
      </c>
    </row>
    <row r="1470" customFormat="false" ht="15" hidden="false" customHeight="false" outlineLevel="0" collapsed="false">
      <c r="A1470" s="6" t="s">
        <v>2520</v>
      </c>
      <c r="B1470" s="6" t="s">
        <v>7883</v>
      </c>
      <c r="C1470" s="6" t="n">
        <v>1785478447</v>
      </c>
      <c r="D1470" s="6" t="n">
        <v>1785481560</v>
      </c>
      <c r="E1470" s="9" t="n">
        <f aca="false">MAX(0,MIN(D1470,Scenario!$B$12)-MAX(C1470,Scenario!$B$11))/60</f>
        <v>51.8833333333333</v>
      </c>
    </row>
    <row r="1471" customFormat="false" ht="15" hidden="false" customHeight="false" outlineLevel="0" collapsed="false">
      <c r="A1471" s="6" t="s">
        <v>2520</v>
      </c>
      <c r="B1471" s="6" t="s">
        <v>7883</v>
      </c>
      <c r="C1471" s="6" t="n">
        <v>1785482376</v>
      </c>
      <c r="D1471" s="6" t="n">
        <v>1785485766</v>
      </c>
      <c r="E1471" s="9" t="n">
        <f aca="false">MAX(0,MIN(D1471,Scenario!$B$12)-MAX(C1471,Scenario!$B$11))/60</f>
        <v>56.5</v>
      </c>
    </row>
    <row r="1472" customFormat="false" ht="15" hidden="false" customHeight="false" outlineLevel="0" collapsed="false">
      <c r="A1472" s="6" t="s">
        <v>2522</v>
      </c>
      <c r="B1472" s="6" t="s">
        <v>7885</v>
      </c>
      <c r="C1472" s="6" t="n">
        <v>1785484800</v>
      </c>
      <c r="D1472" s="6" t="n">
        <v>1785486046</v>
      </c>
      <c r="E1472" s="9" t="n">
        <f aca="false">MAX(0,MIN(D1472,Scenario!$B$12)-MAX(C1472,Scenario!$B$11))/60</f>
        <v>20.7666666666667</v>
      </c>
    </row>
    <row r="1473" customFormat="false" ht="15" hidden="false" customHeight="false" outlineLevel="0" collapsed="false">
      <c r="A1473" s="6" t="s">
        <v>2524</v>
      </c>
      <c r="B1473" s="6" t="s">
        <v>7884</v>
      </c>
      <c r="C1473" s="6" t="n">
        <v>1785485161</v>
      </c>
      <c r="D1473" s="6" t="n">
        <v>1785488200</v>
      </c>
      <c r="E1473" s="9" t="n">
        <f aca="false">MAX(0,MIN(D1473,Scenario!$B$12)-MAX(C1473,Scenario!$B$11))/60</f>
        <v>50.65</v>
      </c>
    </row>
    <row r="1474" customFormat="false" ht="15" hidden="false" customHeight="false" outlineLevel="0" collapsed="false">
      <c r="A1474" s="6" t="s">
        <v>2526</v>
      </c>
      <c r="B1474" s="6" t="s">
        <v>7883</v>
      </c>
      <c r="C1474" s="6" t="n">
        <v>1785485815</v>
      </c>
      <c r="D1474" s="6" t="n">
        <v>1785487682</v>
      </c>
      <c r="E1474" s="9" t="n">
        <f aca="false">MAX(0,MIN(D1474,Scenario!$B$12)-MAX(C1474,Scenario!$B$11))/60</f>
        <v>31.1166666666667</v>
      </c>
    </row>
    <row r="1475" customFormat="false" ht="15" hidden="false" customHeight="false" outlineLevel="0" collapsed="false">
      <c r="A1475" s="6" t="s">
        <v>2528</v>
      </c>
      <c r="B1475" s="6" t="s">
        <v>7898</v>
      </c>
      <c r="C1475" s="6" t="n">
        <v>1785486760</v>
      </c>
      <c r="D1475" s="6" t="n">
        <v>1785488951</v>
      </c>
      <c r="E1475" s="9" t="n">
        <f aca="false">MAX(0,MIN(D1475,Scenario!$B$12)-MAX(C1475,Scenario!$B$11))/60</f>
        <v>36.5166666666667</v>
      </c>
    </row>
    <row r="1476" customFormat="false" ht="15" hidden="false" customHeight="false" outlineLevel="0" collapsed="false">
      <c r="A1476" s="6" t="s">
        <v>2530</v>
      </c>
      <c r="B1476" s="6" t="s">
        <v>7885</v>
      </c>
      <c r="C1476" s="6" t="n">
        <v>1785488346</v>
      </c>
      <c r="D1476" s="6" t="n">
        <v>1785489841</v>
      </c>
      <c r="E1476" s="9" t="n">
        <f aca="false">MAX(0,MIN(D1476,Scenario!$B$12)-MAX(C1476,Scenario!$B$11))/60</f>
        <v>24.9166666666667</v>
      </c>
    </row>
    <row r="1477" customFormat="false" ht="15" hidden="false" customHeight="false" outlineLevel="0" collapsed="false">
      <c r="A1477" s="6" t="s">
        <v>2532</v>
      </c>
      <c r="B1477" s="6" t="s">
        <v>7887</v>
      </c>
      <c r="C1477" s="6" t="n">
        <v>1785488424</v>
      </c>
      <c r="D1477" s="6" t="n">
        <v>1785489604</v>
      </c>
      <c r="E1477" s="9" t="n">
        <f aca="false">MAX(0,MIN(D1477,Scenario!$B$12)-MAX(C1477,Scenario!$B$11))/60</f>
        <v>19.6666666666667</v>
      </c>
    </row>
    <row r="1478" customFormat="false" ht="15" hidden="false" customHeight="false" outlineLevel="0" collapsed="false">
      <c r="A1478" s="6" t="s">
        <v>2526</v>
      </c>
      <c r="B1478" s="6" t="s">
        <v>7883</v>
      </c>
      <c r="C1478" s="6" t="n">
        <v>1785489487</v>
      </c>
      <c r="D1478" s="6" t="n">
        <v>1785490650</v>
      </c>
      <c r="E1478" s="9" t="n">
        <f aca="false">MAX(0,MIN(D1478,Scenario!$B$12)-MAX(C1478,Scenario!$B$11))/60</f>
        <v>19.3833333333333</v>
      </c>
    </row>
    <row r="1479" customFormat="false" ht="15" hidden="false" customHeight="false" outlineLevel="0" collapsed="false">
      <c r="A1479" s="6" t="s">
        <v>2534</v>
      </c>
      <c r="B1479" s="6" t="s">
        <v>7898</v>
      </c>
      <c r="C1479" s="6" t="n">
        <v>1785490452</v>
      </c>
      <c r="D1479" s="6" t="n">
        <v>1785491352</v>
      </c>
      <c r="E1479" s="9" t="n">
        <f aca="false">MAX(0,MIN(D1479,Scenario!$B$12)-MAX(C1479,Scenario!$B$11))/60</f>
        <v>15</v>
      </c>
    </row>
    <row r="1480" customFormat="false" ht="15" hidden="false" customHeight="false" outlineLevel="0" collapsed="false">
      <c r="A1480" s="6" t="s">
        <v>2536</v>
      </c>
      <c r="B1480" s="6" t="s">
        <v>7887</v>
      </c>
      <c r="C1480" s="6" t="n">
        <v>1785491102</v>
      </c>
      <c r="D1480" s="6" t="n">
        <v>1785492256</v>
      </c>
      <c r="E1480" s="9" t="n">
        <f aca="false">MAX(0,MIN(D1480,Scenario!$B$12)-MAX(C1480,Scenario!$B$11))/60</f>
        <v>19.2333333333333</v>
      </c>
    </row>
    <row r="1481" customFormat="false" ht="15" hidden="false" customHeight="false" outlineLevel="0" collapsed="false">
      <c r="A1481" s="6" t="s">
        <v>2538</v>
      </c>
      <c r="B1481" s="6" t="s">
        <v>7889</v>
      </c>
      <c r="C1481" s="6" t="n">
        <v>1785491807</v>
      </c>
      <c r="D1481" s="6" t="n">
        <v>1785493217</v>
      </c>
      <c r="E1481" s="9" t="n">
        <f aca="false">MAX(0,MIN(D1481,Scenario!$B$12)-MAX(C1481,Scenario!$B$11))/60</f>
        <v>23.5</v>
      </c>
    </row>
    <row r="1482" customFormat="false" ht="15" hidden="false" customHeight="false" outlineLevel="0" collapsed="false">
      <c r="A1482" s="6" t="s">
        <v>2540</v>
      </c>
      <c r="B1482" s="6" t="s">
        <v>7884</v>
      </c>
      <c r="C1482" s="6" t="n">
        <v>1785492531</v>
      </c>
      <c r="D1482" s="6" t="n">
        <v>1785493501</v>
      </c>
      <c r="E1482" s="9" t="n">
        <f aca="false">MAX(0,MIN(D1482,Scenario!$B$12)-MAX(C1482,Scenario!$B$11))/60</f>
        <v>16.1666666666667</v>
      </c>
    </row>
    <row r="1483" customFormat="false" ht="15" hidden="false" customHeight="false" outlineLevel="0" collapsed="false">
      <c r="A1483" s="6" t="s">
        <v>2542</v>
      </c>
      <c r="B1483" s="6" t="s">
        <v>7885</v>
      </c>
      <c r="C1483" s="6" t="n">
        <v>1785493577</v>
      </c>
      <c r="D1483" s="6" t="n">
        <v>1785496429</v>
      </c>
      <c r="E1483" s="9" t="n">
        <f aca="false">MAX(0,MIN(D1483,Scenario!$B$12)-MAX(C1483,Scenario!$B$11))/60</f>
        <v>47.5333333333333</v>
      </c>
    </row>
    <row r="1484" customFormat="false" ht="15" hidden="false" customHeight="false" outlineLevel="0" collapsed="false">
      <c r="A1484" s="6" t="s">
        <v>2544</v>
      </c>
      <c r="B1484" s="6" t="s">
        <v>7883</v>
      </c>
      <c r="C1484" s="6" t="n">
        <v>1785494239</v>
      </c>
      <c r="D1484" s="6" t="n">
        <v>1785495349</v>
      </c>
      <c r="E1484" s="9" t="n">
        <f aca="false">MAX(0,MIN(D1484,Scenario!$B$12)-MAX(C1484,Scenario!$B$11))/60</f>
        <v>18.5</v>
      </c>
    </row>
    <row r="1485" customFormat="false" ht="15" hidden="false" customHeight="false" outlineLevel="0" collapsed="false">
      <c r="A1485" s="6" t="s">
        <v>2546</v>
      </c>
      <c r="B1485" s="6" t="s">
        <v>7882</v>
      </c>
      <c r="C1485" s="6" t="n">
        <v>1785495460</v>
      </c>
      <c r="D1485" s="6" t="n">
        <v>1785495778</v>
      </c>
      <c r="E1485" s="9" t="n">
        <f aca="false">MAX(0,MIN(D1485,Scenario!$B$12)-MAX(C1485,Scenario!$B$11))/60</f>
        <v>5.3</v>
      </c>
    </row>
    <row r="1486" customFormat="false" ht="15" hidden="false" customHeight="false" outlineLevel="0" collapsed="false">
      <c r="A1486" s="6" t="s">
        <v>2546</v>
      </c>
      <c r="B1486" s="6" t="s">
        <v>7887</v>
      </c>
      <c r="C1486" s="6" t="n">
        <v>1785495789</v>
      </c>
      <c r="D1486" s="6" t="n">
        <v>1785498917</v>
      </c>
      <c r="E1486" s="9" t="n">
        <f aca="false">MAX(0,MIN(D1486,Scenario!$B$12)-MAX(C1486,Scenario!$B$11))/60</f>
        <v>52.1333333333333</v>
      </c>
    </row>
    <row r="1487" customFormat="false" ht="15" hidden="false" customHeight="false" outlineLevel="0" collapsed="false">
      <c r="A1487" s="6" t="s">
        <v>2548</v>
      </c>
      <c r="B1487" s="6" t="s">
        <v>7898</v>
      </c>
      <c r="C1487" s="6" t="n">
        <v>1785495958</v>
      </c>
      <c r="D1487" s="6" t="n">
        <v>1785500859</v>
      </c>
      <c r="E1487" s="9" t="n">
        <f aca="false">MAX(0,MIN(D1487,Scenario!$B$12)-MAX(C1487,Scenario!$B$11))/60</f>
        <v>81.6833333333333</v>
      </c>
    </row>
    <row r="1488" customFormat="false" ht="15" hidden="false" customHeight="false" outlineLevel="0" collapsed="false">
      <c r="A1488" s="6" t="s">
        <v>2552</v>
      </c>
      <c r="B1488" s="6" t="s">
        <v>7884</v>
      </c>
      <c r="C1488" s="6" t="n">
        <v>1785498096</v>
      </c>
      <c r="D1488" s="6" t="n">
        <v>1785499715</v>
      </c>
      <c r="E1488" s="9" t="n">
        <f aca="false">MAX(0,MIN(D1488,Scenario!$B$12)-MAX(C1488,Scenario!$B$11))/60</f>
        <v>26.9833333333333</v>
      </c>
    </row>
    <row r="1489" customFormat="false" ht="15" hidden="false" customHeight="false" outlineLevel="0" collapsed="false">
      <c r="A1489" s="6" t="s">
        <v>2542</v>
      </c>
      <c r="B1489" s="6" t="s">
        <v>7885</v>
      </c>
      <c r="C1489" s="6" t="n">
        <v>1785498246</v>
      </c>
      <c r="D1489" s="6" t="n">
        <v>1785504663</v>
      </c>
      <c r="E1489" s="9" t="n">
        <f aca="false">MAX(0,MIN(D1489,Scenario!$B$12)-MAX(C1489,Scenario!$B$11))/60</f>
        <v>106.95</v>
      </c>
    </row>
    <row r="1490" customFormat="false" ht="15" hidden="false" customHeight="false" outlineLevel="0" collapsed="false">
      <c r="A1490" s="6" t="s">
        <v>2554</v>
      </c>
      <c r="B1490" s="6" t="s">
        <v>7883</v>
      </c>
      <c r="C1490" s="6" t="n">
        <v>1785498404</v>
      </c>
      <c r="D1490" s="6" t="n">
        <v>1785500184</v>
      </c>
      <c r="E1490" s="9" t="n">
        <f aca="false">MAX(0,MIN(D1490,Scenario!$B$12)-MAX(C1490,Scenario!$B$11))/60</f>
        <v>29.6666666666667</v>
      </c>
    </row>
    <row r="1491" customFormat="false" ht="15" hidden="false" customHeight="false" outlineLevel="0" collapsed="false">
      <c r="A1491" s="6" t="s">
        <v>2550</v>
      </c>
      <c r="B1491" s="6" t="s">
        <v>7887</v>
      </c>
      <c r="C1491" s="6" t="n">
        <v>1785498941</v>
      </c>
      <c r="D1491" s="6" t="n">
        <v>1785502339</v>
      </c>
      <c r="E1491" s="9" t="n">
        <f aca="false">MAX(0,MIN(D1491,Scenario!$B$12)-MAX(C1491,Scenario!$B$11))/60</f>
        <v>56.6333333333333</v>
      </c>
    </row>
    <row r="1492" customFormat="false" ht="15" hidden="false" customHeight="false" outlineLevel="0" collapsed="false">
      <c r="A1492" s="6" t="s">
        <v>2556</v>
      </c>
      <c r="B1492" s="6" t="s">
        <v>7892</v>
      </c>
      <c r="C1492" s="6" t="n">
        <v>1785499340</v>
      </c>
      <c r="D1492" s="6" t="n">
        <v>1785503164</v>
      </c>
      <c r="E1492" s="9" t="n">
        <f aca="false">MAX(0,MIN(D1492,Scenario!$B$12)-MAX(C1492,Scenario!$B$11))/60</f>
        <v>63.7333333333333</v>
      </c>
    </row>
    <row r="1493" customFormat="false" ht="15" hidden="false" customHeight="false" outlineLevel="0" collapsed="false">
      <c r="A1493" s="6" t="s">
        <v>2558</v>
      </c>
      <c r="B1493" s="6" t="s">
        <v>7890</v>
      </c>
      <c r="C1493" s="6" t="n">
        <v>1785500684</v>
      </c>
      <c r="D1493" s="6" t="n">
        <v>1785505691</v>
      </c>
      <c r="E1493" s="9" t="n">
        <f aca="false">MAX(0,MIN(D1493,Scenario!$B$12)-MAX(C1493,Scenario!$B$11))/60</f>
        <v>83.45</v>
      </c>
    </row>
    <row r="1494" customFormat="false" ht="15" hidden="false" customHeight="false" outlineLevel="0" collapsed="false">
      <c r="A1494" s="6" t="s">
        <v>2560</v>
      </c>
      <c r="B1494" s="6" t="s">
        <v>7892</v>
      </c>
      <c r="C1494" s="6" t="n">
        <v>1785503202</v>
      </c>
      <c r="D1494" s="6" t="n">
        <v>1785507552</v>
      </c>
      <c r="E1494" s="9" t="n">
        <f aca="false">MAX(0,MIN(D1494,Scenario!$B$12)-MAX(C1494,Scenario!$B$11))/60</f>
        <v>72.5</v>
      </c>
    </row>
    <row r="1495" customFormat="false" ht="15" hidden="false" customHeight="false" outlineLevel="0" collapsed="false">
      <c r="A1495" s="6" t="s">
        <v>2564</v>
      </c>
      <c r="B1495" s="6" t="s">
        <v>7891</v>
      </c>
      <c r="C1495" s="6" t="n">
        <v>1785503858</v>
      </c>
      <c r="D1495" s="6" t="n">
        <v>1785505722</v>
      </c>
      <c r="E1495" s="9" t="n">
        <f aca="false">MAX(0,MIN(D1495,Scenario!$B$12)-MAX(C1495,Scenario!$B$11))/60</f>
        <v>31.0666666666667</v>
      </c>
    </row>
    <row r="1496" customFormat="false" ht="15" hidden="false" customHeight="false" outlineLevel="0" collapsed="false">
      <c r="A1496" s="6" t="s">
        <v>2550</v>
      </c>
      <c r="B1496" s="6" t="s">
        <v>7887</v>
      </c>
      <c r="C1496" s="6" t="n">
        <v>1785504168</v>
      </c>
      <c r="D1496" s="6" t="n">
        <v>1785507260</v>
      </c>
      <c r="E1496" s="9" t="n">
        <f aca="false">MAX(0,MIN(D1496,Scenario!$B$12)-MAX(C1496,Scenario!$B$11))/60</f>
        <v>51.5333333333333</v>
      </c>
    </row>
    <row r="1497" customFormat="false" ht="15" hidden="false" customHeight="false" outlineLevel="0" collapsed="false">
      <c r="A1497" s="6" t="s">
        <v>2568</v>
      </c>
      <c r="B1497" s="6" t="s">
        <v>7898</v>
      </c>
      <c r="C1497" s="6" t="n">
        <v>1785504249</v>
      </c>
      <c r="D1497" s="6" t="n">
        <v>1785506634</v>
      </c>
      <c r="E1497" s="9" t="n">
        <f aca="false">MAX(0,MIN(D1497,Scenario!$B$12)-MAX(C1497,Scenario!$B$11))/60</f>
        <v>39.75</v>
      </c>
    </row>
    <row r="1498" customFormat="false" ht="15" hidden="false" customHeight="false" outlineLevel="0" collapsed="false">
      <c r="A1498" s="6" t="s">
        <v>2570</v>
      </c>
      <c r="B1498" s="6" t="s">
        <v>7889</v>
      </c>
      <c r="C1498" s="6" t="n">
        <v>1785505519</v>
      </c>
      <c r="D1498" s="6" t="n">
        <v>1785509991</v>
      </c>
      <c r="E1498" s="9" t="n">
        <f aca="false">MAX(0,MIN(D1498,Scenario!$B$12)-MAX(C1498,Scenario!$B$11))/60</f>
        <v>74.5333333333333</v>
      </c>
    </row>
    <row r="1499" customFormat="false" ht="15" hidden="false" customHeight="false" outlineLevel="0" collapsed="false">
      <c r="A1499" s="6" t="s">
        <v>2572</v>
      </c>
      <c r="B1499" s="6" t="s">
        <v>7890</v>
      </c>
      <c r="C1499" s="6" t="n">
        <v>1785507786</v>
      </c>
      <c r="D1499" s="6" t="n">
        <v>1785508633</v>
      </c>
      <c r="E1499" s="9" t="n">
        <f aca="false">MAX(0,MIN(D1499,Scenario!$B$12)-MAX(C1499,Scenario!$B$11))/60</f>
        <v>14.1166666666667</v>
      </c>
    </row>
    <row r="1500" customFormat="false" ht="15" hidden="false" customHeight="false" outlineLevel="0" collapsed="false">
      <c r="A1500" s="6" t="s">
        <v>2560</v>
      </c>
      <c r="B1500" s="6" t="s">
        <v>7892</v>
      </c>
      <c r="C1500" s="6" t="n">
        <v>1785508200</v>
      </c>
      <c r="D1500" s="6" t="n">
        <v>1785510236</v>
      </c>
      <c r="E1500" s="9" t="n">
        <f aca="false">MAX(0,MIN(D1500,Scenario!$B$12)-MAX(C1500,Scenario!$B$11))/60</f>
        <v>33.9333333333333</v>
      </c>
    </row>
    <row r="1501" customFormat="false" ht="15" hidden="false" customHeight="false" outlineLevel="0" collapsed="false">
      <c r="A1501" s="6" t="s">
        <v>2574</v>
      </c>
      <c r="B1501" s="6" t="s">
        <v>7891</v>
      </c>
      <c r="C1501" s="6" t="n">
        <v>1785509829</v>
      </c>
      <c r="D1501" s="6" t="n">
        <v>1785511773</v>
      </c>
      <c r="E1501" s="9" t="n">
        <f aca="false">MAX(0,MIN(D1501,Scenario!$B$12)-MAX(C1501,Scenario!$B$11))/60</f>
        <v>32.4</v>
      </c>
    </row>
    <row r="1502" customFormat="false" ht="15" hidden="false" customHeight="false" outlineLevel="0" collapsed="false">
      <c r="A1502" s="6" t="s">
        <v>2572</v>
      </c>
      <c r="B1502" s="6" t="s">
        <v>7890</v>
      </c>
      <c r="C1502" s="6" t="n">
        <v>1785510074</v>
      </c>
      <c r="D1502" s="6" t="n">
        <v>1785511486</v>
      </c>
      <c r="E1502" s="9" t="n">
        <f aca="false">MAX(0,MIN(D1502,Scenario!$B$12)-MAX(C1502,Scenario!$B$11))/60</f>
        <v>23.5333333333333</v>
      </c>
    </row>
    <row r="1503" customFormat="false" ht="15" hidden="false" customHeight="false" outlineLevel="0" collapsed="false">
      <c r="A1503" s="6" t="s">
        <v>2576</v>
      </c>
      <c r="B1503" s="6" t="s">
        <v>7887</v>
      </c>
      <c r="C1503" s="6" t="n">
        <v>1785510156</v>
      </c>
      <c r="D1503" s="6" t="n">
        <v>1785512466</v>
      </c>
      <c r="E1503" s="9" t="n">
        <f aca="false">MAX(0,MIN(D1503,Scenario!$B$12)-MAX(C1503,Scenario!$B$11))/60</f>
        <v>38.5</v>
      </c>
    </row>
    <row r="1504" customFormat="false" ht="15" hidden="false" customHeight="false" outlineLevel="0" collapsed="false">
      <c r="A1504" s="6" t="s">
        <v>2578</v>
      </c>
      <c r="B1504" s="6" t="s">
        <v>7899</v>
      </c>
      <c r="C1504" s="6" t="n">
        <v>1785515604</v>
      </c>
      <c r="D1504" s="6" t="n">
        <v>1785517398</v>
      </c>
      <c r="E1504" s="9" t="n">
        <f aca="false">MAX(0,MIN(D1504,Scenario!$B$12)-MAX(C1504,Scenario!$B$11))/60</f>
        <v>29.9</v>
      </c>
    </row>
    <row r="1505" customFormat="false" ht="15" hidden="false" customHeight="false" outlineLevel="0" collapsed="false">
      <c r="A1505" s="6" t="s">
        <v>2580</v>
      </c>
      <c r="B1505" s="6" t="s">
        <v>7893</v>
      </c>
      <c r="C1505" s="6" t="n">
        <v>1785516101</v>
      </c>
      <c r="D1505" s="6" t="n">
        <v>1785517938</v>
      </c>
      <c r="E1505" s="9" t="n">
        <f aca="false">MAX(0,MIN(D1505,Scenario!$B$12)-MAX(C1505,Scenario!$B$11))/60</f>
        <v>30.6166666666667</v>
      </c>
    </row>
    <row r="1506" customFormat="false" ht="15" hidden="false" customHeight="false" outlineLevel="0" collapsed="false">
      <c r="A1506" s="6" t="s">
        <v>2582</v>
      </c>
      <c r="B1506" s="6" t="s">
        <v>7892</v>
      </c>
      <c r="C1506" s="6" t="n">
        <v>1785516766</v>
      </c>
      <c r="D1506" s="6" t="n">
        <v>1785521521</v>
      </c>
      <c r="E1506" s="9" t="n">
        <f aca="false">MAX(0,MIN(D1506,Scenario!$B$12)-MAX(C1506,Scenario!$B$11))/60</f>
        <v>79.25</v>
      </c>
    </row>
    <row r="1507" customFormat="false" ht="15" hidden="false" customHeight="false" outlineLevel="0" collapsed="false">
      <c r="A1507" s="6" t="s">
        <v>2584</v>
      </c>
      <c r="B1507" s="6" t="s">
        <v>7895</v>
      </c>
      <c r="C1507" s="6" t="n">
        <v>1785518951</v>
      </c>
      <c r="D1507" s="6" t="n">
        <v>1785523645</v>
      </c>
      <c r="E1507" s="9" t="n">
        <f aca="false">MAX(0,MIN(D1507,Scenario!$B$12)-MAX(C1507,Scenario!$B$11))/60</f>
        <v>78.2333333333333</v>
      </c>
    </row>
    <row r="1508" customFormat="false" ht="15" hidden="false" customHeight="false" outlineLevel="0" collapsed="false">
      <c r="A1508" s="6" t="s">
        <v>2586</v>
      </c>
      <c r="B1508" s="6" t="s">
        <v>7891</v>
      </c>
      <c r="C1508" s="6" t="n">
        <v>1785519885</v>
      </c>
      <c r="D1508" s="6" t="n">
        <v>1785522541</v>
      </c>
      <c r="E1508" s="9" t="n">
        <f aca="false">MAX(0,MIN(D1508,Scenario!$B$12)-MAX(C1508,Scenario!$B$11))/60</f>
        <v>44.2666666666667</v>
      </c>
    </row>
    <row r="1509" customFormat="false" ht="15" hidden="false" customHeight="false" outlineLevel="0" collapsed="false">
      <c r="A1509" s="6" t="s">
        <v>2590</v>
      </c>
      <c r="B1509" s="6" t="s">
        <v>7893</v>
      </c>
      <c r="C1509" s="6" t="n">
        <v>1785520533</v>
      </c>
      <c r="D1509" s="6" t="n">
        <v>1785524611</v>
      </c>
      <c r="E1509" s="9" t="n">
        <f aca="false">MAX(0,MIN(D1509,Scenario!$B$12)-MAX(C1509,Scenario!$B$11))/60</f>
        <v>67.9666666666667</v>
      </c>
    </row>
    <row r="1510" customFormat="false" ht="15" hidden="false" customHeight="false" outlineLevel="0" collapsed="false">
      <c r="A1510" s="6" t="s">
        <v>2592</v>
      </c>
      <c r="B1510" s="6" t="s">
        <v>7890</v>
      </c>
      <c r="C1510" s="6" t="n">
        <v>1785521095</v>
      </c>
      <c r="D1510" s="6" t="n">
        <v>1785522524</v>
      </c>
      <c r="E1510" s="9" t="n">
        <f aca="false">MAX(0,MIN(D1510,Scenario!$B$12)-MAX(C1510,Scenario!$B$11))/60</f>
        <v>23.8166666666667</v>
      </c>
    </row>
    <row r="1511" customFormat="false" ht="15" hidden="false" customHeight="false" outlineLevel="0" collapsed="false">
      <c r="A1511" s="6" t="s">
        <v>2588</v>
      </c>
      <c r="B1511" s="6" t="s">
        <v>7895</v>
      </c>
      <c r="C1511" s="6" t="n">
        <v>1785523682</v>
      </c>
      <c r="D1511" s="6" t="n">
        <v>1785525995</v>
      </c>
      <c r="E1511" s="9" t="n">
        <f aca="false">MAX(0,MIN(D1511,Scenario!$B$12)-MAX(C1511,Scenario!$B$11))/60</f>
        <v>38.55</v>
      </c>
    </row>
    <row r="1512" customFormat="false" ht="15" hidden="false" customHeight="false" outlineLevel="0" collapsed="false">
      <c r="A1512" s="6" t="s">
        <v>2582</v>
      </c>
      <c r="B1512" s="6" t="s">
        <v>7892</v>
      </c>
      <c r="C1512" s="6" t="n">
        <v>1785523954</v>
      </c>
      <c r="D1512" s="6" t="n">
        <v>1785526705</v>
      </c>
      <c r="E1512" s="9" t="n">
        <f aca="false">MAX(0,MIN(D1512,Scenario!$B$12)-MAX(C1512,Scenario!$B$11))/60</f>
        <v>45.85</v>
      </c>
    </row>
    <row r="1513" customFormat="false" ht="15" hidden="false" customHeight="false" outlineLevel="0" collapsed="false">
      <c r="A1513" s="6" t="s">
        <v>2594</v>
      </c>
      <c r="B1513" s="6" t="s">
        <v>7893</v>
      </c>
      <c r="C1513" s="6" t="n">
        <v>1785524649</v>
      </c>
      <c r="D1513" s="6" t="n">
        <v>1785527223</v>
      </c>
      <c r="E1513" s="9" t="n">
        <f aca="false">MAX(0,MIN(D1513,Scenario!$B$12)-MAX(C1513,Scenario!$B$11))/60</f>
        <v>42.9</v>
      </c>
    </row>
    <row r="1514" customFormat="false" ht="15" hidden="false" customHeight="false" outlineLevel="0" collapsed="false">
      <c r="A1514" s="6" t="s">
        <v>2596</v>
      </c>
      <c r="B1514" s="6" t="s">
        <v>7890</v>
      </c>
      <c r="C1514" s="6" t="n">
        <v>1785525932</v>
      </c>
      <c r="D1514" s="6" t="n">
        <v>1785526636</v>
      </c>
      <c r="E1514" s="9" t="n">
        <f aca="false">MAX(0,MIN(D1514,Scenario!$B$12)-MAX(C1514,Scenario!$B$11))/60</f>
        <v>11.7333333333333</v>
      </c>
    </row>
    <row r="1515" customFormat="false" ht="15" hidden="false" customHeight="false" outlineLevel="0" collapsed="false">
      <c r="A1515" s="6" t="s">
        <v>2596</v>
      </c>
      <c r="B1515" s="6" t="s">
        <v>7895</v>
      </c>
      <c r="C1515" s="6" t="n">
        <v>1785526666</v>
      </c>
      <c r="D1515" s="6" t="n">
        <v>1785529161</v>
      </c>
      <c r="E1515" s="9" t="n">
        <f aca="false">MAX(0,MIN(D1515,Scenario!$B$12)-MAX(C1515,Scenario!$B$11))/60</f>
        <v>41.5833333333333</v>
      </c>
    </row>
    <row r="1516" customFormat="false" ht="15" hidden="false" customHeight="false" outlineLevel="0" collapsed="false">
      <c r="A1516" s="6" t="s">
        <v>2598</v>
      </c>
      <c r="B1516" s="6" t="s">
        <v>7899</v>
      </c>
      <c r="C1516" s="6" t="n">
        <v>1785527563</v>
      </c>
      <c r="D1516" s="6" t="n">
        <v>1785528230</v>
      </c>
      <c r="E1516" s="9" t="n">
        <f aca="false">MAX(0,MIN(D1516,Scenario!$B$12)-MAX(C1516,Scenario!$B$11))/60</f>
        <v>11.1166666666667</v>
      </c>
    </row>
    <row r="1517" customFormat="false" ht="15" hidden="false" customHeight="false" outlineLevel="0" collapsed="false">
      <c r="A1517" s="6" t="s">
        <v>2588</v>
      </c>
      <c r="B1517" s="6" t="s">
        <v>7895</v>
      </c>
      <c r="C1517" s="6" t="n">
        <v>1785529172</v>
      </c>
      <c r="D1517" s="6" t="n">
        <v>1785531206</v>
      </c>
      <c r="E1517" s="9" t="n">
        <f aca="false">MAX(0,MIN(D1517,Scenario!$B$12)-MAX(C1517,Scenario!$B$11))/60</f>
        <v>33.9</v>
      </c>
    </row>
    <row r="1518" customFormat="false" ht="15" hidden="false" customHeight="false" outlineLevel="0" collapsed="false">
      <c r="A1518" s="6" t="s">
        <v>2602</v>
      </c>
      <c r="B1518" s="6" t="s">
        <v>7899</v>
      </c>
      <c r="C1518" s="6" t="n">
        <v>1785529213</v>
      </c>
      <c r="D1518" s="6" t="n">
        <v>1785530844</v>
      </c>
      <c r="E1518" s="9" t="n">
        <f aca="false">MAX(0,MIN(D1518,Scenario!$B$12)-MAX(C1518,Scenario!$B$11))/60</f>
        <v>27.1833333333333</v>
      </c>
    </row>
    <row r="1519" customFormat="false" ht="15" hidden="false" customHeight="false" outlineLevel="0" collapsed="false">
      <c r="A1519" s="6" t="s">
        <v>2594</v>
      </c>
      <c r="B1519" s="6" t="s">
        <v>7893</v>
      </c>
      <c r="C1519" s="6" t="n">
        <v>1785530059</v>
      </c>
      <c r="D1519" s="6" t="n">
        <v>1785533050</v>
      </c>
      <c r="E1519" s="9" t="n">
        <f aca="false">MAX(0,MIN(D1519,Scenario!$B$12)-MAX(C1519,Scenario!$B$11))/60</f>
        <v>49.85</v>
      </c>
    </row>
    <row r="1520" customFormat="false" ht="15" hidden="false" customHeight="false" outlineLevel="0" collapsed="false">
      <c r="A1520" s="6" t="s">
        <v>2598</v>
      </c>
      <c r="B1520" s="6" t="s">
        <v>7899</v>
      </c>
      <c r="C1520" s="6" t="n">
        <v>1785530855</v>
      </c>
      <c r="D1520" s="6" t="n">
        <v>1785531426</v>
      </c>
      <c r="E1520" s="9" t="n">
        <f aca="false">MAX(0,MIN(D1520,Scenario!$B$12)-MAX(C1520,Scenario!$B$11))/60</f>
        <v>9.51666666666667</v>
      </c>
    </row>
    <row r="1521" customFormat="false" ht="15" hidden="false" customHeight="false" outlineLevel="0" collapsed="false">
      <c r="A1521" s="6" t="s">
        <v>2600</v>
      </c>
      <c r="B1521" s="6" t="s">
        <v>7895</v>
      </c>
      <c r="C1521" s="6" t="n">
        <v>1785533060</v>
      </c>
      <c r="D1521" s="6" t="n">
        <v>1785534918</v>
      </c>
      <c r="E1521" s="9" t="n">
        <f aca="false">MAX(0,MIN(D1521,Scenario!$B$12)-MAX(C1521,Scenario!$B$11))/60</f>
        <v>30.9666666666667</v>
      </c>
    </row>
    <row r="1522" customFormat="false" ht="15" hidden="false" customHeight="false" outlineLevel="0" collapsed="false">
      <c r="A1522" s="6" t="s">
        <v>2600</v>
      </c>
      <c r="B1522" s="6" t="s">
        <v>7895</v>
      </c>
      <c r="C1522" s="6" t="n">
        <v>1785536289</v>
      </c>
      <c r="D1522" s="6" t="n">
        <v>1785538537</v>
      </c>
      <c r="E1522" s="9" t="n">
        <f aca="false">MAX(0,MIN(D1522,Scenario!$B$12)-MAX(C1522,Scenario!$B$11))/60</f>
        <v>37.4666666666667</v>
      </c>
    </row>
    <row r="1523" customFormat="false" ht="15" hidden="false" customHeight="false" outlineLevel="0" collapsed="false">
      <c r="A1523" s="6" t="s">
        <v>2606</v>
      </c>
      <c r="B1523" s="6" t="s">
        <v>7898</v>
      </c>
      <c r="C1523" s="6" t="n">
        <v>1785567611</v>
      </c>
      <c r="D1523" s="6" t="n">
        <v>1785569537</v>
      </c>
      <c r="E1523" s="9" t="n">
        <f aca="false">MAX(0,MIN(D1523,Scenario!$B$12)-MAX(C1523,Scenario!$B$11))/60</f>
        <v>32.1</v>
      </c>
    </row>
    <row r="1524" customFormat="false" ht="15" hidden="false" customHeight="false" outlineLevel="0" collapsed="false">
      <c r="A1524" s="6" t="s">
        <v>2586</v>
      </c>
      <c r="B1524" s="6" t="s">
        <v>7898</v>
      </c>
      <c r="C1524" s="6" t="n">
        <v>1785574842</v>
      </c>
      <c r="D1524" s="6" t="n">
        <v>1785576915</v>
      </c>
      <c r="E1524" s="9" t="n">
        <f aca="false">MAX(0,MIN(D1524,Scenario!$B$12)-MAX(C1524,Scenario!$B$11))/60</f>
        <v>34.55</v>
      </c>
    </row>
    <row r="1525" customFormat="false" ht="15" hidden="false" customHeight="false" outlineLevel="0" collapsed="false">
      <c r="A1525" s="6" t="s">
        <v>2610</v>
      </c>
      <c r="B1525" s="6" t="s">
        <v>7898</v>
      </c>
      <c r="C1525" s="6" t="n">
        <v>1785584111</v>
      </c>
      <c r="D1525" s="6" t="n">
        <v>1785585675</v>
      </c>
      <c r="E1525" s="9" t="n">
        <f aca="false">MAX(0,MIN(D1525,Scenario!$B$12)-MAX(C1525,Scenario!$B$11))/60</f>
        <v>26.0666666666667</v>
      </c>
    </row>
    <row r="1526" customFormat="false" ht="15" hidden="false" customHeight="false" outlineLevel="0" collapsed="false">
      <c r="A1526" s="6" t="s">
        <v>2610</v>
      </c>
      <c r="B1526" s="6" t="s">
        <v>7898</v>
      </c>
      <c r="C1526" s="6" t="n">
        <v>1785587475</v>
      </c>
      <c r="D1526" s="6" t="n">
        <v>1785588396</v>
      </c>
      <c r="E1526" s="9" t="n">
        <f aca="false">MAX(0,MIN(D1526,Scenario!$B$12)-MAX(C1526,Scenario!$B$11))/60</f>
        <v>15.35</v>
      </c>
    </row>
    <row r="1527" customFormat="false" ht="15" hidden="false" customHeight="false" outlineLevel="0" collapsed="false">
      <c r="A1527" s="6" t="s">
        <v>2614</v>
      </c>
      <c r="B1527" s="6" t="s">
        <v>7894</v>
      </c>
      <c r="C1527" s="6" t="n">
        <v>1785610412</v>
      </c>
      <c r="D1527" s="6" t="n">
        <v>1785614778</v>
      </c>
      <c r="E1527" s="9" t="n">
        <f aca="false">MAX(0,MIN(D1527,Scenario!$B$12)-MAX(C1527,Scenario!$B$11))/60</f>
        <v>72.7666666666667</v>
      </c>
    </row>
    <row r="1528" customFormat="false" ht="15" hidden="false" customHeight="false" outlineLevel="0" collapsed="false">
      <c r="A1528" s="6" t="s">
        <v>2616</v>
      </c>
      <c r="B1528" s="6" t="s">
        <v>7894</v>
      </c>
      <c r="C1528" s="6" t="n">
        <v>1785614798</v>
      </c>
      <c r="D1528" s="6" t="n">
        <v>1785616097</v>
      </c>
      <c r="E1528" s="9" t="n">
        <f aca="false">MAX(0,MIN(D1528,Scenario!$B$12)-MAX(C1528,Scenario!$B$11))/60</f>
        <v>21.65</v>
      </c>
    </row>
    <row r="1529" customFormat="false" ht="15" hidden="false" customHeight="false" outlineLevel="0" collapsed="false">
      <c r="A1529" s="6" t="s">
        <v>2618</v>
      </c>
      <c r="B1529" s="6" t="s">
        <v>7894</v>
      </c>
      <c r="C1529" s="6" t="n">
        <v>1785617841</v>
      </c>
      <c r="D1529" s="6" t="n">
        <v>1785619989</v>
      </c>
      <c r="E1529" s="9" t="n">
        <f aca="false">MAX(0,MIN(D1529,Scenario!$B$12)-MAX(C1529,Scenario!$B$11))/60</f>
        <v>35.8</v>
      </c>
    </row>
    <row r="1530" customFormat="false" ht="15" hidden="false" customHeight="false" outlineLevel="0" collapsed="false">
      <c r="A1530" s="6" t="s">
        <v>2542</v>
      </c>
      <c r="B1530" s="6" t="s">
        <v>7897</v>
      </c>
      <c r="C1530" s="6" t="n">
        <v>1785621611</v>
      </c>
      <c r="D1530" s="6" t="n">
        <v>1785625410</v>
      </c>
      <c r="E1530" s="9" t="n">
        <f aca="false">MAX(0,MIN(D1530,Scenario!$B$12)-MAX(C1530,Scenario!$B$11))/60</f>
        <v>63.3166666666667</v>
      </c>
    </row>
    <row r="1531" customFormat="false" ht="15" hidden="false" customHeight="false" outlineLevel="0" collapsed="false">
      <c r="A1531" s="6" t="s">
        <v>2594</v>
      </c>
      <c r="B1531" s="6" t="s">
        <v>7896</v>
      </c>
      <c r="C1531" s="6" t="n">
        <v>1785621636</v>
      </c>
      <c r="D1531" s="6" t="n">
        <v>1785622537</v>
      </c>
      <c r="E1531" s="9" t="n">
        <f aca="false">MAX(0,MIN(D1531,Scenario!$B$12)-MAX(C1531,Scenario!$B$11))/60</f>
        <v>15.0166666666667</v>
      </c>
    </row>
    <row r="1532" customFormat="false" ht="15" hidden="false" customHeight="false" outlineLevel="0" collapsed="false">
      <c r="A1532" s="6" t="s">
        <v>2620</v>
      </c>
      <c r="B1532" s="6" t="s">
        <v>7894</v>
      </c>
      <c r="C1532" s="6" t="n">
        <v>1785679218</v>
      </c>
      <c r="D1532" s="6" t="n">
        <v>1785683271</v>
      </c>
      <c r="E1532" s="9" t="n">
        <f aca="false">MAX(0,MIN(D1532,Scenario!$B$12)-MAX(C1532,Scenario!$B$11))/60</f>
        <v>67.55</v>
      </c>
    </row>
    <row r="1533" customFormat="false" ht="15" hidden="false" customHeight="false" outlineLevel="0" collapsed="false">
      <c r="A1533" s="6" t="s">
        <v>2628</v>
      </c>
      <c r="B1533" s="6" t="s">
        <v>7886</v>
      </c>
      <c r="C1533" s="6" t="n">
        <v>1785681140</v>
      </c>
      <c r="D1533" s="6" t="n">
        <v>1785681800</v>
      </c>
      <c r="E1533" s="9" t="n">
        <f aca="false">MAX(0,MIN(D1533,Scenario!$B$12)-MAX(C1533,Scenario!$B$11))/60</f>
        <v>11</v>
      </c>
    </row>
    <row r="1534" customFormat="false" ht="15" hidden="false" customHeight="false" outlineLevel="0" collapsed="false">
      <c r="A1534" s="6" t="s">
        <v>2628</v>
      </c>
      <c r="B1534" s="6" t="s">
        <v>7894</v>
      </c>
      <c r="C1534" s="6" t="n">
        <v>1785683324</v>
      </c>
      <c r="D1534" s="6" t="n">
        <v>1785685004</v>
      </c>
      <c r="E1534" s="9" t="n">
        <f aca="false">MAX(0,MIN(D1534,Scenario!$B$12)-MAX(C1534,Scenario!$B$11))/60</f>
        <v>28</v>
      </c>
    </row>
    <row r="1535" customFormat="false" ht="15" hidden="false" customHeight="false" outlineLevel="0" collapsed="false">
      <c r="A1535" s="6" t="s">
        <v>2626</v>
      </c>
      <c r="B1535" s="6" t="s">
        <v>7894</v>
      </c>
      <c r="C1535" s="6" t="n">
        <v>1785685063</v>
      </c>
      <c r="D1535" s="6" t="n">
        <v>1785689925</v>
      </c>
      <c r="E1535" s="9" t="n">
        <f aca="false">MAX(0,MIN(D1535,Scenario!$B$12)-MAX(C1535,Scenario!$B$11))/60</f>
        <v>81.0333333333333</v>
      </c>
    </row>
    <row r="1536" customFormat="false" ht="15" hidden="false" customHeight="false" outlineLevel="0" collapsed="false">
      <c r="A1536" s="6" t="s">
        <v>2618</v>
      </c>
      <c r="B1536" s="6" t="s">
        <v>7894</v>
      </c>
      <c r="C1536" s="6" t="n">
        <v>1785689983</v>
      </c>
      <c r="D1536" s="6" t="n">
        <v>1785692399</v>
      </c>
      <c r="E1536" s="9" t="n">
        <f aca="false">MAX(0,MIN(D1536,Scenario!$B$12)-MAX(C1536,Scenario!$B$11))/60</f>
        <v>40.2666666666667</v>
      </c>
    </row>
    <row r="1537" customFormat="false" ht="15" hidden="false" customHeight="false" outlineLevel="0" collapsed="false">
      <c r="A1537" s="6" t="s">
        <v>2632</v>
      </c>
      <c r="B1537" s="6" t="s">
        <v>7894</v>
      </c>
      <c r="C1537" s="6" t="n">
        <v>1785692446</v>
      </c>
      <c r="D1537" s="6" t="n">
        <v>1785693034</v>
      </c>
      <c r="E1537" s="9" t="n">
        <f aca="false">MAX(0,MIN(D1537,Scenario!$B$12)-MAX(C1537,Scenario!$B$11))/60</f>
        <v>9.8</v>
      </c>
    </row>
    <row r="1538" customFormat="false" ht="15" hidden="false" customHeight="false" outlineLevel="0" collapsed="false">
      <c r="A1538" s="6" t="s">
        <v>2624</v>
      </c>
      <c r="B1538" s="6" t="s">
        <v>7896</v>
      </c>
      <c r="C1538" s="6" t="n">
        <v>1785708015</v>
      </c>
      <c r="D1538" s="6" t="n">
        <v>1785712157</v>
      </c>
      <c r="E1538" s="9" t="n">
        <f aca="false">MAX(0,MIN(D1538,Scenario!$B$12)-MAX(C1538,Scenario!$B$11))/60</f>
        <v>69.0333333333333</v>
      </c>
    </row>
    <row r="1539" customFormat="false" ht="15" hidden="false" customHeight="false" outlineLevel="0" collapsed="false">
      <c r="A1539" s="6" t="s">
        <v>2622</v>
      </c>
      <c r="B1539" s="6" t="s">
        <v>7897</v>
      </c>
      <c r="C1539" s="6" t="n">
        <v>1785708041</v>
      </c>
      <c r="D1539" s="6" t="n">
        <v>1785711003</v>
      </c>
      <c r="E1539" s="9" t="n">
        <f aca="false">MAX(0,MIN(D1539,Scenario!$B$12)-MAX(C1539,Scenario!$B$11))/60</f>
        <v>49.3666666666667</v>
      </c>
    </row>
    <row r="1540" customFormat="false" ht="15" hidden="false" customHeight="false" outlineLevel="0" collapsed="false">
      <c r="A1540" s="6" t="s">
        <v>2630</v>
      </c>
      <c r="B1540" s="6" t="s">
        <v>7897</v>
      </c>
      <c r="C1540" s="6" t="n">
        <v>1785711030</v>
      </c>
      <c r="D1540" s="6" t="n">
        <v>1785711606</v>
      </c>
      <c r="E1540" s="9" t="n">
        <f aca="false">MAX(0,MIN(D1540,Scenario!$B$12)-MAX(C1540,Scenario!$B$11))/60</f>
        <v>9.6</v>
      </c>
    </row>
    <row r="1541" customFormat="false" ht="15" hidden="false" customHeight="false" outlineLevel="0" collapsed="false">
      <c r="A1541" s="6" t="s">
        <v>2630</v>
      </c>
      <c r="B1541" s="6" t="s">
        <v>7897</v>
      </c>
      <c r="C1541" s="6" t="n">
        <v>1785711643</v>
      </c>
      <c r="D1541" s="6" t="n">
        <v>1785716073</v>
      </c>
      <c r="E1541" s="9" t="n">
        <f aca="false">MAX(0,MIN(D1541,Scenario!$B$12)-MAX(C1541,Scenario!$B$11))/60</f>
        <v>73.8333333333333</v>
      </c>
    </row>
    <row r="1542" customFormat="false" ht="15" hidden="false" customHeight="false" outlineLevel="0" collapsed="false">
      <c r="A1542" s="6" t="s">
        <v>2624</v>
      </c>
      <c r="B1542" s="6" t="s">
        <v>7896</v>
      </c>
      <c r="C1542" s="6" t="n">
        <v>1785712985</v>
      </c>
      <c r="D1542" s="6" t="n">
        <v>1785715122</v>
      </c>
      <c r="E1542" s="9" t="n">
        <f aca="false">MAX(0,MIN(D1542,Scenario!$B$12)-MAX(C1542,Scenario!$B$11))/60</f>
        <v>35.6166666666667</v>
      </c>
    </row>
    <row r="1543" customFormat="false" ht="15" hidden="false" customHeight="false" outlineLevel="0" collapsed="false">
      <c r="A1543" s="6" t="s">
        <v>2622</v>
      </c>
      <c r="B1543" s="6" t="s">
        <v>7897</v>
      </c>
      <c r="C1543" s="6" t="n">
        <v>1785716099</v>
      </c>
      <c r="D1543" s="6" t="n">
        <v>1785719383</v>
      </c>
      <c r="E1543" s="9" t="n">
        <f aca="false">MAX(0,MIN(D1543,Scenario!$B$12)-MAX(C1543,Scenario!$B$11))/60</f>
        <v>54.7333333333333</v>
      </c>
    </row>
    <row r="1544" customFormat="false" ht="15" hidden="false" customHeight="false" outlineLevel="0" collapsed="false">
      <c r="A1544" s="6" t="s">
        <v>2634</v>
      </c>
      <c r="B1544" s="6" t="s">
        <v>7882</v>
      </c>
      <c r="C1544" s="6" t="n">
        <v>1785738700</v>
      </c>
      <c r="D1544" s="6" t="n">
        <v>1785741160</v>
      </c>
      <c r="E1544" s="9" t="n">
        <f aca="false">MAX(0,MIN(D1544,Scenario!$B$12)-MAX(C1544,Scenario!$B$11))/60</f>
        <v>41</v>
      </c>
    </row>
    <row r="1545" customFormat="false" ht="15" hidden="false" customHeight="false" outlineLevel="0" collapsed="false">
      <c r="A1545" s="6" t="s">
        <v>2636</v>
      </c>
      <c r="B1545" s="6" t="s">
        <v>7884</v>
      </c>
      <c r="C1545" s="6" t="n">
        <v>1785741257</v>
      </c>
      <c r="D1545" s="6" t="n">
        <v>1785744643</v>
      </c>
      <c r="E1545" s="9" t="n">
        <f aca="false">MAX(0,MIN(D1545,Scenario!$B$12)-MAX(C1545,Scenario!$B$11))/60</f>
        <v>56.4333333333333</v>
      </c>
    </row>
    <row r="1546" customFormat="false" ht="15" hidden="false" customHeight="false" outlineLevel="0" collapsed="false">
      <c r="A1546" s="6" t="s">
        <v>2638</v>
      </c>
      <c r="B1546" s="6" t="s">
        <v>7883</v>
      </c>
      <c r="C1546" s="6" t="n">
        <v>1785741839</v>
      </c>
      <c r="D1546" s="6" t="n">
        <v>1785742245</v>
      </c>
      <c r="E1546" s="9" t="n">
        <f aca="false">MAX(0,MIN(D1546,Scenario!$B$12)-MAX(C1546,Scenario!$B$11))/60</f>
        <v>6.76666666666667</v>
      </c>
    </row>
    <row r="1547" customFormat="false" ht="15" hidden="false" customHeight="false" outlineLevel="0" collapsed="false">
      <c r="A1547" s="6" t="s">
        <v>2640</v>
      </c>
      <c r="B1547" s="6" t="s">
        <v>7885</v>
      </c>
      <c r="C1547" s="6" t="n">
        <v>1785744135</v>
      </c>
      <c r="D1547" s="6" t="n">
        <v>1785746603</v>
      </c>
      <c r="E1547" s="9" t="n">
        <f aca="false">MAX(0,MIN(D1547,Scenario!$B$12)-MAX(C1547,Scenario!$B$11))/60</f>
        <v>41.1333333333333</v>
      </c>
    </row>
    <row r="1548" customFormat="false" ht="15" hidden="false" customHeight="false" outlineLevel="0" collapsed="false">
      <c r="A1548" s="6" t="s">
        <v>2642</v>
      </c>
      <c r="B1548" s="6" t="s">
        <v>7886</v>
      </c>
      <c r="C1548" s="6" t="n">
        <v>1785744494</v>
      </c>
      <c r="D1548" s="6" t="n">
        <v>1785747333</v>
      </c>
      <c r="E1548" s="9" t="n">
        <f aca="false">MAX(0,MIN(D1548,Scenario!$B$12)-MAX(C1548,Scenario!$B$11))/60</f>
        <v>47.3166666666667</v>
      </c>
    </row>
    <row r="1549" customFormat="false" ht="15" hidden="false" customHeight="false" outlineLevel="0" collapsed="false">
      <c r="A1549" s="6" t="s">
        <v>2644</v>
      </c>
      <c r="B1549" s="6" t="s">
        <v>7883</v>
      </c>
      <c r="C1549" s="6" t="n">
        <v>1785745230</v>
      </c>
      <c r="D1549" s="6" t="n">
        <v>1785750570</v>
      </c>
      <c r="E1549" s="9" t="n">
        <f aca="false">MAX(0,MIN(D1549,Scenario!$B$12)-MAX(C1549,Scenario!$B$11))/60</f>
        <v>89</v>
      </c>
    </row>
    <row r="1550" customFormat="false" ht="15" hidden="false" customHeight="false" outlineLevel="0" collapsed="false">
      <c r="A1550" s="6" t="s">
        <v>2646</v>
      </c>
      <c r="B1550" s="6" t="s">
        <v>7884</v>
      </c>
      <c r="C1550" s="6" t="n">
        <v>1785745719</v>
      </c>
      <c r="D1550" s="6" t="n">
        <v>1785746212</v>
      </c>
      <c r="E1550" s="9" t="n">
        <f aca="false">MAX(0,MIN(D1550,Scenario!$B$12)-MAX(C1550,Scenario!$B$11))/60</f>
        <v>8.21666666666667</v>
      </c>
    </row>
    <row r="1551" customFormat="false" ht="15" hidden="false" customHeight="false" outlineLevel="0" collapsed="false">
      <c r="A1551" s="6" t="s">
        <v>2646</v>
      </c>
      <c r="B1551" s="6" t="s">
        <v>7884</v>
      </c>
      <c r="C1551" s="6" t="n">
        <v>1785746268</v>
      </c>
      <c r="D1551" s="6" t="n">
        <v>1785747396</v>
      </c>
      <c r="E1551" s="9" t="n">
        <f aca="false">MAX(0,MIN(D1551,Scenario!$B$12)-MAX(C1551,Scenario!$B$11))/60</f>
        <v>18.8</v>
      </c>
    </row>
    <row r="1552" customFormat="false" ht="15" hidden="false" customHeight="false" outlineLevel="0" collapsed="false">
      <c r="A1552" s="6" t="s">
        <v>2648</v>
      </c>
      <c r="B1552" s="6" t="s">
        <v>7885</v>
      </c>
      <c r="C1552" s="6" t="n">
        <v>1785747090</v>
      </c>
      <c r="D1552" s="6" t="n">
        <v>1785750314</v>
      </c>
      <c r="E1552" s="9" t="n">
        <f aca="false">MAX(0,MIN(D1552,Scenario!$B$12)-MAX(C1552,Scenario!$B$11))/60</f>
        <v>53.7333333333333</v>
      </c>
    </row>
    <row r="1553" customFormat="false" ht="15" hidden="false" customHeight="false" outlineLevel="0" collapsed="false">
      <c r="A1553" s="6" t="s">
        <v>2650</v>
      </c>
      <c r="B1553" s="6" t="s">
        <v>7886</v>
      </c>
      <c r="C1553" s="6" t="n">
        <v>1785747363</v>
      </c>
      <c r="D1553" s="6" t="n">
        <v>1785749941</v>
      </c>
      <c r="E1553" s="9" t="n">
        <f aca="false">MAX(0,MIN(D1553,Scenario!$B$12)-MAX(C1553,Scenario!$B$11))/60</f>
        <v>42.9666666666667</v>
      </c>
    </row>
    <row r="1554" customFormat="false" ht="15" hidden="false" customHeight="false" outlineLevel="0" collapsed="false">
      <c r="A1554" s="6" t="s">
        <v>2652</v>
      </c>
      <c r="B1554" s="6" t="s">
        <v>7887</v>
      </c>
      <c r="C1554" s="6" t="n">
        <v>1785748459</v>
      </c>
      <c r="D1554" s="6" t="n">
        <v>1785749449</v>
      </c>
      <c r="E1554" s="9" t="n">
        <f aca="false">MAX(0,MIN(D1554,Scenario!$B$12)-MAX(C1554,Scenario!$B$11))/60</f>
        <v>16.5</v>
      </c>
    </row>
    <row r="1555" customFormat="false" ht="15" hidden="false" customHeight="false" outlineLevel="0" collapsed="false">
      <c r="A1555" s="6" t="s">
        <v>2656</v>
      </c>
      <c r="B1555" s="6" t="s">
        <v>7888</v>
      </c>
      <c r="C1555" s="6" t="n">
        <v>1785749046</v>
      </c>
      <c r="D1555" s="6" t="n">
        <v>1785752507</v>
      </c>
      <c r="E1555" s="9" t="n">
        <f aca="false">MAX(0,MIN(D1555,Scenario!$B$12)-MAX(C1555,Scenario!$B$11))/60</f>
        <v>57.6833333333333</v>
      </c>
    </row>
    <row r="1556" customFormat="false" ht="15" hidden="false" customHeight="false" outlineLevel="0" collapsed="false">
      <c r="A1556" s="6" t="s">
        <v>2654</v>
      </c>
      <c r="B1556" s="6" t="s">
        <v>7884</v>
      </c>
      <c r="C1556" s="6" t="n">
        <v>1785749457</v>
      </c>
      <c r="D1556" s="6" t="n">
        <v>1785753077</v>
      </c>
      <c r="E1556" s="9" t="n">
        <f aca="false">MAX(0,MIN(D1556,Scenario!$B$12)-MAX(C1556,Scenario!$B$11))/60</f>
        <v>60.3333333333333</v>
      </c>
    </row>
    <row r="1557" customFormat="false" ht="15" hidden="false" customHeight="false" outlineLevel="0" collapsed="false">
      <c r="A1557" s="6" t="s">
        <v>2658</v>
      </c>
      <c r="B1557" s="6" t="s">
        <v>7887</v>
      </c>
      <c r="C1557" s="6" t="n">
        <v>1785749472</v>
      </c>
      <c r="D1557" s="6" t="n">
        <v>1785754521</v>
      </c>
      <c r="E1557" s="9" t="n">
        <f aca="false">MAX(0,MIN(D1557,Scenario!$B$12)-MAX(C1557,Scenario!$B$11))/60</f>
        <v>84.15</v>
      </c>
    </row>
    <row r="1558" customFormat="false" ht="15" hidden="false" customHeight="false" outlineLevel="0" collapsed="false">
      <c r="A1558" s="6" t="s">
        <v>2640</v>
      </c>
      <c r="B1558" s="6" t="s">
        <v>7885</v>
      </c>
      <c r="C1558" s="6" t="n">
        <v>1785750340</v>
      </c>
      <c r="D1558" s="6" t="n">
        <v>1785754559</v>
      </c>
      <c r="E1558" s="9" t="n">
        <f aca="false">MAX(0,MIN(D1558,Scenario!$B$12)-MAX(C1558,Scenario!$B$11))/60</f>
        <v>70.3166666666667</v>
      </c>
    </row>
    <row r="1559" customFormat="false" ht="15" hidden="false" customHeight="false" outlineLevel="0" collapsed="false">
      <c r="A1559" s="6" t="s">
        <v>2662</v>
      </c>
      <c r="B1559" s="6" t="s">
        <v>7889</v>
      </c>
      <c r="C1559" s="6" t="n">
        <v>1785751109</v>
      </c>
      <c r="D1559" s="6" t="n">
        <v>1785753684</v>
      </c>
      <c r="E1559" s="9" t="n">
        <f aca="false">MAX(0,MIN(D1559,Scenario!$B$12)-MAX(C1559,Scenario!$B$11))/60</f>
        <v>42.9166666666667</v>
      </c>
    </row>
    <row r="1560" customFormat="false" ht="15" hidden="false" customHeight="false" outlineLevel="0" collapsed="false">
      <c r="A1560" s="6" t="s">
        <v>2666</v>
      </c>
      <c r="B1560" s="6" t="s">
        <v>7886</v>
      </c>
      <c r="C1560" s="6" t="n">
        <v>1785751904</v>
      </c>
      <c r="D1560" s="6" t="n">
        <v>1785756165</v>
      </c>
      <c r="E1560" s="9" t="n">
        <f aca="false">MAX(0,MIN(D1560,Scenario!$B$12)-MAX(C1560,Scenario!$B$11))/60</f>
        <v>71.0166666666667</v>
      </c>
    </row>
    <row r="1561" customFormat="false" ht="15" hidden="false" customHeight="false" outlineLevel="0" collapsed="false">
      <c r="A1561" s="6" t="s">
        <v>2644</v>
      </c>
      <c r="B1561" s="6" t="s">
        <v>7883</v>
      </c>
      <c r="C1561" s="6" t="n">
        <v>1785752379</v>
      </c>
      <c r="D1561" s="6" t="n">
        <v>1785756663</v>
      </c>
      <c r="E1561" s="9" t="n">
        <f aca="false">MAX(0,MIN(D1561,Scenario!$B$12)-MAX(C1561,Scenario!$B$11))/60</f>
        <v>71.4</v>
      </c>
    </row>
    <row r="1562" customFormat="false" ht="15" hidden="false" customHeight="false" outlineLevel="0" collapsed="false">
      <c r="A1562" s="6" t="s">
        <v>2660</v>
      </c>
      <c r="B1562" s="6" t="s">
        <v>7884</v>
      </c>
      <c r="C1562" s="6" t="n">
        <v>1785753126</v>
      </c>
      <c r="D1562" s="6" t="n">
        <v>1785754790</v>
      </c>
      <c r="E1562" s="9" t="n">
        <f aca="false">MAX(0,MIN(D1562,Scenario!$B$12)-MAX(C1562,Scenario!$B$11))/60</f>
        <v>27.7333333333333</v>
      </c>
    </row>
    <row r="1563" customFormat="false" ht="15" hidden="false" customHeight="false" outlineLevel="0" collapsed="false">
      <c r="A1563" s="6" t="s">
        <v>2672</v>
      </c>
      <c r="B1563" s="6" t="s">
        <v>7882</v>
      </c>
      <c r="C1563" s="6" t="n">
        <v>1785753471</v>
      </c>
      <c r="D1563" s="6" t="n">
        <v>1785755684</v>
      </c>
      <c r="E1563" s="9" t="n">
        <f aca="false">MAX(0,MIN(D1563,Scenario!$B$12)-MAX(C1563,Scenario!$B$11))/60</f>
        <v>36.8833333333333</v>
      </c>
    </row>
    <row r="1564" customFormat="false" ht="15" hidden="false" customHeight="false" outlineLevel="0" collapsed="false">
      <c r="A1564" s="6" t="s">
        <v>2676</v>
      </c>
      <c r="B1564" s="6" t="s">
        <v>7889</v>
      </c>
      <c r="C1564" s="6" t="n">
        <v>1785754331</v>
      </c>
      <c r="D1564" s="6" t="n">
        <v>1785755600</v>
      </c>
      <c r="E1564" s="9" t="n">
        <f aca="false">MAX(0,MIN(D1564,Scenario!$B$12)-MAX(C1564,Scenario!$B$11))/60</f>
        <v>21.15</v>
      </c>
    </row>
    <row r="1565" customFormat="false" ht="15" hidden="false" customHeight="false" outlineLevel="0" collapsed="false">
      <c r="A1565" s="6" t="s">
        <v>2668</v>
      </c>
      <c r="B1565" s="6" t="s">
        <v>7887</v>
      </c>
      <c r="C1565" s="6" t="n">
        <v>1785754552</v>
      </c>
      <c r="D1565" s="6" t="n">
        <v>1785755336</v>
      </c>
      <c r="E1565" s="9" t="n">
        <f aca="false">MAX(0,MIN(D1565,Scenario!$B$12)-MAX(C1565,Scenario!$B$11))/60</f>
        <v>13.0666666666667</v>
      </c>
    </row>
    <row r="1566" customFormat="false" ht="15" hidden="false" customHeight="false" outlineLevel="0" collapsed="false">
      <c r="A1566" s="6" t="s">
        <v>2670</v>
      </c>
      <c r="B1566" s="6" t="s">
        <v>7884</v>
      </c>
      <c r="C1566" s="6" t="n">
        <v>1785754839</v>
      </c>
      <c r="D1566" s="6" t="n">
        <v>1785757715</v>
      </c>
      <c r="E1566" s="9" t="n">
        <f aca="false">MAX(0,MIN(D1566,Scenario!$B$12)-MAX(C1566,Scenario!$B$11))/60</f>
        <v>47.9333333333333</v>
      </c>
    </row>
    <row r="1567" customFormat="false" ht="15" hidden="false" customHeight="false" outlineLevel="0" collapsed="false">
      <c r="A1567" s="6" t="s">
        <v>2674</v>
      </c>
      <c r="B1567" s="6" t="s">
        <v>7887</v>
      </c>
      <c r="C1567" s="6" t="n">
        <v>1785755371</v>
      </c>
      <c r="D1567" s="6" t="n">
        <v>1785760416</v>
      </c>
      <c r="E1567" s="9" t="n">
        <f aca="false">MAX(0,MIN(D1567,Scenario!$B$12)-MAX(C1567,Scenario!$B$11))/60</f>
        <v>84.0833333333333</v>
      </c>
    </row>
    <row r="1568" customFormat="false" ht="15" hidden="false" customHeight="false" outlineLevel="0" collapsed="false">
      <c r="A1568" s="6" t="s">
        <v>2678</v>
      </c>
      <c r="B1568" s="6" t="s">
        <v>7888</v>
      </c>
      <c r="C1568" s="6" t="n">
        <v>1785756643</v>
      </c>
      <c r="D1568" s="6" t="n">
        <v>1785757706</v>
      </c>
      <c r="E1568" s="9" t="n">
        <f aca="false">MAX(0,MIN(D1568,Scenario!$B$12)-MAX(C1568,Scenario!$B$11))/60</f>
        <v>17.7166666666667</v>
      </c>
    </row>
    <row r="1569" customFormat="false" ht="15" hidden="false" customHeight="false" outlineLevel="0" collapsed="false">
      <c r="A1569" s="6" t="s">
        <v>2680</v>
      </c>
      <c r="B1569" s="6" t="s">
        <v>7885</v>
      </c>
      <c r="C1569" s="6" t="n">
        <v>1785756852</v>
      </c>
      <c r="D1569" s="6" t="n">
        <v>1785759407</v>
      </c>
      <c r="E1569" s="9" t="n">
        <f aca="false">MAX(0,MIN(D1569,Scenario!$B$12)-MAX(C1569,Scenario!$B$11))/60</f>
        <v>42.5833333333333</v>
      </c>
    </row>
    <row r="1570" customFormat="false" ht="15" hidden="false" customHeight="false" outlineLevel="0" collapsed="false">
      <c r="A1570" s="6" t="s">
        <v>2682</v>
      </c>
      <c r="B1570" s="6" t="s">
        <v>7883</v>
      </c>
      <c r="C1570" s="6" t="n">
        <v>1785757232</v>
      </c>
      <c r="D1570" s="6" t="n">
        <v>1785757676</v>
      </c>
      <c r="E1570" s="9" t="n">
        <f aca="false">MAX(0,MIN(D1570,Scenario!$B$12)-MAX(C1570,Scenario!$B$11))/60</f>
        <v>7.4</v>
      </c>
    </row>
    <row r="1571" customFormat="false" ht="15" hidden="false" customHeight="false" outlineLevel="0" collapsed="false">
      <c r="A1571" s="6" t="s">
        <v>2684</v>
      </c>
      <c r="B1571" s="6" t="s">
        <v>7883</v>
      </c>
      <c r="C1571" s="6" t="n">
        <v>1785757731</v>
      </c>
      <c r="D1571" s="6" t="n">
        <v>1785760947</v>
      </c>
      <c r="E1571" s="9" t="n">
        <f aca="false">MAX(0,MIN(D1571,Scenario!$B$12)-MAX(C1571,Scenario!$B$11))/60</f>
        <v>53.6</v>
      </c>
    </row>
    <row r="1572" customFormat="false" ht="15" hidden="false" customHeight="false" outlineLevel="0" collapsed="false">
      <c r="A1572" s="6" t="s">
        <v>2688</v>
      </c>
      <c r="B1572" s="6" t="s">
        <v>7884</v>
      </c>
      <c r="C1572" s="6" t="n">
        <v>1785758126</v>
      </c>
      <c r="D1572" s="6" t="n">
        <v>1785761024</v>
      </c>
      <c r="E1572" s="9" t="n">
        <f aca="false">MAX(0,MIN(D1572,Scenario!$B$12)-MAX(C1572,Scenario!$B$11))/60</f>
        <v>48.3</v>
      </c>
    </row>
    <row r="1573" customFormat="false" ht="15" hidden="false" customHeight="false" outlineLevel="0" collapsed="false">
      <c r="A1573" s="6" t="s">
        <v>2686</v>
      </c>
      <c r="B1573" s="6" t="s">
        <v>7890</v>
      </c>
      <c r="C1573" s="6" t="n">
        <v>1785758411</v>
      </c>
      <c r="D1573" s="6" t="n">
        <v>1785762597</v>
      </c>
      <c r="E1573" s="9" t="n">
        <f aca="false">MAX(0,MIN(D1573,Scenario!$B$12)-MAX(C1573,Scenario!$B$11))/60</f>
        <v>69.7666666666667</v>
      </c>
    </row>
    <row r="1574" customFormat="false" ht="15" hidden="false" customHeight="false" outlineLevel="0" collapsed="false">
      <c r="A1574" s="6" t="s">
        <v>2690</v>
      </c>
      <c r="B1574" s="6" t="s">
        <v>7891</v>
      </c>
      <c r="C1574" s="6" t="n">
        <v>1785758922</v>
      </c>
      <c r="D1574" s="6" t="n">
        <v>1785760239</v>
      </c>
      <c r="E1574" s="9" t="n">
        <f aca="false">MAX(0,MIN(D1574,Scenario!$B$12)-MAX(C1574,Scenario!$B$11))/60</f>
        <v>21.95</v>
      </c>
    </row>
    <row r="1575" customFormat="false" ht="15" hidden="false" customHeight="false" outlineLevel="0" collapsed="false">
      <c r="A1575" s="6" t="s">
        <v>2692</v>
      </c>
      <c r="B1575" s="6" t="s">
        <v>7892</v>
      </c>
      <c r="C1575" s="6" t="n">
        <v>1785759615</v>
      </c>
      <c r="D1575" s="6" t="n">
        <v>1785762356</v>
      </c>
      <c r="E1575" s="9" t="n">
        <f aca="false">MAX(0,MIN(D1575,Scenario!$B$12)-MAX(C1575,Scenario!$B$11))/60</f>
        <v>45.6833333333333</v>
      </c>
    </row>
    <row r="1576" customFormat="false" ht="15" hidden="false" customHeight="false" outlineLevel="0" collapsed="false">
      <c r="A1576" s="6" t="s">
        <v>2694</v>
      </c>
      <c r="B1576" s="6" t="s">
        <v>7889</v>
      </c>
      <c r="C1576" s="6" t="n">
        <v>1785759924</v>
      </c>
      <c r="D1576" s="6" t="n">
        <v>1785761345</v>
      </c>
      <c r="E1576" s="9" t="n">
        <f aca="false">MAX(0,MIN(D1576,Scenario!$B$12)-MAX(C1576,Scenario!$B$11))/60</f>
        <v>23.6833333333333</v>
      </c>
    </row>
    <row r="1577" customFormat="false" ht="15" hidden="false" customHeight="false" outlineLevel="0" collapsed="false">
      <c r="A1577" s="6" t="s">
        <v>2696</v>
      </c>
      <c r="B1577" s="6" t="s">
        <v>7886</v>
      </c>
      <c r="C1577" s="6" t="n">
        <v>1785761050</v>
      </c>
      <c r="D1577" s="6" t="n">
        <v>1785766193</v>
      </c>
      <c r="E1577" s="9" t="n">
        <f aca="false">MAX(0,MIN(D1577,Scenario!$B$12)-MAX(C1577,Scenario!$B$11))/60</f>
        <v>85.7166666666667</v>
      </c>
    </row>
    <row r="1578" customFormat="false" ht="15" hidden="false" customHeight="false" outlineLevel="0" collapsed="false">
      <c r="A1578" s="6" t="s">
        <v>2698</v>
      </c>
      <c r="B1578" s="6" t="s">
        <v>7891</v>
      </c>
      <c r="C1578" s="6" t="n">
        <v>1785761192</v>
      </c>
      <c r="D1578" s="6" t="n">
        <v>1785766486</v>
      </c>
      <c r="E1578" s="9" t="n">
        <f aca="false">MAX(0,MIN(D1578,Scenario!$B$12)-MAX(C1578,Scenario!$B$11))/60</f>
        <v>88.2333333333333</v>
      </c>
    </row>
    <row r="1579" customFormat="false" ht="15" hidden="false" customHeight="false" outlineLevel="0" collapsed="false">
      <c r="A1579" s="6" t="s">
        <v>2700</v>
      </c>
      <c r="B1579" s="6" t="s">
        <v>7885</v>
      </c>
      <c r="C1579" s="6" t="n">
        <v>1785762006</v>
      </c>
      <c r="D1579" s="6" t="n">
        <v>1785762456</v>
      </c>
      <c r="E1579" s="9" t="n">
        <f aca="false">MAX(0,MIN(D1579,Scenario!$B$12)-MAX(C1579,Scenario!$B$11))/60</f>
        <v>7.5</v>
      </c>
    </row>
    <row r="1580" customFormat="false" ht="15" hidden="false" customHeight="false" outlineLevel="0" collapsed="false">
      <c r="A1580" s="6" t="s">
        <v>2680</v>
      </c>
      <c r="B1580" s="6" t="s">
        <v>7885</v>
      </c>
      <c r="C1580" s="6" t="n">
        <v>1785762482</v>
      </c>
      <c r="D1580" s="6" t="n">
        <v>1785765995</v>
      </c>
      <c r="E1580" s="9" t="n">
        <f aca="false">MAX(0,MIN(D1580,Scenario!$B$12)-MAX(C1580,Scenario!$B$11))/60</f>
        <v>58.55</v>
      </c>
    </row>
    <row r="1581" customFormat="false" ht="15" hidden="false" customHeight="false" outlineLevel="0" collapsed="false">
      <c r="A1581" s="6" t="s">
        <v>2702</v>
      </c>
      <c r="B1581" s="6" t="s">
        <v>7890</v>
      </c>
      <c r="C1581" s="6" t="n">
        <v>1785762656</v>
      </c>
      <c r="D1581" s="6" t="n">
        <v>1785764180</v>
      </c>
      <c r="E1581" s="9" t="n">
        <f aca="false">MAX(0,MIN(D1581,Scenario!$B$12)-MAX(C1581,Scenario!$B$11))/60</f>
        <v>25.4</v>
      </c>
    </row>
    <row r="1582" customFormat="false" ht="15" hidden="false" customHeight="false" outlineLevel="0" collapsed="false">
      <c r="A1582" s="6" t="s">
        <v>2674</v>
      </c>
      <c r="B1582" s="6" t="s">
        <v>7887</v>
      </c>
      <c r="C1582" s="6" t="n">
        <v>1785763805</v>
      </c>
      <c r="D1582" s="6" t="n">
        <v>1785768053</v>
      </c>
      <c r="E1582" s="9" t="n">
        <f aca="false">MAX(0,MIN(D1582,Scenario!$B$12)-MAX(C1582,Scenario!$B$11))/60</f>
        <v>70.8</v>
      </c>
    </row>
    <row r="1583" customFormat="false" ht="15" hidden="false" customHeight="false" outlineLevel="0" collapsed="false">
      <c r="A1583" s="6" t="s">
        <v>2686</v>
      </c>
      <c r="B1583" s="6" t="s">
        <v>7890</v>
      </c>
      <c r="C1583" s="6" t="n">
        <v>1785764196</v>
      </c>
      <c r="D1583" s="6" t="n">
        <v>1785770325</v>
      </c>
      <c r="E1583" s="9" t="n">
        <f aca="false">MAX(0,MIN(D1583,Scenario!$B$12)-MAX(C1583,Scenario!$B$11))/60</f>
        <v>102.15</v>
      </c>
    </row>
    <row r="1584" customFormat="false" ht="15" hidden="false" customHeight="false" outlineLevel="0" collapsed="false">
      <c r="A1584" s="6" t="s">
        <v>2704</v>
      </c>
      <c r="B1584" s="6" t="s">
        <v>7892</v>
      </c>
      <c r="C1584" s="6" t="n">
        <v>1785765283</v>
      </c>
      <c r="D1584" s="6" t="n">
        <v>1785766735</v>
      </c>
      <c r="E1584" s="9" t="n">
        <f aca="false">MAX(0,MIN(D1584,Scenario!$B$12)-MAX(C1584,Scenario!$B$11))/60</f>
        <v>24.2</v>
      </c>
    </row>
    <row r="1585" customFormat="false" ht="15" hidden="false" customHeight="false" outlineLevel="0" collapsed="false">
      <c r="A1585" s="6" t="s">
        <v>2700</v>
      </c>
      <c r="B1585" s="6" t="s">
        <v>7891</v>
      </c>
      <c r="C1585" s="6" t="n">
        <v>1785766528</v>
      </c>
      <c r="D1585" s="6" t="n">
        <v>1785768179</v>
      </c>
      <c r="E1585" s="9" t="n">
        <f aca="false">MAX(0,MIN(D1585,Scenario!$B$12)-MAX(C1585,Scenario!$B$11))/60</f>
        <v>27.5166666666667</v>
      </c>
    </row>
    <row r="1586" customFormat="false" ht="15" hidden="false" customHeight="false" outlineLevel="0" collapsed="false">
      <c r="A1586" s="6" t="s">
        <v>2712</v>
      </c>
      <c r="B1586" s="6" t="s">
        <v>7889</v>
      </c>
      <c r="C1586" s="6" t="n">
        <v>1785767240</v>
      </c>
      <c r="D1586" s="6" t="n">
        <v>1785767779</v>
      </c>
      <c r="E1586" s="9" t="n">
        <f aca="false">MAX(0,MIN(D1586,Scenario!$B$12)-MAX(C1586,Scenario!$B$11))/60</f>
        <v>8.98333333333333</v>
      </c>
    </row>
    <row r="1587" customFormat="false" ht="15" hidden="false" customHeight="false" outlineLevel="0" collapsed="false">
      <c r="A1587" s="6" t="s">
        <v>2712</v>
      </c>
      <c r="B1587" s="6" t="s">
        <v>7887</v>
      </c>
      <c r="C1587" s="6" t="n">
        <v>1785768069</v>
      </c>
      <c r="D1587" s="6" t="n">
        <v>1785769065</v>
      </c>
      <c r="E1587" s="9" t="n">
        <f aca="false">MAX(0,MIN(D1587,Scenario!$B$12)-MAX(C1587,Scenario!$B$11))/60</f>
        <v>16.6</v>
      </c>
    </row>
    <row r="1588" customFormat="false" ht="15" hidden="false" customHeight="false" outlineLevel="0" collapsed="false">
      <c r="A1588" s="6" t="s">
        <v>2710</v>
      </c>
      <c r="B1588" s="6" t="s">
        <v>7891</v>
      </c>
      <c r="C1588" s="6" t="n">
        <v>1785768223</v>
      </c>
      <c r="D1588" s="6" t="n">
        <v>1785769552</v>
      </c>
      <c r="E1588" s="9" t="n">
        <f aca="false">MAX(0,MIN(D1588,Scenario!$B$12)-MAX(C1588,Scenario!$B$11))/60</f>
        <v>22.15</v>
      </c>
    </row>
    <row r="1589" customFormat="false" ht="15" hidden="false" customHeight="false" outlineLevel="0" collapsed="false">
      <c r="A1589" s="6" t="s">
        <v>2716</v>
      </c>
      <c r="B1589" s="6" t="s">
        <v>7892</v>
      </c>
      <c r="C1589" s="6" t="n">
        <v>1785768480</v>
      </c>
      <c r="D1589" s="6" t="n">
        <v>1785771154</v>
      </c>
      <c r="E1589" s="9" t="n">
        <f aca="false">MAX(0,MIN(D1589,Scenario!$B$12)-MAX(C1589,Scenario!$B$11))/60</f>
        <v>44.5666666666667</v>
      </c>
    </row>
    <row r="1590" customFormat="false" ht="15" hidden="false" customHeight="false" outlineLevel="0" collapsed="false">
      <c r="A1590" s="6" t="s">
        <v>2718</v>
      </c>
      <c r="B1590" s="6" t="s">
        <v>7889</v>
      </c>
      <c r="C1590" s="6" t="n">
        <v>1785769101</v>
      </c>
      <c r="D1590" s="6" t="n">
        <v>1785771395</v>
      </c>
      <c r="E1590" s="9" t="n">
        <f aca="false">MAX(0,MIN(D1590,Scenario!$B$12)-MAX(C1590,Scenario!$B$11))/60</f>
        <v>38.2333333333333</v>
      </c>
    </row>
    <row r="1591" customFormat="false" ht="15" hidden="false" customHeight="false" outlineLevel="0" collapsed="false">
      <c r="A1591" s="6" t="s">
        <v>2714</v>
      </c>
      <c r="B1591" s="6" t="s">
        <v>7887</v>
      </c>
      <c r="C1591" s="6" t="n">
        <v>1785769104</v>
      </c>
      <c r="D1591" s="6" t="n">
        <v>1785771257</v>
      </c>
      <c r="E1591" s="9" t="n">
        <f aca="false">MAX(0,MIN(D1591,Scenario!$B$12)-MAX(C1591,Scenario!$B$11))/60</f>
        <v>35.8833333333333</v>
      </c>
    </row>
    <row r="1592" customFormat="false" ht="15" hidden="false" customHeight="false" outlineLevel="0" collapsed="false">
      <c r="A1592" s="6" t="s">
        <v>2720</v>
      </c>
      <c r="B1592" s="6" t="s">
        <v>7891</v>
      </c>
      <c r="C1592" s="6" t="n">
        <v>1785770307</v>
      </c>
      <c r="D1592" s="6" t="n">
        <v>1785774183</v>
      </c>
      <c r="E1592" s="9" t="n">
        <f aca="false">MAX(0,MIN(D1592,Scenario!$B$12)-MAX(C1592,Scenario!$B$11))/60</f>
        <v>64.6</v>
      </c>
    </row>
    <row r="1593" customFormat="false" ht="15" hidden="false" customHeight="false" outlineLevel="0" collapsed="false">
      <c r="A1593" s="6" t="s">
        <v>2722</v>
      </c>
      <c r="B1593" s="6" t="s">
        <v>7890</v>
      </c>
      <c r="C1593" s="6" t="n">
        <v>1785770900</v>
      </c>
      <c r="D1593" s="6" t="n">
        <v>1785775718</v>
      </c>
      <c r="E1593" s="9" t="n">
        <f aca="false">MAX(0,MIN(D1593,Scenario!$B$12)-MAX(C1593,Scenario!$B$11))/60</f>
        <v>80.3</v>
      </c>
    </row>
    <row r="1594" customFormat="false" ht="15" hidden="false" customHeight="false" outlineLevel="0" collapsed="false">
      <c r="A1594" s="6" t="s">
        <v>2704</v>
      </c>
      <c r="B1594" s="6" t="s">
        <v>7892</v>
      </c>
      <c r="C1594" s="6" t="n">
        <v>1785771173</v>
      </c>
      <c r="D1594" s="6" t="n">
        <v>1785772254</v>
      </c>
      <c r="E1594" s="9" t="n">
        <f aca="false">MAX(0,MIN(D1594,Scenario!$B$12)-MAX(C1594,Scenario!$B$11))/60</f>
        <v>18.0166666666667</v>
      </c>
    </row>
    <row r="1595" customFormat="false" ht="15" hidden="false" customHeight="false" outlineLevel="0" collapsed="false">
      <c r="A1595" s="6" t="s">
        <v>2674</v>
      </c>
      <c r="B1595" s="6" t="s">
        <v>7887</v>
      </c>
      <c r="C1595" s="6" t="n">
        <v>1785771281</v>
      </c>
      <c r="D1595" s="6" t="n">
        <v>1785773986</v>
      </c>
      <c r="E1595" s="9" t="n">
        <f aca="false">MAX(0,MIN(D1595,Scenario!$B$12)-MAX(C1595,Scenario!$B$11))/60</f>
        <v>45.0833333333333</v>
      </c>
    </row>
    <row r="1596" customFormat="false" ht="15" hidden="false" customHeight="false" outlineLevel="0" collapsed="false">
      <c r="A1596" s="6" t="s">
        <v>2716</v>
      </c>
      <c r="B1596" s="6" t="s">
        <v>7892</v>
      </c>
      <c r="C1596" s="6" t="n">
        <v>1785772268</v>
      </c>
      <c r="D1596" s="6" t="n">
        <v>1785775391</v>
      </c>
      <c r="E1596" s="9" t="n">
        <f aca="false">MAX(0,MIN(D1596,Scenario!$B$12)-MAX(C1596,Scenario!$B$11))/60</f>
        <v>52.05</v>
      </c>
    </row>
    <row r="1597" customFormat="false" ht="15" hidden="false" customHeight="false" outlineLevel="0" collapsed="false">
      <c r="A1597" s="6" t="s">
        <v>2724</v>
      </c>
      <c r="B1597" s="6" t="s">
        <v>7894</v>
      </c>
      <c r="C1597" s="6" t="n">
        <v>1785772827</v>
      </c>
      <c r="D1597" s="6" t="n">
        <v>1785773883</v>
      </c>
      <c r="E1597" s="9" t="n">
        <f aca="false">MAX(0,MIN(D1597,Scenario!$B$12)-MAX(C1597,Scenario!$B$11))/60</f>
        <v>17.6</v>
      </c>
    </row>
    <row r="1598" customFormat="false" ht="15" hidden="false" customHeight="false" outlineLevel="0" collapsed="false">
      <c r="A1598" s="6" t="s">
        <v>2726</v>
      </c>
      <c r="B1598" s="6" t="s">
        <v>7893</v>
      </c>
      <c r="C1598" s="6" t="n">
        <v>1785772829</v>
      </c>
      <c r="D1598" s="6" t="n">
        <v>1785778222</v>
      </c>
      <c r="E1598" s="9" t="n">
        <f aca="false">MAX(0,MIN(D1598,Scenario!$B$12)-MAX(C1598,Scenario!$B$11))/60</f>
        <v>89.8833333333333</v>
      </c>
    </row>
    <row r="1599" customFormat="false" ht="15" hidden="false" customHeight="false" outlineLevel="0" collapsed="false">
      <c r="A1599" s="6" t="s">
        <v>2728</v>
      </c>
      <c r="B1599" s="6" t="s">
        <v>7894</v>
      </c>
      <c r="C1599" s="6" t="n">
        <v>1785774667</v>
      </c>
      <c r="D1599" s="6" t="n">
        <v>1785775799</v>
      </c>
      <c r="E1599" s="9" t="n">
        <f aca="false">MAX(0,MIN(D1599,Scenario!$B$12)-MAX(C1599,Scenario!$B$11))/60</f>
        <v>18.8666666666667</v>
      </c>
    </row>
    <row r="1600" customFormat="false" ht="15" hidden="false" customHeight="false" outlineLevel="0" collapsed="false">
      <c r="A1600" s="6" t="s">
        <v>2732</v>
      </c>
      <c r="B1600" s="6" t="s">
        <v>7895</v>
      </c>
      <c r="C1600" s="6" t="n">
        <v>1785776057</v>
      </c>
      <c r="D1600" s="6" t="n">
        <v>1785779529</v>
      </c>
      <c r="E1600" s="9" t="n">
        <f aca="false">MAX(0,MIN(D1600,Scenario!$B$12)-MAX(C1600,Scenario!$B$11))/60</f>
        <v>57.8666666666667</v>
      </c>
    </row>
    <row r="1601" customFormat="false" ht="15" hidden="false" customHeight="false" outlineLevel="0" collapsed="false">
      <c r="A1601" s="6" t="s">
        <v>2730</v>
      </c>
      <c r="B1601" s="6" t="s">
        <v>7893</v>
      </c>
      <c r="C1601" s="6" t="n">
        <v>1785778270</v>
      </c>
      <c r="D1601" s="6" t="n">
        <v>1785781524</v>
      </c>
      <c r="E1601" s="9" t="n">
        <f aca="false">MAX(0,MIN(D1601,Scenario!$B$12)-MAX(C1601,Scenario!$B$11))/60</f>
        <v>54.2333333333333</v>
      </c>
    </row>
    <row r="1602" customFormat="false" ht="15" hidden="false" customHeight="false" outlineLevel="0" collapsed="false">
      <c r="A1602" s="6" t="s">
        <v>2734</v>
      </c>
      <c r="B1602" s="6" t="s">
        <v>7894</v>
      </c>
      <c r="C1602" s="6" t="n">
        <v>1785778456</v>
      </c>
      <c r="D1602" s="6" t="n">
        <v>1785779922</v>
      </c>
      <c r="E1602" s="9" t="n">
        <f aca="false">MAX(0,MIN(D1602,Scenario!$B$12)-MAX(C1602,Scenario!$B$11))/60</f>
        <v>24.4333333333333</v>
      </c>
    </row>
    <row r="1603" customFormat="false" ht="15" hidden="false" customHeight="false" outlineLevel="0" collapsed="false">
      <c r="A1603" s="6" t="s">
        <v>2736</v>
      </c>
      <c r="B1603" s="6" t="s">
        <v>7891</v>
      </c>
      <c r="C1603" s="6" t="n">
        <v>1785780492</v>
      </c>
      <c r="D1603" s="6" t="n">
        <v>1785782711</v>
      </c>
      <c r="E1603" s="9" t="n">
        <f aca="false">MAX(0,MIN(D1603,Scenario!$B$12)-MAX(C1603,Scenario!$B$11))/60</f>
        <v>36.9833333333333</v>
      </c>
    </row>
    <row r="1604" customFormat="false" ht="15" hidden="false" customHeight="false" outlineLevel="0" collapsed="false">
      <c r="A1604" s="6" t="s">
        <v>2738</v>
      </c>
      <c r="B1604" s="6" t="s">
        <v>7890</v>
      </c>
      <c r="C1604" s="6" t="n">
        <v>1785781080</v>
      </c>
      <c r="D1604" s="6" t="n">
        <v>1785783068</v>
      </c>
      <c r="E1604" s="9" t="n">
        <f aca="false">MAX(0,MIN(D1604,Scenario!$B$12)-MAX(C1604,Scenario!$B$11))/60</f>
        <v>33.1333333333333</v>
      </c>
    </row>
    <row r="1605" customFormat="false" ht="15" hidden="false" customHeight="false" outlineLevel="0" collapsed="false">
      <c r="A1605" s="6" t="s">
        <v>2740</v>
      </c>
      <c r="B1605" s="6" t="s">
        <v>7897</v>
      </c>
      <c r="C1605" s="6" t="n">
        <v>1785781736</v>
      </c>
      <c r="D1605" s="6" t="n">
        <v>1785784231</v>
      </c>
      <c r="E1605" s="9" t="n">
        <f aca="false">MAX(0,MIN(D1605,Scenario!$B$12)-MAX(C1605,Scenario!$B$11))/60</f>
        <v>41.5833333333333</v>
      </c>
    </row>
    <row r="1606" customFormat="false" ht="15" hidden="false" customHeight="false" outlineLevel="0" collapsed="false">
      <c r="A1606" s="6" t="s">
        <v>2730</v>
      </c>
      <c r="B1606" s="6" t="s">
        <v>7893</v>
      </c>
      <c r="C1606" s="6" t="n">
        <v>1785784335</v>
      </c>
      <c r="D1606" s="6" t="n">
        <v>1785786668</v>
      </c>
      <c r="E1606" s="9" t="n">
        <f aca="false">MAX(0,MIN(D1606,Scenario!$B$12)-MAX(C1606,Scenario!$B$11))/60</f>
        <v>38.8833333333333</v>
      </c>
    </row>
    <row r="1607" customFormat="false" ht="15" hidden="false" customHeight="false" outlineLevel="0" collapsed="false">
      <c r="A1607" s="6" t="s">
        <v>2742</v>
      </c>
      <c r="B1607" s="6" t="s">
        <v>7896</v>
      </c>
      <c r="C1607" s="6" t="n">
        <v>1785787191</v>
      </c>
      <c r="D1607" s="6" t="n">
        <v>1785789291</v>
      </c>
      <c r="E1607" s="9" t="n">
        <f aca="false">MAX(0,MIN(D1607,Scenario!$B$12)-MAX(C1607,Scenario!$B$11))/60</f>
        <v>35</v>
      </c>
    </row>
    <row r="1608" customFormat="false" ht="15" hidden="false" customHeight="false" outlineLevel="0" collapsed="false">
      <c r="A1608" s="6" t="s">
        <v>2744</v>
      </c>
      <c r="B1608" s="6" t="s">
        <v>7897</v>
      </c>
      <c r="C1608" s="6" t="n">
        <v>1785789608</v>
      </c>
      <c r="D1608" s="6" t="n">
        <v>1785793278</v>
      </c>
      <c r="E1608" s="9" t="n">
        <f aca="false">MAX(0,MIN(D1608,Scenario!$B$12)-MAX(C1608,Scenario!$B$11))/60</f>
        <v>61.1666666666667</v>
      </c>
    </row>
    <row r="1609" customFormat="false" ht="15" hidden="false" customHeight="false" outlineLevel="0" collapsed="false">
      <c r="A1609" s="6" t="s">
        <v>2746</v>
      </c>
      <c r="B1609" s="6" t="s">
        <v>7895</v>
      </c>
      <c r="C1609" s="6" t="n">
        <v>1785789723</v>
      </c>
      <c r="D1609" s="6" t="n">
        <v>1785793437</v>
      </c>
      <c r="E1609" s="9" t="n">
        <f aca="false">MAX(0,MIN(D1609,Scenario!$B$12)-MAX(C1609,Scenario!$B$11))/60</f>
        <v>61.9</v>
      </c>
    </row>
    <row r="1610" customFormat="false" ht="15" hidden="false" customHeight="false" outlineLevel="0" collapsed="false">
      <c r="A1610" s="6" t="s">
        <v>2748</v>
      </c>
      <c r="B1610" s="6" t="s">
        <v>7893</v>
      </c>
      <c r="C1610" s="6" t="n">
        <v>1785790396</v>
      </c>
      <c r="D1610" s="6" t="n">
        <v>1785793367</v>
      </c>
      <c r="E1610" s="9" t="n">
        <f aca="false">MAX(0,MIN(D1610,Scenario!$B$12)-MAX(C1610,Scenario!$B$11))/60</f>
        <v>49.5166666666667</v>
      </c>
    </row>
    <row r="1611" customFormat="false" ht="15" hidden="false" customHeight="false" outlineLevel="0" collapsed="false">
      <c r="A1611" s="6" t="s">
        <v>2742</v>
      </c>
      <c r="B1611" s="6" t="s">
        <v>7896</v>
      </c>
      <c r="C1611" s="6" t="n">
        <v>1785790854</v>
      </c>
      <c r="D1611" s="6" t="n">
        <v>1785792836</v>
      </c>
      <c r="E1611" s="9" t="n">
        <f aca="false">MAX(0,MIN(D1611,Scenario!$B$12)-MAX(C1611,Scenario!$B$11))/60</f>
        <v>33.0333333333333</v>
      </c>
    </row>
    <row r="1612" customFormat="false" ht="15" hidden="false" customHeight="false" outlineLevel="0" collapsed="false">
      <c r="A1612" s="6" t="s">
        <v>2750</v>
      </c>
      <c r="B1612" s="6" t="s">
        <v>7894</v>
      </c>
      <c r="C1612" s="6" t="n">
        <v>1785791018</v>
      </c>
      <c r="D1612" s="6" t="n">
        <v>1785795349</v>
      </c>
      <c r="E1612" s="9" t="n">
        <f aca="false">MAX(0,MIN(D1612,Scenario!$B$12)-MAX(C1612,Scenario!$B$11))/60</f>
        <v>72.1833333333333</v>
      </c>
    </row>
    <row r="1613" customFormat="false" ht="15" hidden="false" customHeight="false" outlineLevel="0" collapsed="false">
      <c r="A1613" s="6" t="s">
        <v>2752</v>
      </c>
      <c r="B1613" s="6" t="s">
        <v>7897</v>
      </c>
      <c r="C1613" s="6" t="n">
        <v>1785793337</v>
      </c>
      <c r="D1613" s="6" t="n">
        <v>1785795912</v>
      </c>
      <c r="E1613" s="9" t="n">
        <f aca="false">MAX(0,MIN(D1613,Scenario!$B$12)-MAX(C1613,Scenario!$B$11))/60</f>
        <v>42.9166666666667</v>
      </c>
    </row>
    <row r="1614" customFormat="false" ht="15" hidden="false" customHeight="false" outlineLevel="0" collapsed="false">
      <c r="A1614" s="6" t="s">
        <v>2746</v>
      </c>
      <c r="B1614" s="6" t="s">
        <v>7895</v>
      </c>
      <c r="C1614" s="6" t="n">
        <v>1785795618</v>
      </c>
      <c r="D1614" s="6" t="n">
        <v>1785797524</v>
      </c>
      <c r="E1614" s="9" t="n">
        <f aca="false">MAX(0,MIN(D1614,Scenario!$B$12)-MAX(C1614,Scenario!$B$11))/60</f>
        <v>31.7666666666667</v>
      </c>
    </row>
    <row r="1615" customFormat="false" ht="15" hidden="false" customHeight="false" outlineLevel="0" collapsed="false">
      <c r="A1615" s="6" t="s">
        <v>2754</v>
      </c>
      <c r="B1615" s="6" t="s">
        <v>7893</v>
      </c>
      <c r="C1615" s="6" t="n">
        <v>1785795824</v>
      </c>
      <c r="D1615" s="6" t="n">
        <v>1785800095</v>
      </c>
      <c r="E1615" s="9" t="n">
        <f aca="false">MAX(0,MIN(D1615,Scenario!$B$12)-MAX(C1615,Scenario!$B$11))/60</f>
        <v>71.1833333333333</v>
      </c>
    </row>
    <row r="1616" customFormat="false" ht="15" hidden="false" customHeight="false" outlineLevel="0" collapsed="false">
      <c r="A1616" s="6" t="s">
        <v>2750</v>
      </c>
      <c r="B1616" s="6" t="s">
        <v>7894</v>
      </c>
      <c r="C1616" s="6" t="n">
        <v>1785796203</v>
      </c>
      <c r="D1616" s="6" t="n">
        <v>1785798134</v>
      </c>
      <c r="E1616" s="9" t="n">
        <f aca="false">MAX(0,MIN(D1616,Scenario!$B$12)-MAX(C1616,Scenario!$B$11))/60</f>
        <v>32.1833333333333</v>
      </c>
    </row>
    <row r="1617" customFormat="false" ht="15" hidden="false" customHeight="false" outlineLevel="0" collapsed="false">
      <c r="A1617" s="6" t="s">
        <v>2732</v>
      </c>
      <c r="B1617" s="6" t="s">
        <v>7895</v>
      </c>
      <c r="C1617" s="6" t="n">
        <v>1785797705</v>
      </c>
      <c r="D1617" s="6" t="n">
        <v>1785798787</v>
      </c>
      <c r="E1617" s="9" t="n">
        <f aca="false">MAX(0,MIN(D1617,Scenario!$B$12)-MAX(C1617,Scenario!$B$11))/60</f>
        <v>18.0333333333333</v>
      </c>
    </row>
    <row r="1618" customFormat="false" ht="15" hidden="false" customHeight="false" outlineLevel="0" collapsed="false">
      <c r="A1618" s="6" t="s">
        <v>2674</v>
      </c>
      <c r="B1618" s="6" t="s">
        <v>7896</v>
      </c>
      <c r="C1618" s="6" t="n">
        <v>1785804228</v>
      </c>
      <c r="D1618" s="6" t="n">
        <v>1785804972</v>
      </c>
      <c r="E1618" s="9" t="n">
        <f aca="false">MAX(0,MIN(D1618,Scenario!$B$12)-MAX(C1618,Scenario!$B$11))/60</f>
        <v>12.4</v>
      </c>
    </row>
    <row r="1619" customFormat="false" ht="15" hidden="false" customHeight="false" outlineLevel="0" collapsed="false">
      <c r="A1619" s="6" t="s">
        <v>2756</v>
      </c>
      <c r="B1619" s="6" t="s">
        <v>7883</v>
      </c>
      <c r="C1619" s="6" t="n">
        <v>1785820826</v>
      </c>
      <c r="D1619" s="6" t="n">
        <v>1785822152</v>
      </c>
      <c r="E1619" s="9" t="n">
        <f aca="false">MAX(0,MIN(D1619,Scenario!$B$12)-MAX(C1619,Scenario!$B$11))/60</f>
        <v>22.1</v>
      </c>
    </row>
    <row r="1620" customFormat="false" ht="15" hidden="false" customHeight="false" outlineLevel="0" collapsed="false">
      <c r="A1620" s="6" t="s">
        <v>2758</v>
      </c>
      <c r="B1620" s="6" t="s">
        <v>7883</v>
      </c>
      <c r="C1620" s="6" t="n">
        <v>1785825308</v>
      </c>
      <c r="D1620" s="6" t="n">
        <v>1785830173</v>
      </c>
      <c r="E1620" s="9" t="n">
        <f aca="false">MAX(0,MIN(D1620,Scenario!$B$12)-MAX(C1620,Scenario!$B$11))/60</f>
        <v>81.0833333333333</v>
      </c>
    </row>
    <row r="1621" customFormat="false" ht="15" hidden="false" customHeight="false" outlineLevel="0" collapsed="false">
      <c r="A1621" s="6" t="s">
        <v>2760</v>
      </c>
      <c r="B1621" s="6" t="s">
        <v>7898</v>
      </c>
      <c r="C1621" s="6" t="n">
        <v>1785826836</v>
      </c>
      <c r="D1621" s="6" t="n">
        <v>1785828637</v>
      </c>
      <c r="E1621" s="9" t="n">
        <f aca="false">MAX(0,MIN(D1621,Scenario!$B$12)-MAX(C1621,Scenario!$B$11))/60</f>
        <v>30.0166666666667</v>
      </c>
    </row>
    <row r="1622" customFormat="false" ht="15" hidden="false" customHeight="false" outlineLevel="0" collapsed="false">
      <c r="A1622" s="6" t="s">
        <v>2762</v>
      </c>
      <c r="B1622" s="6" t="s">
        <v>7898</v>
      </c>
      <c r="C1622" s="6" t="n">
        <v>1785828666</v>
      </c>
      <c r="D1622" s="6" t="n">
        <v>1785830390</v>
      </c>
      <c r="E1622" s="9" t="n">
        <f aca="false">MAX(0,MIN(D1622,Scenario!$B$12)-MAX(C1622,Scenario!$B$11))/60</f>
        <v>28.7333333333333</v>
      </c>
    </row>
    <row r="1623" customFormat="false" ht="15" hidden="false" customHeight="false" outlineLevel="0" collapsed="false">
      <c r="A1623" s="6" t="s">
        <v>2764</v>
      </c>
      <c r="B1623" s="6" t="s">
        <v>7883</v>
      </c>
      <c r="C1623" s="6" t="n">
        <v>1785832256</v>
      </c>
      <c r="D1623" s="6" t="n">
        <v>1785832856</v>
      </c>
      <c r="E1623" s="9" t="n">
        <f aca="false">MAX(0,MIN(D1623,Scenario!$B$12)-MAX(C1623,Scenario!$B$11))/60</f>
        <v>10</v>
      </c>
    </row>
    <row r="1624" customFormat="false" ht="15" hidden="false" customHeight="false" outlineLevel="0" collapsed="false">
      <c r="A1624" s="6" t="s">
        <v>2766</v>
      </c>
      <c r="B1624" s="6" t="s">
        <v>7898</v>
      </c>
      <c r="C1624" s="6" t="n">
        <v>1785832615</v>
      </c>
      <c r="D1624" s="6" t="n">
        <v>1785835057</v>
      </c>
      <c r="E1624" s="9" t="n">
        <f aca="false">MAX(0,MIN(D1624,Scenario!$B$12)-MAX(C1624,Scenario!$B$11))/60</f>
        <v>40.7</v>
      </c>
    </row>
    <row r="1625" customFormat="false" ht="15" hidden="false" customHeight="false" outlineLevel="0" collapsed="false">
      <c r="A1625" s="6" t="s">
        <v>2758</v>
      </c>
      <c r="B1625" s="6" t="s">
        <v>7883</v>
      </c>
      <c r="C1625" s="6" t="n">
        <v>1785832883</v>
      </c>
      <c r="D1625" s="6" t="n">
        <v>1785836085</v>
      </c>
      <c r="E1625" s="9" t="n">
        <f aca="false">MAX(0,MIN(D1625,Scenario!$B$12)-MAX(C1625,Scenario!$B$11))/60</f>
        <v>53.3666666666667</v>
      </c>
    </row>
    <row r="1626" customFormat="false" ht="15" hidden="false" customHeight="false" outlineLevel="0" collapsed="false">
      <c r="A1626" s="6" t="s">
        <v>2768</v>
      </c>
      <c r="B1626" s="6" t="s">
        <v>7885</v>
      </c>
      <c r="C1626" s="6" t="n">
        <v>1785833880</v>
      </c>
      <c r="D1626" s="6" t="n">
        <v>1785834361</v>
      </c>
      <c r="E1626" s="9" t="n">
        <f aca="false">MAX(0,MIN(D1626,Scenario!$B$12)-MAX(C1626,Scenario!$B$11))/60</f>
        <v>8.01666666666667</v>
      </c>
    </row>
    <row r="1627" customFormat="false" ht="15" hidden="false" customHeight="false" outlineLevel="0" collapsed="false">
      <c r="A1627" s="6" t="s">
        <v>2768</v>
      </c>
      <c r="B1627" s="6" t="s">
        <v>7888</v>
      </c>
      <c r="C1627" s="6" t="n">
        <v>1785834393</v>
      </c>
      <c r="D1627" s="6" t="n">
        <v>1785835243</v>
      </c>
      <c r="E1627" s="9" t="n">
        <f aca="false">MAX(0,MIN(D1627,Scenario!$B$12)-MAX(C1627,Scenario!$B$11))/60</f>
        <v>14.1666666666667</v>
      </c>
    </row>
    <row r="1628" customFormat="false" ht="15" hidden="false" customHeight="false" outlineLevel="0" collapsed="false">
      <c r="A1628" s="6" t="s">
        <v>2770</v>
      </c>
      <c r="B1628" s="6" t="s">
        <v>7889</v>
      </c>
      <c r="C1628" s="6" t="n">
        <v>1785836017</v>
      </c>
      <c r="D1628" s="6" t="n">
        <v>1785839218</v>
      </c>
      <c r="E1628" s="9" t="n">
        <f aca="false">MAX(0,MIN(D1628,Scenario!$B$12)-MAX(C1628,Scenario!$B$11))/60</f>
        <v>53.35</v>
      </c>
    </row>
    <row r="1629" customFormat="false" ht="15" hidden="false" customHeight="false" outlineLevel="0" collapsed="false">
      <c r="A1629" s="6" t="s">
        <v>2764</v>
      </c>
      <c r="B1629" s="6" t="s">
        <v>7883</v>
      </c>
      <c r="C1629" s="6" t="n">
        <v>1785836111</v>
      </c>
      <c r="D1629" s="6" t="n">
        <v>1785837469</v>
      </c>
      <c r="E1629" s="9" t="n">
        <f aca="false">MAX(0,MIN(D1629,Scenario!$B$12)-MAX(C1629,Scenario!$B$11))/60</f>
        <v>22.6333333333333</v>
      </c>
    </row>
    <row r="1630" customFormat="false" ht="15" hidden="false" customHeight="false" outlineLevel="0" collapsed="false">
      <c r="A1630" s="6" t="s">
        <v>2772</v>
      </c>
      <c r="B1630" s="6" t="s">
        <v>7885</v>
      </c>
      <c r="C1630" s="6" t="n">
        <v>1785837062</v>
      </c>
      <c r="D1630" s="6" t="n">
        <v>1785840212</v>
      </c>
      <c r="E1630" s="9" t="n">
        <f aca="false">MAX(0,MIN(D1630,Scenario!$B$12)-MAX(C1630,Scenario!$B$11))/60</f>
        <v>52.5</v>
      </c>
    </row>
    <row r="1631" customFormat="false" ht="15" hidden="false" customHeight="false" outlineLevel="0" collapsed="false">
      <c r="A1631" s="6" t="s">
        <v>2774</v>
      </c>
      <c r="B1631" s="6" t="s">
        <v>7898</v>
      </c>
      <c r="C1631" s="6" t="n">
        <v>1785837588</v>
      </c>
      <c r="D1631" s="6" t="n">
        <v>1785840233</v>
      </c>
      <c r="E1631" s="9" t="n">
        <f aca="false">MAX(0,MIN(D1631,Scenario!$B$12)-MAX(C1631,Scenario!$B$11))/60</f>
        <v>44.0833333333333</v>
      </c>
    </row>
    <row r="1632" customFormat="false" ht="15" hidden="false" customHeight="false" outlineLevel="0" collapsed="false">
      <c r="A1632" s="6" t="s">
        <v>2776</v>
      </c>
      <c r="B1632" s="6" t="s">
        <v>7887</v>
      </c>
      <c r="C1632" s="6" t="n">
        <v>1785838648</v>
      </c>
      <c r="D1632" s="6" t="n">
        <v>1785839371</v>
      </c>
      <c r="E1632" s="9" t="n">
        <f aca="false">MAX(0,MIN(D1632,Scenario!$B$12)-MAX(C1632,Scenario!$B$11))/60</f>
        <v>12.05</v>
      </c>
    </row>
    <row r="1633" customFormat="false" ht="15" hidden="false" customHeight="false" outlineLevel="0" collapsed="false">
      <c r="A1633" s="6" t="s">
        <v>2778</v>
      </c>
      <c r="B1633" s="6" t="s">
        <v>7883</v>
      </c>
      <c r="C1633" s="6" t="n">
        <v>1785839595</v>
      </c>
      <c r="D1633" s="6" t="n">
        <v>1785840498</v>
      </c>
      <c r="E1633" s="9" t="n">
        <f aca="false">MAX(0,MIN(D1633,Scenario!$B$12)-MAX(C1633,Scenario!$B$11))/60</f>
        <v>15.05</v>
      </c>
    </row>
    <row r="1634" customFormat="false" ht="15" hidden="false" customHeight="false" outlineLevel="0" collapsed="false">
      <c r="A1634" s="6" t="s">
        <v>2780</v>
      </c>
      <c r="B1634" s="6" t="s">
        <v>7887</v>
      </c>
      <c r="C1634" s="6" t="n">
        <v>1785841276</v>
      </c>
      <c r="D1634" s="6" t="n">
        <v>1785845553</v>
      </c>
      <c r="E1634" s="9" t="n">
        <f aca="false">MAX(0,MIN(D1634,Scenario!$B$12)-MAX(C1634,Scenario!$B$11))/60</f>
        <v>71.2833333333333</v>
      </c>
    </row>
    <row r="1635" customFormat="false" ht="15" hidden="false" customHeight="false" outlineLevel="0" collapsed="false">
      <c r="A1635" s="6" t="s">
        <v>2782</v>
      </c>
      <c r="B1635" s="6" t="s">
        <v>7885</v>
      </c>
      <c r="C1635" s="6" t="n">
        <v>1785841415</v>
      </c>
      <c r="D1635" s="6" t="n">
        <v>1785843596</v>
      </c>
      <c r="E1635" s="9" t="n">
        <f aca="false">MAX(0,MIN(D1635,Scenario!$B$12)-MAX(C1635,Scenario!$B$11))/60</f>
        <v>36.35</v>
      </c>
    </row>
    <row r="1636" customFormat="false" ht="15" hidden="false" customHeight="false" outlineLevel="0" collapsed="false">
      <c r="A1636" s="6" t="s">
        <v>2784</v>
      </c>
      <c r="B1636" s="6" t="s">
        <v>7882</v>
      </c>
      <c r="C1636" s="6" t="n">
        <v>1785841597</v>
      </c>
      <c r="D1636" s="6" t="n">
        <v>1785843872</v>
      </c>
      <c r="E1636" s="9" t="n">
        <f aca="false">MAX(0,MIN(D1636,Scenario!$B$12)-MAX(C1636,Scenario!$B$11))/60</f>
        <v>37.9166666666667</v>
      </c>
    </row>
    <row r="1637" customFormat="false" ht="15" hidden="false" customHeight="false" outlineLevel="0" collapsed="false">
      <c r="A1637" s="6" t="s">
        <v>2786</v>
      </c>
      <c r="B1637" s="6" t="s">
        <v>7883</v>
      </c>
      <c r="C1637" s="6" t="n">
        <v>1785843284</v>
      </c>
      <c r="D1637" s="6" t="n">
        <v>1785843688</v>
      </c>
      <c r="E1637" s="9" t="n">
        <f aca="false">MAX(0,MIN(D1637,Scenario!$B$12)-MAX(C1637,Scenario!$B$11))/60</f>
        <v>6.73333333333333</v>
      </c>
    </row>
    <row r="1638" customFormat="false" ht="15" hidden="false" customHeight="false" outlineLevel="0" collapsed="false">
      <c r="A1638" s="6" t="s">
        <v>2774</v>
      </c>
      <c r="B1638" s="6" t="s">
        <v>7898</v>
      </c>
      <c r="C1638" s="6" t="n">
        <v>1785843919</v>
      </c>
      <c r="D1638" s="6" t="n">
        <v>1785847132</v>
      </c>
      <c r="E1638" s="9" t="n">
        <f aca="false">MAX(0,MIN(D1638,Scenario!$B$12)-MAX(C1638,Scenario!$B$11))/60</f>
        <v>53.55</v>
      </c>
    </row>
    <row r="1639" customFormat="false" ht="15" hidden="false" customHeight="false" outlineLevel="0" collapsed="false">
      <c r="A1639" s="6" t="s">
        <v>2788</v>
      </c>
      <c r="B1639" s="6" t="s">
        <v>7891</v>
      </c>
      <c r="C1639" s="6" t="n">
        <v>1785844902</v>
      </c>
      <c r="D1639" s="6" t="n">
        <v>1785845614</v>
      </c>
      <c r="E1639" s="9" t="n">
        <f aca="false">MAX(0,MIN(D1639,Scenario!$B$12)-MAX(C1639,Scenario!$B$11))/60</f>
        <v>11.8666666666667</v>
      </c>
    </row>
    <row r="1640" customFormat="false" ht="15" hidden="false" customHeight="false" outlineLevel="0" collapsed="false">
      <c r="A1640" s="6" t="s">
        <v>2790</v>
      </c>
      <c r="B1640" s="6" t="s">
        <v>7892</v>
      </c>
      <c r="C1640" s="6" t="n">
        <v>1785844992</v>
      </c>
      <c r="D1640" s="6" t="n">
        <v>1785846378</v>
      </c>
      <c r="E1640" s="9" t="n">
        <f aca="false">MAX(0,MIN(D1640,Scenario!$B$12)-MAX(C1640,Scenario!$B$11))/60</f>
        <v>23.1</v>
      </c>
    </row>
    <row r="1641" customFormat="false" ht="15" hidden="false" customHeight="false" outlineLevel="0" collapsed="false">
      <c r="A1641" s="6" t="s">
        <v>2788</v>
      </c>
      <c r="B1641" s="6" t="s">
        <v>7890</v>
      </c>
      <c r="C1641" s="6" t="n">
        <v>1785845668</v>
      </c>
      <c r="D1641" s="6" t="n">
        <v>1785847659</v>
      </c>
      <c r="E1641" s="9" t="n">
        <f aca="false">MAX(0,MIN(D1641,Scenario!$B$12)-MAX(C1641,Scenario!$B$11))/60</f>
        <v>33.1833333333333</v>
      </c>
    </row>
    <row r="1642" customFormat="false" ht="15" hidden="false" customHeight="false" outlineLevel="0" collapsed="false">
      <c r="A1642" s="6" t="s">
        <v>2792</v>
      </c>
      <c r="B1642" s="6" t="s">
        <v>7892</v>
      </c>
      <c r="C1642" s="6" t="n">
        <v>1785846658</v>
      </c>
      <c r="D1642" s="6" t="n">
        <v>1785850354</v>
      </c>
      <c r="E1642" s="9" t="n">
        <f aca="false">MAX(0,MIN(D1642,Scenario!$B$12)-MAX(C1642,Scenario!$B$11))/60</f>
        <v>61.6</v>
      </c>
    </row>
    <row r="1643" customFormat="false" ht="15" hidden="false" customHeight="false" outlineLevel="0" collapsed="false">
      <c r="A1643" s="6" t="s">
        <v>2794</v>
      </c>
      <c r="B1643" s="6" t="s">
        <v>7891</v>
      </c>
      <c r="C1643" s="6" t="n">
        <v>1785846787</v>
      </c>
      <c r="D1643" s="6" t="n">
        <v>1785848777</v>
      </c>
      <c r="E1643" s="9" t="n">
        <f aca="false">MAX(0,MIN(D1643,Scenario!$B$12)-MAX(C1643,Scenario!$B$11))/60</f>
        <v>33.1666666666667</v>
      </c>
    </row>
    <row r="1644" customFormat="false" ht="15" hidden="false" customHeight="false" outlineLevel="0" collapsed="false">
      <c r="A1644" s="6" t="s">
        <v>2796</v>
      </c>
      <c r="B1644" s="6" t="s">
        <v>7883</v>
      </c>
      <c r="C1644" s="6" t="n">
        <v>1785847020</v>
      </c>
      <c r="D1644" s="6" t="n">
        <v>1785847336</v>
      </c>
      <c r="E1644" s="9" t="n">
        <f aca="false">MAX(0,MIN(D1644,Scenario!$B$12)-MAX(C1644,Scenario!$B$11))/60</f>
        <v>5.26666666666667</v>
      </c>
    </row>
    <row r="1645" customFormat="false" ht="15" hidden="false" customHeight="false" outlineLevel="0" collapsed="false">
      <c r="A1645" s="6" t="s">
        <v>2798</v>
      </c>
      <c r="B1645" s="6" t="s">
        <v>7898</v>
      </c>
      <c r="C1645" s="6" t="n">
        <v>1785848690</v>
      </c>
      <c r="D1645" s="6" t="n">
        <v>1785850214</v>
      </c>
      <c r="E1645" s="9" t="n">
        <f aca="false">MAX(0,MIN(D1645,Scenario!$B$12)-MAX(C1645,Scenario!$B$11))/60</f>
        <v>25.4</v>
      </c>
    </row>
    <row r="1646" customFormat="false" ht="15" hidden="false" customHeight="false" outlineLevel="0" collapsed="false">
      <c r="A1646" s="6" t="s">
        <v>2800</v>
      </c>
      <c r="B1646" s="6" t="s">
        <v>7890</v>
      </c>
      <c r="C1646" s="6" t="n">
        <v>1785848708</v>
      </c>
      <c r="D1646" s="6" t="n">
        <v>1785850742</v>
      </c>
      <c r="E1646" s="9" t="n">
        <f aca="false">MAX(0,MIN(D1646,Scenario!$B$12)-MAX(C1646,Scenario!$B$11))/60</f>
        <v>33.9</v>
      </c>
    </row>
    <row r="1647" customFormat="false" ht="15" hidden="false" customHeight="false" outlineLevel="0" collapsed="false">
      <c r="A1647" s="6" t="s">
        <v>2802</v>
      </c>
      <c r="B1647" s="6" t="s">
        <v>7886</v>
      </c>
      <c r="C1647" s="6" t="n">
        <v>1785849239</v>
      </c>
      <c r="D1647" s="6" t="n">
        <v>1785851591</v>
      </c>
      <c r="E1647" s="9" t="n">
        <f aca="false">MAX(0,MIN(D1647,Scenario!$B$12)-MAX(C1647,Scenario!$B$11))/60</f>
        <v>39.2</v>
      </c>
    </row>
    <row r="1648" customFormat="false" ht="15" hidden="false" customHeight="false" outlineLevel="0" collapsed="false">
      <c r="A1648" s="6" t="s">
        <v>2804</v>
      </c>
      <c r="B1648" s="6" t="s">
        <v>7887</v>
      </c>
      <c r="C1648" s="6" t="n">
        <v>1785850114</v>
      </c>
      <c r="D1648" s="6" t="n">
        <v>1785854860</v>
      </c>
      <c r="E1648" s="9" t="n">
        <f aca="false">MAX(0,MIN(D1648,Scenario!$B$12)-MAX(C1648,Scenario!$B$11))/60</f>
        <v>79.1</v>
      </c>
    </row>
    <row r="1649" customFormat="false" ht="15" hidden="false" customHeight="false" outlineLevel="0" collapsed="false">
      <c r="A1649" s="6" t="s">
        <v>2806</v>
      </c>
      <c r="B1649" s="6" t="s">
        <v>7885</v>
      </c>
      <c r="C1649" s="6" t="n">
        <v>1785850343</v>
      </c>
      <c r="D1649" s="6" t="n">
        <v>1785851927</v>
      </c>
      <c r="E1649" s="9" t="n">
        <f aca="false">MAX(0,MIN(D1649,Scenario!$B$12)-MAX(C1649,Scenario!$B$11))/60</f>
        <v>26.4</v>
      </c>
    </row>
    <row r="1650" customFormat="false" ht="15" hidden="false" customHeight="false" outlineLevel="0" collapsed="false">
      <c r="A1650" s="6" t="s">
        <v>2798</v>
      </c>
      <c r="B1650" s="6" t="s">
        <v>7898</v>
      </c>
      <c r="C1650" s="6" t="n">
        <v>1785851749</v>
      </c>
      <c r="D1650" s="6" t="n">
        <v>1785853408</v>
      </c>
      <c r="E1650" s="9" t="n">
        <f aca="false">MAX(0,MIN(D1650,Scenario!$B$12)-MAX(C1650,Scenario!$B$11))/60</f>
        <v>27.65</v>
      </c>
    </row>
    <row r="1651" customFormat="false" ht="15" hidden="false" customHeight="false" outlineLevel="0" collapsed="false">
      <c r="A1651" s="6" t="s">
        <v>2808</v>
      </c>
      <c r="B1651" s="6" t="s">
        <v>7892</v>
      </c>
      <c r="C1651" s="6" t="n">
        <v>1785852813</v>
      </c>
      <c r="D1651" s="6" t="n">
        <v>1785858284</v>
      </c>
      <c r="E1651" s="9" t="n">
        <f aca="false">MAX(0,MIN(D1651,Scenario!$B$12)-MAX(C1651,Scenario!$B$11))/60</f>
        <v>91.1833333333333</v>
      </c>
    </row>
    <row r="1652" customFormat="false" ht="15" hidden="false" customHeight="false" outlineLevel="0" collapsed="false">
      <c r="A1652" s="6" t="s">
        <v>2810</v>
      </c>
      <c r="B1652" s="6" t="s">
        <v>7889</v>
      </c>
      <c r="C1652" s="6" t="n">
        <v>1785855037</v>
      </c>
      <c r="D1652" s="6" t="n">
        <v>1785857825</v>
      </c>
      <c r="E1652" s="9" t="n">
        <f aca="false">MAX(0,MIN(D1652,Scenario!$B$12)-MAX(C1652,Scenario!$B$11))/60</f>
        <v>46.4666666666667</v>
      </c>
    </row>
    <row r="1653" customFormat="false" ht="15" hidden="false" customHeight="false" outlineLevel="0" collapsed="false">
      <c r="A1653" s="6" t="s">
        <v>2812</v>
      </c>
      <c r="B1653" s="6" t="s">
        <v>7891</v>
      </c>
      <c r="C1653" s="6" t="n">
        <v>1785856010</v>
      </c>
      <c r="D1653" s="6" t="n">
        <v>1785857628</v>
      </c>
      <c r="E1653" s="9" t="n">
        <f aca="false">MAX(0,MIN(D1653,Scenario!$B$12)-MAX(C1653,Scenario!$B$11))/60</f>
        <v>26.9666666666667</v>
      </c>
    </row>
    <row r="1654" customFormat="false" ht="15" hidden="false" customHeight="false" outlineLevel="0" collapsed="false">
      <c r="A1654" s="6" t="s">
        <v>2814</v>
      </c>
      <c r="B1654" s="6" t="s">
        <v>7890</v>
      </c>
      <c r="C1654" s="6" t="n">
        <v>1785856090</v>
      </c>
      <c r="D1654" s="6" t="n">
        <v>1785858019</v>
      </c>
      <c r="E1654" s="9" t="n">
        <f aca="false">MAX(0,MIN(D1654,Scenario!$B$12)-MAX(C1654,Scenario!$B$11))/60</f>
        <v>32.15</v>
      </c>
    </row>
    <row r="1655" customFormat="false" ht="15" hidden="false" customHeight="false" outlineLevel="0" collapsed="false">
      <c r="A1655" s="6" t="s">
        <v>2816</v>
      </c>
      <c r="B1655" s="6" t="s">
        <v>7887</v>
      </c>
      <c r="C1655" s="6" t="n">
        <v>1785856207</v>
      </c>
      <c r="D1655" s="6" t="n">
        <v>1785857973</v>
      </c>
      <c r="E1655" s="9" t="n">
        <f aca="false">MAX(0,MIN(D1655,Scenario!$B$12)-MAX(C1655,Scenario!$B$11))/60</f>
        <v>29.4333333333333</v>
      </c>
    </row>
    <row r="1656" customFormat="false" ht="15" hidden="false" customHeight="false" outlineLevel="0" collapsed="false">
      <c r="A1656" s="6" t="s">
        <v>2818</v>
      </c>
      <c r="B1656" s="6" t="s">
        <v>7891</v>
      </c>
      <c r="C1656" s="6" t="n">
        <v>1785857660</v>
      </c>
      <c r="D1656" s="6" t="n">
        <v>1785861145</v>
      </c>
      <c r="E1656" s="9" t="n">
        <f aca="false">MAX(0,MIN(D1656,Scenario!$B$12)-MAX(C1656,Scenario!$B$11))/60</f>
        <v>58.0833333333333</v>
      </c>
    </row>
    <row r="1657" customFormat="false" ht="15" hidden="false" customHeight="false" outlineLevel="0" collapsed="false">
      <c r="A1657" s="6" t="s">
        <v>2820</v>
      </c>
      <c r="B1657" s="6" t="s">
        <v>7889</v>
      </c>
      <c r="C1657" s="6" t="n">
        <v>1785857843</v>
      </c>
      <c r="D1657" s="6" t="n">
        <v>1785861854</v>
      </c>
      <c r="E1657" s="9" t="n">
        <f aca="false">MAX(0,MIN(D1657,Scenario!$B$12)-MAX(C1657,Scenario!$B$11))/60</f>
        <v>66.85</v>
      </c>
    </row>
    <row r="1658" customFormat="false" ht="15" hidden="false" customHeight="false" outlineLevel="0" collapsed="false">
      <c r="A1658" s="6" t="s">
        <v>2804</v>
      </c>
      <c r="B1658" s="6" t="s">
        <v>7887</v>
      </c>
      <c r="C1658" s="6" t="n">
        <v>1785857984</v>
      </c>
      <c r="D1658" s="6" t="n">
        <v>1785860647</v>
      </c>
      <c r="E1658" s="9" t="n">
        <f aca="false">MAX(0,MIN(D1658,Scenario!$B$12)-MAX(C1658,Scenario!$B$11))/60</f>
        <v>44.3833333333333</v>
      </c>
    </row>
    <row r="1659" customFormat="false" ht="15" hidden="false" customHeight="false" outlineLevel="0" collapsed="false">
      <c r="A1659" s="6" t="s">
        <v>2792</v>
      </c>
      <c r="B1659" s="6" t="s">
        <v>7892</v>
      </c>
      <c r="C1659" s="6" t="n">
        <v>1785858290</v>
      </c>
      <c r="D1659" s="6" t="n">
        <v>1785864624</v>
      </c>
      <c r="E1659" s="9" t="n">
        <f aca="false">MAX(0,MIN(D1659,Scenario!$B$12)-MAX(C1659,Scenario!$B$11))/60</f>
        <v>105.566666666667</v>
      </c>
    </row>
    <row r="1660" customFormat="false" ht="15" hidden="false" customHeight="false" outlineLevel="0" collapsed="false">
      <c r="A1660" s="6" t="s">
        <v>2830</v>
      </c>
      <c r="B1660" s="6" t="s">
        <v>7899</v>
      </c>
      <c r="C1660" s="6" t="n">
        <v>1785859230</v>
      </c>
      <c r="D1660" s="6" t="n">
        <v>1785859919</v>
      </c>
      <c r="E1660" s="9" t="n">
        <f aca="false">MAX(0,MIN(D1660,Scenario!$B$12)-MAX(C1660,Scenario!$B$11))/60</f>
        <v>11.4833333333333</v>
      </c>
    </row>
    <row r="1661" customFormat="false" ht="15" hidden="false" customHeight="false" outlineLevel="0" collapsed="false">
      <c r="A1661" s="6" t="s">
        <v>2822</v>
      </c>
      <c r="B1661" s="6" t="s">
        <v>7894</v>
      </c>
      <c r="C1661" s="6" t="n">
        <v>1785859239</v>
      </c>
      <c r="D1661" s="6" t="n">
        <v>1785864497</v>
      </c>
      <c r="E1661" s="9" t="n">
        <f aca="false">MAX(0,MIN(D1661,Scenario!$B$12)-MAX(C1661,Scenario!$B$11))/60</f>
        <v>87.6333333333333</v>
      </c>
    </row>
    <row r="1662" customFormat="false" ht="15" hidden="false" customHeight="false" outlineLevel="0" collapsed="false">
      <c r="A1662" s="6" t="s">
        <v>2824</v>
      </c>
      <c r="B1662" s="6" t="s">
        <v>7893</v>
      </c>
      <c r="C1662" s="6" t="n">
        <v>1785859243</v>
      </c>
      <c r="D1662" s="6" t="n">
        <v>1785861789</v>
      </c>
      <c r="E1662" s="9" t="n">
        <f aca="false">MAX(0,MIN(D1662,Scenario!$B$12)-MAX(C1662,Scenario!$B$11))/60</f>
        <v>42.4333333333333</v>
      </c>
    </row>
    <row r="1663" customFormat="false" ht="15" hidden="false" customHeight="false" outlineLevel="0" collapsed="false">
      <c r="A1663" s="6" t="s">
        <v>2828</v>
      </c>
      <c r="B1663" s="6" t="s">
        <v>7890</v>
      </c>
      <c r="C1663" s="6" t="n">
        <v>1785859851</v>
      </c>
      <c r="D1663" s="6" t="n">
        <v>1785861564</v>
      </c>
      <c r="E1663" s="9" t="n">
        <f aca="false">MAX(0,MIN(D1663,Scenario!$B$12)-MAX(C1663,Scenario!$B$11))/60</f>
        <v>28.55</v>
      </c>
    </row>
    <row r="1664" customFormat="false" ht="15" hidden="false" customHeight="false" outlineLevel="0" collapsed="false">
      <c r="A1664" s="6" t="s">
        <v>2840</v>
      </c>
      <c r="B1664" s="6" t="s">
        <v>7899</v>
      </c>
      <c r="C1664" s="6" t="n">
        <v>1785861704</v>
      </c>
      <c r="D1664" s="6" t="n">
        <v>1785862463</v>
      </c>
      <c r="E1664" s="9" t="n">
        <f aca="false">MAX(0,MIN(D1664,Scenario!$B$12)-MAX(C1664,Scenario!$B$11))/60</f>
        <v>12.65</v>
      </c>
    </row>
    <row r="1665" customFormat="false" ht="15" hidden="false" customHeight="false" outlineLevel="0" collapsed="false">
      <c r="A1665" s="6" t="s">
        <v>2830</v>
      </c>
      <c r="B1665" s="6" t="s">
        <v>7899</v>
      </c>
      <c r="C1665" s="6" t="n">
        <v>1785862487</v>
      </c>
      <c r="D1665" s="6" t="n">
        <v>1785863190</v>
      </c>
      <c r="E1665" s="9" t="n">
        <f aca="false">MAX(0,MIN(D1665,Scenario!$B$12)-MAX(C1665,Scenario!$B$11))/60</f>
        <v>11.7166666666667</v>
      </c>
    </row>
    <row r="1666" customFormat="false" ht="15" hidden="false" customHeight="false" outlineLevel="0" collapsed="false">
      <c r="A1666" s="6" t="s">
        <v>2842</v>
      </c>
      <c r="B1666" s="6" t="s">
        <v>7890</v>
      </c>
      <c r="C1666" s="6" t="n">
        <v>1785862841</v>
      </c>
      <c r="D1666" s="6" t="n">
        <v>1785867696</v>
      </c>
      <c r="E1666" s="9" t="n">
        <f aca="false">MAX(0,MIN(D1666,Scenario!$B$12)-MAX(C1666,Scenario!$B$11))/60</f>
        <v>80.9166666666667</v>
      </c>
    </row>
    <row r="1667" customFormat="false" ht="15" hidden="false" customHeight="false" outlineLevel="0" collapsed="false">
      <c r="A1667" s="6" t="s">
        <v>2834</v>
      </c>
      <c r="B1667" s="6" t="s">
        <v>7891</v>
      </c>
      <c r="C1667" s="6" t="n">
        <v>1785863005</v>
      </c>
      <c r="D1667" s="6" t="n">
        <v>1785866843</v>
      </c>
      <c r="E1667" s="9" t="n">
        <f aca="false">MAX(0,MIN(D1667,Scenario!$B$12)-MAX(C1667,Scenario!$B$11))/60</f>
        <v>63.9666666666667</v>
      </c>
    </row>
    <row r="1668" customFormat="false" ht="15" hidden="false" customHeight="false" outlineLevel="0" collapsed="false">
      <c r="A1668" s="6" t="s">
        <v>2836</v>
      </c>
      <c r="B1668" s="6" t="s">
        <v>7895</v>
      </c>
      <c r="C1668" s="6" t="n">
        <v>1785863383</v>
      </c>
      <c r="D1668" s="6" t="n">
        <v>1785866017</v>
      </c>
      <c r="E1668" s="9" t="n">
        <f aca="false">MAX(0,MIN(D1668,Scenario!$B$12)-MAX(C1668,Scenario!$B$11))/60</f>
        <v>43.9</v>
      </c>
    </row>
    <row r="1669" customFormat="false" ht="15" hidden="false" customHeight="false" outlineLevel="0" collapsed="false">
      <c r="A1669" s="6" t="s">
        <v>2840</v>
      </c>
      <c r="B1669" s="6" t="s">
        <v>7899</v>
      </c>
      <c r="C1669" s="6" t="n">
        <v>1785863404</v>
      </c>
      <c r="D1669" s="6" t="n">
        <v>1785864016</v>
      </c>
      <c r="E1669" s="9" t="n">
        <f aca="false">MAX(0,MIN(D1669,Scenario!$B$12)-MAX(C1669,Scenario!$B$11))/60</f>
        <v>10.2</v>
      </c>
    </row>
    <row r="1670" customFormat="false" ht="15" hidden="false" customHeight="false" outlineLevel="0" collapsed="false">
      <c r="A1670" s="6" t="s">
        <v>2844</v>
      </c>
      <c r="B1670" s="6" t="s">
        <v>7899</v>
      </c>
      <c r="C1670" s="6" t="n">
        <v>1785864067</v>
      </c>
      <c r="D1670" s="6" t="n">
        <v>1785865915</v>
      </c>
      <c r="E1670" s="9" t="n">
        <f aca="false">MAX(0,MIN(D1670,Scenario!$B$12)-MAX(C1670,Scenario!$B$11))/60</f>
        <v>30.8</v>
      </c>
    </row>
    <row r="1671" customFormat="false" ht="15" hidden="false" customHeight="false" outlineLevel="0" collapsed="false">
      <c r="A1671" s="6" t="s">
        <v>2838</v>
      </c>
      <c r="B1671" s="6" t="s">
        <v>7894</v>
      </c>
      <c r="C1671" s="6" t="n">
        <v>1785864539</v>
      </c>
      <c r="D1671" s="6" t="n">
        <v>1785868310</v>
      </c>
      <c r="E1671" s="9" t="n">
        <f aca="false">MAX(0,MIN(D1671,Scenario!$B$12)-MAX(C1671,Scenario!$B$11))/60</f>
        <v>62.85</v>
      </c>
    </row>
    <row r="1672" customFormat="false" ht="15" hidden="false" customHeight="false" outlineLevel="0" collapsed="false">
      <c r="A1672" s="6" t="s">
        <v>2808</v>
      </c>
      <c r="B1672" s="6" t="s">
        <v>7892</v>
      </c>
      <c r="C1672" s="6" t="n">
        <v>1785864650</v>
      </c>
      <c r="D1672" s="6" t="n">
        <v>1785869378</v>
      </c>
      <c r="E1672" s="9" t="n">
        <f aca="false">MAX(0,MIN(D1672,Scenario!$B$12)-MAX(C1672,Scenario!$B$11))/60</f>
        <v>78.8</v>
      </c>
    </row>
    <row r="1673" customFormat="false" ht="15" hidden="false" customHeight="false" outlineLevel="0" collapsed="false">
      <c r="A1673" s="6" t="s">
        <v>2848</v>
      </c>
      <c r="B1673" s="6" t="s">
        <v>7899</v>
      </c>
      <c r="C1673" s="6" t="n">
        <v>1785865933</v>
      </c>
      <c r="D1673" s="6" t="n">
        <v>1785870048</v>
      </c>
      <c r="E1673" s="9" t="n">
        <f aca="false">MAX(0,MIN(D1673,Scenario!$B$12)-MAX(C1673,Scenario!$B$11))/60</f>
        <v>68.5833333333333</v>
      </c>
    </row>
    <row r="1674" customFormat="false" ht="15" hidden="false" customHeight="false" outlineLevel="0" collapsed="false">
      <c r="A1674" s="6" t="s">
        <v>2846</v>
      </c>
      <c r="B1674" s="6" t="s">
        <v>7895</v>
      </c>
      <c r="C1674" s="6" t="n">
        <v>1785866047</v>
      </c>
      <c r="D1674" s="6" t="n">
        <v>1785868138</v>
      </c>
      <c r="E1674" s="9" t="n">
        <f aca="false">MAX(0,MIN(D1674,Scenario!$B$12)-MAX(C1674,Scenario!$B$11))/60</f>
        <v>34.85</v>
      </c>
    </row>
    <row r="1675" customFormat="false" ht="15" hidden="false" customHeight="false" outlineLevel="0" collapsed="false">
      <c r="A1675" s="6" t="s">
        <v>2850</v>
      </c>
      <c r="B1675" s="6" t="s">
        <v>7893</v>
      </c>
      <c r="C1675" s="6" t="n">
        <v>1785866289</v>
      </c>
      <c r="D1675" s="6" t="n">
        <v>1785869359</v>
      </c>
      <c r="E1675" s="9" t="n">
        <f aca="false">MAX(0,MIN(D1675,Scenario!$B$12)-MAX(C1675,Scenario!$B$11))/60</f>
        <v>51.1666666666667</v>
      </c>
    </row>
    <row r="1676" customFormat="false" ht="15" hidden="false" customHeight="false" outlineLevel="0" collapsed="false">
      <c r="A1676" s="6" t="s">
        <v>2852</v>
      </c>
      <c r="B1676" s="6" t="s">
        <v>7897</v>
      </c>
      <c r="C1676" s="6" t="n">
        <v>1785867629</v>
      </c>
      <c r="D1676" s="6" t="n">
        <v>1785871217</v>
      </c>
      <c r="E1676" s="9" t="n">
        <f aca="false">MAX(0,MIN(D1676,Scenario!$B$12)-MAX(C1676,Scenario!$B$11))/60</f>
        <v>59.8</v>
      </c>
    </row>
    <row r="1677" customFormat="false" ht="15" hidden="false" customHeight="false" outlineLevel="0" collapsed="false">
      <c r="A1677" s="6" t="s">
        <v>2854</v>
      </c>
      <c r="B1677" s="6" t="s">
        <v>7891</v>
      </c>
      <c r="C1677" s="6" t="n">
        <v>1785868135</v>
      </c>
      <c r="D1677" s="6" t="n">
        <v>1785868437</v>
      </c>
      <c r="E1677" s="9" t="n">
        <f aca="false">MAX(0,MIN(D1677,Scenario!$B$12)-MAX(C1677,Scenario!$B$11))/60</f>
        <v>5.03333333333333</v>
      </c>
    </row>
    <row r="1678" customFormat="false" ht="15" hidden="false" customHeight="false" outlineLevel="0" collapsed="false">
      <c r="A1678" s="6" t="s">
        <v>2854</v>
      </c>
      <c r="B1678" s="6" t="s">
        <v>7896</v>
      </c>
      <c r="C1678" s="6" t="n">
        <v>1785868460</v>
      </c>
      <c r="D1678" s="6" t="n">
        <v>1785874450</v>
      </c>
      <c r="E1678" s="9" t="n">
        <f aca="false">MAX(0,MIN(D1678,Scenario!$B$12)-MAX(C1678,Scenario!$B$11))/60</f>
        <v>99.8333333333333</v>
      </c>
    </row>
    <row r="1679" customFormat="false" ht="15" hidden="false" customHeight="false" outlineLevel="0" collapsed="false">
      <c r="A1679" s="6" t="s">
        <v>2836</v>
      </c>
      <c r="B1679" s="6" t="s">
        <v>7895</v>
      </c>
      <c r="C1679" s="6" t="n">
        <v>1785868691</v>
      </c>
      <c r="D1679" s="6" t="n">
        <v>1785871717</v>
      </c>
      <c r="E1679" s="9" t="n">
        <f aca="false">MAX(0,MIN(D1679,Scenario!$B$12)-MAX(C1679,Scenario!$B$11))/60</f>
        <v>50.4333333333333</v>
      </c>
    </row>
    <row r="1680" customFormat="false" ht="15" hidden="false" customHeight="false" outlineLevel="0" collapsed="false">
      <c r="A1680" s="6" t="s">
        <v>2856</v>
      </c>
      <c r="B1680" s="6" t="s">
        <v>7890</v>
      </c>
      <c r="C1680" s="6" t="n">
        <v>1785869313</v>
      </c>
      <c r="D1680" s="6" t="n">
        <v>1785871271</v>
      </c>
      <c r="E1680" s="9" t="n">
        <f aca="false">MAX(0,MIN(D1680,Scenario!$B$12)-MAX(C1680,Scenario!$B$11))/60</f>
        <v>32.6333333333333</v>
      </c>
    </row>
    <row r="1681" customFormat="false" ht="15" hidden="false" customHeight="false" outlineLevel="0" collapsed="false">
      <c r="A1681" s="6" t="s">
        <v>2816</v>
      </c>
      <c r="B1681" s="6" t="s">
        <v>7893</v>
      </c>
      <c r="C1681" s="6" t="n">
        <v>1785869487</v>
      </c>
      <c r="D1681" s="6" t="n">
        <v>1785872691</v>
      </c>
      <c r="E1681" s="9" t="n">
        <f aca="false">MAX(0,MIN(D1681,Scenario!$B$12)-MAX(C1681,Scenario!$B$11))/60</f>
        <v>53.4</v>
      </c>
    </row>
    <row r="1682" customFormat="false" ht="15" hidden="false" customHeight="false" outlineLevel="0" collapsed="false">
      <c r="A1682" s="6" t="s">
        <v>2860</v>
      </c>
      <c r="B1682" s="6" t="s">
        <v>7894</v>
      </c>
      <c r="C1682" s="6" t="n">
        <v>1785869901</v>
      </c>
      <c r="D1682" s="6" t="n">
        <v>1785870551</v>
      </c>
      <c r="E1682" s="9" t="n">
        <f aca="false">MAX(0,MIN(D1682,Scenario!$B$12)-MAX(C1682,Scenario!$B$11))/60</f>
        <v>10.8333333333333</v>
      </c>
    </row>
    <row r="1683" customFormat="false" ht="15" hidden="false" customHeight="false" outlineLevel="0" collapsed="false">
      <c r="A1683" s="6" t="s">
        <v>2858</v>
      </c>
      <c r="B1683" s="6" t="s">
        <v>7897</v>
      </c>
      <c r="C1683" s="6" t="n">
        <v>1785871263</v>
      </c>
      <c r="D1683" s="6" t="n">
        <v>1785873751</v>
      </c>
      <c r="E1683" s="9" t="n">
        <f aca="false">MAX(0,MIN(D1683,Scenario!$B$12)-MAX(C1683,Scenario!$B$11))/60</f>
        <v>41.4666666666667</v>
      </c>
    </row>
    <row r="1684" customFormat="false" ht="15" hidden="false" customHeight="false" outlineLevel="0" collapsed="false">
      <c r="A1684" s="6" t="s">
        <v>2862</v>
      </c>
      <c r="B1684" s="6" t="s">
        <v>7899</v>
      </c>
      <c r="C1684" s="6" t="n">
        <v>1785872316</v>
      </c>
      <c r="D1684" s="6" t="n">
        <v>1785876667</v>
      </c>
      <c r="E1684" s="9" t="n">
        <f aca="false">MAX(0,MIN(D1684,Scenario!$B$12)-MAX(C1684,Scenario!$B$11))/60</f>
        <v>72.5166666666667</v>
      </c>
    </row>
    <row r="1685" customFormat="false" ht="15" hidden="false" customHeight="false" outlineLevel="0" collapsed="false">
      <c r="A1685" s="6" t="s">
        <v>2864</v>
      </c>
      <c r="B1685" s="6" t="s">
        <v>7893</v>
      </c>
      <c r="C1685" s="6" t="n">
        <v>1785872710</v>
      </c>
      <c r="D1685" s="6" t="n">
        <v>1785876264</v>
      </c>
      <c r="E1685" s="9" t="n">
        <f aca="false">MAX(0,MIN(D1685,Scenario!$B$12)-MAX(C1685,Scenario!$B$11))/60</f>
        <v>59.2333333333333</v>
      </c>
    </row>
    <row r="1686" customFormat="false" ht="15" hidden="false" customHeight="false" outlineLevel="0" collapsed="false">
      <c r="A1686" s="6" t="s">
        <v>2866</v>
      </c>
      <c r="B1686" s="6" t="s">
        <v>7897</v>
      </c>
      <c r="C1686" s="6" t="n">
        <v>1785875237</v>
      </c>
      <c r="D1686" s="6" t="n">
        <v>1785879098</v>
      </c>
      <c r="E1686" s="9" t="n">
        <f aca="false">MAX(0,MIN(D1686,Scenario!$B$12)-MAX(C1686,Scenario!$B$11))/60</f>
        <v>64.35</v>
      </c>
    </row>
    <row r="1687" customFormat="false" ht="15" hidden="false" customHeight="false" outlineLevel="0" collapsed="false">
      <c r="A1687" s="6" t="s">
        <v>2854</v>
      </c>
      <c r="B1687" s="6" t="s">
        <v>7896</v>
      </c>
      <c r="C1687" s="6" t="n">
        <v>1785876748</v>
      </c>
      <c r="D1687" s="6" t="n">
        <v>1785880357</v>
      </c>
      <c r="E1687" s="9" t="n">
        <f aca="false">MAX(0,MIN(D1687,Scenario!$B$12)-MAX(C1687,Scenario!$B$11))/60</f>
        <v>60.15</v>
      </c>
    </row>
    <row r="1688" customFormat="false" ht="15" hidden="false" customHeight="false" outlineLevel="0" collapsed="false">
      <c r="A1688" s="6" t="s">
        <v>2868</v>
      </c>
      <c r="B1688" s="6" t="s">
        <v>7894</v>
      </c>
      <c r="C1688" s="6" t="n">
        <v>1785879632</v>
      </c>
      <c r="D1688" s="6" t="n">
        <v>1785881394</v>
      </c>
      <c r="E1688" s="9" t="n">
        <f aca="false">MAX(0,MIN(D1688,Scenario!$B$12)-MAX(C1688,Scenario!$B$11))/60</f>
        <v>29.3666666666667</v>
      </c>
    </row>
    <row r="1689" customFormat="false" ht="15" hidden="false" customHeight="false" outlineLevel="0" collapsed="false">
      <c r="A1689" s="6" t="s">
        <v>2870</v>
      </c>
      <c r="B1689" s="6" t="s">
        <v>7893</v>
      </c>
      <c r="C1689" s="6" t="n">
        <v>1785879832</v>
      </c>
      <c r="D1689" s="6" t="n">
        <v>1785882326</v>
      </c>
      <c r="E1689" s="9" t="n">
        <f aca="false">MAX(0,MIN(D1689,Scenario!$B$12)-MAX(C1689,Scenario!$B$11))/60</f>
        <v>41.5666666666667</v>
      </c>
    </row>
    <row r="1690" customFormat="false" ht="15" hidden="false" customHeight="false" outlineLevel="0" collapsed="false">
      <c r="A1690" s="6" t="s">
        <v>2872</v>
      </c>
      <c r="B1690" s="6" t="s">
        <v>7896</v>
      </c>
      <c r="C1690" s="6" t="n">
        <v>1785880466</v>
      </c>
      <c r="D1690" s="6" t="n">
        <v>1785883871</v>
      </c>
      <c r="E1690" s="9" t="n">
        <f aca="false">MAX(0,MIN(D1690,Scenario!$B$12)-MAX(C1690,Scenario!$B$11))/60</f>
        <v>56.75</v>
      </c>
    </row>
    <row r="1691" customFormat="false" ht="15" hidden="false" customHeight="false" outlineLevel="0" collapsed="false">
      <c r="A1691" s="6" t="s">
        <v>2866</v>
      </c>
      <c r="B1691" s="6" t="s">
        <v>7897</v>
      </c>
      <c r="C1691" s="6" t="n">
        <v>1785881716</v>
      </c>
      <c r="D1691" s="6" t="n">
        <v>1785886611</v>
      </c>
      <c r="E1691" s="9" t="n">
        <f aca="false">MAX(0,MIN(D1691,Scenario!$B$12)-MAX(C1691,Scenario!$B$11))/60</f>
        <v>81.5833333333333</v>
      </c>
    </row>
    <row r="1692" customFormat="false" ht="15" hidden="false" customHeight="false" outlineLevel="0" collapsed="false">
      <c r="A1692" s="6" t="s">
        <v>2872</v>
      </c>
      <c r="B1692" s="6" t="s">
        <v>7896</v>
      </c>
      <c r="C1692" s="6" t="n">
        <v>1785885701</v>
      </c>
      <c r="D1692" s="6" t="n">
        <v>1785889817</v>
      </c>
      <c r="E1692" s="9" t="n">
        <f aca="false">MAX(0,MIN(D1692,Scenario!$B$12)-MAX(C1692,Scenario!$B$11))/60</f>
        <v>68.6</v>
      </c>
    </row>
    <row r="1693" customFormat="false" ht="15" hidden="false" customHeight="false" outlineLevel="0" collapsed="false">
      <c r="A1693" s="6" t="s">
        <v>2784</v>
      </c>
      <c r="B1693" s="6" t="s">
        <v>7897</v>
      </c>
      <c r="C1693" s="6" t="n">
        <v>1785888588</v>
      </c>
      <c r="D1693" s="6" t="n">
        <v>1785889788</v>
      </c>
      <c r="E1693" s="9" t="n">
        <f aca="false">MAX(0,MIN(D1693,Scenario!$B$12)-MAX(C1693,Scenario!$B$11))/60</f>
        <v>20</v>
      </c>
    </row>
    <row r="1694" customFormat="false" ht="15" hidden="false" customHeight="false" outlineLevel="0" collapsed="false">
      <c r="A1694" s="6" t="s">
        <v>2790</v>
      </c>
      <c r="B1694" s="6" t="s">
        <v>7884</v>
      </c>
      <c r="C1694" s="6" t="n">
        <v>1785906740</v>
      </c>
      <c r="D1694" s="6" t="n">
        <v>1785910251</v>
      </c>
      <c r="E1694" s="9" t="n">
        <f aca="false">MAX(0,MIN(D1694,Scenario!$B$12)-MAX(C1694,Scenario!$B$11))/60</f>
        <v>58.5166666666667</v>
      </c>
    </row>
    <row r="1695" customFormat="false" ht="15" hidden="false" customHeight="false" outlineLevel="0" collapsed="false">
      <c r="A1695" s="6" t="s">
        <v>2874</v>
      </c>
      <c r="B1695" s="6" t="s">
        <v>7883</v>
      </c>
      <c r="C1695" s="6" t="n">
        <v>1785910220</v>
      </c>
      <c r="D1695" s="6" t="n">
        <v>1785911579</v>
      </c>
      <c r="E1695" s="9" t="n">
        <f aca="false">MAX(0,MIN(D1695,Scenario!$B$12)-MAX(C1695,Scenario!$B$11))/60</f>
        <v>22.65</v>
      </c>
    </row>
    <row r="1696" customFormat="false" ht="15" hidden="false" customHeight="false" outlineLevel="0" collapsed="false">
      <c r="A1696" s="6" t="s">
        <v>2876</v>
      </c>
      <c r="B1696" s="6" t="s">
        <v>7884</v>
      </c>
      <c r="C1696" s="6" t="n">
        <v>1785912831</v>
      </c>
      <c r="D1696" s="6" t="n">
        <v>1785914741</v>
      </c>
      <c r="E1696" s="9" t="n">
        <f aca="false">MAX(0,MIN(D1696,Scenario!$B$12)-MAX(C1696,Scenario!$B$11))/60</f>
        <v>31.8333333333333</v>
      </c>
    </row>
    <row r="1697" customFormat="false" ht="15" hidden="false" customHeight="false" outlineLevel="0" collapsed="false">
      <c r="A1697" s="6" t="s">
        <v>2878</v>
      </c>
      <c r="B1697" s="6" t="s">
        <v>7886</v>
      </c>
      <c r="C1697" s="6" t="n">
        <v>1785913604</v>
      </c>
      <c r="D1697" s="6" t="n">
        <v>1785915920</v>
      </c>
      <c r="E1697" s="9" t="n">
        <f aca="false">MAX(0,MIN(D1697,Scenario!$B$12)-MAX(C1697,Scenario!$B$11))/60</f>
        <v>38.6</v>
      </c>
    </row>
    <row r="1698" customFormat="false" ht="15" hidden="false" customHeight="false" outlineLevel="0" collapsed="false">
      <c r="A1698" s="6" t="s">
        <v>2880</v>
      </c>
      <c r="B1698" s="6" t="s">
        <v>7885</v>
      </c>
      <c r="C1698" s="6" t="n">
        <v>1785913899</v>
      </c>
      <c r="D1698" s="6" t="n">
        <v>1785917410</v>
      </c>
      <c r="E1698" s="9" t="n">
        <f aca="false">MAX(0,MIN(D1698,Scenario!$B$12)-MAX(C1698,Scenario!$B$11))/60</f>
        <v>58.5166666666667</v>
      </c>
    </row>
    <row r="1699" customFormat="false" ht="15" hidden="false" customHeight="false" outlineLevel="0" collapsed="false">
      <c r="A1699" s="6" t="s">
        <v>2882</v>
      </c>
      <c r="B1699" s="6" t="s">
        <v>7883</v>
      </c>
      <c r="C1699" s="6" t="n">
        <v>1785914935</v>
      </c>
      <c r="D1699" s="6" t="n">
        <v>1785919533</v>
      </c>
      <c r="E1699" s="9" t="n">
        <f aca="false">MAX(0,MIN(D1699,Scenario!$B$12)-MAX(C1699,Scenario!$B$11))/60</f>
        <v>76.6333333333333</v>
      </c>
    </row>
    <row r="1700" customFormat="false" ht="15" hidden="false" customHeight="false" outlineLevel="0" collapsed="false">
      <c r="A1700" s="6" t="s">
        <v>2884</v>
      </c>
      <c r="B1700" s="6" t="s">
        <v>7898</v>
      </c>
      <c r="C1700" s="6" t="n">
        <v>1785916229</v>
      </c>
      <c r="D1700" s="6" t="n">
        <v>1785916717</v>
      </c>
      <c r="E1700" s="9" t="n">
        <f aca="false">MAX(0,MIN(D1700,Scenario!$B$12)-MAX(C1700,Scenario!$B$11))/60</f>
        <v>8.13333333333333</v>
      </c>
    </row>
    <row r="1701" customFormat="false" ht="15" hidden="false" customHeight="false" outlineLevel="0" collapsed="false">
      <c r="A1701" s="6" t="s">
        <v>2886</v>
      </c>
      <c r="B1701" s="6" t="s">
        <v>7884</v>
      </c>
      <c r="C1701" s="6" t="n">
        <v>1785916623</v>
      </c>
      <c r="D1701" s="6" t="n">
        <v>1785921449</v>
      </c>
      <c r="E1701" s="9" t="n">
        <f aca="false">MAX(0,MIN(D1701,Scenario!$B$12)-MAX(C1701,Scenario!$B$11))/60</f>
        <v>80.4333333333333</v>
      </c>
    </row>
    <row r="1702" customFormat="false" ht="15" hidden="false" customHeight="false" outlineLevel="0" collapsed="false">
      <c r="A1702" s="6" t="s">
        <v>2888</v>
      </c>
      <c r="B1702" s="6" t="s">
        <v>7898</v>
      </c>
      <c r="C1702" s="6" t="n">
        <v>1785917063</v>
      </c>
      <c r="D1702" s="6" t="n">
        <v>1785919488</v>
      </c>
      <c r="E1702" s="9" t="n">
        <f aca="false">MAX(0,MIN(D1702,Scenario!$B$12)-MAX(C1702,Scenario!$B$11))/60</f>
        <v>40.4166666666667</v>
      </c>
    </row>
    <row r="1703" customFormat="false" ht="15" hidden="false" customHeight="false" outlineLevel="0" collapsed="false">
      <c r="A1703" s="6" t="s">
        <v>2850</v>
      </c>
      <c r="B1703" s="6" t="s">
        <v>7886</v>
      </c>
      <c r="C1703" s="6" t="n">
        <v>1785918361</v>
      </c>
      <c r="D1703" s="6" t="n">
        <v>1785923363</v>
      </c>
      <c r="E1703" s="9" t="n">
        <f aca="false">MAX(0,MIN(D1703,Scenario!$B$12)-MAX(C1703,Scenario!$B$11))/60</f>
        <v>83.3666666666667</v>
      </c>
    </row>
    <row r="1704" customFormat="false" ht="15" hidden="false" customHeight="false" outlineLevel="0" collapsed="false">
      <c r="A1704" s="6" t="s">
        <v>2890</v>
      </c>
      <c r="B1704" s="6" t="s">
        <v>7885</v>
      </c>
      <c r="C1704" s="6" t="n">
        <v>1785919594</v>
      </c>
      <c r="D1704" s="6" t="n">
        <v>1785922075</v>
      </c>
      <c r="E1704" s="9" t="n">
        <f aca="false">MAX(0,MIN(D1704,Scenario!$B$12)-MAX(C1704,Scenario!$B$11))/60</f>
        <v>41.35</v>
      </c>
    </row>
    <row r="1705" customFormat="false" ht="15" hidden="false" customHeight="false" outlineLevel="0" collapsed="false">
      <c r="A1705" s="6" t="s">
        <v>2892</v>
      </c>
      <c r="B1705" s="6" t="s">
        <v>7887</v>
      </c>
      <c r="C1705" s="6" t="n">
        <v>1785921298</v>
      </c>
      <c r="D1705" s="6" t="n">
        <v>1785922698</v>
      </c>
      <c r="E1705" s="9" t="n">
        <f aca="false">MAX(0,MIN(D1705,Scenario!$B$12)-MAX(C1705,Scenario!$B$11))/60</f>
        <v>23.3333333333333</v>
      </c>
    </row>
    <row r="1706" customFormat="false" ht="15" hidden="false" customHeight="false" outlineLevel="0" collapsed="false">
      <c r="A1706" s="6" t="s">
        <v>2882</v>
      </c>
      <c r="B1706" s="6" t="s">
        <v>7883</v>
      </c>
      <c r="C1706" s="6" t="n">
        <v>1785922230</v>
      </c>
      <c r="D1706" s="6" t="n">
        <v>1785923991</v>
      </c>
      <c r="E1706" s="9" t="n">
        <f aca="false">MAX(0,MIN(D1706,Scenario!$B$12)-MAX(C1706,Scenario!$B$11))/60</f>
        <v>29.35</v>
      </c>
    </row>
    <row r="1707" customFormat="false" ht="15" hidden="false" customHeight="false" outlineLevel="0" collapsed="false">
      <c r="A1707" s="6" t="s">
        <v>2894</v>
      </c>
      <c r="B1707" s="6" t="s">
        <v>7885</v>
      </c>
      <c r="C1707" s="6" t="n">
        <v>1785922570</v>
      </c>
      <c r="D1707" s="6" t="n">
        <v>1785925057</v>
      </c>
      <c r="E1707" s="9" t="n">
        <f aca="false">MAX(0,MIN(D1707,Scenario!$B$12)-MAX(C1707,Scenario!$B$11))/60</f>
        <v>41.45</v>
      </c>
    </row>
    <row r="1708" customFormat="false" ht="15" hidden="false" customHeight="false" outlineLevel="0" collapsed="false">
      <c r="A1708" s="6" t="s">
        <v>2886</v>
      </c>
      <c r="B1708" s="6" t="s">
        <v>7884</v>
      </c>
      <c r="C1708" s="6" t="n">
        <v>1785923551</v>
      </c>
      <c r="D1708" s="6" t="n">
        <v>1785926752</v>
      </c>
      <c r="E1708" s="9" t="n">
        <f aca="false">MAX(0,MIN(D1708,Scenario!$B$12)-MAX(C1708,Scenario!$B$11))/60</f>
        <v>53.35</v>
      </c>
    </row>
    <row r="1709" customFormat="false" ht="15" hidden="false" customHeight="false" outlineLevel="0" collapsed="false">
      <c r="A1709" s="6" t="s">
        <v>2896</v>
      </c>
      <c r="B1709" s="6" t="s">
        <v>7887</v>
      </c>
      <c r="C1709" s="6" t="n">
        <v>1785924608</v>
      </c>
      <c r="D1709" s="6" t="n">
        <v>1785929028</v>
      </c>
      <c r="E1709" s="9" t="n">
        <f aca="false">MAX(0,MIN(D1709,Scenario!$B$12)-MAX(C1709,Scenario!$B$11))/60</f>
        <v>73.6666666666667</v>
      </c>
    </row>
    <row r="1710" customFormat="false" ht="15" hidden="false" customHeight="false" outlineLevel="0" collapsed="false">
      <c r="A1710" s="6" t="s">
        <v>2898</v>
      </c>
      <c r="B1710" s="6" t="s">
        <v>7886</v>
      </c>
      <c r="C1710" s="6" t="n">
        <v>1785924821</v>
      </c>
      <c r="D1710" s="6" t="n">
        <v>1785927339</v>
      </c>
      <c r="E1710" s="9" t="n">
        <f aca="false">MAX(0,MIN(D1710,Scenario!$B$12)-MAX(C1710,Scenario!$B$11))/60</f>
        <v>41.9666666666667</v>
      </c>
    </row>
    <row r="1711" customFormat="false" ht="15" hidden="false" customHeight="false" outlineLevel="0" collapsed="false">
      <c r="A1711" s="6" t="s">
        <v>2900</v>
      </c>
      <c r="B1711" s="6" t="s">
        <v>7883</v>
      </c>
      <c r="C1711" s="6" t="n">
        <v>1785924849</v>
      </c>
      <c r="D1711" s="6" t="n">
        <v>1785925756</v>
      </c>
      <c r="E1711" s="9" t="n">
        <f aca="false">MAX(0,MIN(D1711,Scenario!$B$12)-MAX(C1711,Scenario!$B$11))/60</f>
        <v>15.1166666666667</v>
      </c>
    </row>
    <row r="1712" customFormat="false" ht="15" hidden="false" customHeight="false" outlineLevel="0" collapsed="false">
      <c r="A1712" s="6" t="s">
        <v>2890</v>
      </c>
      <c r="B1712" s="6" t="s">
        <v>7885</v>
      </c>
      <c r="C1712" s="6" t="n">
        <v>1785925080</v>
      </c>
      <c r="D1712" s="6" t="n">
        <v>1785928039</v>
      </c>
      <c r="E1712" s="9" t="n">
        <f aca="false">MAX(0,MIN(D1712,Scenario!$B$12)-MAX(C1712,Scenario!$B$11))/60</f>
        <v>49.3166666666667</v>
      </c>
    </row>
    <row r="1713" customFormat="false" ht="15" hidden="false" customHeight="false" outlineLevel="0" collapsed="false">
      <c r="A1713" s="6" t="s">
        <v>2902</v>
      </c>
      <c r="B1713" s="6" t="s">
        <v>7889</v>
      </c>
      <c r="C1713" s="6" t="n">
        <v>1785926537</v>
      </c>
      <c r="D1713" s="6" t="n">
        <v>1785929684</v>
      </c>
      <c r="E1713" s="9" t="n">
        <f aca="false">MAX(0,MIN(D1713,Scenario!$B$12)-MAX(C1713,Scenario!$B$11))/60</f>
        <v>52.45</v>
      </c>
    </row>
    <row r="1714" customFormat="false" ht="15" hidden="false" customHeight="false" outlineLevel="0" collapsed="false">
      <c r="A1714" s="6" t="s">
        <v>2904</v>
      </c>
      <c r="B1714" s="6" t="s">
        <v>7898</v>
      </c>
      <c r="C1714" s="6" t="n">
        <v>1785926773</v>
      </c>
      <c r="D1714" s="6" t="n">
        <v>1785929104</v>
      </c>
      <c r="E1714" s="9" t="n">
        <f aca="false">MAX(0,MIN(D1714,Scenario!$B$12)-MAX(C1714,Scenario!$B$11))/60</f>
        <v>38.85</v>
      </c>
    </row>
    <row r="1715" customFormat="false" ht="15" hidden="false" customHeight="false" outlineLevel="0" collapsed="false">
      <c r="A1715" s="6" t="s">
        <v>2900</v>
      </c>
      <c r="B1715" s="6" t="s">
        <v>7883</v>
      </c>
      <c r="C1715" s="6" t="n">
        <v>1785926973</v>
      </c>
      <c r="D1715" s="6" t="n">
        <v>1785928210</v>
      </c>
      <c r="E1715" s="9" t="n">
        <f aca="false">MAX(0,MIN(D1715,Scenario!$B$12)-MAX(C1715,Scenario!$B$11))/60</f>
        <v>20.6166666666667</v>
      </c>
    </row>
    <row r="1716" customFormat="false" ht="15" hidden="false" customHeight="false" outlineLevel="0" collapsed="false">
      <c r="A1716" s="6" t="s">
        <v>2906</v>
      </c>
      <c r="B1716" s="6" t="s">
        <v>7882</v>
      </c>
      <c r="C1716" s="6" t="n">
        <v>1785927997</v>
      </c>
      <c r="D1716" s="6" t="n">
        <v>1785930555</v>
      </c>
      <c r="E1716" s="9" t="n">
        <f aca="false">MAX(0,MIN(D1716,Scenario!$B$12)-MAX(C1716,Scenario!$B$11))/60</f>
        <v>42.6333333333333</v>
      </c>
    </row>
    <row r="1717" customFormat="false" ht="15" hidden="false" customHeight="false" outlineLevel="0" collapsed="false">
      <c r="A1717" s="6" t="s">
        <v>2908</v>
      </c>
      <c r="B1717" s="6" t="s">
        <v>7884</v>
      </c>
      <c r="C1717" s="6" t="n">
        <v>1785928178</v>
      </c>
      <c r="D1717" s="6" t="n">
        <v>1785930569</v>
      </c>
      <c r="E1717" s="9" t="n">
        <f aca="false">MAX(0,MIN(D1717,Scenario!$B$12)-MAX(C1717,Scenario!$B$11))/60</f>
        <v>39.85</v>
      </c>
    </row>
    <row r="1718" customFormat="false" ht="15" hidden="false" customHeight="false" outlineLevel="0" collapsed="false">
      <c r="A1718" s="6" t="s">
        <v>2910</v>
      </c>
      <c r="B1718" s="6" t="s">
        <v>7885</v>
      </c>
      <c r="C1718" s="6" t="n">
        <v>1785928279</v>
      </c>
      <c r="D1718" s="6" t="n">
        <v>1785930719</v>
      </c>
      <c r="E1718" s="9" t="n">
        <f aca="false">MAX(0,MIN(D1718,Scenario!$B$12)-MAX(C1718,Scenario!$B$11))/60</f>
        <v>40.6666666666667</v>
      </c>
    </row>
    <row r="1719" customFormat="false" ht="15" hidden="false" customHeight="false" outlineLevel="0" collapsed="false">
      <c r="A1719" s="6" t="s">
        <v>2912</v>
      </c>
      <c r="B1719" s="6" t="s">
        <v>7888</v>
      </c>
      <c r="C1719" s="6" t="n">
        <v>1785928807</v>
      </c>
      <c r="D1719" s="6" t="n">
        <v>1785931414</v>
      </c>
      <c r="E1719" s="9" t="n">
        <f aca="false">MAX(0,MIN(D1719,Scenario!$B$12)-MAX(C1719,Scenario!$B$11))/60</f>
        <v>43.45</v>
      </c>
    </row>
    <row r="1720" customFormat="false" ht="15" hidden="false" customHeight="false" outlineLevel="0" collapsed="false">
      <c r="A1720" s="6" t="s">
        <v>2914</v>
      </c>
      <c r="B1720" s="6" t="s">
        <v>7883</v>
      </c>
      <c r="C1720" s="6" t="n">
        <v>1785929134</v>
      </c>
      <c r="D1720" s="6" t="n">
        <v>1785929752</v>
      </c>
      <c r="E1720" s="9" t="n">
        <f aca="false">MAX(0,MIN(D1720,Scenario!$B$12)-MAX(C1720,Scenario!$B$11))/60</f>
        <v>10.3</v>
      </c>
    </row>
    <row r="1721" customFormat="false" ht="15" hidden="false" customHeight="false" outlineLevel="0" collapsed="false">
      <c r="A1721" s="6" t="s">
        <v>2918</v>
      </c>
      <c r="B1721" s="6" t="s">
        <v>7887</v>
      </c>
      <c r="C1721" s="6" t="n">
        <v>1785929565</v>
      </c>
      <c r="D1721" s="6" t="n">
        <v>1785929934</v>
      </c>
      <c r="E1721" s="9" t="n">
        <f aca="false">MAX(0,MIN(D1721,Scenario!$B$12)-MAX(C1721,Scenario!$B$11))/60</f>
        <v>6.15</v>
      </c>
    </row>
    <row r="1722" customFormat="false" ht="15" hidden="false" customHeight="false" outlineLevel="0" collapsed="false">
      <c r="A1722" s="6" t="s">
        <v>2916</v>
      </c>
      <c r="B1722" s="6" t="s">
        <v>7889</v>
      </c>
      <c r="C1722" s="6" t="n">
        <v>1785929713</v>
      </c>
      <c r="D1722" s="6" t="n">
        <v>1785933152</v>
      </c>
      <c r="E1722" s="9" t="n">
        <f aca="false">MAX(0,MIN(D1722,Scenario!$B$12)-MAX(C1722,Scenario!$B$11))/60</f>
        <v>57.3166666666667</v>
      </c>
    </row>
    <row r="1723" customFormat="false" ht="15" hidden="false" customHeight="false" outlineLevel="0" collapsed="false">
      <c r="A1723" s="6" t="s">
        <v>2920</v>
      </c>
      <c r="B1723" s="6" t="s">
        <v>7883</v>
      </c>
      <c r="C1723" s="6" t="n">
        <v>1785930491</v>
      </c>
      <c r="D1723" s="6" t="n">
        <v>1785931075</v>
      </c>
      <c r="E1723" s="9" t="n">
        <f aca="false">MAX(0,MIN(D1723,Scenario!$B$12)-MAX(C1723,Scenario!$B$11))/60</f>
        <v>9.73333333333333</v>
      </c>
    </row>
    <row r="1724" customFormat="false" ht="15" hidden="false" customHeight="false" outlineLevel="0" collapsed="false">
      <c r="A1724" s="6" t="s">
        <v>2918</v>
      </c>
      <c r="B1724" s="6" t="s">
        <v>7882</v>
      </c>
      <c r="C1724" s="6" t="n">
        <v>1785930592</v>
      </c>
      <c r="D1724" s="6" t="n">
        <v>1785932336</v>
      </c>
      <c r="E1724" s="9" t="n">
        <f aca="false">MAX(0,MIN(D1724,Scenario!$B$12)-MAX(C1724,Scenario!$B$11))/60</f>
        <v>29.0666666666667</v>
      </c>
    </row>
    <row r="1725" customFormat="false" ht="15" hidden="false" customHeight="false" outlineLevel="0" collapsed="false">
      <c r="A1725" s="6" t="s">
        <v>2922</v>
      </c>
      <c r="B1725" s="6" t="s">
        <v>7891</v>
      </c>
      <c r="C1725" s="6" t="n">
        <v>1785931699</v>
      </c>
      <c r="D1725" s="6" t="n">
        <v>1785933555</v>
      </c>
      <c r="E1725" s="9" t="n">
        <f aca="false">MAX(0,MIN(D1725,Scenario!$B$12)-MAX(C1725,Scenario!$B$11))/60</f>
        <v>30.9333333333333</v>
      </c>
    </row>
    <row r="1726" customFormat="false" ht="15" hidden="false" customHeight="false" outlineLevel="0" collapsed="false">
      <c r="A1726" s="6" t="s">
        <v>2924</v>
      </c>
      <c r="B1726" s="6" t="s">
        <v>7892</v>
      </c>
      <c r="C1726" s="6" t="n">
        <v>1785932320</v>
      </c>
      <c r="D1726" s="6" t="n">
        <v>1785934357</v>
      </c>
      <c r="E1726" s="9" t="n">
        <f aca="false">MAX(0,MIN(D1726,Scenario!$B$12)-MAX(C1726,Scenario!$B$11))/60</f>
        <v>33.95</v>
      </c>
    </row>
    <row r="1727" customFormat="false" ht="15" hidden="false" customHeight="false" outlineLevel="0" collapsed="false">
      <c r="A1727" s="6" t="s">
        <v>2914</v>
      </c>
      <c r="B1727" s="6" t="s">
        <v>7883</v>
      </c>
      <c r="C1727" s="6" t="n">
        <v>1785932445</v>
      </c>
      <c r="D1727" s="6" t="n">
        <v>1785932793</v>
      </c>
      <c r="E1727" s="9" t="n">
        <f aca="false">MAX(0,MIN(D1727,Scenario!$B$12)-MAX(C1727,Scenario!$B$11))/60</f>
        <v>5.8</v>
      </c>
    </row>
    <row r="1728" customFormat="false" ht="15" hidden="false" customHeight="false" outlineLevel="0" collapsed="false">
      <c r="A1728" s="6" t="s">
        <v>2926</v>
      </c>
      <c r="B1728" s="6" t="s">
        <v>7890</v>
      </c>
      <c r="C1728" s="6" t="n">
        <v>1785935201</v>
      </c>
      <c r="D1728" s="6" t="n">
        <v>1785938053</v>
      </c>
      <c r="E1728" s="9" t="n">
        <f aca="false">MAX(0,MIN(D1728,Scenario!$B$12)-MAX(C1728,Scenario!$B$11))/60</f>
        <v>47.5333333333333</v>
      </c>
    </row>
    <row r="1729" customFormat="false" ht="15" hidden="false" customHeight="false" outlineLevel="0" collapsed="false">
      <c r="A1729" s="6" t="s">
        <v>2928</v>
      </c>
      <c r="B1729" s="6" t="s">
        <v>7898</v>
      </c>
      <c r="C1729" s="6" t="n">
        <v>1785936436</v>
      </c>
      <c r="D1729" s="6" t="n">
        <v>1785938707</v>
      </c>
      <c r="E1729" s="9" t="n">
        <f aca="false">MAX(0,MIN(D1729,Scenario!$B$12)-MAX(C1729,Scenario!$B$11))/60</f>
        <v>37.85</v>
      </c>
    </row>
    <row r="1730" customFormat="false" ht="15" hidden="false" customHeight="false" outlineLevel="0" collapsed="false">
      <c r="A1730" s="6" t="s">
        <v>2930</v>
      </c>
      <c r="B1730" s="6" t="s">
        <v>7892</v>
      </c>
      <c r="C1730" s="6" t="n">
        <v>1785938833</v>
      </c>
      <c r="D1730" s="6" t="n">
        <v>1785943789</v>
      </c>
      <c r="E1730" s="9" t="n">
        <f aca="false">MAX(0,MIN(D1730,Scenario!$B$12)-MAX(C1730,Scenario!$B$11))/60</f>
        <v>82.6</v>
      </c>
    </row>
    <row r="1731" customFormat="false" ht="15" hidden="false" customHeight="false" outlineLevel="0" collapsed="false">
      <c r="A1731" s="6" t="s">
        <v>2932</v>
      </c>
      <c r="B1731" s="6" t="s">
        <v>7891</v>
      </c>
      <c r="C1731" s="6" t="n">
        <v>1785939012</v>
      </c>
      <c r="D1731" s="6" t="n">
        <v>1785943674</v>
      </c>
      <c r="E1731" s="9" t="n">
        <f aca="false">MAX(0,MIN(D1731,Scenario!$B$12)-MAX(C1731,Scenario!$B$11))/60</f>
        <v>77.7</v>
      </c>
    </row>
    <row r="1732" customFormat="false" ht="15" hidden="false" customHeight="false" outlineLevel="0" collapsed="false">
      <c r="A1732" s="6" t="s">
        <v>2934</v>
      </c>
      <c r="B1732" s="6" t="s">
        <v>7889</v>
      </c>
      <c r="C1732" s="6" t="n">
        <v>1785939544</v>
      </c>
      <c r="D1732" s="6" t="n">
        <v>1785942116</v>
      </c>
      <c r="E1732" s="9" t="n">
        <f aca="false">MAX(0,MIN(D1732,Scenario!$B$12)-MAX(C1732,Scenario!$B$11))/60</f>
        <v>42.8666666666667</v>
      </c>
    </row>
    <row r="1733" customFormat="false" ht="15" hidden="false" customHeight="false" outlineLevel="0" collapsed="false">
      <c r="A1733" s="6" t="s">
        <v>2926</v>
      </c>
      <c r="B1733" s="6" t="s">
        <v>7890</v>
      </c>
      <c r="C1733" s="6" t="n">
        <v>1785939800</v>
      </c>
      <c r="D1733" s="6" t="n">
        <v>1785946024</v>
      </c>
      <c r="E1733" s="9" t="n">
        <f aca="false">MAX(0,MIN(D1733,Scenario!$B$12)-MAX(C1733,Scenario!$B$11))/60</f>
        <v>103.733333333333</v>
      </c>
    </row>
    <row r="1734" customFormat="false" ht="15" hidden="false" customHeight="false" outlineLevel="0" collapsed="false">
      <c r="A1734" s="6" t="s">
        <v>2936</v>
      </c>
      <c r="B1734" s="6" t="s">
        <v>7889</v>
      </c>
      <c r="C1734" s="6" t="n">
        <v>1785942176</v>
      </c>
      <c r="D1734" s="6" t="n">
        <v>1785945372</v>
      </c>
      <c r="E1734" s="9" t="n">
        <f aca="false">MAX(0,MIN(D1734,Scenario!$B$12)-MAX(C1734,Scenario!$B$11))/60</f>
        <v>53.2666666666667</v>
      </c>
    </row>
    <row r="1735" customFormat="false" ht="15" hidden="false" customHeight="false" outlineLevel="0" collapsed="false">
      <c r="A1735" s="6" t="s">
        <v>2940</v>
      </c>
      <c r="B1735" s="6" t="s">
        <v>7887</v>
      </c>
      <c r="C1735" s="6" t="n">
        <v>1785942271</v>
      </c>
      <c r="D1735" s="6" t="n">
        <v>1785943523</v>
      </c>
      <c r="E1735" s="9" t="n">
        <f aca="false">MAX(0,MIN(D1735,Scenario!$B$12)-MAX(C1735,Scenario!$B$11))/60</f>
        <v>20.8666666666667</v>
      </c>
    </row>
    <row r="1736" customFormat="false" ht="15" hidden="false" customHeight="false" outlineLevel="0" collapsed="false">
      <c r="A1736" s="6" t="s">
        <v>2942</v>
      </c>
      <c r="B1736" s="6" t="s">
        <v>7893</v>
      </c>
      <c r="C1736" s="6" t="n">
        <v>1785945611</v>
      </c>
      <c r="D1736" s="6" t="n">
        <v>1785949543</v>
      </c>
      <c r="E1736" s="9" t="n">
        <f aca="false">MAX(0,MIN(D1736,Scenario!$B$12)-MAX(C1736,Scenario!$B$11))/60</f>
        <v>65.5333333333333</v>
      </c>
    </row>
    <row r="1737" customFormat="false" ht="15" hidden="false" customHeight="false" outlineLevel="0" collapsed="false">
      <c r="A1737" s="6" t="s">
        <v>2944</v>
      </c>
      <c r="B1737" s="6" t="s">
        <v>7899</v>
      </c>
      <c r="C1737" s="6" t="n">
        <v>1785948342</v>
      </c>
      <c r="D1737" s="6" t="n">
        <v>1785948925</v>
      </c>
      <c r="E1737" s="9" t="n">
        <f aca="false">MAX(0,MIN(D1737,Scenario!$B$12)-MAX(C1737,Scenario!$B$11))/60</f>
        <v>9.71666666666667</v>
      </c>
    </row>
    <row r="1738" customFormat="false" ht="15" hidden="false" customHeight="false" outlineLevel="0" collapsed="false">
      <c r="A1738" s="6" t="s">
        <v>2946</v>
      </c>
      <c r="B1738" s="6" t="s">
        <v>7895</v>
      </c>
      <c r="C1738" s="6" t="n">
        <v>1785948563</v>
      </c>
      <c r="D1738" s="6" t="n">
        <v>1785950867</v>
      </c>
      <c r="E1738" s="9" t="n">
        <f aca="false">MAX(0,MIN(D1738,Scenario!$B$12)-MAX(C1738,Scenario!$B$11))/60</f>
        <v>38.4</v>
      </c>
    </row>
    <row r="1739" customFormat="false" ht="15" hidden="false" customHeight="false" outlineLevel="0" collapsed="false">
      <c r="A1739" s="6" t="s">
        <v>2948</v>
      </c>
      <c r="B1739" s="6" t="s">
        <v>7894</v>
      </c>
      <c r="C1739" s="6" t="n">
        <v>1785948591</v>
      </c>
      <c r="D1739" s="6" t="n">
        <v>1785950164</v>
      </c>
      <c r="E1739" s="9" t="n">
        <f aca="false">MAX(0,MIN(D1739,Scenario!$B$12)-MAX(C1739,Scenario!$B$11))/60</f>
        <v>26.2166666666667</v>
      </c>
    </row>
    <row r="1740" customFormat="false" ht="15" hidden="false" customHeight="false" outlineLevel="0" collapsed="false">
      <c r="A1740" s="6" t="s">
        <v>2950</v>
      </c>
      <c r="B1740" s="6" t="s">
        <v>7892</v>
      </c>
      <c r="C1740" s="6" t="n">
        <v>1785949898</v>
      </c>
      <c r="D1740" s="6" t="n">
        <v>1785954729</v>
      </c>
      <c r="E1740" s="9" t="n">
        <f aca="false">MAX(0,MIN(D1740,Scenario!$B$12)-MAX(C1740,Scenario!$B$11))/60</f>
        <v>80.5166666666667</v>
      </c>
    </row>
    <row r="1741" customFormat="false" ht="15" hidden="false" customHeight="false" outlineLevel="0" collapsed="false">
      <c r="A1741" s="6" t="s">
        <v>2952</v>
      </c>
      <c r="B1741" s="6" t="s">
        <v>7891</v>
      </c>
      <c r="C1741" s="6" t="n">
        <v>1785951779</v>
      </c>
      <c r="D1741" s="6" t="n">
        <v>1785956894</v>
      </c>
      <c r="E1741" s="9" t="n">
        <f aca="false">MAX(0,MIN(D1741,Scenario!$B$12)-MAX(C1741,Scenario!$B$11))/60</f>
        <v>85.25</v>
      </c>
    </row>
    <row r="1742" customFormat="false" ht="15" hidden="false" customHeight="false" outlineLevel="0" collapsed="false">
      <c r="A1742" s="6" t="s">
        <v>2954</v>
      </c>
      <c r="B1742" s="6" t="s">
        <v>7890</v>
      </c>
      <c r="C1742" s="6" t="n">
        <v>1785952204</v>
      </c>
      <c r="D1742" s="6" t="n">
        <v>1785953100</v>
      </c>
      <c r="E1742" s="9" t="n">
        <f aca="false">MAX(0,MIN(D1742,Scenario!$B$12)-MAX(C1742,Scenario!$B$11))/60</f>
        <v>14.9333333333333</v>
      </c>
    </row>
    <row r="1743" customFormat="false" ht="15" hidden="false" customHeight="false" outlineLevel="0" collapsed="false">
      <c r="A1743" s="6" t="s">
        <v>2956</v>
      </c>
      <c r="B1743" s="6" t="s">
        <v>7894</v>
      </c>
      <c r="C1743" s="6" t="n">
        <v>1785952496</v>
      </c>
      <c r="D1743" s="6" t="n">
        <v>1785955185</v>
      </c>
      <c r="E1743" s="9" t="n">
        <f aca="false">MAX(0,MIN(D1743,Scenario!$B$12)-MAX(C1743,Scenario!$B$11))/60</f>
        <v>44.8166666666667</v>
      </c>
    </row>
    <row r="1744" customFormat="false" ht="15" hidden="false" customHeight="false" outlineLevel="0" collapsed="false">
      <c r="A1744" s="6" t="s">
        <v>2958</v>
      </c>
      <c r="B1744" s="6" t="s">
        <v>7899</v>
      </c>
      <c r="C1744" s="6" t="n">
        <v>1785952758</v>
      </c>
      <c r="D1744" s="6" t="n">
        <v>1785955291</v>
      </c>
      <c r="E1744" s="9" t="n">
        <f aca="false">MAX(0,MIN(D1744,Scenario!$B$12)-MAX(C1744,Scenario!$B$11))/60</f>
        <v>42.2166666666667</v>
      </c>
    </row>
    <row r="1745" customFormat="false" ht="15" hidden="false" customHeight="false" outlineLevel="0" collapsed="false">
      <c r="A1745" s="6" t="s">
        <v>2960</v>
      </c>
      <c r="B1745" s="6" t="s">
        <v>7895</v>
      </c>
      <c r="C1745" s="6" t="n">
        <v>1785952810</v>
      </c>
      <c r="D1745" s="6" t="n">
        <v>1785955741</v>
      </c>
      <c r="E1745" s="9" t="n">
        <f aca="false">MAX(0,MIN(D1745,Scenario!$B$12)-MAX(C1745,Scenario!$B$11))/60</f>
        <v>48.85</v>
      </c>
    </row>
    <row r="1746" customFormat="false" ht="15" hidden="false" customHeight="false" outlineLevel="0" collapsed="false">
      <c r="A1746" s="6" t="s">
        <v>2962</v>
      </c>
      <c r="B1746" s="6" t="s">
        <v>7896</v>
      </c>
      <c r="C1746" s="6" t="n">
        <v>1785954332</v>
      </c>
      <c r="D1746" s="6" t="n">
        <v>1785956786</v>
      </c>
      <c r="E1746" s="9" t="n">
        <f aca="false">MAX(0,MIN(D1746,Scenario!$B$12)-MAX(C1746,Scenario!$B$11))/60</f>
        <v>40.9</v>
      </c>
    </row>
    <row r="1747" customFormat="false" ht="15" hidden="false" customHeight="false" outlineLevel="0" collapsed="false">
      <c r="A1747" s="6" t="s">
        <v>2964</v>
      </c>
      <c r="B1747" s="6" t="s">
        <v>7890</v>
      </c>
      <c r="C1747" s="6" t="n">
        <v>1785954529</v>
      </c>
      <c r="D1747" s="6" t="n">
        <v>1785957591</v>
      </c>
      <c r="E1747" s="9" t="n">
        <f aca="false">MAX(0,MIN(D1747,Scenario!$B$12)-MAX(C1747,Scenario!$B$11))/60</f>
        <v>51.0333333333333</v>
      </c>
    </row>
    <row r="1748" customFormat="false" ht="15" hidden="false" customHeight="false" outlineLevel="0" collapsed="false">
      <c r="A1748" s="6" t="s">
        <v>2966</v>
      </c>
      <c r="B1748" s="6" t="s">
        <v>7892</v>
      </c>
      <c r="C1748" s="6" t="n">
        <v>1785954891</v>
      </c>
      <c r="D1748" s="6" t="n">
        <v>1785957855</v>
      </c>
      <c r="E1748" s="9" t="n">
        <f aca="false">MAX(0,MIN(D1748,Scenario!$B$12)-MAX(C1748,Scenario!$B$11))/60</f>
        <v>49.4</v>
      </c>
    </row>
    <row r="1749" customFormat="false" ht="15" hidden="false" customHeight="false" outlineLevel="0" collapsed="false">
      <c r="A1749" s="6" t="s">
        <v>2968</v>
      </c>
      <c r="B1749" s="6" t="s">
        <v>7893</v>
      </c>
      <c r="C1749" s="6" t="n">
        <v>1785954912</v>
      </c>
      <c r="D1749" s="6" t="n">
        <v>1785955473</v>
      </c>
      <c r="E1749" s="9" t="n">
        <f aca="false">MAX(0,MIN(D1749,Scenario!$B$12)-MAX(C1749,Scenario!$B$11))/60</f>
        <v>9.35</v>
      </c>
    </row>
    <row r="1750" customFormat="false" ht="15" hidden="false" customHeight="false" outlineLevel="0" collapsed="false">
      <c r="A1750" s="6" t="s">
        <v>2968</v>
      </c>
      <c r="B1750" s="6" t="s">
        <v>7894</v>
      </c>
      <c r="C1750" s="6" t="n">
        <v>1785955522</v>
      </c>
      <c r="D1750" s="6" t="n">
        <v>1785956606</v>
      </c>
      <c r="E1750" s="9" t="n">
        <f aca="false">MAX(0,MIN(D1750,Scenario!$B$12)-MAX(C1750,Scenario!$B$11))/60</f>
        <v>18.0666666666667</v>
      </c>
    </row>
    <row r="1751" customFormat="false" ht="15" hidden="false" customHeight="false" outlineLevel="0" collapsed="false">
      <c r="A1751" s="6" t="s">
        <v>2954</v>
      </c>
      <c r="B1751" s="6" t="s">
        <v>7890</v>
      </c>
      <c r="C1751" s="6" t="n">
        <v>1785957610</v>
      </c>
      <c r="D1751" s="6" t="n">
        <v>1785958437</v>
      </c>
      <c r="E1751" s="9" t="n">
        <f aca="false">MAX(0,MIN(D1751,Scenario!$B$12)-MAX(C1751,Scenario!$B$11))/60</f>
        <v>13.7833333333333</v>
      </c>
    </row>
    <row r="1752" customFormat="false" ht="15" hidden="false" customHeight="false" outlineLevel="0" collapsed="false">
      <c r="A1752" s="6" t="s">
        <v>2962</v>
      </c>
      <c r="B1752" s="6" t="s">
        <v>7896</v>
      </c>
      <c r="C1752" s="6" t="n">
        <v>1785958357</v>
      </c>
      <c r="D1752" s="6" t="n">
        <v>1785961668</v>
      </c>
      <c r="E1752" s="9" t="n">
        <f aca="false">MAX(0,MIN(D1752,Scenario!$B$12)-MAX(C1752,Scenario!$B$11))/60</f>
        <v>55.1833333333333</v>
      </c>
    </row>
    <row r="1753" customFormat="false" ht="15" hidden="false" customHeight="false" outlineLevel="0" collapsed="false">
      <c r="A1753" s="6" t="s">
        <v>2970</v>
      </c>
      <c r="B1753" s="6" t="s">
        <v>7893</v>
      </c>
      <c r="C1753" s="6" t="n">
        <v>1785959544</v>
      </c>
      <c r="D1753" s="6" t="n">
        <v>1785962714</v>
      </c>
      <c r="E1753" s="9" t="n">
        <f aca="false">MAX(0,MIN(D1753,Scenario!$B$12)-MAX(C1753,Scenario!$B$11))/60</f>
        <v>52.8333333333333</v>
      </c>
    </row>
    <row r="1754" customFormat="false" ht="15" hidden="false" customHeight="false" outlineLevel="0" collapsed="false">
      <c r="A1754" s="6" t="s">
        <v>2972</v>
      </c>
      <c r="B1754" s="6" t="s">
        <v>7896</v>
      </c>
      <c r="C1754" s="6" t="n">
        <v>1785961728</v>
      </c>
      <c r="D1754" s="6" t="n">
        <v>1785967021</v>
      </c>
      <c r="E1754" s="9" t="n">
        <f aca="false">MAX(0,MIN(D1754,Scenario!$B$12)-MAX(C1754,Scenario!$B$11))/60</f>
        <v>88.2166666666667</v>
      </c>
    </row>
    <row r="1755" customFormat="false" ht="15" hidden="false" customHeight="false" outlineLevel="0" collapsed="false">
      <c r="A1755" s="6" t="s">
        <v>2974</v>
      </c>
      <c r="B1755" s="6" t="s">
        <v>7893</v>
      </c>
      <c r="C1755" s="6" t="n">
        <v>1785964530</v>
      </c>
      <c r="D1755" s="6" t="n">
        <v>1785969185</v>
      </c>
      <c r="E1755" s="9" t="n">
        <f aca="false">MAX(0,MIN(D1755,Scenario!$B$12)-MAX(C1755,Scenario!$B$11))/60</f>
        <v>77.5833333333333</v>
      </c>
    </row>
    <row r="1756" customFormat="false" ht="15" hidden="false" customHeight="false" outlineLevel="0" collapsed="false">
      <c r="A1756" s="6" t="s">
        <v>2840</v>
      </c>
      <c r="B1756" s="6" t="s">
        <v>7894</v>
      </c>
      <c r="C1756" s="6" t="n">
        <v>1785969056</v>
      </c>
      <c r="D1756" s="6" t="n">
        <v>1785969610</v>
      </c>
      <c r="E1756" s="9" t="n">
        <f aca="false">MAX(0,MIN(D1756,Scenario!$B$12)-MAX(C1756,Scenario!$B$11))/60</f>
        <v>9.23333333333333</v>
      </c>
    </row>
    <row r="1757" customFormat="false" ht="15" hidden="false" customHeight="false" outlineLevel="0" collapsed="false">
      <c r="A1757" s="6" t="s">
        <v>2840</v>
      </c>
      <c r="B1757" s="6" t="s">
        <v>7894</v>
      </c>
      <c r="C1757" s="6" t="n">
        <v>1785970550</v>
      </c>
      <c r="D1757" s="6" t="n">
        <v>1785970996</v>
      </c>
      <c r="E1757" s="9" t="n">
        <f aca="false">MAX(0,MIN(D1757,Scenario!$B$12)-MAX(C1757,Scenario!$B$11))/60</f>
        <v>7.43333333333333</v>
      </c>
    </row>
    <row r="1758" customFormat="false" ht="15" hidden="false" customHeight="false" outlineLevel="0" collapsed="false">
      <c r="A1758" s="6" t="s">
        <v>2958</v>
      </c>
      <c r="B1758" s="6" t="s">
        <v>7884</v>
      </c>
      <c r="C1758" s="6" t="n">
        <v>1785992459</v>
      </c>
      <c r="D1758" s="6" t="n">
        <v>1785993076</v>
      </c>
      <c r="E1758" s="9" t="n">
        <f aca="false">MAX(0,MIN(D1758,Scenario!$B$12)-MAX(C1758,Scenario!$B$11))/60</f>
        <v>10.2833333333333</v>
      </c>
    </row>
    <row r="1759" customFormat="false" ht="15" hidden="false" customHeight="false" outlineLevel="0" collapsed="false">
      <c r="A1759" s="6" t="s">
        <v>2976</v>
      </c>
      <c r="B1759" s="6" t="s">
        <v>7883</v>
      </c>
      <c r="C1759" s="6" t="n">
        <v>1785996711</v>
      </c>
      <c r="D1759" s="6" t="n">
        <v>1786004945</v>
      </c>
      <c r="E1759" s="9" t="n">
        <f aca="false">MAX(0,MIN(D1759,Scenario!$B$12)-MAX(C1759,Scenario!$B$11))/60</f>
        <v>137.233333333333</v>
      </c>
    </row>
    <row r="1760" customFormat="false" ht="15" hidden="false" customHeight="false" outlineLevel="0" collapsed="false">
      <c r="A1760" s="6" t="s">
        <v>2978</v>
      </c>
      <c r="B1760" s="6" t="s">
        <v>7884</v>
      </c>
      <c r="C1760" s="6" t="n">
        <v>1785998331</v>
      </c>
      <c r="D1760" s="6" t="n">
        <v>1786001259</v>
      </c>
      <c r="E1760" s="9" t="n">
        <f aca="false">MAX(0,MIN(D1760,Scenario!$B$12)-MAX(C1760,Scenario!$B$11))/60</f>
        <v>48.8</v>
      </c>
    </row>
    <row r="1761" customFormat="false" ht="15" hidden="false" customHeight="false" outlineLevel="0" collapsed="false">
      <c r="A1761" s="6" t="s">
        <v>2982</v>
      </c>
      <c r="B1761" s="6" t="s">
        <v>7882</v>
      </c>
      <c r="C1761" s="6" t="n">
        <v>1785998380</v>
      </c>
      <c r="D1761" s="6" t="n">
        <v>1786001633</v>
      </c>
      <c r="E1761" s="9" t="n">
        <f aca="false">MAX(0,MIN(D1761,Scenario!$B$12)-MAX(C1761,Scenario!$B$11))/60</f>
        <v>54.2166666666667</v>
      </c>
    </row>
    <row r="1762" customFormat="false" ht="15" hidden="false" customHeight="false" outlineLevel="0" collapsed="false">
      <c r="A1762" s="6" t="s">
        <v>2980</v>
      </c>
      <c r="B1762" s="6" t="s">
        <v>7886</v>
      </c>
      <c r="C1762" s="6" t="n">
        <v>1785999628</v>
      </c>
      <c r="D1762" s="6" t="n">
        <v>1786002236</v>
      </c>
      <c r="E1762" s="9" t="n">
        <f aca="false">MAX(0,MIN(D1762,Scenario!$B$12)-MAX(C1762,Scenario!$B$11))/60</f>
        <v>43.4666666666667</v>
      </c>
    </row>
    <row r="1763" customFormat="false" ht="15" hidden="false" customHeight="false" outlineLevel="0" collapsed="false">
      <c r="A1763" s="6" t="s">
        <v>2984</v>
      </c>
      <c r="B1763" s="6" t="s">
        <v>7888</v>
      </c>
      <c r="C1763" s="6" t="n">
        <v>1786001228</v>
      </c>
      <c r="D1763" s="6" t="n">
        <v>1786002404</v>
      </c>
      <c r="E1763" s="9" t="n">
        <f aca="false">MAX(0,MIN(D1763,Scenario!$B$12)-MAX(C1763,Scenario!$B$11))/60</f>
        <v>19.6</v>
      </c>
    </row>
    <row r="1764" customFormat="false" ht="15" hidden="false" customHeight="false" outlineLevel="0" collapsed="false">
      <c r="A1764" s="6" t="s">
        <v>2986</v>
      </c>
      <c r="B1764" s="6" t="s">
        <v>7898</v>
      </c>
      <c r="C1764" s="6" t="n">
        <v>1786003945</v>
      </c>
      <c r="D1764" s="6" t="n">
        <v>1786004557</v>
      </c>
      <c r="E1764" s="9" t="n">
        <f aca="false">MAX(0,MIN(D1764,Scenario!$B$12)-MAX(C1764,Scenario!$B$11))/60</f>
        <v>10.2</v>
      </c>
    </row>
    <row r="1765" customFormat="false" ht="15" hidden="false" customHeight="false" outlineLevel="0" collapsed="false">
      <c r="A1765" s="6" t="s">
        <v>2988</v>
      </c>
      <c r="B1765" s="6" t="s">
        <v>7885</v>
      </c>
      <c r="C1765" s="6" t="n">
        <v>1786004145</v>
      </c>
      <c r="D1765" s="6" t="n">
        <v>1786008520</v>
      </c>
      <c r="E1765" s="9" t="n">
        <f aca="false">MAX(0,MIN(D1765,Scenario!$B$12)-MAX(C1765,Scenario!$B$11))/60</f>
        <v>72.9166666666667</v>
      </c>
    </row>
    <row r="1766" customFormat="false" ht="15" hidden="false" customHeight="false" outlineLevel="0" collapsed="false">
      <c r="A1766" s="6" t="s">
        <v>2986</v>
      </c>
      <c r="B1766" s="6" t="s">
        <v>7884</v>
      </c>
      <c r="C1766" s="6" t="n">
        <v>1786004602</v>
      </c>
      <c r="D1766" s="6" t="n">
        <v>1786007462</v>
      </c>
      <c r="E1766" s="9" t="n">
        <f aca="false">MAX(0,MIN(D1766,Scenario!$B$12)-MAX(C1766,Scenario!$B$11))/60</f>
        <v>47.6666666666667</v>
      </c>
    </row>
    <row r="1767" customFormat="false" ht="15" hidden="false" customHeight="false" outlineLevel="0" collapsed="false">
      <c r="A1767" s="6" t="s">
        <v>2990</v>
      </c>
      <c r="B1767" s="6" t="s">
        <v>7898</v>
      </c>
      <c r="C1767" s="6" t="n">
        <v>1786004792</v>
      </c>
      <c r="D1767" s="6" t="n">
        <v>1786005831</v>
      </c>
      <c r="E1767" s="9" t="n">
        <f aca="false">MAX(0,MIN(D1767,Scenario!$B$12)-MAX(C1767,Scenario!$B$11))/60</f>
        <v>17.3166666666667</v>
      </c>
    </row>
    <row r="1768" customFormat="false" ht="15" hidden="false" customHeight="false" outlineLevel="0" collapsed="false">
      <c r="A1768" s="6" t="s">
        <v>2980</v>
      </c>
      <c r="B1768" s="6" t="s">
        <v>7886</v>
      </c>
      <c r="C1768" s="6" t="n">
        <v>1786004808</v>
      </c>
      <c r="D1768" s="6" t="n">
        <v>1786007807</v>
      </c>
      <c r="E1768" s="9" t="n">
        <f aca="false">MAX(0,MIN(D1768,Scenario!$B$12)-MAX(C1768,Scenario!$B$11))/60</f>
        <v>49.9833333333333</v>
      </c>
    </row>
    <row r="1769" customFormat="false" ht="15" hidden="false" customHeight="false" outlineLevel="0" collapsed="false">
      <c r="A1769" s="6" t="s">
        <v>2992</v>
      </c>
      <c r="B1769" s="6" t="s">
        <v>7883</v>
      </c>
      <c r="C1769" s="6" t="n">
        <v>1786004955</v>
      </c>
      <c r="D1769" s="6" t="n">
        <v>1786005901</v>
      </c>
      <c r="E1769" s="9" t="n">
        <f aca="false">MAX(0,MIN(D1769,Scenario!$B$12)-MAX(C1769,Scenario!$B$11))/60</f>
        <v>15.7666666666667</v>
      </c>
    </row>
    <row r="1770" customFormat="false" ht="15" hidden="false" customHeight="false" outlineLevel="0" collapsed="false">
      <c r="A1770" s="6" t="s">
        <v>2976</v>
      </c>
      <c r="B1770" s="6" t="s">
        <v>7883</v>
      </c>
      <c r="C1770" s="6" t="n">
        <v>1786005923</v>
      </c>
      <c r="D1770" s="6" t="n">
        <v>1786008503</v>
      </c>
      <c r="E1770" s="9" t="n">
        <f aca="false">MAX(0,MIN(D1770,Scenario!$B$12)-MAX(C1770,Scenario!$B$11))/60</f>
        <v>43</v>
      </c>
    </row>
    <row r="1771" customFormat="false" ht="15" hidden="false" customHeight="false" outlineLevel="0" collapsed="false">
      <c r="A1771" s="6" t="s">
        <v>2994</v>
      </c>
      <c r="B1771" s="6" t="s">
        <v>7889</v>
      </c>
      <c r="C1771" s="6" t="n">
        <v>1786006977</v>
      </c>
      <c r="D1771" s="6" t="n">
        <v>1786008514</v>
      </c>
      <c r="E1771" s="9" t="n">
        <f aca="false">MAX(0,MIN(D1771,Scenario!$B$12)-MAX(C1771,Scenario!$B$11))/60</f>
        <v>25.6166666666667</v>
      </c>
    </row>
    <row r="1772" customFormat="false" ht="15" hidden="false" customHeight="false" outlineLevel="0" collapsed="false">
      <c r="A1772" s="6" t="s">
        <v>2996</v>
      </c>
      <c r="B1772" s="6" t="s">
        <v>7887</v>
      </c>
      <c r="C1772" s="6" t="n">
        <v>1786009807</v>
      </c>
      <c r="D1772" s="6" t="n">
        <v>1786012107</v>
      </c>
      <c r="E1772" s="9" t="n">
        <f aca="false">MAX(0,MIN(D1772,Scenario!$B$12)-MAX(C1772,Scenario!$B$11))/60</f>
        <v>38.3333333333333</v>
      </c>
    </row>
    <row r="1773" customFormat="false" ht="15" hidden="false" customHeight="false" outlineLevel="0" collapsed="false">
      <c r="A1773" s="6" t="s">
        <v>2998</v>
      </c>
      <c r="B1773" s="6" t="s">
        <v>7898</v>
      </c>
      <c r="C1773" s="6" t="n">
        <v>1786010349</v>
      </c>
      <c r="D1773" s="6" t="n">
        <v>1786010799</v>
      </c>
      <c r="E1773" s="9" t="n">
        <f aca="false">MAX(0,MIN(D1773,Scenario!$B$12)-MAX(C1773,Scenario!$B$11))/60</f>
        <v>7.5</v>
      </c>
    </row>
    <row r="1774" customFormat="false" ht="15" hidden="false" customHeight="false" outlineLevel="0" collapsed="false">
      <c r="A1774" s="6" t="s">
        <v>2976</v>
      </c>
      <c r="B1774" s="6" t="s">
        <v>7883</v>
      </c>
      <c r="C1774" s="6" t="n">
        <v>1786010627</v>
      </c>
      <c r="D1774" s="6" t="n">
        <v>1786013610</v>
      </c>
      <c r="E1774" s="9" t="n">
        <f aca="false">MAX(0,MIN(D1774,Scenario!$B$12)-MAX(C1774,Scenario!$B$11))/60</f>
        <v>49.7166666666667</v>
      </c>
    </row>
    <row r="1775" customFormat="false" ht="15" hidden="false" customHeight="false" outlineLevel="0" collapsed="false">
      <c r="A1775" s="6" t="s">
        <v>3000</v>
      </c>
      <c r="B1775" s="6" t="s">
        <v>7886</v>
      </c>
      <c r="C1775" s="6" t="n">
        <v>1786010804</v>
      </c>
      <c r="D1775" s="6" t="n">
        <v>1786013961</v>
      </c>
      <c r="E1775" s="9" t="n">
        <f aca="false">MAX(0,MIN(D1775,Scenario!$B$12)-MAX(C1775,Scenario!$B$11))/60</f>
        <v>52.6166666666667</v>
      </c>
    </row>
    <row r="1776" customFormat="false" ht="15" hidden="false" customHeight="false" outlineLevel="0" collapsed="false">
      <c r="A1776" s="6" t="s">
        <v>2998</v>
      </c>
      <c r="B1776" s="6" t="s">
        <v>7885</v>
      </c>
      <c r="C1776" s="6" t="n">
        <v>1786010851</v>
      </c>
      <c r="D1776" s="6" t="n">
        <v>1786013392</v>
      </c>
      <c r="E1776" s="9" t="n">
        <f aca="false">MAX(0,MIN(D1776,Scenario!$B$12)-MAX(C1776,Scenario!$B$11))/60</f>
        <v>42.35</v>
      </c>
    </row>
    <row r="1777" customFormat="false" ht="15" hidden="false" customHeight="false" outlineLevel="0" collapsed="false">
      <c r="A1777" s="6" t="s">
        <v>3002</v>
      </c>
      <c r="B1777" s="6" t="s">
        <v>7884</v>
      </c>
      <c r="C1777" s="6" t="n">
        <v>1786012447</v>
      </c>
      <c r="D1777" s="6" t="n">
        <v>1786015561</v>
      </c>
      <c r="E1777" s="9" t="n">
        <f aca="false">MAX(0,MIN(D1777,Scenario!$B$12)-MAX(C1777,Scenario!$B$11))/60</f>
        <v>51.9</v>
      </c>
    </row>
    <row r="1778" customFormat="false" ht="15" hidden="false" customHeight="false" outlineLevel="0" collapsed="false">
      <c r="A1778" s="6" t="s">
        <v>3004</v>
      </c>
      <c r="B1778" s="6" t="s">
        <v>7887</v>
      </c>
      <c r="C1778" s="6" t="n">
        <v>1786016365</v>
      </c>
      <c r="D1778" s="6" t="n">
        <v>1786017138</v>
      </c>
      <c r="E1778" s="9" t="n">
        <f aca="false">MAX(0,MIN(D1778,Scenario!$B$12)-MAX(C1778,Scenario!$B$11))/60</f>
        <v>12.8833333333333</v>
      </c>
    </row>
    <row r="1779" customFormat="false" ht="15" hidden="false" customHeight="false" outlineLevel="0" collapsed="false">
      <c r="A1779" s="6" t="s">
        <v>3002</v>
      </c>
      <c r="B1779" s="6" t="s">
        <v>7884</v>
      </c>
      <c r="C1779" s="6" t="n">
        <v>1786016951</v>
      </c>
      <c r="D1779" s="6" t="n">
        <v>1786020266</v>
      </c>
      <c r="E1779" s="9" t="n">
        <f aca="false">MAX(0,MIN(D1779,Scenario!$B$12)-MAX(C1779,Scenario!$B$11))/60</f>
        <v>55.25</v>
      </c>
    </row>
    <row r="1780" customFormat="false" ht="15" hidden="false" customHeight="false" outlineLevel="0" collapsed="false">
      <c r="A1780" s="6" t="s">
        <v>3006</v>
      </c>
      <c r="B1780" s="6" t="s">
        <v>7887</v>
      </c>
      <c r="C1780" s="6" t="n">
        <v>1786017167</v>
      </c>
      <c r="D1780" s="6" t="n">
        <v>1786021339</v>
      </c>
      <c r="E1780" s="9" t="n">
        <f aca="false">MAX(0,MIN(D1780,Scenario!$B$12)-MAX(C1780,Scenario!$B$11))/60</f>
        <v>69.5333333333333</v>
      </c>
    </row>
    <row r="1781" customFormat="false" ht="15" hidden="false" customHeight="false" outlineLevel="0" collapsed="false">
      <c r="A1781" s="6" t="s">
        <v>3008</v>
      </c>
      <c r="B1781" s="6" t="s">
        <v>7889</v>
      </c>
      <c r="C1781" s="6" t="n">
        <v>1786017430</v>
      </c>
      <c r="D1781" s="6" t="n">
        <v>1786020725</v>
      </c>
      <c r="E1781" s="9" t="n">
        <f aca="false">MAX(0,MIN(D1781,Scenario!$B$12)-MAX(C1781,Scenario!$B$11))/60</f>
        <v>54.9166666666667</v>
      </c>
    </row>
    <row r="1782" customFormat="false" ht="15" hidden="false" customHeight="false" outlineLevel="0" collapsed="false">
      <c r="A1782" s="6" t="s">
        <v>3010</v>
      </c>
      <c r="B1782" s="6" t="s">
        <v>7892</v>
      </c>
      <c r="C1782" s="6" t="n">
        <v>1786018190</v>
      </c>
      <c r="D1782" s="6" t="n">
        <v>1786019892</v>
      </c>
      <c r="E1782" s="9" t="n">
        <f aca="false">MAX(0,MIN(D1782,Scenario!$B$12)-MAX(C1782,Scenario!$B$11))/60</f>
        <v>28.3666666666667</v>
      </c>
    </row>
    <row r="1783" customFormat="false" ht="15" hidden="false" customHeight="false" outlineLevel="0" collapsed="false">
      <c r="A1783" s="6" t="s">
        <v>3012</v>
      </c>
      <c r="B1783" s="6" t="s">
        <v>7890</v>
      </c>
      <c r="C1783" s="6" t="n">
        <v>1786018348</v>
      </c>
      <c r="D1783" s="6" t="n">
        <v>1786020525</v>
      </c>
      <c r="E1783" s="9" t="n">
        <f aca="false">MAX(0,MIN(D1783,Scenario!$B$12)-MAX(C1783,Scenario!$B$11))/60</f>
        <v>36.2833333333333</v>
      </c>
    </row>
    <row r="1784" customFormat="false" ht="15" hidden="false" customHeight="false" outlineLevel="0" collapsed="false">
      <c r="A1784" s="6" t="s">
        <v>3014</v>
      </c>
      <c r="B1784" s="6" t="s">
        <v>7891</v>
      </c>
      <c r="C1784" s="6" t="n">
        <v>1786018591</v>
      </c>
      <c r="D1784" s="6" t="n">
        <v>1786020321</v>
      </c>
      <c r="E1784" s="9" t="n">
        <f aca="false">MAX(0,MIN(D1784,Scenario!$B$12)-MAX(C1784,Scenario!$B$11))/60</f>
        <v>28.8333333333333</v>
      </c>
    </row>
    <row r="1785" customFormat="false" ht="15" hidden="false" customHeight="false" outlineLevel="0" collapsed="false">
      <c r="A1785" s="6" t="s">
        <v>3016</v>
      </c>
      <c r="B1785" s="6" t="s">
        <v>7885</v>
      </c>
      <c r="C1785" s="6" t="n">
        <v>1786019652</v>
      </c>
      <c r="D1785" s="6" t="n">
        <v>1786023995</v>
      </c>
      <c r="E1785" s="9" t="n">
        <f aca="false">MAX(0,MIN(D1785,Scenario!$B$12)-MAX(C1785,Scenario!$B$11))/60</f>
        <v>72.3833333333333</v>
      </c>
    </row>
    <row r="1786" customFormat="false" ht="15" hidden="false" customHeight="false" outlineLevel="0" collapsed="false">
      <c r="A1786" s="6" t="s">
        <v>3018</v>
      </c>
      <c r="B1786" s="6" t="s">
        <v>7886</v>
      </c>
      <c r="C1786" s="6" t="n">
        <v>1786020718</v>
      </c>
      <c r="D1786" s="6" t="n">
        <v>1786023794</v>
      </c>
      <c r="E1786" s="9" t="n">
        <f aca="false">MAX(0,MIN(D1786,Scenario!$B$12)-MAX(C1786,Scenario!$B$11))/60</f>
        <v>51.2666666666667</v>
      </c>
    </row>
    <row r="1787" customFormat="false" ht="15" hidden="false" customHeight="false" outlineLevel="0" collapsed="false">
      <c r="A1787" s="6" t="s">
        <v>3020</v>
      </c>
      <c r="B1787" s="6" t="s">
        <v>7898</v>
      </c>
      <c r="C1787" s="6" t="n">
        <v>1786021025</v>
      </c>
      <c r="D1787" s="6" t="n">
        <v>1786022498</v>
      </c>
      <c r="E1787" s="9" t="n">
        <f aca="false">MAX(0,MIN(D1787,Scenario!$B$12)-MAX(C1787,Scenario!$B$11))/60</f>
        <v>24.55</v>
      </c>
    </row>
    <row r="1788" customFormat="false" ht="15" hidden="false" customHeight="false" outlineLevel="0" collapsed="false">
      <c r="A1788" s="6" t="s">
        <v>3022</v>
      </c>
      <c r="B1788" s="6" t="s">
        <v>7891</v>
      </c>
      <c r="C1788" s="6" t="n">
        <v>1786021088</v>
      </c>
      <c r="D1788" s="6" t="n">
        <v>1786024238</v>
      </c>
      <c r="E1788" s="9" t="n">
        <f aca="false">MAX(0,MIN(D1788,Scenario!$B$12)-MAX(C1788,Scenario!$B$11))/60</f>
        <v>52.5</v>
      </c>
    </row>
    <row r="1789" customFormat="false" ht="15" hidden="false" customHeight="false" outlineLevel="0" collapsed="false">
      <c r="A1789" s="6" t="s">
        <v>3024</v>
      </c>
      <c r="B1789" s="6" t="s">
        <v>7892</v>
      </c>
      <c r="C1789" s="6" t="n">
        <v>1786021249</v>
      </c>
      <c r="D1789" s="6" t="n">
        <v>1786023427</v>
      </c>
      <c r="E1789" s="9" t="n">
        <f aca="false">MAX(0,MIN(D1789,Scenario!$B$12)-MAX(C1789,Scenario!$B$11))/60</f>
        <v>36.3</v>
      </c>
    </row>
    <row r="1790" customFormat="false" ht="15" hidden="false" customHeight="false" outlineLevel="0" collapsed="false">
      <c r="A1790" s="6" t="s">
        <v>3006</v>
      </c>
      <c r="B1790" s="6" t="s">
        <v>7887</v>
      </c>
      <c r="C1790" s="6" t="n">
        <v>1786023145</v>
      </c>
      <c r="D1790" s="6" t="n">
        <v>1786027789</v>
      </c>
      <c r="E1790" s="9" t="n">
        <f aca="false">MAX(0,MIN(D1790,Scenario!$B$12)-MAX(C1790,Scenario!$B$11))/60</f>
        <v>77.4</v>
      </c>
    </row>
    <row r="1791" customFormat="false" ht="15" hidden="false" customHeight="false" outlineLevel="0" collapsed="false">
      <c r="A1791" s="6" t="s">
        <v>3026</v>
      </c>
      <c r="B1791" s="6" t="s">
        <v>7898</v>
      </c>
      <c r="C1791" s="6" t="n">
        <v>1786023293</v>
      </c>
      <c r="D1791" s="6" t="n">
        <v>1786027139</v>
      </c>
      <c r="E1791" s="9" t="n">
        <f aca="false">MAX(0,MIN(D1791,Scenario!$B$12)-MAX(C1791,Scenario!$B$11))/60</f>
        <v>64.1</v>
      </c>
    </row>
    <row r="1792" customFormat="false" ht="15" hidden="false" customHeight="false" outlineLevel="0" collapsed="false">
      <c r="A1792" s="6" t="s">
        <v>3028</v>
      </c>
      <c r="B1792" s="6" t="s">
        <v>7890</v>
      </c>
      <c r="C1792" s="6" t="n">
        <v>1786023301</v>
      </c>
      <c r="D1792" s="6" t="n">
        <v>1786026250</v>
      </c>
      <c r="E1792" s="9" t="n">
        <f aca="false">MAX(0,MIN(D1792,Scenario!$B$12)-MAX(C1792,Scenario!$B$11))/60</f>
        <v>49.15</v>
      </c>
    </row>
    <row r="1793" customFormat="false" ht="15" hidden="false" customHeight="false" outlineLevel="0" collapsed="false">
      <c r="A1793" s="6" t="s">
        <v>3014</v>
      </c>
      <c r="B1793" s="6" t="s">
        <v>7891</v>
      </c>
      <c r="C1793" s="6" t="n">
        <v>1786024246</v>
      </c>
      <c r="D1793" s="6" t="n">
        <v>1786026157</v>
      </c>
      <c r="E1793" s="9" t="n">
        <f aca="false">MAX(0,MIN(D1793,Scenario!$B$12)-MAX(C1793,Scenario!$B$11))/60</f>
        <v>31.85</v>
      </c>
    </row>
    <row r="1794" customFormat="false" ht="15" hidden="false" customHeight="false" outlineLevel="0" collapsed="false">
      <c r="A1794" s="6" t="s">
        <v>3030</v>
      </c>
      <c r="B1794" s="6" t="s">
        <v>7889</v>
      </c>
      <c r="C1794" s="6" t="n">
        <v>1786025024</v>
      </c>
      <c r="D1794" s="6" t="n">
        <v>1786027070</v>
      </c>
      <c r="E1794" s="9" t="n">
        <f aca="false">MAX(0,MIN(D1794,Scenario!$B$12)-MAX(C1794,Scenario!$B$11))/60</f>
        <v>34.1</v>
      </c>
    </row>
    <row r="1795" customFormat="false" ht="15" hidden="false" customHeight="false" outlineLevel="0" collapsed="false">
      <c r="A1795" s="6" t="s">
        <v>3032</v>
      </c>
      <c r="B1795" s="6" t="s">
        <v>7892</v>
      </c>
      <c r="C1795" s="6" t="n">
        <v>1786025220</v>
      </c>
      <c r="D1795" s="6" t="n">
        <v>1786026152</v>
      </c>
      <c r="E1795" s="9" t="n">
        <f aca="false">MAX(0,MIN(D1795,Scenario!$B$12)-MAX(C1795,Scenario!$B$11))/60</f>
        <v>15.5333333333333</v>
      </c>
    </row>
    <row r="1796" customFormat="false" ht="15" hidden="false" customHeight="false" outlineLevel="0" collapsed="false">
      <c r="A1796" s="6" t="s">
        <v>3018</v>
      </c>
      <c r="B1796" s="6" t="s">
        <v>7886</v>
      </c>
      <c r="C1796" s="6" t="n">
        <v>1786025326</v>
      </c>
      <c r="D1796" s="6" t="n">
        <v>1786027041</v>
      </c>
      <c r="E1796" s="9" t="n">
        <f aca="false">MAX(0,MIN(D1796,Scenario!$B$12)-MAX(C1796,Scenario!$B$11))/60</f>
        <v>28.5833333333333</v>
      </c>
    </row>
    <row r="1797" customFormat="false" ht="15" hidden="false" customHeight="false" outlineLevel="0" collapsed="false">
      <c r="A1797" s="6" t="s">
        <v>3034</v>
      </c>
      <c r="B1797" s="6" t="s">
        <v>7885</v>
      </c>
      <c r="C1797" s="6" t="n">
        <v>1786025339</v>
      </c>
      <c r="D1797" s="6" t="n">
        <v>1786027253</v>
      </c>
      <c r="E1797" s="9" t="n">
        <f aca="false">MAX(0,MIN(D1797,Scenario!$B$12)-MAX(C1797,Scenario!$B$11))/60</f>
        <v>31.9</v>
      </c>
    </row>
    <row r="1798" customFormat="false" ht="15" hidden="false" customHeight="false" outlineLevel="0" collapsed="false">
      <c r="A1798" s="6" t="s">
        <v>3036</v>
      </c>
      <c r="B1798" s="6" t="s">
        <v>7892</v>
      </c>
      <c r="C1798" s="6" t="n">
        <v>1786026201</v>
      </c>
      <c r="D1798" s="6" t="n">
        <v>1786028089</v>
      </c>
      <c r="E1798" s="9" t="n">
        <f aca="false">MAX(0,MIN(D1798,Scenario!$B$12)-MAX(C1798,Scenario!$B$11))/60</f>
        <v>31.4666666666667</v>
      </c>
    </row>
    <row r="1799" customFormat="false" ht="15" hidden="false" customHeight="false" outlineLevel="0" collapsed="false">
      <c r="A1799" s="6" t="s">
        <v>3038</v>
      </c>
      <c r="B1799" s="6" t="s">
        <v>7890</v>
      </c>
      <c r="C1799" s="6" t="n">
        <v>1786026286</v>
      </c>
      <c r="D1799" s="6" t="n">
        <v>1786029720</v>
      </c>
      <c r="E1799" s="9" t="n">
        <f aca="false">MAX(0,MIN(D1799,Scenario!$B$12)-MAX(C1799,Scenario!$B$11))/60</f>
        <v>57.2333333333333</v>
      </c>
    </row>
    <row r="1800" customFormat="false" ht="15" hidden="false" customHeight="false" outlineLevel="0" collapsed="false">
      <c r="A1800" s="6" t="s">
        <v>3040</v>
      </c>
      <c r="B1800" s="6" t="s">
        <v>7892</v>
      </c>
      <c r="C1800" s="6" t="n">
        <v>1786028116</v>
      </c>
      <c r="D1800" s="6" t="n">
        <v>1786031611</v>
      </c>
      <c r="E1800" s="9" t="n">
        <f aca="false">MAX(0,MIN(D1800,Scenario!$B$12)-MAX(C1800,Scenario!$B$11))/60</f>
        <v>58.25</v>
      </c>
    </row>
    <row r="1801" customFormat="false" ht="15" hidden="false" customHeight="false" outlineLevel="0" collapsed="false">
      <c r="A1801" s="6" t="s">
        <v>3030</v>
      </c>
      <c r="B1801" s="6" t="s">
        <v>7889</v>
      </c>
      <c r="C1801" s="6" t="n">
        <v>1786028514</v>
      </c>
      <c r="D1801" s="6" t="n">
        <v>1786032592</v>
      </c>
      <c r="E1801" s="9" t="n">
        <f aca="false">MAX(0,MIN(D1801,Scenario!$B$12)-MAX(C1801,Scenario!$B$11))/60</f>
        <v>67.9666666666667</v>
      </c>
    </row>
    <row r="1802" customFormat="false" ht="15" hidden="false" customHeight="false" outlineLevel="0" collapsed="false">
      <c r="A1802" s="6" t="s">
        <v>3006</v>
      </c>
      <c r="B1802" s="6" t="s">
        <v>7887</v>
      </c>
      <c r="C1802" s="6" t="n">
        <v>1786029706</v>
      </c>
      <c r="D1802" s="6" t="n">
        <v>1786032888</v>
      </c>
      <c r="E1802" s="9" t="n">
        <f aca="false">MAX(0,MIN(D1802,Scenario!$B$12)-MAX(C1802,Scenario!$B$11))/60</f>
        <v>53.0333333333333</v>
      </c>
    </row>
    <row r="1803" customFormat="false" ht="15" hidden="false" customHeight="false" outlineLevel="0" collapsed="false">
      <c r="A1803" s="6" t="s">
        <v>3042</v>
      </c>
      <c r="B1803" s="6" t="s">
        <v>7891</v>
      </c>
      <c r="C1803" s="6" t="n">
        <v>1786029982</v>
      </c>
      <c r="D1803" s="6" t="n">
        <v>1786032851</v>
      </c>
      <c r="E1803" s="9" t="n">
        <f aca="false">MAX(0,MIN(D1803,Scenario!$B$12)-MAX(C1803,Scenario!$B$11))/60</f>
        <v>47.8166666666667</v>
      </c>
    </row>
    <row r="1804" customFormat="false" ht="15" hidden="false" customHeight="false" outlineLevel="0" collapsed="false">
      <c r="A1804" s="6" t="s">
        <v>3044</v>
      </c>
      <c r="B1804" s="6" t="s">
        <v>7892</v>
      </c>
      <c r="C1804" s="6" t="n">
        <v>1786031653</v>
      </c>
      <c r="D1804" s="6" t="n">
        <v>1786035381</v>
      </c>
      <c r="E1804" s="9" t="n">
        <f aca="false">MAX(0,MIN(D1804,Scenario!$B$12)-MAX(C1804,Scenario!$B$11))/60</f>
        <v>62.1333333333333</v>
      </c>
    </row>
    <row r="1805" customFormat="false" ht="15" hidden="false" customHeight="false" outlineLevel="0" collapsed="false">
      <c r="A1805" s="6" t="s">
        <v>3046</v>
      </c>
      <c r="B1805" s="6" t="s">
        <v>7893</v>
      </c>
      <c r="C1805" s="6" t="n">
        <v>1786032032</v>
      </c>
      <c r="D1805" s="6" t="n">
        <v>1786037121</v>
      </c>
      <c r="E1805" s="9" t="n">
        <f aca="false">MAX(0,MIN(D1805,Scenario!$B$12)-MAX(C1805,Scenario!$B$11))/60</f>
        <v>84.8166666666667</v>
      </c>
    </row>
    <row r="1806" customFormat="false" ht="15" hidden="false" customHeight="false" outlineLevel="0" collapsed="false">
      <c r="A1806" s="6" t="s">
        <v>3048</v>
      </c>
      <c r="B1806" s="6" t="s">
        <v>7899</v>
      </c>
      <c r="C1806" s="6" t="n">
        <v>1786032058</v>
      </c>
      <c r="D1806" s="6" t="n">
        <v>1786033350</v>
      </c>
      <c r="E1806" s="9" t="n">
        <f aca="false">MAX(0,MIN(D1806,Scenario!$B$12)-MAX(C1806,Scenario!$B$11))/60</f>
        <v>21.5333333333333</v>
      </c>
    </row>
    <row r="1807" customFormat="false" ht="15" hidden="false" customHeight="false" outlineLevel="0" collapsed="false">
      <c r="A1807" s="6" t="s">
        <v>3050</v>
      </c>
      <c r="B1807" s="6" t="s">
        <v>7890</v>
      </c>
      <c r="C1807" s="6" t="n">
        <v>1786032121</v>
      </c>
      <c r="D1807" s="6" t="n">
        <v>1786033642</v>
      </c>
      <c r="E1807" s="9" t="n">
        <f aca="false">MAX(0,MIN(D1807,Scenario!$B$12)-MAX(C1807,Scenario!$B$11))/60</f>
        <v>25.35</v>
      </c>
    </row>
    <row r="1808" customFormat="false" ht="15" hidden="false" customHeight="false" outlineLevel="0" collapsed="false">
      <c r="A1808" s="6" t="s">
        <v>3052</v>
      </c>
      <c r="B1808" s="6" t="s">
        <v>7895</v>
      </c>
      <c r="C1808" s="6" t="n">
        <v>1786032169</v>
      </c>
      <c r="D1808" s="6" t="n">
        <v>1786036047</v>
      </c>
      <c r="E1808" s="9" t="n">
        <f aca="false">MAX(0,MIN(D1808,Scenario!$B$12)-MAX(C1808,Scenario!$B$11))/60</f>
        <v>64.6333333333333</v>
      </c>
    </row>
    <row r="1809" customFormat="false" ht="15" hidden="false" customHeight="false" outlineLevel="0" collapsed="false">
      <c r="A1809" s="6" t="s">
        <v>3054</v>
      </c>
      <c r="B1809" s="6" t="s">
        <v>7899</v>
      </c>
      <c r="C1809" s="6" t="n">
        <v>1786033644</v>
      </c>
      <c r="D1809" s="6" t="n">
        <v>1786035512</v>
      </c>
      <c r="E1809" s="9" t="n">
        <f aca="false">MAX(0,MIN(D1809,Scenario!$B$12)-MAX(C1809,Scenario!$B$11))/60</f>
        <v>31.1333333333333</v>
      </c>
    </row>
    <row r="1810" customFormat="false" ht="15" hidden="false" customHeight="false" outlineLevel="0" collapsed="false">
      <c r="A1810" s="6" t="s">
        <v>3056</v>
      </c>
      <c r="B1810" s="6" t="s">
        <v>7890</v>
      </c>
      <c r="C1810" s="6" t="n">
        <v>1786034634</v>
      </c>
      <c r="D1810" s="6" t="n">
        <v>1786038330</v>
      </c>
      <c r="E1810" s="9" t="n">
        <f aca="false">MAX(0,MIN(D1810,Scenario!$B$12)-MAX(C1810,Scenario!$B$11))/60</f>
        <v>61.6</v>
      </c>
    </row>
    <row r="1811" customFormat="false" ht="15" hidden="false" customHeight="false" outlineLevel="0" collapsed="false">
      <c r="A1811" s="6" t="s">
        <v>3062</v>
      </c>
      <c r="B1811" s="6" t="s">
        <v>7891</v>
      </c>
      <c r="C1811" s="6" t="n">
        <v>1786035324</v>
      </c>
      <c r="D1811" s="6" t="n">
        <v>1786037473</v>
      </c>
      <c r="E1811" s="9" t="n">
        <f aca="false">MAX(0,MIN(D1811,Scenario!$B$12)-MAX(C1811,Scenario!$B$11))/60</f>
        <v>35.8166666666667</v>
      </c>
    </row>
    <row r="1812" customFormat="false" ht="15" hidden="false" customHeight="false" outlineLevel="0" collapsed="false">
      <c r="A1812" s="6" t="s">
        <v>3040</v>
      </c>
      <c r="B1812" s="6" t="s">
        <v>7892</v>
      </c>
      <c r="C1812" s="6" t="n">
        <v>1786035387</v>
      </c>
      <c r="D1812" s="6" t="n">
        <v>1786038475</v>
      </c>
      <c r="E1812" s="9" t="n">
        <f aca="false">MAX(0,MIN(D1812,Scenario!$B$12)-MAX(C1812,Scenario!$B$11))/60</f>
        <v>51.4666666666667</v>
      </c>
    </row>
    <row r="1813" customFormat="false" ht="15" hidden="false" customHeight="false" outlineLevel="0" collapsed="false">
      <c r="A1813" s="6" t="s">
        <v>3064</v>
      </c>
      <c r="B1813" s="6" t="s">
        <v>7895</v>
      </c>
      <c r="C1813" s="6" t="n">
        <v>1786036061</v>
      </c>
      <c r="D1813" s="6" t="n">
        <v>1786039962</v>
      </c>
      <c r="E1813" s="9" t="n">
        <f aca="false">MAX(0,MIN(D1813,Scenario!$B$12)-MAX(C1813,Scenario!$B$11))/60</f>
        <v>65.0166666666667</v>
      </c>
    </row>
    <row r="1814" customFormat="false" ht="15" hidden="false" customHeight="false" outlineLevel="0" collapsed="false">
      <c r="A1814" s="6" t="s">
        <v>3016</v>
      </c>
      <c r="B1814" s="6" t="s">
        <v>7893</v>
      </c>
      <c r="C1814" s="6" t="n">
        <v>1786037127</v>
      </c>
      <c r="D1814" s="6" t="n">
        <v>1786038987</v>
      </c>
      <c r="E1814" s="9" t="n">
        <f aca="false">MAX(0,MIN(D1814,Scenario!$B$12)-MAX(C1814,Scenario!$B$11))/60</f>
        <v>31</v>
      </c>
    </row>
    <row r="1815" customFormat="false" ht="15" hidden="false" customHeight="false" outlineLevel="0" collapsed="false">
      <c r="A1815" s="6" t="s">
        <v>3070</v>
      </c>
      <c r="B1815" s="6" t="s">
        <v>7899</v>
      </c>
      <c r="C1815" s="6" t="n">
        <v>1786037295</v>
      </c>
      <c r="D1815" s="6" t="n">
        <v>1786037803</v>
      </c>
      <c r="E1815" s="9" t="n">
        <f aca="false">MAX(0,MIN(D1815,Scenario!$B$12)-MAX(C1815,Scenario!$B$11))/60</f>
        <v>8.46666666666667</v>
      </c>
    </row>
    <row r="1816" customFormat="false" ht="15" hidden="false" customHeight="false" outlineLevel="0" collapsed="false">
      <c r="A1816" s="6" t="s">
        <v>3066</v>
      </c>
      <c r="B1816" s="6" t="s">
        <v>7891</v>
      </c>
      <c r="C1816" s="6" t="n">
        <v>1786037529</v>
      </c>
      <c r="D1816" s="6" t="n">
        <v>1786040419</v>
      </c>
      <c r="E1816" s="9" t="n">
        <f aca="false">MAX(0,MIN(D1816,Scenario!$B$12)-MAX(C1816,Scenario!$B$11))/60</f>
        <v>48.1666666666667</v>
      </c>
    </row>
    <row r="1817" customFormat="false" ht="15" hidden="false" customHeight="false" outlineLevel="0" collapsed="false">
      <c r="A1817" s="6" t="s">
        <v>3074</v>
      </c>
      <c r="B1817" s="6" t="s">
        <v>7899</v>
      </c>
      <c r="C1817" s="6" t="n">
        <v>1786037875</v>
      </c>
      <c r="D1817" s="6" t="n">
        <v>1786039482</v>
      </c>
      <c r="E1817" s="9" t="n">
        <f aca="false">MAX(0,MIN(D1817,Scenario!$B$12)-MAX(C1817,Scenario!$B$11))/60</f>
        <v>26.7833333333333</v>
      </c>
    </row>
    <row r="1818" customFormat="false" ht="15" hidden="false" customHeight="false" outlineLevel="0" collapsed="false">
      <c r="A1818" s="6" t="s">
        <v>3058</v>
      </c>
      <c r="B1818" s="6" t="s">
        <v>7890</v>
      </c>
      <c r="C1818" s="6" t="n">
        <v>1786038346</v>
      </c>
      <c r="D1818" s="6" t="n">
        <v>1786041567</v>
      </c>
      <c r="E1818" s="9" t="n">
        <f aca="false">MAX(0,MIN(D1818,Scenario!$B$12)-MAX(C1818,Scenario!$B$11))/60</f>
        <v>53.6833333333333</v>
      </c>
    </row>
    <row r="1819" customFormat="false" ht="15" hidden="false" customHeight="false" outlineLevel="0" collapsed="false">
      <c r="A1819" s="6" t="s">
        <v>3068</v>
      </c>
      <c r="B1819" s="6" t="s">
        <v>7893</v>
      </c>
      <c r="C1819" s="6" t="n">
        <v>1786039034</v>
      </c>
      <c r="D1819" s="6" t="n">
        <v>1786043840</v>
      </c>
      <c r="E1819" s="9" t="n">
        <f aca="false">MAX(0,MIN(D1819,Scenario!$B$12)-MAX(C1819,Scenario!$B$11))/60</f>
        <v>80.1</v>
      </c>
    </row>
    <row r="1820" customFormat="false" ht="15" hidden="false" customHeight="false" outlineLevel="0" collapsed="false">
      <c r="A1820" s="6" t="s">
        <v>3052</v>
      </c>
      <c r="B1820" s="6" t="s">
        <v>7895</v>
      </c>
      <c r="C1820" s="6" t="n">
        <v>1786039983</v>
      </c>
      <c r="D1820" s="6" t="n">
        <v>1786041482</v>
      </c>
      <c r="E1820" s="9" t="n">
        <f aca="false">MAX(0,MIN(D1820,Scenario!$B$12)-MAX(C1820,Scenario!$B$11))/60</f>
        <v>24.9833333333333</v>
      </c>
    </row>
    <row r="1821" customFormat="false" ht="15" hidden="false" customHeight="false" outlineLevel="0" collapsed="false">
      <c r="A1821" s="6" t="s">
        <v>3060</v>
      </c>
      <c r="B1821" s="6" t="s">
        <v>7892</v>
      </c>
      <c r="C1821" s="6" t="n">
        <v>1786040315</v>
      </c>
      <c r="D1821" s="6" t="n">
        <v>1786042247</v>
      </c>
      <c r="E1821" s="9" t="n">
        <f aca="false">MAX(0,MIN(D1821,Scenario!$B$12)-MAX(C1821,Scenario!$B$11))/60</f>
        <v>32.2</v>
      </c>
    </row>
    <row r="1822" customFormat="false" ht="15" hidden="false" customHeight="false" outlineLevel="0" collapsed="false">
      <c r="A1822" s="6" t="s">
        <v>3076</v>
      </c>
      <c r="B1822" s="6" t="s">
        <v>7890</v>
      </c>
      <c r="C1822" s="6" t="n">
        <v>1786041591</v>
      </c>
      <c r="D1822" s="6" t="n">
        <v>1786044370</v>
      </c>
      <c r="E1822" s="9" t="n">
        <f aca="false">MAX(0,MIN(D1822,Scenario!$B$12)-MAX(C1822,Scenario!$B$11))/60</f>
        <v>46.3166666666667</v>
      </c>
    </row>
    <row r="1823" customFormat="false" ht="15" hidden="false" customHeight="false" outlineLevel="0" collapsed="false">
      <c r="A1823" s="6" t="s">
        <v>3080</v>
      </c>
      <c r="B1823" s="6" t="s">
        <v>7895</v>
      </c>
      <c r="C1823" s="6" t="n">
        <v>1786042347</v>
      </c>
      <c r="D1823" s="6" t="n">
        <v>1786045092</v>
      </c>
      <c r="E1823" s="9" t="n">
        <f aca="false">MAX(0,MIN(D1823,Scenario!$B$12)-MAX(C1823,Scenario!$B$11))/60</f>
        <v>45.75</v>
      </c>
    </row>
    <row r="1824" customFormat="false" ht="15" hidden="false" customHeight="false" outlineLevel="0" collapsed="false">
      <c r="A1824" s="6" t="s">
        <v>3078</v>
      </c>
      <c r="B1824" s="6" t="s">
        <v>7899</v>
      </c>
      <c r="C1824" s="6" t="n">
        <v>1786042851</v>
      </c>
      <c r="D1824" s="6" t="n">
        <v>1786044450</v>
      </c>
      <c r="E1824" s="9" t="n">
        <f aca="false">MAX(0,MIN(D1824,Scenario!$B$12)-MAX(C1824,Scenario!$B$11))/60</f>
        <v>26.65</v>
      </c>
    </row>
    <row r="1825" customFormat="false" ht="15" hidden="false" customHeight="false" outlineLevel="0" collapsed="false">
      <c r="A1825" s="6" t="s">
        <v>3070</v>
      </c>
      <c r="B1825" s="6" t="s">
        <v>7893</v>
      </c>
      <c r="C1825" s="6" t="n">
        <v>1786043876</v>
      </c>
      <c r="D1825" s="6" t="n">
        <v>1786047272</v>
      </c>
      <c r="E1825" s="9" t="n">
        <f aca="false">MAX(0,MIN(D1825,Scenario!$B$12)-MAX(C1825,Scenario!$B$11))/60</f>
        <v>56.6</v>
      </c>
    </row>
    <row r="1826" customFormat="false" ht="15" hidden="false" customHeight="false" outlineLevel="0" collapsed="false">
      <c r="A1826" s="6" t="s">
        <v>3078</v>
      </c>
      <c r="B1826" s="6" t="s">
        <v>7899</v>
      </c>
      <c r="C1826" s="6" t="n">
        <v>1786045750</v>
      </c>
      <c r="D1826" s="6" t="n">
        <v>1786046771</v>
      </c>
      <c r="E1826" s="9" t="n">
        <f aca="false">MAX(0,MIN(D1826,Scenario!$B$12)-MAX(C1826,Scenario!$B$11))/60</f>
        <v>17.0166666666667</v>
      </c>
    </row>
    <row r="1827" customFormat="false" ht="15" hidden="false" customHeight="false" outlineLevel="0" collapsed="false">
      <c r="A1827" s="6" t="s">
        <v>3080</v>
      </c>
      <c r="B1827" s="6" t="s">
        <v>7895</v>
      </c>
      <c r="C1827" s="6" t="n">
        <v>1786046902</v>
      </c>
      <c r="D1827" s="6" t="n">
        <v>1786050261</v>
      </c>
      <c r="E1827" s="9" t="n">
        <f aca="false">MAX(0,MIN(D1827,Scenario!$B$12)-MAX(C1827,Scenario!$B$11))/60</f>
        <v>55.9833333333333</v>
      </c>
    </row>
    <row r="1828" customFormat="false" ht="15" hidden="false" customHeight="false" outlineLevel="0" collapsed="false">
      <c r="A1828" s="6" t="s">
        <v>3088</v>
      </c>
      <c r="B1828" s="6" t="s">
        <v>7893</v>
      </c>
      <c r="C1828" s="6" t="n">
        <v>1786049095</v>
      </c>
      <c r="D1828" s="6" t="n">
        <v>1786051170</v>
      </c>
      <c r="E1828" s="9" t="n">
        <f aca="false">MAX(0,MIN(D1828,Scenario!$B$12)-MAX(C1828,Scenario!$B$11))/60</f>
        <v>34.5833333333333</v>
      </c>
    </row>
    <row r="1829" customFormat="false" ht="15" hidden="false" customHeight="false" outlineLevel="0" collapsed="false">
      <c r="A1829" s="6" t="s">
        <v>3084</v>
      </c>
      <c r="B1829" s="6" t="s">
        <v>7895</v>
      </c>
      <c r="C1829" s="6" t="n">
        <v>1786050319</v>
      </c>
      <c r="D1829" s="6" t="n">
        <v>1786054001</v>
      </c>
      <c r="E1829" s="9" t="n">
        <f aca="false">MAX(0,MIN(D1829,Scenario!$B$12)-MAX(C1829,Scenario!$B$11))/60</f>
        <v>61.3666666666667</v>
      </c>
    </row>
    <row r="1830" customFormat="false" ht="15" hidden="false" customHeight="false" outlineLevel="0" collapsed="false">
      <c r="A1830" s="6" t="s">
        <v>3092</v>
      </c>
      <c r="B1830" s="6" t="s">
        <v>7899</v>
      </c>
      <c r="C1830" s="6" t="n">
        <v>1786050775</v>
      </c>
      <c r="D1830" s="6" t="n">
        <v>1786051938</v>
      </c>
      <c r="E1830" s="9" t="n">
        <f aca="false">MAX(0,MIN(D1830,Scenario!$B$12)-MAX(C1830,Scenario!$B$11))/60</f>
        <v>19.3833333333333</v>
      </c>
    </row>
    <row r="1831" customFormat="false" ht="15" hidden="false" customHeight="false" outlineLevel="0" collapsed="false">
      <c r="A1831" s="6" t="s">
        <v>3086</v>
      </c>
      <c r="B1831" s="6" t="s">
        <v>7893</v>
      </c>
      <c r="C1831" s="6" t="n">
        <v>1786051190</v>
      </c>
      <c r="D1831" s="6" t="n">
        <v>1786053630</v>
      </c>
      <c r="E1831" s="9" t="n">
        <f aca="false">MAX(0,MIN(D1831,Scenario!$B$12)-MAX(C1831,Scenario!$B$11))/60</f>
        <v>40.6666666666667</v>
      </c>
    </row>
    <row r="1832" customFormat="false" ht="15" hidden="false" customHeight="false" outlineLevel="0" collapsed="false">
      <c r="A1832" s="6" t="s">
        <v>3090</v>
      </c>
      <c r="B1832" s="6" t="s">
        <v>7893</v>
      </c>
      <c r="C1832" s="6" t="n">
        <v>1786053647</v>
      </c>
      <c r="D1832" s="6" t="n">
        <v>1786058435</v>
      </c>
      <c r="E1832" s="9" t="n">
        <f aca="false">MAX(0,MIN(D1832,Scenario!$B$12)-MAX(C1832,Scenario!$B$11))/60</f>
        <v>79.8</v>
      </c>
    </row>
    <row r="1833" customFormat="false" ht="15" hidden="false" customHeight="false" outlineLevel="0" collapsed="false">
      <c r="A1833" s="6" t="s">
        <v>3084</v>
      </c>
      <c r="B1833" s="6" t="s">
        <v>7895</v>
      </c>
      <c r="C1833" s="6" t="n">
        <v>1786055599</v>
      </c>
      <c r="D1833" s="6" t="n">
        <v>1786057544</v>
      </c>
      <c r="E1833" s="9" t="n">
        <f aca="false">MAX(0,MIN(D1833,Scenario!$B$12)-MAX(C1833,Scenario!$B$11))/60</f>
        <v>32.4166666666667</v>
      </c>
    </row>
    <row r="1834" customFormat="false" ht="15" hidden="false" customHeight="false" outlineLevel="0" collapsed="false">
      <c r="A1834" s="6" t="s">
        <v>3094</v>
      </c>
      <c r="B1834" s="6" t="s">
        <v>7883</v>
      </c>
      <c r="C1834" s="6" t="n">
        <v>1786078839</v>
      </c>
      <c r="D1834" s="6" t="n">
        <v>1786083832</v>
      </c>
      <c r="E1834" s="9" t="n">
        <f aca="false">MAX(0,MIN(D1834,Scenario!$B$12)-MAX(C1834,Scenario!$B$11))/60</f>
        <v>83.2166666666667</v>
      </c>
    </row>
    <row r="1835" customFormat="false" ht="15" hidden="false" customHeight="false" outlineLevel="0" collapsed="false">
      <c r="A1835" s="6" t="s">
        <v>3028</v>
      </c>
      <c r="B1835" s="6" t="s">
        <v>7884</v>
      </c>
      <c r="C1835" s="6" t="n">
        <v>1786078843</v>
      </c>
      <c r="D1835" s="6" t="n">
        <v>1786080546</v>
      </c>
      <c r="E1835" s="9" t="n">
        <f aca="false">MAX(0,MIN(D1835,Scenario!$B$12)-MAX(C1835,Scenario!$B$11))/60</f>
        <v>28.3833333333333</v>
      </c>
    </row>
    <row r="1836" customFormat="false" ht="15" hidden="false" customHeight="false" outlineLevel="0" collapsed="false">
      <c r="A1836" s="6" t="s">
        <v>3044</v>
      </c>
      <c r="B1836" s="6" t="s">
        <v>7884</v>
      </c>
      <c r="C1836" s="6" t="n">
        <v>1786080584</v>
      </c>
      <c r="D1836" s="6" t="n">
        <v>1786082134</v>
      </c>
      <c r="E1836" s="9" t="n">
        <f aca="false">MAX(0,MIN(D1836,Scenario!$B$12)-MAX(C1836,Scenario!$B$11))/60</f>
        <v>25.8333333333333</v>
      </c>
    </row>
    <row r="1837" customFormat="false" ht="15" hidden="false" customHeight="false" outlineLevel="0" collapsed="false">
      <c r="A1837" s="6" t="s">
        <v>3096</v>
      </c>
      <c r="B1837" s="6" t="s">
        <v>7884</v>
      </c>
      <c r="C1837" s="6" t="n">
        <v>1786082154</v>
      </c>
      <c r="D1837" s="6" t="n">
        <v>1786083806</v>
      </c>
      <c r="E1837" s="9" t="n">
        <f aca="false">MAX(0,MIN(D1837,Scenario!$B$12)-MAX(C1837,Scenario!$B$11))/60</f>
        <v>27.5333333333333</v>
      </c>
    </row>
    <row r="1838" customFormat="false" ht="15" hidden="false" customHeight="false" outlineLevel="0" collapsed="false">
      <c r="A1838" s="6" t="s">
        <v>3032</v>
      </c>
      <c r="B1838" s="6" t="s">
        <v>7884</v>
      </c>
      <c r="C1838" s="6" t="n">
        <v>1786083854</v>
      </c>
      <c r="D1838" s="6" t="n">
        <v>1786085558</v>
      </c>
      <c r="E1838" s="9" t="n">
        <f aca="false">MAX(0,MIN(D1838,Scenario!$B$12)-MAX(C1838,Scenario!$B$11))/60</f>
        <v>28.4</v>
      </c>
    </row>
    <row r="1839" customFormat="false" ht="15" hidden="false" customHeight="false" outlineLevel="0" collapsed="false">
      <c r="A1839" s="6" t="s">
        <v>3098</v>
      </c>
      <c r="B1839" s="6" t="s">
        <v>7883</v>
      </c>
      <c r="C1839" s="6" t="n">
        <v>1786083872</v>
      </c>
      <c r="D1839" s="6" t="n">
        <v>1786087926</v>
      </c>
      <c r="E1839" s="9" t="n">
        <f aca="false">MAX(0,MIN(D1839,Scenario!$B$12)-MAX(C1839,Scenario!$B$11))/60</f>
        <v>67.5666666666667</v>
      </c>
    </row>
    <row r="1840" customFormat="false" ht="15" hidden="false" customHeight="false" outlineLevel="0" collapsed="false">
      <c r="A1840" s="6" t="s">
        <v>3048</v>
      </c>
      <c r="B1840" s="6" t="s">
        <v>7884</v>
      </c>
      <c r="C1840" s="6" t="n">
        <v>1786085568</v>
      </c>
      <c r="D1840" s="6" t="n">
        <v>1786085956</v>
      </c>
      <c r="E1840" s="9" t="n">
        <f aca="false">MAX(0,MIN(D1840,Scenario!$B$12)-MAX(C1840,Scenario!$B$11))/60</f>
        <v>6.46666666666667</v>
      </c>
    </row>
    <row r="1841" customFormat="false" ht="15" hidden="false" customHeight="false" outlineLevel="0" collapsed="false">
      <c r="A1841" s="6" t="s">
        <v>3102</v>
      </c>
      <c r="B1841" s="6" t="s">
        <v>7884</v>
      </c>
      <c r="C1841" s="6" t="n">
        <v>1786085988</v>
      </c>
      <c r="D1841" s="6" t="n">
        <v>1786087736</v>
      </c>
      <c r="E1841" s="9" t="n">
        <f aca="false">MAX(0,MIN(D1841,Scenario!$B$12)-MAX(C1841,Scenario!$B$11))/60</f>
        <v>29.1333333333333</v>
      </c>
    </row>
    <row r="1842" customFormat="false" ht="15" hidden="false" customHeight="false" outlineLevel="0" collapsed="false">
      <c r="A1842" s="6" t="s">
        <v>3104</v>
      </c>
      <c r="B1842" s="6" t="s">
        <v>7882</v>
      </c>
      <c r="C1842" s="6" t="n">
        <v>1786088098</v>
      </c>
      <c r="D1842" s="6" t="n">
        <v>1786089959</v>
      </c>
      <c r="E1842" s="9" t="n">
        <f aca="false">MAX(0,MIN(D1842,Scenario!$B$12)-MAX(C1842,Scenario!$B$11))/60</f>
        <v>31.0166666666667</v>
      </c>
    </row>
    <row r="1843" customFormat="false" ht="15" hidden="false" customHeight="false" outlineLevel="0" collapsed="false">
      <c r="A1843" s="6" t="s">
        <v>3106</v>
      </c>
      <c r="B1843" s="6" t="s">
        <v>7898</v>
      </c>
      <c r="C1843" s="6" t="n">
        <v>1786088240</v>
      </c>
      <c r="D1843" s="6" t="n">
        <v>1786089654</v>
      </c>
      <c r="E1843" s="9" t="n">
        <f aca="false">MAX(0,MIN(D1843,Scenario!$B$12)-MAX(C1843,Scenario!$B$11))/60</f>
        <v>23.5666666666667</v>
      </c>
    </row>
    <row r="1844" customFormat="false" ht="15" hidden="false" customHeight="false" outlineLevel="0" collapsed="false">
      <c r="A1844" s="6" t="s">
        <v>3108</v>
      </c>
      <c r="B1844" s="6" t="s">
        <v>7885</v>
      </c>
      <c r="C1844" s="6" t="n">
        <v>1786088440</v>
      </c>
      <c r="D1844" s="6" t="n">
        <v>1786091027</v>
      </c>
      <c r="E1844" s="9" t="n">
        <f aca="false">MAX(0,MIN(D1844,Scenario!$B$12)-MAX(C1844,Scenario!$B$11))/60</f>
        <v>43.1166666666667</v>
      </c>
    </row>
    <row r="1845" customFormat="false" ht="15" hidden="false" customHeight="false" outlineLevel="0" collapsed="false">
      <c r="A1845" s="6" t="s">
        <v>3110</v>
      </c>
      <c r="B1845" s="6" t="s">
        <v>7884</v>
      </c>
      <c r="C1845" s="6" t="n">
        <v>1786088700</v>
      </c>
      <c r="D1845" s="6" t="n">
        <v>1786091314</v>
      </c>
      <c r="E1845" s="9" t="n">
        <f aca="false">MAX(0,MIN(D1845,Scenario!$B$12)-MAX(C1845,Scenario!$B$11))/60</f>
        <v>43.5666666666667</v>
      </c>
    </row>
    <row r="1846" customFormat="false" ht="15" hidden="false" customHeight="false" outlineLevel="0" collapsed="false">
      <c r="A1846" s="6" t="s">
        <v>3112</v>
      </c>
      <c r="B1846" s="6" t="s">
        <v>7898</v>
      </c>
      <c r="C1846" s="6" t="n">
        <v>1786091145</v>
      </c>
      <c r="D1846" s="6" t="n">
        <v>1786094741</v>
      </c>
      <c r="E1846" s="9" t="n">
        <f aca="false">MAX(0,MIN(D1846,Scenario!$B$12)-MAX(C1846,Scenario!$B$11))/60</f>
        <v>59.9333333333333</v>
      </c>
    </row>
    <row r="1847" customFormat="false" ht="15" hidden="false" customHeight="false" outlineLevel="0" collapsed="false">
      <c r="A1847" s="6" t="s">
        <v>3104</v>
      </c>
      <c r="B1847" s="6" t="s">
        <v>7882</v>
      </c>
      <c r="C1847" s="6" t="n">
        <v>1786092481</v>
      </c>
      <c r="D1847" s="6" t="n">
        <v>1786093604</v>
      </c>
      <c r="E1847" s="9" t="n">
        <f aca="false">MAX(0,MIN(D1847,Scenario!$B$12)-MAX(C1847,Scenario!$B$11))/60</f>
        <v>18.7166666666667</v>
      </c>
    </row>
    <row r="1848" customFormat="false" ht="15" hidden="false" customHeight="false" outlineLevel="0" collapsed="false">
      <c r="A1848" s="6" t="s">
        <v>3114</v>
      </c>
      <c r="B1848" s="6" t="s">
        <v>7883</v>
      </c>
      <c r="C1848" s="6" t="n">
        <v>1786092584</v>
      </c>
      <c r="D1848" s="6" t="n">
        <v>1786093661</v>
      </c>
      <c r="E1848" s="9" t="n">
        <f aca="false">MAX(0,MIN(D1848,Scenario!$B$12)-MAX(C1848,Scenario!$B$11))/60</f>
        <v>17.95</v>
      </c>
    </row>
    <row r="1849" customFormat="false" ht="15" hidden="false" customHeight="false" outlineLevel="0" collapsed="false">
      <c r="A1849" s="6" t="s">
        <v>3116</v>
      </c>
      <c r="B1849" s="6" t="s">
        <v>7885</v>
      </c>
      <c r="C1849" s="6" t="n">
        <v>1786092713</v>
      </c>
      <c r="D1849" s="6" t="n">
        <v>1786094758</v>
      </c>
      <c r="E1849" s="9" t="n">
        <f aca="false">MAX(0,MIN(D1849,Scenario!$B$12)-MAX(C1849,Scenario!$B$11))/60</f>
        <v>34.0833333333333</v>
      </c>
    </row>
    <row r="1850" customFormat="false" ht="15" hidden="false" customHeight="false" outlineLevel="0" collapsed="false">
      <c r="A1850" s="6" t="s">
        <v>3118</v>
      </c>
      <c r="B1850" s="6" t="s">
        <v>7887</v>
      </c>
      <c r="C1850" s="6" t="n">
        <v>1786093423</v>
      </c>
      <c r="D1850" s="6" t="n">
        <v>1786093993</v>
      </c>
      <c r="E1850" s="9" t="n">
        <f aca="false">MAX(0,MIN(D1850,Scenario!$B$12)-MAX(C1850,Scenario!$B$11))/60</f>
        <v>9.5</v>
      </c>
    </row>
    <row r="1851" customFormat="false" ht="15" hidden="false" customHeight="false" outlineLevel="0" collapsed="false">
      <c r="A1851" s="6" t="s">
        <v>3118</v>
      </c>
      <c r="B1851" s="6" t="s">
        <v>7889</v>
      </c>
      <c r="C1851" s="6" t="n">
        <v>1786094047</v>
      </c>
      <c r="D1851" s="6" t="n">
        <v>1786095985</v>
      </c>
      <c r="E1851" s="9" t="n">
        <f aca="false">MAX(0,MIN(D1851,Scenario!$B$12)-MAX(C1851,Scenario!$B$11))/60</f>
        <v>32.3</v>
      </c>
    </row>
    <row r="1852" customFormat="false" ht="15" hidden="false" customHeight="false" outlineLevel="0" collapsed="false">
      <c r="A1852" s="6" t="s">
        <v>3120</v>
      </c>
      <c r="B1852" s="6" t="s">
        <v>7884</v>
      </c>
      <c r="C1852" s="6" t="n">
        <v>1786094739</v>
      </c>
      <c r="D1852" s="6" t="n">
        <v>1786096101</v>
      </c>
      <c r="E1852" s="9" t="n">
        <f aca="false">MAX(0,MIN(D1852,Scenario!$B$12)-MAX(C1852,Scenario!$B$11))/60</f>
        <v>22.7</v>
      </c>
    </row>
    <row r="1853" customFormat="false" ht="15" hidden="false" customHeight="false" outlineLevel="0" collapsed="false">
      <c r="A1853" s="6" t="s">
        <v>3122</v>
      </c>
      <c r="B1853" s="6" t="s">
        <v>7887</v>
      </c>
      <c r="C1853" s="6" t="n">
        <v>1786095286</v>
      </c>
      <c r="D1853" s="6" t="n">
        <v>1786096122</v>
      </c>
      <c r="E1853" s="9" t="n">
        <f aca="false">MAX(0,MIN(D1853,Scenario!$B$12)-MAX(C1853,Scenario!$B$11))/60</f>
        <v>13.9333333333333</v>
      </c>
    </row>
    <row r="1854" customFormat="false" ht="15" hidden="false" customHeight="false" outlineLevel="0" collapsed="false">
      <c r="A1854" s="6" t="s">
        <v>3124</v>
      </c>
      <c r="B1854" s="6" t="s">
        <v>7898</v>
      </c>
      <c r="C1854" s="6" t="n">
        <v>1786095668</v>
      </c>
      <c r="D1854" s="6" t="n">
        <v>1786096122</v>
      </c>
      <c r="E1854" s="9" t="n">
        <f aca="false">MAX(0,MIN(D1854,Scenario!$B$12)-MAX(C1854,Scenario!$B$11))/60</f>
        <v>7.56666666666667</v>
      </c>
    </row>
    <row r="1855" customFormat="false" ht="15" hidden="false" customHeight="false" outlineLevel="0" collapsed="false">
      <c r="A1855" s="6" t="s">
        <v>3126</v>
      </c>
      <c r="B1855" s="6" t="s">
        <v>7883</v>
      </c>
      <c r="C1855" s="6" t="n">
        <v>1786095951</v>
      </c>
      <c r="D1855" s="6" t="n">
        <v>1786098804</v>
      </c>
      <c r="E1855" s="9" t="n">
        <f aca="false">MAX(0,MIN(D1855,Scenario!$B$12)-MAX(C1855,Scenario!$B$11))/60</f>
        <v>47.55</v>
      </c>
    </row>
    <row r="1856" customFormat="false" ht="15" hidden="false" customHeight="false" outlineLevel="0" collapsed="false">
      <c r="A1856" s="6" t="s">
        <v>3124</v>
      </c>
      <c r="B1856" s="6" t="s">
        <v>7885</v>
      </c>
      <c r="C1856" s="6" t="n">
        <v>1786096142</v>
      </c>
      <c r="D1856" s="6" t="n">
        <v>1786097946</v>
      </c>
      <c r="E1856" s="9" t="n">
        <f aca="false">MAX(0,MIN(D1856,Scenario!$B$12)-MAX(C1856,Scenario!$B$11))/60</f>
        <v>30.0666666666667</v>
      </c>
    </row>
    <row r="1857" customFormat="false" ht="15" hidden="false" customHeight="false" outlineLevel="0" collapsed="false">
      <c r="A1857" s="6" t="s">
        <v>3120</v>
      </c>
      <c r="B1857" s="6" t="s">
        <v>7884</v>
      </c>
      <c r="C1857" s="6" t="n">
        <v>1786098403</v>
      </c>
      <c r="D1857" s="6" t="n">
        <v>1786099781</v>
      </c>
      <c r="E1857" s="9" t="n">
        <f aca="false">MAX(0,MIN(D1857,Scenario!$B$12)-MAX(C1857,Scenario!$B$11))/60</f>
        <v>22.9666666666667</v>
      </c>
    </row>
    <row r="1858" customFormat="false" ht="15" hidden="false" customHeight="false" outlineLevel="0" collapsed="false">
      <c r="A1858" s="6" t="s">
        <v>3128</v>
      </c>
      <c r="B1858" s="6" t="s">
        <v>7887</v>
      </c>
      <c r="C1858" s="6" t="n">
        <v>1786098760</v>
      </c>
      <c r="D1858" s="6" t="n">
        <v>1786101768</v>
      </c>
      <c r="E1858" s="9" t="n">
        <f aca="false">MAX(0,MIN(D1858,Scenario!$B$12)-MAX(C1858,Scenario!$B$11))/60</f>
        <v>50.1333333333333</v>
      </c>
    </row>
    <row r="1859" customFormat="false" ht="15" hidden="false" customHeight="false" outlineLevel="0" collapsed="false">
      <c r="A1859" s="6" t="s">
        <v>3130</v>
      </c>
      <c r="B1859" s="6" t="s">
        <v>7882</v>
      </c>
      <c r="C1859" s="6" t="n">
        <v>1786099178</v>
      </c>
      <c r="D1859" s="6" t="n">
        <v>1786099852</v>
      </c>
      <c r="E1859" s="9" t="n">
        <f aca="false">MAX(0,MIN(D1859,Scenario!$B$12)-MAX(C1859,Scenario!$B$11))/60</f>
        <v>11.2333333333333</v>
      </c>
    </row>
    <row r="1860" customFormat="false" ht="15" hidden="false" customHeight="false" outlineLevel="0" collapsed="false">
      <c r="A1860" s="6" t="s">
        <v>3130</v>
      </c>
      <c r="B1860" s="6" t="s">
        <v>7883</v>
      </c>
      <c r="C1860" s="6" t="n">
        <v>1786099871</v>
      </c>
      <c r="D1860" s="6" t="n">
        <v>1786102506</v>
      </c>
      <c r="E1860" s="9" t="n">
        <f aca="false">MAX(0,MIN(D1860,Scenario!$B$12)-MAX(C1860,Scenario!$B$11))/60</f>
        <v>43.9166666666667</v>
      </c>
    </row>
    <row r="1861" customFormat="false" ht="15" hidden="false" customHeight="false" outlineLevel="0" collapsed="false">
      <c r="A1861" s="6" t="s">
        <v>3132</v>
      </c>
      <c r="B1861" s="6" t="s">
        <v>7898</v>
      </c>
      <c r="C1861" s="6" t="n">
        <v>1786100489</v>
      </c>
      <c r="D1861" s="6" t="n">
        <v>1786102737</v>
      </c>
      <c r="E1861" s="9" t="n">
        <f aca="false">MAX(0,MIN(D1861,Scenario!$B$12)-MAX(C1861,Scenario!$B$11))/60</f>
        <v>37.4666666666667</v>
      </c>
    </row>
    <row r="1862" customFormat="false" ht="15" hidden="false" customHeight="false" outlineLevel="0" collapsed="false">
      <c r="A1862" s="6" t="s">
        <v>3134</v>
      </c>
      <c r="B1862" s="6" t="s">
        <v>7884</v>
      </c>
      <c r="C1862" s="6" t="n">
        <v>1786102083</v>
      </c>
      <c r="D1862" s="6" t="n">
        <v>1786103264</v>
      </c>
      <c r="E1862" s="9" t="n">
        <f aca="false">MAX(0,MIN(D1862,Scenario!$B$12)-MAX(C1862,Scenario!$B$11))/60</f>
        <v>19.6833333333333</v>
      </c>
    </row>
    <row r="1863" customFormat="false" ht="15" hidden="false" customHeight="false" outlineLevel="0" collapsed="false">
      <c r="A1863" s="6" t="s">
        <v>3136</v>
      </c>
      <c r="B1863" s="6" t="s">
        <v>7887</v>
      </c>
      <c r="C1863" s="6" t="n">
        <v>1786102136</v>
      </c>
      <c r="D1863" s="6" t="n">
        <v>1786104181</v>
      </c>
      <c r="E1863" s="9" t="n">
        <f aca="false">MAX(0,MIN(D1863,Scenario!$B$12)-MAX(C1863,Scenario!$B$11))/60</f>
        <v>34.0833333333333</v>
      </c>
    </row>
    <row r="1864" customFormat="false" ht="15" hidden="false" customHeight="false" outlineLevel="0" collapsed="false">
      <c r="A1864" s="6" t="s">
        <v>3138</v>
      </c>
      <c r="B1864" s="6" t="s">
        <v>7885</v>
      </c>
      <c r="C1864" s="6" t="n">
        <v>1786102380</v>
      </c>
      <c r="D1864" s="6" t="n">
        <v>1786106962</v>
      </c>
      <c r="E1864" s="9" t="n">
        <f aca="false">MAX(0,MIN(D1864,Scenario!$B$12)-MAX(C1864,Scenario!$B$11))/60</f>
        <v>76.3666666666667</v>
      </c>
    </row>
    <row r="1865" customFormat="false" ht="15" hidden="false" customHeight="false" outlineLevel="0" collapsed="false">
      <c r="A1865" s="6" t="s">
        <v>3140</v>
      </c>
      <c r="B1865" s="6" t="s">
        <v>7891</v>
      </c>
      <c r="C1865" s="6" t="n">
        <v>1786104387</v>
      </c>
      <c r="D1865" s="6" t="n">
        <v>1786107686</v>
      </c>
      <c r="E1865" s="9" t="n">
        <f aca="false">MAX(0,MIN(D1865,Scenario!$B$12)-MAX(C1865,Scenario!$B$11))/60</f>
        <v>54.9833333333333</v>
      </c>
    </row>
    <row r="1866" customFormat="false" ht="15" hidden="false" customHeight="false" outlineLevel="0" collapsed="false">
      <c r="A1866" s="6" t="s">
        <v>3142</v>
      </c>
      <c r="B1866" s="6" t="s">
        <v>7892</v>
      </c>
      <c r="C1866" s="6" t="n">
        <v>1786106187</v>
      </c>
      <c r="D1866" s="6" t="n">
        <v>1786108329</v>
      </c>
      <c r="E1866" s="9" t="n">
        <f aca="false">MAX(0,MIN(D1866,Scenario!$B$12)-MAX(C1866,Scenario!$B$11))/60</f>
        <v>35.7</v>
      </c>
    </row>
    <row r="1867" customFormat="false" ht="15" hidden="false" customHeight="false" outlineLevel="0" collapsed="false">
      <c r="A1867" s="6" t="s">
        <v>3144</v>
      </c>
      <c r="B1867" s="6" t="s">
        <v>7890</v>
      </c>
      <c r="C1867" s="6" t="n">
        <v>1786106278</v>
      </c>
      <c r="D1867" s="6" t="n">
        <v>1786108047</v>
      </c>
      <c r="E1867" s="9" t="n">
        <f aca="false">MAX(0,MIN(D1867,Scenario!$B$12)-MAX(C1867,Scenario!$B$11))/60</f>
        <v>29.4833333333333</v>
      </c>
    </row>
    <row r="1868" customFormat="false" ht="15" hidden="false" customHeight="false" outlineLevel="0" collapsed="false">
      <c r="A1868" s="6" t="s">
        <v>3148</v>
      </c>
      <c r="B1868" s="6" t="s">
        <v>7887</v>
      </c>
      <c r="C1868" s="6" t="n">
        <v>1786107278</v>
      </c>
      <c r="D1868" s="6" t="n">
        <v>1786110615</v>
      </c>
      <c r="E1868" s="9" t="n">
        <f aca="false">MAX(0,MIN(D1868,Scenario!$B$12)-MAX(C1868,Scenario!$B$11))/60</f>
        <v>55.6166666666667</v>
      </c>
    </row>
    <row r="1869" customFormat="false" ht="15" hidden="false" customHeight="false" outlineLevel="0" collapsed="false">
      <c r="A1869" s="6" t="s">
        <v>3150</v>
      </c>
      <c r="B1869" s="6" t="s">
        <v>7898</v>
      </c>
      <c r="C1869" s="6" t="n">
        <v>1786107417</v>
      </c>
      <c r="D1869" s="6" t="n">
        <v>1786108500</v>
      </c>
      <c r="E1869" s="9" t="n">
        <f aca="false">MAX(0,MIN(D1869,Scenario!$B$12)-MAX(C1869,Scenario!$B$11))/60</f>
        <v>18.05</v>
      </c>
    </row>
    <row r="1870" customFormat="false" ht="15" hidden="false" customHeight="false" outlineLevel="0" collapsed="false">
      <c r="A1870" s="6" t="s">
        <v>3146</v>
      </c>
      <c r="B1870" s="6" t="s">
        <v>7889</v>
      </c>
      <c r="C1870" s="6" t="n">
        <v>1786107629</v>
      </c>
      <c r="D1870" s="6" t="n">
        <v>1786112468</v>
      </c>
      <c r="E1870" s="9" t="n">
        <f aca="false">MAX(0,MIN(D1870,Scenario!$B$12)-MAX(C1870,Scenario!$B$11))/60</f>
        <v>80.65</v>
      </c>
    </row>
    <row r="1871" customFormat="false" ht="15" hidden="false" customHeight="false" outlineLevel="0" collapsed="false">
      <c r="A1871" s="6" t="s">
        <v>3152</v>
      </c>
      <c r="B1871" s="6" t="s">
        <v>7885</v>
      </c>
      <c r="C1871" s="6" t="n">
        <v>1786107802</v>
      </c>
      <c r="D1871" s="6" t="n">
        <v>1786109454</v>
      </c>
      <c r="E1871" s="9" t="n">
        <f aca="false">MAX(0,MIN(D1871,Scenario!$B$12)-MAX(C1871,Scenario!$B$11))/60</f>
        <v>27.5333333333333</v>
      </c>
    </row>
    <row r="1872" customFormat="false" ht="15" hidden="false" customHeight="false" outlineLevel="0" collapsed="false">
      <c r="A1872" s="6" t="s">
        <v>3154</v>
      </c>
      <c r="B1872" s="6" t="s">
        <v>7891</v>
      </c>
      <c r="C1872" s="6" t="n">
        <v>1786107891</v>
      </c>
      <c r="D1872" s="6" t="n">
        <v>1786110768</v>
      </c>
      <c r="E1872" s="9" t="n">
        <f aca="false">MAX(0,MIN(D1872,Scenario!$B$12)-MAX(C1872,Scenario!$B$11))/60</f>
        <v>47.95</v>
      </c>
    </row>
    <row r="1873" customFormat="false" ht="15" hidden="false" customHeight="false" outlineLevel="0" collapsed="false">
      <c r="A1873" s="6" t="s">
        <v>3156</v>
      </c>
      <c r="B1873" s="6" t="s">
        <v>7890</v>
      </c>
      <c r="C1873" s="6" t="n">
        <v>1786108065</v>
      </c>
      <c r="D1873" s="6" t="n">
        <v>1786112491</v>
      </c>
      <c r="E1873" s="9" t="n">
        <f aca="false">MAX(0,MIN(D1873,Scenario!$B$12)-MAX(C1873,Scenario!$B$11))/60</f>
        <v>73.7666666666667</v>
      </c>
    </row>
    <row r="1874" customFormat="false" ht="15" hidden="false" customHeight="false" outlineLevel="0" collapsed="false">
      <c r="A1874" s="6" t="s">
        <v>3158</v>
      </c>
      <c r="B1874" s="6" t="s">
        <v>7892</v>
      </c>
      <c r="C1874" s="6" t="n">
        <v>1786108950</v>
      </c>
      <c r="D1874" s="6" t="n">
        <v>1786112837</v>
      </c>
      <c r="E1874" s="9" t="n">
        <f aca="false">MAX(0,MIN(D1874,Scenario!$B$12)-MAX(C1874,Scenario!$B$11))/60</f>
        <v>64.7833333333333</v>
      </c>
    </row>
    <row r="1875" customFormat="false" ht="15" hidden="false" customHeight="false" outlineLevel="0" collapsed="false">
      <c r="A1875" s="6" t="s">
        <v>3162</v>
      </c>
      <c r="B1875" s="6" t="s">
        <v>7898</v>
      </c>
      <c r="C1875" s="6" t="n">
        <v>1786109444</v>
      </c>
      <c r="D1875" s="6" t="n">
        <v>1786111021</v>
      </c>
      <c r="E1875" s="9" t="n">
        <f aca="false">MAX(0,MIN(D1875,Scenario!$B$12)-MAX(C1875,Scenario!$B$11))/60</f>
        <v>26.2833333333333</v>
      </c>
    </row>
    <row r="1876" customFormat="false" ht="15" hidden="false" customHeight="false" outlineLevel="0" collapsed="false">
      <c r="A1876" s="6" t="s">
        <v>3160</v>
      </c>
      <c r="B1876" s="6" t="s">
        <v>7885</v>
      </c>
      <c r="C1876" s="6" t="n">
        <v>1786109507</v>
      </c>
      <c r="D1876" s="6" t="n">
        <v>1786112154</v>
      </c>
      <c r="E1876" s="9" t="n">
        <f aca="false">MAX(0,MIN(D1876,Scenario!$B$12)-MAX(C1876,Scenario!$B$11))/60</f>
        <v>44.1166666666667</v>
      </c>
    </row>
    <row r="1877" customFormat="false" ht="15" hidden="false" customHeight="false" outlineLevel="0" collapsed="false">
      <c r="A1877" s="6" t="s">
        <v>3164</v>
      </c>
      <c r="B1877" s="6" t="s">
        <v>7891</v>
      </c>
      <c r="C1877" s="6" t="n">
        <v>1786111321</v>
      </c>
      <c r="D1877" s="6" t="n">
        <v>1786113416</v>
      </c>
      <c r="E1877" s="9" t="n">
        <f aca="false">MAX(0,MIN(D1877,Scenario!$B$12)-MAX(C1877,Scenario!$B$11))/60</f>
        <v>34.9166666666667</v>
      </c>
    </row>
    <row r="1878" customFormat="false" ht="15" hidden="false" customHeight="false" outlineLevel="0" collapsed="false">
      <c r="A1878" s="6" t="s">
        <v>3138</v>
      </c>
      <c r="B1878" s="6" t="s">
        <v>7885</v>
      </c>
      <c r="C1878" s="6" t="n">
        <v>1786112171</v>
      </c>
      <c r="D1878" s="6" t="n">
        <v>1786114306</v>
      </c>
      <c r="E1878" s="9" t="n">
        <f aca="false">MAX(0,MIN(D1878,Scenario!$B$12)-MAX(C1878,Scenario!$B$11))/60</f>
        <v>35.5833333333333</v>
      </c>
    </row>
    <row r="1879" customFormat="false" ht="15" hidden="false" customHeight="false" outlineLevel="0" collapsed="false">
      <c r="A1879" s="6" t="s">
        <v>3168</v>
      </c>
      <c r="B1879" s="6" t="s">
        <v>7898</v>
      </c>
      <c r="C1879" s="6" t="n">
        <v>1786112264</v>
      </c>
      <c r="D1879" s="6" t="n">
        <v>1786113281</v>
      </c>
      <c r="E1879" s="9" t="n">
        <f aca="false">MAX(0,MIN(D1879,Scenario!$B$12)-MAX(C1879,Scenario!$B$11))/60</f>
        <v>16.95</v>
      </c>
    </row>
    <row r="1880" customFormat="false" ht="15" hidden="false" customHeight="false" outlineLevel="0" collapsed="false">
      <c r="A1880" s="6" t="s">
        <v>3166</v>
      </c>
      <c r="B1880" s="6" t="s">
        <v>7887</v>
      </c>
      <c r="C1880" s="6" t="n">
        <v>1786112425</v>
      </c>
      <c r="D1880" s="6" t="n">
        <v>1786115153</v>
      </c>
      <c r="E1880" s="9" t="n">
        <f aca="false">MAX(0,MIN(D1880,Scenario!$B$12)-MAX(C1880,Scenario!$B$11))/60</f>
        <v>45.4666666666667</v>
      </c>
    </row>
    <row r="1881" customFormat="false" ht="15" hidden="false" customHeight="false" outlineLevel="0" collapsed="false">
      <c r="A1881" s="6" t="s">
        <v>3170</v>
      </c>
      <c r="B1881" s="6" t="s">
        <v>7889</v>
      </c>
      <c r="C1881" s="6" t="n">
        <v>1786112482</v>
      </c>
      <c r="D1881" s="6" t="n">
        <v>1786114335</v>
      </c>
      <c r="E1881" s="9" t="n">
        <f aca="false">MAX(0,MIN(D1881,Scenario!$B$12)-MAX(C1881,Scenario!$B$11))/60</f>
        <v>30.8833333333333</v>
      </c>
    </row>
    <row r="1882" customFormat="false" ht="15" hidden="false" customHeight="false" outlineLevel="0" collapsed="false">
      <c r="A1882" s="6" t="s">
        <v>3172</v>
      </c>
      <c r="B1882" s="6" t="s">
        <v>7890</v>
      </c>
      <c r="C1882" s="6" t="n">
        <v>1786112846</v>
      </c>
      <c r="D1882" s="6" t="n">
        <v>1786115779</v>
      </c>
      <c r="E1882" s="9" t="n">
        <f aca="false">MAX(0,MIN(D1882,Scenario!$B$12)-MAX(C1882,Scenario!$B$11))/60</f>
        <v>48.8833333333333</v>
      </c>
    </row>
    <row r="1883" customFormat="false" ht="15" hidden="false" customHeight="false" outlineLevel="0" collapsed="false">
      <c r="A1883" s="6" t="s">
        <v>3174</v>
      </c>
      <c r="B1883" s="6" t="s">
        <v>7891</v>
      </c>
      <c r="C1883" s="6" t="n">
        <v>1786114335</v>
      </c>
      <c r="D1883" s="6" t="n">
        <v>1786119512</v>
      </c>
      <c r="E1883" s="9" t="n">
        <f aca="false">MAX(0,MIN(D1883,Scenario!$B$12)-MAX(C1883,Scenario!$B$11))/60</f>
        <v>86.2833333333333</v>
      </c>
    </row>
    <row r="1884" customFormat="false" ht="15" hidden="false" customHeight="false" outlineLevel="0" collapsed="false">
      <c r="A1884" s="6" t="s">
        <v>3176</v>
      </c>
      <c r="B1884" s="6" t="s">
        <v>7887</v>
      </c>
      <c r="C1884" s="6" t="n">
        <v>1786115988</v>
      </c>
      <c r="D1884" s="6" t="n">
        <v>1786116645</v>
      </c>
      <c r="E1884" s="9" t="n">
        <f aca="false">MAX(0,MIN(D1884,Scenario!$B$12)-MAX(C1884,Scenario!$B$11))/60</f>
        <v>10.95</v>
      </c>
    </row>
    <row r="1885" customFormat="false" ht="15" hidden="false" customHeight="false" outlineLevel="0" collapsed="false">
      <c r="A1885" s="6" t="s">
        <v>3178</v>
      </c>
      <c r="B1885" s="6" t="s">
        <v>7890</v>
      </c>
      <c r="C1885" s="6" t="n">
        <v>1786116741</v>
      </c>
      <c r="D1885" s="6" t="n">
        <v>1786118923</v>
      </c>
      <c r="E1885" s="9" t="n">
        <f aca="false">MAX(0,MIN(D1885,Scenario!$B$12)-MAX(C1885,Scenario!$B$11))/60</f>
        <v>36.3666666666667</v>
      </c>
    </row>
    <row r="1886" customFormat="false" ht="15" hidden="false" customHeight="false" outlineLevel="0" collapsed="false">
      <c r="A1886" s="6" t="s">
        <v>3166</v>
      </c>
      <c r="B1886" s="6" t="s">
        <v>7887</v>
      </c>
      <c r="C1886" s="6" t="n">
        <v>1786117031</v>
      </c>
      <c r="D1886" s="6" t="n">
        <v>1786120758</v>
      </c>
      <c r="E1886" s="9" t="n">
        <f aca="false">MAX(0,MIN(D1886,Scenario!$B$12)-MAX(C1886,Scenario!$B$11))/60</f>
        <v>62.1166666666667</v>
      </c>
    </row>
    <row r="1887" customFormat="false" ht="15" hidden="false" customHeight="false" outlineLevel="0" collapsed="false">
      <c r="A1887" s="6" t="s">
        <v>3180</v>
      </c>
      <c r="B1887" s="6" t="s">
        <v>7893</v>
      </c>
      <c r="C1887" s="6" t="n">
        <v>1786118448</v>
      </c>
      <c r="D1887" s="6" t="n">
        <v>1786119306</v>
      </c>
      <c r="E1887" s="9" t="n">
        <f aca="false">MAX(0,MIN(D1887,Scenario!$B$12)-MAX(C1887,Scenario!$B$11))/60</f>
        <v>14.3</v>
      </c>
    </row>
    <row r="1888" customFormat="false" ht="15" hidden="false" customHeight="false" outlineLevel="0" collapsed="false">
      <c r="A1888" s="6" t="s">
        <v>3074</v>
      </c>
      <c r="B1888" s="6" t="s">
        <v>7899</v>
      </c>
      <c r="C1888" s="6" t="n">
        <v>1786118452</v>
      </c>
      <c r="D1888" s="6" t="n">
        <v>1786119910</v>
      </c>
      <c r="E1888" s="9" t="n">
        <f aca="false">MAX(0,MIN(D1888,Scenario!$B$12)-MAX(C1888,Scenario!$B$11))/60</f>
        <v>24.3</v>
      </c>
    </row>
    <row r="1889" customFormat="false" ht="15" hidden="false" customHeight="false" outlineLevel="0" collapsed="false">
      <c r="A1889" s="6" t="s">
        <v>3182</v>
      </c>
      <c r="B1889" s="6" t="s">
        <v>7899</v>
      </c>
      <c r="C1889" s="6" t="n">
        <v>1786119952</v>
      </c>
      <c r="D1889" s="6" t="n">
        <v>1786120305</v>
      </c>
      <c r="E1889" s="9" t="n">
        <f aca="false">MAX(0,MIN(D1889,Scenario!$B$12)-MAX(C1889,Scenario!$B$11))/60</f>
        <v>5.88333333333333</v>
      </c>
    </row>
    <row r="1890" customFormat="false" ht="15" hidden="false" customHeight="false" outlineLevel="0" collapsed="false">
      <c r="A1890" s="6" t="s">
        <v>3182</v>
      </c>
      <c r="B1890" s="6" t="s">
        <v>7892</v>
      </c>
      <c r="C1890" s="6" t="n">
        <v>1786120345</v>
      </c>
      <c r="D1890" s="6" t="n">
        <v>1786122740</v>
      </c>
      <c r="E1890" s="9" t="n">
        <f aca="false">MAX(0,MIN(D1890,Scenario!$B$12)-MAX(C1890,Scenario!$B$11))/60</f>
        <v>39.9166666666667</v>
      </c>
    </row>
    <row r="1891" customFormat="false" ht="15" hidden="false" customHeight="false" outlineLevel="0" collapsed="false">
      <c r="A1891" s="6" t="s">
        <v>3180</v>
      </c>
      <c r="B1891" s="6" t="s">
        <v>7893</v>
      </c>
      <c r="C1891" s="6" t="n">
        <v>1786120515</v>
      </c>
      <c r="D1891" s="6" t="n">
        <v>1786121199</v>
      </c>
      <c r="E1891" s="9" t="n">
        <f aca="false">MAX(0,MIN(D1891,Scenario!$B$12)-MAX(C1891,Scenario!$B$11))/60</f>
        <v>11.4</v>
      </c>
    </row>
    <row r="1892" customFormat="false" ht="15" hidden="false" customHeight="false" outlineLevel="0" collapsed="false">
      <c r="A1892" s="6" t="s">
        <v>3184</v>
      </c>
      <c r="B1892" s="6" t="s">
        <v>7899</v>
      </c>
      <c r="C1892" s="6" t="n">
        <v>1786121009</v>
      </c>
      <c r="D1892" s="6" t="n">
        <v>1786122256</v>
      </c>
      <c r="E1892" s="9" t="n">
        <f aca="false">MAX(0,MIN(D1892,Scenario!$B$12)-MAX(C1892,Scenario!$B$11))/60</f>
        <v>20.7833333333333</v>
      </c>
    </row>
    <row r="1893" customFormat="false" ht="15" hidden="false" customHeight="false" outlineLevel="0" collapsed="false">
      <c r="A1893" s="6" t="s">
        <v>3186</v>
      </c>
      <c r="B1893" s="6" t="s">
        <v>7890</v>
      </c>
      <c r="C1893" s="6" t="n">
        <v>1786122861</v>
      </c>
      <c r="D1893" s="6" t="n">
        <v>1786123539</v>
      </c>
      <c r="E1893" s="9" t="n">
        <f aca="false">MAX(0,MIN(D1893,Scenario!$B$12)-MAX(C1893,Scenario!$B$11))/60</f>
        <v>11.3</v>
      </c>
    </row>
    <row r="1894" customFormat="false" ht="15" hidden="false" customHeight="false" outlineLevel="0" collapsed="false">
      <c r="A1894" s="6" t="s">
        <v>3188</v>
      </c>
      <c r="B1894" s="6" t="s">
        <v>7891</v>
      </c>
      <c r="C1894" s="6" t="n">
        <v>1786122876</v>
      </c>
      <c r="D1894" s="6" t="n">
        <v>1786124283</v>
      </c>
      <c r="E1894" s="9" t="n">
        <f aca="false">MAX(0,MIN(D1894,Scenario!$B$12)-MAX(C1894,Scenario!$B$11))/60</f>
        <v>23.45</v>
      </c>
    </row>
    <row r="1895" customFormat="false" ht="15" hidden="false" customHeight="false" outlineLevel="0" collapsed="false">
      <c r="A1895" s="6" t="s">
        <v>3190</v>
      </c>
      <c r="B1895" s="6" t="s">
        <v>7899</v>
      </c>
      <c r="C1895" s="6" t="n">
        <v>1786123256</v>
      </c>
      <c r="D1895" s="6" t="n">
        <v>1786124097</v>
      </c>
      <c r="E1895" s="9" t="n">
        <f aca="false">MAX(0,MIN(D1895,Scenario!$B$12)-MAX(C1895,Scenario!$B$11))/60</f>
        <v>14.0166666666667</v>
      </c>
    </row>
    <row r="1896" customFormat="false" ht="15" hidden="false" customHeight="false" outlineLevel="0" collapsed="false">
      <c r="A1896" s="6" t="s">
        <v>3192</v>
      </c>
      <c r="B1896" s="6" t="s">
        <v>7890</v>
      </c>
      <c r="C1896" s="6" t="n">
        <v>1786123569</v>
      </c>
      <c r="D1896" s="6" t="n">
        <v>1786125458</v>
      </c>
      <c r="E1896" s="9" t="n">
        <f aca="false">MAX(0,MIN(D1896,Scenario!$B$12)-MAX(C1896,Scenario!$B$11))/60</f>
        <v>31.4833333333333</v>
      </c>
    </row>
    <row r="1897" customFormat="false" ht="15" hidden="false" customHeight="false" outlineLevel="0" collapsed="false">
      <c r="A1897" s="6" t="s">
        <v>3186</v>
      </c>
      <c r="B1897" s="6" t="s">
        <v>7892</v>
      </c>
      <c r="C1897" s="6" t="n">
        <v>1786123579</v>
      </c>
      <c r="D1897" s="6" t="n">
        <v>1786127777</v>
      </c>
      <c r="E1897" s="9" t="n">
        <f aca="false">MAX(0,MIN(D1897,Scenario!$B$12)-MAX(C1897,Scenario!$B$11))/60</f>
        <v>69.9666666666667</v>
      </c>
    </row>
    <row r="1898" customFormat="false" ht="15" hidden="false" customHeight="false" outlineLevel="0" collapsed="false">
      <c r="A1898" s="6" t="s">
        <v>3194</v>
      </c>
      <c r="B1898" s="6" t="s">
        <v>7891</v>
      </c>
      <c r="C1898" s="6" t="n">
        <v>1786125791</v>
      </c>
      <c r="D1898" s="6" t="n">
        <v>1786128414</v>
      </c>
      <c r="E1898" s="9" t="n">
        <f aca="false">MAX(0,MIN(D1898,Scenario!$B$12)-MAX(C1898,Scenario!$B$11))/60</f>
        <v>43.7166666666667</v>
      </c>
    </row>
    <row r="1899" customFormat="false" ht="15" hidden="false" customHeight="false" outlineLevel="0" collapsed="false">
      <c r="A1899" s="6" t="s">
        <v>3190</v>
      </c>
      <c r="B1899" s="6" t="s">
        <v>7899</v>
      </c>
      <c r="C1899" s="6" t="n">
        <v>1786126559</v>
      </c>
      <c r="D1899" s="6" t="n">
        <v>1786127210</v>
      </c>
      <c r="E1899" s="9" t="n">
        <f aca="false">MAX(0,MIN(D1899,Scenario!$B$12)-MAX(C1899,Scenario!$B$11))/60</f>
        <v>10.85</v>
      </c>
    </row>
    <row r="1900" customFormat="false" ht="15" hidden="false" customHeight="false" outlineLevel="0" collapsed="false">
      <c r="A1900" s="6" t="s">
        <v>3182</v>
      </c>
      <c r="B1900" s="6" t="s">
        <v>7892</v>
      </c>
      <c r="C1900" s="6" t="n">
        <v>1786127784</v>
      </c>
      <c r="D1900" s="6" t="n">
        <v>1786128704</v>
      </c>
      <c r="E1900" s="9" t="n">
        <f aca="false">MAX(0,MIN(D1900,Scenario!$B$12)-MAX(C1900,Scenario!$B$11))/60</f>
        <v>15.3333333333333</v>
      </c>
    </row>
    <row r="1901" customFormat="false" ht="15" hidden="false" customHeight="false" outlineLevel="0" collapsed="false">
      <c r="A1901" s="6" t="s">
        <v>3188</v>
      </c>
      <c r="B1901" s="6" t="s">
        <v>7891</v>
      </c>
      <c r="C1901" s="6" t="n">
        <v>1786128427</v>
      </c>
      <c r="D1901" s="6" t="n">
        <v>1786129134</v>
      </c>
      <c r="E1901" s="9" t="n">
        <f aca="false">MAX(0,MIN(D1901,Scenario!$B$12)-MAX(C1901,Scenario!$B$11))/60</f>
        <v>11.7833333333333</v>
      </c>
    </row>
    <row r="1902" customFormat="false" ht="15" hidden="false" customHeight="false" outlineLevel="0" collapsed="false">
      <c r="A1902" s="6" t="s">
        <v>3198</v>
      </c>
      <c r="B1902" s="6" t="s">
        <v>7892</v>
      </c>
      <c r="C1902" s="6" t="n">
        <v>1786130389</v>
      </c>
      <c r="D1902" s="6" t="n">
        <v>1786131841</v>
      </c>
      <c r="E1902" s="9" t="n">
        <f aca="false">MAX(0,MIN(D1902,Scenario!$B$12)-MAX(C1902,Scenario!$B$11))/60</f>
        <v>24.2</v>
      </c>
    </row>
    <row r="1903" customFormat="false" ht="15" hidden="false" customHeight="false" outlineLevel="0" collapsed="false">
      <c r="A1903" s="6" t="s">
        <v>3200</v>
      </c>
      <c r="B1903" s="6" t="s">
        <v>7893</v>
      </c>
      <c r="C1903" s="6" t="n">
        <v>1786130783</v>
      </c>
      <c r="D1903" s="6" t="n">
        <v>1786133709</v>
      </c>
      <c r="E1903" s="9" t="n">
        <f aca="false">MAX(0,MIN(D1903,Scenario!$B$12)-MAX(C1903,Scenario!$B$11))/60</f>
        <v>48.7666666666667</v>
      </c>
    </row>
    <row r="1904" customFormat="false" ht="15" hidden="false" customHeight="false" outlineLevel="0" collapsed="false">
      <c r="A1904" s="6" t="s">
        <v>3204</v>
      </c>
      <c r="B1904" s="6" t="s">
        <v>7899</v>
      </c>
      <c r="C1904" s="6" t="n">
        <v>1786132209</v>
      </c>
      <c r="D1904" s="6" t="n">
        <v>1786133138</v>
      </c>
      <c r="E1904" s="9" t="n">
        <f aca="false">MAX(0,MIN(D1904,Scenario!$B$12)-MAX(C1904,Scenario!$B$11))/60</f>
        <v>15.4833333333333</v>
      </c>
    </row>
    <row r="1905" customFormat="false" ht="15" hidden="false" customHeight="false" outlineLevel="0" collapsed="false">
      <c r="A1905" s="6" t="s">
        <v>3202</v>
      </c>
      <c r="B1905" s="6" t="s">
        <v>7893</v>
      </c>
      <c r="C1905" s="6" t="n">
        <v>1786133753</v>
      </c>
      <c r="D1905" s="6" t="n">
        <v>1786135176</v>
      </c>
      <c r="E1905" s="9" t="n">
        <f aca="false">MAX(0,MIN(D1905,Scenario!$B$12)-MAX(C1905,Scenario!$B$11))/60</f>
        <v>23.7166666666667</v>
      </c>
    </row>
    <row r="1906" customFormat="false" ht="15" hidden="false" customHeight="false" outlineLevel="0" collapsed="false">
      <c r="A1906" s="6" t="s">
        <v>3088</v>
      </c>
      <c r="B1906" s="6" t="s">
        <v>7893</v>
      </c>
      <c r="C1906" s="6" t="n">
        <v>1786137024</v>
      </c>
      <c r="D1906" s="6" t="n">
        <v>1786137622</v>
      </c>
      <c r="E1906" s="9" t="n">
        <f aca="false">MAX(0,MIN(D1906,Scenario!$B$12)-MAX(C1906,Scenario!$B$11))/60</f>
        <v>9.96666666666667</v>
      </c>
    </row>
    <row r="1907" customFormat="false" ht="15" hidden="false" customHeight="false" outlineLevel="0" collapsed="false">
      <c r="A1907" s="6" t="s">
        <v>3206</v>
      </c>
      <c r="B1907" s="6" t="s">
        <v>7893</v>
      </c>
      <c r="C1907" s="6" t="n">
        <v>1786137652</v>
      </c>
      <c r="D1907" s="6" t="n">
        <v>1786140068</v>
      </c>
      <c r="E1907" s="9" t="n">
        <f aca="false">MAX(0,MIN(D1907,Scenario!$B$12)-MAX(C1907,Scenario!$B$11))/60</f>
        <v>40.2666666666667</v>
      </c>
    </row>
    <row r="1908" customFormat="false" ht="15" hidden="false" customHeight="false" outlineLevel="0" collapsed="false">
      <c r="A1908" s="6" t="s">
        <v>3196</v>
      </c>
      <c r="B1908" s="6" t="s">
        <v>7898</v>
      </c>
      <c r="C1908" s="6" t="n">
        <v>1786172435</v>
      </c>
      <c r="D1908" s="6" t="n">
        <v>1786176214</v>
      </c>
      <c r="E1908" s="9" t="n">
        <f aca="false">MAX(0,MIN(D1908,Scenario!$B$12)-MAX(C1908,Scenario!$B$11))/60</f>
        <v>62.9833333333333</v>
      </c>
    </row>
    <row r="1909" customFormat="false" ht="15" hidden="false" customHeight="false" outlineLevel="0" collapsed="false">
      <c r="A1909" s="6" t="s">
        <v>3042</v>
      </c>
      <c r="B1909" s="6" t="s">
        <v>7898</v>
      </c>
      <c r="C1909" s="6" t="n">
        <v>1786176246</v>
      </c>
      <c r="D1909" s="6" t="n">
        <v>1786179663</v>
      </c>
      <c r="E1909" s="9" t="n">
        <f aca="false">MAX(0,MIN(D1909,Scenario!$B$12)-MAX(C1909,Scenario!$B$11))/60</f>
        <v>56.95</v>
      </c>
    </row>
    <row r="1910" customFormat="false" ht="15" hidden="false" customHeight="false" outlineLevel="0" collapsed="false">
      <c r="A1910" s="6" t="s">
        <v>3196</v>
      </c>
      <c r="B1910" s="6" t="s">
        <v>7898</v>
      </c>
      <c r="C1910" s="6" t="n">
        <v>1786179689</v>
      </c>
      <c r="D1910" s="6" t="n">
        <v>1786182060</v>
      </c>
      <c r="E1910" s="9" t="n">
        <f aca="false">MAX(0,MIN(D1910,Scenario!$B$12)-MAX(C1910,Scenario!$B$11))/60</f>
        <v>39.5166666666667</v>
      </c>
    </row>
    <row r="1911" customFormat="false" ht="15" hidden="false" customHeight="false" outlineLevel="0" collapsed="false">
      <c r="A1911" s="6" t="s">
        <v>3042</v>
      </c>
      <c r="B1911" s="6" t="s">
        <v>7898</v>
      </c>
      <c r="C1911" s="6" t="n">
        <v>1786182078</v>
      </c>
      <c r="D1911" s="6" t="n">
        <v>1786184413</v>
      </c>
      <c r="E1911" s="9" t="n">
        <f aca="false">MAX(0,MIN(D1911,Scenario!$B$12)-MAX(C1911,Scenario!$B$11))/60</f>
        <v>38.9166666666667</v>
      </c>
    </row>
    <row r="1912" customFormat="false" ht="15" hidden="false" customHeight="false" outlineLevel="0" collapsed="false">
      <c r="A1912" s="6" t="s">
        <v>3210</v>
      </c>
      <c r="B1912" s="6" t="s">
        <v>7898</v>
      </c>
      <c r="C1912" s="6" t="n">
        <v>1786184463</v>
      </c>
      <c r="D1912" s="6" t="n">
        <v>1786187923</v>
      </c>
      <c r="E1912" s="9" t="n">
        <f aca="false">MAX(0,MIN(D1912,Scenario!$B$12)-MAX(C1912,Scenario!$B$11))/60</f>
        <v>57.6666666666667</v>
      </c>
    </row>
    <row r="1913" customFormat="false" ht="15" hidden="false" customHeight="false" outlineLevel="0" collapsed="false">
      <c r="A1913" s="6" t="s">
        <v>3216</v>
      </c>
      <c r="B1913" s="6" t="s">
        <v>7898</v>
      </c>
      <c r="C1913" s="6" t="n">
        <v>1786189752</v>
      </c>
      <c r="D1913" s="6" t="n">
        <v>1786191249</v>
      </c>
      <c r="E1913" s="9" t="n">
        <f aca="false">MAX(0,MIN(D1913,Scenario!$B$12)-MAX(C1913,Scenario!$B$11))/60</f>
        <v>24.95</v>
      </c>
    </row>
    <row r="1914" customFormat="false" ht="15" hidden="false" customHeight="false" outlineLevel="0" collapsed="false">
      <c r="A1914" s="6" t="s">
        <v>3176</v>
      </c>
      <c r="B1914" s="6" t="s">
        <v>7898</v>
      </c>
      <c r="C1914" s="6" t="n">
        <v>1786191290</v>
      </c>
      <c r="D1914" s="6" t="n">
        <v>1786191768</v>
      </c>
      <c r="E1914" s="9" t="n">
        <f aca="false">MAX(0,MIN(D1914,Scenario!$B$12)-MAX(C1914,Scenario!$B$11))/60</f>
        <v>7.96666666666667</v>
      </c>
    </row>
    <row r="1915" customFormat="false" ht="15" hidden="false" customHeight="false" outlineLevel="0" collapsed="false">
      <c r="A1915" s="6" t="s">
        <v>3218</v>
      </c>
      <c r="B1915" s="6" t="s">
        <v>7898</v>
      </c>
      <c r="C1915" s="6" t="n">
        <v>1786193207</v>
      </c>
      <c r="D1915" s="6" t="n">
        <v>1786194023</v>
      </c>
      <c r="E1915" s="9" t="n">
        <f aca="false">MAX(0,MIN(D1915,Scenario!$B$12)-MAX(C1915,Scenario!$B$11))/60</f>
        <v>13.6</v>
      </c>
    </row>
    <row r="1916" customFormat="false" ht="15" hidden="false" customHeight="false" outlineLevel="0" collapsed="false">
      <c r="A1916" s="6" t="s">
        <v>3216</v>
      </c>
      <c r="B1916" s="6" t="s">
        <v>7898</v>
      </c>
      <c r="C1916" s="6" t="n">
        <v>1786194046</v>
      </c>
      <c r="D1916" s="6" t="n">
        <v>1786195383</v>
      </c>
      <c r="E1916" s="9" t="n">
        <f aca="false">MAX(0,MIN(D1916,Scenario!$B$12)-MAX(C1916,Scenario!$B$11))/60</f>
        <v>22.2833333333333</v>
      </c>
    </row>
    <row r="1917" customFormat="false" ht="15" hidden="false" customHeight="false" outlineLevel="0" collapsed="false">
      <c r="A1917" s="6" t="s">
        <v>3214</v>
      </c>
      <c r="B1917" s="6" t="s">
        <v>7897</v>
      </c>
      <c r="C1917" s="6" t="n">
        <v>1786226452</v>
      </c>
      <c r="D1917" s="6" t="n">
        <v>1786227058</v>
      </c>
      <c r="E1917" s="9" t="n">
        <f aca="false">MAX(0,MIN(D1917,Scenario!$B$12)-MAX(C1917,Scenario!$B$11))/60</f>
        <v>10.1</v>
      </c>
    </row>
    <row r="1918" customFormat="false" ht="15" hidden="false" customHeight="false" outlineLevel="0" collapsed="false">
      <c r="A1918" s="6" t="s">
        <v>3222</v>
      </c>
      <c r="B1918" s="6" t="s">
        <v>7896</v>
      </c>
      <c r="C1918" s="6" t="n">
        <v>1786226458</v>
      </c>
      <c r="D1918" s="6" t="n">
        <v>1786227045</v>
      </c>
      <c r="E1918" s="9" t="n">
        <f aca="false">MAX(0,MIN(D1918,Scenario!$B$12)-MAX(C1918,Scenario!$B$11))/60</f>
        <v>9.78333333333333</v>
      </c>
    </row>
    <row r="1919" customFormat="false" ht="15" hidden="false" customHeight="false" outlineLevel="0" collapsed="false">
      <c r="A1919" s="6" t="s">
        <v>3212</v>
      </c>
      <c r="B1919" s="6" t="s">
        <v>7896</v>
      </c>
      <c r="C1919" s="6" t="n">
        <v>1786227091</v>
      </c>
      <c r="D1919" s="6" t="n">
        <v>1786231298</v>
      </c>
      <c r="E1919" s="9" t="n">
        <f aca="false">MAX(0,MIN(D1919,Scenario!$B$12)-MAX(C1919,Scenario!$B$11))/60</f>
        <v>70.1166666666667</v>
      </c>
    </row>
    <row r="1920" customFormat="false" ht="15" hidden="false" customHeight="false" outlineLevel="0" collapsed="false">
      <c r="A1920" s="6" t="s">
        <v>3220</v>
      </c>
      <c r="B1920" s="6" t="s">
        <v>7897</v>
      </c>
      <c r="C1920" s="6" t="n">
        <v>1786227109</v>
      </c>
      <c r="D1920" s="6" t="n">
        <v>1786228291</v>
      </c>
      <c r="E1920" s="9" t="n">
        <f aca="false">MAX(0,MIN(D1920,Scenario!$B$12)-MAX(C1920,Scenario!$B$11))/60</f>
        <v>19.7</v>
      </c>
    </row>
    <row r="1921" customFormat="false" ht="15" hidden="false" customHeight="false" outlineLevel="0" collapsed="false">
      <c r="A1921" s="6" t="s">
        <v>3214</v>
      </c>
      <c r="B1921" s="6" t="s">
        <v>7897</v>
      </c>
      <c r="C1921" s="6" t="n">
        <v>1786228344</v>
      </c>
      <c r="D1921" s="6" t="n">
        <v>1786229870</v>
      </c>
      <c r="E1921" s="9" t="n">
        <f aca="false">MAX(0,MIN(D1921,Scenario!$B$12)-MAX(C1921,Scenario!$B$11))/60</f>
        <v>25.4333333333333</v>
      </c>
    </row>
    <row r="1922" customFormat="false" ht="15" hidden="false" customHeight="false" outlineLevel="0" collapsed="false">
      <c r="A1922" s="6" t="s">
        <v>3226</v>
      </c>
      <c r="B1922" s="6" t="s">
        <v>7897</v>
      </c>
      <c r="C1922" s="6" t="n">
        <v>1786229911</v>
      </c>
      <c r="D1922" s="6" t="n">
        <v>1786233118</v>
      </c>
      <c r="E1922" s="9" t="n">
        <f aca="false">MAX(0,MIN(D1922,Scenario!$B$12)-MAX(C1922,Scenario!$B$11))/60</f>
        <v>53.45</v>
      </c>
    </row>
    <row r="1923" customFormat="false" ht="15" hidden="false" customHeight="false" outlineLevel="0" collapsed="false">
      <c r="A1923" s="6" t="s">
        <v>3212</v>
      </c>
      <c r="B1923" s="6" t="s">
        <v>7896</v>
      </c>
      <c r="C1923" s="6" t="n">
        <v>1786234013</v>
      </c>
      <c r="D1923" s="6" t="n">
        <v>1786237123</v>
      </c>
      <c r="E1923" s="9" t="n">
        <f aca="false">MAX(0,MIN(D1923,Scenario!$B$12)-MAX(C1923,Scenario!$B$11))/60</f>
        <v>51.8333333333333</v>
      </c>
    </row>
    <row r="1924" customFormat="false" ht="15" hidden="false" customHeight="false" outlineLevel="0" collapsed="false">
      <c r="A1924" s="6" t="s">
        <v>3226</v>
      </c>
      <c r="B1924" s="6" t="s">
        <v>7897</v>
      </c>
      <c r="C1924" s="6" t="n">
        <v>1786235735</v>
      </c>
      <c r="D1924" s="6" t="n">
        <v>1786238609</v>
      </c>
      <c r="E1924" s="9" t="n">
        <f aca="false">MAX(0,MIN(D1924,Scenario!$B$12)-MAX(C1924,Scenario!$B$11))/60</f>
        <v>47.9</v>
      </c>
    </row>
    <row r="1925" customFormat="false" ht="15" hidden="false" customHeight="false" outlineLevel="0" collapsed="false">
      <c r="A1925" s="6" t="s">
        <v>3228</v>
      </c>
      <c r="B1925" s="6" t="s">
        <v>7896</v>
      </c>
      <c r="C1925" s="6" t="n">
        <v>1786251434</v>
      </c>
      <c r="D1925" s="6" t="n">
        <v>1786254248</v>
      </c>
      <c r="E1925" s="9" t="n">
        <f aca="false">MAX(0,MIN(D1925,Scenario!$B$12)-MAX(C1925,Scenario!$B$11))/60</f>
        <v>46.9</v>
      </c>
    </row>
    <row r="1926" customFormat="false" ht="15" hidden="false" customHeight="false" outlineLevel="0" collapsed="false">
      <c r="A1926" s="6" t="s">
        <v>3230</v>
      </c>
      <c r="B1926" s="6" t="s">
        <v>7886</v>
      </c>
      <c r="C1926" s="6" t="n">
        <v>1786274582</v>
      </c>
      <c r="D1926" s="6" t="n">
        <v>1786278964</v>
      </c>
      <c r="E1926" s="9" t="n">
        <f aca="false">MAX(0,MIN(D1926,Scenario!$B$12)-MAX(C1926,Scenario!$B$11))/60</f>
        <v>73.0333333333333</v>
      </c>
    </row>
    <row r="1927" customFormat="false" ht="15" hidden="false" customHeight="false" outlineLevel="0" collapsed="false">
      <c r="A1927" s="6" t="s">
        <v>3222</v>
      </c>
      <c r="B1927" s="6" t="s">
        <v>7894</v>
      </c>
      <c r="C1927" s="6" t="n">
        <v>1786284011</v>
      </c>
      <c r="D1927" s="6" t="n">
        <v>1786286523</v>
      </c>
      <c r="E1927" s="9" t="n">
        <f aca="false">MAX(0,MIN(D1927,Scenario!$B$12)-MAX(C1927,Scenario!$B$11))/60</f>
        <v>41.8666666666667</v>
      </c>
    </row>
    <row r="1928" customFormat="false" ht="15" hidden="false" customHeight="false" outlineLevel="0" collapsed="false">
      <c r="A1928" s="6" t="s">
        <v>3232</v>
      </c>
      <c r="B1928" s="6" t="s">
        <v>7894</v>
      </c>
      <c r="C1928" s="6" t="n">
        <v>1786286558</v>
      </c>
      <c r="D1928" s="6" t="n">
        <v>1786290764</v>
      </c>
      <c r="E1928" s="9" t="n">
        <f aca="false">MAX(0,MIN(D1928,Scenario!$B$12)-MAX(C1928,Scenario!$B$11))/60</f>
        <v>70.1</v>
      </c>
    </row>
    <row r="1929" customFormat="false" ht="15" hidden="false" customHeight="false" outlineLevel="0" collapsed="false">
      <c r="A1929" s="6" t="s">
        <v>3234</v>
      </c>
      <c r="B1929" s="6" t="s">
        <v>7894</v>
      </c>
      <c r="C1929" s="6" t="n">
        <v>1786290794</v>
      </c>
      <c r="D1929" s="6" t="n">
        <v>1786292315</v>
      </c>
      <c r="E1929" s="9" t="n">
        <f aca="false">MAX(0,MIN(D1929,Scenario!$B$12)-MAX(C1929,Scenario!$B$11))/60</f>
        <v>25.35</v>
      </c>
    </row>
    <row r="1930" customFormat="false" ht="15" hidden="false" customHeight="false" outlineLevel="0" collapsed="false">
      <c r="A1930" s="6" t="s">
        <v>3232</v>
      </c>
      <c r="B1930" s="6" t="s">
        <v>7894</v>
      </c>
      <c r="C1930" s="6" t="n">
        <v>1786293768</v>
      </c>
      <c r="D1930" s="6" t="n">
        <v>1786296550</v>
      </c>
      <c r="E1930" s="9" t="n">
        <f aca="false">MAX(0,MIN(D1930,Scenario!$B$12)-MAX(C1930,Scenario!$B$11))/60</f>
        <v>46.3666666666667</v>
      </c>
    </row>
    <row r="1931" customFormat="false" ht="15" hidden="false" customHeight="false" outlineLevel="0" collapsed="false">
      <c r="A1931" s="6" t="s">
        <v>3240</v>
      </c>
      <c r="B1931" s="6" t="s">
        <v>7888</v>
      </c>
      <c r="C1931" s="6" t="n">
        <v>1786347905</v>
      </c>
      <c r="D1931" s="6" t="n">
        <v>1786349530</v>
      </c>
      <c r="E1931" s="9" t="n">
        <f aca="false">MAX(0,MIN(D1931,Scenario!$B$12)-MAX(C1931,Scenario!$B$11))/60</f>
        <v>27.0833333333333</v>
      </c>
    </row>
    <row r="1932" customFormat="false" ht="15" hidden="false" customHeight="false" outlineLevel="0" collapsed="false">
      <c r="A1932" s="6" t="s">
        <v>3242</v>
      </c>
      <c r="B1932" s="6" t="s">
        <v>7883</v>
      </c>
      <c r="C1932" s="6" t="n">
        <v>1786348095</v>
      </c>
      <c r="D1932" s="6" t="n">
        <v>1786348654</v>
      </c>
      <c r="E1932" s="9" t="n">
        <f aca="false">MAX(0,MIN(D1932,Scenario!$B$12)-MAX(C1932,Scenario!$B$11))/60</f>
        <v>9.31666666666667</v>
      </c>
    </row>
    <row r="1933" customFormat="false" ht="15" hidden="false" customHeight="false" outlineLevel="0" collapsed="false">
      <c r="A1933" s="6" t="s">
        <v>3242</v>
      </c>
      <c r="B1933" s="6" t="s">
        <v>7882</v>
      </c>
      <c r="C1933" s="6" t="n">
        <v>1786348692</v>
      </c>
      <c r="D1933" s="6" t="n">
        <v>1786350134</v>
      </c>
      <c r="E1933" s="9" t="n">
        <f aca="false">MAX(0,MIN(D1933,Scenario!$B$12)-MAX(C1933,Scenario!$B$11))/60</f>
        <v>24.0333333333333</v>
      </c>
    </row>
    <row r="1934" customFormat="false" ht="15" hidden="false" customHeight="false" outlineLevel="0" collapsed="false">
      <c r="A1934" s="6" t="s">
        <v>3244</v>
      </c>
      <c r="B1934" s="6" t="s">
        <v>7885</v>
      </c>
      <c r="C1934" s="6" t="n">
        <v>1786351114</v>
      </c>
      <c r="D1934" s="6" t="n">
        <v>1786353319</v>
      </c>
      <c r="E1934" s="9" t="n">
        <f aca="false">MAX(0,MIN(D1934,Scenario!$B$12)-MAX(C1934,Scenario!$B$11))/60</f>
        <v>36.75</v>
      </c>
    </row>
    <row r="1935" customFormat="false" ht="15" hidden="false" customHeight="false" outlineLevel="0" collapsed="false">
      <c r="A1935" s="6" t="s">
        <v>3242</v>
      </c>
      <c r="B1935" s="6" t="s">
        <v>7882</v>
      </c>
      <c r="C1935" s="6" t="n">
        <v>1786351120</v>
      </c>
      <c r="D1935" s="6" t="n">
        <v>1786352347</v>
      </c>
      <c r="E1935" s="9" t="n">
        <f aca="false">MAX(0,MIN(D1935,Scenario!$B$12)-MAX(C1935,Scenario!$B$11))/60</f>
        <v>20.45</v>
      </c>
    </row>
    <row r="1936" customFormat="false" ht="15" hidden="false" customHeight="false" outlineLevel="0" collapsed="false">
      <c r="A1936" s="6" t="s">
        <v>3246</v>
      </c>
      <c r="B1936" s="6" t="s">
        <v>7887</v>
      </c>
      <c r="C1936" s="6" t="n">
        <v>1786352805</v>
      </c>
      <c r="D1936" s="6" t="n">
        <v>1786355165</v>
      </c>
      <c r="E1936" s="9" t="n">
        <f aca="false">MAX(0,MIN(D1936,Scenario!$B$12)-MAX(C1936,Scenario!$B$11))/60</f>
        <v>39.3333333333333</v>
      </c>
    </row>
    <row r="1937" customFormat="false" ht="15" hidden="false" customHeight="false" outlineLevel="0" collapsed="false">
      <c r="A1937" s="6" t="s">
        <v>3248</v>
      </c>
      <c r="B1937" s="6" t="s">
        <v>7889</v>
      </c>
      <c r="C1937" s="6" t="n">
        <v>1786353226</v>
      </c>
      <c r="D1937" s="6" t="n">
        <v>1786356780</v>
      </c>
      <c r="E1937" s="9" t="n">
        <f aca="false">MAX(0,MIN(D1937,Scenario!$B$12)-MAX(C1937,Scenario!$B$11))/60</f>
        <v>59.2333333333333</v>
      </c>
    </row>
    <row r="1938" customFormat="false" ht="15" hidden="false" customHeight="false" outlineLevel="0" collapsed="false">
      <c r="A1938" s="6" t="s">
        <v>3250</v>
      </c>
      <c r="B1938" s="6" t="s">
        <v>7888</v>
      </c>
      <c r="C1938" s="6" t="n">
        <v>1786353273</v>
      </c>
      <c r="D1938" s="6" t="n">
        <v>1786354428</v>
      </c>
      <c r="E1938" s="9" t="n">
        <f aca="false">MAX(0,MIN(D1938,Scenario!$B$12)-MAX(C1938,Scenario!$B$11))/60</f>
        <v>19.25</v>
      </c>
    </row>
    <row r="1939" customFormat="false" ht="15" hidden="false" customHeight="false" outlineLevel="0" collapsed="false">
      <c r="A1939" s="6" t="s">
        <v>3252</v>
      </c>
      <c r="B1939" s="6" t="s">
        <v>7886</v>
      </c>
      <c r="C1939" s="6" t="n">
        <v>1786353424</v>
      </c>
      <c r="D1939" s="6" t="n">
        <v>1786353863</v>
      </c>
      <c r="E1939" s="9" t="n">
        <f aca="false">MAX(0,MIN(D1939,Scenario!$B$12)-MAX(C1939,Scenario!$B$11))/60</f>
        <v>7.31666666666667</v>
      </c>
    </row>
    <row r="1940" customFormat="false" ht="15" hidden="false" customHeight="false" outlineLevel="0" collapsed="false">
      <c r="A1940" s="6" t="s">
        <v>3254</v>
      </c>
      <c r="B1940" s="6" t="s">
        <v>7883</v>
      </c>
      <c r="C1940" s="6" t="n">
        <v>1786353546</v>
      </c>
      <c r="D1940" s="6" t="n">
        <v>1786354727</v>
      </c>
      <c r="E1940" s="9" t="n">
        <f aca="false">MAX(0,MIN(D1940,Scenario!$B$12)-MAX(C1940,Scenario!$B$11))/60</f>
        <v>19.6833333333333</v>
      </c>
    </row>
    <row r="1941" customFormat="false" ht="15" hidden="false" customHeight="false" outlineLevel="0" collapsed="false">
      <c r="A1941" s="6" t="s">
        <v>3256</v>
      </c>
      <c r="B1941" s="6" t="s">
        <v>7884</v>
      </c>
      <c r="C1941" s="6" t="n">
        <v>1786354135</v>
      </c>
      <c r="D1941" s="6" t="n">
        <v>1786357568</v>
      </c>
      <c r="E1941" s="9" t="n">
        <f aca="false">MAX(0,MIN(D1941,Scenario!$B$12)-MAX(C1941,Scenario!$B$11))/60</f>
        <v>57.2166666666667</v>
      </c>
    </row>
    <row r="1942" customFormat="false" ht="15" hidden="false" customHeight="false" outlineLevel="0" collapsed="false">
      <c r="A1942" s="6" t="s">
        <v>3258</v>
      </c>
      <c r="B1942" s="6" t="s">
        <v>7885</v>
      </c>
      <c r="C1942" s="6" t="n">
        <v>1786354674</v>
      </c>
      <c r="D1942" s="6" t="n">
        <v>1786356642</v>
      </c>
      <c r="E1942" s="9" t="n">
        <f aca="false">MAX(0,MIN(D1942,Scenario!$B$12)-MAX(C1942,Scenario!$B$11))/60</f>
        <v>32.8</v>
      </c>
    </row>
    <row r="1943" customFormat="false" ht="15" hidden="false" customHeight="false" outlineLevel="0" collapsed="false">
      <c r="A1943" s="6" t="s">
        <v>3262</v>
      </c>
      <c r="B1943" s="6" t="s">
        <v>7883</v>
      </c>
      <c r="C1943" s="6" t="n">
        <v>1786355271</v>
      </c>
      <c r="D1943" s="6" t="n">
        <v>1786355986</v>
      </c>
      <c r="E1943" s="9" t="n">
        <f aca="false">MAX(0,MIN(D1943,Scenario!$B$12)-MAX(C1943,Scenario!$B$11))/60</f>
        <v>11.9166666666667</v>
      </c>
    </row>
    <row r="1944" customFormat="false" ht="15" hidden="false" customHeight="false" outlineLevel="0" collapsed="false">
      <c r="A1944" s="6" t="s">
        <v>3260</v>
      </c>
      <c r="B1944" s="6" t="s">
        <v>7886</v>
      </c>
      <c r="C1944" s="6" t="n">
        <v>1786355279</v>
      </c>
      <c r="D1944" s="6" t="n">
        <v>1786356529</v>
      </c>
      <c r="E1944" s="9" t="n">
        <f aca="false">MAX(0,MIN(D1944,Scenario!$B$12)-MAX(C1944,Scenario!$B$11))/60</f>
        <v>20.8333333333333</v>
      </c>
    </row>
    <row r="1945" customFormat="false" ht="15" hidden="false" customHeight="false" outlineLevel="0" collapsed="false">
      <c r="A1945" s="6" t="s">
        <v>3264</v>
      </c>
      <c r="B1945" s="6" t="s">
        <v>7887</v>
      </c>
      <c r="C1945" s="6" t="n">
        <v>1786355672</v>
      </c>
      <c r="D1945" s="6" t="n">
        <v>1786356732</v>
      </c>
      <c r="E1945" s="9" t="n">
        <f aca="false">MAX(0,MIN(D1945,Scenario!$B$12)-MAX(C1945,Scenario!$B$11))/60</f>
        <v>17.6666666666667</v>
      </c>
    </row>
    <row r="1946" customFormat="false" ht="15" hidden="false" customHeight="false" outlineLevel="0" collapsed="false">
      <c r="A1946" s="6" t="s">
        <v>3266</v>
      </c>
      <c r="B1946" s="6" t="s">
        <v>7883</v>
      </c>
      <c r="C1946" s="6" t="n">
        <v>1786356045</v>
      </c>
      <c r="D1946" s="6" t="n">
        <v>1786356892</v>
      </c>
      <c r="E1946" s="9" t="n">
        <f aca="false">MAX(0,MIN(D1946,Scenario!$B$12)-MAX(C1946,Scenario!$B$11))/60</f>
        <v>14.1166666666667</v>
      </c>
    </row>
    <row r="1947" customFormat="false" ht="15" hidden="false" customHeight="false" outlineLevel="0" collapsed="false">
      <c r="A1947" s="6" t="s">
        <v>3270</v>
      </c>
      <c r="B1947" s="6" t="s">
        <v>7886</v>
      </c>
      <c r="C1947" s="6" t="n">
        <v>1786356558</v>
      </c>
      <c r="D1947" s="6" t="n">
        <v>1786359427</v>
      </c>
      <c r="E1947" s="9" t="n">
        <f aca="false">MAX(0,MIN(D1947,Scenario!$B$12)-MAX(C1947,Scenario!$B$11))/60</f>
        <v>47.8166666666667</v>
      </c>
    </row>
    <row r="1948" customFormat="false" ht="15" hidden="false" customHeight="false" outlineLevel="0" collapsed="false">
      <c r="A1948" s="6" t="s">
        <v>3268</v>
      </c>
      <c r="B1948" s="6" t="s">
        <v>7885</v>
      </c>
      <c r="C1948" s="6" t="n">
        <v>1786356682</v>
      </c>
      <c r="D1948" s="6" t="n">
        <v>1786361059</v>
      </c>
      <c r="E1948" s="9" t="n">
        <f aca="false">MAX(0,MIN(D1948,Scenario!$B$12)-MAX(C1948,Scenario!$B$11))/60</f>
        <v>72.95</v>
      </c>
    </row>
    <row r="1949" customFormat="false" ht="15" hidden="false" customHeight="false" outlineLevel="0" collapsed="false">
      <c r="A1949" s="6" t="s">
        <v>3272</v>
      </c>
      <c r="B1949" s="6" t="s">
        <v>7887</v>
      </c>
      <c r="C1949" s="6" t="n">
        <v>1786356779</v>
      </c>
      <c r="D1949" s="6" t="n">
        <v>1786358266</v>
      </c>
      <c r="E1949" s="9" t="n">
        <f aca="false">MAX(0,MIN(D1949,Scenario!$B$12)-MAX(C1949,Scenario!$B$11))/60</f>
        <v>24.7833333333333</v>
      </c>
    </row>
    <row r="1950" customFormat="false" ht="15" hidden="false" customHeight="false" outlineLevel="0" collapsed="false">
      <c r="A1950" s="6" t="s">
        <v>3274</v>
      </c>
      <c r="B1950" s="6" t="s">
        <v>7883</v>
      </c>
      <c r="C1950" s="6" t="n">
        <v>1786357626</v>
      </c>
      <c r="D1950" s="6" t="n">
        <v>1786358813</v>
      </c>
      <c r="E1950" s="9" t="n">
        <f aca="false">MAX(0,MIN(D1950,Scenario!$B$12)-MAX(C1950,Scenario!$B$11))/60</f>
        <v>19.7833333333333</v>
      </c>
    </row>
    <row r="1951" customFormat="false" ht="15" hidden="false" customHeight="false" outlineLevel="0" collapsed="false">
      <c r="A1951" s="6" t="s">
        <v>3276</v>
      </c>
      <c r="B1951" s="6" t="s">
        <v>7884</v>
      </c>
      <c r="C1951" s="6" t="n">
        <v>1786357703</v>
      </c>
      <c r="D1951" s="6" t="n">
        <v>1786358463</v>
      </c>
      <c r="E1951" s="9" t="n">
        <f aca="false">MAX(0,MIN(D1951,Scenario!$B$12)-MAX(C1951,Scenario!$B$11))/60</f>
        <v>12.6666666666667</v>
      </c>
    </row>
    <row r="1952" customFormat="false" ht="15" hidden="false" customHeight="false" outlineLevel="0" collapsed="false">
      <c r="A1952" s="6" t="s">
        <v>3278</v>
      </c>
      <c r="B1952" s="6" t="s">
        <v>7887</v>
      </c>
      <c r="C1952" s="6" t="n">
        <v>1786358299</v>
      </c>
      <c r="D1952" s="6" t="n">
        <v>1786362260</v>
      </c>
      <c r="E1952" s="9" t="n">
        <f aca="false">MAX(0,MIN(D1952,Scenario!$B$12)-MAX(C1952,Scenario!$B$11))/60</f>
        <v>66.0166666666667</v>
      </c>
    </row>
    <row r="1953" customFormat="false" ht="15" hidden="false" customHeight="false" outlineLevel="0" collapsed="false">
      <c r="A1953" s="6" t="s">
        <v>3280</v>
      </c>
      <c r="B1953" s="6" t="s">
        <v>7884</v>
      </c>
      <c r="C1953" s="6" t="n">
        <v>1786358500</v>
      </c>
      <c r="D1953" s="6" t="n">
        <v>1786360299</v>
      </c>
      <c r="E1953" s="9" t="n">
        <f aca="false">MAX(0,MIN(D1953,Scenario!$B$12)-MAX(C1953,Scenario!$B$11))/60</f>
        <v>29.9833333333333</v>
      </c>
    </row>
    <row r="1954" customFormat="false" ht="15" hidden="false" customHeight="false" outlineLevel="0" collapsed="false">
      <c r="A1954" s="6" t="s">
        <v>3282</v>
      </c>
      <c r="B1954" s="6" t="s">
        <v>7883</v>
      </c>
      <c r="C1954" s="6" t="n">
        <v>1786358832</v>
      </c>
      <c r="D1954" s="6" t="n">
        <v>1786360115</v>
      </c>
      <c r="E1954" s="9" t="n">
        <f aca="false">MAX(0,MIN(D1954,Scenario!$B$12)-MAX(C1954,Scenario!$B$11))/60</f>
        <v>21.3833333333333</v>
      </c>
    </row>
    <row r="1955" customFormat="false" ht="15" hidden="false" customHeight="false" outlineLevel="0" collapsed="false">
      <c r="A1955" s="6" t="s">
        <v>3252</v>
      </c>
      <c r="B1955" s="6" t="s">
        <v>7886</v>
      </c>
      <c r="C1955" s="6" t="n">
        <v>1786359450</v>
      </c>
      <c r="D1955" s="6" t="n">
        <v>1786360338</v>
      </c>
      <c r="E1955" s="9" t="n">
        <f aca="false">MAX(0,MIN(D1955,Scenario!$B$12)-MAX(C1955,Scenario!$B$11))/60</f>
        <v>14.8</v>
      </c>
    </row>
    <row r="1956" customFormat="false" ht="15" hidden="false" customHeight="false" outlineLevel="0" collapsed="false">
      <c r="A1956" s="6" t="s">
        <v>3286</v>
      </c>
      <c r="B1956" s="6" t="s">
        <v>7882</v>
      </c>
      <c r="C1956" s="6" t="n">
        <v>1786359554</v>
      </c>
      <c r="D1956" s="6" t="n">
        <v>1786363561</v>
      </c>
      <c r="E1956" s="9" t="n">
        <f aca="false">MAX(0,MIN(D1956,Scenario!$B$12)-MAX(C1956,Scenario!$B$11))/60</f>
        <v>66.7833333333333</v>
      </c>
    </row>
    <row r="1957" customFormat="false" ht="15" hidden="false" customHeight="false" outlineLevel="0" collapsed="false">
      <c r="A1957" s="6" t="s">
        <v>3290</v>
      </c>
      <c r="B1957" s="6" t="s">
        <v>7888</v>
      </c>
      <c r="C1957" s="6" t="n">
        <v>1786359897</v>
      </c>
      <c r="D1957" s="6" t="n">
        <v>1786360230</v>
      </c>
      <c r="E1957" s="9" t="n">
        <f aca="false">MAX(0,MIN(D1957,Scenario!$B$12)-MAX(C1957,Scenario!$B$11))/60</f>
        <v>5.55</v>
      </c>
    </row>
    <row r="1958" customFormat="false" ht="15" hidden="false" customHeight="false" outlineLevel="0" collapsed="false">
      <c r="A1958" s="6" t="s">
        <v>3284</v>
      </c>
      <c r="B1958" s="6" t="s">
        <v>7883</v>
      </c>
      <c r="C1958" s="6" t="n">
        <v>1786360168</v>
      </c>
      <c r="D1958" s="6" t="n">
        <v>1786361222</v>
      </c>
      <c r="E1958" s="9" t="n">
        <f aca="false">MAX(0,MIN(D1958,Scenario!$B$12)-MAX(C1958,Scenario!$B$11))/60</f>
        <v>17.5666666666667</v>
      </c>
    </row>
    <row r="1959" customFormat="false" ht="15" hidden="false" customHeight="false" outlineLevel="0" collapsed="false">
      <c r="A1959" s="6" t="s">
        <v>3290</v>
      </c>
      <c r="B1959" s="6" t="s">
        <v>7884</v>
      </c>
      <c r="C1959" s="6" t="n">
        <v>1786360316</v>
      </c>
      <c r="D1959" s="6" t="n">
        <v>1786361558</v>
      </c>
      <c r="E1959" s="9" t="n">
        <f aca="false">MAX(0,MIN(D1959,Scenario!$B$12)-MAX(C1959,Scenario!$B$11))/60</f>
        <v>20.7</v>
      </c>
    </row>
    <row r="1960" customFormat="false" ht="15" hidden="false" customHeight="false" outlineLevel="0" collapsed="false">
      <c r="A1960" s="6" t="s">
        <v>3258</v>
      </c>
      <c r="B1960" s="6" t="s">
        <v>7885</v>
      </c>
      <c r="C1960" s="6" t="n">
        <v>1786361077</v>
      </c>
      <c r="D1960" s="6" t="n">
        <v>1786365347</v>
      </c>
      <c r="E1960" s="9" t="n">
        <f aca="false">MAX(0,MIN(D1960,Scenario!$B$12)-MAX(C1960,Scenario!$B$11))/60</f>
        <v>71.1666666666667</v>
      </c>
    </row>
    <row r="1961" customFormat="false" ht="15" hidden="false" customHeight="false" outlineLevel="0" collapsed="false">
      <c r="A1961" s="6" t="s">
        <v>3292</v>
      </c>
      <c r="B1961" s="6" t="s">
        <v>7883</v>
      </c>
      <c r="C1961" s="6" t="n">
        <v>1786361321</v>
      </c>
      <c r="D1961" s="6" t="n">
        <v>1786361714</v>
      </c>
      <c r="E1961" s="9" t="n">
        <f aca="false">MAX(0,MIN(D1961,Scenario!$B$12)-MAX(C1961,Scenario!$B$11))/60</f>
        <v>6.55</v>
      </c>
    </row>
    <row r="1962" customFormat="false" ht="15" hidden="false" customHeight="false" outlineLevel="0" collapsed="false">
      <c r="A1962" s="6" t="s">
        <v>3270</v>
      </c>
      <c r="B1962" s="6" t="s">
        <v>7886</v>
      </c>
      <c r="C1962" s="6" t="n">
        <v>1786362162</v>
      </c>
      <c r="D1962" s="6" t="n">
        <v>1786365157</v>
      </c>
      <c r="E1962" s="9" t="n">
        <f aca="false">MAX(0,MIN(D1962,Scenario!$B$12)-MAX(C1962,Scenario!$B$11))/60</f>
        <v>49.9166666666667</v>
      </c>
    </row>
    <row r="1963" customFormat="false" ht="15" hidden="false" customHeight="false" outlineLevel="0" collapsed="false">
      <c r="A1963" s="6" t="s">
        <v>3292</v>
      </c>
      <c r="B1963" s="6" t="s">
        <v>7883</v>
      </c>
      <c r="C1963" s="6" t="n">
        <v>1786362342</v>
      </c>
      <c r="D1963" s="6" t="n">
        <v>1786362917</v>
      </c>
      <c r="E1963" s="9" t="n">
        <f aca="false">MAX(0,MIN(D1963,Scenario!$B$12)-MAX(C1963,Scenario!$B$11))/60</f>
        <v>9.58333333333333</v>
      </c>
    </row>
    <row r="1964" customFormat="false" ht="15" hidden="false" customHeight="false" outlineLevel="0" collapsed="false">
      <c r="A1964" s="6" t="s">
        <v>3280</v>
      </c>
      <c r="B1964" s="6" t="s">
        <v>7884</v>
      </c>
      <c r="C1964" s="6" t="n">
        <v>1786362368</v>
      </c>
      <c r="D1964" s="6" t="n">
        <v>1786363057</v>
      </c>
      <c r="E1964" s="9" t="n">
        <f aca="false">MAX(0,MIN(D1964,Scenario!$B$12)-MAX(C1964,Scenario!$B$11))/60</f>
        <v>11.4833333333333</v>
      </c>
    </row>
    <row r="1965" customFormat="false" ht="15" hidden="false" customHeight="false" outlineLevel="0" collapsed="false">
      <c r="A1965" s="6" t="s">
        <v>3294</v>
      </c>
      <c r="B1965" s="6" t="s">
        <v>7887</v>
      </c>
      <c r="C1965" s="6" t="n">
        <v>1786362934</v>
      </c>
      <c r="D1965" s="6" t="n">
        <v>1786365872</v>
      </c>
      <c r="E1965" s="9" t="n">
        <f aca="false">MAX(0,MIN(D1965,Scenario!$B$12)-MAX(C1965,Scenario!$B$11))/60</f>
        <v>48.9666666666667</v>
      </c>
    </row>
    <row r="1966" customFormat="false" ht="15" hidden="false" customHeight="false" outlineLevel="0" collapsed="false">
      <c r="A1966" s="6" t="s">
        <v>3296</v>
      </c>
      <c r="B1966" s="6" t="s">
        <v>7889</v>
      </c>
      <c r="C1966" s="6" t="n">
        <v>1786362965</v>
      </c>
      <c r="D1966" s="6" t="n">
        <v>1786366696</v>
      </c>
      <c r="E1966" s="9" t="n">
        <f aca="false">MAX(0,MIN(D1966,Scenario!$B$12)-MAX(C1966,Scenario!$B$11))/60</f>
        <v>62.1833333333333</v>
      </c>
    </row>
    <row r="1967" customFormat="false" ht="15" hidden="false" customHeight="false" outlineLevel="0" collapsed="false">
      <c r="A1967" s="6" t="s">
        <v>3298</v>
      </c>
      <c r="B1967" s="6" t="s">
        <v>7884</v>
      </c>
      <c r="C1967" s="6" t="n">
        <v>1786363125</v>
      </c>
      <c r="D1967" s="6" t="n">
        <v>1786365302</v>
      </c>
      <c r="E1967" s="9" t="n">
        <f aca="false">MAX(0,MIN(D1967,Scenario!$B$12)-MAX(C1967,Scenario!$B$11))/60</f>
        <v>36.2833333333333</v>
      </c>
    </row>
    <row r="1968" customFormat="false" ht="15" hidden="false" customHeight="false" outlineLevel="0" collapsed="false">
      <c r="A1968" s="6" t="s">
        <v>3300</v>
      </c>
      <c r="B1968" s="6" t="s">
        <v>7890</v>
      </c>
      <c r="C1968" s="6" t="n">
        <v>1786364193</v>
      </c>
      <c r="D1968" s="6" t="n">
        <v>1786365351</v>
      </c>
      <c r="E1968" s="9" t="n">
        <f aca="false">MAX(0,MIN(D1968,Scenario!$B$12)-MAX(C1968,Scenario!$B$11))/60</f>
        <v>19.3</v>
      </c>
    </row>
    <row r="1969" customFormat="false" ht="15" hidden="false" customHeight="false" outlineLevel="0" collapsed="false">
      <c r="A1969" s="6" t="s">
        <v>3302</v>
      </c>
      <c r="B1969" s="6" t="s">
        <v>7892</v>
      </c>
      <c r="C1969" s="6" t="n">
        <v>1786364464</v>
      </c>
      <c r="D1969" s="6" t="n">
        <v>1786367675</v>
      </c>
      <c r="E1969" s="9" t="n">
        <f aca="false">MAX(0,MIN(D1969,Scenario!$B$12)-MAX(C1969,Scenario!$B$11))/60</f>
        <v>53.5166666666667</v>
      </c>
    </row>
    <row r="1970" customFormat="false" ht="15" hidden="false" customHeight="false" outlineLevel="0" collapsed="false">
      <c r="A1970" s="6" t="s">
        <v>3304</v>
      </c>
      <c r="B1970" s="6" t="s">
        <v>7891</v>
      </c>
      <c r="C1970" s="6" t="n">
        <v>1786364532</v>
      </c>
      <c r="D1970" s="6" t="n">
        <v>1786365057</v>
      </c>
      <c r="E1970" s="9" t="n">
        <f aca="false">MAX(0,MIN(D1970,Scenario!$B$12)-MAX(C1970,Scenario!$B$11))/60</f>
        <v>8.75</v>
      </c>
    </row>
    <row r="1971" customFormat="false" ht="15" hidden="false" customHeight="false" outlineLevel="0" collapsed="false">
      <c r="A1971" s="6" t="s">
        <v>3304</v>
      </c>
      <c r="B1971" s="6" t="s">
        <v>7891</v>
      </c>
      <c r="C1971" s="6" t="n">
        <v>1786365069</v>
      </c>
      <c r="D1971" s="6" t="n">
        <v>1786365620</v>
      </c>
      <c r="E1971" s="9" t="n">
        <f aca="false">MAX(0,MIN(D1971,Scenario!$B$12)-MAX(C1971,Scenario!$B$11))/60</f>
        <v>9.18333333333333</v>
      </c>
    </row>
    <row r="1972" customFormat="false" ht="15" hidden="false" customHeight="false" outlineLevel="0" collapsed="false">
      <c r="A1972" s="6" t="s">
        <v>3306</v>
      </c>
      <c r="B1972" s="6" t="s">
        <v>7890</v>
      </c>
      <c r="C1972" s="6" t="n">
        <v>1786365636</v>
      </c>
      <c r="D1972" s="6" t="n">
        <v>1786368237</v>
      </c>
      <c r="E1972" s="9" t="n">
        <f aca="false">MAX(0,MIN(D1972,Scenario!$B$12)-MAX(C1972,Scenario!$B$11))/60</f>
        <v>43.35</v>
      </c>
    </row>
    <row r="1973" customFormat="false" ht="15" hidden="false" customHeight="false" outlineLevel="0" collapsed="false">
      <c r="A1973" s="6" t="s">
        <v>3278</v>
      </c>
      <c r="B1973" s="6" t="s">
        <v>7887</v>
      </c>
      <c r="C1973" s="6" t="n">
        <v>1786365889</v>
      </c>
      <c r="D1973" s="6" t="n">
        <v>1786368713</v>
      </c>
      <c r="E1973" s="9" t="n">
        <f aca="false">MAX(0,MIN(D1973,Scenario!$B$12)-MAX(C1973,Scenario!$B$11))/60</f>
        <v>47.0666666666667</v>
      </c>
    </row>
    <row r="1974" customFormat="false" ht="15" hidden="false" customHeight="false" outlineLevel="0" collapsed="false">
      <c r="A1974" s="6" t="s">
        <v>3308</v>
      </c>
      <c r="B1974" s="6" t="s">
        <v>7891</v>
      </c>
      <c r="C1974" s="6" t="n">
        <v>1786366214</v>
      </c>
      <c r="D1974" s="6" t="n">
        <v>1786367936</v>
      </c>
      <c r="E1974" s="9" t="n">
        <f aca="false">MAX(0,MIN(D1974,Scenario!$B$12)-MAX(C1974,Scenario!$B$11))/60</f>
        <v>28.7</v>
      </c>
    </row>
    <row r="1975" customFormat="false" ht="15" hidden="false" customHeight="false" outlineLevel="0" collapsed="false">
      <c r="A1975" s="6" t="s">
        <v>3312</v>
      </c>
      <c r="B1975" s="6" t="s">
        <v>7886</v>
      </c>
      <c r="C1975" s="6" t="n">
        <v>1786367590</v>
      </c>
      <c r="D1975" s="6" t="n">
        <v>1786368708</v>
      </c>
      <c r="E1975" s="9" t="n">
        <f aca="false">MAX(0,MIN(D1975,Scenario!$B$12)-MAX(C1975,Scenario!$B$11))/60</f>
        <v>18.6333333333333</v>
      </c>
    </row>
    <row r="1976" customFormat="false" ht="15" hidden="false" customHeight="false" outlineLevel="0" collapsed="false">
      <c r="A1976" s="6" t="s">
        <v>3310</v>
      </c>
      <c r="B1976" s="6" t="s">
        <v>7891</v>
      </c>
      <c r="C1976" s="6" t="n">
        <v>1786367985</v>
      </c>
      <c r="D1976" s="6" t="n">
        <v>1786369290</v>
      </c>
      <c r="E1976" s="9" t="n">
        <f aca="false">MAX(0,MIN(D1976,Scenario!$B$12)-MAX(C1976,Scenario!$B$11))/60</f>
        <v>21.75</v>
      </c>
    </row>
    <row r="1977" customFormat="false" ht="15" hidden="false" customHeight="false" outlineLevel="0" collapsed="false">
      <c r="A1977" s="6" t="s">
        <v>3300</v>
      </c>
      <c r="B1977" s="6" t="s">
        <v>7890</v>
      </c>
      <c r="C1977" s="6" t="n">
        <v>1786368261</v>
      </c>
      <c r="D1977" s="6" t="n">
        <v>1786369855</v>
      </c>
      <c r="E1977" s="9" t="n">
        <f aca="false">MAX(0,MIN(D1977,Scenario!$B$12)-MAX(C1977,Scenario!$B$11))/60</f>
        <v>26.5666666666667</v>
      </c>
    </row>
    <row r="1978" customFormat="false" ht="15" hidden="false" customHeight="false" outlineLevel="0" collapsed="false">
      <c r="A1978" s="6" t="s">
        <v>3294</v>
      </c>
      <c r="B1978" s="6" t="s">
        <v>7887</v>
      </c>
      <c r="C1978" s="6" t="n">
        <v>1786368737</v>
      </c>
      <c r="D1978" s="6" t="n">
        <v>1786371713</v>
      </c>
      <c r="E1978" s="9" t="n">
        <f aca="false">MAX(0,MIN(D1978,Scenario!$B$12)-MAX(C1978,Scenario!$B$11))/60</f>
        <v>49.6</v>
      </c>
    </row>
    <row r="1979" customFormat="false" ht="15" hidden="false" customHeight="false" outlineLevel="0" collapsed="false">
      <c r="A1979" s="6" t="s">
        <v>3316</v>
      </c>
      <c r="B1979" s="6" t="s">
        <v>7885</v>
      </c>
      <c r="C1979" s="6" t="n">
        <v>1786368913</v>
      </c>
      <c r="D1979" s="6" t="n">
        <v>1786371843</v>
      </c>
      <c r="E1979" s="9" t="n">
        <f aca="false">MAX(0,MIN(D1979,Scenario!$B$12)-MAX(C1979,Scenario!$B$11))/60</f>
        <v>48.8333333333333</v>
      </c>
    </row>
    <row r="1980" customFormat="false" ht="15" hidden="false" customHeight="false" outlineLevel="0" collapsed="false">
      <c r="A1980" s="6" t="s">
        <v>3304</v>
      </c>
      <c r="B1980" s="6" t="s">
        <v>7891</v>
      </c>
      <c r="C1980" s="6" t="n">
        <v>1786369316</v>
      </c>
      <c r="D1980" s="6" t="n">
        <v>1786370019</v>
      </c>
      <c r="E1980" s="9" t="n">
        <f aca="false">MAX(0,MIN(D1980,Scenario!$B$12)-MAX(C1980,Scenario!$B$11))/60</f>
        <v>11.7166666666667</v>
      </c>
    </row>
    <row r="1981" customFormat="false" ht="15" hidden="false" customHeight="false" outlineLevel="0" collapsed="false">
      <c r="A1981" s="6" t="s">
        <v>3318</v>
      </c>
      <c r="B1981" s="6" t="s">
        <v>7892</v>
      </c>
      <c r="C1981" s="6" t="n">
        <v>1786369836</v>
      </c>
      <c r="D1981" s="6" t="n">
        <v>1786370320</v>
      </c>
      <c r="E1981" s="9" t="n">
        <f aca="false">MAX(0,MIN(D1981,Scenario!$B$12)-MAX(C1981,Scenario!$B$11))/60</f>
        <v>8.06666666666667</v>
      </c>
    </row>
    <row r="1982" customFormat="false" ht="15" hidden="false" customHeight="false" outlineLevel="0" collapsed="false">
      <c r="A1982" s="6" t="s">
        <v>3314</v>
      </c>
      <c r="B1982" s="6" t="s">
        <v>7890</v>
      </c>
      <c r="C1982" s="6" t="n">
        <v>1786369915</v>
      </c>
      <c r="D1982" s="6" t="n">
        <v>1786371457</v>
      </c>
      <c r="E1982" s="9" t="n">
        <f aca="false">MAX(0,MIN(D1982,Scenario!$B$12)-MAX(C1982,Scenario!$B$11))/60</f>
        <v>25.7</v>
      </c>
    </row>
    <row r="1983" customFormat="false" ht="15" hidden="false" customHeight="false" outlineLevel="0" collapsed="false">
      <c r="A1983" s="6" t="s">
        <v>3320</v>
      </c>
      <c r="B1983" s="6" t="s">
        <v>7891</v>
      </c>
      <c r="C1983" s="6" t="n">
        <v>1786370173</v>
      </c>
      <c r="D1983" s="6" t="n">
        <v>1786372724</v>
      </c>
      <c r="E1983" s="9" t="n">
        <f aca="false">MAX(0,MIN(D1983,Scenario!$B$12)-MAX(C1983,Scenario!$B$11))/60</f>
        <v>42.5166666666667</v>
      </c>
    </row>
    <row r="1984" customFormat="false" ht="15" hidden="false" customHeight="false" outlineLevel="0" collapsed="false">
      <c r="A1984" s="6" t="s">
        <v>3318</v>
      </c>
      <c r="B1984" s="6" t="s">
        <v>7892</v>
      </c>
      <c r="C1984" s="6" t="n">
        <v>1786370378</v>
      </c>
      <c r="D1984" s="6" t="n">
        <v>1786373730</v>
      </c>
      <c r="E1984" s="9" t="n">
        <f aca="false">MAX(0,MIN(D1984,Scenario!$B$12)-MAX(C1984,Scenario!$B$11))/60</f>
        <v>55.8666666666667</v>
      </c>
    </row>
    <row r="1985" customFormat="false" ht="15" hidden="false" customHeight="false" outlineLevel="0" collapsed="false">
      <c r="A1985" s="6" t="s">
        <v>3322</v>
      </c>
      <c r="B1985" s="6" t="s">
        <v>7890</v>
      </c>
      <c r="C1985" s="6" t="n">
        <v>1786371516</v>
      </c>
      <c r="D1985" s="6" t="n">
        <v>1786373436</v>
      </c>
      <c r="E1985" s="9" t="n">
        <f aca="false">MAX(0,MIN(D1985,Scenario!$B$12)-MAX(C1985,Scenario!$B$11))/60</f>
        <v>32</v>
      </c>
    </row>
    <row r="1986" customFormat="false" ht="15" hidden="false" customHeight="false" outlineLevel="0" collapsed="false">
      <c r="A1986" s="6" t="s">
        <v>3324</v>
      </c>
      <c r="B1986" s="6" t="s">
        <v>7890</v>
      </c>
      <c r="C1986" s="6" t="n">
        <v>1786373469</v>
      </c>
      <c r="D1986" s="6" t="n">
        <v>1786375809</v>
      </c>
      <c r="E1986" s="9" t="n">
        <f aca="false">MAX(0,MIN(D1986,Scenario!$B$12)-MAX(C1986,Scenario!$B$11))/60</f>
        <v>39</v>
      </c>
    </row>
    <row r="1987" customFormat="false" ht="15" hidden="false" customHeight="false" outlineLevel="0" collapsed="false">
      <c r="A1987" s="6" t="s">
        <v>3326</v>
      </c>
      <c r="B1987" s="6" t="s">
        <v>7887</v>
      </c>
      <c r="C1987" s="6" t="n">
        <v>1786373570</v>
      </c>
      <c r="D1987" s="6" t="n">
        <v>1786377286</v>
      </c>
      <c r="E1987" s="9" t="n">
        <f aca="false">MAX(0,MIN(D1987,Scenario!$B$12)-MAX(C1987,Scenario!$B$11))/60</f>
        <v>61.9333333333333</v>
      </c>
    </row>
    <row r="1988" customFormat="false" ht="15" hidden="false" customHeight="false" outlineLevel="0" collapsed="false">
      <c r="A1988" s="6" t="s">
        <v>3328</v>
      </c>
      <c r="B1988" s="6" t="s">
        <v>7892</v>
      </c>
      <c r="C1988" s="6" t="n">
        <v>1786373764</v>
      </c>
      <c r="D1988" s="6" t="n">
        <v>1786378956</v>
      </c>
      <c r="E1988" s="9" t="n">
        <f aca="false">MAX(0,MIN(D1988,Scenario!$B$12)-MAX(C1988,Scenario!$B$11))/60</f>
        <v>86.5333333333333</v>
      </c>
    </row>
    <row r="1989" customFormat="false" ht="15" hidden="false" customHeight="false" outlineLevel="0" collapsed="false">
      <c r="A1989" s="6" t="s">
        <v>3330</v>
      </c>
      <c r="B1989" s="6" t="s">
        <v>7891</v>
      </c>
      <c r="C1989" s="6" t="n">
        <v>1786375199</v>
      </c>
      <c r="D1989" s="6" t="n">
        <v>1786376516</v>
      </c>
      <c r="E1989" s="9" t="n">
        <f aca="false">MAX(0,MIN(D1989,Scenario!$B$12)-MAX(C1989,Scenario!$B$11))/60</f>
        <v>21.95</v>
      </c>
    </row>
    <row r="1990" customFormat="false" ht="15" hidden="false" customHeight="false" outlineLevel="0" collapsed="false">
      <c r="A1990" s="6" t="s">
        <v>3332</v>
      </c>
      <c r="B1990" s="6" t="s">
        <v>7890</v>
      </c>
      <c r="C1990" s="6" t="n">
        <v>1786375853</v>
      </c>
      <c r="D1990" s="6" t="n">
        <v>1786376575</v>
      </c>
      <c r="E1990" s="9" t="n">
        <f aca="false">MAX(0,MIN(D1990,Scenario!$B$12)-MAX(C1990,Scenario!$B$11))/60</f>
        <v>12.0333333333333</v>
      </c>
    </row>
    <row r="1991" customFormat="false" ht="15" hidden="false" customHeight="false" outlineLevel="0" collapsed="false">
      <c r="A1991" s="6" t="s">
        <v>3334</v>
      </c>
      <c r="B1991" s="6" t="s">
        <v>7889</v>
      </c>
      <c r="C1991" s="6" t="n">
        <v>1786376160</v>
      </c>
      <c r="D1991" s="6" t="n">
        <v>1786379131</v>
      </c>
      <c r="E1991" s="9" t="n">
        <f aca="false">MAX(0,MIN(D1991,Scenario!$B$12)-MAX(C1991,Scenario!$B$11))/60</f>
        <v>49.5166666666667</v>
      </c>
    </row>
    <row r="1992" customFormat="false" ht="15" hidden="false" customHeight="false" outlineLevel="0" collapsed="false">
      <c r="A1992" s="6" t="s">
        <v>3336</v>
      </c>
      <c r="B1992" s="6" t="s">
        <v>7895</v>
      </c>
      <c r="C1992" s="6" t="n">
        <v>1786377611</v>
      </c>
      <c r="D1992" s="6" t="n">
        <v>1786381102</v>
      </c>
      <c r="E1992" s="9" t="n">
        <f aca="false">MAX(0,MIN(D1992,Scenario!$B$12)-MAX(C1992,Scenario!$B$11))/60</f>
        <v>58.1833333333333</v>
      </c>
    </row>
    <row r="1993" customFormat="false" ht="15" hidden="false" customHeight="false" outlineLevel="0" collapsed="false">
      <c r="A1993" s="6" t="s">
        <v>3338</v>
      </c>
      <c r="B1993" s="6" t="s">
        <v>7893</v>
      </c>
      <c r="C1993" s="6" t="n">
        <v>1786379134</v>
      </c>
      <c r="D1993" s="6" t="n">
        <v>1786383536</v>
      </c>
      <c r="E1993" s="9" t="n">
        <f aca="false">MAX(0,MIN(D1993,Scenario!$B$12)-MAX(C1993,Scenario!$B$11))/60</f>
        <v>73.3666666666667</v>
      </c>
    </row>
    <row r="1994" customFormat="false" ht="15" hidden="false" customHeight="false" outlineLevel="0" collapsed="false">
      <c r="A1994" s="6" t="s">
        <v>3324</v>
      </c>
      <c r="B1994" s="6" t="s">
        <v>7890</v>
      </c>
      <c r="C1994" s="6" t="n">
        <v>1786379417</v>
      </c>
      <c r="D1994" s="6" t="n">
        <v>1786383141</v>
      </c>
      <c r="E1994" s="9" t="n">
        <f aca="false">MAX(0,MIN(D1994,Scenario!$B$12)-MAX(C1994,Scenario!$B$11))/60</f>
        <v>62.0666666666667</v>
      </c>
    </row>
    <row r="1995" customFormat="false" ht="15" hidden="false" customHeight="false" outlineLevel="0" collapsed="false">
      <c r="A1995" s="6" t="s">
        <v>3340</v>
      </c>
      <c r="B1995" s="6" t="s">
        <v>7894</v>
      </c>
      <c r="C1995" s="6" t="n">
        <v>1786380096</v>
      </c>
      <c r="D1995" s="6" t="n">
        <v>1786380991</v>
      </c>
      <c r="E1995" s="9" t="n">
        <f aca="false">MAX(0,MIN(D1995,Scenario!$B$12)-MAX(C1995,Scenario!$B$11))/60</f>
        <v>14.9166666666667</v>
      </c>
    </row>
    <row r="1996" customFormat="false" ht="15" hidden="false" customHeight="false" outlineLevel="0" collapsed="false">
      <c r="A1996" s="6" t="s">
        <v>3342</v>
      </c>
      <c r="B1996" s="6" t="s">
        <v>7891</v>
      </c>
      <c r="C1996" s="6" t="n">
        <v>1786380628</v>
      </c>
      <c r="D1996" s="6" t="n">
        <v>1786381086</v>
      </c>
      <c r="E1996" s="9" t="n">
        <f aca="false">MAX(0,MIN(D1996,Scenario!$B$12)-MAX(C1996,Scenario!$B$11))/60</f>
        <v>7.63333333333333</v>
      </c>
    </row>
    <row r="1997" customFormat="false" ht="15" hidden="false" customHeight="false" outlineLevel="0" collapsed="false">
      <c r="A1997" s="6" t="s">
        <v>3344</v>
      </c>
      <c r="B1997" s="6" t="s">
        <v>7892</v>
      </c>
      <c r="C1997" s="6" t="n">
        <v>1786380812</v>
      </c>
      <c r="D1997" s="6" t="n">
        <v>1786382247</v>
      </c>
      <c r="E1997" s="9" t="n">
        <f aca="false">MAX(0,MIN(D1997,Scenario!$B$12)-MAX(C1997,Scenario!$B$11))/60</f>
        <v>23.9166666666667</v>
      </c>
    </row>
    <row r="1998" customFormat="false" ht="15" hidden="false" customHeight="false" outlineLevel="0" collapsed="false">
      <c r="A1998" s="6" t="s">
        <v>3342</v>
      </c>
      <c r="B1998" s="6" t="s">
        <v>7892</v>
      </c>
      <c r="C1998" s="6" t="n">
        <v>1786382267</v>
      </c>
      <c r="D1998" s="6" t="n">
        <v>1786385790</v>
      </c>
      <c r="E1998" s="9" t="n">
        <f aca="false">MAX(0,MIN(D1998,Scenario!$B$12)-MAX(C1998,Scenario!$B$11))/60</f>
        <v>58.7166666666667</v>
      </c>
    </row>
    <row r="1999" customFormat="false" ht="15" hidden="false" customHeight="false" outlineLevel="0" collapsed="false">
      <c r="A1999" s="6" t="s">
        <v>3346</v>
      </c>
      <c r="B1999" s="6" t="s">
        <v>7894</v>
      </c>
      <c r="C1999" s="6" t="n">
        <v>1786382420</v>
      </c>
      <c r="D1999" s="6" t="n">
        <v>1786385334</v>
      </c>
      <c r="E1999" s="9" t="n">
        <f aca="false">MAX(0,MIN(D1999,Scenario!$B$12)-MAX(C1999,Scenario!$B$11))/60</f>
        <v>48.5666666666667</v>
      </c>
    </row>
    <row r="2000" customFormat="false" ht="15" hidden="false" customHeight="false" outlineLevel="0" collapsed="false">
      <c r="A2000" s="6" t="s">
        <v>3348</v>
      </c>
      <c r="B2000" s="6" t="s">
        <v>7893</v>
      </c>
      <c r="C2000" s="6" t="n">
        <v>1786383845</v>
      </c>
      <c r="D2000" s="6" t="n">
        <v>1786385928</v>
      </c>
      <c r="E2000" s="9" t="n">
        <f aca="false">MAX(0,MIN(D2000,Scenario!$B$12)-MAX(C2000,Scenario!$B$11))/60</f>
        <v>34.7166666666667</v>
      </c>
    </row>
    <row r="2001" customFormat="false" ht="15" hidden="false" customHeight="false" outlineLevel="0" collapsed="false">
      <c r="A2001" s="6" t="s">
        <v>3350</v>
      </c>
      <c r="B2001" s="6" t="s">
        <v>7891</v>
      </c>
      <c r="C2001" s="6" t="n">
        <v>1786384316</v>
      </c>
      <c r="D2001" s="6" t="n">
        <v>1786385851</v>
      </c>
      <c r="E2001" s="9" t="n">
        <f aca="false">MAX(0,MIN(D2001,Scenario!$B$12)-MAX(C2001,Scenario!$B$11))/60</f>
        <v>25.5833333333333</v>
      </c>
    </row>
    <row r="2002" customFormat="false" ht="15" hidden="false" customHeight="false" outlineLevel="0" collapsed="false">
      <c r="A2002" s="6" t="s">
        <v>3352</v>
      </c>
      <c r="B2002" s="6" t="s">
        <v>7896</v>
      </c>
      <c r="C2002" s="6" t="n">
        <v>1786385114</v>
      </c>
      <c r="D2002" s="6" t="n">
        <v>1786389103</v>
      </c>
      <c r="E2002" s="9" t="n">
        <f aca="false">MAX(0,MIN(D2002,Scenario!$B$12)-MAX(C2002,Scenario!$B$11))/60</f>
        <v>66.4833333333333</v>
      </c>
    </row>
    <row r="2003" customFormat="false" ht="15" hidden="false" customHeight="false" outlineLevel="0" collapsed="false">
      <c r="A2003" s="6" t="s">
        <v>3354</v>
      </c>
      <c r="B2003" s="6" t="s">
        <v>7890</v>
      </c>
      <c r="C2003" s="6" t="n">
        <v>1786385161</v>
      </c>
      <c r="D2003" s="6" t="n">
        <v>1786386332</v>
      </c>
      <c r="E2003" s="9" t="n">
        <f aca="false">MAX(0,MIN(D2003,Scenario!$B$12)-MAX(C2003,Scenario!$B$11))/60</f>
        <v>19.5166666666667</v>
      </c>
    </row>
    <row r="2004" customFormat="false" ht="15" hidden="false" customHeight="false" outlineLevel="0" collapsed="false">
      <c r="A2004" s="6" t="s">
        <v>3344</v>
      </c>
      <c r="B2004" s="6" t="s">
        <v>7892</v>
      </c>
      <c r="C2004" s="6" t="n">
        <v>1786385809</v>
      </c>
      <c r="D2004" s="6" t="n">
        <v>1786388719</v>
      </c>
      <c r="E2004" s="9" t="n">
        <f aca="false">MAX(0,MIN(D2004,Scenario!$B$12)-MAX(C2004,Scenario!$B$11))/60</f>
        <v>48.5</v>
      </c>
    </row>
    <row r="2005" customFormat="false" ht="15" hidden="false" customHeight="false" outlineLevel="0" collapsed="false">
      <c r="A2005" s="6" t="s">
        <v>3356</v>
      </c>
      <c r="B2005" s="6" t="s">
        <v>7897</v>
      </c>
      <c r="C2005" s="6" t="n">
        <v>1786386066</v>
      </c>
      <c r="D2005" s="6" t="n">
        <v>1786388596</v>
      </c>
      <c r="E2005" s="9" t="n">
        <f aca="false">MAX(0,MIN(D2005,Scenario!$B$12)-MAX(C2005,Scenario!$B$11))/60</f>
        <v>42.1666666666667</v>
      </c>
    </row>
    <row r="2006" customFormat="false" ht="15" hidden="false" customHeight="false" outlineLevel="0" collapsed="false">
      <c r="A2006" s="6" t="s">
        <v>3262</v>
      </c>
      <c r="B2006" s="6" t="s">
        <v>7894</v>
      </c>
      <c r="C2006" s="6" t="n">
        <v>1786386627</v>
      </c>
      <c r="D2006" s="6" t="n">
        <v>1786387889</v>
      </c>
      <c r="E2006" s="9" t="n">
        <f aca="false">MAX(0,MIN(D2006,Scenario!$B$12)-MAX(C2006,Scenario!$B$11))/60</f>
        <v>21.0333333333333</v>
      </c>
    </row>
    <row r="2007" customFormat="false" ht="15" hidden="false" customHeight="false" outlineLevel="0" collapsed="false">
      <c r="A2007" s="6" t="s">
        <v>3358</v>
      </c>
      <c r="B2007" s="6" t="s">
        <v>7891</v>
      </c>
      <c r="C2007" s="6" t="n">
        <v>1786386776</v>
      </c>
      <c r="D2007" s="6" t="n">
        <v>1786388529</v>
      </c>
      <c r="E2007" s="9" t="n">
        <f aca="false">MAX(0,MIN(D2007,Scenario!$B$12)-MAX(C2007,Scenario!$B$11))/60</f>
        <v>29.2166666666667</v>
      </c>
    </row>
    <row r="2008" customFormat="false" ht="15" hidden="false" customHeight="false" outlineLevel="0" collapsed="false">
      <c r="A2008" s="6" t="s">
        <v>3360</v>
      </c>
      <c r="B2008" s="6" t="s">
        <v>7895</v>
      </c>
      <c r="C2008" s="6" t="n">
        <v>1786386885</v>
      </c>
      <c r="D2008" s="6" t="n">
        <v>1786389264</v>
      </c>
      <c r="E2008" s="9" t="n">
        <f aca="false">MAX(0,MIN(D2008,Scenario!$B$12)-MAX(C2008,Scenario!$B$11))/60</f>
        <v>39.65</v>
      </c>
    </row>
    <row r="2009" customFormat="false" ht="15" hidden="false" customHeight="false" outlineLevel="0" collapsed="false">
      <c r="A2009" s="6" t="s">
        <v>3348</v>
      </c>
      <c r="B2009" s="6" t="s">
        <v>7893</v>
      </c>
      <c r="C2009" s="6" t="n">
        <v>1786387469</v>
      </c>
      <c r="D2009" s="6" t="n">
        <v>1786390003</v>
      </c>
      <c r="E2009" s="9" t="n">
        <f aca="false">MAX(0,MIN(D2009,Scenario!$B$12)-MAX(C2009,Scenario!$B$11))/60</f>
        <v>42.2333333333333</v>
      </c>
    </row>
    <row r="2010" customFormat="false" ht="15" hidden="false" customHeight="false" outlineLevel="0" collapsed="false">
      <c r="A2010" s="6" t="s">
        <v>3346</v>
      </c>
      <c r="B2010" s="6" t="s">
        <v>7894</v>
      </c>
      <c r="C2010" s="6" t="n">
        <v>1786387909</v>
      </c>
      <c r="D2010" s="6" t="n">
        <v>1786390561</v>
      </c>
      <c r="E2010" s="9" t="n">
        <f aca="false">MAX(0,MIN(D2010,Scenario!$B$12)-MAX(C2010,Scenario!$B$11))/60</f>
        <v>44.2</v>
      </c>
    </row>
    <row r="2011" customFormat="false" ht="15" hidden="false" customHeight="false" outlineLevel="0" collapsed="false">
      <c r="A2011" s="6" t="s">
        <v>3362</v>
      </c>
      <c r="B2011" s="6" t="s">
        <v>7897</v>
      </c>
      <c r="C2011" s="6" t="n">
        <v>1786388684</v>
      </c>
      <c r="D2011" s="6" t="n">
        <v>1786392647</v>
      </c>
      <c r="E2011" s="9" t="n">
        <f aca="false">MAX(0,MIN(D2011,Scenario!$B$12)-MAX(C2011,Scenario!$B$11))/60</f>
        <v>66.05</v>
      </c>
    </row>
    <row r="2012" customFormat="false" ht="15" hidden="false" customHeight="false" outlineLevel="0" collapsed="false">
      <c r="A2012" s="6" t="s">
        <v>3364</v>
      </c>
      <c r="B2012" s="6" t="s">
        <v>7895</v>
      </c>
      <c r="C2012" s="6" t="n">
        <v>1786389916</v>
      </c>
      <c r="D2012" s="6" t="n">
        <v>1786393413</v>
      </c>
      <c r="E2012" s="9" t="n">
        <f aca="false">MAX(0,MIN(D2012,Scenario!$B$12)-MAX(C2012,Scenario!$B$11))/60</f>
        <v>58.2833333333333</v>
      </c>
    </row>
    <row r="2013" customFormat="false" ht="15" hidden="false" customHeight="false" outlineLevel="0" collapsed="false">
      <c r="A2013" s="6" t="s">
        <v>3352</v>
      </c>
      <c r="B2013" s="6" t="s">
        <v>7896</v>
      </c>
      <c r="C2013" s="6" t="n">
        <v>1786391363</v>
      </c>
      <c r="D2013" s="6" t="n">
        <v>1786393292</v>
      </c>
      <c r="E2013" s="9" t="n">
        <f aca="false">MAX(0,MIN(D2013,Scenario!$B$12)-MAX(C2013,Scenario!$B$11))/60</f>
        <v>32.15</v>
      </c>
    </row>
    <row r="2014" customFormat="false" ht="15" hidden="false" customHeight="false" outlineLevel="0" collapsed="false">
      <c r="A2014" s="6" t="s">
        <v>3366</v>
      </c>
      <c r="B2014" s="6" t="s">
        <v>7893</v>
      </c>
      <c r="C2014" s="6" t="n">
        <v>1786393067</v>
      </c>
      <c r="D2014" s="6" t="n">
        <v>1786394647</v>
      </c>
      <c r="E2014" s="9" t="n">
        <f aca="false">MAX(0,MIN(D2014,Scenario!$B$12)-MAX(C2014,Scenario!$B$11))/60</f>
        <v>26.3333333333333</v>
      </c>
    </row>
    <row r="2015" customFormat="false" ht="15" hidden="false" customHeight="false" outlineLevel="0" collapsed="false">
      <c r="A2015" s="6" t="s">
        <v>3360</v>
      </c>
      <c r="B2015" s="6" t="s">
        <v>7895</v>
      </c>
      <c r="C2015" s="6" t="n">
        <v>1786393437</v>
      </c>
      <c r="D2015" s="6" t="n">
        <v>1786394948</v>
      </c>
      <c r="E2015" s="9" t="n">
        <f aca="false">MAX(0,MIN(D2015,Scenario!$B$12)-MAX(C2015,Scenario!$B$11))/60</f>
        <v>25.1833333333333</v>
      </c>
    </row>
    <row r="2016" customFormat="false" ht="15" hidden="false" customHeight="false" outlineLevel="0" collapsed="false">
      <c r="A2016" s="6" t="s">
        <v>3368</v>
      </c>
      <c r="B2016" s="6" t="s">
        <v>7894</v>
      </c>
      <c r="C2016" s="6" t="n">
        <v>1786395303</v>
      </c>
      <c r="D2016" s="6" t="n">
        <v>1786396578</v>
      </c>
      <c r="E2016" s="9" t="n">
        <f aca="false">MAX(0,MIN(D2016,Scenario!$B$12)-MAX(C2016,Scenario!$B$11))/60</f>
        <v>21.25</v>
      </c>
    </row>
    <row r="2017" customFormat="false" ht="15" hidden="false" customHeight="false" outlineLevel="0" collapsed="false">
      <c r="A2017" s="6" t="s">
        <v>3370</v>
      </c>
      <c r="B2017" s="6" t="s">
        <v>7894</v>
      </c>
      <c r="C2017" s="6" t="n">
        <v>1786396632</v>
      </c>
      <c r="D2017" s="6" t="n">
        <v>1786397498</v>
      </c>
      <c r="E2017" s="9" t="n">
        <f aca="false">MAX(0,MIN(D2017,Scenario!$B$12)-MAX(C2017,Scenario!$B$11))/60</f>
        <v>14.4333333333333</v>
      </c>
    </row>
    <row r="2018" customFormat="false" ht="15" hidden="false" customHeight="false" outlineLevel="0" collapsed="false">
      <c r="A2018" s="6" t="s">
        <v>3364</v>
      </c>
      <c r="B2018" s="6" t="s">
        <v>7895</v>
      </c>
      <c r="C2018" s="6" t="n">
        <v>1786396762</v>
      </c>
      <c r="D2018" s="6" t="n">
        <v>1786400816</v>
      </c>
      <c r="E2018" s="9" t="n">
        <f aca="false">MAX(0,MIN(D2018,Scenario!$B$12)-MAX(C2018,Scenario!$B$11))/60</f>
        <v>67.5666666666667</v>
      </c>
    </row>
    <row r="2019" customFormat="false" ht="15" hidden="false" customHeight="false" outlineLevel="0" collapsed="false">
      <c r="A2019" s="6" t="s">
        <v>3240</v>
      </c>
      <c r="B2019" s="6" t="s">
        <v>7897</v>
      </c>
      <c r="C2019" s="6" t="n">
        <v>1786397797</v>
      </c>
      <c r="D2019" s="6" t="n">
        <v>1786400054</v>
      </c>
      <c r="E2019" s="9" t="n">
        <f aca="false">MAX(0,MIN(D2019,Scenario!$B$12)-MAX(C2019,Scenario!$B$11))/60</f>
        <v>37.6166666666667</v>
      </c>
    </row>
    <row r="2020" customFormat="false" ht="15" hidden="false" customHeight="false" outlineLevel="0" collapsed="false">
      <c r="A2020" s="6" t="s">
        <v>3374</v>
      </c>
      <c r="B2020" s="6" t="s">
        <v>7883</v>
      </c>
      <c r="C2020" s="6" t="n">
        <v>1786427549</v>
      </c>
      <c r="D2020" s="6" t="n">
        <v>1786428720</v>
      </c>
      <c r="E2020" s="9" t="n">
        <f aca="false">MAX(0,MIN(D2020,Scenario!$B$12)-MAX(C2020,Scenario!$B$11))/60</f>
        <v>19.5166666666667</v>
      </c>
    </row>
    <row r="2021" customFormat="false" ht="15" hidden="false" customHeight="false" outlineLevel="0" collapsed="false">
      <c r="A2021" s="6" t="s">
        <v>3280</v>
      </c>
      <c r="B2021" s="6" t="s">
        <v>7884</v>
      </c>
      <c r="C2021" s="6" t="n">
        <v>1786428180</v>
      </c>
      <c r="D2021" s="6" t="n">
        <v>1786429132</v>
      </c>
      <c r="E2021" s="9" t="n">
        <f aca="false">MAX(0,MIN(D2021,Scenario!$B$12)-MAX(C2021,Scenario!$B$11))/60</f>
        <v>15.8666666666667</v>
      </c>
    </row>
    <row r="2022" customFormat="false" ht="15" hidden="false" customHeight="false" outlineLevel="0" collapsed="false">
      <c r="A2022" s="6" t="s">
        <v>3376</v>
      </c>
      <c r="B2022" s="6" t="s">
        <v>7883</v>
      </c>
      <c r="C2022" s="6" t="n">
        <v>1786430300</v>
      </c>
      <c r="D2022" s="6" t="n">
        <v>1786435227</v>
      </c>
      <c r="E2022" s="9" t="n">
        <f aca="false">MAX(0,MIN(D2022,Scenario!$B$12)-MAX(C2022,Scenario!$B$11))/60</f>
        <v>82.1166666666667</v>
      </c>
    </row>
    <row r="2023" customFormat="false" ht="15" hidden="false" customHeight="false" outlineLevel="0" collapsed="false">
      <c r="A2023" s="6" t="s">
        <v>3280</v>
      </c>
      <c r="B2023" s="6" t="s">
        <v>7884</v>
      </c>
      <c r="C2023" s="6" t="n">
        <v>1786431206</v>
      </c>
      <c r="D2023" s="6" t="n">
        <v>1786431571</v>
      </c>
      <c r="E2023" s="9" t="n">
        <f aca="false">MAX(0,MIN(D2023,Scenario!$B$12)-MAX(C2023,Scenario!$B$11))/60</f>
        <v>6.08333333333333</v>
      </c>
    </row>
    <row r="2024" customFormat="false" ht="15" hidden="false" customHeight="false" outlineLevel="0" collapsed="false">
      <c r="A2024" s="6" t="s">
        <v>3378</v>
      </c>
      <c r="B2024" s="6" t="s">
        <v>7886</v>
      </c>
      <c r="C2024" s="6" t="n">
        <v>1786432225</v>
      </c>
      <c r="D2024" s="6" t="n">
        <v>1786434581</v>
      </c>
      <c r="E2024" s="9" t="n">
        <f aca="false">MAX(0,MIN(D2024,Scenario!$B$12)-MAX(C2024,Scenario!$B$11))/60</f>
        <v>39.2666666666667</v>
      </c>
    </row>
    <row r="2025" customFormat="false" ht="15" hidden="false" customHeight="false" outlineLevel="0" collapsed="false">
      <c r="A2025" s="6" t="s">
        <v>3380</v>
      </c>
      <c r="B2025" s="6" t="s">
        <v>7898</v>
      </c>
      <c r="C2025" s="6" t="n">
        <v>1786434267</v>
      </c>
      <c r="D2025" s="6" t="n">
        <v>1786436306</v>
      </c>
      <c r="E2025" s="9" t="n">
        <f aca="false">MAX(0,MIN(D2025,Scenario!$B$12)-MAX(C2025,Scenario!$B$11))/60</f>
        <v>33.9833333333333</v>
      </c>
    </row>
    <row r="2026" customFormat="false" ht="15" hidden="false" customHeight="false" outlineLevel="0" collapsed="false">
      <c r="A2026" s="6" t="s">
        <v>3374</v>
      </c>
      <c r="B2026" s="6" t="s">
        <v>7883</v>
      </c>
      <c r="C2026" s="6" t="n">
        <v>1786435242</v>
      </c>
      <c r="D2026" s="6" t="n">
        <v>1786438618</v>
      </c>
      <c r="E2026" s="9" t="n">
        <f aca="false">MAX(0,MIN(D2026,Scenario!$B$12)-MAX(C2026,Scenario!$B$11))/60</f>
        <v>56.2666666666667</v>
      </c>
    </row>
    <row r="2027" customFormat="false" ht="15" hidden="false" customHeight="false" outlineLevel="0" collapsed="false">
      <c r="A2027" s="6" t="s">
        <v>3382</v>
      </c>
      <c r="B2027" s="6" t="s">
        <v>7888</v>
      </c>
      <c r="C2027" s="6" t="n">
        <v>1786439969</v>
      </c>
      <c r="D2027" s="6" t="n">
        <v>1786441203</v>
      </c>
      <c r="E2027" s="9" t="n">
        <f aca="false">MAX(0,MIN(D2027,Scenario!$B$12)-MAX(C2027,Scenario!$B$11))/60</f>
        <v>20.5666666666667</v>
      </c>
    </row>
    <row r="2028" customFormat="false" ht="15" hidden="false" customHeight="false" outlineLevel="0" collapsed="false">
      <c r="A2028" s="6" t="s">
        <v>3384</v>
      </c>
      <c r="B2028" s="6" t="s">
        <v>7885</v>
      </c>
      <c r="C2028" s="6" t="n">
        <v>1786440138</v>
      </c>
      <c r="D2028" s="6" t="n">
        <v>1786441332</v>
      </c>
      <c r="E2028" s="9" t="n">
        <f aca="false">MAX(0,MIN(D2028,Scenario!$B$12)-MAX(C2028,Scenario!$B$11))/60</f>
        <v>19.9</v>
      </c>
    </row>
    <row r="2029" customFormat="false" ht="15" hidden="false" customHeight="false" outlineLevel="0" collapsed="false">
      <c r="A2029" s="6" t="s">
        <v>3386</v>
      </c>
      <c r="B2029" s="6" t="s">
        <v>7887</v>
      </c>
      <c r="C2029" s="6" t="n">
        <v>1786440359</v>
      </c>
      <c r="D2029" s="6" t="n">
        <v>1786444028</v>
      </c>
      <c r="E2029" s="9" t="n">
        <f aca="false">MAX(0,MIN(D2029,Scenario!$B$12)-MAX(C2029,Scenario!$B$11))/60</f>
        <v>61.15</v>
      </c>
    </row>
    <row r="2030" customFormat="false" ht="15" hidden="false" customHeight="false" outlineLevel="0" collapsed="false">
      <c r="A2030" s="6" t="s">
        <v>3388</v>
      </c>
      <c r="B2030" s="6" t="s">
        <v>7898</v>
      </c>
      <c r="C2030" s="6" t="n">
        <v>1786440750</v>
      </c>
      <c r="D2030" s="6" t="n">
        <v>1786442367</v>
      </c>
      <c r="E2030" s="9" t="n">
        <f aca="false">MAX(0,MIN(D2030,Scenario!$B$12)-MAX(C2030,Scenario!$B$11))/60</f>
        <v>26.95</v>
      </c>
    </row>
    <row r="2031" customFormat="false" ht="15" hidden="false" customHeight="false" outlineLevel="0" collapsed="false">
      <c r="A2031" s="6" t="s">
        <v>3390</v>
      </c>
      <c r="B2031" s="6" t="s">
        <v>7884</v>
      </c>
      <c r="C2031" s="6" t="n">
        <v>1786441098</v>
      </c>
      <c r="D2031" s="6" t="n">
        <v>1786442185</v>
      </c>
      <c r="E2031" s="9" t="n">
        <f aca="false">MAX(0,MIN(D2031,Scenario!$B$12)-MAX(C2031,Scenario!$B$11))/60</f>
        <v>18.1166666666667</v>
      </c>
    </row>
    <row r="2032" customFormat="false" ht="15" hidden="false" customHeight="false" outlineLevel="0" collapsed="false">
      <c r="A2032" s="6" t="s">
        <v>3392</v>
      </c>
      <c r="B2032" s="6" t="s">
        <v>7883</v>
      </c>
      <c r="C2032" s="6" t="n">
        <v>1786441514</v>
      </c>
      <c r="D2032" s="6" t="n">
        <v>1786443537</v>
      </c>
      <c r="E2032" s="9" t="n">
        <f aca="false">MAX(0,MIN(D2032,Scenario!$B$12)-MAX(C2032,Scenario!$B$11))/60</f>
        <v>33.7166666666667</v>
      </c>
    </row>
    <row r="2033" customFormat="false" ht="15" hidden="false" customHeight="false" outlineLevel="0" collapsed="false">
      <c r="A2033" s="6" t="s">
        <v>3394</v>
      </c>
      <c r="B2033" s="6" t="s">
        <v>7884</v>
      </c>
      <c r="C2033" s="6" t="n">
        <v>1786442326</v>
      </c>
      <c r="D2033" s="6" t="n">
        <v>1786443959</v>
      </c>
      <c r="E2033" s="9" t="n">
        <f aca="false">MAX(0,MIN(D2033,Scenario!$B$12)-MAX(C2033,Scenario!$B$11))/60</f>
        <v>27.2166666666667</v>
      </c>
    </row>
    <row r="2034" customFormat="false" ht="15" hidden="false" customHeight="false" outlineLevel="0" collapsed="false">
      <c r="A2034" s="6" t="s">
        <v>3396</v>
      </c>
      <c r="B2034" s="6" t="s">
        <v>7898</v>
      </c>
      <c r="C2034" s="6" t="n">
        <v>1786443181</v>
      </c>
      <c r="D2034" s="6" t="n">
        <v>1786444796</v>
      </c>
      <c r="E2034" s="9" t="n">
        <f aca="false">MAX(0,MIN(D2034,Scenario!$B$12)-MAX(C2034,Scenario!$B$11))/60</f>
        <v>26.9166666666667</v>
      </c>
    </row>
    <row r="2035" customFormat="false" ht="15" hidden="false" customHeight="false" outlineLevel="0" collapsed="false">
      <c r="A2035" s="6" t="s">
        <v>3398</v>
      </c>
      <c r="B2035" s="6" t="s">
        <v>7886</v>
      </c>
      <c r="C2035" s="6" t="n">
        <v>1786443694</v>
      </c>
      <c r="D2035" s="6" t="n">
        <v>1786446792</v>
      </c>
      <c r="E2035" s="9" t="n">
        <f aca="false">MAX(0,MIN(D2035,Scenario!$B$12)-MAX(C2035,Scenario!$B$11))/60</f>
        <v>51.6333333333333</v>
      </c>
    </row>
    <row r="2036" customFormat="false" ht="15" hidden="false" customHeight="false" outlineLevel="0" collapsed="false">
      <c r="A2036" s="6" t="s">
        <v>3400</v>
      </c>
      <c r="B2036" s="6" t="s">
        <v>7889</v>
      </c>
      <c r="C2036" s="6" t="n">
        <v>1786443845</v>
      </c>
      <c r="D2036" s="6" t="n">
        <v>1786446263</v>
      </c>
      <c r="E2036" s="9" t="n">
        <f aca="false">MAX(0,MIN(D2036,Scenario!$B$12)-MAX(C2036,Scenario!$B$11))/60</f>
        <v>40.3</v>
      </c>
    </row>
    <row r="2037" customFormat="false" ht="15" hidden="false" customHeight="false" outlineLevel="0" collapsed="false">
      <c r="A2037" s="6" t="s">
        <v>3402</v>
      </c>
      <c r="B2037" s="6" t="s">
        <v>7882</v>
      </c>
      <c r="C2037" s="6" t="n">
        <v>1786444119</v>
      </c>
      <c r="D2037" s="6" t="n">
        <v>1786446798</v>
      </c>
      <c r="E2037" s="9" t="n">
        <f aca="false">MAX(0,MIN(D2037,Scenario!$B$12)-MAX(C2037,Scenario!$B$11))/60</f>
        <v>44.65</v>
      </c>
    </row>
    <row r="2038" customFormat="false" ht="15" hidden="false" customHeight="false" outlineLevel="0" collapsed="false">
      <c r="A2038" s="6" t="s">
        <v>3384</v>
      </c>
      <c r="B2038" s="6" t="s">
        <v>7885</v>
      </c>
      <c r="C2038" s="6" t="n">
        <v>1786444148</v>
      </c>
      <c r="D2038" s="6" t="n">
        <v>1786445538</v>
      </c>
      <c r="E2038" s="9" t="n">
        <f aca="false">MAX(0,MIN(D2038,Scenario!$B$12)-MAX(C2038,Scenario!$B$11))/60</f>
        <v>23.1666666666667</v>
      </c>
    </row>
    <row r="2039" customFormat="false" ht="15" hidden="false" customHeight="false" outlineLevel="0" collapsed="false">
      <c r="A2039" s="6" t="s">
        <v>3376</v>
      </c>
      <c r="B2039" s="6" t="s">
        <v>7884</v>
      </c>
      <c r="C2039" s="6" t="n">
        <v>1786444348</v>
      </c>
      <c r="D2039" s="6" t="n">
        <v>1786448218</v>
      </c>
      <c r="E2039" s="9" t="n">
        <f aca="false">MAX(0,MIN(D2039,Scenario!$B$12)-MAX(C2039,Scenario!$B$11))/60</f>
        <v>64.5</v>
      </c>
    </row>
    <row r="2040" customFormat="false" ht="15" hidden="false" customHeight="false" outlineLevel="0" collapsed="false">
      <c r="A2040" s="6" t="s">
        <v>3404</v>
      </c>
      <c r="B2040" s="6" t="s">
        <v>7888</v>
      </c>
      <c r="C2040" s="6" t="n">
        <v>1786446393</v>
      </c>
      <c r="D2040" s="6" t="n">
        <v>1786449141</v>
      </c>
      <c r="E2040" s="9" t="n">
        <f aca="false">MAX(0,MIN(D2040,Scenario!$B$12)-MAX(C2040,Scenario!$B$11))/60</f>
        <v>45.8</v>
      </c>
    </row>
    <row r="2041" customFormat="false" ht="15" hidden="false" customHeight="false" outlineLevel="0" collapsed="false">
      <c r="A2041" s="6" t="s">
        <v>3406</v>
      </c>
      <c r="B2041" s="6" t="s">
        <v>7889</v>
      </c>
      <c r="C2041" s="6" t="n">
        <v>1786447655</v>
      </c>
      <c r="D2041" s="6" t="n">
        <v>1786448894</v>
      </c>
      <c r="E2041" s="9" t="n">
        <f aca="false">MAX(0,MIN(D2041,Scenario!$B$12)-MAX(C2041,Scenario!$B$11))/60</f>
        <v>20.65</v>
      </c>
    </row>
    <row r="2042" customFormat="false" ht="15" hidden="false" customHeight="false" outlineLevel="0" collapsed="false">
      <c r="A2042" s="6" t="s">
        <v>3408</v>
      </c>
      <c r="B2042" s="6" t="s">
        <v>7887</v>
      </c>
      <c r="C2042" s="6" t="n">
        <v>1786448221</v>
      </c>
      <c r="D2042" s="6" t="n">
        <v>1786452380</v>
      </c>
      <c r="E2042" s="9" t="n">
        <f aca="false">MAX(0,MIN(D2042,Scenario!$B$12)-MAX(C2042,Scenario!$B$11))/60</f>
        <v>69.3166666666667</v>
      </c>
    </row>
    <row r="2043" customFormat="false" ht="15" hidden="false" customHeight="false" outlineLevel="0" collapsed="false">
      <c r="A2043" s="6" t="s">
        <v>3390</v>
      </c>
      <c r="B2043" s="6" t="s">
        <v>7884</v>
      </c>
      <c r="C2043" s="6" t="n">
        <v>1786448235</v>
      </c>
      <c r="D2043" s="6" t="n">
        <v>1786448876</v>
      </c>
      <c r="E2043" s="9" t="n">
        <f aca="false">MAX(0,MIN(D2043,Scenario!$B$12)-MAX(C2043,Scenario!$B$11))/60</f>
        <v>10.6833333333333</v>
      </c>
    </row>
    <row r="2044" customFormat="false" ht="15" hidden="false" customHeight="false" outlineLevel="0" collapsed="false">
      <c r="A2044" s="6" t="s">
        <v>3410</v>
      </c>
      <c r="B2044" s="6" t="s">
        <v>7890</v>
      </c>
      <c r="C2044" s="6" t="n">
        <v>1786450189</v>
      </c>
      <c r="D2044" s="6" t="n">
        <v>1786453465</v>
      </c>
      <c r="E2044" s="9" t="n">
        <f aca="false">MAX(0,MIN(D2044,Scenario!$B$12)-MAX(C2044,Scenario!$B$11))/60</f>
        <v>54.6</v>
      </c>
    </row>
    <row r="2045" customFormat="false" ht="15" hidden="false" customHeight="false" outlineLevel="0" collapsed="false">
      <c r="A2045" s="6" t="s">
        <v>3412</v>
      </c>
      <c r="B2045" s="6" t="s">
        <v>7892</v>
      </c>
      <c r="C2045" s="6" t="n">
        <v>1786450214</v>
      </c>
      <c r="D2045" s="6" t="n">
        <v>1786455266</v>
      </c>
      <c r="E2045" s="9" t="n">
        <f aca="false">MAX(0,MIN(D2045,Scenario!$B$12)-MAX(C2045,Scenario!$B$11))/60</f>
        <v>84.2</v>
      </c>
    </row>
    <row r="2046" customFormat="false" ht="15" hidden="false" customHeight="false" outlineLevel="0" collapsed="false">
      <c r="A2046" s="6" t="s">
        <v>3414</v>
      </c>
      <c r="B2046" s="6" t="s">
        <v>7891</v>
      </c>
      <c r="C2046" s="6" t="n">
        <v>1786450814</v>
      </c>
      <c r="D2046" s="6" t="n">
        <v>1786452092</v>
      </c>
      <c r="E2046" s="9" t="n">
        <f aca="false">MAX(0,MIN(D2046,Scenario!$B$12)-MAX(C2046,Scenario!$B$11))/60</f>
        <v>21.3</v>
      </c>
    </row>
    <row r="2047" customFormat="false" ht="15" hidden="false" customHeight="false" outlineLevel="0" collapsed="false">
      <c r="A2047" s="6" t="s">
        <v>3416</v>
      </c>
      <c r="B2047" s="6" t="s">
        <v>7885</v>
      </c>
      <c r="C2047" s="6" t="n">
        <v>1786451033</v>
      </c>
      <c r="D2047" s="6" t="n">
        <v>1786453455</v>
      </c>
      <c r="E2047" s="9" t="n">
        <f aca="false">MAX(0,MIN(D2047,Scenario!$B$12)-MAX(C2047,Scenario!$B$11))/60</f>
        <v>40.3666666666667</v>
      </c>
    </row>
    <row r="2048" customFormat="false" ht="15" hidden="false" customHeight="false" outlineLevel="0" collapsed="false">
      <c r="A2048" s="6" t="s">
        <v>3418</v>
      </c>
      <c r="B2048" s="6" t="s">
        <v>7890</v>
      </c>
      <c r="C2048" s="6" t="n">
        <v>1786453475</v>
      </c>
      <c r="D2048" s="6" t="n">
        <v>1786458159</v>
      </c>
      <c r="E2048" s="9" t="n">
        <f aca="false">MAX(0,MIN(D2048,Scenario!$B$12)-MAX(C2048,Scenario!$B$11))/60</f>
        <v>78.0666666666667</v>
      </c>
    </row>
    <row r="2049" customFormat="false" ht="15" hidden="false" customHeight="false" outlineLevel="0" collapsed="false">
      <c r="A2049" s="6" t="s">
        <v>3424</v>
      </c>
      <c r="B2049" s="6" t="s">
        <v>7898</v>
      </c>
      <c r="C2049" s="6" t="n">
        <v>1786454042</v>
      </c>
      <c r="D2049" s="6" t="n">
        <v>1786456051</v>
      </c>
      <c r="E2049" s="9" t="n">
        <f aca="false">MAX(0,MIN(D2049,Scenario!$B$12)-MAX(C2049,Scenario!$B$11))/60</f>
        <v>33.4833333333333</v>
      </c>
    </row>
    <row r="2050" customFormat="false" ht="15" hidden="false" customHeight="false" outlineLevel="0" collapsed="false">
      <c r="A2050" s="6" t="s">
        <v>3408</v>
      </c>
      <c r="B2050" s="6" t="s">
        <v>7887</v>
      </c>
      <c r="C2050" s="6" t="n">
        <v>1786454204</v>
      </c>
      <c r="D2050" s="6" t="n">
        <v>1786458278</v>
      </c>
      <c r="E2050" s="9" t="n">
        <f aca="false">MAX(0,MIN(D2050,Scenario!$B$12)-MAX(C2050,Scenario!$B$11))/60</f>
        <v>67.9</v>
      </c>
    </row>
    <row r="2051" customFormat="false" ht="15" hidden="false" customHeight="false" outlineLevel="0" collapsed="false">
      <c r="A2051" s="6" t="s">
        <v>3426</v>
      </c>
      <c r="B2051" s="6" t="s">
        <v>7891</v>
      </c>
      <c r="C2051" s="6" t="n">
        <v>1786454208</v>
      </c>
      <c r="D2051" s="6" t="n">
        <v>1786454963</v>
      </c>
      <c r="E2051" s="9" t="n">
        <f aca="false">MAX(0,MIN(D2051,Scenario!$B$12)-MAX(C2051,Scenario!$B$11))/60</f>
        <v>12.5833333333333</v>
      </c>
    </row>
    <row r="2052" customFormat="false" ht="15" hidden="false" customHeight="false" outlineLevel="0" collapsed="false">
      <c r="A2052" s="6" t="s">
        <v>3428</v>
      </c>
      <c r="B2052" s="6" t="s">
        <v>7889</v>
      </c>
      <c r="C2052" s="6" t="n">
        <v>1786454921</v>
      </c>
      <c r="D2052" s="6" t="n">
        <v>1786457161</v>
      </c>
      <c r="E2052" s="9" t="n">
        <f aca="false">MAX(0,MIN(D2052,Scenario!$B$12)-MAX(C2052,Scenario!$B$11))/60</f>
        <v>37.3333333333333</v>
      </c>
    </row>
    <row r="2053" customFormat="false" ht="15" hidden="false" customHeight="false" outlineLevel="0" collapsed="false">
      <c r="A2053" s="6" t="s">
        <v>3324</v>
      </c>
      <c r="B2053" s="6" t="s">
        <v>7886</v>
      </c>
      <c r="C2053" s="6" t="n">
        <v>1786455205</v>
      </c>
      <c r="D2053" s="6" t="n">
        <v>1786457265</v>
      </c>
      <c r="E2053" s="9" t="n">
        <f aca="false">MAX(0,MIN(D2053,Scenario!$B$12)-MAX(C2053,Scenario!$B$11))/60</f>
        <v>34.3333333333333</v>
      </c>
    </row>
    <row r="2054" customFormat="false" ht="15" hidden="false" customHeight="false" outlineLevel="0" collapsed="false">
      <c r="A2054" s="6" t="s">
        <v>3416</v>
      </c>
      <c r="B2054" s="6" t="s">
        <v>7885</v>
      </c>
      <c r="C2054" s="6" t="n">
        <v>1786455244</v>
      </c>
      <c r="D2054" s="6" t="n">
        <v>1786458229</v>
      </c>
      <c r="E2054" s="9" t="n">
        <f aca="false">MAX(0,MIN(D2054,Scenario!$B$12)-MAX(C2054,Scenario!$B$11))/60</f>
        <v>49.75</v>
      </c>
    </row>
    <row r="2055" customFormat="false" ht="15" hidden="false" customHeight="false" outlineLevel="0" collapsed="false">
      <c r="A2055" s="6" t="s">
        <v>3430</v>
      </c>
      <c r="B2055" s="6" t="s">
        <v>7891</v>
      </c>
      <c r="C2055" s="6" t="n">
        <v>1786455303</v>
      </c>
      <c r="D2055" s="6" t="n">
        <v>1786458516</v>
      </c>
      <c r="E2055" s="9" t="n">
        <f aca="false">MAX(0,MIN(D2055,Scenario!$B$12)-MAX(C2055,Scenario!$B$11))/60</f>
        <v>53.55</v>
      </c>
    </row>
    <row r="2056" customFormat="false" ht="15" hidden="false" customHeight="false" outlineLevel="0" collapsed="false">
      <c r="A2056" s="6" t="s">
        <v>3420</v>
      </c>
      <c r="B2056" s="6" t="s">
        <v>7892</v>
      </c>
      <c r="C2056" s="6" t="n">
        <v>1786455323</v>
      </c>
      <c r="D2056" s="6" t="n">
        <v>1786458974</v>
      </c>
      <c r="E2056" s="9" t="n">
        <f aca="false">MAX(0,MIN(D2056,Scenario!$B$12)-MAX(C2056,Scenario!$B$11))/60</f>
        <v>60.85</v>
      </c>
    </row>
    <row r="2057" customFormat="false" ht="15" hidden="false" customHeight="false" outlineLevel="0" collapsed="false">
      <c r="A2057" s="6" t="s">
        <v>3432</v>
      </c>
      <c r="B2057" s="6" t="s">
        <v>7898</v>
      </c>
      <c r="C2057" s="6" t="n">
        <v>1786456098</v>
      </c>
      <c r="D2057" s="6" t="n">
        <v>1786458176</v>
      </c>
      <c r="E2057" s="9" t="n">
        <f aca="false">MAX(0,MIN(D2057,Scenario!$B$12)-MAX(C2057,Scenario!$B$11))/60</f>
        <v>34.6333333333333</v>
      </c>
    </row>
    <row r="2058" customFormat="false" ht="15" hidden="false" customHeight="false" outlineLevel="0" collapsed="false">
      <c r="A2058" s="6" t="s">
        <v>3434</v>
      </c>
      <c r="B2058" s="6" t="s">
        <v>7889</v>
      </c>
      <c r="C2058" s="6" t="n">
        <v>1786457217</v>
      </c>
      <c r="D2058" s="6" t="n">
        <v>1786460245</v>
      </c>
      <c r="E2058" s="9" t="n">
        <f aca="false">MAX(0,MIN(D2058,Scenario!$B$12)-MAX(C2058,Scenario!$B$11))/60</f>
        <v>50.4666666666667</v>
      </c>
    </row>
    <row r="2059" customFormat="false" ht="15" hidden="false" customHeight="false" outlineLevel="0" collapsed="false">
      <c r="A2059" s="6" t="s">
        <v>3410</v>
      </c>
      <c r="B2059" s="6" t="s">
        <v>7890</v>
      </c>
      <c r="C2059" s="6" t="n">
        <v>1786458177</v>
      </c>
      <c r="D2059" s="6" t="n">
        <v>1786461536</v>
      </c>
      <c r="E2059" s="9" t="n">
        <f aca="false">MAX(0,MIN(D2059,Scenario!$B$12)-MAX(C2059,Scenario!$B$11))/60</f>
        <v>55.9833333333333</v>
      </c>
    </row>
    <row r="2060" customFormat="false" ht="15" hidden="false" customHeight="false" outlineLevel="0" collapsed="false">
      <c r="A2060" s="6" t="s">
        <v>3442</v>
      </c>
      <c r="B2060" s="6" t="s">
        <v>7887</v>
      </c>
      <c r="C2060" s="6" t="n">
        <v>1786458315</v>
      </c>
      <c r="D2060" s="6" t="n">
        <v>1786461723</v>
      </c>
      <c r="E2060" s="9" t="n">
        <f aca="false">MAX(0,MIN(D2060,Scenario!$B$12)-MAX(C2060,Scenario!$B$11))/60</f>
        <v>56.8</v>
      </c>
    </row>
    <row r="2061" customFormat="false" ht="15" hidden="false" customHeight="false" outlineLevel="0" collapsed="false">
      <c r="A2061" s="6" t="s">
        <v>3426</v>
      </c>
      <c r="B2061" s="6" t="s">
        <v>7891</v>
      </c>
      <c r="C2061" s="6" t="n">
        <v>1786458521</v>
      </c>
      <c r="D2061" s="6" t="n">
        <v>1786459185</v>
      </c>
      <c r="E2061" s="9" t="n">
        <f aca="false">MAX(0,MIN(D2061,Scenario!$B$12)-MAX(C2061,Scenario!$B$11))/60</f>
        <v>11.0666666666667</v>
      </c>
    </row>
    <row r="2062" customFormat="false" ht="15" hidden="false" customHeight="false" outlineLevel="0" collapsed="false">
      <c r="A2062" s="6" t="s">
        <v>3412</v>
      </c>
      <c r="B2062" s="6" t="s">
        <v>7892</v>
      </c>
      <c r="C2062" s="6" t="n">
        <v>1786458997</v>
      </c>
      <c r="D2062" s="6" t="n">
        <v>1786461037</v>
      </c>
      <c r="E2062" s="9" t="n">
        <f aca="false">MAX(0,MIN(D2062,Scenario!$B$12)-MAX(C2062,Scenario!$B$11))/60</f>
        <v>34</v>
      </c>
    </row>
    <row r="2063" customFormat="false" ht="15" hidden="false" customHeight="false" outlineLevel="0" collapsed="false">
      <c r="A2063" s="6" t="s">
        <v>3438</v>
      </c>
      <c r="B2063" s="6" t="s">
        <v>7891</v>
      </c>
      <c r="C2063" s="6" t="n">
        <v>1786459212</v>
      </c>
      <c r="D2063" s="6" t="n">
        <v>1786460779</v>
      </c>
      <c r="E2063" s="9" t="n">
        <f aca="false">MAX(0,MIN(D2063,Scenario!$B$12)-MAX(C2063,Scenario!$B$11))/60</f>
        <v>26.1166666666667</v>
      </c>
    </row>
    <row r="2064" customFormat="false" ht="15" hidden="false" customHeight="false" outlineLevel="0" collapsed="false">
      <c r="A2064" s="6" t="s">
        <v>3428</v>
      </c>
      <c r="B2064" s="6" t="s">
        <v>7889</v>
      </c>
      <c r="C2064" s="6" t="n">
        <v>1786460252</v>
      </c>
      <c r="D2064" s="6" t="n">
        <v>1786463437</v>
      </c>
      <c r="E2064" s="9" t="n">
        <f aca="false">MAX(0,MIN(D2064,Scenario!$B$12)-MAX(C2064,Scenario!$B$11))/60</f>
        <v>53.0833333333333</v>
      </c>
    </row>
    <row r="2065" customFormat="false" ht="15" hidden="false" customHeight="false" outlineLevel="0" collapsed="false">
      <c r="A2065" s="6" t="s">
        <v>3444</v>
      </c>
      <c r="B2065" s="6" t="s">
        <v>7891</v>
      </c>
      <c r="C2065" s="6" t="n">
        <v>1786460839</v>
      </c>
      <c r="D2065" s="6" t="n">
        <v>1786464205</v>
      </c>
      <c r="E2065" s="9" t="n">
        <f aca="false">MAX(0,MIN(D2065,Scenario!$B$12)-MAX(C2065,Scenario!$B$11))/60</f>
        <v>56.1</v>
      </c>
    </row>
    <row r="2066" customFormat="false" ht="15" hidden="false" customHeight="false" outlineLevel="0" collapsed="false">
      <c r="A2066" s="6" t="s">
        <v>3420</v>
      </c>
      <c r="B2066" s="6" t="s">
        <v>7892</v>
      </c>
      <c r="C2066" s="6" t="n">
        <v>1786461055</v>
      </c>
      <c r="D2066" s="6" t="n">
        <v>1786462896</v>
      </c>
      <c r="E2066" s="9" t="n">
        <f aca="false">MAX(0,MIN(D2066,Scenario!$B$12)-MAX(C2066,Scenario!$B$11))/60</f>
        <v>30.6833333333333</v>
      </c>
    </row>
    <row r="2067" customFormat="false" ht="15" hidden="false" customHeight="false" outlineLevel="0" collapsed="false">
      <c r="A2067" s="6" t="s">
        <v>3418</v>
      </c>
      <c r="B2067" s="6" t="s">
        <v>7890</v>
      </c>
      <c r="C2067" s="6" t="n">
        <v>1786461566</v>
      </c>
      <c r="D2067" s="6" t="n">
        <v>1786463500</v>
      </c>
      <c r="E2067" s="9" t="n">
        <f aca="false">MAX(0,MIN(D2067,Scenario!$B$12)-MAX(C2067,Scenario!$B$11))/60</f>
        <v>32.2333333333333</v>
      </c>
    </row>
    <row r="2068" customFormat="false" ht="15" hidden="false" customHeight="false" outlineLevel="0" collapsed="false">
      <c r="A2068" s="6" t="s">
        <v>3436</v>
      </c>
      <c r="B2068" s="6" t="s">
        <v>7887</v>
      </c>
      <c r="C2068" s="6" t="n">
        <v>1786461766</v>
      </c>
      <c r="D2068" s="6" t="n">
        <v>1786465883</v>
      </c>
      <c r="E2068" s="9" t="n">
        <f aca="false">MAX(0,MIN(D2068,Scenario!$B$12)-MAX(C2068,Scenario!$B$11))/60</f>
        <v>68.6166666666667</v>
      </c>
    </row>
    <row r="2069" customFormat="false" ht="15" hidden="false" customHeight="false" outlineLevel="0" collapsed="false">
      <c r="A2069" s="6" t="s">
        <v>3462</v>
      </c>
      <c r="B2069" s="6" t="s">
        <v>7889</v>
      </c>
      <c r="C2069" s="6" t="n">
        <v>1786463479</v>
      </c>
      <c r="D2069" s="6" t="n">
        <v>1786466391</v>
      </c>
      <c r="E2069" s="9" t="n">
        <f aca="false">MAX(0,MIN(D2069,Scenario!$B$12)-MAX(C2069,Scenario!$B$11))/60</f>
        <v>48.5333333333333</v>
      </c>
    </row>
    <row r="2070" customFormat="false" ht="15" hidden="false" customHeight="false" outlineLevel="0" collapsed="false">
      <c r="A2070" s="6" t="s">
        <v>3410</v>
      </c>
      <c r="B2070" s="6" t="s">
        <v>7890</v>
      </c>
      <c r="C2070" s="6" t="n">
        <v>1786463509</v>
      </c>
      <c r="D2070" s="6" t="n">
        <v>1786468872</v>
      </c>
      <c r="E2070" s="9" t="n">
        <f aca="false">MAX(0,MIN(D2070,Scenario!$B$12)-MAX(C2070,Scenario!$B$11))/60</f>
        <v>89.3833333333333</v>
      </c>
    </row>
    <row r="2071" customFormat="false" ht="15" hidden="false" customHeight="false" outlineLevel="0" collapsed="false">
      <c r="A2071" s="6" t="s">
        <v>3448</v>
      </c>
      <c r="B2071" s="6" t="s">
        <v>7899</v>
      </c>
      <c r="C2071" s="6" t="n">
        <v>1786464018</v>
      </c>
      <c r="D2071" s="6" t="n">
        <v>1786466223</v>
      </c>
      <c r="E2071" s="9" t="n">
        <f aca="false">MAX(0,MIN(D2071,Scenario!$B$12)-MAX(C2071,Scenario!$B$11))/60</f>
        <v>36.75</v>
      </c>
    </row>
    <row r="2072" customFormat="false" ht="15" hidden="false" customHeight="false" outlineLevel="0" collapsed="false">
      <c r="A2072" s="6" t="s">
        <v>3450</v>
      </c>
      <c r="B2072" s="6" t="s">
        <v>7894</v>
      </c>
      <c r="C2072" s="6" t="n">
        <v>1786464047</v>
      </c>
      <c r="D2072" s="6" t="n">
        <v>1786465430</v>
      </c>
      <c r="E2072" s="9" t="n">
        <f aca="false">MAX(0,MIN(D2072,Scenario!$B$12)-MAX(C2072,Scenario!$B$11))/60</f>
        <v>23.05</v>
      </c>
    </row>
    <row r="2073" customFormat="false" ht="15" hidden="false" customHeight="false" outlineLevel="0" collapsed="false">
      <c r="A2073" s="6" t="s">
        <v>3458</v>
      </c>
      <c r="B2073" s="6" t="s">
        <v>7893</v>
      </c>
      <c r="C2073" s="6" t="n">
        <v>1786464054</v>
      </c>
      <c r="D2073" s="6" t="n">
        <v>1786467817</v>
      </c>
      <c r="E2073" s="9" t="n">
        <f aca="false">MAX(0,MIN(D2073,Scenario!$B$12)-MAX(C2073,Scenario!$B$11))/60</f>
        <v>62.7166666666667</v>
      </c>
    </row>
    <row r="2074" customFormat="false" ht="15" hidden="false" customHeight="false" outlineLevel="0" collapsed="false">
      <c r="A2074" s="6" t="s">
        <v>3456</v>
      </c>
      <c r="B2074" s="6" t="s">
        <v>7891</v>
      </c>
      <c r="C2074" s="6" t="n">
        <v>1786464255</v>
      </c>
      <c r="D2074" s="6" t="n">
        <v>1786467738</v>
      </c>
      <c r="E2074" s="9" t="n">
        <f aca="false">MAX(0,MIN(D2074,Scenario!$B$12)-MAX(C2074,Scenario!$B$11))/60</f>
        <v>58.05</v>
      </c>
    </row>
    <row r="2075" customFormat="false" ht="15" hidden="false" customHeight="false" outlineLevel="0" collapsed="false">
      <c r="A2075" s="6" t="s">
        <v>3446</v>
      </c>
      <c r="B2075" s="6" t="s">
        <v>7892</v>
      </c>
      <c r="C2075" s="6" t="n">
        <v>1786464740</v>
      </c>
      <c r="D2075" s="6" t="n">
        <v>1786469822</v>
      </c>
      <c r="E2075" s="9" t="n">
        <f aca="false">MAX(0,MIN(D2075,Scenario!$B$12)-MAX(C2075,Scenario!$B$11))/60</f>
        <v>84.7</v>
      </c>
    </row>
    <row r="2076" customFormat="false" ht="15" hidden="false" customHeight="false" outlineLevel="0" collapsed="false">
      <c r="A2076" s="6" t="s">
        <v>3464</v>
      </c>
      <c r="B2076" s="6" t="s">
        <v>7894</v>
      </c>
      <c r="C2076" s="6" t="n">
        <v>1786465464</v>
      </c>
      <c r="D2076" s="6" t="n">
        <v>1786466988</v>
      </c>
      <c r="E2076" s="9" t="n">
        <f aca="false">MAX(0,MIN(D2076,Scenario!$B$12)-MAX(C2076,Scenario!$B$11))/60</f>
        <v>25.4</v>
      </c>
    </row>
    <row r="2077" customFormat="false" ht="15" hidden="false" customHeight="false" outlineLevel="0" collapsed="false">
      <c r="A2077" s="6" t="s">
        <v>3454</v>
      </c>
      <c r="B2077" s="6" t="s">
        <v>7887</v>
      </c>
      <c r="C2077" s="6" t="n">
        <v>1786465896</v>
      </c>
      <c r="D2077" s="6" t="n">
        <v>1786466272</v>
      </c>
      <c r="E2077" s="9" t="n">
        <f aca="false">MAX(0,MIN(D2077,Scenario!$B$12)-MAX(C2077,Scenario!$B$11))/60</f>
        <v>6.26666666666667</v>
      </c>
    </row>
    <row r="2078" customFormat="false" ht="15" hidden="false" customHeight="false" outlineLevel="0" collapsed="false">
      <c r="A2078" s="6" t="s">
        <v>3454</v>
      </c>
      <c r="B2078" s="6" t="s">
        <v>7895</v>
      </c>
      <c r="C2078" s="6" t="n">
        <v>1786466294</v>
      </c>
      <c r="D2078" s="6" t="n">
        <v>1786469494</v>
      </c>
      <c r="E2078" s="9" t="n">
        <f aca="false">MAX(0,MIN(D2078,Scenario!$B$12)-MAX(C2078,Scenario!$B$11))/60</f>
        <v>53.3333333333333</v>
      </c>
    </row>
    <row r="2079" customFormat="false" ht="15" hidden="false" customHeight="false" outlineLevel="0" collapsed="false">
      <c r="A2079" s="6" t="s">
        <v>3476</v>
      </c>
      <c r="B2079" s="6" t="s">
        <v>7894</v>
      </c>
      <c r="C2079" s="6" t="n">
        <v>1786466998</v>
      </c>
      <c r="D2079" s="6" t="n">
        <v>1786470404</v>
      </c>
      <c r="E2079" s="9" t="n">
        <f aca="false">MAX(0,MIN(D2079,Scenario!$B$12)-MAX(C2079,Scenario!$B$11))/60</f>
        <v>56.7666666666667</v>
      </c>
    </row>
    <row r="2080" customFormat="false" ht="15" hidden="false" customHeight="false" outlineLevel="0" collapsed="false">
      <c r="A2080" s="6" t="s">
        <v>3478</v>
      </c>
      <c r="B2080" s="6" t="s">
        <v>7899</v>
      </c>
      <c r="C2080" s="6" t="n">
        <v>1786467243</v>
      </c>
      <c r="D2080" s="6" t="n">
        <v>1786468470</v>
      </c>
      <c r="E2080" s="9" t="n">
        <f aca="false">MAX(0,MIN(D2080,Scenario!$B$12)-MAX(C2080,Scenario!$B$11))/60</f>
        <v>20.45</v>
      </c>
    </row>
    <row r="2081" customFormat="false" ht="15" hidden="false" customHeight="false" outlineLevel="0" collapsed="false">
      <c r="A2081" s="6" t="s">
        <v>3460</v>
      </c>
      <c r="B2081" s="6" t="s">
        <v>7893</v>
      </c>
      <c r="C2081" s="6" t="n">
        <v>1786467871</v>
      </c>
      <c r="D2081" s="6" t="n">
        <v>1786470949</v>
      </c>
      <c r="E2081" s="9" t="n">
        <f aca="false">MAX(0,MIN(D2081,Scenario!$B$12)-MAX(C2081,Scenario!$B$11))/60</f>
        <v>51.3</v>
      </c>
    </row>
    <row r="2082" customFormat="false" ht="15" hidden="false" customHeight="false" outlineLevel="0" collapsed="false">
      <c r="A2082" s="6" t="s">
        <v>3482</v>
      </c>
      <c r="B2082" s="6" t="s">
        <v>7899</v>
      </c>
      <c r="C2082" s="6" t="n">
        <v>1786468938</v>
      </c>
      <c r="D2082" s="6" t="n">
        <v>1786469860</v>
      </c>
      <c r="E2082" s="9" t="n">
        <f aca="false">MAX(0,MIN(D2082,Scenario!$B$12)-MAX(C2082,Scenario!$B$11))/60</f>
        <v>15.3666666666667</v>
      </c>
    </row>
    <row r="2083" customFormat="false" ht="15" hidden="false" customHeight="false" outlineLevel="0" collapsed="false">
      <c r="A2083" s="6" t="s">
        <v>3480</v>
      </c>
      <c r="B2083" s="6" t="s">
        <v>7895</v>
      </c>
      <c r="C2083" s="6" t="n">
        <v>1786469533</v>
      </c>
      <c r="D2083" s="6" t="n">
        <v>1786470920</v>
      </c>
      <c r="E2083" s="9" t="n">
        <f aca="false">MAX(0,MIN(D2083,Scenario!$B$12)-MAX(C2083,Scenario!$B$11))/60</f>
        <v>23.1166666666667</v>
      </c>
    </row>
    <row r="2084" customFormat="false" ht="15" hidden="false" customHeight="false" outlineLevel="0" collapsed="false">
      <c r="A2084" s="6" t="s">
        <v>3466</v>
      </c>
      <c r="B2084" s="6" t="s">
        <v>7892</v>
      </c>
      <c r="C2084" s="6" t="n">
        <v>1786469860</v>
      </c>
      <c r="D2084" s="6" t="n">
        <v>1786472597</v>
      </c>
      <c r="E2084" s="9" t="n">
        <f aca="false">MAX(0,MIN(D2084,Scenario!$B$12)-MAX(C2084,Scenario!$B$11))/60</f>
        <v>45.6166666666667</v>
      </c>
    </row>
    <row r="2085" customFormat="false" ht="15" hidden="false" customHeight="false" outlineLevel="0" collapsed="false">
      <c r="A2085" s="6" t="s">
        <v>3470</v>
      </c>
      <c r="B2085" s="6" t="s">
        <v>7890</v>
      </c>
      <c r="C2085" s="6" t="n">
        <v>1786470699</v>
      </c>
      <c r="D2085" s="6" t="n">
        <v>1786475042</v>
      </c>
      <c r="E2085" s="9" t="n">
        <f aca="false">MAX(0,MIN(D2085,Scenario!$B$12)-MAX(C2085,Scenario!$B$11))/60</f>
        <v>72.3833333333333</v>
      </c>
    </row>
    <row r="2086" customFormat="false" ht="15" hidden="false" customHeight="false" outlineLevel="0" collapsed="false">
      <c r="A2086" s="6" t="s">
        <v>3454</v>
      </c>
      <c r="B2086" s="6" t="s">
        <v>7895</v>
      </c>
      <c r="C2086" s="6" t="n">
        <v>1786470934</v>
      </c>
      <c r="D2086" s="6" t="n">
        <v>1786472462</v>
      </c>
      <c r="E2086" s="9" t="n">
        <f aca="false">MAX(0,MIN(D2086,Scenario!$B$12)-MAX(C2086,Scenario!$B$11))/60</f>
        <v>25.4666666666667</v>
      </c>
    </row>
    <row r="2087" customFormat="false" ht="15" hidden="false" customHeight="false" outlineLevel="0" collapsed="false">
      <c r="A2087" s="6" t="s">
        <v>3458</v>
      </c>
      <c r="B2087" s="6" t="s">
        <v>7893</v>
      </c>
      <c r="C2087" s="6" t="n">
        <v>1786470974</v>
      </c>
      <c r="D2087" s="6" t="n">
        <v>1786474160</v>
      </c>
      <c r="E2087" s="9" t="n">
        <f aca="false">MAX(0,MIN(D2087,Scenario!$B$12)-MAX(C2087,Scenario!$B$11))/60</f>
        <v>53.1</v>
      </c>
    </row>
    <row r="2088" customFormat="false" ht="15" hidden="false" customHeight="false" outlineLevel="0" collapsed="false">
      <c r="A2088" s="6" t="s">
        <v>3468</v>
      </c>
      <c r="B2088" s="6" t="s">
        <v>7896</v>
      </c>
      <c r="C2088" s="6" t="n">
        <v>1786471222</v>
      </c>
      <c r="D2088" s="6" t="n">
        <v>1786472958</v>
      </c>
      <c r="E2088" s="9" t="n">
        <f aca="false">MAX(0,MIN(D2088,Scenario!$B$12)-MAX(C2088,Scenario!$B$11))/60</f>
        <v>28.9333333333333</v>
      </c>
    </row>
    <row r="2089" customFormat="false" ht="15" hidden="false" customHeight="false" outlineLevel="0" collapsed="false">
      <c r="A2089" s="6" t="s">
        <v>3474</v>
      </c>
      <c r="B2089" s="6" t="s">
        <v>7897</v>
      </c>
      <c r="C2089" s="6" t="n">
        <v>1786471251</v>
      </c>
      <c r="D2089" s="6" t="n">
        <v>1786473478</v>
      </c>
      <c r="E2089" s="9" t="n">
        <f aca="false">MAX(0,MIN(D2089,Scenario!$B$12)-MAX(C2089,Scenario!$B$11))/60</f>
        <v>37.1166666666667</v>
      </c>
    </row>
    <row r="2090" customFormat="false" ht="15" hidden="false" customHeight="false" outlineLevel="0" collapsed="false">
      <c r="A2090" s="6" t="s">
        <v>3486</v>
      </c>
      <c r="B2090" s="6" t="s">
        <v>7891</v>
      </c>
      <c r="C2090" s="6" t="n">
        <v>1786471679</v>
      </c>
      <c r="D2090" s="6" t="n">
        <v>1786473806</v>
      </c>
      <c r="E2090" s="9" t="n">
        <f aca="false">MAX(0,MIN(D2090,Scenario!$B$12)-MAX(C2090,Scenario!$B$11))/60</f>
        <v>35.45</v>
      </c>
    </row>
    <row r="2091" customFormat="false" ht="15" hidden="false" customHeight="false" outlineLevel="0" collapsed="false">
      <c r="A2091" s="6" t="s">
        <v>3446</v>
      </c>
      <c r="B2091" s="6" t="s">
        <v>7892</v>
      </c>
      <c r="C2091" s="6" t="n">
        <v>1786472625</v>
      </c>
      <c r="D2091" s="6" t="n">
        <v>1786477742</v>
      </c>
      <c r="E2091" s="9" t="n">
        <f aca="false">MAX(0,MIN(D2091,Scenario!$B$12)-MAX(C2091,Scenario!$B$11))/60</f>
        <v>85.2833333333333</v>
      </c>
    </row>
    <row r="2092" customFormat="false" ht="15" hidden="false" customHeight="false" outlineLevel="0" collapsed="false">
      <c r="A2092" s="6" t="s">
        <v>3378</v>
      </c>
      <c r="B2092" s="6" t="s">
        <v>7896</v>
      </c>
      <c r="C2092" s="6" t="n">
        <v>1786473003</v>
      </c>
      <c r="D2092" s="6" t="n">
        <v>1786475386</v>
      </c>
      <c r="E2092" s="9" t="n">
        <f aca="false">MAX(0,MIN(D2092,Scenario!$B$12)-MAX(C2092,Scenario!$B$11))/60</f>
        <v>39.7166666666667</v>
      </c>
    </row>
    <row r="2093" customFormat="false" ht="15" hidden="false" customHeight="false" outlineLevel="0" collapsed="false">
      <c r="A2093" s="6" t="s">
        <v>3476</v>
      </c>
      <c r="B2093" s="6" t="s">
        <v>7894</v>
      </c>
      <c r="C2093" s="6" t="n">
        <v>1786473007</v>
      </c>
      <c r="D2093" s="6" t="n">
        <v>1786475590</v>
      </c>
      <c r="E2093" s="9" t="n">
        <f aca="false">MAX(0,MIN(D2093,Scenario!$B$12)-MAX(C2093,Scenario!$B$11))/60</f>
        <v>43.05</v>
      </c>
    </row>
    <row r="2094" customFormat="false" ht="15" hidden="false" customHeight="false" outlineLevel="0" collapsed="false">
      <c r="A2094" s="6" t="s">
        <v>3480</v>
      </c>
      <c r="B2094" s="6" t="s">
        <v>7895</v>
      </c>
      <c r="C2094" s="6" t="n">
        <v>1786473008</v>
      </c>
      <c r="D2094" s="6" t="n">
        <v>1786476844</v>
      </c>
      <c r="E2094" s="9" t="n">
        <f aca="false">MAX(0,MIN(D2094,Scenario!$B$12)-MAX(C2094,Scenario!$B$11))/60</f>
        <v>63.9333333333333</v>
      </c>
    </row>
    <row r="2095" customFormat="false" ht="15" hidden="false" customHeight="false" outlineLevel="0" collapsed="false">
      <c r="A2095" s="6" t="s">
        <v>3472</v>
      </c>
      <c r="B2095" s="6" t="s">
        <v>7897</v>
      </c>
      <c r="C2095" s="6" t="n">
        <v>1786473499</v>
      </c>
      <c r="D2095" s="6" t="n">
        <v>1786477201</v>
      </c>
      <c r="E2095" s="9" t="n">
        <f aca="false">MAX(0,MIN(D2095,Scenario!$B$12)-MAX(C2095,Scenario!$B$11))/60</f>
        <v>61.7</v>
      </c>
    </row>
    <row r="2096" customFormat="false" ht="15" hidden="false" customHeight="false" outlineLevel="0" collapsed="false">
      <c r="A2096" s="6" t="s">
        <v>3488</v>
      </c>
      <c r="B2096" s="6" t="s">
        <v>7893</v>
      </c>
      <c r="C2096" s="6" t="n">
        <v>1786474176</v>
      </c>
      <c r="D2096" s="6" t="n">
        <v>1786476909</v>
      </c>
      <c r="E2096" s="9" t="n">
        <f aca="false">MAX(0,MIN(D2096,Scenario!$B$12)-MAX(C2096,Scenario!$B$11))/60</f>
        <v>45.55</v>
      </c>
    </row>
    <row r="2097" customFormat="false" ht="15" hidden="false" customHeight="false" outlineLevel="0" collapsed="false">
      <c r="A2097" s="6" t="s">
        <v>3490</v>
      </c>
      <c r="B2097" s="6" t="s">
        <v>7891</v>
      </c>
      <c r="C2097" s="6" t="n">
        <v>1786474870</v>
      </c>
      <c r="D2097" s="6" t="n">
        <v>1786475229</v>
      </c>
      <c r="E2097" s="9" t="n">
        <f aca="false">MAX(0,MIN(D2097,Scenario!$B$12)-MAX(C2097,Scenario!$B$11))/60</f>
        <v>5.98333333333333</v>
      </c>
    </row>
    <row r="2098" customFormat="false" ht="15" hidden="false" customHeight="false" outlineLevel="0" collapsed="false">
      <c r="A2098" s="6" t="s">
        <v>3490</v>
      </c>
      <c r="B2098" s="6" t="s">
        <v>7890</v>
      </c>
      <c r="C2098" s="6" t="n">
        <v>1786475279</v>
      </c>
      <c r="D2098" s="6" t="n">
        <v>1786476835</v>
      </c>
      <c r="E2098" s="9" t="n">
        <f aca="false">MAX(0,MIN(D2098,Scenario!$B$12)-MAX(C2098,Scenario!$B$11))/60</f>
        <v>25.9333333333333</v>
      </c>
    </row>
    <row r="2099" customFormat="false" ht="15" hidden="false" customHeight="false" outlineLevel="0" collapsed="false">
      <c r="A2099" s="6" t="s">
        <v>3468</v>
      </c>
      <c r="B2099" s="6" t="s">
        <v>7896</v>
      </c>
      <c r="C2099" s="6" t="n">
        <v>1786475402</v>
      </c>
      <c r="D2099" s="6" t="n">
        <v>1786481273</v>
      </c>
      <c r="E2099" s="9" t="n">
        <f aca="false">MAX(0,MIN(D2099,Scenario!$B$12)-MAX(C2099,Scenario!$B$11))/60</f>
        <v>97.85</v>
      </c>
    </row>
    <row r="2100" customFormat="false" ht="15" hidden="false" customHeight="false" outlineLevel="0" collapsed="false">
      <c r="A2100" s="6" t="s">
        <v>3382</v>
      </c>
      <c r="B2100" s="6" t="s">
        <v>7891</v>
      </c>
      <c r="C2100" s="6" t="n">
        <v>1786475930</v>
      </c>
      <c r="D2100" s="6" t="n">
        <v>1786477080</v>
      </c>
      <c r="E2100" s="9" t="n">
        <f aca="false">MAX(0,MIN(D2100,Scenario!$B$12)-MAX(C2100,Scenario!$B$11))/60</f>
        <v>19.1666666666667</v>
      </c>
    </row>
    <row r="2101" customFormat="false" ht="15" hidden="false" customHeight="false" outlineLevel="0" collapsed="false">
      <c r="A2101" s="6" t="s">
        <v>3492</v>
      </c>
      <c r="B2101" s="6" t="s">
        <v>7893</v>
      </c>
      <c r="C2101" s="6" t="n">
        <v>1786476937</v>
      </c>
      <c r="D2101" s="6" t="n">
        <v>1786478776</v>
      </c>
      <c r="E2101" s="9" t="n">
        <f aca="false">MAX(0,MIN(D2101,Scenario!$B$12)-MAX(C2101,Scenario!$B$11))/60</f>
        <v>30.65</v>
      </c>
    </row>
    <row r="2102" customFormat="false" ht="15" hidden="false" customHeight="false" outlineLevel="0" collapsed="false">
      <c r="A2102" s="6" t="s">
        <v>3494</v>
      </c>
      <c r="B2102" s="6" t="s">
        <v>7899</v>
      </c>
      <c r="C2102" s="6" t="n">
        <v>1786478001</v>
      </c>
      <c r="D2102" s="6" t="n">
        <v>1786479533</v>
      </c>
      <c r="E2102" s="9" t="n">
        <f aca="false">MAX(0,MIN(D2102,Scenario!$B$12)-MAX(C2102,Scenario!$B$11))/60</f>
        <v>25.5333333333333</v>
      </c>
    </row>
    <row r="2103" customFormat="false" ht="15" hidden="false" customHeight="false" outlineLevel="0" collapsed="false">
      <c r="A2103" s="6" t="s">
        <v>3472</v>
      </c>
      <c r="B2103" s="6" t="s">
        <v>7897</v>
      </c>
      <c r="C2103" s="6" t="n">
        <v>1786478741</v>
      </c>
      <c r="D2103" s="6" t="n">
        <v>1786481783</v>
      </c>
      <c r="E2103" s="9" t="n">
        <f aca="false">MAX(0,MIN(D2103,Scenario!$B$12)-MAX(C2103,Scenario!$B$11))/60</f>
        <v>50.7</v>
      </c>
    </row>
    <row r="2104" customFormat="false" ht="15" hidden="false" customHeight="false" outlineLevel="0" collapsed="false">
      <c r="A2104" s="6" t="s">
        <v>3496</v>
      </c>
      <c r="B2104" s="6" t="s">
        <v>7894</v>
      </c>
      <c r="C2104" s="6" t="n">
        <v>1786479407</v>
      </c>
      <c r="D2104" s="6" t="n">
        <v>1786480446</v>
      </c>
      <c r="E2104" s="9" t="n">
        <f aca="false">MAX(0,MIN(D2104,Scenario!$B$12)-MAX(C2104,Scenario!$B$11))/60</f>
        <v>17.3166666666667</v>
      </c>
    </row>
    <row r="2105" customFormat="false" ht="15" hidden="false" customHeight="false" outlineLevel="0" collapsed="false">
      <c r="A2105" s="6" t="s">
        <v>3468</v>
      </c>
      <c r="B2105" s="6" t="s">
        <v>7896</v>
      </c>
      <c r="C2105" s="6" t="n">
        <v>1786482274</v>
      </c>
      <c r="D2105" s="6" t="n">
        <v>1786486525</v>
      </c>
      <c r="E2105" s="9" t="n">
        <f aca="false">MAX(0,MIN(D2105,Scenario!$B$12)-MAX(C2105,Scenario!$B$11))/60</f>
        <v>70.85</v>
      </c>
    </row>
    <row r="2106" customFormat="false" ht="15" hidden="false" customHeight="false" outlineLevel="0" collapsed="false">
      <c r="A2106" s="6" t="s">
        <v>3496</v>
      </c>
      <c r="B2106" s="6" t="s">
        <v>7894</v>
      </c>
      <c r="C2106" s="6" t="n">
        <v>1786482287</v>
      </c>
      <c r="D2106" s="6" t="n">
        <v>1786483505</v>
      </c>
      <c r="E2106" s="9" t="n">
        <f aca="false">MAX(0,MIN(D2106,Scenario!$B$12)-MAX(C2106,Scenario!$B$11))/60</f>
        <v>20.3</v>
      </c>
    </row>
    <row r="2107" customFormat="false" ht="15" hidden="false" customHeight="false" outlineLevel="0" collapsed="false">
      <c r="A2107" s="6" t="s">
        <v>3498</v>
      </c>
      <c r="B2107" s="6" t="s">
        <v>7895</v>
      </c>
      <c r="C2107" s="6" t="n">
        <v>1786483335</v>
      </c>
      <c r="D2107" s="6" t="n">
        <v>1786485286</v>
      </c>
      <c r="E2107" s="9" t="n">
        <f aca="false">MAX(0,MIN(D2107,Scenario!$B$12)-MAX(C2107,Scenario!$B$11))/60</f>
        <v>32.5166666666667</v>
      </c>
    </row>
    <row r="2108" customFormat="false" ht="15" hidden="false" customHeight="false" outlineLevel="0" collapsed="false">
      <c r="A2108" s="6" t="s">
        <v>3500</v>
      </c>
      <c r="B2108" s="6" t="s">
        <v>7893</v>
      </c>
      <c r="C2108" s="6" t="n">
        <v>1786483605</v>
      </c>
      <c r="D2108" s="6" t="n">
        <v>1786484667</v>
      </c>
      <c r="E2108" s="9" t="n">
        <f aca="false">MAX(0,MIN(D2108,Scenario!$B$12)-MAX(C2108,Scenario!$B$11))/60</f>
        <v>17.7</v>
      </c>
    </row>
    <row r="2109" customFormat="false" ht="15" hidden="false" customHeight="false" outlineLevel="0" collapsed="false">
      <c r="A2109" s="6" t="s">
        <v>3442</v>
      </c>
      <c r="B2109" s="6" t="s">
        <v>7883</v>
      </c>
      <c r="C2109" s="6" t="n">
        <v>1786510812</v>
      </c>
      <c r="D2109" s="6" t="n">
        <v>1786514604</v>
      </c>
      <c r="E2109" s="9" t="n">
        <f aca="false">MAX(0,MIN(D2109,Scenario!$B$12)-MAX(C2109,Scenario!$B$11))/60</f>
        <v>63.2</v>
      </c>
    </row>
    <row r="2110" customFormat="false" ht="15" hidden="false" customHeight="false" outlineLevel="0" collapsed="false">
      <c r="A2110" s="6" t="s">
        <v>3384</v>
      </c>
      <c r="B2110" s="6" t="s">
        <v>7884</v>
      </c>
      <c r="C2110" s="6" t="n">
        <v>1786510852</v>
      </c>
      <c r="D2110" s="6" t="n">
        <v>1786511887</v>
      </c>
      <c r="E2110" s="9" t="n">
        <f aca="false">MAX(0,MIN(D2110,Scenario!$B$12)-MAX(C2110,Scenario!$B$11))/60</f>
        <v>17.25</v>
      </c>
    </row>
    <row r="2111" customFormat="false" ht="15" hidden="false" customHeight="false" outlineLevel="0" collapsed="false">
      <c r="A2111" s="6" t="s">
        <v>3506</v>
      </c>
      <c r="B2111" s="6" t="s">
        <v>7884</v>
      </c>
      <c r="C2111" s="6" t="n">
        <v>1786511906</v>
      </c>
      <c r="D2111" s="6" t="n">
        <v>1786514387</v>
      </c>
      <c r="E2111" s="9" t="n">
        <f aca="false">MAX(0,MIN(D2111,Scenario!$B$12)-MAX(C2111,Scenario!$B$11))/60</f>
        <v>41.35</v>
      </c>
    </row>
    <row r="2112" customFormat="false" ht="15" hidden="false" customHeight="false" outlineLevel="0" collapsed="false">
      <c r="A2112" s="6" t="s">
        <v>3504</v>
      </c>
      <c r="B2112" s="6" t="s">
        <v>7884</v>
      </c>
      <c r="C2112" s="6" t="n">
        <v>1786514422</v>
      </c>
      <c r="D2112" s="6" t="n">
        <v>1786516663</v>
      </c>
      <c r="E2112" s="9" t="n">
        <f aca="false">MAX(0,MIN(D2112,Scenario!$B$12)-MAX(C2112,Scenario!$B$11))/60</f>
        <v>37.35</v>
      </c>
    </row>
    <row r="2113" customFormat="false" ht="15" hidden="false" customHeight="false" outlineLevel="0" collapsed="false">
      <c r="A2113" s="6" t="s">
        <v>3384</v>
      </c>
      <c r="B2113" s="6" t="s">
        <v>7884</v>
      </c>
      <c r="C2113" s="6" t="n">
        <v>1786516677</v>
      </c>
      <c r="D2113" s="6" t="n">
        <v>1786517880</v>
      </c>
      <c r="E2113" s="9" t="n">
        <f aca="false">MAX(0,MIN(D2113,Scenario!$B$12)-MAX(C2113,Scenario!$B$11))/60</f>
        <v>20.05</v>
      </c>
    </row>
    <row r="2114" customFormat="false" ht="15" hidden="false" customHeight="false" outlineLevel="0" collapsed="false">
      <c r="A2114" s="6" t="s">
        <v>3510</v>
      </c>
      <c r="B2114" s="6" t="s">
        <v>7883</v>
      </c>
      <c r="C2114" s="6" t="n">
        <v>1786517029</v>
      </c>
      <c r="D2114" s="6" t="n">
        <v>1786518435</v>
      </c>
      <c r="E2114" s="9" t="n">
        <f aca="false">MAX(0,MIN(D2114,Scenario!$B$12)-MAX(C2114,Scenario!$B$11))/60</f>
        <v>23.4333333333333</v>
      </c>
    </row>
    <row r="2115" customFormat="false" ht="15" hidden="false" customHeight="false" outlineLevel="0" collapsed="false">
      <c r="A2115" s="6" t="s">
        <v>3506</v>
      </c>
      <c r="B2115" s="6" t="s">
        <v>7884</v>
      </c>
      <c r="C2115" s="6" t="n">
        <v>1786517885</v>
      </c>
      <c r="D2115" s="6" t="n">
        <v>1786519139</v>
      </c>
      <c r="E2115" s="9" t="n">
        <f aca="false">MAX(0,MIN(D2115,Scenario!$B$12)-MAX(C2115,Scenario!$B$11))/60</f>
        <v>20.9</v>
      </c>
    </row>
    <row r="2116" customFormat="false" ht="15" hidden="false" customHeight="false" outlineLevel="0" collapsed="false">
      <c r="A2116" s="6" t="s">
        <v>3512</v>
      </c>
      <c r="B2116" s="6" t="s">
        <v>7898</v>
      </c>
      <c r="C2116" s="6" t="n">
        <v>1786518059</v>
      </c>
      <c r="D2116" s="6" t="n">
        <v>1786519464</v>
      </c>
      <c r="E2116" s="9" t="n">
        <f aca="false">MAX(0,MIN(D2116,Scenario!$B$12)-MAX(C2116,Scenario!$B$11))/60</f>
        <v>23.4166666666667</v>
      </c>
    </row>
    <row r="2117" customFormat="false" ht="15" hidden="false" customHeight="false" outlineLevel="0" collapsed="false">
      <c r="A2117" s="6" t="s">
        <v>3514</v>
      </c>
      <c r="B2117" s="6" t="s">
        <v>7883</v>
      </c>
      <c r="C2117" s="6" t="n">
        <v>1786518694</v>
      </c>
      <c r="D2117" s="6" t="n">
        <v>1786519080</v>
      </c>
      <c r="E2117" s="9" t="n">
        <f aca="false">MAX(0,MIN(D2117,Scenario!$B$12)-MAX(C2117,Scenario!$B$11))/60</f>
        <v>6.43333333333333</v>
      </c>
    </row>
    <row r="2118" customFormat="false" ht="15" hidden="false" customHeight="false" outlineLevel="0" collapsed="false">
      <c r="A2118" s="6" t="s">
        <v>3516</v>
      </c>
      <c r="B2118" s="6" t="s">
        <v>7883</v>
      </c>
      <c r="C2118" s="6" t="n">
        <v>1786519134</v>
      </c>
      <c r="D2118" s="6" t="n">
        <v>1786519869</v>
      </c>
      <c r="E2118" s="9" t="n">
        <f aca="false">MAX(0,MIN(D2118,Scenario!$B$12)-MAX(C2118,Scenario!$B$11))/60</f>
        <v>12.25</v>
      </c>
    </row>
    <row r="2119" customFormat="false" ht="15" hidden="false" customHeight="false" outlineLevel="0" collapsed="false">
      <c r="A2119" s="6" t="s">
        <v>3518</v>
      </c>
      <c r="B2119" s="6" t="s">
        <v>7886</v>
      </c>
      <c r="C2119" s="6" t="n">
        <v>1786519321</v>
      </c>
      <c r="D2119" s="6" t="n">
        <v>1786524677</v>
      </c>
      <c r="E2119" s="9" t="n">
        <f aca="false">MAX(0,MIN(D2119,Scenario!$B$12)-MAX(C2119,Scenario!$B$11))/60</f>
        <v>89.2666666666667</v>
      </c>
    </row>
    <row r="2120" customFormat="false" ht="15" hidden="false" customHeight="false" outlineLevel="0" collapsed="false">
      <c r="A2120" s="6" t="s">
        <v>3520</v>
      </c>
      <c r="B2120" s="6" t="s">
        <v>7884</v>
      </c>
      <c r="C2120" s="6" t="n">
        <v>1786520541</v>
      </c>
      <c r="D2120" s="6" t="n">
        <v>1786521170</v>
      </c>
      <c r="E2120" s="9" t="n">
        <f aca="false">MAX(0,MIN(D2120,Scenario!$B$12)-MAX(C2120,Scenario!$B$11))/60</f>
        <v>10.4833333333333</v>
      </c>
    </row>
    <row r="2121" customFormat="false" ht="15" hidden="false" customHeight="false" outlineLevel="0" collapsed="false">
      <c r="A2121" s="6" t="s">
        <v>3520</v>
      </c>
      <c r="B2121" s="6" t="s">
        <v>7884</v>
      </c>
      <c r="C2121" s="6" t="n">
        <v>1786522914</v>
      </c>
      <c r="D2121" s="6" t="n">
        <v>1786523230</v>
      </c>
      <c r="E2121" s="9" t="n">
        <f aca="false">MAX(0,MIN(D2121,Scenario!$B$12)-MAX(C2121,Scenario!$B$11))/60</f>
        <v>5.26666666666667</v>
      </c>
    </row>
    <row r="2122" customFormat="false" ht="15" hidden="false" customHeight="false" outlineLevel="0" collapsed="false">
      <c r="A2122" s="6" t="s">
        <v>3522</v>
      </c>
      <c r="B2122" s="6" t="s">
        <v>7882</v>
      </c>
      <c r="C2122" s="6" t="n">
        <v>1786523775</v>
      </c>
      <c r="D2122" s="6" t="n">
        <v>1786526088</v>
      </c>
      <c r="E2122" s="9" t="n">
        <f aca="false">MAX(0,MIN(D2122,Scenario!$B$12)-MAX(C2122,Scenario!$B$11))/60</f>
        <v>38.55</v>
      </c>
    </row>
    <row r="2123" customFormat="false" ht="15" hidden="false" customHeight="false" outlineLevel="0" collapsed="false">
      <c r="A2123" s="6" t="s">
        <v>3524</v>
      </c>
      <c r="B2123" s="6" t="s">
        <v>7888</v>
      </c>
      <c r="C2123" s="6" t="n">
        <v>1786523805</v>
      </c>
      <c r="D2123" s="6" t="n">
        <v>1786526396</v>
      </c>
      <c r="E2123" s="9" t="n">
        <f aca="false">MAX(0,MIN(D2123,Scenario!$B$12)-MAX(C2123,Scenario!$B$11))/60</f>
        <v>43.1833333333333</v>
      </c>
    </row>
    <row r="2124" customFormat="false" ht="15" hidden="false" customHeight="false" outlineLevel="0" collapsed="false">
      <c r="A2124" s="6" t="s">
        <v>3526</v>
      </c>
      <c r="B2124" s="6" t="s">
        <v>7885</v>
      </c>
      <c r="C2124" s="6" t="n">
        <v>1786524987</v>
      </c>
      <c r="D2124" s="6" t="n">
        <v>1786528978</v>
      </c>
      <c r="E2124" s="9" t="n">
        <f aca="false">MAX(0,MIN(D2124,Scenario!$B$12)-MAX(C2124,Scenario!$B$11))/60</f>
        <v>66.5166666666667</v>
      </c>
    </row>
    <row r="2125" customFormat="false" ht="15" hidden="false" customHeight="false" outlineLevel="0" collapsed="false">
      <c r="A2125" s="6" t="s">
        <v>3528</v>
      </c>
      <c r="B2125" s="6" t="s">
        <v>7887</v>
      </c>
      <c r="C2125" s="6" t="n">
        <v>1786527363</v>
      </c>
      <c r="D2125" s="6" t="n">
        <v>1786530798</v>
      </c>
      <c r="E2125" s="9" t="n">
        <f aca="false">MAX(0,MIN(D2125,Scenario!$B$12)-MAX(C2125,Scenario!$B$11))/60</f>
        <v>57.25</v>
      </c>
    </row>
    <row r="2126" customFormat="false" ht="15" hidden="false" customHeight="false" outlineLevel="0" collapsed="false">
      <c r="A2126" s="6" t="s">
        <v>3530</v>
      </c>
      <c r="B2126" s="6" t="s">
        <v>7883</v>
      </c>
      <c r="C2126" s="6" t="n">
        <v>1786531708</v>
      </c>
      <c r="D2126" s="6" t="n">
        <v>1786534247</v>
      </c>
      <c r="E2126" s="9" t="n">
        <f aca="false">MAX(0,MIN(D2126,Scenario!$B$12)-MAX(C2126,Scenario!$B$11))/60</f>
        <v>42.3166666666667</v>
      </c>
    </row>
    <row r="2127" customFormat="false" ht="15" hidden="false" customHeight="false" outlineLevel="0" collapsed="false">
      <c r="A2127" s="6" t="s">
        <v>3532</v>
      </c>
      <c r="B2127" s="6" t="s">
        <v>7884</v>
      </c>
      <c r="C2127" s="6" t="n">
        <v>1786534807</v>
      </c>
      <c r="D2127" s="6" t="n">
        <v>1786535367</v>
      </c>
      <c r="E2127" s="9" t="n">
        <f aca="false">MAX(0,MIN(D2127,Scenario!$B$12)-MAX(C2127,Scenario!$B$11))/60</f>
        <v>9.33333333333333</v>
      </c>
    </row>
    <row r="2128" customFormat="false" ht="15" hidden="false" customHeight="false" outlineLevel="0" collapsed="false">
      <c r="A2128" s="6" t="s">
        <v>3534</v>
      </c>
      <c r="B2128" s="6" t="s">
        <v>7887</v>
      </c>
      <c r="C2128" s="6" t="n">
        <v>1786535044</v>
      </c>
      <c r="D2128" s="6" t="n">
        <v>1786535630</v>
      </c>
      <c r="E2128" s="9" t="n">
        <f aca="false">MAX(0,MIN(D2128,Scenario!$B$12)-MAX(C2128,Scenario!$B$11))/60</f>
        <v>9.76666666666667</v>
      </c>
    </row>
    <row r="2129" customFormat="false" ht="15" hidden="false" customHeight="false" outlineLevel="0" collapsed="false">
      <c r="A2129" s="6" t="s">
        <v>3536</v>
      </c>
      <c r="B2129" s="6" t="s">
        <v>7885</v>
      </c>
      <c r="C2129" s="6" t="n">
        <v>1786535119</v>
      </c>
      <c r="D2129" s="6" t="n">
        <v>1786538893</v>
      </c>
      <c r="E2129" s="9" t="n">
        <f aca="false">MAX(0,MIN(D2129,Scenario!$B$12)-MAX(C2129,Scenario!$B$11))/60</f>
        <v>62.9</v>
      </c>
    </row>
    <row r="2130" customFormat="false" ht="15" hidden="false" customHeight="false" outlineLevel="0" collapsed="false">
      <c r="A2130" s="6" t="s">
        <v>3538</v>
      </c>
      <c r="B2130" s="6" t="s">
        <v>7898</v>
      </c>
      <c r="C2130" s="6" t="n">
        <v>1786535357</v>
      </c>
      <c r="D2130" s="6" t="n">
        <v>1786537427</v>
      </c>
      <c r="E2130" s="9" t="n">
        <f aca="false">MAX(0,MIN(D2130,Scenario!$B$12)-MAX(C2130,Scenario!$B$11))/60</f>
        <v>34.5</v>
      </c>
    </row>
    <row r="2131" customFormat="false" ht="15" hidden="false" customHeight="false" outlineLevel="0" collapsed="false">
      <c r="A2131" s="6" t="s">
        <v>3540</v>
      </c>
      <c r="B2131" s="6" t="s">
        <v>7890</v>
      </c>
      <c r="C2131" s="6" t="n">
        <v>1786536616</v>
      </c>
      <c r="D2131" s="6" t="n">
        <v>1786537196</v>
      </c>
      <c r="E2131" s="9" t="n">
        <f aca="false">MAX(0,MIN(D2131,Scenario!$B$12)-MAX(C2131,Scenario!$B$11))/60</f>
        <v>9.66666666666667</v>
      </c>
    </row>
    <row r="2132" customFormat="false" ht="15" hidden="false" customHeight="false" outlineLevel="0" collapsed="false">
      <c r="A2132" s="6" t="s">
        <v>3534</v>
      </c>
      <c r="B2132" s="6" t="s">
        <v>7887</v>
      </c>
      <c r="C2132" s="6" t="n">
        <v>1786536880</v>
      </c>
      <c r="D2132" s="6" t="n">
        <v>1786537536</v>
      </c>
      <c r="E2132" s="9" t="n">
        <f aca="false">MAX(0,MIN(D2132,Scenario!$B$12)-MAX(C2132,Scenario!$B$11))/60</f>
        <v>10.9333333333333</v>
      </c>
    </row>
    <row r="2133" customFormat="false" ht="15" hidden="false" customHeight="false" outlineLevel="0" collapsed="false">
      <c r="A2133" s="6" t="s">
        <v>3540</v>
      </c>
      <c r="B2133" s="6" t="s">
        <v>7891</v>
      </c>
      <c r="C2133" s="6" t="n">
        <v>1786537237</v>
      </c>
      <c r="D2133" s="6" t="n">
        <v>1786538895</v>
      </c>
      <c r="E2133" s="9" t="n">
        <f aca="false">MAX(0,MIN(D2133,Scenario!$B$12)-MAX(C2133,Scenario!$B$11))/60</f>
        <v>27.6333333333333</v>
      </c>
    </row>
    <row r="2134" customFormat="false" ht="15" hidden="false" customHeight="false" outlineLevel="0" collapsed="false">
      <c r="A2134" s="6" t="s">
        <v>3542</v>
      </c>
      <c r="B2134" s="6" t="s">
        <v>7892</v>
      </c>
      <c r="C2134" s="6" t="n">
        <v>1786537766</v>
      </c>
      <c r="D2134" s="6" t="n">
        <v>1786541244</v>
      </c>
      <c r="E2134" s="9" t="n">
        <f aca="false">MAX(0,MIN(D2134,Scenario!$B$12)-MAX(C2134,Scenario!$B$11))/60</f>
        <v>57.9666666666667</v>
      </c>
    </row>
    <row r="2135" customFormat="false" ht="15" hidden="false" customHeight="false" outlineLevel="0" collapsed="false">
      <c r="A2135" s="6" t="s">
        <v>3424</v>
      </c>
      <c r="B2135" s="6" t="s">
        <v>7890</v>
      </c>
      <c r="C2135" s="6" t="n">
        <v>1786538093</v>
      </c>
      <c r="D2135" s="6" t="n">
        <v>1786539290</v>
      </c>
      <c r="E2135" s="9" t="n">
        <f aca="false">MAX(0,MIN(D2135,Scenario!$B$12)-MAX(C2135,Scenario!$B$11))/60</f>
        <v>19.95</v>
      </c>
    </row>
    <row r="2136" customFormat="false" ht="15" hidden="false" customHeight="false" outlineLevel="0" collapsed="false">
      <c r="A2136" s="6" t="s">
        <v>3532</v>
      </c>
      <c r="B2136" s="6" t="s">
        <v>7884</v>
      </c>
      <c r="C2136" s="6" t="n">
        <v>1786538170</v>
      </c>
      <c r="D2136" s="6" t="n">
        <v>1786538610</v>
      </c>
      <c r="E2136" s="9" t="n">
        <f aca="false">MAX(0,MIN(D2136,Scenario!$B$12)-MAX(C2136,Scenario!$B$11))/60</f>
        <v>7.33333333333333</v>
      </c>
    </row>
    <row r="2137" customFormat="false" ht="15" hidden="false" customHeight="false" outlineLevel="0" collapsed="false">
      <c r="A2137" s="6" t="s">
        <v>3544</v>
      </c>
      <c r="B2137" s="6" t="s">
        <v>7898</v>
      </c>
      <c r="C2137" s="6" t="n">
        <v>1786540355</v>
      </c>
      <c r="D2137" s="6" t="n">
        <v>1786540872</v>
      </c>
      <c r="E2137" s="9" t="n">
        <f aca="false">MAX(0,MIN(D2137,Scenario!$B$12)-MAX(C2137,Scenario!$B$11))/60</f>
        <v>8.61666666666667</v>
      </c>
    </row>
    <row r="2138" customFormat="false" ht="15" hidden="false" customHeight="false" outlineLevel="0" collapsed="false">
      <c r="A2138" s="6" t="s">
        <v>3544</v>
      </c>
      <c r="B2138" s="6" t="s">
        <v>7891</v>
      </c>
      <c r="C2138" s="6" t="n">
        <v>1786540908</v>
      </c>
      <c r="D2138" s="6" t="n">
        <v>1786541836</v>
      </c>
      <c r="E2138" s="9" t="n">
        <f aca="false">MAX(0,MIN(D2138,Scenario!$B$12)-MAX(C2138,Scenario!$B$11))/60</f>
        <v>15.4666666666667</v>
      </c>
    </row>
    <row r="2139" customFormat="false" ht="15" hidden="false" customHeight="false" outlineLevel="0" collapsed="false">
      <c r="A2139" s="6" t="s">
        <v>3546</v>
      </c>
      <c r="B2139" s="6" t="s">
        <v>7890</v>
      </c>
      <c r="C2139" s="6" t="n">
        <v>1786541037</v>
      </c>
      <c r="D2139" s="6" t="n">
        <v>1786541474</v>
      </c>
      <c r="E2139" s="9" t="n">
        <f aca="false">MAX(0,MIN(D2139,Scenario!$B$12)-MAX(C2139,Scenario!$B$11))/60</f>
        <v>7.28333333333333</v>
      </c>
    </row>
    <row r="2140" customFormat="false" ht="15" hidden="false" customHeight="false" outlineLevel="0" collapsed="false">
      <c r="A2140" s="6" t="s">
        <v>3548</v>
      </c>
      <c r="B2140" s="6" t="s">
        <v>7898</v>
      </c>
      <c r="C2140" s="6" t="n">
        <v>1786541195</v>
      </c>
      <c r="D2140" s="6" t="n">
        <v>1786542759</v>
      </c>
      <c r="E2140" s="9" t="n">
        <f aca="false">MAX(0,MIN(D2140,Scenario!$B$12)-MAX(C2140,Scenario!$B$11))/60</f>
        <v>26.0666666666667</v>
      </c>
    </row>
    <row r="2141" customFormat="false" ht="15" hidden="false" customHeight="false" outlineLevel="0" collapsed="false">
      <c r="A2141" s="6" t="s">
        <v>3546</v>
      </c>
      <c r="B2141" s="6" t="s">
        <v>7886</v>
      </c>
      <c r="C2141" s="6" t="n">
        <v>1786541488</v>
      </c>
      <c r="D2141" s="6" t="n">
        <v>1786544651</v>
      </c>
      <c r="E2141" s="9" t="n">
        <f aca="false">MAX(0,MIN(D2141,Scenario!$B$12)-MAX(C2141,Scenario!$B$11))/60</f>
        <v>52.7166666666667</v>
      </c>
    </row>
    <row r="2142" customFormat="false" ht="15" hidden="false" customHeight="false" outlineLevel="0" collapsed="false">
      <c r="A2142" s="6" t="s">
        <v>3550</v>
      </c>
      <c r="B2142" s="6" t="s">
        <v>7885</v>
      </c>
      <c r="C2142" s="6" t="n">
        <v>1786541807</v>
      </c>
      <c r="D2142" s="6" t="n">
        <v>1786545717</v>
      </c>
      <c r="E2142" s="9" t="n">
        <f aca="false">MAX(0,MIN(D2142,Scenario!$B$12)-MAX(C2142,Scenario!$B$11))/60</f>
        <v>65.1666666666667</v>
      </c>
    </row>
    <row r="2143" customFormat="false" ht="15" hidden="false" customHeight="false" outlineLevel="0" collapsed="false">
      <c r="A2143" s="6" t="s">
        <v>3408</v>
      </c>
      <c r="B2143" s="6" t="s">
        <v>7892</v>
      </c>
      <c r="C2143" s="6" t="n">
        <v>1786541994</v>
      </c>
      <c r="D2143" s="6" t="n">
        <v>1786542551</v>
      </c>
      <c r="E2143" s="9" t="n">
        <f aca="false">MAX(0,MIN(D2143,Scenario!$B$12)-MAX(C2143,Scenario!$B$11))/60</f>
        <v>9.28333333333333</v>
      </c>
    </row>
    <row r="2144" customFormat="false" ht="15" hidden="false" customHeight="false" outlineLevel="0" collapsed="false">
      <c r="A2144" s="6" t="s">
        <v>3552</v>
      </c>
      <c r="B2144" s="6" t="s">
        <v>7891</v>
      </c>
      <c r="C2144" s="6" t="n">
        <v>1786542150</v>
      </c>
      <c r="D2144" s="6" t="n">
        <v>1786545325</v>
      </c>
      <c r="E2144" s="9" t="n">
        <f aca="false">MAX(0,MIN(D2144,Scenario!$B$12)-MAX(C2144,Scenario!$B$11))/60</f>
        <v>52.9166666666667</v>
      </c>
    </row>
    <row r="2145" customFormat="false" ht="15" hidden="false" customHeight="false" outlineLevel="0" collapsed="false">
      <c r="A2145" s="6" t="s">
        <v>3554</v>
      </c>
      <c r="B2145" s="6" t="s">
        <v>7887</v>
      </c>
      <c r="C2145" s="6" t="n">
        <v>1786543157</v>
      </c>
      <c r="D2145" s="6" t="n">
        <v>1786545335</v>
      </c>
      <c r="E2145" s="9" t="n">
        <f aca="false">MAX(0,MIN(D2145,Scenario!$B$12)-MAX(C2145,Scenario!$B$11))/60</f>
        <v>36.3</v>
      </c>
    </row>
    <row r="2146" customFormat="false" ht="15" hidden="false" customHeight="false" outlineLevel="0" collapsed="false">
      <c r="A2146" s="6" t="s">
        <v>3556</v>
      </c>
      <c r="B2146" s="6" t="s">
        <v>7892</v>
      </c>
      <c r="C2146" s="6" t="n">
        <v>1786543235</v>
      </c>
      <c r="D2146" s="6" t="n">
        <v>1786547991</v>
      </c>
      <c r="E2146" s="9" t="n">
        <f aca="false">MAX(0,MIN(D2146,Scenario!$B$12)-MAX(C2146,Scenario!$B$11))/60</f>
        <v>79.2666666666667</v>
      </c>
    </row>
    <row r="2147" customFormat="false" ht="15" hidden="false" customHeight="false" outlineLevel="0" collapsed="false">
      <c r="A2147" s="6" t="s">
        <v>3558</v>
      </c>
      <c r="B2147" s="6" t="s">
        <v>7898</v>
      </c>
      <c r="C2147" s="6" t="n">
        <v>1786543422</v>
      </c>
      <c r="D2147" s="6" t="n">
        <v>1786544985</v>
      </c>
      <c r="E2147" s="9" t="n">
        <f aca="false">MAX(0,MIN(D2147,Scenario!$B$12)-MAX(C2147,Scenario!$B$11))/60</f>
        <v>26.05</v>
      </c>
    </row>
    <row r="2148" customFormat="false" ht="15" hidden="false" customHeight="false" outlineLevel="0" collapsed="false">
      <c r="A2148" s="6" t="s">
        <v>3560</v>
      </c>
      <c r="B2148" s="6" t="s">
        <v>7890</v>
      </c>
      <c r="C2148" s="6" t="n">
        <v>1786545909</v>
      </c>
      <c r="D2148" s="6" t="n">
        <v>1786546284</v>
      </c>
      <c r="E2148" s="9" t="n">
        <f aca="false">MAX(0,MIN(D2148,Scenario!$B$12)-MAX(C2148,Scenario!$B$11))/60</f>
        <v>6.25</v>
      </c>
    </row>
    <row r="2149" customFormat="false" ht="15" hidden="false" customHeight="false" outlineLevel="0" collapsed="false">
      <c r="A2149" s="6" t="s">
        <v>3562</v>
      </c>
      <c r="B2149" s="6" t="s">
        <v>7891</v>
      </c>
      <c r="C2149" s="6" t="n">
        <v>1786545940</v>
      </c>
      <c r="D2149" s="6" t="n">
        <v>1786550466</v>
      </c>
      <c r="E2149" s="9" t="n">
        <f aca="false">MAX(0,MIN(D2149,Scenario!$B$12)-MAX(C2149,Scenario!$B$11))/60</f>
        <v>75.4333333333333</v>
      </c>
    </row>
    <row r="2150" customFormat="false" ht="15" hidden="false" customHeight="false" outlineLevel="0" collapsed="false">
      <c r="A2150" s="6" t="s">
        <v>3560</v>
      </c>
      <c r="B2150" s="6" t="s">
        <v>7887</v>
      </c>
      <c r="C2150" s="6" t="n">
        <v>1786546295</v>
      </c>
      <c r="D2150" s="6" t="n">
        <v>1786547872</v>
      </c>
      <c r="E2150" s="9" t="n">
        <f aca="false">MAX(0,MIN(D2150,Scenario!$B$12)-MAX(C2150,Scenario!$B$11))/60</f>
        <v>26.2833333333333</v>
      </c>
    </row>
    <row r="2151" customFormat="false" ht="15" hidden="false" customHeight="false" outlineLevel="0" collapsed="false">
      <c r="A2151" s="6" t="s">
        <v>3564</v>
      </c>
      <c r="B2151" s="6" t="s">
        <v>7890</v>
      </c>
      <c r="C2151" s="6" t="n">
        <v>1786546891</v>
      </c>
      <c r="D2151" s="6" t="n">
        <v>1786551809</v>
      </c>
      <c r="E2151" s="9" t="n">
        <f aca="false">MAX(0,MIN(D2151,Scenario!$B$12)-MAX(C2151,Scenario!$B$11))/60</f>
        <v>81.9666666666667</v>
      </c>
    </row>
    <row r="2152" customFormat="false" ht="15" hidden="false" customHeight="false" outlineLevel="0" collapsed="false">
      <c r="A2152" s="6" t="s">
        <v>3568</v>
      </c>
      <c r="B2152" s="6" t="s">
        <v>7887</v>
      </c>
      <c r="C2152" s="6" t="n">
        <v>1786547901</v>
      </c>
      <c r="D2152" s="6" t="n">
        <v>1786551533</v>
      </c>
      <c r="E2152" s="9" t="n">
        <f aca="false">MAX(0,MIN(D2152,Scenario!$B$12)-MAX(C2152,Scenario!$B$11))/60</f>
        <v>60.5333333333333</v>
      </c>
    </row>
    <row r="2153" customFormat="false" ht="15" hidden="false" customHeight="false" outlineLevel="0" collapsed="false">
      <c r="A2153" s="6" t="s">
        <v>3408</v>
      </c>
      <c r="B2153" s="6" t="s">
        <v>7892</v>
      </c>
      <c r="C2153" s="6" t="n">
        <v>1786548008</v>
      </c>
      <c r="D2153" s="6" t="n">
        <v>1786548554</v>
      </c>
      <c r="E2153" s="9" t="n">
        <f aca="false">MAX(0,MIN(D2153,Scenario!$B$12)-MAX(C2153,Scenario!$B$11))/60</f>
        <v>9.1</v>
      </c>
    </row>
    <row r="2154" customFormat="false" ht="15" hidden="false" customHeight="false" outlineLevel="0" collapsed="false">
      <c r="A2154" s="6" t="s">
        <v>3566</v>
      </c>
      <c r="B2154" s="6" t="s">
        <v>7892</v>
      </c>
      <c r="C2154" s="6" t="n">
        <v>1786548593</v>
      </c>
      <c r="D2154" s="6" t="n">
        <v>1786551358</v>
      </c>
      <c r="E2154" s="9" t="n">
        <f aca="false">MAX(0,MIN(D2154,Scenario!$B$12)-MAX(C2154,Scenario!$B$11))/60</f>
        <v>46.0833333333333</v>
      </c>
    </row>
    <row r="2155" customFormat="false" ht="15" hidden="false" customHeight="false" outlineLevel="0" collapsed="false">
      <c r="A2155" s="6" t="s">
        <v>3556</v>
      </c>
      <c r="B2155" s="6" t="s">
        <v>7892</v>
      </c>
      <c r="C2155" s="6" t="n">
        <v>1786551386</v>
      </c>
      <c r="D2155" s="6" t="n">
        <v>1786555075</v>
      </c>
      <c r="E2155" s="9" t="n">
        <f aca="false">MAX(0,MIN(D2155,Scenario!$B$12)-MAX(C2155,Scenario!$B$11))/60</f>
        <v>61.4833333333333</v>
      </c>
    </row>
    <row r="2156" customFormat="false" ht="15" hidden="false" customHeight="false" outlineLevel="0" collapsed="false">
      <c r="A2156" s="6" t="s">
        <v>3570</v>
      </c>
      <c r="B2156" s="6" t="s">
        <v>7894</v>
      </c>
      <c r="C2156" s="6" t="n">
        <v>1786552995</v>
      </c>
      <c r="D2156" s="6" t="n">
        <v>1786555334</v>
      </c>
      <c r="E2156" s="9" t="n">
        <f aca="false">MAX(0,MIN(D2156,Scenario!$B$12)-MAX(C2156,Scenario!$B$11))/60</f>
        <v>38.9833333333333</v>
      </c>
    </row>
    <row r="2157" customFormat="false" ht="15" hidden="false" customHeight="false" outlineLevel="0" collapsed="false">
      <c r="A2157" s="6" t="s">
        <v>3564</v>
      </c>
      <c r="B2157" s="6" t="s">
        <v>7890</v>
      </c>
      <c r="C2157" s="6" t="n">
        <v>1786553625</v>
      </c>
      <c r="D2157" s="6" t="n">
        <v>1786555898</v>
      </c>
      <c r="E2157" s="9" t="n">
        <f aca="false">MAX(0,MIN(D2157,Scenario!$B$12)-MAX(C2157,Scenario!$B$11))/60</f>
        <v>37.8833333333333</v>
      </c>
    </row>
    <row r="2158" customFormat="false" ht="15" hidden="false" customHeight="false" outlineLevel="0" collapsed="false">
      <c r="A2158" s="6" t="s">
        <v>3572</v>
      </c>
      <c r="B2158" s="6" t="s">
        <v>7899</v>
      </c>
      <c r="C2158" s="6" t="n">
        <v>1786554293</v>
      </c>
      <c r="D2158" s="6" t="n">
        <v>1786555644</v>
      </c>
      <c r="E2158" s="9" t="n">
        <f aca="false">MAX(0,MIN(D2158,Scenario!$B$12)-MAX(C2158,Scenario!$B$11))/60</f>
        <v>22.5166666666667</v>
      </c>
    </row>
    <row r="2159" customFormat="false" ht="15" hidden="false" customHeight="false" outlineLevel="0" collapsed="false">
      <c r="A2159" s="6" t="s">
        <v>3574</v>
      </c>
      <c r="B2159" s="6" t="s">
        <v>7893</v>
      </c>
      <c r="C2159" s="6" t="n">
        <v>1786556161</v>
      </c>
      <c r="D2159" s="6" t="n">
        <v>1786557664</v>
      </c>
      <c r="E2159" s="9" t="n">
        <f aca="false">MAX(0,MIN(D2159,Scenario!$B$12)-MAX(C2159,Scenario!$B$11))/60</f>
        <v>25.05</v>
      </c>
    </row>
    <row r="2160" customFormat="false" ht="15" hidden="false" customHeight="false" outlineLevel="0" collapsed="false">
      <c r="A2160" s="6" t="s">
        <v>3576</v>
      </c>
      <c r="B2160" s="6" t="s">
        <v>7895</v>
      </c>
      <c r="C2160" s="6" t="n">
        <v>1786559362</v>
      </c>
      <c r="D2160" s="6" t="n">
        <v>1786564126</v>
      </c>
      <c r="E2160" s="9" t="n">
        <f aca="false">MAX(0,MIN(D2160,Scenario!$B$12)-MAX(C2160,Scenario!$B$11))/60</f>
        <v>79.4</v>
      </c>
    </row>
    <row r="2161" customFormat="false" ht="15" hidden="false" customHeight="false" outlineLevel="0" collapsed="false">
      <c r="A2161" s="6" t="s">
        <v>3578</v>
      </c>
      <c r="B2161" s="6" t="s">
        <v>7897</v>
      </c>
      <c r="C2161" s="6" t="n">
        <v>1786559889</v>
      </c>
      <c r="D2161" s="6" t="n">
        <v>1786564034</v>
      </c>
      <c r="E2161" s="9" t="n">
        <f aca="false">MAX(0,MIN(D2161,Scenario!$B$12)-MAX(C2161,Scenario!$B$11))/60</f>
        <v>69.0833333333333</v>
      </c>
    </row>
    <row r="2162" customFormat="false" ht="15" hidden="false" customHeight="false" outlineLevel="0" collapsed="false">
      <c r="A2162" s="6" t="s">
        <v>3580</v>
      </c>
      <c r="B2162" s="6" t="s">
        <v>7890</v>
      </c>
      <c r="C2162" s="6" t="n">
        <v>1786560257</v>
      </c>
      <c r="D2162" s="6" t="n">
        <v>1786563336</v>
      </c>
      <c r="E2162" s="9" t="n">
        <f aca="false">MAX(0,MIN(D2162,Scenario!$B$12)-MAX(C2162,Scenario!$B$11))/60</f>
        <v>51.3166666666667</v>
      </c>
    </row>
    <row r="2163" customFormat="false" ht="15" hidden="false" customHeight="false" outlineLevel="0" collapsed="false">
      <c r="A2163" s="6" t="s">
        <v>3582</v>
      </c>
      <c r="B2163" s="6" t="s">
        <v>7891</v>
      </c>
      <c r="C2163" s="6" t="n">
        <v>1786560405</v>
      </c>
      <c r="D2163" s="6" t="n">
        <v>1786562738</v>
      </c>
      <c r="E2163" s="9" t="n">
        <f aca="false">MAX(0,MIN(D2163,Scenario!$B$12)-MAX(C2163,Scenario!$B$11))/60</f>
        <v>38.8833333333333</v>
      </c>
    </row>
    <row r="2164" customFormat="false" ht="15" hidden="false" customHeight="false" outlineLevel="0" collapsed="false">
      <c r="A2164" s="6" t="s">
        <v>3584</v>
      </c>
      <c r="B2164" s="6" t="s">
        <v>7894</v>
      </c>
      <c r="C2164" s="6" t="n">
        <v>1786560640</v>
      </c>
      <c r="D2164" s="6" t="n">
        <v>1786563299</v>
      </c>
      <c r="E2164" s="9" t="n">
        <f aca="false">MAX(0,MIN(D2164,Scenario!$B$12)-MAX(C2164,Scenario!$B$11))/60</f>
        <v>44.3166666666667</v>
      </c>
    </row>
    <row r="2165" customFormat="false" ht="15" hidden="false" customHeight="false" outlineLevel="0" collapsed="false">
      <c r="A2165" s="6" t="s">
        <v>3586</v>
      </c>
      <c r="B2165" s="6" t="s">
        <v>7893</v>
      </c>
      <c r="C2165" s="6" t="n">
        <v>1786561092</v>
      </c>
      <c r="D2165" s="6" t="n">
        <v>1786564537</v>
      </c>
      <c r="E2165" s="9" t="n">
        <f aca="false">MAX(0,MIN(D2165,Scenario!$B$12)-MAX(C2165,Scenario!$B$11))/60</f>
        <v>57.4166666666667</v>
      </c>
    </row>
    <row r="2166" customFormat="false" ht="15" hidden="false" customHeight="false" outlineLevel="0" collapsed="false">
      <c r="A2166" s="6" t="s">
        <v>3588</v>
      </c>
      <c r="B2166" s="6" t="s">
        <v>7892</v>
      </c>
      <c r="C2166" s="6" t="n">
        <v>1786561184</v>
      </c>
      <c r="D2166" s="6" t="n">
        <v>1786563701</v>
      </c>
      <c r="E2166" s="9" t="n">
        <f aca="false">MAX(0,MIN(D2166,Scenario!$B$12)-MAX(C2166,Scenario!$B$11))/60</f>
        <v>41.95</v>
      </c>
    </row>
    <row r="2167" customFormat="false" ht="15" hidden="false" customHeight="false" outlineLevel="0" collapsed="false">
      <c r="A2167" s="6" t="s">
        <v>3590</v>
      </c>
      <c r="B2167" s="6" t="s">
        <v>7890</v>
      </c>
      <c r="C2167" s="6" t="n">
        <v>1786563354</v>
      </c>
      <c r="D2167" s="6" t="n">
        <v>1786563773</v>
      </c>
      <c r="E2167" s="9" t="n">
        <f aca="false">MAX(0,MIN(D2167,Scenario!$B$12)-MAX(C2167,Scenario!$B$11))/60</f>
        <v>6.98333333333333</v>
      </c>
    </row>
    <row r="2168" customFormat="false" ht="15" hidden="false" customHeight="false" outlineLevel="0" collapsed="false">
      <c r="A2168" s="6" t="s">
        <v>3590</v>
      </c>
      <c r="B2168" s="6" t="s">
        <v>7894</v>
      </c>
      <c r="C2168" s="6" t="n">
        <v>1786563790</v>
      </c>
      <c r="D2168" s="6" t="n">
        <v>1786566038</v>
      </c>
      <c r="E2168" s="9" t="n">
        <f aca="false">MAX(0,MIN(D2168,Scenario!$B$12)-MAX(C2168,Scenario!$B$11))/60</f>
        <v>37.4666666666667</v>
      </c>
    </row>
    <row r="2169" customFormat="false" ht="15" hidden="false" customHeight="false" outlineLevel="0" collapsed="false">
      <c r="A2169" s="6" t="s">
        <v>3592</v>
      </c>
      <c r="B2169" s="6" t="s">
        <v>7897</v>
      </c>
      <c r="C2169" s="6" t="n">
        <v>1786564067</v>
      </c>
      <c r="D2169" s="6" t="n">
        <v>1786566981</v>
      </c>
      <c r="E2169" s="9" t="n">
        <f aca="false">MAX(0,MIN(D2169,Scenario!$B$12)-MAX(C2169,Scenario!$B$11))/60</f>
        <v>48.5666666666667</v>
      </c>
    </row>
    <row r="2170" customFormat="false" ht="15" hidden="false" customHeight="false" outlineLevel="0" collapsed="false">
      <c r="A2170" s="6" t="s">
        <v>3594</v>
      </c>
      <c r="B2170" s="6" t="s">
        <v>7899</v>
      </c>
      <c r="C2170" s="6" t="n">
        <v>1786567068</v>
      </c>
      <c r="D2170" s="6" t="n">
        <v>1786568708</v>
      </c>
      <c r="E2170" s="9" t="n">
        <f aca="false">MAX(0,MIN(D2170,Scenario!$B$12)-MAX(C2170,Scenario!$B$11))/60</f>
        <v>27.3333333333333</v>
      </c>
    </row>
    <row r="2171" customFormat="false" ht="15" hidden="false" customHeight="false" outlineLevel="0" collapsed="false">
      <c r="A2171" s="6" t="s">
        <v>3596</v>
      </c>
      <c r="B2171" s="6" t="s">
        <v>7895</v>
      </c>
      <c r="C2171" s="6" t="n">
        <v>1786570656</v>
      </c>
      <c r="D2171" s="6" t="n">
        <v>1786573242</v>
      </c>
      <c r="E2171" s="9" t="n">
        <f aca="false">MAX(0,MIN(D2171,Scenario!$B$12)-MAX(C2171,Scenario!$B$11))/60</f>
        <v>43.1</v>
      </c>
    </row>
    <row r="2172" customFormat="false" ht="15" hidden="false" customHeight="false" outlineLevel="0" collapsed="false">
      <c r="A2172" s="6" t="s">
        <v>3596</v>
      </c>
      <c r="B2172" s="6" t="s">
        <v>7895</v>
      </c>
      <c r="C2172" s="6" t="n">
        <v>1786575614</v>
      </c>
      <c r="D2172" s="6" t="n">
        <v>1786576678</v>
      </c>
      <c r="E2172" s="9" t="n">
        <f aca="false">MAX(0,MIN(D2172,Scenario!$B$12)-MAX(C2172,Scenario!$B$11))/60</f>
        <v>17.7333333333333</v>
      </c>
    </row>
    <row r="2173" customFormat="false" ht="15" hidden="false" customHeight="false" outlineLevel="0" collapsed="false">
      <c r="A2173" s="6" t="s">
        <v>3446</v>
      </c>
      <c r="B2173" s="6" t="s">
        <v>7897</v>
      </c>
      <c r="C2173" s="6" t="n">
        <v>1786577427</v>
      </c>
      <c r="D2173" s="6" t="n">
        <v>1786581708</v>
      </c>
      <c r="E2173" s="9" t="n">
        <f aca="false">MAX(0,MIN(D2173,Scenario!$B$12)-MAX(C2173,Scenario!$B$11))/60</f>
        <v>71.35</v>
      </c>
    </row>
    <row r="2174" customFormat="false" ht="15" hidden="false" customHeight="false" outlineLevel="0" collapsed="false">
      <c r="A2174" s="6" t="s">
        <v>3598</v>
      </c>
      <c r="B2174" s="6" t="s">
        <v>7897</v>
      </c>
      <c r="C2174" s="6" t="n">
        <v>1786581740</v>
      </c>
      <c r="D2174" s="6" t="n">
        <v>1786584930</v>
      </c>
      <c r="E2174" s="9" t="n">
        <f aca="false">MAX(0,MIN(D2174,Scenario!$B$12)-MAX(C2174,Scenario!$B$11))/60</f>
        <v>53.1666666666667</v>
      </c>
    </row>
    <row r="2175" customFormat="false" ht="15" hidden="false" customHeight="false" outlineLevel="0" collapsed="false">
      <c r="A2175" s="6" t="s">
        <v>3600</v>
      </c>
      <c r="B2175" s="6" t="s">
        <v>7883</v>
      </c>
      <c r="C2175" s="6" t="n">
        <v>1786597368</v>
      </c>
      <c r="D2175" s="6" t="n">
        <v>1786598968</v>
      </c>
      <c r="E2175" s="9" t="n">
        <f aca="false">MAX(0,MIN(D2175,Scenario!$B$12)-MAX(C2175,Scenario!$B$11))/60</f>
        <v>26.6666666666667</v>
      </c>
    </row>
    <row r="2176" customFormat="false" ht="15" hidden="false" customHeight="false" outlineLevel="0" collapsed="false">
      <c r="A2176" s="6" t="s">
        <v>3602</v>
      </c>
      <c r="B2176" s="6" t="s">
        <v>7884</v>
      </c>
      <c r="C2176" s="6" t="n">
        <v>1786602519</v>
      </c>
      <c r="D2176" s="6" t="n">
        <v>1786604628</v>
      </c>
      <c r="E2176" s="9" t="n">
        <f aca="false">MAX(0,MIN(D2176,Scenario!$B$12)-MAX(C2176,Scenario!$B$11))/60</f>
        <v>35.15</v>
      </c>
    </row>
    <row r="2177" customFormat="false" ht="15" hidden="false" customHeight="false" outlineLevel="0" collapsed="false">
      <c r="A2177" s="6" t="s">
        <v>3604</v>
      </c>
      <c r="B2177" s="6" t="s">
        <v>7898</v>
      </c>
      <c r="C2177" s="6" t="n">
        <v>1786604665</v>
      </c>
      <c r="D2177" s="6" t="n">
        <v>1786607329</v>
      </c>
      <c r="E2177" s="9" t="n">
        <f aca="false">MAX(0,MIN(D2177,Scenario!$B$12)-MAX(C2177,Scenario!$B$11))/60</f>
        <v>44.4</v>
      </c>
    </row>
    <row r="2178" customFormat="false" ht="15" hidden="false" customHeight="false" outlineLevel="0" collapsed="false">
      <c r="A2178" s="6" t="s">
        <v>3602</v>
      </c>
      <c r="B2178" s="6" t="s">
        <v>7884</v>
      </c>
      <c r="C2178" s="6" t="n">
        <v>1786606164</v>
      </c>
      <c r="D2178" s="6" t="n">
        <v>1786608271</v>
      </c>
      <c r="E2178" s="9" t="n">
        <f aca="false">MAX(0,MIN(D2178,Scenario!$B$12)-MAX(C2178,Scenario!$B$11))/60</f>
        <v>35.1166666666667</v>
      </c>
    </row>
    <row r="2179" customFormat="false" ht="15" hidden="false" customHeight="false" outlineLevel="0" collapsed="false">
      <c r="A2179" s="6" t="s">
        <v>3442</v>
      </c>
      <c r="B2179" s="6" t="s">
        <v>7886</v>
      </c>
      <c r="C2179" s="6" t="n">
        <v>1786609626</v>
      </c>
      <c r="D2179" s="6" t="n">
        <v>1786611914</v>
      </c>
      <c r="E2179" s="9" t="n">
        <f aca="false">MAX(0,MIN(D2179,Scenario!$B$12)-MAX(C2179,Scenario!$B$11))/60</f>
        <v>38.1333333333333</v>
      </c>
    </row>
    <row r="2180" customFormat="false" ht="15" hidden="false" customHeight="false" outlineLevel="0" collapsed="false">
      <c r="A2180" s="6" t="s">
        <v>3606</v>
      </c>
      <c r="B2180" s="6" t="s">
        <v>7898</v>
      </c>
      <c r="C2180" s="6" t="n">
        <v>1786610613</v>
      </c>
      <c r="D2180" s="6" t="n">
        <v>1786611981</v>
      </c>
      <c r="E2180" s="9" t="n">
        <f aca="false">MAX(0,MIN(D2180,Scenario!$B$12)-MAX(C2180,Scenario!$B$11))/60</f>
        <v>22.8</v>
      </c>
    </row>
    <row r="2181" customFormat="false" ht="15" hidden="false" customHeight="false" outlineLevel="0" collapsed="false">
      <c r="A2181" s="6" t="s">
        <v>3608</v>
      </c>
      <c r="B2181" s="6" t="s">
        <v>7885</v>
      </c>
      <c r="C2181" s="6" t="n">
        <v>1786610961</v>
      </c>
      <c r="D2181" s="6" t="n">
        <v>1786615406</v>
      </c>
      <c r="E2181" s="9" t="n">
        <f aca="false">MAX(0,MIN(D2181,Scenario!$B$12)-MAX(C2181,Scenario!$B$11))/60</f>
        <v>74.0833333333333</v>
      </c>
    </row>
    <row r="2182" customFormat="false" ht="15" hidden="false" customHeight="false" outlineLevel="0" collapsed="false">
      <c r="A2182" s="6" t="s">
        <v>3610</v>
      </c>
      <c r="B2182" s="6" t="s">
        <v>7889</v>
      </c>
      <c r="C2182" s="6" t="n">
        <v>1786612751</v>
      </c>
      <c r="D2182" s="6" t="n">
        <v>1786615499</v>
      </c>
      <c r="E2182" s="9" t="n">
        <f aca="false">MAX(0,MIN(D2182,Scenario!$B$12)-MAX(C2182,Scenario!$B$11))/60</f>
        <v>45.8</v>
      </c>
    </row>
    <row r="2183" customFormat="false" ht="15" hidden="false" customHeight="false" outlineLevel="0" collapsed="false">
      <c r="A2183" s="6" t="s">
        <v>3612</v>
      </c>
      <c r="B2183" s="6" t="s">
        <v>7888</v>
      </c>
      <c r="C2183" s="6" t="n">
        <v>1786613480</v>
      </c>
      <c r="D2183" s="6" t="n">
        <v>1786615444</v>
      </c>
      <c r="E2183" s="9" t="n">
        <f aca="false">MAX(0,MIN(D2183,Scenario!$B$12)-MAX(C2183,Scenario!$B$11))/60</f>
        <v>32.7333333333333</v>
      </c>
    </row>
    <row r="2184" customFormat="false" ht="15" hidden="false" customHeight="false" outlineLevel="0" collapsed="false">
      <c r="A2184" s="6" t="s">
        <v>3614</v>
      </c>
      <c r="B2184" s="6" t="s">
        <v>7887</v>
      </c>
      <c r="C2184" s="6" t="n">
        <v>1786614075</v>
      </c>
      <c r="D2184" s="6" t="n">
        <v>1786618856</v>
      </c>
      <c r="E2184" s="9" t="n">
        <f aca="false">MAX(0,MIN(D2184,Scenario!$B$12)-MAX(C2184,Scenario!$B$11))/60</f>
        <v>79.6833333333333</v>
      </c>
    </row>
    <row r="2185" customFormat="false" ht="15" hidden="false" customHeight="false" outlineLevel="0" collapsed="false">
      <c r="A2185" s="6" t="s">
        <v>3616</v>
      </c>
      <c r="B2185" s="6" t="s">
        <v>7886</v>
      </c>
      <c r="C2185" s="6" t="n">
        <v>1786615783</v>
      </c>
      <c r="D2185" s="6" t="n">
        <v>1786618905</v>
      </c>
      <c r="E2185" s="9" t="n">
        <f aca="false">MAX(0,MIN(D2185,Scenario!$B$12)-MAX(C2185,Scenario!$B$11))/60</f>
        <v>52.0333333333333</v>
      </c>
    </row>
    <row r="2186" customFormat="false" ht="15" hidden="false" customHeight="false" outlineLevel="0" collapsed="false">
      <c r="A2186" s="6" t="s">
        <v>3608</v>
      </c>
      <c r="B2186" s="6" t="s">
        <v>7885</v>
      </c>
      <c r="C2186" s="6" t="n">
        <v>1786616496</v>
      </c>
      <c r="D2186" s="6" t="n">
        <v>1786619959</v>
      </c>
      <c r="E2186" s="9" t="n">
        <f aca="false">MAX(0,MIN(D2186,Scenario!$B$12)-MAX(C2186,Scenario!$B$11))/60</f>
        <v>57.7166666666667</v>
      </c>
    </row>
    <row r="2187" customFormat="false" ht="15" hidden="false" customHeight="false" outlineLevel="0" collapsed="false">
      <c r="A2187" s="6" t="s">
        <v>3618</v>
      </c>
      <c r="B2187" s="6" t="s">
        <v>7898</v>
      </c>
      <c r="C2187" s="6" t="n">
        <v>1786617423</v>
      </c>
      <c r="D2187" s="6" t="n">
        <v>1786622133</v>
      </c>
      <c r="E2187" s="9" t="n">
        <f aca="false">MAX(0,MIN(D2187,Scenario!$B$12)-MAX(C2187,Scenario!$B$11))/60</f>
        <v>78.5</v>
      </c>
    </row>
    <row r="2188" customFormat="false" ht="15" hidden="false" customHeight="false" outlineLevel="0" collapsed="false">
      <c r="A2188" s="6" t="s">
        <v>3620</v>
      </c>
      <c r="B2188" s="6" t="s">
        <v>7883</v>
      </c>
      <c r="C2188" s="6" t="n">
        <v>1786620023</v>
      </c>
      <c r="D2188" s="6" t="n">
        <v>1786620435</v>
      </c>
      <c r="E2188" s="9" t="n">
        <f aca="false">MAX(0,MIN(D2188,Scenario!$B$12)-MAX(C2188,Scenario!$B$11))/60</f>
        <v>6.86666666666667</v>
      </c>
    </row>
    <row r="2189" customFormat="false" ht="15" hidden="false" customHeight="false" outlineLevel="0" collapsed="false">
      <c r="A2189" s="6" t="s">
        <v>3620</v>
      </c>
      <c r="B2189" s="6" t="s">
        <v>7887</v>
      </c>
      <c r="C2189" s="6" t="n">
        <v>1786620462</v>
      </c>
      <c r="D2189" s="6" t="n">
        <v>1786626063</v>
      </c>
      <c r="E2189" s="9" t="n">
        <f aca="false">MAX(0,MIN(D2189,Scenario!$B$12)-MAX(C2189,Scenario!$B$11))/60</f>
        <v>93.35</v>
      </c>
    </row>
    <row r="2190" customFormat="false" ht="15" hidden="false" customHeight="false" outlineLevel="0" collapsed="false">
      <c r="A2190" s="6" t="s">
        <v>3622</v>
      </c>
      <c r="B2190" s="6" t="s">
        <v>7882</v>
      </c>
      <c r="C2190" s="6" t="n">
        <v>1786620708</v>
      </c>
      <c r="D2190" s="6" t="n">
        <v>1786623895</v>
      </c>
      <c r="E2190" s="9" t="n">
        <f aca="false">MAX(0,MIN(D2190,Scenario!$B$12)-MAX(C2190,Scenario!$B$11))/60</f>
        <v>53.1166666666667</v>
      </c>
    </row>
    <row r="2191" customFormat="false" ht="15" hidden="false" customHeight="false" outlineLevel="0" collapsed="false">
      <c r="A2191" s="6" t="s">
        <v>3616</v>
      </c>
      <c r="B2191" s="6" t="s">
        <v>7886</v>
      </c>
      <c r="C2191" s="6" t="n">
        <v>1786621818</v>
      </c>
      <c r="D2191" s="6" t="n">
        <v>1786628098</v>
      </c>
      <c r="E2191" s="9" t="n">
        <f aca="false">MAX(0,MIN(D2191,Scenario!$B$12)-MAX(C2191,Scenario!$B$11))/60</f>
        <v>104.666666666667</v>
      </c>
    </row>
    <row r="2192" customFormat="false" ht="15" hidden="false" customHeight="false" outlineLevel="0" collapsed="false">
      <c r="A2192" s="6" t="s">
        <v>3624</v>
      </c>
      <c r="B2192" s="6" t="s">
        <v>7884</v>
      </c>
      <c r="C2192" s="6" t="n">
        <v>1786622400</v>
      </c>
      <c r="D2192" s="6" t="n">
        <v>1786624480</v>
      </c>
      <c r="E2192" s="9" t="n">
        <f aca="false">MAX(0,MIN(D2192,Scenario!$B$12)-MAX(C2192,Scenario!$B$11))/60</f>
        <v>34.6666666666667</v>
      </c>
    </row>
    <row r="2193" customFormat="false" ht="15" hidden="false" customHeight="false" outlineLevel="0" collapsed="false">
      <c r="A2193" s="6" t="s">
        <v>3626</v>
      </c>
      <c r="B2193" s="6" t="s">
        <v>7892</v>
      </c>
      <c r="C2193" s="6" t="n">
        <v>1786622627</v>
      </c>
      <c r="D2193" s="6" t="n">
        <v>1786624747</v>
      </c>
      <c r="E2193" s="9" t="n">
        <f aca="false">MAX(0,MIN(D2193,Scenario!$B$12)-MAX(C2193,Scenario!$B$11))/60</f>
        <v>35.3333333333333</v>
      </c>
    </row>
    <row r="2194" customFormat="false" ht="15" hidden="false" customHeight="false" outlineLevel="0" collapsed="false">
      <c r="A2194" s="6" t="s">
        <v>3628</v>
      </c>
      <c r="B2194" s="6" t="s">
        <v>7890</v>
      </c>
      <c r="C2194" s="6" t="n">
        <v>1786623409</v>
      </c>
      <c r="D2194" s="6" t="n">
        <v>1786625066</v>
      </c>
      <c r="E2194" s="9" t="n">
        <f aca="false">MAX(0,MIN(D2194,Scenario!$B$12)-MAX(C2194,Scenario!$B$11))/60</f>
        <v>27.6166666666667</v>
      </c>
    </row>
    <row r="2195" customFormat="false" ht="15" hidden="false" customHeight="false" outlineLevel="0" collapsed="false">
      <c r="A2195" s="6" t="s">
        <v>3630</v>
      </c>
      <c r="B2195" s="6" t="s">
        <v>7892</v>
      </c>
      <c r="C2195" s="6" t="n">
        <v>1786624782</v>
      </c>
      <c r="D2195" s="6" t="n">
        <v>1786629279</v>
      </c>
      <c r="E2195" s="9" t="n">
        <f aca="false">MAX(0,MIN(D2195,Scenario!$B$12)-MAX(C2195,Scenario!$B$11))/60</f>
        <v>74.95</v>
      </c>
    </row>
    <row r="2196" customFormat="false" ht="15" hidden="false" customHeight="false" outlineLevel="0" collapsed="false">
      <c r="A2196" s="6" t="s">
        <v>3632</v>
      </c>
      <c r="B2196" s="6" t="s">
        <v>7891</v>
      </c>
      <c r="C2196" s="6" t="n">
        <v>1786625936</v>
      </c>
      <c r="D2196" s="6" t="n">
        <v>1786627343</v>
      </c>
      <c r="E2196" s="9" t="n">
        <f aca="false">MAX(0,MIN(D2196,Scenario!$B$12)-MAX(C2196,Scenario!$B$11))/60</f>
        <v>23.45</v>
      </c>
    </row>
    <row r="2197" customFormat="false" ht="15" hidden="false" customHeight="false" outlineLevel="0" collapsed="false">
      <c r="A2197" s="6" t="s">
        <v>3634</v>
      </c>
      <c r="B2197" s="6" t="s">
        <v>7898</v>
      </c>
      <c r="C2197" s="6" t="n">
        <v>1786627027</v>
      </c>
      <c r="D2197" s="6" t="n">
        <v>1786628226</v>
      </c>
      <c r="E2197" s="9" t="n">
        <f aca="false">MAX(0,MIN(D2197,Scenario!$B$12)-MAX(C2197,Scenario!$B$11))/60</f>
        <v>19.9833333333333</v>
      </c>
    </row>
    <row r="2198" customFormat="false" ht="15" hidden="false" customHeight="false" outlineLevel="0" collapsed="false">
      <c r="A2198" s="6" t="s">
        <v>3620</v>
      </c>
      <c r="B2198" s="6" t="s">
        <v>7887</v>
      </c>
      <c r="C2198" s="6" t="n">
        <v>1786627875</v>
      </c>
      <c r="D2198" s="6" t="n">
        <v>1786631873</v>
      </c>
      <c r="E2198" s="9" t="n">
        <f aca="false">MAX(0,MIN(D2198,Scenario!$B$12)-MAX(C2198,Scenario!$B$11))/60</f>
        <v>66.6333333333333</v>
      </c>
    </row>
    <row r="2199" customFormat="false" ht="15" hidden="false" customHeight="false" outlineLevel="0" collapsed="false">
      <c r="A2199" s="6" t="s">
        <v>3442</v>
      </c>
      <c r="B2199" s="6" t="s">
        <v>7886</v>
      </c>
      <c r="C2199" s="6" t="n">
        <v>1786628106</v>
      </c>
      <c r="D2199" s="6" t="n">
        <v>1786630651</v>
      </c>
      <c r="E2199" s="9" t="n">
        <f aca="false">MAX(0,MIN(D2199,Scenario!$B$12)-MAX(C2199,Scenario!$B$11))/60</f>
        <v>42.4166666666667</v>
      </c>
    </row>
    <row r="2200" customFormat="false" ht="15" hidden="false" customHeight="false" outlineLevel="0" collapsed="false">
      <c r="A2200" s="6" t="s">
        <v>3636</v>
      </c>
      <c r="B2200" s="6" t="s">
        <v>7890</v>
      </c>
      <c r="C2200" s="6" t="n">
        <v>1786630431</v>
      </c>
      <c r="D2200" s="6" t="n">
        <v>1786633526</v>
      </c>
      <c r="E2200" s="9" t="n">
        <f aca="false">MAX(0,MIN(D2200,Scenario!$B$12)-MAX(C2200,Scenario!$B$11))/60</f>
        <v>51.5833333333333</v>
      </c>
    </row>
    <row r="2201" customFormat="false" ht="15" hidden="false" customHeight="false" outlineLevel="0" collapsed="false">
      <c r="A2201" s="6" t="s">
        <v>3630</v>
      </c>
      <c r="B2201" s="6" t="s">
        <v>7892</v>
      </c>
      <c r="C2201" s="6" t="n">
        <v>1786630475</v>
      </c>
      <c r="D2201" s="6" t="n">
        <v>1786634811</v>
      </c>
      <c r="E2201" s="9" t="n">
        <f aca="false">MAX(0,MIN(D2201,Scenario!$B$12)-MAX(C2201,Scenario!$B$11))/60</f>
        <v>72.2666666666667</v>
      </c>
    </row>
    <row r="2202" customFormat="false" ht="15" hidden="false" customHeight="false" outlineLevel="0" collapsed="false">
      <c r="A2202" s="6" t="s">
        <v>3638</v>
      </c>
      <c r="B2202" s="6" t="s">
        <v>7889</v>
      </c>
      <c r="C2202" s="6" t="n">
        <v>1786630596</v>
      </c>
      <c r="D2202" s="6" t="n">
        <v>1786631894</v>
      </c>
      <c r="E2202" s="9" t="n">
        <f aca="false">MAX(0,MIN(D2202,Scenario!$B$12)-MAX(C2202,Scenario!$B$11))/60</f>
        <v>21.6333333333333</v>
      </c>
    </row>
    <row r="2203" customFormat="false" ht="15" hidden="false" customHeight="false" outlineLevel="0" collapsed="false">
      <c r="A2203" s="6" t="s">
        <v>3640</v>
      </c>
      <c r="B2203" s="6" t="s">
        <v>7891</v>
      </c>
      <c r="C2203" s="6" t="n">
        <v>1786631402</v>
      </c>
      <c r="D2203" s="6" t="n">
        <v>1786634327</v>
      </c>
      <c r="E2203" s="9" t="n">
        <f aca="false">MAX(0,MIN(D2203,Scenario!$B$12)-MAX(C2203,Scenario!$B$11))/60</f>
        <v>48.75</v>
      </c>
    </row>
    <row r="2204" customFormat="false" ht="15" hidden="false" customHeight="false" outlineLevel="0" collapsed="false">
      <c r="A2204" s="6" t="s">
        <v>3644</v>
      </c>
      <c r="B2204" s="6" t="s">
        <v>7898</v>
      </c>
      <c r="C2204" s="6" t="n">
        <v>1786631937</v>
      </c>
      <c r="D2204" s="6" t="n">
        <v>1786632240</v>
      </c>
      <c r="E2204" s="9" t="n">
        <f aca="false">MAX(0,MIN(D2204,Scenario!$B$12)-MAX(C2204,Scenario!$B$11))/60</f>
        <v>5.05</v>
      </c>
    </row>
    <row r="2205" customFormat="false" ht="15" hidden="false" customHeight="false" outlineLevel="0" collapsed="false">
      <c r="A2205" s="6" t="s">
        <v>3644</v>
      </c>
      <c r="B2205" s="6" t="s">
        <v>7887</v>
      </c>
      <c r="C2205" s="6" t="n">
        <v>1786632260</v>
      </c>
      <c r="D2205" s="6" t="n">
        <v>1786636774</v>
      </c>
      <c r="E2205" s="9" t="n">
        <f aca="false">MAX(0,MIN(D2205,Scenario!$B$12)-MAX(C2205,Scenario!$B$11))/60</f>
        <v>75.2333333333333</v>
      </c>
    </row>
    <row r="2206" customFormat="false" ht="15" hidden="false" customHeight="false" outlineLevel="0" collapsed="false">
      <c r="A2206" s="6" t="s">
        <v>3646</v>
      </c>
      <c r="B2206" s="6" t="s">
        <v>7889</v>
      </c>
      <c r="C2206" s="6" t="n">
        <v>1786632301</v>
      </c>
      <c r="D2206" s="6" t="n">
        <v>1786632875</v>
      </c>
      <c r="E2206" s="9" t="n">
        <f aca="false">MAX(0,MIN(D2206,Scenario!$B$12)-MAX(C2206,Scenario!$B$11))/60</f>
        <v>9.56666666666667</v>
      </c>
    </row>
    <row r="2207" customFormat="false" ht="15" hidden="false" customHeight="false" outlineLevel="0" collapsed="false">
      <c r="A2207" s="6" t="s">
        <v>3642</v>
      </c>
      <c r="B2207" s="6" t="s">
        <v>7890</v>
      </c>
      <c r="C2207" s="6" t="n">
        <v>1786633540</v>
      </c>
      <c r="D2207" s="6" t="n">
        <v>1786638438</v>
      </c>
      <c r="E2207" s="9" t="n">
        <f aca="false">MAX(0,MIN(D2207,Scenario!$B$12)-MAX(C2207,Scenario!$B$11))/60</f>
        <v>81.6333333333333</v>
      </c>
    </row>
    <row r="2208" customFormat="false" ht="15" hidden="false" customHeight="false" outlineLevel="0" collapsed="false">
      <c r="A2208" s="6" t="s">
        <v>3646</v>
      </c>
      <c r="B2208" s="6" t="s">
        <v>7891</v>
      </c>
      <c r="C2208" s="6" t="n">
        <v>1786634385</v>
      </c>
      <c r="D2208" s="6" t="n">
        <v>1786637463</v>
      </c>
      <c r="E2208" s="9" t="n">
        <f aca="false">MAX(0,MIN(D2208,Scenario!$B$12)-MAX(C2208,Scenario!$B$11))/60</f>
        <v>51.3</v>
      </c>
    </row>
    <row r="2209" customFormat="false" ht="15" hidden="false" customHeight="false" outlineLevel="0" collapsed="false">
      <c r="A2209" s="6" t="s">
        <v>3650</v>
      </c>
      <c r="B2209" s="6" t="s">
        <v>7892</v>
      </c>
      <c r="C2209" s="6" t="n">
        <v>1786634857</v>
      </c>
      <c r="D2209" s="6" t="n">
        <v>1786639559</v>
      </c>
      <c r="E2209" s="9" t="n">
        <f aca="false">MAX(0,MIN(D2209,Scenario!$B$12)-MAX(C2209,Scenario!$B$11))/60</f>
        <v>78.3666666666667</v>
      </c>
    </row>
    <row r="2210" customFormat="false" ht="15" hidden="false" customHeight="false" outlineLevel="0" collapsed="false">
      <c r="A2210" s="6" t="s">
        <v>3658</v>
      </c>
      <c r="B2210" s="6" t="s">
        <v>7889</v>
      </c>
      <c r="C2210" s="6" t="n">
        <v>1786635416</v>
      </c>
      <c r="D2210" s="6" t="n">
        <v>1786638437</v>
      </c>
      <c r="E2210" s="9" t="n">
        <f aca="false">MAX(0,MIN(D2210,Scenario!$B$12)-MAX(C2210,Scenario!$B$11))/60</f>
        <v>50.35</v>
      </c>
    </row>
    <row r="2211" customFormat="false" ht="15" hidden="false" customHeight="false" outlineLevel="0" collapsed="false">
      <c r="A2211" s="6" t="s">
        <v>3660</v>
      </c>
      <c r="B2211" s="6" t="s">
        <v>7893</v>
      </c>
      <c r="C2211" s="6" t="n">
        <v>1786636810</v>
      </c>
      <c r="D2211" s="6" t="n">
        <v>1786640678</v>
      </c>
      <c r="E2211" s="9" t="n">
        <f aca="false">MAX(0,MIN(D2211,Scenario!$B$12)-MAX(C2211,Scenario!$B$11))/60</f>
        <v>64.4666666666667</v>
      </c>
    </row>
    <row r="2212" customFormat="false" ht="15" hidden="false" customHeight="false" outlineLevel="0" collapsed="false">
      <c r="A2212" s="6" t="s">
        <v>3648</v>
      </c>
      <c r="B2212" s="6" t="s">
        <v>7887</v>
      </c>
      <c r="C2212" s="6" t="n">
        <v>1786636820</v>
      </c>
      <c r="D2212" s="6" t="n">
        <v>1786637516</v>
      </c>
      <c r="E2212" s="9" t="n">
        <f aca="false">MAX(0,MIN(D2212,Scenario!$B$12)-MAX(C2212,Scenario!$B$11))/60</f>
        <v>11.6</v>
      </c>
    </row>
    <row r="2213" customFormat="false" ht="15" hidden="false" customHeight="false" outlineLevel="0" collapsed="false">
      <c r="A2213" s="6" t="s">
        <v>3654</v>
      </c>
      <c r="B2213" s="6" t="s">
        <v>7895</v>
      </c>
      <c r="C2213" s="6" t="n">
        <v>1786636822</v>
      </c>
      <c r="D2213" s="6" t="n">
        <v>1786640044</v>
      </c>
      <c r="E2213" s="9" t="n">
        <f aca="false">MAX(0,MIN(D2213,Scenario!$B$12)-MAX(C2213,Scenario!$B$11))/60</f>
        <v>53.7</v>
      </c>
    </row>
    <row r="2214" customFormat="false" ht="15" hidden="false" customHeight="false" outlineLevel="0" collapsed="false">
      <c r="A2214" s="6" t="s">
        <v>3656</v>
      </c>
      <c r="B2214" s="6" t="s">
        <v>7899</v>
      </c>
      <c r="C2214" s="6" t="n">
        <v>1786636856</v>
      </c>
      <c r="D2214" s="6" t="n">
        <v>1786637968</v>
      </c>
      <c r="E2214" s="9" t="n">
        <f aca="false">MAX(0,MIN(D2214,Scenario!$B$12)-MAX(C2214,Scenario!$B$11))/60</f>
        <v>18.5333333333333</v>
      </c>
    </row>
    <row r="2215" customFormat="false" ht="15" hidden="false" customHeight="false" outlineLevel="0" collapsed="false">
      <c r="A2215" s="6" t="s">
        <v>3662</v>
      </c>
      <c r="B2215" s="6" t="s">
        <v>7887</v>
      </c>
      <c r="C2215" s="6" t="n">
        <v>1786637542</v>
      </c>
      <c r="D2215" s="6" t="n">
        <v>1786638024</v>
      </c>
      <c r="E2215" s="9" t="n">
        <f aca="false">MAX(0,MIN(D2215,Scenario!$B$12)-MAX(C2215,Scenario!$B$11))/60</f>
        <v>8.03333333333333</v>
      </c>
    </row>
    <row r="2216" customFormat="false" ht="15" hidden="false" customHeight="false" outlineLevel="0" collapsed="false">
      <c r="A2216" s="6" t="s">
        <v>3664</v>
      </c>
      <c r="B2216" s="6" t="s">
        <v>7887</v>
      </c>
      <c r="C2216" s="6" t="n">
        <v>1786638064</v>
      </c>
      <c r="D2216" s="6" t="n">
        <v>1786639405</v>
      </c>
      <c r="E2216" s="9" t="n">
        <f aca="false">MAX(0,MIN(D2216,Scenario!$B$12)-MAX(C2216,Scenario!$B$11))/60</f>
        <v>22.35</v>
      </c>
    </row>
    <row r="2217" customFormat="false" ht="15" hidden="false" customHeight="false" outlineLevel="0" collapsed="false">
      <c r="A2217" s="6" t="s">
        <v>3670</v>
      </c>
      <c r="B2217" s="6" t="s">
        <v>7899</v>
      </c>
      <c r="C2217" s="6" t="n">
        <v>1786638803</v>
      </c>
      <c r="D2217" s="6" t="n">
        <v>1786639783</v>
      </c>
      <c r="E2217" s="9" t="n">
        <f aca="false">MAX(0,MIN(D2217,Scenario!$B$12)-MAX(C2217,Scenario!$B$11))/60</f>
        <v>16.3333333333333</v>
      </c>
    </row>
    <row r="2218" customFormat="false" ht="15" hidden="false" customHeight="false" outlineLevel="0" collapsed="false">
      <c r="A2218" s="6" t="s">
        <v>3668</v>
      </c>
      <c r="B2218" s="6" t="s">
        <v>7891</v>
      </c>
      <c r="C2218" s="6" t="n">
        <v>1786639304</v>
      </c>
      <c r="D2218" s="6" t="n">
        <v>1786641106</v>
      </c>
      <c r="E2218" s="9" t="n">
        <f aca="false">MAX(0,MIN(D2218,Scenario!$B$12)-MAX(C2218,Scenario!$B$11))/60</f>
        <v>30.0333333333333</v>
      </c>
    </row>
    <row r="2219" customFormat="false" ht="15" hidden="false" customHeight="false" outlineLevel="0" collapsed="false">
      <c r="A2219" s="6" t="s">
        <v>3642</v>
      </c>
      <c r="B2219" s="6" t="s">
        <v>7890</v>
      </c>
      <c r="C2219" s="6" t="n">
        <v>1786640249</v>
      </c>
      <c r="D2219" s="6" t="n">
        <v>1786645938</v>
      </c>
      <c r="E2219" s="9" t="n">
        <f aca="false">MAX(0,MIN(D2219,Scenario!$B$12)-MAX(C2219,Scenario!$B$11))/60</f>
        <v>94.8166666666667</v>
      </c>
    </row>
    <row r="2220" customFormat="false" ht="15" hidden="false" customHeight="false" outlineLevel="0" collapsed="false">
      <c r="A2220" s="6" t="s">
        <v>3672</v>
      </c>
      <c r="B2220" s="6" t="s">
        <v>7893</v>
      </c>
      <c r="C2220" s="6" t="n">
        <v>1786640728</v>
      </c>
      <c r="D2220" s="6" t="n">
        <v>1786645190</v>
      </c>
      <c r="E2220" s="9" t="n">
        <f aca="false">MAX(0,MIN(D2220,Scenario!$B$12)-MAX(C2220,Scenario!$B$11))/60</f>
        <v>74.3666666666667</v>
      </c>
    </row>
    <row r="2221" customFormat="false" ht="15" hidden="false" customHeight="false" outlineLevel="0" collapsed="false">
      <c r="A2221" s="6" t="s">
        <v>3650</v>
      </c>
      <c r="B2221" s="6" t="s">
        <v>7892</v>
      </c>
      <c r="C2221" s="6" t="n">
        <v>1786641366</v>
      </c>
      <c r="D2221" s="6" t="n">
        <v>1786646863</v>
      </c>
      <c r="E2221" s="9" t="n">
        <f aca="false">MAX(0,MIN(D2221,Scenario!$B$12)-MAX(C2221,Scenario!$B$11))/60</f>
        <v>91.6166666666667</v>
      </c>
    </row>
    <row r="2222" customFormat="false" ht="15" hidden="false" customHeight="false" outlineLevel="0" collapsed="false">
      <c r="A2222" s="6" t="s">
        <v>3654</v>
      </c>
      <c r="B2222" s="6" t="s">
        <v>7895</v>
      </c>
      <c r="C2222" s="6" t="n">
        <v>1786642788</v>
      </c>
      <c r="D2222" s="6" t="n">
        <v>1786644834</v>
      </c>
      <c r="E2222" s="9" t="n">
        <f aca="false">MAX(0,MIN(D2222,Scenario!$B$12)-MAX(C2222,Scenario!$B$11))/60</f>
        <v>34.1</v>
      </c>
    </row>
    <row r="2223" customFormat="false" ht="15" hidden="false" customHeight="false" outlineLevel="0" collapsed="false">
      <c r="A2223" s="6" t="s">
        <v>3676</v>
      </c>
      <c r="B2223" s="6" t="s">
        <v>7891</v>
      </c>
      <c r="C2223" s="6" t="n">
        <v>1786643056</v>
      </c>
      <c r="D2223" s="6" t="n">
        <v>1786646523</v>
      </c>
      <c r="E2223" s="9" t="n">
        <f aca="false">MAX(0,MIN(D2223,Scenario!$B$12)-MAX(C2223,Scenario!$B$11))/60</f>
        <v>57.7833333333333</v>
      </c>
    </row>
    <row r="2224" customFormat="false" ht="15" hidden="false" customHeight="false" outlineLevel="0" collapsed="false">
      <c r="A2224" s="6" t="s">
        <v>3660</v>
      </c>
      <c r="B2224" s="6" t="s">
        <v>7893</v>
      </c>
      <c r="C2224" s="6" t="n">
        <v>1786645198</v>
      </c>
      <c r="D2224" s="6" t="n">
        <v>1786648790</v>
      </c>
      <c r="E2224" s="9" t="n">
        <f aca="false">MAX(0,MIN(D2224,Scenario!$B$12)-MAX(C2224,Scenario!$B$11))/60</f>
        <v>59.8666666666667</v>
      </c>
    </row>
    <row r="2225" customFormat="false" ht="15" hidden="false" customHeight="false" outlineLevel="0" collapsed="false">
      <c r="A2225" s="6" t="s">
        <v>3666</v>
      </c>
      <c r="B2225" s="6" t="s">
        <v>7890</v>
      </c>
      <c r="C2225" s="6" t="n">
        <v>1786645962</v>
      </c>
      <c r="D2225" s="6" t="n">
        <v>1786647345</v>
      </c>
      <c r="E2225" s="9" t="n">
        <f aca="false">MAX(0,MIN(D2225,Scenario!$B$12)-MAX(C2225,Scenario!$B$11))/60</f>
        <v>23.05</v>
      </c>
    </row>
    <row r="2226" customFormat="false" ht="15" hidden="false" customHeight="false" outlineLevel="0" collapsed="false">
      <c r="A2226" s="6" t="s">
        <v>3680</v>
      </c>
      <c r="B2226" s="6" t="s">
        <v>7891</v>
      </c>
      <c r="C2226" s="6" t="n">
        <v>1786647278</v>
      </c>
      <c r="D2226" s="6" t="n">
        <v>1786648959</v>
      </c>
      <c r="E2226" s="9" t="n">
        <f aca="false">MAX(0,MIN(D2226,Scenario!$B$12)-MAX(C2226,Scenario!$B$11))/60</f>
        <v>28.0166666666667</v>
      </c>
    </row>
    <row r="2227" customFormat="false" ht="15" hidden="false" customHeight="false" outlineLevel="0" collapsed="false">
      <c r="A2227" s="6" t="s">
        <v>3674</v>
      </c>
      <c r="B2227" s="6" t="s">
        <v>7893</v>
      </c>
      <c r="C2227" s="6" t="n">
        <v>1786648845</v>
      </c>
      <c r="D2227" s="6" t="n">
        <v>1786649292</v>
      </c>
      <c r="E2227" s="9" t="n">
        <f aca="false">MAX(0,MIN(D2227,Scenario!$B$12)-MAX(C2227,Scenario!$B$11))/60</f>
        <v>7.45</v>
      </c>
    </row>
    <row r="2228" customFormat="false" ht="15" hidden="false" customHeight="false" outlineLevel="0" collapsed="false">
      <c r="A2228" s="6" t="s">
        <v>3678</v>
      </c>
      <c r="B2228" s="6" t="s">
        <v>7893</v>
      </c>
      <c r="C2228" s="6" t="n">
        <v>1786649346</v>
      </c>
      <c r="D2228" s="6" t="n">
        <v>1786652741</v>
      </c>
      <c r="E2228" s="9" t="n">
        <f aca="false">MAX(0,MIN(D2228,Scenario!$B$12)-MAX(C2228,Scenario!$B$11))/60</f>
        <v>56.5833333333333</v>
      </c>
    </row>
    <row r="2229" customFormat="false" ht="15" hidden="false" customHeight="false" outlineLevel="0" collapsed="false">
      <c r="A2229" s="6" t="s">
        <v>3682</v>
      </c>
      <c r="B2229" s="6" t="s">
        <v>7899</v>
      </c>
      <c r="C2229" s="6" t="n">
        <v>1786651394</v>
      </c>
      <c r="D2229" s="6" t="n">
        <v>1786652001</v>
      </c>
      <c r="E2229" s="9" t="n">
        <f aca="false">MAX(0,MIN(D2229,Scenario!$B$12)-MAX(C2229,Scenario!$B$11))/60</f>
        <v>10.1166666666667</v>
      </c>
    </row>
    <row r="2230" customFormat="false" ht="15" hidden="false" customHeight="false" outlineLevel="0" collapsed="false">
      <c r="A2230" s="6" t="s">
        <v>3674</v>
      </c>
      <c r="B2230" s="6" t="s">
        <v>7893</v>
      </c>
      <c r="C2230" s="6" t="n">
        <v>1786652756</v>
      </c>
      <c r="D2230" s="6" t="n">
        <v>1786653208</v>
      </c>
      <c r="E2230" s="9" t="n">
        <f aca="false">MAX(0,MIN(D2230,Scenario!$B$12)-MAX(C2230,Scenario!$B$11))/60</f>
        <v>7.53333333333333</v>
      </c>
    </row>
    <row r="2231" customFormat="false" ht="15" hidden="false" customHeight="false" outlineLevel="0" collapsed="false">
      <c r="A2231" s="6" t="s">
        <v>3684</v>
      </c>
      <c r="B2231" s="6" t="s">
        <v>7893</v>
      </c>
      <c r="C2231" s="6" t="n">
        <v>1786655035</v>
      </c>
      <c r="D2231" s="6" t="n">
        <v>1786657416</v>
      </c>
      <c r="E2231" s="9" t="n">
        <f aca="false">MAX(0,MIN(D2231,Scenario!$B$12)-MAX(C2231,Scenario!$B$11))/60</f>
        <v>39.6833333333333</v>
      </c>
    </row>
    <row r="2232" customFormat="false" ht="15" hidden="false" customHeight="false" outlineLevel="0" collapsed="false">
      <c r="A2232" s="6" t="s">
        <v>3686</v>
      </c>
      <c r="B2232" s="6" t="s">
        <v>7895</v>
      </c>
      <c r="C2232" s="6" t="n">
        <v>1786657911</v>
      </c>
      <c r="D2232" s="6" t="n">
        <v>1786660353</v>
      </c>
      <c r="E2232" s="9" t="n">
        <f aca="false">MAX(0,MIN(D2232,Scenario!$B$12)-MAX(C2232,Scenario!$B$11))/60</f>
        <v>40.7</v>
      </c>
    </row>
    <row r="2233" customFormat="false" ht="15" hidden="false" customHeight="false" outlineLevel="0" collapsed="false">
      <c r="A2233" s="6" t="s">
        <v>3688</v>
      </c>
      <c r="B2233" s="6" t="s">
        <v>7893</v>
      </c>
      <c r="C2233" s="6" t="n">
        <v>1786658001</v>
      </c>
      <c r="D2233" s="6" t="n">
        <v>1786660899</v>
      </c>
      <c r="E2233" s="9" t="n">
        <f aca="false">MAX(0,MIN(D2233,Scenario!$B$12)-MAX(C2233,Scenario!$B$11))/60</f>
        <v>48.3</v>
      </c>
    </row>
    <row r="2234" customFormat="false" ht="15" hidden="false" customHeight="false" outlineLevel="0" collapsed="false">
      <c r="A2234" s="6" t="s">
        <v>3690</v>
      </c>
      <c r="B2234" s="6" t="s">
        <v>7882</v>
      </c>
      <c r="C2234" s="6" t="n">
        <v>1786683632</v>
      </c>
      <c r="D2234" s="6" t="n">
        <v>1786686122</v>
      </c>
      <c r="E2234" s="9" t="n">
        <f aca="false">MAX(0,MIN(D2234,Scenario!$B$12)-MAX(C2234,Scenario!$B$11))/60</f>
        <v>41.5</v>
      </c>
    </row>
    <row r="2235" customFormat="false" ht="15" hidden="false" customHeight="false" outlineLevel="0" collapsed="false">
      <c r="A2235" s="6" t="s">
        <v>3692</v>
      </c>
      <c r="B2235" s="6" t="s">
        <v>7883</v>
      </c>
      <c r="C2235" s="6" t="n">
        <v>1786685686</v>
      </c>
      <c r="D2235" s="6" t="n">
        <v>1786686048</v>
      </c>
      <c r="E2235" s="9" t="n">
        <f aca="false">MAX(0,MIN(D2235,Scenario!$B$12)-MAX(C2235,Scenario!$B$11))/60</f>
        <v>6.03333333333333</v>
      </c>
    </row>
    <row r="2236" customFormat="false" ht="15" hidden="false" customHeight="false" outlineLevel="0" collapsed="false">
      <c r="A2236" s="6" t="s">
        <v>3692</v>
      </c>
      <c r="B2236" s="6" t="s">
        <v>7882</v>
      </c>
      <c r="C2236" s="6" t="n">
        <v>1786686144</v>
      </c>
      <c r="D2236" s="6" t="n">
        <v>1786688399</v>
      </c>
      <c r="E2236" s="9" t="n">
        <f aca="false">MAX(0,MIN(D2236,Scenario!$B$12)-MAX(C2236,Scenario!$B$11))/60</f>
        <v>37.5833333333333</v>
      </c>
    </row>
    <row r="2237" customFormat="false" ht="15" hidden="false" customHeight="false" outlineLevel="0" collapsed="false">
      <c r="A2237" s="6" t="s">
        <v>3694</v>
      </c>
      <c r="B2237" s="6" t="s">
        <v>7884</v>
      </c>
      <c r="C2237" s="6" t="n">
        <v>1786691376</v>
      </c>
      <c r="D2237" s="6" t="n">
        <v>1786692730</v>
      </c>
      <c r="E2237" s="9" t="n">
        <f aca="false">MAX(0,MIN(D2237,Scenario!$B$12)-MAX(C2237,Scenario!$B$11))/60</f>
        <v>22.5666666666667</v>
      </c>
    </row>
    <row r="2238" customFormat="false" ht="15" hidden="false" customHeight="false" outlineLevel="0" collapsed="false">
      <c r="A2238" s="6" t="s">
        <v>3694</v>
      </c>
      <c r="B2238" s="6" t="s">
        <v>7884</v>
      </c>
      <c r="C2238" s="6" t="n">
        <v>1786694456</v>
      </c>
      <c r="D2238" s="6" t="n">
        <v>1786696530</v>
      </c>
      <c r="E2238" s="9" t="n">
        <f aca="false">MAX(0,MIN(D2238,Scenario!$B$12)-MAX(C2238,Scenario!$B$11))/60</f>
        <v>34.5666666666667</v>
      </c>
    </row>
    <row r="2239" customFormat="false" ht="15" hidden="false" customHeight="false" outlineLevel="0" collapsed="false">
      <c r="A2239" s="6" t="s">
        <v>3696</v>
      </c>
      <c r="B2239" s="6" t="s">
        <v>7885</v>
      </c>
      <c r="C2239" s="6" t="n">
        <v>1786694657</v>
      </c>
      <c r="D2239" s="6" t="n">
        <v>1786696068</v>
      </c>
      <c r="E2239" s="9" t="n">
        <f aca="false">MAX(0,MIN(D2239,Scenario!$B$12)-MAX(C2239,Scenario!$B$11))/60</f>
        <v>23.5166666666667</v>
      </c>
    </row>
    <row r="2240" customFormat="false" ht="15" hidden="false" customHeight="false" outlineLevel="0" collapsed="false">
      <c r="A2240" s="6" t="s">
        <v>3698</v>
      </c>
      <c r="B2240" s="6" t="s">
        <v>7883</v>
      </c>
      <c r="C2240" s="6" t="n">
        <v>1786694827</v>
      </c>
      <c r="D2240" s="6" t="n">
        <v>1786696787</v>
      </c>
      <c r="E2240" s="9" t="n">
        <f aca="false">MAX(0,MIN(D2240,Scenario!$B$12)-MAX(C2240,Scenario!$B$11))/60</f>
        <v>32.6666666666667</v>
      </c>
    </row>
    <row r="2241" customFormat="false" ht="15" hidden="false" customHeight="false" outlineLevel="0" collapsed="false">
      <c r="A2241" s="6" t="s">
        <v>3700</v>
      </c>
      <c r="B2241" s="6" t="s">
        <v>7885</v>
      </c>
      <c r="C2241" s="6" t="n">
        <v>1786696125</v>
      </c>
      <c r="D2241" s="6" t="n">
        <v>1786700271</v>
      </c>
      <c r="E2241" s="9" t="n">
        <f aca="false">MAX(0,MIN(D2241,Scenario!$B$12)-MAX(C2241,Scenario!$B$11))/60</f>
        <v>69.1</v>
      </c>
    </row>
    <row r="2242" customFormat="false" ht="15" hidden="false" customHeight="false" outlineLevel="0" collapsed="false">
      <c r="A2242" s="6" t="s">
        <v>3702</v>
      </c>
      <c r="B2242" s="6" t="s">
        <v>7884</v>
      </c>
      <c r="C2242" s="6" t="n">
        <v>1786697111</v>
      </c>
      <c r="D2242" s="6" t="n">
        <v>1786699941</v>
      </c>
      <c r="E2242" s="9" t="n">
        <f aca="false">MAX(0,MIN(D2242,Scenario!$B$12)-MAX(C2242,Scenario!$B$11))/60</f>
        <v>47.1666666666667</v>
      </c>
    </row>
    <row r="2243" customFormat="false" ht="15" hidden="false" customHeight="false" outlineLevel="0" collapsed="false">
      <c r="A2243" s="6" t="s">
        <v>3704</v>
      </c>
      <c r="B2243" s="6" t="s">
        <v>7887</v>
      </c>
      <c r="C2243" s="6" t="n">
        <v>1786698120</v>
      </c>
      <c r="D2243" s="6" t="n">
        <v>1786700232</v>
      </c>
      <c r="E2243" s="9" t="n">
        <f aca="false">MAX(0,MIN(D2243,Scenario!$B$12)-MAX(C2243,Scenario!$B$11))/60</f>
        <v>35.2</v>
      </c>
    </row>
    <row r="2244" customFormat="false" ht="15" hidden="false" customHeight="false" outlineLevel="0" collapsed="false">
      <c r="A2244" s="6" t="s">
        <v>3706</v>
      </c>
      <c r="B2244" s="6" t="s">
        <v>7898</v>
      </c>
      <c r="C2244" s="6" t="n">
        <v>1786699162</v>
      </c>
      <c r="D2244" s="6" t="n">
        <v>1786701812</v>
      </c>
      <c r="E2244" s="9" t="n">
        <f aca="false">MAX(0,MIN(D2244,Scenario!$B$12)-MAX(C2244,Scenario!$B$11))/60</f>
        <v>44.1666666666667</v>
      </c>
    </row>
    <row r="2245" customFormat="false" ht="15" hidden="false" customHeight="false" outlineLevel="0" collapsed="false">
      <c r="A2245" s="6" t="s">
        <v>3708</v>
      </c>
      <c r="B2245" s="6" t="s">
        <v>7887</v>
      </c>
      <c r="C2245" s="6" t="n">
        <v>1786700271</v>
      </c>
      <c r="D2245" s="6" t="n">
        <v>1786703807</v>
      </c>
      <c r="E2245" s="9" t="n">
        <f aca="false">MAX(0,MIN(D2245,Scenario!$B$12)-MAX(C2245,Scenario!$B$11))/60</f>
        <v>58.9333333333333</v>
      </c>
    </row>
    <row r="2246" customFormat="false" ht="15" hidden="false" customHeight="false" outlineLevel="0" collapsed="false">
      <c r="A2246" s="6" t="s">
        <v>3710</v>
      </c>
      <c r="B2246" s="6" t="s">
        <v>7885</v>
      </c>
      <c r="C2246" s="6" t="n">
        <v>1786701077</v>
      </c>
      <c r="D2246" s="6" t="n">
        <v>1786704951</v>
      </c>
      <c r="E2246" s="9" t="n">
        <f aca="false">MAX(0,MIN(D2246,Scenario!$B$12)-MAX(C2246,Scenario!$B$11))/60</f>
        <v>64.5666666666667</v>
      </c>
    </row>
    <row r="2247" customFormat="false" ht="15" hidden="false" customHeight="false" outlineLevel="0" collapsed="false">
      <c r="A2247" s="6" t="s">
        <v>3712</v>
      </c>
      <c r="B2247" s="6" t="s">
        <v>7883</v>
      </c>
      <c r="C2247" s="6" t="n">
        <v>1786701333</v>
      </c>
      <c r="D2247" s="6" t="n">
        <v>1786702789</v>
      </c>
      <c r="E2247" s="9" t="n">
        <f aca="false">MAX(0,MIN(D2247,Scenario!$B$12)-MAX(C2247,Scenario!$B$11))/60</f>
        <v>24.2666666666667</v>
      </c>
    </row>
    <row r="2248" customFormat="false" ht="15" hidden="false" customHeight="false" outlineLevel="0" collapsed="false">
      <c r="A2248" s="6" t="s">
        <v>3714</v>
      </c>
      <c r="B2248" s="6" t="s">
        <v>7884</v>
      </c>
      <c r="C2248" s="6" t="n">
        <v>1786702648</v>
      </c>
      <c r="D2248" s="6" t="n">
        <v>1786703227</v>
      </c>
      <c r="E2248" s="9" t="n">
        <f aca="false">MAX(0,MIN(D2248,Scenario!$B$12)-MAX(C2248,Scenario!$B$11))/60</f>
        <v>9.65</v>
      </c>
    </row>
    <row r="2249" customFormat="false" ht="15" hidden="false" customHeight="false" outlineLevel="0" collapsed="false">
      <c r="A2249" s="6" t="s">
        <v>3714</v>
      </c>
      <c r="B2249" s="6" t="s">
        <v>7889</v>
      </c>
      <c r="C2249" s="6" t="n">
        <v>1786703274</v>
      </c>
      <c r="D2249" s="6" t="n">
        <v>1786704607</v>
      </c>
      <c r="E2249" s="9" t="n">
        <f aca="false">MAX(0,MIN(D2249,Scenario!$B$12)-MAX(C2249,Scenario!$B$11))/60</f>
        <v>22.2166666666667</v>
      </c>
    </row>
    <row r="2250" customFormat="false" ht="15" hidden="false" customHeight="false" outlineLevel="0" collapsed="false">
      <c r="A2250" s="6" t="s">
        <v>3716</v>
      </c>
      <c r="B2250" s="6" t="s">
        <v>7883</v>
      </c>
      <c r="C2250" s="6" t="n">
        <v>1786703344</v>
      </c>
      <c r="D2250" s="6" t="n">
        <v>1786706467</v>
      </c>
      <c r="E2250" s="9" t="n">
        <f aca="false">MAX(0,MIN(D2250,Scenario!$B$12)-MAX(C2250,Scenario!$B$11))/60</f>
        <v>52.05</v>
      </c>
    </row>
    <row r="2251" customFormat="false" ht="15" hidden="false" customHeight="false" outlineLevel="0" collapsed="false">
      <c r="A2251" s="6" t="s">
        <v>3706</v>
      </c>
      <c r="B2251" s="6" t="s">
        <v>7898</v>
      </c>
      <c r="C2251" s="6" t="n">
        <v>1786703577</v>
      </c>
      <c r="D2251" s="6" t="n">
        <v>1786708066</v>
      </c>
      <c r="E2251" s="9" t="n">
        <f aca="false">MAX(0,MIN(D2251,Scenario!$B$12)-MAX(C2251,Scenario!$B$11))/60</f>
        <v>74.8166666666667</v>
      </c>
    </row>
    <row r="2252" customFormat="false" ht="15" hidden="false" customHeight="false" outlineLevel="0" collapsed="false">
      <c r="A2252" s="6" t="s">
        <v>3718</v>
      </c>
      <c r="B2252" s="6" t="s">
        <v>7884</v>
      </c>
      <c r="C2252" s="6" t="n">
        <v>1786703820</v>
      </c>
      <c r="D2252" s="6" t="n">
        <v>1786704232</v>
      </c>
      <c r="E2252" s="9" t="n">
        <f aca="false">MAX(0,MIN(D2252,Scenario!$B$12)-MAX(C2252,Scenario!$B$11))/60</f>
        <v>6.86666666666667</v>
      </c>
    </row>
    <row r="2253" customFormat="false" ht="15" hidden="false" customHeight="false" outlineLevel="0" collapsed="false">
      <c r="A2253" s="6" t="s">
        <v>3720</v>
      </c>
      <c r="B2253" s="6" t="s">
        <v>7887</v>
      </c>
      <c r="C2253" s="6" t="n">
        <v>1786703981</v>
      </c>
      <c r="D2253" s="6" t="n">
        <v>1786704924</v>
      </c>
      <c r="E2253" s="9" t="n">
        <f aca="false">MAX(0,MIN(D2253,Scenario!$B$12)-MAX(C2253,Scenario!$B$11))/60</f>
        <v>15.7166666666667</v>
      </c>
    </row>
    <row r="2254" customFormat="false" ht="15" hidden="false" customHeight="false" outlineLevel="0" collapsed="false">
      <c r="A2254" s="6" t="s">
        <v>3718</v>
      </c>
      <c r="B2254" s="6" t="s">
        <v>7884</v>
      </c>
      <c r="C2254" s="6" t="n">
        <v>1786705426</v>
      </c>
      <c r="D2254" s="6" t="n">
        <v>1786706405</v>
      </c>
      <c r="E2254" s="9" t="n">
        <f aca="false">MAX(0,MIN(D2254,Scenario!$B$12)-MAX(C2254,Scenario!$B$11))/60</f>
        <v>16.3166666666667</v>
      </c>
    </row>
    <row r="2255" customFormat="false" ht="15" hidden="false" customHeight="false" outlineLevel="0" collapsed="false">
      <c r="A2255" s="6" t="s">
        <v>3722</v>
      </c>
      <c r="B2255" s="6" t="s">
        <v>7887</v>
      </c>
      <c r="C2255" s="6" t="n">
        <v>1786706453</v>
      </c>
      <c r="D2255" s="6" t="n">
        <v>1786710724</v>
      </c>
      <c r="E2255" s="9" t="n">
        <f aca="false">MAX(0,MIN(D2255,Scenario!$B$12)-MAX(C2255,Scenario!$B$11))/60</f>
        <v>71.1833333333333</v>
      </c>
    </row>
    <row r="2256" customFormat="false" ht="15" hidden="false" customHeight="false" outlineLevel="0" collapsed="false">
      <c r="A2256" s="6" t="s">
        <v>3724</v>
      </c>
      <c r="B2256" s="6" t="s">
        <v>7884</v>
      </c>
      <c r="C2256" s="6" t="n">
        <v>1786707124</v>
      </c>
      <c r="D2256" s="6" t="n">
        <v>1786708890</v>
      </c>
      <c r="E2256" s="9" t="n">
        <f aca="false">MAX(0,MIN(D2256,Scenario!$B$12)-MAX(C2256,Scenario!$B$11))/60</f>
        <v>29.4333333333333</v>
      </c>
    </row>
    <row r="2257" customFormat="false" ht="15" hidden="false" customHeight="false" outlineLevel="0" collapsed="false">
      <c r="A2257" s="6" t="s">
        <v>3726</v>
      </c>
      <c r="B2257" s="6" t="s">
        <v>7885</v>
      </c>
      <c r="C2257" s="6" t="n">
        <v>1786707307</v>
      </c>
      <c r="D2257" s="6" t="n">
        <v>1786710017</v>
      </c>
      <c r="E2257" s="9" t="n">
        <f aca="false">MAX(0,MIN(D2257,Scenario!$B$12)-MAX(C2257,Scenario!$B$11))/60</f>
        <v>45.1666666666667</v>
      </c>
    </row>
    <row r="2258" customFormat="false" ht="15" hidden="false" customHeight="false" outlineLevel="0" collapsed="false">
      <c r="A2258" s="6" t="s">
        <v>3728</v>
      </c>
      <c r="B2258" s="6" t="s">
        <v>7882</v>
      </c>
      <c r="C2258" s="6" t="n">
        <v>1786707885</v>
      </c>
      <c r="D2258" s="6" t="n">
        <v>1786709510</v>
      </c>
      <c r="E2258" s="9" t="n">
        <f aca="false">MAX(0,MIN(D2258,Scenario!$B$12)-MAX(C2258,Scenario!$B$11))/60</f>
        <v>27.0833333333333</v>
      </c>
    </row>
    <row r="2259" customFormat="false" ht="15" hidden="false" customHeight="false" outlineLevel="0" collapsed="false">
      <c r="A2259" s="6" t="s">
        <v>3730</v>
      </c>
      <c r="B2259" s="6" t="s">
        <v>7892</v>
      </c>
      <c r="C2259" s="6" t="n">
        <v>1786708849</v>
      </c>
      <c r="D2259" s="6" t="n">
        <v>1786711695</v>
      </c>
      <c r="E2259" s="9" t="n">
        <f aca="false">MAX(0,MIN(D2259,Scenario!$B$12)-MAX(C2259,Scenario!$B$11))/60</f>
        <v>47.4333333333333</v>
      </c>
    </row>
    <row r="2260" customFormat="false" ht="15" hidden="false" customHeight="false" outlineLevel="0" collapsed="false">
      <c r="A2260" s="6" t="s">
        <v>3732</v>
      </c>
      <c r="B2260" s="6" t="s">
        <v>7890</v>
      </c>
      <c r="C2260" s="6" t="n">
        <v>1786708925</v>
      </c>
      <c r="D2260" s="6" t="n">
        <v>1786714879</v>
      </c>
      <c r="E2260" s="9" t="n">
        <f aca="false">MAX(0,MIN(D2260,Scenario!$B$12)-MAX(C2260,Scenario!$B$11))/60</f>
        <v>99.2333333333333</v>
      </c>
    </row>
    <row r="2261" customFormat="false" ht="15" hidden="false" customHeight="false" outlineLevel="0" collapsed="false">
      <c r="A2261" s="6" t="s">
        <v>3734</v>
      </c>
      <c r="B2261" s="6" t="s">
        <v>7891</v>
      </c>
      <c r="C2261" s="6" t="n">
        <v>1786710684</v>
      </c>
      <c r="D2261" s="6" t="n">
        <v>1786714664</v>
      </c>
      <c r="E2261" s="9" t="n">
        <f aca="false">MAX(0,MIN(D2261,Scenario!$B$12)-MAX(C2261,Scenario!$B$11))/60</f>
        <v>66.3333333333333</v>
      </c>
    </row>
    <row r="2262" customFormat="false" ht="15" hidden="false" customHeight="false" outlineLevel="0" collapsed="false">
      <c r="A2262" s="6" t="s">
        <v>3736</v>
      </c>
      <c r="B2262" s="6" t="s">
        <v>7898</v>
      </c>
      <c r="C2262" s="6" t="n">
        <v>1786710763</v>
      </c>
      <c r="D2262" s="6" t="n">
        <v>1786712513</v>
      </c>
      <c r="E2262" s="9" t="n">
        <f aca="false">MAX(0,MIN(D2262,Scenario!$B$12)-MAX(C2262,Scenario!$B$11))/60</f>
        <v>29.1666666666667</v>
      </c>
    </row>
    <row r="2263" customFormat="false" ht="15" hidden="false" customHeight="false" outlineLevel="0" collapsed="false">
      <c r="A2263" s="6" t="s">
        <v>3738</v>
      </c>
      <c r="B2263" s="6" t="s">
        <v>7885</v>
      </c>
      <c r="C2263" s="6" t="n">
        <v>1786710783</v>
      </c>
      <c r="D2263" s="6" t="n">
        <v>1786713178</v>
      </c>
      <c r="E2263" s="9" t="n">
        <f aca="false">MAX(0,MIN(D2263,Scenario!$B$12)-MAX(C2263,Scenario!$B$11))/60</f>
        <v>39.9166666666667</v>
      </c>
    </row>
    <row r="2264" customFormat="false" ht="15" hidden="false" customHeight="false" outlineLevel="0" collapsed="false">
      <c r="A2264" s="6" t="s">
        <v>3672</v>
      </c>
      <c r="B2264" s="6" t="s">
        <v>7892</v>
      </c>
      <c r="C2264" s="6" t="n">
        <v>1786711741</v>
      </c>
      <c r="D2264" s="6" t="n">
        <v>1786714115</v>
      </c>
      <c r="E2264" s="9" t="n">
        <f aca="false">MAX(0,MIN(D2264,Scenario!$B$12)-MAX(C2264,Scenario!$B$11))/60</f>
        <v>39.5666666666667</v>
      </c>
    </row>
    <row r="2265" customFormat="false" ht="15" hidden="false" customHeight="false" outlineLevel="0" collapsed="false">
      <c r="A2265" s="6" t="s">
        <v>3740</v>
      </c>
      <c r="B2265" s="6" t="s">
        <v>7887</v>
      </c>
      <c r="C2265" s="6" t="n">
        <v>1786712557</v>
      </c>
      <c r="D2265" s="6" t="n">
        <v>1786712863</v>
      </c>
      <c r="E2265" s="9" t="n">
        <f aca="false">MAX(0,MIN(D2265,Scenario!$B$12)-MAX(C2265,Scenario!$B$11))/60</f>
        <v>5.1</v>
      </c>
    </row>
    <row r="2266" customFormat="false" ht="15" hidden="false" customHeight="false" outlineLevel="0" collapsed="false">
      <c r="A2266" s="6" t="s">
        <v>3742</v>
      </c>
      <c r="B2266" s="6" t="s">
        <v>7889</v>
      </c>
      <c r="C2266" s="6" t="n">
        <v>1786712687</v>
      </c>
      <c r="D2266" s="6" t="n">
        <v>1786715400</v>
      </c>
      <c r="E2266" s="9" t="n">
        <f aca="false">MAX(0,MIN(D2266,Scenario!$B$12)-MAX(C2266,Scenario!$B$11))/60</f>
        <v>45.2166666666667</v>
      </c>
    </row>
    <row r="2267" customFormat="false" ht="15" hidden="false" customHeight="false" outlineLevel="0" collapsed="false">
      <c r="A2267" s="6" t="s">
        <v>3740</v>
      </c>
      <c r="B2267" s="6" t="s">
        <v>7898</v>
      </c>
      <c r="C2267" s="6" t="n">
        <v>1786712893</v>
      </c>
      <c r="D2267" s="6" t="n">
        <v>1786714268</v>
      </c>
      <c r="E2267" s="9" t="n">
        <f aca="false">MAX(0,MIN(D2267,Scenario!$B$12)-MAX(C2267,Scenario!$B$11))/60</f>
        <v>22.9166666666667</v>
      </c>
    </row>
    <row r="2268" customFormat="false" ht="15" hidden="false" customHeight="false" outlineLevel="0" collapsed="false">
      <c r="A2268" s="6" t="s">
        <v>3726</v>
      </c>
      <c r="B2268" s="6" t="s">
        <v>7885</v>
      </c>
      <c r="C2268" s="6" t="n">
        <v>1786713183</v>
      </c>
      <c r="D2268" s="6" t="n">
        <v>1786714504</v>
      </c>
      <c r="E2268" s="9" t="n">
        <f aca="false">MAX(0,MIN(D2268,Scenario!$B$12)-MAX(C2268,Scenario!$B$11))/60</f>
        <v>22.0166666666667</v>
      </c>
    </row>
    <row r="2269" customFormat="false" ht="15" hidden="false" customHeight="false" outlineLevel="0" collapsed="false">
      <c r="A2269" s="6" t="s">
        <v>3744</v>
      </c>
      <c r="B2269" s="6" t="s">
        <v>7887</v>
      </c>
      <c r="C2269" s="6" t="n">
        <v>1786713714</v>
      </c>
      <c r="D2269" s="6" t="n">
        <v>1786716973</v>
      </c>
      <c r="E2269" s="9" t="n">
        <f aca="false">MAX(0,MIN(D2269,Scenario!$B$12)-MAX(C2269,Scenario!$B$11))/60</f>
        <v>54.3166666666667</v>
      </c>
    </row>
    <row r="2270" customFormat="false" ht="15" hidden="false" customHeight="false" outlineLevel="0" collapsed="false">
      <c r="A2270" s="6" t="s">
        <v>3746</v>
      </c>
      <c r="B2270" s="6" t="s">
        <v>7898</v>
      </c>
      <c r="C2270" s="6" t="n">
        <v>1786714509</v>
      </c>
      <c r="D2270" s="6" t="n">
        <v>1786715573</v>
      </c>
      <c r="E2270" s="9" t="n">
        <f aca="false">MAX(0,MIN(D2270,Scenario!$B$12)-MAX(C2270,Scenario!$B$11))/60</f>
        <v>17.7333333333333</v>
      </c>
    </row>
    <row r="2271" customFormat="false" ht="15" hidden="false" customHeight="false" outlineLevel="0" collapsed="false">
      <c r="A2271" s="6" t="s">
        <v>3748</v>
      </c>
      <c r="B2271" s="6" t="s">
        <v>7891</v>
      </c>
      <c r="C2271" s="6" t="n">
        <v>1786714697</v>
      </c>
      <c r="D2271" s="6" t="n">
        <v>1786716425</v>
      </c>
      <c r="E2271" s="9" t="n">
        <f aca="false">MAX(0,MIN(D2271,Scenario!$B$12)-MAX(C2271,Scenario!$B$11))/60</f>
        <v>28.8</v>
      </c>
    </row>
    <row r="2272" customFormat="false" ht="15" hidden="false" customHeight="false" outlineLevel="0" collapsed="false">
      <c r="A2272" s="6" t="s">
        <v>3750</v>
      </c>
      <c r="B2272" s="6" t="s">
        <v>7892</v>
      </c>
      <c r="C2272" s="6" t="n">
        <v>1786714941</v>
      </c>
      <c r="D2272" s="6" t="n">
        <v>1786718015</v>
      </c>
      <c r="E2272" s="9" t="n">
        <f aca="false">MAX(0,MIN(D2272,Scenario!$B$12)-MAX(C2272,Scenario!$B$11))/60</f>
        <v>51.2333333333333</v>
      </c>
    </row>
    <row r="2273" customFormat="false" ht="15" hidden="false" customHeight="false" outlineLevel="0" collapsed="false">
      <c r="A2273" s="6" t="s">
        <v>3752</v>
      </c>
      <c r="B2273" s="6" t="s">
        <v>7890</v>
      </c>
      <c r="C2273" s="6" t="n">
        <v>1786715550</v>
      </c>
      <c r="D2273" s="6" t="n">
        <v>1786717038</v>
      </c>
      <c r="E2273" s="9" t="n">
        <f aca="false">MAX(0,MIN(D2273,Scenario!$B$12)-MAX(C2273,Scenario!$B$11))/60</f>
        <v>24.8</v>
      </c>
    </row>
    <row r="2274" customFormat="false" ht="15" hidden="false" customHeight="false" outlineLevel="0" collapsed="false">
      <c r="A2274" s="6" t="s">
        <v>3754</v>
      </c>
      <c r="B2274" s="6" t="s">
        <v>7889</v>
      </c>
      <c r="C2274" s="6" t="n">
        <v>1786716012</v>
      </c>
      <c r="D2274" s="6" t="n">
        <v>1786719391</v>
      </c>
      <c r="E2274" s="9" t="n">
        <f aca="false">MAX(0,MIN(D2274,Scenario!$B$12)-MAX(C2274,Scenario!$B$11))/60</f>
        <v>56.3166666666667</v>
      </c>
    </row>
    <row r="2275" customFormat="false" ht="15" hidden="false" customHeight="false" outlineLevel="0" collapsed="false">
      <c r="A2275" s="6" t="s">
        <v>3756</v>
      </c>
      <c r="B2275" s="6" t="s">
        <v>7898</v>
      </c>
      <c r="C2275" s="6" t="n">
        <v>1786717051</v>
      </c>
      <c r="D2275" s="6" t="n">
        <v>1786717855</v>
      </c>
      <c r="E2275" s="9" t="n">
        <f aca="false">MAX(0,MIN(D2275,Scenario!$B$12)-MAX(C2275,Scenario!$B$11))/60</f>
        <v>13.4</v>
      </c>
    </row>
    <row r="2276" customFormat="false" ht="15" hidden="false" customHeight="false" outlineLevel="0" collapsed="false">
      <c r="A2276" s="6" t="s">
        <v>3732</v>
      </c>
      <c r="B2276" s="6" t="s">
        <v>7890</v>
      </c>
      <c r="C2276" s="6" t="n">
        <v>1786717066</v>
      </c>
      <c r="D2276" s="6" t="n">
        <v>1786721514</v>
      </c>
      <c r="E2276" s="9" t="n">
        <f aca="false">MAX(0,MIN(D2276,Scenario!$B$12)-MAX(C2276,Scenario!$B$11))/60</f>
        <v>74.1333333333333</v>
      </c>
    </row>
    <row r="2277" customFormat="false" ht="15" hidden="false" customHeight="false" outlineLevel="0" collapsed="false">
      <c r="A2277" s="6" t="s">
        <v>3758</v>
      </c>
      <c r="B2277" s="6" t="s">
        <v>7887</v>
      </c>
      <c r="C2277" s="6" t="n">
        <v>1786717602</v>
      </c>
      <c r="D2277" s="6" t="n">
        <v>1786721731</v>
      </c>
      <c r="E2277" s="9" t="n">
        <f aca="false">MAX(0,MIN(D2277,Scenario!$B$12)-MAX(C2277,Scenario!$B$11))/60</f>
        <v>68.8166666666667</v>
      </c>
    </row>
    <row r="2278" customFormat="false" ht="15" hidden="false" customHeight="false" outlineLevel="0" collapsed="false">
      <c r="A2278" s="6" t="s">
        <v>3762</v>
      </c>
      <c r="B2278" s="6" t="s">
        <v>7891</v>
      </c>
      <c r="C2278" s="6" t="n">
        <v>1786717767</v>
      </c>
      <c r="D2278" s="6" t="n">
        <v>1786718836</v>
      </c>
      <c r="E2278" s="9" t="n">
        <f aca="false">MAX(0,MIN(D2278,Scenario!$B$12)-MAX(C2278,Scenario!$B$11))/60</f>
        <v>17.8166666666667</v>
      </c>
    </row>
    <row r="2279" customFormat="false" ht="15" hidden="false" customHeight="false" outlineLevel="0" collapsed="false">
      <c r="A2279" s="6" t="s">
        <v>3764</v>
      </c>
      <c r="B2279" s="6" t="s">
        <v>7898</v>
      </c>
      <c r="C2279" s="6" t="n">
        <v>1786717930</v>
      </c>
      <c r="D2279" s="6" t="n">
        <v>1786718700</v>
      </c>
      <c r="E2279" s="9" t="n">
        <f aca="false">MAX(0,MIN(D2279,Scenario!$B$12)-MAX(C2279,Scenario!$B$11))/60</f>
        <v>12.8333333333333</v>
      </c>
    </row>
    <row r="2280" customFormat="false" ht="15" hidden="false" customHeight="false" outlineLevel="0" collapsed="false">
      <c r="A2280" s="6" t="s">
        <v>3760</v>
      </c>
      <c r="B2280" s="6" t="s">
        <v>7892</v>
      </c>
      <c r="C2280" s="6" t="n">
        <v>1786718061</v>
      </c>
      <c r="D2280" s="6" t="n">
        <v>1786721796</v>
      </c>
      <c r="E2280" s="9" t="n">
        <f aca="false">MAX(0,MIN(D2280,Scenario!$B$12)-MAX(C2280,Scenario!$B$11))/60</f>
        <v>62.25</v>
      </c>
    </row>
    <row r="2281" customFormat="false" ht="15" hidden="false" customHeight="false" outlineLevel="0" collapsed="false">
      <c r="A2281" s="6" t="s">
        <v>3768</v>
      </c>
      <c r="B2281" s="6" t="s">
        <v>7885</v>
      </c>
      <c r="C2281" s="6" t="n">
        <v>1786718307</v>
      </c>
      <c r="D2281" s="6" t="n">
        <v>1786718696</v>
      </c>
      <c r="E2281" s="9" t="n">
        <f aca="false">MAX(0,MIN(D2281,Scenario!$B$12)-MAX(C2281,Scenario!$B$11))/60</f>
        <v>6.48333333333333</v>
      </c>
    </row>
    <row r="2282" customFormat="false" ht="15" hidden="false" customHeight="false" outlineLevel="0" collapsed="false">
      <c r="A2282" s="6" t="s">
        <v>3768</v>
      </c>
      <c r="B2282" s="6" t="s">
        <v>7891</v>
      </c>
      <c r="C2282" s="6" t="n">
        <v>1786718872</v>
      </c>
      <c r="D2282" s="6" t="n">
        <v>1786720165</v>
      </c>
      <c r="E2282" s="9" t="n">
        <f aca="false">MAX(0,MIN(D2282,Scenario!$B$12)-MAX(C2282,Scenario!$B$11))/60</f>
        <v>21.55</v>
      </c>
    </row>
    <row r="2283" customFormat="false" ht="15" hidden="false" customHeight="false" outlineLevel="0" collapsed="false">
      <c r="A2283" s="6" t="s">
        <v>3772</v>
      </c>
      <c r="B2283" s="6" t="s">
        <v>7891</v>
      </c>
      <c r="C2283" s="6" t="n">
        <v>1786720195</v>
      </c>
      <c r="D2283" s="6" t="n">
        <v>1786721846</v>
      </c>
      <c r="E2283" s="9" t="n">
        <f aca="false">MAX(0,MIN(D2283,Scenario!$B$12)-MAX(C2283,Scenario!$B$11))/60</f>
        <v>27.5166666666667</v>
      </c>
    </row>
    <row r="2284" customFormat="false" ht="15" hidden="false" customHeight="false" outlineLevel="0" collapsed="false">
      <c r="A2284" s="6" t="s">
        <v>3752</v>
      </c>
      <c r="B2284" s="6" t="s">
        <v>7890</v>
      </c>
      <c r="C2284" s="6" t="n">
        <v>1786721533</v>
      </c>
      <c r="D2284" s="6" t="n">
        <v>1786723728</v>
      </c>
      <c r="E2284" s="9" t="n">
        <f aca="false">MAX(0,MIN(D2284,Scenario!$B$12)-MAX(C2284,Scenario!$B$11))/60</f>
        <v>36.5833333333333</v>
      </c>
    </row>
    <row r="2285" customFormat="false" ht="15" hidden="false" customHeight="false" outlineLevel="0" collapsed="false">
      <c r="A2285" s="6" t="s">
        <v>3776</v>
      </c>
      <c r="B2285" s="6" t="s">
        <v>7887</v>
      </c>
      <c r="C2285" s="6" t="n">
        <v>1786721769</v>
      </c>
      <c r="D2285" s="6" t="n">
        <v>1786723085</v>
      </c>
      <c r="E2285" s="9" t="n">
        <f aca="false">MAX(0,MIN(D2285,Scenario!$B$12)-MAX(C2285,Scenario!$B$11))/60</f>
        <v>21.9333333333333</v>
      </c>
    </row>
    <row r="2286" customFormat="false" ht="15" hidden="false" customHeight="false" outlineLevel="0" collapsed="false">
      <c r="A2286" s="6" t="s">
        <v>3750</v>
      </c>
      <c r="B2286" s="6" t="s">
        <v>7892</v>
      </c>
      <c r="C2286" s="6" t="n">
        <v>1786721811</v>
      </c>
      <c r="D2286" s="6" t="n">
        <v>1786724759</v>
      </c>
      <c r="E2286" s="9" t="n">
        <f aca="false">MAX(0,MIN(D2286,Scenario!$B$12)-MAX(C2286,Scenario!$B$11))/60</f>
        <v>49.1333333333333</v>
      </c>
    </row>
    <row r="2287" customFormat="false" ht="15" hidden="false" customHeight="false" outlineLevel="0" collapsed="false">
      <c r="A2287" s="6" t="s">
        <v>3780</v>
      </c>
      <c r="B2287" s="6" t="s">
        <v>7887</v>
      </c>
      <c r="C2287" s="6" t="n">
        <v>1786723131</v>
      </c>
      <c r="D2287" s="6" t="n">
        <v>1786723779</v>
      </c>
      <c r="E2287" s="9" t="n">
        <f aca="false">MAX(0,MIN(D2287,Scenario!$B$12)-MAX(C2287,Scenario!$B$11))/60</f>
        <v>10.8</v>
      </c>
    </row>
    <row r="2288" customFormat="false" ht="15" hidden="false" customHeight="false" outlineLevel="0" collapsed="false">
      <c r="A2288" s="6" t="s">
        <v>3770</v>
      </c>
      <c r="B2288" s="6" t="s">
        <v>7893</v>
      </c>
      <c r="C2288" s="6" t="n">
        <v>1786723215</v>
      </c>
      <c r="D2288" s="6" t="n">
        <v>1786724999</v>
      </c>
      <c r="E2288" s="9" t="n">
        <f aca="false">MAX(0,MIN(D2288,Scenario!$B$12)-MAX(C2288,Scenario!$B$11))/60</f>
        <v>29.7333333333333</v>
      </c>
    </row>
    <row r="2289" customFormat="false" ht="15" hidden="false" customHeight="false" outlineLevel="0" collapsed="false">
      <c r="A2289" s="6" t="s">
        <v>3783</v>
      </c>
      <c r="B2289" s="6" t="s">
        <v>7899</v>
      </c>
      <c r="C2289" s="6" t="n">
        <v>1786723647</v>
      </c>
      <c r="D2289" s="6" t="n">
        <v>1786725006</v>
      </c>
      <c r="E2289" s="9" t="n">
        <f aca="false">MAX(0,MIN(D2289,Scenario!$B$12)-MAX(C2289,Scenario!$B$11))/60</f>
        <v>22.65</v>
      </c>
    </row>
    <row r="2290" customFormat="false" ht="15" hidden="false" customHeight="false" outlineLevel="0" collapsed="false">
      <c r="A2290" s="6" t="s">
        <v>3760</v>
      </c>
      <c r="B2290" s="6" t="s">
        <v>7892</v>
      </c>
      <c r="C2290" s="6" t="n">
        <v>1786724765</v>
      </c>
      <c r="D2290" s="6" t="n">
        <v>1786728180</v>
      </c>
      <c r="E2290" s="9" t="n">
        <f aca="false">MAX(0,MIN(D2290,Scenario!$B$12)-MAX(C2290,Scenario!$B$11))/60</f>
        <v>56.9166666666667</v>
      </c>
    </row>
    <row r="2291" customFormat="false" ht="15" hidden="false" customHeight="false" outlineLevel="0" collapsed="false">
      <c r="A2291" s="6" t="s">
        <v>3787</v>
      </c>
      <c r="B2291" s="6" t="s">
        <v>7895</v>
      </c>
      <c r="C2291" s="6" t="n">
        <v>1786724969</v>
      </c>
      <c r="D2291" s="6" t="n">
        <v>1786726384</v>
      </c>
      <c r="E2291" s="9" t="n">
        <f aca="false">MAX(0,MIN(D2291,Scenario!$B$12)-MAX(C2291,Scenario!$B$11))/60</f>
        <v>23.5833333333333</v>
      </c>
    </row>
    <row r="2292" customFormat="false" ht="15" hidden="false" customHeight="false" outlineLevel="0" collapsed="false">
      <c r="A2292" s="6" t="s">
        <v>3778</v>
      </c>
      <c r="B2292" s="6" t="s">
        <v>7893</v>
      </c>
      <c r="C2292" s="6" t="n">
        <v>1786725041</v>
      </c>
      <c r="D2292" s="6" t="n">
        <v>1786729870</v>
      </c>
      <c r="E2292" s="9" t="n">
        <f aca="false">MAX(0,MIN(D2292,Scenario!$B$12)-MAX(C2292,Scenario!$B$11))/60</f>
        <v>80.4833333333333</v>
      </c>
    </row>
    <row r="2293" customFormat="false" ht="15" hidden="false" customHeight="false" outlineLevel="0" collapsed="false">
      <c r="A2293" s="6" t="s">
        <v>3782</v>
      </c>
      <c r="B2293" s="6" t="s">
        <v>7890</v>
      </c>
      <c r="C2293" s="6" t="n">
        <v>1786725577</v>
      </c>
      <c r="D2293" s="6" t="n">
        <v>1786730955</v>
      </c>
      <c r="E2293" s="9" t="n">
        <f aca="false">MAX(0,MIN(D2293,Scenario!$B$12)-MAX(C2293,Scenario!$B$11))/60</f>
        <v>89.6333333333333</v>
      </c>
    </row>
    <row r="2294" customFormat="false" ht="15" hidden="false" customHeight="false" outlineLevel="0" collapsed="false">
      <c r="A2294" s="6" t="s">
        <v>3789</v>
      </c>
      <c r="B2294" s="6" t="s">
        <v>7891</v>
      </c>
      <c r="C2294" s="6" t="n">
        <v>1786726403</v>
      </c>
      <c r="D2294" s="6" t="n">
        <v>1786728479</v>
      </c>
      <c r="E2294" s="9" t="n">
        <f aca="false">MAX(0,MIN(D2294,Scenario!$B$12)-MAX(C2294,Scenario!$B$11))/60</f>
        <v>34.6</v>
      </c>
    </row>
    <row r="2295" customFormat="false" ht="15" hidden="false" customHeight="false" outlineLevel="0" collapsed="false">
      <c r="A2295" s="6" t="s">
        <v>3791</v>
      </c>
      <c r="B2295" s="6" t="s">
        <v>7899</v>
      </c>
      <c r="C2295" s="6" t="n">
        <v>1786726963</v>
      </c>
      <c r="D2295" s="6" t="n">
        <v>1786728481</v>
      </c>
      <c r="E2295" s="9" t="n">
        <f aca="false">MAX(0,MIN(D2295,Scenario!$B$12)-MAX(C2295,Scenario!$B$11))/60</f>
        <v>25.3</v>
      </c>
    </row>
    <row r="2296" customFormat="false" ht="15" hidden="false" customHeight="false" outlineLevel="0" collapsed="false">
      <c r="A2296" s="6" t="s">
        <v>3795</v>
      </c>
      <c r="B2296" s="6" t="s">
        <v>7891</v>
      </c>
      <c r="C2296" s="6" t="n">
        <v>1786729806</v>
      </c>
      <c r="D2296" s="6" t="n">
        <v>1786731007</v>
      </c>
      <c r="E2296" s="9" t="n">
        <f aca="false">MAX(0,MIN(D2296,Scenario!$B$12)-MAX(C2296,Scenario!$B$11))/60</f>
        <v>20.0166666666667</v>
      </c>
    </row>
    <row r="2297" customFormat="false" ht="15" hidden="false" customHeight="false" outlineLevel="0" collapsed="false">
      <c r="A2297" s="6" t="s">
        <v>3770</v>
      </c>
      <c r="B2297" s="6" t="s">
        <v>7893</v>
      </c>
      <c r="C2297" s="6" t="n">
        <v>1786729895</v>
      </c>
      <c r="D2297" s="6" t="n">
        <v>1786730782</v>
      </c>
      <c r="E2297" s="9" t="n">
        <f aca="false">MAX(0,MIN(D2297,Scenario!$B$12)-MAX(C2297,Scenario!$B$11))/60</f>
        <v>14.7833333333333</v>
      </c>
    </row>
    <row r="2298" customFormat="false" ht="15" hidden="false" customHeight="false" outlineLevel="0" collapsed="false">
      <c r="A2298" s="6" t="s">
        <v>3793</v>
      </c>
      <c r="B2298" s="6" t="s">
        <v>7892</v>
      </c>
      <c r="C2298" s="6" t="n">
        <v>1786730027</v>
      </c>
      <c r="D2298" s="6" t="n">
        <v>1786730604</v>
      </c>
      <c r="E2298" s="9" t="n">
        <f aca="false">MAX(0,MIN(D2298,Scenario!$B$12)-MAX(C2298,Scenario!$B$11))/60</f>
        <v>9.61666666666667</v>
      </c>
    </row>
    <row r="2299" customFormat="false" ht="15" hidden="false" customHeight="false" outlineLevel="0" collapsed="false">
      <c r="A2299" s="6" t="s">
        <v>3793</v>
      </c>
      <c r="B2299" s="6" t="s">
        <v>7895</v>
      </c>
      <c r="C2299" s="6" t="n">
        <v>1786730642</v>
      </c>
      <c r="D2299" s="6" t="n">
        <v>1786731562</v>
      </c>
      <c r="E2299" s="9" t="n">
        <f aca="false">MAX(0,MIN(D2299,Scenario!$B$12)-MAX(C2299,Scenario!$B$11))/60</f>
        <v>15.3333333333333</v>
      </c>
    </row>
    <row r="2300" customFormat="false" ht="15" hidden="false" customHeight="false" outlineLevel="0" collapsed="false">
      <c r="A2300" s="6" t="s">
        <v>3797</v>
      </c>
      <c r="B2300" s="6" t="s">
        <v>7892</v>
      </c>
      <c r="C2300" s="6" t="n">
        <v>1786731631</v>
      </c>
      <c r="D2300" s="6" t="n">
        <v>1786732737</v>
      </c>
      <c r="E2300" s="9" t="n">
        <f aca="false">MAX(0,MIN(D2300,Scenario!$B$12)-MAX(C2300,Scenario!$B$11))/60</f>
        <v>18.4333333333333</v>
      </c>
    </row>
    <row r="2301" customFormat="false" ht="15" hidden="false" customHeight="false" outlineLevel="0" collapsed="false">
      <c r="A2301" s="6" t="s">
        <v>3799</v>
      </c>
      <c r="B2301" s="6" t="s">
        <v>7895</v>
      </c>
      <c r="C2301" s="6" t="n">
        <v>1786731985</v>
      </c>
      <c r="D2301" s="6" t="n">
        <v>1786733709</v>
      </c>
      <c r="E2301" s="9" t="n">
        <f aca="false">MAX(0,MIN(D2301,Scenario!$B$12)-MAX(C2301,Scenario!$B$11))/60</f>
        <v>28.7333333333333</v>
      </c>
    </row>
    <row r="2302" customFormat="false" ht="15" hidden="false" customHeight="false" outlineLevel="0" collapsed="false">
      <c r="A2302" s="6" t="s">
        <v>3778</v>
      </c>
      <c r="B2302" s="6" t="s">
        <v>7893</v>
      </c>
      <c r="C2302" s="6" t="n">
        <v>1786732101</v>
      </c>
      <c r="D2302" s="6" t="n">
        <v>1786734193</v>
      </c>
      <c r="E2302" s="9" t="n">
        <f aca="false">MAX(0,MIN(D2302,Scenario!$B$12)-MAX(C2302,Scenario!$B$11))/60</f>
        <v>34.8666666666667</v>
      </c>
    </row>
    <row r="2303" customFormat="false" ht="15" hidden="false" customHeight="false" outlineLevel="0" collapsed="false">
      <c r="A2303" s="6" t="s">
        <v>3782</v>
      </c>
      <c r="B2303" s="6" t="s">
        <v>7890</v>
      </c>
      <c r="C2303" s="6" t="n">
        <v>1786733491</v>
      </c>
      <c r="D2303" s="6" t="n">
        <v>1786736324</v>
      </c>
      <c r="E2303" s="9" t="n">
        <f aca="false">MAX(0,MIN(D2303,Scenario!$B$12)-MAX(C2303,Scenario!$B$11))/60</f>
        <v>47.2166666666667</v>
      </c>
    </row>
    <row r="2304" customFormat="false" ht="15" hidden="false" customHeight="false" outlineLevel="0" collapsed="false">
      <c r="A2304" s="6" t="s">
        <v>3793</v>
      </c>
      <c r="B2304" s="6" t="s">
        <v>7895</v>
      </c>
      <c r="C2304" s="6" t="n">
        <v>1786733739</v>
      </c>
      <c r="D2304" s="6" t="n">
        <v>1786734202</v>
      </c>
      <c r="E2304" s="9" t="n">
        <f aca="false">MAX(0,MIN(D2304,Scenario!$B$12)-MAX(C2304,Scenario!$B$11))/60</f>
        <v>7.71666666666667</v>
      </c>
    </row>
    <row r="2305" customFormat="false" ht="15" hidden="false" customHeight="false" outlineLevel="0" collapsed="false">
      <c r="A2305" s="6" t="s">
        <v>3801</v>
      </c>
      <c r="B2305" s="6" t="s">
        <v>7891</v>
      </c>
      <c r="C2305" s="6" t="n">
        <v>1786733806</v>
      </c>
      <c r="D2305" s="6" t="n">
        <v>1786734428</v>
      </c>
      <c r="E2305" s="9" t="n">
        <f aca="false">MAX(0,MIN(D2305,Scenario!$B$12)-MAX(C2305,Scenario!$B$11))/60</f>
        <v>10.3666666666667</v>
      </c>
    </row>
    <row r="2306" customFormat="false" ht="15" hidden="false" customHeight="false" outlineLevel="0" collapsed="false">
      <c r="A2306" s="6" t="s">
        <v>3803</v>
      </c>
      <c r="B2306" s="6" t="s">
        <v>7893</v>
      </c>
      <c r="C2306" s="6" t="n">
        <v>1786734687</v>
      </c>
      <c r="D2306" s="6" t="n">
        <v>1786736159</v>
      </c>
      <c r="E2306" s="9" t="n">
        <f aca="false">MAX(0,MIN(D2306,Scenario!$B$12)-MAX(C2306,Scenario!$B$11))/60</f>
        <v>24.5333333333333</v>
      </c>
    </row>
    <row r="2307" customFormat="false" ht="15" hidden="false" customHeight="false" outlineLevel="0" collapsed="false">
      <c r="A2307" s="6" t="s">
        <v>3801</v>
      </c>
      <c r="B2307" s="6" t="s">
        <v>7891</v>
      </c>
      <c r="C2307" s="6" t="n">
        <v>1786735375</v>
      </c>
      <c r="D2307" s="6" t="n">
        <v>1786736583</v>
      </c>
      <c r="E2307" s="9" t="n">
        <f aca="false">MAX(0,MIN(D2307,Scenario!$B$12)-MAX(C2307,Scenario!$B$11))/60</f>
        <v>20.1333333333333</v>
      </c>
    </row>
    <row r="2308" customFormat="false" ht="15" hidden="false" customHeight="false" outlineLevel="0" collapsed="false">
      <c r="A2308" s="6" t="s">
        <v>3805</v>
      </c>
      <c r="B2308" s="6" t="s">
        <v>7899</v>
      </c>
      <c r="C2308" s="6" t="n">
        <v>1786735676</v>
      </c>
      <c r="D2308" s="6" t="n">
        <v>1786736705</v>
      </c>
      <c r="E2308" s="9" t="n">
        <f aca="false">MAX(0,MIN(D2308,Scenario!$B$12)-MAX(C2308,Scenario!$B$11))/60</f>
        <v>17.15</v>
      </c>
    </row>
    <row r="2309" customFormat="false" ht="15" hidden="false" customHeight="false" outlineLevel="0" collapsed="false">
      <c r="A2309" s="6" t="s">
        <v>3799</v>
      </c>
      <c r="B2309" s="6" t="s">
        <v>7895</v>
      </c>
      <c r="C2309" s="6" t="n">
        <v>1786736539</v>
      </c>
      <c r="D2309" s="6" t="n">
        <v>1786739397</v>
      </c>
      <c r="E2309" s="9" t="n">
        <f aca="false">MAX(0,MIN(D2309,Scenario!$B$12)-MAX(C2309,Scenario!$B$11))/60</f>
        <v>47.6333333333333</v>
      </c>
    </row>
    <row r="2310" customFormat="false" ht="15" hidden="false" customHeight="false" outlineLevel="0" collapsed="false">
      <c r="A2310" s="6" t="s">
        <v>3803</v>
      </c>
      <c r="B2310" s="6" t="s">
        <v>7893</v>
      </c>
      <c r="C2310" s="6" t="n">
        <v>1786737989</v>
      </c>
      <c r="D2310" s="6" t="n">
        <v>1786738961</v>
      </c>
      <c r="E2310" s="9" t="n">
        <f aca="false">MAX(0,MIN(D2310,Scenario!$B$12)-MAX(C2310,Scenario!$B$11))/60</f>
        <v>16.2</v>
      </c>
    </row>
    <row r="2311" customFormat="false" ht="15" hidden="false" customHeight="false" outlineLevel="0" collapsed="false">
      <c r="A2311" s="6" t="s">
        <v>3805</v>
      </c>
      <c r="B2311" s="6" t="s">
        <v>7899</v>
      </c>
      <c r="C2311" s="6" t="n">
        <v>1786739660</v>
      </c>
      <c r="D2311" s="6" t="n">
        <v>1786740707</v>
      </c>
      <c r="E2311" s="9" t="n">
        <f aca="false">MAX(0,MIN(D2311,Scenario!$B$12)-MAX(C2311,Scenario!$B$11))/60</f>
        <v>17.45</v>
      </c>
    </row>
    <row r="2312" customFormat="false" ht="15" hidden="false" customHeight="false" outlineLevel="0" collapsed="false">
      <c r="A2312" s="6" t="s">
        <v>3809</v>
      </c>
      <c r="B2312" s="6" t="s">
        <v>7899</v>
      </c>
      <c r="C2312" s="6" t="n">
        <v>1786740813</v>
      </c>
      <c r="D2312" s="6" t="n">
        <v>1786743480</v>
      </c>
      <c r="E2312" s="9" t="n">
        <f aca="false">MAX(0,MIN(D2312,Scenario!$B$12)-MAX(C2312,Scenario!$B$11))/60</f>
        <v>44.45</v>
      </c>
    </row>
    <row r="2313" customFormat="false" ht="15" hidden="false" customHeight="false" outlineLevel="0" collapsed="false">
      <c r="A2313" s="6" t="s">
        <v>3811</v>
      </c>
      <c r="B2313" s="6" t="s">
        <v>7893</v>
      </c>
      <c r="C2313" s="6" t="n">
        <v>1786743683</v>
      </c>
      <c r="D2313" s="6" t="n">
        <v>1786746987</v>
      </c>
      <c r="E2313" s="9" t="n">
        <f aca="false">MAX(0,MIN(D2313,Scenario!$B$12)-MAX(C2313,Scenario!$B$11))/60</f>
        <v>55.0666666666667</v>
      </c>
    </row>
    <row r="2314" customFormat="false" ht="15" hidden="false" customHeight="false" outlineLevel="0" collapsed="false">
      <c r="A2314" s="6" t="s">
        <v>3807</v>
      </c>
      <c r="B2314" s="6" t="s">
        <v>7898</v>
      </c>
      <c r="C2314" s="6" t="n">
        <v>1786777228</v>
      </c>
      <c r="D2314" s="6" t="n">
        <v>1786779151</v>
      </c>
      <c r="E2314" s="9" t="n">
        <f aca="false">MAX(0,MIN(D2314,Scenario!$B$12)-MAX(C2314,Scenario!$B$11))/60</f>
        <v>32.05</v>
      </c>
    </row>
    <row r="2315" customFormat="false" ht="15" hidden="false" customHeight="false" outlineLevel="0" collapsed="false">
      <c r="A2315" s="6" t="s">
        <v>3768</v>
      </c>
      <c r="B2315" s="6" t="s">
        <v>7898</v>
      </c>
      <c r="C2315" s="6" t="n">
        <v>1786779206</v>
      </c>
      <c r="D2315" s="6" t="n">
        <v>1786779504</v>
      </c>
      <c r="E2315" s="9" t="n">
        <f aca="false">MAX(0,MIN(D2315,Scenario!$B$12)-MAX(C2315,Scenario!$B$11))/60</f>
        <v>4.96666666666667</v>
      </c>
    </row>
    <row r="2316" customFormat="false" ht="15" hidden="false" customHeight="false" outlineLevel="0" collapsed="false">
      <c r="A2316" s="6" t="s">
        <v>3807</v>
      </c>
      <c r="B2316" s="6" t="s">
        <v>7898</v>
      </c>
      <c r="C2316" s="6" t="n">
        <v>1786779831</v>
      </c>
      <c r="D2316" s="6" t="n">
        <v>1786783239</v>
      </c>
      <c r="E2316" s="9" t="n">
        <f aca="false">MAX(0,MIN(D2316,Scenario!$B$12)-MAX(C2316,Scenario!$B$11))/60</f>
        <v>56.8</v>
      </c>
    </row>
    <row r="2317" customFormat="false" ht="15" hidden="false" customHeight="false" outlineLevel="0" collapsed="false">
      <c r="A2317" s="6" t="s">
        <v>3817</v>
      </c>
      <c r="B2317" s="6" t="s">
        <v>7898</v>
      </c>
      <c r="C2317" s="6" t="n">
        <v>1786790858</v>
      </c>
      <c r="D2317" s="6" t="n">
        <v>1786794129</v>
      </c>
      <c r="E2317" s="9" t="n">
        <f aca="false">MAX(0,MIN(D2317,Scenario!$B$12)-MAX(C2317,Scenario!$B$11))/60</f>
        <v>54.5166666666667</v>
      </c>
    </row>
    <row r="2318" customFormat="false" ht="15" hidden="false" customHeight="false" outlineLevel="0" collapsed="false">
      <c r="A2318" s="6" t="s">
        <v>3817</v>
      </c>
      <c r="B2318" s="6" t="s">
        <v>7898</v>
      </c>
      <c r="C2318" s="6" t="n">
        <v>1786795957</v>
      </c>
      <c r="D2318" s="6" t="n">
        <v>1786799358</v>
      </c>
      <c r="E2318" s="9" t="n">
        <f aca="false">MAX(0,MIN(D2318,Scenario!$B$12)-MAX(C2318,Scenario!$B$11))/60</f>
        <v>56.6833333333333</v>
      </c>
    </row>
    <row r="2319" customFormat="false" ht="15" hidden="false" customHeight="false" outlineLevel="0" collapsed="false">
      <c r="A2319" s="6" t="s">
        <v>3724</v>
      </c>
      <c r="B2319" s="6" t="s">
        <v>7898</v>
      </c>
      <c r="C2319" s="6" t="n">
        <v>1786799399</v>
      </c>
      <c r="D2319" s="6" t="n">
        <v>1786800504</v>
      </c>
      <c r="E2319" s="9" t="n">
        <f aca="false">MAX(0,MIN(D2319,Scenario!$B$12)-MAX(C2319,Scenario!$B$11))/60</f>
        <v>18.4166666666667</v>
      </c>
    </row>
    <row r="2320" customFormat="false" ht="15" hidden="false" customHeight="false" outlineLevel="0" collapsed="false">
      <c r="A2320" s="6" t="s">
        <v>3825</v>
      </c>
      <c r="B2320" s="6" t="s">
        <v>7894</v>
      </c>
      <c r="C2320" s="6" t="n">
        <v>1786816846</v>
      </c>
      <c r="D2320" s="6" t="n">
        <v>1786818966</v>
      </c>
      <c r="E2320" s="9" t="n">
        <f aca="false">MAX(0,MIN(D2320,Scenario!$B$12)-MAX(C2320,Scenario!$B$11))/60</f>
        <v>35.3333333333333</v>
      </c>
    </row>
    <row r="2321" customFormat="false" ht="15" hidden="false" customHeight="false" outlineLevel="0" collapsed="false">
      <c r="A2321" s="6" t="s">
        <v>3807</v>
      </c>
      <c r="B2321" s="6" t="s">
        <v>7894</v>
      </c>
      <c r="C2321" s="6" t="n">
        <v>1786822814</v>
      </c>
      <c r="D2321" s="6" t="n">
        <v>1786823264</v>
      </c>
      <c r="E2321" s="9" t="n">
        <f aca="false">MAX(0,MIN(D2321,Scenario!$B$12)-MAX(C2321,Scenario!$B$11))/60</f>
        <v>7.5</v>
      </c>
    </row>
    <row r="2322" customFormat="false" ht="15" hidden="false" customHeight="false" outlineLevel="0" collapsed="false">
      <c r="A2322" s="6" t="s">
        <v>3807</v>
      </c>
      <c r="B2322" s="6" t="s">
        <v>7894</v>
      </c>
      <c r="C2322" s="6" t="n">
        <v>1786823951</v>
      </c>
      <c r="D2322" s="6" t="n">
        <v>1786824750</v>
      </c>
      <c r="E2322" s="9" t="n">
        <f aca="false">MAX(0,MIN(D2322,Scenario!$B$12)-MAX(C2322,Scenario!$B$11))/60</f>
        <v>13.3166666666667</v>
      </c>
    </row>
    <row r="2323" customFormat="false" ht="15" hidden="false" customHeight="false" outlineLevel="0" collapsed="false">
      <c r="A2323" s="6" t="s">
        <v>3813</v>
      </c>
      <c r="B2323" s="6" t="s">
        <v>7897</v>
      </c>
      <c r="C2323" s="6" t="n">
        <v>1786831222</v>
      </c>
      <c r="D2323" s="6" t="n">
        <v>1786836567</v>
      </c>
      <c r="E2323" s="9" t="n">
        <f aca="false">MAX(0,MIN(D2323,Scenario!$B$12)-MAX(C2323,Scenario!$B$11))/60</f>
        <v>89.0833333333333</v>
      </c>
    </row>
    <row r="2324" customFormat="false" ht="15" hidden="false" customHeight="false" outlineLevel="0" collapsed="false">
      <c r="A2324" s="6" t="s">
        <v>3744</v>
      </c>
      <c r="B2324" s="6" t="s">
        <v>7896</v>
      </c>
      <c r="C2324" s="6" t="n">
        <v>1786831258</v>
      </c>
      <c r="D2324" s="6" t="n">
        <v>1786834579</v>
      </c>
      <c r="E2324" s="9" t="n">
        <f aca="false">MAX(0,MIN(D2324,Scenario!$B$12)-MAX(C2324,Scenario!$B$11))/60</f>
        <v>55.35</v>
      </c>
    </row>
    <row r="2325" customFormat="false" ht="15" hidden="false" customHeight="false" outlineLevel="0" collapsed="false">
      <c r="A2325" s="6" t="s">
        <v>3815</v>
      </c>
      <c r="B2325" s="6" t="s">
        <v>7896</v>
      </c>
      <c r="C2325" s="6" t="n">
        <v>1786834592</v>
      </c>
      <c r="D2325" s="6" t="n">
        <v>1786835775</v>
      </c>
      <c r="E2325" s="9" t="n">
        <f aca="false">MAX(0,MIN(D2325,Scenario!$B$12)-MAX(C2325,Scenario!$B$11))/60</f>
        <v>19.7166666666667</v>
      </c>
    </row>
    <row r="2326" customFormat="false" ht="15" hidden="false" customHeight="false" outlineLevel="0" collapsed="false">
      <c r="A2326" s="6" t="s">
        <v>3821</v>
      </c>
      <c r="B2326" s="6" t="s">
        <v>7896</v>
      </c>
      <c r="C2326" s="6" t="n">
        <v>1786835799</v>
      </c>
      <c r="D2326" s="6" t="n">
        <v>1786838422</v>
      </c>
      <c r="E2326" s="9" t="n">
        <f aca="false">MAX(0,MIN(D2326,Scenario!$B$12)-MAX(C2326,Scenario!$B$11))/60</f>
        <v>43.7166666666667</v>
      </c>
    </row>
    <row r="2327" customFormat="false" ht="15" hidden="false" customHeight="false" outlineLevel="0" collapsed="false">
      <c r="A2327" s="6" t="s">
        <v>3827</v>
      </c>
      <c r="B2327" s="6" t="s">
        <v>7886</v>
      </c>
      <c r="C2327" s="6" t="n">
        <v>1786871817</v>
      </c>
      <c r="D2327" s="6" t="n">
        <v>1786876171</v>
      </c>
      <c r="E2327" s="9" t="n">
        <f aca="false">MAX(0,MIN(D2327,Scenario!$B$12)-MAX(C2327,Scenario!$B$11))/60</f>
        <v>72.5666666666667</v>
      </c>
    </row>
    <row r="2328" customFormat="false" ht="15" hidden="false" customHeight="false" outlineLevel="0" collapsed="false">
      <c r="A2328" s="6" t="s">
        <v>3827</v>
      </c>
      <c r="B2328" s="6" t="s">
        <v>7886</v>
      </c>
      <c r="C2328" s="6" t="n">
        <v>1786878005</v>
      </c>
      <c r="D2328" s="6" t="n">
        <v>1786882001</v>
      </c>
      <c r="E2328" s="9" t="n">
        <f aca="false">MAX(0,MIN(D2328,Scenario!$B$12)-MAX(C2328,Scenario!$B$11))/60</f>
        <v>66.6</v>
      </c>
    </row>
    <row r="2329" customFormat="false" ht="15" hidden="false" customHeight="false" outlineLevel="0" collapsed="false">
      <c r="A2329" s="6" t="s">
        <v>3829</v>
      </c>
      <c r="B2329" s="6" t="s">
        <v>7886</v>
      </c>
      <c r="C2329" s="6" t="n">
        <v>1786882030</v>
      </c>
      <c r="D2329" s="6" t="n">
        <v>1786883572</v>
      </c>
      <c r="E2329" s="9" t="n">
        <f aca="false">MAX(0,MIN(D2329,Scenario!$B$12)-MAX(C2329,Scenario!$B$11))/60</f>
        <v>25.7</v>
      </c>
    </row>
    <row r="2330" customFormat="false" ht="15" hidden="false" customHeight="false" outlineLevel="0" collapsed="false">
      <c r="A2330" s="6" t="s">
        <v>3829</v>
      </c>
      <c r="B2330" s="6" t="s">
        <v>7886</v>
      </c>
      <c r="C2330" s="6" t="n">
        <v>1786885283</v>
      </c>
      <c r="D2330" s="6" t="n">
        <v>1786890128</v>
      </c>
      <c r="E2330" s="9" t="n">
        <f aca="false">MAX(0,MIN(D2330,Scenario!$B$12)-MAX(C2330,Scenario!$B$11))/60</f>
        <v>80.75</v>
      </c>
    </row>
    <row r="2331" customFormat="false" ht="15" hidden="false" customHeight="false" outlineLevel="0" collapsed="false">
      <c r="A2331" s="6" t="s">
        <v>3831</v>
      </c>
      <c r="B2331" s="6" t="s">
        <v>7894</v>
      </c>
      <c r="C2331" s="6" t="n">
        <v>1786888810</v>
      </c>
      <c r="D2331" s="6" t="n">
        <v>1786889416</v>
      </c>
      <c r="E2331" s="9" t="n">
        <f aca="false">MAX(0,MIN(D2331,Scenario!$B$12)-MAX(C2331,Scenario!$B$11))/60</f>
        <v>10.1</v>
      </c>
    </row>
    <row r="2332" customFormat="false" ht="15" hidden="false" customHeight="false" outlineLevel="0" collapsed="false">
      <c r="A2332" s="6" t="s">
        <v>3833</v>
      </c>
      <c r="B2332" s="6" t="s">
        <v>7894</v>
      </c>
      <c r="C2332" s="6" t="n">
        <v>1786889447</v>
      </c>
      <c r="D2332" s="6" t="n">
        <v>1786890262</v>
      </c>
      <c r="E2332" s="9" t="n">
        <f aca="false">MAX(0,MIN(D2332,Scenario!$B$12)-MAX(C2332,Scenario!$B$11))/60</f>
        <v>13.5833333333333</v>
      </c>
    </row>
    <row r="2333" customFormat="false" ht="15" hidden="false" customHeight="false" outlineLevel="0" collapsed="false">
      <c r="A2333" s="6" t="s">
        <v>3835</v>
      </c>
      <c r="B2333" s="6" t="s">
        <v>7894</v>
      </c>
      <c r="C2333" s="6" t="n">
        <v>1786890280</v>
      </c>
      <c r="D2333" s="6" t="n">
        <v>1786892750</v>
      </c>
      <c r="E2333" s="9" t="n">
        <f aca="false">MAX(0,MIN(D2333,Scenario!$B$12)-MAX(C2333,Scenario!$B$11))/60</f>
        <v>41.1666666666667</v>
      </c>
    </row>
    <row r="2334" customFormat="false" ht="15" hidden="false" customHeight="false" outlineLevel="0" collapsed="false">
      <c r="A2334" s="6" t="s">
        <v>3839</v>
      </c>
      <c r="B2334" s="6" t="s">
        <v>7894</v>
      </c>
      <c r="C2334" s="6" t="n">
        <v>1786894533</v>
      </c>
      <c r="D2334" s="6" t="n">
        <v>1786895867</v>
      </c>
      <c r="E2334" s="9" t="n">
        <f aca="false">MAX(0,MIN(D2334,Scenario!$B$12)-MAX(C2334,Scenario!$B$11))/60</f>
        <v>22.2333333333333</v>
      </c>
    </row>
    <row r="2335" customFormat="false" ht="15" hidden="false" customHeight="false" outlineLevel="0" collapsed="false">
      <c r="A2335" s="6" t="s">
        <v>3841</v>
      </c>
      <c r="B2335" s="6" t="s">
        <v>7896</v>
      </c>
      <c r="C2335" s="6" t="n">
        <v>1786917657</v>
      </c>
      <c r="D2335" s="6" t="n">
        <v>1786922542</v>
      </c>
      <c r="E2335" s="9" t="n">
        <f aca="false">MAX(0,MIN(D2335,Scenario!$B$12)-MAX(C2335,Scenario!$B$11))/60</f>
        <v>81.4166666666667</v>
      </c>
    </row>
    <row r="2336" customFormat="false" ht="15" hidden="false" customHeight="false" outlineLevel="0" collapsed="false">
      <c r="A2336" s="6" t="s">
        <v>3843</v>
      </c>
      <c r="B2336" s="6" t="s">
        <v>7883</v>
      </c>
      <c r="C2336" s="6" t="n">
        <v>1786950968</v>
      </c>
      <c r="D2336" s="6" t="n">
        <v>1786954043</v>
      </c>
      <c r="E2336" s="9" t="n">
        <f aca="false">MAX(0,MIN(D2336,Scenario!$B$12)-MAX(C2336,Scenario!$B$11))/60</f>
        <v>51.25</v>
      </c>
    </row>
    <row r="2337" customFormat="false" ht="15" hidden="false" customHeight="false" outlineLevel="0" collapsed="false">
      <c r="A2337" s="6" t="s">
        <v>3845</v>
      </c>
      <c r="B2337" s="6" t="s">
        <v>7884</v>
      </c>
      <c r="C2337" s="6" t="n">
        <v>1786952404</v>
      </c>
      <c r="D2337" s="6" t="n">
        <v>1786953766</v>
      </c>
      <c r="E2337" s="9" t="n">
        <f aca="false">MAX(0,MIN(D2337,Scenario!$B$12)-MAX(C2337,Scenario!$B$11))/60</f>
        <v>22.7</v>
      </c>
    </row>
    <row r="2338" customFormat="false" ht="15" hidden="false" customHeight="false" outlineLevel="0" collapsed="false">
      <c r="A2338" s="6" t="s">
        <v>3847</v>
      </c>
      <c r="B2338" s="6" t="s">
        <v>7885</v>
      </c>
      <c r="C2338" s="6" t="n">
        <v>1786954410</v>
      </c>
      <c r="D2338" s="6" t="n">
        <v>1786956005</v>
      </c>
      <c r="E2338" s="9" t="n">
        <f aca="false">MAX(0,MIN(D2338,Scenario!$B$12)-MAX(C2338,Scenario!$B$11))/60</f>
        <v>26.5833333333333</v>
      </c>
    </row>
    <row r="2339" customFormat="false" ht="15" hidden="false" customHeight="false" outlineLevel="0" collapsed="false">
      <c r="A2339" s="6" t="s">
        <v>3849</v>
      </c>
      <c r="B2339" s="6" t="s">
        <v>7886</v>
      </c>
      <c r="C2339" s="6" t="n">
        <v>1786954925</v>
      </c>
      <c r="D2339" s="6" t="n">
        <v>1786959761</v>
      </c>
      <c r="E2339" s="9" t="n">
        <f aca="false">MAX(0,MIN(D2339,Scenario!$B$12)-MAX(C2339,Scenario!$B$11))/60</f>
        <v>80.6</v>
      </c>
    </row>
    <row r="2340" customFormat="false" ht="15" hidden="false" customHeight="false" outlineLevel="0" collapsed="false">
      <c r="A2340" s="6" t="s">
        <v>3851</v>
      </c>
      <c r="B2340" s="6" t="s">
        <v>7884</v>
      </c>
      <c r="C2340" s="6" t="n">
        <v>1786955143</v>
      </c>
      <c r="D2340" s="6" t="n">
        <v>1786956019</v>
      </c>
      <c r="E2340" s="9" t="n">
        <f aca="false">MAX(0,MIN(D2340,Scenario!$B$12)-MAX(C2340,Scenario!$B$11))/60</f>
        <v>14.6</v>
      </c>
    </row>
    <row r="2341" customFormat="false" ht="15" hidden="false" customHeight="false" outlineLevel="0" collapsed="false">
      <c r="A2341" s="6" t="s">
        <v>3843</v>
      </c>
      <c r="B2341" s="6" t="s">
        <v>7883</v>
      </c>
      <c r="C2341" s="6" t="n">
        <v>1786955372</v>
      </c>
      <c r="D2341" s="6" t="n">
        <v>1786960650</v>
      </c>
      <c r="E2341" s="9" t="n">
        <f aca="false">MAX(0,MIN(D2341,Scenario!$B$12)-MAX(C2341,Scenario!$B$11))/60</f>
        <v>87.9666666666667</v>
      </c>
    </row>
    <row r="2342" customFormat="false" ht="15" hidden="false" customHeight="false" outlineLevel="0" collapsed="false">
      <c r="A2342" s="6" t="s">
        <v>3853</v>
      </c>
      <c r="B2342" s="6" t="s">
        <v>7885</v>
      </c>
      <c r="C2342" s="6" t="n">
        <v>1786956813</v>
      </c>
      <c r="D2342" s="6" t="n">
        <v>1786959754</v>
      </c>
      <c r="E2342" s="9" t="n">
        <f aca="false">MAX(0,MIN(D2342,Scenario!$B$12)-MAX(C2342,Scenario!$B$11))/60</f>
        <v>49.0166666666667</v>
      </c>
    </row>
    <row r="2343" customFormat="false" ht="15" hidden="false" customHeight="false" outlineLevel="0" collapsed="false">
      <c r="A2343" s="6" t="s">
        <v>3855</v>
      </c>
      <c r="B2343" s="6" t="s">
        <v>7888</v>
      </c>
      <c r="C2343" s="6" t="n">
        <v>1786957417</v>
      </c>
      <c r="D2343" s="6" t="n">
        <v>1786958628</v>
      </c>
      <c r="E2343" s="9" t="n">
        <f aca="false">MAX(0,MIN(D2343,Scenario!$B$12)-MAX(C2343,Scenario!$B$11))/60</f>
        <v>20.1833333333333</v>
      </c>
    </row>
    <row r="2344" customFormat="false" ht="15" hidden="false" customHeight="false" outlineLevel="0" collapsed="false">
      <c r="A2344" s="6" t="s">
        <v>3851</v>
      </c>
      <c r="B2344" s="6" t="s">
        <v>7884</v>
      </c>
      <c r="C2344" s="6" t="n">
        <v>1786957935</v>
      </c>
      <c r="D2344" s="6" t="n">
        <v>1786958338</v>
      </c>
      <c r="E2344" s="9" t="n">
        <f aca="false">MAX(0,MIN(D2344,Scenario!$B$12)-MAX(C2344,Scenario!$B$11))/60</f>
        <v>6.71666666666667</v>
      </c>
    </row>
    <row r="2345" customFormat="false" ht="15" hidden="false" customHeight="false" outlineLevel="0" collapsed="false">
      <c r="A2345" s="6" t="s">
        <v>3857</v>
      </c>
      <c r="B2345" s="6" t="s">
        <v>7887</v>
      </c>
      <c r="C2345" s="6" t="n">
        <v>1786958760</v>
      </c>
      <c r="D2345" s="6" t="n">
        <v>1786962212</v>
      </c>
      <c r="E2345" s="9" t="n">
        <f aca="false">MAX(0,MIN(D2345,Scenario!$B$12)-MAX(C2345,Scenario!$B$11))/60</f>
        <v>57.5333333333333</v>
      </c>
    </row>
    <row r="2346" customFormat="false" ht="15" hidden="false" customHeight="false" outlineLevel="0" collapsed="false">
      <c r="A2346" s="6" t="s">
        <v>3859</v>
      </c>
      <c r="B2346" s="6" t="s">
        <v>7885</v>
      </c>
      <c r="C2346" s="6" t="n">
        <v>1786959787</v>
      </c>
      <c r="D2346" s="6" t="n">
        <v>1786964818</v>
      </c>
      <c r="E2346" s="9" t="n">
        <f aca="false">MAX(0,MIN(D2346,Scenario!$B$12)-MAX(C2346,Scenario!$B$11))/60</f>
        <v>83.85</v>
      </c>
    </row>
    <row r="2347" customFormat="false" ht="15" hidden="false" customHeight="false" outlineLevel="0" collapsed="false">
      <c r="A2347" s="6" t="s">
        <v>3863</v>
      </c>
      <c r="B2347" s="6" t="s">
        <v>7886</v>
      </c>
      <c r="C2347" s="6" t="n">
        <v>1786959803</v>
      </c>
      <c r="D2347" s="6" t="n">
        <v>1786963730</v>
      </c>
      <c r="E2347" s="9" t="n">
        <f aca="false">MAX(0,MIN(D2347,Scenario!$B$12)-MAX(C2347,Scenario!$B$11))/60</f>
        <v>65.45</v>
      </c>
    </row>
    <row r="2348" customFormat="false" ht="15" hidden="false" customHeight="false" outlineLevel="0" collapsed="false">
      <c r="A2348" s="6" t="s">
        <v>3867</v>
      </c>
      <c r="B2348" s="6" t="s">
        <v>7884</v>
      </c>
      <c r="C2348" s="6" t="n">
        <v>1786960831</v>
      </c>
      <c r="D2348" s="6" t="n">
        <v>1786965081</v>
      </c>
      <c r="E2348" s="9" t="n">
        <f aca="false">MAX(0,MIN(D2348,Scenario!$B$12)-MAX(C2348,Scenario!$B$11))/60</f>
        <v>70.8333333333333</v>
      </c>
    </row>
    <row r="2349" customFormat="false" ht="15" hidden="false" customHeight="false" outlineLevel="0" collapsed="false">
      <c r="A2349" s="6" t="s">
        <v>3871</v>
      </c>
      <c r="B2349" s="6" t="s">
        <v>7889</v>
      </c>
      <c r="C2349" s="6" t="n">
        <v>1786961221</v>
      </c>
      <c r="D2349" s="6" t="n">
        <v>1786962224</v>
      </c>
      <c r="E2349" s="9" t="n">
        <f aca="false">MAX(0,MIN(D2349,Scenario!$B$12)-MAX(C2349,Scenario!$B$11))/60</f>
        <v>16.7166666666667</v>
      </c>
    </row>
    <row r="2350" customFormat="false" ht="15" hidden="false" customHeight="false" outlineLevel="0" collapsed="false">
      <c r="A2350" s="6" t="s">
        <v>3879</v>
      </c>
      <c r="B2350" s="6" t="s">
        <v>7882</v>
      </c>
      <c r="C2350" s="6" t="n">
        <v>1786962258</v>
      </c>
      <c r="D2350" s="6" t="n">
        <v>1786966312</v>
      </c>
      <c r="E2350" s="9" t="n">
        <f aca="false">MAX(0,MIN(D2350,Scenario!$B$12)-MAX(C2350,Scenario!$B$11))/60</f>
        <v>67.5666666666667</v>
      </c>
    </row>
    <row r="2351" customFormat="false" ht="15" hidden="false" customHeight="false" outlineLevel="0" collapsed="false">
      <c r="A2351" s="6" t="s">
        <v>3873</v>
      </c>
      <c r="B2351" s="6" t="s">
        <v>7887</v>
      </c>
      <c r="C2351" s="6" t="n">
        <v>1786962262</v>
      </c>
      <c r="D2351" s="6" t="n">
        <v>1786965635</v>
      </c>
      <c r="E2351" s="9" t="n">
        <f aca="false">MAX(0,MIN(D2351,Scenario!$B$12)-MAX(C2351,Scenario!$B$11))/60</f>
        <v>56.2166666666667</v>
      </c>
    </row>
    <row r="2352" customFormat="false" ht="15" hidden="false" customHeight="false" outlineLevel="0" collapsed="false">
      <c r="A2352" s="6" t="s">
        <v>3875</v>
      </c>
      <c r="B2352" s="6" t="s">
        <v>7883</v>
      </c>
      <c r="C2352" s="6" t="n">
        <v>1786962474</v>
      </c>
      <c r="D2352" s="6" t="n">
        <v>1786964499</v>
      </c>
      <c r="E2352" s="9" t="n">
        <f aca="false">MAX(0,MIN(D2352,Scenario!$B$12)-MAX(C2352,Scenario!$B$11))/60</f>
        <v>33.75</v>
      </c>
    </row>
    <row r="2353" customFormat="false" ht="15" hidden="false" customHeight="false" outlineLevel="0" collapsed="false">
      <c r="A2353" s="6" t="s">
        <v>3881</v>
      </c>
      <c r="B2353" s="6" t="s">
        <v>7888</v>
      </c>
      <c r="C2353" s="6" t="n">
        <v>1786962875</v>
      </c>
      <c r="D2353" s="6" t="n">
        <v>1786964545</v>
      </c>
      <c r="E2353" s="9" t="n">
        <f aca="false">MAX(0,MIN(D2353,Scenario!$B$12)-MAX(C2353,Scenario!$B$11))/60</f>
        <v>27.8333333333333</v>
      </c>
    </row>
    <row r="2354" customFormat="false" ht="15" hidden="false" customHeight="false" outlineLevel="0" collapsed="false">
      <c r="A2354" s="6" t="s">
        <v>3849</v>
      </c>
      <c r="B2354" s="6" t="s">
        <v>7886</v>
      </c>
      <c r="C2354" s="6" t="n">
        <v>1786963745</v>
      </c>
      <c r="D2354" s="6" t="n">
        <v>1786966450</v>
      </c>
      <c r="E2354" s="9" t="n">
        <f aca="false">MAX(0,MIN(D2354,Scenario!$B$12)-MAX(C2354,Scenario!$B$11))/60</f>
        <v>45.0833333333333</v>
      </c>
    </row>
    <row r="2355" customFormat="false" ht="15" hidden="false" customHeight="false" outlineLevel="0" collapsed="false">
      <c r="A2355" s="6" t="s">
        <v>3889</v>
      </c>
      <c r="B2355" s="6" t="s">
        <v>7889</v>
      </c>
      <c r="C2355" s="6" t="n">
        <v>1786963997</v>
      </c>
      <c r="D2355" s="6" t="n">
        <v>1786965606</v>
      </c>
      <c r="E2355" s="9" t="n">
        <f aca="false">MAX(0,MIN(D2355,Scenario!$B$12)-MAX(C2355,Scenario!$B$11))/60</f>
        <v>26.8166666666667</v>
      </c>
    </row>
    <row r="2356" customFormat="false" ht="15" hidden="false" customHeight="false" outlineLevel="0" collapsed="false">
      <c r="A2356" s="6" t="s">
        <v>3887</v>
      </c>
      <c r="B2356" s="6" t="s">
        <v>7883</v>
      </c>
      <c r="C2356" s="6" t="n">
        <v>1786964531</v>
      </c>
      <c r="D2356" s="6" t="n">
        <v>1786966175</v>
      </c>
      <c r="E2356" s="9" t="n">
        <f aca="false">MAX(0,MIN(D2356,Scenario!$B$12)-MAX(C2356,Scenario!$B$11))/60</f>
        <v>27.4</v>
      </c>
    </row>
    <row r="2357" customFormat="false" ht="15" hidden="false" customHeight="false" outlineLevel="0" collapsed="false">
      <c r="A2357" s="6" t="s">
        <v>3885</v>
      </c>
      <c r="B2357" s="6" t="s">
        <v>7884</v>
      </c>
      <c r="C2357" s="6" t="n">
        <v>1786965107</v>
      </c>
      <c r="D2357" s="6" t="n">
        <v>1786967854</v>
      </c>
      <c r="E2357" s="9" t="n">
        <f aca="false">MAX(0,MIN(D2357,Scenario!$B$12)-MAX(C2357,Scenario!$B$11))/60</f>
        <v>45.7833333333333</v>
      </c>
    </row>
    <row r="2358" customFormat="false" ht="15" hidden="false" customHeight="false" outlineLevel="0" collapsed="false">
      <c r="A2358" s="6" t="s">
        <v>3881</v>
      </c>
      <c r="B2358" s="6" t="s">
        <v>7888</v>
      </c>
      <c r="C2358" s="6" t="n">
        <v>1786965499</v>
      </c>
      <c r="D2358" s="6" t="n">
        <v>1786967209</v>
      </c>
      <c r="E2358" s="9" t="n">
        <f aca="false">MAX(0,MIN(D2358,Scenario!$B$12)-MAX(C2358,Scenario!$B$11))/60</f>
        <v>28.5</v>
      </c>
    </row>
    <row r="2359" customFormat="false" ht="15" hidden="false" customHeight="false" outlineLevel="0" collapsed="false">
      <c r="A2359" s="6" t="s">
        <v>3857</v>
      </c>
      <c r="B2359" s="6" t="s">
        <v>7887</v>
      </c>
      <c r="C2359" s="6" t="n">
        <v>1786965658</v>
      </c>
      <c r="D2359" s="6" t="n">
        <v>1786969635</v>
      </c>
      <c r="E2359" s="9" t="n">
        <f aca="false">MAX(0,MIN(D2359,Scenario!$B$12)-MAX(C2359,Scenario!$B$11))/60</f>
        <v>66.2833333333333</v>
      </c>
    </row>
    <row r="2360" customFormat="false" ht="15" hidden="false" customHeight="false" outlineLevel="0" collapsed="false">
      <c r="A2360" s="6" t="s">
        <v>3875</v>
      </c>
      <c r="B2360" s="6" t="s">
        <v>7883</v>
      </c>
      <c r="C2360" s="6" t="n">
        <v>1786966198</v>
      </c>
      <c r="D2360" s="6" t="n">
        <v>1786969701</v>
      </c>
      <c r="E2360" s="9" t="n">
        <f aca="false">MAX(0,MIN(D2360,Scenario!$B$12)-MAX(C2360,Scenario!$B$11))/60</f>
        <v>58.3833333333333</v>
      </c>
    </row>
    <row r="2361" customFormat="false" ht="15" hidden="false" customHeight="false" outlineLevel="0" collapsed="false">
      <c r="A2361" s="6" t="s">
        <v>3859</v>
      </c>
      <c r="B2361" s="6" t="s">
        <v>7885</v>
      </c>
      <c r="C2361" s="6" t="n">
        <v>1786966623</v>
      </c>
      <c r="D2361" s="6" t="n">
        <v>1786970319</v>
      </c>
      <c r="E2361" s="9" t="n">
        <f aca="false">MAX(0,MIN(D2361,Scenario!$B$12)-MAX(C2361,Scenario!$B$11))/60</f>
        <v>61.6</v>
      </c>
    </row>
    <row r="2362" customFormat="false" ht="15" hidden="false" customHeight="false" outlineLevel="0" collapsed="false">
      <c r="A2362" s="6" t="s">
        <v>3897</v>
      </c>
      <c r="B2362" s="6" t="s">
        <v>7889</v>
      </c>
      <c r="C2362" s="6" t="n">
        <v>1786966887</v>
      </c>
      <c r="D2362" s="6" t="n">
        <v>1786971821</v>
      </c>
      <c r="E2362" s="9" t="n">
        <f aca="false">MAX(0,MIN(D2362,Scenario!$B$12)-MAX(C2362,Scenario!$B$11))/60</f>
        <v>82.2333333333333</v>
      </c>
    </row>
    <row r="2363" customFormat="false" ht="15" hidden="false" customHeight="false" outlineLevel="0" collapsed="false">
      <c r="A2363" s="6" t="s">
        <v>3891</v>
      </c>
      <c r="B2363" s="6" t="s">
        <v>7884</v>
      </c>
      <c r="C2363" s="6" t="n">
        <v>1786967882</v>
      </c>
      <c r="D2363" s="6" t="n">
        <v>1786968219</v>
      </c>
      <c r="E2363" s="9" t="n">
        <f aca="false">MAX(0,MIN(D2363,Scenario!$B$12)-MAX(C2363,Scenario!$B$11))/60</f>
        <v>5.61666666666667</v>
      </c>
    </row>
    <row r="2364" customFormat="false" ht="15" hidden="false" customHeight="false" outlineLevel="0" collapsed="false">
      <c r="A2364" s="6" t="s">
        <v>3861</v>
      </c>
      <c r="B2364" s="6" t="s">
        <v>7890</v>
      </c>
      <c r="C2364" s="6" t="n">
        <v>1786968021</v>
      </c>
      <c r="D2364" s="6" t="n">
        <v>1786969006</v>
      </c>
      <c r="E2364" s="9" t="n">
        <f aca="false">MAX(0,MIN(D2364,Scenario!$B$12)-MAX(C2364,Scenario!$B$11))/60</f>
        <v>16.4166666666667</v>
      </c>
    </row>
    <row r="2365" customFormat="false" ht="15" hidden="false" customHeight="false" outlineLevel="0" collapsed="false">
      <c r="A2365" s="6" t="s">
        <v>3869</v>
      </c>
      <c r="B2365" s="6" t="s">
        <v>7892</v>
      </c>
      <c r="C2365" s="6" t="n">
        <v>1786968028</v>
      </c>
      <c r="D2365" s="6" t="n">
        <v>1786970102</v>
      </c>
      <c r="E2365" s="9" t="n">
        <f aca="false">MAX(0,MIN(D2365,Scenario!$B$12)-MAX(C2365,Scenario!$B$11))/60</f>
        <v>34.5666666666667</v>
      </c>
    </row>
    <row r="2366" customFormat="false" ht="15" hidden="false" customHeight="false" outlineLevel="0" collapsed="false">
      <c r="A2366" s="6" t="s">
        <v>3865</v>
      </c>
      <c r="B2366" s="6" t="s">
        <v>7891</v>
      </c>
      <c r="C2366" s="6" t="n">
        <v>1786968044</v>
      </c>
      <c r="D2366" s="6" t="n">
        <v>1786969074</v>
      </c>
      <c r="E2366" s="9" t="n">
        <f aca="false">MAX(0,MIN(D2366,Scenario!$B$12)-MAX(C2366,Scenario!$B$11))/60</f>
        <v>17.1666666666667</v>
      </c>
    </row>
    <row r="2367" customFormat="false" ht="15" hidden="false" customHeight="false" outlineLevel="0" collapsed="false">
      <c r="A2367" s="6" t="s">
        <v>3877</v>
      </c>
      <c r="B2367" s="6" t="s">
        <v>7884</v>
      </c>
      <c r="C2367" s="6" t="n">
        <v>1786968271</v>
      </c>
      <c r="D2367" s="6" t="n">
        <v>1786969674</v>
      </c>
      <c r="E2367" s="9" t="n">
        <f aca="false">MAX(0,MIN(D2367,Scenario!$B$12)-MAX(C2367,Scenario!$B$11))/60</f>
        <v>23.3833333333333</v>
      </c>
    </row>
    <row r="2368" customFormat="false" ht="15" hidden="false" customHeight="false" outlineLevel="0" collapsed="false">
      <c r="A2368" s="6" t="s">
        <v>3891</v>
      </c>
      <c r="B2368" s="6" t="s">
        <v>7886</v>
      </c>
      <c r="C2368" s="6" t="n">
        <v>1786968286</v>
      </c>
      <c r="D2368" s="6" t="n">
        <v>1786972477</v>
      </c>
      <c r="E2368" s="9" t="n">
        <f aca="false">MAX(0,MIN(D2368,Scenario!$B$12)-MAX(C2368,Scenario!$B$11))/60</f>
        <v>69.85</v>
      </c>
    </row>
    <row r="2369" customFormat="false" ht="15" hidden="false" customHeight="false" outlineLevel="0" collapsed="false">
      <c r="A2369" s="6" t="s">
        <v>3899</v>
      </c>
      <c r="B2369" s="6" t="s">
        <v>7888</v>
      </c>
      <c r="C2369" s="6" t="n">
        <v>1786968705</v>
      </c>
      <c r="D2369" s="6" t="n">
        <v>1786970343</v>
      </c>
      <c r="E2369" s="9" t="n">
        <f aca="false">MAX(0,MIN(D2369,Scenario!$B$12)-MAX(C2369,Scenario!$B$11))/60</f>
        <v>27.3</v>
      </c>
    </row>
    <row r="2370" customFormat="false" ht="15" hidden="false" customHeight="false" outlineLevel="0" collapsed="false">
      <c r="A2370" s="6" t="s">
        <v>3883</v>
      </c>
      <c r="B2370" s="6" t="s">
        <v>7890</v>
      </c>
      <c r="C2370" s="6" t="n">
        <v>1786969043</v>
      </c>
      <c r="D2370" s="6" t="n">
        <v>1786971420</v>
      </c>
      <c r="E2370" s="9" t="n">
        <f aca="false">MAX(0,MIN(D2370,Scenario!$B$12)-MAX(C2370,Scenario!$B$11))/60</f>
        <v>39.6166666666667</v>
      </c>
    </row>
    <row r="2371" customFormat="false" ht="15" hidden="false" customHeight="false" outlineLevel="0" collapsed="false">
      <c r="A2371" s="6" t="s">
        <v>3901</v>
      </c>
      <c r="B2371" s="6" t="s">
        <v>7887</v>
      </c>
      <c r="C2371" s="6" t="n">
        <v>1786969661</v>
      </c>
      <c r="D2371" s="6" t="n">
        <v>1786973865</v>
      </c>
      <c r="E2371" s="9" t="n">
        <f aca="false">MAX(0,MIN(D2371,Scenario!$B$12)-MAX(C2371,Scenario!$B$11))/60</f>
        <v>70.0666666666667</v>
      </c>
    </row>
    <row r="2372" customFormat="false" ht="15" hidden="false" customHeight="false" outlineLevel="0" collapsed="false">
      <c r="A2372" s="6" t="s">
        <v>3903</v>
      </c>
      <c r="B2372" s="6" t="s">
        <v>7884</v>
      </c>
      <c r="C2372" s="6" t="n">
        <v>1786969730</v>
      </c>
      <c r="D2372" s="6" t="n">
        <v>1786970182</v>
      </c>
      <c r="E2372" s="9" t="n">
        <f aca="false">MAX(0,MIN(D2372,Scenario!$B$12)-MAX(C2372,Scenario!$B$11))/60</f>
        <v>7.53333333333333</v>
      </c>
    </row>
    <row r="2373" customFormat="false" ht="15" hidden="false" customHeight="false" outlineLevel="0" collapsed="false">
      <c r="A2373" s="6" t="s">
        <v>3903</v>
      </c>
      <c r="B2373" s="6" t="s">
        <v>7891</v>
      </c>
      <c r="C2373" s="6" t="n">
        <v>1786970201</v>
      </c>
      <c r="D2373" s="6" t="n">
        <v>1786973630</v>
      </c>
      <c r="E2373" s="9" t="n">
        <f aca="false">MAX(0,MIN(D2373,Scenario!$B$12)-MAX(C2373,Scenario!$B$11))/60</f>
        <v>57.15</v>
      </c>
    </row>
    <row r="2374" customFormat="false" ht="15" hidden="false" customHeight="false" outlineLevel="0" collapsed="false">
      <c r="A2374" s="6" t="s">
        <v>3905</v>
      </c>
      <c r="B2374" s="6" t="s">
        <v>7890</v>
      </c>
      <c r="C2374" s="6" t="n">
        <v>1786971995</v>
      </c>
      <c r="D2374" s="6" t="n">
        <v>1786972543</v>
      </c>
      <c r="E2374" s="9" t="n">
        <f aca="false">MAX(0,MIN(D2374,Scenario!$B$12)-MAX(C2374,Scenario!$B$11))/60</f>
        <v>9.13333333333333</v>
      </c>
    </row>
    <row r="2375" customFormat="false" ht="15" hidden="false" customHeight="false" outlineLevel="0" collapsed="false">
      <c r="A2375" s="6" t="s">
        <v>3909</v>
      </c>
      <c r="B2375" s="6" t="s">
        <v>7892</v>
      </c>
      <c r="C2375" s="6" t="n">
        <v>1786972335</v>
      </c>
      <c r="D2375" s="6" t="n">
        <v>1786974276</v>
      </c>
      <c r="E2375" s="9" t="n">
        <f aca="false">MAX(0,MIN(D2375,Scenario!$B$12)-MAX(C2375,Scenario!$B$11))/60</f>
        <v>32.35</v>
      </c>
    </row>
    <row r="2376" customFormat="false" ht="15" hidden="false" customHeight="false" outlineLevel="0" collapsed="false">
      <c r="A2376" s="6" t="s">
        <v>3849</v>
      </c>
      <c r="B2376" s="6" t="s">
        <v>7886</v>
      </c>
      <c r="C2376" s="6" t="n">
        <v>1786972502</v>
      </c>
      <c r="D2376" s="6" t="n">
        <v>1786976533</v>
      </c>
      <c r="E2376" s="9" t="n">
        <f aca="false">MAX(0,MIN(D2376,Scenario!$B$12)-MAX(C2376,Scenario!$B$11))/60</f>
        <v>67.1833333333333</v>
      </c>
    </row>
    <row r="2377" customFormat="false" ht="15" hidden="false" customHeight="false" outlineLevel="0" collapsed="false">
      <c r="A2377" s="6" t="s">
        <v>3905</v>
      </c>
      <c r="B2377" s="6" t="s">
        <v>7885</v>
      </c>
      <c r="C2377" s="6" t="n">
        <v>1786972566</v>
      </c>
      <c r="D2377" s="6" t="n">
        <v>1786974570</v>
      </c>
      <c r="E2377" s="9" t="n">
        <f aca="false">MAX(0,MIN(D2377,Scenario!$B$12)-MAX(C2377,Scenario!$B$11))/60</f>
        <v>33.4</v>
      </c>
    </row>
    <row r="2378" customFormat="false" ht="15" hidden="false" customHeight="false" outlineLevel="0" collapsed="false">
      <c r="A2378" s="6" t="s">
        <v>3913</v>
      </c>
      <c r="B2378" s="6" t="s">
        <v>7890</v>
      </c>
      <c r="C2378" s="6" t="n">
        <v>1786973195</v>
      </c>
      <c r="D2378" s="6" t="n">
        <v>1786974389</v>
      </c>
      <c r="E2378" s="9" t="n">
        <f aca="false">MAX(0,MIN(D2378,Scenario!$B$12)-MAX(C2378,Scenario!$B$11))/60</f>
        <v>19.9</v>
      </c>
    </row>
    <row r="2379" customFormat="false" ht="15" hidden="false" customHeight="false" outlineLevel="0" collapsed="false">
      <c r="A2379" s="6" t="s">
        <v>3911</v>
      </c>
      <c r="B2379" s="6" t="s">
        <v>7891</v>
      </c>
      <c r="C2379" s="6" t="n">
        <v>1786973648</v>
      </c>
      <c r="D2379" s="6" t="n">
        <v>1786974261</v>
      </c>
      <c r="E2379" s="9" t="n">
        <f aca="false">MAX(0,MIN(D2379,Scenario!$B$12)-MAX(C2379,Scenario!$B$11))/60</f>
        <v>10.2166666666667</v>
      </c>
    </row>
    <row r="2380" customFormat="false" ht="15" hidden="false" customHeight="false" outlineLevel="0" collapsed="false">
      <c r="A2380" s="6" t="s">
        <v>3917</v>
      </c>
      <c r="B2380" s="6" t="s">
        <v>7891</v>
      </c>
      <c r="C2380" s="6" t="n">
        <v>1786974286</v>
      </c>
      <c r="D2380" s="6" t="n">
        <v>1786975646</v>
      </c>
      <c r="E2380" s="9" t="n">
        <f aca="false">MAX(0,MIN(D2380,Scenario!$B$12)-MAX(C2380,Scenario!$B$11))/60</f>
        <v>22.6666666666667</v>
      </c>
    </row>
    <row r="2381" customFormat="false" ht="15" hidden="false" customHeight="false" outlineLevel="0" collapsed="false">
      <c r="A2381" s="6" t="s">
        <v>3915</v>
      </c>
      <c r="B2381" s="6" t="s">
        <v>7892</v>
      </c>
      <c r="C2381" s="6" t="n">
        <v>1786974305</v>
      </c>
      <c r="D2381" s="6" t="n">
        <v>1786975978</v>
      </c>
      <c r="E2381" s="9" t="n">
        <f aca="false">MAX(0,MIN(D2381,Scenario!$B$12)-MAX(C2381,Scenario!$B$11))/60</f>
        <v>27.8833333333333</v>
      </c>
    </row>
    <row r="2382" customFormat="false" ht="15" hidden="false" customHeight="false" outlineLevel="0" collapsed="false">
      <c r="A2382" s="6" t="s">
        <v>3919</v>
      </c>
      <c r="B2382" s="6" t="s">
        <v>7890</v>
      </c>
      <c r="C2382" s="6" t="n">
        <v>1786974420</v>
      </c>
      <c r="D2382" s="6" t="n">
        <v>1786976070</v>
      </c>
      <c r="E2382" s="9" t="n">
        <f aca="false">MAX(0,MIN(D2382,Scenario!$B$12)-MAX(C2382,Scenario!$B$11))/60</f>
        <v>27.5</v>
      </c>
    </row>
    <row r="2383" customFormat="false" ht="15" hidden="false" customHeight="false" outlineLevel="0" collapsed="false">
      <c r="A2383" s="6" t="s">
        <v>3911</v>
      </c>
      <c r="B2383" s="6" t="s">
        <v>7891</v>
      </c>
      <c r="C2383" s="6" t="n">
        <v>1786975681</v>
      </c>
      <c r="D2383" s="6" t="n">
        <v>1786977389</v>
      </c>
      <c r="E2383" s="9" t="n">
        <f aca="false">MAX(0,MIN(D2383,Scenario!$B$12)-MAX(C2383,Scenario!$B$11))/60</f>
        <v>28.4666666666667</v>
      </c>
    </row>
    <row r="2384" customFormat="false" ht="15" hidden="false" customHeight="false" outlineLevel="0" collapsed="false">
      <c r="A2384" s="6" t="s">
        <v>3901</v>
      </c>
      <c r="B2384" s="6" t="s">
        <v>7887</v>
      </c>
      <c r="C2384" s="6" t="n">
        <v>1786975691</v>
      </c>
      <c r="D2384" s="6" t="n">
        <v>1786980056</v>
      </c>
      <c r="E2384" s="9" t="n">
        <f aca="false">MAX(0,MIN(D2384,Scenario!$B$12)-MAX(C2384,Scenario!$B$11))/60</f>
        <v>72.75</v>
      </c>
    </row>
    <row r="2385" customFormat="false" ht="15" hidden="false" customHeight="false" outlineLevel="0" collapsed="false">
      <c r="A2385" s="6" t="s">
        <v>3909</v>
      </c>
      <c r="B2385" s="6" t="s">
        <v>7892</v>
      </c>
      <c r="C2385" s="6" t="n">
        <v>1786976000</v>
      </c>
      <c r="D2385" s="6" t="n">
        <v>1786978217</v>
      </c>
      <c r="E2385" s="9" t="n">
        <f aca="false">MAX(0,MIN(D2385,Scenario!$B$12)-MAX(C2385,Scenario!$B$11))/60</f>
        <v>36.95</v>
      </c>
    </row>
    <row r="2386" customFormat="false" ht="15" hidden="false" customHeight="false" outlineLevel="0" collapsed="false">
      <c r="A2386" s="6" t="s">
        <v>3923</v>
      </c>
      <c r="B2386" s="6" t="s">
        <v>7889</v>
      </c>
      <c r="C2386" s="6" t="n">
        <v>1786976941</v>
      </c>
      <c r="D2386" s="6" t="n">
        <v>1786978125</v>
      </c>
      <c r="E2386" s="9" t="n">
        <f aca="false">MAX(0,MIN(D2386,Scenario!$B$12)-MAX(C2386,Scenario!$B$11))/60</f>
        <v>19.7333333333333</v>
      </c>
    </row>
    <row r="2387" customFormat="false" ht="15" hidden="false" customHeight="false" outlineLevel="0" collapsed="false">
      <c r="A2387" s="6" t="s">
        <v>3919</v>
      </c>
      <c r="B2387" s="6" t="s">
        <v>7890</v>
      </c>
      <c r="C2387" s="6" t="n">
        <v>1786977241</v>
      </c>
      <c r="D2387" s="6" t="n">
        <v>1786980235</v>
      </c>
      <c r="E2387" s="9" t="n">
        <f aca="false">MAX(0,MIN(D2387,Scenario!$B$12)-MAX(C2387,Scenario!$B$11))/60</f>
        <v>49.9</v>
      </c>
    </row>
    <row r="2388" customFormat="false" ht="15" hidden="false" customHeight="false" outlineLevel="0" collapsed="false">
      <c r="A2388" s="6" t="s">
        <v>3925</v>
      </c>
      <c r="B2388" s="6" t="s">
        <v>7891</v>
      </c>
      <c r="C2388" s="6" t="n">
        <v>1786977693</v>
      </c>
      <c r="D2388" s="6" t="n">
        <v>1786982444</v>
      </c>
      <c r="E2388" s="9" t="n">
        <f aca="false">MAX(0,MIN(D2388,Scenario!$B$12)-MAX(C2388,Scenario!$B$11))/60</f>
        <v>79.1833333333333</v>
      </c>
    </row>
    <row r="2389" customFormat="false" ht="15" hidden="false" customHeight="false" outlineLevel="0" collapsed="false">
      <c r="A2389" s="6" t="s">
        <v>3927</v>
      </c>
      <c r="B2389" s="6" t="s">
        <v>7889</v>
      </c>
      <c r="C2389" s="6" t="n">
        <v>1786979392</v>
      </c>
      <c r="D2389" s="6" t="n">
        <v>1786982084</v>
      </c>
      <c r="E2389" s="9" t="n">
        <f aca="false">MAX(0,MIN(D2389,Scenario!$B$12)-MAX(C2389,Scenario!$B$11))/60</f>
        <v>44.8666666666667</v>
      </c>
    </row>
    <row r="2390" customFormat="false" ht="15" hidden="false" customHeight="false" outlineLevel="0" collapsed="false">
      <c r="A2390" s="6" t="s">
        <v>3933</v>
      </c>
      <c r="B2390" s="6" t="s">
        <v>7892</v>
      </c>
      <c r="C2390" s="6" t="n">
        <v>1786979903</v>
      </c>
      <c r="D2390" s="6" t="n">
        <v>1786980355</v>
      </c>
      <c r="E2390" s="9" t="n">
        <f aca="false">MAX(0,MIN(D2390,Scenario!$B$12)-MAX(C2390,Scenario!$B$11))/60</f>
        <v>7.53333333333333</v>
      </c>
    </row>
    <row r="2391" customFormat="false" ht="15" hidden="false" customHeight="false" outlineLevel="0" collapsed="false">
      <c r="A2391" s="6" t="s">
        <v>3931</v>
      </c>
      <c r="B2391" s="6" t="s">
        <v>7887</v>
      </c>
      <c r="C2391" s="6" t="n">
        <v>1786980084</v>
      </c>
      <c r="D2391" s="6" t="n">
        <v>1786981542</v>
      </c>
      <c r="E2391" s="9" t="n">
        <f aca="false">MAX(0,MIN(D2391,Scenario!$B$12)-MAX(C2391,Scenario!$B$11))/60</f>
        <v>24.3</v>
      </c>
    </row>
    <row r="2392" customFormat="false" ht="15" hidden="false" customHeight="false" outlineLevel="0" collapsed="false">
      <c r="A2392" s="6" t="s">
        <v>3933</v>
      </c>
      <c r="B2392" s="6" t="s">
        <v>7892</v>
      </c>
      <c r="C2392" s="6" t="n">
        <v>1786980415</v>
      </c>
      <c r="D2392" s="6" t="n">
        <v>1786983019</v>
      </c>
      <c r="E2392" s="9" t="n">
        <f aca="false">MAX(0,MIN(D2392,Scenario!$B$12)-MAX(C2392,Scenario!$B$11))/60</f>
        <v>43.4</v>
      </c>
    </row>
    <row r="2393" customFormat="false" ht="15" hidden="false" customHeight="false" outlineLevel="0" collapsed="false">
      <c r="A2393" s="6" t="s">
        <v>3935</v>
      </c>
      <c r="B2393" s="6" t="s">
        <v>7887</v>
      </c>
      <c r="C2393" s="6" t="n">
        <v>1786981578</v>
      </c>
      <c r="D2393" s="6" t="n">
        <v>1786982333</v>
      </c>
      <c r="E2393" s="9" t="n">
        <f aca="false">MAX(0,MIN(D2393,Scenario!$B$12)-MAX(C2393,Scenario!$B$11))/60</f>
        <v>12.5833333333333</v>
      </c>
    </row>
    <row r="2394" customFormat="false" ht="15" hidden="false" customHeight="false" outlineLevel="0" collapsed="false">
      <c r="A2394" s="6" t="s">
        <v>3939</v>
      </c>
      <c r="B2394" s="6" t="s">
        <v>7895</v>
      </c>
      <c r="C2394" s="6" t="n">
        <v>1786982760</v>
      </c>
      <c r="D2394" s="6" t="n">
        <v>1786983729</v>
      </c>
      <c r="E2394" s="9" t="n">
        <f aca="false">MAX(0,MIN(D2394,Scenario!$B$12)-MAX(C2394,Scenario!$B$11))/60</f>
        <v>16.15</v>
      </c>
    </row>
    <row r="2395" customFormat="false" ht="15" hidden="false" customHeight="false" outlineLevel="0" collapsed="false">
      <c r="A2395" s="6" t="s">
        <v>3941</v>
      </c>
      <c r="B2395" s="6" t="s">
        <v>7893</v>
      </c>
      <c r="C2395" s="6" t="n">
        <v>1786982894</v>
      </c>
      <c r="D2395" s="6" t="n">
        <v>1786984202</v>
      </c>
      <c r="E2395" s="9" t="n">
        <f aca="false">MAX(0,MIN(D2395,Scenario!$B$12)-MAX(C2395,Scenario!$B$11))/60</f>
        <v>21.8</v>
      </c>
    </row>
    <row r="2396" customFormat="false" ht="15" hidden="false" customHeight="false" outlineLevel="0" collapsed="false">
      <c r="A2396" s="6" t="s">
        <v>3943</v>
      </c>
      <c r="B2396" s="6" t="s">
        <v>7895</v>
      </c>
      <c r="C2396" s="6" t="n">
        <v>1786984433</v>
      </c>
      <c r="D2396" s="6" t="n">
        <v>1786988060</v>
      </c>
      <c r="E2396" s="9" t="n">
        <f aca="false">MAX(0,MIN(D2396,Scenario!$B$12)-MAX(C2396,Scenario!$B$11))/60</f>
        <v>60.45</v>
      </c>
    </row>
    <row r="2397" customFormat="false" ht="15" hidden="false" customHeight="false" outlineLevel="0" collapsed="false">
      <c r="A2397" s="6" t="s">
        <v>3945</v>
      </c>
      <c r="B2397" s="6" t="s">
        <v>7891</v>
      </c>
      <c r="C2397" s="6" t="n">
        <v>1786984493</v>
      </c>
      <c r="D2397" s="6" t="n">
        <v>1786987680</v>
      </c>
      <c r="E2397" s="9" t="n">
        <f aca="false">MAX(0,MIN(D2397,Scenario!$B$12)-MAX(C2397,Scenario!$B$11))/60</f>
        <v>53.1166666666667</v>
      </c>
    </row>
    <row r="2398" customFormat="false" ht="15" hidden="false" customHeight="false" outlineLevel="0" collapsed="false">
      <c r="A2398" s="6" t="s">
        <v>3933</v>
      </c>
      <c r="B2398" s="6" t="s">
        <v>7892</v>
      </c>
      <c r="C2398" s="6" t="n">
        <v>1786985082</v>
      </c>
      <c r="D2398" s="6" t="n">
        <v>1786987192</v>
      </c>
      <c r="E2398" s="9" t="n">
        <f aca="false">MAX(0,MIN(D2398,Scenario!$B$12)-MAX(C2398,Scenario!$B$11))/60</f>
        <v>35.1666666666667</v>
      </c>
    </row>
    <row r="2399" customFormat="false" ht="15" hidden="false" customHeight="false" outlineLevel="0" collapsed="false">
      <c r="A2399" s="6" t="s">
        <v>3947</v>
      </c>
      <c r="B2399" s="6" t="s">
        <v>7890</v>
      </c>
      <c r="C2399" s="6" t="n">
        <v>1786987017</v>
      </c>
      <c r="D2399" s="6" t="n">
        <v>1786988499</v>
      </c>
      <c r="E2399" s="9" t="n">
        <f aca="false">MAX(0,MIN(D2399,Scenario!$B$12)-MAX(C2399,Scenario!$B$11))/60</f>
        <v>24.7</v>
      </c>
    </row>
    <row r="2400" customFormat="false" ht="15" hidden="false" customHeight="false" outlineLevel="0" collapsed="false">
      <c r="A2400" s="6" t="s">
        <v>3949</v>
      </c>
      <c r="B2400" s="6" t="s">
        <v>7893</v>
      </c>
      <c r="C2400" s="6" t="n">
        <v>1786987716</v>
      </c>
      <c r="D2400" s="6" t="n">
        <v>1786988697</v>
      </c>
      <c r="E2400" s="9" t="n">
        <f aca="false">MAX(0,MIN(D2400,Scenario!$B$12)-MAX(C2400,Scenario!$B$11))/60</f>
        <v>16.35</v>
      </c>
    </row>
    <row r="2401" customFormat="false" ht="15" hidden="false" customHeight="false" outlineLevel="0" collapsed="false">
      <c r="A2401" s="6" t="s">
        <v>3951</v>
      </c>
      <c r="B2401" s="6" t="s">
        <v>7894</v>
      </c>
      <c r="C2401" s="6" t="n">
        <v>1786988605</v>
      </c>
      <c r="D2401" s="6" t="n">
        <v>1786989942</v>
      </c>
      <c r="E2401" s="9" t="n">
        <f aca="false">MAX(0,MIN(D2401,Scenario!$B$12)-MAX(C2401,Scenario!$B$11))/60</f>
        <v>22.2833333333333</v>
      </c>
    </row>
    <row r="2402" customFormat="false" ht="15" hidden="false" customHeight="false" outlineLevel="0" collapsed="false">
      <c r="A2402" s="6" t="s">
        <v>3945</v>
      </c>
      <c r="B2402" s="6" t="s">
        <v>7891</v>
      </c>
      <c r="C2402" s="6" t="n">
        <v>1786990165</v>
      </c>
      <c r="D2402" s="6" t="n">
        <v>1786992835</v>
      </c>
      <c r="E2402" s="9" t="n">
        <f aca="false">MAX(0,MIN(D2402,Scenario!$B$12)-MAX(C2402,Scenario!$B$11))/60</f>
        <v>44.5</v>
      </c>
    </row>
    <row r="2403" customFormat="false" ht="15" hidden="false" customHeight="false" outlineLevel="0" collapsed="false">
      <c r="A2403" s="6" t="s">
        <v>3953</v>
      </c>
      <c r="B2403" s="6" t="s">
        <v>7895</v>
      </c>
      <c r="C2403" s="6" t="n">
        <v>1786990914</v>
      </c>
      <c r="D2403" s="6" t="n">
        <v>1786991355</v>
      </c>
      <c r="E2403" s="9" t="n">
        <f aca="false">MAX(0,MIN(D2403,Scenario!$B$12)-MAX(C2403,Scenario!$B$11))/60</f>
        <v>7.35</v>
      </c>
    </row>
    <row r="2404" customFormat="false" ht="15" hidden="false" customHeight="false" outlineLevel="0" collapsed="false">
      <c r="A2404" s="6" t="s">
        <v>3955</v>
      </c>
      <c r="B2404" s="6" t="s">
        <v>7890</v>
      </c>
      <c r="C2404" s="6" t="n">
        <v>1786991163</v>
      </c>
      <c r="D2404" s="6" t="n">
        <v>1786992288</v>
      </c>
      <c r="E2404" s="9" t="n">
        <f aca="false">MAX(0,MIN(D2404,Scenario!$B$12)-MAX(C2404,Scenario!$B$11))/60</f>
        <v>18.75</v>
      </c>
    </row>
    <row r="2405" customFormat="false" ht="15" hidden="false" customHeight="false" outlineLevel="0" collapsed="false">
      <c r="A2405" s="6" t="s">
        <v>3953</v>
      </c>
      <c r="B2405" s="6" t="s">
        <v>7894</v>
      </c>
      <c r="C2405" s="6" t="n">
        <v>1786991368</v>
      </c>
      <c r="D2405" s="6" t="n">
        <v>1786995994</v>
      </c>
      <c r="E2405" s="9" t="n">
        <f aca="false">MAX(0,MIN(D2405,Scenario!$B$12)-MAX(C2405,Scenario!$B$11))/60</f>
        <v>77.1</v>
      </c>
    </row>
    <row r="2406" customFormat="false" ht="15" hidden="false" customHeight="false" outlineLevel="0" collapsed="false">
      <c r="A2406" s="6" t="s">
        <v>3957</v>
      </c>
      <c r="B2406" s="6" t="s">
        <v>7897</v>
      </c>
      <c r="C2406" s="6" t="n">
        <v>1786991383</v>
      </c>
      <c r="D2406" s="6" t="n">
        <v>1786994332</v>
      </c>
      <c r="E2406" s="9" t="n">
        <f aca="false">MAX(0,MIN(D2406,Scenario!$B$12)-MAX(C2406,Scenario!$B$11))/60</f>
        <v>49.15</v>
      </c>
    </row>
    <row r="2407" customFormat="false" ht="15" hidden="false" customHeight="false" outlineLevel="0" collapsed="false">
      <c r="A2407" s="6" t="s">
        <v>3959</v>
      </c>
      <c r="B2407" s="6" t="s">
        <v>7895</v>
      </c>
      <c r="C2407" s="6" t="n">
        <v>1786991887</v>
      </c>
      <c r="D2407" s="6" t="n">
        <v>1786992887</v>
      </c>
      <c r="E2407" s="9" t="n">
        <f aca="false">MAX(0,MIN(D2407,Scenario!$B$12)-MAX(C2407,Scenario!$B$11))/60</f>
        <v>16.6666666666667</v>
      </c>
    </row>
    <row r="2408" customFormat="false" ht="15" hidden="false" customHeight="false" outlineLevel="0" collapsed="false">
      <c r="A2408" s="6" t="s">
        <v>3961</v>
      </c>
      <c r="B2408" s="6" t="s">
        <v>7890</v>
      </c>
      <c r="C2408" s="6" t="n">
        <v>1786992462</v>
      </c>
      <c r="D2408" s="6" t="n">
        <v>1786994166</v>
      </c>
      <c r="E2408" s="9" t="n">
        <f aca="false">MAX(0,MIN(D2408,Scenario!$B$12)-MAX(C2408,Scenario!$B$11))/60</f>
        <v>28.4</v>
      </c>
    </row>
    <row r="2409" customFormat="false" ht="15" hidden="false" customHeight="false" outlineLevel="0" collapsed="false">
      <c r="A2409" s="6" t="s">
        <v>3963</v>
      </c>
      <c r="B2409" s="6" t="s">
        <v>7896</v>
      </c>
      <c r="C2409" s="6" t="n">
        <v>1786994385</v>
      </c>
      <c r="D2409" s="6" t="n">
        <v>1786997124</v>
      </c>
      <c r="E2409" s="9" t="n">
        <f aca="false">MAX(0,MIN(D2409,Scenario!$B$12)-MAX(C2409,Scenario!$B$11))/60</f>
        <v>45.65</v>
      </c>
    </row>
    <row r="2410" customFormat="false" ht="15" hidden="false" customHeight="false" outlineLevel="0" collapsed="false">
      <c r="A2410" s="6" t="s">
        <v>3965</v>
      </c>
      <c r="B2410" s="6" t="s">
        <v>7895</v>
      </c>
      <c r="C2410" s="6" t="n">
        <v>1786994956</v>
      </c>
      <c r="D2410" s="6" t="n">
        <v>1786995359</v>
      </c>
      <c r="E2410" s="9" t="n">
        <f aca="false">MAX(0,MIN(D2410,Scenario!$B$12)-MAX(C2410,Scenario!$B$11))/60</f>
        <v>6.71666666666667</v>
      </c>
    </row>
    <row r="2411" customFormat="false" ht="15" hidden="false" customHeight="false" outlineLevel="0" collapsed="false">
      <c r="A2411" s="6" t="s">
        <v>3967</v>
      </c>
      <c r="B2411" s="6" t="s">
        <v>7893</v>
      </c>
      <c r="C2411" s="6" t="n">
        <v>1786996512</v>
      </c>
      <c r="D2411" s="6" t="n">
        <v>1786999439</v>
      </c>
      <c r="E2411" s="9" t="n">
        <f aca="false">MAX(0,MIN(D2411,Scenario!$B$12)-MAX(C2411,Scenario!$B$11))/60</f>
        <v>48.7833333333333</v>
      </c>
    </row>
    <row r="2412" customFormat="false" ht="15" hidden="false" customHeight="false" outlineLevel="0" collapsed="false">
      <c r="A2412" s="6" t="s">
        <v>3969</v>
      </c>
      <c r="B2412" s="6" t="s">
        <v>7897</v>
      </c>
      <c r="C2412" s="6" t="n">
        <v>1786996582</v>
      </c>
      <c r="D2412" s="6" t="n">
        <v>1786999028</v>
      </c>
      <c r="E2412" s="9" t="n">
        <f aca="false">MAX(0,MIN(D2412,Scenario!$B$12)-MAX(C2412,Scenario!$B$11))/60</f>
        <v>40.7666666666667</v>
      </c>
    </row>
    <row r="2413" customFormat="false" ht="15" hidden="false" customHeight="false" outlineLevel="0" collapsed="false">
      <c r="A2413" s="6" t="s">
        <v>3965</v>
      </c>
      <c r="B2413" s="6" t="s">
        <v>7895</v>
      </c>
      <c r="C2413" s="6" t="n">
        <v>1786998629</v>
      </c>
      <c r="D2413" s="6" t="n">
        <v>1786999730</v>
      </c>
      <c r="E2413" s="9" t="n">
        <f aca="false">MAX(0,MIN(D2413,Scenario!$B$12)-MAX(C2413,Scenario!$B$11))/60</f>
        <v>18.35</v>
      </c>
    </row>
    <row r="2414" customFormat="false" ht="15" hidden="false" customHeight="false" outlineLevel="0" collapsed="false">
      <c r="A2414" s="6" t="s">
        <v>3833</v>
      </c>
      <c r="B2414" s="6" t="s">
        <v>7894</v>
      </c>
      <c r="C2414" s="6" t="n">
        <v>1786998658</v>
      </c>
      <c r="D2414" s="6" t="n">
        <v>1786999383</v>
      </c>
      <c r="E2414" s="9" t="n">
        <f aca="false">MAX(0,MIN(D2414,Scenario!$B$12)-MAX(C2414,Scenario!$B$11))/60</f>
        <v>12.0833333333333</v>
      </c>
    </row>
    <row r="2415" customFormat="false" ht="15" hidden="false" customHeight="false" outlineLevel="0" collapsed="false">
      <c r="A2415" s="6" t="s">
        <v>3971</v>
      </c>
      <c r="B2415" s="6" t="s">
        <v>7894</v>
      </c>
      <c r="C2415" s="6" t="n">
        <v>1787000729</v>
      </c>
      <c r="D2415" s="6" t="n">
        <v>1787001303</v>
      </c>
      <c r="E2415" s="9" t="n">
        <f aca="false">MAX(0,MIN(D2415,Scenario!$B$12)-MAX(C2415,Scenario!$B$11))/60</f>
        <v>9.56666666666667</v>
      </c>
    </row>
    <row r="2416" customFormat="false" ht="15" hidden="false" customHeight="false" outlineLevel="0" collapsed="false">
      <c r="A2416" s="6" t="s">
        <v>3969</v>
      </c>
      <c r="B2416" s="6" t="s">
        <v>7897</v>
      </c>
      <c r="C2416" s="6" t="n">
        <v>1787001256</v>
      </c>
      <c r="D2416" s="6" t="n">
        <v>1787005582</v>
      </c>
      <c r="E2416" s="9" t="n">
        <f aca="false">MAX(0,MIN(D2416,Scenario!$B$12)-MAX(C2416,Scenario!$B$11))/60</f>
        <v>72.1</v>
      </c>
    </row>
    <row r="2417" customFormat="false" ht="15" hidden="false" customHeight="false" outlineLevel="0" collapsed="false">
      <c r="A2417" s="6" t="s">
        <v>3967</v>
      </c>
      <c r="B2417" s="6" t="s">
        <v>7893</v>
      </c>
      <c r="C2417" s="6" t="n">
        <v>1787001268</v>
      </c>
      <c r="D2417" s="6" t="n">
        <v>1787004236</v>
      </c>
      <c r="E2417" s="9" t="n">
        <f aca="false">MAX(0,MIN(D2417,Scenario!$B$12)-MAX(C2417,Scenario!$B$11))/60</f>
        <v>49.4666666666667</v>
      </c>
    </row>
    <row r="2418" customFormat="false" ht="15" hidden="false" customHeight="false" outlineLevel="0" collapsed="false">
      <c r="A2418" s="6" t="s">
        <v>3973</v>
      </c>
      <c r="B2418" s="6" t="s">
        <v>7896</v>
      </c>
      <c r="C2418" s="6" t="n">
        <v>1787001483</v>
      </c>
      <c r="D2418" s="6" t="n">
        <v>1787006833</v>
      </c>
      <c r="E2418" s="9" t="n">
        <f aca="false">MAX(0,MIN(D2418,Scenario!$B$12)-MAX(C2418,Scenario!$B$11))/60</f>
        <v>89.1666666666667</v>
      </c>
    </row>
    <row r="2419" customFormat="false" ht="15" hidden="false" customHeight="false" outlineLevel="0" collapsed="false">
      <c r="A2419" s="6" t="s">
        <v>3975</v>
      </c>
      <c r="B2419" s="6" t="s">
        <v>7895</v>
      </c>
      <c r="C2419" s="6" t="n">
        <v>1787003174</v>
      </c>
      <c r="D2419" s="6" t="n">
        <v>1787007485</v>
      </c>
      <c r="E2419" s="9" t="n">
        <f aca="false">MAX(0,MIN(D2419,Scenario!$B$12)-MAX(C2419,Scenario!$B$11))/60</f>
        <v>71.85</v>
      </c>
    </row>
    <row r="2420" customFormat="false" ht="15" hidden="false" customHeight="false" outlineLevel="0" collapsed="false">
      <c r="A2420" s="6" t="s">
        <v>3979</v>
      </c>
      <c r="B2420" s="6" t="s">
        <v>7884</v>
      </c>
      <c r="C2420" s="6" t="n">
        <v>1787029222</v>
      </c>
      <c r="D2420" s="6" t="n">
        <v>1787031378</v>
      </c>
      <c r="E2420" s="9" t="n">
        <f aca="false">MAX(0,MIN(D2420,Scenario!$B$12)-MAX(C2420,Scenario!$B$11))/60</f>
        <v>35.9333333333333</v>
      </c>
    </row>
    <row r="2421" customFormat="false" ht="15" hidden="false" customHeight="false" outlineLevel="0" collapsed="false">
      <c r="A2421" s="6" t="s">
        <v>3977</v>
      </c>
      <c r="B2421" s="6" t="s">
        <v>7883</v>
      </c>
      <c r="C2421" s="6" t="n">
        <v>1787029223</v>
      </c>
      <c r="D2421" s="6" t="n">
        <v>1787033895</v>
      </c>
      <c r="E2421" s="9" t="n">
        <f aca="false">MAX(0,MIN(D2421,Scenario!$B$12)-MAX(C2421,Scenario!$B$11))/60</f>
        <v>77.8666666666667</v>
      </c>
    </row>
    <row r="2422" customFormat="false" ht="15" hidden="false" customHeight="false" outlineLevel="0" collapsed="false">
      <c r="A2422" s="6" t="s">
        <v>3883</v>
      </c>
      <c r="B2422" s="6" t="s">
        <v>7884</v>
      </c>
      <c r="C2422" s="6" t="n">
        <v>1787031396</v>
      </c>
      <c r="D2422" s="6" t="n">
        <v>1787032345</v>
      </c>
      <c r="E2422" s="9" t="n">
        <f aca="false">MAX(0,MIN(D2422,Scenario!$B$12)-MAX(C2422,Scenario!$B$11))/60</f>
        <v>15.8166666666667</v>
      </c>
    </row>
    <row r="2423" customFormat="false" ht="15" hidden="false" customHeight="false" outlineLevel="0" collapsed="false">
      <c r="A2423" s="6" t="s">
        <v>3983</v>
      </c>
      <c r="B2423" s="6" t="s">
        <v>7882</v>
      </c>
      <c r="C2423" s="6" t="n">
        <v>1787034259</v>
      </c>
      <c r="D2423" s="6" t="n">
        <v>1787037829</v>
      </c>
      <c r="E2423" s="9" t="n">
        <f aca="false">MAX(0,MIN(D2423,Scenario!$B$12)-MAX(C2423,Scenario!$B$11))/60</f>
        <v>59.5</v>
      </c>
    </row>
    <row r="2424" customFormat="false" ht="15" hidden="false" customHeight="false" outlineLevel="0" collapsed="false">
      <c r="A2424" s="6" t="s">
        <v>3985</v>
      </c>
      <c r="B2424" s="6" t="s">
        <v>7884</v>
      </c>
      <c r="C2424" s="6" t="n">
        <v>1787035081</v>
      </c>
      <c r="D2424" s="6" t="n">
        <v>1787036447</v>
      </c>
      <c r="E2424" s="9" t="n">
        <f aca="false">MAX(0,MIN(D2424,Scenario!$B$12)-MAX(C2424,Scenario!$B$11))/60</f>
        <v>22.7666666666667</v>
      </c>
    </row>
    <row r="2425" customFormat="false" ht="15" hidden="false" customHeight="false" outlineLevel="0" collapsed="false">
      <c r="A2425" s="6" t="s">
        <v>3977</v>
      </c>
      <c r="B2425" s="6" t="s">
        <v>7883</v>
      </c>
      <c r="C2425" s="6" t="n">
        <v>1787036123</v>
      </c>
      <c r="D2425" s="6" t="n">
        <v>1787041513</v>
      </c>
      <c r="E2425" s="9" t="n">
        <f aca="false">MAX(0,MIN(D2425,Scenario!$B$12)-MAX(C2425,Scenario!$B$11))/60</f>
        <v>89.8333333333333</v>
      </c>
    </row>
    <row r="2426" customFormat="false" ht="15" hidden="false" customHeight="false" outlineLevel="0" collapsed="false">
      <c r="A2426" s="6" t="s">
        <v>3987</v>
      </c>
      <c r="B2426" s="6" t="s">
        <v>7885</v>
      </c>
      <c r="C2426" s="6" t="n">
        <v>1787036646</v>
      </c>
      <c r="D2426" s="6" t="n">
        <v>1787039551</v>
      </c>
      <c r="E2426" s="9" t="n">
        <f aca="false">MAX(0,MIN(D2426,Scenario!$B$12)-MAX(C2426,Scenario!$B$11))/60</f>
        <v>48.4166666666667</v>
      </c>
    </row>
    <row r="2427" customFormat="false" ht="15" hidden="false" customHeight="false" outlineLevel="0" collapsed="false">
      <c r="A2427" s="6" t="s">
        <v>3989</v>
      </c>
      <c r="B2427" s="6" t="s">
        <v>7898</v>
      </c>
      <c r="C2427" s="6" t="n">
        <v>1787037156</v>
      </c>
      <c r="D2427" s="6" t="n">
        <v>1787038492</v>
      </c>
      <c r="E2427" s="9" t="n">
        <f aca="false">MAX(0,MIN(D2427,Scenario!$B$12)-MAX(C2427,Scenario!$B$11))/60</f>
        <v>22.2666666666667</v>
      </c>
    </row>
    <row r="2428" customFormat="false" ht="15" hidden="false" customHeight="false" outlineLevel="0" collapsed="false">
      <c r="A2428" s="6" t="s">
        <v>3991</v>
      </c>
      <c r="B2428" s="6" t="s">
        <v>7888</v>
      </c>
      <c r="C2428" s="6" t="n">
        <v>1787037970</v>
      </c>
      <c r="D2428" s="6" t="n">
        <v>1787041712</v>
      </c>
      <c r="E2428" s="9" t="n">
        <f aca="false">MAX(0,MIN(D2428,Scenario!$B$12)-MAX(C2428,Scenario!$B$11))/60</f>
        <v>62.3666666666667</v>
      </c>
    </row>
    <row r="2429" customFormat="false" ht="15" hidden="false" customHeight="false" outlineLevel="0" collapsed="false">
      <c r="A2429" s="6" t="s">
        <v>3993</v>
      </c>
      <c r="B2429" s="6" t="s">
        <v>7886</v>
      </c>
      <c r="C2429" s="6" t="n">
        <v>1787038081</v>
      </c>
      <c r="D2429" s="6" t="n">
        <v>1787039955</v>
      </c>
      <c r="E2429" s="9" t="n">
        <f aca="false">MAX(0,MIN(D2429,Scenario!$B$12)-MAX(C2429,Scenario!$B$11))/60</f>
        <v>31.2333333333333</v>
      </c>
    </row>
    <row r="2430" customFormat="false" ht="15" hidden="false" customHeight="false" outlineLevel="0" collapsed="false">
      <c r="A2430" s="6" t="s">
        <v>3995</v>
      </c>
      <c r="B2430" s="6" t="s">
        <v>7884</v>
      </c>
      <c r="C2430" s="6" t="n">
        <v>1787038152</v>
      </c>
      <c r="D2430" s="6" t="n">
        <v>1787038701</v>
      </c>
      <c r="E2430" s="9" t="n">
        <f aca="false">MAX(0,MIN(D2430,Scenario!$B$12)-MAX(C2430,Scenario!$B$11))/60</f>
        <v>9.15</v>
      </c>
    </row>
    <row r="2431" customFormat="false" ht="15" hidden="false" customHeight="false" outlineLevel="0" collapsed="false">
      <c r="A2431" s="6" t="s">
        <v>3997</v>
      </c>
      <c r="B2431" s="6" t="s">
        <v>7898</v>
      </c>
      <c r="C2431" s="6" t="n">
        <v>1787038511</v>
      </c>
      <c r="D2431" s="6" t="n">
        <v>1787038901</v>
      </c>
      <c r="E2431" s="9" t="n">
        <f aca="false">MAX(0,MIN(D2431,Scenario!$B$12)-MAX(C2431,Scenario!$B$11))/60</f>
        <v>6.5</v>
      </c>
    </row>
    <row r="2432" customFormat="false" ht="15" hidden="false" customHeight="false" outlineLevel="0" collapsed="false">
      <c r="A2432" s="6" t="s">
        <v>3995</v>
      </c>
      <c r="B2432" s="6" t="s">
        <v>7882</v>
      </c>
      <c r="C2432" s="6" t="n">
        <v>1787038714</v>
      </c>
      <c r="D2432" s="6" t="n">
        <v>1787042552</v>
      </c>
      <c r="E2432" s="9" t="n">
        <f aca="false">MAX(0,MIN(D2432,Scenario!$B$12)-MAX(C2432,Scenario!$B$11))/60</f>
        <v>63.9666666666667</v>
      </c>
    </row>
    <row r="2433" customFormat="false" ht="15" hidden="false" customHeight="false" outlineLevel="0" collapsed="false">
      <c r="A2433" s="6" t="s">
        <v>3997</v>
      </c>
      <c r="B2433" s="6" t="s">
        <v>7898</v>
      </c>
      <c r="C2433" s="6" t="n">
        <v>1787038947</v>
      </c>
      <c r="D2433" s="6" t="n">
        <v>1787042001</v>
      </c>
      <c r="E2433" s="9" t="n">
        <f aca="false">MAX(0,MIN(D2433,Scenario!$B$12)-MAX(C2433,Scenario!$B$11))/60</f>
        <v>50.9</v>
      </c>
    </row>
    <row r="2434" customFormat="false" ht="15" hidden="false" customHeight="false" outlineLevel="0" collapsed="false">
      <c r="A2434" s="6" t="s">
        <v>3999</v>
      </c>
      <c r="B2434" s="6" t="s">
        <v>7884</v>
      </c>
      <c r="C2434" s="6" t="n">
        <v>1787039033</v>
      </c>
      <c r="D2434" s="6" t="n">
        <v>1787043728</v>
      </c>
      <c r="E2434" s="9" t="n">
        <f aca="false">MAX(0,MIN(D2434,Scenario!$B$12)-MAX(C2434,Scenario!$B$11))/60</f>
        <v>78.25</v>
      </c>
    </row>
    <row r="2435" customFormat="false" ht="15" hidden="false" customHeight="false" outlineLevel="0" collapsed="false">
      <c r="A2435" s="6" t="s">
        <v>4001</v>
      </c>
      <c r="B2435" s="6" t="s">
        <v>7885</v>
      </c>
      <c r="C2435" s="6" t="n">
        <v>1787039581</v>
      </c>
      <c r="D2435" s="6" t="n">
        <v>1787044945</v>
      </c>
      <c r="E2435" s="9" t="n">
        <f aca="false">MAX(0,MIN(D2435,Scenario!$B$12)-MAX(C2435,Scenario!$B$11))/60</f>
        <v>89.4</v>
      </c>
    </row>
    <row r="2436" customFormat="false" ht="15" hidden="false" customHeight="false" outlineLevel="0" collapsed="false">
      <c r="A2436" s="6" t="s">
        <v>4003</v>
      </c>
      <c r="B2436" s="6" t="s">
        <v>7886</v>
      </c>
      <c r="C2436" s="6" t="n">
        <v>1787040692</v>
      </c>
      <c r="D2436" s="6" t="n">
        <v>1787043710</v>
      </c>
      <c r="E2436" s="9" t="n">
        <f aca="false">MAX(0,MIN(D2436,Scenario!$B$12)-MAX(C2436,Scenario!$B$11))/60</f>
        <v>50.3</v>
      </c>
    </row>
    <row r="2437" customFormat="false" ht="15" hidden="false" customHeight="false" outlineLevel="0" collapsed="false">
      <c r="A2437" s="6" t="s">
        <v>4005</v>
      </c>
      <c r="B2437" s="6" t="s">
        <v>7888</v>
      </c>
      <c r="C2437" s="6" t="n">
        <v>1787041734</v>
      </c>
      <c r="D2437" s="6" t="n">
        <v>1787045007</v>
      </c>
      <c r="E2437" s="9" t="n">
        <f aca="false">MAX(0,MIN(D2437,Scenario!$B$12)-MAX(C2437,Scenario!$B$11))/60</f>
        <v>54.55</v>
      </c>
    </row>
    <row r="2438" customFormat="false" ht="15" hidden="false" customHeight="false" outlineLevel="0" collapsed="false">
      <c r="A2438" s="6" t="s">
        <v>4007</v>
      </c>
      <c r="B2438" s="6" t="s">
        <v>7883</v>
      </c>
      <c r="C2438" s="6" t="n">
        <v>1787042201</v>
      </c>
      <c r="D2438" s="6" t="n">
        <v>1787045974</v>
      </c>
      <c r="E2438" s="9" t="n">
        <f aca="false">MAX(0,MIN(D2438,Scenario!$B$12)-MAX(C2438,Scenario!$B$11))/60</f>
        <v>62.8833333333333</v>
      </c>
    </row>
    <row r="2439" customFormat="false" ht="15" hidden="false" customHeight="false" outlineLevel="0" collapsed="false">
      <c r="A2439" s="6" t="s">
        <v>4009</v>
      </c>
      <c r="B2439" s="6" t="s">
        <v>7898</v>
      </c>
      <c r="C2439" s="6" t="n">
        <v>1787042970</v>
      </c>
      <c r="D2439" s="6" t="n">
        <v>1787046467</v>
      </c>
      <c r="E2439" s="9" t="n">
        <f aca="false">MAX(0,MIN(D2439,Scenario!$B$12)-MAX(C2439,Scenario!$B$11))/60</f>
        <v>58.2833333333333</v>
      </c>
    </row>
    <row r="2440" customFormat="false" ht="15" hidden="false" customHeight="false" outlineLevel="0" collapsed="false">
      <c r="A2440" s="6" t="s">
        <v>4011</v>
      </c>
      <c r="B2440" s="6" t="s">
        <v>7887</v>
      </c>
      <c r="C2440" s="6" t="n">
        <v>1787043634</v>
      </c>
      <c r="D2440" s="6" t="n">
        <v>1787047271</v>
      </c>
      <c r="E2440" s="9" t="n">
        <f aca="false">MAX(0,MIN(D2440,Scenario!$B$12)-MAX(C2440,Scenario!$B$11))/60</f>
        <v>60.6166666666667</v>
      </c>
    </row>
    <row r="2441" customFormat="false" ht="15" hidden="false" customHeight="false" outlineLevel="0" collapsed="false">
      <c r="A2441" s="6" t="s">
        <v>3993</v>
      </c>
      <c r="B2441" s="6" t="s">
        <v>7886</v>
      </c>
      <c r="C2441" s="6" t="n">
        <v>1787043722</v>
      </c>
      <c r="D2441" s="6" t="n">
        <v>1787045019</v>
      </c>
      <c r="E2441" s="9" t="n">
        <f aca="false">MAX(0,MIN(D2441,Scenario!$B$12)-MAX(C2441,Scenario!$B$11))/60</f>
        <v>21.6166666666667</v>
      </c>
    </row>
    <row r="2442" customFormat="false" ht="15" hidden="false" customHeight="false" outlineLevel="0" collapsed="false">
      <c r="A2442" s="6" t="s">
        <v>3987</v>
      </c>
      <c r="B2442" s="6" t="s">
        <v>7885</v>
      </c>
      <c r="C2442" s="6" t="n">
        <v>1787044956</v>
      </c>
      <c r="D2442" s="6" t="n">
        <v>1787047597</v>
      </c>
      <c r="E2442" s="9" t="n">
        <f aca="false">MAX(0,MIN(D2442,Scenario!$B$12)-MAX(C2442,Scenario!$B$11))/60</f>
        <v>44.0166666666667</v>
      </c>
    </row>
    <row r="2443" customFormat="false" ht="15" hidden="false" customHeight="false" outlineLevel="0" collapsed="false">
      <c r="A2443" s="6" t="s">
        <v>4017</v>
      </c>
      <c r="B2443" s="6" t="s">
        <v>7886</v>
      </c>
      <c r="C2443" s="6" t="n">
        <v>1787045077</v>
      </c>
      <c r="D2443" s="6" t="n">
        <v>1787049567</v>
      </c>
      <c r="E2443" s="9" t="n">
        <f aca="false">MAX(0,MIN(D2443,Scenario!$B$12)-MAX(C2443,Scenario!$B$11))/60</f>
        <v>74.8333333333333</v>
      </c>
    </row>
    <row r="2444" customFormat="false" ht="15" hidden="false" customHeight="false" outlineLevel="0" collapsed="false">
      <c r="A2444" s="6" t="s">
        <v>4013</v>
      </c>
      <c r="B2444" s="6" t="s">
        <v>7884</v>
      </c>
      <c r="C2444" s="6" t="n">
        <v>1787045587</v>
      </c>
      <c r="D2444" s="6" t="n">
        <v>1787049107</v>
      </c>
      <c r="E2444" s="9" t="n">
        <f aca="false">MAX(0,MIN(D2444,Scenario!$B$12)-MAX(C2444,Scenario!$B$11))/60</f>
        <v>58.6666666666667</v>
      </c>
    </row>
    <row r="2445" customFormat="false" ht="15" hidden="false" customHeight="false" outlineLevel="0" collapsed="false">
      <c r="A2445" s="6" t="s">
        <v>3995</v>
      </c>
      <c r="B2445" s="6" t="s">
        <v>7882</v>
      </c>
      <c r="C2445" s="6" t="n">
        <v>1787046322</v>
      </c>
      <c r="D2445" s="6" t="n">
        <v>1787052083</v>
      </c>
      <c r="E2445" s="9" t="n">
        <f aca="false">MAX(0,MIN(D2445,Scenario!$B$12)-MAX(C2445,Scenario!$B$11))/60</f>
        <v>96.0166666666667</v>
      </c>
    </row>
    <row r="2446" customFormat="false" ht="15" hidden="false" customHeight="false" outlineLevel="0" collapsed="false">
      <c r="A2446" s="6" t="s">
        <v>4021</v>
      </c>
      <c r="B2446" s="6" t="s">
        <v>7889</v>
      </c>
      <c r="C2446" s="6" t="n">
        <v>1787046909</v>
      </c>
      <c r="D2446" s="6" t="n">
        <v>1787049725</v>
      </c>
      <c r="E2446" s="9" t="n">
        <f aca="false">MAX(0,MIN(D2446,Scenario!$B$12)-MAX(C2446,Scenario!$B$11))/60</f>
        <v>46.9333333333333</v>
      </c>
    </row>
    <row r="2447" customFormat="false" ht="15" hidden="false" customHeight="false" outlineLevel="0" collapsed="false">
      <c r="A2447" s="6" t="s">
        <v>4015</v>
      </c>
      <c r="B2447" s="6" t="s">
        <v>7887</v>
      </c>
      <c r="C2447" s="6" t="n">
        <v>1787047298</v>
      </c>
      <c r="D2447" s="6" t="n">
        <v>1787049604</v>
      </c>
      <c r="E2447" s="9" t="n">
        <f aca="false">MAX(0,MIN(D2447,Scenario!$B$12)-MAX(C2447,Scenario!$B$11))/60</f>
        <v>38.4333333333333</v>
      </c>
    </row>
    <row r="2448" customFormat="false" ht="15" hidden="false" customHeight="false" outlineLevel="0" collapsed="false">
      <c r="A2448" s="6" t="s">
        <v>4019</v>
      </c>
      <c r="B2448" s="6" t="s">
        <v>7885</v>
      </c>
      <c r="C2448" s="6" t="n">
        <v>1787047628</v>
      </c>
      <c r="D2448" s="6" t="n">
        <v>1787050370</v>
      </c>
      <c r="E2448" s="9" t="n">
        <f aca="false">MAX(0,MIN(D2448,Scenario!$B$12)-MAX(C2448,Scenario!$B$11))/60</f>
        <v>45.7</v>
      </c>
    </row>
    <row r="2449" customFormat="false" ht="15" hidden="false" customHeight="false" outlineLevel="0" collapsed="false">
      <c r="A2449" s="6" t="s">
        <v>4007</v>
      </c>
      <c r="B2449" s="6" t="s">
        <v>7883</v>
      </c>
      <c r="C2449" s="6" t="n">
        <v>1787047785</v>
      </c>
      <c r="D2449" s="6" t="n">
        <v>1787050848</v>
      </c>
      <c r="E2449" s="9" t="n">
        <f aca="false">MAX(0,MIN(D2449,Scenario!$B$12)-MAX(C2449,Scenario!$B$11))/60</f>
        <v>51.05</v>
      </c>
    </row>
    <row r="2450" customFormat="false" ht="15" hidden="false" customHeight="false" outlineLevel="0" collapsed="false">
      <c r="A2450" s="6" t="s">
        <v>4029</v>
      </c>
      <c r="B2450" s="6" t="s">
        <v>7898</v>
      </c>
      <c r="C2450" s="6" t="n">
        <v>1787048495</v>
      </c>
      <c r="D2450" s="6" t="n">
        <v>1787052675</v>
      </c>
      <c r="E2450" s="9" t="n">
        <f aca="false">MAX(0,MIN(D2450,Scenario!$B$12)-MAX(C2450,Scenario!$B$11))/60</f>
        <v>69.6666666666667</v>
      </c>
    </row>
    <row r="2451" customFormat="false" ht="15" hidden="false" customHeight="false" outlineLevel="0" collapsed="false">
      <c r="A2451" s="6" t="s">
        <v>4023</v>
      </c>
      <c r="B2451" s="6" t="s">
        <v>7884</v>
      </c>
      <c r="C2451" s="6" t="n">
        <v>1787049130</v>
      </c>
      <c r="D2451" s="6" t="n">
        <v>1787050638</v>
      </c>
      <c r="E2451" s="9" t="n">
        <f aca="false">MAX(0,MIN(D2451,Scenario!$B$12)-MAX(C2451,Scenario!$B$11))/60</f>
        <v>25.1333333333333</v>
      </c>
    </row>
    <row r="2452" customFormat="false" ht="15" hidden="false" customHeight="false" outlineLevel="0" collapsed="false">
      <c r="A2452" s="6" t="s">
        <v>4025</v>
      </c>
      <c r="B2452" s="6" t="s">
        <v>7887</v>
      </c>
      <c r="C2452" s="6" t="n">
        <v>1787049625</v>
      </c>
      <c r="D2452" s="6" t="n">
        <v>1787053170</v>
      </c>
      <c r="E2452" s="9" t="n">
        <f aca="false">MAX(0,MIN(D2452,Scenario!$B$12)-MAX(C2452,Scenario!$B$11))/60</f>
        <v>59.0833333333333</v>
      </c>
    </row>
    <row r="2453" customFormat="false" ht="15" hidden="false" customHeight="false" outlineLevel="0" collapsed="false">
      <c r="A2453" s="6" t="s">
        <v>4027</v>
      </c>
      <c r="B2453" s="6" t="s">
        <v>7884</v>
      </c>
      <c r="C2453" s="6" t="n">
        <v>1787050692</v>
      </c>
      <c r="D2453" s="6" t="n">
        <v>1787051694</v>
      </c>
      <c r="E2453" s="9" t="n">
        <f aca="false">MAX(0,MIN(D2453,Scenario!$B$12)-MAX(C2453,Scenario!$B$11))/60</f>
        <v>16.7</v>
      </c>
    </row>
    <row r="2454" customFormat="false" ht="15" hidden="false" customHeight="false" outlineLevel="0" collapsed="false">
      <c r="A2454" s="6" t="s">
        <v>4031</v>
      </c>
      <c r="B2454" s="6" t="s">
        <v>7883</v>
      </c>
      <c r="C2454" s="6" t="n">
        <v>1787050885</v>
      </c>
      <c r="D2454" s="6" t="n">
        <v>1787052234</v>
      </c>
      <c r="E2454" s="9" t="n">
        <f aca="false">MAX(0,MIN(D2454,Scenario!$B$12)-MAX(C2454,Scenario!$B$11))/60</f>
        <v>22.4833333333333</v>
      </c>
    </row>
    <row r="2455" customFormat="false" ht="15" hidden="false" customHeight="false" outlineLevel="0" collapsed="false">
      <c r="A2455" s="6" t="s">
        <v>4033</v>
      </c>
      <c r="B2455" s="6" t="s">
        <v>7884</v>
      </c>
      <c r="C2455" s="6" t="n">
        <v>1787051707</v>
      </c>
      <c r="D2455" s="6" t="n">
        <v>1787053403</v>
      </c>
      <c r="E2455" s="9" t="n">
        <f aca="false">MAX(0,MIN(D2455,Scenario!$B$12)-MAX(C2455,Scenario!$B$11))/60</f>
        <v>28.2666666666667</v>
      </c>
    </row>
    <row r="2456" customFormat="false" ht="15" hidden="false" customHeight="false" outlineLevel="0" collapsed="false">
      <c r="A2456" s="6" t="s">
        <v>4039</v>
      </c>
      <c r="B2456" s="6" t="s">
        <v>7886</v>
      </c>
      <c r="C2456" s="6" t="n">
        <v>1787052248</v>
      </c>
      <c r="D2456" s="6" t="n">
        <v>1787056956</v>
      </c>
      <c r="E2456" s="9" t="n">
        <f aca="false">MAX(0,MIN(D2456,Scenario!$B$12)-MAX(C2456,Scenario!$B$11))/60</f>
        <v>78.4666666666667</v>
      </c>
    </row>
    <row r="2457" customFormat="false" ht="15" hidden="false" customHeight="false" outlineLevel="0" collapsed="false">
      <c r="A2457" s="6" t="s">
        <v>4035</v>
      </c>
      <c r="B2457" s="6" t="s">
        <v>7883</v>
      </c>
      <c r="C2457" s="6" t="n">
        <v>1787052266</v>
      </c>
      <c r="D2457" s="6" t="n">
        <v>1787052934</v>
      </c>
      <c r="E2457" s="9" t="n">
        <f aca="false">MAX(0,MIN(D2457,Scenario!$B$12)-MAX(C2457,Scenario!$B$11))/60</f>
        <v>11.1333333333333</v>
      </c>
    </row>
    <row r="2458" customFormat="false" ht="15" hidden="false" customHeight="false" outlineLevel="0" collapsed="false">
      <c r="A2458" s="6" t="s">
        <v>4037</v>
      </c>
      <c r="B2458" s="6" t="s">
        <v>7883</v>
      </c>
      <c r="C2458" s="6" t="n">
        <v>1787052960</v>
      </c>
      <c r="D2458" s="6" t="n">
        <v>1787055300</v>
      </c>
      <c r="E2458" s="9" t="n">
        <f aca="false">MAX(0,MIN(D2458,Scenario!$B$12)-MAX(C2458,Scenario!$B$11))/60</f>
        <v>39</v>
      </c>
    </row>
    <row r="2459" customFormat="false" ht="15" hidden="false" customHeight="false" outlineLevel="0" collapsed="false">
      <c r="A2459" s="6" t="s">
        <v>4035</v>
      </c>
      <c r="B2459" s="6" t="s">
        <v>7885</v>
      </c>
      <c r="C2459" s="6" t="n">
        <v>1787052974</v>
      </c>
      <c r="D2459" s="6" t="n">
        <v>1787055464</v>
      </c>
      <c r="E2459" s="9" t="n">
        <f aca="false">MAX(0,MIN(D2459,Scenario!$B$12)-MAX(C2459,Scenario!$B$11))/60</f>
        <v>41.5</v>
      </c>
    </row>
    <row r="2460" customFormat="false" ht="15" hidden="false" customHeight="false" outlineLevel="0" collapsed="false">
      <c r="A2460" s="6" t="s">
        <v>4011</v>
      </c>
      <c r="B2460" s="6" t="s">
        <v>7887</v>
      </c>
      <c r="C2460" s="6" t="n">
        <v>1787053197</v>
      </c>
      <c r="D2460" s="6" t="n">
        <v>1787056847</v>
      </c>
      <c r="E2460" s="9" t="n">
        <f aca="false">MAX(0,MIN(D2460,Scenario!$B$12)-MAX(C2460,Scenario!$B$11))/60</f>
        <v>60.8333333333333</v>
      </c>
    </row>
    <row r="2461" customFormat="false" ht="15" hidden="false" customHeight="false" outlineLevel="0" collapsed="false">
      <c r="A2461" s="6" t="s">
        <v>4041</v>
      </c>
      <c r="B2461" s="6" t="s">
        <v>7884</v>
      </c>
      <c r="C2461" s="6" t="n">
        <v>1787053415</v>
      </c>
      <c r="D2461" s="6" t="n">
        <v>1787054609</v>
      </c>
      <c r="E2461" s="9" t="n">
        <f aca="false">MAX(0,MIN(D2461,Scenario!$B$12)-MAX(C2461,Scenario!$B$11))/60</f>
        <v>19.9</v>
      </c>
    </row>
    <row r="2462" customFormat="false" ht="15" hidden="false" customHeight="false" outlineLevel="0" collapsed="false">
      <c r="A2462" s="6" t="s">
        <v>4043</v>
      </c>
      <c r="B2462" s="6" t="s">
        <v>7891</v>
      </c>
      <c r="C2462" s="6" t="n">
        <v>1787054413</v>
      </c>
      <c r="D2462" s="6" t="n">
        <v>1787054966</v>
      </c>
      <c r="E2462" s="9" t="n">
        <f aca="false">MAX(0,MIN(D2462,Scenario!$B$12)-MAX(C2462,Scenario!$B$11))/60</f>
        <v>9.21666666666667</v>
      </c>
    </row>
    <row r="2463" customFormat="false" ht="15" hidden="false" customHeight="false" outlineLevel="0" collapsed="false">
      <c r="A2463" s="6" t="s">
        <v>4043</v>
      </c>
      <c r="B2463" s="6" t="s">
        <v>7892</v>
      </c>
      <c r="C2463" s="6" t="n">
        <v>1787055011</v>
      </c>
      <c r="D2463" s="6" t="n">
        <v>1787056375</v>
      </c>
      <c r="E2463" s="9" t="n">
        <f aca="false">MAX(0,MIN(D2463,Scenario!$B$12)-MAX(C2463,Scenario!$B$11))/60</f>
        <v>22.7333333333333</v>
      </c>
    </row>
    <row r="2464" customFormat="false" ht="15" hidden="false" customHeight="false" outlineLevel="0" collapsed="false">
      <c r="A2464" s="6" t="s">
        <v>4045</v>
      </c>
      <c r="B2464" s="6" t="s">
        <v>7890</v>
      </c>
      <c r="C2464" s="6" t="n">
        <v>1787055655</v>
      </c>
      <c r="D2464" s="6" t="n">
        <v>1787059401</v>
      </c>
      <c r="E2464" s="9" t="n">
        <f aca="false">MAX(0,MIN(D2464,Scenario!$B$12)-MAX(C2464,Scenario!$B$11))/60</f>
        <v>62.4333333333333</v>
      </c>
    </row>
    <row r="2465" customFormat="false" ht="15" hidden="false" customHeight="false" outlineLevel="0" collapsed="false">
      <c r="A2465" s="6" t="s">
        <v>4047</v>
      </c>
      <c r="B2465" s="6" t="s">
        <v>7898</v>
      </c>
      <c r="C2465" s="6" t="n">
        <v>1787056618</v>
      </c>
      <c r="D2465" s="6" t="n">
        <v>1787061903</v>
      </c>
      <c r="E2465" s="9" t="n">
        <f aca="false">MAX(0,MIN(D2465,Scenario!$B$12)-MAX(C2465,Scenario!$B$11))/60</f>
        <v>88.0833333333333</v>
      </c>
    </row>
    <row r="2466" customFormat="false" ht="15" hidden="false" customHeight="false" outlineLevel="0" collapsed="false">
      <c r="A2466" s="6" t="s">
        <v>4025</v>
      </c>
      <c r="B2466" s="6" t="s">
        <v>7887</v>
      </c>
      <c r="C2466" s="6" t="n">
        <v>1787056860</v>
      </c>
      <c r="D2466" s="6" t="n">
        <v>1787060313</v>
      </c>
      <c r="E2466" s="9" t="n">
        <f aca="false">MAX(0,MIN(D2466,Scenario!$B$12)-MAX(C2466,Scenario!$B$11))/60</f>
        <v>57.55</v>
      </c>
    </row>
    <row r="2467" customFormat="false" ht="15" hidden="false" customHeight="false" outlineLevel="0" collapsed="false">
      <c r="A2467" s="6" t="s">
        <v>4049</v>
      </c>
      <c r="B2467" s="6" t="s">
        <v>7885</v>
      </c>
      <c r="C2467" s="6" t="n">
        <v>1787057162</v>
      </c>
      <c r="D2467" s="6" t="n">
        <v>1787058044</v>
      </c>
      <c r="E2467" s="9" t="n">
        <f aca="false">MAX(0,MIN(D2467,Scenario!$B$12)-MAX(C2467,Scenario!$B$11))/60</f>
        <v>14.7</v>
      </c>
    </row>
    <row r="2468" customFormat="false" ht="15" hidden="false" customHeight="false" outlineLevel="0" collapsed="false">
      <c r="A2468" s="6" t="s">
        <v>4051</v>
      </c>
      <c r="B2468" s="6" t="s">
        <v>7891</v>
      </c>
      <c r="C2468" s="6" t="n">
        <v>1787058748</v>
      </c>
      <c r="D2468" s="6" t="n">
        <v>1787061633</v>
      </c>
      <c r="E2468" s="9" t="n">
        <f aca="false">MAX(0,MIN(D2468,Scenario!$B$12)-MAX(C2468,Scenario!$B$11))/60</f>
        <v>48.0833333333333</v>
      </c>
    </row>
    <row r="2469" customFormat="false" ht="15" hidden="false" customHeight="false" outlineLevel="0" collapsed="false">
      <c r="A2469" s="6" t="s">
        <v>4053</v>
      </c>
      <c r="B2469" s="6" t="s">
        <v>7892</v>
      </c>
      <c r="C2469" s="6" t="n">
        <v>1787059505</v>
      </c>
      <c r="D2469" s="6" t="n">
        <v>1787063442</v>
      </c>
      <c r="E2469" s="9" t="n">
        <f aca="false">MAX(0,MIN(D2469,Scenario!$B$12)-MAX(C2469,Scenario!$B$11))/60</f>
        <v>65.6166666666667</v>
      </c>
    </row>
    <row r="2470" customFormat="false" ht="15" hidden="false" customHeight="false" outlineLevel="0" collapsed="false">
      <c r="A2470" s="6" t="s">
        <v>4049</v>
      </c>
      <c r="B2470" s="6" t="s">
        <v>7885</v>
      </c>
      <c r="C2470" s="6" t="n">
        <v>1787059585</v>
      </c>
      <c r="D2470" s="6" t="n">
        <v>1787061238</v>
      </c>
      <c r="E2470" s="9" t="n">
        <f aca="false">MAX(0,MIN(D2470,Scenario!$B$12)-MAX(C2470,Scenario!$B$11))/60</f>
        <v>27.55</v>
      </c>
    </row>
    <row r="2471" customFormat="false" ht="15" hidden="false" customHeight="false" outlineLevel="0" collapsed="false">
      <c r="A2471" s="6" t="s">
        <v>4055</v>
      </c>
      <c r="B2471" s="6" t="s">
        <v>7890</v>
      </c>
      <c r="C2471" s="6" t="n">
        <v>1787059858</v>
      </c>
      <c r="D2471" s="6" t="n">
        <v>1787062239</v>
      </c>
      <c r="E2471" s="9" t="n">
        <f aca="false">MAX(0,MIN(D2471,Scenario!$B$12)-MAX(C2471,Scenario!$B$11))/60</f>
        <v>39.6833333333333</v>
      </c>
    </row>
    <row r="2472" customFormat="false" ht="15" hidden="false" customHeight="false" outlineLevel="0" collapsed="false">
      <c r="A2472" s="6" t="s">
        <v>4057</v>
      </c>
      <c r="B2472" s="6" t="s">
        <v>7891</v>
      </c>
      <c r="C2472" s="6" t="n">
        <v>1787061665</v>
      </c>
      <c r="D2472" s="6" t="n">
        <v>1787063201</v>
      </c>
      <c r="E2472" s="9" t="n">
        <f aca="false">MAX(0,MIN(D2472,Scenario!$B$12)-MAX(C2472,Scenario!$B$11))/60</f>
        <v>25.6</v>
      </c>
    </row>
    <row r="2473" customFormat="false" ht="15" hidden="false" customHeight="false" outlineLevel="0" collapsed="false">
      <c r="A2473" s="6" t="s">
        <v>4059</v>
      </c>
      <c r="B2473" s="6" t="s">
        <v>7889</v>
      </c>
      <c r="C2473" s="6" t="n">
        <v>1787062831</v>
      </c>
      <c r="D2473" s="6" t="n">
        <v>1787065710</v>
      </c>
      <c r="E2473" s="9" t="n">
        <f aca="false">MAX(0,MIN(D2473,Scenario!$B$12)-MAX(C2473,Scenario!$B$11))/60</f>
        <v>47.9833333333333</v>
      </c>
    </row>
    <row r="2474" customFormat="false" ht="15" hidden="false" customHeight="false" outlineLevel="0" collapsed="false">
      <c r="A2474" s="6" t="s">
        <v>4025</v>
      </c>
      <c r="B2474" s="6" t="s">
        <v>7887</v>
      </c>
      <c r="C2474" s="6" t="n">
        <v>1787063247</v>
      </c>
      <c r="D2474" s="6" t="n">
        <v>1787067428</v>
      </c>
      <c r="E2474" s="9" t="n">
        <f aca="false">MAX(0,MIN(D2474,Scenario!$B$12)-MAX(C2474,Scenario!$B$11))/60</f>
        <v>69.6833333333333</v>
      </c>
    </row>
    <row r="2475" customFormat="false" ht="15" hidden="false" customHeight="false" outlineLevel="0" collapsed="false">
      <c r="A2475" s="6" t="s">
        <v>3959</v>
      </c>
      <c r="B2475" s="6" t="s">
        <v>7898</v>
      </c>
      <c r="C2475" s="6" t="n">
        <v>1787063344</v>
      </c>
      <c r="D2475" s="6" t="n">
        <v>1787064213</v>
      </c>
      <c r="E2475" s="9" t="n">
        <f aca="false">MAX(0,MIN(D2475,Scenario!$B$12)-MAX(C2475,Scenario!$B$11))/60</f>
        <v>14.4833333333333</v>
      </c>
    </row>
    <row r="2476" customFormat="false" ht="15" hidden="false" customHeight="false" outlineLevel="0" collapsed="false">
      <c r="A2476" s="6" t="s">
        <v>4061</v>
      </c>
      <c r="B2476" s="6" t="s">
        <v>7890</v>
      </c>
      <c r="C2476" s="6" t="n">
        <v>1787064328</v>
      </c>
      <c r="D2476" s="6" t="n">
        <v>1787065573</v>
      </c>
      <c r="E2476" s="9" t="n">
        <f aca="false">MAX(0,MIN(D2476,Scenario!$B$12)-MAX(C2476,Scenario!$B$11))/60</f>
        <v>20.75</v>
      </c>
    </row>
    <row r="2477" customFormat="false" ht="15" hidden="false" customHeight="false" outlineLevel="0" collapsed="false">
      <c r="A2477" s="6" t="s">
        <v>4063</v>
      </c>
      <c r="B2477" s="6" t="s">
        <v>7891</v>
      </c>
      <c r="C2477" s="6" t="n">
        <v>1787064493</v>
      </c>
      <c r="D2477" s="6" t="n">
        <v>1787065352</v>
      </c>
      <c r="E2477" s="9" t="n">
        <f aca="false">MAX(0,MIN(D2477,Scenario!$B$12)-MAX(C2477,Scenario!$B$11))/60</f>
        <v>14.3166666666667</v>
      </c>
    </row>
    <row r="2478" customFormat="false" ht="15" hidden="false" customHeight="false" outlineLevel="0" collapsed="false">
      <c r="A2478" s="6" t="s">
        <v>4067</v>
      </c>
      <c r="B2478" s="6" t="s">
        <v>7892</v>
      </c>
      <c r="C2478" s="6" t="n">
        <v>1787064608</v>
      </c>
      <c r="D2478" s="6" t="n">
        <v>1787069981</v>
      </c>
      <c r="E2478" s="9" t="n">
        <f aca="false">MAX(0,MIN(D2478,Scenario!$B$12)-MAX(C2478,Scenario!$B$11))/60</f>
        <v>89.55</v>
      </c>
    </row>
    <row r="2479" customFormat="false" ht="15" hidden="false" customHeight="false" outlineLevel="0" collapsed="false">
      <c r="A2479" s="6" t="s">
        <v>4065</v>
      </c>
      <c r="B2479" s="6" t="s">
        <v>7891</v>
      </c>
      <c r="C2479" s="6" t="n">
        <v>1787065364</v>
      </c>
      <c r="D2479" s="6" t="n">
        <v>1787068802</v>
      </c>
      <c r="E2479" s="9" t="n">
        <f aca="false">MAX(0,MIN(D2479,Scenario!$B$12)-MAX(C2479,Scenario!$B$11))/60</f>
        <v>57.3</v>
      </c>
    </row>
    <row r="2480" customFormat="false" ht="15" hidden="false" customHeight="false" outlineLevel="0" collapsed="false">
      <c r="A2480" s="6" t="s">
        <v>4069</v>
      </c>
      <c r="B2480" s="6" t="s">
        <v>7890</v>
      </c>
      <c r="C2480" s="6" t="n">
        <v>1787065603</v>
      </c>
      <c r="D2480" s="6" t="n">
        <v>1787070538</v>
      </c>
      <c r="E2480" s="9" t="n">
        <f aca="false">MAX(0,MIN(D2480,Scenario!$B$12)-MAX(C2480,Scenario!$B$11))/60</f>
        <v>82.25</v>
      </c>
    </row>
    <row r="2481" customFormat="false" ht="15" hidden="false" customHeight="false" outlineLevel="0" collapsed="false">
      <c r="A2481" s="6" t="s">
        <v>4077</v>
      </c>
      <c r="B2481" s="6" t="s">
        <v>7887</v>
      </c>
      <c r="C2481" s="6" t="n">
        <v>1787067443</v>
      </c>
      <c r="D2481" s="6" t="n">
        <v>1787068620</v>
      </c>
      <c r="E2481" s="9" t="n">
        <f aca="false">MAX(0,MIN(D2481,Scenario!$B$12)-MAX(C2481,Scenario!$B$11))/60</f>
        <v>19.6166666666667</v>
      </c>
    </row>
    <row r="2482" customFormat="false" ht="15" hidden="false" customHeight="false" outlineLevel="0" collapsed="false">
      <c r="A2482" s="6" t="s">
        <v>4063</v>
      </c>
      <c r="B2482" s="6" t="s">
        <v>7891</v>
      </c>
      <c r="C2482" s="6" t="n">
        <v>1787068816</v>
      </c>
      <c r="D2482" s="6" t="n">
        <v>1787069333</v>
      </c>
      <c r="E2482" s="9" t="n">
        <f aca="false">MAX(0,MIN(D2482,Scenario!$B$12)-MAX(C2482,Scenario!$B$11))/60</f>
        <v>8.61666666666667</v>
      </c>
    </row>
    <row r="2483" customFormat="false" ht="15" hidden="false" customHeight="false" outlineLevel="0" collapsed="false">
      <c r="A2483" s="6" t="s">
        <v>4073</v>
      </c>
      <c r="B2483" s="6" t="s">
        <v>7893</v>
      </c>
      <c r="C2483" s="6" t="n">
        <v>1787068821</v>
      </c>
      <c r="D2483" s="6" t="n">
        <v>1787072811</v>
      </c>
      <c r="E2483" s="9" t="n">
        <f aca="false">MAX(0,MIN(D2483,Scenario!$B$12)-MAX(C2483,Scenario!$B$11))/60</f>
        <v>66.5</v>
      </c>
    </row>
    <row r="2484" customFormat="false" ht="15" hidden="false" customHeight="false" outlineLevel="0" collapsed="false">
      <c r="A2484" s="6" t="s">
        <v>4083</v>
      </c>
      <c r="B2484" s="6" t="s">
        <v>7892</v>
      </c>
      <c r="C2484" s="6" t="n">
        <v>1787071797</v>
      </c>
      <c r="D2484" s="6" t="n">
        <v>1787074231</v>
      </c>
      <c r="E2484" s="9" t="n">
        <f aca="false">MAX(0,MIN(D2484,Scenario!$B$12)-MAX(C2484,Scenario!$B$11))/60</f>
        <v>40.5666666666667</v>
      </c>
    </row>
    <row r="2485" customFormat="false" ht="15" hidden="false" customHeight="false" outlineLevel="0" collapsed="false">
      <c r="A2485" s="6" t="s">
        <v>4075</v>
      </c>
      <c r="B2485" s="6" t="s">
        <v>7890</v>
      </c>
      <c r="C2485" s="6" t="n">
        <v>1787072382</v>
      </c>
      <c r="D2485" s="6" t="n">
        <v>1787076787</v>
      </c>
      <c r="E2485" s="9" t="n">
        <f aca="false">MAX(0,MIN(D2485,Scenario!$B$12)-MAX(C2485,Scenario!$B$11))/60</f>
        <v>73.4166666666667</v>
      </c>
    </row>
    <row r="2486" customFormat="false" ht="15" hidden="false" customHeight="false" outlineLevel="0" collapsed="false">
      <c r="A2486" s="6" t="s">
        <v>4079</v>
      </c>
      <c r="B2486" s="6" t="s">
        <v>7893</v>
      </c>
      <c r="C2486" s="6" t="n">
        <v>1787072828</v>
      </c>
      <c r="D2486" s="6" t="n">
        <v>1787077156</v>
      </c>
      <c r="E2486" s="9" t="n">
        <f aca="false">MAX(0,MIN(D2486,Scenario!$B$12)-MAX(C2486,Scenario!$B$11))/60</f>
        <v>72.1333333333333</v>
      </c>
    </row>
    <row r="2487" customFormat="false" ht="15" hidden="false" customHeight="false" outlineLevel="0" collapsed="false">
      <c r="A2487" s="6" t="s">
        <v>4085</v>
      </c>
      <c r="B2487" s="6" t="s">
        <v>7899</v>
      </c>
      <c r="C2487" s="6" t="n">
        <v>1787073082</v>
      </c>
      <c r="D2487" s="6" t="n">
        <v>1787073520</v>
      </c>
      <c r="E2487" s="9" t="n">
        <f aca="false">MAX(0,MIN(D2487,Scenario!$B$12)-MAX(C2487,Scenario!$B$11))/60</f>
        <v>7.3</v>
      </c>
    </row>
    <row r="2488" customFormat="false" ht="15" hidden="false" customHeight="false" outlineLevel="0" collapsed="false">
      <c r="A2488" s="6" t="s">
        <v>4087</v>
      </c>
      <c r="B2488" s="6" t="s">
        <v>7894</v>
      </c>
      <c r="C2488" s="6" t="n">
        <v>1787073134</v>
      </c>
      <c r="D2488" s="6" t="n">
        <v>1787074331</v>
      </c>
      <c r="E2488" s="9" t="n">
        <f aca="false">MAX(0,MIN(D2488,Scenario!$B$12)-MAX(C2488,Scenario!$B$11))/60</f>
        <v>19.95</v>
      </c>
    </row>
    <row r="2489" customFormat="false" ht="15" hidden="false" customHeight="false" outlineLevel="0" collapsed="false">
      <c r="A2489" s="6" t="s">
        <v>4085</v>
      </c>
      <c r="B2489" s="6" t="s">
        <v>7892</v>
      </c>
      <c r="C2489" s="6" t="n">
        <v>1787074247</v>
      </c>
      <c r="D2489" s="6" t="n">
        <v>1787076072</v>
      </c>
      <c r="E2489" s="9" t="n">
        <f aca="false">MAX(0,MIN(D2489,Scenario!$B$12)-MAX(C2489,Scenario!$B$11))/60</f>
        <v>30.4166666666667</v>
      </c>
    </row>
    <row r="2490" customFormat="false" ht="15" hidden="false" customHeight="false" outlineLevel="0" collapsed="false">
      <c r="A2490" s="6" t="s">
        <v>4017</v>
      </c>
      <c r="B2490" s="6" t="s">
        <v>7897</v>
      </c>
      <c r="C2490" s="6" t="n">
        <v>1787076024</v>
      </c>
      <c r="D2490" s="6" t="n">
        <v>1787079988</v>
      </c>
      <c r="E2490" s="9" t="n">
        <f aca="false">MAX(0,MIN(D2490,Scenario!$B$12)-MAX(C2490,Scenario!$B$11))/60</f>
        <v>66.0666666666667</v>
      </c>
    </row>
    <row r="2491" customFormat="false" ht="15" hidden="false" customHeight="false" outlineLevel="0" collapsed="false">
      <c r="A2491" s="6" t="s">
        <v>4081</v>
      </c>
      <c r="B2491" s="6" t="s">
        <v>7896</v>
      </c>
      <c r="C2491" s="6" t="n">
        <v>1787076027</v>
      </c>
      <c r="D2491" s="6" t="n">
        <v>1787078965</v>
      </c>
      <c r="E2491" s="9" t="n">
        <f aca="false">MAX(0,MIN(D2491,Scenario!$B$12)-MAX(C2491,Scenario!$B$11))/60</f>
        <v>48.9666666666667</v>
      </c>
    </row>
    <row r="2492" customFormat="false" ht="15" hidden="false" customHeight="false" outlineLevel="0" collapsed="false">
      <c r="A2492" s="6" t="s">
        <v>4089</v>
      </c>
      <c r="B2492" s="6" t="s">
        <v>7892</v>
      </c>
      <c r="C2492" s="6" t="n">
        <v>1787076086</v>
      </c>
      <c r="D2492" s="6" t="n">
        <v>1787076409</v>
      </c>
      <c r="E2492" s="9" t="n">
        <f aca="false">MAX(0,MIN(D2492,Scenario!$B$12)-MAX(C2492,Scenario!$B$11))/60</f>
        <v>5.38333333333333</v>
      </c>
    </row>
    <row r="2493" customFormat="false" ht="15" hidden="false" customHeight="false" outlineLevel="0" collapsed="false">
      <c r="A2493" s="6" t="s">
        <v>4091</v>
      </c>
      <c r="B2493" s="6" t="s">
        <v>7892</v>
      </c>
      <c r="C2493" s="6" t="n">
        <v>1787076421</v>
      </c>
      <c r="D2493" s="6" t="n">
        <v>1787080451</v>
      </c>
      <c r="E2493" s="9" t="n">
        <f aca="false">MAX(0,MIN(D2493,Scenario!$B$12)-MAX(C2493,Scenario!$B$11))/60</f>
        <v>67.1666666666667</v>
      </c>
    </row>
    <row r="2494" customFormat="false" ht="15" hidden="false" customHeight="false" outlineLevel="0" collapsed="false">
      <c r="A2494" s="6" t="s">
        <v>4089</v>
      </c>
      <c r="B2494" s="6" t="s">
        <v>7891</v>
      </c>
      <c r="C2494" s="6" t="n">
        <v>1787076423</v>
      </c>
      <c r="D2494" s="6" t="n">
        <v>1787077439</v>
      </c>
      <c r="E2494" s="9" t="n">
        <f aca="false">MAX(0,MIN(D2494,Scenario!$B$12)-MAX(C2494,Scenario!$B$11))/60</f>
        <v>16.9333333333333</v>
      </c>
    </row>
    <row r="2495" customFormat="false" ht="15" hidden="false" customHeight="false" outlineLevel="0" collapsed="false">
      <c r="A2495" s="6" t="s">
        <v>4093</v>
      </c>
      <c r="B2495" s="6" t="s">
        <v>7895</v>
      </c>
      <c r="C2495" s="6" t="n">
        <v>1787076443</v>
      </c>
      <c r="D2495" s="6" t="n">
        <v>1787078187</v>
      </c>
      <c r="E2495" s="9" t="n">
        <f aca="false">MAX(0,MIN(D2495,Scenario!$B$12)-MAX(C2495,Scenario!$B$11))/60</f>
        <v>29.0666666666667</v>
      </c>
    </row>
    <row r="2496" customFormat="false" ht="15" hidden="false" customHeight="false" outlineLevel="0" collapsed="false">
      <c r="A2496" s="6" t="s">
        <v>4095</v>
      </c>
      <c r="B2496" s="6" t="s">
        <v>7899</v>
      </c>
      <c r="C2496" s="6" t="n">
        <v>1787077129</v>
      </c>
      <c r="D2496" s="6" t="n">
        <v>1787078656</v>
      </c>
      <c r="E2496" s="9" t="n">
        <f aca="false">MAX(0,MIN(D2496,Scenario!$B$12)-MAX(C2496,Scenario!$B$11))/60</f>
        <v>25.45</v>
      </c>
    </row>
    <row r="2497" customFormat="false" ht="15" hidden="false" customHeight="false" outlineLevel="0" collapsed="false">
      <c r="A2497" s="6" t="s">
        <v>4095</v>
      </c>
      <c r="B2497" s="6" t="s">
        <v>7899</v>
      </c>
      <c r="C2497" s="6" t="n">
        <v>1787080930</v>
      </c>
      <c r="D2497" s="6" t="n">
        <v>1787081685</v>
      </c>
      <c r="E2497" s="9" t="n">
        <f aca="false">MAX(0,MIN(D2497,Scenario!$B$12)-MAX(C2497,Scenario!$B$11))/60</f>
        <v>12.5833333333333</v>
      </c>
    </row>
    <row r="2498" customFormat="false" ht="15" hidden="false" customHeight="false" outlineLevel="0" collapsed="false">
      <c r="A2498" s="6" t="s">
        <v>4097</v>
      </c>
      <c r="B2498" s="6" t="s">
        <v>7893</v>
      </c>
      <c r="C2498" s="6" t="n">
        <v>1787080982</v>
      </c>
      <c r="D2498" s="6" t="n">
        <v>1787084636</v>
      </c>
      <c r="E2498" s="9" t="n">
        <f aca="false">MAX(0,MIN(D2498,Scenario!$B$12)-MAX(C2498,Scenario!$B$11))/60</f>
        <v>60.9</v>
      </c>
    </row>
    <row r="2499" customFormat="false" ht="15" hidden="false" customHeight="false" outlineLevel="0" collapsed="false">
      <c r="A2499" s="6" t="s">
        <v>4099</v>
      </c>
      <c r="B2499" s="6" t="s">
        <v>7895</v>
      </c>
      <c r="C2499" s="6" t="n">
        <v>1787082937</v>
      </c>
      <c r="D2499" s="6" t="n">
        <v>1787083553</v>
      </c>
      <c r="E2499" s="9" t="n">
        <f aca="false">MAX(0,MIN(D2499,Scenario!$B$12)-MAX(C2499,Scenario!$B$11))/60</f>
        <v>10.2666666666667</v>
      </c>
    </row>
    <row r="2500" customFormat="false" ht="15" hidden="false" customHeight="false" outlineLevel="0" collapsed="false">
      <c r="A2500" s="6" t="s">
        <v>4099</v>
      </c>
      <c r="B2500" s="6" t="s">
        <v>7896</v>
      </c>
      <c r="C2500" s="6" t="n">
        <v>1787083573</v>
      </c>
      <c r="D2500" s="6" t="n">
        <v>1787085619</v>
      </c>
      <c r="E2500" s="9" t="n">
        <f aca="false">MAX(0,MIN(D2500,Scenario!$B$12)-MAX(C2500,Scenario!$B$11))/60</f>
        <v>34.1</v>
      </c>
    </row>
    <row r="2501" customFormat="false" ht="15" hidden="false" customHeight="false" outlineLevel="0" collapsed="false">
      <c r="A2501" s="6" t="s">
        <v>4101</v>
      </c>
      <c r="B2501" s="6" t="s">
        <v>7897</v>
      </c>
      <c r="C2501" s="6" t="n">
        <v>1787084550</v>
      </c>
      <c r="D2501" s="6" t="n">
        <v>1787087634</v>
      </c>
      <c r="E2501" s="9" t="n">
        <f aca="false">MAX(0,MIN(D2501,Scenario!$B$12)-MAX(C2501,Scenario!$B$11))/60</f>
        <v>51.4</v>
      </c>
    </row>
    <row r="2502" customFormat="false" ht="15" hidden="false" customHeight="false" outlineLevel="0" collapsed="false">
      <c r="A2502" s="6" t="s">
        <v>4103</v>
      </c>
      <c r="B2502" s="6" t="s">
        <v>7896</v>
      </c>
      <c r="C2502" s="6" t="n">
        <v>1787085663</v>
      </c>
      <c r="D2502" s="6" t="n">
        <v>1787086217</v>
      </c>
      <c r="E2502" s="9" t="n">
        <f aca="false">MAX(0,MIN(D2502,Scenario!$B$12)-MAX(C2502,Scenario!$B$11))/60</f>
        <v>9.23333333333333</v>
      </c>
    </row>
    <row r="2503" customFormat="false" ht="15" hidden="false" customHeight="false" outlineLevel="0" collapsed="false">
      <c r="A2503" s="6" t="s">
        <v>4103</v>
      </c>
      <c r="B2503" s="6" t="s">
        <v>7899</v>
      </c>
      <c r="C2503" s="6" t="n">
        <v>1787086272</v>
      </c>
      <c r="D2503" s="6" t="n">
        <v>1787088651</v>
      </c>
      <c r="E2503" s="9" t="n">
        <f aca="false">MAX(0,MIN(D2503,Scenario!$B$12)-MAX(C2503,Scenario!$B$11))/60</f>
        <v>39.65</v>
      </c>
    </row>
    <row r="2504" customFormat="false" ht="15" hidden="false" customHeight="false" outlineLevel="0" collapsed="false">
      <c r="A2504" s="6" t="s">
        <v>4105</v>
      </c>
      <c r="B2504" s="6" t="s">
        <v>7884</v>
      </c>
      <c r="C2504" s="6" t="n">
        <v>1787115616</v>
      </c>
      <c r="D2504" s="6" t="n">
        <v>1787117416</v>
      </c>
      <c r="E2504" s="9" t="n">
        <f aca="false">MAX(0,MIN(D2504,Scenario!$B$12)-MAX(C2504,Scenario!$B$11))/60</f>
        <v>30</v>
      </c>
    </row>
    <row r="2505" customFormat="false" ht="15" hidden="false" customHeight="false" outlineLevel="0" collapsed="false">
      <c r="A2505" s="6" t="s">
        <v>4061</v>
      </c>
      <c r="B2505" s="6" t="s">
        <v>7883</v>
      </c>
      <c r="C2505" s="6" t="n">
        <v>1787115635</v>
      </c>
      <c r="D2505" s="6" t="n">
        <v>1787116243</v>
      </c>
      <c r="E2505" s="9" t="n">
        <f aca="false">MAX(0,MIN(D2505,Scenario!$B$12)-MAX(C2505,Scenario!$B$11))/60</f>
        <v>10.1333333333333</v>
      </c>
    </row>
    <row r="2506" customFormat="false" ht="15" hidden="false" customHeight="false" outlineLevel="0" collapsed="false">
      <c r="A2506" s="6" t="s">
        <v>4107</v>
      </c>
      <c r="B2506" s="6" t="s">
        <v>7883</v>
      </c>
      <c r="C2506" s="6" t="n">
        <v>1787121367</v>
      </c>
      <c r="D2506" s="6" t="n">
        <v>1787122267</v>
      </c>
      <c r="E2506" s="9" t="n">
        <f aca="false">MAX(0,MIN(D2506,Scenario!$B$12)-MAX(C2506,Scenario!$B$11))/60</f>
        <v>15</v>
      </c>
    </row>
    <row r="2507" customFormat="false" ht="15" hidden="false" customHeight="false" outlineLevel="0" collapsed="false">
      <c r="A2507" s="6" t="s">
        <v>4109</v>
      </c>
      <c r="B2507" s="6" t="s">
        <v>7888</v>
      </c>
      <c r="C2507" s="6" t="n">
        <v>1787123008</v>
      </c>
      <c r="D2507" s="6" t="n">
        <v>1787126145</v>
      </c>
      <c r="E2507" s="9" t="n">
        <f aca="false">MAX(0,MIN(D2507,Scenario!$B$12)-MAX(C2507,Scenario!$B$11))/60</f>
        <v>52.2833333333333</v>
      </c>
    </row>
    <row r="2508" customFormat="false" ht="15" hidden="false" customHeight="false" outlineLevel="0" collapsed="false">
      <c r="A2508" s="6" t="s">
        <v>4111</v>
      </c>
      <c r="B2508" s="6" t="s">
        <v>7882</v>
      </c>
      <c r="C2508" s="6" t="n">
        <v>1787124101</v>
      </c>
      <c r="D2508" s="6" t="n">
        <v>1787128255</v>
      </c>
      <c r="E2508" s="9" t="n">
        <f aca="false">MAX(0,MIN(D2508,Scenario!$B$12)-MAX(C2508,Scenario!$B$11))/60</f>
        <v>69.2333333333333</v>
      </c>
    </row>
    <row r="2509" customFormat="false" ht="15" hidden="false" customHeight="false" outlineLevel="0" collapsed="false">
      <c r="A2509" s="6" t="s">
        <v>4113</v>
      </c>
      <c r="B2509" s="6" t="s">
        <v>7886</v>
      </c>
      <c r="C2509" s="6" t="n">
        <v>1787124671</v>
      </c>
      <c r="D2509" s="6" t="n">
        <v>1787130434</v>
      </c>
      <c r="E2509" s="9" t="n">
        <f aca="false">MAX(0,MIN(D2509,Scenario!$B$12)-MAX(C2509,Scenario!$B$11))/60</f>
        <v>96.05</v>
      </c>
    </row>
    <row r="2510" customFormat="false" ht="15" hidden="false" customHeight="false" outlineLevel="0" collapsed="false">
      <c r="A2510" s="6" t="s">
        <v>4115</v>
      </c>
      <c r="B2510" s="6" t="s">
        <v>7885</v>
      </c>
      <c r="C2510" s="6" t="n">
        <v>1787126037</v>
      </c>
      <c r="D2510" s="6" t="n">
        <v>1787127682</v>
      </c>
      <c r="E2510" s="9" t="n">
        <f aca="false">MAX(0,MIN(D2510,Scenario!$B$12)-MAX(C2510,Scenario!$B$11))/60</f>
        <v>27.4166666666667</v>
      </c>
    </row>
    <row r="2511" customFormat="false" ht="15" hidden="false" customHeight="false" outlineLevel="0" collapsed="false">
      <c r="A2511" s="6" t="s">
        <v>4117</v>
      </c>
      <c r="B2511" s="6" t="s">
        <v>7884</v>
      </c>
      <c r="C2511" s="6" t="n">
        <v>1787126113</v>
      </c>
      <c r="D2511" s="6" t="n">
        <v>1787128838</v>
      </c>
      <c r="E2511" s="9" t="n">
        <f aca="false">MAX(0,MIN(D2511,Scenario!$B$12)-MAX(C2511,Scenario!$B$11))/60</f>
        <v>45.4166666666667</v>
      </c>
    </row>
    <row r="2512" customFormat="false" ht="15" hidden="false" customHeight="false" outlineLevel="0" collapsed="false">
      <c r="A2512" s="6" t="s">
        <v>4119</v>
      </c>
      <c r="B2512" s="6" t="s">
        <v>7898</v>
      </c>
      <c r="C2512" s="6" t="n">
        <v>1787128478</v>
      </c>
      <c r="D2512" s="6" t="n">
        <v>1787133850</v>
      </c>
      <c r="E2512" s="9" t="n">
        <f aca="false">MAX(0,MIN(D2512,Scenario!$B$12)-MAX(C2512,Scenario!$B$11))/60</f>
        <v>89.5333333333333</v>
      </c>
    </row>
    <row r="2513" customFormat="false" ht="15" hidden="false" customHeight="false" outlineLevel="0" collapsed="false">
      <c r="A2513" s="6" t="s">
        <v>4115</v>
      </c>
      <c r="B2513" s="6" t="s">
        <v>7885</v>
      </c>
      <c r="C2513" s="6" t="n">
        <v>1787128772</v>
      </c>
      <c r="D2513" s="6" t="n">
        <v>1787131868</v>
      </c>
      <c r="E2513" s="9" t="n">
        <f aca="false">MAX(0,MIN(D2513,Scenario!$B$12)-MAX(C2513,Scenario!$B$11))/60</f>
        <v>51.6</v>
      </c>
    </row>
    <row r="2514" customFormat="false" ht="15" hidden="false" customHeight="false" outlineLevel="0" collapsed="false">
      <c r="A2514" s="6" t="s">
        <v>4123</v>
      </c>
      <c r="B2514" s="6" t="s">
        <v>7887</v>
      </c>
      <c r="C2514" s="6" t="n">
        <v>1787130024</v>
      </c>
      <c r="D2514" s="6" t="n">
        <v>1787134239</v>
      </c>
      <c r="E2514" s="9" t="n">
        <f aca="false">MAX(0,MIN(D2514,Scenario!$B$12)-MAX(C2514,Scenario!$B$11))/60</f>
        <v>70.25</v>
      </c>
    </row>
    <row r="2515" customFormat="false" ht="15" hidden="false" customHeight="false" outlineLevel="0" collapsed="false">
      <c r="A2515" s="6" t="s">
        <v>4127</v>
      </c>
      <c r="B2515" s="6" t="s">
        <v>7886</v>
      </c>
      <c r="C2515" s="6" t="n">
        <v>1787130457</v>
      </c>
      <c r="D2515" s="6" t="n">
        <v>1787134362</v>
      </c>
      <c r="E2515" s="9" t="n">
        <f aca="false">MAX(0,MIN(D2515,Scenario!$B$12)-MAX(C2515,Scenario!$B$11))/60</f>
        <v>65.0833333333333</v>
      </c>
    </row>
    <row r="2516" customFormat="false" ht="15" hidden="false" customHeight="false" outlineLevel="0" collapsed="false">
      <c r="A2516" s="6" t="s">
        <v>4121</v>
      </c>
      <c r="B2516" s="6" t="s">
        <v>7884</v>
      </c>
      <c r="C2516" s="6" t="n">
        <v>1787130672</v>
      </c>
      <c r="D2516" s="6" t="n">
        <v>1787132439</v>
      </c>
      <c r="E2516" s="9" t="n">
        <f aca="false">MAX(0,MIN(D2516,Scenario!$B$12)-MAX(C2516,Scenario!$B$11))/60</f>
        <v>29.45</v>
      </c>
    </row>
    <row r="2517" customFormat="false" ht="15" hidden="false" customHeight="false" outlineLevel="0" collapsed="false">
      <c r="A2517" s="6" t="s">
        <v>4125</v>
      </c>
      <c r="B2517" s="6" t="s">
        <v>7883</v>
      </c>
      <c r="C2517" s="6" t="n">
        <v>1787130930</v>
      </c>
      <c r="D2517" s="6" t="n">
        <v>1787135428</v>
      </c>
      <c r="E2517" s="9" t="n">
        <f aca="false">MAX(0,MIN(D2517,Scenario!$B$12)-MAX(C2517,Scenario!$B$11))/60</f>
        <v>74.9666666666667</v>
      </c>
    </row>
    <row r="2518" customFormat="false" ht="15" hidden="false" customHeight="false" outlineLevel="0" collapsed="false">
      <c r="A2518" s="6" t="s">
        <v>4131</v>
      </c>
      <c r="B2518" s="6" t="s">
        <v>7885</v>
      </c>
      <c r="C2518" s="6" t="n">
        <v>1787131881</v>
      </c>
      <c r="D2518" s="6" t="n">
        <v>1787134484</v>
      </c>
      <c r="E2518" s="9" t="n">
        <f aca="false">MAX(0,MIN(D2518,Scenario!$B$12)-MAX(C2518,Scenario!$B$11))/60</f>
        <v>43.3833333333333</v>
      </c>
    </row>
    <row r="2519" customFormat="false" ht="15" hidden="false" customHeight="false" outlineLevel="0" collapsed="false">
      <c r="A2519" s="6" t="s">
        <v>4133</v>
      </c>
      <c r="B2519" s="6" t="s">
        <v>7884</v>
      </c>
      <c r="C2519" s="6" t="n">
        <v>1787132494</v>
      </c>
      <c r="D2519" s="6" t="n">
        <v>1787136478</v>
      </c>
      <c r="E2519" s="9" t="n">
        <f aca="false">MAX(0,MIN(D2519,Scenario!$B$12)-MAX(C2519,Scenario!$B$11))/60</f>
        <v>66.4</v>
      </c>
    </row>
    <row r="2520" customFormat="false" ht="15" hidden="false" customHeight="false" outlineLevel="0" collapsed="false">
      <c r="A2520" s="6" t="s">
        <v>4137</v>
      </c>
      <c r="B2520" s="6" t="s">
        <v>7898</v>
      </c>
      <c r="C2520" s="6" t="n">
        <v>1787133882</v>
      </c>
      <c r="D2520" s="6" t="n">
        <v>1787135060</v>
      </c>
      <c r="E2520" s="9" t="n">
        <f aca="false">MAX(0,MIN(D2520,Scenario!$B$12)-MAX(C2520,Scenario!$B$11))/60</f>
        <v>19.6333333333333</v>
      </c>
    </row>
    <row r="2521" customFormat="false" ht="15" hidden="false" customHeight="false" outlineLevel="0" collapsed="false">
      <c r="A2521" s="6" t="s">
        <v>4135</v>
      </c>
      <c r="B2521" s="6" t="s">
        <v>7887</v>
      </c>
      <c r="C2521" s="6" t="n">
        <v>1787134268</v>
      </c>
      <c r="D2521" s="6" t="n">
        <v>1787136764</v>
      </c>
      <c r="E2521" s="9" t="n">
        <f aca="false">MAX(0,MIN(D2521,Scenario!$B$12)-MAX(C2521,Scenario!$B$11))/60</f>
        <v>41.6</v>
      </c>
    </row>
    <row r="2522" customFormat="false" ht="15" hidden="false" customHeight="false" outlineLevel="0" collapsed="false">
      <c r="A2522" s="6" t="s">
        <v>4113</v>
      </c>
      <c r="B2522" s="6" t="s">
        <v>7886</v>
      </c>
      <c r="C2522" s="6" t="n">
        <v>1787134380</v>
      </c>
      <c r="D2522" s="6" t="n">
        <v>1787138090</v>
      </c>
      <c r="E2522" s="9" t="n">
        <f aca="false">MAX(0,MIN(D2522,Scenario!$B$12)-MAX(C2522,Scenario!$B$11))/60</f>
        <v>61.8333333333333</v>
      </c>
    </row>
    <row r="2523" customFormat="false" ht="15" hidden="false" customHeight="false" outlineLevel="0" collapsed="false">
      <c r="A2523" s="6" t="s">
        <v>4139</v>
      </c>
      <c r="B2523" s="6" t="s">
        <v>7885</v>
      </c>
      <c r="C2523" s="6" t="n">
        <v>1787134539</v>
      </c>
      <c r="D2523" s="6" t="n">
        <v>1787137719</v>
      </c>
      <c r="E2523" s="9" t="n">
        <f aca="false">MAX(0,MIN(D2523,Scenario!$B$12)-MAX(C2523,Scenario!$B$11))/60</f>
        <v>53</v>
      </c>
    </row>
    <row r="2524" customFormat="false" ht="15" hidden="false" customHeight="false" outlineLevel="0" collapsed="false">
      <c r="A2524" s="6" t="s">
        <v>4141</v>
      </c>
      <c r="B2524" s="6" t="s">
        <v>7898</v>
      </c>
      <c r="C2524" s="6" t="n">
        <v>1787135114</v>
      </c>
      <c r="D2524" s="6" t="n">
        <v>1787136411</v>
      </c>
      <c r="E2524" s="9" t="n">
        <f aca="false">MAX(0,MIN(D2524,Scenario!$B$12)-MAX(C2524,Scenario!$B$11))/60</f>
        <v>21.6166666666667</v>
      </c>
    </row>
    <row r="2525" customFormat="false" ht="15" hidden="false" customHeight="false" outlineLevel="0" collapsed="false">
      <c r="A2525" s="6" t="s">
        <v>4143</v>
      </c>
      <c r="B2525" s="6" t="s">
        <v>7889</v>
      </c>
      <c r="C2525" s="6" t="n">
        <v>1787135429</v>
      </c>
      <c r="D2525" s="6" t="n">
        <v>1787137265</v>
      </c>
      <c r="E2525" s="9" t="n">
        <f aca="false">MAX(0,MIN(D2525,Scenario!$B$12)-MAX(C2525,Scenario!$B$11))/60</f>
        <v>30.6</v>
      </c>
    </row>
    <row r="2526" customFormat="false" ht="15" hidden="false" customHeight="false" outlineLevel="0" collapsed="false">
      <c r="A2526" s="6" t="s">
        <v>4145</v>
      </c>
      <c r="B2526" s="6" t="s">
        <v>7883</v>
      </c>
      <c r="C2526" s="6" t="n">
        <v>1787136360</v>
      </c>
      <c r="D2526" s="6" t="n">
        <v>1787138868</v>
      </c>
      <c r="E2526" s="9" t="n">
        <f aca="false">MAX(0,MIN(D2526,Scenario!$B$12)-MAX(C2526,Scenario!$B$11))/60</f>
        <v>41.8</v>
      </c>
    </row>
    <row r="2527" customFormat="false" ht="15" hidden="false" customHeight="false" outlineLevel="0" collapsed="false">
      <c r="A2527" s="6" t="s">
        <v>4147</v>
      </c>
      <c r="B2527" s="6" t="s">
        <v>7884</v>
      </c>
      <c r="C2527" s="6" t="n">
        <v>1787137376</v>
      </c>
      <c r="D2527" s="6" t="n">
        <v>1787138513</v>
      </c>
      <c r="E2527" s="9" t="n">
        <f aca="false">MAX(0,MIN(D2527,Scenario!$B$12)-MAX(C2527,Scenario!$B$11))/60</f>
        <v>18.95</v>
      </c>
    </row>
    <row r="2528" customFormat="false" ht="15" hidden="false" customHeight="false" outlineLevel="0" collapsed="false">
      <c r="A2528" s="6" t="s">
        <v>4149</v>
      </c>
      <c r="B2528" s="6" t="s">
        <v>7888</v>
      </c>
      <c r="C2528" s="6" t="n">
        <v>1787139808</v>
      </c>
      <c r="D2528" s="6" t="n">
        <v>1787142508</v>
      </c>
      <c r="E2528" s="9" t="n">
        <f aca="false">MAX(0,MIN(D2528,Scenario!$B$12)-MAX(C2528,Scenario!$B$11))/60</f>
        <v>45</v>
      </c>
    </row>
    <row r="2529" customFormat="false" ht="15" hidden="false" customHeight="false" outlineLevel="0" collapsed="false">
      <c r="A2529" s="6" t="s">
        <v>4053</v>
      </c>
      <c r="B2529" s="6" t="s">
        <v>7890</v>
      </c>
      <c r="C2529" s="6" t="n">
        <v>1787142406</v>
      </c>
      <c r="D2529" s="6" t="n">
        <v>1787143891</v>
      </c>
      <c r="E2529" s="9" t="n">
        <f aca="false">MAX(0,MIN(D2529,Scenario!$B$12)-MAX(C2529,Scenario!$B$11))/60</f>
        <v>24.75</v>
      </c>
    </row>
    <row r="2530" customFormat="false" ht="15" hidden="false" customHeight="false" outlineLevel="0" collapsed="false">
      <c r="A2530" s="6" t="s">
        <v>4069</v>
      </c>
      <c r="B2530" s="6" t="s">
        <v>7892</v>
      </c>
      <c r="C2530" s="6" t="n">
        <v>1787143239</v>
      </c>
      <c r="D2530" s="6" t="n">
        <v>1787144930</v>
      </c>
      <c r="E2530" s="9" t="n">
        <f aca="false">MAX(0,MIN(D2530,Scenario!$B$12)-MAX(C2530,Scenario!$B$11))/60</f>
        <v>28.1833333333333</v>
      </c>
    </row>
    <row r="2531" customFormat="false" ht="15" hidden="false" customHeight="false" outlineLevel="0" collapsed="false">
      <c r="A2531" s="6" t="s">
        <v>4151</v>
      </c>
      <c r="B2531" s="6" t="s">
        <v>7891</v>
      </c>
      <c r="C2531" s="6" t="n">
        <v>1787144990</v>
      </c>
      <c r="D2531" s="6" t="n">
        <v>1787147642</v>
      </c>
      <c r="E2531" s="9" t="n">
        <f aca="false">MAX(0,MIN(D2531,Scenario!$B$12)-MAX(C2531,Scenario!$B$11))/60</f>
        <v>44.2</v>
      </c>
    </row>
    <row r="2532" customFormat="false" ht="15" hidden="false" customHeight="false" outlineLevel="0" collapsed="false">
      <c r="A2532" s="6" t="s">
        <v>4145</v>
      </c>
      <c r="B2532" s="6" t="s">
        <v>7885</v>
      </c>
      <c r="C2532" s="6" t="n">
        <v>1787146146</v>
      </c>
      <c r="D2532" s="6" t="n">
        <v>1787149475</v>
      </c>
      <c r="E2532" s="9" t="n">
        <f aca="false">MAX(0,MIN(D2532,Scenario!$B$12)-MAX(C2532,Scenario!$B$11))/60</f>
        <v>55.4833333333333</v>
      </c>
    </row>
    <row r="2533" customFormat="false" ht="15" hidden="false" customHeight="false" outlineLevel="0" collapsed="false">
      <c r="A2533" s="6" t="s">
        <v>4153</v>
      </c>
      <c r="B2533" s="6" t="s">
        <v>7886</v>
      </c>
      <c r="C2533" s="6" t="n">
        <v>1787146864</v>
      </c>
      <c r="D2533" s="6" t="n">
        <v>1787149435</v>
      </c>
      <c r="E2533" s="9" t="n">
        <f aca="false">MAX(0,MIN(D2533,Scenario!$B$12)-MAX(C2533,Scenario!$B$11))/60</f>
        <v>42.85</v>
      </c>
    </row>
    <row r="2534" customFormat="false" ht="15" hidden="false" customHeight="false" outlineLevel="0" collapsed="false">
      <c r="A2534" s="6" t="s">
        <v>4155</v>
      </c>
      <c r="B2534" s="6" t="s">
        <v>7892</v>
      </c>
      <c r="C2534" s="6" t="n">
        <v>1787148062</v>
      </c>
      <c r="D2534" s="6" t="n">
        <v>1787151332</v>
      </c>
      <c r="E2534" s="9" t="n">
        <f aca="false">MAX(0,MIN(D2534,Scenario!$B$12)-MAX(C2534,Scenario!$B$11))/60</f>
        <v>54.5</v>
      </c>
    </row>
    <row r="2535" customFormat="false" ht="15" hidden="false" customHeight="false" outlineLevel="0" collapsed="false">
      <c r="A2535" s="6" t="s">
        <v>4157</v>
      </c>
      <c r="B2535" s="6" t="s">
        <v>7890</v>
      </c>
      <c r="C2535" s="6" t="n">
        <v>1787148527</v>
      </c>
      <c r="D2535" s="6" t="n">
        <v>1787152477</v>
      </c>
      <c r="E2535" s="9" t="n">
        <f aca="false">MAX(0,MIN(D2535,Scenario!$B$12)-MAX(C2535,Scenario!$B$11))/60</f>
        <v>65.8333333333333</v>
      </c>
    </row>
    <row r="2536" customFormat="false" ht="15" hidden="false" customHeight="false" outlineLevel="0" collapsed="false">
      <c r="A2536" s="6" t="s">
        <v>4159</v>
      </c>
      <c r="B2536" s="6" t="s">
        <v>7887</v>
      </c>
      <c r="C2536" s="6" t="n">
        <v>1787148542</v>
      </c>
      <c r="D2536" s="6" t="n">
        <v>1787150488</v>
      </c>
      <c r="E2536" s="9" t="n">
        <f aca="false">MAX(0,MIN(D2536,Scenario!$B$12)-MAX(C2536,Scenario!$B$11))/60</f>
        <v>32.4333333333333</v>
      </c>
    </row>
    <row r="2537" customFormat="false" ht="15" hidden="false" customHeight="false" outlineLevel="0" collapsed="false">
      <c r="A2537" s="6" t="s">
        <v>4161</v>
      </c>
      <c r="B2537" s="6" t="s">
        <v>7886</v>
      </c>
      <c r="C2537" s="6" t="n">
        <v>1787149445</v>
      </c>
      <c r="D2537" s="6" t="n">
        <v>1787149844</v>
      </c>
      <c r="E2537" s="9" t="n">
        <f aca="false">MAX(0,MIN(D2537,Scenario!$B$12)-MAX(C2537,Scenario!$B$11))/60</f>
        <v>6.65</v>
      </c>
    </row>
    <row r="2538" customFormat="false" ht="15" hidden="false" customHeight="false" outlineLevel="0" collapsed="false">
      <c r="A2538" s="6" t="s">
        <v>4163</v>
      </c>
      <c r="B2538" s="6" t="s">
        <v>7891</v>
      </c>
      <c r="C2538" s="6" t="n">
        <v>1787149893</v>
      </c>
      <c r="D2538" s="6" t="n">
        <v>1787153151</v>
      </c>
      <c r="E2538" s="9" t="n">
        <f aca="false">MAX(0,MIN(D2538,Scenario!$B$12)-MAX(C2538,Scenario!$B$11))/60</f>
        <v>54.3</v>
      </c>
    </row>
    <row r="2539" customFormat="false" ht="15" hidden="false" customHeight="false" outlineLevel="0" collapsed="false">
      <c r="A2539" s="6" t="s">
        <v>4161</v>
      </c>
      <c r="B2539" s="6" t="s">
        <v>7898</v>
      </c>
      <c r="C2539" s="6" t="n">
        <v>1787149895</v>
      </c>
      <c r="D2539" s="6" t="n">
        <v>1787150605</v>
      </c>
      <c r="E2539" s="9" t="n">
        <f aca="false">MAX(0,MIN(D2539,Scenario!$B$12)-MAX(C2539,Scenario!$B$11))/60</f>
        <v>11.8333333333333</v>
      </c>
    </row>
    <row r="2540" customFormat="false" ht="15" hidden="false" customHeight="false" outlineLevel="0" collapsed="false">
      <c r="A2540" s="6" t="s">
        <v>4165</v>
      </c>
      <c r="B2540" s="6" t="s">
        <v>7887</v>
      </c>
      <c r="C2540" s="6" t="n">
        <v>1787151760</v>
      </c>
      <c r="D2540" s="6" t="n">
        <v>1787152883</v>
      </c>
      <c r="E2540" s="9" t="n">
        <f aca="false">MAX(0,MIN(D2540,Scenario!$B$12)-MAX(C2540,Scenario!$B$11))/60</f>
        <v>18.7166666666667</v>
      </c>
    </row>
    <row r="2541" customFormat="false" ht="15" hidden="false" customHeight="false" outlineLevel="0" collapsed="false">
      <c r="A2541" s="6" t="s">
        <v>4167</v>
      </c>
      <c r="B2541" s="6" t="s">
        <v>7892</v>
      </c>
      <c r="C2541" s="6" t="n">
        <v>1787152039</v>
      </c>
      <c r="D2541" s="6" t="n">
        <v>1787154131</v>
      </c>
      <c r="E2541" s="9" t="n">
        <f aca="false">MAX(0,MIN(D2541,Scenario!$B$12)-MAX(C2541,Scenario!$B$11))/60</f>
        <v>34.8666666666667</v>
      </c>
    </row>
    <row r="2542" customFormat="false" ht="15" hidden="false" customHeight="false" outlineLevel="0" collapsed="false">
      <c r="A2542" s="6" t="s">
        <v>4169</v>
      </c>
      <c r="B2542" s="6" t="s">
        <v>7890</v>
      </c>
      <c r="C2542" s="6" t="n">
        <v>1787152714</v>
      </c>
      <c r="D2542" s="6" t="n">
        <v>1787157840</v>
      </c>
      <c r="E2542" s="9" t="n">
        <f aca="false">MAX(0,MIN(D2542,Scenario!$B$12)-MAX(C2542,Scenario!$B$11))/60</f>
        <v>85.4333333333333</v>
      </c>
    </row>
    <row r="2543" customFormat="false" ht="15" hidden="false" customHeight="false" outlineLevel="0" collapsed="false">
      <c r="A2543" s="6" t="s">
        <v>4171</v>
      </c>
      <c r="B2543" s="6" t="s">
        <v>7887</v>
      </c>
      <c r="C2543" s="6" t="n">
        <v>1787152937</v>
      </c>
      <c r="D2543" s="6" t="n">
        <v>1787153437</v>
      </c>
      <c r="E2543" s="9" t="n">
        <f aca="false">MAX(0,MIN(D2543,Scenario!$B$12)-MAX(C2543,Scenario!$B$11))/60</f>
        <v>8.33333333333333</v>
      </c>
    </row>
    <row r="2544" customFormat="false" ht="15" hidden="false" customHeight="false" outlineLevel="0" collapsed="false">
      <c r="A2544" s="6" t="s">
        <v>4175</v>
      </c>
      <c r="B2544" s="6" t="s">
        <v>7887</v>
      </c>
      <c r="C2544" s="6" t="n">
        <v>1787153469</v>
      </c>
      <c r="D2544" s="6" t="n">
        <v>1787154157</v>
      </c>
      <c r="E2544" s="9" t="n">
        <f aca="false">MAX(0,MIN(D2544,Scenario!$B$12)-MAX(C2544,Scenario!$B$11))/60</f>
        <v>11.4666666666667</v>
      </c>
    </row>
    <row r="2545" customFormat="false" ht="15" hidden="false" customHeight="false" outlineLevel="0" collapsed="false">
      <c r="A2545" s="6" t="s">
        <v>4171</v>
      </c>
      <c r="B2545" s="6" t="s">
        <v>7889</v>
      </c>
      <c r="C2545" s="6" t="n">
        <v>1787153470</v>
      </c>
      <c r="D2545" s="6" t="n">
        <v>1787154933</v>
      </c>
      <c r="E2545" s="9" t="n">
        <f aca="false">MAX(0,MIN(D2545,Scenario!$B$12)-MAX(C2545,Scenario!$B$11))/60</f>
        <v>24.3833333333333</v>
      </c>
    </row>
    <row r="2546" customFormat="false" ht="15" hidden="false" customHeight="false" outlineLevel="0" collapsed="false">
      <c r="A2546" s="6" t="s">
        <v>4177</v>
      </c>
      <c r="B2546" s="6" t="s">
        <v>7891</v>
      </c>
      <c r="C2546" s="6" t="n">
        <v>1787153962</v>
      </c>
      <c r="D2546" s="6" t="n">
        <v>1787158307</v>
      </c>
      <c r="E2546" s="9" t="n">
        <f aca="false">MAX(0,MIN(D2546,Scenario!$B$12)-MAX(C2546,Scenario!$B$11))/60</f>
        <v>72.4166666666667</v>
      </c>
    </row>
    <row r="2547" customFormat="false" ht="15" hidden="false" customHeight="false" outlineLevel="0" collapsed="false">
      <c r="A2547" s="6" t="s">
        <v>4173</v>
      </c>
      <c r="B2547" s="6" t="s">
        <v>7892</v>
      </c>
      <c r="C2547" s="6" t="n">
        <v>1787154176</v>
      </c>
      <c r="D2547" s="6" t="n">
        <v>1787155255</v>
      </c>
      <c r="E2547" s="9" t="n">
        <f aca="false">MAX(0,MIN(D2547,Scenario!$B$12)-MAX(C2547,Scenario!$B$11))/60</f>
        <v>17.9833333333333</v>
      </c>
    </row>
    <row r="2548" customFormat="false" ht="15" hidden="false" customHeight="false" outlineLevel="0" collapsed="false">
      <c r="A2548" s="6" t="s">
        <v>4175</v>
      </c>
      <c r="B2548" s="6" t="s">
        <v>7889</v>
      </c>
      <c r="C2548" s="6" t="n">
        <v>1787154969</v>
      </c>
      <c r="D2548" s="6" t="n">
        <v>1787156635</v>
      </c>
      <c r="E2548" s="9" t="n">
        <f aca="false">MAX(0,MIN(D2548,Scenario!$B$12)-MAX(C2548,Scenario!$B$11))/60</f>
        <v>27.7666666666667</v>
      </c>
    </row>
    <row r="2549" customFormat="false" ht="15" hidden="false" customHeight="false" outlineLevel="0" collapsed="false">
      <c r="A2549" s="6" t="s">
        <v>4179</v>
      </c>
      <c r="B2549" s="6" t="s">
        <v>7887</v>
      </c>
      <c r="C2549" s="6" t="n">
        <v>1787155175</v>
      </c>
      <c r="D2549" s="6" t="n">
        <v>1787157708</v>
      </c>
      <c r="E2549" s="9" t="n">
        <f aca="false">MAX(0,MIN(D2549,Scenario!$B$12)-MAX(C2549,Scenario!$B$11))/60</f>
        <v>42.2166666666667</v>
      </c>
    </row>
    <row r="2550" customFormat="false" ht="15" hidden="false" customHeight="false" outlineLevel="0" collapsed="false">
      <c r="A2550" s="6" t="s">
        <v>4181</v>
      </c>
      <c r="B2550" s="6" t="s">
        <v>7894</v>
      </c>
      <c r="C2550" s="6" t="n">
        <v>1787155211</v>
      </c>
      <c r="D2550" s="6" t="n">
        <v>1787155993</v>
      </c>
      <c r="E2550" s="9" t="n">
        <f aca="false">MAX(0,MIN(D2550,Scenario!$B$12)-MAX(C2550,Scenario!$B$11))/60</f>
        <v>13.0333333333333</v>
      </c>
    </row>
    <row r="2551" customFormat="false" ht="15" hidden="false" customHeight="false" outlineLevel="0" collapsed="false">
      <c r="A2551" s="6" t="s">
        <v>4183</v>
      </c>
      <c r="B2551" s="6" t="s">
        <v>7893</v>
      </c>
      <c r="C2551" s="6" t="n">
        <v>1787155887</v>
      </c>
      <c r="D2551" s="6" t="n">
        <v>1787160309</v>
      </c>
      <c r="E2551" s="9" t="n">
        <f aca="false">MAX(0,MIN(D2551,Scenario!$B$12)-MAX(C2551,Scenario!$B$11))/60</f>
        <v>73.7</v>
      </c>
    </row>
    <row r="2552" customFormat="false" ht="15" hidden="false" customHeight="false" outlineLevel="0" collapsed="false">
      <c r="A2552" s="6" t="s">
        <v>4185</v>
      </c>
      <c r="B2552" s="6" t="s">
        <v>7895</v>
      </c>
      <c r="C2552" s="6" t="n">
        <v>1787156055</v>
      </c>
      <c r="D2552" s="6" t="n">
        <v>1787157459</v>
      </c>
      <c r="E2552" s="9" t="n">
        <f aca="false">MAX(0,MIN(D2552,Scenario!$B$12)-MAX(C2552,Scenario!$B$11))/60</f>
        <v>23.4</v>
      </c>
    </row>
    <row r="2553" customFormat="false" ht="15" hidden="false" customHeight="false" outlineLevel="0" collapsed="false">
      <c r="A2553" s="6" t="s">
        <v>4187</v>
      </c>
      <c r="B2553" s="6" t="s">
        <v>7899</v>
      </c>
      <c r="C2553" s="6" t="n">
        <v>1787156792</v>
      </c>
      <c r="D2553" s="6" t="n">
        <v>1787157931</v>
      </c>
      <c r="E2553" s="9" t="n">
        <f aca="false">MAX(0,MIN(D2553,Scenario!$B$12)-MAX(C2553,Scenario!$B$11))/60</f>
        <v>18.9833333333333</v>
      </c>
    </row>
    <row r="2554" customFormat="false" ht="15" hidden="false" customHeight="false" outlineLevel="0" collapsed="false">
      <c r="A2554" s="6" t="s">
        <v>4167</v>
      </c>
      <c r="B2554" s="6" t="s">
        <v>7892</v>
      </c>
      <c r="C2554" s="6" t="n">
        <v>1787157078</v>
      </c>
      <c r="D2554" s="6" t="n">
        <v>1787163304</v>
      </c>
      <c r="E2554" s="9" t="n">
        <f aca="false">MAX(0,MIN(D2554,Scenario!$B$12)-MAX(C2554,Scenario!$B$11))/60</f>
        <v>103.766666666667</v>
      </c>
    </row>
    <row r="2555" customFormat="false" ht="15" hidden="false" customHeight="false" outlineLevel="0" collapsed="false">
      <c r="A2555" s="6" t="s">
        <v>4189</v>
      </c>
      <c r="B2555" s="6" t="s">
        <v>7894</v>
      </c>
      <c r="C2555" s="6" t="n">
        <v>1787157299</v>
      </c>
      <c r="D2555" s="6" t="n">
        <v>1787158715</v>
      </c>
      <c r="E2555" s="9" t="n">
        <f aca="false">MAX(0,MIN(D2555,Scenario!$B$12)-MAX(C2555,Scenario!$B$11))/60</f>
        <v>23.6</v>
      </c>
    </row>
    <row r="2556" customFormat="false" ht="15" hidden="false" customHeight="false" outlineLevel="0" collapsed="false">
      <c r="A2556" s="6" t="s">
        <v>4191</v>
      </c>
      <c r="B2556" s="6" t="s">
        <v>7895</v>
      </c>
      <c r="C2556" s="6" t="n">
        <v>1787157476</v>
      </c>
      <c r="D2556" s="6" t="n">
        <v>1787160446</v>
      </c>
      <c r="E2556" s="9" t="n">
        <f aca="false">MAX(0,MIN(D2556,Scenario!$B$12)-MAX(C2556,Scenario!$B$11))/60</f>
        <v>49.5</v>
      </c>
    </row>
    <row r="2557" customFormat="false" ht="15" hidden="false" customHeight="false" outlineLevel="0" collapsed="false">
      <c r="A2557" s="6" t="s">
        <v>4195</v>
      </c>
      <c r="B2557" s="6" t="s">
        <v>7899</v>
      </c>
      <c r="C2557" s="6" t="n">
        <v>1787159662</v>
      </c>
      <c r="D2557" s="6" t="n">
        <v>1787162253</v>
      </c>
      <c r="E2557" s="9" t="n">
        <f aca="false">MAX(0,MIN(D2557,Scenario!$B$12)-MAX(C2557,Scenario!$B$11))/60</f>
        <v>43.1833333333333</v>
      </c>
    </row>
    <row r="2558" customFormat="false" ht="15" hidden="false" customHeight="false" outlineLevel="0" collapsed="false">
      <c r="A2558" s="6" t="s">
        <v>4169</v>
      </c>
      <c r="B2558" s="6" t="s">
        <v>7890</v>
      </c>
      <c r="C2558" s="6" t="n">
        <v>1787160065</v>
      </c>
      <c r="D2558" s="6" t="n">
        <v>1787161915</v>
      </c>
      <c r="E2558" s="9" t="n">
        <f aca="false">MAX(0,MIN(D2558,Scenario!$B$12)-MAX(C2558,Scenario!$B$11))/60</f>
        <v>30.8333333333333</v>
      </c>
    </row>
    <row r="2559" customFormat="false" ht="15" hidden="false" customHeight="false" outlineLevel="0" collapsed="false">
      <c r="A2559" s="6" t="s">
        <v>4197</v>
      </c>
      <c r="B2559" s="6" t="s">
        <v>7894</v>
      </c>
      <c r="C2559" s="6" t="n">
        <v>1787160403</v>
      </c>
      <c r="D2559" s="6" t="n">
        <v>1787163592</v>
      </c>
      <c r="E2559" s="9" t="n">
        <f aca="false">MAX(0,MIN(D2559,Scenario!$B$12)-MAX(C2559,Scenario!$B$11))/60</f>
        <v>53.15</v>
      </c>
    </row>
    <row r="2560" customFormat="false" ht="15" hidden="false" customHeight="false" outlineLevel="0" collapsed="false">
      <c r="A2560" s="6" t="s">
        <v>4199</v>
      </c>
      <c r="B2560" s="6" t="s">
        <v>7893</v>
      </c>
      <c r="C2560" s="6" t="n">
        <v>1787161341</v>
      </c>
      <c r="D2560" s="6" t="n">
        <v>1787165372</v>
      </c>
      <c r="E2560" s="9" t="n">
        <f aca="false">MAX(0,MIN(D2560,Scenario!$B$12)-MAX(C2560,Scenario!$B$11))/60</f>
        <v>67.1833333333333</v>
      </c>
    </row>
    <row r="2561" customFormat="false" ht="15" hidden="false" customHeight="false" outlineLevel="0" collapsed="false">
      <c r="A2561" s="6" t="s">
        <v>4191</v>
      </c>
      <c r="B2561" s="6" t="s">
        <v>7895</v>
      </c>
      <c r="C2561" s="6" t="n">
        <v>1787162866</v>
      </c>
      <c r="D2561" s="6" t="n">
        <v>1787166088</v>
      </c>
      <c r="E2561" s="9" t="n">
        <f aca="false">MAX(0,MIN(D2561,Scenario!$B$12)-MAX(C2561,Scenario!$B$11))/60</f>
        <v>53.7</v>
      </c>
    </row>
    <row r="2562" customFormat="false" ht="15" hidden="false" customHeight="false" outlineLevel="0" collapsed="false">
      <c r="A2562" s="6" t="s">
        <v>4157</v>
      </c>
      <c r="B2562" s="6" t="s">
        <v>7896</v>
      </c>
      <c r="C2562" s="6" t="n">
        <v>1787163587</v>
      </c>
      <c r="D2562" s="6" t="n">
        <v>1787164860</v>
      </c>
      <c r="E2562" s="9" t="n">
        <f aca="false">MAX(0,MIN(D2562,Scenario!$B$12)-MAX(C2562,Scenario!$B$11))/60</f>
        <v>21.2166666666667</v>
      </c>
    </row>
    <row r="2563" customFormat="false" ht="15" hidden="false" customHeight="false" outlineLevel="0" collapsed="false">
      <c r="A2563" s="6" t="s">
        <v>4201</v>
      </c>
      <c r="B2563" s="6" t="s">
        <v>7897</v>
      </c>
      <c r="C2563" s="6" t="n">
        <v>1787163620</v>
      </c>
      <c r="D2563" s="6" t="n">
        <v>1787167176</v>
      </c>
      <c r="E2563" s="9" t="n">
        <f aca="false">MAX(0,MIN(D2563,Scenario!$B$12)-MAX(C2563,Scenario!$B$11))/60</f>
        <v>59.2666666666667</v>
      </c>
    </row>
    <row r="2564" customFormat="false" ht="15" hidden="false" customHeight="false" outlineLevel="0" collapsed="false">
      <c r="A2564" s="6" t="s">
        <v>4203</v>
      </c>
      <c r="B2564" s="6" t="s">
        <v>7899</v>
      </c>
      <c r="C2564" s="6" t="n">
        <v>1787165135</v>
      </c>
      <c r="D2564" s="6" t="n">
        <v>1787168723</v>
      </c>
      <c r="E2564" s="9" t="n">
        <f aca="false">MAX(0,MIN(D2564,Scenario!$B$12)-MAX(C2564,Scenario!$B$11))/60</f>
        <v>59.8</v>
      </c>
    </row>
    <row r="2565" customFormat="false" ht="15" hidden="false" customHeight="false" outlineLevel="0" collapsed="false">
      <c r="A2565" s="6" t="s">
        <v>4205</v>
      </c>
      <c r="B2565" s="6" t="s">
        <v>7890</v>
      </c>
      <c r="C2565" s="6" t="n">
        <v>1787165452</v>
      </c>
      <c r="D2565" s="6" t="n">
        <v>1787165926</v>
      </c>
      <c r="E2565" s="9" t="n">
        <f aca="false">MAX(0,MIN(D2565,Scenario!$B$12)-MAX(C2565,Scenario!$B$11))/60</f>
        <v>7.9</v>
      </c>
    </row>
    <row r="2566" customFormat="false" ht="15" hidden="false" customHeight="false" outlineLevel="0" collapsed="false">
      <c r="A2566" s="6" t="s">
        <v>4205</v>
      </c>
      <c r="B2566" s="6" t="s">
        <v>7894</v>
      </c>
      <c r="C2566" s="6" t="n">
        <v>1787165955</v>
      </c>
      <c r="D2566" s="6" t="n">
        <v>1787170115</v>
      </c>
      <c r="E2566" s="9" t="n">
        <f aca="false">MAX(0,MIN(D2566,Scenario!$B$12)-MAX(C2566,Scenario!$B$11))/60</f>
        <v>69.3333333333333</v>
      </c>
    </row>
    <row r="2567" customFormat="false" ht="15" hidden="false" customHeight="false" outlineLevel="0" collapsed="false">
      <c r="A2567" s="6" t="s">
        <v>4207</v>
      </c>
      <c r="B2567" s="6" t="s">
        <v>7896</v>
      </c>
      <c r="C2567" s="6" t="n">
        <v>1787166857</v>
      </c>
      <c r="D2567" s="6" t="n">
        <v>1787170396</v>
      </c>
      <c r="E2567" s="9" t="n">
        <f aca="false">MAX(0,MIN(D2567,Scenario!$B$12)-MAX(C2567,Scenario!$B$11))/60</f>
        <v>58.9833333333333</v>
      </c>
    </row>
    <row r="2568" customFormat="false" ht="15" hidden="false" customHeight="false" outlineLevel="0" collapsed="false">
      <c r="A2568" s="6" t="s">
        <v>4209</v>
      </c>
      <c r="B2568" s="6" t="s">
        <v>7891</v>
      </c>
      <c r="C2568" s="6" t="n">
        <v>1787167030</v>
      </c>
      <c r="D2568" s="6" t="n">
        <v>1787168493</v>
      </c>
      <c r="E2568" s="9" t="n">
        <f aca="false">MAX(0,MIN(D2568,Scenario!$B$12)-MAX(C2568,Scenario!$B$11))/60</f>
        <v>24.3833333333333</v>
      </c>
    </row>
    <row r="2569" customFormat="false" ht="15" hidden="false" customHeight="false" outlineLevel="0" collapsed="false">
      <c r="A2569" s="6" t="s">
        <v>4211</v>
      </c>
      <c r="B2569" s="6" t="s">
        <v>7897</v>
      </c>
      <c r="C2569" s="6" t="n">
        <v>1787168321</v>
      </c>
      <c r="D2569" s="6" t="n">
        <v>1787172855</v>
      </c>
      <c r="E2569" s="9" t="n">
        <f aca="false">MAX(0,MIN(D2569,Scenario!$B$12)-MAX(C2569,Scenario!$B$11))/60</f>
        <v>75.5666666666667</v>
      </c>
    </row>
    <row r="2570" customFormat="false" ht="15" hidden="false" customHeight="false" outlineLevel="0" collapsed="false">
      <c r="A2570" s="6" t="s">
        <v>4213</v>
      </c>
      <c r="B2570" s="6" t="s">
        <v>7895</v>
      </c>
      <c r="C2570" s="6" t="n">
        <v>1787169718</v>
      </c>
      <c r="D2570" s="6" t="n">
        <v>1787170154</v>
      </c>
      <c r="E2570" s="9" t="n">
        <f aca="false">MAX(0,MIN(D2570,Scenario!$B$12)-MAX(C2570,Scenario!$B$11))/60</f>
        <v>7.26666666666667</v>
      </c>
    </row>
    <row r="2571" customFormat="false" ht="15" hidden="false" customHeight="false" outlineLevel="0" collapsed="false">
      <c r="A2571" s="6" t="s">
        <v>4213</v>
      </c>
      <c r="B2571" s="6" t="s">
        <v>7893</v>
      </c>
      <c r="C2571" s="6" t="n">
        <v>1787170175</v>
      </c>
      <c r="D2571" s="6" t="n">
        <v>1787174962</v>
      </c>
      <c r="E2571" s="9" t="n">
        <f aca="false">MAX(0,MIN(D2571,Scenario!$B$12)-MAX(C2571,Scenario!$B$11))/60</f>
        <v>79.7833333333333</v>
      </c>
    </row>
    <row r="2572" customFormat="false" ht="15" hidden="false" customHeight="false" outlineLevel="0" collapsed="false">
      <c r="A2572" s="6" t="s">
        <v>4215</v>
      </c>
      <c r="B2572" s="6" t="s">
        <v>7895</v>
      </c>
      <c r="C2572" s="6" t="n">
        <v>1787170442</v>
      </c>
      <c r="D2572" s="6" t="n">
        <v>1787174628</v>
      </c>
      <c r="E2572" s="9" t="n">
        <f aca="false">MAX(0,MIN(D2572,Scenario!$B$12)-MAX(C2572,Scenario!$B$11))/60</f>
        <v>69.7666666666667</v>
      </c>
    </row>
    <row r="2573" customFormat="false" ht="15" hidden="false" customHeight="false" outlineLevel="0" collapsed="false">
      <c r="A2573" s="6" t="s">
        <v>4207</v>
      </c>
      <c r="B2573" s="6" t="s">
        <v>7896</v>
      </c>
      <c r="C2573" s="6" t="n">
        <v>1787171054</v>
      </c>
      <c r="D2573" s="6" t="n">
        <v>1787174098</v>
      </c>
      <c r="E2573" s="9" t="n">
        <f aca="false">MAX(0,MIN(D2573,Scenario!$B$12)-MAX(C2573,Scenario!$B$11))/60</f>
        <v>50.7333333333333</v>
      </c>
    </row>
    <row r="2574" customFormat="false" ht="15" hidden="false" customHeight="false" outlineLevel="0" collapsed="false">
      <c r="A2574" s="6" t="s">
        <v>4201</v>
      </c>
      <c r="B2574" s="6" t="s">
        <v>7897</v>
      </c>
      <c r="C2574" s="6" t="n">
        <v>1787172867</v>
      </c>
      <c r="D2574" s="6" t="n">
        <v>1787177278</v>
      </c>
      <c r="E2574" s="9" t="n">
        <f aca="false">MAX(0,MIN(D2574,Scenario!$B$12)-MAX(C2574,Scenario!$B$11))/60</f>
        <v>73.5166666666667</v>
      </c>
    </row>
    <row r="2575" customFormat="false" ht="15" hidden="false" customHeight="false" outlineLevel="0" collapsed="false">
      <c r="A2575" s="6" t="s">
        <v>4217</v>
      </c>
      <c r="B2575" s="6" t="s">
        <v>7894</v>
      </c>
      <c r="C2575" s="6" t="n">
        <v>1787173117</v>
      </c>
      <c r="D2575" s="6" t="n">
        <v>1787175054</v>
      </c>
      <c r="E2575" s="9" t="n">
        <f aca="false">MAX(0,MIN(D2575,Scenario!$B$12)-MAX(C2575,Scenario!$B$11))/60</f>
        <v>32.2833333333333</v>
      </c>
    </row>
    <row r="2576" customFormat="false" ht="15" hidden="false" customHeight="false" outlineLevel="0" collapsed="false">
      <c r="A2576" s="6" t="s">
        <v>4219</v>
      </c>
      <c r="B2576" s="6" t="s">
        <v>7895</v>
      </c>
      <c r="C2576" s="6" t="n">
        <v>1787175393</v>
      </c>
      <c r="D2576" s="6" t="n">
        <v>1787178661</v>
      </c>
      <c r="E2576" s="9" t="n">
        <f aca="false">MAX(0,MIN(D2576,Scenario!$B$12)-MAX(C2576,Scenario!$B$11))/60</f>
        <v>54.4666666666667</v>
      </c>
    </row>
    <row r="2577" customFormat="false" ht="15" hidden="false" customHeight="false" outlineLevel="0" collapsed="false">
      <c r="A2577" s="6" t="s">
        <v>4221</v>
      </c>
      <c r="B2577" s="6" t="s">
        <v>7884</v>
      </c>
      <c r="C2577" s="6" t="n">
        <v>1787202023</v>
      </c>
      <c r="D2577" s="6" t="n">
        <v>1787202730</v>
      </c>
      <c r="E2577" s="9" t="n">
        <f aca="false">MAX(0,MIN(D2577,Scenario!$B$12)-MAX(C2577,Scenario!$B$11))/60</f>
        <v>11.7833333333333</v>
      </c>
    </row>
    <row r="2578" customFormat="false" ht="15" hidden="false" customHeight="false" outlineLevel="0" collapsed="false">
      <c r="A2578" s="6" t="s">
        <v>4223</v>
      </c>
      <c r="B2578" s="6" t="s">
        <v>7883</v>
      </c>
      <c r="C2578" s="6" t="n">
        <v>1787202051</v>
      </c>
      <c r="D2578" s="6" t="n">
        <v>1787206375</v>
      </c>
      <c r="E2578" s="9" t="n">
        <f aca="false">MAX(0,MIN(D2578,Scenario!$B$12)-MAX(C2578,Scenario!$B$11))/60</f>
        <v>72.0666666666667</v>
      </c>
    </row>
    <row r="2579" customFormat="false" ht="15" hidden="false" customHeight="false" outlineLevel="0" collapsed="false">
      <c r="A2579" s="6" t="s">
        <v>4221</v>
      </c>
      <c r="B2579" s="6" t="s">
        <v>7882</v>
      </c>
      <c r="C2579" s="6" t="n">
        <v>1787202742</v>
      </c>
      <c r="D2579" s="6" t="n">
        <v>1787204087</v>
      </c>
      <c r="E2579" s="9" t="n">
        <f aca="false">MAX(0,MIN(D2579,Scenario!$B$12)-MAX(C2579,Scenario!$B$11))/60</f>
        <v>22.4166666666667</v>
      </c>
    </row>
    <row r="2580" customFormat="false" ht="15" hidden="false" customHeight="false" outlineLevel="0" collapsed="false">
      <c r="A2580" s="6" t="s">
        <v>4221</v>
      </c>
      <c r="B2580" s="6" t="s">
        <v>7882</v>
      </c>
      <c r="C2580" s="6" t="n">
        <v>1787204887</v>
      </c>
      <c r="D2580" s="6" t="n">
        <v>1787205897</v>
      </c>
      <c r="E2580" s="9" t="n">
        <f aca="false">MAX(0,MIN(D2580,Scenario!$B$12)-MAX(C2580,Scenario!$B$11))/60</f>
        <v>16.8333333333333</v>
      </c>
    </row>
    <row r="2581" customFormat="false" ht="15" hidden="false" customHeight="false" outlineLevel="0" collapsed="false">
      <c r="A2581" s="6" t="s">
        <v>4225</v>
      </c>
      <c r="B2581" s="6" t="s">
        <v>7884</v>
      </c>
      <c r="C2581" s="6" t="n">
        <v>1787206846</v>
      </c>
      <c r="D2581" s="6" t="n">
        <v>1787207850</v>
      </c>
      <c r="E2581" s="9" t="n">
        <f aca="false">MAX(0,MIN(D2581,Scenario!$B$12)-MAX(C2581,Scenario!$B$11))/60</f>
        <v>16.7333333333333</v>
      </c>
    </row>
    <row r="2582" customFormat="false" ht="15" hidden="false" customHeight="false" outlineLevel="0" collapsed="false">
      <c r="A2582" s="6" t="s">
        <v>4227</v>
      </c>
      <c r="B2582" s="6" t="s">
        <v>7883</v>
      </c>
      <c r="C2582" s="6" t="n">
        <v>1787206997</v>
      </c>
      <c r="D2582" s="6" t="n">
        <v>1787207409</v>
      </c>
      <c r="E2582" s="9" t="n">
        <f aca="false">MAX(0,MIN(D2582,Scenario!$B$12)-MAX(C2582,Scenario!$B$11))/60</f>
        <v>6.86666666666667</v>
      </c>
    </row>
    <row r="2583" customFormat="false" ht="15" hidden="false" customHeight="false" outlineLevel="0" collapsed="false">
      <c r="A2583" s="6" t="s">
        <v>4227</v>
      </c>
      <c r="B2583" s="6" t="s">
        <v>7883</v>
      </c>
      <c r="C2583" s="6" t="n">
        <v>1787207427</v>
      </c>
      <c r="D2583" s="6" t="n">
        <v>1787208808</v>
      </c>
      <c r="E2583" s="9" t="n">
        <f aca="false">MAX(0,MIN(D2583,Scenario!$B$12)-MAX(C2583,Scenario!$B$11))/60</f>
        <v>23.0166666666667</v>
      </c>
    </row>
    <row r="2584" customFormat="false" ht="15" hidden="false" customHeight="false" outlineLevel="0" collapsed="false">
      <c r="A2584" s="6" t="s">
        <v>4223</v>
      </c>
      <c r="B2584" s="6" t="s">
        <v>7883</v>
      </c>
      <c r="C2584" s="6" t="n">
        <v>1787208813</v>
      </c>
      <c r="D2584" s="6" t="n">
        <v>1787210918</v>
      </c>
      <c r="E2584" s="9" t="n">
        <f aca="false">MAX(0,MIN(D2584,Scenario!$B$12)-MAX(C2584,Scenario!$B$11))/60</f>
        <v>35.0833333333333</v>
      </c>
    </row>
    <row r="2585" customFormat="false" ht="15" hidden="false" customHeight="false" outlineLevel="0" collapsed="false">
      <c r="A2585" s="6" t="s">
        <v>4229</v>
      </c>
      <c r="B2585" s="6" t="s">
        <v>7882</v>
      </c>
      <c r="C2585" s="6" t="n">
        <v>1787209042</v>
      </c>
      <c r="D2585" s="6" t="n">
        <v>1787210874</v>
      </c>
      <c r="E2585" s="9" t="n">
        <f aca="false">MAX(0,MIN(D2585,Scenario!$B$12)-MAX(C2585,Scenario!$B$11))/60</f>
        <v>30.5333333333333</v>
      </c>
    </row>
    <row r="2586" customFormat="false" ht="15" hidden="false" customHeight="false" outlineLevel="0" collapsed="false">
      <c r="A2586" s="6" t="s">
        <v>4231</v>
      </c>
      <c r="B2586" s="6" t="s">
        <v>7885</v>
      </c>
      <c r="C2586" s="6" t="n">
        <v>1787209545</v>
      </c>
      <c r="D2586" s="6" t="n">
        <v>1787211767</v>
      </c>
      <c r="E2586" s="9" t="n">
        <f aca="false">MAX(0,MIN(D2586,Scenario!$B$12)-MAX(C2586,Scenario!$B$11))/60</f>
        <v>37.0333333333333</v>
      </c>
    </row>
    <row r="2587" customFormat="false" ht="15" hidden="false" customHeight="false" outlineLevel="0" collapsed="false">
      <c r="A2587" s="6" t="s">
        <v>4233</v>
      </c>
      <c r="B2587" s="6" t="s">
        <v>7884</v>
      </c>
      <c r="C2587" s="6" t="n">
        <v>1787213342</v>
      </c>
      <c r="D2587" s="6" t="n">
        <v>1787215602</v>
      </c>
      <c r="E2587" s="9" t="n">
        <f aca="false">MAX(0,MIN(D2587,Scenario!$B$12)-MAX(C2587,Scenario!$B$11))/60</f>
        <v>37.6666666666667</v>
      </c>
    </row>
    <row r="2588" customFormat="false" ht="15" hidden="false" customHeight="false" outlineLevel="0" collapsed="false">
      <c r="A2588" s="6" t="s">
        <v>4235</v>
      </c>
      <c r="B2588" s="6" t="s">
        <v>7883</v>
      </c>
      <c r="C2588" s="6" t="n">
        <v>1787214717</v>
      </c>
      <c r="D2588" s="6" t="n">
        <v>1787218923</v>
      </c>
      <c r="E2588" s="9" t="n">
        <f aca="false">MAX(0,MIN(D2588,Scenario!$B$12)-MAX(C2588,Scenario!$B$11))/60</f>
        <v>70.1</v>
      </c>
    </row>
    <row r="2589" customFormat="false" ht="15" hidden="false" customHeight="false" outlineLevel="0" collapsed="false">
      <c r="A2589" s="6" t="s">
        <v>4237</v>
      </c>
      <c r="B2589" s="6" t="s">
        <v>7888</v>
      </c>
      <c r="C2589" s="6" t="n">
        <v>1787214770</v>
      </c>
      <c r="D2589" s="6" t="n">
        <v>1787215609</v>
      </c>
      <c r="E2589" s="9" t="n">
        <f aca="false">MAX(0,MIN(D2589,Scenario!$B$12)-MAX(C2589,Scenario!$B$11))/60</f>
        <v>13.9833333333333</v>
      </c>
    </row>
    <row r="2590" customFormat="false" ht="15" hidden="false" customHeight="false" outlineLevel="0" collapsed="false">
      <c r="A2590" s="6" t="s">
        <v>4239</v>
      </c>
      <c r="B2590" s="6" t="s">
        <v>7898</v>
      </c>
      <c r="C2590" s="6" t="n">
        <v>1787215513</v>
      </c>
      <c r="D2590" s="6" t="n">
        <v>1787216337</v>
      </c>
      <c r="E2590" s="9" t="n">
        <f aca="false">MAX(0,MIN(D2590,Scenario!$B$12)-MAX(C2590,Scenario!$B$11))/60</f>
        <v>13.7333333333333</v>
      </c>
    </row>
    <row r="2591" customFormat="false" ht="15" hidden="false" customHeight="false" outlineLevel="0" collapsed="false">
      <c r="A2591" s="6" t="s">
        <v>4241</v>
      </c>
      <c r="B2591" s="6" t="s">
        <v>7882</v>
      </c>
      <c r="C2591" s="6" t="n">
        <v>1787215701</v>
      </c>
      <c r="D2591" s="6" t="n">
        <v>1787217263</v>
      </c>
      <c r="E2591" s="9" t="n">
        <f aca="false">MAX(0,MIN(D2591,Scenario!$B$12)-MAX(C2591,Scenario!$B$11))/60</f>
        <v>26.0333333333333</v>
      </c>
    </row>
    <row r="2592" customFormat="false" ht="15" hidden="false" customHeight="false" outlineLevel="0" collapsed="false">
      <c r="A2592" s="6" t="s">
        <v>4243</v>
      </c>
      <c r="B2592" s="6" t="s">
        <v>7884</v>
      </c>
      <c r="C2592" s="6" t="n">
        <v>1787216008</v>
      </c>
      <c r="D2592" s="6" t="n">
        <v>1787216947</v>
      </c>
      <c r="E2592" s="9" t="n">
        <f aca="false">MAX(0,MIN(D2592,Scenario!$B$12)-MAX(C2592,Scenario!$B$11))/60</f>
        <v>15.65</v>
      </c>
    </row>
    <row r="2593" customFormat="false" ht="15" hidden="false" customHeight="false" outlineLevel="0" collapsed="false">
      <c r="A2593" s="6" t="s">
        <v>4245</v>
      </c>
      <c r="B2593" s="6" t="s">
        <v>7885</v>
      </c>
      <c r="C2593" s="6" t="n">
        <v>1787216033</v>
      </c>
      <c r="D2593" s="6" t="n">
        <v>1787219355</v>
      </c>
      <c r="E2593" s="9" t="n">
        <f aca="false">MAX(0,MIN(D2593,Scenario!$B$12)-MAX(C2593,Scenario!$B$11))/60</f>
        <v>55.3666666666667</v>
      </c>
    </row>
    <row r="2594" customFormat="false" ht="15" hidden="false" customHeight="false" outlineLevel="0" collapsed="false">
      <c r="A2594" s="6" t="s">
        <v>4247</v>
      </c>
      <c r="B2594" s="6" t="s">
        <v>7884</v>
      </c>
      <c r="C2594" s="6" t="n">
        <v>1787218791</v>
      </c>
      <c r="D2594" s="6" t="n">
        <v>1787220343</v>
      </c>
      <c r="E2594" s="9" t="n">
        <f aca="false">MAX(0,MIN(D2594,Scenario!$B$12)-MAX(C2594,Scenario!$B$11))/60</f>
        <v>25.8666666666667</v>
      </c>
    </row>
    <row r="2595" customFormat="false" ht="15" hidden="false" customHeight="false" outlineLevel="0" collapsed="false">
      <c r="A2595" s="6" t="s">
        <v>4249</v>
      </c>
      <c r="B2595" s="6" t="s">
        <v>7898</v>
      </c>
      <c r="C2595" s="6" t="n">
        <v>1787219530</v>
      </c>
      <c r="D2595" s="6" t="n">
        <v>1787220759</v>
      </c>
      <c r="E2595" s="9" t="n">
        <f aca="false">MAX(0,MIN(D2595,Scenario!$B$12)-MAX(C2595,Scenario!$B$11))/60</f>
        <v>20.4833333333333</v>
      </c>
    </row>
    <row r="2596" customFormat="false" ht="15" hidden="false" customHeight="false" outlineLevel="0" collapsed="false">
      <c r="A2596" s="6" t="s">
        <v>4253</v>
      </c>
      <c r="B2596" s="6" t="s">
        <v>7885</v>
      </c>
      <c r="C2596" s="6" t="n">
        <v>1787219687</v>
      </c>
      <c r="D2596" s="6" t="n">
        <v>1787222078</v>
      </c>
      <c r="E2596" s="9" t="n">
        <f aca="false">MAX(0,MIN(D2596,Scenario!$B$12)-MAX(C2596,Scenario!$B$11))/60</f>
        <v>39.85</v>
      </c>
    </row>
    <row r="2597" customFormat="false" ht="15" hidden="false" customHeight="false" outlineLevel="0" collapsed="false">
      <c r="A2597" s="6" t="s">
        <v>4251</v>
      </c>
      <c r="B2597" s="6" t="s">
        <v>7884</v>
      </c>
      <c r="C2597" s="6" t="n">
        <v>1787220370</v>
      </c>
      <c r="D2597" s="6" t="n">
        <v>1787221319</v>
      </c>
      <c r="E2597" s="9" t="n">
        <f aca="false">MAX(0,MIN(D2597,Scenario!$B$12)-MAX(C2597,Scenario!$B$11))/60</f>
        <v>15.8166666666667</v>
      </c>
    </row>
    <row r="2598" customFormat="false" ht="15" hidden="false" customHeight="false" outlineLevel="0" collapsed="false">
      <c r="A2598" s="6" t="s">
        <v>4255</v>
      </c>
      <c r="B2598" s="6" t="s">
        <v>7883</v>
      </c>
      <c r="C2598" s="6" t="n">
        <v>1787220780</v>
      </c>
      <c r="D2598" s="6" t="n">
        <v>1787224748</v>
      </c>
      <c r="E2598" s="9" t="n">
        <f aca="false">MAX(0,MIN(D2598,Scenario!$B$12)-MAX(C2598,Scenario!$B$11))/60</f>
        <v>66.1333333333333</v>
      </c>
    </row>
    <row r="2599" customFormat="false" ht="15" hidden="false" customHeight="false" outlineLevel="0" collapsed="false">
      <c r="A2599" s="6" t="s">
        <v>4257</v>
      </c>
      <c r="B2599" s="6" t="s">
        <v>7884</v>
      </c>
      <c r="C2599" s="6" t="n">
        <v>1787221351</v>
      </c>
      <c r="D2599" s="6" t="n">
        <v>1787223894</v>
      </c>
      <c r="E2599" s="9" t="n">
        <f aca="false">MAX(0,MIN(D2599,Scenario!$B$12)-MAX(C2599,Scenario!$B$11))/60</f>
        <v>42.3833333333333</v>
      </c>
    </row>
    <row r="2600" customFormat="false" ht="15" hidden="false" customHeight="false" outlineLevel="0" collapsed="false">
      <c r="A2600" s="6" t="s">
        <v>4259</v>
      </c>
      <c r="B2600" s="6" t="s">
        <v>7882</v>
      </c>
      <c r="C2600" s="6" t="n">
        <v>1787221689</v>
      </c>
      <c r="D2600" s="6" t="n">
        <v>1787224249</v>
      </c>
      <c r="E2600" s="9" t="n">
        <f aca="false">MAX(0,MIN(D2600,Scenario!$B$12)-MAX(C2600,Scenario!$B$11))/60</f>
        <v>42.6666666666667</v>
      </c>
    </row>
    <row r="2601" customFormat="false" ht="15" hidden="false" customHeight="false" outlineLevel="0" collapsed="false">
      <c r="A2601" s="6" t="s">
        <v>4261</v>
      </c>
      <c r="B2601" s="6" t="s">
        <v>7898</v>
      </c>
      <c r="C2601" s="6" t="n">
        <v>1787221854</v>
      </c>
      <c r="D2601" s="6" t="n">
        <v>1787224126</v>
      </c>
      <c r="E2601" s="9" t="n">
        <f aca="false">MAX(0,MIN(D2601,Scenario!$B$12)-MAX(C2601,Scenario!$B$11))/60</f>
        <v>37.8666666666667</v>
      </c>
    </row>
    <row r="2602" customFormat="false" ht="15" hidden="false" customHeight="false" outlineLevel="0" collapsed="false">
      <c r="A2602" s="6" t="s">
        <v>4263</v>
      </c>
      <c r="B2602" s="6" t="s">
        <v>7885</v>
      </c>
      <c r="C2602" s="6" t="n">
        <v>1787222184</v>
      </c>
      <c r="D2602" s="6" t="n">
        <v>1787226965</v>
      </c>
      <c r="E2602" s="9" t="n">
        <f aca="false">MAX(0,MIN(D2602,Scenario!$B$12)-MAX(C2602,Scenario!$B$11))/60</f>
        <v>79.6833333333333</v>
      </c>
    </row>
    <row r="2603" customFormat="false" ht="15" hidden="false" customHeight="false" outlineLevel="0" collapsed="false">
      <c r="A2603" s="6" t="s">
        <v>4265</v>
      </c>
      <c r="B2603" s="6" t="s">
        <v>7884</v>
      </c>
      <c r="C2603" s="6" t="n">
        <v>1787223911</v>
      </c>
      <c r="D2603" s="6" t="n">
        <v>1787227029</v>
      </c>
      <c r="E2603" s="9" t="n">
        <f aca="false">MAX(0,MIN(D2603,Scenario!$B$12)-MAX(C2603,Scenario!$B$11))/60</f>
        <v>51.9666666666667</v>
      </c>
    </row>
    <row r="2604" customFormat="false" ht="15" hidden="false" customHeight="false" outlineLevel="0" collapsed="false">
      <c r="A2604" s="6" t="s">
        <v>4269</v>
      </c>
      <c r="B2604" s="6" t="s">
        <v>7883</v>
      </c>
      <c r="C2604" s="6" t="n">
        <v>1787224790</v>
      </c>
      <c r="D2604" s="6" t="n">
        <v>1787227891</v>
      </c>
      <c r="E2604" s="9" t="n">
        <f aca="false">MAX(0,MIN(D2604,Scenario!$B$12)-MAX(C2604,Scenario!$B$11))/60</f>
        <v>51.6833333333333</v>
      </c>
    </row>
    <row r="2605" customFormat="false" ht="15" hidden="false" customHeight="false" outlineLevel="0" collapsed="false">
      <c r="A2605" s="6" t="s">
        <v>4273</v>
      </c>
      <c r="B2605" s="6" t="s">
        <v>7898</v>
      </c>
      <c r="C2605" s="6" t="n">
        <v>1787226343</v>
      </c>
      <c r="D2605" s="6" t="n">
        <v>1787227781</v>
      </c>
      <c r="E2605" s="9" t="n">
        <f aca="false">MAX(0,MIN(D2605,Scenario!$B$12)-MAX(C2605,Scenario!$B$11))/60</f>
        <v>23.9666666666667</v>
      </c>
    </row>
    <row r="2606" customFormat="false" ht="15" hidden="false" customHeight="false" outlineLevel="0" collapsed="false">
      <c r="A2606" s="6" t="s">
        <v>4271</v>
      </c>
      <c r="B2606" s="6" t="s">
        <v>7884</v>
      </c>
      <c r="C2606" s="6" t="n">
        <v>1787227052</v>
      </c>
      <c r="D2606" s="6" t="n">
        <v>1787227420</v>
      </c>
      <c r="E2606" s="9" t="n">
        <f aca="false">MAX(0,MIN(D2606,Scenario!$B$12)-MAX(C2606,Scenario!$B$11))/60</f>
        <v>6.13333333333333</v>
      </c>
    </row>
    <row r="2607" customFormat="false" ht="15" hidden="false" customHeight="false" outlineLevel="0" collapsed="false">
      <c r="A2607" s="6" t="s">
        <v>4277</v>
      </c>
      <c r="B2607" s="6" t="s">
        <v>7891</v>
      </c>
      <c r="C2607" s="6" t="n">
        <v>1787227222</v>
      </c>
      <c r="D2607" s="6" t="n">
        <v>1787232616</v>
      </c>
      <c r="E2607" s="9" t="n">
        <f aca="false">MAX(0,MIN(D2607,Scenario!$B$12)-MAX(C2607,Scenario!$B$11))/60</f>
        <v>89.9</v>
      </c>
    </row>
    <row r="2608" customFormat="false" ht="15" hidden="false" customHeight="false" outlineLevel="0" collapsed="false">
      <c r="A2608" s="6" t="s">
        <v>4275</v>
      </c>
      <c r="B2608" s="6" t="s">
        <v>7890</v>
      </c>
      <c r="C2608" s="6" t="n">
        <v>1787227241</v>
      </c>
      <c r="D2608" s="6" t="n">
        <v>1787231304</v>
      </c>
      <c r="E2608" s="9" t="n">
        <f aca="false">MAX(0,MIN(D2608,Scenario!$B$12)-MAX(C2608,Scenario!$B$11))/60</f>
        <v>67.7166666666667</v>
      </c>
    </row>
    <row r="2609" customFormat="false" ht="15" hidden="false" customHeight="false" outlineLevel="0" collapsed="false">
      <c r="A2609" s="6" t="s">
        <v>4267</v>
      </c>
      <c r="B2609" s="6" t="s">
        <v>7884</v>
      </c>
      <c r="C2609" s="6" t="n">
        <v>1787227436</v>
      </c>
      <c r="D2609" s="6" t="n">
        <v>1787228441</v>
      </c>
      <c r="E2609" s="9" t="n">
        <f aca="false">MAX(0,MIN(D2609,Scenario!$B$12)-MAX(C2609,Scenario!$B$11))/60</f>
        <v>16.75</v>
      </c>
    </row>
    <row r="2610" customFormat="false" ht="15" hidden="false" customHeight="false" outlineLevel="0" collapsed="false">
      <c r="A2610" s="6" t="s">
        <v>4271</v>
      </c>
      <c r="B2610" s="6" t="s">
        <v>7888</v>
      </c>
      <c r="C2610" s="6" t="n">
        <v>1787227463</v>
      </c>
      <c r="D2610" s="6" t="n">
        <v>1787228082</v>
      </c>
      <c r="E2610" s="9" t="n">
        <f aca="false">MAX(0,MIN(D2610,Scenario!$B$12)-MAX(C2610,Scenario!$B$11))/60</f>
        <v>10.3166666666667</v>
      </c>
    </row>
    <row r="2611" customFormat="false" ht="15" hidden="false" customHeight="false" outlineLevel="0" collapsed="false">
      <c r="A2611" s="6" t="s">
        <v>4255</v>
      </c>
      <c r="B2611" s="6" t="s">
        <v>7883</v>
      </c>
      <c r="C2611" s="6" t="n">
        <v>1787227912</v>
      </c>
      <c r="D2611" s="6" t="n">
        <v>1787230063</v>
      </c>
      <c r="E2611" s="9" t="n">
        <f aca="false">MAX(0,MIN(D2611,Scenario!$B$12)-MAX(C2611,Scenario!$B$11))/60</f>
        <v>35.85</v>
      </c>
    </row>
    <row r="2612" customFormat="false" ht="15" hidden="false" customHeight="false" outlineLevel="0" collapsed="false">
      <c r="A2612" s="6" t="s">
        <v>4263</v>
      </c>
      <c r="B2612" s="6" t="s">
        <v>7885</v>
      </c>
      <c r="C2612" s="6" t="n">
        <v>1787228774</v>
      </c>
      <c r="D2612" s="6" t="n">
        <v>1787233914</v>
      </c>
      <c r="E2612" s="9" t="n">
        <f aca="false">MAX(0,MIN(D2612,Scenario!$B$12)-MAX(C2612,Scenario!$B$11))/60</f>
        <v>85.6666666666667</v>
      </c>
    </row>
    <row r="2613" customFormat="false" ht="15" hidden="false" customHeight="false" outlineLevel="0" collapsed="false">
      <c r="A2613" s="6" t="s">
        <v>4281</v>
      </c>
      <c r="B2613" s="6" t="s">
        <v>7898</v>
      </c>
      <c r="C2613" s="6" t="n">
        <v>1787230280</v>
      </c>
      <c r="D2613" s="6" t="n">
        <v>1787235526</v>
      </c>
      <c r="E2613" s="9" t="n">
        <f aca="false">MAX(0,MIN(D2613,Scenario!$B$12)-MAX(C2613,Scenario!$B$11))/60</f>
        <v>87.4333333333333</v>
      </c>
    </row>
    <row r="2614" customFormat="false" ht="15" hidden="false" customHeight="false" outlineLevel="0" collapsed="false">
      <c r="A2614" s="6" t="s">
        <v>4283</v>
      </c>
      <c r="B2614" s="6" t="s">
        <v>7890</v>
      </c>
      <c r="C2614" s="6" t="n">
        <v>1787231327</v>
      </c>
      <c r="D2614" s="6" t="n">
        <v>1787232961</v>
      </c>
      <c r="E2614" s="9" t="n">
        <f aca="false">MAX(0,MIN(D2614,Scenario!$B$12)-MAX(C2614,Scenario!$B$11))/60</f>
        <v>27.2333333333333</v>
      </c>
    </row>
    <row r="2615" customFormat="false" ht="15" hidden="false" customHeight="false" outlineLevel="0" collapsed="false">
      <c r="A2615" s="6" t="s">
        <v>4279</v>
      </c>
      <c r="B2615" s="6" t="s">
        <v>7890</v>
      </c>
      <c r="C2615" s="6" t="n">
        <v>1787232987</v>
      </c>
      <c r="D2615" s="6" t="n">
        <v>1787236697</v>
      </c>
      <c r="E2615" s="9" t="n">
        <f aca="false">MAX(0,MIN(D2615,Scenario!$B$12)-MAX(C2615,Scenario!$B$11))/60</f>
        <v>61.8333333333333</v>
      </c>
    </row>
    <row r="2616" customFormat="false" ht="15" hidden="false" customHeight="false" outlineLevel="0" collapsed="false">
      <c r="A2616" s="6" t="s">
        <v>4289</v>
      </c>
      <c r="B2616" s="6" t="s">
        <v>7891</v>
      </c>
      <c r="C2616" s="6" t="n">
        <v>1787233278</v>
      </c>
      <c r="D2616" s="6" t="n">
        <v>1787234165</v>
      </c>
      <c r="E2616" s="9" t="n">
        <f aca="false">MAX(0,MIN(D2616,Scenario!$B$12)-MAX(C2616,Scenario!$B$11))/60</f>
        <v>14.7833333333333</v>
      </c>
    </row>
    <row r="2617" customFormat="false" ht="15" hidden="false" customHeight="false" outlineLevel="0" collapsed="false">
      <c r="A2617" s="6" t="s">
        <v>4287</v>
      </c>
      <c r="B2617" s="6" t="s">
        <v>7885</v>
      </c>
      <c r="C2617" s="6" t="n">
        <v>1787233933</v>
      </c>
      <c r="D2617" s="6" t="n">
        <v>1787235504</v>
      </c>
      <c r="E2617" s="9" t="n">
        <f aca="false">MAX(0,MIN(D2617,Scenario!$B$12)-MAX(C2617,Scenario!$B$11))/60</f>
        <v>26.1833333333333</v>
      </c>
    </row>
    <row r="2618" customFormat="false" ht="15" hidden="false" customHeight="false" outlineLevel="0" collapsed="false">
      <c r="A2618" s="6" t="s">
        <v>4291</v>
      </c>
      <c r="B2618" s="6" t="s">
        <v>7891</v>
      </c>
      <c r="C2618" s="6" t="n">
        <v>1787234191</v>
      </c>
      <c r="D2618" s="6" t="n">
        <v>1787236952</v>
      </c>
      <c r="E2618" s="9" t="n">
        <f aca="false">MAX(0,MIN(D2618,Scenario!$B$12)-MAX(C2618,Scenario!$B$11))/60</f>
        <v>46.0166666666667</v>
      </c>
    </row>
    <row r="2619" customFormat="false" ht="15" hidden="false" customHeight="false" outlineLevel="0" collapsed="false">
      <c r="A2619" s="6" t="s">
        <v>4233</v>
      </c>
      <c r="B2619" s="6" t="s">
        <v>7885</v>
      </c>
      <c r="C2619" s="6" t="n">
        <v>1787235522</v>
      </c>
      <c r="D2619" s="6" t="n">
        <v>1787236389</v>
      </c>
      <c r="E2619" s="9" t="n">
        <f aca="false">MAX(0,MIN(D2619,Scenario!$B$12)-MAX(C2619,Scenario!$B$11))/60</f>
        <v>14.45</v>
      </c>
    </row>
    <row r="2620" customFormat="false" ht="15" hidden="false" customHeight="false" outlineLevel="0" collapsed="false">
      <c r="A2620" s="6" t="s">
        <v>4297</v>
      </c>
      <c r="B2620" s="6" t="s">
        <v>7898</v>
      </c>
      <c r="C2620" s="6" t="n">
        <v>1787235547</v>
      </c>
      <c r="D2620" s="6" t="n">
        <v>1787237041</v>
      </c>
      <c r="E2620" s="9" t="n">
        <f aca="false">MAX(0,MIN(D2620,Scenario!$B$12)-MAX(C2620,Scenario!$B$11))/60</f>
        <v>24.9</v>
      </c>
    </row>
    <row r="2621" customFormat="false" ht="15" hidden="false" customHeight="false" outlineLevel="0" collapsed="false">
      <c r="A2621" s="6" t="s">
        <v>4257</v>
      </c>
      <c r="B2621" s="6" t="s">
        <v>7890</v>
      </c>
      <c r="C2621" s="6" t="n">
        <v>1787236720</v>
      </c>
      <c r="D2621" s="6" t="n">
        <v>1787240783</v>
      </c>
      <c r="E2621" s="9" t="n">
        <f aca="false">MAX(0,MIN(D2621,Scenario!$B$12)-MAX(C2621,Scenario!$B$11))/60</f>
        <v>67.7166666666667</v>
      </c>
    </row>
    <row r="2622" customFormat="false" ht="15" hidden="false" customHeight="false" outlineLevel="0" collapsed="false">
      <c r="A2622" s="6" t="s">
        <v>4293</v>
      </c>
      <c r="B2622" s="6" t="s">
        <v>7891</v>
      </c>
      <c r="C2622" s="6" t="n">
        <v>1787236991</v>
      </c>
      <c r="D2622" s="6" t="n">
        <v>1787240175</v>
      </c>
      <c r="E2622" s="9" t="n">
        <f aca="false">MAX(0,MIN(D2622,Scenario!$B$12)-MAX(C2622,Scenario!$B$11))/60</f>
        <v>53.0666666666667</v>
      </c>
    </row>
    <row r="2623" customFormat="false" ht="15" hidden="false" customHeight="false" outlineLevel="0" collapsed="false">
      <c r="A2623" s="6" t="s">
        <v>4241</v>
      </c>
      <c r="B2623" s="6" t="s">
        <v>7891</v>
      </c>
      <c r="C2623" s="6" t="n">
        <v>1787240221</v>
      </c>
      <c r="D2623" s="6" t="n">
        <v>1787242954</v>
      </c>
      <c r="E2623" s="9" t="n">
        <f aca="false">MAX(0,MIN(D2623,Scenario!$B$12)-MAX(C2623,Scenario!$B$11))/60</f>
        <v>45.55</v>
      </c>
    </row>
    <row r="2624" customFormat="false" ht="15" hidden="false" customHeight="false" outlineLevel="0" collapsed="false">
      <c r="A2624" s="6" t="s">
        <v>4275</v>
      </c>
      <c r="B2624" s="6" t="s">
        <v>7890</v>
      </c>
      <c r="C2624" s="6" t="n">
        <v>1787240813</v>
      </c>
      <c r="D2624" s="6" t="n">
        <v>1787246033</v>
      </c>
      <c r="E2624" s="9" t="n">
        <f aca="false">MAX(0,MIN(D2624,Scenario!$B$12)-MAX(C2624,Scenario!$B$11))/60</f>
        <v>87</v>
      </c>
    </row>
    <row r="2625" customFormat="false" ht="15" hidden="false" customHeight="false" outlineLevel="0" collapsed="false">
      <c r="A2625" s="6" t="s">
        <v>4305</v>
      </c>
      <c r="B2625" s="6" t="s">
        <v>7895</v>
      </c>
      <c r="C2625" s="6" t="n">
        <v>1787241624</v>
      </c>
      <c r="D2625" s="6" t="n">
        <v>1787243068</v>
      </c>
      <c r="E2625" s="9" t="n">
        <f aca="false">MAX(0,MIN(D2625,Scenario!$B$12)-MAX(C2625,Scenario!$B$11))/60</f>
        <v>24.0666666666667</v>
      </c>
    </row>
    <row r="2626" customFormat="false" ht="15" hidden="false" customHeight="false" outlineLevel="0" collapsed="false">
      <c r="A2626" s="6" t="s">
        <v>4301</v>
      </c>
      <c r="B2626" s="6" t="s">
        <v>7893</v>
      </c>
      <c r="C2626" s="6" t="n">
        <v>1787241646</v>
      </c>
      <c r="D2626" s="6" t="n">
        <v>1787243014</v>
      </c>
      <c r="E2626" s="9" t="n">
        <f aca="false">MAX(0,MIN(D2626,Scenario!$B$12)-MAX(C2626,Scenario!$B$11))/60</f>
        <v>22.8</v>
      </c>
    </row>
    <row r="2627" customFormat="false" ht="15" hidden="false" customHeight="false" outlineLevel="0" collapsed="false">
      <c r="A2627" s="6" t="s">
        <v>4303</v>
      </c>
      <c r="B2627" s="6" t="s">
        <v>7899</v>
      </c>
      <c r="C2627" s="6" t="n">
        <v>1787241660</v>
      </c>
      <c r="D2627" s="6" t="n">
        <v>1787243102</v>
      </c>
      <c r="E2627" s="9" t="n">
        <f aca="false">MAX(0,MIN(D2627,Scenario!$B$12)-MAX(C2627,Scenario!$B$11))/60</f>
        <v>24.0333333333333</v>
      </c>
    </row>
    <row r="2628" customFormat="false" ht="15" hidden="false" customHeight="false" outlineLevel="0" collapsed="false">
      <c r="A2628" s="6" t="s">
        <v>4313</v>
      </c>
      <c r="B2628" s="6" t="s">
        <v>7893</v>
      </c>
      <c r="C2628" s="6" t="n">
        <v>1787243071</v>
      </c>
      <c r="D2628" s="6" t="n">
        <v>1787244688</v>
      </c>
      <c r="E2628" s="9" t="n">
        <f aca="false">MAX(0,MIN(D2628,Scenario!$B$12)-MAX(C2628,Scenario!$B$11))/60</f>
        <v>26.95</v>
      </c>
    </row>
    <row r="2629" customFormat="false" ht="15" hidden="false" customHeight="false" outlineLevel="0" collapsed="false">
      <c r="A2629" s="6" t="s">
        <v>4307</v>
      </c>
      <c r="B2629" s="6" t="s">
        <v>7895</v>
      </c>
      <c r="C2629" s="6" t="n">
        <v>1787243093</v>
      </c>
      <c r="D2629" s="6" t="n">
        <v>1787245307</v>
      </c>
      <c r="E2629" s="9" t="n">
        <f aca="false">MAX(0,MIN(D2629,Scenario!$B$12)-MAX(C2629,Scenario!$B$11))/60</f>
        <v>36.9</v>
      </c>
    </row>
    <row r="2630" customFormat="false" ht="15" hidden="false" customHeight="false" outlineLevel="0" collapsed="false">
      <c r="A2630" s="6" t="s">
        <v>4295</v>
      </c>
      <c r="B2630" s="6" t="s">
        <v>7899</v>
      </c>
      <c r="C2630" s="6" t="n">
        <v>1787243146</v>
      </c>
      <c r="D2630" s="6" t="n">
        <v>1787243817</v>
      </c>
      <c r="E2630" s="9" t="n">
        <f aca="false">MAX(0,MIN(D2630,Scenario!$B$12)-MAX(C2630,Scenario!$B$11))/60</f>
        <v>11.1833333333333</v>
      </c>
    </row>
    <row r="2631" customFormat="false" ht="15" hidden="false" customHeight="false" outlineLevel="0" collapsed="false">
      <c r="A2631" s="6" t="s">
        <v>4299</v>
      </c>
      <c r="B2631" s="6" t="s">
        <v>7899</v>
      </c>
      <c r="C2631" s="6" t="n">
        <v>1787243839</v>
      </c>
      <c r="D2631" s="6" t="n">
        <v>1787244859</v>
      </c>
      <c r="E2631" s="9" t="n">
        <f aca="false">MAX(0,MIN(D2631,Scenario!$B$12)-MAX(C2631,Scenario!$B$11))/60</f>
        <v>17</v>
      </c>
    </row>
    <row r="2632" customFormat="false" ht="15" hidden="false" customHeight="false" outlineLevel="0" collapsed="false">
      <c r="A2632" s="6" t="s">
        <v>4315</v>
      </c>
      <c r="B2632" s="6" t="s">
        <v>7893</v>
      </c>
      <c r="C2632" s="6" t="n">
        <v>1787244736</v>
      </c>
      <c r="D2632" s="6" t="n">
        <v>1787247825</v>
      </c>
      <c r="E2632" s="9" t="n">
        <f aca="false">MAX(0,MIN(D2632,Scenario!$B$12)-MAX(C2632,Scenario!$B$11))/60</f>
        <v>51.4833333333333</v>
      </c>
    </row>
    <row r="2633" customFormat="false" ht="15" hidden="false" customHeight="false" outlineLevel="0" collapsed="false">
      <c r="A2633" s="6" t="s">
        <v>4311</v>
      </c>
      <c r="B2633" s="6" t="s">
        <v>7891</v>
      </c>
      <c r="C2633" s="6" t="n">
        <v>1787244808</v>
      </c>
      <c r="D2633" s="6" t="n">
        <v>1787246496</v>
      </c>
      <c r="E2633" s="9" t="n">
        <f aca="false">MAX(0,MIN(D2633,Scenario!$B$12)-MAX(C2633,Scenario!$B$11))/60</f>
        <v>28.1333333333333</v>
      </c>
    </row>
    <row r="2634" customFormat="false" ht="15" hidden="false" customHeight="false" outlineLevel="0" collapsed="false">
      <c r="A2634" s="6" t="s">
        <v>4319</v>
      </c>
      <c r="B2634" s="6" t="s">
        <v>7899</v>
      </c>
      <c r="C2634" s="6" t="n">
        <v>1787244892</v>
      </c>
      <c r="D2634" s="6" t="n">
        <v>1787246309</v>
      </c>
      <c r="E2634" s="9" t="n">
        <f aca="false">MAX(0,MIN(D2634,Scenario!$B$12)-MAX(C2634,Scenario!$B$11))/60</f>
        <v>23.6166666666667</v>
      </c>
    </row>
    <row r="2635" customFormat="false" ht="15" hidden="false" customHeight="false" outlineLevel="0" collapsed="false">
      <c r="A2635" s="6" t="s">
        <v>4305</v>
      </c>
      <c r="B2635" s="6" t="s">
        <v>7895</v>
      </c>
      <c r="C2635" s="6" t="n">
        <v>1787245337</v>
      </c>
      <c r="D2635" s="6" t="n">
        <v>1787245991</v>
      </c>
      <c r="E2635" s="9" t="n">
        <f aca="false">MAX(0,MIN(D2635,Scenario!$B$12)-MAX(C2635,Scenario!$B$11))/60</f>
        <v>10.9</v>
      </c>
    </row>
    <row r="2636" customFormat="false" ht="15" hidden="false" customHeight="false" outlineLevel="0" collapsed="false">
      <c r="A2636" s="6" t="s">
        <v>4279</v>
      </c>
      <c r="B2636" s="6" t="s">
        <v>7890</v>
      </c>
      <c r="C2636" s="6" t="n">
        <v>1787246044</v>
      </c>
      <c r="D2636" s="6" t="n">
        <v>1787248210</v>
      </c>
      <c r="E2636" s="9" t="n">
        <f aca="false">MAX(0,MIN(D2636,Scenario!$B$12)-MAX(C2636,Scenario!$B$11))/60</f>
        <v>36.1</v>
      </c>
    </row>
    <row r="2637" customFormat="false" ht="15" hidden="false" customHeight="false" outlineLevel="0" collapsed="false">
      <c r="A2637" s="6" t="s">
        <v>4325</v>
      </c>
      <c r="B2637" s="6" t="s">
        <v>7895</v>
      </c>
      <c r="C2637" s="6" t="n">
        <v>1787246627</v>
      </c>
      <c r="D2637" s="6" t="n">
        <v>1787248826</v>
      </c>
      <c r="E2637" s="9" t="n">
        <f aca="false">MAX(0,MIN(D2637,Scenario!$B$12)-MAX(C2637,Scenario!$B$11))/60</f>
        <v>36.65</v>
      </c>
    </row>
    <row r="2638" customFormat="false" ht="15" hidden="false" customHeight="false" outlineLevel="0" collapsed="false">
      <c r="A2638" s="6" t="s">
        <v>4299</v>
      </c>
      <c r="B2638" s="6" t="s">
        <v>7899</v>
      </c>
      <c r="C2638" s="6" t="n">
        <v>1787247268</v>
      </c>
      <c r="D2638" s="6" t="n">
        <v>1787247714</v>
      </c>
      <c r="E2638" s="9" t="n">
        <f aca="false">MAX(0,MIN(D2638,Scenario!$B$12)-MAX(C2638,Scenario!$B$11))/60</f>
        <v>7.43333333333333</v>
      </c>
    </row>
    <row r="2639" customFormat="false" ht="15" hidden="false" customHeight="false" outlineLevel="0" collapsed="false">
      <c r="A2639" s="6" t="s">
        <v>4323</v>
      </c>
      <c r="B2639" s="6" t="s">
        <v>7893</v>
      </c>
      <c r="C2639" s="6" t="n">
        <v>1787247852</v>
      </c>
      <c r="D2639" s="6" t="n">
        <v>1787249312</v>
      </c>
      <c r="E2639" s="9" t="n">
        <f aca="false">MAX(0,MIN(D2639,Scenario!$B$12)-MAX(C2639,Scenario!$B$11))/60</f>
        <v>24.3333333333333</v>
      </c>
    </row>
    <row r="2640" customFormat="false" ht="15" hidden="false" customHeight="false" outlineLevel="0" collapsed="false">
      <c r="A2640" s="6" t="s">
        <v>4329</v>
      </c>
      <c r="B2640" s="6" t="s">
        <v>7891</v>
      </c>
      <c r="C2640" s="6" t="n">
        <v>1787249071</v>
      </c>
      <c r="D2640" s="6" t="n">
        <v>1787252195</v>
      </c>
      <c r="E2640" s="9" t="n">
        <f aca="false">MAX(0,MIN(D2640,Scenario!$B$12)-MAX(C2640,Scenario!$B$11))/60</f>
        <v>52.0666666666667</v>
      </c>
    </row>
    <row r="2641" customFormat="false" ht="15" hidden="false" customHeight="false" outlineLevel="0" collapsed="false">
      <c r="A2641" s="6" t="s">
        <v>4331</v>
      </c>
      <c r="B2641" s="6" t="s">
        <v>7895</v>
      </c>
      <c r="C2641" s="6" t="n">
        <v>1787249197</v>
      </c>
      <c r="D2641" s="6" t="n">
        <v>1787250593</v>
      </c>
      <c r="E2641" s="9" t="n">
        <f aca="false">MAX(0,MIN(D2641,Scenario!$B$12)-MAX(C2641,Scenario!$B$11))/60</f>
        <v>23.2666666666667</v>
      </c>
    </row>
    <row r="2642" customFormat="false" ht="15" hidden="false" customHeight="false" outlineLevel="0" collapsed="false">
      <c r="A2642" s="6" t="s">
        <v>4321</v>
      </c>
      <c r="B2642" s="6" t="s">
        <v>7893</v>
      </c>
      <c r="C2642" s="6" t="n">
        <v>1787249351</v>
      </c>
      <c r="D2642" s="6" t="n">
        <v>1787252510</v>
      </c>
      <c r="E2642" s="9" t="n">
        <f aca="false">MAX(0,MIN(D2642,Scenario!$B$12)-MAX(C2642,Scenario!$B$11))/60</f>
        <v>52.65</v>
      </c>
    </row>
    <row r="2643" customFormat="false" ht="15" hidden="false" customHeight="false" outlineLevel="0" collapsed="false">
      <c r="A2643" s="6" t="s">
        <v>4327</v>
      </c>
      <c r="B2643" s="6" t="s">
        <v>7890</v>
      </c>
      <c r="C2643" s="6" t="n">
        <v>1787250061</v>
      </c>
      <c r="D2643" s="6" t="n">
        <v>1787254081</v>
      </c>
      <c r="E2643" s="9" t="n">
        <f aca="false">MAX(0,MIN(D2643,Scenario!$B$12)-MAX(C2643,Scenario!$B$11))/60</f>
        <v>67</v>
      </c>
    </row>
    <row r="2644" customFormat="false" ht="15" hidden="false" customHeight="false" outlineLevel="0" collapsed="false">
      <c r="A2644" s="6" t="s">
        <v>4335</v>
      </c>
      <c r="B2644" s="6" t="s">
        <v>7899</v>
      </c>
      <c r="C2644" s="6" t="n">
        <v>1787250395</v>
      </c>
      <c r="D2644" s="6" t="n">
        <v>1787252049</v>
      </c>
      <c r="E2644" s="9" t="n">
        <f aca="false">MAX(0,MIN(D2644,Scenario!$B$12)-MAX(C2644,Scenario!$B$11))/60</f>
        <v>27.5666666666667</v>
      </c>
    </row>
    <row r="2645" customFormat="false" ht="15" hidden="false" customHeight="false" outlineLevel="0" collapsed="false">
      <c r="A2645" s="6" t="s">
        <v>4333</v>
      </c>
      <c r="B2645" s="6" t="s">
        <v>7895</v>
      </c>
      <c r="C2645" s="6" t="n">
        <v>1787250649</v>
      </c>
      <c r="D2645" s="6" t="n">
        <v>1787251856</v>
      </c>
      <c r="E2645" s="9" t="n">
        <f aca="false">MAX(0,MIN(D2645,Scenario!$B$12)-MAX(C2645,Scenario!$B$11))/60</f>
        <v>20.1166666666667</v>
      </c>
    </row>
    <row r="2646" customFormat="false" ht="15" hidden="false" customHeight="false" outlineLevel="0" collapsed="false">
      <c r="A2646" s="6" t="s">
        <v>4325</v>
      </c>
      <c r="B2646" s="6" t="s">
        <v>7895</v>
      </c>
      <c r="C2646" s="6" t="n">
        <v>1787251868</v>
      </c>
      <c r="D2646" s="6" t="n">
        <v>1787255289</v>
      </c>
      <c r="E2646" s="9" t="n">
        <f aca="false">MAX(0,MIN(D2646,Scenario!$B$12)-MAX(C2646,Scenario!$B$11))/60</f>
        <v>57.0166666666667</v>
      </c>
    </row>
    <row r="2647" customFormat="false" ht="15" hidden="false" customHeight="false" outlineLevel="0" collapsed="false">
      <c r="A2647" s="6" t="s">
        <v>4341</v>
      </c>
      <c r="B2647" s="6" t="s">
        <v>7893</v>
      </c>
      <c r="C2647" s="6" t="n">
        <v>1787252563</v>
      </c>
      <c r="D2647" s="6" t="n">
        <v>1787253646</v>
      </c>
      <c r="E2647" s="9" t="n">
        <f aca="false">MAX(0,MIN(D2647,Scenario!$B$12)-MAX(C2647,Scenario!$B$11))/60</f>
        <v>18.05</v>
      </c>
    </row>
    <row r="2648" customFormat="false" ht="15" hidden="false" customHeight="false" outlineLevel="0" collapsed="false">
      <c r="A2648" s="6" t="s">
        <v>4321</v>
      </c>
      <c r="B2648" s="6" t="s">
        <v>7893</v>
      </c>
      <c r="C2648" s="6" t="n">
        <v>1787254363</v>
      </c>
      <c r="D2648" s="6" t="n">
        <v>1787257804</v>
      </c>
      <c r="E2648" s="9" t="n">
        <f aca="false">MAX(0,MIN(D2648,Scenario!$B$12)-MAX(C2648,Scenario!$B$11))/60</f>
        <v>57.35</v>
      </c>
    </row>
    <row r="2649" customFormat="false" ht="15" hidden="false" customHeight="false" outlineLevel="0" collapsed="false">
      <c r="A2649" s="6" t="s">
        <v>4345</v>
      </c>
      <c r="B2649" s="6" t="s">
        <v>7895</v>
      </c>
      <c r="C2649" s="6" t="n">
        <v>1787259220</v>
      </c>
      <c r="D2649" s="6" t="n">
        <v>1787262952</v>
      </c>
      <c r="E2649" s="9" t="n">
        <f aca="false">MAX(0,MIN(D2649,Scenario!$B$12)-MAX(C2649,Scenario!$B$11))/60</f>
        <v>62.2</v>
      </c>
    </row>
    <row r="2650" customFormat="false" ht="15" hidden="false" customHeight="false" outlineLevel="0" collapsed="false">
      <c r="A2650" s="6" t="s">
        <v>4269</v>
      </c>
      <c r="B2650" s="6" t="s">
        <v>7893</v>
      </c>
      <c r="C2650" s="6" t="n">
        <v>1787261070</v>
      </c>
      <c r="D2650" s="6" t="n">
        <v>1787261569</v>
      </c>
      <c r="E2650" s="9" t="n">
        <f aca="false">MAX(0,MIN(D2650,Scenario!$B$12)-MAX(C2650,Scenario!$B$11))/60</f>
        <v>8.31666666666667</v>
      </c>
    </row>
    <row r="2651" customFormat="false" ht="15" hidden="false" customHeight="false" outlineLevel="0" collapsed="false">
      <c r="A2651" s="6" t="s">
        <v>4347</v>
      </c>
      <c r="B2651" s="6" t="s">
        <v>7895</v>
      </c>
      <c r="C2651" s="6" t="n">
        <v>1787263009</v>
      </c>
      <c r="D2651" s="6" t="n">
        <v>1787263588</v>
      </c>
      <c r="E2651" s="9" t="n">
        <f aca="false">MAX(0,MIN(D2651,Scenario!$B$12)-MAX(C2651,Scenario!$B$11))/60</f>
        <v>9.65</v>
      </c>
    </row>
    <row r="2652" customFormat="false" ht="15" hidden="false" customHeight="false" outlineLevel="0" collapsed="false">
      <c r="A2652" s="6" t="s">
        <v>4347</v>
      </c>
      <c r="B2652" s="6" t="s">
        <v>7895</v>
      </c>
      <c r="C2652" s="6" t="n">
        <v>1787263629</v>
      </c>
      <c r="D2652" s="6" t="n">
        <v>1787265621</v>
      </c>
      <c r="E2652" s="9" t="n">
        <f aca="false">MAX(0,MIN(D2652,Scenario!$B$12)-MAX(C2652,Scenario!$B$11))/60</f>
        <v>33.2</v>
      </c>
    </row>
    <row r="2653" customFormat="false" ht="15" hidden="false" customHeight="false" outlineLevel="0" collapsed="false">
      <c r="A2653" s="6" t="s">
        <v>4293</v>
      </c>
      <c r="B2653" s="6" t="s">
        <v>7882</v>
      </c>
      <c r="C2653" s="6" t="n">
        <v>1787288426</v>
      </c>
      <c r="D2653" s="6" t="n">
        <v>1787291949</v>
      </c>
      <c r="E2653" s="9" t="n">
        <f aca="false">MAX(0,MIN(D2653,Scenario!$B$12)-MAX(C2653,Scenario!$B$11))/60</f>
        <v>58.7166666666667</v>
      </c>
    </row>
    <row r="2654" customFormat="false" ht="15" hidden="false" customHeight="false" outlineLevel="0" collapsed="false">
      <c r="A2654" s="6" t="s">
        <v>4349</v>
      </c>
      <c r="B2654" s="6" t="s">
        <v>7883</v>
      </c>
      <c r="C2654" s="6" t="n">
        <v>1787288447</v>
      </c>
      <c r="D2654" s="6" t="n">
        <v>1787289939</v>
      </c>
      <c r="E2654" s="9" t="n">
        <f aca="false">MAX(0,MIN(D2654,Scenario!$B$12)-MAX(C2654,Scenario!$B$11))/60</f>
        <v>24.8666666666667</v>
      </c>
    </row>
    <row r="2655" customFormat="false" ht="15" hidden="false" customHeight="false" outlineLevel="0" collapsed="false">
      <c r="A2655" s="6" t="s">
        <v>4351</v>
      </c>
      <c r="B2655" s="6" t="s">
        <v>7884</v>
      </c>
      <c r="C2655" s="6" t="n">
        <v>1787288447</v>
      </c>
      <c r="D2655" s="6" t="n">
        <v>1787293992</v>
      </c>
      <c r="E2655" s="9" t="n">
        <f aca="false">MAX(0,MIN(D2655,Scenario!$B$12)-MAX(C2655,Scenario!$B$11))/60</f>
        <v>92.4166666666667</v>
      </c>
    </row>
    <row r="2656" customFormat="false" ht="15" hidden="false" customHeight="false" outlineLevel="0" collapsed="false">
      <c r="A2656" s="6" t="s">
        <v>4351</v>
      </c>
      <c r="B2656" s="6" t="s">
        <v>7884</v>
      </c>
      <c r="C2656" s="6" t="n">
        <v>1787295803</v>
      </c>
      <c r="D2656" s="6" t="n">
        <v>1787298897</v>
      </c>
      <c r="E2656" s="9" t="n">
        <f aca="false">MAX(0,MIN(D2656,Scenario!$B$12)-MAX(C2656,Scenario!$B$11))/60</f>
        <v>51.5666666666667</v>
      </c>
    </row>
    <row r="2657" customFormat="false" ht="15" hidden="false" customHeight="false" outlineLevel="0" collapsed="false">
      <c r="A2657" s="6" t="s">
        <v>4353</v>
      </c>
      <c r="B2657" s="6" t="s">
        <v>7885</v>
      </c>
      <c r="C2657" s="6" t="n">
        <v>1787297197</v>
      </c>
      <c r="D2657" s="6" t="n">
        <v>1787299275</v>
      </c>
      <c r="E2657" s="9" t="n">
        <f aca="false">MAX(0,MIN(D2657,Scenario!$B$12)-MAX(C2657,Scenario!$B$11))/60</f>
        <v>34.6333333333333</v>
      </c>
    </row>
    <row r="2658" customFormat="false" ht="15" hidden="false" customHeight="false" outlineLevel="0" collapsed="false">
      <c r="A2658" s="6" t="s">
        <v>4355</v>
      </c>
      <c r="B2658" s="6" t="s">
        <v>7898</v>
      </c>
      <c r="C2658" s="6" t="n">
        <v>1787297519</v>
      </c>
      <c r="D2658" s="6" t="n">
        <v>1787299983</v>
      </c>
      <c r="E2658" s="9" t="n">
        <f aca="false">MAX(0,MIN(D2658,Scenario!$B$12)-MAX(C2658,Scenario!$B$11))/60</f>
        <v>41.0666666666667</v>
      </c>
    </row>
    <row r="2659" customFormat="false" ht="15" hidden="false" customHeight="false" outlineLevel="0" collapsed="false">
      <c r="A2659" s="6" t="s">
        <v>4357</v>
      </c>
      <c r="B2659" s="6" t="s">
        <v>7883</v>
      </c>
      <c r="C2659" s="6" t="n">
        <v>1787298592</v>
      </c>
      <c r="D2659" s="6" t="n">
        <v>1787301833</v>
      </c>
      <c r="E2659" s="9" t="n">
        <f aca="false">MAX(0,MIN(D2659,Scenario!$B$12)-MAX(C2659,Scenario!$B$11))/60</f>
        <v>54.0166666666667</v>
      </c>
    </row>
    <row r="2660" customFormat="false" ht="15" hidden="false" customHeight="false" outlineLevel="0" collapsed="false">
      <c r="A2660" s="6" t="s">
        <v>4359</v>
      </c>
      <c r="B2660" s="6" t="s">
        <v>7884</v>
      </c>
      <c r="C2660" s="6" t="n">
        <v>1787298921</v>
      </c>
      <c r="D2660" s="6" t="n">
        <v>1787300115</v>
      </c>
      <c r="E2660" s="9" t="n">
        <f aca="false">MAX(0,MIN(D2660,Scenario!$B$12)-MAX(C2660,Scenario!$B$11))/60</f>
        <v>19.9</v>
      </c>
    </row>
    <row r="2661" customFormat="false" ht="15" hidden="false" customHeight="false" outlineLevel="0" collapsed="false">
      <c r="A2661" s="6" t="s">
        <v>4361</v>
      </c>
      <c r="B2661" s="6" t="s">
        <v>7882</v>
      </c>
      <c r="C2661" s="6" t="n">
        <v>1787299840</v>
      </c>
      <c r="D2661" s="6" t="n">
        <v>1787302256</v>
      </c>
      <c r="E2661" s="9" t="n">
        <f aca="false">MAX(0,MIN(D2661,Scenario!$B$12)-MAX(C2661,Scenario!$B$11))/60</f>
        <v>40.2666666666667</v>
      </c>
    </row>
    <row r="2662" customFormat="false" ht="15" hidden="false" customHeight="false" outlineLevel="0" collapsed="false">
      <c r="A2662" s="6" t="s">
        <v>4305</v>
      </c>
      <c r="B2662" s="6" t="s">
        <v>7898</v>
      </c>
      <c r="C2662" s="6" t="n">
        <v>1787299994</v>
      </c>
      <c r="D2662" s="6" t="n">
        <v>1787300691</v>
      </c>
      <c r="E2662" s="9" t="n">
        <f aca="false">MAX(0,MIN(D2662,Scenario!$B$12)-MAX(C2662,Scenario!$B$11))/60</f>
        <v>11.6166666666667</v>
      </c>
    </row>
    <row r="2663" customFormat="false" ht="15" hidden="false" customHeight="false" outlineLevel="0" collapsed="false">
      <c r="A2663" s="6" t="s">
        <v>4363</v>
      </c>
      <c r="B2663" s="6" t="s">
        <v>7884</v>
      </c>
      <c r="C2663" s="6" t="n">
        <v>1787300412</v>
      </c>
      <c r="D2663" s="6" t="n">
        <v>1787302971</v>
      </c>
      <c r="E2663" s="9" t="n">
        <f aca="false">MAX(0,MIN(D2663,Scenario!$B$12)-MAX(C2663,Scenario!$B$11))/60</f>
        <v>42.65</v>
      </c>
    </row>
    <row r="2664" customFormat="false" ht="15" hidden="false" customHeight="false" outlineLevel="0" collapsed="false">
      <c r="A2664" s="6" t="s">
        <v>4365</v>
      </c>
      <c r="B2664" s="6" t="s">
        <v>7898</v>
      </c>
      <c r="C2664" s="6" t="n">
        <v>1787301706</v>
      </c>
      <c r="D2664" s="6" t="n">
        <v>1787302494</v>
      </c>
      <c r="E2664" s="9" t="n">
        <f aca="false">MAX(0,MIN(D2664,Scenario!$B$12)-MAX(C2664,Scenario!$B$11))/60</f>
        <v>13.1333333333333</v>
      </c>
    </row>
    <row r="2665" customFormat="false" ht="15" hidden="false" customHeight="false" outlineLevel="0" collapsed="false">
      <c r="A2665" s="6" t="s">
        <v>4367</v>
      </c>
      <c r="B2665" s="6" t="s">
        <v>7885</v>
      </c>
      <c r="C2665" s="6" t="n">
        <v>1787301731</v>
      </c>
      <c r="D2665" s="6" t="n">
        <v>1787302699</v>
      </c>
      <c r="E2665" s="9" t="n">
        <f aca="false">MAX(0,MIN(D2665,Scenario!$B$12)-MAX(C2665,Scenario!$B$11))/60</f>
        <v>16.1333333333333</v>
      </c>
    </row>
    <row r="2666" customFormat="false" ht="15" hidden="false" customHeight="false" outlineLevel="0" collapsed="false">
      <c r="A2666" s="6" t="s">
        <v>4273</v>
      </c>
      <c r="B2666" s="6" t="s">
        <v>7898</v>
      </c>
      <c r="C2666" s="6" t="n">
        <v>1787302520</v>
      </c>
      <c r="D2666" s="6" t="n">
        <v>1787303288</v>
      </c>
      <c r="E2666" s="9" t="n">
        <f aca="false">MAX(0,MIN(D2666,Scenario!$B$12)-MAX(C2666,Scenario!$B$11))/60</f>
        <v>12.8</v>
      </c>
    </row>
    <row r="2667" customFormat="false" ht="15" hidden="false" customHeight="false" outlineLevel="0" collapsed="false">
      <c r="A2667" s="6" t="s">
        <v>4369</v>
      </c>
      <c r="B2667" s="6" t="s">
        <v>7885</v>
      </c>
      <c r="C2667" s="6" t="n">
        <v>1787302712</v>
      </c>
      <c r="D2667" s="6" t="n">
        <v>1787305919</v>
      </c>
      <c r="E2667" s="9" t="n">
        <f aca="false">MAX(0,MIN(D2667,Scenario!$B$12)-MAX(C2667,Scenario!$B$11))/60</f>
        <v>53.45</v>
      </c>
    </row>
    <row r="2668" customFormat="false" ht="15" hidden="false" customHeight="false" outlineLevel="0" collapsed="false">
      <c r="A2668" s="6" t="s">
        <v>4371</v>
      </c>
      <c r="B2668" s="6" t="s">
        <v>7887</v>
      </c>
      <c r="C2668" s="6" t="n">
        <v>1787302856</v>
      </c>
      <c r="D2668" s="6" t="n">
        <v>1787303732</v>
      </c>
      <c r="E2668" s="9" t="n">
        <f aca="false">MAX(0,MIN(D2668,Scenario!$B$12)-MAX(C2668,Scenario!$B$11))/60</f>
        <v>14.6</v>
      </c>
    </row>
    <row r="2669" customFormat="false" ht="15" hidden="false" customHeight="false" outlineLevel="0" collapsed="false">
      <c r="A2669" s="6" t="s">
        <v>4305</v>
      </c>
      <c r="B2669" s="6" t="s">
        <v>7898</v>
      </c>
      <c r="C2669" s="6" t="n">
        <v>1787303308</v>
      </c>
      <c r="D2669" s="6" t="n">
        <v>1787303623</v>
      </c>
      <c r="E2669" s="9" t="n">
        <f aca="false">MAX(0,MIN(D2669,Scenario!$B$12)-MAX(C2669,Scenario!$B$11))/60</f>
        <v>5.25</v>
      </c>
    </row>
    <row r="2670" customFormat="false" ht="15" hidden="false" customHeight="false" outlineLevel="0" collapsed="false">
      <c r="A2670" s="6" t="s">
        <v>4365</v>
      </c>
      <c r="B2670" s="6" t="s">
        <v>7898</v>
      </c>
      <c r="C2670" s="6" t="n">
        <v>1787304800</v>
      </c>
      <c r="D2670" s="6" t="n">
        <v>1787305500</v>
      </c>
      <c r="E2670" s="9" t="n">
        <f aca="false">MAX(0,MIN(D2670,Scenario!$B$12)-MAX(C2670,Scenario!$B$11))/60</f>
        <v>11.6666666666667</v>
      </c>
    </row>
    <row r="2671" customFormat="false" ht="15" hidden="false" customHeight="false" outlineLevel="0" collapsed="false">
      <c r="A2671" s="6" t="s">
        <v>4373</v>
      </c>
      <c r="B2671" s="6" t="s">
        <v>7883</v>
      </c>
      <c r="C2671" s="6" t="n">
        <v>1787305103</v>
      </c>
      <c r="D2671" s="6" t="n">
        <v>1787306417</v>
      </c>
      <c r="E2671" s="9" t="n">
        <f aca="false">MAX(0,MIN(D2671,Scenario!$B$12)-MAX(C2671,Scenario!$B$11))/60</f>
        <v>21.9</v>
      </c>
    </row>
    <row r="2672" customFormat="false" ht="15" hidden="false" customHeight="false" outlineLevel="0" collapsed="false">
      <c r="A2672" s="6" t="s">
        <v>4375</v>
      </c>
      <c r="B2672" s="6" t="s">
        <v>7887</v>
      </c>
      <c r="C2672" s="6" t="n">
        <v>1787305296</v>
      </c>
      <c r="D2672" s="6" t="n">
        <v>1787308345</v>
      </c>
      <c r="E2672" s="9" t="n">
        <f aca="false">MAX(0,MIN(D2672,Scenario!$B$12)-MAX(C2672,Scenario!$B$11))/60</f>
        <v>50.8166666666667</v>
      </c>
    </row>
    <row r="2673" customFormat="false" ht="15" hidden="false" customHeight="false" outlineLevel="0" collapsed="false">
      <c r="A2673" s="6" t="s">
        <v>4377</v>
      </c>
      <c r="B2673" s="6" t="s">
        <v>7884</v>
      </c>
      <c r="C2673" s="6" t="n">
        <v>1787305519</v>
      </c>
      <c r="D2673" s="6" t="n">
        <v>1787305879</v>
      </c>
      <c r="E2673" s="9" t="n">
        <f aca="false">MAX(0,MIN(D2673,Scenario!$B$12)-MAX(C2673,Scenario!$B$11))/60</f>
        <v>6</v>
      </c>
    </row>
    <row r="2674" customFormat="false" ht="15" hidden="false" customHeight="false" outlineLevel="0" collapsed="false">
      <c r="A2674" s="6" t="s">
        <v>4379</v>
      </c>
      <c r="B2674" s="6" t="s">
        <v>7884</v>
      </c>
      <c r="C2674" s="6" t="n">
        <v>1787305931</v>
      </c>
      <c r="D2674" s="6" t="n">
        <v>1787306514</v>
      </c>
      <c r="E2674" s="9" t="n">
        <f aca="false">MAX(0,MIN(D2674,Scenario!$B$12)-MAX(C2674,Scenario!$B$11))/60</f>
        <v>9.71666666666667</v>
      </c>
    </row>
    <row r="2675" customFormat="false" ht="15" hidden="false" customHeight="false" outlineLevel="0" collapsed="false">
      <c r="A2675" s="6" t="s">
        <v>4377</v>
      </c>
      <c r="B2675" s="6" t="s">
        <v>7898</v>
      </c>
      <c r="C2675" s="6" t="n">
        <v>1787305934</v>
      </c>
      <c r="D2675" s="6" t="n">
        <v>1787306737</v>
      </c>
      <c r="E2675" s="9" t="n">
        <f aca="false">MAX(0,MIN(D2675,Scenario!$B$12)-MAX(C2675,Scenario!$B$11))/60</f>
        <v>13.3833333333333</v>
      </c>
    </row>
    <row r="2676" customFormat="false" ht="15" hidden="false" customHeight="false" outlineLevel="0" collapsed="false">
      <c r="A2676" s="6" t="s">
        <v>4379</v>
      </c>
      <c r="B2676" s="6" t="s">
        <v>7889</v>
      </c>
      <c r="C2676" s="6" t="n">
        <v>1787306558</v>
      </c>
      <c r="D2676" s="6" t="n">
        <v>1787307873</v>
      </c>
      <c r="E2676" s="9" t="n">
        <f aca="false">MAX(0,MIN(D2676,Scenario!$B$12)-MAX(C2676,Scenario!$B$11))/60</f>
        <v>21.9166666666667</v>
      </c>
    </row>
    <row r="2677" customFormat="false" ht="15" hidden="false" customHeight="false" outlineLevel="0" collapsed="false">
      <c r="A2677" s="6" t="s">
        <v>4369</v>
      </c>
      <c r="B2677" s="6" t="s">
        <v>7885</v>
      </c>
      <c r="C2677" s="6" t="n">
        <v>1787307543</v>
      </c>
      <c r="D2677" s="6" t="n">
        <v>1787312381</v>
      </c>
      <c r="E2677" s="9" t="n">
        <f aca="false">MAX(0,MIN(D2677,Scenario!$B$12)-MAX(C2677,Scenario!$B$11))/60</f>
        <v>80.6333333333333</v>
      </c>
    </row>
    <row r="2678" customFormat="false" ht="15" hidden="false" customHeight="false" outlineLevel="0" collapsed="false">
      <c r="A2678" s="6" t="s">
        <v>4381</v>
      </c>
      <c r="B2678" s="6" t="s">
        <v>7883</v>
      </c>
      <c r="C2678" s="6" t="n">
        <v>1787307701</v>
      </c>
      <c r="D2678" s="6" t="n">
        <v>1787308278</v>
      </c>
      <c r="E2678" s="9" t="n">
        <f aca="false">MAX(0,MIN(D2678,Scenario!$B$12)-MAX(C2678,Scenario!$B$11))/60</f>
        <v>9.61666666666667</v>
      </c>
    </row>
    <row r="2679" customFormat="false" ht="15" hidden="false" customHeight="false" outlineLevel="0" collapsed="false">
      <c r="A2679" s="6" t="s">
        <v>4383</v>
      </c>
      <c r="B2679" s="6" t="s">
        <v>7884</v>
      </c>
      <c r="C2679" s="6" t="n">
        <v>1787308243</v>
      </c>
      <c r="D2679" s="6" t="n">
        <v>1787308951</v>
      </c>
      <c r="E2679" s="9" t="n">
        <f aca="false">MAX(0,MIN(D2679,Scenario!$B$12)-MAX(C2679,Scenario!$B$11))/60</f>
        <v>11.8</v>
      </c>
    </row>
    <row r="2680" customFormat="false" ht="15" hidden="false" customHeight="false" outlineLevel="0" collapsed="false">
      <c r="A2680" s="6" t="s">
        <v>4381</v>
      </c>
      <c r="B2680" s="6" t="s">
        <v>7882</v>
      </c>
      <c r="C2680" s="6" t="n">
        <v>1787308318</v>
      </c>
      <c r="D2680" s="6" t="n">
        <v>1787310430</v>
      </c>
      <c r="E2680" s="9" t="n">
        <f aca="false">MAX(0,MIN(D2680,Scenario!$B$12)-MAX(C2680,Scenario!$B$11))/60</f>
        <v>35.2</v>
      </c>
    </row>
    <row r="2681" customFormat="false" ht="15" hidden="false" customHeight="false" outlineLevel="0" collapsed="false">
      <c r="A2681" s="6" t="s">
        <v>4373</v>
      </c>
      <c r="B2681" s="6" t="s">
        <v>7883</v>
      </c>
      <c r="C2681" s="6" t="n">
        <v>1787308834</v>
      </c>
      <c r="D2681" s="6" t="n">
        <v>1787309721</v>
      </c>
      <c r="E2681" s="9" t="n">
        <f aca="false">MAX(0,MIN(D2681,Scenario!$B$12)-MAX(C2681,Scenario!$B$11))/60</f>
        <v>14.7833333333333</v>
      </c>
    </row>
    <row r="2682" customFormat="false" ht="15" hidden="false" customHeight="false" outlineLevel="0" collapsed="false">
      <c r="A2682" s="6" t="s">
        <v>4385</v>
      </c>
      <c r="B2682" s="6" t="s">
        <v>7887</v>
      </c>
      <c r="C2682" s="6" t="n">
        <v>1787308921</v>
      </c>
      <c r="D2682" s="6" t="n">
        <v>1787310206</v>
      </c>
      <c r="E2682" s="9" t="n">
        <f aca="false">MAX(0,MIN(D2682,Scenario!$B$12)-MAX(C2682,Scenario!$B$11))/60</f>
        <v>21.4166666666667</v>
      </c>
    </row>
    <row r="2683" customFormat="false" ht="15" hidden="false" customHeight="false" outlineLevel="0" collapsed="false">
      <c r="A2683" s="6" t="s">
        <v>4387</v>
      </c>
      <c r="B2683" s="6" t="s">
        <v>7884</v>
      </c>
      <c r="C2683" s="6" t="n">
        <v>1787311598</v>
      </c>
      <c r="D2683" s="6" t="n">
        <v>1787313525</v>
      </c>
      <c r="E2683" s="9" t="n">
        <f aca="false">MAX(0,MIN(D2683,Scenario!$B$12)-MAX(C2683,Scenario!$B$11))/60</f>
        <v>32.1166666666667</v>
      </c>
    </row>
    <row r="2684" customFormat="false" ht="15" hidden="false" customHeight="false" outlineLevel="0" collapsed="false">
      <c r="A2684" s="6" t="s">
        <v>4389</v>
      </c>
      <c r="B2684" s="6" t="s">
        <v>7887</v>
      </c>
      <c r="C2684" s="6" t="n">
        <v>1787312067</v>
      </c>
      <c r="D2684" s="6" t="n">
        <v>1787316658</v>
      </c>
      <c r="E2684" s="9" t="n">
        <f aca="false">MAX(0,MIN(D2684,Scenario!$B$12)-MAX(C2684,Scenario!$B$11))/60</f>
        <v>76.5166666666667</v>
      </c>
    </row>
    <row r="2685" customFormat="false" ht="15" hidden="false" customHeight="false" outlineLevel="0" collapsed="false">
      <c r="A2685" s="6" t="s">
        <v>4395</v>
      </c>
      <c r="B2685" s="6" t="s">
        <v>7889</v>
      </c>
      <c r="C2685" s="6" t="n">
        <v>1787312658</v>
      </c>
      <c r="D2685" s="6" t="n">
        <v>1787316992</v>
      </c>
      <c r="E2685" s="9" t="n">
        <f aca="false">MAX(0,MIN(D2685,Scenario!$B$12)-MAX(C2685,Scenario!$B$11))/60</f>
        <v>72.2333333333333</v>
      </c>
    </row>
    <row r="2686" customFormat="false" ht="15" hidden="false" customHeight="false" outlineLevel="0" collapsed="false">
      <c r="A2686" s="6" t="s">
        <v>4397</v>
      </c>
      <c r="B2686" s="6" t="s">
        <v>7883</v>
      </c>
      <c r="C2686" s="6" t="n">
        <v>1787313106</v>
      </c>
      <c r="D2686" s="6" t="n">
        <v>1787313592</v>
      </c>
      <c r="E2686" s="9" t="n">
        <f aca="false">MAX(0,MIN(D2686,Scenario!$B$12)-MAX(C2686,Scenario!$B$11))/60</f>
        <v>8.1</v>
      </c>
    </row>
    <row r="2687" customFormat="false" ht="15" hidden="false" customHeight="false" outlineLevel="0" collapsed="false">
      <c r="A2687" s="6" t="s">
        <v>4399</v>
      </c>
      <c r="B2687" s="6" t="s">
        <v>7898</v>
      </c>
      <c r="C2687" s="6" t="n">
        <v>1787313279</v>
      </c>
      <c r="D2687" s="6" t="n">
        <v>1787313886</v>
      </c>
      <c r="E2687" s="9" t="n">
        <f aca="false">MAX(0,MIN(D2687,Scenario!$B$12)-MAX(C2687,Scenario!$B$11))/60</f>
        <v>10.1166666666667</v>
      </c>
    </row>
    <row r="2688" customFormat="false" ht="15" hidden="false" customHeight="false" outlineLevel="0" collapsed="false">
      <c r="A2688" s="6" t="s">
        <v>4393</v>
      </c>
      <c r="B2688" s="6" t="s">
        <v>7884</v>
      </c>
      <c r="C2688" s="6" t="n">
        <v>1787313569</v>
      </c>
      <c r="D2688" s="6" t="n">
        <v>1787316119</v>
      </c>
      <c r="E2688" s="9" t="n">
        <f aca="false">MAX(0,MIN(D2688,Scenario!$B$12)-MAX(C2688,Scenario!$B$11))/60</f>
        <v>42.5</v>
      </c>
    </row>
    <row r="2689" customFormat="false" ht="15" hidden="false" customHeight="false" outlineLevel="0" collapsed="false">
      <c r="A2689" s="6" t="s">
        <v>4401</v>
      </c>
      <c r="B2689" s="6" t="s">
        <v>7883</v>
      </c>
      <c r="C2689" s="6" t="n">
        <v>1787313625</v>
      </c>
      <c r="D2689" s="6" t="n">
        <v>1787315120</v>
      </c>
      <c r="E2689" s="9" t="n">
        <f aca="false">MAX(0,MIN(D2689,Scenario!$B$12)-MAX(C2689,Scenario!$B$11))/60</f>
        <v>24.9166666666667</v>
      </c>
    </row>
    <row r="2690" customFormat="false" ht="15" hidden="false" customHeight="false" outlineLevel="0" collapsed="false">
      <c r="A2690" s="6" t="s">
        <v>4391</v>
      </c>
      <c r="B2690" s="6" t="s">
        <v>7892</v>
      </c>
      <c r="C2690" s="6" t="n">
        <v>1787313638</v>
      </c>
      <c r="D2690" s="6" t="n">
        <v>1787315478</v>
      </c>
      <c r="E2690" s="9" t="n">
        <f aca="false">MAX(0,MIN(D2690,Scenario!$B$12)-MAX(C2690,Scenario!$B$11))/60</f>
        <v>30.6666666666667</v>
      </c>
    </row>
    <row r="2691" customFormat="false" ht="15" hidden="false" customHeight="false" outlineLevel="0" collapsed="false">
      <c r="A2691" s="6" t="s">
        <v>4399</v>
      </c>
      <c r="B2691" s="6" t="s">
        <v>7890</v>
      </c>
      <c r="C2691" s="6" t="n">
        <v>1787313896</v>
      </c>
      <c r="D2691" s="6" t="n">
        <v>1787316632</v>
      </c>
      <c r="E2691" s="9" t="n">
        <f aca="false">MAX(0,MIN(D2691,Scenario!$B$12)-MAX(C2691,Scenario!$B$11))/60</f>
        <v>45.6</v>
      </c>
    </row>
    <row r="2692" customFormat="false" ht="15" hidden="false" customHeight="false" outlineLevel="0" collapsed="false">
      <c r="A2692" s="6" t="s">
        <v>4405</v>
      </c>
      <c r="B2692" s="6" t="s">
        <v>7891</v>
      </c>
      <c r="C2692" s="6" t="n">
        <v>1787314393</v>
      </c>
      <c r="D2692" s="6" t="n">
        <v>1787316621</v>
      </c>
      <c r="E2692" s="9" t="n">
        <f aca="false">MAX(0,MIN(D2692,Scenario!$B$12)-MAX(C2692,Scenario!$B$11))/60</f>
        <v>37.1333333333333</v>
      </c>
    </row>
    <row r="2693" customFormat="false" ht="15" hidden="false" customHeight="false" outlineLevel="0" collapsed="false">
      <c r="A2693" s="6" t="s">
        <v>4407</v>
      </c>
      <c r="B2693" s="6" t="s">
        <v>7898</v>
      </c>
      <c r="C2693" s="6" t="n">
        <v>1787315473</v>
      </c>
      <c r="D2693" s="6" t="n">
        <v>1787318568</v>
      </c>
      <c r="E2693" s="9" t="n">
        <f aca="false">MAX(0,MIN(D2693,Scenario!$B$12)-MAX(C2693,Scenario!$B$11))/60</f>
        <v>51.5833333333333</v>
      </c>
    </row>
    <row r="2694" customFormat="false" ht="15" hidden="false" customHeight="false" outlineLevel="0" collapsed="false">
      <c r="A2694" s="6" t="s">
        <v>4391</v>
      </c>
      <c r="B2694" s="6" t="s">
        <v>7892</v>
      </c>
      <c r="C2694" s="6" t="n">
        <v>1787317004</v>
      </c>
      <c r="D2694" s="6" t="n">
        <v>1787318036</v>
      </c>
      <c r="E2694" s="9" t="n">
        <f aca="false">MAX(0,MIN(D2694,Scenario!$B$12)-MAX(C2694,Scenario!$B$11))/60</f>
        <v>17.2</v>
      </c>
    </row>
    <row r="2695" customFormat="false" ht="15" hidden="false" customHeight="false" outlineLevel="0" collapsed="false">
      <c r="A2695" s="6" t="s">
        <v>4409</v>
      </c>
      <c r="B2695" s="6" t="s">
        <v>7891</v>
      </c>
      <c r="C2695" s="6" t="n">
        <v>1787317788</v>
      </c>
      <c r="D2695" s="6" t="n">
        <v>1787318566</v>
      </c>
      <c r="E2695" s="9" t="n">
        <f aca="false">MAX(0,MIN(D2695,Scenario!$B$12)-MAX(C2695,Scenario!$B$11))/60</f>
        <v>12.9666666666667</v>
      </c>
    </row>
    <row r="2696" customFormat="false" ht="15" hidden="false" customHeight="false" outlineLevel="0" collapsed="false">
      <c r="A2696" s="6" t="s">
        <v>4411</v>
      </c>
      <c r="B2696" s="6" t="s">
        <v>7885</v>
      </c>
      <c r="C2696" s="6" t="n">
        <v>1787318179</v>
      </c>
      <c r="D2696" s="6" t="n">
        <v>1787321380</v>
      </c>
      <c r="E2696" s="9" t="n">
        <f aca="false">MAX(0,MIN(D2696,Scenario!$B$12)-MAX(C2696,Scenario!$B$11))/60</f>
        <v>53.35</v>
      </c>
    </row>
    <row r="2697" customFormat="false" ht="15" hidden="false" customHeight="false" outlineLevel="0" collapsed="false">
      <c r="A2697" s="6" t="s">
        <v>4395</v>
      </c>
      <c r="B2697" s="6" t="s">
        <v>7889</v>
      </c>
      <c r="C2697" s="6" t="n">
        <v>1787319042</v>
      </c>
      <c r="D2697" s="6" t="n">
        <v>1787320997</v>
      </c>
      <c r="E2697" s="9" t="n">
        <f aca="false">MAX(0,MIN(D2697,Scenario!$B$12)-MAX(C2697,Scenario!$B$11))/60</f>
        <v>32.5833333333333</v>
      </c>
    </row>
    <row r="2698" customFormat="false" ht="15" hidden="false" customHeight="false" outlineLevel="0" collapsed="false">
      <c r="A2698" s="6" t="s">
        <v>4415</v>
      </c>
      <c r="B2698" s="6" t="s">
        <v>7892</v>
      </c>
      <c r="C2698" s="6" t="n">
        <v>1787319207</v>
      </c>
      <c r="D2698" s="6" t="n">
        <v>1787322767</v>
      </c>
      <c r="E2698" s="9" t="n">
        <f aca="false">MAX(0,MIN(D2698,Scenario!$B$12)-MAX(C2698,Scenario!$B$11))/60</f>
        <v>59.3333333333333</v>
      </c>
    </row>
    <row r="2699" customFormat="false" ht="15" hidden="false" customHeight="false" outlineLevel="0" collapsed="false">
      <c r="A2699" s="6" t="s">
        <v>4413</v>
      </c>
      <c r="B2699" s="6" t="s">
        <v>7890</v>
      </c>
      <c r="C2699" s="6" t="n">
        <v>1787319209</v>
      </c>
      <c r="D2699" s="6" t="n">
        <v>1787320508</v>
      </c>
      <c r="E2699" s="9" t="n">
        <f aca="false">MAX(0,MIN(D2699,Scenario!$B$12)-MAX(C2699,Scenario!$B$11))/60</f>
        <v>21.65</v>
      </c>
    </row>
    <row r="2700" customFormat="false" ht="15" hidden="false" customHeight="false" outlineLevel="0" collapsed="false">
      <c r="A2700" s="6" t="s">
        <v>4417</v>
      </c>
      <c r="B2700" s="6" t="s">
        <v>7891</v>
      </c>
      <c r="C2700" s="6" t="n">
        <v>1787320251</v>
      </c>
      <c r="D2700" s="6" t="n">
        <v>1787324496</v>
      </c>
      <c r="E2700" s="9" t="n">
        <f aca="false">MAX(0,MIN(D2700,Scenario!$B$12)-MAX(C2700,Scenario!$B$11))/60</f>
        <v>70.75</v>
      </c>
    </row>
    <row r="2701" customFormat="false" ht="15" hidden="false" customHeight="false" outlineLevel="0" collapsed="false">
      <c r="A2701" s="6" t="s">
        <v>4419</v>
      </c>
      <c r="B2701" s="6" t="s">
        <v>7887</v>
      </c>
      <c r="C2701" s="6" t="n">
        <v>1787322999</v>
      </c>
      <c r="D2701" s="6" t="n">
        <v>1787325286</v>
      </c>
      <c r="E2701" s="9" t="n">
        <f aca="false">MAX(0,MIN(D2701,Scenario!$B$12)-MAX(C2701,Scenario!$B$11))/60</f>
        <v>38.1166666666667</v>
      </c>
    </row>
    <row r="2702" customFormat="false" ht="15" hidden="false" customHeight="false" outlineLevel="0" collapsed="false">
      <c r="A2702" s="6" t="s">
        <v>4421</v>
      </c>
      <c r="B2702" s="6" t="s">
        <v>7890</v>
      </c>
      <c r="C2702" s="6" t="n">
        <v>1787323312</v>
      </c>
      <c r="D2702" s="6" t="n">
        <v>1787325791</v>
      </c>
      <c r="E2702" s="9" t="n">
        <f aca="false">MAX(0,MIN(D2702,Scenario!$B$12)-MAX(C2702,Scenario!$B$11))/60</f>
        <v>41.3166666666667</v>
      </c>
    </row>
    <row r="2703" customFormat="false" ht="15" hidden="false" customHeight="false" outlineLevel="0" collapsed="false">
      <c r="A2703" s="6" t="s">
        <v>4415</v>
      </c>
      <c r="B2703" s="6" t="s">
        <v>7892</v>
      </c>
      <c r="C2703" s="6" t="n">
        <v>1787323583</v>
      </c>
      <c r="D2703" s="6" t="n">
        <v>1787328323</v>
      </c>
      <c r="E2703" s="9" t="n">
        <f aca="false">MAX(0,MIN(D2703,Scenario!$B$12)-MAX(C2703,Scenario!$B$11))/60</f>
        <v>79</v>
      </c>
    </row>
    <row r="2704" customFormat="false" ht="15" hidden="false" customHeight="false" outlineLevel="0" collapsed="false">
      <c r="A2704" s="6" t="s">
        <v>4423</v>
      </c>
      <c r="B2704" s="6" t="s">
        <v>7891</v>
      </c>
      <c r="C2704" s="6" t="n">
        <v>1787324555</v>
      </c>
      <c r="D2704" s="6" t="n">
        <v>1787325391</v>
      </c>
      <c r="E2704" s="9" t="n">
        <f aca="false">MAX(0,MIN(D2704,Scenario!$B$12)-MAX(C2704,Scenario!$B$11))/60</f>
        <v>13.9333333333333</v>
      </c>
    </row>
    <row r="2705" customFormat="false" ht="15" hidden="false" customHeight="false" outlineLevel="0" collapsed="false">
      <c r="A2705" s="6" t="s">
        <v>4425</v>
      </c>
      <c r="B2705" s="6" t="s">
        <v>7887</v>
      </c>
      <c r="C2705" s="6" t="n">
        <v>1787325519</v>
      </c>
      <c r="D2705" s="6" t="n">
        <v>1787329575</v>
      </c>
      <c r="E2705" s="9" t="n">
        <f aca="false">MAX(0,MIN(D2705,Scenario!$B$12)-MAX(C2705,Scenario!$B$11))/60</f>
        <v>67.6</v>
      </c>
    </row>
    <row r="2706" customFormat="false" ht="15" hidden="false" customHeight="false" outlineLevel="0" collapsed="false">
      <c r="A2706" s="6" t="s">
        <v>4427</v>
      </c>
      <c r="B2706" s="6" t="s">
        <v>7890</v>
      </c>
      <c r="C2706" s="6" t="n">
        <v>1787326794</v>
      </c>
      <c r="D2706" s="6" t="n">
        <v>1787329075</v>
      </c>
      <c r="E2706" s="9" t="n">
        <f aca="false">MAX(0,MIN(D2706,Scenario!$B$12)-MAX(C2706,Scenario!$B$11))/60</f>
        <v>38.0166666666667</v>
      </c>
    </row>
    <row r="2707" customFormat="false" ht="15" hidden="false" customHeight="false" outlineLevel="0" collapsed="false">
      <c r="A2707" s="6" t="s">
        <v>4429</v>
      </c>
      <c r="B2707" s="6" t="s">
        <v>7891</v>
      </c>
      <c r="C2707" s="6" t="n">
        <v>1787326807</v>
      </c>
      <c r="D2707" s="6" t="n">
        <v>1787328176</v>
      </c>
      <c r="E2707" s="9" t="n">
        <f aca="false">MAX(0,MIN(D2707,Scenario!$B$12)-MAX(C2707,Scenario!$B$11))/60</f>
        <v>22.8166666666667</v>
      </c>
    </row>
    <row r="2708" customFormat="false" ht="15" hidden="false" customHeight="false" outlineLevel="0" collapsed="false">
      <c r="A2708" s="6" t="s">
        <v>4431</v>
      </c>
      <c r="B2708" s="6" t="s">
        <v>7889</v>
      </c>
      <c r="C2708" s="6" t="n">
        <v>1787327273</v>
      </c>
      <c r="D2708" s="6" t="n">
        <v>1787329874</v>
      </c>
      <c r="E2708" s="9" t="n">
        <f aca="false">MAX(0,MIN(D2708,Scenario!$B$12)-MAX(C2708,Scenario!$B$11))/60</f>
        <v>43.35</v>
      </c>
    </row>
    <row r="2709" customFormat="false" ht="15" hidden="false" customHeight="false" outlineLevel="0" collapsed="false">
      <c r="A2709" s="6" t="s">
        <v>4433</v>
      </c>
      <c r="B2709" s="6" t="s">
        <v>7893</v>
      </c>
      <c r="C2709" s="6" t="n">
        <v>1787328015</v>
      </c>
      <c r="D2709" s="6" t="n">
        <v>1787332649</v>
      </c>
      <c r="E2709" s="9" t="n">
        <f aca="false">MAX(0,MIN(D2709,Scenario!$B$12)-MAX(C2709,Scenario!$B$11))/60</f>
        <v>77.2333333333333</v>
      </c>
    </row>
    <row r="2710" customFormat="false" ht="15" hidden="false" customHeight="false" outlineLevel="0" collapsed="false">
      <c r="A2710" s="6" t="s">
        <v>4435</v>
      </c>
      <c r="B2710" s="6" t="s">
        <v>7899</v>
      </c>
      <c r="C2710" s="6" t="n">
        <v>1787329337</v>
      </c>
      <c r="D2710" s="6" t="n">
        <v>1787331126</v>
      </c>
      <c r="E2710" s="9" t="n">
        <f aca="false">MAX(0,MIN(D2710,Scenario!$B$12)-MAX(C2710,Scenario!$B$11))/60</f>
        <v>29.8166666666667</v>
      </c>
    </row>
    <row r="2711" customFormat="false" ht="15" hidden="false" customHeight="false" outlineLevel="0" collapsed="false">
      <c r="A2711" s="6" t="s">
        <v>4437</v>
      </c>
      <c r="B2711" s="6" t="s">
        <v>7892</v>
      </c>
      <c r="C2711" s="6" t="n">
        <v>1787330170</v>
      </c>
      <c r="D2711" s="6" t="n">
        <v>1787332946</v>
      </c>
      <c r="E2711" s="9" t="n">
        <f aca="false">MAX(0,MIN(D2711,Scenario!$B$12)-MAX(C2711,Scenario!$B$11))/60</f>
        <v>46.2666666666667</v>
      </c>
    </row>
    <row r="2712" customFormat="false" ht="15" hidden="false" customHeight="false" outlineLevel="0" collapsed="false">
      <c r="A2712" s="6" t="s">
        <v>4439</v>
      </c>
      <c r="B2712" s="6" t="s">
        <v>7895</v>
      </c>
      <c r="C2712" s="6" t="n">
        <v>1787330770</v>
      </c>
      <c r="D2712" s="6" t="n">
        <v>1787333199</v>
      </c>
      <c r="E2712" s="9" t="n">
        <f aca="false">MAX(0,MIN(D2712,Scenario!$B$12)-MAX(C2712,Scenario!$B$11))/60</f>
        <v>40.4833333333333</v>
      </c>
    </row>
    <row r="2713" customFormat="false" ht="15" hidden="false" customHeight="false" outlineLevel="0" collapsed="false">
      <c r="A2713" s="6" t="s">
        <v>4427</v>
      </c>
      <c r="B2713" s="6" t="s">
        <v>7890</v>
      </c>
      <c r="C2713" s="6" t="n">
        <v>1787330885</v>
      </c>
      <c r="D2713" s="6" t="n">
        <v>1787336458</v>
      </c>
      <c r="E2713" s="9" t="n">
        <f aca="false">MAX(0,MIN(D2713,Scenario!$B$12)-MAX(C2713,Scenario!$B$11))/60</f>
        <v>92.8833333333333</v>
      </c>
    </row>
    <row r="2714" customFormat="false" ht="15" hidden="false" customHeight="false" outlineLevel="0" collapsed="false">
      <c r="A2714" s="6" t="s">
        <v>4439</v>
      </c>
      <c r="B2714" s="6" t="s">
        <v>7895</v>
      </c>
      <c r="C2714" s="6" t="n">
        <v>1787336205</v>
      </c>
      <c r="D2714" s="6" t="n">
        <v>1787337697</v>
      </c>
      <c r="E2714" s="9" t="n">
        <f aca="false">MAX(0,MIN(D2714,Scenario!$B$12)-MAX(C2714,Scenario!$B$11))/60</f>
        <v>24.8666666666667</v>
      </c>
    </row>
    <row r="2715" customFormat="false" ht="15" hidden="false" customHeight="false" outlineLevel="0" collapsed="false">
      <c r="A2715" s="6" t="s">
        <v>4441</v>
      </c>
      <c r="B2715" s="6" t="s">
        <v>7891</v>
      </c>
      <c r="C2715" s="6" t="n">
        <v>1787339978</v>
      </c>
      <c r="D2715" s="6" t="n">
        <v>1787341254</v>
      </c>
      <c r="E2715" s="9" t="n">
        <f aca="false">MAX(0,MIN(D2715,Scenario!$B$12)-MAX(C2715,Scenario!$B$11))/60</f>
        <v>21.2666666666667</v>
      </c>
    </row>
    <row r="2716" customFormat="false" ht="15" hidden="false" customHeight="false" outlineLevel="0" collapsed="false">
      <c r="A2716" s="6" t="s">
        <v>4443</v>
      </c>
      <c r="B2716" s="6" t="s">
        <v>7893</v>
      </c>
      <c r="C2716" s="6" t="n">
        <v>1787341546</v>
      </c>
      <c r="D2716" s="6" t="n">
        <v>1787341872</v>
      </c>
      <c r="E2716" s="9" t="n">
        <f aca="false">MAX(0,MIN(D2716,Scenario!$B$12)-MAX(C2716,Scenario!$B$11))/60</f>
        <v>5.43333333333333</v>
      </c>
    </row>
    <row r="2717" customFormat="false" ht="15" hidden="false" customHeight="false" outlineLevel="0" collapsed="false">
      <c r="A2717" s="6" t="s">
        <v>4443</v>
      </c>
      <c r="B2717" s="6" t="s">
        <v>7895</v>
      </c>
      <c r="C2717" s="6" t="n">
        <v>1787341891</v>
      </c>
      <c r="D2717" s="6" t="n">
        <v>1787342630</v>
      </c>
      <c r="E2717" s="9" t="n">
        <f aca="false">MAX(0,MIN(D2717,Scenario!$B$12)-MAX(C2717,Scenario!$B$11))/60</f>
        <v>12.3166666666667</v>
      </c>
    </row>
    <row r="2718" customFormat="false" ht="15" hidden="false" customHeight="false" outlineLevel="0" collapsed="false">
      <c r="A2718" s="6" t="s">
        <v>4445</v>
      </c>
      <c r="B2718" s="6" t="s">
        <v>7893</v>
      </c>
      <c r="C2718" s="6" t="n">
        <v>1787341922</v>
      </c>
      <c r="D2718" s="6" t="n">
        <v>1787344454</v>
      </c>
      <c r="E2718" s="9" t="n">
        <f aca="false">MAX(0,MIN(D2718,Scenario!$B$12)-MAX(C2718,Scenario!$B$11))/60</f>
        <v>42.2</v>
      </c>
    </row>
    <row r="2719" customFormat="false" ht="15" hidden="false" customHeight="false" outlineLevel="0" collapsed="false">
      <c r="A2719" s="6" t="s">
        <v>4447</v>
      </c>
      <c r="B2719" s="6" t="s">
        <v>7893</v>
      </c>
      <c r="C2719" s="6" t="n">
        <v>1787347960</v>
      </c>
      <c r="D2719" s="6" t="n">
        <v>1787352608</v>
      </c>
      <c r="E2719" s="9" t="n">
        <f aca="false">MAX(0,MIN(D2719,Scenario!$B$12)-MAX(C2719,Scenario!$B$11))/60</f>
        <v>77.4666666666667</v>
      </c>
    </row>
    <row r="2720" customFormat="false" ht="15" hidden="false" customHeight="false" outlineLevel="0" collapsed="false">
      <c r="A2720" s="6" t="s">
        <v>4449</v>
      </c>
      <c r="B2720" s="6" t="s">
        <v>7898</v>
      </c>
      <c r="C2720" s="6" t="n">
        <v>1787382055</v>
      </c>
      <c r="D2720" s="6" t="n">
        <v>1787386328</v>
      </c>
      <c r="E2720" s="9" t="n">
        <f aca="false">MAX(0,MIN(D2720,Scenario!$B$12)-MAX(C2720,Scenario!$B$11))/60</f>
        <v>71.2166666666667</v>
      </c>
    </row>
    <row r="2721" customFormat="false" ht="15" hidden="false" customHeight="false" outlineLevel="0" collapsed="false">
      <c r="A2721" s="6" t="s">
        <v>4385</v>
      </c>
      <c r="B2721" s="6" t="s">
        <v>7898</v>
      </c>
      <c r="C2721" s="6" t="n">
        <v>1787386387</v>
      </c>
      <c r="D2721" s="6" t="n">
        <v>1787387608</v>
      </c>
      <c r="E2721" s="9" t="n">
        <f aca="false">MAX(0,MIN(D2721,Scenario!$B$12)-MAX(C2721,Scenario!$B$11))/60</f>
        <v>20.35</v>
      </c>
    </row>
    <row r="2722" customFormat="false" ht="15" hidden="false" customHeight="false" outlineLevel="0" collapsed="false">
      <c r="A2722" s="6" t="s">
        <v>4449</v>
      </c>
      <c r="B2722" s="6" t="s">
        <v>7898</v>
      </c>
      <c r="C2722" s="6" t="n">
        <v>1787387657</v>
      </c>
      <c r="D2722" s="6" t="n">
        <v>1787388978</v>
      </c>
      <c r="E2722" s="9" t="n">
        <f aca="false">MAX(0,MIN(D2722,Scenario!$B$12)-MAX(C2722,Scenario!$B$11))/60</f>
        <v>22.0166666666667</v>
      </c>
    </row>
    <row r="2723" customFormat="false" ht="15" hidden="false" customHeight="false" outlineLevel="0" collapsed="false">
      <c r="A2723" s="6" t="s">
        <v>4451</v>
      </c>
      <c r="B2723" s="6" t="s">
        <v>7898</v>
      </c>
      <c r="C2723" s="6" t="n">
        <v>1787390128</v>
      </c>
      <c r="D2723" s="6" t="n">
        <v>1787392752</v>
      </c>
      <c r="E2723" s="9" t="n">
        <f aca="false">MAX(0,MIN(D2723,Scenario!$B$12)-MAX(C2723,Scenario!$B$11))/60</f>
        <v>43.7333333333333</v>
      </c>
    </row>
    <row r="2724" customFormat="false" ht="15" hidden="false" customHeight="false" outlineLevel="0" collapsed="false">
      <c r="A2724" s="6" t="s">
        <v>4453</v>
      </c>
      <c r="B2724" s="6" t="s">
        <v>7898</v>
      </c>
      <c r="C2724" s="6" t="n">
        <v>1787393116</v>
      </c>
      <c r="D2724" s="6" t="n">
        <v>1787395809</v>
      </c>
      <c r="E2724" s="9" t="n">
        <f aca="false">MAX(0,MIN(D2724,Scenario!$B$12)-MAX(C2724,Scenario!$B$11))/60</f>
        <v>44.8833333333333</v>
      </c>
    </row>
    <row r="2725" customFormat="false" ht="15" hidden="false" customHeight="false" outlineLevel="0" collapsed="false">
      <c r="A2725" s="6" t="s">
        <v>4455</v>
      </c>
      <c r="B2725" s="6" t="s">
        <v>7898</v>
      </c>
      <c r="C2725" s="6" t="n">
        <v>1787398028</v>
      </c>
      <c r="D2725" s="6" t="n">
        <v>1787399483</v>
      </c>
      <c r="E2725" s="9" t="n">
        <f aca="false">MAX(0,MIN(D2725,Scenario!$B$12)-MAX(C2725,Scenario!$B$11))/60</f>
        <v>24.25</v>
      </c>
    </row>
    <row r="2726" customFormat="false" ht="15" hidden="false" customHeight="false" outlineLevel="0" collapsed="false">
      <c r="A2726" s="6" t="s">
        <v>4455</v>
      </c>
      <c r="B2726" s="6" t="s">
        <v>7898</v>
      </c>
      <c r="C2726" s="6" t="n">
        <v>1787401972</v>
      </c>
      <c r="D2726" s="6" t="n">
        <v>1787403131</v>
      </c>
      <c r="E2726" s="9" t="n">
        <f aca="false">MAX(0,MIN(D2726,Scenario!$B$12)-MAX(C2726,Scenario!$B$11))/60</f>
        <v>19.3166666666667</v>
      </c>
    </row>
    <row r="2727" customFormat="false" ht="15" hidden="false" customHeight="false" outlineLevel="0" collapsed="false">
      <c r="A2727" s="6" t="s">
        <v>4457</v>
      </c>
      <c r="B2727" s="6" t="s">
        <v>7898</v>
      </c>
      <c r="C2727" s="6" t="n">
        <v>1787406708</v>
      </c>
      <c r="D2727" s="6" t="n">
        <v>1787407376</v>
      </c>
      <c r="E2727" s="9" t="n">
        <f aca="false">MAX(0,MIN(D2727,Scenario!$B$12)-MAX(C2727,Scenario!$B$11))/60</f>
        <v>11.1333333333333</v>
      </c>
    </row>
    <row r="2728" customFormat="false" ht="15" hidden="false" customHeight="false" outlineLevel="0" collapsed="false">
      <c r="A2728" s="6" t="s">
        <v>4457</v>
      </c>
      <c r="B2728" s="6" t="s">
        <v>7894</v>
      </c>
      <c r="C2728" s="6" t="n">
        <v>1787407418</v>
      </c>
      <c r="D2728" s="6" t="n">
        <v>1787408563</v>
      </c>
      <c r="E2728" s="9" t="n">
        <f aca="false">MAX(0,MIN(D2728,Scenario!$B$12)-MAX(C2728,Scenario!$B$11))/60</f>
        <v>19.0833333333333</v>
      </c>
    </row>
    <row r="2729" customFormat="false" ht="15" hidden="false" customHeight="false" outlineLevel="0" collapsed="false">
      <c r="A2729" s="6" t="s">
        <v>4369</v>
      </c>
      <c r="B2729" s="6" t="s">
        <v>7896</v>
      </c>
      <c r="C2729" s="6" t="n">
        <v>1787436026</v>
      </c>
      <c r="D2729" s="6" t="n">
        <v>1787436684</v>
      </c>
      <c r="E2729" s="9" t="n">
        <f aca="false">MAX(0,MIN(D2729,Scenario!$B$12)-MAX(C2729,Scenario!$B$11))/60</f>
        <v>10.9666666666667</v>
      </c>
    </row>
    <row r="2730" customFormat="false" ht="15" hidden="false" customHeight="false" outlineLevel="0" collapsed="false">
      <c r="A2730" s="6" t="s">
        <v>4447</v>
      </c>
      <c r="B2730" s="6" t="s">
        <v>7897</v>
      </c>
      <c r="C2730" s="6" t="n">
        <v>1787436053</v>
      </c>
      <c r="D2730" s="6" t="n">
        <v>1787439167</v>
      </c>
      <c r="E2730" s="9" t="n">
        <f aca="false">MAX(0,MIN(D2730,Scenario!$B$12)-MAX(C2730,Scenario!$B$11))/60</f>
        <v>51.9</v>
      </c>
    </row>
    <row r="2731" customFormat="false" ht="15" hidden="false" customHeight="false" outlineLevel="0" collapsed="false">
      <c r="A2731" s="6" t="s">
        <v>4461</v>
      </c>
      <c r="B2731" s="6" t="s">
        <v>7896</v>
      </c>
      <c r="C2731" s="6" t="n">
        <v>1787436707</v>
      </c>
      <c r="D2731" s="6" t="n">
        <v>1787439427</v>
      </c>
      <c r="E2731" s="9" t="n">
        <f aca="false">MAX(0,MIN(D2731,Scenario!$B$12)-MAX(C2731,Scenario!$B$11))/60</f>
        <v>45.3333333333333</v>
      </c>
    </row>
    <row r="2732" customFormat="false" ht="15" hidden="false" customHeight="false" outlineLevel="0" collapsed="false">
      <c r="A2732" s="6" t="s">
        <v>4449</v>
      </c>
      <c r="B2732" s="6" t="s">
        <v>7897</v>
      </c>
      <c r="C2732" s="6" t="n">
        <v>1787460489</v>
      </c>
      <c r="D2732" s="6" t="n">
        <v>1787461773</v>
      </c>
      <c r="E2732" s="9" t="n">
        <f aca="false">MAX(0,MIN(D2732,Scenario!$B$12)-MAX(C2732,Scenario!$B$11))/60</f>
        <v>21.4</v>
      </c>
    </row>
    <row r="2733" customFormat="false" ht="15" hidden="false" customHeight="false" outlineLevel="0" collapsed="false">
      <c r="A2733" s="6" t="s">
        <v>4457</v>
      </c>
      <c r="B2733" s="6" t="s">
        <v>7894</v>
      </c>
      <c r="C2733" s="6" t="n">
        <v>1787493634</v>
      </c>
      <c r="D2733" s="6" t="n">
        <v>1787495012</v>
      </c>
      <c r="E2733" s="9" t="n">
        <f aca="false">MAX(0,MIN(D2733,Scenario!$B$12)-MAX(C2733,Scenario!$B$11))/60</f>
        <v>22.9666666666667</v>
      </c>
    </row>
    <row r="2734" customFormat="false" ht="15" hidden="false" customHeight="false" outlineLevel="0" collapsed="false">
      <c r="A2734" s="6" t="s">
        <v>4465</v>
      </c>
      <c r="B2734" s="6" t="s">
        <v>7894</v>
      </c>
      <c r="C2734" s="6" t="n">
        <v>1787495071</v>
      </c>
      <c r="D2734" s="6" t="n">
        <v>1787495864</v>
      </c>
      <c r="E2734" s="9" t="n">
        <f aca="false">MAX(0,MIN(D2734,Scenario!$B$12)-MAX(C2734,Scenario!$B$11))/60</f>
        <v>13.2166666666667</v>
      </c>
    </row>
    <row r="2735" customFormat="false" ht="15" hidden="false" customHeight="false" outlineLevel="0" collapsed="false">
      <c r="A2735" s="6" t="s">
        <v>4467</v>
      </c>
      <c r="B2735" s="6" t="s">
        <v>7894</v>
      </c>
      <c r="C2735" s="6" t="n">
        <v>1787505709</v>
      </c>
      <c r="D2735" s="6" t="n">
        <v>1787507035</v>
      </c>
      <c r="E2735" s="9" t="n">
        <f aca="false">MAX(0,MIN(D2735,Scenario!$B$12)-MAX(C2735,Scenario!$B$11))/60</f>
        <v>22.1</v>
      </c>
    </row>
    <row r="2736" customFormat="false" ht="15" hidden="false" customHeight="false" outlineLevel="0" collapsed="false">
      <c r="A2736" s="6" t="s">
        <v>4467</v>
      </c>
      <c r="B2736" s="6" t="s">
        <v>7894</v>
      </c>
      <c r="C2736" s="6" t="n">
        <v>1787509896</v>
      </c>
      <c r="D2736" s="6" t="n">
        <v>1787511112</v>
      </c>
      <c r="E2736" s="9" t="n">
        <f aca="false">MAX(0,MIN(D2736,Scenario!$B$12)-MAX(C2736,Scenario!$B$11))/60</f>
        <v>20.2666666666667</v>
      </c>
    </row>
    <row r="2737" customFormat="false" ht="15" hidden="false" customHeight="false" outlineLevel="0" collapsed="false">
      <c r="A2737" s="6" t="s">
        <v>4471</v>
      </c>
      <c r="B2737" s="6" t="s">
        <v>7896</v>
      </c>
      <c r="C2737" s="6" t="n">
        <v>1787535355</v>
      </c>
      <c r="D2737" s="6" t="n">
        <v>1787535913</v>
      </c>
      <c r="E2737" s="9" t="n">
        <f aca="false">MAX(0,MIN(D2737,Scenario!$B$12)-MAX(C2737,Scenario!$B$11))/60</f>
        <v>9.3</v>
      </c>
    </row>
    <row r="2738" customFormat="false" ht="15" hidden="false" customHeight="false" outlineLevel="0" collapsed="false">
      <c r="A2738" s="6" t="s">
        <v>4471</v>
      </c>
      <c r="B2738" s="6" t="s">
        <v>7896</v>
      </c>
      <c r="C2738" s="6" t="n">
        <v>1787537735</v>
      </c>
      <c r="D2738" s="6" t="n">
        <v>1787538137</v>
      </c>
      <c r="E2738" s="9" t="n">
        <f aca="false">MAX(0,MIN(D2738,Scenario!$B$12)-MAX(C2738,Scenario!$B$11))/60</f>
        <v>6.7</v>
      </c>
    </row>
    <row r="2739" customFormat="false" ht="15" hidden="false" customHeight="false" outlineLevel="0" collapsed="false">
      <c r="A2739" s="6" t="s">
        <v>4473</v>
      </c>
      <c r="B2739" s="6" t="s">
        <v>7896</v>
      </c>
      <c r="C2739" s="6" t="n">
        <v>1787542102</v>
      </c>
      <c r="D2739" s="6" t="n">
        <v>1787542963</v>
      </c>
      <c r="E2739" s="9" t="n">
        <f aca="false">MAX(0,MIN(D2739,Scenario!$B$12)-MAX(C2739,Scenario!$B$11))/60</f>
        <v>14.35</v>
      </c>
    </row>
    <row r="2740" customFormat="false" ht="15" hidden="false" customHeight="false" outlineLevel="0" collapsed="false">
      <c r="A2740" s="6" t="s">
        <v>4469</v>
      </c>
      <c r="B2740" s="6" t="s">
        <v>7883</v>
      </c>
      <c r="C2740" s="6" t="n">
        <v>1787547612</v>
      </c>
      <c r="D2740" s="6" t="n">
        <v>1787548603</v>
      </c>
      <c r="E2740" s="9" t="n">
        <f aca="false">MAX(0,MIN(D2740,Scenario!$B$12)-MAX(C2740,Scenario!$B$11))/60</f>
        <v>16.5166666666667</v>
      </c>
    </row>
    <row r="2741" customFormat="false" ht="15" hidden="false" customHeight="false" outlineLevel="0" collapsed="false">
      <c r="A2741" s="6" t="s">
        <v>4475</v>
      </c>
      <c r="B2741" s="6" t="s">
        <v>7884</v>
      </c>
      <c r="C2741" s="6" t="n">
        <v>1787551919</v>
      </c>
      <c r="D2741" s="6" t="n">
        <v>1787554084</v>
      </c>
      <c r="E2741" s="9" t="n">
        <f aca="false">MAX(0,MIN(D2741,Scenario!$B$12)-MAX(C2741,Scenario!$B$11))/60</f>
        <v>36.0833333333333</v>
      </c>
    </row>
    <row r="2742" customFormat="false" ht="15" hidden="false" customHeight="false" outlineLevel="0" collapsed="false">
      <c r="A2742" s="6" t="s">
        <v>4477</v>
      </c>
      <c r="B2742" s="6" t="s">
        <v>7883</v>
      </c>
      <c r="C2742" s="6" t="n">
        <v>1787553066</v>
      </c>
      <c r="D2742" s="6" t="n">
        <v>1787554537</v>
      </c>
      <c r="E2742" s="9" t="n">
        <f aca="false">MAX(0,MIN(D2742,Scenario!$B$12)-MAX(C2742,Scenario!$B$11))/60</f>
        <v>24.5166666666667</v>
      </c>
    </row>
    <row r="2743" customFormat="false" ht="15" hidden="false" customHeight="false" outlineLevel="0" collapsed="false">
      <c r="A2743" s="6" t="s">
        <v>4479</v>
      </c>
      <c r="B2743" s="6" t="s">
        <v>7885</v>
      </c>
      <c r="C2743" s="6" t="n">
        <v>1787555071</v>
      </c>
      <c r="D2743" s="6" t="n">
        <v>1787555483</v>
      </c>
      <c r="E2743" s="9" t="n">
        <f aca="false">MAX(0,MIN(D2743,Scenario!$B$12)-MAX(C2743,Scenario!$B$11))/60</f>
        <v>6.86666666666667</v>
      </c>
    </row>
    <row r="2744" customFormat="false" ht="15" hidden="false" customHeight="false" outlineLevel="0" collapsed="false">
      <c r="A2744" s="6" t="s">
        <v>4479</v>
      </c>
      <c r="B2744" s="6" t="s">
        <v>7884</v>
      </c>
      <c r="C2744" s="6" t="n">
        <v>1787555506</v>
      </c>
      <c r="D2744" s="6" t="n">
        <v>1787556394</v>
      </c>
      <c r="E2744" s="9" t="n">
        <f aca="false">MAX(0,MIN(D2744,Scenario!$B$12)-MAX(C2744,Scenario!$B$11))/60</f>
        <v>14.8</v>
      </c>
    </row>
    <row r="2745" customFormat="false" ht="15" hidden="false" customHeight="false" outlineLevel="0" collapsed="false">
      <c r="A2745" s="6" t="s">
        <v>4481</v>
      </c>
      <c r="B2745" s="6" t="s">
        <v>7888</v>
      </c>
      <c r="C2745" s="6" t="n">
        <v>1787558321</v>
      </c>
      <c r="D2745" s="6" t="n">
        <v>1787562843</v>
      </c>
      <c r="E2745" s="9" t="n">
        <f aca="false">MAX(0,MIN(D2745,Scenario!$B$12)-MAX(C2745,Scenario!$B$11))/60</f>
        <v>75.3666666666667</v>
      </c>
    </row>
    <row r="2746" customFormat="false" ht="15" hidden="false" customHeight="false" outlineLevel="0" collapsed="false">
      <c r="A2746" s="6" t="s">
        <v>4483</v>
      </c>
      <c r="B2746" s="6" t="s">
        <v>7882</v>
      </c>
      <c r="C2746" s="6" t="n">
        <v>1787559806</v>
      </c>
      <c r="D2746" s="6" t="n">
        <v>1787562817</v>
      </c>
      <c r="E2746" s="9" t="n">
        <f aca="false">MAX(0,MIN(D2746,Scenario!$B$12)-MAX(C2746,Scenario!$B$11))/60</f>
        <v>50.1833333333333</v>
      </c>
    </row>
    <row r="2747" customFormat="false" ht="15" hidden="false" customHeight="false" outlineLevel="0" collapsed="false">
      <c r="A2747" s="6" t="s">
        <v>4485</v>
      </c>
      <c r="B2747" s="6" t="s">
        <v>7886</v>
      </c>
      <c r="C2747" s="6" t="n">
        <v>1787560348</v>
      </c>
      <c r="D2747" s="6" t="n">
        <v>1787564196</v>
      </c>
      <c r="E2747" s="9" t="n">
        <f aca="false">MAX(0,MIN(D2747,Scenario!$B$12)-MAX(C2747,Scenario!$B$11))/60</f>
        <v>64.1333333333333</v>
      </c>
    </row>
    <row r="2748" customFormat="false" ht="15" hidden="false" customHeight="false" outlineLevel="0" collapsed="false">
      <c r="A2748" s="6" t="s">
        <v>4487</v>
      </c>
      <c r="B2748" s="6" t="s">
        <v>7885</v>
      </c>
      <c r="C2748" s="6" t="n">
        <v>1787561407</v>
      </c>
      <c r="D2748" s="6" t="n">
        <v>1787566471</v>
      </c>
      <c r="E2748" s="9" t="n">
        <f aca="false">MAX(0,MIN(D2748,Scenario!$B$12)-MAX(C2748,Scenario!$B$11))/60</f>
        <v>84.4</v>
      </c>
    </row>
    <row r="2749" customFormat="false" ht="15" hidden="false" customHeight="false" outlineLevel="0" collapsed="false">
      <c r="A2749" s="6" t="s">
        <v>4489</v>
      </c>
      <c r="B2749" s="6" t="s">
        <v>7887</v>
      </c>
      <c r="C2749" s="6" t="n">
        <v>1787562182</v>
      </c>
      <c r="D2749" s="6" t="n">
        <v>1787562830</v>
      </c>
      <c r="E2749" s="9" t="n">
        <f aca="false">MAX(0,MIN(D2749,Scenario!$B$12)-MAX(C2749,Scenario!$B$11))/60</f>
        <v>10.8</v>
      </c>
    </row>
    <row r="2750" customFormat="false" ht="15" hidden="false" customHeight="false" outlineLevel="0" collapsed="false">
      <c r="A2750" s="6" t="s">
        <v>4491</v>
      </c>
      <c r="B2750" s="6" t="s">
        <v>7889</v>
      </c>
      <c r="C2750" s="6" t="n">
        <v>1787562530</v>
      </c>
      <c r="D2750" s="6" t="n">
        <v>1787563402</v>
      </c>
      <c r="E2750" s="9" t="n">
        <f aca="false">MAX(0,MIN(D2750,Scenario!$B$12)-MAX(C2750,Scenario!$B$11))/60</f>
        <v>14.5333333333333</v>
      </c>
    </row>
    <row r="2751" customFormat="false" ht="15" hidden="false" customHeight="false" outlineLevel="0" collapsed="false">
      <c r="A2751" s="6" t="s">
        <v>4493</v>
      </c>
      <c r="B2751" s="6" t="s">
        <v>7884</v>
      </c>
      <c r="C2751" s="6" t="n">
        <v>1787562709</v>
      </c>
      <c r="D2751" s="6" t="n">
        <v>1787564203</v>
      </c>
      <c r="E2751" s="9" t="n">
        <f aca="false">MAX(0,MIN(D2751,Scenario!$B$12)-MAX(C2751,Scenario!$B$11))/60</f>
        <v>24.9</v>
      </c>
    </row>
    <row r="2752" customFormat="false" ht="15" hidden="false" customHeight="false" outlineLevel="0" collapsed="false">
      <c r="A2752" s="6" t="s">
        <v>4497</v>
      </c>
      <c r="B2752" s="6" t="s">
        <v>7883</v>
      </c>
      <c r="C2752" s="6" t="n">
        <v>1787564270</v>
      </c>
      <c r="D2752" s="6" t="n">
        <v>1787565573</v>
      </c>
      <c r="E2752" s="9" t="n">
        <f aca="false">MAX(0,MIN(D2752,Scenario!$B$12)-MAX(C2752,Scenario!$B$11))/60</f>
        <v>21.7166666666667</v>
      </c>
    </row>
    <row r="2753" customFormat="false" ht="15" hidden="false" customHeight="false" outlineLevel="0" collapsed="false">
      <c r="A2753" s="6" t="s">
        <v>4495</v>
      </c>
      <c r="B2753" s="6" t="s">
        <v>7887</v>
      </c>
      <c r="C2753" s="6" t="n">
        <v>1787564278</v>
      </c>
      <c r="D2753" s="6" t="n">
        <v>1787569620</v>
      </c>
      <c r="E2753" s="9" t="n">
        <f aca="false">MAX(0,MIN(D2753,Scenario!$B$12)-MAX(C2753,Scenario!$B$11))/60</f>
        <v>89.0333333333333</v>
      </c>
    </row>
    <row r="2754" customFormat="false" ht="15" hidden="false" customHeight="false" outlineLevel="0" collapsed="false">
      <c r="A2754" s="6" t="s">
        <v>4501</v>
      </c>
      <c r="B2754" s="6" t="s">
        <v>7888</v>
      </c>
      <c r="C2754" s="6" t="n">
        <v>1787564873</v>
      </c>
      <c r="D2754" s="6" t="n">
        <v>1787568808</v>
      </c>
      <c r="E2754" s="9" t="n">
        <f aca="false">MAX(0,MIN(D2754,Scenario!$B$12)-MAX(C2754,Scenario!$B$11))/60</f>
        <v>65.5833333333333</v>
      </c>
    </row>
    <row r="2755" customFormat="false" ht="15" hidden="false" customHeight="false" outlineLevel="0" collapsed="false">
      <c r="A2755" s="6" t="s">
        <v>4503</v>
      </c>
      <c r="B2755" s="6" t="s">
        <v>7889</v>
      </c>
      <c r="C2755" s="6" t="n">
        <v>1787565464</v>
      </c>
      <c r="D2755" s="6" t="n">
        <v>1787567548</v>
      </c>
      <c r="E2755" s="9" t="n">
        <f aca="false">MAX(0,MIN(D2755,Scenario!$B$12)-MAX(C2755,Scenario!$B$11))/60</f>
        <v>34.7333333333333</v>
      </c>
    </row>
    <row r="2756" customFormat="false" ht="15" hidden="false" customHeight="false" outlineLevel="0" collapsed="false">
      <c r="A2756" s="6" t="s">
        <v>4505</v>
      </c>
      <c r="B2756" s="6" t="s">
        <v>7882</v>
      </c>
      <c r="C2756" s="6" t="n">
        <v>1787565690</v>
      </c>
      <c r="D2756" s="6" t="n">
        <v>1787569454</v>
      </c>
      <c r="E2756" s="9" t="n">
        <f aca="false">MAX(0,MIN(D2756,Scenario!$B$12)-MAX(C2756,Scenario!$B$11))/60</f>
        <v>62.7333333333333</v>
      </c>
    </row>
    <row r="2757" customFormat="false" ht="15" hidden="false" customHeight="false" outlineLevel="0" collapsed="false">
      <c r="A2757" s="6" t="s">
        <v>4509</v>
      </c>
      <c r="B2757" s="6" t="s">
        <v>7883</v>
      </c>
      <c r="C2757" s="6" t="n">
        <v>1787566020</v>
      </c>
      <c r="D2757" s="6" t="n">
        <v>1787566575</v>
      </c>
      <c r="E2757" s="9" t="n">
        <f aca="false">MAX(0,MIN(D2757,Scenario!$B$12)-MAX(C2757,Scenario!$B$11))/60</f>
        <v>9.25</v>
      </c>
    </row>
    <row r="2758" customFormat="false" ht="15" hidden="false" customHeight="false" outlineLevel="0" collapsed="false">
      <c r="A2758" s="6" t="s">
        <v>4511</v>
      </c>
      <c r="B2758" s="6" t="s">
        <v>7884</v>
      </c>
      <c r="C2758" s="6" t="n">
        <v>1787566371</v>
      </c>
      <c r="D2758" s="6" t="n">
        <v>1787568405</v>
      </c>
      <c r="E2758" s="9" t="n">
        <f aca="false">MAX(0,MIN(D2758,Scenario!$B$12)-MAX(C2758,Scenario!$B$11))/60</f>
        <v>33.9</v>
      </c>
    </row>
    <row r="2759" customFormat="false" ht="15" hidden="false" customHeight="false" outlineLevel="0" collapsed="false">
      <c r="A2759" s="6" t="s">
        <v>4507</v>
      </c>
      <c r="B2759" s="6" t="s">
        <v>7885</v>
      </c>
      <c r="C2759" s="6" t="n">
        <v>1787566523</v>
      </c>
      <c r="D2759" s="6" t="n">
        <v>1787568724</v>
      </c>
      <c r="E2759" s="9" t="n">
        <f aca="false">MAX(0,MIN(D2759,Scenario!$B$12)-MAX(C2759,Scenario!$B$11))/60</f>
        <v>36.6833333333333</v>
      </c>
    </row>
    <row r="2760" customFormat="false" ht="15" hidden="false" customHeight="false" outlineLevel="0" collapsed="false">
      <c r="A2760" s="6" t="s">
        <v>4485</v>
      </c>
      <c r="B2760" s="6" t="s">
        <v>7886</v>
      </c>
      <c r="C2760" s="6" t="n">
        <v>1787566599</v>
      </c>
      <c r="D2760" s="6" t="n">
        <v>1787570500</v>
      </c>
      <c r="E2760" s="9" t="n">
        <f aca="false">MAX(0,MIN(D2760,Scenario!$B$12)-MAX(C2760,Scenario!$B$11))/60</f>
        <v>65.0166666666667</v>
      </c>
    </row>
    <row r="2761" customFormat="false" ht="15" hidden="false" customHeight="false" outlineLevel="0" collapsed="false">
      <c r="A2761" s="6" t="s">
        <v>4515</v>
      </c>
      <c r="B2761" s="6" t="s">
        <v>7883</v>
      </c>
      <c r="C2761" s="6" t="n">
        <v>1787567486</v>
      </c>
      <c r="D2761" s="6" t="n">
        <v>1787568203</v>
      </c>
      <c r="E2761" s="9" t="n">
        <f aca="false">MAX(0,MIN(D2761,Scenario!$B$12)-MAX(C2761,Scenario!$B$11))/60</f>
        <v>11.95</v>
      </c>
    </row>
    <row r="2762" customFormat="false" ht="15" hidden="false" customHeight="false" outlineLevel="0" collapsed="false">
      <c r="A2762" s="6" t="s">
        <v>4491</v>
      </c>
      <c r="B2762" s="6" t="s">
        <v>7889</v>
      </c>
      <c r="C2762" s="6" t="n">
        <v>1787567558</v>
      </c>
      <c r="D2762" s="6" t="n">
        <v>1787569260</v>
      </c>
      <c r="E2762" s="9" t="n">
        <f aca="false">MAX(0,MIN(D2762,Scenario!$B$12)-MAX(C2762,Scenario!$B$11))/60</f>
        <v>28.3666666666667</v>
      </c>
    </row>
    <row r="2763" customFormat="false" ht="15" hidden="false" customHeight="false" outlineLevel="0" collapsed="false">
      <c r="A2763" s="6" t="s">
        <v>4517</v>
      </c>
      <c r="B2763" s="6" t="s">
        <v>7883</v>
      </c>
      <c r="C2763" s="6" t="n">
        <v>1787568219</v>
      </c>
      <c r="D2763" s="6" t="n">
        <v>1787571534</v>
      </c>
      <c r="E2763" s="9" t="n">
        <f aca="false">MAX(0,MIN(D2763,Scenario!$B$12)-MAX(C2763,Scenario!$B$11))/60</f>
        <v>55.25</v>
      </c>
    </row>
    <row r="2764" customFormat="false" ht="15" hidden="false" customHeight="false" outlineLevel="0" collapsed="false">
      <c r="A2764" s="6" t="s">
        <v>4519</v>
      </c>
      <c r="B2764" s="6" t="s">
        <v>7884</v>
      </c>
      <c r="C2764" s="6" t="n">
        <v>1787568434</v>
      </c>
      <c r="D2764" s="6" t="n">
        <v>1787571455</v>
      </c>
      <c r="E2764" s="9" t="n">
        <f aca="false">MAX(0,MIN(D2764,Scenario!$B$12)-MAX(C2764,Scenario!$B$11))/60</f>
        <v>50.35</v>
      </c>
    </row>
    <row r="2765" customFormat="false" ht="15" hidden="false" customHeight="false" outlineLevel="0" collapsed="false">
      <c r="A2765" s="6" t="s">
        <v>4513</v>
      </c>
      <c r="B2765" s="6" t="s">
        <v>7889</v>
      </c>
      <c r="C2765" s="6" t="n">
        <v>1787569285</v>
      </c>
      <c r="D2765" s="6" t="n">
        <v>1787572135</v>
      </c>
      <c r="E2765" s="9" t="n">
        <f aca="false">MAX(0,MIN(D2765,Scenario!$B$12)-MAX(C2765,Scenario!$B$11))/60</f>
        <v>47.5</v>
      </c>
    </row>
    <row r="2766" customFormat="false" ht="15" hidden="false" customHeight="false" outlineLevel="0" collapsed="false">
      <c r="A2766" s="6" t="s">
        <v>4523</v>
      </c>
      <c r="B2766" s="6" t="s">
        <v>7887</v>
      </c>
      <c r="C2766" s="6" t="n">
        <v>1787570014</v>
      </c>
      <c r="D2766" s="6" t="n">
        <v>1787571052</v>
      </c>
      <c r="E2766" s="9" t="n">
        <f aca="false">MAX(0,MIN(D2766,Scenario!$B$12)-MAX(C2766,Scenario!$B$11))/60</f>
        <v>17.3</v>
      </c>
    </row>
    <row r="2767" customFormat="false" ht="15" hidden="false" customHeight="false" outlineLevel="0" collapsed="false">
      <c r="A2767" s="6" t="s">
        <v>4521</v>
      </c>
      <c r="B2767" s="6" t="s">
        <v>7885</v>
      </c>
      <c r="C2767" s="6" t="n">
        <v>1787570552</v>
      </c>
      <c r="D2767" s="6" t="n">
        <v>1787574488</v>
      </c>
      <c r="E2767" s="9" t="n">
        <f aca="false">MAX(0,MIN(D2767,Scenario!$B$12)-MAX(C2767,Scenario!$B$11))/60</f>
        <v>65.6</v>
      </c>
    </row>
    <row r="2768" customFormat="false" ht="15" hidden="false" customHeight="false" outlineLevel="0" collapsed="false">
      <c r="A2768" s="6" t="s">
        <v>4525</v>
      </c>
      <c r="B2768" s="6" t="s">
        <v>7887</v>
      </c>
      <c r="C2768" s="6" t="n">
        <v>1787571585</v>
      </c>
      <c r="D2768" s="6" t="n">
        <v>1787576116</v>
      </c>
      <c r="E2768" s="9" t="n">
        <f aca="false">MAX(0,MIN(D2768,Scenario!$B$12)-MAX(C2768,Scenario!$B$11))/60</f>
        <v>75.5166666666667</v>
      </c>
    </row>
    <row r="2769" customFormat="false" ht="15" hidden="false" customHeight="false" outlineLevel="0" collapsed="false">
      <c r="A2769" s="6" t="s">
        <v>4527</v>
      </c>
      <c r="B2769" s="6" t="s">
        <v>7884</v>
      </c>
      <c r="C2769" s="6" t="n">
        <v>1787571585</v>
      </c>
      <c r="D2769" s="6" t="n">
        <v>1787573534</v>
      </c>
      <c r="E2769" s="9" t="n">
        <f aca="false">MAX(0,MIN(D2769,Scenario!$B$12)-MAX(C2769,Scenario!$B$11))/60</f>
        <v>32.4833333333333</v>
      </c>
    </row>
    <row r="2770" customFormat="false" ht="15" hidden="false" customHeight="false" outlineLevel="0" collapsed="false">
      <c r="A2770" s="6" t="s">
        <v>4529</v>
      </c>
      <c r="B2770" s="6" t="s">
        <v>7892</v>
      </c>
      <c r="C2770" s="6" t="n">
        <v>1787573064</v>
      </c>
      <c r="D2770" s="6" t="n">
        <v>1787574599</v>
      </c>
      <c r="E2770" s="9" t="n">
        <f aca="false">MAX(0,MIN(D2770,Scenario!$B$12)-MAX(C2770,Scenario!$B$11))/60</f>
        <v>25.5833333333333</v>
      </c>
    </row>
    <row r="2771" customFormat="false" ht="15" hidden="false" customHeight="false" outlineLevel="0" collapsed="false">
      <c r="A2771" s="6" t="s">
        <v>4531</v>
      </c>
      <c r="B2771" s="6" t="s">
        <v>7890</v>
      </c>
      <c r="C2771" s="6" t="n">
        <v>1787573568</v>
      </c>
      <c r="D2771" s="6" t="n">
        <v>1787576097</v>
      </c>
      <c r="E2771" s="9" t="n">
        <f aca="false">MAX(0,MIN(D2771,Scenario!$B$12)-MAX(C2771,Scenario!$B$11))/60</f>
        <v>42.15</v>
      </c>
    </row>
    <row r="2772" customFormat="false" ht="15" hidden="false" customHeight="false" outlineLevel="0" collapsed="false">
      <c r="A2772" s="6" t="s">
        <v>4533</v>
      </c>
      <c r="B2772" s="6" t="s">
        <v>7891</v>
      </c>
      <c r="C2772" s="6" t="n">
        <v>1787574561</v>
      </c>
      <c r="D2772" s="6" t="n">
        <v>1787576461</v>
      </c>
      <c r="E2772" s="9" t="n">
        <f aca="false">MAX(0,MIN(D2772,Scenario!$B$12)-MAX(C2772,Scenario!$B$11))/60</f>
        <v>31.6666666666667</v>
      </c>
    </row>
    <row r="2773" customFormat="false" ht="15" hidden="false" customHeight="false" outlineLevel="0" collapsed="false">
      <c r="A2773" s="6" t="s">
        <v>4539</v>
      </c>
      <c r="B2773" s="6" t="s">
        <v>7892</v>
      </c>
      <c r="C2773" s="6" t="n">
        <v>1787575664</v>
      </c>
      <c r="D2773" s="6" t="n">
        <v>1787579149</v>
      </c>
      <c r="E2773" s="9" t="n">
        <f aca="false">MAX(0,MIN(D2773,Scenario!$B$12)-MAX(C2773,Scenario!$B$11))/60</f>
        <v>58.0833333333333</v>
      </c>
    </row>
    <row r="2774" customFormat="false" ht="15" hidden="false" customHeight="false" outlineLevel="0" collapsed="false">
      <c r="A2774" s="6" t="s">
        <v>4495</v>
      </c>
      <c r="B2774" s="6" t="s">
        <v>7887</v>
      </c>
      <c r="C2774" s="6" t="n">
        <v>1787576132</v>
      </c>
      <c r="D2774" s="6" t="n">
        <v>1787578843</v>
      </c>
      <c r="E2774" s="9" t="n">
        <f aca="false">MAX(0,MIN(D2774,Scenario!$B$12)-MAX(C2774,Scenario!$B$11))/60</f>
        <v>45.1833333333333</v>
      </c>
    </row>
    <row r="2775" customFormat="false" ht="15" hidden="false" customHeight="false" outlineLevel="0" collapsed="false">
      <c r="A2775" s="6" t="s">
        <v>4535</v>
      </c>
      <c r="B2775" s="6" t="s">
        <v>7890</v>
      </c>
      <c r="C2775" s="6" t="n">
        <v>1787576132</v>
      </c>
      <c r="D2775" s="6" t="n">
        <v>1787577111</v>
      </c>
      <c r="E2775" s="9" t="n">
        <f aca="false">MAX(0,MIN(D2775,Scenario!$B$12)-MAX(C2775,Scenario!$B$11))/60</f>
        <v>16.3166666666667</v>
      </c>
    </row>
    <row r="2776" customFormat="false" ht="15" hidden="false" customHeight="false" outlineLevel="0" collapsed="false">
      <c r="A2776" s="6" t="s">
        <v>4521</v>
      </c>
      <c r="B2776" s="6" t="s">
        <v>7885</v>
      </c>
      <c r="C2776" s="6" t="n">
        <v>1787576270</v>
      </c>
      <c r="D2776" s="6" t="n">
        <v>1787580000</v>
      </c>
      <c r="E2776" s="9" t="n">
        <f aca="false">MAX(0,MIN(D2776,Scenario!$B$12)-MAX(C2776,Scenario!$B$11))/60</f>
        <v>62.1666666666667</v>
      </c>
    </row>
    <row r="2777" customFormat="false" ht="15" hidden="false" customHeight="false" outlineLevel="0" collapsed="false">
      <c r="A2777" s="6" t="s">
        <v>4541</v>
      </c>
      <c r="B2777" s="6" t="s">
        <v>7891</v>
      </c>
      <c r="C2777" s="6" t="n">
        <v>1787576500</v>
      </c>
      <c r="D2777" s="6" t="n">
        <v>1787576899</v>
      </c>
      <c r="E2777" s="9" t="n">
        <f aca="false">MAX(0,MIN(D2777,Scenario!$B$12)-MAX(C2777,Scenario!$B$11))/60</f>
        <v>6.65</v>
      </c>
    </row>
    <row r="2778" customFormat="false" ht="15" hidden="false" customHeight="false" outlineLevel="0" collapsed="false">
      <c r="A2778" s="6" t="s">
        <v>4543</v>
      </c>
      <c r="B2778" s="6" t="s">
        <v>7891</v>
      </c>
      <c r="C2778" s="6" t="n">
        <v>1787577519</v>
      </c>
      <c r="D2778" s="6" t="n">
        <v>1787578372</v>
      </c>
      <c r="E2778" s="9" t="n">
        <f aca="false">MAX(0,MIN(D2778,Scenario!$B$12)-MAX(C2778,Scenario!$B$11))/60</f>
        <v>14.2166666666667</v>
      </c>
    </row>
    <row r="2779" customFormat="false" ht="15" hidden="false" customHeight="false" outlineLevel="0" collapsed="false">
      <c r="A2779" s="6" t="s">
        <v>4545</v>
      </c>
      <c r="B2779" s="6" t="s">
        <v>7886</v>
      </c>
      <c r="C2779" s="6" t="n">
        <v>1787577679</v>
      </c>
      <c r="D2779" s="6" t="n">
        <v>1787579253</v>
      </c>
      <c r="E2779" s="9" t="n">
        <f aca="false">MAX(0,MIN(D2779,Scenario!$B$12)-MAX(C2779,Scenario!$B$11))/60</f>
        <v>26.2333333333333</v>
      </c>
    </row>
    <row r="2780" customFormat="false" ht="15" hidden="false" customHeight="false" outlineLevel="0" collapsed="false">
      <c r="A2780" s="6" t="s">
        <v>4547</v>
      </c>
      <c r="B2780" s="6" t="s">
        <v>7890</v>
      </c>
      <c r="C2780" s="6" t="n">
        <v>1787577699</v>
      </c>
      <c r="D2780" s="6" t="n">
        <v>1787578643</v>
      </c>
      <c r="E2780" s="9" t="n">
        <f aca="false">MAX(0,MIN(D2780,Scenario!$B$12)-MAX(C2780,Scenario!$B$11))/60</f>
        <v>15.7333333333333</v>
      </c>
    </row>
    <row r="2781" customFormat="false" ht="15" hidden="false" customHeight="false" outlineLevel="0" collapsed="false">
      <c r="A2781" s="6" t="s">
        <v>4525</v>
      </c>
      <c r="B2781" s="6" t="s">
        <v>7887</v>
      </c>
      <c r="C2781" s="6" t="n">
        <v>1787578859</v>
      </c>
      <c r="D2781" s="6" t="n">
        <v>1787583076</v>
      </c>
      <c r="E2781" s="9" t="n">
        <f aca="false">MAX(0,MIN(D2781,Scenario!$B$12)-MAX(C2781,Scenario!$B$11))/60</f>
        <v>70.2833333333333</v>
      </c>
    </row>
    <row r="2782" customFormat="false" ht="15" hidden="false" customHeight="false" outlineLevel="0" collapsed="false">
      <c r="A2782" s="6" t="s">
        <v>4549</v>
      </c>
      <c r="B2782" s="6" t="s">
        <v>7890</v>
      </c>
      <c r="C2782" s="6" t="n">
        <v>1787579064</v>
      </c>
      <c r="D2782" s="6" t="n">
        <v>1787583694</v>
      </c>
      <c r="E2782" s="9" t="n">
        <f aca="false">MAX(0,MIN(D2782,Scenario!$B$12)-MAX(C2782,Scenario!$B$11))/60</f>
        <v>77.1666666666667</v>
      </c>
    </row>
    <row r="2783" customFormat="false" ht="15" hidden="false" customHeight="false" outlineLevel="0" collapsed="false">
      <c r="A2783" s="6" t="s">
        <v>4551</v>
      </c>
      <c r="B2783" s="6" t="s">
        <v>7892</v>
      </c>
      <c r="C2783" s="6" t="n">
        <v>1787579201</v>
      </c>
      <c r="D2783" s="6" t="n">
        <v>1787581355</v>
      </c>
      <c r="E2783" s="9" t="n">
        <f aca="false">MAX(0,MIN(D2783,Scenario!$B$12)-MAX(C2783,Scenario!$B$11))/60</f>
        <v>35.9</v>
      </c>
    </row>
    <row r="2784" customFormat="false" ht="15" hidden="false" customHeight="false" outlineLevel="0" collapsed="false">
      <c r="A2784" s="6" t="s">
        <v>4553</v>
      </c>
      <c r="B2784" s="6" t="s">
        <v>7886</v>
      </c>
      <c r="C2784" s="6" t="n">
        <v>1787579400</v>
      </c>
      <c r="D2784" s="6" t="n">
        <v>1787581571</v>
      </c>
      <c r="E2784" s="9" t="n">
        <f aca="false">MAX(0,MIN(D2784,Scenario!$B$12)-MAX(C2784,Scenario!$B$11))/60</f>
        <v>36.1833333333333</v>
      </c>
    </row>
    <row r="2785" customFormat="false" ht="15" hidden="false" customHeight="false" outlineLevel="0" collapsed="false">
      <c r="A2785" s="6" t="s">
        <v>4557</v>
      </c>
      <c r="B2785" s="6" t="s">
        <v>7891</v>
      </c>
      <c r="C2785" s="6" t="n">
        <v>1787580799</v>
      </c>
      <c r="D2785" s="6" t="n">
        <v>1787585814</v>
      </c>
      <c r="E2785" s="9" t="n">
        <f aca="false">MAX(0,MIN(D2785,Scenario!$B$12)-MAX(C2785,Scenario!$B$11))/60</f>
        <v>83.5833333333333</v>
      </c>
    </row>
    <row r="2786" customFormat="false" ht="15" hidden="false" customHeight="false" outlineLevel="0" collapsed="false">
      <c r="A2786" s="6" t="s">
        <v>4539</v>
      </c>
      <c r="B2786" s="6" t="s">
        <v>7892</v>
      </c>
      <c r="C2786" s="6" t="n">
        <v>1787581369</v>
      </c>
      <c r="D2786" s="6" t="n">
        <v>1787583702</v>
      </c>
      <c r="E2786" s="9" t="n">
        <f aca="false">MAX(0,MIN(D2786,Scenario!$B$12)-MAX(C2786,Scenario!$B$11))/60</f>
        <v>38.8833333333333</v>
      </c>
    </row>
    <row r="2787" customFormat="false" ht="15" hidden="false" customHeight="false" outlineLevel="0" collapsed="false">
      <c r="A2787" s="6" t="s">
        <v>4561</v>
      </c>
      <c r="B2787" s="6" t="s">
        <v>7889</v>
      </c>
      <c r="C2787" s="6" t="n">
        <v>1787582243</v>
      </c>
      <c r="D2787" s="6" t="n">
        <v>1787585379</v>
      </c>
      <c r="E2787" s="9" t="n">
        <f aca="false">MAX(0,MIN(D2787,Scenario!$B$12)-MAX(C2787,Scenario!$B$11))/60</f>
        <v>52.2666666666667</v>
      </c>
    </row>
    <row r="2788" customFormat="false" ht="15" hidden="false" customHeight="false" outlineLevel="0" collapsed="false">
      <c r="A2788" s="6" t="s">
        <v>4495</v>
      </c>
      <c r="B2788" s="6" t="s">
        <v>7887</v>
      </c>
      <c r="C2788" s="6" t="n">
        <v>1787583081</v>
      </c>
      <c r="D2788" s="6" t="n">
        <v>1787586231</v>
      </c>
      <c r="E2788" s="9" t="n">
        <f aca="false">MAX(0,MIN(D2788,Scenario!$B$12)-MAX(C2788,Scenario!$B$11))/60</f>
        <v>52.5</v>
      </c>
    </row>
    <row r="2789" customFormat="false" ht="15" hidden="false" customHeight="false" outlineLevel="0" collapsed="false">
      <c r="A2789" s="6" t="s">
        <v>4563</v>
      </c>
      <c r="B2789" s="6" t="s">
        <v>7892</v>
      </c>
      <c r="C2789" s="6" t="n">
        <v>1787583732</v>
      </c>
      <c r="D2789" s="6" t="n">
        <v>1787584280</v>
      </c>
      <c r="E2789" s="9" t="n">
        <f aca="false">MAX(0,MIN(D2789,Scenario!$B$12)-MAX(C2789,Scenario!$B$11))/60</f>
        <v>9.13333333333333</v>
      </c>
    </row>
    <row r="2790" customFormat="false" ht="15" hidden="false" customHeight="false" outlineLevel="0" collapsed="false">
      <c r="A2790" s="6" t="s">
        <v>4555</v>
      </c>
      <c r="B2790" s="6" t="s">
        <v>7890</v>
      </c>
      <c r="C2790" s="6" t="n">
        <v>1787584142</v>
      </c>
      <c r="D2790" s="6" t="n">
        <v>1787589252</v>
      </c>
      <c r="E2790" s="9" t="n">
        <f aca="false">MAX(0,MIN(D2790,Scenario!$B$12)-MAX(C2790,Scenario!$B$11))/60</f>
        <v>85.1666666666667</v>
      </c>
    </row>
    <row r="2791" customFormat="false" ht="15" hidden="false" customHeight="false" outlineLevel="0" collapsed="false">
      <c r="A2791" s="6" t="s">
        <v>4563</v>
      </c>
      <c r="B2791" s="6" t="s">
        <v>7889</v>
      </c>
      <c r="C2791" s="6" t="n">
        <v>1787585395</v>
      </c>
      <c r="D2791" s="6" t="n">
        <v>1787585974</v>
      </c>
      <c r="E2791" s="9" t="n">
        <f aca="false">MAX(0,MIN(D2791,Scenario!$B$12)-MAX(C2791,Scenario!$B$11))/60</f>
        <v>9.65</v>
      </c>
    </row>
    <row r="2792" customFormat="false" ht="15" hidden="false" customHeight="false" outlineLevel="0" collapsed="false">
      <c r="A2792" s="6" t="s">
        <v>4559</v>
      </c>
      <c r="B2792" s="6" t="s">
        <v>7891</v>
      </c>
      <c r="C2792" s="6" t="n">
        <v>1787585863</v>
      </c>
      <c r="D2792" s="6" t="n">
        <v>1787587465</v>
      </c>
      <c r="E2792" s="9" t="n">
        <f aca="false">MAX(0,MIN(D2792,Scenario!$B$12)-MAX(C2792,Scenario!$B$11))/60</f>
        <v>26.7</v>
      </c>
    </row>
    <row r="2793" customFormat="false" ht="15" hidden="false" customHeight="false" outlineLevel="0" collapsed="false">
      <c r="A2793" s="6" t="s">
        <v>4563</v>
      </c>
      <c r="B2793" s="6" t="s">
        <v>7889</v>
      </c>
      <c r="C2793" s="6" t="n">
        <v>1787586607</v>
      </c>
      <c r="D2793" s="6" t="n">
        <v>1787587013</v>
      </c>
      <c r="E2793" s="9" t="n">
        <f aca="false">MAX(0,MIN(D2793,Scenario!$B$12)-MAX(C2793,Scenario!$B$11))/60</f>
        <v>6.76666666666667</v>
      </c>
    </row>
    <row r="2794" customFormat="false" ht="15" hidden="false" customHeight="false" outlineLevel="0" collapsed="false">
      <c r="A2794" s="6" t="s">
        <v>4567</v>
      </c>
      <c r="B2794" s="6" t="s">
        <v>7894</v>
      </c>
      <c r="C2794" s="6" t="n">
        <v>1787587238</v>
      </c>
      <c r="D2794" s="6" t="n">
        <v>1787588899</v>
      </c>
      <c r="E2794" s="9" t="n">
        <f aca="false">MAX(0,MIN(D2794,Scenario!$B$12)-MAX(C2794,Scenario!$B$11))/60</f>
        <v>27.6833333333333</v>
      </c>
    </row>
    <row r="2795" customFormat="false" ht="15" hidden="false" customHeight="false" outlineLevel="0" collapsed="false">
      <c r="A2795" s="6" t="s">
        <v>4575</v>
      </c>
      <c r="B2795" s="6" t="s">
        <v>7895</v>
      </c>
      <c r="C2795" s="6" t="n">
        <v>1787587252</v>
      </c>
      <c r="D2795" s="6" t="n">
        <v>1787590318</v>
      </c>
      <c r="E2795" s="9" t="n">
        <f aca="false">MAX(0,MIN(D2795,Scenario!$B$12)-MAX(C2795,Scenario!$B$11))/60</f>
        <v>51.1</v>
      </c>
    </row>
    <row r="2796" customFormat="false" ht="15" hidden="false" customHeight="false" outlineLevel="0" collapsed="false">
      <c r="A2796" s="6" t="s">
        <v>4573</v>
      </c>
      <c r="B2796" s="6" t="s">
        <v>7893</v>
      </c>
      <c r="C2796" s="6" t="n">
        <v>1787587253</v>
      </c>
      <c r="D2796" s="6" t="n">
        <v>1787590135</v>
      </c>
      <c r="E2796" s="9" t="n">
        <f aca="false">MAX(0,MIN(D2796,Scenario!$B$12)-MAX(C2796,Scenario!$B$11))/60</f>
        <v>48.0333333333333</v>
      </c>
    </row>
    <row r="2797" customFormat="false" ht="15" hidden="false" customHeight="false" outlineLevel="0" collapsed="false">
      <c r="A2797" s="6" t="s">
        <v>4565</v>
      </c>
      <c r="B2797" s="6" t="s">
        <v>7887</v>
      </c>
      <c r="C2797" s="6" t="n">
        <v>1787588086</v>
      </c>
      <c r="D2797" s="6" t="n">
        <v>1787589462</v>
      </c>
      <c r="E2797" s="9" t="n">
        <f aca="false">MAX(0,MIN(D2797,Scenario!$B$12)-MAX(C2797,Scenario!$B$11))/60</f>
        <v>22.9333333333333</v>
      </c>
    </row>
    <row r="2798" customFormat="false" ht="15" hidden="false" customHeight="false" outlineLevel="0" collapsed="false">
      <c r="A2798" s="6" t="s">
        <v>4577</v>
      </c>
      <c r="B2798" s="6" t="s">
        <v>7892</v>
      </c>
      <c r="C2798" s="6" t="n">
        <v>1787588290</v>
      </c>
      <c r="D2798" s="6" t="n">
        <v>1787591197</v>
      </c>
      <c r="E2798" s="9" t="n">
        <f aca="false">MAX(0,MIN(D2798,Scenario!$B$12)-MAX(C2798,Scenario!$B$11))/60</f>
        <v>48.45</v>
      </c>
    </row>
    <row r="2799" customFormat="false" ht="15" hidden="false" customHeight="false" outlineLevel="0" collapsed="false">
      <c r="A2799" s="6" t="s">
        <v>4569</v>
      </c>
      <c r="B2799" s="6" t="s">
        <v>7894</v>
      </c>
      <c r="C2799" s="6" t="n">
        <v>1787588912</v>
      </c>
      <c r="D2799" s="6" t="n">
        <v>1787589401</v>
      </c>
      <c r="E2799" s="9" t="n">
        <f aca="false">MAX(0,MIN(D2799,Scenario!$B$12)-MAX(C2799,Scenario!$B$11))/60</f>
        <v>8.15</v>
      </c>
    </row>
    <row r="2800" customFormat="false" ht="15" hidden="false" customHeight="false" outlineLevel="0" collapsed="false">
      <c r="A2800" s="6" t="s">
        <v>4549</v>
      </c>
      <c r="B2800" s="6" t="s">
        <v>7890</v>
      </c>
      <c r="C2800" s="6" t="n">
        <v>1787589264</v>
      </c>
      <c r="D2800" s="6" t="n">
        <v>1787592285</v>
      </c>
      <c r="E2800" s="9" t="n">
        <f aca="false">MAX(0,MIN(D2800,Scenario!$B$12)-MAX(C2800,Scenario!$B$11))/60</f>
        <v>50.35</v>
      </c>
    </row>
    <row r="2801" customFormat="false" ht="15" hidden="false" customHeight="false" outlineLevel="0" collapsed="false">
      <c r="A2801" s="6" t="s">
        <v>4581</v>
      </c>
      <c r="B2801" s="6" t="s">
        <v>7891</v>
      </c>
      <c r="C2801" s="6" t="n">
        <v>1787589344</v>
      </c>
      <c r="D2801" s="6" t="n">
        <v>1787591681</v>
      </c>
      <c r="E2801" s="9" t="n">
        <f aca="false">MAX(0,MIN(D2801,Scenario!$B$12)-MAX(C2801,Scenario!$B$11))/60</f>
        <v>38.95</v>
      </c>
    </row>
    <row r="2802" customFormat="false" ht="15" hidden="false" customHeight="false" outlineLevel="0" collapsed="false">
      <c r="A2802" s="6" t="s">
        <v>4579</v>
      </c>
      <c r="B2802" s="6" t="s">
        <v>7893</v>
      </c>
      <c r="C2802" s="6" t="n">
        <v>1787590169</v>
      </c>
      <c r="D2802" s="6" t="n">
        <v>1787591405</v>
      </c>
      <c r="E2802" s="9" t="n">
        <f aca="false">MAX(0,MIN(D2802,Scenario!$B$12)-MAX(C2802,Scenario!$B$11))/60</f>
        <v>20.6</v>
      </c>
    </row>
    <row r="2803" customFormat="false" ht="15" hidden="false" customHeight="false" outlineLevel="0" collapsed="false">
      <c r="A2803" s="6" t="s">
        <v>4497</v>
      </c>
      <c r="B2803" s="6" t="s">
        <v>7894</v>
      </c>
      <c r="C2803" s="6" t="n">
        <v>1787590554</v>
      </c>
      <c r="D2803" s="6" t="n">
        <v>1787591494</v>
      </c>
      <c r="E2803" s="9" t="n">
        <f aca="false">MAX(0,MIN(D2803,Scenario!$B$12)-MAX(C2803,Scenario!$B$11))/60</f>
        <v>15.6666666666667</v>
      </c>
    </row>
    <row r="2804" customFormat="false" ht="15" hidden="false" customHeight="false" outlineLevel="0" collapsed="false">
      <c r="A2804" s="6" t="s">
        <v>4585</v>
      </c>
      <c r="B2804" s="6" t="s">
        <v>7895</v>
      </c>
      <c r="C2804" s="6" t="n">
        <v>1787591193</v>
      </c>
      <c r="D2804" s="6" t="n">
        <v>1787591980</v>
      </c>
      <c r="E2804" s="9" t="n">
        <f aca="false">MAX(0,MIN(D2804,Scenario!$B$12)-MAX(C2804,Scenario!$B$11))/60</f>
        <v>13.1166666666667</v>
      </c>
    </row>
    <row r="2805" customFormat="false" ht="15" hidden="false" customHeight="false" outlineLevel="0" collapsed="false">
      <c r="A2805" s="6" t="s">
        <v>4569</v>
      </c>
      <c r="B2805" s="6" t="s">
        <v>7892</v>
      </c>
      <c r="C2805" s="6" t="n">
        <v>1787591234</v>
      </c>
      <c r="D2805" s="6" t="n">
        <v>1787595343</v>
      </c>
      <c r="E2805" s="9" t="n">
        <f aca="false">MAX(0,MIN(D2805,Scenario!$B$12)-MAX(C2805,Scenario!$B$11))/60</f>
        <v>68.4833333333333</v>
      </c>
    </row>
    <row r="2806" customFormat="false" ht="15" hidden="false" customHeight="false" outlineLevel="0" collapsed="false">
      <c r="A2806" s="6" t="s">
        <v>4583</v>
      </c>
      <c r="B2806" s="6" t="s">
        <v>7893</v>
      </c>
      <c r="C2806" s="6" t="n">
        <v>1787591428</v>
      </c>
      <c r="D2806" s="6" t="n">
        <v>1787595182</v>
      </c>
      <c r="E2806" s="9" t="n">
        <f aca="false">MAX(0,MIN(D2806,Scenario!$B$12)-MAX(C2806,Scenario!$B$11))/60</f>
        <v>62.5666666666667</v>
      </c>
    </row>
    <row r="2807" customFormat="false" ht="15" hidden="false" customHeight="false" outlineLevel="0" collapsed="false">
      <c r="A2807" s="6" t="s">
        <v>4575</v>
      </c>
      <c r="B2807" s="6" t="s">
        <v>7895</v>
      </c>
      <c r="C2807" s="6" t="n">
        <v>1787592064</v>
      </c>
      <c r="D2807" s="6" t="n">
        <v>1787595859</v>
      </c>
      <c r="E2807" s="9" t="n">
        <f aca="false">MAX(0,MIN(D2807,Scenario!$B$12)-MAX(C2807,Scenario!$B$11))/60</f>
        <v>63.25</v>
      </c>
    </row>
    <row r="2808" customFormat="false" ht="15" hidden="false" customHeight="false" outlineLevel="0" collapsed="false">
      <c r="A2808" s="6" t="s">
        <v>4587</v>
      </c>
      <c r="B2808" s="6" t="s">
        <v>7894</v>
      </c>
      <c r="C2808" s="6" t="n">
        <v>1787592885</v>
      </c>
      <c r="D2808" s="6" t="n">
        <v>1787593159</v>
      </c>
      <c r="E2808" s="9" t="n">
        <f aca="false">MAX(0,MIN(D2808,Scenario!$B$12)-MAX(C2808,Scenario!$B$11))/60</f>
        <v>4.56666666666667</v>
      </c>
    </row>
    <row r="2809" customFormat="false" ht="15" hidden="false" customHeight="false" outlineLevel="0" collapsed="false">
      <c r="A2809" s="6" t="s">
        <v>4587</v>
      </c>
      <c r="B2809" s="6" t="s">
        <v>7894</v>
      </c>
      <c r="C2809" s="6" t="n">
        <v>1787593824</v>
      </c>
      <c r="D2809" s="6" t="n">
        <v>1787594531</v>
      </c>
      <c r="E2809" s="9" t="n">
        <f aca="false">MAX(0,MIN(D2809,Scenario!$B$12)-MAX(C2809,Scenario!$B$11))/60</f>
        <v>11.7833333333333</v>
      </c>
    </row>
    <row r="2810" customFormat="false" ht="15" hidden="false" customHeight="false" outlineLevel="0" collapsed="false">
      <c r="A2810" s="6" t="s">
        <v>4589</v>
      </c>
      <c r="B2810" s="6" t="s">
        <v>7891</v>
      </c>
      <c r="C2810" s="6" t="n">
        <v>1787594849</v>
      </c>
      <c r="D2810" s="6" t="n">
        <v>1787596958</v>
      </c>
      <c r="E2810" s="9" t="n">
        <f aca="false">MAX(0,MIN(D2810,Scenario!$B$12)-MAX(C2810,Scenario!$B$11))/60</f>
        <v>35.15</v>
      </c>
    </row>
    <row r="2811" customFormat="false" ht="15" hidden="false" customHeight="false" outlineLevel="0" collapsed="false">
      <c r="A2811" s="6" t="s">
        <v>4585</v>
      </c>
      <c r="B2811" s="6" t="s">
        <v>7895</v>
      </c>
      <c r="C2811" s="6" t="n">
        <v>1787595886</v>
      </c>
      <c r="D2811" s="6" t="n">
        <v>1787596682</v>
      </c>
      <c r="E2811" s="9" t="n">
        <f aca="false">MAX(0,MIN(D2811,Scenario!$B$12)-MAX(C2811,Scenario!$B$11))/60</f>
        <v>13.2666666666667</v>
      </c>
    </row>
    <row r="2812" customFormat="false" ht="15" hidden="false" customHeight="false" outlineLevel="0" collapsed="false">
      <c r="A2812" s="6" t="s">
        <v>4591</v>
      </c>
      <c r="B2812" s="6" t="s">
        <v>7897</v>
      </c>
      <c r="C2812" s="6" t="n">
        <v>1787596792</v>
      </c>
      <c r="D2812" s="6" t="n">
        <v>1787599889</v>
      </c>
      <c r="E2812" s="9" t="n">
        <f aca="false">MAX(0,MIN(D2812,Scenario!$B$12)-MAX(C2812,Scenario!$B$11))/60</f>
        <v>51.6166666666667</v>
      </c>
    </row>
    <row r="2813" customFormat="false" ht="15" hidden="false" customHeight="false" outlineLevel="0" collapsed="false">
      <c r="A2813" s="6" t="s">
        <v>4593</v>
      </c>
      <c r="B2813" s="6" t="s">
        <v>7894</v>
      </c>
      <c r="C2813" s="6" t="n">
        <v>1787598725</v>
      </c>
      <c r="D2813" s="6" t="n">
        <v>1787600050</v>
      </c>
      <c r="E2813" s="9" t="n">
        <f aca="false">MAX(0,MIN(D2813,Scenario!$B$12)-MAX(C2813,Scenario!$B$11))/60</f>
        <v>22.0833333333333</v>
      </c>
    </row>
    <row r="2814" customFormat="false" ht="15" hidden="false" customHeight="false" outlineLevel="0" collapsed="false">
      <c r="A2814" s="6" t="s">
        <v>4595</v>
      </c>
      <c r="B2814" s="6" t="s">
        <v>7896</v>
      </c>
      <c r="C2814" s="6" t="n">
        <v>1787600703</v>
      </c>
      <c r="D2814" s="6" t="n">
        <v>1787602030</v>
      </c>
      <c r="E2814" s="9" t="n">
        <f aca="false">MAX(0,MIN(D2814,Scenario!$B$12)-MAX(C2814,Scenario!$B$11))/60</f>
        <v>22.1166666666667</v>
      </c>
    </row>
    <row r="2815" customFormat="false" ht="15" hidden="false" customHeight="false" outlineLevel="0" collapsed="false">
      <c r="A2815" s="6" t="s">
        <v>4597</v>
      </c>
      <c r="B2815" s="6" t="s">
        <v>7895</v>
      </c>
      <c r="C2815" s="6" t="n">
        <v>1787600740</v>
      </c>
      <c r="D2815" s="6" t="n">
        <v>1787603087</v>
      </c>
      <c r="E2815" s="9" t="n">
        <f aca="false">MAX(0,MIN(D2815,Scenario!$B$12)-MAX(C2815,Scenario!$B$11))/60</f>
        <v>39.1166666666667</v>
      </c>
    </row>
    <row r="2816" customFormat="false" ht="15" hidden="false" customHeight="false" outlineLevel="0" collapsed="false">
      <c r="A2816" s="6" t="s">
        <v>4599</v>
      </c>
      <c r="B2816" s="6" t="s">
        <v>7897</v>
      </c>
      <c r="C2816" s="6" t="n">
        <v>1787603636</v>
      </c>
      <c r="D2816" s="6" t="n">
        <v>1787607393</v>
      </c>
      <c r="E2816" s="9" t="n">
        <f aca="false">MAX(0,MIN(D2816,Scenario!$B$12)-MAX(C2816,Scenario!$B$11))/60</f>
        <v>62.6166666666667</v>
      </c>
    </row>
    <row r="2817" customFormat="false" ht="15" hidden="false" customHeight="false" outlineLevel="0" collapsed="false">
      <c r="A2817" s="6" t="s">
        <v>4595</v>
      </c>
      <c r="B2817" s="6" t="s">
        <v>7896</v>
      </c>
      <c r="C2817" s="6" t="n">
        <v>1787603795</v>
      </c>
      <c r="D2817" s="6" t="n">
        <v>1787604480</v>
      </c>
      <c r="E2817" s="9" t="n">
        <f aca="false">MAX(0,MIN(D2817,Scenario!$B$12)-MAX(C2817,Scenario!$B$11))/60</f>
        <v>11.4166666666667</v>
      </c>
    </row>
    <row r="2818" customFormat="false" ht="15" hidden="false" customHeight="false" outlineLevel="0" collapsed="false">
      <c r="A2818" s="6" t="s">
        <v>4601</v>
      </c>
      <c r="B2818" s="6" t="s">
        <v>7894</v>
      </c>
      <c r="C2818" s="6" t="n">
        <v>1787604335</v>
      </c>
      <c r="D2818" s="6" t="n">
        <v>1787604874</v>
      </c>
      <c r="E2818" s="9" t="n">
        <f aca="false">MAX(0,MIN(D2818,Scenario!$B$12)-MAX(C2818,Scenario!$B$11))/60</f>
        <v>8.98333333333333</v>
      </c>
    </row>
    <row r="2819" customFormat="false" ht="15" hidden="false" customHeight="false" outlineLevel="0" collapsed="false">
      <c r="A2819" s="6" t="s">
        <v>4603</v>
      </c>
      <c r="B2819" s="6" t="s">
        <v>7894</v>
      </c>
      <c r="C2819" s="6" t="n">
        <v>1787604889</v>
      </c>
      <c r="D2819" s="6" t="n">
        <v>1787605494</v>
      </c>
      <c r="E2819" s="9" t="n">
        <f aca="false">MAX(0,MIN(D2819,Scenario!$B$12)-MAX(C2819,Scenario!$B$11))/60</f>
        <v>10.0833333333333</v>
      </c>
    </row>
    <row r="2820" customFormat="false" ht="15" hidden="false" customHeight="false" outlineLevel="0" collapsed="false">
      <c r="A2820" s="6" t="s">
        <v>4601</v>
      </c>
      <c r="B2820" s="6" t="s">
        <v>7895</v>
      </c>
      <c r="C2820" s="6" t="n">
        <v>1787604928</v>
      </c>
      <c r="D2820" s="6" t="n">
        <v>1787606487</v>
      </c>
      <c r="E2820" s="9" t="n">
        <f aca="false">MAX(0,MIN(D2820,Scenario!$B$12)-MAX(C2820,Scenario!$B$11))/60</f>
        <v>25.9833333333333</v>
      </c>
    </row>
    <row r="2821" customFormat="false" ht="15" hidden="false" customHeight="false" outlineLevel="0" collapsed="false">
      <c r="A2821" s="6" t="s">
        <v>4603</v>
      </c>
      <c r="B2821" s="6" t="s">
        <v>7894</v>
      </c>
      <c r="C2821" s="6" t="n">
        <v>1787605508</v>
      </c>
      <c r="D2821" s="6" t="n">
        <v>1787608194</v>
      </c>
      <c r="E2821" s="9" t="n">
        <f aca="false">MAX(0,MIN(D2821,Scenario!$B$12)-MAX(C2821,Scenario!$B$11))/60</f>
        <v>44.7666666666667</v>
      </c>
    </row>
    <row r="2822" customFormat="false" ht="15" hidden="false" customHeight="false" outlineLevel="0" collapsed="false">
      <c r="A2822" s="6" t="s">
        <v>4605</v>
      </c>
      <c r="B2822" s="6" t="s">
        <v>7895</v>
      </c>
      <c r="C2822" s="6" t="n">
        <v>1787606531</v>
      </c>
      <c r="D2822" s="6" t="n">
        <v>1787607798</v>
      </c>
      <c r="E2822" s="9" t="n">
        <f aca="false">MAX(0,MIN(D2822,Scenario!$B$12)-MAX(C2822,Scenario!$B$11))/60</f>
        <v>21.1166666666667</v>
      </c>
    </row>
    <row r="2823" customFormat="false" ht="15" hidden="false" customHeight="false" outlineLevel="0" collapsed="false">
      <c r="A2823" s="6" t="s">
        <v>4607</v>
      </c>
      <c r="B2823" s="6" t="s">
        <v>7895</v>
      </c>
      <c r="C2823" s="6" t="n">
        <v>1787611874</v>
      </c>
      <c r="D2823" s="6" t="n">
        <v>1787612457</v>
      </c>
      <c r="E2823" s="9" t="n">
        <f aca="false">MAX(0,MIN(D2823,Scenario!$B$12)-MAX(C2823,Scenario!$B$11))/60</f>
        <v>9.71666666666667</v>
      </c>
    </row>
    <row r="2824" customFormat="false" ht="15" hidden="false" customHeight="false" outlineLevel="0" collapsed="false">
      <c r="A2824" s="6" t="s">
        <v>4607</v>
      </c>
      <c r="B2824" s="6" t="s">
        <v>7894</v>
      </c>
      <c r="C2824" s="6" t="n">
        <v>1787612497</v>
      </c>
      <c r="D2824" s="6" t="n">
        <v>1787614859</v>
      </c>
      <c r="E2824" s="9" t="n">
        <f aca="false">MAX(0,MIN(D2824,Scenario!$B$12)-MAX(C2824,Scenario!$B$11))/60</f>
        <v>39.3666666666667</v>
      </c>
    </row>
    <row r="2825" customFormat="false" ht="15" hidden="false" customHeight="false" outlineLevel="0" collapsed="false">
      <c r="A2825" s="6" t="s">
        <v>4531</v>
      </c>
      <c r="B2825" s="6" t="s">
        <v>7883</v>
      </c>
      <c r="C2825" s="6" t="n">
        <v>1787634016</v>
      </c>
      <c r="D2825" s="6" t="n">
        <v>1787635169</v>
      </c>
      <c r="E2825" s="9" t="n">
        <f aca="false">MAX(0,MIN(D2825,Scenario!$B$12)-MAX(C2825,Scenario!$B$11))/60</f>
        <v>19.2166666666667</v>
      </c>
    </row>
    <row r="2826" customFormat="false" ht="15" hidden="false" customHeight="false" outlineLevel="0" collapsed="false">
      <c r="A2826" s="6" t="s">
        <v>4609</v>
      </c>
      <c r="B2826" s="6" t="s">
        <v>7882</v>
      </c>
      <c r="C2826" s="6" t="n">
        <v>1787639124</v>
      </c>
      <c r="D2826" s="6" t="n">
        <v>1787641709</v>
      </c>
      <c r="E2826" s="9" t="n">
        <f aca="false">MAX(0,MIN(D2826,Scenario!$B$12)-MAX(C2826,Scenario!$B$11))/60</f>
        <v>43.0833333333333</v>
      </c>
    </row>
    <row r="2827" customFormat="false" ht="15" hidden="false" customHeight="false" outlineLevel="0" collapsed="false">
      <c r="A2827" s="6" t="s">
        <v>4611</v>
      </c>
      <c r="B2827" s="6" t="s">
        <v>7898</v>
      </c>
      <c r="C2827" s="6" t="n">
        <v>1787642081</v>
      </c>
      <c r="D2827" s="6" t="n">
        <v>1787644214</v>
      </c>
      <c r="E2827" s="9" t="n">
        <f aca="false">MAX(0,MIN(D2827,Scenario!$B$12)-MAX(C2827,Scenario!$B$11))/60</f>
        <v>35.55</v>
      </c>
    </row>
    <row r="2828" customFormat="false" ht="15" hidden="false" customHeight="false" outlineLevel="0" collapsed="false">
      <c r="A2828" s="6" t="s">
        <v>4613</v>
      </c>
      <c r="B2828" s="6" t="s">
        <v>7884</v>
      </c>
      <c r="C2828" s="6" t="n">
        <v>1787645989</v>
      </c>
      <c r="D2828" s="6" t="n">
        <v>1787649684</v>
      </c>
      <c r="E2828" s="9" t="n">
        <f aca="false">MAX(0,MIN(D2828,Scenario!$B$12)-MAX(C2828,Scenario!$B$11))/60</f>
        <v>61.5833333333333</v>
      </c>
    </row>
    <row r="2829" customFormat="false" ht="15" hidden="false" customHeight="false" outlineLevel="0" collapsed="false">
      <c r="A2829" s="6" t="s">
        <v>4615</v>
      </c>
      <c r="B2829" s="6" t="s">
        <v>7885</v>
      </c>
      <c r="C2829" s="6" t="n">
        <v>1787648768</v>
      </c>
      <c r="D2829" s="6" t="n">
        <v>1787651755</v>
      </c>
      <c r="E2829" s="9" t="n">
        <f aca="false">MAX(0,MIN(D2829,Scenario!$B$12)-MAX(C2829,Scenario!$B$11))/60</f>
        <v>49.7833333333333</v>
      </c>
    </row>
    <row r="2830" customFormat="false" ht="15" hidden="false" customHeight="false" outlineLevel="0" collapsed="false">
      <c r="A2830" s="6" t="s">
        <v>4619</v>
      </c>
      <c r="B2830" s="6" t="s">
        <v>7898</v>
      </c>
      <c r="C2830" s="6" t="n">
        <v>1787650614</v>
      </c>
      <c r="D2830" s="6" t="n">
        <v>1787651629</v>
      </c>
      <c r="E2830" s="9" t="n">
        <f aca="false">MAX(0,MIN(D2830,Scenario!$B$12)-MAX(C2830,Scenario!$B$11))/60</f>
        <v>16.9166666666667</v>
      </c>
    </row>
    <row r="2831" customFormat="false" ht="15" hidden="false" customHeight="false" outlineLevel="0" collapsed="false">
      <c r="A2831" s="6" t="s">
        <v>4617</v>
      </c>
      <c r="B2831" s="6" t="s">
        <v>7887</v>
      </c>
      <c r="C2831" s="6" t="n">
        <v>1787650617</v>
      </c>
      <c r="D2831" s="6" t="n">
        <v>1787652285</v>
      </c>
      <c r="E2831" s="9" t="n">
        <f aca="false">MAX(0,MIN(D2831,Scenario!$B$12)-MAX(C2831,Scenario!$B$11))/60</f>
        <v>27.8</v>
      </c>
    </row>
    <row r="2832" customFormat="false" ht="15" hidden="false" customHeight="false" outlineLevel="0" collapsed="false">
      <c r="A2832" s="6" t="s">
        <v>4621</v>
      </c>
      <c r="B2832" s="6" t="s">
        <v>7888</v>
      </c>
      <c r="C2832" s="6" t="n">
        <v>1787650668</v>
      </c>
      <c r="D2832" s="6" t="n">
        <v>1787651955</v>
      </c>
      <c r="E2832" s="9" t="n">
        <f aca="false">MAX(0,MIN(D2832,Scenario!$B$12)-MAX(C2832,Scenario!$B$11))/60</f>
        <v>21.45</v>
      </c>
    </row>
    <row r="2833" customFormat="false" ht="15" hidden="false" customHeight="false" outlineLevel="0" collapsed="false">
      <c r="A2833" s="6" t="s">
        <v>4613</v>
      </c>
      <c r="B2833" s="6" t="s">
        <v>7884</v>
      </c>
      <c r="C2833" s="6" t="n">
        <v>1787651507</v>
      </c>
      <c r="D2833" s="6" t="n">
        <v>1787655728</v>
      </c>
      <c r="E2833" s="9" t="n">
        <f aca="false">MAX(0,MIN(D2833,Scenario!$B$12)-MAX(C2833,Scenario!$B$11))/60</f>
        <v>70.35</v>
      </c>
    </row>
    <row r="2834" customFormat="false" ht="15" hidden="false" customHeight="false" outlineLevel="0" collapsed="false">
      <c r="A2834" s="6" t="s">
        <v>4623</v>
      </c>
      <c r="B2834" s="6" t="s">
        <v>7889</v>
      </c>
      <c r="C2834" s="6" t="n">
        <v>1787652266</v>
      </c>
      <c r="D2834" s="6" t="n">
        <v>1787655853</v>
      </c>
      <c r="E2834" s="9" t="n">
        <f aca="false">MAX(0,MIN(D2834,Scenario!$B$12)-MAX(C2834,Scenario!$B$11))/60</f>
        <v>59.7833333333333</v>
      </c>
    </row>
    <row r="2835" customFormat="false" ht="15" hidden="false" customHeight="false" outlineLevel="0" collapsed="false">
      <c r="A2835" s="6" t="s">
        <v>4625</v>
      </c>
      <c r="B2835" s="6" t="s">
        <v>7886</v>
      </c>
      <c r="C2835" s="6" t="n">
        <v>1787652948</v>
      </c>
      <c r="D2835" s="6" t="n">
        <v>1787658246</v>
      </c>
      <c r="E2835" s="9" t="n">
        <f aca="false">MAX(0,MIN(D2835,Scenario!$B$12)-MAX(C2835,Scenario!$B$11))/60</f>
        <v>88.3</v>
      </c>
    </row>
    <row r="2836" customFormat="false" ht="15" hidden="false" customHeight="false" outlineLevel="0" collapsed="false">
      <c r="A2836" s="6" t="s">
        <v>4615</v>
      </c>
      <c r="B2836" s="6" t="s">
        <v>7885</v>
      </c>
      <c r="C2836" s="6" t="n">
        <v>1787653024</v>
      </c>
      <c r="D2836" s="6" t="n">
        <v>1787656307</v>
      </c>
      <c r="E2836" s="9" t="n">
        <f aca="false">MAX(0,MIN(D2836,Scenario!$B$12)-MAX(C2836,Scenario!$B$11))/60</f>
        <v>54.7166666666667</v>
      </c>
    </row>
    <row r="2837" customFormat="false" ht="15" hidden="false" customHeight="false" outlineLevel="0" collapsed="false">
      <c r="A2837" s="6" t="s">
        <v>4627</v>
      </c>
      <c r="B2837" s="6" t="s">
        <v>7887</v>
      </c>
      <c r="C2837" s="6" t="n">
        <v>1787654252</v>
      </c>
      <c r="D2837" s="6" t="n">
        <v>1787657931</v>
      </c>
      <c r="E2837" s="9" t="n">
        <f aca="false">MAX(0,MIN(D2837,Scenario!$B$12)-MAX(C2837,Scenario!$B$11))/60</f>
        <v>61.3166666666667</v>
      </c>
    </row>
    <row r="2838" customFormat="false" ht="15" hidden="false" customHeight="false" outlineLevel="0" collapsed="false">
      <c r="A2838" s="6" t="s">
        <v>4629</v>
      </c>
      <c r="B2838" s="6" t="s">
        <v>7883</v>
      </c>
      <c r="C2838" s="6" t="n">
        <v>1787654994</v>
      </c>
      <c r="D2838" s="6" t="n">
        <v>1787655550</v>
      </c>
      <c r="E2838" s="9" t="n">
        <f aca="false">MAX(0,MIN(D2838,Scenario!$B$12)-MAX(C2838,Scenario!$B$11))/60</f>
        <v>9.26666666666667</v>
      </c>
    </row>
    <row r="2839" customFormat="false" ht="15" hidden="false" customHeight="false" outlineLevel="0" collapsed="false">
      <c r="A2839" s="6" t="s">
        <v>4631</v>
      </c>
      <c r="B2839" s="6" t="s">
        <v>7882</v>
      </c>
      <c r="C2839" s="6" t="n">
        <v>1787655547</v>
      </c>
      <c r="D2839" s="6" t="n">
        <v>1787657347</v>
      </c>
      <c r="E2839" s="9" t="n">
        <f aca="false">MAX(0,MIN(D2839,Scenario!$B$12)-MAX(C2839,Scenario!$B$11))/60</f>
        <v>30</v>
      </c>
    </row>
    <row r="2840" customFormat="false" ht="15" hidden="false" customHeight="false" outlineLevel="0" collapsed="false">
      <c r="A2840" s="6" t="s">
        <v>4629</v>
      </c>
      <c r="B2840" s="6" t="s">
        <v>7883</v>
      </c>
      <c r="C2840" s="6" t="n">
        <v>1787656486</v>
      </c>
      <c r="D2840" s="6" t="n">
        <v>1787657429</v>
      </c>
      <c r="E2840" s="9" t="n">
        <f aca="false">MAX(0,MIN(D2840,Scenario!$B$12)-MAX(C2840,Scenario!$B$11))/60</f>
        <v>15.7166666666667</v>
      </c>
    </row>
    <row r="2841" customFormat="false" ht="15" hidden="false" customHeight="false" outlineLevel="0" collapsed="false">
      <c r="A2841" s="6" t="s">
        <v>4633</v>
      </c>
      <c r="B2841" s="6" t="s">
        <v>7884</v>
      </c>
      <c r="C2841" s="6" t="n">
        <v>1787656795</v>
      </c>
      <c r="D2841" s="6" t="n">
        <v>1787658266</v>
      </c>
      <c r="E2841" s="9" t="n">
        <f aca="false">MAX(0,MIN(D2841,Scenario!$B$12)-MAX(C2841,Scenario!$B$11))/60</f>
        <v>24.5166666666667</v>
      </c>
    </row>
    <row r="2842" customFormat="false" ht="15" hidden="false" customHeight="false" outlineLevel="0" collapsed="false">
      <c r="A2842" s="6" t="s">
        <v>4635</v>
      </c>
      <c r="B2842" s="6" t="s">
        <v>7888</v>
      </c>
      <c r="C2842" s="6" t="n">
        <v>1787656944</v>
      </c>
      <c r="D2842" s="6" t="n">
        <v>1787658816</v>
      </c>
      <c r="E2842" s="9" t="n">
        <f aca="false">MAX(0,MIN(D2842,Scenario!$B$12)-MAX(C2842,Scenario!$B$11))/60</f>
        <v>31.2</v>
      </c>
    </row>
    <row r="2843" customFormat="false" ht="15" hidden="false" customHeight="false" outlineLevel="0" collapsed="false">
      <c r="A2843" s="6" t="s">
        <v>4637</v>
      </c>
      <c r="B2843" s="6" t="s">
        <v>7887</v>
      </c>
      <c r="C2843" s="6" t="n">
        <v>1787657957</v>
      </c>
      <c r="D2843" s="6" t="n">
        <v>1787660948</v>
      </c>
      <c r="E2843" s="9" t="n">
        <f aca="false">MAX(0,MIN(D2843,Scenario!$B$12)-MAX(C2843,Scenario!$B$11))/60</f>
        <v>49.85</v>
      </c>
    </row>
    <row r="2844" customFormat="false" ht="15" hidden="false" customHeight="false" outlineLevel="0" collapsed="false">
      <c r="A2844" s="6" t="s">
        <v>4641</v>
      </c>
      <c r="B2844" s="6" t="s">
        <v>7885</v>
      </c>
      <c r="C2844" s="6" t="n">
        <v>1787658156</v>
      </c>
      <c r="D2844" s="6" t="n">
        <v>1787662479</v>
      </c>
      <c r="E2844" s="9" t="n">
        <f aca="false">MAX(0,MIN(D2844,Scenario!$B$12)-MAX(C2844,Scenario!$B$11))/60</f>
        <v>72.05</v>
      </c>
    </row>
    <row r="2845" customFormat="false" ht="15" hidden="false" customHeight="false" outlineLevel="0" collapsed="false">
      <c r="A2845" s="6" t="s">
        <v>4597</v>
      </c>
      <c r="B2845" s="6" t="s">
        <v>7889</v>
      </c>
      <c r="C2845" s="6" t="n">
        <v>1787658945</v>
      </c>
      <c r="D2845" s="6" t="n">
        <v>1787662717</v>
      </c>
      <c r="E2845" s="9" t="n">
        <f aca="false">MAX(0,MIN(D2845,Scenario!$B$12)-MAX(C2845,Scenario!$B$11))/60</f>
        <v>62.8666666666667</v>
      </c>
    </row>
    <row r="2846" customFormat="false" ht="15" hidden="false" customHeight="false" outlineLevel="0" collapsed="false">
      <c r="A2846" s="6" t="s">
        <v>4639</v>
      </c>
      <c r="B2846" s="6" t="s">
        <v>7890</v>
      </c>
      <c r="C2846" s="6" t="n">
        <v>1787659253</v>
      </c>
      <c r="D2846" s="6" t="n">
        <v>1787664528</v>
      </c>
      <c r="E2846" s="9" t="n">
        <f aca="false">MAX(0,MIN(D2846,Scenario!$B$12)-MAX(C2846,Scenario!$B$11))/60</f>
        <v>87.9166666666667</v>
      </c>
    </row>
    <row r="2847" customFormat="false" ht="15" hidden="false" customHeight="false" outlineLevel="0" collapsed="false">
      <c r="A2847" s="6" t="s">
        <v>4643</v>
      </c>
      <c r="B2847" s="6" t="s">
        <v>7892</v>
      </c>
      <c r="C2847" s="6" t="n">
        <v>1787659335</v>
      </c>
      <c r="D2847" s="6" t="n">
        <v>1787660994</v>
      </c>
      <c r="E2847" s="9" t="n">
        <f aca="false">MAX(0,MIN(D2847,Scenario!$B$12)-MAX(C2847,Scenario!$B$11))/60</f>
        <v>27.65</v>
      </c>
    </row>
    <row r="2848" customFormat="false" ht="15" hidden="false" customHeight="false" outlineLevel="0" collapsed="false">
      <c r="A2848" s="6" t="s">
        <v>4645</v>
      </c>
      <c r="B2848" s="6" t="s">
        <v>7891</v>
      </c>
      <c r="C2848" s="6" t="n">
        <v>1787659400</v>
      </c>
      <c r="D2848" s="6" t="n">
        <v>1787661329</v>
      </c>
      <c r="E2848" s="9" t="n">
        <f aca="false">MAX(0,MIN(D2848,Scenario!$B$12)-MAX(C2848,Scenario!$B$11))/60</f>
        <v>32.15</v>
      </c>
    </row>
    <row r="2849" customFormat="false" ht="15" hidden="false" customHeight="false" outlineLevel="0" collapsed="false">
      <c r="A2849" s="6" t="s">
        <v>4633</v>
      </c>
      <c r="B2849" s="6" t="s">
        <v>7884</v>
      </c>
      <c r="C2849" s="6" t="n">
        <v>1787659403</v>
      </c>
      <c r="D2849" s="6" t="n">
        <v>1787660693</v>
      </c>
      <c r="E2849" s="9" t="n">
        <f aca="false">MAX(0,MIN(D2849,Scenario!$B$12)-MAX(C2849,Scenario!$B$11))/60</f>
        <v>21.5</v>
      </c>
    </row>
    <row r="2850" customFormat="false" ht="15" hidden="false" customHeight="false" outlineLevel="0" collapsed="false">
      <c r="A2850" s="6" t="s">
        <v>4627</v>
      </c>
      <c r="B2850" s="6" t="s">
        <v>7887</v>
      </c>
      <c r="C2850" s="6" t="n">
        <v>1787660962</v>
      </c>
      <c r="D2850" s="6" t="n">
        <v>1787666619</v>
      </c>
      <c r="E2850" s="9" t="n">
        <f aca="false">MAX(0,MIN(D2850,Scenario!$B$12)-MAX(C2850,Scenario!$B$11))/60</f>
        <v>94.2833333333333</v>
      </c>
    </row>
    <row r="2851" customFormat="false" ht="15" hidden="false" customHeight="false" outlineLevel="0" collapsed="false">
      <c r="A2851" s="6" t="s">
        <v>4647</v>
      </c>
      <c r="B2851" s="6" t="s">
        <v>7898</v>
      </c>
      <c r="C2851" s="6" t="n">
        <v>1787661091</v>
      </c>
      <c r="D2851" s="6" t="n">
        <v>1787662131</v>
      </c>
      <c r="E2851" s="9" t="n">
        <f aca="false">MAX(0,MIN(D2851,Scenario!$B$12)-MAX(C2851,Scenario!$B$11))/60</f>
        <v>17.3333333333333</v>
      </c>
    </row>
    <row r="2852" customFormat="false" ht="15" hidden="false" customHeight="false" outlineLevel="0" collapsed="false">
      <c r="A2852" s="6" t="s">
        <v>4643</v>
      </c>
      <c r="B2852" s="6" t="s">
        <v>7892</v>
      </c>
      <c r="C2852" s="6" t="n">
        <v>1787663493</v>
      </c>
      <c r="D2852" s="6" t="n">
        <v>1787665460</v>
      </c>
      <c r="E2852" s="9" t="n">
        <f aca="false">MAX(0,MIN(D2852,Scenario!$B$12)-MAX(C2852,Scenario!$B$11))/60</f>
        <v>32.7833333333333</v>
      </c>
    </row>
    <row r="2853" customFormat="false" ht="15" hidden="false" customHeight="false" outlineLevel="0" collapsed="false">
      <c r="A2853" s="6" t="s">
        <v>4649</v>
      </c>
      <c r="B2853" s="6" t="s">
        <v>7886</v>
      </c>
      <c r="C2853" s="6" t="n">
        <v>1787663678</v>
      </c>
      <c r="D2853" s="6" t="n">
        <v>1787667479</v>
      </c>
      <c r="E2853" s="9" t="n">
        <f aca="false">MAX(0,MIN(D2853,Scenario!$B$12)-MAX(C2853,Scenario!$B$11))/60</f>
        <v>63.35</v>
      </c>
    </row>
    <row r="2854" customFormat="false" ht="15" hidden="false" customHeight="false" outlineLevel="0" collapsed="false">
      <c r="A2854" s="6" t="s">
        <v>4637</v>
      </c>
      <c r="B2854" s="6" t="s">
        <v>7887</v>
      </c>
      <c r="C2854" s="6" t="n">
        <v>1787666638</v>
      </c>
      <c r="D2854" s="6" t="n">
        <v>1787670742</v>
      </c>
      <c r="E2854" s="9" t="n">
        <f aca="false">MAX(0,MIN(D2854,Scenario!$B$12)-MAX(C2854,Scenario!$B$11))/60</f>
        <v>68.4</v>
      </c>
    </row>
    <row r="2855" customFormat="false" ht="15" hidden="false" customHeight="false" outlineLevel="0" collapsed="false">
      <c r="A2855" s="6" t="s">
        <v>4651</v>
      </c>
      <c r="B2855" s="6" t="s">
        <v>7885</v>
      </c>
      <c r="C2855" s="6" t="n">
        <v>1787666643</v>
      </c>
      <c r="D2855" s="6" t="n">
        <v>1787668536</v>
      </c>
      <c r="E2855" s="9" t="n">
        <f aca="false">MAX(0,MIN(D2855,Scenario!$B$12)-MAX(C2855,Scenario!$B$11))/60</f>
        <v>31.55</v>
      </c>
    </row>
    <row r="2856" customFormat="false" ht="15" hidden="false" customHeight="false" outlineLevel="0" collapsed="false">
      <c r="A2856" s="6" t="s">
        <v>4653</v>
      </c>
      <c r="B2856" s="6" t="s">
        <v>7891</v>
      </c>
      <c r="C2856" s="6" t="n">
        <v>1787668258</v>
      </c>
      <c r="D2856" s="6" t="n">
        <v>1787669092</v>
      </c>
      <c r="E2856" s="9" t="n">
        <f aca="false">MAX(0,MIN(D2856,Scenario!$B$12)-MAX(C2856,Scenario!$B$11))/60</f>
        <v>13.9</v>
      </c>
    </row>
    <row r="2857" customFormat="false" ht="15" hidden="false" customHeight="false" outlineLevel="0" collapsed="false">
      <c r="A2857" s="6" t="s">
        <v>4655</v>
      </c>
      <c r="B2857" s="6" t="s">
        <v>7890</v>
      </c>
      <c r="C2857" s="6" t="n">
        <v>1787668774</v>
      </c>
      <c r="D2857" s="6" t="n">
        <v>1787669813</v>
      </c>
      <c r="E2857" s="9" t="n">
        <f aca="false">MAX(0,MIN(D2857,Scenario!$B$12)-MAX(C2857,Scenario!$B$11))/60</f>
        <v>17.3166666666667</v>
      </c>
    </row>
    <row r="2858" customFormat="false" ht="15" hidden="false" customHeight="false" outlineLevel="0" collapsed="false">
      <c r="A2858" s="6" t="s">
        <v>4657</v>
      </c>
      <c r="B2858" s="6" t="s">
        <v>7892</v>
      </c>
      <c r="C2858" s="6" t="n">
        <v>1787668777</v>
      </c>
      <c r="D2858" s="6" t="n">
        <v>1787671394</v>
      </c>
      <c r="E2858" s="9" t="n">
        <f aca="false">MAX(0,MIN(D2858,Scenario!$B$12)-MAX(C2858,Scenario!$B$11))/60</f>
        <v>43.6166666666667</v>
      </c>
    </row>
    <row r="2859" customFormat="false" ht="15" hidden="false" customHeight="false" outlineLevel="0" collapsed="false">
      <c r="A2859" s="6" t="s">
        <v>4659</v>
      </c>
      <c r="B2859" s="6" t="s">
        <v>7891</v>
      </c>
      <c r="C2859" s="6" t="n">
        <v>1787669432</v>
      </c>
      <c r="D2859" s="6" t="n">
        <v>1787671182</v>
      </c>
      <c r="E2859" s="9" t="n">
        <f aca="false">MAX(0,MIN(D2859,Scenario!$B$12)-MAX(C2859,Scenario!$B$11))/60</f>
        <v>29.1666666666667</v>
      </c>
    </row>
    <row r="2860" customFormat="false" ht="15" hidden="false" customHeight="false" outlineLevel="0" collapsed="false">
      <c r="A2860" s="6" t="s">
        <v>4661</v>
      </c>
      <c r="B2860" s="6" t="s">
        <v>7889</v>
      </c>
      <c r="C2860" s="6" t="n">
        <v>1787670662</v>
      </c>
      <c r="D2860" s="6" t="n">
        <v>1787671413</v>
      </c>
      <c r="E2860" s="9" t="n">
        <f aca="false">MAX(0,MIN(D2860,Scenario!$B$12)-MAX(C2860,Scenario!$B$11))/60</f>
        <v>12.5166666666667</v>
      </c>
    </row>
    <row r="2861" customFormat="false" ht="15" hidden="false" customHeight="false" outlineLevel="0" collapsed="false">
      <c r="A2861" s="6" t="s">
        <v>4627</v>
      </c>
      <c r="B2861" s="6" t="s">
        <v>7887</v>
      </c>
      <c r="C2861" s="6" t="n">
        <v>1787670754</v>
      </c>
      <c r="D2861" s="6" t="n">
        <v>1787673416</v>
      </c>
      <c r="E2861" s="9" t="n">
        <f aca="false">MAX(0,MIN(D2861,Scenario!$B$12)-MAX(C2861,Scenario!$B$11))/60</f>
        <v>44.3666666666667</v>
      </c>
    </row>
    <row r="2862" customFormat="false" ht="15" hidden="false" customHeight="false" outlineLevel="0" collapsed="false">
      <c r="A2862" s="6" t="s">
        <v>4663</v>
      </c>
      <c r="B2862" s="6" t="s">
        <v>7890</v>
      </c>
      <c r="C2862" s="6" t="n">
        <v>1787671533</v>
      </c>
      <c r="D2862" s="6" t="n">
        <v>1787673100</v>
      </c>
      <c r="E2862" s="9" t="n">
        <f aca="false">MAX(0,MIN(D2862,Scenario!$B$12)-MAX(C2862,Scenario!$B$11))/60</f>
        <v>26.1166666666667</v>
      </c>
    </row>
    <row r="2863" customFormat="false" ht="15" hidden="false" customHeight="false" outlineLevel="0" collapsed="false">
      <c r="A2863" s="6" t="s">
        <v>4665</v>
      </c>
      <c r="B2863" s="6" t="s">
        <v>7892</v>
      </c>
      <c r="C2863" s="6" t="n">
        <v>1787671847</v>
      </c>
      <c r="D2863" s="6" t="n">
        <v>1787674244</v>
      </c>
      <c r="E2863" s="9" t="n">
        <f aca="false">MAX(0,MIN(D2863,Scenario!$B$12)-MAX(C2863,Scenario!$B$11))/60</f>
        <v>39.95</v>
      </c>
    </row>
    <row r="2864" customFormat="false" ht="15" hidden="false" customHeight="false" outlineLevel="0" collapsed="false">
      <c r="A2864" s="6" t="s">
        <v>4669</v>
      </c>
      <c r="B2864" s="6" t="s">
        <v>7891</v>
      </c>
      <c r="C2864" s="6" t="n">
        <v>1787672864</v>
      </c>
      <c r="D2864" s="6" t="n">
        <v>1787675942</v>
      </c>
      <c r="E2864" s="9" t="n">
        <f aca="false">MAX(0,MIN(D2864,Scenario!$B$12)-MAX(C2864,Scenario!$B$11))/60</f>
        <v>51.3</v>
      </c>
    </row>
    <row r="2865" customFormat="false" ht="15" hidden="false" customHeight="false" outlineLevel="0" collapsed="false">
      <c r="A2865" s="6" t="s">
        <v>4671</v>
      </c>
      <c r="B2865" s="6" t="s">
        <v>7889</v>
      </c>
      <c r="C2865" s="6" t="n">
        <v>1787673104</v>
      </c>
      <c r="D2865" s="6" t="n">
        <v>1787675393</v>
      </c>
      <c r="E2865" s="9" t="n">
        <f aca="false">MAX(0,MIN(D2865,Scenario!$B$12)-MAX(C2865,Scenario!$B$11))/60</f>
        <v>38.15</v>
      </c>
    </row>
    <row r="2866" customFormat="false" ht="15" hidden="false" customHeight="false" outlineLevel="0" collapsed="false">
      <c r="A2866" s="6" t="s">
        <v>4655</v>
      </c>
      <c r="B2866" s="6" t="s">
        <v>7890</v>
      </c>
      <c r="C2866" s="6" t="n">
        <v>1787673128</v>
      </c>
      <c r="D2866" s="6" t="n">
        <v>1787675011</v>
      </c>
      <c r="E2866" s="9" t="n">
        <f aca="false">MAX(0,MIN(D2866,Scenario!$B$12)-MAX(C2866,Scenario!$B$11))/60</f>
        <v>31.3833333333333</v>
      </c>
    </row>
    <row r="2867" customFormat="false" ht="15" hidden="false" customHeight="false" outlineLevel="0" collapsed="false">
      <c r="A2867" s="6" t="s">
        <v>4667</v>
      </c>
      <c r="B2867" s="6" t="s">
        <v>7893</v>
      </c>
      <c r="C2867" s="6" t="n">
        <v>1787673631</v>
      </c>
      <c r="D2867" s="6" t="n">
        <v>1787676298</v>
      </c>
      <c r="E2867" s="9" t="n">
        <f aca="false">MAX(0,MIN(D2867,Scenario!$B$12)-MAX(C2867,Scenario!$B$11))/60</f>
        <v>44.45</v>
      </c>
    </row>
    <row r="2868" customFormat="false" ht="15" hidden="false" customHeight="false" outlineLevel="0" collapsed="false">
      <c r="A2868" s="6" t="s">
        <v>4673</v>
      </c>
      <c r="B2868" s="6" t="s">
        <v>7895</v>
      </c>
      <c r="C2868" s="6" t="n">
        <v>1787674672</v>
      </c>
      <c r="D2868" s="6" t="n">
        <v>1787676188</v>
      </c>
      <c r="E2868" s="9" t="n">
        <f aca="false">MAX(0,MIN(D2868,Scenario!$B$12)-MAX(C2868,Scenario!$B$11))/60</f>
        <v>25.2666666666667</v>
      </c>
    </row>
    <row r="2869" customFormat="false" ht="15" hidden="false" customHeight="false" outlineLevel="0" collapsed="false">
      <c r="A2869" s="6" t="s">
        <v>4661</v>
      </c>
      <c r="B2869" s="6" t="s">
        <v>7889</v>
      </c>
      <c r="C2869" s="6" t="n">
        <v>1787675421</v>
      </c>
      <c r="D2869" s="6" t="n">
        <v>1787676638</v>
      </c>
      <c r="E2869" s="9" t="n">
        <f aca="false">MAX(0,MIN(D2869,Scenario!$B$12)-MAX(C2869,Scenario!$B$11))/60</f>
        <v>20.2833333333333</v>
      </c>
    </row>
    <row r="2870" customFormat="false" ht="15" hidden="false" customHeight="false" outlineLevel="0" collapsed="false">
      <c r="A2870" s="6" t="s">
        <v>4675</v>
      </c>
      <c r="B2870" s="6" t="s">
        <v>7892</v>
      </c>
      <c r="C2870" s="6" t="n">
        <v>1787676066</v>
      </c>
      <c r="D2870" s="6" t="n">
        <v>1787679850</v>
      </c>
      <c r="E2870" s="9" t="n">
        <f aca="false">MAX(0,MIN(D2870,Scenario!$B$12)-MAX(C2870,Scenario!$B$11))/60</f>
        <v>63.0666666666667</v>
      </c>
    </row>
    <row r="2871" customFormat="false" ht="15" hidden="false" customHeight="false" outlineLevel="0" collapsed="false">
      <c r="A2871" s="6" t="s">
        <v>4677</v>
      </c>
      <c r="B2871" s="6" t="s">
        <v>7899</v>
      </c>
      <c r="C2871" s="6" t="n">
        <v>1787677045</v>
      </c>
      <c r="D2871" s="6" t="n">
        <v>1787679104</v>
      </c>
      <c r="E2871" s="9" t="n">
        <f aca="false">MAX(0,MIN(D2871,Scenario!$B$12)-MAX(C2871,Scenario!$B$11))/60</f>
        <v>34.3166666666667</v>
      </c>
    </row>
    <row r="2872" customFormat="false" ht="15" hidden="false" customHeight="false" outlineLevel="0" collapsed="false">
      <c r="A2872" s="6" t="s">
        <v>4673</v>
      </c>
      <c r="B2872" s="6" t="s">
        <v>7895</v>
      </c>
      <c r="C2872" s="6" t="n">
        <v>1787677598</v>
      </c>
      <c r="D2872" s="6" t="n">
        <v>1787678739</v>
      </c>
      <c r="E2872" s="9" t="n">
        <f aca="false">MAX(0,MIN(D2872,Scenario!$B$12)-MAX(C2872,Scenario!$B$11))/60</f>
        <v>19.0166666666667</v>
      </c>
    </row>
    <row r="2873" customFormat="false" ht="15" hidden="false" customHeight="false" outlineLevel="0" collapsed="false">
      <c r="A2873" s="6" t="s">
        <v>4679</v>
      </c>
      <c r="B2873" s="6" t="s">
        <v>7894</v>
      </c>
      <c r="C2873" s="6" t="n">
        <v>1787679096</v>
      </c>
      <c r="D2873" s="6" t="n">
        <v>1787680065</v>
      </c>
      <c r="E2873" s="9" t="n">
        <f aca="false">MAX(0,MIN(D2873,Scenario!$B$12)-MAX(C2873,Scenario!$B$11))/60</f>
        <v>16.15</v>
      </c>
    </row>
    <row r="2874" customFormat="false" ht="15" hidden="false" customHeight="false" outlineLevel="0" collapsed="false">
      <c r="A2874" s="6" t="s">
        <v>4681</v>
      </c>
      <c r="B2874" s="6" t="s">
        <v>7891</v>
      </c>
      <c r="C2874" s="6" t="n">
        <v>1787679484</v>
      </c>
      <c r="D2874" s="6" t="n">
        <v>1787682242</v>
      </c>
      <c r="E2874" s="9" t="n">
        <f aca="false">MAX(0,MIN(D2874,Scenario!$B$12)-MAX(C2874,Scenario!$B$11))/60</f>
        <v>45.9666666666667</v>
      </c>
    </row>
    <row r="2875" customFormat="false" ht="15" hidden="false" customHeight="false" outlineLevel="0" collapsed="false">
      <c r="A2875" s="6" t="s">
        <v>4683</v>
      </c>
      <c r="B2875" s="6" t="s">
        <v>7890</v>
      </c>
      <c r="C2875" s="6" t="n">
        <v>1787682823</v>
      </c>
      <c r="D2875" s="6" t="n">
        <v>1787683207</v>
      </c>
      <c r="E2875" s="9" t="n">
        <f aca="false">MAX(0,MIN(D2875,Scenario!$B$12)-MAX(C2875,Scenario!$B$11))/60</f>
        <v>6.4</v>
      </c>
    </row>
    <row r="2876" customFormat="false" ht="15" hidden="false" customHeight="false" outlineLevel="0" collapsed="false">
      <c r="A2876" s="6" t="s">
        <v>4683</v>
      </c>
      <c r="B2876" s="6" t="s">
        <v>7897</v>
      </c>
      <c r="C2876" s="6" t="n">
        <v>1787683259</v>
      </c>
      <c r="D2876" s="6" t="n">
        <v>1787687740</v>
      </c>
      <c r="E2876" s="9" t="n">
        <f aca="false">MAX(0,MIN(D2876,Scenario!$B$12)-MAX(C2876,Scenario!$B$11))/60</f>
        <v>74.6833333333333</v>
      </c>
    </row>
    <row r="2877" customFormat="false" ht="15" hidden="false" customHeight="false" outlineLevel="0" collapsed="false">
      <c r="A2877" s="6" t="s">
        <v>4681</v>
      </c>
      <c r="B2877" s="6" t="s">
        <v>7891</v>
      </c>
      <c r="C2877" s="6" t="n">
        <v>1787683272</v>
      </c>
      <c r="D2877" s="6" t="n">
        <v>1787686108</v>
      </c>
      <c r="E2877" s="9" t="n">
        <f aca="false">MAX(0,MIN(D2877,Scenario!$B$12)-MAX(C2877,Scenario!$B$11))/60</f>
        <v>47.2666666666667</v>
      </c>
    </row>
    <row r="2878" customFormat="false" ht="15" hidden="false" customHeight="false" outlineLevel="0" collapsed="false">
      <c r="A2878" s="6" t="s">
        <v>4685</v>
      </c>
      <c r="B2878" s="6" t="s">
        <v>7895</v>
      </c>
      <c r="C2878" s="6" t="n">
        <v>1787683812</v>
      </c>
      <c r="D2878" s="6" t="n">
        <v>1787684596</v>
      </c>
      <c r="E2878" s="9" t="n">
        <f aca="false">MAX(0,MIN(D2878,Scenario!$B$12)-MAX(C2878,Scenario!$B$11))/60</f>
        <v>13.0666666666667</v>
      </c>
    </row>
    <row r="2879" customFormat="false" ht="15" hidden="false" customHeight="false" outlineLevel="0" collapsed="false">
      <c r="A2879" s="6" t="s">
        <v>4687</v>
      </c>
      <c r="B2879" s="6" t="s">
        <v>7894</v>
      </c>
      <c r="C2879" s="6" t="n">
        <v>1787684280</v>
      </c>
      <c r="D2879" s="6" t="n">
        <v>1787687515</v>
      </c>
      <c r="E2879" s="9" t="n">
        <f aca="false">MAX(0,MIN(D2879,Scenario!$B$12)-MAX(C2879,Scenario!$B$11))/60</f>
        <v>53.9166666666667</v>
      </c>
    </row>
    <row r="2880" customFormat="false" ht="15" hidden="false" customHeight="false" outlineLevel="0" collapsed="false">
      <c r="A2880" s="6" t="s">
        <v>4689</v>
      </c>
      <c r="B2880" s="6" t="s">
        <v>7899</v>
      </c>
      <c r="C2880" s="6" t="n">
        <v>1787689535</v>
      </c>
      <c r="D2880" s="6" t="n">
        <v>1787691170</v>
      </c>
      <c r="E2880" s="9" t="n">
        <f aca="false">MAX(0,MIN(D2880,Scenario!$B$12)-MAX(C2880,Scenario!$B$11))/60</f>
        <v>27.25</v>
      </c>
    </row>
    <row r="2881" customFormat="false" ht="15" hidden="false" customHeight="false" outlineLevel="0" collapsed="false">
      <c r="A2881" s="6" t="s">
        <v>4691</v>
      </c>
      <c r="B2881" s="6" t="s">
        <v>7897</v>
      </c>
      <c r="C2881" s="6" t="n">
        <v>1787689625</v>
      </c>
      <c r="D2881" s="6" t="n">
        <v>1787692344</v>
      </c>
      <c r="E2881" s="9" t="n">
        <f aca="false">MAX(0,MIN(D2881,Scenario!$B$12)-MAX(C2881,Scenario!$B$11))/60</f>
        <v>45.3166666666667</v>
      </c>
    </row>
    <row r="2882" customFormat="false" ht="15" hidden="false" customHeight="false" outlineLevel="0" collapsed="false">
      <c r="A2882" s="6" t="s">
        <v>4687</v>
      </c>
      <c r="B2882" s="6" t="s">
        <v>7894</v>
      </c>
      <c r="C2882" s="6" t="n">
        <v>1787689814</v>
      </c>
      <c r="D2882" s="6" t="n">
        <v>1787692149</v>
      </c>
      <c r="E2882" s="9" t="n">
        <f aca="false">MAX(0,MIN(D2882,Scenario!$B$12)-MAX(C2882,Scenario!$B$11))/60</f>
        <v>38.9166666666667</v>
      </c>
    </row>
    <row r="2883" customFormat="false" ht="15" hidden="false" customHeight="false" outlineLevel="0" collapsed="false">
      <c r="A2883" s="6" t="s">
        <v>4565</v>
      </c>
      <c r="B2883" s="6" t="s">
        <v>7893</v>
      </c>
      <c r="C2883" s="6" t="n">
        <v>1787694016</v>
      </c>
      <c r="D2883" s="6" t="n">
        <v>1787699200</v>
      </c>
      <c r="E2883" s="9" t="n">
        <f aca="false">MAX(0,MIN(D2883,Scenario!$B$12)-MAX(C2883,Scenario!$B$11))/60</f>
        <v>86.4</v>
      </c>
    </row>
    <row r="2884" customFormat="false" ht="15" hidden="false" customHeight="false" outlineLevel="0" collapsed="false">
      <c r="A2884" s="6" t="s">
        <v>4693</v>
      </c>
      <c r="B2884" s="6" t="s">
        <v>7895</v>
      </c>
      <c r="C2884" s="6" t="n">
        <v>1787696429</v>
      </c>
      <c r="D2884" s="6" t="n">
        <v>1787699138</v>
      </c>
      <c r="E2884" s="9" t="n">
        <f aca="false">MAX(0,MIN(D2884,Scenario!$B$12)-MAX(C2884,Scenario!$B$11))/60</f>
        <v>45.15</v>
      </c>
    </row>
    <row r="2885" customFormat="false" ht="15" hidden="false" customHeight="false" outlineLevel="0" collapsed="false">
      <c r="A2885" s="6" t="s">
        <v>4695</v>
      </c>
      <c r="B2885" s="6" t="s">
        <v>7883</v>
      </c>
      <c r="C2885" s="6" t="n">
        <v>1787720423</v>
      </c>
      <c r="D2885" s="6" t="n">
        <v>1787721266</v>
      </c>
      <c r="E2885" s="9" t="n">
        <f aca="false">MAX(0,MIN(D2885,Scenario!$B$12)-MAX(C2885,Scenario!$B$11))/60</f>
        <v>14.05</v>
      </c>
    </row>
    <row r="2886" customFormat="false" ht="15" hidden="false" customHeight="false" outlineLevel="0" collapsed="false">
      <c r="A2886" s="6" t="s">
        <v>4697</v>
      </c>
      <c r="B2886" s="6" t="s">
        <v>7884</v>
      </c>
      <c r="C2886" s="6" t="n">
        <v>1787725832</v>
      </c>
      <c r="D2886" s="6" t="n">
        <v>1787728309</v>
      </c>
      <c r="E2886" s="9" t="n">
        <f aca="false">MAX(0,MIN(D2886,Scenario!$B$12)-MAX(C2886,Scenario!$B$11))/60</f>
        <v>41.2833333333333</v>
      </c>
    </row>
    <row r="2887" customFormat="false" ht="15" hidden="false" customHeight="false" outlineLevel="0" collapsed="false">
      <c r="A2887" s="6" t="s">
        <v>4699</v>
      </c>
      <c r="B2887" s="6" t="s">
        <v>7886</v>
      </c>
      <c r="C2887" s="6" t="n">
        <v>1787729705</v>
      </c>
      <c r="D2887" s="6" t="n">
        <v>1787734969</v>
      </c>
      <c r="E2887" s="9" t="n">
        <f aca="false">MAX(0,MIN(D2887,Scenario!$B$12)-MAX(C2887,Scenario!$B$11))/60</f>
        <v>87.7333333333333</v>
      </c>
    </row>
    <row r="2888" customFormat="false" ht="15" hidden="false" customHeight="false" outlineLevel="0" collapsed="false">
      <c r="A2888" s="6" t="s">
        <v>4701</v>
      </c>
      <c r="B2888" s="6" t="s">
        <v>7883</v>
      </c>
      <c r="C2888" s="6" t="n">
        <v>1787731439</v>
      </c>
      <c r="D2888" s="6" t="n">
        <v>1787734755</v>
      </c>
      <c r="E2888" s="9" t="n">
        <f aca="false">MAX(0,MIN(D2888,Scenario!$B$12)-MAX(C2888,Scenario!$B$11))/60</f>
        <v>55.2666666666667</v>
      </c>
    </row>
    <row r="2889" customFormat="false" ht="15" hidden="false" customHeight="false" outlineLevel="0" collapsed="false">
      <c r="A2889" s="6" t="s">
        <v>4703</v>
      </c>
      <c r="B2889" s="6" t="s">
        <v>7884</v>
      </c>
      <c r="C2889" s="6" t="n">
        <v>1787731863</v>
      </c>
      <c r="D2889" s="6" t="n">
        <v>1787735202</v>
      </c>
      <c r="E2889" s="9" t="n">
        <f aca="false">MAX(0,MIN(D2889,Scenario!$B$12)-MAX(C2889,Scenario!$B$11))/60</f>
        <v>55.65</v>
      </c>
    </row>
    <row r="2890" customFormat="false" ht="15" hidden="false" customHeight="false" outlineLevel="0" collapsed="false">
      <c r="A2890" s="6" t="s">
        <v>4705</v>
      </c>
      <c r="B2890" s="6" t="s">
        <v>7888</v>
      </c>
      <c r="C2890" s="6" t="n">
        <v>1787733665</v>
      </c>
      <c r="D2890" s="6" t="n">
        <v>1787735584</v>
      </c>
      <c r="E2890" s="9" t="n">
        <f aca="false">MAX(0,MIN(D2890,Scenario!$B$12)-MAX(C2890,Scenario!$B$11))/60</f>
        <v>31.9833333333333</v>
      </c>
    </row>
    <row r="2891" customFormat="false" ht="15" hidden="false" customHeight="false" outlineLevel="0" collapsed="false">
      <c r="A2891" s="6" t="s">
        <v>4707</v>
      </c>
      <c r="B2891" s="6" t="s">
        <v>7898</v>
      </c>
      <c r="C2891" s="6" t="n">
        <v>1787734378</v>
      </c>
      <c r="D2891" s="6" t="n">
        <v>1787736237</v>
      </c>
      <c r="E2891" s="9" t="n">
        <f aca="false">MAX(0,MIN(D2891,Scenario!$B$12)-MAX(C2891,Scenario!$B$11))/60</f>
        <v>30.9833333333333</v>
      </c>
    </row>
    <row r="2892" customFormat="false" ht="15" hidden="false" customHeight="false" outlineLevel="0" collapsed="false">
      <c r="A2892" s="6" t="s">
        <v>4709</v>
      </c>
      <c r="B2892" s="6" t="s">
        <v>7889</v>
      </c>
      <c r="C2892" s="6" t="n">
        <v>1787735240</v>
      </c>
      <c r="D2892" s="6" t="n">
        <v>1787737177</v>
      </c>
      <c r="E2892" s="9" t="n">
        <f aca="false">MAX(0,MIN(D2892,Scenario!$B$12)-MAX(C2892,Scenario!$B$11))/60</f>
        <v>32.2833333333333</v>
      </c>
    </row>
    <row r="2893" customFormat="false" ht="15" hidden="false" customHeight="false" outlineLevel="0" collapsed="false">
      <c r="A2893" s="6" t="s">
        <v>4699</v>
      </c>
      <c r="B2893" s="6" t="s">
        <v>7886</v>
      </c>
      <c r="C2893" s="6" t="n">
        <v>1787736250</v>
      </c>
      <c r="D2893" s="6" t="n">
        <v>1787740698</v>
      </c>
      <c r="E2893" s="9" t="n">
        <f aca="false">MAX(0,MIN(D2893,Scenario!$B$12)-MAX(C2893,Scenario!$B$11))/60</f>
        <v>74.1333333333333</v>
      </c>
    </row>
    <row r="2894" customFormat="false" ht="15" hidden="false" customHeight="false" outlineLevel="0" collapsed="false">
      <c r="A2894" s="6" t="s">
        <v>4711</v>
      </c>
      <c r="B2894" s="6" t="s">
        <v>7888</v>
      </c>
      <c r="C2894" s="6" t="n">
        <v>1787737067</v>
      </c>
      <c r="D2894" s="6" t="n">
        <v>1787738942</v>
      </c>
      <c r="E2894" s="9" t="n">
        <f aca="false">MAX(0,MIN(D2894,Scenario!$B$12)-MAX(C2894,Scenario!$B$11))/60</f>
        <v>31.25</v>
      </c>
    </row>
    <row r="2895" customFormat="false" ht="15" hidden="false" customHeight="false" outlineLevel="0" collapsed="false">
      <c r="A2895" s="6" t="s">
        <v>4703</v>
      </c>
      <c r="B2895" s="6" t="s">
        <v>7884</v>
      </c>
      <c r="C2895" s="6" t="n">
        <v>1787737777</v>
      </c>
      <c r="D2895" s="6" t="n">
        <v>1787743077</v>
      </c>
      <c r="E2895" s="9" t="n">
        <f aca="false">MAX(0,MIN(D2895,Scenario!$B$12)-MAX(C2895,Scenario!$B$11))/60</f>
        <v>88.3333333333333</v>
      </c>
    </row>
    <row r="2896" customFormat="false" ht="15" hidden="false" customHeight="false" outlineLevel="0" collapsed="false">
      <c r="A2896" s="6" t="s">
        <v>4713</v>
      </c>
      <c r="B2896" s="6" t="s">
        <v>7883</v>
      </c>
      <c r="C2896" s="6" t="n">
        <v>1787738725</v>
      </c>
      <c r="D2896" s="6" t="n">
        <v>1787743384</v>
      </c>
      <c r="E2896" s="9" t="n">
        <f aca="false">MAX(0,MIN(D2896,Scenario!$B$12)-MAX(C2896,Scenario!$B$11))/60</f>
        <v>77.65</v>
      </c>
    </row>
    <row r="2897" customFormat="false" ht="15" hidden="false" customHeight="false" outlineLevel="0" collapsed="false">
      <c r="A2897" s="6" t="s">
        <v>4715</v>
      </c>
      <c r="B2897" s="6" t="s">
        <v>7898</v>
      </c>
      <c r="C2897" s="6" t="n">
        <v>1787739140</v>
      </c>
      <c r="D2897" s="6" t="n">
        <v>1787739635</v>
      </c>
      <c r="E2897" s="9" t="n">
        <f aca="false">MAX(0,MIN(D2897,Scenario!$B$12)-MAX(C2897,Scenario!$B$11))/60</f>
        <v>8.25</v>
      </c>
    </row>
    <row r="2898" customFormat="false" ht="15" hidden="false" customHeight="false" outlineLevel="0" collapsed="false">
      <c r="A2898" s="6" t="s">
        <v>4717</v>
      </c>
      <c r="B2898" s="6" t="s">
        <v>7889</v>
      </c>
      <c r="C2898" s="6" t="n">
        <v>1787739303</v>
      </c>
      <c r="D2898" s="6" t="n">
        <v>1787742681</v>
      </c>
      <c r="E2898" s="9" t="n">
        <f aca="false">MAX(0,MIN(D2898,Scenario!$B$12)-MAX(C2898,Scenario!$B$11))/60</f>
        <v>56.3</v>
      </c>
    </row>
    <row r="2899" customFormat="false" ht="15" hidden="false" customHeight="false" outlineLevel="0" collapsed="false">
      <c r="A2899" s="6" t="s">
        <v>4715</v>
      </c>
      <c r="B2899" s="6" t="s">
        <v>7898</v>
      </c>
      <c r="C2899" s="6" t="n">
        <v>1787739657</v>
      </c>
      <c r="D2899" s="6" t="n">
        <v>1787740678</v>
      </c>
      <c r="E2899" s="9" t="n">
        <f aca="false">MAX(0,MIN(D2899,Scenario!$B$12)-MAX(C2899,Scenario!$B$11))/60</f>
        <v>17.0166666666667</v>
      </c>
    </row>
    <row r="2900" customFormat="false" ht="15" hidden="false" customHeight="false" outlineLevel="0" collapsed="false">
      <c r="A2900" s="6" t="s">
        <v>4719</v>
      </c>
      <c r="B2900" s="6" t="s">
        <v>7886</v>
      </c>
      <c r="C2900" s="6" t="n">
        <v>1787740734</v>
      </c>
      <c r="D2900" s="6" t="n">
        <v>1787742688</v>
      </c>
      <c r="E2900" s="9" t="n">
        <f aca="false">MAX(0,MIN(D2900,Scenario!$B$12)-MAX(C2900,Scenario!$B$11))/60</f>
        <v>32.5666666666667</v>
      </c>
    </row>
    <row r="2901" customFormat="false" ht="15" hidden="false" customHeight="false" outlineLevel="0" collapsed="false">
      <c r="A2901" s="6" t="s">
        <v>4721</v>
      </c>
      <c r="B2901" s="6" t="s">
        <v>7898</v>
      </c>
      <c r="C2901" s="6" t="n">
        <v>1787741903</v>
      </c>
      <c r="D2901" s="6" t="n">
        <v>1787743036</v>
      </c>
      <c r="E2901" s="9" t="n">
        <f aca="false">MAX(0,MIN(D2901,Scenario!$B$12)-MAX(C2901,Scenario!$B$11))/60</f>
        <v>18.8833333333333</v>
      </c>
    </row>
    <row r="2902" customFormat="false" ht="15" hidden="false" customHeight="false" outlineLevel="0" collapsed="false">
      <c r="A2902" s="6" t="s">
        <v>4715</v>
      </c>
      <c r="B2902" s="6" t="s">
        <v>7898</v>
      </c>
      <c r="C2902" s="6" t="n">
        <v>1787743052</v>
      </c>
      <c r="D2902" s="6" t="n">
        <v>1787745939</v>
      </c>
      <c r="E2902" s="9" t="n">
        <f aca="false">MAX(0,MIN(D2902,Scenario!$B$12)-MAX(C2902,Scenario!$B$11))/60</f>
        <v>48.1166666666667</v>
      </c>
    </row>
    <row r="2903" customFormat="false" ht="15" hidden="false" customHeight="false" outlineLevel="0" collapsed="false">
      <c r="A2903" s="6" t="s">
        <v>4727</v>
      </c>
      <c r="B2903" s="6" t="s">
        <v>7884</v>
      </c>
      <c r="C2903" s="6" t="n">
        <v>1787743926</v>
      </c>
      <c r="D2903" s="6" t="n">
        <v>1787745561</v>
      </c>
      <c r="E2903" s="9" t="n">
        <f aca="false">MAX(0,MIN(D2903,Scenario!$B$12)-MAX(C2903,Scenario!$B$11))/60</f>
        <v>27.25</v>
      </c>
    </row>
    <row r="2904" customFormat="false" ht="15" hidden="false" customHeight="false" outlineLevel="0" collapsed="false">
      <c r="A2904" s="6" t="s">
        <v>4699</v>
      </c>
      <c r="B2904" s="6" t="s">
        <v>7886</v>
      </c>
      <c r="C2904" s="6" t="n">
        <v>1787744511</v>
      </c>
      <c r="D2904" s="6" t="n">
        <v>1787747350</v>
      </c>
      <c r="E2904" s="9" t="n">
        <f aca="false">MAX(0,MIN(D2904,Scenario!$B$12)-MAX(C2904,Scenario!$B$11))/60</f>
        <v>47.3166666666667</v>
      </c>
    </row>
    <row r="2905" customFormat="false" ht="15" hidden="false" customHeight="false" outlineLevel="0" collapsed="false">
      <c r="A2905" s="6" t="s">
        <v>4731</v>
      </c>
      <c r="B2905" s="6" t="s">
        <v>7883</v>
      </c>
      <c r="C2905" s="6" t="n">
        <v>1787744928</v>
      </c>
      <c r="D2905" s="6" t="n">
        <v>1787745305</v>
      </c>
      <c r="E2905" s="9" t="n">
        <f aca="false">MAX(0,MIN(D2905,Scenario!$B$12)-MAX(C2905,Scenario!$B$11))/60</f>
        <v>6.28333333333333</v>
      </c>
    </row>
    <row r="2906" customFormat="false" ht="15" hidden="false" customHeight="false" outlineLevel="0" collapsed="false">
      <c r="A2906" s="6" t="s">
        <v>4731</v>
      </c>
      <c r="B2906" s="6" t="s">
        <v>7888</v>
      </c>
      <c r="C2906" s="6" t="n">
        <v>1787745351</v>
      </c>
      <c r="D2906" s="6" t="n">
        <v>1787746408</v>
      </c>
      <c r="E2906" s="9" t="n">
        <f aca="false">MAX(0,MIN(D2906,Scenario!$B$12)-MAX(C2906,Scenario!$B$11))/60</f>
        <v>17.6166666666667</v>
      </c>
    </row>
    <row r="2907" customFormat="false" ht="15" hidden="false" customHeight="false" outlineLevel="0" collapsed="false">
      <c r="A2907" s="6" t="s">
        <v>4729</v>
      </c>
      <c r="B2907" s="6" t="s">
        <v>7892</v>
      </c>
      <c r="C2907" s="6" t="n">
        <v>1787745632</v>
      </c>
      <c r="D2907" s="6" t="n">
        <v>1787749480</v>
      </c>
      <c r="E2907" s="9" t="n">
        <f aca="false">MAX(0,MIN(D2907,Scenario!$B$12)-MAX(C2907,Scenario!$B$11))/60</f>
        <v>64.1333333333333</v>
      </c>
    </row>
    <row r="2908" customFormat="false" ht="15" hidden="false" customHeight="false" outlineLevel="0" collapsed="false">
      <c r="A2908" s="6" t="s">
        <v>4713</v>
      </c>
      <c r="B2908" s="6" t="s">
        <v>7883</v>
      </c>
      <c r="C2908" s="6" t="n">
        <v>1787745803</v>
      </c>
      <c r="D2908" s="6" t="n">
        <v>1787747863</v>
      </c>
      <c r="E2908" s="9" t="n">
        <f aca="false">MAX(0,MIN(D2908,Scenario!$B$12)-MAX(C2908,Scenario!$B$11))/60</f>
        <v>34.3333333333333</v>
      </c>
    </row>
    <row r="2909" customFormat="false" ht="15" hidden="false" customHeight="false" outlineLevel="0" collapsed="false">
      <c r="A2909" s="6" t="s">
        <v>4733</v>
      </c>
      <c r="B2909" s="6" t="s">
        <v>7891</v>
      </c>
      <c r="C2909" s="6" t="n">
        <v>1787746698</v>
      </c>
      <c r="D2909" s="6" t="n">
        <v>1787747800</v>
      </c>
      <c r="E2909" s="9" t="n">
        <f aca="false">MAX(0,MIN(D2909,Scenario!$B$12)-MAX(C2909,Scenario!$B$11))/60</f>
        <v>18.3666666666667</v>
      </c>
    </row>
    <row r="2910" customFormat="false" ht="15" hidden="false" customHeight="false" outlineLevel="0" collapsed="false">
      <c r="A2910" s="6" t="s">
        <v>4719</v>
      </c>
      <c r="B2910" s="6" t="s">
        <v>7886</v>
      </c>
      <c r="C2910" s="6" t="n">
        <v>1787747374</v>
      </c>
      <c r="D2910" s="6" t="n">
        <v>1787748543</v>
      </c>
      <c r="E2910" s="9" t="n">
        <f aca="false">MAX(0,MIN(D2910,Scenario!$B$12)-MAX(C2910,Scenario!$B$11))/60</f>
        <v>19.4833333333333</v>
      </c>
    </row>
    <row r="2911" customFormat="false" ht="15" hidden="false" customHeight="false" outlineLevel="0" collapsed="false">
      <c r="A2911" s="6" t="s">
        <v>4723</v>
      </c>
      <c r="B2911" s="6" t="s">
        <v>7892</v>
      </c>
      <c r="C2911" s="6" t="n">
        <v>1787749504</v>
      </c>
      <c r="D2911" s="6" t="n">
        <v>1787752867</v>
      </c>
      <c r="E2911" s="9" t="n">
        <f aca="false">MAX(0,MIN(D2911,Scenario!$B$12)-MAX(C2911,Scenario!$B$11))/60</f>
        <v>56.05</v>
      </c>
    </row>
    <row r="2912" customFormat="false" ht="15" hidden="false" customHeight="false" outlineLevel="0" collapsed="false">
      <c r="A2912" s="6" t="s">
        <v>4737</v>
      </c>
      <c r="B2912" s="6" t="s">
        <v>7898</v>
      </c>
      <c r="C2912" s="6" t="n">
        <v>1787750675</v>
      </c>
      <c r="D2912" s="6" t="n">
        <v>1787753841</v>
      </c>
      <c r="E2912" s="9" t="n">
        <f aca="false">MAX(0,MIN(D2912,Scenario!$B$12)-MAX(C2912,Scenario!$B$11))/60</f>
        <v>52.7666666666667</v>
      </c>
    </row>
    <row r="2913" customFormat="false" ht="15" hidden="false" customHeight="false" outlineLevel="0" collapsed="false">
      <c r="A2913" s="6" t="s">
        <v>4743</v>
      </c>
      <c r="B2913" s="6" t="s">
        <v>7891</v>
      </c>
      <c r="C2913" s="6" t="n">
        <v>1787751763</v>
      </c>
      <c r="D2913" s="6" t="n">
        <v>1787752825</v>
      </c>
      <c r="E2913" s="9" t="n">
        <f aca="false">MAX(0,MIN(D2913,Scenario!$B$12)-MAX(C2913,Scenario!$B$11))/60</f>
        <v>17.7</v>
      </c>
    </row>
    <row r="2914" customFormat="false" ht="15" hidden="false" customHeight="false" outlineLevel="0" collapsed="false">
      <c r="A2914" s="6" t="s">
        <v>4739</v>
      </c>
      <c r="B2914" s="6" t="s">
        <v>7892</v>
      </c>
      <c r="C2914" s="6" t="n">
        <v>1787752902</v>
      </c>
      <c r="D2914" s="6" t="n">
        <v>1787754624</v>
      </c>
      <c r="E2914" s="9" t="n">
        <f aca="false">MAX(0,MIN(D2914,Scenario!$B$12)-MAX(C2914,Scenario!$B$11))/60</f>
        <v>28.7</v>
      </c>
    </row>
    <row r="2915" customFormat="false" ht="15" hidden="false" customHeight="false" outlineLevel="0" collapsed="false">
      <c r="A2915" s="6" t="s">
        <v>4745</v>
      </c>
      <c r="B2915" s="6" t="s">
        <v>7891</v>
      </c>
      <c r="C2915" s="6" t="n">
        <v>1787753781</v>
      </c>
      <c r="D2915" s="6" t="n">
        <v>1787755752</v>
      </c>
      <c r="E2915" s="9" t="n">
        <f aca="false">MAX(0,MIN(D2915,Scenario!$B$12)-MAX(C2915,Scenario!$B$11))/60</f>
        <v>32.85</v>
      </c>
    </row>
    <row r="2916" customFormat="false" ht="15" hidden="false" customHeight="false" outlineLevel="0" collapsed="false">
      <c r="A2916" s="6" t="s">
        <v>4723</v>
      </c>
      <c r="B2916" s="6" t="s">
        <v>7892</v>
      </c>
      <c r="C2916" s="6" t="n">
        <v>1787755760</v>
      </c>
      <c r="D2916" s="6" t="n">
        <v>1787759932</v>
      </c>
      <c r="E2916" s="9" t="n">
        <f aca="false">MAX(0,MIN(D2916,Scenario!$B$12)-MAX(C2916,Scenario!$B$11))/60</f>
        <v>69.5333333333333</v>
      </c>
    </row>
    <row r="2917" customFormat="false" ht="15" hidden="false" customHeight="false" outlineLevel="0" collapsed="false">
      <c r="A2917" s="6" t="s">
        <v>4745</v>
      </c>
      <c r="B2917" s="6" t="s">
        <v>7891</v>
      </c>
      <c r="C2917" s="6" t="n">
        <v>1787757282</v>
      </c>
      <c r="D2917" s="6" t="n">
        <v>1787758426</v>
      </c>
      <c r="E2917" s="9" t="n">
        <f aca="false">MAX(0,MIN(D2917,Scenario!$B$12)-MAX(C2917,Scenario!$B$11))/60</f>
        <v>19.0666666666667</v>
      </c>
    </row>
    <row r="2918" customFormat="false" ht="15" hidden="false" customHeight="false" outlineLevel="0" collapsed="false">
      <c r="A2918" s="6" t="s">
        <v>4751</v>
      </c>
      <c r="B2918" s="6" t="s">
        <v>7889</v>
      </c>
      <c r="C2918" s="6" t="n">
        <v>1787758007</v>
      </c>
      <c r="D2918" s="6" t="n">
        <v>1787761459</v>
      </c>
      <c r="E2918" s="9" t="n">
        <f aca="false">MAX(0,MIN(D2918,Scenario!$B$12)-MAX(C2918,Scenario!$B$11))/60</f>
        <v>57.5333333333333</v>
      </c>
    </row>
    <row r="2919" customFormat="false" ht="15" hidden="false" customHeight="false" outlineLevel="0" collapsed="false">
      <c r="A2919" s="6" t="s">
        <v>4749</v>
      </c>
      <c r="B2919" s="6" t="s">
        <v>7891</v>
      </c>
      <c r="C2919" s="6" t="n">
        <v>1787758485</v>
      </c>
      <c r="D2919" s="6" t="n">
        <v>1787759791</v>
      </c>
      <c r="E2919" s="9" t="n">
        <f aca="false">MAX(0,MIN(D2919,Scenario!$B$12)-MAX(C2919,Scenario!$B$11))/60</f>
        <v>21.7666666666667</v>
      </c>
    </row>
    <row r="2920" customFormat="false" ht="15" hidden="false" customHeight="false" outlineLevel="0" collapsed="false">
      <c r="A2920" s="6" t="s">
        <v>4739</v>
      </c>
      <c r="B2920" s="6" t="s">
        <v>7892</v>
      </c>
      <c r="C2920" s="6" t="n">
        <v>1787759960</v>
      </c>
      <c r="D2920" s="6" t="n">
        <v>1787764111</v>
      </c>
      <c r="E2920" s="9" t="n">
        <f aca="false">MAX(0,MIN(D2920,Scenario!$B$12)-MAX(C2920,Scenario!$B$11))/60</f>
        <v>69.1833333333333</v>
      </c>
    </row>
    <row r="2921" customFormat="false" ht="15" hidden="false" customHeight="false" outlineLevel="0" collapsed="false">
      <c r="A2921" s="6" t="s">
        <v>4759</v>
      </c>
      <c r="B2921" s="6" t="s">
        <v>7895</v>
      </c>
      <c r="C2921" s="6" t="n">
        <v>1787760038</v>
      </c>
      <c r="D2921" s="6" t="n">
        <v>1787760935</v>
      </c>
      <c r="E2921" s="9" t="n">
        <f aca="false">MAX(0,MIN(D2921,Scenario!$B$12)-MAX(C2921,Scenario!$B$11))/60</f>
        <v>14.95</v>
      </c>
    </row>
    <row r="2922" customFormat="false" ht="15" hidden="false" customHeight="false" outlineLevel="0" collapsed="false">
      <c r="A2922" s="6" t="s">
        <v>4757</v>
      </c>
      <c r="B2922" s="6" t="s">
        <v>7894</v>
      </c>
      <c r="C2922" s="6" t="n">
        <v>1787760039</v>
      </c>
      <c r="D2922" s="6" t="n">
        <v>1787763160</v>
      </c>
      <c r="E2922" s="9" t="n">
        <f aca="false">MAX(0,MIN(D2922,Scenario!$B$12)-MAX(C2922,Scenario!$B$11))/60</f>
        <v>52.0166666666667</v>
      </c>
    </row>
    <row r="2923" customFormat="false" ht="15" hidden="false" customHeight="false" outlineLevel="0" collapsed="false">
      <c r="A2923" s="6" t="s">
        <v>4755</v>
      </c>
      <c r="B2923" s="6" t="s">
        <v>7899</v>
      </c>
      <c r="C2923" s="6" t="n">
        <v>1787760055</v>
      </c>
      <c r="D2923" s="6" t="n">
        <v>1787760522</v>
      </c>
      <c r="E2923" s="9" t="n">
        <f aca="false">MAX(0,MIN(D2923,Scenario!$B$12)-MAX(C2923,Scenario!$B$11))/60</f>
        <v>7.78333333333333</v>
      </c>
    </row>
    <row r="2924" customFormat="false" ht="15" hidden="false" customHeight="false" outlineLevel="0" collapsed="false">
      <c r="A2924" s="6" t="s">
        <v>4765</v>
      </c>
      <c r="B2924" s="6" t="s">
        <v>7893</v>
      </c>
      <c r="C2924" s="6" t="n">
        <v>1787760384</v>
      </c>
      <c r="D2924" s="6" t="n">
        <v>1787763235</v>
      </c>
      <c r="E2924" s="9" t="n">
        <f aca="false">MAX(0,MIN(D2924,Scenario!$B$12)-MAX(C2924,Scenario!$B$11))/60</f>
        <v>47.5166666666667</v>
      </c>
    </row>
    <row r="2925" customFormat="false" ht="15" hidden="false" customHeight="false" outlineLevel="0" collapsed="false">
      <c r="A2925" s="6" t="s">
        <v>4761</v>
      </c>
      <c r="B2925" s="6" t="s">
        <v>7899</v>
      </c>
      <c r="C2925" s="6" t="n">
        <v>1787760554</v>
      </c>
      <c r="D2925" s="6" t="n">
        <v>1787761768</v>
      </c>
      <c r="E2925" s="9" t="n">
        <f aca="false">MAX(0,MIN(D2925,Scenario!$B$12)-MAX(C2925,Scenario!$B$11))/60</f>
        <v>20.2333333333333</v>
      </c>
    </row>
    <row r="2926" customFormat="false" ht="15" hidden="false" customHeight="false" outlineLevel="0" collapsed="false">
      <c r="A2926" s="6" t="s">
        <v>4763</v>
      </c>
      <c r="B2926" s="6" t="s">
        <v>7895</v>
      </c>
      <c r="C2926" s="6" t="n">
        <v>1787760968</v>
      </c>
      <c r="D2926" s="6" t="n">
        <v>1787761405</v>
      </c>
      <c r="E2926" s="9" t="n">
        <f aca="false">MAX(0,MIN(D2926,Scenario!$B$12)-MAX(C2926,Scenario!$B$11))/60</f>
        <v>7.28333333333333</v>
      </c>
    </row>
    <row r="2927" customFormat="false" ht="15" hidden="false" customHeight="false" outlineLevel="0" collapsed="false">
      <c r="A2927" s="6" t="s">
        <v>4755</v>
      </c>
      <c r="B2927" s="6" t="s">
        <v>7895</v>
      </c>
      <c r="C2927" s="6" t="n">
        <v>1787761464</v>
      </c>
      <c r="D2927" s="6" t="n">
        <v>1787765578</v>
      </c>
      <c r="E2927" s="9" t="n">
        <f aca="false">MAX(0,MIN(D2927,Scenario!$B$12)-MAX(C2927,Scenario!$B$11))/60</f>
        <v>68.5666666666667</v>
      </c>
    </row>
    <row r="2928" customFormat="false" ht="15" hidden="false" customHeight="false" outlineLevel="0" collapsed="false">
      <c r="A2928" s="6" t="s">
        <v>4769</v>
      </c>
      <c r="B2928" s="6" t="s">
        <v>7891</v>
      </c>
      <c r="C2928" s="6" t="n">
        <v>1787762978</v>
      </c>
      <c r="D2928" s="6" t="n">
        <v>1787764372</v>
      </c>
      <c r="E2928" s="9" t="n">
        <f aca="false">MAX(0,MIN(D2928,Scenario!$B$12)-MAX(C2928,Scenario!$B$11))/60</f>
        <v>23.2333333333333</v>
      </c>
    </row>
    <row r="2929" customFormat="false" ht="15" hidden="false" customHeight="false" outlineLevel="0" collapsed="false">
      <c r="A2929" s="6" t="s">
        <v>4771</v>
      </c>
      <c r="B2929" s="6" t="s">
        <v>7894</v>
      </c>
      <c r="C2929" s="6" t="n">
        <v>1787763192</v>
      </c>
      <c r="D2929" s="6" t="n">
        <v>1787765539</v>
      </c>
      <c r="E2929" s="9" t="n">
        <f aca="false">MAX(0,MIN(D2929,Scenario!$B$12)-MAX(C2929,Scenario!$B$11))/60</f>
        <v>39.1166666666667</v>
      </c>
    </row>
    <row r="2930" customFormat="false" ht="15" hidden="false" customHeight="false" outlineLevel="0" collapsed="false">
      <c r="A2930" s="6" t="s">
        <v>4767</v>
      </c>
      <c r="B2930" s="6" t="s">
        <v>7893</v>
      </c>
      <c r="C2930" s="6" t="n">
        <v>1787763295</v>
      </c>
      <c r="D2930" s="6" t="n">
        <v>1787765185</v>
      </c>
      <c r="E2930" s="9" t="n">
        <f aca="false">MAX(0,MIN(D2930,Scenario!$B$12)-MAX(C2930,Scenario!$B$11))/60</f>
        <v>31.5</v>
      </c>
    </row>
    <row r="2931" customFormat="false" ht="15" hidden="false" customHeight="false" outlineLevel="0" collapsed="false">
      <c r="A2931" s="6" t="s">
        <v>4763</v>
      </c>
      <c r="B2931" s="6" t="s">
        <v>7893</v>
      </c>
      <c r="C2931" s="6" t="n">
        <v>1787765210</v>
      </c>
      <c r="D2931" s="6" t="n">
        <v>1787767384</v>
      </c>
      <c r="E2931" s="9" t="n">
        <f aca="false">MAX(0,MIN(D2931,Scenario!$B$12)-MAX(C2931,Scenario!$B$11))/60</f>
        <v>36.2333333333333</v>
      </c>
    </row>
    <row r="2932" customFormat="false" ht="15" hidden="false" customHeight="false" outlineLevel="0" collapsed="false">
      <c r="A2932" s="6" t="s">
        <v>4773</v>
      </c>
      <c r="B2932" s="6" t="s">
        <v>7899</v>
      </c>
      <c r="C2932" s="6" t="n">
        <v>1787765251</v>
      </c>
      <c r="D2932" s="6" t="n">
        <v>1787765999</v>
      </c>
      <c r="E2932" s="9" t="n">
        <f aca="false">MAX(0,MIN(D2932,Scenario!$B$12)-MAX(C2932,Scenario!$B$11))/60</f>
        <v>12.4666666666667</v>
      </c>
    </row>
    <row r="2933" customFormat="false" ht="15" hidden="false" customHeight="false" outlineLevel="0" collapsed="false">
      <c r="A2933" s="6" t="s">
        <v>4775</v>
      </c>
      <c r="B2933" s="6" t="s">
        <v>7892</v>
      </c>
      <c r="C2933" s="6" t="n">
        <v>1787765964</v>
      </c>
      <c r="D2933" s="6" t="n">
        <v>1787769443</v>
      </c>
      <c r="E2933" s="9" t="n">
        <f aca="false">MAX(0,MIN(D2933,Scenario!$B$12)-MAX(C2933,Scenario!$B$11))/60</f>
        <v>57.9833333333333</v>
      </c>
    </row>
    <row r="2934" customFormat="false" ht="15" hidden="false" customHeight="false" outlineLevel="0" collapsed="false">
      <c r="A2934" s="6" t="s">
        <v>4777</v>
      </c>
      <c r="B2934" s="6" t="s">
        <v>7896</v>
      </c>
      <c r="C2934" s="6" t="n">
        <v>1787767232</v>
      </c>
      <c r="D2934" s="6" t="n">
        <v>1787772438</v>
      </c>
      <c r="E2934" s="9" t="n">
        <f aca="false">MAX(0,MIN(D2934,Scenario!$B$12)-MAX(C2934,Scenario!$B$11))/60</f>
        <v>86.7666666666667</v>
      </c>
    </row>
    <row r="2935" customFormat="false" ht="15" hidden="false" customHeight="false" outlineLevel="0" collapsed="false">
      <c r="A2935" s="6" t="s">
        <v>4773</v>
      </c>
      <c r="B2935" s="6" t="s">
        <v>7899</v>
      </c>
      <c r="C2935" s="6" t="n">
        <v>1787768980</v>
      </c>
      <c r="D2935" s="6" t="n">
        <v>1787769458</v>
      </c>
      <c r="E2935" s="9" t="n">
        <f aca="false">MAX(0,MIN(D2935,Scenario!$B$12)-MAX(C2935,Scenario!$B$11))/60</f>
        <v>7.96666666666667</v>
      </c>
    </row>
    <row r="2936" customFormat="false" ht="15" hidden="false" customHeight="false" outlineLevel="0" collapsed="false">
      <c r="A2936" s="6" t="s">
        <v>4779</v>
      </c>
      <c r="B2936" s="6" t="s">
        <v>7897</v>
      </c>
      <c r="C2936" s="6" t="n">
        <v>1787769461</v>
      </c>
      <c r="D2936" s="6" t="n">
        <v>1787772783</v>
      </c>
      <c r="E2936" s="9" t="n">
        <f aca="false">MAX(0,MIN(D2936,Scenario!$B$12)-MAX(C2936,Scenario!$B$11))/60</f>
        <v>55.3666666666667</v>
      </c>
    </row>
    <row r="2937" customFormat="false" ht="15" hidden="false" customHeight="false" outlineLevel="0" collapsed="false">
      <c r="A2937" s="6" t="s">
        <v>4781</v>
      </c>
      <c r="B2937" s="6" t="s">
        <v>7891</v>
      </c>
      <c r="C2937" s="6" t="n">
        <v>1787769599</v>
      </c>
      <c r="D2937" s="6" t="n">
        <v>1787770128</v>
      </c>
      <c r="E2937" s="9" t="n">
        <f aca="false">MAX(0,MIN(D2937,Scenario!$B$12)-MAX(C2937,Scenario!$B$11))/60</f>
        <v>8.81666666666667</v>
      </c>
    </row>
    <row r="2938" customFormat="false" ht="15" hidden="false" customHeight="false" outlineLevel="0" collapsed="false">
      <c r="A2938" s="6" t="s">
        <v>4783</v>
      </c>
      <c r="B2938" s="6" t="s">
        <v>7893</v>
      </c>
      <c r="C2938" s="6" t="n">
        <v>1787770392</v>
      </c>
      <c r="D2938" s="6" t="n">
        <v>1787771559</v>
      </c>
      <c r="E2938" s="9" t="n">
        <f aca="false">MAX(0,MIN(D2938,Scenario!$B$12)-MAX(C2938,Scenario!$B$11))/60</f>
        <v>19.45</v>
      </c>
    </row>
    <row r="2939" customFormat="false" ht="15" hidden="false" customHeight="false" outlineLevel="0" collapsed="false">
      <c r="A2939" s="6" t="s">
        <v>4781</v>
      </c>
      <c r="B2939" s="6" t="s">
        <v>7891</v>
      </c>
      <c r="C2939" s="6" t="n">
        <v>1787770806</v>
      </c>
      <c r="D2939" s="6" t="n">
        <v>1787771603</v>
      </c>
      <c r="E2939" s="9" t="n">
        <f aca="false">MAX(0,MIN(D2939,Scenario!$B$12)-MAX(C2939,Scenario!$B$11))/60</f>
        <v>13.2833333333333</v>
      </c>
    </row>
    <row r="2940" customFormat="false" ht="15" hidden="false" customHeight="false" outlineLevel="0" collapsed="false">
      <c r="A2940" s="6" t="s">
        <v>4785</v>
      </c>
      <c r="B2940" s="6" t="s">
        <v>7896</v>
      </c>
      <c r="C2940" s="6" t="n">
        <v>1787772749</v>
      </c>
      <c r="D2940" s="6" t="n">
        <v>1787775914</v>
      </c>
      <c r="E2940" s="9" t="n">
        <f aca="false">MAX(0,MIN(D2940,Scenario!$B$12)-MAX(C2940,Scenario!$B$11))/60</f>
        <v>52.75</v>
      </c>
    </row>
    <row r="2941" customFormat="false" ht="15" hidden="false" customHeight="false" outlineLevel="0" collapsed="false">
      <c r="A2941" s="6" t="s">
        <v>4787</v>
      </c>
      <c r="B2941" s="6" t="s">
        <v>7894</v>
      </c>
      <c r="C2941" s="6" t="n">
        <v>1787773030</v>
      </c>
      <c r="D2941" s="6" t="n">
        <v>1787775426</v>
      </c>
      <c r="E2941" s="9" t="n">
        <f aca="false">MAX(0,MIN(D2941,Scenario!$B$12)-MAX(C2941,Scenario!$B$11))/60</f>
        <v>39.9333333333333</v>
      </c>
    </row>
    <row r="2942" customFormat="false" ht="15" hidden="false" customHeight="false" outlineLevel="0" collapsed="false">
      <c r="A2942" s="6" t="s">
        <v>4789</v>
      </c>
      <c r="B2942" s="6" t="s">
        <v>7897</v>
      </c>
      <c r="C2942" s="6" t="n">
        <v>1787778236</v>
      </c>
      <c r="D2942" s="6" t="n">
        <v>1787778544</v>
      </c>
      <c r="E2942" s="9" t="n">
        <f aca="false">MAX(0,MIN(D2942,Scenario!$B$12)-MAX(C2942,Scenario!$B$11))/60</f>
        <v>5.13333333333333</v>
      </c>
    </row>
    <row r="2943" customFormat="false" ht="15" hidden="false" customHeight="false" outlineLevel="0" collapsed="false">
      <c r="A2943" s="6" t="s">
        <v>4789</v>
      </c>
      <c r="B2943" s="6" t="s">
        <v>7895</v>
      </c>
      <c r="C2943" s="6" t="n">
        <v>1787778559</v>
      </c>
      <c r="D2943" s="6" t="n">
        <v>1787780526</v>
      </c>
      <c r="E2943" s="9" t="n">
        <f aca="false">MAX(0,MIN(D2943,Scenario!$B$12)-MAX(C2943,Scenario!$B$11))/60</f>
        <v>32.7833333333333</v>
      </c>
    </row>
    <row r="2944" customFormat="false" ht="15" hidden="false" customHeight="false" outlineLevel="0" collapsed="false">
      <c r="A2944" s="6" t="s">
        <v>4791</v>
      </c>
      <c r="B2944" s="6" t="s">
        <v>7894</v>
      </c>
      <c r="C2944" s="6" t="n">
        <v>1787779129</v>
      </c>
      <c r="D2944" s="6" t="n">
        <v>1787783083</v>
      </c>
      <c r="E2944" s="9" t="n">
        <f aca="false">MAX(0,MIN(D2944,Scenario!$B$12)-MAX(C2944,Scenario!$B$11))/60</f>
        <v>65.9</v>
      </c>
    </row>
    <row r="2945" customFormat="false" ht="15" hidden="false" customHeight="false" outlineLevel="0" collapsed="false">
      <c r="A2945" s="6" t="s">
        <v>4793</v>
      </c>
      <c r="B2945" s="6" t="s">
        <v>7899</v>
      </c>
      <c r="C2945" s="6" t="n">
        <v>1787779250</v>
      </c>
      <c r="D2945" s="6" t="n">
        <v>1787780105</v>
      </c>
      <c r="E2945" s="9" t="n">
        <f aca="false">MAX(0,MIN(D2945,Scenario!$B$12)-MAX(C2945,Scenario!$B$11))/60</f>
        <v>14.25</v>
      </c>
    </row>
    <row r="2946" customFormat="false" ht="15" hidden="false" customHeight="false" outlineLevel="0" collapsed="false">
      <c r="A2946" s="6" t="s">
        <v>4795</v>
      </c>
      <c r="B2946" s="6" t="s">
        <v>7896</v>
      </c>
      <c r="C2946" s="6" t="n">
        <v>1787780053</v>
      </c>
      <c r="D2946" s="6" t="n">
        <v>1787785196</v>
      </c>
      <c r="E2946" s="9" t="n">
        <f aca="false">MAX(0,MIN(D2946,Scenario!$B$12)-MAX(C2946,Scenario!$B$11))/60</f>
        <v>85.7166666666667</v>
      </c>
    </row>
    <row r="2947" customFormat="false" ht="15" hidden="false" customHeight="false" outlineLevel="0" collapsed="false">
      <c r="A2947" s="6" t="s">
        <v>4797</v>
      </c>
      <c r="B2947" s="6" t="s">
        <v>7895</v>
      </c>
      <c r="C2947" s="6" t="n">
        <v>1787781378</v>
      </c>
      <c r="D2947" s="6" t="n">
        <v>1787782609</v>
      </c>
      <c r="E2947" s="9" t="n">
        <f aca="false">MAX(0,MIN(D2947,Scenario!$B$12)-MAX(C2947,Scenario!$B$11))/60</f>
        <v>20.5166666666667</v>
      </c>
    </row>
    <row r="2948" customFormat="false" ht="15" hidden="false" customHeight="false" outlineLevel="0" collapsed="false">
      <c r="A2948" s="6" t="s">
        <v>4759</v>
      </c>
      <c r="B2948" s="6" t="s">
        <v>7895</v>
      </c>
      <c r="C2948" s="6" t="n">
        <v>1787782620</v>
      </c>
      <c r="D2948" s="6" t="n">
        <v>1787783209</v>
      </c>
      <c r="E2948" s="9" t="n">
        <f aca="false">MAX(0,MIN(D2948,Scenario!$B$12)-MAX(C2948,Scenario!$B$11))/60</f>
        <v>9.81666666666667</v>
      </c>
    </row>
    <row r="2949" customFormat="false" ht="15" hidden="false" customHeight="false" outlineLevel="0" collapsed="false">
      <c r="A2949" s="6" t="s">
        <v>4795</v>
      </c>
      <c r="B2949" s="6" t="s">
        <v>7896</v>
      </c>
      <c r="C2949" s="6" t="n">
        <v>1787787766</v>
      </c>
      <c r="D2949" s="6" t="n">
        <v>1787791266</v>
      </c>
      <c r="E2949" s="9" t="n">
        <f aca="false">MAX(0,MIN(D2949,Scenario!$B$12)-MAX(C2949,Scenario!$B$11))/60</f>
        <v>58.3333333333333</v>
      </c>
    </row>
    <row r="2950" customFormat="false" ht="15" hidden="false" customHeight="false" outlineLevel="0" collapsed="false">
      <c r="A2950" s="6" t="s">
        <v>4727</v>
      </c>
      <c r="B2950" s="6" t="s">
        <v>7884</v>
      </c>
      <c r="C2950" s="6" t="n">
        <v>1787806841</v>
      </c>
      <c r="D2950" s="6" t="n">
        <v>1787807715</v>
      </c>
      <c r="E2950" s="9" t="n">
        <f aca="false">MAX(0,MIN(D2950,Scenario!$B$12)-MAX(C2950,Scenario!$B$11))/60</f>
        <v>14.5666666666667</v>
      </c>
    </row>
    <row r="2951" customFormat="false" ht="15" hidden="false" customHeight="false" outlineLevel="0" collapsed="false">
      <c r="A2951" s="6" t="s">
        <v>4799</v>
      </c>
      <c r="B2951" s="6" t="s">
        <v>7882</v>
      </c>
      <c r="C2951" s="6" t="n">
        <v>1787811746</v>
      </c>
      <c r="D2951" s="6" t="n">
        <v>1787812824</v>
      </c>
      <c r="E2951" s="9" t="n">
        <f aca="false">MAX(0,MIN(D2951,Scenario!$B$12)-MAX(C2951,Scenario!$B$11))/60</f>
        <v>17.9666666666667</v>
      </c>
    </row>
    <row r="2952" customFormat="false" ht="15" hidden="false" customHeight="false" outlineLevel="0" collapsed="false">
      <c r="A2952" s="6" t="s">
        <v>4799</v>
      </c>
      <c r="B2952" s="6" t="s">
        <v>7882</v>
      </c>
      <c r="C2952" s="6" t="n">
        <v>1787814600</v>
      </c>
      <c r="D2952" s="6" t="n">
        <v>1787816867</v>
      </c>
      <c r="E2952" s="9" t="n">
        <f aca="false">MAX(0,MIN(D2952,Scenario!$B$12)-MAX(C2952,Scenario!$B$11))/60</f>
        <v>37.7833333333333</v>
      </c>
    </row>
    <row r="2953" customFormat="false" ht="15" hidden="false" customHeight="false" outlineLevel="0" collapsed="false">
      <c r="A2953" s="6" t="s">
        <v>4801</v>
      </c>
      <c r="B2953" s="6" t="s">
        <v>7885</v>
      </c>
      <c r="C2953" s="6" t="n">
        <v>1787815203</v>
      </c>
      <c r="D2953" s="6" t="n">
        <v>1787819209</v>
      </c>
      <c r="E2953" s="9" t="n">
        <f aca="false">MAX(0,MIN(D2953,Scenario!$B$12)-MAX(C2953,Scenario!$B$11))/60</f>
        <v>66.7666666666667</v>
      </c>
    </row>
    <row r="2954" customFormat="false" ht="15" hidden="false" customHeight="false" outlineLevel="0" collapsed="false">
      <c r="A2954" s="6" t="s">
        <v>4803</v>
      </c>
      <c r="B2954" s="6" t="s">
        <v>7883</v>
      </c>
      <c r="C2954" s="6" t="n">
        <v>1787816539</v>
      </c>
      <c r="D2954" s="6" t="n">
        <v>1787819532</v>
      </c>
      <c r="E2954" s="9" t="n">
        <f aca="false">MAX(0,MIN(D2954,Scenario!$B$12)-MAX(C2954,Scenario!$B$11))/60</f>
        <v>49.8833333333333</v>
      </c>
    </row>
    <row r="2955" customFormat="false" ht="15" hidden="false" customHeight="false" outlineLevel="0" collapsed="false">
      <c r="A2955" s="6" t="s">
        <v>4805</v>
      </c>
      <c r="B2955" s="6" t="s">
        <v>7886</v>
      </c>
      <c r="C2955" s="6" t="n">
        <v>1787817122</v>
      </c>
      <c r="D2955" s="6" t="n">
        <v>1787817751</v>
      </c>
      <c r="E2955" s="9" t="n">
        <f aca="false">MAX(0,MIN(D2955,Scenario!$B$12)-MAX(C2955,Scenario!$B$11))/60</f>
        <v>10.4833333333333</v>
      </c>
    </row>
    <row r="2956" customFormat="false" ht="15" hidden="false" customHeight="false" outlineLevel="0" collapsed="false">
      <c r="A2956" s="6" t="s">
        <v>4807</v>
      </c>
      <c r="B2956" s="6" t="s">
        <v>7898</v>
      </c>
      <c r="C2956" s="6" t="n">
        <v>1787817282</v>
      </c>
      <c r="D2956" s="6" t="n">
        <v>1787820065</v>
      </c>
      <c r="E2956" s="9" t="n">
        <f aca="false">MAX(0,MIN(D2956,Scenario!$B$12)-MAX(C2956,Scenario!$B$11))/60</f>
        <v>46.3833333333333</v>
      </c>
    </row>
    <row r="2957" customFormat="false" ht="15" hidden="false" customHeight="false" outlineLevel="0" collapsed="false">
      <c r="A2957" s="6" t="s">
        <v>4805</v>
      </c>
      <c r="B2957" s="6" t="s">
        <v>7884</v>
      </c>
      <c r="C2957" s="6" t="n">
        <v>1787817765</v>
      </c>
      <c r="D2957" s="6" t="n">
        <v>1787818949</v>
      </c>
      <c r="E2957" s="9" t="n">
        <f aca="false">MAX(0,MIN(D2957,Scenario!$B$12)-MAX(C2957,Scenario!$B$11))/60</f>
        <v>19.7333333333333</v>
      </c>
    </row>
    <row r="2958" customFormat="false" ht="15" hidden="false" customHeight="false" outlineLevel="0" collapsed="false">
      <c r="A2958" s="6" t="s">
        <v>4809</v>
      </c>
      <c r="B2958" s="6" t="s">
        <v>7888</v>
      </c>
      <c r="C2958" s="6" t="n">
        <v>1787817830</v>
      </c>
      <c r="D2958" s="6" t="n">
        <v>1787818196</v>
      </c>
      <c r="E2958" s="9" t="n">
        <f aca="false">MAX(0,MIN(D2958,Scenario!$B$12)-MAX(C2958,Scenario!$B$11))/60</f>
        <v>6.1</v>
      </c>
    </row>
    <row r="2959" customFormat="false" ht="15" hidden="false" customHeight="false" outlineLevel="0" collapsed="false">
      <c r="A2959" s="6" t="s">
        <v>4811</v>
      </c>
      <c r="B2959" s="6" t="s">
        <v>7886</v>
      </c>
      <c r="C2959" s="6" t="n">
        <v>1787818006</v>
      </c>
      <c r="D2959" s="6" t="n">
        <v>1787820393</v>
      </c>
      <c r="E2959" s="9" t="n">
        <f aca="false">MAX(0,MIN(D2959,Scenario!$B$12)-MAX(C2959,Scenario!$B$11))/60</f>
        <v>39.7833333333333</v>
      </c>
    </row>
    <row r="2960" customFormat="false" ht="15" hidden="false" customHeight="false" outlineLevel="0" collapsed="false">
      <c r="A2960" s="6" t="s">
        <v>4809</v>
      </c>
      <c r="B2960" s="6" t="s">
        <v>7884</v>
      </c>
      <c r="C2960" s="6" t="n">
        <v>1787818970</v>
      </c>
      <c r="D2960" s="6" t="n">
        <v>1787820444</v>
      </c>
      <c r="E2960" s="9" t="n">
        <f aca="false">MAX(0,MIN(D2960,Scenario!$B$12)-MAX(C2960,Scenario!$B$11))/60</f>
        <v>24.5666666666667</v>
      </c>
    </row>
    <row r="2961" customFormat="false" ht="15" hidden="false" customHeight="false" outlineLevel="0" collapsed="false">
      <c r="A2961" s="6" t="s">
        <v>4813</v>
      </c>
      <c r="B2961" s="6" t="s">
        <v>7883</v>
      </c>
      <c r="C2961" s="6" t="n">
        <v>1787820492</v>
      </c>
      <c r="D2961" s="6" t="n">
        <v>1787821024</v>
      </c>
      <c r="E2961" s="9" t="n">
        <f aca="false">MAX(0,MIN(D2961,Scenario!$B$12)-MAX(C2961,Scenario!$B$11))/60</f>
        <v>8.86666666666667</v>
      </c>
    </row>
    <row r="2962" customFormat="false" ht="15" hidden="false" customHeight="false" outlineLevel="0" collapsed="false">
      <c r="A2962" s="6" t="s">
        <v>4815</v>
      </c>
      <c r="B2962" s="6" t="s">
        <v>7889</v>
      </c>
      <c r="C2962" s="6" t="n">
        <v>1787822058</v>
      </c>
      <c r="D2962" s="6" t="n">
        <v>1787825821</v>
      </c>
      <c r="E2962" s="9" t="n">
        <f aca="false">MAX(0,MIN(D2962,Scenario!$B$12)-MAX(C2962,Scenario!$B$11))/60</f>
        <v>62.7166666666667</v>
      </c>
    </row>
    <row r="2963" customFormat="false" ht="15" hidden="false" customHeight="false" outlineLevel="0" collapsed="false">
      <c r="A2963" s="6" t="s">
        <v>4817</v>
      </c>
      <c r="B2963" s="6" t="s">
        <v>7887</v>
      </c>
      <c r="C2963" s="6" t="n">
        <v>1787822580</v>
      </c>
      <c r="D2963" s="6" t="n">
        <v>1787823464</v>
      </c>
      <c r="E2963" s="9" t="n">
        <f aca="false">MAX(0,MIN(D2963,Scenario!$B$12)-MAX(C2963,Scenario!$B$11))/60</f>
        <v>14.7333333333333</v>
      </c>
    </row>
    <row r="2964" customFormat="false" ht="15" hidden="false" customHeight="false" outlineLevel="0" collapsed="false">
      <c r="A2964" s="6" t="s">
        <v>4819</v>
      </c>
      <c r="B2964" s="6" t="s">
        <v>7885</v>
      </c>
      <c r="C2964" s="6" t="n">
        <v>1787824436</v>
      </c>
      <c r="D2964" s="6" t="n">
        <v>1787828283</v>
      </c>
      <c r="E2964" s="9" t="n">
        <f aca="false">MAX(0,MIN(D2964,Scenario!$B$12)-MAX(C2964,Scenario!$B$11))/60</f>
        <v>64.1166666666667</v>
      </c>
    </row>
    <row r="2965" customFormat="false" ht="15" hidden="false" customHeight="false" outlineLevel="0" collapsed="false">
      <c r="A2965" s="6" t="s">
        <v>4821</v>
      </c>
      <c r="B2965" s="6" t="s">
        <v>7886</v>
      </c>
      <c r="C2965" s="6" t="n">
        <v>1787824595</v>
      </c>
      <c r="D2965" s="6" t="n">
        <v>1787826430</v>
      </c>
      <c r="E2965" s="9" t="n">
        <f aca="false">MAX(0,MIN(D2965,Scenario!$B$12)-MAX(C2965,Scenario!$B$11))/60</f>
        <v>30.5833333333333</v>
      </c>
    </row>
    <row r="2966" customFormat="false" ht="15" hidden="false" customHeight="false" outlineLevel="0" collapsed="false">
      <c r="A2966" s="6" t="s">
        <v>4823</v>
      </c>
      <c r="B2966" s="6" t="s">
        <v>7898</v>
      </c>
      <c r="C2966" s="6" t="n">
        <v>1787825155</v>
      </c>
      <c r="D2966" s="6" t="n">
        <v>1787826863</v>
      </c>
      <c r="E2966" s="9" t="n">
        <f aca="false">MAX(0,MIN(D2966,Scenario!$B$12)-MAX(C2966,Scenario!$B$11))/60</f>
        <v>28.4666666666667</v>
      </c>
    </row>
    <row r="2967" customFormat="false" ht="15" hidden="false" customHeight="false" outlineLevel="0" collapsed="false">
      <c r="A2967" s="6" t="s">
        <v>4825</v>
      </c>
      <c r="B2967" s="6" t="s">
        <v>7884</v>
      </c>
      <c r="C2967" s="6" t="n">
        <v>1787825263</v>
      </c>
      <c r="D2967" s="6" t="n">
        <v>1787825763</v>
      </c>
      <c r="E2967" s="9" t="n">
        <f aca="false">MAX(0,MIN(D2967,Scenario!$B$12)-MAX(C2967,Scenario!$B$11))/60</f>
        <v>8.33333333333333</v>
      </c>
    </row>
    <row r="2968" customFormat="false" ht="15" hidden="false" customHeight="false" outlineLevel="0" collapsed="false">
      <c r="A2968" s="6" t="s">
        <v>4825</v>
      </c>
      <c r="B2968" s="6" t="s">
        <v>7883</v>
      </c>
      <c r="C2968" s="6" t="n">
        <v>1787825805</v>
      </c>
      <c r="D2968" s="6" t="n">
        <v>1787830946</v>
      </c>
      <c r="E2968" s="9" t="n">
        <f aca="false">MAX(0,MIN(D2968,Scenario!$B$12)-MAX(C2968,Scenario!$B$11))/60</f>
        <v>85.6833333333333</v>
      </c>
    </row>
    <row r="2969" customFormat="false" ht="15" hidden="false" customHeight="false" outlineLevel="0" collapsed="false">
      <c r="A2969" s="6" t="s">
        <v>4827</v>
      </c>
      <c r="B2969" s="6" t="s">
        <v>7882</v>
      </c>
      <c r="C2969" s="6" t="n">
        <v>1787829077</v>
      </c>
      <c r="D2969" s="6" t="n">
        <v>1787830488</v>
      </c>
      <c r="E2969" s="9" t="n">
        <f aca="false">MAX(0,MIN(D2969,Scenario!$B$12)-MAX(C2969,Scenario!$B$11))/60</f>
        <v>23.5166666666667</v>
      </c>
    </row>
    <row r="2970" customFormat="false" ht="15" hidden="false" customHeight="false" outlineLevel="0" collapsed="false">
      <c r="A2970" s="6" t="s">
        <v>4829</v>
      </c>
      <c r="B2970" s="6" t="s">
        <v>7889</v>
      </c>
      <c r="C2970" s="6" t="n">
        <v>1787829514</v>
      </c>
      <c r="D2970" s="6" t="n">
        <v>1787832627</v>
      </c>
      <c r="E2970" s="9" t="n">
        <f aca="false">MAX(0,MIN(D2970,Scenario!$B$12)-MAX(C2970,Scenario!$B$11))/60</f>
        <v>51.8833333333333</v>
      </c>
    </row>
    <row r="2971" customFormat="false" ht="15" hidden="false" customHeight="false" outlineLevel="0" collapsed="false">
      <c r="A2971" s="6" t="s">
        <v>4831</v>
      </c>
      <c r="B2971" s="6" t="s">
        <v>7888</v>
      </c>
      <c r="C2971" s="6" t="n">
        <v>1787829755</v>
      </c>
      <c r="D2971" s="6" t="n">
        <v>1787830751</v>
      </c>
      <c r="E2971" s="9" t="n">
        <f aca="false">MAX(0,MIN(D2971,Scenario!$B$12)-MAX(C2971,Scenario!$B$11))/60</f>
        <v>16.6</v>
      </c>
    </row>
    <row r="2972" customFormat="false" ht="15" hidden="false" customHeight="false" outlineLevel="0" collapsed="false">
      <c r="A2972" s="6" t="s">
        <v>4827</v>
      </c>
      <c r="B2972" s="6" t="s">
        <v>7882</v>
      </c>
      <c r="C2972" s="6" t="n">
        <v>1787831246</v>
      </c>
      <c r="D2972" s="6" t="n">
        <v>1787832386</v>
      </c>
      <c r="E2972" s="9" t="n">
        <f aca="false">MAX(0,MIN(D2972,Scenario!$B$12)-MAX(C2972,Scenario!$B$11))/60</f>
        <v>19</v>
      </c>
    </row>
    <row r="2973" customFormat="false" ht="15" hidden="false" customHeight="false" outlineLevel="0" collapsed="false">
      <c r="A2973" s="6" t="s">
        <v>4833</v>
      </c>
      <c r="B2973" s="6" t="s">
        <v>7890</v>
      </c>
      <c r="C2973" s="6" t="n">
        <v>1787832428</v>
      </c>
      <c r="D2973" s="6" t="n">
        <v>1787833563</v>
      </c>
      <c r="E2973" s="9" t="n">
        <f aca="false">MAX(0,MIN(D2973,Scenario!$B$12)-MAX(C2973,Scenario!$B$11))/60</f>
        <v>18.9166666666667</v>
      </c>
    </row>
    <row r="2974" customFormat="false" ht="15" hidden="false" customHeight="false" outlineLevel="0" collapsed="false">
      <c r="A2974" s="6" t="s">
        <v>4835</v>
      </c>
      <c r="B2974" s="6" t="s">
        <v>7892</v>
      </c>
      <c r="C2974" s="6" t="n">
        <v>1787832490</v>
      </c>
      <c r="D2974" s="6" t="n">
        <v>1787834774</v>
      </c>
      <c r="E2974" s="9" t="n">
        <f aca="false">MAX(0,MIN(D2974,Scenario!$B$12)-MAX(C2974,Scenario!$B$11))/60</f>
        <v>38.0666666666667</v>
      </c>
    </row>
    <row r="2975" customFormat="false" ht="15" hidden="false" customHeight="false" outlineLevel="0" collapsed="false">
      <c r="A2975" s="6" t="s">
        <v>4837</v>
      </c>
      <c r="B2975" s="6" t="s">
        <v>7887</v>
      </c>
      <c r="C2975" s="6" t="n">
        <v>1787833104</v>
      </c>
      <c r="D2975" s="6" t="n">
        <v>1787837734</v>
      </c>
      <c r="E2975" s="9" t="n">
        <f aca="false">MAX(0,MIN(D2975,Scenario!$B$12)-MAX(C2975,Scenario!$B$11))/60</f>
        <v>77.1666666666667</v>
      </c>
    </row>
    <row r="2976" customFormat="false" ht="15" hidden="false" customHeight="false" outlineLevel="0" collapsed="false">
      <c r="A2976" s="6" t="s">
        <v>4839</v>
      </c>
      <c r="B2976" s="6" t="s">
        <v>7885</v>
      </c>
      <c r="C2976" s="6" t="n">
        <v>1787833155</v>
      </c>
      <c r="D2976" s="6" t="n">
        <v>1787837688</v>
      </c>
      <c r="E2976" s="9" t="n">
        <f aca="false">MAX(0,MIN(D2976,Scenario!$B$12)-MAX(C2976,Scenario!$B$11))/60</f>
        <v>75.55</v>
      </c>
    </row>
    <row r="2977" customFormat="false" ht="15" hidden="false" customHeight="false" outlineLevel="0" collapsed="false">
      <c r="A2977" s="6" t="s">
        <v>4841</v>
      </c>
      <c r="B2977" s="6" t="s">
        <v>7898</v>
      </c>
      <c r="C2977" s="6" t="n">
        <v>1787834112</v>
      </c>
      <c r="D2977" s="6" t="n">
        <v>1787835545</v>
      </c>
      <c r="E2977" s="9" t="n">
        <f aca="false">MAX(0,MIN(D2977,Scenario!$B$12)-MAX(C2977,Scenario!$B$11))/60</f>
        <v>23.8833333333333</v>
      </c>
    </row>
    <row r="2978" customFormat="false" ht="15" hidden="false" customHeight="false" outlineLevel="0" collapsed="false">
      <c r="A2978" s="6" t="s">
        <v>4843</v>
      </c>
      <c r="B2978" s="6" t="s">
        <v>7890</v>
      </c>
      <c r="C2978" s="6" t="n">
        <v>1787834438</v>
      </c>
      <c r="D2978" s="6" t="n">
        <v>1787837286</v>
      </c>
      <c r="E2978" s="9" t="n">
        <f aca="false">MAX(0,MIN(D2978,Scenario!$B$12)-MAX(C2978,Scenario!$B$11))/60</f>
        <v>47.4666666666667</v>
      </c>
    </row>
    <row r="2979" customFormat="false" ht="15" hidden="false" customHeight="false" outlineLevel="0" collapsed="false">
      <c r="A2979" s="6" t="s">
        <v>4845</v>
      </c>
      <c r="B2979" s="6" t="s">
        <v>7886</v>
      </c>
      <c r="C2979" s="6" t="n">
        <v>1787835287</v>
      </c>
      <c r="D2979" s="6" t="n">
        <v>1787836890</v>
      </c>
      <c r="E2979" s="9" t="n">
        <f aca="false">MAX(0,MIN(D2979,Scenario!$B$12)-MAX(C2979,Scenario!$B$11))/60</f>
        <v>26.7166666666667</v>
      </c>
    </row>
    <row r="2980" customFormat="false" ht="15" hidden="false" customHeight="false" outlineLevel="0" collapsed="false">
      <c r="A2980" s="6" t="s">
        <v>4847</v>
      </c>
      <c r="B2980" s="6" t="s">
        <v>7892</v>
      </c>
      <c r="C2980" s="6" t="n">
        <v>1787835806</v>
      </c>
      <c r="D2980" s="6" t="n">
        <v>1787837279</v>
      </c>
      <c r="E2980" s="9" t="n">
        <f aca="false">MAX(0,MIN(D2980,Scenario!$B$12)-MAX(C2980,Scenario!$B$11))/60</f>
        <v>24.55</v>
      </c>
    </row>
    <row r="2981" customFormat="false" ht="15" hidden="false" customHeight="false" outlineLevel="0" collapsed="false">
      <c r="A2981" s="6" t="s">
        <v>4849</v>
      </c>
      <c r="B2981" s="6" t="s">
        <v>7889</v>
      </c>
      <c r="C2981" s="6" t="n">
        <v>1787835860</v>
      </c>
      <c r="D2981" s="6" t="n">
        <v>1787837536</v>
      </c>
      <c r="E2981" s="9" t="n">
        <f aca="false">MAX(0,MIN(D2981,Scenario!$B$12)-MAX(C2981,Scenario!$B$11))/60</f>
        <v>27.9333333333333</v>
      </c>
    </row>
    <row r="2982" customFormat="false" ht="15" hidden="false" customHeight="false" outlineLevel="0" collapsed="false">
      <c r="A2982" s="6" t="s">
        <v>4851</v>
      </c>
      <c r="B2982" s="6" t="s">
        <v>7898</v>
      </c>
      <c r="C2982" s="6" t="n">
        <v>1787836568</v>
      </c>
      <c r="D2982" s="6" t="n">
        <v>1787838249</v>
      </c>
      <c r="E2982" s="9" t="n">
        <f aca="false">MAX(0,MIN(D2982,Scenario!$B$12)-MAX(C2982,Scenario!$B$11))/60</f>
        <v>28.0166666666667</v>
      </c>
    </row>
    <row r="2983" customFormat="false" ht="15" hidden="false" customHeight="false" outlineLevel="0" collapsed="false">
      <c r="A2983" s="6" t="s">
        <v>4855</v>
      </c>
      <c r="B2983" s="6" t="s">
        <v>7886</v>
      </c>
      <c r="C2983" s="6" t="n">
        <v>1787837090</v>
      </c>
      <c r="D2983" s="6" t="n">
        <v>1787839280</v>
      </c>
      <c r="E2983" s="9" t="n">
        <f aca="false">MAX(0,MIN(D2983,Scenario!$B$12)-MAX(C2983,Scenario!$B$11))/60</f>
        <v>36.5</v>
      </c>
    </row>
    <row r="2984" customFormat="false" ht="15" hidden="false" customHeight="false" outlineLevel="0" collapsed="false">
      <c r="A2984" s="6" t="s">
        <v>4853</v>
      </c>
      <c r="B2984" s="6" t="s">
        <v>7890</v>
      </c>
      <c r="C2984" s="6" t="n">
        <v>1787837340</v>
      </c>
      <c r="D2984" s="6" t="n">
        <v>1787840195</v>
      </c>
      <c r="E2984" s="9" t="n">
        <f aca="false">MAX(0,MIN(D2984,Scenario!$B$12)-MAX(C2984,Scenario!$B$11))/60</f>
        <v>47.5833333333333</v>
      </c>
    </row>
    <row r="2985" customFormat="false" ht="15" hidden="false" customHeight="false" outlineLevel="0" collapsed="false">
      <c r="A2985" s="6" t="s">
        <v>4703</v>
      </c>
      <c r="B2985" s="6" t="s">
        <v>7892</v>
      </c>
      <c r="C2985" s="6" t="n">
        <v>1787837416</v>
      </c>
      <c r="D2985" s="6" t="n">
        <v>1787838897</v>
      </c>
      <c r="E2985" s="9" t="n">
        <f aca="false">MAX(0,MIN(D2985,Scenario!$B$12)-MAX(C2985,Scenario!$B$11))/60</f>
        <v>24.6833333333333</v>
      </c>
    </row>
    <row r="2986" customFormat="false" ht="15" hidden="false" customHeight="false" outlineLevel="0" collapsed="false">
      <c r="A2986" s="6" t="s">
        <v>4859</v>
      </c>
      <c r="B2986" s="6" t="s">
        <v>7898</v>
      </c>
      <c r="C2986" s="6" t="n">
        <v>1787838287</v>
      </c>
      <c r="D2986" s="6" t="n">
        <v>1787840794</v>
      </c>
      <c r="E2986" s="9" t="n">
        <f aca="false">MAX(0,MIN(D2986,Scenario!$B$12)-MAX(C2986,Scenario!$B$11))/60</f>
        <v>41.7833333333333</v>
      </c>
    </row>
    <row r="2987" customFormat="false" ht="15" hidden="false" customHeight="false" outlineLevel="0" collapsed="false">
      <c r="A2987" s="6" t="s">
        <v>4861</v>
      </c>
      <c r="B2987" s="6" t="s">
        <v>7892</v>
      </c>
      <c r="C2987" s="6" t="n">
        <v>1787839093</v>
      </c>
      <c r="D2987" s="6" t="n">
        <v>1787842645</v>
      </c>
      <c r="E2987" s="9" t="n">
        <f aca="false">MAX(0,MIN(D2987,Scenario!$B$12)-MAX(C2987,Scenario!$B$11))/60</f>
        <v>59.2</v>
      </c>
    </row>
    <row r="2988" customFormat="false" ht="15" hidden="false" customHeight="false" outlineLevel="0" collapsed="false">
      <c r="A2988" s="6" t="s">
        <v>4863</v>
      </c>
      <c r="B2988" s="6" t="s">
        <v>7885</v>
      </c>
      <c r="C2988" s="6" t="n">
        <v>1787839129</v>
      </c>
      <c r="D2988" s="6" t="n">
        <v>1787840042</v>
      </c>
      <c r="E2988" s="9" t="n">
        <f aca="false">MAX(0,MIN(D2988,Scenario!$B$12)-MAX(C2988,Scenario!$B$11))/60</f>
        <v>15.2166666666667</v>
      </c>
    </row>
    <row r="2989" customFormat="false" ht="15" hidden="false" customHeight="false" outlineLevel="0" collapsed="false">
      <c r="A2989" s="6" t="s">
        <v>4845</v>
      </c>
      <c r="B2989" s="6" t="s">
        <v>7886</v>
      </c>
      <c r="C2989" s="6" t="n">
        <v>1787839301</v>
      </c>
      <c r="D2989" s="6" t="n">
        <v>1787841502</v>
      </c>
      <c r="E2989" s="9" t="n">
        <f aca="false">MAX(0,MIN(D2989,Scenario!$B$12)-MAX(C2989,Scenario!$B$11))/60</f>
        <v>36.6833333333333</v>
      </c>
    </row>
    <row r="2990" customFormat="false" ht="15" hidden="false" customHeight="false" outlineLevel="0" collapsed="false">
      <c r="A2990" s="6" t="s">
        <v>4857</v>
      </c>
      <c r="B2990" s="6" t="s">
        <v>7887</v>
      </c>
      <c r="C2990" s="6" t="n">
        <v>1787839546</v>
      </c>
      <c r="D2990" s="6" t="n">
        <v>1787840704</v>
      </c>
      <c r="E2990" s="9" t="n">
        <f aca="false">MAX(0,MIN(D2990,Scenario!$B$12)-MAX(C2990,Scenario!$B$11))/60</f>
        <v>19.3</v>
      </c>
    </row>
    <row r="2991" customFormat="false" ht="15" hidden="false" customHeight="false" outlineLevel="0" collapsed="false">
      <c r="A2991" s="6" t="s">
        <v>4867</v>
      </c>
      <c r="B2991" s="6" t="s">
        <v>7890</v>
      </c>
      <c r="C2991" s="6" t="n">
        <v>1787840209</v>
      </c>
      <c r="D2991" s="6" t="n">
        <v>1787844744</v>
      </c>
      <c r="E2991" s="9" t="n">
        <f aca="false">MAX(0,MIN(D2991,Scenario!$B$12)-MAX(C2991,Scenario!$B$11))/60</f>
        <v>75.5833333333333</v>
      </c>
    </row>
    <row r="2992" customFormat="false" ht="15" hidden="false" customHeight="false" outlineLevel="0" collapsed="false">
      <c r="A2992" s="6" t="s">
        <v>4869</v>
      </c>
      <c r="B2992" s="6" t="s">
        <v>7889</v>
      </c>
      <c r="C2992" s="6" t="n">
        <v>1787840720</v>
      </c>
      <c r="D2992" s="6" t="n">
        <v>1787841292</v>
      </c>
      <c r="E2992" s="9" t="n">
        <f aca="false">MAX(0,MIN(D2992,Scenario!$B$12)-MAX(C2992,Scenario!$B$11))/60</f>
        <v>9.53333333333333</v>
      </c>
    </row>
    <row r="2993" customFormat="false" ht="15" hidden="false" customHeight="false" outlineLevel="0" collapsed="false">
      <c r="A2993" s="6" t="s">
        <v>4837</v>
      </c>
      <c r="B2993" s="6" t="s">
        <v>7887</v>
      </c>
      <c r="C2993" s="6" t="n">
        <v>1787840725</v>
      </c>
      <c r="D2993" s="6" t="n">
        <v>1787844664</v>
      </c>
      <c r="E2993" s="9" t="n">
        <f aca="false">MAX(0,MIN(D2993,Scenario!$B$12)-MAX(C2993,Scenario!$B$11))/60</f>
        <v>65.65</v>
      </c>
    </row>
    <row r="2994" customFormat="false" ht="15" hidden="false" customHeight="false" outlineLevel="0" collapsed="false">
      <c r="A2994" s="6" t="s">
        <v>4871</v>
      </c>
      <c r="B2994" s="6" t="s">
        <v>7892</v>
      </c>
      <c r="C2994" s="6" t="n">
        <v>1787842661</v>
      </c>
      <c r="D2994" s="6" t="n">
        <v>1787845721</v>
      </c>
      <c r="E2994" s="9" t="n">
        <f aca="false">MAX(0,MIN(D2994,Scenario!$B$12)-MAX(C2994,Scenario!$B$11))/60</f>
        <v>51</v>
      </c>
    </row>
    <row r="2995" customFormat="false" ht="15" hidden="false" customHeight="false" outlineLevel="0" collapsed="false">
      <c r="A2995" s="6" t="s">
        <v>4883</v>
      </c>
      <c r="B2995" s="6" t="s">
        <v>7889</v>
      </c>
      <c r="C2995" s="6" t="n">
        <v>1787843141</v>
      </c>
      <c r="D2995" s="6" t="n">
        <v>1787844861</v>
      </c>
      <c r="E2995" s="9" t="n">
        <f aca="false">MAX(0,MIN(D2995,Scenario!$B$12)-MAX(C2995,Scenario!$B$11))/60</f>
        <v>28.6666666666667</v>
      </c>
    </row>
    <row r="2996" customFormat="false" ht="15" hidden="false" customHeight="false" outlineLevel="0" collapsed="false">
      <c r="A2996" s="6" t="s">
        <v>4879</v>
      </c>
      <c r="B2996" s="6" t="s">
        <v>7887</v>
      </c>
      <c r="C2996" s="6" t="n">
        <v>1787844691</v>
      </c>
      <c r="D2996" s="6" t="n">
        <v>1787845626</v>
      </c>
      <c r="E2996" s="9" t="n">
        <f aca="false">MAX(0,MIN(D2996,Scenario!$B$12)-MAX(C2996,Scenario!$B$11))/60</f>
        <v>15.5833333333333</v>
      </c>
    </row>
    <row r="2997" customFormat="false" ht="15" hidden="false" customHeight="false" outlineLevel="0" collapsed="false">
      <c r="A2997" s="6" t="s">
        <v>4875</v>
      </c>
      <c r="B2997" s="6" t="s">
        <v>7890</v>
      </c>
      <c r="C2997" s="6" t="n">
        <v>1787844762</v>
      </c>
      <c r="D2997" s="6" t="n">
        <v>1787847339</v>
      </c>
      <c r="E2997" s="9" t="n">
        <f aca="false">MAX(0,MIN(D2997,Scenario!$B$12)-MAX(C2997,Scenario!$B$11))/60</f>
        <v>42.95</v>
      </c>
    </row>
    <row r="2998" customFormat="false" ht="15" hidden="false" customHeight="false" outlineLevel="0" collapsed="false">
      <c r="A2998" s="6" t="s">
        <v>4885</v>
      </c>
      <c r="B2998" s="6" t="s">
        <v>7889</v>
      </c>
      <c r="C2998" s="6" t="n">
        <v>1787844893</v>
      </c>
      <c r="D2998" s="6" t="n">
        <v>1787846584</v>
      </c>
      <c r="E2998" s="9" t="n">
        <f aca="false">MAX(0,MIN(D2998,Scenario!$B$12)-MAX(C2998,Scenario!$B$11))/60</f>
        <v>28.1833333333333</v>
      </c>
    </row>
    <row r="2999" customFormat="false" ht="15" hidden="false" customHeight="false" outlineLevel="0" collapsed="false">
      <c r="A2999" s="6" t="s">
        <v>4865</v>
      </c>
      <c r="B2999" s="6" t="s">
        <v>7887</v>
      </c>
      <c r="C2999" s="6" t="n">
        <v>1787845666</v>
      </c>
      <c r="D2999" s="6" t="n">
        <v>1787847865</v>
      </c>
      <c r="E2999" s="9" t="n">
        <f aca="false">MAX(0,MIN(D2999,Scenario!$B$12)-MAX(C2999,Scenario!$B$11))/60</f>
        <v>36.65</v>
      </c>
    </row>
    <row r="3000" customFormat="false" ht="15" hidden="false" customHeight="false" outlineLevel="0" collapsed="false">
      <c r="A3000" s="6" t="s">
        <v>4861</v>
      </c>
      <c r="B3000" s="6" t="s">
        <v>7892</v>
      </c>
      <c r="C3000" s="6" t="n">
        <v>1787845744</v>
      </c>
      <c r="D3000" s="6" t="n">
        <v>1787848803</v>
      </c>
      <c r="E3000" s="9" t="n">
        <f aca="false">MAX(0,MIN(D3000,Scenario!$B$12)-MAX(C3000,Scenario!$B$11))/60</f>
        <v>50.9833333333333</v>
      </c>
    </row>
    <row r="3001" customFormat="false" ht="15" hidden="false" customHeight="false" outlineLevel="0" collapsed="false">
      <c r="A3001" s="6" t="s">
        <v>4881</v>
      </c>
      <c r="B3001" s="6" t="s">
        <v>7899</v>
      </c>
      <c r="C3001" s="6" t="n">
        <v>1787846420</v>
      </c>
      <c r="D3001" s="6" t="n">
        <v>1787848932</v>
      </c>
      <c r="E3001" s="9" t="n">
        <f aca="false">MAX(0,MIN(D3001,Scenario!$B$12)-MAX(C3001,Scenario!$B$11))/60</f>
        <v>41.8666666666667</v>
      </c>
    </row>
    <row r="3002" customFormat="false" ht="15" hidden="false" customHeight="false" outlineLevel="0" collapsed="false">
      <c r="A3002" s="6" t="s">
        <v>4887</v>
      </c>
      <c r="B3002" s="6" t="s">
        <v>7893</v>
      </c>
      <c r="C3002" s="6" t="n">
        <v>1787846432</v>
      </c>
      <c r="D3002" s="6" t="n">
        <v>1787849343</v>
      </c>
      <c r="E3002" s="9" t="n">
        <f aca="false">MAX(0,MIN(D3002,Scenario!$B$12)-MAX(C3002,Scenario!$B$11))/60</f>
        <v>48.5166666666667</v>
      </c>
    </row>
    <row r="3003" customFormat="false" ht="15" hidden="false" customHeight="false" outlineLevel="0" collapsed="false">
      <c r="A3003" s="6" t="s">
        <v>4889</v>
      </c>
      <c r="B3003" s="6" t="s">
        <v>7895</v>
      </c>
      <c r="C3003" s="6" t="n">
        <v>1787846459</v>
      </c>
      <c r="D3003" s="6" t="n">
        <v>1787850542</v>
      </c>
      <c r="E3003" s="9" t="n">
        <f aca="false">MAX(0,MIN(D3003,Scenario!$B$12)-MAX(C3003,Scenario!$B$11))/60</f>
        <v>68.05</v>
      </c>
    </row>
    <row r="3004" customFormat="false" ht="15" hidden="false" customHeight="false" outlineLevel="0" collapsed="false">
      <c r="A3004" s="6" t="s">
        <v>4877</v>
      </c>
      <c r="B3004" s="6" t="s">
        <v>7887</v>
      </c>
      <c r="C3004" s="6" t="n">
        <v>1787847889</v>
      </c>
      <c r="D3004" s="6" t="n">
        <v>1787848669</v>
      </c>
      <c r="E3004" s="9" t="n">
        <f aca="false">MAX(0,MIN(D3004,Scenario!$B$12)-MAX(C3004,Scenario!$B$11))/60</f>
        <v>13</v>
      </c>
    </row>
    <row r="3005" customFormat="false" ht="15" hidden="false" customHeight="false" outlineLevel="0" collapsed="false">
      <c r="A3005" s="6" t="s">
        <v>4893</v>
      </c>
      <c r="B3005" s="6" t="s">
        <v>7899</v>
      </c>
      <c r="C3005" s="6" t="n">
        <v>1787848976</v>
      </c>
      <c r="D3005" s="6" t="n">
        <v>1787850149</v>
      </c>
      <c r="E3005" s="9" t="n">
        <f aca="false">MAX(0,MIN(D3005,Scenario!$B$12)-MAX(C3005,Scenario!$B$11))/60</f>
        <v>19.55</v>
      </c>
    </row>
    <row r="3006" customFormat="false" ht="15" hidden="false" customHeight="false" outlineLevel="0" collapsed="false">
      <c r="A3006" s="6" t="s">
        <v>4873</v>
      </c>
      <c r="B3006" s="6" t="s">
        <v>7890</v>
      </c>
      <c r="C3006" s="6" t="n">
        <v>1787849180</v>
      </c>
      <c r="D3006" s="6" t="n">
        <v>1787852165</v>
      </c>
      <c r="E3006" s="9" t="n">
        <f aca="false">MAX(0,MIN(D3006,Scenario!$B$12)-MAX(C3006,Scenario!$B$11))/60</f>
        <v>49.75</v>
      </c>
    </row>
    <row r="3007" customFormat="false" ht="15" hidden="false" customHeight="false" outlineLevel="0" collapsed="false">
      <c r="A3007" s="6" t="s">
        <v>4891</v>
      </c>
      <c r="B3007" s="6" t="s">
        <v>7893</v>
      </c>
      <c r="C3007" s="6" t="n">
        <v>1787849382</v>
      </c>
      <c r="D3007" s="6" t="n">
        <v>1787851917</v>
      </c>
      <c r="E3007" s="9" t="n">
        <f aca="false">MAX(0,MIN(D3007,Scenario!$B$12)-MAX(C3007,Scenario!$B$11))/60</f>
        <v>42.25</v>
      </c>
    </row>
    <row r="3008" customFormat="false" ht="15" hidden="false" customHeight="false" outlineLevel="0" collapsed="false">
      <c r="A3008" s="6" t="s">
        <v>4861</v>
      </c>
      <c r="B3008" s="6" t="s">
        <v>7892</v>
      </c>
      <c r="C3008" s="6" t="n">
        <v>1787850608</v>
      </c>
      <c r="D3008" s="6" t="n">
        <v>1787856807</v>
      </c>
      <c r="E3008" s="9" t="n">
        <f aca="false">MAX(0,MIN(D3008,Scenario!$B$12)-MAX(C3008,Scenario!$B$11))/60</f>
        <v>103.316666666667</v>
      </c>
    </row>
    <row r="3009" customFormat="false" ht="15" hidden="false" customHeight="false" outlineLevel="0" collapsed="false">
      <c r="A3009" s="6" t="s">
        <v>4881</v>
      </c>
      <c r="B3009" s="6" t="s">
        <v>7899</v>
      </c>
      <c r="C3009" s="6" t="n">
        <v>1787851822</v>
      </c>
      <c r="D3009" s="6" t="n">
        <v>1787854882</v>
      </c>
      <c r="E3009" s="9" t="n">
        <f aca="false">MAX(0,MIN(D3009,Scenario!$B$12)-MAX(C3009,Scenario!$B$11))/60</f>
        <v>51</v>
      </c>
    </row>
    <row r="3010" customFormat="false" ht="15" hidden="false" customHeight="false" outlineLevel="0" collapsed="false">
      <c r="A3010" s="6" t="s">
        <v>4895</v>
      </c>
      <c r="B3010" s="6" t="s">
        <v>7893</v>
      </c>
      <c r="C3010" s="6" t="n">
        <v>1787851939</v>
      </c>
      <c r="D3010" s="6" t="n">
        <v>1787854068</v>
      </c>
      <c r="E3010" s="9" t="n">
        <f aca="false">MAX(0,MIN(D3010,Scenario!$B$12)-MAX(C3010,Scenario!$B$11))/60</f>
        <v>35.4833333333333</v>
      </c>
    </row>
    <row r="3011" customFormat="false" ht="15" hidden="false" customHeight="false" outlineLevel="0" collapsed="false">
      <c r="A3011" s="6" t="s">
        <v>4889</v>
      </c>
      <c r="B3011" s="6" t="s">
        <v>7895</v>
      </c>
      <c r="C3011" s="6" t="n">
        <v>1787852005</v>
      </c>
      <c r="D3011" s="6" t="n">
        <v>1787857828</v>
      </c>
      <c r="E3011" s="9" t="n">
        <f aca="false">MAX(0,MIN(D3011,Scenario!$B$12)-MAX(C3011,Scenario!$B$11))/60</f>
        <v>97.05</v>
      </c>
    </row>
    <row r="3012" customFormat="false" ht="15" hidden="false" customHeight="false" outlineLevel="0" collapsed="false">
      <c r="A3012" s="6" t="s">
        <v>4897</v>
      </c>
      <c r="B3012" s="6" t="s">
        <v>7890</v>
      </c>
      <c r="C3012" s="6" t="n">
        <v>1787852352</v>
      </c>
      <c r="D3012" s="6" t="n">
        <v>1787855132</v>
      </c>
      <c r="E3012" s="9" t="n">
        <f aca="false">MAX(0,MIN(D3012,Scenario!$B$12)-MAX(C3012,Scenario!$B$11))/60</f>
        <v>46.3333333333333</v>
      </c>
    </row>
    <row r="3013" customFormat="false" ht="15" hidden="false" customHeight="false" outlineLevel="0" collapsed="false">
      <c r="A3013" s="6" t="s">
        <v>4901</v>
      </c>
      <c r="B3013" s="6" t="s">
        <v>7893</v>
      </c>
      <c r="C3013" s="6" t="n">
        <v>1787854688</v>
      </c>
      <c r="D3013" s="6" t="n">
        <v>1787857860</v>
      </c>
      <c r="E3013" s="9" t="n">
        <f aca="false">MAX(0,MIN(D3013,Scenario!$B$12)-MAX(C3013,Scenario!$B$11))/60</f>
        <v>52.8666666666667</v>
      </c>
    </row>
    <row r="3014" customFormat="false" ht="15" hidden="false" customHeight="false" outlineLevel="0" collapsed="false">
      <c r="A3014" s="6" t="s">
        <v>4903</v>
      </c>
      <c r="B3014" s="6" t="s">
        <v>7899</v>
      </c>
      <c r="C3014" s="6" t="n">
        <v>1787855391</v>
      </c>
      <c r="D3014" s="6" t="n">
        <v>1787856489</v>
      </c>
      <c r="E3014" s="9" t="n">
        <f aca="false">MAX(0,MIN(D3014,Scenario!$B$12)-MAX(C3014,Scenario!$B$11))/60</f>
        <v>18.3</v>
      </c>
    </row>
    <row r="3015" customFormat="false" ht="15" hidden="false" customHeight="false" outlineLevel="0" collapsed="false">
      <c r="A3015" s="6" t="s">
        <v>4905</v>
      </c>
      <c r="B3015" s="6" t="s">
        <v>7890</v>
      </c>
      <c r="C3015" s="6" t="n">
        <v>1787856362</v>
      </c>
      <c r="D3015" s="6" t="n">
        <v>1787858162</v>
      </c>
      <c r="E3015" s="9" t="n">
        <f aca="false">MAX(0,MIN(D3015,Scenario!$B$12)-MAX(C3015,Scenario!$B$11))/60</f>
        <v>30</v>
      </c>
    </row>
    <row r="3016" customFormat="false" ht="15" hidden="false" customHeight="false" outlineLevel="0" collapsed="false">
      <c r="A3016" s="6" t="s">
        <v>4907</v>
      </c>
      <c r="B3016" s="6" t="s">
        <v>7899</v>
      </c>
      <c r="C3016" s="6" t="n">
        <v>1787856885</v>
      </c>
      <c r="D3016" s="6" t="n">
        <v>1787859437</v>
      </c>
      <c r="E3016" s="9" t="n">
        <f aca="false">MAX(0,MIN(D3016,Scenario!$B$12)-MAX(C3016,Scenario!$B$11))/60</f>
        <v>42.5333333333333</v>
      </c>
    </row>
    <row r="3017" customFormat="false" ht="15" hidden="false" customHeight="false" outlineLevel="0" collapsed="false">
      <c r="A3017" s="6" t="s">
        <v>4911</v>
      </c>
      <c r="B3017" s="6" t="s">
        <v>7895</v>
      </c>
      <c r="C3017" s="6" t="n">
        <v>1787857848</v>
      </c>
      <c r="D3017" s="6" t="n">
        <v>1787862911</v>
      </c>
      <c r="E3017" s="9" t="n">
        <f aca="false">MAX(0,MIN(D3017,Scenario!$B$12)-MAX(C3017,Scenario!$B$11))/60</f>
        <v>84.3833333333333</v>
      </c>
    </row>
    <row r="3018" customFormat="false" ht="15" hidden="false" customHeight="false" outlineLevel="0" collapsed="false">
      <c r="A3018" s="6" t="s">
        <v>4909</v>
      </c>
      <c r="B3018" s="6" t="s">
        <v>7893</v>
      </c>
      <c r="C3018" s="6" t="n">
        <v>1787857880</v>
      </c>
      <c r="D3018" s="6" t="n">
        <v>1787862050</v>
      </c>
      <c r="E3018" s="9" t="n">
        <f aca="false">MAX(0,MIN(D3018,Scenario!$B$12)-MAX(C3018,Scenario!$B$11))/60</f>
        <v>69.5</v>
      </c>
    </row>
    <row r="3019" customFormat="false" ht="15" hidden="false" customHeight="false" outlineLevel="0" collapsed="false">
      <c r="A3019" s="6" t="s">
        <v>4913</v>
      </c>
      <c r="B3019" s="6" t="s">
        <v>7899</v>
      </c>
      <c r="C3019" s="6" t="n">
        <v>1787861271</v>
      </c>
      <c r="D3019" s="6" t="n">
        <v>1787864513</v>
      </c>
      <c r="E3019" s="9" t="n">
        <f aca="false">MAX(0,MIN(D3019,Scenario!$B$12)-MAX(C3019,Scenario!$B$11))/60</f>
        <v>54.0333333333333</v>
      </c>
    </row>
    <row r="3020" customFormat="false" ht="15" hidden="false" customHeight="false" outlineLevel="0" collapsed="false">
      <c r="A3020" s="6" t="s">
        <v>4901</v>
      </c>
      <c r="B3020" s="6" t="s">
        <v>7893</v>
      </c>
      <c r="C3020" s="6" t="n">
        <v>1787862078</v>
      </c>
      <c r="D3020" s="6" t="n">
        <v>1787867545</v>
      </c>
      <c r="E3020" s="9" t="n">
        <f aca="false">MAX(0,MIN(D3020,Scenario!$B$12)-MAX(C3020,Scenario!$B$11))/60</f>
        <v>91.1166666666667</v>
      </c>
    </row>
    <row r="3021" customFormat="false" ht="15" hidden="false" customHeight="false" outlineLevel="0" collapsed="false">
      <c r="A3021" s="6" t="s">
        <v>4917</v>
      </c>
      <c r="B3021" s="6" t="s">
        <v>7895</v>
      </c>
      <c r="C3021" s="6" t="n">
        <v>1787864735</v>
      </c>
      <c r="D3021" s="6" t="n">
        <v>1787867319</v>
      </c>
      <c r="E3021" s="9" t="n">
        <f aca="false">MAX(0,MIN(D3021,Scenario!$B$12)-MAX(C3021,Scenario!$B$11))/60</f>
        <v>43.0666666666667</v>
      </c>
    </row>
    <row r="3022" customFormat="false" ht="15" hidden="false" customHeight="false" outlineLevel="0" collapsed="false">
      <c r="A3022" s="6" t="s">
        <v>4921</v>
      </c>
      <c r="B3022" s="6" t="s">
        <v>7895</v>
      </c>
      <c r="C3022" s="6" t="n">
        <v>1787867338</v>
      </c>
      <c r="D3022" s="6" t="n">
        <v>1787867885</v>
      </c>
      <c r="E3022" s="9" t="n">
        <f aca="false">MAX(0,MIN(D3022,Scenario!$B$12)-MAX(C3022,Scenario!$B$11))/60</f>
        <v>9.11666666666667</v>
      </c>
    </row>
    <row r="3023" customFormat="false" ht="15" hidden="false" customHeight="false" outlineLevel="0" collapsed="false">
      <c r="A3023" s="6" t="s">
        <v>4915</v>
      </c>
      <c r="B3023" s="6" t="s">
        <v>7895</v>
      </c>
      <c r="C3023" s="6" t="n">
        <v>1787867917</v>
      </c>
      <c r="D3023" s="6" t="n">
        <v>1787871533</v>
      </c>
      <c r="E3023" s="9" t="n">
        <f aca="false">MAX(0,MIN(D3023,Scenario!$B$12)-MAX(C3023,Scenario!$B$11))/60</f>
        <v>60.2666666666667</v>
      </c>
    </row>
    <row r="3024" customFormat="false" ht="15" hidden="false" customHeight="false" outlineLevel="0" collapsed="false">
      <c r="A3024" s="6" t="s">
        <v>4919</v>
      </c>
      <c r="B3024" s="6" t="s">
        <v>7893</v>
      </c>
      <c r="C3024" s="6" t="n">
        <v>1787869391</v>
      </c>
      <c r="D3024" s="6" t="n">
        <v>1787870800</v>
      </c>
      <c r="E3024" s="9" t="n">
        <f aca="false">MAX(0,MIN(D3024,Scenario!$B$12)-MAX(C3024,Scenario!$B$11))/60</f>
        <v>23.4833333333333</v>
      </c>
    </row>
    <row r="3025" customFormat="false" ht="15" hidden="false" customHeight="false" outlineLevel="0" collapsed="false">
      <c r="A3025" s="6" t="s">
        <v>4921</v>
      </c>
      <c r="B3025" s="6" t="s">
        <v>7895</v>
      </c>
      <c r="C3025" s="6" t="n">
        <v>1787871545</v>
      </c>
      <c r="D3025" s="6" t="n">
        <v>1787872594</v>
      </c>
      <c r="E3025" s="9" t="n">
        <f aca="false">MAX(0,MIN(D3025,Scenario!$B$12)-MAX(C3025,Scenario!$B$11))/60</f>
        <v>17.4833333333333</v>
      </c>
    </row>
    <row r="3026" customFormat="false" ht="15" hidden="false" customHeight="false" outlineLevel="0" collapsed="false">
      <c r="A3026" s="6" t="s">
        <v>4811</v>
      </c>
      <c r="B3026" s="6" t="s">
        <v>7884</v>
      </c>
      <c r="C3026" s="6" t="n">
        <v>1787893233</v>
      </c>
      <c r="D3026" s="6" t="n">
        <v>1787895183</v>
      </c>
      <c r="E3026" s="9" t="n">
        <f aca="false">MAX(0,MIN(D3026,Scenario!$B$12)-MAX(C3026,Scenario!$B$11))/60</f>
        <v>32.5</v>
      </c>
    </row>
    <row r="3027" customFormat="false" ht="15" hidden="false" customHeight="false" outlineLevel="0" collapsed="false">
      <c r="A3027" s="6" t="s">
        <v>4925</v>
      </c>
      <c r="B3027" s="6" t="s">
        <v>7883</v>
      </c>
      <c r="C3027" s="6" t="n">
        <v>1787893255</v>
      </c>
      <c r="D3027" s="6" t="n">
        <v>1787893625</v>
      </c>
      <c r="E3027" s="9" t="n">
        <f aca="false">MAX(0,MIN(D3027,Scenario!$B$12)-MAX(C3027,Scenario!$B$11))/60</f>
        <v>6.16666666666667</v>
      </c>
    </row>
    <row r="3028" customFormat="false" ht="15" hidden="false" customHeight="false" outlineLevel="0" collapsed="false">
      <c r="A3028" s="6" t="s">
        <v>4925</v>
      </c>
      <c r="B3028" s="6" t="s">
        <v>7882</v>
      </c>
      <c r="C3028" s="6" t="n">
        <v>1787893643</v>
      </c>
      <c r="D3028" s="6" t="n">
        <v>1787898939</v>
      </c>
      <c r="E3028" s="9" t="n">
        <f aca="false">MAX(0,MIN(D3028,Scenario!$B$12)-MAX(C3028,Scenario!$B$11))/60</f>
        <v>88.2666666666667</v>
      </c>
    </row>
    <row r="3029" customFormat="false" ht="15" hidden="false" customHeight="false" outlineLevel="0" collapsed="false">
      <c r="A3029" s="6" t="s">
        <v>4923</v>
      </c>
      <c r="B3029" s="6" t="s">
        <v>7883</v>
      </c>
      <c r="C3029" s="6" t="n">
        <v>1787893668</v>
      </c>
      <c r="D3029" s="6" t="n">
        <v>1787897183</v>
      </c>
      <c r="E3029" s="9" t="n">
        <f aca="false">MAX(0,MIN(D3029,Scenario!$B$12)-MAX(C3029,Scenario!$B$11))/60</f>
        <v>58.5833333333333</v>
      </c>
    </row>
    <row r="3030" customFormat="false" ht="15" hidden="false" customHeight="false" outlineLevel="0" collapsed="false">
      <c r="A3030" s="6" t="s">
        <v>4843</v>
      </c>
      <c r="B3030" s="6" t="s">
        <v>7884</v>
      </c>
      <c r="C3030" s="6" t="n">
        <v>1787895230</v>
      </c>
      <c r="D3030" s="6" t="n">
        <v>1787895698</v>
      </c>
      <c r="E3030" s="9" t="n">
        <f aca="false">MAX(0,MIN(D3030,Scenario!$B$12)-MAX(C3030,Scenario!$B$11))/60</f>
        <v>7.8</v>
      </c>
    </row>
    <row r="3031" customFormat="false" ht="15" hidden="false" customHeight="false" outlineLevel="0" collapsed="false">
      <c r="A3031" s="6" t="s">
        <v>4927</v>
      </c>
      <c r="B3031" s="6" t="s">
        <v>7884</v>
      </c>
      <c r="C3031" s="6" t="n">
        <v>1787897677</v>
      </c>
      <c r="D3031" s="6" t="n">
        <v>1787899796</v>
      </c>
      <c r="E3031" s="9" t="n">
        <f aca="false">MAX(0,MIN(D3031,Scenario!$B$12)-MAX(C3031,Scenario!$B$11))/60</f>
        <v>35.3166666666667</v>
      </c>
    </row>
    <row r="3032" customFormat="false" ht="15" hidden="false" customHeight="false" outlineLevel="0" collapsed="false">
      <c r="A3032" s="6" t="s">
        <v>4929</v>
      </c>
      <c r="B3032" s="6" t="s">
        <v>7883</v>
      </c>
      <c r="C3032" s="6" t="n">
        <v>1787898997</v>
      </c>
      <c r="D3032" s="6" t="n">
        <v>1787901504</v>
      </c>
      <c r="E3032" s="9" t="n">
        <f aca="false">MAX(0,MIN(D3032,Scenario!$B$12)-MAX(C3032,Scenario!$B$11))/60</f>
        <v>41.7833333333333</v>
      </c>
    </row>
    <row r="3033" customFormat="false" ht="15" hidden="false" customHeight="false" outlineLevel="0" collapsed="false">
      <c r="A3033" s="6" t="s">
        <v>4923</v>
      </c>
      <c r="B3033" s="6" t="s">
        <v>7883</v>
      </c>
      <c r="C3033" s="6" t="n">
        <v>1787901527</v>
      </c>
      <c r="D3033" s="6" t="n">
        <v>1787903974</v>
      </c>
      <c r="E3033" s="9" t="n">
        <f aca="false">MAX(0,MIN(D3033,Scenario!$B$12)-MAX(C3033,Scenario!$B$11))/60</f>
        <v>40.7833333333333</v>
      </c>
    </row>
    <row r="3034" customFormat="false" ht="15" hidden="false" customHeight="false" outlineLevel="0" collapsed="false">
      <c r="A3034" s="6" t="s">
        <v>4931</v>
      </c>
      <c r="B3034" s="6" t="s">
        <v>7885</v>
      </c>
      <c r="C3034" s="6" t="n">
        <v>1787902501</v>
      </c>
      <c r="D3034" s="6" t="n">
        <v>1787906275</v>
      </c>
      <c r="E3034" s="9" t="n">
        <f aca="false">MAX(0,MIN(D3034,Scenario!$B$12)-MAX(C3034,Scenario!$B$11))/60</f>
        <v>62.9</v>
      </c>
    </row>
    <row r="3035" customFormat="false" ht="15" hidden="false" customHeight="false" outlineLevel="0" collapsed="false">
      <c r="A3035" s="6" t="s">
        <v>4933</v>
      </c>
      <c r="B3035" s="6" t="s">
        <v>7884</v>
      </c>
      <c r="C3035" s="6" t="n">
        <v>1787903123</v>
      </c>
      <c r="D3035" s="6" t="n">
        <v>1787905051</v>
      </c>
      <c r="E3035" s="9" t="n">
        <f aca="false">MAX(0,MIN(D3035,Scenario!$B$12)-MAX(C3035,Scenario!$B$11))/60</f>
        <v>32.1333333333333</v>
      </c>
    </row>
    <row r="3036" customFormat="false" ht="15" hidden="false" customHeight="false" outlineLevel="0" collapsed="false">
      <c r="A3036" s="6" t="s">
        <v>4935</v>
      </c>
      <c r="B3036" s="6" t="s">
        <v>7887</v>
      </c>
      <c r="C3036" s="6" t="n">
        <v>1787907813</v>
      </c>
      <c r="D3036" s="6" t="n">
        <v>1787908401</v>
      </c>
      <c r="E3036" s="9" t="n">
        <f aca="false">MAX(0,MIN(D3036,Scenario!$B$12)-MAX(C3036,Scenario!$B$11))/60</f>
        <v>9.8</v>
      </c>
    </row>
    <row r="3037" customFormat="false" ht="15" hidden="false" customHeight="false" outlineLevel="0" collapsed="false">
      <c r="A3037" s="6" t="s">
        <v>4935</v>
      </c>
      <c r="B3037" s="6" t="s">
        <v>7889</v>
      </c>
      <c r="C3037" s="6" t="n">
        <v>1787908425</v>
      </c>
      <c r="D3037" s="6" t="n">
        <v>1787909083</v>
      </c>
      <c r="E3037" s="9" t="n">
        <f aca="false">MAX(0,MIN(D3037,Scenario!$B$12)-MAX(C3037,Scenario!$B$11))/60</f>
        <v>10.9666666666667</v>
      </c>
    </row>
    <row r="3038" customFormat="false" ht="15" hidden="false" customHeight="false" outlineLevel="0" collapsed="false">
      <c r="A3038" s="6" t="s">
        <v>4937</v>
      </c>
      <c r="B3038" s="6" t="s">
        <v>7885</v>
      </c>
      <c r="C3038" s="6" t="n">
        <v>1787909265</v>
      </c>
      <c r="D3038" s="6" t="n">
        <v>1787912719</v>
      </c>
      <c r="E3038" s="9" t="n">
        <f aca="false">MAX(0,MIN(D3038,Scenario!$B$12)-MAX(C3038,Scenario!$B$11))/60</f>
        <v>57.5666666666667</v>
      </c>
    </row>
    <row r="3039" customFormat="false" ht="15" hidden="false" customHeight="false" outlineLevel="0" collapsed="false">
      <c r="A3039" s="6" t="s">
        <v>4935</v>
      </c>
      <c r="B3039" s="6" t="s">
        <v>7889</v>
      </c>
      <c r="C3039" s="6" t="n">
        <v>1787910538</v>
      </c>
      <c r="D3039" s="6" t="n">
        <v>1787912086</v>
      </c>
      <c r="E3039" s="9" t="n">
        <f aca="false">MAX(0,MIN(D3039,Scenario!$B$12)-MAX(C3039,Scenario!$B$11))/60</f>
        <v>25.8</v>
      </c>
    </row>
    <row r="3040" customFormat="false" ht="15" hidden="false" customHeight="false" outlineLevel="0" collapsed="false">
      <c r="A3040" s="6" t="s">
        <v>4939</v>
      </c>
      <c r="B3040" s="6" t="s">
        <v>7882</v>
      </c>
      <c r="C3040" s="6" t="n">
        <v>1787913333</v>
      </c>
      <c r="D3040" s="6" t="n">
        <v>1787915733</v>
      </c>
      <c r="E3040" s="9" t="n">
        <f aca="false">MAX(0,MIN(D3040,Scenario!$B$12)-MAX(C3040,Scenario!$B$11))/60</f>
        <v>40</v>
      </c>
    </row>
    <row r="3041" customFormat="false" ht="15" hidden="false" customHeight="false" outlineLevel="0" collapsed="false">
      <c r="A3041" s="6" t="s">
        <v>4941</v>
      </c>
      <c r="B3041" s="6" t="s">
        <v>7887</v>
      </c>
      <c r="C3041" s="6" t="n">
        <v>1787913448</v>
      </c>
      <c r="D3041" s="6" t="n">
        <v>1787916505</v>
      </c>
      <c r="E3041" s="9" t="n">
        <f aca="false">MAX(0,MIN(D3041,Scenario!$B$12)-MAX(C3041,Scenario!$B$11))/60</f>
        <v>50.95</v>
      </c>
    </row>
    <row r="3042" customFormat="false" ht="15" hidden="false" customHeight="false" outlineLevel="0" collapsed="false">
      <c r="A3042" s="6" t="s">
        <v>4943</v>
      </c>
      <c r="B3042" s="6" t="s">
        <v>7889</v>
      </c>
      <c r="C3042" s="6" t="n">
        <v>1787913583</v>
      </c>
      <c r="D3042" s="6" t="n">
        <v>1787915674</v>
      </c>
      <c r="E3042" s="9" t="n">
        <f aca="false">MAX(0,MIN(D3042,Scenario!$B$12)-MAX(C3042,Scenario!$B$11))/60</f>
        <v>34.85</v>
      </c>
    </row>
    <row r="3043" customFormat="false" ht="15" hidden="false" customHeight="false" outlineLevel="0" collapsed="false">
      <c r="A3043" s="6" t="s">
        <v>4945</v>
      </c>
      <c r="B3043" s="6" t="s">
        <v>7883</v>
      </c>
      <c r="C3043" s="6" t="n">
        <v>1787913670</v>
      </c>
      <c r="D3043" s="6" t="n">
        <v>1787914833</v>
      </c>
      <c r="E3043" s="9" t="n">
        <f aca="false">MAX(0,MIN(D3043,Scenario!$B$12)-MAX(C3043,Scenario!$B$11))/60</f>
        <v>19.3833333333333</v>
      </c>
    </row>
    <row r="3044" customFormat="false" ht="15" hidden="false" customHeight="false" outlineLevel="0" collapsed="false">
      <c r="A3044" s="6" t="s">
        <v>4947</v>
      </c>
      <c r="B3044" s="6" t="s">
        <v>7884</v>
      </c>
      <c r="C3044" s="6" t="n">
        <v>1787913915</v>
      </c>
      <c r="D3044" s="6" t="n">
        <v>1787916914</v>
      </c>
      <c r="E3044" s="9" t="n">
        <f aca="false">MAX(0,MIN(D3044,Scenario!$B$12)-MAX(C3044,Scenario!$B$11))/60</f>
        <v>49.9833333333333</v>
      </c>
    </row>
    <row r="3045" customFormat="false" ht="15" hidden="false" customHeight="false" outlineLevel="0" collapsed="false">
      <c r="A3045" s="6" t="s">
        <v>4949</v>
      </c>
      <c r="B3045" s="6" t="s">
        <v>7885</v>
      </c>
      <c r="C3045" s="6" t="n">
        <v>1787915142</v>
      </c>
      <c r="D3045" s="6" t="n">
        <v>1787917388</v>
      </c>
      <c r="E3045" s="9" t="n">
        <f aca="false">MAX(0,MIN(D3045,Scenario!$B$12)-MAX(C3045,Scenario!$B$11))/60</f>
        <v>37.4333333333333</v>
      </c>
    </row>
    <row r="3046" customFormat="false" ht="15" hidden="false" customHeight="false" outlineLevel="0" collapsed="false">
      <c r="A3046" s="6" t="s">
        <v>4951</v>
      </c>
      <c r="B3046" s="6" t="s">
        <v>7883</v>
      </c>
      <c r="C3046" s="6" t="n">
        <v>1787915460</v>
      </c>
      <c r="D3046" s="6" t="n">
        <v>1787917066</v>
      </c>
      <c r="E3046" s="9" t="n">
        <f aca="false">MAX(0,MIN(D3046,Scenario!$B$12)-MAX(C3046,Scenario!$B$11))/60</f>
        <v>26.7666666666667</v>
      </c>
    </row>
    <row r="3047" customFormat="false" ht="15" hidden="false" customHeight="false" outlineLevel="0" collapsed="false">
      <c r="A3047" s="6" t="s">
        <v>4953</v>
      </c>
      <c r="B3047" s="6" t="s">
        <v>7889</v>
      </c>
      <c r="C3047" s="6" t="n">
        <v>1787917288</v>
      </c>
      <c r="D3047" s="6" t="n">
        <v>1787921826</v>
      </c>
      <c r="E3047" s="9" t="n">
        <f aca="false">MAX(0,MIN(D3047,Scenario!$B$12)-MAX(C3047,Scenario!$B$11))/60</f>
        <v>75.6333333333333</v>
      </c>
    </row>
    <row r="3048" customFormat="false" ht="15" hidden="false" customHeight="false" outlineLevel="0" collapsed="false">
      <c r="A3048" s="6" t="s">
        <v>4955</v>
      </c>
      <c r="B3048" s="6" t="s">
        <v>7887</v>
      </c>
      <c r="C3048" s="6" t="n">
        <v>1787917521</v>
      </c>
      <c r="D3048" s="6" t="n">
        <v>1787921279</v>
      </c>
      <c r="E3048" s="9" t="n">
        <f aca="false">MAX(0,MIN(D3048,Scenario!$B$12)-MAX(C3048,Scenario!$B$11))/60</f>
        <v>62.6333333333333</v>
      </c>
    </row>
    <row r="3049" customFormat="false" ht="15" hidden="false" customHeight="false" outlineLevel="0" collapsed="false">
      <c r="A3049" s="6" t="s">
        <v>4957</v>
      </c>
      <c r="B3049" s="6" t="s">
        <v>7885</v>
      </c>
      <c r="C3049" s="6" t="n">
        <v>1787917859</v>
      </c>
      <c r="D3049" s="6" t="n">
        <v>1787921759</v>
      </c>
      <c r="E3049" s="9" t="n">
        <f aca="false">MAX(0,MIN(D3049,Scenario!$B$12)-MAX(C3049,Scenario!$B$11))/60</f>
        <v>65</v>
      </c>
    </row>
    <row r="3050" customFormat="false" ht="15" hidden="false" customHeight="false" outlineLevel="0" collapsed="false">
      <c r="A3050" s="6" t="s">
        <v>4961</v>
      </c>
      <c r="B3050" s="6" t="s">
        <v>7884</v>
      </c>
      <c r="C3050" s="6" t="n">
        <v>1787918245</v>
      </c>
      <c r="D3050" s="6" t="n">
        <v>1787920901</v>
      </c>
      <c r="E3050" s="9" t="n">
        <f aca="false">MAX(0,MIN(D3050,Scenario!$B$12)-MAX(C3050,Scenario!$B$11))/60</f>
        <v>44.2666666666667</v>
      </c>
    </row>
    <row r="3051" customFormat="false" ht="15" hidden="false" customHeight="false" outlineLevel="0" collapsed="false">
      <c r="A3051" s="6" t="s">
        <v>4963</v>
      </c>
      <c r="B3051" s="6" t="s">
        <v>7883</v>
      </c>
      <c r="C3051" s="6" t="n">
        <v>1787918301</v>
      </c>
      <c r="D3051" s="6" t="n">
        <v>1787919941</v>
      </c>
      <c r="E3051" s="9" t="n">
        <f aca="false">MAX(0,MIN(D3051,Scenario!$B$12)-MAX(C3051,Scenario!$B$11))/60</f>
        <v>27.3333333333333</v>
      </c>
    </row>
    <row r="3052" customFormat="false" ht="15" hidden="false" customHeight="false" outlineLevel="0" collapsed="false">
      <c r="A3052" s="6" t="s">
        <v>4959</v>
      </c>
      <c r="B3052" s="6" t="s">
        <v>7892</v>
      </c>
      <c r="C3052" s="6" t="n">
        <v>1787918419</v>
      </c>
      <c r="D3052" s="6" t="n">
        <v>1787920140</v>
      </c>
      <c r="E3052" s="9" t="n">
        <f aca="false">MAX(0,MIN(D3052,Scenario!$B$12)-MAX(C3052,Scenario!$B$11))/60</f>
        <v>28.6833333333333</v>
      </c>
    </row>
    <row r="3053" customFormat="false" ht="15" hidden="false" customHeight="false" outlineLevel="0" collapsed="false">
      <c r="A3053" s="6" t="s">
        <v>4965</v>
      </c>
      <c r="B3053" s="6" t="s">
        <v>7891</v>
      </c>
      <c r="C3053" s="6" t="n">
        <v>1787918617</v>
      </c>
      <c r="D3053" s="6" t="n">
        <v>1787922407</v>
      </c>
      <c r="E3053" s="9" t="n">
        <f aca="false">MAX(0,MIN(D3053,Scenario!$B$12)-MAX(C3053,Scenario!$B$11))/60</f>
        <v>63.1666666666667</v>
      </c>
    </row>
    <row r="3054" customFormat="false" ht="15" hidden="false" customHeight="false" outlineLevel="0" collapsed="false">
      <c r="A3054" s="6" t="s">
        <v>4967</v>
      </c>
      <c r="B3054" s="6" t="s">
        <v>7890</v>
      </c>
      <c r="C3054" s="6" t="n">
        <v>1787919095</v>
      </c>
      <c r="D3054" s="6" t="n">
        <v>1787920824</v>
      </c>
      <c r="E3054" s="9" t="n">
        <f aca="false">MAX(0,MIN(D3054,Scenario!$B$12)-MAX(C3054,Scenario!$B$11))/60</f>
        <v>28.8166666666667</v>
      </c>
    </row>
    <row r="3055" customFormat="false" ht="15" hidden="false" customHeight="false" outlineLevel="0" collapsed="false">
      <c r="A3055" s="6" t="s">
        <v>4941</v>
      </c>
      <c r="B3055" s="6" t="s">
        <v>7887</v>
      </c>
      <c r="C3055" s="6" t="n">
        <v>1787921298</v>
      </c>
      <c r="D3055" s="6" t="n">
        <v>1787924172</v>
      </c>
      <c r="E3055" s="9" t="n">
        <f aca="false">MAX(0,MIN(D3055,Scenario!$B$12)-MAX(C3055,Scenario!$B$11))/60</f>
        <v>47.9</v>
      </c>
    </row>
    <row r="3056" customFormat="false" ht="15" hidden="false" customHeight="false" outlineLevel="0" collapsed="false">
      <c r="A3056" s="6" t="s">
        <v>4949</v>
      </c>
      <c r="B3056" s="6" t="s">
        <v>7885</v>
      </c>
      <c r="C3056" s="6" t="n">
        <v>1787921780</v>
      </c>
      <c r="D3056" s="6" t="n">
        <v>1787924950</v>
      </c>
      <c r="E3056" s="9" t="n">
        <f aca="false">MAX(0,MIN(D3056,Scenario!$B$12)-MAX(C3056,Scenario!$B$11))/60</f>
        <v>52.8333333333333</v>
      </c>
    </row>
    <row r="3057" customFormat="false" ht="15" hidden="false" customHeight="false" outlineLevel="0" collapsed="false">
      <c r="A3057" s="6" t="s">
        <v>4969</v>
      </c>
      <c r="B3057" s="6" t="s">
        <v>7892</v>
      </c>
      <c r="C3057" s="6" t="n">
        <v>1787921978</v>
      </c>
      <c r="D3057" s="6" t="n">
        <v>1787926068</v>
      </c>
      <c r="E3057" s="9" t="n">
        <f aca="false">MAX(0,MIN(D3057,Scenario!$B$12)-MAX(C3057,Scenario!$B$11))/60</f>
        <v>68.1666666666667</v>
      </c>
    </row>
    <row r="3058" customFormat="false" ht="15" hidden="false" customHeight="false" outlineLevel="0" collapsed="false">
      <c r="A3058" s="6" t="s">
        <v>4971</v>
      </c>
      <c r="B3058" s="6" t="s">
        <v>7891</v>
      </c>
      <c r="C3058" s="6" t="n">
        <v>1787923169</v>
      </c>
      <c r="D3058" s="6" t="n">
        <v>1787926695</v>
      </c>
      <c r="E3058" s="9" t="n">
        <f aca="false">MAX(0,MIN(D3058,Scenario!$B$12)-MAX(C3058,Scenario!$B$11))/60</f>
        <v>58.7666666666667</v>
      </c>
    </row>
    <row r="3059" customFormat="false" ht="15" hidden="false" customHeight="false" outlineLevel="0" collapsed="false">
      <c r="A3059" s="6" t="s">
        <v>4973</v>
      </c>
      <c r="B3059" s="6" t="s">
        <v>7890</v>
      </c>
      <c r="C3059" s="6" t="n">
        <v>1787923544</v>
      </c>
      <c r="D3059" s="6" t="n">
        <v>1787926147</v>
      </c>
      <c r="E3059" s="9" t="n">
        <f aca="false">MAX(0,MIN(D3059,Scenario!$B$12)-MAX(C3059,Scenario!$B$11))/60</f>
        <v>43.3833333333333</v>
      </c>
    </row>
    <row r="3060" customFormat="false" ht="15" hidden="false" customHeight="false" outlineLevel="0" collapsed="false">
      <c r="A3060" s="6" t="s">
        <v>4955</v>
      </c>
      <c r="B3060" s="6" t="s">
        <v>7887</v>
      </c>
      <c r="C3060" s="6" t="n">
        <v>1787924200</v>
      </c>
      <c r="D3060" s="6" t="n">
        <v>1787925856</v>
      </c>
      <c r="E3060" s="9" t="n">
        <f aca="false">MAX(0,MIN(D3060,Scenario!$B$12)-MAX(C3060,Scenario!$B$11))/60</f>
        <v>27.6</v>
      </c>
    </row>
    <row r="3061" customFormat="false" ht="15" hidden="false" customHeight="false" outlineLevel="0" collapsed="false">
      <c r="A3061" s="6" t="s">
        <v>4959</v>
      </c>
      <c r="B3061" s="6" t="s">
        <v>7892</v>
      </c>
      <c r="C3061" s="6" t="n">
        <v>1787926073</v>
      </c>
      <c r="D3061" s="6" t="n">
        <v>1787927359</v>
      </c>
      <c r="E3061" s="9" t="n">
        <f aca="false">MAX(0,MIN(D3061,Scenario!$B$12)-MAX(C3061,Scenario!$B$11))/60</f>
        <v>21.4333333333333</v>
      </c>
    </row>
    <row r="3062" customFormat="false" ht="15" hidden="false" customHeight="false" outlineLevel="0" collapsed="false">
      <c r="A3062" s="6" t="s">
        <v>4975</v>
      </c>
      <c r="B3062" s="6" t="s">
        <v>7890</v>
      </c>
      <c r="C3062" s="6" t="n">
        <v>1787926163</v>
      </c>
      <c r="D3062" s="6" t="n">
        <v>1787927232</v>
      </c>
      <c r="E3062" s="9" t="n">
        <f aca="false">MAX(0,MIN(D3062,Scenario!$B$12)-MAX(C3062,Scenario!$B$11))/60</f>
        <v>17.8166666666667</v>
      </c>
    </row>
    <row r="3063" customFormat="false" ht="15" hidden="false" customHeight="false" outlineLevel="0" collapsed="false">
      <c r="A3063" s="6" t="s">
        <v>4885</v>
      </c>
      <c r="B3063" s="6" t="s">
        <v>7889</v>
      </c>
      <c r="C3063" s="6" t="n">
        <v>1787926993</v>
      </c>
      <c r="D3063" s="6" t="n">
        <v>1787927616</v>
      </c>
      <c r="E3063" s="9" t="n">
        <f aca="false">MAX(0,MIN(D3063,Scenario!$B$12)-MAX(C3063,Scenario!$B$11))/60</f>
        <v>10.3833333333333</v>
      </c>
    </row>
    <row r="3064" customFormat="false" ht="15" hidden="false" customHeight="false" outlineLevel="0" collapsed="false">
      <c r="A3064" s="6" t="s">
        <v>4969</v>
      </c>
      <c r="B3064" s="6" t="s">
        <v>7892</v>
      </c>
      <c r="C3064" s="6" t="n">
        <v>1787927705</v>
      </c>
      <c r="D3064" s="6" t="n">
        <v>1787930985</v>
      </c>
      <c r="E3064" s="9" t="n">
        <f aca="false">MAX(0,MIN(D3064,Scenario!$B$12)-MAX(C3064,Scenario!$B$11))/60</f>
        <v>54.6666666666667</v>
      </c>
    </row>
    <row r="3065" customFormat="false" ht="15" hidden="false" customHeight="false" outlineLevel="0" collapsed="false">
      <c r="A3065" s="6" t="s">
        <v>4977</v>
      </c>
      <c r="B3065" s="6" t="s">
        <v>7891</v>
      </c>
      <c r="C3065" s="6" t="n">
        <v>1787927756</v>
      </c>
      <c r="D3065" s="6" t="n">
        <v>1787930292</v>
      </c>
      <c r="E3065" s="9" t="n">
        <f aca="false">MAX(0,MIN(D3065,Scenario!$B$12)-MAX(C3065,Scenario!$B$11))/60</f>
        <v>42.2666666666667</v>
      </c>
    </row>
    <row r="3066" customFormat="false" ht="15" hidden="false" customHeight="false" outlineLevel="0" collapsed="false">
      <c r="A3066" s="6" t="s">
        <v>4979</v>
      </c>
      <c r="B3066" s="6" t="s">
        <v>7890</v>
      </c>
      <c r="C3066" s="6" t="n">
        <v>1787928223</v>
      </c>
      <c r="D3066" s="6" t="n">
        <v>1787929812</v>
      </c>
      <c r="E3066" s="9" t="n">
        <f aca="false">MAX(0,MIN(D3066,Scenario!$B$12)-MAX(C3066,Scenario!$B$11))/60</f>
        <v>26.4833333333333</v>
      </c>
    </row>
    <row r="3067" customFormat="false" ht="15" hidden="false" customHeight="false" outlineLevel="0" collapsed="false">
      <c r="A3067" s="6" t="s">
        <v>4981</v>
      </c>
      <c r="B3067" s="6" t="s">
        <v>7887</v>
      </c>
      <c r="C3067" s="6" t="n">
        <v>1787928891</v>
      </c>
      <c r="D3067" s="6" t="n">
        <v>1787931702</v>
      </c>
      <c r="E3067" s="9" t="n">
        <f aca="false">MAX(0,MIN(D3067,Scenario!$B$12)-MAX(C3067,Scenario!$B$11))/60</f>
        <v>46.85</v>
      </c>
    </row>
    <row r="3068" customFormat="false" ht="15" hidden="false" customHeight="false" outlineLevel="0" collapsed="false">
      <c r="A3068" s="6" t="s">
        <v>4975</v>
      </c>
      <c r="B3068" s="6" t="s">
        <v>7890</v>
      </c>
      <c r="C3068" s="6" t="n">
        <v>1787929836</v>
      </c>
      <c r="D3068" s="6" t="n">
        <v>1787931196</v>
      </c>
      <c r="E3068" s="9" t="n">
        <f aca="false">MAX(0,MIN(D3068,Scenario!$B$12)-MAX(C3068,Scenario!$B$11))/60</f>
        <v>22.6666666666667</v>
      </c>
    </row>
    <row r="3069" customFormat="false" ht="15" hidden="false" customHeight="false" outlineLevel="0" collapsed="false">
      <c r="A3069" s="6" t="s">
        <v>4881</v>
      </c>
      <c r="B3069" s="6" t="s">
        <v>7891</v>
      </c>
      <c r="C3069" s="6" t="n">
        <v>1787930760</v>
      </c>
      <c r="D3069" s="6" t="n">
        <v>1787931533</v>
      </c>
      <c r="E3069" s="9" t="n">
        <f aca="false">MAX(0,MIN(D3069,Scenario!$B$12)-MAX(C3069,Scenario!$B$11))/60</f>
        <v>12.8833333333333</v>
      </c>
    </row>
    <row r="3070" customFormat="false" ht="15" hidden="false" customHeight="false" outlineLevel="0" collapsed="false">
      <c r="A3070" s="6" t="s">
        <v>4983</v>
      </c>
      <c r="B3070" s="6" t="s">
        <v>7892</v>
      </c>
      <c r="C3070" s="6" t="n">
        <v>1787931001</v>
      </c>
      <c r="D3070" s="6" t="n">
        <v>1787934497</v>
      </c>
      <c r="E3070" s="9" t="n">
        <f aca="false">MAX(0,MIN(D3070,Scenario!$B$12)-MAX(C3070,Scenario!$B$11))/60</f>
        <v>58.2666666666667</v>
      </c>
    </row>
    <row r="3071" customFormat="false" ht="15" hidden="false" customHeight="false" outlineLevel="0" collapsed="false">
      <c r="A3071" s="6" t="s">
        <v>4985</v>
      </c>
      <c r="B3071" s="6" t="s">
        <v>7890</v>
      </c>
      <c r="C3071" s="6" t="n">
        <v>1787932531</v>
      </c>
      <c r="D3071" s="6" t="n">
        <v>1787933550</v>
      </c>
      <c r="E3071" s="9" t="n">
        <f aca="false">MAX(0,MIN(D3071,Scenario!$B$12)-MAX(C3071,Scenario!$B$11))/60</f>
        <v>16.9833333333333</v>
      </c>
    </row>
    <row r="3072" customFormat="false" ht="15" hidden="false" customHeight="false" outlineLevel="0" collapsed="false">
      <c r="A3072" s="6" t="s">
        <v>4987</v>
      </c>
      <c r="B3072" s="6" t="s">
        <v>7889</v>
      </c>
      <c r="C3072" s="6" t="n">
        <v>1787932808</v>
      </c>
      <c r="D3072" s="6" t="n">
        <v>1787934246</v>
      </c>
      <c r="E3072" s="9" t="n">
        <f aca="false">MAX(0,MIN(D3072,Scenario!$B$12)-MAX(C3072,Scenario!$B$11))/60</f>
        <v>23.9666666666667</v>
      </c>
    </row>
    <row r="3073" customFormat="false" ht="15" hidden="false" customHeight="false" outlineLevel="0" collapsed="false">
      <c r="A3073" s="6" t="s">
        <v>4989</v>
      </c>
      <c r="B3073" s="6" t="s">
        <v>7899</v>
      </c>
      <c r="C3073" s="6" t="n">
        <v>1787932901</v>
      </c>
      <c r="D3073" s="6" t="n">
        <v>1787934456</v>
      </c>
      <c r="E3073" s="9" t="n">
        <f aca="false">MAX(0,MIN(D3073,Scenario!$B$12)-MAX(C3073,Scenario!$B$11))/60</f>
        <v>25.9166666666667</v>
      </c>
    </row>
    <row r="3074" customFormat="false" ht="15" hidden="false" customHeight="false" outlineLevel="0" collapsed="false">
      <c r="A3074" s="6" t="s">
        <v>4991</v>
      </c>
      <c r="B3074" s="6" t="s">
        <v>7893</v>
      </c>
      <c r="C3074" s="6" t="n">
        <v>1787933061</v>
      </c>
      <c r="D3074" s="6" t="n">
        <v>1787936735</v>
      </c>
      <c r="E3074" s="9" t="n">
        <f aca="false">MAX(0,MIN(D3074,Scenario!$B$12)-MAX(C3074,Scenario!$B$11))/60</f>
        <v>61.2333333333333</v>
      </c>
    </row>
    <row r="3075" customFormat="false" ht="15" hidden="false" customHeight="false" outlineLevel="0" collapsed="false">
      <c r="A3075" s="6" t="s">
        <v>4995</v>
      </c>
      <c r="B3075" s="6" t="s">
        <v>7891</v>
      </c>
      <c r="C3075" s="6" t="n">
        <v>1787934987</v>
      </c>
      <c r="D3075" s="6" t="n">
        <v>1787937000</v>
      </c>
      <c r="E3075" s="9" t="n">
        <f aca="false">MAX(0,MIN(D3075,Scenario!$B$12)-MAX(C3075,Scenario!$B$11))/60</f>
        <v>33.55</v>
      </c>
    </row>
    <row r="3076" customFormat="false" ht="15" hidden="false" customHeight="false" outlineLevel="0" collapsed="false">
      <c r="A3076" s="6" t="s">
        <v>4993</v>
      </c>
      <c r="B3076" s="6" t="s">
        <v>7895</v>
      </c>
      <c r="C3076" s="6" t="n">
        <v>1787934999</v>
      </c>
      <c r="D3076" s="6" t="n">
        <v>1787936567</v>
      </c>
      <c r="E3076" s="9" t="n">
        <f aca="false">MAX(0,MIN(D3076,Scenario!$B$12)-MAX(C3076,Scenario!$B$11))/60</f>
        <v>26.1333333333333</v>
      </c>
    </row>
    <row r="3077" customFormat="false" ht="15" hidden="false" customHeight="false" outlineLevel="0" collapsed="false">
      <c r="A3077" s="6" t="s">
        <v>4997</v>
      </c>
      <c r="B3077" s="6" t="s">
        <v>7890</v>
      </c>
      <c r="C3077" s="6" t="n">
        <v>1787935921</v>
      </c>
      <c r="D3077" s="6" t="n">
        <v>1787940162</v>
      </c>
      <c r="E3077" s="9" t="n">
        <f aca="false">MAX(0,MIN(D3077,Scenario!$B$12)-MAX(C3077,Scenario!$B$11))/60</f>
        <v>70.6833333333333</v>
      </c>
    </row>
    <row r="3078" customFormat="false" ht="15" hidden="false" customHeight="false" outlineLevel="0" collapsed="false">
      <c r="A3078" s="6" t="s">
        <v>4999</v>
      </c>
      <c r="B3078" s="6" t="s">
        <v>7892</v>
      </c>
      <c r="C3078" s="6" t="n">
        <v>1787936739</v>
      </c>
      <c r="D3078" s="6" t="n">
        <v>1787939384</v>
      </c>
      <c r="E3078" s="9" t="n">
        <f aca="false">MAX(0,MIN(D3078,Scenario!$B$12)-MAX(C3078,Scenario!$B$11))/60</f>
        <v>44.0833333333333</v>
      </c>
    </row>
    <row r="3079" customFormat="false" ht="15" hidden="false" customHeight="false" outlineLevel="0" collapsed="false">
      <c r="A3079" s="6" t="s">
        <v>5001</v>
      </c>
      <c r="B3079" s="6" t="s">
        <v>7893</v>
      </c>
      <c r="C3079" s="6" t="n">
        <v>1787938471</v>
      </c>
      <c r="D3079" s="6" t="n">
        <v>1787940638</v>
      </c>
      <c r="E3079" s="9" t="n">
        <f aca="false">MAX(0,MIN(D3079,Scenario!$B$12)-MAX(C3079,Scenario!$B$11))/60</f>
        <v>36.1166666666667</v>
      </c>
    </row>
    <row r="3080" customFormat="false" ht="15" hidden="false" customHeight="false" outlineLevel="0" collapsed="false">
      <c r="A3080" s="6" t="s">
        <v>4985</v>
      </c>
      <c r="B3080" s="6" t="s">
        <v>7890</v>
      </c>
      <c r="C3080" s="6" t="n">
        <v>1787940186</v>
      </c>
      <c r="D3080" s="6" t="n">
        <v>1787941104</v>
      </c>
      <c r="E3080" s="9" t="n">
        <f aca="false">MAX(0,MIN(D3080,Scenario!$B$12)-MAX(C3080,Scenario!$B$11))/60</f>
        <v>15.3</v>
      </c>
    </row>
    <row r="3081" customFormat="false" ht="15" hidden="false" customHeight="false" outlineLevel="0" collapsed="false">
      <c r="A3081" s="6" t="s">
        <v>4999</v>
      </c>
      <c r="B3081" s="6" t="s">
        <v>7892</v>
      </c>
      <c r="C3081" s="6" t="n">
        <v>1787940306</v>
      </c>
      <c r="D3081" s="6" t="n">
        <v>1787943685</v>
      </c>
      <c r="E3081" s="9" t="n">
        <f aca="false">MAX(0,MIN(D3081,Scenario!$B$12)-MAX(C3081,Scenario!$B$11))/60</f>
        <v>56.3166666666667</v>
      </c>
    </row>
    <row r="3082" customFormat="false" ht="15" hidden="false" customHeight="false" outlineLevel="0" collapsed="false">
      <c r="A3082" s="6" t="s">
        <v>5003</v>
      </c>
      <c r="B3082" s="6" t="s">
        <v>7899</v>
      </c>
      <c r="C3082" s="6" t="n">
        <v>1787940801</v>
      </c>
      <c r="D3082" s="6" t="n">
        <v>1787943240</v>
      </c>
      <c r="E3082" s="9" t="n">
        <f aca="false">MAX(0,MIN(D3082,Scenario!$B$12)-MAX(C3082,Scenario!$B$11))/60</f>
        <v>40.65</v>
      </c>
    </row>
    <row r="3083" customFormat="false" ht="15" hidden="false" customHeight="false" outlineLevel="0" collapsed="false">
      <c r="A3083" s="6" t="s">
        <v>4997</v>
      </c>
      <c r="B3083" s="6" t="s">
        <v>7890</v>
      </c>
      <c r="C3083" s="6" t="n">
        <v>1787941478</v>
      </c>
      <c r="D3083" s="6" t="n">
        <v>1787945102</v>
      </c>
      <c r="E3083" s="9" t="n">
        <f aca="false">MAX(0,MIN(D3083,Scenario!$B$12)-MAX(C3083,Scenario!$B$11))/60</f>
        <v>60.4</v>
      </c>
    </row>
    <row r="3084" customFormat="false" ht="15" hidden="false" customHeight="false" outlineLevel="0" collapsed="false">
      <c r="A3084" s="6" t="s">
        <v>5005</v>
      </c>
      <c r="B3084" s="6" t="s">
        <v>7895</v>
      </c>
      <c r="C3084" s="6" t="n">
        <v>1787952608</v>
      </c>
      <c r="D3084" s="6" t="n">
        <v>1787956914</v>
      </c>
      <c r="E3084" s="9" t="n">
        <f aca="false">MAX(0,MIN(D3084,Scenario!$B$12)-MAX(C3084,Scenario!$B$11))/60</f>
        <v>71.7666666666667</v>
      </c>
    </row>
    <row r="3085" customFormat="false" ht="15" hidden="false" customHeight="false" outlineLevel="0" collapsed="false">
      <c r="A3085" s="6" t="s">
        <v>4967</v>
      </c>
      <c r="B3085" s="6" t="s">
        <v>7898</v>
      </c>
      <c r="C3085" s="6" t="n">
        <v>1787986835</v>
      </c>
      <c r="D3085" s="6" t="n">
        <v>1787989011</v>
      </c>
      <c r="E3085" s="9" t="n">
        <f aca="false">MAX(0,MIN(D3085,Scenario!$B$12)-MAX(C3085,Scenario!$B$11))/60</f>
        <v>36.2666666666667</v>
      </c>
    </row>
    <row r="3086" customFormat="false" ht="15" hidden="false" customHeight="false" outlineLevel="0" collapsed="false">
      <c r="A3086" s="6" t="s">
        <v>5007</v>
      </c>
      <c r="B3086" s="6" t="s">
        <v>7898</v>
      </c>
      <c r="C3086" s="6" t="n">
        <v>1787994683</v>
      </c>
      <c r="D3086" s="6" t="n">
        <v>1787997445</v>
      </c>
      <c r="E3086" s="9" t="n">
        <f aca="false">MAX(0,MIN(D3086,Scenario!$B$12)-MAX(C3086,Scenario!$B$11))/60</f>
        <v>46.0333333333333</v>
      </c>
    </row>
    <row r="3087" customFormat="false" ht="15" hidden="false" customHeight="false" outlineLevel="0" collapsed="false">
      <c r="A3087" s="6" t="s">
        <v>5009</v>
      </c>
      <c r="B3087" s="6" t="s">
        <v>7898</v>
      </c>
      <c r="C3087" s="6" t="n">
        <v>1788002112</v>
      </c>
      <c r="D3087" s="6" t="n">
        <v>1788004664</v>
      </c>
      <c r="E3087" s="9" t="n">
        <f aca="false">MAX(0,MIN(D3087,Scenario!$B$12)-MAX(C3087,Scenario!$B$11))/60</f>
        <v>42.5333333333333</v>
      </c>
    </row>
    <row r="3088" customFormat="false" ht="15" hidden="false" customHeight="false" outlineLevel="0" collapsed="false">
      <c r="A3088" s="6" t="s">
        <v>4989</v>
      </c>
      <c r="B3088" s="6" t="s">
        <v>7894</v>
      </c>
      <c r="C3088" s="6" t="n">
        <v>1788012812</v>
      </c>
      <c r="D3088" s="6" t="n">
        <v>1788014048</v>
      </c>
      <c r="E3088" s="9" t="n">
        <f aca="false">MAX(0,MIN(D3088,Scenario!$B$12)-MAX(C3088,Scenario!$B$11))/60</f>
        <v>20.6</v>
      </c>
    </row>
    <row r="3089" customFormat="false" ht="15" hidden="false" customHeight="false" outlineLevel="0" collapsed="false">
      <c r="A3089" s="6" t="s">
        <v>5013</v>
      </c>
      <c r="B3089" s="6" t="s">
        <v>7894</v>
      </c>
      <c r="C3089" s="6" t="n">
        <v>1788015942</v>
      </c>
      <c r="D3089" s="6" t="n">
        <v>1788018008</v>
      </c>
      <c r="E3089" s="9" t="n">
        <f aca="false">MAX(0,MIN(D3089,Scenario!$B$12)-MAX(C3089,Scenario!$B$11))/60</f>
        <v>34.4333333333333</v>
      </c>
    </row>
    <row r="3090" customFormat="false" ht="15" hidden="false" customHeight="false" outlineLevel="0" collapsed="false">
      <c r="A3090" s="6" t="s">
        <v>4923</v>
      </c>
      <c r="B3090" s="6" t="s">
        <v>7897</v>
      </c>
      <c r="C3090" s="6" t="n">
        <v>1788040836</v>
      </c>
      <c r="D3090" s="6" t="n">
        <v>1788042812</v>
      </c>
      <c r="E3090" s="9" t="n">
        <f aca="false">MAX(0,MIN(D3090,Scenario!$B$12)-MAX(C3090,Scenario!$B$11))/60</f>
        <v>32.9333333333333</v>
      </c>
    </row>
    <row r="3091" customFormat="false" ht="15" hidden="false" customHeight="false" outlineLevel="0" collapsed="false">
      <c r="A3091" s="6" t="s">
        <v>5013</v>
      </c>
      <c r="B3091" s="6" t="s">
        <v>7894</v>
      </c>
      <c r="C3091" s="6" t="n">
        <v>1788098444</v>
      </c>
      <c r="D3091" s="6" t="n">
        <v>1788098817</v>
      </c>
      <c r="E3091" s="9" t="n">
        <f aca="false">MAX(0,MIN(D3091,Scenario!$B$12)-MAX(C3091,Scenario!$B$11))/60</f>
        <v>6.21666666666667</v>
      </c>
    </row>
    <row r="3092" customFormat="false" ht="15" hidden="false" customHeight="false" outlineLevel="0" collapsed="false">
      <c r="A3092" s="6" t="s">
        <v>5017</v>
      </c>
      <c r="B3092" s="6" t="s">
        <v>7894</v>
      </c>
      <c r="C3092" s="6" t="n">
        <v>1788107587</v>
      </c>
      <c r="D3092" s="6" t="n">
        <v>1788108700</v>
      </c>
      <c r="E3092" s="9" t="n">
        <f aca="false">MAX(0,MIN(D3092,Scenario!$B$12)-MAX(C3092,Scenario!$B$11))/60</f>
        <v>18.55</v>
      </c>
    </row>
    <row r="3093" customFormat="false" ht="15" hidden="false" customHeight="false" outlineLevel="0" collapsed="false">
      <c r="A3093" s="6" t="s">
        <v>5015</v>
      </c>
      <c r="B3093" s="6" t="s">
        <v>7896</v>
      </c>
      <c r="C3093" s="6" t="n">
        <v>1788127260</v>
      </c>
      <c r="D3093" s="6" t="n">
        <v>1788132087</v>
      </c>
      <c r="E3093" s="9" t="n">
        <f aca="false">MAX(0,MIN(D3093,Scenario!$B$12)-MAX(C3093,Scenario!$B$11))/60</f>
        <v>80.45</v>
      </c>
    </row>
    <row r="3094" customFormat="false" ht="15" hidden="false" customHeight="false" outlineLevel="0" collapsed="false">
      <c r="A3094" s="6" t="s">
        <v>5015</v>
      </c>
      <c r="B3094" s="6" t="s">
        <v>7896</v>
      </c>
      <c r="C3094" s="6" t="n">
        <v>1788134159</v>
      </c>
      <c r="D3094" s="6" t="n">
        <v>1788139262</v>
      </c>
      <c r="E3094" s="9" t="n">
        <f aca="false">MAX(0,MIN(D3094,Scenario!$B$12)-MAX(C3094,Scenario!$B$11))/60</f>
        <v>85.05</v>
      </c>
    </row>
    <row r="3095" customFormat="false" ht="15" hidden="false" customHeight="false" outlineLevel="0" collapsed="false">
      <c r="A3095" s="6" t="s">
        <v>5015</v>
      </c>
      <c r="B3095" s="6" t="s">
        <v>7896</v>
      </c>
      <c r="C3095" s="6" t="n">
        <v>1788141610</v>
      </c>
      <c r="D3095" s="6" t="n">
        <v>1788143679</v>
      </c>
      <c r="E3095" s="9" t="n">
        <f aca="false">MAX(0,MIN(D3095,Scenario!$B$12)-MAX(C3095,Scenario!$B$11))/60</f>
        <v>34.4833333333333</v>
      </c>
    </row>
    <row r="3096" customFormat="false" ht="15" hidden="false" customHeight="false" outlineLevel="0" collapsed="false">
      <c r="A3096" s="6" t="s">
        <v>5019</v>
      </c>
      <c r="B3096" s="6" t="s">
        <v>7882</v>
      </c>
      <c r="C3096" s="6" t="n">
        <v>1788154278</v>
      </c>
      <c r="D3096" s="6" t="n">
        <v>1788156236</v>
      </c>
      <c r="E3096" s="9" t="n">
        <f aca="false">MAX(0,MIN(D3096,Scenario!$B$12)-MAX(C3096,Scenario!$B$11))/60</f>
        <v>32.6333333333333</v>
      </c>
    </row>
    <row r="3097" customFormat="false" ht="15" hidden="false" customHeight="false" outlineLevel="0" collapsed="false">
      <c r="A3097" s="6" t="s">
        <v>5021</v>
      </c>
      <c r="B3097" s="6" t="s">
        <v>7883</v>
      </c>
      <c r="C3097" s="6" t="n">
        <v>1788158978</v>
      </c>
      <c r="D3097" s="6" t="n">
        <v>1788159524</v>
      </c>
      <c r="E3097" s="9" t="n">
        <f aca="false">MAX(0,MIN(D3097,Scenario!$B$12)-MAX(C3097,Scenario!$B$11))/60</f>
        <v>9.1</v>
      </c>
    </row>
    <row r="3098" customFormat="false" ht="15" hidden="false" customHeight="false" outlineLevel="0" collapsed="false">
      <c r="A3098" s="6" t="s">
        <v>5023</v>
      </c>
      <c r="B3098" s="6" t="s">
        <v>7884</v>
      </c>
      <c r="C3098" s="6" t="n">
        <v>1788159255</v>
      </c>
      <c r="D3098" s="6" t="n">
        <v>1788161088</v>
      </c>
      <c r="E3098" s="9" t="n">
        <f aca="false">MAX(0,MIN(D3098,Scenario!$B$12)-MAX(C3098,Scenario!$B$11))/60</f>
        <v>30.55</v>
      </c>
    </row>
    <row r="3099" customFormat="false" ht="15" hidden="false" customHeight="false" outlineLevel="0" collapsed="false">
      <c r="A3099" s="6" t="s">
        <v>5021</v>
      </c>
      <c r="B3099" s="6" t="s">
        <v>7882</v>
      </c>
      <c r="C3099" s="6" t="n">
        <v>1788159582</v>
      </c>
      <c r="D3099" s="6" t="n">
        <v>1788163178</v>
      </c>
      <c r="E3099" s="9" t="n">
        <f aca="false">MAX(0,MIN(D3099,Scenario!$B$12)-MAX(C3099,Scenario!$B$11))/60</f>
        <v>59.9333333333333</v>
      </c>
    </row>
    <row r="3100" customFormat="false" ht="15" hidden="false" customHeight="false" outlineLevel="0" collapsed="false">
      <c r="A3100" s="6" t="s">
        <v>5025</v>
      </c>
      <c r="B3100" s="6" t="s">
        <v>7885</v>
      </c>
      <c r="C3100" s="6" t="n">
        <v>1788161035</v>
      </c>
      <c r="D3100" s="6" t="n">
        <v>1788165608</v>
      </c>
      <c r="E3100" s="9" t="n">
        <f aca="false">MAX(0,MIN(D3100,Scenario!$B$12)-MAX(C3100,Scenario!$B$11))/60</f>
        <v>76.2166666666667</v>
      </c>
    </row>
    <row r="3101" customFormat="false" ht="15" hidden="false" customHeight="false" outlineLevel="0" collapsed="false">
      <c r="A3101" s="6" t="s">
        <v>5027</v>
      </c>
      <c r="B3101" s="6" t="s">
        <v>7883</v>
      </c>
      <c r="C3101" s="6" t="n">
        <v>1788162484</v>
      </c>
      <c r="D3101" s="6" t="n">
        <v>1788163437</v>
      </c>
      <c r="E3101" s="9" t="n">
        <f aca="false">MAX(0,MIN(D3101,Scenario!$B$12)-MAX(C3101,Scenario!$B$11))/60</f>
        <v>15.8833333333333</v>
      </c>
    </row>
    <row r="3102" customFormat="false" ht="15" hidden="false" customHeight="false" outlineLevel="0" collapsed="false">
      <c r="A3102" s="6" t="s">
        <v>5029</v>
      </c>
      <c r="B3102" s="6" t="s">
        <v>7886</v>
      </c>
      <c r="C3102" s="6" t="n">
        <v>1788165055</v>
      </c>
      <c r="D3102" s="6" t="n">
        <v>1788168270</v>
      </c>
      <c r="E3102" s="9" t="n">
        <f aca="false">MAX(0,MIN(D3102,Scenario!$B$12)-MAX(C3102,Scenario!$B$11))/60</f>
        <v>53.5833333333333</v>
      </c>
    </row>
    <row r="3103" customFormat="false" ht="15" hidden="false" customHeight="false" outlineLevel="0" collapsed="false">
      <c r="A3103" s="6" t="s">
        <v>5031</v>
      </c>
      <c r="B3103" s="6" t="s">
        <v>7883</v>
      </c>
      <c r="C3103" s="6" t="n">
        <v>1788165544</v>
      </c>
      <c r="D3103" s="6" t="n">
        <v>1788166163</v>
      </c>
      <c r="E3103" s="9" t="n">
        <f aca="false">MAX(0,MIN(D3103,Scenario!$B$12)-MAX(C3103,Scenario!$B$11))/60</f>
        <v>10.3166666666667</v>
      </c>
    </row>
    <row r="3104" customFormat="false" ht="15" hidden="false" customHeight="false" outlineLevel="0" collapsed="false">
      <c r="A3104" s="6" t="s">
        <v>5031</v>
      </c>
      <c r="B3104" s="6" t="s">
        <v>7888</v>
      </c>
      <c r="C3104" s="6" t="n">
        <v>1788166214</v>
      </c>
      <c r="D3104" s="6" t="n">
        <v>1788168414</v>
      </c>
      <c r="E3104" s="9" t="n">
        <f aca="false">MAX(0,MIN(D3104,Scenario!$B$12)-MAX(C3104,Scenario!$B$11))/60</f>
        <v>36.6666666666667</v>
      </c>
    </row>
    <row r="3105" customFormat="false" ht="15" hidden="false" customHeight="false" outlineLevel="0" collapsed="false">
      <c r="A3105" s="6" t="s">
        <v>5033</v>
      </c>
      <c r="B3105" s="6" t="s">
        <v>7887</v>
      </c>
      <c r="C3105" s="6" t="n">
        <v>1788166843</v>
      </c>
      <c r="D3105" s="6" t="n">
        <v>1788167599</v>
      </c>
      <c r="E3105" s="9" t="n">
        <f aca="false">MAX(0,MIN(D3105,Scenario!$B$12)-MAX(C3105,Scenario!$B$11))/60</f>
        <v>12.6</v>
      </c>
    </row>
    <row r="3106" customFormat="false" ht="15" hidden="false" customHeight="false" outlineLevel="0" collapsed="false">
      <c r="A3106" s="6" t="s">
        <v>5035</v>
      </c>
      <c r="B3106" s="6" t="s">
        <v>7885</v>
      </c>
      <c r="C3106" s="6" t="n">
        <v>1788167107</v>
      </c>
      <c r="D3106" s="6" t="n">
        <v>1788172189</v>
      </c>
      <c r="E3106" s="9" t="n">
        <f aca="false">MAX(0,MIN(D3106,Scenario!$B$12)-MAX(C3106,Scenario!$B$11))/60</f>
        <v>84.7</v>
      </c>
    </row>
    <row r="3107" customFormat="false" ht="15" hidden="false" customHeight="false" outlineLevel="0" collapsed="false">
      <c r="A3107" s="6" t="s">
        <v>5037</v>
      </c>
      <c r="B3107" s="6" t="s">
        <v>7889</v>
      </c>
      <c r="C3107" s="6" t="n">
        <v>1788167287</v>
      </c>
      <c r="D3107" s="6" t="n">
        <v>1788167693</v>
      </c>
      <c r="E3107" s="9" t="n">
        <f aca="false">MAX(0,MIN(D3107,Scenario!$B$12)-MAX(C3107,Scenario!$B$11))/60</f>
        <v>6.76666666666667</v>
      </c>
    </row>
    <row r="3108" customFormat="false" ht="15" hidden="false" customHeight="false" outlineLevel="0" collapsed="false">
      <c r="A3108" s="6" t="s">
        <v>5039</v>
      </c>
      <c r="B3108" s="6" t="s">
        <v>7884</v>
      </c>
      <c r="C3108" s="6" t="n">
        <v>1788167476</v>
      </c>
      <c r="D3108" s="6" t="n">
        <v>1788168441</v>
      </c>
      <c r="E3108" s="9" t="n">
        <f aca="false">MAX(0,MIN(D3108,Scenario!$B$12)-MAX(C3108,Scenario!$B$11))/60</f>
        <v>16.0833333333333</v>
      </c>
    </row>
    <row r="3109" customFormat="false" ht="15" hidden="false" customHeight="false" outlineLevel="0" collapsed="false">
      <c r="A3109" s="6" t="s">
        <v>5037</v>
      </c>
      <c r="B3109" s="6" t="s">
        <v>7887</v>
      </c>
      <c r="C3109" s="6" t="n">
        <v>1788167719</v>
      </c>
      <c r="D3109" s="6" t="n">
        <v>1788171631</v>
      </c>
      <c r="E3109" s="9" t="n">
        <f aca="false">MAX(0,MIN(D3109,Scenario!$B$12)-MAX(C3109,Scenario!$B$11))/60</f>
        <v>65.2</v>
      </c>
    </row>
    <row r="3110" customFormat="false" ht="15" hidden="false" customHeight="false" outlineLevel="0" collapsed="false">
      <c r="A3110" s="6" t="s">
        <v>5041</v>
      </c>
      <c r="B3110" s="6" t="s">
        <v>7883</v>
      </c>
      <c r="C3110" s="6" t="n">
        <v>1788167974</v>
      </c>
      <c r="D3110" s="6" t="n">
        <v>1788169654</v>
      </c>
      <c r="E3110" s="9" t="n">
        <f aca="false">MAX(0,MIN(D3110,Scenario!$B$12)-MAX(C3110,Scenario!$B$11))/60</f>
        <v>28</v>
      </c>
    </row>
    <row r="3111" customFormat="false" ht="15" hidden="false" customHeight="false" outlineLevel="0" collapsed="false">
      <c r="A3111" s="6" t="s">
        <v>5043</v>
      </c>
      <c r="B3111" s="6" t="s">
        <v>7884</v>
      </c>
      <c r="C3111" s="6" t="n">
        <v>1788168461</v>
      </c>
      <c r="D3111" s="6" t="n">
        <v>1788169823</v>
      </c>
      <c r="E3111" s="9" t="n">
        <f aca="false">MAX(0,MIN(D3111,Scenario!$B$12)-MAX(C3111,Scenario!$B$11))/60</f>
        <v>22.7</v>
      </c>
    </row>
    <row r="3112" customFormat="false" ht="15" hidden="false" customHeight="false" outlineLevel="0" collapsed="false">
      <c r="A3112" s="6" t="s">
        <v>5047</v>
      </c>
      <c r="B3112" s="6" t="s">
        <v>7886</v>
      </c>
      <c r="C3112" s="6" t="n">
        <v>1788169642</v>
      </c>
      <c r="D3112" s="6" t="n">
        <v>1788174843</v>
      </c>
      <c r="E3112" s="9" t="n">
        <f aca="false">MAX(0,MIN(D3112,Scenario!$B$12)-MAX(C3112,Scenario!$B$11))/60</f>
        <v>86.6833333333333</v>
      </c>
    </row>
    <row r="3113" customFormat="false" ht="15" hidden="false" customHeight="false" outlineLevel="0" collapsed="false">
      <c r="A3113" s="6" t="s">
        <v>5045</v>
      </c>
      <c r="B3113" s="6" t="s">
        <v>7883</v>
      </c>
      <c r="C3113" s="6" t="n">
        <v>1788169708</v>
      </c>
      <c r="D3113" s="6" t="n">
        <v>1788170285</v>
      </c>
      <c r="E3113" s="9" t="n">
        <f aca="false">MAX(0,MIN(D3113,Scenario!$B$12)-MAX(C3113,Scenario!$B$11))/60</f>
        <v>9.61666666666667</v>
      </c>
    </row>
    <row r="3114" customFormat="false" ht="15" hidden="false" customHeight="false" outlineLevel="0" collapsed="false">
      <c r="A3114" s="6" t="s">
        <v>5049</v>
      </c>
      <c r="B3114" s="6" t="s">
        <v>7884</v>
      </c>
      <c r="C3114" s="6" t="n">
        <v>1788170113</v>
      </c>
      <c r="D3114" s="6" t="n">
        <v>1788173574</v>
      </c>
      <c r="E3114" s="9" t="n">
        <f aca="false">MAX(0,MIN(D3114,Scenario!$B$12)-MAX(C3114,Scenario!$B$11))/60</f>
        <v>57.6833333333333</v>
      </c>
    </row>
    <row r="3115" customFormat="false" ht="15" hidden="false" customHeight="false" outlineLevel="0" collapsed="false">
      <c r="A3115" s="6" t="s">
        <v>5045</v>
      </c>
      <c r="B3115" s="6" t="s">
        <v>7889</v>
      </c>
      <c r="C3115" s="6" t="n">
        <v>1788170335</v>
      </c>
      <c r="D3115" s="6" t="n">
        <v>1788172211</v>
      </c>
      <c r="E3115" s="9" t="n">
        <f aca="false">MAX(0,MIN(D3115,Scenario!$B$12)-MAX(C3115,Scenario!$B$11))/60</f>
        <v>31.2666666666667</v>
      </c>
    </row>
    <row r="3116" customFormat="false" ht="15" hidden="false" customHeight="false" outlineLevel="0" collapsed="false">
      <c r="A3116" s="6" t="s">
        <v>5051</v>
      </c>
      <c r="B3116" s="6" t="s">
        <v>7883</v>
      </c>
      <c r="C3116" s="6" t="n">
        <v>1788170375</v>
      </c>
      <c r="D3116" s="6" t="n">
        <v>1788174365</v>
      </c>
      <c r="E3116" s="9" t="n">
        <f aca="false">MAX(0,MIN(D3116,Scenario!$B$12)-MAX(C3116,Scenario!$B$11))/60</f>
        <v>66.5</v>
      </c>
    </row>
    <row r="3117" customFormat="false" ht="15" hidden="false" customHeight="false" outlineLevel="0" collapsed="false">
      <c r="A3117" s="6" t="s">
        <v>5053</v>
      </c>
      <c r="B3117" s="6" t="s">
        <v>7887</v>
      </c>
      <c r="C3117" s="6" t="n">
        <v>1788171677</v>
      </c>
      <c r="D3117" s="6" t="n">
        <v>1788174777</v>
      </c>
      <c r="E3117" s="9" t="n">
        <f aca="false">MAX(0,MIN(D3117,Scenario!$B$12)-MAX(C3117,Scenario!$B$11))/60</f>
        <v>51.6666666666667</v>
      </c>
    </row>
    <row r="3118" customFormat="false" ht="15" hidden="false" customHeight="false" outlineLevel="0" collapsed="false">
      <c r="A3118" s="6" t="s">
        <v>5059</v>
      </c>
      <c r="B3118" s="6" t="s">
        <v>7885</v>
      </c>
      <c r="C3118" s="6" t="n">
        <v>1788172231</v>
      </c>
      <c r="D3118" s="6" t="n">
        <v>1788175291</v>
      </c>
      <c r="E3118" s="9" t="n">
        <f aca="false">MAX(0,MIN(D3118,Scenario!$B$12)-MAX(C3118,Scenario!$B$11))/60</f>
        <v>51</v>
      </c>
    </row>
    <row r="3119" customFormat="false" ht="15" hidden="false" customHeight="false" outlineLevel="0" collapsed="false">
      <c r="A3119" s="6" t="s">
        <v>5039</v>
      </c>
      <c r="B3119" s="6" t="s">
        <v>7884</v>
      </c>
      <c r="C3119" s="6" t="n">
        <v>1788173579</v>
      </c>
      <c r="D3119" s="6" t="n">
        <v>1788174655</v>
      </c>
      <c r="E3119" s="9" t="n">
        <f aca="false">MAX(0,MIN(D3119,Scenario!$B$12)-MAX(C3119,Scenario!$B$11))/60</f>
        <v>17.9333333333333</v>
      </c>
    </row>
    <row r="3120" customFormat="false" ht="15" hidden="false" customHeight="false" outlineLevel="0" collapsed="false">
      <c r="A3120" s="6" t="s">
        <v>5065</v>
      </c>
      <c r="B3120" s="6" t="s">
        <v>7883</v>
      </c>
      <c r="C3120" s="6" t="n">
        <v>1788174410</v>
      </c>
      <c r="D3120" s="6" t="n">
        <v>1788179367</v>
      </c>
      <c r="E3120" s="9" t="n">
        <f aca="false">MAX(0,MIN(D3120,Scenario!$B$12)-MAX(C3120,Scenario!$B$11))/60</f>
        <v>82.6166666666667</v>
      </c>
    </row>
    <row r="3121" customFormat="false" ht="15" hidden="false" customHeight="false" outlineLevel="0" collapsed="false">
      <c r="A3121" s="6" t="s">
        <v>5063</v>
      </c>
      <c r="B3121" s="6" t="s">
        <v>7884</v>
      </c>
      <c r="C3121" s="6" t="n">
        <v>1788174707</v>
      </c>
      <c r="D3121" s="6" t="n">
        <v>1788179263</v>
      </c>
      <c r="E3121" s="9" t="n">
        <f aca="false">MAX(0,MIN(D3121,Scenario!$B$12)-MAX(C3121,Scenario!$B$11))/60</f>
        <v>75.9333333333333</v>
      </c>
    </row>
    <row r="3122" customFormat="false" ht="15" hidden="false" customHeight="false" outlineLevel="0" collapsed="false">
      <c r="A3122" s="6" t="s">
        <v>5067</v>
      </c>
      <c r="B3122" s="6" t="s">
        <v>7887</v>
      </c>
      <c r="C3122" s="6" t="n">
        <v>1788174826</v>
      </c>
      <c r="D3122" s="6" t="n">
        <v>1788180751</v>
      </c>
      <c r="E3122" s="9" t="n">
        <f aca="false">MAX(0,MIN(D3122,Scenario!$B$12)-MAX(C3122,Scenario!$B$11))/60</f>
        <v>98.75</v>
      </c>
    </row>
    <row r="3123" customFormat="false" ht="15" hidden="false" customHeight="false" outlineLevel="0" collapsed="false">
      <c r="A3123" s="6" t="s">
        <v>5069</v>
      </c>
      <c r="B3123" s="6" t="s">
        <v>7886</v>
      </c>
      <c r="C3123" s="6" t="n">
        <v>1788174892</v>
      </c>
      <c r="D3123" s="6" t="n">
        <v>1788179023</v>
      </c>
      <c r="E3123" s="9" t="n">
        <f aca="false">MAX(0,MIN(D3123,Scenario!$B$12)-MAX(C3123,Scenario!$B$11))/60</f>
        <v>68.85</v>
      </c>
    </row>
    <row r="3124" customFormat="false" ht="15" hidden="false" customHeight="false" outlineLevel="0" collapsed="false">
      <c r="A3124" s="6" t="s">
        <v>5055</v>
      </c>
      <c r="B3124" s="6" t="s">
        <v>7885</v>
      </c>
      <c r="C3124" s="6" t="n">
        <v>1788177132</v>
      </c>
      <c r="D3124" s="6" t="n">
        <v>1788179921</v>
      </c>
      <c r="E3124" s="9" t="n">
        <f aca="false">MAX(0,MIN(D3124,Scenario!$B$12)-MAX(C3124,Scenario!$B$11))/60</f>
        <v>46.4833333333333</v>
      </c>
    </row>
    <row r="3125" customFormat="false" ht="15" hidden="false" customHeight="false" outlineLevel="0" collapsed="false">
      <c r="A3125" s="6" t="s">
        <v>5061</v>
      </c>
      <c r="B3125" s="6" t="s">
        <v>7891</v>
      </c>
      <c r="C3125" s="6" t="n">
        <v>1788177618</v>
      </c>
      <c r="D3125" s="6" t="n">
        <v>1788178327</v>
      </c>
      <c r="E3125" s="9" t="n">
        <f aca="false">MAX(0,MIN(D3125,Scenario!$B$12)-MAX(C3125,Scenario!$B$11))/60</f>
        <v>11.8166666666667</v>
      </c>
    </row>
    <row r="3126" customFormat="false" ht="15" hidden="false" customHeight="false" outlineLevel="0" collapsed="false">
      <c r="A3126" s="6" t="s">
        <v>5073</v>
      </c>
      <c r="B3126" s="6" t="s">
        <v>7890</v>
      </c>
      <c r="C3126" s="6" t="n">
        <v>1788177643</v>
      </c>
      <c r="D3126" s="6" t="n">
        <v>1788181107</v>
      </c>
      <c r="E3126" s="9" t="n">
        <f aca="false">MAX(0,MIN(D3126,Scenario!$B$12)-MAX(C3126,Scenario!$B$11))/60</f>
        <v>57.7333333333333</v>
      </c>
    </row>
    <row r="3127" customFormat="false" ht="15" hidden="false" customHeight="false" outlineLevel="0" collapsed="false">
      <c r="A3127" s="6" t="s">
        <v>5047</v>
      </c>
      <c r="B3127" s="6" t="s">
        <v>7886</v>
      </c>
      <c r="C3127" s="6" t="n">
        <v>1788179043</v>
      </c>
      <c r="D3127" s="6" t="n">
        <v>1788180933</v>
      </c>
      <c r="E3127" s="9" t="n">
        <f aca="false">MAX(0,MIN(D3127,Scenario!$B$12)-MAX(C3127,Scenario!$B$11))/60</f>
        <v>31.5</v>
      </c>
    </row>
    <row r="3128" customFormat="false" ht="15" hidden="false" customHeight="false" outlineLevel="0" collapsed="false">
      <c r="A3128" s="6" t="s">
        <v>5081</v>
      </c>
      <c r="B3128" s="6" t="s">
        <v>7889</v>
      </c>
      <c r="C3128" s="6" t="n">
        <v>1788179623</v>
      </c>
      <c r="D3128" s="6" t="n">
        <v>1788180892</v>
      </c>
      <c r="E3128" s="9" t="n">
        <f aca="false">MAX(0,MIN(D3128,Scenario!$B$12)-MAX(C3128,Scenario!$B$11))/60</f>
        <v>21.15</v>
      </c>
    </row>
    <row r="3129" customFormat="false" ht="15" hidden="false" customHeight="false" outlineLevel="0" collapsed="false">
      <c r="A3129" s="6" t="s">
        <v>5061</v>
      </c>
      <c r="B3129" s="6" t="s">
        <v>7892</v>
      </c>
      <c r="C3129" s="6" t="n">
        <v>1788179857</v>
      </c>
      <c r="D3129" s="6" t="n">
        <v>1788180550</v>
      </c>
      <c r="E3129" s="9" t="n">
        <f aca="false">MAX(0,MIN(D3129,Scenario!$B$12)-MAX(C3129,Scenario!$B$11))/60</f>
        <v>11.55</v>
      </c>
    </row>
    <row r="3130" customFormat="false" ht="15" hidden="false" customHeight="false" outlineLevel="0" collapsed="false">
      <c r="A3130" s="6" t="s">
        <v>5079</v>
      </c>
      <c r="B3130" s="6" t="s">
        <v>7885</v>
      </c>
      <c r="C3130" s="6" t="n">
        <v>1788179946</v>
      </c>
      <c r="D3130" s="6" t="n">
        <v>1788181953</v>
      </c>
      <c r="E3130" s="9" t="n">
        <f aca="false">MAX(0,MIN(D3130,Scenario!$B$12)-MAX(C3130,Scenario!$B$11))/60</f>
        <v>33.45</v>
      </c>
    </row>
    <row r="3131" customFormat="false" ht="15" hidden="false" customHeight="false" outlineLevel="0" collapsed="false">
      <c r="A3131" s="6" t="s">
        <v>5085</v>
      </c>
      <c r="B3131" s="6" t="s">
        <v>7891</v>
      </c>
      <c r="C3131" s="6" t="n">
        <v>1788180484</v>
      </c>
      <c r="D3131" s="6" t="n">
        <v>1788181034</v>
      </c>
      <c r="E3131" s="9" t="n">
        <f aca="false">MAX(0,MIN(D3131,Scenario!$B$12)-MAX(C3131,Scenario!$B$11))/60</f>
        <v>9.16666666666667</v>
      </c>
    </row>
    <row r="3132" customFormat="false" ht="15" hidden="false" customHeight="false" outlineLevel="0" collapsed="false">
      <c r="A3132" s="6" t="s">
        <v>5083</v>
      </c>
      <c r="B3132" s="6" t="s">
        <v>7892</v>
      </c>
      <c r="C3132" s="6" t="n">
        <v>1788180610</v>
      </c>
      <c r="D3132" s="6" t="n">
        <v>1788182081</v>
      </c>
      <c r="E3132" s="9" t="n">
        <f aca="false">MAX(0,MIN(D3132,Scenario!$B$12)-MAX(C3132,Scenario!$B$11))/60</f>
        <v>24.5166666666667</v>
      </c>
    </row>
    <row r="3133" customFormat="false" ht="15" hidden="false" customHeight="false" outlineLevel="0" collapsed="false">
      <c r="A3133" s="6" t="s">
        <v>5087</v>
      </c>
      <c r="B3133" s="6" t="s">
        <v>7887</v>
      </c>
      <c r="C3133" s="6" t="n">
        <v>1788180792</v>
      </c>
      <c r="D3133" s="6" t="n">
        <v>1788184200</v>
      </c>
      <c r="E3133" s="9" t="n">
        <f aca="false">MAX(0,MIN(D3133,Scenario!$B$12)-MAX(C3133,Scenario!$B$11))/60</f>
        <v>56.8</v>
      </c>
    </row>
    <row r="3134" customFormat="false" ht="15" hidden="false" customHeight="false" outlineLevel="0" collapsed="false">
      <c r="A3134" s="6" t="s">
        <v>5089</v>
      </c>
      <c r="B3134" s="6" t="s">
        <v>7890</v>
      </c>
      <c r="C3134" s="6" t="n">
        <v>1788181149</v>
      </c>
      <c r="D3134" s="6" t="n">
        <v>1788186437</v>
      </c>
      <c r="E3134" s="9" t="n">
        <f aca="false">MAX(0,MIN(D3134,Scenario!$B$12)-MAX(C3134,Scenario!$B$11))/60</f>
        <v>88.1333333333333</v>
      </c>
    </row>
    <row r="3135" customFormat="false" ht="15" hidden="false" customHeight="false" outlineLevel="0" collapsed="false">
      <c r="A3135" s="6" t="s">
        <v>5085</v>
      </c>
      <c r="B3135" s="6" t="s">
        <v>7885</v>
      </c>
      <c r="C3135" s="6" t="n">
        <v>1788182010</v>
      </c>
      <c r="D3135" s="6" t="n">
        <v>1788186957</v>
      </c>
      <c r="E3135" s="9" t="n">
        <f aca="false">MAX(0,MIN(D3135,Scenario!$B$12)-MAX(C3135,Scenario!$B$11))/60</f>
        <v>82.45</v>
      </c>
    </row>
    <row r="3136" customFormat="false" ht="15" hidden="false" customHeight="false" outlineLevel="0" collapsed="false">
      <c r="A3136" s="6" t="s">
        <v>5091</v>
      </c>
      <c r="B3136" s="6" t="s">
        <v>7892</v>
      </c>
      <c r="C3136" s="6" t="n">
        <v>1788182113</v>
      </c>
      <c r="D3136" s="6" t="n">
        <v>1788183068</v>
      </c>
      <c r="E3136" s="9" t="n">
        <f aca="false">MAX(0,MIN(D3136,Scenario!$B$12)-MAX(C3136,Scenario!$B$11))/60</f>
        <v>15.9166666666667</v>
      </c>
    </row>
    <row r="3137" customFormat="false" ht="15" hidden="false" customHeight="false" outlineLevel="0" collapsed="false">
      <c r="A3137" s="6" t="s">
        <v>5093</v>
      </c>
      <c r="B3137" s="6" t="s">
        <v>7891</v>
      </c>
      <c r="C3137" s="6" t="n">
        <v>1788182208</v>
      </c>
      <c r="D3137" s="6" t="n">
        <v>1788185235</v>
      </c>
      <c r="E3137" s="9" t="n">
        <f aca="false">MAX(0,MIN(D3137,Scenario!$B$12)-MAX(C3137,Scenario!$B$11))/60</f>
        <v>50.45</v>
      </c>
    </row>
    <row r="3138" customFormat="false" ht="15" hidden="false" customHeight="false" outlineLevel="0" collapsed="false">
      <c r="A3138" s="6" t="s">
        <v>5047</v>
      </c>
      <c r="B3138" s="6" t="s">
        <v>7886</v>
      </c>
      <c r="C3138" s="6" t="n">
        <v>1788182750</v>
      </c>
      <c r="D3138" s="6" t="n">
        <v>1788186861</v>
      </c>
      <c r="E3138" s="9" t="n">
        <f aca="false">MAX(0,MIN(D3138,Scenario!$B$12)-MAX(C3138,Scenario!$B$11))/60</f>
        <v>68.5166666666667</v>
      </c>
    </row>
    <row r="3139" customFormat="false" ht="15" hidden="false" customHeight="false" outlineLevel="0" collapsed="false">
      <c r="A3139" s="6" t="s">
        <v>5061</v>
      </c>
      <c r="B3139" s="6" t="s">
        <v>7892</v>
      </c>
      <c r="C3139" s="6" t="n">
        <v>1788183089</v>
      </c>
      <c r="D3139" s="6" t="n">
        <v>1788183739</v>
      </c>
      <c r="E3139" s="9" t="n">
        <f aca="false">MAX(0,MIN(D3139,Scenario!$B$12)-MAX(C3139,Scenario!$B$11))/60</f>
        <v>10.8333333333333</v>
      </c>
    </row>
    <row r="3140" customFormat="false" ht="15" hidden="false" customHeight="false" outlineLevel="0" collapsed="false">
      <c r="A3140" s="6" t="s">
        <v>5095</v>
      </c>
      <c r="B3140" s="6" t="s">
        <v>7889</v>
      </c>
      <c r="C3140" s="6" t="n">
        <v>1788183298</v>
      </c>
      <c r="D3140" s="6" t="n">
        <v>1788185270</v>
      </c>
      <c r="E3140" s="9" t="n">
        <f aca="false">MAX(0,MIN(D3140,Scenario!$B$12)-MAX(C3140,Scenario!$B$11))/60</f>
        <v>32.8666666666667</v>
      </c>
    </row>
    <row r="3141" customFormat="false" ht="15" hidden="false" customHeight="false" outlineLevel="0" collapsed="false">
      <c r="A3141" s="6" t="s">
        <v>5035</v>
      </c>
      <c r="B3141" s="6" t="s">
        <v>7892</v>
      </c>
      <c r="C3141" s="6" t="n">
        <v>1788184053</v>
      </c>
      <c r="D3141" s="6" t="n">
        <v>1788185321</v>
      </c>
      <c r="E3141" s="9" t="n">
        <f aca="false">MAX(0,MIN(D3141,Scenario!$B$12)-MAX(C3141,Scenario!$B$11))/60</f>
        <v>21.1333333333333</v>
      </c>
    </row>
    <row r="3142" customFormat="false" ht="15" hidden="false" customHeight="false" outlineLevel="0" collapsed="false">
      <c r="A3142" s="6" t="s">
        <v>5067</v>
      </c>
      <c r="B3142" s="6" t="s">
        <v>7887</v>
      </c>
      <c r="C3142" s="6" t="n">
        <v>1788184226</v>
      </c>
      <c r="D3142" s="6" t="n">
        <v>1788186747</v>
      </c>
      <c r="E3142" s="9" t="n">
        <f aca="false">MAX(0,MIN(D3142,Scenario!$B$12)-MAX(C3142,Scenario!$B$11))/60</f>
        <v>42.0166666666667</v>
      </c>
    </row>
    <row r="3143" customFormat="false" ht="15" hidden="false" customHeight="false" outlineLevel="0" collapsed="false">
      <c r="A3143" s="6" t="s">
        <v>5099</v>
      </c>
      <c r="B3143" s="6" t="s">
        <v>7891</v>
      </c>
      <c r="C3143" s="6" t="n">
        <v>1788185246</v>
      </c>
      <c r="D3143" s="6" t="n">
        <v>1788187573</v>
      </c>
      <c r="E3143" s="9" t="n">
        <f aca="false">MAX(0,MIN(D3143,Scenario!$B$12)-MAX(C3143,Scenario!$B$11))/60</f>
        <v>38.7833333333333</v>
      </c>
    </row>
    <row r="3144" customFormat="false" ht="15" hidden="false" customHeight="false" outlineLevel="0" collapsed="false">
      <c r="A3144" s="6" t="s">
        <v>5091</v>
      </c>
      <c r="B3144" s="6" t="s">
        <v>7892</v>
      </c>
      <c r="C3144" s="6" t="n">
        <v>1788185345</v>
      </c>
      <c r="D3144" s="6" t="n">
        <v>1788185826</v>
      </c>
      <c r="E3144" s="9" t="n">
        <f aca="false">MAX(0,MIN(D3144,Scenario!$B$12)-MAX(C3144,Scenario!$B$11))/60</f>
        <v>8.01666666666667</v>
      </c>
    </row>
    <row r="3145" customFormat="false" ht="15" hidden="false" customHeight="false" outlineLevel="0" collapsed="false">
      <c r="A3145" s="6" t="s">
        <v>5101</v>
      </c>
      <c r="B3145" s="6" t="s">
        <v>7892</v>
      </c>
      <c r="C3145" s="6" t="n">
        <v>1788185875</v>
      </c>
      <c r="D3145" s="6" t="n">
        <v>1788187269</v>
      </c>
      <c r="E3145" s="9" t="n">
        <f aca="false">MAX(0,MIN(D3145,Scenario!$B$12)-MAX(C3145,Scenario!$B$11))/60</f>
        <v>23.2333333333333</v>
      </c>
    </row>
    <row r="3146" customFormat="false" ht="15" hidden="false" customHeight="false" outlineLevel="0" collapsed="false">
      <c r="A3146" s="6" t="s">
        <v>5105</v>
      </c>
      <c r="B3146" s="6" t="s">
        <v>7889</v>
      </c>
      <c r="C3146" s="6" t="n">
        <v>1788186081</v>
      </c>
      <c r="D3146" s="6" t="n">
        <v>1788189588</v>
      </c>
      <c r="E3146" s="9" t="n">
        <f aca="false">MAX(0,MIN(D3146,Scenario!$B$12)-MAX(C3146,Scenario!$B$11))/60</f>
        <v>58.45</v>
      </c>
    </row>
    <row r="3147" customFormat="false" ht="15" hidden="false" customHeight="false" outlineLevel="0" collapsed="false">
      <c r="A3147" s="6" t="s">
        <v>5073</v>
      </c>
      <c r="B3147" s="6" t="s">
        <v>7890</v>
      </c>
      <c r="C3147" s="6" t="n">
        <v>1788186457</v>
      </c>
      <c r="D3147" s="6" t="n">
        <v>1788188591</v>
      </c>
      <c r="E3147" s="9" t="n">
        <f aca="false">MAX(0,MIN(D3147,Scenario!$B$12)-MAX(C3147,Scenario!$B$11))/60</f>
        <v>35.5666666666667</v>
      </c>
    </row>
    <row r="3148" customFormat="false" ht="15" hidden="false" customHeight="false" outlineLevel="0" collapsed="false">
      <c r="A3148" s="6" t="s">
        <v>5103</v>
      </c>
      <c r="B3148" s="6" t="s">
        <v>7892</v>
      </c>
      <c r="C3148" s="6" t="n">
        <v>1788187316</v>
      </c>
      <c r="D3148" s="6" t="n">
        <v>1788188059</v>
      </c>
      <c r="E3148" s="9" t="n">
        <f aca="false">MAX(0,MIN(D3148,Scenario!$B$12)-MAX(C3148,Scenario!$B$11))/60</f>
        <v>12.3833333333333</v>
      </c>
    </row>
    <row r="3149" customFormat="false" ht="15" hidden="false" customHeight="false" outlineLevel="0" collapsed="false">
      <c r="A3149" s="6" t="s">
        <v>5109</v>
      </c>
      <c r="B3149" s="6" t="s">
        <v>7891</v>
      </c>
      <c r="C3149" s="6" t="n">
        <v>1788187591</v>
      </c>
      <c r="D3149" s="6" t="n">
        <v>1788190996</v>
      </c>
      <c r="E3149" s="9" t="n">
        <f aca="false">MAX(0,MIN(D3149,Scenario!$B$12)-MAX(C3149,Scenario!$B$11))/60</f>
        <v>56.75</v>
      </c>
    </row>
    <row r="3150" customFormat="false" ht="15" hidden="false" customHeight="false" outlineLevel="0" collapsed="false">
      <c r="A3150" s="6" t="s">
        <v>5111</v>
      </c>
      <c r="B3150" s="6" t="s">
        <v>7892</v>
      </c>
      <c r="C3150" s="6" t="n">
        <v>1788188071</v>
      </c>
      <c r="D3150" s="6" t="n">
        <v>1788190084</v>
      </c>
      <c r="E3150" s="9" t="n">
        <f aca="false">MAX(0,MIN(D3150,Scenario!$B$12)-MAX(C3150,Scenario!$B$11))/60</f>
        <v>33.55</v>
      </c>
    </row>
    <row r="3151" customFormat="false" ht="15" hidden="false" customHeight="false" outlineLevel="0" collapsed="false">
      <c r="A3151" s="6" t="s">
        <v>5097</v>
      </c>
      <c r="B3151" s="6" t="s">
        <v>7887</v>
      </c>
      <c r="C3151" s="6" t="n">
        <v>1788188591</v>
      </c>
      <c r="D3151" s="6" t="n">
        <v>1788190026</v>
      </c>
      <c r="E3151" s="9" t="n">
        <f aca="false">MAX(0,MIN(D3151,Scenario!$B$12)-MAX(C3151,Scenario!$B$11))/60</f>
        <v>23.9166666666667</v>
      </c>
    </row>
    <row r="3152" customFormat="false" ht="15" hidden="false" customHeight="false" outlineLevel="0" collapsed="false">
      <c r="A3152" s="6" t="s">
        <v>5115</v>
      </c>
      <c r="B3152" s="6" t="s">
        <v>7890</v>
      </c>
      <c r="C3152" s="6" t="n">
        <v>1788188611</v>
      </c>
      <c r="D3152" s="6" t="n">
        <v>1788191206</v>
      </c>
      <c r="E3152" s="9" t="n">
        <f aca="false">MAX(0,MIN(D3152,Scenario!$B$12)-MAX(C3152,Scenario!$B$11))/60</f>
        <v>43.25</v>
      </c>
    </row>
    <row r="3153" customFormat="false" ht="15" hidden="false" customHeight="false" outlineLevel="0" collapsed="false">
      <c r="A3153" s="6" t="s">
        <v>5117</v>
      </c>
      <c r="B3153" s="6" t="s">
        <v>7889</v>
      </c>
      <c r="C3153" s="6" t="n">
        <v>1788189615</v>
      </c>
      <c r="D3153" s="6" t="n">
        <v>1788190091</v>
      </c>
      <c r="E3153" s="9" t="n">
        <f aca="false">MAX(0,MIN(D3153,Scenario!$B$12)-MAX(C3153,Scenario!$B$11))/60</f>
        <v>7.93333333333333</v>
      </c>
    </row>
    <row r="3154" customFormat="false" ht="15" hidden="false" customHeight="false" outlineLevel="0" collapsed="false">
      <c r="A3154" s="6" t="s">
        <v>5117</v>
      </c>
      <c r="B3154" s="6" t="s">
        <v>7887</v>
      </c>
      <c r="C3154" s="6" t="n">
        <v>1788190102</v>
      </c>
      <c r="D3154" s="6" t="n">
        <v>1788191059</v>
      </c>
      <c r="E3154" s="9" t="n">
        <f aca="false">MAX(0,MIN(D3154,Scenario!$B$12)-MAX(C3154,Scenario!$B$11))/60</f>
        <v>15.95</v>
      </c>
    </row>
    <row r="3155" customFormat="false" ht="15" hidden="false" customHeight="false" outlineLevel="0" collapsed="false">
      <c r="A3155" s="6" t="s">
        <v>5119</v>
      </c>
      <c r="B3155" s="6" t="s">
        <v>7892</v>
      </c>
      <c r="C3155" s="6" t="n">
        <v>1788190135</v>
      </c>
      <c r="D3155" s="6" t="n">
        <v>1788193177</v>
      </c>
      <c r="E3155" s="9" t="n">
        <f aca="false">MAX(0,MIN(D3155,Scenario!$B$12)-MAX(C3155,Scenario!$B$11))/60</f>
        <v>50.7</v>
      </c>
    </row>
    <row r="3156" customFormat="false" ht="15" hidden="false" customHeight="false" outlineLevel="0" collapsed="false">
      <c r="A3156" s="6" t="s">
        <v>5121</v>
      </c>
      <c r="B3156" s="6" t="s">
        <v>7889</v>
      </c>
      <c r="C3156" s="6" t="n">
        <v>1788190373</v>
      </c>
      <c r="D3156" s="6" t="n">
        <v>1788191466</v>
      </c>
      <c r="E3156" s="9" t="n">
        <f aca="false">MAX(0,MIN(D3156,Scenario!$B$12)-MAX(C3156,Scenario!$B$11))/60</f>
        <v>18.2166666666667</v>
      </c>
    </row>
    <row r="3157" customFormat="false" ht="15" hidden="false" customHeight="false" outlineLevel="0" collapsed="false">
      <c r="A3157" s="6" t="s">
        <v>5099</v>
      </c>
      <c r="B3157" s="6" t="s">
        <v>7891</v>
      </c>
      <c r="C3157" s="6" t="n">
        <v>1788191023</v>
      </c>
      <c r="D3157" s="6" t="n">
        <v>1788195542</v>
      </c>
      <c r="E3157" s="9" t="n">
        <f aca="false">MAX(0,MIN(D3157,Scenario!$B$12)-MAX(C3157,Scenario!$B$11))/60</f>
        <v>75.3166666666667</v>
      </c>
    </row>
    <row r="3158" customFormat="false" ht="15" hidden="false" customHeight="false" outlineLevel="0" collapsed="false">
      <c r="A3158" s="6" t="s">
        <v>5123</v>
      </c>
      <c r="B3158" s="6" t="s">
        <v>7890</v>
      </c>
      <c r="C3158" s="6" t="n">
        <v>1788191257</v>
      </c>
      <c r="D3158" s="6" t="n">
        <v>1788195398</v>
      </c>
      <c r="E3158" s="9" t="n">
        <f aca="false">MAX(0,MIN(D3158,Scenario!$B$12)-MAX(C3158,Scenario!$B$11))/60</f>
        <v>69.0166666666667</v>
      </c>
    </row>
    <row r="3159" customFormat="false" ht="15" hidden="false" customHeight="false" outlineLevel="0" collapsed="false">
      <c r="A3159" s="6" t="s">
        <v>5107</v>
      </c>
      <c r="B3159" s="6" t="s">
        <v>7893</v>
      </c>
      <c r="C3159" s="6" t="n">
        <v>1788192037</v>
      </c>
      <c r="D3159" s="6" t="n">
        <v>1788196479</v>
      </c>
      <c r="E3159" s="9" t="n">
        <f aca="false">MAX(0,MIN(D3159,Scenario!$B$12)-MAX(C3159,Scenario!$B$11))/60</f>
        <v>74.0333333333333</v>
      </c>
    </row>
    <row r="3160" customFormat="false" ht="15" hidden="false" customHeight="false" outlineLevel="0" collapsed="false">
      <c r="A3160" s="6" t="s">
        <v>5125</v>
      </c>
      <c r="B3160" s="6" t="s">
        <v>7895</v>
      </c>
      <c r="C3160" s="6" t="n">
        <v>1788192163</v>
      </c>
      <c r="D3160" s="6" t="n">
        <v>1788192646</v>
      </c>
      <c r="E3160" s="9" t="n">
        <f aca="false">MAX(0,MIN(D3160,Scenario!$B$12)-MAX(C3160,Scenario!$B$11))/60</f>
        <v>8.05</v>
      </c>
    </row>
    <row r="3161" customFormat="false" ht="15" hidden="false" customHeight="false" outlineLevel="0" collapsed="false">
      <c r="A3161" s="6" t="s">
        <v>5129</v>
      </c>
      <c r="B3161" s="6" t="s">
        <v>7894</v>
      </c>
      <c r="C3161" s="6" t="n">
        <v>1788193004</v>
      </c>
      <c r="D3161" s="6" t="n">
        <v>1788195498</v>
      </c>
      <c r="E3161" s="9" t="n">
        <f aca="false">MAX(0,MIN(D3161,Scenario!$B$12)-MAX(C3161,Scenario!$B$11))/60</f>
        <v>41.5666666666667</v>
      </c>
    </row>
    <row r="3162" customFormat="false" ht="15" hidden="false" customHeight="false" outlineLevel="0" collapsed="false">
      <c r="A3162" s="6" t="s">
        <v>5131</v>
      </c>
      <c r="B3162" s="6" t="s">
        <v>7895</v>
      </c>
      <c r="C3162" s="6" t="n">
        <v>1788193074</v>
      </c>
      <c r="D3162" s="6" t="n">
        <v>1788195907</v>
      </c>
      <c r="E3162" s="9" t="n">
        <f aca="false">MAX(0,MIN(D3162,Scenario!$B$12)-MAX(C3162,Scenario!$B$11))/60</f>
        <v>47.2166666666667</v>
      </c>
    </row>
    <row r="3163" customFormat="false" ht="15" hidden="false" customHeight="false" outlineLevel="0" collapsed="false">
      <c r="A3163" s="6" t="s">
        <v>5103</v>
      </c>
      <c r="B3163" s="6" t="s">
        <v>7892</v>
      </c>
      <c r="C3163" s="6" t="n">
        <v>1788193197</v>
      </c>
      <c r="D3163" s="6" t="n">
        <v>1788194152</v>
      </c>
      <c r="E3163" s="9" t="n">
        <f aca="false">MAX(0,MIN(D3163,Scenario!$B$12)-MAX(C3163,Scenario!$B$11))/60</f>
        <v>15.9166666666667</v>
      </c>
    </row>
    <row r="3164" customFormat="false" ht="15" hidden="false" customHeight="false" outlineLevel="0" collapsed="false">
      <c r="A3164" s="6" t="s">
        <v>5111</v>
      </c>
      <c r="B3164" s="6" t="s">
        <v>7892</v>
      </c>
      <c r="C3164" s="6" t="n">
        <v>1788194164</v>
      </c>
      <c r="D3164" s="6" t="n">
        <v>1788196804</v>
      </c>
      <c r="E3164" s="9" t="n">
        <f aca="false">MAX(0,MIN(D3164,Scenario!$B$12)-MAX(C3164,Scenario!$B$11))/60</f>
        <v>44</v>
      </c>
    </row>
    <row r="3165" customFormat="false" ht="15" hidden="false" customHeight="false" outlineLevel="0" collapsed="false">
      <c r="A3165" s="6" t="s">
        <v>5115</v>
      </c>
      <c r="B3165" s="6" t="s">
        <v>7890</v>
      </c>
      <c r="C3165" s="6" t="n">
        <v>1788195419</v>
      </c>
      <c r="D3165" s="6" t="n">
        <v>1788198291</v>
      </c>
      <c r="E3165" s="9" t="n">
        <f aca="false">MAX(0,MIN(D3165,Scenario!$B$12)-MAX(C3165,Scenario!$B$11))/60</f>
        <v>47.8666666666667</v>
      </c>
    </row>
    <row r="3166" customFormat="false" ht="15" hidden="false" customHeight="false" outlineLevel="0" collapsed="false">
      <c r="A3166" s="6" t="s">
        <v>5125</v>
      </c>
      <c r="B3166" s="6" t="s">
        <v>7895</v>
      </c>
      <c r="C3166" s="6" t="n">
        <v>1788195933</v>
      </c>
      <c r="D3166" s="6" t="n">
        <v>1788196495</v>
      </c>
      <c r="E3166" s="9" t="n">
        <f aca="false">MAX(0,MIN(D3166,Scenario!$B$12)-MAX(C3166,Scenario!$B$11))/60</f>
        <v>9.36666666666667</v>
      </c>
    </row>
    <row r="3167" customFormat="false" ht="15" hidden="false" customHeight="false" outlineLevel="0" collapsed="false">
      <c r="A3167" s="6" t="s">
        <v>5139</v>
      </c>
      <c r="B3167" s="6" t="s">
        <v>7894</v>
      </c>
      <c r="C3167" s="6" t="n">
        <v>1788196045</v>
      </c>
      <c r="D3167" s="6" t="n">
        <v>1788198255</v>
      </c>
      <c r="E3167" s="9" t="n">
        <f aca="false">MAX(0,MIN(D3167,Scenario!$B$12)-MAX(C3167,Scenario!$B$11))/60</f>
        <v>36.8333333333333</v>
      </c>
    </row>
    <row r="3168" customFormat="false" ht="15" hidden="false" customHeight="false" outlineLevel="0" collapsed="false">
      <c r="A3168" s="6" t="s">
        <v>5127</v>
      </c>
      <c r="B3168" s="6" t="s">
        <v>7893</v>
      </c>
      <c r="C3168" s="6" t="n">
        <v>1788196528</v>
      </c>
      <c r="D3168" s="6" t="n">
        <v>1788200555</v>
      </c>
      <c r="E3168" s="9" t="n">
        <f aca="false">MAX(0,MIN(D3168,Scenario!$B$12)-MAX(C3168,Scenario!$B$11))/60</f>
        <v>67.1166666666667</v>
      </c>
    </row>
    <row r="3169" customFormat="false" ht="15" hidden="false" customHeight="false" outlineLevel="0" collapsed="false">
      <c r="A3169" s="6" t="s">
        <v>5131</v>
      </c>
      <c r="B3169" s="6" t="s">
        <v>7895</v>
      </c>
      <c r="C3169" s="6" t="n">
        <v>1788197478</v>
      </c>
      <c r="D3169" s="6" t="n">
        <v>1788200751</v>
      </c>
      <c r="E3169" s="9" t="n">
        <f aca="false">MAX(0,MIN(D3169,Scenario!$B$12)-MAX(C3169,Scenario!$B$11))/60</f>
        <v>54.55</v>
      </c>
    </row>
    <row r="3170" customFormat="false" ht="15" hidden="false" customHeight="false" outlineLevel="0" collapsed="false">
      <c r="A3170" s="6" t="s">
        <v>5135</v>
      </c>
      <c r="B3170" s="6" t="s">
        <v>7892</v>
      </c>
      <c r="C3170" s="6" t="n">
        <v>1788198616</v>
      </c>
      <c r="D3170" s="6" t="n">
        <v>1788201182</v>
      </c>
      <c r="E3170" s="9" t="n">
        <f aca="false">MAX(0,MIN(D3170,Scenario!$B$12)-MAX(C3170,Scenario!$B$11))/60</f>
        <v>42.7666666666667</v>
      </c>
    </row>
    <row r="3171" customFormat="false" ht="15" hidden="false" customHeight="false" outlineLevel="0" collapsed="false">
      <c r="A3171" s="6" t="s">
        <v>5141</v>
      </c>
      <c r="B3171" s="6" t="s">
        <v>7896</v>
      </c>
      <c r="C3171" s="6" t="n">
        <v>1788199252</v>
      </c>
      <c r="D3171" s="6" t="n">
        <v>1788202292</v>
      </c>
      <c r="E3171" s="9" t="n">
        <f aca="false">MAX(0,MIN(D3171,Scenario!$B$12)-MAX(C3171,Scenario!$B$11))/60</f>
        <v>50.6666666666667</v>
      </c>
    </row>
    <row r="3172" customFormat="false" ht="15" hidden="false" customHeight="false" outlineLevel="0" collapsed="false">
      <c r="A3172" s="6" t="s">
        <v>5137</v>
      </c>
      <c r="B3172" s="6" t="s">
        <v>7897</v>
      </c>
      <c r="C3172" s="6" t="n">
        <v>1788199253</v>
      </c>
      <c r="D3172" s="6" t="n">
        <v>1788199873</v>
      </c>
      <c r="E3172" s="9" t="n">
        <f aca="false">MAX(0,MIN(D3172,Scenario!$B$12)-MAX(C3172,Scenario!$B$11))/60</f>
        <v>10.3333333333333</v>
      </c>
    </row>
    <row r="3173" customFormat="false" ht="15" hidden="false" customHeight="false" outlineLevel="0" collapsed="false">
      <c r="A3173" s="6" t="s">
        <v>5137</v>
      </c>
      <c r="B3173" s="6" t="s">
        <v>7891</v>
      </c>
      <c r="C3173" s="6" t="n">
        <v>1788199897</v>
      </c>
      <c r="D3173" s="6" t="n">
        <v>1788200959</v>
      </c>
      <c r="E3173" s="9" t="n">
        <f aca="false">MAX(0,MIN(D3173,Scenario!$B$12)-MAX(C3173,Scenario!$B$11))/60</f>
        <v>17.7</v>
      </c>
    </row>
    <row r="3174" customFormat="false" ht="15" hidden="false" customHeight="false" outlineLevel="0" collapsed="false">
      <c r="A3174" s="6" t="s">
        <v>5143</v>
      </c>
      <c r="B3174" s="6" t="s">
        <v>7897</v>
      </c>
      <c r="C3174" s="6" t="n">
        <v>1788200294</v>
      </c>
      <c r="D3174" s="6" t="n">
        <v>1788205462</v>
      </c>
      <c r="E3174" s="9" t="n">
        <f aca="false">MAX(0,MIN(D3174,Scenario!$B$12)-MAX(C3174,Scenario!$B$11))/60</f>
        <v>86.1333333333333</v>
      </c>
    </row>
    <row r="3175" customFormat="false" ht="15" hidden="false" customHeight="false" outlineLevel="0" collapsed="false">
      <c r="A3175" s="6" t="s">
        <v>5145</v>
      </c>
      <c r="B3175" s="6" t="s">
        <v>7894</v>
      </c>
      <c r="C3175" s="6" t="n">
        <v>1788201418</v>
      </c>
      <c r="D3175" s="6" t="n">
        <v>1788203093</v>
      </c>
      <c r="E3175" s="9" t="n">
        <f aca="false">MAX(0,MIN(D3175,Scenario!$B$12)-MAX(C3175,Scenario!$B$11))/60</f>
        <v>27.9166666666667</v>
      </c>
    </row>
    <row r="3176" customFormat="false" ht="15" hidden="false" customHeight="false" outlineLevel="0" collapsed="false">
      <c r="A3176" s="6" t="s">
        <v>5073</v>
      </c>
      <c r="B3176" s="6" t="s">
        <v>7890</v>
      </c>
      <c r="C3176" s="6" t="n">
        <v>1788201935</v>
      </c>
      <c r="D3176" s="6" t="n">
        <v>1788203097</v>
      </c>
      <c r="E3176" s="9" t="n">
        <f aca="false">MAX(0,MIN(D3176,Scenario!$B$12)-MAX(C3176,Scenario!$B$11))/60</f>
        <v>19.3666666666667</v>
      </c>
    </row>
    <row r="3177" customFormat="false" ht="15" hidden="false" customHeight="false" outlineLevel="0" collapsed="false">
      <c r="A3177" s="6" t="s">
        <v>5141</v>
      </c>
      <c r="B3177" s="6" t="s">
        <v>7896</v>
      </c>
      <c r="C3177" s="6" t="n">
        <v>1788204921</v>
      </c>
      <c r="D3177" s="6" t="n">
        <v>1788207999</v>
      </c>
      <c r="E3177" s="9" t="n">
        <f aca="false">MAX(0,MIN(D3177,Scenario!$B$12)-MAX(C3177,Scenario!$B$11))/60</f>
        <v>51.3</v>
      </c>
    </row>
    <row r="3178" customFormat="false" ht="15" hidden="false" customHeight="false" outlineLevel="0" collapsed="false">
      <c r="A3178" s="6" t="s">
        <v>5147</v>
      </c>
      <c r="B3178" s="6" t="s">
        <v>7897</v>
      </c>
      <c r="C3178" s="6" t="n">
        <v>1788205509</v>
      </c>
      <c r="D3178" s="6" t="n">
        <v>1788210327</v>
      </c>
      <c r="E3178" s="9" t="n">
        <f aca="false">MAX(0,MIN(D3178,Scenario!$B$12)-MAX(C3178,Scenario!$B$11))/60</f>
        <v>80.3</v>
      </c>
    </row>
    <row r="3179" customFormat="false" ht="15" hidden="false" customHeight="false" outlineLevel="0" collapsed="false">
      <c r="A3179" s="6" t="s">
        <v>5151</v>
      </c>
      <c r="B3179" s="6" t="s">
        <v>7895</v>
      </c>
      <c r="C3179" s="6" t="n">
        <v>1788206213</v>
      </c>
      <c r="D3179" s="6" t="n">
        <v>1788210006</v>
      </c>
      <c r="E3179" s="9" t="n">
        <f aca="false">MAX(0,MIN(D3179,Scenario!$B$12)-MAX(C3179,Scenario!$B$11))/60</f>
        <v>63.2166666666667</v>
      </c>
    </row>
    <row r="3180" customFormat="false" ht="15" hidden="false" customHeight="false" outlineLevel="0" collapsed="false">
      <c r="A3180" s="6" t="s">
        <v>5149</v>
      </c>
      <c r="B3180" s="6" t="s">
        <v>7893</v>
      </c>
      <c r="C3180" s="6" t="n">
        <v>1788206412</v>
      </c>
      <c r="D3180" s="6" t="n">
        <v>1788207592</v>
      </c>
      <c r="E3180" s="9" t="n">
        <f aca="false">MAX(0,MIN(D3180,Scenario!$B$12)-MAX(C3180,Scenario!$B$11))/60</f>
        <v>19.6666666666667</v>
      </c>
    </row>
    <row r="3181" customFormat="false" ht="15" hidden="false" customHeight="false" outlineLevel="0" collapsed="false">
      <c r="A3181" s="6" t="s">
        <v>5151</v>
      </c>
      <c r="B3181" s="6" t="s">
        <v>7895</v>
      </c>
      <c r="C3181" s="6" t="n">
        <v>1788211816</v>
      </c>
      <c r="D3181" s="6" t="n">
        <v>1788215010</v>
      </c>
      <c r="E3181" s="9" t="n">
        <f aca="false">MAX(0,MIN(D3181,Scenario!$B$12)-MAX(C3181,Scenario!$B$11))/60</f>
        <v>53.2333333333333</v>
      </c>
    </row>
    <row r="3182" customFormat="false" ht="15" hidden="false" customHeight="false" outlineLevel="0" collapsed="false">
      <c r="A3182" s="6" t="s">
        <v>5153</v>
      </c>
      <c r="B3182" s="6" t="s">
        <v>7894</v>
      </c>
      <c r="C3182" s="6" t="n">
        <v>1788214930</v>
      </c>
      <c r="D3182" s="6" t="n">
        <v>1788217234</v>
      </c>
      <c r="E3182" s="9" t="n">
        <f aca="false">MAX(0,MIN(D3182,Scenario!$B$12)-MAX(C3182,Scenario!$B$11))/60</f>
        <v>38.4</v>
      </c>
    </row>
    <row r="3183" customFormat="false" ht="15" hidden="false" customHeight="false" outlineLevel="0" collapsed="false">
      <c r="A3183" s="6" t="s">
        <v>5155</v>
      </c>
      <c r="B3183" s="6" t="s">
        <v>7896</v>
      </c>
      <c r="C3183" s="6" t="n">
        <v>1788217397</v>
      </c>
      <c r="D3183" s="6" t="n">
        <v>1788224219</v>
      </c>
      <c r="E3183" s="9" t="n">
        <f aca="false">MAX(0,MIN(D3183,Scenario!$B$12)-MAX(C3183,Scenario!$B$11))/60</f>
        <v>113.7</v>
      </c>
    </row>
    <row r="3184" customFormat="false" ht="15" hidden="false" customHeight="false" outlineLevel="0" collapsed="false">
      <c r="A3184" s="6" t="s">
        <v>5159</v>
      </c>
      <c r="B3184" s="6" t="s">
        <v>7884</v>
      </c>
      <c r="C3184" s="6" t="n">
        <v>1788238842</v>
      </c>
      <c r="D3184" s="6" t="n">
        <v>1788242564</v>
      </c>
      <c r="E3184" s="9" t="n">
        <f aca="false">MAX(0,MIN(D3184,Scenario!$B$12)-MAX(C3184,Scenario!$B$11))/60</f>
        <v>62.0333333333333</v>
      </c>
    </row>
    <row r="3185" customFormat="false" ht="15" hidden="false" customHeight="false" outlineLevel="0" collapsed="false">
      <c r="A3185" s="6" t="s">
        <v>5157</v>
      </c>
      <c r="B3185" s="6" t="s">
        <v>7883</v>
      </c>
      <c r="C3185" s="6" t="n">
        <v>1788238849</v>
      </c>
      <c r="D3185" s="6" t="n">
        <v>1788241885</v>
      </c>
      <c r="E3185" s="9" t="n">
        <f aca="false">MAX(0,MIN(D3185,Scenario!$B$12)-MAX(C3185,Scenario!$B$11))/60</f>
        <v>50.6</v>
      </c>
    </row>
    <row r="3186" customFormat="false" ht="15" hidden="false" customHeight="false" outlineLevel="0" collapsed="false">
      <c r="A3186" s="6" t="s">
        <v>5023</v>
      </c>
      <c r="B3186" s="6" t="s">
        <v>7883</v>
      </c>
      <c r="C3186" s="6" t="n">
        <v>1788241900</v>
      </c>
      <c r="D3186" s="6" t="n">
        <v>1788242987</v>
      </c>
      <c r="E3186" s="9" t="n">
        <f aca="false">MAX(0,MIN(D3186,Scenario!$B$12)-MAX(C3186,Scenario!$B$11))/60</f>
        <v>18.1166666666667</v>
      </c>
    </row>
    <row r="3187" customFormat="false" ht="15" hidden="false" customHeight="false" outlineLevel="0" collapsed="false">
      <c r="A3187" s="6" t="s">
        <v>5161</v>
      </c>
      <c r="B3187" s="6" t="s">
        <v>7884</v>
      </c>
      <c r="C3187" s="6" t="n">
        <v>1788242575</v>
      </c>
      <c r="D3187" s="6" t="n">
        <v>1788245866</v>
      </c>
      <c r="E3187" s="9" t="n">
        <f aca="false">MAX(0,MIN(D3187,Scenario!$B$12)-MAX(C3187,Scenario!$B$11))/60</f>
        <v>54.85</v>
      </c>
    </row>
    <row r="3188" customFormat="false" ht="15" hidden="false" customHeight="false" outlineLevel="0" collapsed="false">
      <c r="A3188" s="6" t="s">
        <v>5157</v>
      </c>
      <c r="B3188" s="6" t="s">
        <v>7883</v>
      </c>
      <c r="C3188" s="6" t="n">
        <v>1788243140</v>
      </c>
      <c r="D3188" s="6" t="n">
        <v>1788247131</v>
      </c>
      <c r="E3188" s="9" t="n">
        <f aca="false">MAX(0,MIN(D3188,Scenario!$B$12)-MAX(C3188,Scenario!$B$11))/60</f>
        <v>66.5166666666667</v>
      </c>
    </row>
    <row r="3189" customFormat="false" ht="15" hidden="false" customHeight="false" outlineLevel="0" collapsed="false">
      <c r="A3189" s="6" t="s">
        <v>5155</v>
      </c>
      <c r="B3189" s="6" t="s">
        <v>7884</v>
      </c>
      <c r="C3189" s="6" t="n">
        <v>1788245876</v>
      </c>
      <c r="D3189" s="6" t="n">
        <v>1788249571</v>
      </c>
      <c r="E3189" s="9" t="n">
        <f aca="false">MAX(0,MIN(D3189,Scenario!$B$12)-MAX(C3189,Scenario!$B$11))/60</f>
        <v>61.5833333333333</v>
      </c>
    </row>
    <row r="3190" customFormat="false" ht="15" hidden="false" customHeight="false" outlineLevel="0" collapsed="false">
      <c r="A3190" s="6" t="s">
        <v>5163</v>
      </c>
      <c r="B3190" s="6" t="s">
        <v>7886</v>
      </c>
      <c r="C3190" s="6" t="n">
        <v>1788246051</v>
      </c>
      <c r="D3190" s="6" t="n">
        <v>1788249084</v>
      </c>
      <c r="E3190" s="9" t="n">
        <f aca="false">MAX(0,MIN(D3190,Scenario!$B$12)-MAX(C3190,Scenario!$B$11))/60</f>
        <v>50.55</v>
      </c>
    </row>
    <row r="3191" customFormat="false" ht="15" hidden="false" customHeight="false" outlineLevel="0" collapsed="false">
      <c r="A3191" s="6" t="s">
        <v>5165</v>
      </c>
      <c r="B3191" s="6" t="s">
        <v>7898</v>
      </c>
      <c r="C3191" s="6" t="n">
        <v>1788246860</v>
      </c>
      <c r="D3191" s="6" t="n">
        <v>1788251255</v>
      </c>
      <c r="E3191" s="9" t="n">
        <f aca="false">MAX(0,MIN(D3191,Scenario!$B$12)-MAX(C3191,Scenario!$B$11))/60</f>
        <v>73.25</v>
      </c>
    </row>
    <row r="3192" customFormat="false" ht="15" hidden="false" customHeight="false" outlineLevel="0" collapsed="false">
      <c r="A3192" s="6" t="s">
        <v>5167</v>
      </c>
      <c r="B3192" s="6" t="s">
        <v>7885</v>
      </c>
      <c r="C3192" s="6" t="n">
        <v>1788247600</v>
      </c>
      <c r="D3192" s="6" t="n">
        <v>1788250623</v>
      </c>
      <c r="E3192" s="9" t="n">
        <f aca="false">MAX(0,MIN(D3192,Scenario!$B$12)-MAX(C3192,Scenario!$B$11))/60</f>
        <v>50.3833333333333</v>
      </c>
    </row>
    <row r="3193" customFormat="false" ht="15" hidden="false" customHeight="false" outlineLevel="0" collapsed="false">
      <c r="A3193" s="6" t="s">
        <v>5169</v>
      </c>
      <c r="B3193" s="6" t="s">
        <v>7888</v>
      </c>
      <c r="C3193" s="6" t="n">
        <v>1788247923</v>
      </c>
      <c r="D3193" s="6" t="n">
        <v>1788250928</v>
      </c>
      <c r="E3193" s="9" t="n">
        <f aca="false">MAX(0,MIN(D3193,Scenario!$B$12)-MAX(C3193,Scenario!$B$11))/60</f>
        <v>50.0833333333333</v>
      </c>
    </row>
    <row r="3194" customFormat="false" ht="15" hidden="false" customHeight="false" outlineLevel="0" collapsed="false">
      <c r="A3194" s="6" t="s">
        <v>5173</v>
      </c>
      <c r="B3194" s="6" t="s">
        <v>7883</v>
      </c>
      <c r="C3194" s="6" t="n">
        <v>1788248420</v>
      </c>
      <c r="D3194" s="6" t="n">
        <v>1788252022</v>
      </c>
      <c r="E3194" s="9" t="n">
        <f aca="false">MAX(0,MIN(D3194,Scenario!$B$12)-MAX(C3194,Scenario!$B$11))/60</f>
        <v>60.0333333333333</v>
      </c>
    </row>
    <row r="3195" customFormat="false" ht="15" hidden="false" customHeight="false" outlineLevel="0" collapsed="false">
      <c r="A3195" s="6" t="s">
        <v>5159</v>
      </c>
      <c r="B3195" s="6" t="s">
        <v>7884</v>
      </c>
      <c r="C3195" s="6" t="n">
        <v>1788249590</v>
      </c>
      <c r="D3195" s="6" t="n">
        <v>1788254507</v>
      </c>
      <c r="E3195" s="9" t="n">
        <f aca="false">MAX(0,MIN(D3195,Scenario!$B$12)-MAX(C3195,Scenario!$B$11))/60</f>
        <v>81.95</v>
      </c>
    </row>
    <row r="3196" customFormat="false" ht="15" hidden="false" customHeight="false" outlineLevel="0" collapsed="false">
      <c r="A3196" s="6" t="s">
        <v>5177</v>
      </c>
      <c r="B3196" s="6" t="s">
        <v>7886</v>
      </c>
      <c r="C3196" s="6" t="n">
        <v>1788250202</v>
      </c>
      <c r="D3196" s="6" t="n">
        <v>1788253290</v>
      </c>
      <c r="E3196" s="9" t="n">
        <f aca="false">MAX(0,MIN(D3196,Scenario!$B$12)-MAX(C3196,Scenario!$B$11))/60</f>
        <v>51.4666666666667</v>
      </c>
    </row>
    <row r="3197" customFormat="false" ht="15" hidden="false" customHeight="false" outlineLevel="0" collapsed="false">
      <c r="A3197" s="6" t="s">
        <v>5171</v>
      </c>
      <c r="B3197" s="6" t="s">
        <v>7885</v>
      </c>
      <c r="C3197" s="6" t="n">
        <v>1788250646</v>
      </c>
      <c r="D3197" s="6" t="n">
        <v>1788253120</v>
      </c>
      <c r="E3197" s="9" t="n">
        <f aca="false">MAX(0,MIN(D3197,Scenario!$B$12)-MAX(C3197,Scenario!$B$11))/60</f>
        <v>41.2333333333333</v>
      </c>
    </row>
    <row r="3198" customFormat="false" ht="15" hidden="false" customHeight="false" outlineLevel="0" collapsed="false">
      <c r="A3198" s="6" t="s">
        <v>5175</v>
      </c>
      <c r="B3198" s="6" t="s">
        <v>7898</v>
      </c>
      <c r="C3198" s="6" t="n">
        <v>1788251294</v>
      </c>
      <c r="D3198" s="6" t="n">
        <v>1788251719</v>
      </c>
      <c r="E3198" s="9" t="n">
        <f aca="false">MAX(0,MIN(D3198,Scenario!$B$12)-MAX(C3198,Scenario!$B$11))/60</f>
        <v>7.08333333333333</v>
      </c>
    </row>
    <row r="3199" customFormat="false" ht="15" hidden="false" customHeight="false" outlineLevel="0" collapsed="false">
      <c r="A3199" s="6" t="s">
        <v>5179</v>
      </c>
      <c r="B3199" s="6" t="s">
        <v>7883</v>
      </c>
      <c r="C3199" s="6" t="n">
        <v>1788252068</v>
      </c>
      <c r="D3199" s="6" t="n">
        <v>1788255781</v>
      </c>
      <c r="E3199" s="9" t="n">
        <f aca="false">MAX(0,MIN(D3199,Scenario!$B$12)-MAX(C3199,Scenario!$B$11))/60</f>
        <v>61.8833333333333</v>
      </c>
    </row>
    <row r="3200" customFormat="false" ht="15" hidden="false" customHeight="false" outlineLevel="0" collapsed="false">
      <c r="A3200" s="6" t="s">
        <v>5185</v>
      </c>
      <c r="B3200" s="6" t="s">
        <v>7898</v>
      </c>
      <c r="C3200" s="6" t="n">
        <v>1788252981</v>
      </c>
      <c r="D3200" s="6" t="n">
        <v>1788253698</v>
      </c>
      <c r="E3200" s="9" t="n">
        <f aca="false">MAX(0,MIN(D3200,Scenario!$B$12)-MAX(C3200,Scenario!$B$11))/60</f>
        <v>11.95</v>
      </c>
    </row>
    <row r="3201" customFormat="false" ht="15" hidden="false" customHeight="false" outlineLevel="0" collapsed="false">
      <c r="A3201" s="6" t="s">
        <v>5175</v>
      </c>
      <c r="B3201" s="6" t="s">
        <v>7885</v>
      </c>
      <c r="C3201" s="6" t="n">
        <v>1788253162</v>
      </c>
      <c r="D3201" s="6" t="n">
        <v>1788256805</v>
      </c>
      <c r="E3201" s="9" t="n">
        <f aca="false">MAX(0,MIN(D3201,Scenario!$B$12)-MAX(C3201,Scenario!$B$11))/60</f>
        <v>60.7166666666667</v>
      </c>
    </row>
    <row r="3202" customFormat="false" ht="15" hidden="false" customHeight="false" outlineLevel="0" collapsed="false">
      <c r="A3202" s="6" t="s">
        <v>5181</v>
      </c>
      <c r="B3202" s="6" t="s">
        <v>7887</v>
      </c>
      <c r="C3202" s="6" t="n">
        <v>1788253235</v>
      </c>
      <c r="D3202" s="6" t="n">
        <v>1788257645</v>
      </c>
      <c r="E3202" s="9" t="n">
        <f aca="false">MAX(0,MIN(D3202,Scenario!$B$12)-MAX(C3202,Scenario!$B$11))/60</f>
        <v>73.5</v>
      </c>
    </row>
    <row r="3203" customFormat="false" ht="15" hidden="false" customHeight="false" outlineLevel="0" collapsed="false">
      <c r="A3203" s="6" t="s">
        <v>5187</v>
      </c>
      <c r="B3203" s="6" t="s">
        <v>7886</v>
      </c>
      <c r="C3203" s="6" t="n">
        <v>1788253311</v>
      </c>
      <c r="D3203" s="6" t="n">
        <v>1788258636</v>
      </c>
      <c r="E3203" s="9" t="n">
        <f aca="false">MAX(0,MIN(D3203,Scenario!$B$12)-MAX(C3203,Scenario!$B$11))/60</f>
        <v>88.75</v>
      </c>
    </row>
    <row r="3204" customFormat="false" ht="15" hidden="false" customHeight="false" outlineLevel="0" collapsed="false">
      <c r="A3204" s="6" t="s">
        <v>5165</v>
      </c>
      <c r="B3204" s="6" t="s">
        <v>7898</v>
      </c>
      <c r="C3204" s="6" t="n">
        <v>1788253873</v>
      </c>
      <c r="D3204" s="6" t="n">
        <v>1788255736</v>
      </c>
      <c r="E3204" s="9" t="n">
        <f aca="false">MAX(0,MIN(D3204,Scenario!$B$12)-MAX(C3204,Scenario!$B$11))/60</f>
        <v>31.05</v>
      </c>
    </row>
    <row r="3205" customFormat="false" ht="15" hidden="false" customHeight="false" outlineLevel="0" collapsed="false">
      <c r="A3205" s="6" t="s">
        <v>5193</v>
      </c>
      <c r="B3205" s="6" t="s">
        <v>7889</v>
      </c>
      <c r="C3205" s="6" t="n">
        <v>1788255905</v>
      </c>
      <c r="D3205" s="6" t="n">
        <v>1788257707</v>
      </c>
      <c r="E3205" s="9" t="n">
        <f aca="false">MAX(0,MIN(D3205,Scenario!$B$12)-MAX(C3205,Scenario!$B$11))/60</f>
        <v>30.0333333333333</v>
      </c>
    </row>
    <row r="3206" customFormat="false" ht="15" hidden="false" customHeight="false" outlineLevel="0" collapsed="false">
      <c r="A3206" s="6" t="s">
        <v>5117</v>
      </c>
      <c r="B3206" s="6" t="s">
        <v>7898</v>
      </c>
      <c r="C3206" s="6" t="n">
        <v>1788256298</v>
      </c>
      <c r="D3206" s="6" t="n">
        <v>1788257324</v>
      </c>
      <c r="E3206" s="9" t="n">
        <f aca="false">MAX(0,MIN(D3206,Scenario!$B$12)-MAX(C3206,Scenario!$B$11))/60</f>
        <v>17.1</v>
      </c>
    </row>
    <row r="3207" customFormat="false" ht="15" hidden="false" customHeight="false" outlineLevel="0" collapsed="false">
      <c r="A3207" s="6" t="s">
        <v>5191</v>
      </c>
      <c r="B3207" s="6" t="s">
        <v>7884</v>
      </c>
      <c r="C3207" s="6" t="n">
        <v>1788256353</v>
      </c>
      <c r="D3207" s="6" t="n">
        <v>1788259143</v>
      </c>
      <c r="E3207" s="9" t="n">
        <f aca="false">MAX(0,MIN(D3207,Scenario!$B$12)-MAX(C3207,Scenario!$B$11))/60</f>
        <v>46.5</v>
      </c>
    </row>
    <row r="3208" customFormat="false" ht="15" hidden="false" customHeight="false" outlineLevel="0" collapsed="false">
      <c r="A3208" s="6" t="s">
        <v>5171</v>
      </c>
      <c r="B3208" s="6" t="s">
        <v>7885</v>
      </c>
      <c r="C3208" s="6" t="n">
        <v>1788256813</v>
      </c>
      <c r="D3208" s="6" t="n">
        <v>1788260761</v>
      </c>
      <c r="E3208" s="9" t="n">
        <f aca="false">MAX(0,MIN(D3208,Scenario!$B$12)-MAX(C3208,Scenario!$B$11))/60</f>
        <v>65.8</v>
      </c>
    </row>
    <row r="3209" customFormat="false" ht="15" hidden="false" customHeight="false" outlineLevel="0" collapsed="false">
      <c r="A3209" s="6" t="s">
        <v>5197</v>
      </c>
      <c r="B3209" s="6" t="s">
        <v>7898</v>
      </c>
      <c r="C3209" s="6" t="n">
        <v>1788257345</v>
      </c>
      <c r="D3209" s="6" t="n">
        <v>1788258291</v>
      </c>
      <c r="E3209" s="9" t="n">
        <f aca="false">MAX(0,MIN(D3209,Scenario!$B$12)-MAX(C3209,Scenario!$B$11))/60</f>
        <v>15.7666666666667</v>
      </c>
    </row>
    <row r="3210" customFormat="false" ht="15" hidden="false" customHeight="false" outlineLevel="0" collapsed="false">
      <c r="A3210" s="6" t="s">
        <v>5179</v>
      </c>
      <c r="B3210" s="6" t="s">
        <v>7883</v>
      </c>
      <c r="C3210" s="6" t="n">
        <v>1788257594</v>
      </c>
      <c r="D3210" s="6" t="n">
        <v>1788263451</v>
      </c>
      <c r="E3210" s="9" t="n">
        <f aca="false">MAX(0,MIN(D3210,Scenario!$B$12)-MAX(C3210,Scenario!$B$11))/60</f>
        <v>97.6166666666667</v>
      </c>
    </row>
    <row r="3211" customFormat="false" ht="15" hidden="false" customHeight="false" outlineLevel="0" collapsed="false">
      <c r="A3211" s="6" t="s">
        <v>5183</v>
      </c>
      <c r="B3211" s="6" t="s">
        <v>7887</v>
      </c>
      <c r="C3211" s="6" t="n">
        <v>1788257674</v>
      </c>
      <c r="D3211" s="6" t="n">
        <v>1788258416</v>
      </c>
      <c r="E3211" s="9" t="n">
        <f aca="false">MAX(0,MIN(D3211,Scenario!$B$12)-MAX(C3211,Scenario!$B$11))/60</f>
        <v>12.3666666666667</v>
      </c>
    </row>
    <row r="3212" customFormat="false" ht="15" hidden="false" customHeight="false" outlineLevel="0" collapsed="false">
      <c r="A3212" s="6" t="s">
        <v>5195</v>
      </c>
      <c r="B3212" s="6" t="s">
        <v>7887</v>
      </c>
      <c r="C3212" s="6" t="n">
        <v>1788258465</v>
      </c>
      <c r="D3212" s="6" t="n">
        <v>1788260052</v>
      </c>
      <c r="E3212" s="9" t="n">
        <f aca="false">MAX(0,MIN(D3212,Scenario!$B$12)-MAX(C3212,Scenario!$B$11))/60</f>
        <v>26.45</v>
      </c>
    </row>
    <row r="3213" customFormat="false" ht="15" hidden="false" customHeight="false" outlineLevel="0" collapsed="false">
      <c r="A3213" s="6" t="s">
        <v>5177</v>
      </c>
      <c r="B3213" s="6" t="s">
        <v>7886</v>
      </c>
      <c r="C3213" s="6" t="n">
        <v>1788258643</v>
      </c>
      <c r="D3213" s="6" t="n">
        <v>1788263148</v>
      </c>
      <c r="E3213" s="9" t="n">
        <f aca="false">MAX(0,MIN(D3213,Scenario!$B$12)-MAX(C3213,Scenario!$B$11))/60</f>
        <v>75.0833333333333</v>
      </c>
    </row>
    <row r="3214" customFormat="false" ht="15" hidden="false" customHeight="false" outlineLevel="0" collapsed="false">
      <c r="A3214" s="6" t="s">
        <v>5201</v>
      </c>
      <c r="B3214" s="6" t="s">
        <v>7898</v>
      </c>
      <c r="C3214" s="6" t="n">
        <v>1788258672</v>
      </c>
      <c r="D3214" s="6" t="n">
        <v>1788260320</v>
      </c>
      <c r="E3214" s="9" t="n">
        <f aca="false">MAX(0,MIN(D3214,Scenario!$B$12)-MAX(C3214,Scenario!$B$11))/60</f>
        <v>27.4666666666667</v>
      </c>
    </row>
    <row r="3215" customFormat="false" ht="15" hidden="false" customHeight="false" outlineLevel="0" collapsed="false">
      <c r="A3215" s="6" t="s">
        <v>5193</v>
      </c>
      <c r="B3215" s="6" t="s">
        <v>7889</v>
      </c>
      <c r="C3215" s="6" t="n">
        <v>1788258863</v>
      </c>
      <c r="D3215" s="6" t="n">
        <v>1788259554</v>
      </c>
      <c r="E3215" s="9" t="n">
        <f aca="false">MAX(0,MIN(D3215,Scenario!$B$12)-MAX(C3215,Scenario!$B$11))/60</f>
        <v>11.5166666666667</v>
      </c>
    </row>
    <row r="3216" customFormat="false" ht="15" hidden="false" customHeight="false" outlineLevel="0" collapsed="false">
      <c r="A3216" s="6" t="s">
        <v>5199</v>
      </c>
      <c r="B3216" s="6" t="s">
        <v>7884</v>
      </c>
      <c r="C3216" s="6" t="n">
        <v>1788259197</v>
      </c>
      <c r="D3216" s="6" t="n">
        <v>1788259881</v>
      </c>
      <c r="E3216" s="9" t="n">
        <f aca="false">MAX(0,MIN(D3216,Scenario!$B$12)-MAX(C3216,Scenario!$B$11))/60</f>
        <v>11.4</v>
      </c>
    </row>
    <row r="3217" customFormat="false" ht="15" hidden="false" customHeight="false" outlineLevel="0" collapsed="false">
      <c r="A3217" s="6" t="s">
        <v>5205</v>
      </c>
      <c r="B3217" s="6" t="s">
        <v>7888</v>
      </c>
      <c r="C3217" s="6" t="n">
        <v>1788259206</v>
      </c>
      <c r="D3217" s="6" t="n">
        <v>1788260985</v>
      </c>
      <c r="E3217" s="9" t="n">
        <f aca="false">MAX(0,MIN(D3217,Scenario!$B$12)-MAX(C3217,Scenario!$B$11))/60</f>
        <v>29.65</v>
      </c>
    </row>
    <row r="3218" customFormat="false" ht="15" hidden="false" customHeight="false" outlineLevel="0" collapsed="false">
      <c r="A3218" s="6" t="s">
        <v>5207</v>
      </c>
      <c r="B3218" s="6" t="s">
        <v>7889</v>
      </c>
      <c r="C3218" s="6" t="n">
        <v>1788259570</v>
      </c>
      <c r="D3218" s="6" t="n">
        <v>1788261266</v>
      </c>
      <c r="E3218" s="9" t="n">
        <f aca="false">MAX(0,MIN(D3218,Scenario!$B$12)-MAX(C3218,Scenario!$B$11))/60</f>
        <v>28.2666666666667</v>
      </c>
    </row>
    <row r="3219" customFormat="false" ht="15" hidden="false" customHeight="false" outlineLevel="0" collapsed="false">
      <c r="A3219" s="6" t="s">
        <v>5203</v>
      </c>
      <c r="B3219" s="6" t="s">
        <v>7884</v>
      </c>
      <c r="C3219" s="6" t="n">
        <v>1788259905</v>
      </c>
      <c r="D3219" s="6" t="n">
        <v>1788262746</v>
      </c>
      <c r="E3219" s="9" t="n">
        <f aca="false">MAX(0,MIN(D3219,Scenario!$B$12)-MAX(C3219,Scenario!$B$11))/60</f>
        <v>47.35</v>
      </c>
    </row>
    <row r="3220" customFormat="false" ht="15" hidden="false" customHeight="false" outlineLevel="0" collapsed="false">
      <c r="A3220" s="6" t="s">
        <v>5183</v>
      </c>
      <c r="B3220" s="6" t="s">
        <v>7887</v>
      </c>
      <c r="C3220" s="6" t="n">
        <v>1788260069</v>
      </c>
      <c r="D3220" s="6" t="n">
        <v>1788261911</v>
      </c>
      <c r="E3220" s="9" t="n">
        <f aca="false">MAX(0,MIN(D3220,Scenario!$B$12)-MAX(C3220,Scenario!$B$11))/60</f>
        <v>30.7</v>
      </c>
    </row>
    <row r="3221" customFormat="false" ht="15" hidden="false" customHeight="false" outlineLevel="0" collapsed="false">
      <c r="A3221" s="6" t="s">
        <v>5209</v>
      </c>
      <c r="B3221" s="6" t="s">
        <v>7898</v>
      </c>
      <c r="C3221" s="6" t="n">
        <v>1788260364</v>
      </c>
      <c r="D3221" s="6" t="n">
        <v>1788263402</v>
      </c>
      <c r="E3221" s="9" t="n">
        <f aca="false">MAX(0,MIN(D3221,Scenario!$B$12)-MAX(C3221,Scenario!$B$11))/60</f>
        <v>50.6333333333333</v>
      </c>
    </row>
    <row r="3222" customFormat="false" ht="15" hidden="false" customHeight="false" outlineLevel="0" collapsed="false">
      <c r="A3222" s="6" t="s">
        <v>5211</v>
      </c>
      <c r="B3222" s="6" t="s">
        <v>7888</v>
      </c>
      <c r="C3222" s="6" t="n">
        <v>1788261028</v>
      </c>
      <c r="D3222" s="6" t="n">
        <v>1788263854</v>
      </c>
      <c r="E3222" s="9" t="n">
        <f aca="false">MAX(0,MIN(D3222,Scenario!$B$12)-MAX(C3222,Scenario!$B$11))/60</f>
        <v>47.1</v>
      </c>
    </row>
    <row r="3223" customFormat="false" ht="15" hidden="false" customHeight="false" outlineLevel="0" collapsed="false">
      <c r="A3223" s="6" t="s">
        <v>5195</v>
      </c>
      <c r="B3223" s="6" t="s">
        <v>7887</v>
      </c>
      <c r="C3223" s="6" t="n">
        <v>1788261979</v>
      </c>
      <c r="D3223" s="6" t="n">
        <v>1788264515</v>
      </c>
      <c r="E3223" s="9" t="n">
        <f aca="false">MAX(0,MIN(D3223,Scenario!$B$12)-MAX(C3223,Scenario!$B$11))/60</f>
        <v>42.2666666666667</v>
      </c>
    </row>
    <row r="3224" customFormat="false" ht="15" hidden="false" customHeight="false" outlineLevel="0" collapsed="false">
      <c r="A3224" s="6" t="s">
        <v>5213</v>
      </c>
      <c r="B3224" s="6" t="s">
        <v>7885</v>
      </c>
      <c r="C3224" s="6" t="n">
        <v>1788262586</v>
      </c>
      <c r="D3224" s="6" t="n">
        <v>1788265205</v>
      </c>
      <c r="E3224" s="9" t="n">
        <f aca="false">MAX(0,MIN(D3224,Scenario!$B$12)-MAX(C3224,Scenario!$B$11))/60</f>
        <v>43.65</v>
      </c>
    </row>
    <row r="3225" customFormat="false" ht="15" hidden="false" customHeight="false" outlineLevel="0" collapsed="false">
      <c r="A3225" s="6" t="s">
        <v>5215</v>
      </c>
      <c r="B3225" s="6" t="s">
        <v>7884</v>
      </c>
      <c r="C3225" s="6" t="n">
        <v>1788262806</v>
      </c>
      <c r="D3225" s="6" t="n">
        <v>1788263428</v>
      </c>
      <c r="E3225" s="9" t="n">
        <f aca="false">MAX(0,MIN(D3225,Scenario!$B$12)-MAX(C3225,Scenario!$B$11))/60</f>
        <v>10.3666666666667</v>
      </c>
    </row>
    <row r="3226" customFormat="false" ht="15" hidden="false" customHeight="false" outlineLevel="0" collapsed="false">
      <c r="A3226" s="6" t="s">
        <v>5187</v>
      </c>
      <c r="B3226" s="6" t="s">
        <v>7886</v>
      </c>
      <c r="C3226" s="6" t="n">
        <v>1788263166</v>
      </c>
      <c r="D3226" s="6" t="n">
        <v>1788265912</v>
      </c>
      <c r="E3226" s="9" t="n">
        <f aca="false">MAX(0,MIN(D3226,Scenario!$B$12)-MAX(C3226,Scenario!$B$11))/60</f>
        <v>45.7666666666667</v>
      </c>
    </row>
    <row r="3227" customFormat="false" ht="15" hidden="false" customHeight="false" outlineLevel="0" collapsed="false">
      <c r="A3227" s="6" t="s">
        <v>5225</v>
      </c>
      <c r="B3227" s="6" t="s">
        <v>7889</v>
      </c>
      <c r="C3227" s="6" t="n">
        <v>1788263313</v>
      </c>
      <c r="D3227" s="6" t="n">
        <v>1788265384</v>
      </c>
      <c r="E3227" s="9" t="n">
        <f aca="false">MAX(0,MIN(D3227,Scenario!$B$12)-MAX(C3227,Scenario!$B$11))/60</f>
        <v>34.5166666666667</v>
      </c>
    </row>
    <row r="3228" customFormat="false" ht="15" hidden="false" customHeight="false" outlineLevel="0" collapsed="false">
      <c r="A3228" s="6" t="s">
        <v>5221</v>
      </c>
      <c r="B3228" s="6" t="s">
        <v>7883</v>
      </c>
      <c r="C3228" s="6" t="n">
        <v>1788263473</v>
      </c>
      <c r="D3228" s="6" t="n">
        <v>1788264511</v>
      </c>
      <c r="E3228" s="9" t="n">
        <f aca="false">MAX(0,MIN(D3228,Scenario!$B$12)-MAX(C3228,Scenario!$B$11))/60</f>
        <v>17.3</v>
      </c>
    </row>
    <row r="3229" customFormat="false" ht="15" hidden="false" customHeight="false" outlineLevel="0" collapsed="false">
      <c r="A3229" s="6" t="s">
        <v>5219</v>
      </c>
      <c r="B3229" s="6" t="s">
        <v>7884</v>
      </c>
      <c r="C3229" s="6" t="n">
        <v>1788263481</v>
      </c>
      <c r="D3229" s="6" t="n">
        <v>1788265039</v>
      </c>
      <c r="E3229" s="9" t="n">
        <f aca="false">MAX(0,MIN(D3229,Scenario!$B$12)-MAX(C3229,Scenario!$B$11))/60</f>
        <v>25.9666666666667</v>
      </c>
    </row>
    <row r="3230" customFormat="false" ht="15" hidden="false" customHeight="false" outlineLevel="0" collapsed="false">
      <c r="A3230" s="6" t="s">
        <v>5227</v>
      </c>
      <c r="B3230" s="6" t="s">
        <v>7892</v>
      </c>
      <c r="C3230" s="6" t="n">
        <v>1788264017</v>
      </c>
      <c r="D3230" s="6" t="n">
        <v>1788265220</v>
      </c>
      <c r="E3230" s="9" t="n">
        <f aca="false">MAX(0,MIN(D3230,Scenario!$B$12)-MAX(C3230,Scenario!$B$11))/60</f>
        <v>20.05</v>
      </c>
    </row>
    <row r="3231" customFormat="false" ht="15" hidden="false" customHeight="false" outlineLevel="0" collapsed="false">
      <c r="A3231" s="6" t="s">
        <v>5231</v>
      </c>
      <c r="B3231" s="6" t="s">
        <v>7890</v>
      </c>
      <c r="C3231" s="6" t="n">
        <v>1788264042</v>
      </c>
      <c r="D3231" s="6" t="n">
        <v>1788267265</v>
      </c>
      <c r="E3231" s="9" t="n">
        <f aca="false">MAX(0,MIN(D3231,Scenario!$B$12)-MAX(C3231,Scenario!$B$11))/60</f>
        <v>53.7166666666667</v>
      </c>
    </row>
    <row r="3232" customFormat="false" ht="15" hidden="false" customHeight="false" outlineLevel="0" collapsed="false">
      <c r="A3232" s="6" t="s">
        <v>5223</v>
      </c>
      <c r="B3232" s="6" t="s">
        <v>7891</v>
      </c>
      <c r="C3232" s="6" t="n">
        <v>1788264050</v>
      </c>
      <c r="D3232" s="6" t="n">
        <v>1788268447</v>
      </c>
      <c r="E3232" s="9" t="n">
        <f aca="false">MAX(0,MIN(D3232,Scenario!$B$12)-MAX(C3232,Scenario!$B$11))/60</f>
        <v>73.2833333333333</v>
      </c>
    </row>
    <row r="3233" customFormat="false" ht="15" hidden="false" customHeight="false" outlineLevel="0" collapsed="false">
      <c r="A3233" s="6" t="s">
        <v>5229</v>
      </c>
      <c r="B3233" s="6" t="s">
        <v>7883</v>
      </c>
      <c r="C3233" s="6" t="n">
        <v>1788264568</v>
      </c>
      <c r="D3233" s="6" t="n">
        <v>1788265485</v>
      </c>
      <c r="E3233" s="9" t="n">
        <f aca="false">MAX(0,MIN(D3233,Scenario!$B$12)-MAX(C3233,Scenario!$B$11))/60</f>
        <v>15.2833333333333</v>
      </c>
    </row>
    <row r="3234" customFormat="false" ht="15" hidden="false" customHeight="false" outlineLevel="0" collapsed="false">
      <c r="A3234" s="6" t="s">
        <v>5215</v>
      </c>
      <c r="B3234" s="6" t="s">
        <v>7884</v>
      </c>
      <c r="C3234" s="6" t="n">
        <v>1788265291</v>
      </c>
      <c r="D3234" s="6" t="n">
        <v>1788266641</v>
      </c>
      <c r="E3234" s="9" t="n">
        <f aca="false">MAX(0,MIN(D3234,Scenario!$B$12)-MAX(C3234,Scenario!$B$11))/60</f>
        <v>22.5</v>
      </c>
    </row>
    <row r="3235" customFormat="false" ht="15" hidden="false" customHeight="false" outlineLevel="0" collapsed="false">
      <c r="A3235" s="6" t="s">
        <v>5235</v>
      </c>
      <c r="B3235" s="6" t="s">
        <v>7887</v>
      </c>
      <c r="C3235" s="6" t="n">
        <v>1788265651</v>
      </c>
      <c r="D3235" s="6" t="n">
        <v>1788266743</v>
      </c>
      <c r="E3235" s="9" t="n">
        <f aca="false">MAX(0,MIN(D3235,Scenario!$B$12)-MAX(C3235,Scenario!$B$11))/60</f>
        <v>18.2</v>
      </c>
    </row>
    <row r="3236" customFormat="false" ht="15" hidden="false" customHeight="false" outlineLevel="0" collapsed="false">
      <c r="A3236" s="6" t="s">
        <v>5237</v>
      </c>
      <c r="B3236" s="6" t="s">
        <v>7898</v>
      </c>
      <c r="C3236" s="6" t="n">
        <v>1788266447</v>
      </c>
      <c r="D3236" s="6" t="n">
        <v>1788267353</v>
      </c>
      <c r="E3236" s="9" t="n">
        <f aca="false">MAX(0,MIN(D3236,Scenario!$B$12)-MAX(C3236,Scenario!$B$11))/60</f>
        <v>15.1</v>
      </c>
    </row>
    <row r="3237" customFormat="false" ht="15" hidden="false" customHeight="false" outlineLevel="0" collapsed="false">
      <c r="A3237" s="6" t="s">
        <v>5239</v>
      </c>
      <c r="B3237" s="6" t="s">
        <v>7890</v>
      </c>
      <c r="C3237" s="6" t="n">
        <v>1788267291</v>
      </c>
      <c r="D3237" s="6" t="n">
        <v>1788267788</v>
      </c>
      <c r="E3237" s="9" t="n">
        <f aca="false">MAX(0,MIN(D3237,Scenario!$B$12)-MAX(C3237,Scenario!$B$11))/60</f>
        <v>8.28333333333333</v>
      </c>
    </row>
    <row r="3238" customFormat="false" ht="15" hidden="false" customHeight="false" outlineLevel="0" collapsed="false">
      <c r="A3238" s="6" t="s">
        <v>5227</v>
      </c>
      <c r="B3238" s="6" t="s">
        <v>7892</v>
      </c>
      <c r="C3238" s="6" t="n">
        <v>1788267683</v>
      </c>
      <c r="D3238" s="6" t="n">
        <v>1788268731</v>
      </c>
      <c r="E3238" s="9" t="n">
        <f aca="false">MAX(0,MIN(D3238,Scenario!$B$12)-MAX(C3238,Scenario!$B$11))/60</f>
        <v>17.4666666666667</v>
      </c>
    </row>
    <row r="3239" customFormat="false" ht="15" hidden="false" customHeight="false" outlineLevel="0" collapsed="false">
      <c r="A3239" s="6" t="s">
        <v>5239</v>
      </c>
      <c r="B3239" s="6" t="s">
        <v>7885</v>
      </c>
      <c r="C3239" s="6" t="n">
        <v>1788267848</v>
      </c>
      <c r="D3239" s="6" t="n">
        <v>1788268771</v>
      </c>
      <c r="E3239" s="9" t="n">
        <f aca="false">MAX(0,MIN(D3239,Scenario!$B$12)-MAX(C3239,Scenario!$B$11))/60</f>
        <v>15.3833333333333</v>
      </c>
    </row>
    <row r="3240" customFormat="false" ht="15" hidden="false" customHeight="false" outlineLevel="0" collapsed="false">
      <c r="A3240" s="6" t="s">
        <v>5241</v>
      </c>
      <c r="B3240" s="6" t="s">
        <v>7891</v>
      </c>
      <c r="C3240" s="6" t="n">
        <v>1788268934</v>
      </c>
      <c r="D3240" s="6" t="n">
        <v>1788273483</v>
      </c>
      <c r="E3240" s="9" t="n">
        <f aca="false">MAX(0,MIN(D3240,Scenario!$B$12)-MAX(C3240,Scenario!$B$11))/60</f>
        <v>75.8166666666667</v>
      </c>
    </row>
    <row r="3241" customFormat="false" ht="15" hidden="false" customHeight="false" outlineLevel="0" collapsed="false">
      <c r="A3241" s="6" t="s">
        <v>5243</v>
      </c>
      <c r="B3241" s="6" t="s">
        <v>7890</v>
      </c>
      <c r="C3241" s="6" t="n">
        <v>1788269025</v>
      </c>
      <c r="D3241" s="6" t="n">
        <v>1788271573</v>
      </c>
      <c r="E3241" s="9" t="n">
        <f aca="false">MAX(0,MIN(D3241,Scenario!$B$12)-MAX(C3241,Scenario!$B$11))/60</f>
        <v>42.4666666666667</v>
      </c>
    </row>
    <row r="3242" customFormat="false" ht="15" hidden="false" customHeight="false" outlineLevel="0" collapsed="false">
      <c r="A3242" s="6" t="s">
        <v>5245</v>
      </c>
      <c r="B3242" s="6" t="s">
        <v>7886</v>
      </c>
      <c r="C3242" s="6" t="n">
        <v>1788270012</v>
      </c>
      <c r="D3242" s="6" t="n">
        <v>1788271375</v>
      </c>
      <c r="E3242" s="9" t="n">
        <f aca="false">MAX(0,MIN(D3242,Scenario!$B$12)-MAX(C3242,Scenario!$B$11))/60</f>
        <v>22.7166666666667</v>
      </c>
    </row>
    <row r="3243" customFormat="false" ht="15" hidden="false" customHeight="false" outlineLevel="0" collapsed="false">
      <c r="A3243" s="6" t="s">
        <v>5247</v>
      </c>
      <c r="B3243" s="6" t="s">
        <v>7887</v>
      </c>
      <c r="C3243" s="6" t="n">
        <v>1788270516</v>
      </c>
      <c r="D3243" s="6" t="n">
        <v>1788270863</v>
      </c>
      <c r="E3243" s="9" t="n">
        <f aca="false">MAX(0,MIN(D3243,Scenario!$B$12)-MAX(C3243,Scenario!$B$11))/60</f>
        <v>5.78333333333333</v>
      </c>
    </row>
    <row r="3244" customFormat="false" ht="15" hidden="false" customHeight="false" outlineLevel="0" collapsed="false">
      <c r="A3244" s="6" t="s">
        <v>5159</v>
      </c>
      <c r="B3244" s="6" t="s">
        <v>7892</v>
      </c>
      <c r="C3244" s="6" t="n">
        <v>1788270649</v>
      </c>
      <c r="D3244" s="6" t="n">
        <v>1788271246</v>
      </c>
      <c r="E3244" s="9" t="n">
        <f aca="false">MAX(0,MIN(D3244,Scenario!$B$12)-MAX(C3244,Scenario!$B$11))/60</f>
        <v>9.95</v>
      </c>
    </row>
    <row r="3245" customFormat="false" ht="15" hidden="false" customHeight="false" outlineLevel="0" collapsed="false">
      <c r="A3245" s="6" t="s">
        <v>5247</v>
      </c>
      <c r="B3245" s="6" t="s">
        <v>7898</v>
      </c>
      <c r="C3245" s="6" t="n">
        <v>1788270896</v>
      </c>
      <c r="D3245" s="6" t="n">
        <v>1788271732</v>
      </c>
      <c r="E3245" s="9" t="n">
        <f aca="false">MAX(0,MIN(D3245,Scenario!$B$12)-MAX(C3245,Scenario!$B$11))/60</f>
        <v>13.9333333333333</v>
      </c>
    </row>
    <row r="3246" customFormat="false" ht="15" hidden="false" customHeight="false" outlineLevel="0" collapsed="false">
      <c r="A3246" s="6" t="s">
        <v>5249</v>
      </c>
      <c r="B3246" s="6" t="s">
        <v>7887</v>
      </c>
      <c r="C3246" s="6" t="n">
        <v>1788270983</v>
      </c>
      <c r="D3246" s="6" t="n">
        <v>1788271549</v>
      </c>
      <c r="E3246" s="9" t="n">
        <f aca="false">MAX(0,MIN(D3246,Scenario!$B$12)-MAX(C3246,Scenario!$B$11))/60</f>
        <v>9.43333333333333</v>
      </c>
    </row>
    <row r="3247" customFormat="false" ht="15" hidden="false" customHeight="false" outlineLevel="0" collapsed="false">
      <c r="A3247" s="6" t="s">
        <v>5251</v>
      </c>
      <c r="B3247" s="6" t="s">
        <v>7885</v>
      </c>
      <c r="C3247" s="6" t="n">
        <v>1788271737</v>
      </c>
      <c r="D3247" s="6" t="n">
        <v>1788272549</v>
      </c>
      <c r="E3247" s="9" t="n">
        <f aca="false">MAX(0,MIN(D3247,Scenario!$B$12)-MAX(C3247,Scenario!$B$11))/60</f>
        <v>13.5333333333333</v>
      </c>
    </row>
    <row r="3248" customFormat="false" ht="15" hidden="false" customHeight="false" outlineLevel="0" collapsed="false">
      <c r="A3248" s="6" t="s">
        <v>5253</v>
      </c>
      <c r="B3248" s="6" t="s">
        <v>7889</v>
      </c>
      <c r="C3248" s="6" t="n">
        <v>1788271785</v>
      </c>
      <c r="D3248" s="6" t="n">
        <v>1788273814</v>
      </c>
      <c r="E3248" s="9" t="n">
        <f aca="false">MAX(0,MIN(D3248,Scenario!$B$12)-MAX(C3248,Scenario!$B$11))/60</f>
        <v>33.8166666666667</v>
      </c>
    </row>
    <row r="3249" customFormat="false" ht="15" hidden="false" customHeight="false" outlineLevel="0" collapsed="false">
      <c r="A3249" s="6" t="s">
        <v>5255</v>
      </c>
      <c r="B3249" s="6" t="s">
        <v>7892</v>
      </c>
      <c r="C3249" s="6" t="n">
        <v>1788272017</v>
      </c>
      <c r="D3249" s="6" t="n">
        <v>1788273445</v>
      </c>
      <c r="E3249" s="9" t="n">
        <f aca="false">MAX(0,MIN(D3249,Scenario!$B$12)-MAX(C3249,Scenario!$B$11))/60</f>
        <v>23.8</v>
      </c>
    </row>
    <row r="3250" customFormat="false" ht="15" hidden="false" customHeight="false" outlineLevel="0" collapsed="false">
      <c r="A3250" s="6" t="s">
        <v>5257</v>
      </c>
      <c r="B3250" s="6" t="s">
        <v>7887</v>
      </c>
      <c r="C3250" s="6" t="n">
        <v>1788272862</v>
      </c>
      <c r="D3250" s="6" t="n">
        <v>1788275255</v>
      </c>
      <c r="E3250" s="9" t="n">
        <f aca="false">MAX(0,MIN(D3250,Scenario!$B$12)-MAX(C3250,Scenario!$B$11))/60</f>
        <v>39.8833333333333</v>
      </c>
    </row>
    <row r="3251" customFormat="false" ht="15" hidden="false" customHeight="false" outlineLevel="0" collapsed="false">
      <c r="A3251" s="6" t="s">
        <v>5259</v>
      </c>
      <c r="B3251" s="6" t="s">
        <v>7890</v>
      </c>
      <c r="C3251" s="6" t="n">
        <v>1788273092</v>
      </c>
      <c r="D3251" s="6" t="n">
        <v>1788276766</v>
      </c>
      <c r="E3251" s="9" t="n">
        <f aca="false">MAX(0,MIN(D3251,Scenario!$B$12)-MAX(C3251,Scenario!$B$11))/60</f>
        <v>61.2333333333333</v>
      </c>
    </row>
    <row r="3252" customFormat="false" ht="15" hidden="false" customHeight="false" outlineLevel="0" collapsed="false">
      <c r="A3252" s="6" t="s">
        <v>5261</v>
      </c>
      <c r="B3252" s="6" t="s">
        <v>7892</v>
      </c>
      <c r="C3252" s="6" t="n">
        <v>1788273458</v>
      </c>
      <c r="D3252" s="6" t="n">
        <v>1788278157</v>
      </c>
      <c r="E3252" s="9" t="n">
        <f aca="false">MAX(0,MIN(D3252,Scenario!$B$12)-MAX(C3252,Scenario!$B$11))/60</f>
        <v>78.3166666666667</v>
      </c>
    </row>
    <row r="3253" customFormat="false" ht="15" hidden="false" customHeight="false" outlineLevel="0" collapsed="false">
      <c r="A3253" s="6" t="s">
        <v>5263</v>
      </c>
      <c r="B3253" s="6" t="s">
        <v>7891</v>
      </c>
      <c r="C3253" s="6" t="n">
        <v>1788273796</v>
      </c>
      <c r="D3253" s="6" t="n">
        <v>1788277726</v>
      </c>
      <c r="E3253" s="9" t="n">
        <f aca="false">MAX(0,MIN(D3253,Scenario!$B$12)-MAX(C3253,Scenario!$B$11))/60</f>
        <v>65.5</v>
      </c>
    </row>
    <row r="3254" customFormat="false" ht="15" hidden="false" customHeight="false" outlineLevel="0" collapsed="false">
      <c r="A3254" s="6" t="s">
        <v>5269</v>
      </c>
      <c r="B3254" s="6" t="s">
        <v>7889</v>
      </c>
      <c r="C3254" s="6" t="n">
        <v>1788275234</v>
      </c>
      <c r="D3254" s="6" t="n">
        <v>1788277090</v>
      </c>
      <c r="E3254" s="9" t="n">
        <f aca="false">MAX(0,MIN(D3254,Scenario!$B$12)-MAX(C3254,Scenario!$B$11))/60</f>
        <v>30.9333333333333</v>
      </c>
    </row>
    <row r="3255" customFormat="false" ht="15" hidden="false" customHeight="false" outlineLevel="0" collapsed="false">
      <c r="A3255" s="6" t="s">
        <v>5265</v>
      </c>
      <c r="B3255" s="6" t="s">
        <v>7887</v>
      </c>
      <c r="C3255" s="6" t="n">
        <v>1788275311</v>
      </c>
      <c r="D3255" s="6" t="n">
        <v>1788276794</v>
      </c>
      <c r="E3255" s="9" t="n">
        <f aca="false">MAX(0,MIN(D3255,Scenario!$B$12)-MAX(C3255,Scenario!$B$11))/60</f>
        <v>24.7166666666667</v>
      </c>
    </row>
    <row r="3256" customFormat="false" ht="15" hidden="false" customHeight="false" outlineLevel="0" collapsed="false">
      <c r="A3256" s="6" t="s">
        <v>5243</v>
      </c>
      <c r="B3256" s="6" t="s">
        <v>7890</v>
      </c>
      <c r="C3256" s="6" t="n">
        <v>1788276777</v>
      </c>
      <c r="D3256" s="6" t="n">
        <v>1788279669</v>
      </c>
      <c r="E3256" s="9" t="n">
        <f aca="false">MAX(0,MIN(D3256,Scenario!$B$12)-MAX(C3256,Scenario!$B$11))/60</f>
        <v>48.2</v>
      </c>
    </row>
    <row r="3257" customFormat="false" ht="15" hidden="false" customHeight="false" outlineLevel="0" collapsed="false">
      <c r="A3257" s="6" t="s">
        <v>5271</v>
      </c>
      <c r="B3257" s="6" t="s">
        <v>7887</v>
      </c>
      <c r="C3257" s="6" t="n">
        <v>1788276836</v>
      </c>
      <c r="D3257" s="6" t="n">
        <v>1788277915</v>
      </c>
      <c r="E3257" s="9" t="n">
        <f aca="false">MAX(0,MIN(D3257,Scenario!$B$12)-MAX(C3257,Scenario!$B$11))/60</f>
        <v>17.9833333333333</v>
      </c>
    </row>
    <row r="3258" customFormat="false" ht="15" hidden="false" customHeight="false" outlineLevel="0" collapsed="false">
      <c r="A3258" s="6" t="s">
        <v>5279</v>
      </c>
      <c r="B3258" s="6" t="s">
        <v>7887</v>
      </c>
      <c r="C3258" s="6" t="n">
        <v>1788277928</v>
      </c>
      <c r="D3258" s="6" t="n">
        <v>1788280001</v>
      </c>
      <c r="E3258" s="9" t="n">
        <f aca="false">MAX(0,MIN(D3258,Scenario!$B$12)-MAX(C3258,Scenario!$B$11))/60</f>
        <v>34.55</v>
      </c>
    </row>
    <row r="3259" customFormat="false" ht="15" hidden="false" customHeight="false" outlineLevel="0" collapsed="false">
      <c r="A3259" s="6" t="s">
        <v>5255</v>
      </c>
      <c r="B3259" s="6" t="s">
        <v>7892</v>
      </c>
      <c r="C3259" s="6" t="n">
        <v>1788278187</v>
      </c>
      <c r="D3259" s="6" t="n">
        <v>1788279292</v>
      </c>
      <c r="E3259" s="9" t="n">
        <f aca="false">MAX(0,MIN(D3259,Scenario!$B$12)-MAX(C3259,Scenario!$B$11))/60</f>
        <v>18.4166666666667</v>
      </c>
    </row>
    <row r="3260" customFormat="false" ht="15" hidden="false" customHeight="false" outlineLevel="0" collapsed="false">
      <c r="A3260" s="6" t="s">
        <v>5273</v>
      </c>
      <c r="B3260" s="6" t="s">
        <v>7899</v>
      </c>
      <c r="C3260" s="6" t="n">
        <v>1788278423</v>
      </c>
      <c r="D3260" s="6" t="n">
        <v>1788279539</v>
      </c>
      <c r="E3260" s="9" t="n">
        <f aca="false">MAX(0,MIN(D3260,Scenario!$B$12)-MAX(C3260,Scenario!$B$11))/60</f>
        <v>18.6</v>
      </c>
    </row>
    <row r="3261" customFormat="false" ht="15" hidden="false" customHeight="false" outlineLevel="0" collapsed="false">
      <c r="A3261" s="6" t="s">
        <v>5267</v>
      </c>
      <c r="B3261" s="6" t="s">
        <v>7893</v>
      </c>
      <c r="C3261" s="6" t="n">
        <v>1788278426</v>
      </c>
      <c r="D3261" s="6" t="n">
        <v>1788282948</v>
      </c>
      <c r="E3261" s="9" t="n">
        <f aca="false">MAX(0,MIN(D3261,Scenario!$B$12)-MAX(C3261,Scenario!$B$11))/60</f>
        <v>75.3666666666667</v>
      </c>
    </row>
    <row r="3262" customFormat="false" ht="15" hidden="false" customHeight="false" outlineLevel="0" collapsed="false">
      <c r="A3262" s="6" t="s">
        <v>5283</v>
      </c>
      <c r="B3262" s="6" t="s">
        <v>7895</v>
      </c>
      <c r="C3262" s="6" t="n">
        <v>1788278441</v>
      </c>
      <c r="D3262" s="6" t="n">
        <v>1788279640</v>
      </c>
      <c r="E3262" s="9" t="n">
        <f aca="false">MAX(0,MIN(D3262,Scenario!$B$12)-MAX(C3262,Scenario!$B$11))/60</f>
        <v>19.9833333333333</v>
      </c>
    </row>
    <row r="3263" customFormat="false" ht="15" hidden="false" customHeight="false" outlineLevel="0" collapsed="false">
      <c r="A3263" s="6" t="s">
        <v>5277</v>
      </c>
      <c r="B3263" s="6" t="s">
        <v>7892</v>
      </c>
      <c r="C3263" s="6" t="n">
        <v>1788279345</v>
      </c>
      <c r="D3263" s="6" t="n">
        <v>1788282989</v>
      </c>
      <c r="E3263" s="9" t="n">
        <f aca="false">MAX(0,MIN(D3263,Scenario!$B$12)-MAX(C3263,Scenario!$B$11))/60</f>
        <v>60.7333333333333</v>
      </c>
    </row>
    <row r="3264" customFormat="false" ht="15" hidden="false" customHeight="false" outlineLevel="0" collapsed="false">
      <c r="A3264" s="6" t="s">
        <v>5287</v>
      </c>
      <c r="B3264" s="6" t="s">
        <v>7894</v>
      </c>
      <c r="C3264" s="6" t="n">
        <v>1788279943</v>
      </c>
      <c r="D3264" s="6" t="n">
        <v>1788280999</v>
      </c>
      <c r="E3264" s="9" t="n">
        <f aca="false">MAX(0,MIN(D3264,Scenario!$B$12)-MAX(C3264,Scenario!$B$11))/60</f>
        <v>17.6</v>
      </c>
    </row>
    <row r="3265" customFormat="false" ht="15" hidden="false" customHeight="false" outlineLevel="0" collapsed="false">
      <c r="A3265" s="6" t="s">
        <v>5263</v>
      </c>
      <c r="B3265" s="6" t="s">
        <v>7891</v>
      </c>
      <c r="C3265" s="6" t="n">
        <v>1788280026</v>
      </c>
      <c r="D3265" s="6" t="n">
        <v>1788283964</v>
      </c>
      <c r="E3265" s="9" t="n">
        <f aca="false">MAX(0,MIN(D3265,Scenario!$B$12)-MAX(C3265,Scenario!$B$11))/60</f>
        <v>65.6333333333333</v>
      </c>
    </row>
    <row r="3266" customFormat="false" ht="15" hidden="false" customHeight="false" outlineLevel="0" collapsed="false">
      <c r="A3266" s="6" t="s">
        <v>5275</v>
      </c>
      <c r="B3266" s="6" t="s">
        <v>7887</v>
      </c>
      <c r="C3266" s="6" t="n">
        <v>1788280046</v>
      </c>
      <c r="D3266" s="6" t="n">
        <v>1788280395</v>
      </c>
      <c r="E3266" s="9" t="n">
        <f aca="false">MAX(0,MIN(D3266,Scenario!$B$12)-MAX(C3266,Scenario!$B$11))/60</f>
        <v>5.81666666666667</v>
      </c>
    </row>
    <row r="3267" customFormat="false" ht="15" hidden="false" customHeight="false" outlineLevel="0" collapsed="false">
      <c r="A3267" s="6" t="s">
        <v>5289</v>
      </c>
      <c r="B3267" s="6" t="s">
        <v>7895</v>
      </c>
      <c r="C3267" s="6" t="n">
        <v>1788280052</v>
      </c>
      <c r="D3267" s="6" t="n">
        <v>1788281572</v>
      </c>
      <c r="E3267" s="9" t="n">
        <f aca="false">MAX(0,MIN(D3267,Scenario!$B$12)-MAX(C3267,Scenario!$B$11))/60</f>
        <v>25.3333333333333</v>
      </c>
    </row>
    <row r="3268" customFormat="false" ht="15" hidden="false" customHeight="false" outlineLevel="0" collapsed="false">
      <c r="A3268" s="6" t="s">
        <v>5291</v>
      </c>
      <c r="B3268" s="6" t="s">
        <v>7899</v>
      </c>
      <c r="C3268" s="6" t="n">
        <v>1788280282</v>
      </c>
      <c r="D3268" s="6" t="n">
        <v>1788282247</v>
      </c>
      <c r="E3268" s="9" t="n">
        <f aca="false">MAX(0,MIN(D3268,Scenario!$B$12)-MAX(C3268,Scenario!$B$11))/60</f>
        <v>32.75</v>
      </c>
    </row>
    <row r="3269" customFormat="false" ht="15" hidden="false" customHeight="false" outlineLevel="0" collapsed="false">
      <c r="A3269" s="6" t="s">
        <v>5275</v>
      </c>
      <c r="B3269" s="6" t="s">
        <v>7887</v>
      </c>
      <c r="C3269" s="6" t="n">
        <v>1788280430</v>
      </c>
      <c r="D3269" s="6" t="n">
        <v>1788280826</v>
      </c>
      <c r="E3269" s="9" t="n">
        <f aca="false">MAX(0,MIN(D3269,Scenario!$B$12)-MAX(C3269,Scenario!$B$11))/60</f>
        <v>6.6</v>
      </c>
    </row>
    <row r="3270" customFormat="false" ht="15" hidden="false" customHeight="false" outlineLevel="0" collapsed="false">
      <c r="A3270" s="6" t="s">
        <v>5293</v>
      </c>
      <c r="B3270" s="6" t="s">
        <v>7894</v>
      </c>
      <c r="C3270" s="6" t="n">
        <v>1788281044</v>
      </c>
      <c r="D3270" s="6" t="n">
        <v>1788282055</v>
      </c>
      <c r="E3270" s="9" t="n">
        <f aca="false">MAX(0,MIN(D3270,Scenario!$B$12)-MAX(C3270,Scenario!$B$11))/60</f>
        <v>16.85</v>
      </c>
    </row>
    <row r="3271" customFormat="false" ht="15" hidden="false" customHeight="false" outlineLevel="0" collapsed="false">
      <c r="A3271" s="6" t="s">
        <v>5281</v>
      </c>
      <c r="B3271" s="6" t="s">
        <v>7890</v>
      </c>
      <c r="C3271" s="6" t="n">
        <v>1788281504</v>
      </c>
      <c r="D3271" s="6" t="n">
        <v>1788282885</v>
      </c>
      <c r="E3271" s="9" t="n">
        <f aca="false">MAX(0,MIN(D3271,Scenario!$B$12)-MAX(C3271,Scenario!$B$11))/60</f>
        <v>23.0166666666667</v>
      </c>
    </row>
    <row r="3272" customFormat="false" ht="15" hidden="false" customHeight="false" outlineLevel="0" collapsed="false">
      <c r="A3272" s="6" t="s">
        <v>5297</v>
      </c>
      <c r="B3272" s="6" t="s">
        <v>7895</v>
      </c>
      <c r="C3272" s="6" t="n">
        <v>1788282135</v>
      </c>
      <c r="D3272" s="6" t="n">
        <v>1788284306</v>
      </c>
      <c r="E3272" s="9" t="n">
        <f aca="false">MAX(0,MIN(D3272,Scenario!$B$12)-MAX(C3272,Scenario!$B$11))/60</f>
        <v>36.1833333333333</v>
      </c>
    </row>
    <row r="3273" customFormat="false" ht="15" hidden="false" customHeight="false" outlineLevel="0" collapsed="false">
      <c r="A3273" s="6" t="s">
        <v>5299</v>
      </c>
      <c r="B3273" s="6" t="s">
        <v>7894</v>
      </c>
      <c r="C3273" s="6" t="n">
        <v>1788282435</v>
      </c>
      <c r="D3273" s="6" t="n">
        <v>1788285138</v>
      </c>
      <c r="E3273" s="9" t="n">
        <f aca="false">MAX(0,MIN(D3273,Scenario!$B$12)-MAX(C3273,Scenario!$B$11))/60</f>
        <v>45.05</v>
      </c>
    </row>
    <row r="3274" customFormat="false" ht="15" hidden="false" customHeight="false" outlineLevel="0" collapsed="false">
      <c r="A3274" s="6" t="s">
        <v>5295</v>
      </c>
      <c r="B3274" s="6" t="s">
        <v>7890</v>
      </c>
      <c r="C3274" s="6" t="n">
        <v>1788282928</v>
      </c>
      <c r="D3274" s="6" t="n">
        <v>1788283517</v>
      </c>
      <c r="E3274" s="9" t="n">
        <f aca="false">MAX(0,MIN(D3274,Scenario!$B$12)-MAX(C3274,Scenario!$B$11))/60</f>
        <v>9.81666666666667</v>
      </c>
    </row>
    <row r="3275" customFormat="false" ht="15" hidden="false" customHeight="false" outlineLevel="0" collapsed="false">
      <c r="A3275" s="6" t="s">
        <v>5301</v>
      </c>
      <c r="B3275" s="6" t="s">
        <v>7893</v>
      </c>
      <c r="C3275" s="6" t="n">
        <v>1788282990</v>
      </c>
      <c r="D3275" s="6" t="n">
        <v>1788284187</v>
      </c>
      <c r="E3275" s="9" t="n">
        <f aca="false">MAX(0,MIN(D3275,Scenario!$B$12)-MAX(C3275,Scenario!$B$11))/60</f>
        <v>19.95</v>
      </c>
    </row>
    <row r="3276" customFormat="false" ht="15" hidden="false" customHeight="false" outlineLevel="0" collapsed="false">
      <c r="A3276" s="6" t="s">
        <v>5303</v>
      </c>
      <c r="B3276" s="6" t="s">
        <v>7899</v>
      </c>
      <c r="C3276" s="6" t="n">
        <v>1788283181</v>
      </c>
      <c r="D3276" s="6" t="n">
        <v>1788283907</v>
      </c>
      <c r="E3276" s="9" t="n">
        <f aca="false">MAX(0,MIN(D3276,Scenario!$B$12)-MAX(C3276,Scenario!$B$11))/60</f>
        <v>12.1</v>
      </c>
    </row>
    <row r="3277" customFormat="false" ht="15" hidden="false" customHeight="false" outlineLevel="0" collapsed="false">
      <c r="A3277" s="6" t="s">
        <v>5295</v>
      </c>
      <c r="B3277" s="6" t="s">
        <v>7891</v>
      </c>
      <c r="C3277" s="6" t="n">
        <v>1788284007</v>
      </c>
      <c r="D3277" s="6" t="n">
        <v>1788286162</v>
      </c>
      <c r="E3277" s="9" t="n">
        <f aca="false">MAX(0,MIN(D3277,Scenario!$B$12)-MAX(C3277,Scenario!$B$11))/60</f>
        <v>35.9166666666667</v>
      </c>
    </row>
    <row r="3278" customFormat="false" ht="15" hidden="false" customHeight="false" outlineLevel="0" collapsed="false">
      <c r="A3278" s="6" t="s">
        <v>5305</v>
      </c>
      <c r="B3278" s="6" t="s">
        <v>7890</v>
      </c>
      <c r="C3278" s="6" t="n">
        <v>1788284654</v>
      </c>
      <c r="D3278" s="6" t="n">
        <v>1788286974</v>
      </c>
      <c r="E3278" s="9" t="n">
        <f aca="false">MAX(0,MIN(D3278,Scenario!$B$12)-MAX(C3278,Scenario!$B$11))/60</f>
        <v>38.6666666666667</v>
      </c>
    </row>
    <row r="3279" customFormat="false" ht="15" hidden="false" customHeight="false" outlineLevel="0" collapsed="false">
      <c r="A3279" s="6" t="s">
        <v>5307</v>
      </c>
      <c r="B3279" s="6" t="s">
        <v>7899</v>
      </c>
      <c r="C3279" s="6" t="n">
        <v>1788284779</v>
      </c>
      <c r="D3279" s="6" t="n">
        <v>1788286459</v>
      </c>
      <c r="E3279" s="9" t="n">
        <f aca="false">MAX(0,MIN(D3279,Scenario!$B$12)-MAX(C3279,Scenario!$B$11))/60</f>
        <v>28</v>
      </c>
    </row>
    <row r="3280" customFormat="false" ht="15" hidden="false" customHeight="false" outlineLevel="0" collapsed="false">
      <c r="A3280" s="6" t="s">
        <v>5277</v>
      </c>
      <c r="B3280" s="6" t="s">
        <v>7892</v>
      </c>
      <c r="C3280" s="6" t="n">
        <v>1788284794</v>
      </c>
      <c r="D3280" s="6" t="n">
        <v>1788287828</v>
      </c>
      <c r="E3280" s="9" t="n">
        <f aca="false">MAX(0,MIN(D3280,Scenario!$B$12)-MAX(C3280,Scenario!$B$11))/60</f>
        <v>50.5666666666667</v>
      </c>
    </row>
    <row r="3281" customFormat="false" ht="15" hidden="false" customHeight="false" outlineLevel="0" collapsed="false">
      <c r="A3281" s="6" t="s">
        <v>5297</v>
      </c>
      <c r="B3281" s="6" t="s">
        <v>7895</v>
      </c>
      <c r="C3281" s="6" t="n">
        <v>1788284983</v>
      </c>
      <c r="D3281" s="6" t="n">
        <v>1788287752</v>
      </c>
      <c r="E3281" s="9" t="n">
        <f aca="false">MAX(0,MIN(D3281,Scenario!$B$12)-MAX(C3281,Scenario!$B$11))/60</f>
        <v>46.15</v>
      </c>
    </row>
    <row r="3282" customFormat="false" ht="15" hidden="false" customHeight="false" outlineLevel="0" collapsed="false">
      <c r="A3282" s="6" t="s">
        <v>5293</v>
      </c>
      <c r="B3282" s="6" t="s">
        <v>7894</v>
      </c>
      <c r="C3282" s="6" t="n">
        <v>1788285150</v>
      </c>
      <c r="D3282" s="6" t="n">
        <v>1788286318</v>
      </c>
      <c r="E3282" s="9" t="n">
        <f aca="false">MAX(0,MIN(D3282,Scenario!$B$12)-MAX(C3282,Scenario!$B$11))/60</f>
        <v>19.4666666666667</v>
      </c>
    </row>
    <row r="3283" customFormat="false" ht="15" hidden="false" customHeight="false" outlineLevel="0" collapsed="false">
      <c r="A3283" s="6" t="s">
        <v>5165</v>
      </c>
      <c r="B3283" s="6" t="s">
        <v>7897</v>
      </c>
      <c r="C3283" s="6" t="n">
        <v>1788286005</v>
      </c>
      <c r="D3283" s="6" t="n">
        <v>1788288404</v>
      </c>
      <c r="E3283" s="9" t="n">
        <f aca="false">MAX(0,MIN(D3283,Scenario!$B$12)-MAX(C3283,Scenario!$B$11))/60</f>
        <v>39.9833333333333</v>
      </c>
    </row>
    <row r="3284" customFormat="false" ht="15" hidden="false" customHeight="false" outlineLevel="0" collapsed="false">
      <c r="A3284" s="6" t="s">
        <v>5303</v>
      </c>
      <c r="B3284" s="6" t="s">
        <v>7899</v>
      </c>
      <c r="C3284" s="6" t="n">
        <v>1788286727</v>
      </c>
      <c r="D3284" s="6" t="n">
        <v>1788287315</v>
      </c>
      <c r="E3284" s="9" t="n">
        <f aca="false">MAX(0,MIN(D3284,Scenario!$B$12)-MAX(C3284,Scenario!$B$11))/60</f>
        <v>9.8</v>
      </c>
    </row>
    <row r="3285" customFormat="false" ht="15" hidden="false" customHeight="false" outlineLevel="0" collapsed="false">
      <c r="A3285" s="6" t="s">
        <v>5177</v>
      </c>
      <c r="B3285" s="6" t="s">
        <v>7896</v>
      </c>
      <c r="C3285" s="6" t="n">
        <v>1788286918</v>
      </c>
      <c r="D3285" s="6" t="n">
        <v>1788289415</v>
      </c>
      <c r="E3285" s="9" t="n">
        <f aca="false">MAX(0,MIN(D3285,Scenario!$B$12)-MAX(C3285,Scenario!$B$11))/60</f>
        <v>41.6166666666667</v>
      </c>
    </row>
    <row r="3286" customFormat="false" ht="15" hidden="false" customHeight="false" outlineLevel="0" collapsed="false">
      <c r="A3286" s="6" t="s">
        <v>5309</v>
      </c>
      <c r="B3286" s="6" t="s">
        <v>7891</v>
      </c>
      <c r="C3286" s="6" t="n">
        <v>1788287648</v>
      </c>
      <c r="D3286" s="6" t="n">
        <v>1788289737</v>
      </c>
      <c r="E3286" s="9" t="n">
        <f aca="false">MAX(0,MIN(D3286,Scenario!$B$12)-MAX(C3286,Scenario!$B$11))/60</f>
        <v>34.8166666666667</v>
      </c>
    </row>
    <row r="3287" customFormat="false" ht="15" hidden="false" customHeight="false" outlineLevel="0" collapsed="false">
      <c r="A3287" s="6" t="s">
        <v>5311</v>
      </c>
      <c r="B3287" s="6" t="s">
        <v>7894</v>
      </c>
      <c r="C3287" s="6" t="n">
        <v>1788288519</v>
      </c>
      <c r="D3287" s="6" t="n">
        <v>1788289108</v>
      </c>
      <c r="E3287" s="9" t="n">
        <f aca="false">MAX(0,MIN(D3287,Scenario!$B$12)-MAX(C3287,Scenario!$B$11))/60</f>
        <v>9.81666666666667</v>
      </c>
    </row>
    <row r="3288" customFormat="false" ht="15" hidden="false" customHeight="false" outlineLevel="0" collapsed="false">
      <c r="A3288" s="6" t="s">
        <v>5311</v>
      </c>
      <c r="B3288" s="6" t="s">
        <v>7893</v>
      </c>
      <c r="C3288" s="6" t="n">
        <v>1788289123</v>
      </c>
      <c r="D3288" s="6" t="n">
        <v>1788293523</v>
      </c>
      <c r="E3288" s="9" t="n">
        <f aca="false">MAX(0,MIN(D3288,Scenario!$B$12)-MAX(C3288,Scenario!$B$11))/60</f>
        <v>73.3333333333333</v>
      </c>
    </row>
    <row r="3289" customFormat="false" ht="15" hidden="false" customHeight="false" outlineLevel="0" collapsed="false">
      <c r="A3289" s="6" t="s">
        <v>5313</v>
      </c>
      <c r="B3289" s="6" t="s">
        <v>7897</v>
      </c>
      <c r="C3289" s="6" t="n">
        <v>1788289793</v>
      </c>
      <c r="D3289" s="6" t="n">
        <v>1788295649</v>
      </c>
      <c r="E3289" s="9" t="n">
        <f aca="false">MAX(0,MIN(D3289,Scenario!$B$12)-MAX(C3289,Scenario!$B$11))/60</f>
        <v>97.6</v>
      </c>
    </row>
    <row r="3290" customFormat="false" ht="15" hidden="false" customHeight="false" outlineLevel="0" collapsed="false">
      <c r="A3290" s="6" t="s">
        <v>5315</v>
      </c>
      <c r="B3290" s="6" t="s">
        <v>7895</v>
      </c>
      <c r="C3290" s="6" t="n">
        <v>1788290492</v>
      </c>
      <c r="D3290" s="6" t="n">
        <v>1788292488</v>
      </c>
      <c r="E3290" s="9" t="n">
        <f aca="false">MAX(0,MIN(D3290,Scenario!$B$12)-MAX(C3290,Scenario!$B$11))/60</f>
        <v>33.2666666666667</v>
      </c>
    </row>
    <row r="3291" customFormat="false" ht="15" hidden="false" customHeight="false" outlineLevel="0" collapsed="false">
      <c r="A3291" s="6" t="s">
        <v>5317</v>
      </c>
      <c r="B3291" s="6" t="s">
        <v>7899</v>
      </c>
      <c r="C3291" s="6" t="n">
        <v>1788292648</v>
      </c>
      <c r="D3291" s="6" t="n">
        <v>1788294732</v>
      </c>
      <c r="E3291" s="9" t="n">
        <f aca="false">MAX(0,MIN(D3291,Scenario!$B$12)-MAX(C3291,Scenario!$B$11))/60</f>
        <v>34.7333333333333</v>
      </c>
    </row>
    <row r="3292" customFormat="false" ht="15" hidden="false" customHeight="false" outlineLevel="0" collapsed="false">
      <c r="A3292" s="6" t="s">
        <v>5319</v>
      </c>
      <c r="B3292" s="6" t="s">
        <v>7894</v>
      </c>
      <c r="C3292" s="6" t="n">
        <v>1788293720</v>
      </c>
      <c r="D3292" s="6" t="n">
        <v>1788297806</v>
      </c>
      <c r="E3292" s="9" t="n">
        <f aca="false">MAX(0,MIN(D3292,Scenario!$B$12)-MAX(C3292,Scenario!$B$11))/60</f>
        <v>68.1</v>
      </c>
    </row>
    <row r="3293" customFormat="false" ht="15" hidden="false" customHeight="false" outlineLevel="0" collapsed="false">
      <c r="A3293" s="6" t="s">
        <v>5321</v>
      </c>
      <c r="B3293" s="6" t="s">
        <v>7895</v>
      </c>
      <c r="C3293" s="6" t="n">
        <v>1788294430</v>
      </c>
      <c r="D3293" s="6" t="n">
        <v>1788296179</v>
      </c>
      <c r="E3293" s="9" t="n">
        <f aca="false">MAX(0,MIN(D3293,Scenario!$B$12)-MAX(C3293,Scenario!$B$11))/60</f>
        <v>29.15</v>
      </c>
    </row>
    <row r="3294" customFormat="false" ht="15" hidden="false" customHeight="false" outlineLevel="0" collapsed="false">
      <c r="A3294" s="6" t="s">
        <v>5323</v>
      </c>
      <c r="B3294" s="6" t="s">
        <v>7897</v>
      </c>
      <c r="C3294" s="6" t="n">
        <v>1788295702</v>
      </c>
      <c r="D3294" s="6" t="n">
        <v>1788296786</v>
      </c>
      <c r="E3294" s="9" t="n">
        <f aca="false">MAX(0,MIN(D3294,Scenario!$B$12)-MAX(C3294,Scenario!$B$11))/60</f>
        <v>18.0666666666667</v>
      </c>
    </row>
    <row r="3295" customFormat="false" ht="15" hidden="false" customHeight="false" outlineLevel="0" collapsed="false">
      <c r="A3295" s="6" t="s">
        <v>5279</v>
      </c>
      <c r="B3295" s="6" t="s">
        <v>7896</v>
      </c>
      <c r="C3295" s="6" t="n">
        <v>1788296193</v>
      </c>
      <c r="D3295" s="6" t="n">
        <v>1788300319</v>
      </c>
      <c r="E3295" s="9" t="n">
        <f aca="false">MAX(0,MIN(D3295,Scenario!$B$12)-MAX(C3295,Scenario!$B$11))/60</f>
        <v>68.7666666666667</v>
      </c>
    </row>
    <row r="3296" customFormat="false" ht="15" hidden="false" customHeight="false" outlineLevel="0" collapsed="false">
      <c r="A3296" s="6" t="s">
        <v>5313</v>
      </c>
      <c r="B3296" s="6" t="s">
        <v>7897</v>
      </c>
      <c r="C3296" s="6" t="n">
        <v>1788296808</v>
      </c>
      <c r="D3296" s="6" t="n">
        <v>1788300323</v>
      </c>
      <c r="E3296" s="9" t="n">
        <f aca="false">MAX(0,MIN(D3296,Scenario!$B$12)-MAX(C3296,Scenario!$B$11))/60</f>
        <v>58.5833333333333</v>
      </c>
    </row>
    <row r="3297" customFormat="false" ht="15" hidden="false" customHeight="false" outlineLevel="0" collapsed="false">
      <c r="A3297" s="6" t="s">
        <v>5325</v>
      </c>
      <c r="B3297" s="6" t="s">
        <v>7895</v>
      </c>
      <c r="C3297" s="6" t="n">
        <v>1788298129</v>
      </c>
      <c r="D3297" s="6" t="n">
        <v>1788299225</v>
      </c>
      <c r="E3297" s="9" t="n">
        <f aca="false">MAX(0,MIN(D3297,Scenario!$B$12)-MAX(C3297,Scenario!$B$11))/60</f>
        <v>18.2666666666667</v>
      </c>
    </row>
    <row r="3298" customFormat="false" ht="15" hidden="false" customHeight="false" outlineLevel="0" collapsed="false">
      <c r="A3298" s="6" t="s">
        <v>5323</v>
      </c>
      <c r="B3298" s="6" t="s">
        <v>7897</v>
      </c>
      <c r="C3298" s="6" t="n">
        <v>1788300333</v>
      </c>
      <c r="D3298" s="6" t="n">
        <v>1788303845</v>
      </c>
      <c r="E3298" s="9" t="n">
        <f aca="false">MAX(0,MIN(D3298,Scenario!$B$12)-MAX(C3298,Scenario!$B$11))/60</f>
        <v>58.5333333333333</v>
      </c>
    </row>
    <row r="3299" customFormat="false" ht="15" hidden="false" customHeight="false" outlineLevel="0" collapsed="false">
      <c r="A3299" s="6" t="s">
        <v>5327</v>
      </c>
      <c r="B3299" s="6" t="s">
        <v>7893</v>
      </c>
      <c r="C3299" s="6" t="n">
        <v>1788301959</v>
      </c>
      <c r="D3299" s="6" t="n">
        <v>1788304435</v>
      </c>
      <c r="E3299" s="9" t="n">
        <f aca="false">MAX(0,MIN(D3299,Scenario!$B$12)-MAX(C3299,Scenario!$B$11))/60</f>
        <v>41.2666666666667</v>
      </c>
    </row>
    <row r="3300" customFormat="false" ht="15" hidden="false" customHeight="false" outlineLevel="0" collapsed="false">
      <c r="A3300" s="6" t="s">
        <v>5213</v>
      </c>
      <c r="B3300" s="6" t="s">
        <v>7883</v>
      </c>
      <c r="C3300" s="6" t="n">
        <v>1788325217</v>
      </c>
      <c r="D3300" s="6" t="n">
        <v>1788325942</v>
      </c>
      <c r="E3300" s="9" t="n">
        <f aca="false">MAX(0,MIN(D3300,Scenario!$B$12)-MAX(C3300,Scenario!$B$11))/60</f>
        <v>12.0833333333333</v>
      </c>
    </row>
    <row r="3301" customFormat="false" ht="15" hidden="false" customHeight="false" outlineLevel="0" collapsed="false">
      <c r="A3301" s="6" t="s">
        <v>5295</v>
      </c>
      <c r="B3301" s="6" t="s">
        <v>7882</v>
      </c>
      <c r="C3301" s="6" t="n">
        <v>1788325243</v>
      </c>
      <c r="D3301" s="6" t="n">
        <v>1788328672</v>
      </c>
      <c r="E3301" s="9" t="n">
        <f aca="false">MAX(0,MIN(D3301,Scenario!$B$12)-MAX(C3301,Scenario!$B$11))/60</f>
        <v>57.15</v>
      </c>
    </row>
    <row r="3302" customFormat="false" ht="15" hidden="false" customHeight="false" outlineLevel="0" collapsed="false">
      <c r="A3302" s="6" t="s">
        <v>5329</v>
      </c>
      <c r="B3302" s="6" t="s">
        <v>7884</v>
      </c>
      <c r="C3302" s="6" t="n">
        <v>1788325246</v>
      </c>
      <c r="D3302" s="6" t="n">
        <v>1788327112</v>
      </c>
      <c r="E3302" s="9" t="n">
        <f aca="false">MAX(0,MIN(D3302,Scenario!$B$12)-MAX(C3302,Scenario!$B$11))/60</f>
        <v>31.1</v>
      </c>
    </row>
    <row r="3303" customFormat="false" ht="15" hidden="false" customHeight="false" outlineLevel="0" collapsed="false">
      <c r="A3303" s="6" t="s">
        <v>5249</v>
      </c>
      <c r="B3303" s="6" t="s">
        <v>7883</v>
      </c>
      <c r="C3303" s="6" t="n">
        <v>1788325980</v>
      </c>
      <c r="D3303" s="6" t="n">
        <v>1788327367</v>
      </c>
      <c r="E3303" s="9" t="n">
        <f aca="false">MAX(0,MIN(D3303,Scenario!$B$12)-MAX(C3303,Scenario!$B$11))/60</f>
        <v>23.1166666666667</v>
      </c>
    </row>
    <row r="3304" customFormat="false" ht="15" hidden="false" customHeight="false" outlineLevel="0" collapsed="false">
      <c r="A3304" s="6" t="s">
        <v>5333</v>
      </c>
      <c r="B3304" s="6" t="s">
        <v>7884</v>
      </c>
      <c r="C3304" s="6" t="n">
        <v>1788327133</v>
      </c>
      <c r="D3304" s="6" t="n">
        <v>1788328931</v>
      </c>
      <c r="E3304" s="9" t="n">
        <f aca="false">MAX(0,MIN(D3304,Scenario!$B$12)-MAX(C3304,Scenario!$B$11))/60</f>
        <v>29.9666666666667</v>
      </c>
    </row>
    <row r="3305" customFormat="false" ht="15" hidden="false" customHeight="false" outlineLevel="0" collapsed="false">
      <c r="A3305" s="6" t="s">
        <v>5283</v>
      </c>
      <c r="B3305" s="6" t="s">
        <v>7883</v>
      </c>
      <c r="C3305" s="6" t="n">
        <v>1788327413</v>
      </c>
      <c r="D3305" s="6" t="n">
        <v>1788328053</v>
      </c>
      <c r="E3305" s="9" t="n">
        <f aca="false">MAX(0,MIN(D3305,Scenario!$B$12)-MAX(C3305,Scenario!$B$11))/60</f>
        <v>10.6666666666667</v>
      </c>
    </row>
    <row r="3306" customFormat="false" ht="15" hidden="false" customHeight="false" outlineLevel="0" collapsed="false">
      <c r="A3306" s="6" t="s">
        <v>5335</v>
      </c>
      <c r="B3306" s="6" t="s">
        <v>7882</v>
      </c>
      <c r="C3306" s="6" t="n">
        <v>1788328944</v>
      </c>
      <c r="D3306" s="6" t="n">
        <v>1788332665</v>
      </c>
      <c r="E3306" s="9" t="n">
        <f aca="false">MAX(0,MIN(D3306,Scenario!$B$12)-MAX(C3306,Scenario!$B$11))/60</f>
        <v>62.0166666666667</v>
      </c>
    </row>
    <row r="3307" customFormat="false" ht="15" hidden="false" customHeight="false" outlineLevel="0" collapsed="false">
      <c r="A3307" s="6" t="s">
        <v>5337</v>
      </c>
      <c r="B3307" s="6" t="s">
        <v>7883</v>
      </c>
      <c r="C3307" s="6" t="n">
        <v>1788330047</v>
      </c>
      <c r="D3307" s="6" t="n">
        <v>1788331767</v>
      </c>
      <c r="E3307" s="9" t="n">
        <f aca="false">MAX(0,MIN(D3307,Scenario!$B$12)-MAX(C3307,Scenario!$B$11))/60</f>
        <v>28.6666666666667</v>
      </c>
    </row>
    <row r="3308" customFormat="false" ht="15" hidden="false" customHeight="false" outlineLevel="0" collapsed="false">
      <c r="A3308" s="6" t="s">
        <v>5339</v>
      </c>
      <c r="B3308" s="6" t="s">
        <v>7884</v>
      </c>
      <c r="C3308" s="6" t="n">
        <v>1788331697</v>
      </c>
      <c r="D3308" s="6" t="n">
        <v>1788333861</v>
      </c>
      <c r="E3308" s="9" t="n">
        <f aca="false">MAX(0,MIN(D3308,Scenario!$B$12)-MAX(C3308,Scenario!$B$11))/60</f>
        <v>36.0666666666667</v>
      </c>
    </row>
    <row r="3309" customFormat="false" ht="15" hidden="false" customHeight="false" outlineLevel="0" collapsed="false">
      <c r="A3309" s="6" t="s">
        <v>5341</v>
      </c>
      <c r="B3309" s="6" t="s">
        <v>7885</v>
      </c>
      <c r="C3309" s="6" t="n">
        <v>1788333490</v>
      </c>
      <c r="D3309" s="6" t="n">
        <v>1788335416</v>
      </c>
      <c r="E3309" s="9" t="n">
        <f aca="false">MAX(0,MIN(D3309,Scenario!$B$12)-MAX(C3309,Scenario!$B$11))/60</f>
        <v>32.1</v>
      </c>
    </row>
    <row r="3310" customFormat="false" ht="15" hidden="false" customHeight="false" outlineLevel="0" collapsed="false">
      <c r="A3310" s="6" t="s">
        <v>5343</v>
      </c>
      <c r="B3310" s="6" t="s">
        <v>7888</v>
      </c>
      <c r="C3310" s="6" t="n">
        <v>1788333934</v>
      </c>
      <c r="D3310" s="6" t="n">
        <v>1788335174</v>
      </c>
      <c r="E3310" s="9" t="n">
        <f aca="false">MAX(0,MIN(D3310,Scenario!$B$12)-MAX(C3310,Scenario!$B$11))/60</f>
        <v>20.6666666666667</v>
      </c>
    </row>
    <row r="3311" customFormat="false" ht="15" hidden="false" customHeight="false" outlineLevel="0" collapsed="false">
      <c r="A3311" s="6" t="s">
        <v>5345</v>
      </c>
      <c r="B3311" s="6" t="s">
        <v>7883</v>
      </c>
      <c r="C3311" s="6" t="n">
        <v>1788334308</v>
      </c>
      <c r="D3311" s="6" t="n">
        <v>1788339496</v>
      </c>
      <c r="E3311" s="9" t="n">
        <f aca="false">MAX(0,MIN(D3311,Scenario!$B$12)-MAX(C3311,Scenario!$B$11))/60</f>
        <v>86.4666666666667</v>
      </c>
    </row>
    <row r="3312" customFormat="false" ht="15" hidden="false" customHeight="false" outlineLevel="0" collapsed="false">
      <c r="A3312" s="6" t="s">
        <v>5347</v>
      </c>
      <c r="B3312" s="6" t="s">
        <v>7898</v>
      </c>
      <c r="C3312" s="6" t="n">
        <v>1788335394</v>
      </c>
      <c r="D3312" s="6" t="n">
        <v>1788336390</v>
      </c>
      <c r="E3312" s="9" t="n">
        <f aca="false">MAX(0,MIN(D3312,Scenario!$B$12)-MAX(C3312,Scenario!$B$11))/60</f>
        <v>16.6</v>
      </c>
    </row>
    <row r="3313" customFormat="false" ht="15" hidden="false" customHeight="false" outlineLevel="0" collapsed="false">
      <c r="A3313" s="6" t="s">
        <v>5289</v>
      </c>
      <c r="B3313" s="6" t="s">
        <v>7882</v>
      </c>
      <c r="C3313" s="6" t="n">
        <v>1788335916</v>
      </c>
      <c r="D3313" s="6" t="n">
        <v>1788340081</v>
      </c>
      <c r="E3313" s="9" t="n">
        <f aca="false">MAX(0,MIN(D3313,Scenario!$B$12)-MAX(C3313,Scenario!$B$11))/60</f>
        <v>69.4166666666667</v>
      </c>
    </row>
    <row r="3314" customFormat="false" ht="15" hidden="false" customHeight="false" outlineLevel="0" collapsed="false">
      <c r="A3314" s="6" t="s">
        <v>5349</v>
      </c>
      <c r="B3314" s="6" t="s">
        <v>7888</v>
      </c>
      <c r="C3314" s="6" t="n">
        <v>1788337321</v>
      </c>
      <c r="D3314" s="6" t="n">
        <v>1788339450</v>
      </c>
      <c r="E3314" s="9" t="n">
        <f aca="false">MAX(0,MIN(D3314,Scenario!$B$12)-MAX(C3314,Scenario!$B$11))/60</f>
        <v>35.4833333333333</v>
      </c>
    </row>
    <row r="3315" customFormat="false" ht="15" hidden="false" customHeight="false" outlineLevel="0" collapsed="false">
      <c r="A3315" s="6" t="s">
        <v>5351</v>
      </c>
      <c r="B3315" s="6" t="s">
        <v>7884</v>
      </c>
      <c r="C3315" s="6" t="n">
        <v>1788338462</v>
      </c>
      <c r="D3315" s="6" t="n">
        <v>1788341687</v>
      </c>
      <c r="E3315" s="9" t="n">
        <f aca="false">MAX(0,MIN(D3315,Scenario!$B$12)-MAX(C3315,Scenario!$B$11))/60</f>
        <v>53.75</v>
      </c>
    </row>
    <row r="3316" customFormat="false" ht="15" hidden="false" customHeight="false" outlineLevel="0" collapsed="false">
      <c r="A3316" s="6" t="s">
        <v>5353</v>
      </c>
      <c r="B3316" s="6" t="s">
        <v>7898</v>
      </c>
      <c r="C3316" s="6" t="n">
        <v>1788339233</v>
      </c>
      <c r="D3316" s="6" t="n">
        <v>1788341504</v>
      </c>
      <c r="E3316" s="9" t="n">
        <f aca="false">MAX(0,MIN(D3316,Scenario!$B$12)-MAX(C3316,Scenario!$B$11))/60</f>
        <v>37.85</v>
      </c>
    </row>
    <row r="3317" customFormat="false" ht="15" hidden="false" customHeight="false" outlineLevel="0" collapsed="false">
      <c r="A3317" s="6" t="s">
        <v>5343</v>
      </c>
      <c r="B3317" s="6" t="s">
        <v>7888</v>
      </c>
      <c r="C3317" s="6" t="n">
        <v>1788339461</v>
      </c>
      <c r="D3317" s="6" t="n">
        <v>1788340682</v>
      </c>
      <c r="E3317" s="9" t="n">
        <f aca="false">MAX(0,MIN(D3317,Scenario!$B$12)-MAX(C3317,Scenario!$B$11))/60</f>
        <v>20.35</v>
      </c>
    </row>
    <row r="3318" customFormat="false" ht="15" hidden="false" customHeight="false" outlineLevel="0" collapsed="false">
      <c r="A3318" s="6" t="s">
        <v>5355</v>
      </c>
      <c r="B3318" s="6" t="s">
        <v>7889</v>
      </c>
      <c r="C3318" s="6" t="n">
        <v>1788339713</v>
      </c>
      <c r="D3318" s="6" t="n">
        <v>1788343214</v>
      </c>
      <c r="E3318" s="9" t="n">
        <f aca="false">MAX(0,MIN(D3318,Scenario!$B$12)-MAX(C3318,Scenario!$B$11))/60</f>
        <v>58.35</v>
      </c>
    </row>
    <row r="3319" customFormat="false" ht="15" hidden="false" customHeight="false" outlineLevel="0" collapsed="false">
      <c r="A3319" s="6" t="s">
        <v>5357</v>
      </c>
      <c r="B3319" s="6" t="s">
        <v>7887</v>
      </c>
      <c r="C3319" s="6" t="n">
        <v>1788343346</v>
      </c>
      <c r="D3319" s="6" t="n">
        <v>1788348398</v>
      </c>
      <c r="E3319" s="9" t="n">
        <f aca="false">MAX(0,MIN(D3319,Scenario!$B$12)-MAX(C3319,Scenario!$B$11))/60</f>
        <v>84.2</v>
      </c>
    </row>
    <row r="3320" customFormat="false" ht="15" hidden="false" customHeight="false" outlineLevel="0" collapsed="false">
      <c r="A3320" s="6" t="s">
        <v>5359</v>
      </c>
      <c r="B3320" s="6" t="s">
        <v>7898</v>
      </c>
      <c r="C3320" s="6" t="n">
        <v>1788343659</v>
      </c>
      <c r="D3320" s="6" t="n">
        <v>1788344529</v>
      </c>
      <c r="E3320" s="9" t="n">
        <f aca="false">MAX(0,MIN(D3320,Scenario!$B$12)-MAX(C3320,Scenario!$B$11))/60</f>
        <v>14.5</v>
      </c>
    </row>
    <row r="3321" customFormat="false" ht="15" hidden="false" customHeight="false" outlineLevel="0" collapsed="false">
      <c r="A3321" s="6" t="s">
        <v>5361</v>
      </c>
      <c r="B3321" s="6" t="s">
        <v>7883</v>
      </c>
      <c r="C3321" s="6" t="n">
        <v>1788343805</v>
      </c>
      <c r="D3321" s="6" t="n">
        <v>1788345363</v>
      </c>
      <c r="E3321" s="9" t="n">
        <f aca="false">MAX(0,MIN(D3321,Scenario!$B$12)-MAX(C3321,Scenario!$B$11))/60</f>
        <v>25.9666666666667</v>
      </c>
    </row>
    <row r="3322" customFormat="false" ht="15" hidden="false" customHeight="false" outlineLevel="0" collapsed="false">
      <c r="A3322" s="6" t="s">
        <v>5355</v>
      </c>
      <c r="B3322" s="6" t="s">
        <v>7889</v>
      </c>
      <c r="C3322" s="6" t="n">
        <v>1788345271</v>
      </c>
      <c r="D3322" s="6" t="n">
        <v>1788347788</v>
      </c>
      <c r="E3322" s="9" t="n">
        <f aca="false">MAX(0,MIN(D3322,Scenario!$B$12)-MAX(C3322,Scenario!$B$11))/60</f>
        <v>41.95</v>
      </c>
    </row>
    <row r="3323" customFormat="false" ht="15" hidden="false" customHeight="false" outlineLevel="0" collapsed="false">
      <c r="A3323" s="6" t="s">
        <v>5363</v>
      </c>
      <c r="B3323" s="6" t="s">
        <v>7884</v>
      </c>
      <c r="C3323" s="6" t="n">
        <v>1788345648</v>
      </c>
      <c r="D3323" s="6" t="n">
        <v>1788348453</v>
      </c>
      <c r="E3323" s="9" t="n">
        <f aca="false">MAX(0,MIN(D3323,Scenario!$B$12)-MAX(C3323,Scenario!$B$11))/60</f>
        <v>46.75</v>
      </c>
    </row>
    <row r="3324" customFormat="false" ht="15" hidden="false" customHeight="false" outlineLevel="0" collapsed="false">
      <c r="A3324" s="6" t="s">
        <v>5365</v>
      </c>
      <c r="B3324" s="6" t="s">
        <v>7898</v>
      </c>
      <c r="C3324" s="6" t="n">
        <v>1788346427</v>
      </c>
      <c r="D3324" s="6" t="n">
        <v>1788348393</v>
      </c>
      <c r="E3324" s="9" t="n">
        <f aca="false">MAX(0,MIN(D3324,Scenario!$B$12)-MAX(C3324,Scenario!$B$11))/60</f>
        <v>32.7666666666667</v>
      </c>
    </row>
    <row r="3325" customFormat="false" ht="15" hidden="false" customHeight="false" outlineLevel="0" collapsed="false">
      <c r="A3325" s="6" t="s">
        <v>5367</v>
      </c>
      <c r="B3325" s="6" t="s">
        <v>7883</v>
      </c>
      <c r="C3325" s="6" t="n">
        <v>1788346937</v>
      </c>
      <c r="D3325" s="6" t="n">
        <v>1788351957</v>
      </c>
      <c r="E3325" s="9" t="n">
        <f aca="false">MAX(0,MIN(D3325,Scenario!$B$12)-MAX(C3325,Scenario!$B$11))/60</f>
        <v>83.6666666666667</v>
      </c>
    </row>
    <row r="3326" customFormat="false" ht="15" hidden="false" customHeight="false" outlineLevel="0" collapsed="false">
      <c r="A3326" s="6" t="s">
        <v>5369</v>
      </c>
      <c r="B3326" s="6" t="s">
        <v>7885</v>
      </c>
      <c r="C3326" s="6" t="n">
        <v>1788347029</v>
      </c>
      <c r="D3326" s="6" t="n">
        <v>1788349921</v>
      </c>
      <c r="E3326" s="9" t="n">
        <f aca="false">MAX(0,MIN(D3326,Scenario!$B$12)-MAX(C3326,Scenario!$B$11))/60</f>
        <v>48.2</v>
      </c>
    </row>
    <row r="3327" customFormat="false" ht="15" hidden="false" customHeight="false" outlineLevel="0" collapsed="false">
      <c r="A3327" s="6" t="s">
        <v>5359</v>
      </c>
      <c r="B3327" s="6" t="s">
        <v>7898</v>
      </c>
      <c r="C3327" s="6" t="n">
        <v>1788348422</v>
      </c>
      <c r="D3327" s="6" t="n">
        <v>1788349382</v>
      </c>
      <c r="E3327" s="9" t="n">
        <f aca="false">MAX(0,MIN(D3327,Scenario!$B$12)-MAX(C3327,Scenario!$B$11))/60</f>
        <v>16</v>
      </c>
    </row>
    <row r="3328" customFormat="false" ht="15" hidden="false" customHeight="false" outlineLevel="0" collapsed="false">
      <c r="A3328" s="6" t="s">
        <v>5371</v>
      </c>
      <c r="B3328" s="6" t="s">
        <v>7882</v>
      </c>
      <c r="C3328" s="6" t="n">
        <v>1788349167</v>
      </c>
      <c r="D3328" s="6" t="n">
        <v>1788351503</v>
      </c>
      <c r="E3328" s="9" t="n">
        <f aca="false">MAX(0,MIN(D3328,Scenario!$B$12)-MAX(C3328,Scenario!$B$11))/60</f>
        <v>38.9333333333333</v>
      </c>
    </row>
    <row r="3329" customFormat="false" ht="15" hidden="false" customHeight="false" outlineLevel="0" collapsed="false">
      <c r="A3329" s="6" t="s">
        <v>5373</v>
      </c>
      <c r="B3329" s="6" t="s">
        <v>7887</v>
      </c>
      <c r="C3329" s="6" t="n">
        <v>1788349345</v>
      </c>
      <c r="D3329" s="6" t="n">
        <v>1788349873</v>
      </c>
      <c r="E3329" s="9" t="n">
        <f aca="false">MAX(0,MIN(D3329,Scenario!$B$12)-MAX(C3329,Scenario!$B$11))/60</f>
        <v>8.8</v>
      </c>
    </row>
    <row r="3330" customFormat="false" ht="15" hidden="false" customHeight="false" outlineLevel="0" collapsed="false">
      <c r="A3330" s="6" t="s">
        <v>5201</v>
      </c>
      <c r="B3330" s="6" t="s">
        <v>7884</v>
      </c>
      <c r="C3330" s="6" t="n">
        <v>1788349519</v>
      </c>
      <c r="D3330" s="6" t="n">
        <v>1788349853</v>
      </c>
      <c r="E3330" s="9" t="n">
        <f aca="false">MAX(0,MIN(D3330,Scenario!$B$12)-MAX(C3330,Scenario!$B$11))/60</f>
        <v>5.56666666666667</v>
      </c>
    </row>
    <row r="3331" customFormat="false" ht="15" hidden="false" customHeight="false" outlineLevel="0" collapsed="false">
      <c r="A3331" s="6" t="s">
        <v>5373</v>
      </c>
      <c r="B3331" s="6" t="s">
        <v>7887</v>
      </c>
      <c r="C3331" s="6" t="n">
        <v>1788349892</v>
      </c>
      <c r="D3331" s="6" t="n">
        <v>1788354758</v>
      </c>
      <c r="E3331" s="9" t="n">
        <f aca="false">MAX(0,MIN(D3331,Scenario!$B$12)-MAX(C3331,Scenario!$B$11))/60</f>
        <v>81.1</v>
      </c>
    </row>
    <row r="3332" customFormat="false" ht="15" hidden="false" customHeight="false" outlineLevel="0" collapsed="false">
      <c r="A3332" s="6" t="s">
        <v>5363</v>
      </c>
      <c r="B3332" s="6" t="s">
        <v>7884</v>
      </c>
      <c r="C3332" s="6" t="n">
        <v>1788350221</v>
      </c>
      <c r="D3332" s="6" t="n">
        <v>1788352408</v>
      </c>
      <c r="E3332" s="9" t="n">
        <f aca="false">MAX(0,MIN(D3332,Scenario!$B$12)-MAX(C3332,Scenario!$B$11))/60</f>
        <v>36.45</v>
      </c>
    </row>
    <row r="3333" customFormat="false" ht="15" hidden="false" customHeight="false" outlineLevel="0" collapsed="false">
      <c r="A3333" s="6" t="s">
        <v>5375</v>
      </c>
      <c r="B3333" s="6" t="s">
        <v>7890</v>
      </c>
      <c r="C3333" s="6" t="n">
        <v>1788350439</v>
      </c>
      <c r="D3333" s="6" t="n">
        <v>1788355119</v>
      </c>
      <c r="E3333" s="9" t="n">
        <f aca="false">MAX(0,MIN(D3333,Scenario!$B$12)-MAX(C3333,Scenario!$B$11))/60</f>
        <v>78</v>
      </c>
    </row>
    <row r="3334" customFormat="false" ht="15" hidden="false" customHeight="false" outlineLevel="0" collapsed="false">
      <c r="A3334" s="6" t="s">
        <v>5377</v>
      </c>
      <c r="B3334" s="6" t="s">
        <v>7892</v>
      </c>
      <c r="C3334" s="6" t="n">
        <v>1788350445</v>
      </c>
      <c r="D3334" s="6" t="n">
        <v>1788355245</v>
      </c>
      <c r="E3334" s="9" t="n">
        <f aca="false">MAX(0,MIN(D3334,Scenario!$B$12)-MAX(C3334,Scenario!$B$11))/60</f>
        <v>80</v>
      </c>
    </row>
    <row r="3335" customFormat="false" ht="15" hidden="false" customHeight="false" outlineLevel="0" collapsed="false">
      <c r="A3335" s="6" t="s">
        <v>5379</v>
      </c>
      <c r="B3335" s="6" t="s">
        <v>7891</v>
      </c>
      <c r="C3335" s="6" t="n">
        <v>1788350480</v>
      </c>
      <c r="D3335" s="6" t="n">
        <v>1788353068</v>
      </c>
      <c r="E3335" s="9" t="n">
        <f aca="false">MAX(0,MIN(D3335,Scenario!$B$12)-MAX(C3335,Scenario!$B$11))/60</f>
        <v>43.1333333333333</v>
      </c>
    </row>
    <row r="3336" customFormat="false" ht="15" hidden="false" customHeight="false" outlineLevel="0" collapsed="false">
      <c r="A3336" s="6" t="s">
        <v>5381</v>
      </c>
      <c r="B3336" s="6" t="s">
        <v>7898</v>
      </c>
      <c r="C3336" s="6" t="n">
        <v>1788351500</v>
      </c>
      <c r="D3336" s="6" t="n">
        <v>1788352470</v>
      </c>
      <c r="E3336" s="9" t="n">
        <f aca="false">MAX(0,MIN(D3336,Scenario!$B$12)-MAX(C3336,Scenario!$B$11))/60</f>
        <v>16.1666666666667</v>
      </c>
    </row>
    <row r="3337" customFormat="false" ht="15" hidden="false" customHeight="false" outlineLevel="0" collapsed="false">
      <c r="A3337" s="6" t="s">
        <v>5357</v>
      </c>
      <c r="B3337" s="6" t="s">
        <v>7887</v>
      </c>
      <c r="C3337" s="6" t="n">
        <v>1788354765</v>
      </c>
      <c r="D3337" s="6" t="n">
        <v>1788357124</v>
      </c>
      <c r="E3337" s="9" t="n">
        <f aca="false">MAX(0,MIN(D3337,Scenario!$B$12)-MAX(C3337,Scenario!$B$11))/60</f>
        <v>39.3166666666667</v>
      </c>
    </row>
    <row r="3338" customFormat="false" ht="15" hidden="false" customHeight="false" outlineLevel="0" collapsed="false">
      <c r="A3338" s="6" t="s">
        <v>5383</v>
      </c>
      <c r="B3338" s="6" t="s">
        <v>7898</v>
      </c>
      <c r="C3338" s="6" t="n">
        <v>1788355159</v>
      </c>
      <c r="D3338" s="6" t="n">
        <v>1788355713</v>
      </c>
      <c r="E3338" s="9" t="n">
        <f aca="false">MAX(0,MIN(D3338,Scenario!$B$12)-MAX(C3338,Scenario!$B$11))/60</f>
        <v>9.23333333333333</v>
      </c>
    </row>
    <row r="3339" customFormat="false" ht="15" hidden="false" customHeight="false" outlineLevel="0" collapsed="false">
      <c r="A3339" s="6" t="s">
        <v>5385</v>
      </c>
      <c r="B3339" s="6" t="s">
        <v>7885</v>
      </c>
      <c r="C3339" s="6" t="n">
        <v>1788355516</v>
      </c>
      <c r="D3339" s="6" t="n">
        <v>1788360083</v>
      </c>
      <c r="E3339" s="9" t="n">
        <f aca="false">MAX(0,MIN(D3339,Scenario!$B$12)-MAX(C3339,Scenario!$B$11))/60</f>
        <v>76.1166666666667</v>
      </c>
    </row>
    <row r="3340" customFormat="false" ht="15" hidden="false" customHeight="false" outlineLevel="0" collapsed="false">
      <c r="A3340" s="6" t="s">
        <v>5387</v>
      </c>
      <c r="B3340" s="6" t="s">
        <v>7891</v>
      </c>
      <c r="C3340" s="6" t="n">
        <v>1788355743</v>
      </c>
      <c r="D3340" s="6" t="n">
        <v>1788359557</v>
      </c>
      <c r="E3340" s="9" t="n">
        <f aca="false">MAX(0,MIN(D3340,Scenario!$B$12)-MAX(C3340,Scenario!$B$11))/60</f>
        <v>63.5666666666667</v>
      </c>
    </row>
    <row r="3341" customFormat="false" ht="15" hidden="false" customHeight="false" outlineLevel="0" collapsed="false">
      <c r="A3341" s="6" t="s">
        <v>5383</v>
      </c>
      <c r="B3341" s="6" t="s">
        <v>7890</v>
      </c>
      <c r="C3341" s="6" t="n">
        <v>1788355771</v>
      </c>
      <c r="D3341" s="6" t="n">
        <v>1788359341</v>
      </c>
      <c r="E3341" s="9" t="n">
        <f aca="false">MAX(0,MIN(D3341,Scenario!$B$12)-MAX(C3341,Scenario!$B$11))/60</f>
        <v>59.5</v>
      </c>
    </row>
    <row r="3342" customFormat="false" ht="15" hidden="false" customHeight="false" outlineLevel="0" collapsed="false">
      <c r="A3342" s="6" t="s">
        <v>5377</v>
      </c>
      <c r="B3342" s="6" t="s">
        <v>7892</v>
      </c>
      <c r="C3342" s="6" t="n">
        <v>1788356058</v>
      </c>
      <c r="D3342" s="6" t="n">
        <v>1788361457</v>
      </c>
      <c r="E3342" s="9" t="n">
        <f aca="false">MAX(0,MIN(D3342,Scenario!$B$12)-MAX(C3342,Scenario!$B$11))/60</f>
        <v>89.9833333333333</v>
      </c>
    </row>
    <row r="3343" customFormat="false" ht="15" hidden="false" customHeight="false" outlineLevel="0" collapsed="false">
      <c r="A3343" s="6" t="s">
        <v>5389</v>
      </c>
      <c r="B3343" s="6" t="s">
        <v>7898</v>
      </c>
      <c r="C3343" s="6" t="n">
        <v>1788356067</v>
      </c>
      <c r="D3343" s="6" t="n">
        <v>1788357630</v>
      </c>
      <c r="E3343" s="9" t="n">
        <f aca="false">MAX(0,MIN(D3343,Scenario!$B$12)-MAX(C3343,Scenario!$B$11))/60</f>
        <v>26.05</v>
      </c>
    </row>
    <row r="3344" customFormat="false" ht="15" hidden="false" customHeight="false" outlineLevel="0" collapsed="false">
      <c r="A3344" s="6" t="s">
        <v>5391</v>
      </c>
      <c r="B3344" s="6" t="s">
        <v>7889</v>
      </c>
      <c r="C3344" s="6" t="n">
        <v>1788356743</v>
      </c>
      <c r="D3344" s="6" t="n">
        <v>1788358958</v>
      </c>
      <c r="E3344" s="9" t="n">
        <f aca="false">MAX(0,MIN(D3344,Scenario!$B$12)-MAX(C3344,Scenario!$B$11))/60</f>
        <v>36.9166666666667</v>
      </c>
    </row>
    <row r="3345" customFormat="false" ht="15" hidden="false" customHeight="false" outlineLevel="0" collapsed="false">
      <c r="A3345" s="6" t="s">
        <v>5237</v>
      </c>
      <c r="B3345" s="6" t="s">
        <v>7898</v>
      </c>
      <c r="C3345" s="6" t="n">
        <v>1788357668</v>
      </c>
      <c r="D3345" s="6" t="n">
        <v>1788358316</v>
      </c>
      <c r="E3345" s="9" t="n">
        <f aca="false">MAX(0,MIN(D3345,Scenario!$B$12)-MAX(C3345,Scenario!$B$11))/60</f>
        <v>10.8</v>
      </c>
    </row>
    <row r="3346" customFormat="false" ht="15" hidden="false" customHeight="false" outlineLevel="0" collapsed="false">
      <c r="A3346" s="6" t="s">
        <v>5397</v>
      </c>
      <c r="B3346" s="6" t="s">
        <v>7898</v>
      </c>
      <c r="C3346" s="6" t="n">
        <v>1788358353</v>
      </c>
      <c r="D3346" s="6" t="n">
        <v>1788359958</v>
      </c>
      <c r="E3346" s="9" t="n">
        <f aca="false">MAX(0,MIN(D3346,Scenario!$B$12)-MAX(C3346,Scenario!$B$11))/60</f>
        <v>26.75</v>
      </c>
    </row>
    <row r="3347" customFormat="false" ht="15" hidden="false" customHeight="false" outlineLevel="0" collapsed="false">
      <c r="A3347" s="6" t="s">
        <v>5393</v>
      </c>
      <c r="B3347" s="6" t="s">
        <v>7887</v>
      </c>
      <c r="C3347" s="6" t="n">
        <v>1788358975</v>
      </c>
      <c r="D3347" s="6" t="n">
        <v>1788360704</v>
      </c>
      <c r="E3347" s="9" t="n">
        <f aca="false">MAX(0,MIN(D3347,Scenario!$B$12)-MAX(C3347,Scenario!$B$11))/60</f>
        <v>28.8166666666667</v>
      </c>
    </row>
    <row r="3348" customFormat="false" ht="15" hidden="false" customHeight="false" outlineLevel="0" collapsed="false">
      <c r="A3348" s="6" t="s">
        <v>5375</v>
      </c>
      <c r="B3348" s="6" t="s">
        <v>7890</v>
      </c>
      <c r="C3348" s="6" t="n">
        <v>1788359354</v>
      </c>
      <c r="D3348" s="6" t="n">
        <v>1788361942</v>
      </c>
      <c r="E3348" s="9" t="n">
        <f aca="false">MAX(0,MIN(D3348,Scenario!$B$12)-MAX(C3348,Scenario!$B$11))/60</f>
        <v>43.1333333333333</v>
      </c>
    </row>
    <row r="3349" customFormat="false" ht="15" hidden="false" customHeight="false" outlineLevel="0" collapsed="false">
      <c r="A3349" s="6" t="s">
        <v>5399</v>
      </c>
      <c r="B3349" s="6" t="s">
        <v>7891</v>
      </c>
      <c r="C3349" s="6" t="n">
        <v>1788359574</v>
      </c>
      <c r="D3349" s="6" t="n">
        <v>1788360669</v>
      </c>
      <c r="E3349" s="9" t="n">
        <f aca="false">MAX(0,MIN(D3349,Scenario!$B$12)-MAX(C3349,Scenario!$B$11))/60</f>
        <v>18.25</v>
      </c>
    </row>
    <row r="3350" customFormat="false" ht="15" hidden="false" customHeight="false" outlineLevel="0" collapsed="false">
      <c r="A3350" s="6" t="s">
        <v>5405</v>
      </c>
      <c r="B3350" s="6" t="s">
        <v>7889</v>
      </c>
      <c r="C3350" s="6" t="n">
        <v>1788360092</v>
      </c>
      <c r="D3350" s="6" t="n">
        <v>1788362718</v>
      </c>
      <c r="E3350" s="9" t="n">
        <f aca="false">MAX(0,MIN(D3350,Scenario!$B$12)-MAX(C3350,Scenario!$B$11))/60</f>
        <v>43.7666666666667</v>
      </c>
    </row>
    <row r="3351" customFormat="false" ht="15" hidden="false" customHeight="false" outlineLevel="0" collapsed="false">
      <c r="A3351" s="6" t="s">
        <v>5401</v>
      </c>
      <c r="B3351" s="6" t="s">
        <v>7891</v>
      </c>
      <c r="C3351" s="6" t="n">
        <v>1788360729</v>
      </c>
      <c r="D3351" s="6" t="n">
        <v>1788362942</v>
      </c>
      <c r="E3351" s="9" t="n">
        <f aca="false">MAX(0,MIN(D3351,Scenario!$B$12)-MAX(C3351,Scenario!$B$11))/60</f>
        <v>36.8833333333333</v>
      </c>
    </row>
    <row r="3352" customFormat="false" ht="15" hidden="false" customHeight="false" outlineLevel="0" collapsed="false">
      <c r="A3352" s="6" t="s">
        <v>5403</v>
      </c>
      <c r="B3352" s="6" t="s">
        <v>7887</v>
      </c>
      <c r="C3352" s="6" t="n">
        <v>1788360740</v>
      </c>
      <c r="D3352" s="6" t="n">
        <v>1788362203</v>
      </c>
      <c r="E3352" s="9" t="n">
        <f aca="false">MAX(0,MIN(D3352,Scenario!$B$12)-MAX(C3352,Scenario!$B$11))/60</f>
        <v>24.3833333333333</v>
      </c>
    </row>
    <row r="3353" customFormat="false" ht="15" hidden="false" customHeight="false" outlineLevel="0" collapsed="false">
      <c r="A3353" s="6" t="s">
        <v>5395</v>
      </c>
      <c r="B3353" s="6" t="s">
        <v>7892</v>
      </c>
      <c r="C3353" s="6" t="n">
        <v>1788361470</v>
      </c>
      <c r="D3353" s="6" t="n">
        <v>1788368332</v>
      </c>
      <c r="E3353" s="9" t="n">
        <f aca="false">MAX(0,MIN(D3353,Scenario!$B$12)-MAX(C3353,Scenario!$B$11))/60</f>
        <v>114.366666666667</v>
      </c>
    </row>
    <row r="3354" customFormat="false" ht="15" hidden="false" customHeight="false" outlineLevel="0" collapsed="false">
      <c r="A3354" s="6" t="s">
        <v>5409</v>
      </c>
      <c r="B3354" s="6" t="s">
        <v>7890</v>
      </c>
      <c r="C3354" s="6" t="n">
        <v>1788361986</v>
      </c>
      <c r="D3354" s="6" t="n">
        <v>1788362693</v>
      </c>
      <c r="E3354" s="9" t="n">
        <f aca="false">MAX(0,MIN(D3354,Scenario!$B$12)-MAX(C3354,Scenario!$B$11))/60</f>
        <v>11.7833333333333</v>
      </c>
    </row>
    <row r="3355" customFormat="false" ht="15" hidden="false" customHeight="false" outlineLevel="0" collapsed="false">
      <c r="A3355" s="6" t="s">
        <v>5407</v>
      </c>
      <c r="B3355" s="6" t="s">
        <v>7890</v>
      </c>
      <c r="C3355" s="6" t="n">
        <v>1788362710</v>
      </c>
      <c r="D3355" s="6" t="n">
        <v>1788365598</v>
      </c>
      <c r="E3355" s="9" t="n">
        <f aca="false">MAX(0,MIN(D3355,Scenario!$B$12)-MAX(C3355,Scenario!$B$11))/60</f>
        <v>48.1333333333333</v>
      </c>
    </row>
    <row r="3356" customFormat="false" ht="15" hidden="false" customHeight="false" outlineLevel="0" collapsed="false">
      <c r="A3356" s="6" t="s">
        <v>5299</v>
      </c>
      <c r="B3356" s="6" t="s">
        <v>7889</v>
      </c>
      <c r="C3356" s="6" t="n">
        <v>1788362729</v>
      </c>
      <c r="D3356" s="6" t="n">
        <v>1788365930</v>
      </c>
      <c r="E3356" s="9" t="n">
        <f aca="false">MAX(0,MIN(D3356,Scenario!$B$12)-MAX(C3356,Scenario!$B$11))/60</f>
        <v>53.35</v>
      </c>
    </row>
    <row r="3357" customFormat="false" ht="15" hidden="false" customHeight="false" outlineLevel="0" collapsed="false">
      <c r="A3357" s="6" t="s">
        <v>5413</v>
      </c>
      <c r="B3357" s="6" t="s">
        <v>7891</v>
      </c>
      <c r="C3357" s="6" t="n">
        <v>1788362966</v>
      </c>
      <c r="D3357" s="6" t="n">
        <v>1788366391</v>
      </c>
      <c r="E3357" s="9" t="n">
        <f aca="false">MAX(0,MIN(D3357,Scenario!$B$12)-MAX(C3357,Scenario!$B$11))/60</f>
        <v>57.0833333333333</v>
      </c>
    </row>
    <row r="3358" customFormat="false" ht="15" hidden="false" customHeight="false" outlineLevel="0" collapsed="false">
      <c r="A3358" s="6" t="s">
        <v>5409</v>
      </c>
      <c r="B3358" s="6" t="s">
        <v>7893</v>
      </c>
      <c r="C3358" s="6" t="n">
        <v>1788364838</v>
      </c>
      <c r="D3358" s="6" t="n">
        <v>1788368712</v>
      </c>
      <c r="E3358" s="9" t="n">
        <f aca="false">MAX(0,MIN(D3358,Scenario!$B$12)-MAX(C3358,Scenario!$B$11))/60</f>
        <v>64.5666666666667</v>
      </c>
    </row>
    <row r="3359" customFormat="false" ht="15" hidden="false" customHeight="false" outlineLevel="0" collapsed="false">
      <c r="A3359" s="6" t="s">
        <v>5421</v>
      </c>
      <c r="B3359" s="6" t="s">
        <v>7894</v>
      </c>
      <c r="C3359" s="6" t="n">
        <v>1788365478</v>
      </c>
      <c r="D3359" s="6" t="n">
        <v>1788367614</v>
      </c>
      <c r="E3359" s="9" t="n">
        <f aca="false">MAX(0,MIN(D3359,Scenario!$B$12)-MAX(C3359,Scenario!$B$11))/60</f>
        <v>35.6</v>
      </c>
    </row>
    <row r="3360" customFormat="false" ht="15" hidden="false" customHeight="false" outlineLevel="0" collapsed="false">
      <c r="A3360" s="6" t="s">
        <v>5375</v>
      </c>
      <c r="B3360" s="6" t="s">
        <v>7890</v>
      </c>
      <c r="C3360" s="6" t="n">
        <v>1788365626</v>
      </c>
      <c r="D3360" s="6" t="n">
        <v>1788370357</v>
      </c>
      <c r="E3360" s="9" t="n">
        <f aca="false">MAX(0,MIN(D3360,Scenario!$B$12)-MAX(C3360,Scenario!$B$11))/60</f>
        <v>78.85</v>
      </c>
    </row>
    <row r="3361" customFormat="false" ht="15" hidden="false" customHeight="false" outlineLevel="0" collapsed="false">
      <c r="A3361" s="6" t="s">
        <v>5423</v>
      </c>
      <c r="B3361" s="6" t="s">
        <v>7895</v>
      </c>
      <c r="C3361" s="6" t="n">
        <v>1788366335</v>
      </c>
      <c r="D3361" s="6" t="n">
        <v>1788369031</v>
      </c>
      <c r="E3361" s="9" t="n">
        <f aca="false">MAX(0,MIN(D3361,Scenario!$B$12)-MAX(C3361,Scenario!$B$11))/60</f>
        <v>44.9333333333333</v>
      </c>
    </row>
    <row r="3362" customFormat="false" ht="15" hidden="false" customHeight="false" outlineLevel="0" collapsed="false">
      <c r="A3362" s="6" t="s">
        <v>5425</v>
      </c>
      <c r="B3362" s="6" t="s">
        <v>7899</v>
      </c>
      <c r="C3362" s="6" t="n">
        <v>1788366388</v>
      </c>
      <c r="D3362" s="6" t="n">
        <v>1788368691</v>
      </c>
      <c r="E3362" s="9" t="n">
        <f aca="false">MAX(0,MIN(D3362,Scenario!$B$12)-MAX(C3362,Scenario!$B$11))/60</f>
        <v>38.3833333333333</v>
      </c>
    </row>
    <row r="3363" customFormat="false" ht="15" hidden="false" customHeight="false" outlineLevel="0" collapsed="false">
      <c r="A3363" s="6" t="s">
        <v>5431</v>
      </c>
      <c r="B3363" s="6" t="s">
        <v>7894</v>
      </c>
      <c r="C3363" s="6" t="n">
        <v>1788368371</v>
      </c>
      <c r="D3363" s="6" t="n">
        <v>1788369725</v>
      </c>
      <c r="E3363" s="9" t="n">
        <f aca="false">MAX(0,MIN(D3363,Scenario!$B$12)-MAX(C3363,Scenario!$B$11))/60</f>
        <v>22.5666666666667</v>
      </c>
    </row>
    <row r="3364" customFormat="false" ht="15" hidden="false" customHeight="false" outlineLevel="0" collapsed="false">
      <c r="A3364" s="6" t="s">
        <v>5419</v>
      </c>
      <c r="B3364" s="6" t="s">
        <v>7893</v>
      </c>
      <c r="C3364" s="6" t="n">
        <v>1788368749</v>
      </c>
      <c r="D3364" s="6" t="n">
        <v>1788370821</v>
      </c>
      <c r="E3364" s="9" t="n">
        <f aca="false">MAX(0,MIN(D3364,Scenario!$B$12)-MAX(C3364,Scenario!$B$11))/60</f>
        <v>34.5333333333333</v>
      </c>
    </row>
    <row r="3365" customFormat="false" ht="15" hidden="false" customHeight="false" outlineLevel="0" collapsed="false">
      <c r="A3365" s="6" t="s">
        <v>5433</v>
      </c>
      <c r="B3365" s="6" t="s">
        <v>7891</v>
      </c>
      <c r="C3365" s="6" t="n">
        <v>1788368783</v>
      </c>
      <c r="D3365" s="6" t="n">
        <v>1788370315</v>
      </c>
      <c r="E3365" s="9" t="n">
        <f aca="false">MAX(0,MIN(D3365,Scenario!$B$12)-MAX(C3365,Scenario!$B$11))/60</f>
        <v>25.5333333333333</v>
      </c>
    </row>
    <row r="3366" customFormat="false" ht="15" hidden="false" customHeight="false" outlineLevel="0" collapsed="false">
      <c r="A3366" s="6" t="s">
        <v>5417</v>
      </c>
      <c r="B3366" s="6" t="s">
        <v>7892</v>
      </c>
      <c r="C3366" s="6" t="n">
        <v>1788370174</v>
      </c>
      <c r="D3366" s="6" t="n">
        <v>1788373069</v>
      </c>
      <c r="E3366" s="9" t="n">
        <f aca="false">MAX(0,MIN(D3366,Scenario!$B$12)-MAX(C3366,Scenario!$B$11))/60</f>
        <v>48.25</v>
      </c>
    </row>
    <row r="3367" customFormat="false" ht="15" hidden="false" customHeight="false" outlineLevel="0" collapsed="false">
      <c r="A3367" s="6" t="s">
        <v>5407</v>
      </c>
      <c r="B3367" s="6" t="s">
        <v>7890</v>
      </c>
      <c r="C3367" s="6" t="n">
        <v>1788370371</v>
      </c>
      <c r="D3367" s="6" t="n">
        <v>1788373100</v>
      </c>
      <c r="E3367" s="9" t="n">
        <f aca="false">MAX(0,MIN(D3367,Scenario!$B$12)-MAX(C3367,Scenario!$B$11))/60</f>
        <v>45.4833333333333</v>
      </c>
    </row>
    <row r="3368" customFormat="false" ht="15" hidden="false" customHeight="false" outlineLevel="0" collapsed="false">
      <c r="A3368" s="6" t="s">
        <v>5441</v>
      </c>
      <c r="B3368" s="6" t="s">
        <v>7899</v>
      </c>
      <c r="C3368" s="6" t="n">
        <v>1788370547</v>
      </c>
      <c r="D3368" s="6" t="n">
        <v>1788371211</v>
      </c>
      <c r="E3368" s="9" t="n">
        <f aca="false">MAX(0,MIN(D3368,Scenario!$B$12)-MAX(C3368,Scenario!$B$11))/60</f>
        <v>11.0666666666667</v>
      </c>
    </row>
    <row r="3369" customFormat="false" ht="15" hidden="false" customHeight="false" outlineLevel="0" collapsed="false">
      <c r="A3369" s="6" t="s">
        <v>5439</v>
      </c>
      <c r="B3369" s="6" t="s">
        <v>7893</v>
      </c>
      <c r="C3369" s="6" t="n">
        <v>1788370849</v>
      </c>
      <c r="D3369" s="6" t="n">
        <v>1788374709</v>
      </c>
      <c r="E3369" s="9" t="n">
        <f aca="false">MAX(0,MIN(D3369,Scenario!$B$12)-MAX(C3369,Scenario!$B$11))/60</f>
        <v>64.3333333333333</v>
      </c>
    </row>
    <row r="3370" customFormat="false" ht="15" hidden="false" customHeight="false" outlineLevel="0" collapsed="false">
      <c r="A3370" s="6" t="s">
        <v>5443</v>
      </c>
      <c r="B3370" s="6" t="s">
        <v>7895</v>
      </c>
      <c r="C3370" s="6" t="n">
        <v>1788371065</v>
      </c>
      <c r="D3370" s="6" t="n">
        <v>1788372798</v>
      </c>
      <c r="E3370" s="9" t="n">
        <f aca="false">MAX(0,MIN(D3370,Scenario!$B$12)-MAX(C3370,Scenario!$B$11))/60</f>
        <v>28.8833333333333</v>
      </c>
    </row>
    <row r="3371" customFormat="false" ht="15" hidden="false" customHeight="false" outlineLevel="0" collapsed="false">
      <c r="A3371" s="6" t="s">
        <v>5431</v>
      </c>
      <c r="B3371" s="6" t="s">
        <v>7894</v>
      </c>
      <c r="C3371" s="6" t="n">
        <v>1788371557</v>
      </c>
      <c r="D3371" s="6" t="n">
        <v>1788374063</v>
      </c>
      <c r="E3371" s="9" t="n">
        <f aca="false">MAX(0,MIN(D3371,Scenario!$B$12)-MAX(C3371,Scenario!$B$11))/60</f>
        <v>41.7666666666667</v>
      </c>
    </row>
    <row r="3372" customFormat="false" ht="15" hidden="false" customHeight="false" outlineLevel="0" collapsed="false">
      <c r="A3372" s="6" t="s">
        <v>5449</v>
      </c>
      <c r="B3372" s="6" t="s">
        <v>7891</v>
      </c>
      <c r="C3372" s="6" t="n">
        <v>1788371761</v>
      </c>
      <c r="D3372" s="6" t="n">
        <v>1788375940</v>
      </c>
      <c r="E3372" s="9" t="n">
        <f aca="false">MAX(0,MIN(D3372,Scenario!$B$12)-MAX(C3372,Scenario!$B$11))/60</f>
        <v>69.65</v>
      </c>
    </row>
    <row r="3373" customFormat="false" ht="15" hidden="false" customHeight="false" outlineLevel="0" collapsed="false">
      <c r="A3373" s="6" t="s">
        <v>5415</v>
      </c>
      <c r="B3373" s="6" t="s">
        <v>7896</v>
      </c>
      <c r="C3373" s="6" t="n">
        <v>1788372050</v>
      </c>
      <c r="D3373" s="6" t="n">
        <v>1788374077</v>
      </c>
      <c r="E3373" s="9" t="n">
        <f aca="false">MAX(0,MIN(D3373,Scenario!$B$12)-MAX(C3373,Scenario!$B$11))/60</f>
        <v>33.7833333333333</v>
      </c>
    </row>
    <row r="3374" customFormat="false" ht="15" hidden="false" customHeight="false" outlineLevel="0" collapsed="false">
      <c r="A3374" s="6" t="s">
        <v>5429</v>
      </c>
      <c r="B3374" s="6" t="s">
        <v>7897</v>
      </c>
      <c r="C3374" s="6" t="n">
        <v>1788372059</v>
      </c>
      <c r="D3374" s="6" t="n">
        <v>1788373868</v>
      </c>
      <c r="E3374" s="9" t="n">
        <f aca="false">MAX(0,MIN(D3374,Scenario!$B$12)-MAX(C3374,Scenario!$B$11))/60</f>
        <v>30.15</v>
      </c>
    </row>
    <row r="3375" customFormat="false" ht="15" hidden="false" customHeight="false" outlineLevel="0" collapsed="false">
      <c r="A3375" s="6" t="s">
        <v>5453</v>
      </c>
      <c r="B3375" s="6" t="s">
        <v>7899</v>
      </c>
      <c r="C3375" s="6" t="n">
        <v>1788372082</v>
      </c>
      <c r="D3375" s="6" t="n">
        <v>1788372648</v>
      </c>
      <c r="E3375" s="9" t="n">
        <f aca="false">MAX(0,MIN(D3375,Scenario!$B$12)-MAX(C3375,Scenario!$B$11))/60</f>
        <v>9.43333333333333</v>
      </c>
    </row>
    <row r="3376" customFormat="false" ht="15" hidden="false" customHeight="false" outlineLevel="0" collapsed="false">
      <c r="A3376" s="6" t="s">
        <v>5455</v>
      </c>
      <c r="B3376" s="6" t="s">
        <v>7895</v>
      </c>
      <c r="C3376" s="6" t="n">
        <v>1788372935</v>
      </c>
      <c r="D3376" s="6" t="n">
        <v>1788376171</v>
      </c>
      <c r="E3376" s="9" t="n">
        <f aca="false">MAX(0,MIN(D3376,Scenario!$B$12)-MAX(C3376,Scenario!$B$11))/60</f>
        <v>53.9333333333333</v>
      </c>
    </row>
    <row r="3377" customFormat="false" ht="15" hidden="false" customHeight="false" outlineLevel="0" collapsed="false">
      <c r="A3377" s="6" t="s">
        <v>5395</v>
      </c>
      <c r="B3377" s="6" t="s">
        <v>7892</v>
      </c>
      <c r="C3377" s="6" t="n">
        <v>1788373074</v>
      </c>
      <c r="D3377" s="6" t="n">
        <v>1788376411</v>
      </c>
      <c r="E3377" s="9" t="n">
        <f aca="false">MAX(0,MIN(D3377,Scenario!$B$12)-MAX(C3377,Scenario!$B$11))/60</f>
        <v>55.6166666666667</v>
      </c>
    </row>
    <row r="3378" customFormat="false" ht="15" hidden="false" customHeight="false" outlineLevel="0" collapsed="false">
      <c r="A3378" s="6" t="s">
        <v>5435</v>
      </c>
      <c r="B3378" s="6" t="s">
        <v>7897</v>
      </c>
      <c r="C3378" s="6" t="n">
        <v>1788373924</v>
      </c>
      <c r="D3378" s="6" t="n">
        <v>1788378413</v>
      </c>
      <c r="E3378" s="9" t="n">
        <f aca="false">MAX(0,MIN(D3378,Scenario!$B$12)-MAX(C3378,Scenario!$B$11))/60</f>
        <v>74.8166666666667</v>
      </c>
    </row>
    <row r="3379" customFormat="false" ht="15" hidden="false" customHeight="false" outlineLevel="0" collapsed="false">
      <c r="A3379" s="6" t="s">
        <v>5437</v>
      </c>
      <c r="B3379" s="6" t="s">
        <v>7896</v>
      </c>
      <c r="C3379" s="6" t="n">
        <v>1788374134</v>
      </c>
      <c r="D3379" s="6" t="n">
        <v>1788378253</v>
      </c>
      <c r="E3379" s="9" t="n">
        <f aca="false">MAX(0,MIN(D3379,Scenario!$B$12)-MAX(C3379,Scenario!$B$11))/60</f>
        <v>68.65</v>
      </c>
    </row>
    <row r="3380" customFormat="false" ht="15" hidden="false" customHeight="false" outlineLevel="0" collapsed="false">
      <c r="A3380" s="6" t="s">
        <v>5409</v>
      </c>
      <c r="B3380" s="6" t="s">
        <v>7893</v>
      </c>
      <c r="C3380" s="6" t="n">
        <v>1788374720</v>
      </c>
      <c r="D3380" s="6" t="n">
        <v>1788377237</v>
      </c>
      <c r="E3380" s="9" t="n">
        <f aca="false">MAX(0,MIN(D3380,Scenario!$B$12)-MAX(C3380,Scenario!$B$11))/60</f>
        <v>41.95</v>
      </c>
    </row>
    <row r="3381" customFormat="false" ht="15" hidden="false" customHeight="false" outlineLevel="0" collapsed="false">
      <c r="A3381" s="6" t="s">
        <v>5457</v>
      </c>
      <c r="B3381" s="6" t="s">
        <v>7890</v>
      </c>
      <c r="C3381" s="6" t="n">
        <v>1788374954</v>
      </c>
      <c r="D3381" s="6" t="n">
        <v>1788377768</v>
      </c>
      <c r="E3381" s="9" t="n">
        <f aca="false">MAX(0,MIN(D3381,Scenario!$B$12)-MAX(C3381,Scenario!$B$11))/60</f>
        <v>46.9</v>
      </c>
    </row>
    <row r="3382" customFormat="false" ht="15" hidden="false" customHeight="false" outlineLevel="0" collapsed="false">
      <c r="A3382" s="6" t="s">
        <v>5443</v>
      </c>
      <c r="B3382" s="6" t="s">
        <v>7895</v>
      </c>
      <c r="C3382" s="6" t="n">
        <v>1788376179</v>
      </c>
      <c r="D3382" s="6" t="n">
        <v>1788379864</v>
      </c>
      <c r="E3382" s="9" t="n">
        <f aca="false">MAX(0,MIN(D3382,Scenario!$B$12)-MAX(C3382,Scenario!$B$11))/60</f>
        <v>61.4166666666667</v>
      </c>
    </row>
    <row r="3383" customFormat="false" ht="15" hidden="false" customHeight="false" outlineLevel="0" collapsed="false">
      <c r="A3383" s="6" t="s">
        <v>5459</v>
      </c>
      <c r="B3383" s="6" t="s">
        <v>7892</v>
      </c>
      <c r="C3383" s="6" t="n">
        <v>1788376463</v>
      </c>
      <c r="D3383" s="6" t="n">
        <v>1788377845</v>
      </c>
      <c r="E3383" s="9" t="n">
        <f aca="false">MAX(0,MIN(D3383,Scenario!$B$12)-MAX(C3383,Scenario!$B$11))/60</f>
        <v>23.0333333333333</v>
      </c>
    </row>
    <row r="3384" customFormat="false" ht="15" hidden="false" customHeight="false" outlineLevel="0" collapsed="false">
      <c r="A3384" s="6" t="s">
        <v>5419</v>
      </c>
      <c r="B3384" s="6" t="s">
        <v>7893</v>
      </c>
      <c r="C3384" s="6" t="n">
        <v>1788377266</v>
      </c>
      <c r="D3384" s="6" t="n">
        <v>1788379232</v>
      </c>
      <c r="E3384" s="9" t="n">
        <f aca="false">MAX(0,MIN(D3384,Scenario!$B$12)-MAX(C3384,Scenario!$B$11))/60</f>
        <v>32.7666666666667</v>
      </c>
    </row>
    <row r="3385" customFormat="false" ht="15" hidden="false" customHeight="false" outlineLevel="0" collapsed="false">
      <c r="A3385" s="6" t="s">
        <v>5465</v>
      </c>
      <c r="B3385" s="6" t="s">
        <v>7894</v>
      </c>
      <c r="C3385" s="6" t="n">
        <v>1788378141</v>
      </c>
      <c r="D3385" s="6" t="n">
        <v>1788379134</v>
      </c>
      <c r="E3385" s="9" t="n">
        <f aca="false">MAX(0,MIN(D3385,Scenario!$B$12)-MAX(C3385,Scenario!$B$11))/60</f>
        <v>16.55</v>
      </c>
    </row>
    <row r="3386" customFormat="false" ht="15" hidden="false" customHeight="false" outlineLevel="0" collapsed="false">
      <c r="A3386" s="6" t="s">
        <v>5415</v>
      </c>
      <c r="B3386" s="6" t="s">
        <v>7896</v>
      </c>
      <c r="C3386" s="6" t="n">
        <v>1788378277</v>
      </c>
      <c r="D3386" s="6" t="n">
        <v>1788385111</v>
      </c>
      <c r="E3386" s="9" t="n">
        <f aca="false">MAX(0,MIN(D3386,Scenario!$B$12)-MAX(C3386,Scenario!$B$11))/60</f>
        <v>113.9</v>
      </c>
    </row>
    <row r="3387" customFormat="false" ht="15" hidden="false" customHeight="false" outlineLevel="0" collapsed="false">
      <c r="A3387" s="6" t="s">
        <v>5429</v>
      </c>
      <c r="B3387" s="6" t="s">
        <v>7897</v>
      </c>
      <c r="C3387" s="6" t="n">
        <v>1788378440</v>
      </c>
      <c r="D3387" s="6" t="n">
        <v>1788379981</v>
      </c>
      <c r="E3387" s="9" t="n">
        <f aca="false">MAX(0,MIN(D3387,Scenario!$B$12)-MAX(C3387,Scenario!$B$11))/60</f>
        <v>25.6833333333333</v>
      </c>
    </row>
    <row r="3388" customFormat="false" ht="15" hidden="false" customHeight="false" outlineLevel="0" collapsed="false">
      <c r="A3388" s="6" t="s">
        <v>5455</v>
      </c>
      <c r="B3388" s="6" t="s">
        <v>7895</v>
      </c>
      <c r="C3388" s="6" t="n">
        <v>1788379876</v>
      </c>
      <c r="D3388" s="6" t="n">
        <v>1788382673</v>
      </c>
      <c r="E3388" s="9" t="n">
        <f aca="false">MAX(0,MIN(D3388,Scenario!$B$12)-MAX(C3388,Scenario!$B$11))/60</f>
        <v>46.6166666666667</v>
      </c>
    </row>
    <row r="3389" customFormat="false" ht="15" hidden="false" customHeight="false" outlineLevel="0" collapsed="false">
      <c r="A3389" s="6" t="s">
        <v>5463</v>
      </c>
      <c r="B3389" s="6" t="s">
        <v>7897</v>
      </c>
      <c r="C3389" s="6" t="n">
        <v>1788380037</v>
      </c>
      <c r="D3389" s="6" t="n">
        <v>1788382085</v>
      </c>
      <c r="E3389" s="9" t="n">
        <f aca="false">MAX(0,MIN(D3389,Scenario!$B$12)-MAX(C3389,Scenario!$B$11))/60</f>
        <v>34.1333333333333</v>
      </c>
    </row>
    <row r="3390" customFormat="false" ht="15" hidden="false" customHeight="false" outlineLevel="0" collapsed="false">
      <c r="A3390" s="6" t="s">
        <v>5445</v>
      </c>
      <c r="B3390" s="6" t="s">
        <v>7893</v>
      </c>
      <c r="C3390" s="6" t="n">
        <v>1788381072</v>
      </c>
      <c r="D3390" s="6" t="n">
        <v>1788385905</v>
      </c>
      <c r="E3390" s="9" t="n">
        <f aca="false">MAX(0,MIN(D3390,Scenario!$B$12)-MAX(C3390,Scenario!$B$11))/60</f>
        <v>80.55</v>
      </c>
    </row>
    <row r="3391" customFormat="false" ht="15" hidden="false" customHeight="false" outlineLevel="0" collapsed="false">
      <c r="A3391" s="6" t="s">
        <v>5447</v>
      </c>
      <c r="B3391" s="6" t="s">
        <v>7897</v>
      </c>
      <c r="C3391" s="6" t="n">
        <v>1788382133</v>
      </c>
      <c r="D3391" s="6" t="n">
        <v>1788385514</v>
      </c>
      <c r="E3391" s="9" t="n">
        <f aca="false">MAX(0,MIN(D3391,Scenario!$B$12)-MAX(C3391,Scenario!$B$11))/60</f>
        <v>56.35</v>
      </c>
    </row>
    <row r="3392" customFormat="false" ht="15" hidden="false" customHeight="false" outlineLevel="0" collapsed="false">
      <c r="A3392" s="6" t="s">
        <v>5469</v>
      </c>
      <c r="B3392" s="6" t="s">
        <v>7894</v>
      </c>
      <c r="C3392" s="6" t="n">
        <v>1788382501</v>
      </c>
      <c r="D3392" s="6" t="n">
        <v>1788385440</v>
      </c>
      <c r="E3392" s="9" t="n">
        <f aca="false">MAX(0,MIN(D3392,Scenario!$B$12)-MAX(C3392,Scenario!$B$11))/60</f>
        <v>48.9833333333333</v>
      </c>
    </row>
    <row r="3393" customFormat="false" ht="15" hidden="false" customHeight="false" outlineLevel="0" collapsed="false">
      <c r="A3393" s="6" t="s">
        <v>5477</v>
      </c>
      <c r="B3393" s="6" t="s">
        <v>7899</v>
      </c>
      <c r="C3393" s="6" t="n">
        <v>1788384132</v>
      </c>
      <c r="D3393" s="6" t="n">
        <v>1788385166</v>
      </c>
      <c r="E3393" s="9" t="n">
        <f aca="false">MAX(0,MIN(D3393,Scenario!$B$12)-MAX(C3393,Scenario!$B$11))/60</f>
        <v>17.2333333333333</v>
      </c>
    </row>
    <row r="3394" customFormat="false" ht="15" hidden="false" customHeight="false" outlineLevel="0" collapsed="false">
      <c r="A3394" s="6" t="s">
        <v>5479</v>
      </c>
      <c r="B3394" s="6" t="s">
        <v>7895</v>
      </c>
      <c r="C3394" s="6" t="n">
        <v>1788385002</v>
      </c>
      <c r="D3394" s="6" t="n">
        <v>1788385964</v>
      </c>
      <c r="E3394" s="9" t="n">
        <f aca="false">MAX(0,MIN(D3394,Scenario!$B$12)-MAX(C3394,Scenario!$B$11))/60</f>
        <v>16.0333333333333</v>
      </c>
    </row>
    <row r="3395" customFormat="false" ht="15" hidden="false" customHeight="false" outlineLevel="0" collapsed="false">
      <c r="A3395" s="6" t="s">
        <v>5367</v>
      </c>
      <c r="B3395" s="6" t="s">
        <v>7896</v>
      </c>
      <c r="C3395" s="6" t="n">
        <v>1788385136</v>
      </c>
      <c r="D3395" s="6" t="n">
        <v>1788388917</v>
      </c>
      <c r="E3395" s="9" t="n">
        <f aca="false">MAX(0,MIN(D3395,Scenario!$B$12)-MAX(C3395,Scenario!$B$11))/60</f>
        <v>63.0166666666667</v>
      </c>
    </row>
    <row r="3396" customFormat="false" ht="15" hidden="false" customHeight="false" outlineLevel="0" collapsed="false">
      <c r="A3396" s="6" t="s">
        <v>5461</v>
      </c>
      <c r="B3396" s="6" t="s">
        <v>7893</v>
      </c>
      <c r="C3396" s="6" t="n">
        <v>1788385957</v>
      </c>
      <c r="D3396" s="6" t="n">
        <v>1788387348</v>
      </c>
      <c r="E3396" s="9" t="n">
        <f aca="false">MAX(0,MIN(D3396,Scenario!$B$12)-MAX(C3396,Scenario!$B$11))/60</f>
        <v>23.1833333333333</v>
      </c>
    </row>
    <row r="3397" customFormat="false" ht="15" hidden="false" customHeight="false" outlineLevel="0" collapsed="false">
      <c r="A3397" s="6" t="s">
        <v>5469</v>
      </c>
      <c r="B3397" s="6" t="s">
        <v>7894</v>
      </c>
      <c r="C3397" s="6" t="n">
        <v>1788386485</v>
      </c>
      <c r="D3397" s="6" t="n">
        <v>1788389249</v>
      </c>
      <c r="E3397" s="9" t="n">
        <f aca="false">MAX(0,MIN(D3397,Scenario!$B$12)-MAX(C3397,Scenario!$B$11))/60</f>
        <v>46.0666666666667</v>
      </c>
    </row>
    <row r="3398" customFormat="false" ht="15" hidden="false" customHeight="false" outlineLevel="0" collapsed="false">
      <c r="A3398" s="6" t="s">
        <v>5447</v>
      </c>
      <c r="B3398" s="6" t="s">
        <v>7897</v>
      </c>
      <c r="C3398" s="6" t="n">
        <v>1788387342</v>
      </c>
      <c r="D3398" s="6" t="n">
        <v>1788389819</v>
      </c>
      <c r="E3398" s="9" t="n">
        <f aca="false">MAX(0,MIN(D3398,Scenario!$B$12)-MAX(C3398,Scenario!$B$11))/60</f>
        <v>41.2833333333333</v>
      </c>
    </row>
    <row r="3399" customFormat="false" ht="15" hidden="false" customHeight="false" outlineLevel="0" collapsed="false">
      <c r="A3399" s="6" t="s">
        <v>5467</v>
      </c>
      <c r="B3399" s="6" t="s">
        <v>7893</v>
      </c>
      <c r="C3399" s="6" t="n">
        <v>1788387364</v>
      </c>
      <c r="D3399" s="6" t="n">
        <v>1788391039</v>
      </c>
      <c r="E3399" s="9" t="n">
        <f aca="false">MAX(0,MIN(D3399,Scenario!$B$12)-MAX(C3399,Scenario!$B$11))/60</f>
        <v>61.25</v>
      </c>
    </row>
    <row r="3400" customFormat="false" ht="15" hidden="false" customHeight="false" outlineLevel="0" collapsed="false">
      <c r="A3400" s="6" t="s">
        <v>5471</v>
      </c>
      <c r="B3400" s="6" t="s">
        <v>7897</v>
      </c>
      <c r="C3400" s="6" t="n">
        <v>1788389834</v>
      </c>
      <c r="D3400" s="6" t="n">
        <v>1788393938</v>
      </c>
      <c r="E3400" s="9" t="n">
        <f aca="false">MAX(0,MIN(D3400,Scenario!$B$12)-MAX(C3400,Scenario!$B$11))/60</f>
        <v>68.4</v>
      </c>
    </row>
    <row r="3401" customFormat="false" ht="15" hidden="false" customHeight="false" outlineLevel="0" collapsed="false">
      <c r="A3401" s="6" t="s">
        <v>5475</v>
      </c>
      <c r="B3401" s="6" t="s">
        <v>7896</v>
      </c>
      <c r="C3401" s="6" t="n">
        <v>1788390770</v>
      </c>
      <c r="D3401" s="6" t="n">
        <v>1788392226</v>
      </c>
      <c r="E3401" s="9" t="n">
        <f aca="false">MAX(0,MIN(D3401,Scenario!$B$12)-MAX(C3401,Scenario!$B$11))/60</f>
        <v>24.2666666666667</v>
      </c>
    </row>
    <row r="3402" customFormat="false" ht="15" hidden="false" customHeight="false" outlineLevel="0" collapsed="false">
      <c r="A3402" s="6" t="s">
        <v>5461</v>
      </c>
      <c r="B3402" s="6" t="s">
        <v>7893</v>
      </c>
      <c r="C3402" s="6" t="n">
        <v>1788391065</v>
      </c>
      <c r="D3402" s="6" t="n">
        <v>1788392538</v>
      </c>
      <c r="E3402" s="9" t="n">
        <f aca="false">MAX(0,MIN(D3402,Scenario!$B$12)-MAX(C3402,Scenario!$B$11))/60</f>
        <v>24.55</v>
      </c>
    </row>
    <row r="3403" customFormat="false" ht="15" hidden="false" customHeight="false" outlineLevel="0" collapsed="false">
      <c r="A3403" s="6" t="s">
        <v>5475</v>
      </c>
      <c r="B3403" s="6" t="s">
        <v>7896</v>
      </c>
      <c r="C3403" s="6" t="n">
        <v>1788393266</v>
      </c>
      <c r="D3403" s="6" t="n">
        <v>1788395670</v>
      </c>
      <c r="E3403" s="9" t="n">
        <f aca="false">MAX(0,MIN(D3403,Scenario!$B$12)-MAX(C3403,Scenario!$B$11))/60</f>
        <v>40.0666666666667</v>
      </c>
    </row>
    <row r="3404" customFormat="false" ht="15" hidden="false" customHeight="false" outlineLevel="0" collapsed="false">
      <c r="A3404" s="6" t="s">
        <v>5481</v>
      </c>
      <c r="B3404" s="6" t="s">
        <v>7883</v>
      </c>
      <c r="C3404" s="6" t="n">
        <v>1788411611</v>
      </c>
      <c r="D3404" s="6" t="n">
        <v>1788413499</v>
      </c>
      <c r="E3404" s="9" t="n">
        <f aca="false">MAX(0,MIN(D3404,Scenario!$B$12)-MAX(C3404,Scenario!$B$11))/60</f>
        <v>31.4666666666667</v>
      </c>
    </row>
    <row r="3405" customFormat="false" ht="15" hidden="false" customHeight="false" outlineLevel="0" collapsed="false">
      <c r="A3405" s="6" t="s">
        <v>5483</v>
      </c>
      <c r="B3405" s="6" t="s">
        <v>7884</v>
      </c>
      <c r="C3405" s="6" t="n">
        <v>1788418141</v>
      </c>
      <c r="D3405" s="6" t="n">
        <v>1788418710</v>
      </c>
      <c r="E3405" s="9" t="n">
        <f aca="false">MAX(0,MIN(D3405,Scenario!$B$12)-MAX(C3405,Scenario!$B$11))/60</f>
        <v>9.48333333333333</v>
      </c>
    </row>
    <row r="3406" customFormat="false" ht="15" hidden="false" customHeight="false" outlineLevel="0" collapsed="false">
      <c r="A3406" s="6" t="s">
        <v>5485</v>
      </c>
      <c r="B3406" s="6" t="s">
        <v>7898</v>
      </c>
      <c r="C3406" s="6" t="n">
        <v>1788420452</v>
      </c>
      <c r="D3406" s="6" t="n">
        <v>1788421241</v>
      </c>
      <c r="E3406" s="9" t="n">
        <f aca="false">MAX(0,MIN(D3406,Scenario!$B$12)-MAX(C3406,Scenario!$B$11))/60</f>
        <v>13.15</v>
      </c>
    </row>
    <row r="3407" customFormat="false" ht="15" hidden="false" customHeight="false" outlineLevel="0" collapsed="false">
      <c r="A3407" s="6" t="s">
        <v>5489</v>
      </c>
      <c r="B3407" s="6" t="s">
        <v>7898</v>
      </c>
      <c r="C3407" s="6" t="n">
        <v>1788426515</v>
      </c>
      <c r="D3407" s="6" t="n">
        <v>1788427026</v>
      </c>
      <c r="E3407" s="9" t="n">
        <f aca="false">MAX(0,MIN(D3407,Scenario!$B$12)-MAX(C3407,Scenario!$B$11))/60</f>
        <v>8.51666666666667</v>
      </c>
    </row>
    <row r="3408" customFormat="false" ht="15" hidden="false" customHeight="false" outlineLevel="0" collapsed="false">
      <c r="A3408" s="6" t="s">
        <v>5487</v>
      </c>
      <c r="B3408" s="6" t="s">
        <v>7887</v>
      </c>
      <c r="C3408" s="6" t="n">
        <v>1788426542</v>
      </c>
      <c r="D3408" s="6" t="n">
        <v>1788427843</v>
      </c>
      <c r="E3408" s="9" t="n">
        <f aca="false">MAX(0,MIN(D3408,Scenario!$B$12)-MAX(C3408,Scenario!$B$11))/60</f>
        <v>21.6833333333333</v>
      </c>
    </row>
    <row r="3409" customFormat="false" ht="15" hidden="false" customHeight="false" outlineLevel="0" collapsed="false">
      <c r="A3409" s="6" t="s">
        <v>5491</v>
      </c>
      <c r="B3409" s="6" t="s">
        <v>7883</v>
      </c>
      <c r="C3409" s="6" t="n">
        <v>1788426942</v>
      </c>
      <c r="D3409" s="6" t="n">
        <v>1788429057</v>
      </c>
      <c r="E3409" s="9" t="n">
        <f aca="false">MAX(0,MIN(D3409,Scenario!$B$12)-MAX(C3409,Scenario!$B$11))/60</f>
        <v>35.25</v>
      </c>
    </row>
    <row r="3410" customFormat="false" ht="15" hidden="false" customHeight="false" outlineLevel="0" collapsed="false">
      <c r="A3410" s="6" t="s">
        <v>5489</v>
      </c>
      <c r="B3410" s="6" t="s">
        <v>7886</v>
      </c>
      <c r="C3410" s="6" t="n">
        <v>1788427086</v>
      </c>
      <c r="D3410" s="6" t="n">
        <v>1788428378</v>
      </c>
      <c r="E3410" s="9" t="n">
        <f aca="false">MAX(0,MIN(D3410,Scenario!$B$12)-MAX(C3410,Scenario!$B$11))/60</f>
        <v>21.5333333333333</v>
      </c>
    </row>
    <row r="3411" customFormat="false" ht="15" hidden="false" customHeight="false" outlineLevel="0" collapsed="false">
      <c r="A3411" s="6" t="s">
        <v>5493</v>
      </c>
      <c r="B3411" s="6" t="s">
        <v>7888</v>
      </c>
      <c r="C3411" s="6" t="n">
        <v>1788427643</v>
      </c>
      <c r="D3411" s="6" t="n">
        <v>1788428845</v>
      </c>
      <c r="E3411" s="9" t="n">
        <f aca="false">MAX(0,MIN(D3411,Scenario!$B$12)-MAX(C3411,Scenario!$B$11))/60</f>
        <v>20.0333333333333</v>
      </c>
    </row>
    <row r="3412" customFormat="false" ht="15" hidden="false" customHeight="false" outlineLevel="0" collapsed="false">
      <c r="A3412" s="6" t="s">
        <v>5495</v>
      </c>
      <c r="B3412" s="6" t="s">
        <v>7885</v>
      </c>
      <c r="C3412" s="6" t="n">
        <v>1788428814</v>
      </c>
      <c r="D3412" s="6" t="n">
        <v>1788429306</v>
      </c>
      <c r="E3412" s="9" t="n">
        <f aca="false">MAX(0,MIN(D3412,Scenario!$B$12)-MAX(C3412,Scenario!$B$11))/60</f>
        <v>8.2</v>
      </c>
    </row>
    <row r="3413" customFormat="false" ht="15" hidden="false" customHeight="false" outlineLevel="0" collapsed="false">
      <c r="A3413" s="6" t="s">
        <v>5497</v>
      </c>
      <c r="B3413" s="6" t="s">
        <v>7898</v>
      </c>
      <c r="C3413" s="6" t="n">
        <v>1788430177</v>
      </c>
      <c r="D3413" s="6" t="n">
        <v>1788431278</v>
      </c>
      <c r="E3413" s="9" t="n">
        <f aca="false">MAX(0,MIN(D3413,Scenario!$B$12)-MAX(C3413,Scenario!$B$11))/60</f>
        <v>18.35</v>
      </c>
    </row>
    <row r="3414" customFormat="false" ht="15" hidden="false" customHeight="false" outlineLevel="0" collapsed="false">
      <c r="A3414" s="6" t="s">
        <v>5495</v>
      </c>
      <c r="B3414" s="6" t="s">
        <v>7885</v>
      </c>
      <c r="C3414" s="6" t="n">
        <v>1788431076</v>
      </c>
      <c r="D3414" s="6" t="n">
        <v>1788432366</v>
      </c>
      <c r="E3414" s="9" t="n">
        <f aca="false">MAX(0,MIN(D3414,Scenario!$B$12)-MAX(C3414,Scenario!$B$11))/60</f>
        <v>21.5</v>
      </c>
    </row>
    <row r="3415" customFormat="false" ht="15" hidden="false" customHeight="false" outlineLevel="0" collapsed="false">
      <c r="A3415" s="6" t="s">
        <v>5499</v>
      </c>
      <c r="B3415" s="6" t="s">
        <v>7884</v>
      </c>
      <c r="C3415" s="6" t="n">
        <v>1788431124</v>
      </c>
      <c r="D3415" s="6" t="n">
        <v>1788433754</v>
      </c>
      <c r="E3415" s="9" t="n">
        <f aca="false">MAX(0,MIN(D3415,Scenario!$B$12)-MAX(C3415,Scenario!$B$11))/60</f>
        <v>43.8333333333333</v>
      </c>
    </row>
    <row r="3416" customFormat="false" ht="15" hidden="false" customHeight="false" outlineLevel="0" collapsed="false">
      <c r="A3416" s="6" t="s">
        <v>5501</v>
      </c>
      <c r="B3416" s="6" t="s">
        <v>7889</v>
      </c>
      <c r="C3416" s="6" t="n">
        <v>1788431898</v>
      </c>
      <c r="D3416" s="6" t="n">
        <v>1788433310</v>
      </c>
      <c r="E3416" s="9" t="n">
        <f aca="false">MAX(0,MIN(D3416,Scenario!$B$12)-MAX(C3416,Scenario!$B$11))/60</f>
        <v>23.5333333333333</v>
      </c>
    </row>
    <row r="3417" customFormat="false" ht="15" hidden="false" customHeight="false" outlineLevel="0" collapsed="false">
      <c r="A3417" s="6" t="s">
        <v>5503</v>
      </c>
      <c r="B3417" s="6" t="s">
        <v>7887</v>
      </c>
      <c r="C3417" s="6" t="n">
        <v>1788432113</v>
      </c>
      <c r="D3417" s="6" t="n">
        <v>1788435301</v>
      </c>
      <c r="E3417" s="9" t="n">
        <f aca="false">MAX(0,MIN(D3417,Scenario!$B$12)-MAX(C3417,Scenario!$B$11))/60</f>
        <v>53.1333333333333</v>
      </c>
    </row>
    <row r="3418" customFormat="false" ht="15" hidden="false" customHeight="false" outlineLevel="0" collapsed="false">
      <c r="A3418" s="6" t="s">
        <v>5505</v>
      </c>
      <c r="B3418" s="6" t="s">
        <v>7885</v>
      </c>
      <c r="C3418" s="6" t="n">
        <v>1788434209</v>
      </c>
      <c r="D3418" s="6" t="n">
        <v>1788439038</v>
      </c>
      <c r="E3418" s="9" t="n">
        <f aca="false">MAX(0,MIN(D3418,Scenario!$B$12)-MAX(C3418,Scenario!$B$11))/60</f>
        <v>80.4833333333333</v>
      </c>
    </row>
    <row r="3419" customFormat="false" ht="15" hidden="false" customHeight="false" outlineLevel="0" collapsed="false">
      <c r="A3419" s="6" t="s">
        <v>5507</v>
      </c>
      <c r="B3419" s="6" t="s">
        <v>7883</v>
      </c>
      <c r="C3419" s="6" t="n">
        <v>1788434512</v>
      </c>
      <c r="D3419" s="6" t="n">
        <v>1788437209</v>
      </c>
      <c r="E3419" s="9" t="n">
        <f aca="false">MAX(0,MIN(D3419,Scenario!$B$12)-MAX(C3419,Scenario!$B$11))/60</f>
        <v>44.95</v>
      </c>
    </row>
    <row r="3420" customFormat="false" ht="15" hidden="false" customHeight="false" outlineLevel="0" collapsed="false">
      <c r="A3420" s="6" t="s">
        <v>5509</v>
      </c>
      <c r="B3420" s="6" t="s">
        <v>7898</v>
      </c>
      <c r="C3420" s="6" t="n">
        <v>1788434536</v>
      </c>
      <c r="D3420" s="6" t="n">
        <v>1788436566</v>
      </c>
      <c r="E3420" s="9" t="n">
        <f aca="false">MAX(0,MIN(D3420,Scenario!$B$12)-MAX(C3420,Scenario!$B$11))/60</f>
        <v>33.8333333333333</v>
      </c>
    </row>
    <row r="3421" customFormat="false" ht="15" hidden="false" customHeight="false" outlineLevel="0" collapsed="false">
      <c r="A3421" s="6" t="s">
        <v>5513</v>
      </c>
      <c r="B3421" s="6" t="s">
        <v>7886</v>
      </c>
      <c r="C3421" s="6" t="n">
        <v>1788436457</v>
      </c>
      <c r="D3421" s="6" t="n">
        <v>1788438108</v>
      </c>
      <c r="E3421" s="9" t="n">
        <f aca="false">MAX(0,MIN(D3421,Scenario!$B$12)-MAX(C3421,Scenario!$B$11))/60</f>
        <v>27.5166666666667</v>
      </c>
    </row>
    <row r="3422" customFormat="false" ht="15" hidden="false" customHeight="false" outlineLevel="0" collapsed="false">
      <c r="A3422" s="6" t="s">
        <v>5503</v>
      </c>
      <c r="B3422" s="6" t="s">
        <v>7887</v>
      </c>
      <c r="C3422" s="6" t="n">
        <v>1788436565</v>
      </c>
      <c r="D3422" s="6" t="n">
        <v>1788438261</v>
      </c>
      <c r="E3422" s="9" t="n">
        <f aca="false">MAX(0,MIN(D3422,Scenario!$B$12)-MAX(C3422,Scenario!$B$11))/60</f>
        <v>28.2666666666667</v>
      </c>
    </row>
    <row r="3423" customFormat="false" ht="15" hidden="false" customHeight="false" outlineLevel="0" collapsed="false">
      <c r="A3423" s="6" t="s">
        <v>5511</v>
      </c>
      <c r="B3423" s="6" t="s">
        <v>7890</v>
      </c>
      <c r="C3423" s="6" t="n">
        <v>1788436817</v>
      </c>
      <c r="D3423" s="6" t="n">
        <v>1788439604</v>
      </c>
      <c r="E3423" s="9" t="n">
        <f aca="false">MAX(0,MIN(D3423,Scenario!$B$12)-MAX(C3423,Scenario!$B$11))/60</f>
        <v>46.45</v>
      </c>
    </row>
    <row r="3424" customFormat="false" ht="15" hidden="false" customHeight="false" outlineLevel="0" collapsed="false">
      <c r="A3424" s="6" t="s">
        <v>5515</v>
      </c>
      <c r="B3424" s="6" t="s">
        <v>7891</v>
      </c>
      <c r="C3424" s="6" t="n">
        <v>1788437301</v>
      </c>
      <c r="D3424" s="6" t="n">
        <v>1788437738</v>
      </c>
      <c r="E3424" s="9" t="n">
        <f aca="false">MAX(0,MIN(D3424,Scenario!$B$12)-MAX(C3424,Scenario!$B$11))/60</f>
        <v>7.28333333333333</v>
      </c>
    </row>
    <row r="3425" customFormat="false" ht="15" hidden="false" customHeight="false" outlineLevel="0" collapsed="false">
      <c r="A3425" s="6" t="s">
        <v>5515</v>
      </c>
      <c r="B3425" s="6" t="s">
        <v>7892</v>
      </c>
      <c r="C3425" s="6" t="n">
        <v>1788437751</v>
      </c>
      <c r="D3425" s="6" t="n">
        <v>1788438639</v>
      </c>
      <c r="E3425" s="9" t="n">
        <f aca="false">MAX(0,MIN(D3425,Scenario!$B$12)-MAX(C3425,Scenario!$B$11))/60</f>
        <v>14.8</v>
      </c>
    </row>
    <row r="3426" customFormat="false" ht="15" hidden="false" customHeight="false" outlineLevel="0" collapsed="false">
      <c r="A3426" s="6" t="s">
        <v>5519</v>
      </c>
      <c r="B3426" s="6" t="s">
        <v>7884</v>
      </c>
      <c r="C3426" s="6" t="n">
        <v>1788438109</v>
      </c>
      <c r="D3426" s="6" t="n">
        <v>1788438584</v>
      </c>
      <c r="E3426" s="9" t="n">
        <f aca="false">MAX(0,MIN(D3426,Scenario!$B$12)-MAX(C3426,Scenario!$B$11))/60</f>
        <v>7.91666666666667</v>
      </c>
    </row>
    <row r="3427" customFormat="false" ht="15" hidden="false" customHeight="false" outlineLevel="0" collapsed="false">
      <c r="A3427" s="6" t="s">
        <v>5517</v>
      </c>
      <c r="B3427" s="6" t="s">
        <v>7886</v>
      </c>
      <c r="C3427" s="6" t="n">
        <v>1788438119</v>
      </c>
      <c r="D3427" s="6" t="n">
        <v>1788443238</v>
      </c>
      <c r="E3427" s="9" t="n">
        <f aca="false">MAX(0,MIN(D3427,Scenario!$B$12)-MAX(C3427,Scenario!$B$11))/60</f>
        <v>85.3166666666667</v>
      </c>
    </row>
    <row r="3428" customFormat="false" ht="15" hidden="false" customHeight="false" outlineLevel="0" collapsed="false">
      <c r="A3428" s="6" t="s">
        <v>5519</v>
      </c>
      <c r="B3428" s="6" t="s">
        <v>7889</v>
      </c>
      <c r="C3428" s="6" t="n">
        <v>1788438638</v>
      </c>
      <c r="D3428" s="6" t="n">
        <v>1788442049</v>
      </c>
      <c r="E3428" s="9" t="n">
        <f aca="false">MAX(0,MIN(D3428,Scenario!$B$12)-MAX(C3428,Scenario!$B$11))/60</f>
        <v>56.85</v>
      </c>
    </row>
    <row r="3429" customFormat="false" ht="15" hidden="false" customHeight="false" outlineLevel="0" collapsed="false">
      <c r="A3429" s="6" t="s">
        <v>5521</v>
      </c>
      <c r="B3429" s="6" t="s">
        <v>7891</v>
      </c>
      <c r="C3429" s="6" t="n">
        <v>1788439062</v>
      </c>
      <c r="D3429" s="6" t="n">
        <v>1788443113</v>
      </c>
      <c r="E3429" s="9" t="n">
        <f aca="false">MAX(0,MIN(D3429,Scenario!$B$12)-MAX(C3429,Scenario!$B$11))/60</f>
        <v>67.5166666666667</v>
      </c>
    </row>
    <row r="3430" customFormat="false" ht="15" hidden="false" customHeight="false" outlineLevel="0" collapsed="false">
      <c r="A3430" s="6" t="s">
        <v>5515</v>
      </c>
      <c r="B3430" s="6" t="s">
        <v>7892</v>
      </c>
      <c r="C3430" s="6" t="n">
        <v>1788439517</v>
      </c>
      <c r="D3430" s="6" t="n">
        <v>1788440226</v>
      </c>
      <c r="E3430" s="9" t="n">
        <f aca="false">MAX(0,MIN(D3430,Scenario!$B$12)-MAX(C3430,Scenario!$B$11))/60</f>
        <v>11.8166666666667</v>
      </c>
    </row>
    <row r="3431" customFormat="false" ht="15" hidden="false" customHeight="false" outlineLevel="0" collapsed="false">
      <c r="A3431" s="6" t="s">
        <v>5505</v>
      </c>
      <c r="B3431" s="6" t="s">
        <v>7885</v>
      </c>
      <c r="C3431" s="6" t="n">
        <v>1788440755</v>
      </c>
      <c r="D3431" s="6" t="n">
        <v>1788444119</v>
      </c>
      <c r="E3431" s="9" t="n">
        <f aca="false">MAX(0,MIN(D3431,Scenario!$B$12)-MAX(C3431,Scenario!$B$11))/60</f>
        <v>56.0666666666667</v>
      </c>
    </row>
    <row r="3432" customFormat="false" ht="15" hidden="false" customHeight="false" outlineLevel="0" collapsed="false">
      <c r="A3432" s="6" t="s">
        <v>5523</v>
      </c>
      <c r="B3432" s="6" t="s">
        <v>7890</v>
      </c>
      <c r="C3432" s="6" t="n">
        <v>1788441231</v>
      </c>
      <c r="D3432" s="6" t="n">
        <v>1788443346</v>
      </c>
      <c r="E3432" s="9" t="n">
        <f aca="false">MAX(0,MIN(D3432,Scenario!$B$12)-MAX(C3432,Scenario!$B$11))/60</f>
        <v>35.25</v>
      </c>
    </row>
    <row r="3433" customFormat="false" ht="15" hidden="false" customHeight="false" outlineLevel="0" collapsed="false">
      <c r="A3433" s="6" t="s">
        <v>5525</v>
      </c>
      <c r="B3433" s="6" t="s">
        <v>7898</v>
      </c>
      <c r="C3433" s="6" t="n">
        <v>1788442062</v>
      </c>
      <c r="D3433" s="6" t="n">
        <v>1788443098</v>
      </c>
      <c r="E3433" s="9" t="n">
        <f aca="false">MAX(0,MIN(D3433,Scenario!$B$12)-MAX(C3433,Scenario!$B$11))/60</f>
        <v>17.2666666666667</v>
      </c>
    </row>
    <row r="3434" customFormat="false" ht="15" hidden="false" customHeight="false" outlineLevel="0" collapsed="false">
      <c r="A3434" s="6" t="s">
        <v>5485</v>
      </c>
      <c r="B3434" s="6" t="s">
        <v>7887</v>
      </c>
      <c r="C3434" s="6" t="n">
        <v>1788442713</v>
      </c>
      <c r="D3434" s="6" t="n">
        <v>1788443587</v>
      </c>
      <c r="E3434" s="9" t="n">
        <f aca="false">MAX(0,MIN(D3434,Scenario!$B$12)-MAX(C3434,Scenario!$B$11))/60</f>
        <v>14.5666666666667</v>
      </c>
    </row>
    <row r="3435" customFormat="false" ht="15" hidden="false" customHeight="false" outlineLevel="0" collapsed="false">
      <c r="A3435" s="6" t="s">
        <v>5527</v>
      </c>
      <c r="B3435" s="6" t="s">
        <v>7892</v>
      </c>
      <c r="C3435" s="6" t="n">
        <v>1788442974</v>
      </c>
      <c r="D3435" s="6" t="n">
        <v>1788443524</v>
      </c>
      <c r="E3435" s="9" t="n">
        <f aca="false">MAX(0,MIN(D3435,Scenario!$B$12)-MAX(C3435,Scenario!$B$11))/60</f>
        <v>9.16666666666667</v>
      </c>
    </row>
    <row r="3436" customFormat="false" ht="15" hidden="false" customHeight="false" outlineLevel="0" collapsed="false">
      <c r="A3436" s="6" t="s">
        <v>5513</v>
      </c>
      <c r="B3436" s="6" t="s">
        <v>7886</v>
      </c>
      <c r="C3436" s="6" t="n">
        <v>1788443249</v>
      </c>
      <c r="D3436" s="6" t="n">
        <v>1788444672</v>
      </c>
      <c r="E3436" s="9" t="n">
        <f aca="false">MAX(0,MIN(D3436,Scenario!$B$12)-MAX(C3436,Scenario!$B$11))/60</f>
        <v>23.7166666666667</v>
      </c>
    </row>
    <row r="3437" customFormat="false" ht="15" hidden="false" customHeight="false" outlineLevel="0" collapsed="false">
      <c r="A3437" s="6" t="s">
        <v>5511</v>
      </c>
      <c r="B3437" s="6" t="s">
        <v>7890</v>
      </c>
      <c r="C3437" s="6" t="n">
        <v>1788443352</v>
      </c>
      <c r="D3437" s="6" t="n">
        <v>1788447280</v>
      </c>
      <c r="E3437" s="9" t="n">
        <f aca="false">MAX(0,MIN(D3437,Scenario!$B$12)-MAX(C3437,Scenario!$B$11))/60</f>
        <v>65.4666666666667</v>
      </c>
    </row>
    <row r="3438" customFormat="false" ht="15" hidden="false" customHeight="false" outlineLevel="0" collapsed="false">
      <c r="A3438" s="6" t="s">
        <v>5527</v>
      </c>
      <c r="B3438" s="6" t="s">
        <v>7898</v>
      </c>
      <c r="C3438" s="6" t="n">
        <v>1788443540</v>
      </c>
      <c r="D3438" s="6" t="n">
        <v>1788445260</v>
      </c>
      <c r="E3438" s="9" t="n">
        <f aca="false">MAX(0,MIN(D3438,Scenario!$B$12)-MAX(C3438,Scenario!$B$11))/60</f>
        <v>28.6666666666667</v>
      </c>
    </row>
    <row r="3439" customFormat="false" ht="15" hidden="false" customHeight="false" outlineLevel="0" collapsed="false">
      <c r="A3439" s="6" t="s">
        <v>5529</v>
      </c>
      <c r="B3439" s="6" t="s">
        <v>7891</v>
      </c>
      <c r="C3439" s="6" t="n">
        <v>1788443792</v>
      </c>
      <c r="D3439" s="6" t="n">
        <v>1788447584</v>
      </c>
      <c r="E3439" s="9" t="n">
        <f aca="false">MAX(0,MIN(D3439,Scenario!$B$12)-MAX(C3439,Scenario!$B$11))/60</f>
        <v>63.2</v>
      </c>
    </row>
    <row r="3440" customFormat="false" ht="15" hidden="false" customHeight="false" outlineLevel="0" collapsed="false">
      <c r="A3440" s="6" t="s">
        <v>5531</v>
      </c>
      <c r="B3440" s="6" t="s">
        <v>7892</v>
      </c>
      <c r="C3440" s="6" t="n">
        <v>1788443884</v>
      </c>
      <c r="D3440" s="6" t="n">
        <v>1788447012</v>
      </c>
      <c r="E3440" s="9" t="n">
        <f aca="false">MAX(0,MIN(D3440,Scenario!$B$12)-MAX(C3440,Scenario!$B$11))/60</f>
        <v>52.1333333333333</v>
      </c>
    </row>
    <row r="3441" customFormat="false" ht="15" hidden="false" customHeight="false" outlineLevel="0" collapsed="false">
      <c r="A3441" s="6" t="s">
        <v>5533</v>
      </c>
      <c r="B3441" s="6" t="s">
        <v>7889</v>
      </c>
      <c r="C3441" s="6" t="n">
        <v>1788444042</v>
      </c>
      <c r="D3441" s="6" t="n">
        <v>1788447044</v>
      </c>
      <c r="E3441" s="9" t="n">
        <f aca="false">MAX(0,MIN(D3441,Scenario!$B$12)-MAX(C3441,Scenario!$B$11))/60</f>
        <v>50.0333333333333</v>
      </c>
    </row>
    <row r="3442" customFormat="false" ht="15" hidden="false" customHeight="false" outlineLevel="0" collapsed="false">
      <c r="A3442" s="6" t="s">
        <v>5537</v>
      </c>
      <c r="B3442" s="6" t="s">
        <v>7887</v>
      </c>
      <c r="C3442" s="6" t="n">
        <v>1788444308</v>
      </c>
      <c r="D3442" s="6" t="n">
        <v>1788447120</v>
      </c>
      <c r="E3442" s="9" t="n">
        <f aca="false">MAX(0,MIN(D3442,Scenario!$B$12)-MAX(C3442,Scenario!$B$11))/60</f>
        <v>46.8666666666667</v>
      </c>
    </row>
    <row r="3443" customFormat="false" ht="15" hidden="false" customHeight="false" outlineLevel="0" collapsed="false">
      <c r="A3443" s="6" t="s">
        <v>5535</v>
      </c>
      <c r="B3443" s="6" t="s">
        <v>7892</v>
      </c>
      <c r="C3443" s="6" t="n">
        <v>1788447042</v>
      </c>
      <c r="D3443" s="6" t="n">
        <v>1788452374</v>
      </c>
      <c r="E3443" s="9" t="n">
        <f aca="false">MAX(0,MIN(D3443,Scenario!$B$12)-MAX(C3443,Scenario!$B$11))/60</f>
        <v>88.8666666666667</v>
      </c>
    </row>
    <row r="3444" customFormat="false" ht="15" hidden="false" customHeight="false" outlineLevel="0" collapsed="false">
      <c r="A3444" s="6" t="s">
        <v>5539</v>
      </c>
      <c r="B3444" s="6" t="s">
        <v>7889</v>
      </c>
      <c r="C3444" s="6" t="n">
        <v>1788447070</v>
      </c>
      <c r="D3444" s="6" t="n">
        <v>1788450730</v>
      </c>
      <c r="E3444" s="9" t="n">
        <f aca="false">MAX(0,MIN(D3444,Scenario!$B$12)-MAX(C3444,Scenario!$B$11))/60</f>
        <v>61</v>
      </c>
    </row>
    <row r="3445" customFormat="false" ht="15" hidden="false" customHeight="false" outlineLevel="0" collapsed="false">
      <c r="A3445" s="6" t="s">
        <v>5547</v>
      </c>
      <c r="B3445" s="6" t="s">
        <v>7887</v>
      </c>
      <c r="C3445" s="6" t="n">
        <v>1788447159</v>
      </c>
      <c r="D3445" s="6" t="n">
        <v>1788448097</v>
      </c>
      <c r="E3445" s="9" t="n">
        <f aca="false">MAX(0,MIN(D3445,Scenario!$B$12)-MAX(C3445,Scenario!$B$11))/60</f>
        <v>15.6333333333333</v>
      </c>
    </row>
    <row r="3446" customFormat="false" ht="15" hidden="false" customHeight="false" outlineLevel="0" collapsed="false">
      <c r="A3446" s="6" t="s">
        <v>5523</v>
      </c>
      <c r="B3446" s="6" t="s">
        <v>7890</v>
      </c>
      <c r="C3446" s="6" t="n">
        <v>1788447294</v>
      </c>
      <c r="D3446" s="6" t="n">
        <v>1788450394</v>
      </c>
      <c r="E3446" s="9" t="n">
        <f aca="false">MAX(0,MIN(D3446,Scenario!$B$12)-MAX(C3446,Scenario!$B$11))/60</f>
        <v>51.6666666666667</v>
      </c>
    </row>
    <row r="3447" customFormat="false" ht="15" hidden="false" customHeight="false" outlineLevel="0" collapsed="false">
      <c r="A3447" s="6" t="s">
        <v>5521</v>
      </c>
      <c r="B3447" s="6" t="s">
        <v>7891</v>
      </c>
      <c r="C3447" s="6" t="n">
        <v>1788447609</v>
      </c>
      <c r="D3447" s="6" t="n">
        <v>1788450266</v>
      </c>
      <c r="E3447" s="9" t="n">
        <f aca="false">MAX(0,MIN(D3447,Scenario!$B$12)-MAX(C3447,Scenario!$B$11))/60</f>
        <v>44.2833333333333</v>
      </c>
    </row>
    <row r="3448" customFormat="false" ht="15" hidden="false" customHeight="false" outlineLevel="0" collapsed="false">
      <c r="A3448" s="6" t="s">
        <v>5553</v>
      </c>
      <c r="B3448" s="6" t="s">
        <v>7887</v>
      </c>
      <c r="C3448" s="6" t="n">
        <v>1788448129</v>
      </c>
      <c r="D3448" s="6" t="n">
        <v>1788449335</v>
      </c>
      <c r="E3448" s="9" t="n">
        <f aca="false">MAX(0,MIN(D3448,Scenario!$B$12)-MAX(C3448,Scenario!$B$11))/60</f>
        <v>20.1</v>
      </c>
    </row>
    <row r="3449" customFormat="false" ht="15" hidden="false" customHeight="false" outlineLevel="0" collapsed="false">
      <c r="A3449" s="6" t="s">
        <v>5559</v>
      </c>
      <c r="B3449" s="6" t="s">
        <v>7887</v>
      </c>
      <c r="C3449" s="6" t="n">
        <v>1788449380</v>
      </c>
      <c r="D3449" s="6" t="n">
        <v>1788450002</v>
      </c>
      <c r="E3449" s="9" t="n">
        <f aca="false">MAX(0,MIN(D3449,Scenario!$B$12)-MAX(C3449,Scenario!$B$11))/60</f>
        <v>10.3666666666667</v>
      </c>
    </row>
    <row r="3450" customFormat="false" ht="15" hidden="false" customHeight="false" outlineLevel="0" collapsed="false">
      <c r="A3450" s="6" t="s">
        <v>5543</v>
      </c>
      <c r="B3450" s="6" t="s">
        <v>7887</v>
      </c>
      <c r="C3450" s="6" t="n">
        <v>1788450015</v>
      </c>
      <c r="D3450" s="6" t="n">
        <v>1788451097</v>
      </c>
      <c r="E3450" s="9" t="n">
        <f aca="false">MAX(0,MIN(D3450,Scenario!$B$12)-MAX(C3450,Scenario!$B$11))/60</f>
        <v>18.0333333333333</v>
      </c>
    </row>
    <row r="3451" customFormat="false" ht="15" hidden="false" customHeight="false" outlineLevel="0" collapsed="false">
      <c r="A3451" s="6" t="s">
        <v>5529</v>
      </c>
      <c r="B3451" s="6" t="s">
        <v>7891</v>
      </c>
      <c r="C3451" s="6" t="n">
        <v>1788450295</v>
      </c>
      <c r="D3451" s="6" t="n">
        <v>1788455965</v>
      </c>
      <c r="E3451" s="9" t="n">
        <f aca="false">MAX(0,MIN(D3451,Scenario!$B$12)-MAX(C3451,Scenario!$B$11))/60</f>
        <v>94.5</v>
      </c>
    </row>
    <row r="3452" customFormat="false" ht="15" hidden="false" customHeight="false" outlineLevel="0" collapsed="false">
      <c r="A3452" s="6" t="s">
        <v>5511</v>
      </c>
      <c r="B3452" s="6" t="s">
        <v>7890</v>
      </c>
      <c r="C3452" s="6" t="n">
        <v>1788450415</v>
      </c>
      <c r="D3452" s="6" t="n">
        <v>1788455560</v>
      </c>
      <c r="E3452" s="9" t="n">
        <f aca="false">MAX(0,MIN(D3452,Scenario!$B$12)-MAX(C3452,Scenario!$B$11))/60</f>
        <v>85.75</v>
      </c>
    </row>
    <row r="3453" customFormat="false" ht="15" hidden="false" customHeight="false" outlineLevel="0" collapsed="false">
      <c r="A3453" s="6" t="s">
        <v>5557</v>
      </c>
      <c r="B3453" s="6" t="s">
        <v>7889</v>
      </c>
      <c r="C3453" s="6" t="n">
        <v>1788450761</v>
      </c>
      <c r="D3453" s="6" t="n">
        <v>1788453274</v>
      </c>
      <c r="E3453" s="9" t="n">
        <f aca="false">MAX(0,MIN(D3453,Scenario!$B$12)-MAX(C3453,Scenario!$B$11))/60</f>
        <v>41.8833333333333</v>
      </c>
    </row>
    <row r="3454" customFormat="false" ht="15" hidden="false" customHeight="false" outlineLevel="0" collapsed="false">
      <c r="A3454" s="6" t="s">
        <v>5551</v>
      </c>
      <c r="B3454" s="6" t="s">
        <v>7887</v>
      </c>
      <c r="C3454" s="6" t="n">
        <v>1788451117</v>
      </c>
      <c r="D3454" s="6" t="n">
        <v>1788453126</v>
      </c>
      <c r="E3454" s="9" t="n">
        <f aca="false">MAX(0,MIN(D3454,Scenario!$B$12)-MAX(C3454,Scenario!$B$11))/60</f>
        <v>33.4833333333333</v>
      </c>
    </row>
    <row r="3455" customFormat="false" ht="15" hidden="false" customHeight="false" outlineLevel="0" collapsed="false">
      <c r="A3455" s="6" t="s">
        <v>5561</v>
      </c>
      <c r="B3455" s="6" t="s">
        <v>7893</v>
      </c>
      <c r="C3455" s="6" t="n">
        <v>1788451235</v>
      </c>
      <c r="D3455" s="6" t="n">
        <v>1788455637</v>
      </c>
      <c r="E3455" s="9" t="n">
        <f aca="false">MAX(0,MIN(D3455,Scenario!$B$12)-MAX(C3455,Scenario!$B$11))/60</f>
        <v>73.3666666666667</v>
      </c>
    </row>
    <row r="3456" customFormat="false" ht="15" hidden="false" customHeight="false" outlineLevel="0" collapsed="false">
      <c r="A3456" s="6" t="s">
        <v>5549</v>
      </c>
      <c r="B3456" s="6" t="s">
        <v>7895</v>
      </c>
      <c r="C3456" s="6" t="n">
        <v>1788451237</v>
      </c>
      <c r="D3456" s="6" t="n">
        <v>1788456035</v>
      </c>
      <c r="E3456" s="9" t="n">
        <f aca="false">MAX(0,MIN(D3456,Scenario!$B$12)-MAX(C3456,Scenario!$B$11))/60</f>
        <v>79.9666666666667</v>
      </c>
    </row>
    <row r="3457" customFormat="false" ht="15" hidden="false" customHeight="false" outlineLevel="0" collapsed="false">
      <c r="A3457" s="6" t="s">
        <v>5565</v>
      </c>
      <c r="B3457" s="6" t="s">
        <v>7899</v>
      </c>
      <c r="C3457" s="6" t="n">
        <v>1788452091</v>
      </c>
      <c r="D3457" s="6" t="n">
        <v>1788454118</v>
      </c>
      <c r="E3457" s="9" t="n">
        <f aca="false">MAX(0,MIN(D3457,Scenario!$B$12)-MAX(C3457,Scenario!$B$11))/60</f>
        <v>33.7833333333333</v>
      </c>
    </row>
    <row r="3458" customFormat="false" ht="15" hidden="false" customHeight="false" outlineLevel="0" collapsed="false">
      <c r="A3458" s="6" t="s">
        <v>5559</v>
      </c>
      <c r="B3458" s="6" t="s">
        <v>7892</v>
      </c>
      <c r="C3458" s="6" t="n">
        <v>1788454228</v>
      </c>
      <c r="D3458" s="6" t="n">
        <v>1788455755</v>
      </c>
      <c r="E3458" s="9" t="n">
        <f aca="false">MAX(0,MIN(D3458,Scenario!$B$12)-MAX(C3458,Scenario!$B$11))/60</f>
        <v>25.45</v>
      </c>
    </row>
    <row r="3459" customFormat="false" ht="15" hidden="false" customHeight="false" outlineLevel="0" collapsed="false">
      <c r="A3459" s="6" t="s">
        <v>5545</v>
      </c>
      <c r="B3459" s="6" t="s">
        <v>7893</v>
      </c>
      <c r="C3459" s="6" t="n">
        <v>1788455650</v>
      </c>
      <c r="D3459" s="6" t="n">
        <v>1788458820</v>
      </c>
      <c r="E3459" s="9" t="n">
        <f aca="false">MAX(0,MIN(D3459,Scenario!$B$12)-MAX(C3459,Scenario!$B$11))/60</f>
        <v>52.8333333333333</v>
      </c>
    </row>
    <row r="3460" customFormat="false" ht="15" hidden="false" customHeight="false" outlineLevel="0" collapsed="false">
      <c r="A3460" s="6" t="s">
        <v>5535</v>
      </c>
      <c r="B3460" s="6" t="s">
        <v>7892</v>
      </c>
      <c r="C3460" s="6" t="n">
        <v>1788455760</v>
      </c>
      <c r="D3460" s="6" t="n">
        <v>1788458649</v>
      </c>
      <c r="E3460" s="9" t="n">
        <f aca="false">MAX(0,MIN(D3460,Scenario!$B$12)-MAX(C3460,Scenario!$B$11))/60</f>
        <v>48.15</v>
      </c>
    </row>
    <row r="3461" customFormat="false" ht="15" hidden="false" customHeight="false" outlineLevel="0" collapsed="false">
      <c r="A3461" s="6" t="s">
        <v>5567</v>
      </c>
      <c r="B3461" s="6" t="s">
        <v>7895</v>
      </c>
      <c r="C3461" s="6" t="n">
        <v>1788456083</v>
      </c>
      <c r="D3461" s="6" t="n">
        <v>1788457857</v>
      </c>
      <c r="E3461" s="9" t="n">
        <f aca="false">MAX(0,MIN(D3461,Scenario!$B$12)-MAX(C3461,Scenario!$B$11))/60</f>
        <v>29.5666666666667</v>
      </c>
    </row>
    <row r="3462" customFormat="false" ht="15" hidden="false" customHeight="false" outlineLevel="0" collapsed="false">
      <c r="A3462" s="6" t="s">
        <v>5577</v>
      </c>
      <c r="B3462" s="6" t="s">
        <v>7890</v>
      </c>
      <c r="C3462" s="6" t="n">
        <v>1788457375</v>
      </c>
      <c r="D3462" s="6" t="n">
        <v>1788460360</v>
      </c>
      <c r="E3462" s="9" t="n">
        <f aca="false">MAX(0,MIN(D3462,Scenario!$B$12)-MAX(C3462,Scenario!$B$11))/60</f>
        <v>49.75</v>
      </c>
    </row>
    <row r="3463" customFormat="false" ht="15" hidden="false" customHeight="false" outlineLevel="0" collapsed="false">
      <c r="A3463" s="6" t="s">
        <v>5573</v>
      </c>
      <c r="B3463" s="6" t="s">
        <v>7891</v>
      </c>
      <c r="C3463" s="6" t="n">
        <v>1788457804</v>
      </c>
      <c r="D3463" s="6" t="n">
        <v>1788459934</v>
      </c>
      <c r="E3463" s="9" t="n">
        <f aca="false">MAX(0,MIN(D3463,Scenario!$B$12)-MAX(C3463,Scenario!$B$11))/60</f>
        <v>35.5</v>
      </c>
    </row>
    <row r="3464" customFormat="false" ht="15" hidden="false" customHeight="false" outlineLevel="0" collapsed="false">
      <c r="A3464" s="6" t="s">
        <v>5575</v>
      </c>
      <c r="B3464" s="6" t="s">
        <v>7895</v>
      </c>
      <c r="C3464" s="6" t="n">
        <v>1788457912</v>
      </c>
      <c r="D3464" s="6" t="n">
        <v>1788459732</v>
      </c>
      <c r="E3464" s="9" t="n">
        <f aca="false">MAX(0,MIN(D3464,Scenario!$B$12)-MAX(C3464,Scenario!$B$11))/60</f>
        <v>30.3333333333333</v>
      </c>
    </row>
    <row r="3465" customFormat="false" ht="15" hidden="false" customHeight="false" outlineLevel="0" collapsed="false">
      <c r="A3465" s="6" t="s">
        <v>5583</v>
      </c>
      <c r="B3465" s="6" t="s">
        <v>7892</v>
      </c>
      <c r="C3465" s="6" t="n">
        <v>1788458674</v>
      </c>
      <c r="D3465" s="6" t="n">
        <v>1788460924</v>
      </c>
      <c r="E3465" s="9" t="n">
        <f aca="false">MAX(0,MIN(D3465,Scenario!$B$12)-MAX(C3465,Scenario!$B$11))/60</f>
        <v>37.5</v>
      </c>
    </row>
    <row r="3466" customFormat="false" ht="15" hidden="false" customHeight="false" outlineLevel="0" collapsed="false">
      <c r="A3466" s="6" t="s">
        <v>5585</v>
      </c>
      <c r="B3466" s="6" t="s">
        <v>7899</v>
      </c>
      <c r="C3466" s="6" t="n">
        <v>1788458784</v>
      </c>
      <c r="D3466" s="6" t="n">
        <v>1788459909</v>
      </c>
      <c r="E3466" s="9" t="n">
        <f aca="false">MAX(0,MIN(D3466,Scenario!$B$12)-MAX(C3466,Scenario!$B$11))/60</f>
        <v>18.75</v>
      </c>
    </row>
    <row r="3467" customFormat="false" ht="15" hidden="false" customHeight="false" outlineLevel="0" collapsed="false">
      <c r="A3467" s="6" t="s">
        <v>5563</v>
      </c>
      <c r="B3467" s="6" t="s">
        <v>7893</v>
      </c>
      <c r="C3467" s="6" t="n">
        <v>1788458855</v>
      </c>
      <c r="D3467" s="6" t="n">
        <v>1788461050</v>
      </c>
      <c r="E3467" s="9" t="n">
        <f aca="false">MAX(0,MIN(D3467,Scenario!$B$12)-MAX(C3467,Scenario!$B$11))/60</f>
        <v>36.5833333333333</v>
      </c>
    </row>
    <row r="3468" customFormat="false" ht="15" hidden="false" customHeight="false" outlineLevel="0" collapsed="false">
      <c r="A3468" s="6" t="s">
        <v>5581</v>
      </c>
      <c r="B3468" s="6" t="s">
        <v>7895</v>
      </c>
      <c r="C3468" s="6" t="n">
        <v>1788459791</v>
      </c>
      <c r="D3468" s="6" t="n">
        <v>1788462688</v>
      </c>
      <c r="E3468" s="9" t="n">
        <f aca="false">MAX(0,MIN(D3468,Scenario!$B$12)-MAX(C3468,Scenario!$B$11))/60</f>
        <v>48.2833333333333</v>
      </c>
    </row>
    <row r="3469" customFormat="false" ht="15" hidden="false" customHeight="false" outlineLevel="0" collapsed="false">
      <c r="A3469" s="6" t="s">
        <v>5587</v>
      </c>
      <c r="B3469" s="6" t="s">
        <v>7890</v>
      </c>
      <c r="C3469" s="6" t="n">
        <v>1788460389</v>
      </c>
      <c r="D3469" s="6" t="n">
        <v>1788462992</v>
      </c>
      <c r="E3469" s="9" t="n">
        <f aca="false">MAX(0,MIN(D3469,Scenario!$B$12)-MAX(C3469,Scenario!$B$11))/60</f>
        <v>43.3833333333333</v>
      </c>
    </row>
    <row r="3470" customFormat="false" ht="15" hidden="false" customHeight="false" outlineLevel="0" collapsed="false">
      <c r="A3470" s="6" t="s">
        <v>5569</v>
      </c>
      <c r="B3470" s="6" t="s">
        <v>7893</v>
      </c>
      <c r="C3470" s="6" t="n">
        <v>1788461065</v>
      </c>
      <c r="D3470" s="6" t="n">
        <v>1788465109</v>
      </c>
      <c r="E3470" s="9" t="n">
        <f aca="false">MAX(0,MIN(D3470,Scenario!$B$12)-MAX(C3470,Scenario!$B$11))/60</f>
        <v>67.4</v>
      </c>
    </row>
    <row r="3471" customFormat="false" ht="15" hidden="false" customHeight="false" outlineLevel="0" collapsed="false">
      <c r="A3471" s="6" t="s">
        <v>5589</v>
      </c>
      <c r="B3471" s="6" t="s">
        <v>7891</v>
      </c>
      <c r="C3471" s="6" t="n">
        <v>1788461581</v>
      </c>
      <c r="D3471" s="6" t="n">
        <v>1788464670</v>
      </c>
      <c r="E3471" s="9" t="n">
        <f aca="false">MAX(0,MIN(D3471,Scenario!$B$12)-MAX(C3471,Scenario!$B$11))/60</f>
        <v>51.4833333333333</v>
      </c>
    </row>
    <row r="3472" customFormat="false" ht="15" hidden="false" customHeight="false" outlineLevel="0" collapsed="false">
      <c r="A3472" s="6" t="s">
        <v>5575</v>
      </c>
      <c r="B3472" s="6" t="s">
        <v>7895</v>
      </c>
      <c r="C3472" s="6" t="n">
        <v>1788462718</v>
      </c>
      <c r="D3472" s="6" t="n">
        <v>1788463862</v>
      </c>
      <c r="E3472" s="9" t="n">
        <f aca="false">MAX(0,MIN(D3472,Scenario!$B$12)-MAX(C3472,Scenario!$B$11))/60</f>
        <v>19.0666666666667</v>
      </c>
    </row>
    <row r="3473" customFormat="false" ht="15" hidden="false" customHeight="false" outlineLevel="0" collapsed="false">
      <c r="A3473" s="6" t="s">
        <v>5593</v>
      </c>
      <c r="B3473" s="6" t="s">
        <v>7895</v>
      </c>
      <c r="C3473" s="6" t="n">
        <v>1788463900</v>
      </c>
      <c r="D3473" s="6" t="n">
        <v>1788468657</v>
      </c>
      <c r="E3473" s="9" t="n">
        <f aca="false">MAX(0,MIN(D3473,Scenario!$B$12)-MAX(C3473,Scenario!$B$11))/60</f>
        <v>79.2833333333333</v>
      </c>
    </row>
    <row r="3474" customFormat="false" ht="15" hidden="false" customHeight="false" outlineLevel="0" collapsed="false">
      <c r="A3474" s="6" t="s">
        <v>5563</v>
      </c>
      <c r="B3474" s="6" t="s">
        <v>7893</v>
      </c>
      <c r="C3474" s="6" t="n">
        <v>1788465128</v>
      </c>
      <c r="D3474" s="6" t="n">
        <v>1788467126</v>
      </c>
      <c r="E3474" s="9" t="n">
        <f aca="false">MAX(0,MIN(D3474,Scenario!$B$12)-MAX(C3474,Scenario!$B$11))/60</f>
        <v>33.3</v>
      </c>
    </row>
    <row r="3475" customFormat="false" ht="15" hidden="false" customHeight="false" outlineLevel="0" collapsed="false">
      <c r="A3475" s="6" t="s">
        <v>5581</v>
      </c>
      <c r="B3475" s="6" t="s">
        <v>7895</v>
      </c>
      <c r="C3475" s="6" t="n">
        <v>1788468687</v>
      </c>
      <c r="D3475" s="6" t="n">
        <v>1788471512</v>
      </c>
      <c r="E3475" s="9" t="n">
        <f aca="false">MAX(0,MIN(D3475,Scenario!$B$12)-MAX(C3475,Scenario!$B$11))/60</f>
        <v>47.0833333333333</v>
      </c>
    </row>
    <row r="3476" customFormat="false" ht="15" hidden="false" customHeight="false" outlineLevel="0" collapsed="false">
      <c r="A3476" s="6" t="s">
        <v>5591</v>
      </c>
      <c r="B3476" s="6" t="s">
        <v>7893</v>
      </c>
      <c r="C3476" s="6" t="n">
        <v>1788468966</v>
      </c>
      <c r="D3476" s="6" t="n">
        <v>1788470399</v>
      </c>
      <c r="E3476" s="9" t="n">
        <f aca="false">MAX(0,MIN(D3476,Scenario!$B$12)-MAX(C3476,Scenario!$B$11))/60</f>
        <v>23.8833333333333</v>
      </c>
    </row>
    <row r="3477" customFormat="false" ht="15" hidden="false" customHeight="false" outlineLevel="0" collapsed="false">
      <c r="A3477" s="6" t="s">
        <v>5595</v>
      </c>
      <c r="B3477" s="6" t="s">
        <v>7893</v>
      </c>
      <c r="C3477" s="6" t="n">
        <v>1788470451</v>
      </c>
      <c r="D3477" s="6" t="n">
        <v>1788472258</v>
      </c>
      <c r="E3477" s="9" t="n">
        <f aca="false">MAX(0,MIN(D3477,Scenario!$B$12)-MAX(C3477,Scenario!$B$11))/60</f>
        <v>30.1166666666667</v>
      </c>
    </row>
    <row r="3478" customFormat="false" ht="15" hidden="false" customHeight="false" outlineLevel="0" collapsed="false">
      <c r="A3478" s="6" t="s">
        <v>5571</v>
      </c>
      <c r="B3478" s="6" t="s">
        <v>7893</v>
      </c>
      <c r="C3478" s="6" t="n">
        <v>1788472268</v>
      </c>
      <c r="D3478" s="6" t="n">
        <v>1788476557</v>
      </c>
      <c r="E3478" s="9" t="n">
        <f aca="false">MAX(0,MIN(D3478,Scenario!$B$12)-MAX(C3478,Scenario!$B$11))/60</f>
        <v>71.4833333333333</v>
      </c>
    </row>
    <row r="3479" customFormat="false" ht="15" hidden="false" customHeight="false" outlineLevel="0" collapsed="false">
      <c r="A3479" s="6" t="s">
        <v>5599</v>
      </c>
      <c r="B3479" s="6" t="s">
        <v>7895</v>
      </c>
      <c r="C3479" s="6" t="n">
        <v>1788473326</v>
      </c>
      <c r="D3479" s="6" t="n">
        <v>1788474873</v>
      </c>
      <c r="E3479" s="9" t="n">
        <f aca="false">MAX(0,MIN(D3479,Scenario!$B$12)-MAX(C3479,Scenario!$B$11))/60</f>
        <v>25.7833333333333</v>
      </c>
    </row>
    <row r="3480" customFormat="false" ht="15" hidden="false" customHeight="false" outlineLevel="0" collapsed="false">
      <c r="A3480" s="6" t="s">
        <v>5591</v>
      </c>
      <c r="B3480" s="6" t="s">
        <v>7893</v>
      </c>
      <c r="C3480" s="6" t="n">
        <v>1788476580</v>
      </c>
      <c r="D3480" s="6" t="n">
        <v>1788478587</v>
      </c>
      <c r="E3480" s="9" t="n">
        <f aca="false">MAX(0,MIN(D3480,Scenario!$B$12)-MAX(C3480,Scenario!$B$11))/60</f>
        <v>33.45</v>
      </c>
    </row>
    <row r="3481" customFormat="false" ht="15" hidden="false" customHeight="false" outlineLevel="0" collapsed="false">
      <c r="A3481" s="6" t="s">
        <v>5595</v>
      </c>
      <c r="B3481" s="6" t="s">
        <v>7893</v>
      </c>
      <c r="C3481" s="6" t="n">
        <v>1788478594</v>
      </c>
      <c r="D3481" s="6" t="n">
        <v>1788479594</v>
      </c>
      <c r="E3481" s="9" t="n">
        <f aca="false">MAX(0,MIN(D3481,Scenario!$B$12)-MAX(C3481,Scenario!$B$11))/60</f>
        <v>16.6666666666667</v>
      </c>
    </row>
    <row r="3482" customFormat="false" ht="15" hidden="false" customHeight="false" outlineLevel="0" collapsed="false">
      <c r="A3482" s="6" t="s">
        <v>5603</v>
      </c>
      <c r="B3482" s="6" t="s">
        <v>7884</v>
      </c>
      <c r="C3482" s="6" t="n">
        <v>1788498025</v>
      </c>
      <c r="D3482" s="6" t="n">
        <v>1788501803</v>
      </c>
      <c r="E3482" s="9" t="n">
        <f aca="false">MAX(0,MIN(D3482,Scenario!$B$12)-MAX(C3482,Scenario!$B$11))/60</f>
        <v>62.9666666666667</v>
      </c>
    </row>
    <row r="3483" customFormat="false" ht="15" hidden="false" customHeight="false" outlineLevel="0" collapsed="false">
      <c r="A3483" s="6" t="s">
        <v>5601</v>
      </c>
      <c r="B3483" s="6" t="s">
        <v>7882</v>
      </c>
      <c r="C3483" s="6" t="n">
        <v>1788498030</v>
      </c>
      <c r="D3483" s="6" t="n">
        <v>1788500723</v>
      </c>
      <c r="E3483" s="9" t="n">
        <f aca="false">MAX(0,MIN(D3483,Scenario!$B$12)-MAX(C3483,Scenario!$B$11))/60</f>
        <v>44.8833333333333</v>
      </c>
    </row>
    <row r="3484" customFormat="false" ht="15" hidden="false" customHeight="false" outlineLevel="0" collapsed="false">
      <c r="A3484" s="6" t="s">
        <v>5587</v>
      </c>
      <c r="B3484" s="6" t="s">
        <v>7883</v>
      </c>
      <c r="C3484" s="6" t="n">
        <v>1788498039</v>
      </c>
      <c r="D3484" s="6" t="n">
        <v>1788500341</v>
      </c>
      <c r="E3484" s="9" t="n">
        <f aca="false">MAX(0,MIN(D3484,Scenario!$B$12)-MAX(C3484,Scenario!$B$11))/60</f>
        <v>38.3666666666667</v>
      </c>
    </row>
    <row r="3485" customFormat="false" ht="15" hidden="false" customHeight="false" outlineLevel="0" collapsed="false">
      <c r="A3485" s="6" t="s">
        <v>5607</v>
      </c>
      <c r="B3485" s="6" t="s">
        <v>7883</v>
      </c>
      <c r="C3485" s="6" t="n">
        <v>1788500380</v>
      </c>
      <c r="D3485" s="6" t="n">
        <v>1788502602</v>
      </c>
      <c r="E3485" s="9" t="n">
        <f aca="false">MAX(0,MIN(D3485,Scenario!$B$12)-MAX(C3485,Scenario!$B$11))/60</f>
        <v>37.0333333333333</v>
      </c>
    </row>
    <row r="3486" customFormat="false" ht="15" hidden="false" customHeight="false" outlineLevel="0" collapsed="false">
      <c r="A3486" s="6" t="s">
        <v>5579</v>
      </c>
      <c r="B3486" s="6" t="s">
        <v>7884</v>
      </c>
      <c r="C3486" s="6" t="n">
        <v>1788501823</v>
      </c>
      <c r="D3486" s="6" t="n">
        <v>1788505929</v>
      </c>
      <c r="E3486" s="9" t="n">
        <f aca="false">MAX(0,MIN(D3486,Scenario!$B$12)-MAX(C3486,Scenario!$B$11))/60</f>
        <v>68.4333333333333</v>
      </c>
    </row>
    <row r="3487" customFormat="false" ht="15" hidden="false" customHeight="false" outlineLevel="0" collapsed="false">
      <c r="A3487" s="6" t="s">
        <v>5611</v>
      </c>
      <c r="B3487" s="6" t="s">
        <v>7883</v>
      </c>
      <c r="C3487" s="6" t="n">
        <v>1788502629</v>
      </c>
      <c r="D3487" s="6" t="n">
        <v>1788504769</v>
      </c>
      <c r="E3487" s="9" t="n">
        <f aca="false">MAX(0,MIN(D3487,Scenario!$B$12)-MAX(C3487,Scenario!$B$11))/60</f>
        <v>35.6666666666667</v>
      </c>
    </row>
    <row r="3488" customFormat="false" ht="15" hidden="false" customHeight="false" outlineLevel="0" collapsed="false">
      <c r="A3488" s="6" t="s">
        <v>5613</v>
      </c>
      <c r="B3488" s="6" t="s">
        <v>7882</v>
      </c>
      <c r="C3488" s="6" t="n">
        <v>1788503207</v>
      </c>
      <c r="D3488" s="6" t="n">
        <v>1788504860</v>
      </c>
      <c r="E3488" s="9" t="n">
        <f aca="false">MAX(0,MIN(D3488,Scenario!$B$12)-MAX(C3488,Scenario!$B$11))/60</f>
        <v>27.55</v>
      </c>
    </row>
    <row r="3489" customFormat="false" ht="15" hidden="false" customHeight="false" outlineLevel="0" collapsed="false">
      <c r="A3489" s="6" t="s">
        <v>5609</v>
      </c>
      <c r="B3489" s="6" t="s">
        <v>7883</v>
      </c>
      <c r="C3489" s="6" t="n">
        <v>1788504811</v>
      </c>
      <c r="D3489" s="6" t="n">
        <v>1788509758</v>
      </c>
      <c r="E3489" s="9" t="n">
        <f aca="false">MAX(0,MIN(D3489,Scenario!$B$12)-MAX(C3489,Scenario!$B$11))/60</f>
        <v>82.45</v>
      </c>
    </row>
    <row r="3490" customFormat="false" ht="15" hidden="false" customHeight="false" outlineLevel="0" collapsed="false">
      <c r="A3490" s="6" t="s">
        <v>5597</v>
      </c>
      <c r="B3490" s="6" t="s">
        <v>7885</v>
      </c>
      <c r="C3490" s="6" t="n">
        <v>1788505214</v>
      </c>
      <c r="D3490" s="6" t="n">
        <v>1788506759</v>
      </c>
      <c r="E3490" s="9" t="n">
        <f aca="false">MAX(0,MIN(D3490,Scenario!$B$12)-MAX(C3490,Scenario!$B$11))/60</f>
        <v>25.75</v>
      </c>
    </row>
    <row r="3491" customFormat="false" ht="15" hidden="false" customHeight="false" outlineLevel="0" collapsed="false">
      <c r="A3491" s="6" t="s">
        <v>5603</v>
      </c>
      <c r="B3491" s="6" t="s">
        <v>7884</v>
      </c>
      <c r="C3491" s="6" t="n">
        <v>1788505942</v>
      </c>
      <c r="D3491" s="6" t="n">
        <v>1788508838</v>
      </c>
      <c r="E3491" s="9" t="n">
        <f aca="false">MAX(0,MIN(D3491,Scenario!$B$12)-MAX(C3491,Scenario!$B$11))/60</f>
        <v>48.2666666666667</v>
      </c>
    </row>
    <row r="3492" customFormat="false" ht="15" hidden="false" customHeight="false" outlineLevel="0" collapsed="false">
      <c r="A3492" s="6" t="s">
        <v>5471</v>
      </c>
      <c r="B3492" s="6" t="s">
        <v>7885</v>
      </c>
      <c r="C3492" s="6" t="n">
        <v>1788506804</v>
      </c>
      <c r="D3492" s="6" t="n">
        <v>1788510041</v>
      </c>
      <c r="E3492" s="9" t="n">
        <f aca="false">MAX(0,MIN(D3492,Scenario!$B$12)-MAX(C3492,Scenario!$B$11))/60</f>
        <v>53.95</v>
      </c>
    </row>
    <row r="3493" customFormat="false" ht="15" hidden="false" customHeight="false" outlineLevel="0" collapsed="false">
      <c r="A3493" s="6" t="s">
        <v>5615</v>
      </c>
      <c r="B3493" s="6" t="s">
        <v>7898</v>
      </c>
      <c r="C3493" s="6" t="n">
        <v>1788508969</v>
      </c>
      <c r="D3493" s="6" t="n">
        <v>1788509533</v>
      </c>
      <c r="E3493" s="9" t="n">
        <f aca="false">MAX(0,MIN(D3493,Scenario!$B$12)-MAX(C3493,Scenario!$B$11))/60</f>
        <v>9.4</v>
      </c>
    </row>
    <row r="3494" customFormat="false" ht="15" hidden="false" customHeight="false" outlineLevel="0" collapsed="false">
      <c r="A3494" s="6" t="s">
        <v>5617</v>
      </c>
      <c r="B3494" s="6" t="s">
        <v>7882</v>
      </c>
      <c r="C3494" s="6" t="n">
        <v>1788509170</v>
      </c>
      <c r="D3494" s="6" t="n">
        <v>1788512040</v>
      </c>
      <c r="E3494" s="9" t="n">
        <f aca="false">MAX(0,MIN(D3494,Scenario!$B$12)-MAX(C3494,Scenario!$B$11))/60</f>
        <v>47.8333333333333</v>
      </c>
    </row>
    <row r="3495" customFormat="false" ht="15" hidden="false" customHeight="false" outlineLevel="0" collapsed="false">
      <c r="A3495" s="6" t="s">
        <v>5619</v>
      </c>
      <c r="B3495" s="6" t="s">
        <v>7884</v>
      </c>
      <c r="C3495" s="6" t="n">
        <v>1788510134</v>
      </c>
      <c r="D3495" s="6" t="n">
        <v>1788510588</v>
      </c>
      <c r="E3495" s="9" t="n">
        <f aca="false">MAX(0,MIN(D3495,Scenario!$B$12)-MAX(C3495,Scenario!$B$11))/60</f>
        <v>7.56666666666667</v>
      </c>
    </row>
    <row r="3496" customFormat="false" ht="15" hidden="false" customHeight="false" outlineLevel="0" collapsed="false">
      <c r="A3496" s="6" t="s">
        <v>5623</v>
      </c>
      <c r="B3496" s="6" t="s">
        <v>7883</v>
      </c>
      <c r="C3496" s="6" t="n">
        <v>1788510673</v>
      </c>
      <c r="D3496" s="6" t="n">
        <v>1788511142</v>
      </c>
      <c r="E3496" s="9" t="n">
        <f aca="false">MAX(0,MIN(D3496,Scenario!$B$12)-MAX(C3496,Scenario!$B$11))/60</f>
        <v>7.81666666666667</v>
      </c>
    </row>
    <row r="3497" customFormat="false" ht="15" hidden="false" customHeight="false" outlineLevel="0" collapsed="false">
      <c r="A3497" s="6" t="s">
        <v>5621</v>
      </c>
      <c r="B3497" s="6" t="s">
        <v>7898</v>
      </c>
      <c r="C3497" s="6" t="n">
        <v>1788510680</v>
      </c>
      <c r="D3497" s="6" t="n">
        <v>1788511301</v>
      </c>
      <c r="E3497" s="9" t="n">
        <f aca="false">MAX(0,MIN(D3497,Scenario!$B$12)-MAX(C3497,Scenario!$B$11))/60</f>
        <v>10.35</v>
      </c>
    </row>
    <row r="3498" customFormat="false" ht="15" hidden="false" customHeight="false" outlineLevel="0" collapsed="false">
      <c r="A3498" s="6" t="s">
        <v>5623</v>
      </c>
      <c r="B3498" s="6" t="s">
        <v>7885</v>
      </c>
      <c r="C3498" s="6" t="n">
        <v>1788511164</v>
      </c>
      <c r="D3498" s="6" t="n">
        <v>1788513814</v>
      </c>
      <c r="E3498" s="9" t="n">
        <f aca="false">MAX(0,MIN(D3498,Scenario!$B$12)-MAX(C3498,Scenario!$B$11))/60</f>
        <v>44.1666666666667</v>
      </c>
    </row>
    <row r="3499" customFormat="false" ht="15" hidden="false" customHeight="false" outlineLevel="0" collapsed="false">
      <c r="A3499" s="6" t="s">
        <v>5621</v>
      </c>
      <c r="B3499" s="6" t="s">
        <v>7884</v>
      </c>
      <c r="C3499" s="6" t="n">
        <v>1788511319</v>
      </c>
      <c r="D3499" s="6" t="n">
        <v>1788513093</v>
      </c>
      <c r="E3499" s="9" t="n">
        <f aca="false">MAX(0,MIN(D3499,Scenario!$B$12)-MAX(C3499,Scenario!$B$11))/60</f>
        <v>29.5666666666667</v>
      </c>
    </row>
    <row r="3500" customFormat="false" ht="15" hidden="false" customHeight="false" outlineLevel="0" collapsed="false">
      <c r="A3500" s="6" t="s">
        <v>5615</v>
      </c>
      <c r="B3500" s="6" t="s">
        <v>7898</v>
      </c>
      <c r="C3500" s="6" t="n">
        <v>1788511634</v>
      </c>
      <c r="D3500" s="6" t="n">
        <v>1788512033</v>
      </c>
      <c r="E3500" s="9" t="n">
        <f aca="false">MAX(0,MIN(D3500,Scenario!$B$12)-MAX(C3500,Scenario!$B$11))/60</f>
        <v>6.65</v>
      </c>
    </row>
    <row r="3501" customFormat="false" ht="15" hidden="false" customHeight="false" outlineLevel="0" collapsed="false">
      <c r="A3501" s="6" t="s">
        <v>5619</v>
      </c>
      <c r="B3501" s="6" t="s">
        <v>7884</v>
      </c>
      <c r="C3501" s="6" t="n">
        <v>1788513120</v>
      </c>
      <c r="D3501" s="6" t="n">
        <v>1788513686</v>
      </c>
      <c r="E3501" s="9" t="n">
        <f aca="false">MAX(0,MIN(D3501,Scenario!$B$12)-MAX(C3501,Scenario!$B$11))/60</f>
        <v>9.43333333333333</v>
      </c>
    </row>
    <row r="3502" customFormat="false" ht="15" hidden="false" customHeight="false" outlineLevel="0" collapsed="false">
      <c r="A3502" s="6" t="s">
        <v>5625</v>
      </c>
      <c r="B3502" s="6" t="s">
        <v>7887</v>
      </c>
      <c r="C3502" s="6" t="n">
        <v>1788514076</v>
      </c>
      <c r="D3502" s="6" t="n">
        <v>1788517981</v>
      </c>
      <c r="E3502" s="9" t="n">
        <f aca="false">MAX(0,MIN(D3502,Scenario!$B$12)-MAX(C3502,Scenario!$B$11))/60</f>
        <v>65.0833333333333</v>
      </c>
    </row>
    <row r="3503" customFormat="false" ht="15" hidden="false" customHeight="false" outlineLevel="0" collapsed="false">
      <c r="A3503" s="6" t="s">
        <v>5627</v>
      </c>
      <c r="B3503" s="6" t="s">
        <v>7885</v>
      </c>
      <c r="C3503" s="6" t="n">
        <v>1788514459</v>
      </c>
      <c r="D3503" s="6" t="n">
        <v>1788514791</v>
      </c>
      <c r="E3503" s="9" t="n">
        <f aca="false">MAX(0,MIN(D3503,Scenario!$B$12)-MAX(C3503,Scenario!$B$11))/60</f>
        <v>5.53333333333333</v>
      </c>
    </row>
    <row r="3504" customFormat="false" ht="15" hidden="false" customHeight="false" outlineLevel="0" collapsed="false">
      <c r="A3504" s="6" t="s">
        <v>5629</v>
      </c>
      <c r="B3504" s="6" t="s">
        <v>7898</v>
      </c>
      <c r="C3504" s="6" t="n">
        <v>1788514591</v>
      </c>
      <c r="D3504" s="6" t="n">
        <v>1788515219</v>
      </c>
      <c r="E3504" s="9" t="n">
        <f aca="false">MAX(0,MIN(D3504,Scenario!$B$12)-MAX(C3504,Scenario!$B$11))/60</f>
        <v>10.4666666666667</v>
      </c>
    </row>
    <row r="3505" customFormat="false" ht="15" hidden="false" customHeight="false" outlineLevel="0" collapsed="false">
      <c r="A3505" s="6" t="s">
        <v>5627</v>
      </c>
      <c r="B3505" s="6" t="s">
        <v>7889</v>
      </c>
      <c r="C3505" s="6" t="n">
        <v>1788514804</v>
      </c>
      <c r="D3505" s="6" t="n">
        <v>1788517183</v>
      </c>
      <c r="E3505" s="9" t="n">
        <f aca="false">MAX(0,MIN(D3505,Scenario!$B$12)-MAX(C3505,Scenario!$B$11))/60</f>
        <v>39.65</v>
      </c>
    </row>
    <row r="3506" customFormat="false" ht="15" hidden="false" customHeight="false" outlineLevel="0" collapsed="false">
      <c r="A3506" s="6" t="s">
        <v>5631</v>
      </c>
      <c r="B3506" s="6" t="s">
        <v>7882</v>
      </c>
      <c r="C3506" s="6" t="n">
        <v>1788515089</v>
      </c>
      <c r="D3506" s="6" t="n">
        <v>1788518965</v>
      </c>
      <c r="E3506" s="9" t="n">
        <f aca="false">MAX(0,MIN(D3506,Scenario!$B$12)-MAX(C3506,Scenario!$B$11))/60</f>
        <v>64.6</v>
      </c>
    </row>
    <row r="3507" customFormat="false" ht="15" hidden="false" customHeight="false" outlineLevel="0" collapsed="false">
      <c r="A3507" s="6" t="s">
        <v>5633</v>
      </c>
      <c r="B3507" s="6" t="s">
        <v>7883</v>
      </c>
      <c r="C3507" s="6" t="n">
        <v>1788515478</v>
      </c>
      <c r="D3507" s="6" t="n">
        <v>1788516067</v>
      </c>
      <c r="E3507" s="9" t="n">
        <f aca="false">MAX(0,MIN(D3507,Scenario!$B$12)-MAX(C3507,Scenario!$B$11))/60</f>
        <v>9.81666666666667</v>
      </c>
    </row>
    <row r="3508" customFormat="false" ht="15" hidden="false" customHeight="false" outlineLevel="0" collapsed="false">
      <c r="A3508" s="6" t="s">
        <v>5635</v>
      </c>
      <c r="B3508" s="6" t="s">
        <v>7885</v>
      </c>
      <c r="C3508" s="6" t="n">
        <v>1788515657</v>
      </c>
      <c r="D3508" s="6" t="n">
        <v>1788518983</v>
      </c>
      <c r="E3508" s="9" t="n">
        <f aca="false">MAX(0,MIN(D3508,Scenario!$B$12)-MAX(C3508,Scenario!$B$11))/60</f>
        <v>55.4333333333333</v>
      </c>
    </row>
    <row r="3509" customFormat="false" ht="15" hidden="false" customHeight="false" outlineLevel="0" collapsed="false">
      <c r="A3509" s="6" t="s">
        <v>5637</v>
      </c>
      <c r="B3509" s="6" t="s">
        <v>7898</v>
      </c>
      <c r="C3509" s="6" t="n">
        <v>1788515822</v>
      </c>
      <c r="D3509" s="6" t="n">
        <v>1788517993</v>
      </c>
      <c r="E3509" s="9" t="n">
        <f aca="false">MAX(0,MIN(D3509,Scenario!$B$12)-MAX(C3509,Scenario!$B$11))/60</f>
        <v>36.1833333333333</v>
      </c>
    </row>
    <row r="3510" customFormat="false" ht="15" hidden="false" customHeight="false" outlineLevel="0" collapsed="false">
      <c r="A3510" s="6" t="s">
        <v>5639</v>
      </c>
      <c r="B3510" s="6" t="s">
        <v>7884</v>
      </c>
      <c r="C3510" s="6" t="n">
        <v>1788517615</v>
      </c>
      <c r="D3510" s="6" t="n">
        <v>1788518936</v>
      </c>
      <c r="E3510" s="9" t="n">
        <f aca="false">MAX(0,MIN(D3510,Scenario!$B$12)-MAX(C3510,Scenario!$B$11))/60</f>
        <v>22.0166666666667</v>
      </c>
    </row>
    <row r="3511" customFormat="false" ht="15" hidden="false" customHeight="false" outlineLevel="0" collapsed="false">
      <c r="A3511" s="6" t="s">
        <v>5641</v>
      </c>
      <c r="B3511" s="6" t="s">
        <v>7883</v>
      </c>
      <c r="C3511" s="6" t="n">
        <v>1788518032</v>
      </c>
      <c r="D3511" s="6" t="n">
        <v>1788520495</v>
      </c>
      <c r="E3511" s="9" t="n">
        <f aca="false">MAX(0,MIN(D3511,Scenario!$B$12)-MAX(C3511,Scenario!$B$11))/60</f>
        <v>41.05</v>
      </c>
    </row>
    <row r="3512" customFormat="false" ht="15" hidden="false" customHeight="false" outlineLevel="0" collapsed="false">
      <c r="A3512" s="6" t="s">
        <v>5643</v>
      </c>
      <c r="B3512" s="6" t="s">
        <v>7887</v>
      </c>
      <c r="C3512" s="6" t="n">
        <v>1788518699</v>
      </c>
      <c r="D3512" s="6" t="n">
        <v>1788519491</v>
      </c>
      <c r="E3512" s="9" t="n">
        <f aca="false">MAX(0,MIN(D3512,Scenario!$B$12)-MAX(C3512,Scenario!$B$11))/60</f>
        <v>13.2</v>
      </c>
    </row>
    <row r="3513" customFormat="false" ht="15" hidden="false" customHeight="false" outlineLevel="0" collapsed="false">
      <c r="A3513" s="6" t="s">
        <v>5645</v>
      </c>
      <c r="B3513" s="6" t="s">
        <v>7884</v>
      </c>
      <c r="C3513" s="6" t="n">
        <v>1788519983</v>
      </c>
      <c r="D3513" s="6" t="n">
        <v>1788523763</v>
      </c>
      <c r="E3513" s="9" t="n">
        <f aca="false">MAX(0,MIN(D3513,Scenario!$B$12)-MAX(C3513,Scenario!$B$11))/60</f>
        <v>63</v>
      </c>
    </row>
    <row r="3514" customFormat="false" ht="15" hidden="false" customHeight="false" outlineLevel="0" collapsed="false">
      <c r="A3514" s="6" t="s">
        <v>5625</v>
      </c>
      <c r="B3514" s="6" t="s">
        <v>7887</v>
      </c>
      <c r="C3514" s="6" t="n">
        <v>1788520252</v>
      </c>
      <c r="D3514" s="6" t="n">
        <v>1788523476</v>
      </c>
      <c r="E3514" s="9" t="n">
        <f aca="false">MAX(0,MIN(D3514,Scenario!$B$12)-MAX(C3514,Scenario!$B$11))/60</f>
        <v>53.7333333333333</v>
      </c>
    </row>
    <row r="3515" customFormat="false" ht="15" hidden="false" customHeight="false" outlineLevel="0" collapsed="false">
      <c r="A3515" s="6" t="s">
        <v>5647</v>
      </c>
      <c r="B3515" s="6" t="s">
        <v>7883</v>
      </c>
      <c r="C3515" s="6" t="n">
        <v>1788520572</v>
      </c>
      <c r="D3515" s="6" t="n">
        <v>1788522848</v>
      </c>
      <c r="E3515" s="9" t="n">
        <f aca="false">MAX(0,MIN(D3515,Scenario!$B$12)-MAX(C3515,Scenario!$B$11))/60</f>
        <v>37.9333333333333</v>
      </c>
    </row>
    <row r="3516" customFormat="false" ht="15" hidden="false" customHeight="false" outlineLevel="0" collapsed="false">
      <c r="A3516" s="6" t="s">
        <v>5649</v>
      </c>
      <c r="B3516" s="6" t="s">
        <v>7885</v>
      </c>
      <c r="C3516" s="6" t="n">
        <v>1788520814</v>
      </c>
      <c r="D3516" s="6" t="n">
        <v>1788523867</v>
      </c>
      <c r="E3516" s="9" t="n">
        <f aca="false">MAX(0,MIN(D3516,Scenario!$B$12)-MAX(C3516,Scenario!$B$11))/60</f>
        <v>50.8833333333333</v>
      </c>
    </row>
    <row r="3517" customFormat="false" ht="15" hidden="false" customHeight="false" outlineLevel="0" collapsed="false">
      <c r="A3517" s="6" t="s">
        <v>5653</v>
      </c>
      <c r="B3517" s="6" t="s">
        <v>7889</v>
      </c>
      <c r="C3517" s="6" t="n">
        <v>1788522487</v>
      </c>
      <c r="D3517" s="6" t="n">
        <v>1788526741</v>
      </c>
      <c r="E3517" s="9" t="n">
        <f aca="false">MAX(0,MIN(D3517,Scenario!$B$12)-MAX(C3517,Scenario!$B$11))/60</f>
        <v>70.9</v>
      </c>
    </row>
    <row r="3518" customFormat="false" ht="15" hidden="false" customHeight="false" outlineLevel="0" collapsed="false">
      <c r="A3518" s="6" t="s">
        <v>5651</v>
      </c>
      <c r="B3518" s="6" t="s">
        <v>7883</v>
      </c>
      <c r="C3518" s="6" t="n">
        <v>1788522869</v>
      </c>
      <c r="D3518" s="6" t="n">
        <v>1788523297</v>
      </c>
      <c r="E3518" s="9" t="n">
        <f aca="false">MAX(0,MIN(D3518,Scenario!$B$12)-MAX(C3518,Scenario!$B$11))/60</f>
        <v>7.13333333333333</v>
      </c>
    </row>
    <row r="3519" customFormat="false" ht="15" hidden="false" customHeight="false" outlineLevel="0" collapsed="false">
      <c r="A3519" s="6" t="s">
        <v>5655</v>
      </c>
      <c r="B3519" s="6" t="s">
        <v>7892</v>
      </c>
      <c r="C3519" s="6" t="n">
        <v>1788523229</v>
      </c>
      <c r="D3519" s="6" t="n">
        <v>1788525902</v>
      </c>
      <c r="E3519" s="9" t="n">
        <f aca="false">MAX(0,MIN(D3519,Scenario!$B$12)-MAX(C3519,Scenario!$B$11))/60</f>
        <v>44.55</v>
      </c>
    </row>
    <row r="3520" customFormat="false" ht="15" hidden="false" customHeight="false" outlineLevel="0" collapsed="false">
      <c r="A3520" s="6" t="s">
        <v>5651</v>
      </c>
      <c r="B3520" s="6" t="s">
        <v>7891</v>
      </c>
      <c r="C3520" s="6" t="n">
        <v>1788523318</v>
      </c>
      <c r="D3520" s="6" t="n">
        <v>1788525306</v>
      </c>
      <c r="E3520" s="9" t="n">
        <f aca="false">MAX(0,MIN(D3520,Scenario!$B$12)-MAX(C3520,Scenario!$B$11))/60</f>
        <v>33.1333333333333</v>
      </c>
    </row>
    <row r="3521" customFormat="false" ht="15" hidden="false" customHeight="false" outlineLevel="0" collapsed="false">
      <c r="A3521" s="6" t="s">
        <v>5647</v>
      </c>
      <c r="B3521" s="6" t="s">
        <v>7883</v>
      </c>
      <c r="C3521" s="6" t="n">
        <v>1788523897</v>
      </c>
      <c r="D3521" s="6" t="n">
        <v>1788525663</v>
      </c>
      <c r="E3521" s="9" t="n">
        <f aca="false">MAX(0,MIN(D3521,Scenario!$B$12)-MAX(C3521,Scenario!$B$11))/60</f>
        <v>29.4333333333333</v>
      </c>
    </row>
    <row r="3522" customFormat="false" ht="15" hidden="false" customHeight="false" outlineLevel="0" collapsed="false">
      <c r="A3522" s="6" t="s">
        <v>5657</v>
      </c>
      <c r="B3522" s="6" t="s">
        <v>7890</v>
      </c>
      <c r="C3522" s="6" t="n">
        <v>1788525573</v>
      </c>
      <c r="D3522" s="6" t="n">
        <v>1788525902</v>
      </c>
      <c r="E3522" s="9" t="n">
        <f aca="false">MAX(0,MIN(D3522,Scenario!$B$12)-MAX(C3522,Scenario!$B$11))/60</f>
        <v>5.48333333333333</v>
      </c>
    </row>
    <row r="3523" customFormat="false" ht="15" hidden="false" customHeight="false" outlineLevel="0" collapsed="false">
      <c r="A3523" s="6" t="s">
        <v>5657</v>
      </c>
      <c r="B3523" s="6" t="s">
        <v>7885</v>
      </c>
      <c r="C3523" s="6" t="n">
        <v>1788525945</v>
      </c>
      <c r="D3523" s="6" t="n">
        <v>1788530138</v>
      </c>
      <c r="E3523" s="9" t="n">
        <f aca="false">MAX(0,MIN(D3523,Scenario!$B$12)-MAX(C3523,Scenario!$B$11))/60</f>
        <v>69.8833333333333</v>
      </c>
    </row>
    <row r="3524" customFormat="false" ht="15" hidden="false" customHeight="false" outlineLevel="0" collapsed="false">
      <c r="A3524" s="6" t="s">
        <v>5659</v>
      </c>
      <c r="B3524" s="6" t="s">
        <v>7890</v>
      </c>
      <c r="C3524" s="6" t="n">
        <v>1788526079</v>
      </c>
      <c r="D3524" s="6" t="n">
        <v>1788530200</v>
      </c>
      <c r="E3524" s="9" t="n">
        <f aca="false">MAX(0,MIN(D3524,Scenario!$B$12)-MAX(C3524,Scenario!$B$11))/60</f>
        <v>68.6833333333333</v>
      </c>
    </row>
    <row r="3525" customFormat="false" ht="15" hidden="false" customHeight="false" outlineLevel="0" collapsed="false">
      <c r="A3525" s="6" t="s">
        <v>5661</v>
      </c>
      <c r="B3525" s="6" t="s">
        <v>7898</v>
      </c>
      <c r="C3525" s="6" t="n">
        <v>1788526248</v>
      </c>
      <c r="D3525" s="6" t="n">
        <v>1788529515</v>
      </c>
      <c r="E3525" s="9" t="n">
        <f aca="false">MAX(0,MIN(D3525,Scenario!$B$12)-MAX(C3525,Scenario!$B$11))/60</f>
        <v>54.45</v>
      </c>
    </row>
    <row r="3526" customFormat="false" ht="15" hidden="false" customHeight="false" outlineLevel="0" collapsed="false">
      <c r="A3526" s="6" t="s">
        <v>5663</v>
      </c>
      <c r="B3526" s="6" t="s">
        <v>7892</v>
      </c>
      <c r="C3526" s="6" t="n">
        <v>1788526360</v>
      </c>
      <c r="D3526" s="6" t="n">
        <v>1788527603</v>
      </c>
      <c r="E3526" s="9" t="n">
        <f aca="false">MAX(0,MIN(D3526,Scenario!$B$12)-MAX(C3526,Scenario!$B$11))/60</f>
        <v>20.7166666666667</v>
      </c>
    </row>
    <row r="3527" customFormat="false" ht="15" hidden="false" customHeight="false" outlineLevel="0" collapsed="false">
      <c r="A3527" s="6" t="s">
        <v>5665</v>
      </c>
      <c r="B3527" s="6" t="s">
        <v>7891</v>
      </c>
      <c r="C3527" s="6" t="n">
        <v>1788527640</v>
      </c>
      <c r="D3527" s="6" t="n">
        <v>1788530150</v>
      </c>
      <c r="E3527" s="9" t="n">
        <f aca="false">MAX(0,MIN(D3527,Scenario!$B$12)-MAX(C3527,Scenario!$B$11))/60</f>
        <v>41.8333333333333</v>
      </c>
    </row>
    <row r="3528" customFormat="false" ht="15" hidden="false" customHeight="false" outlineLevel="0" collapsed="false">
      <c r="A3528" s="6" t="s">
        <v>5667</v>
      </c>
      <c r="B3528" s="6" t="s">
        <v>7892</v>
      </c>
      <c r="C3528" s="6" t="n">
        <v>1788528170</v>
      </c>
      <c r="D3528" s="6" t="n">
        <v>1788532839</v>
      </c>
      <c r="E3528" s="9" t="n">
        <f aca="false">MAX(0,MIN(D3528,Scenario!$B$12)-MAX(C3528,Scenario!$B$11))/60</f>
        <v>77.8166666666667</v>
      </c>
    </row>
    <row r="3529" customFormat="false" ht="15" hidden="false" customHeight="false" outlineLevel="0" collapsed="false">
      <c r="A3529" s="6" t="s">
        <v>5669</v>
      </c>
      <c r="B3529" s="6" t="s">
        <v>7887</v>
      </c>
      <c r="C3529" s="6" t="n">
        <v>1788528217</v>
      </c>
      <c r="D3529" s="6" t="n">
        <v>1788529193</v>
      </c>
      <c r="E3529" s="9" t="n">
        <f aca="false">MAX(0,MIN(D3529,Scenario!$B$12)-MAX(C3529,Scenario!$B$11))/60</f>
        <v>16.2666666666667</v>
      </c>
    </row>
    <row r="3530" customFormat="false" ht="15" hidden="false" customHeight="false" outlineLevel="0" collapsed="false">
      <c r="A3530" s="6" t="s">
        <v>5671</v>
      </c>
      <c r="B3530" s="6" t="s">
        <v>7887</v>
      </c>
      <c r="C3530" s="6" t="n">
        <v>1788529228</v>
      </c>
      <c r="D3530" s="6" t="n">
        <v>1788529855</v>
      </c>
      <c r="E3530" s="9" t="n">
        <f aca="false">MAX(0,MIN(D3530,Scenario!$B$12)-MAX(C3530,Scenario!$B$11))/60</f>
        <v>10.45</v>
      </c>
    </row>
    <row r="3531" customFormat="false" ht="15" hidden="false" customHeight="false" outlineLevel="0" collapsed="false">
      <c r="A3531" s="6" t="s">
        <v>5673</v>
      </c>
      <c r="B3531" s="6" t="s">
        <v>7889</v>
      </c>
      <c r="C3531" s="6" t="n">
        <v>1788529550</v>
      </c>
      <c r="D3531" s="6" t="n">
        <v>1788530858</v>
      </c>
      <c r="E3531" s="9" t="n">
        <f aca="false">MAX(0,MIN(D3531,Scenario!$B$12)-MAX(C3531,Scenario!$B$11))/60</f>
        <v>21.8</v>
      </c>
    </row>
    <row r="3532" customFormat="false" ht="15" hidden="false" customHeight="false" outlineLevel="0" collapsed="false">
      <c r="A3532" s="6" t="s">
        <v>5675</v>
      </c>
      <c r="B3532" s="6" t="s">
        <v>7887</v>
      </c>
      <c r="C3532" s="6" t="n">
        <v>1788529870</v>
      </c>
      <c r="D3532" s="6" t="n">
        <v>1788532017</v>
      </c>
      <c r="E3532" s="9" t="n">
        <f aca="false">MAX(0,MIN(D3532,Scenario!$B$12)-MAX(C3532,Scenario!$B$11))/60</f>
        <v>35.7833333333333</v>
      </c>
    </row>
    <row r="3533" customFormat="false" ht="15" hidden="false" customHeight="false" outlineLevel="0" collapsed="false">
      <c r="A3533" s="6" t="s">
        <v>5649</v>
      </c>
      <c r="B3533" s="6" t="s">
        <v>7885</v>
      </c>
      <c r="C3533" s="6" t="n">
        <v>1788530167</v>
      </c>
      <c r="D3533" s="6" t="n">
        <v>1788532804</v>
      </c>
      <c r="E3533" s="9" t="n">
        <f aca="false">MAX(0,MIN(D3533,Scenario!$B$12)-MAX(C3533,Scenario!$B$11))/60</f>
        <v>43.95</v>
      </c>
    </row>
    <row r="3534" customFormat="false" ht="15" hidden="false" customHeight="false" outlineLevel="0" collapsed="false">
      <c r="A3534" s="6" t="s">
        <v>5677</v>
      </c>
      <c r="B3534" s="6" t="s">
        <v>7890</v>
      </c>
      <c r="C3534" s="6" t="n">
        <v>1788530273</v>
      </c>
      <c r="D3534" s="6" t="n">
        <v>1788534741</v>
      </c>
      <c r="E3534" s="9" t="n">
        <f aca="false">MAX(0,MIN(D3534,Scenario!$B$12)-MAX(C3534,Scenario!$B$11))/60</f>
        <v>74.4666666666667</v>
      </c>
    </row>
    <row r="3535" customFormat="false" ht="15" hidden="false" customHeight="false" outlineLevel="0" collapsed="false">
      <c r="A3535" s="6" t="s">
        <v>5681</v>
      </c>
      <c r="B3535" s="6" t="s">
        <v>7898</v>
      </c>
      <c r="C3535" s="6" t="n">
        <v>1788530517</v>
      </c>
      <c r="D3535" s="6" t="n">
        <v>1788531733</v>
      </c>
      <c r="E3535" s="9" t="n">
        <f aca="false">MAX(0,MIN(D3535,Scenario!$B$12)-MAX(C3535,Scenario!$B$11))/60</f>
        <v>20.2666666666667</v>
      </c>
    </row>
    <row r="3536" customFormat="false" ht="15" hidden="false" customHeight="false" outlineLevel="0" collapsed="false">
      <c r="A3536" s="6" t="s">
        <v>5679</v>
      </c>
      <c r="B3536" s="6" t="s">
        <v>7887</v>
      </c>
      <c r="C3536" s="6" t="n">
        <v>1788532073</v>
      </c>
      <c r="D3536" s="6" t="n">
        <v>1788534751</v>
      </c>
      <c r="E3536" s="9" t="n">
        <f aca="false">MAX(0,MIN(D3536,Scenario!$B$12)-MAX(C3536,Scenario!$B$11))/60</f>
        <v>44.6333333333333</v>
      </c>
    </row>
    <row r="3537" customFormat="false" ht="15" hidden="false" customHeight="false" outlineLevel="0" collapsed="false">
      <c r="A3537" s="6" t="s">
        <v>5685</v>
      </c>
      <c r="B3537" s="6" t="s">
        <v>7891</v>
      </c>
      <c r="C3537" s="6" t="n">
        <v>1788532319</v>
      </c>
      <c r="D3537" s="6" t="n">
        <v>1788534721</v>
      </c>
      <c r="E3537" s="9" t="n">
        <f aca="false">MAX(0,MIN(D3537,Scenario!$B$12)-MAX(C3537,Scenario!$B$11))/60</f>
        <v>40.0333333333333</v>
      </c>
    </row>
    <row r="3538" customFormat="false" ht="15" hidden="false" customHeight="false" outlineLevel="0" collapsed="false">
      <c r="A3538" s="6" t="s">
        <v>5687</v>
      </c>
      <c r="B3538" s="6" t="s">
        <v>7889</v>
      </c>
      <c r="C3538" s="6" t="n">
        <v>1788532387</v>
      </c>
      <c r="D3538" s="6" t="n">
        <v>1788533751</v>
      </c>
      <c r="E3538" s="9" t="n">
        <f aca="false">MAX(0,MIN(D3538,Scenario!$B$12)-MAX(C3538,Scenario!$B$11))/60</f>
        <v>22.7333333333333</v>
      </c>
    </row>
    <row r="3539" customFormat="false" ht="15" hidden="false" customHeight="false" outlineLevel="0" collapsed="false">
      <c r="A3539" s="6" t="s">
        <v>5663</v>
      </c>
      <c r="B3539" s="6" t="s">
        <v>7892</v>
      </c>
      <c r="C3539" s="6" t="n">
        <v>1788532853</v>
      </c>
      <c r="D3539" s="6" t="n">
        <v>1788535043</v>
      </c>
      <c r="E3539" s="9" t="n">
        <f aca="false">MAX(0,MIN(D3539,Scenario!$B$12)-MAX(C3539,Scenario!$B$11))/60</f>
        <v>36.5</v>
      </c>
    </row>
    <row r="3540" customFormat="false" ht="15" hidden="false" customHeight="false" outlineLevel="0" collapsed="false">
      <c r="A3540" s="6" t="s">
        <v>5675</v>
      </c>
      <c r="B3540" s="6" t="s">
        <v>7887</v>
      </c>
      <c r="C3540" s="6" t="n">
        <v>1788534773</v>
      </c>
      <c r="D3540" s="6" t="n">
        <v>1788538468</v>
      </c>
      <c r="E3540" s="9" t="n">
        <f aca="false">MAX(0,MIN(D3540,Scenario!$B$12)-MAX(C3540,Scenario!$B$11))/60</f>
        <v>61.5833333333333</v>
      </c>
    </row>
    <row r="3541" customFormat="false" ht="15" hidden="false" customHeight="false" outlineLevel="0" collapsed="false">
      <c r="A3541" s="6" t="s">
        <v>5683</v>
      </c>
      <c r="B3541" s="6" t="s">
        <v>7890</v>
      </c>
      <c r="C3541" s="6" t="n">
        <v>1788534792</v>
      </c>
      <c r="D3541" s="6" t="n">
        <v>1788536901</v>
      </c>
      <c r="E3541" s="9" t="n">
        <f aca="false">MAX(0,MIN(D3541,Scenario!$B$12)-MAX(C3541,Scenario!$B$11))/60</f>
        <v>35.15</v>
      </c>
    </row>
    <row r="3542" customFormat="false" ht="15" hidden="false" customHeight="false" outlineLevel="0" collapsed="false">
      <c r="A3542" s="6" t="s">
        <v>5687</v>
      </c>
      <c r="B3542" s="6" t="s">
        <v>7889</v>
      </c>
      <c r="C3542" s="6" t="n">
        <v>1788536354</v>
      </c>
      <c r="D3542" s="6" t="n">
        <v>1788538019</v>
      </c>
      <c r="E3542" s="9" t="n">
        <f aca="false">MAX(0,MIN(D3542,Scenario!$B$12)-MAX(C3542,Scenario!$B$11))/60</f>
        <v>27.75</v>
      </c>
    </row>
    <row r="3543" customFormat="false" ht="15" hidden="false" customHeight="false" outlineLevel="0" collapsed="false">
      <c r="A3543" s="6" t="s">
        <v>5677</v>
      </c>
      <c r="B3543" s="6" t="s">
        <v>7890</v>
      </c>
      <c r="C3543" s="6" t="n">
        <v>1788536930</v>
      </c>
      <c r="D3543" s="6" t="n">
        <v>1788540434</v>
      </c>
      <c r="E3543" s="9" t="n">
        <f aca="false">MAX(0,MIN(D3543,Scenario!$B$12)-MAX(C3543,Scenario!$B$11))/60</f>
        <v>58.4</v>
      </c>
    </row>
    <row r="3544" customFormat="false" ht="15" hidden="false" customHeight="false" outlineLevel="0" collapsed="false">
      <c r="A3544" s="6" t="s">
        <v>5689</v>
      </c>
      <c r="B3544" s="6" t="s">
        <v>7893</v>
      </c>
      <c r="C3544" s="6" t="n">
        <v>1788537630</v>
      </c>
      <c r="D3544" s="6" t="n">
        <v>1788540262</v>
      </c>
      <c r="E3544" s="9" t="n">
        <f aca="false">MAX(0,MIN(D3544,Scenario!$B$12)-MAX(C3544,Scenario!$B$11))/60</f>
        <v>43.8666666666667</v>
      </c>
    </row>
    <row r="3545" customFormat="false" ht="15" hidden="false" customHeight="false" outlineLevel="0" collapsed="false">
      <c r="A3545" s="6" t="s">
        <v>5691</v>
      </c>
      <c r="B3545" s="6" t="s">
        <v>7892</v>
      </c>
      <c r="C3545" s="6" t="n">
        <v>1788539044</v>
      </c>
      <c r="D3545" s="6" t="n">
        <v>1788543103</v>
      </c>
      <c r="E3545" s="9" t="n">
        <f aca="false">MAX(0,MIN(D3545,Scenario!$B$12)-MAX(C3545,Scenario!$B$11))/60</f>
        <v>67.65</v>
      </c>
    </row>
    <row r="3546" customFormat="false" ht="15" hidden="false" customHeight="false" outlineLevel="0" collapsed="false">
      <c r="A3546" s="6" t="s">
        <v>5693</v>
      </c>
      <c r="B3546" s="6" t="s">
        <v>7893</v>
      </c>
      <c r="C3546" s="6" t="n">
        <v>1788540295</v>
      </c>
      <c r="D3546" s="6" t="n">
        <v>1788541779</v>
      </c>
      <c r="E3546" s="9" t="n">
        <f aca="false">MAX(0,MIN(D3546,Scenario!$B$12)-MAX(C3546,Scenario!$B$11))/60</f>
        <v>24.7333333333333</v>
      </c>
    </row>
    <row r="3547" customFormat="false" ht="15" hidden="false" customHeight="false" outlineLevel="0" collapsed="false">
      <c r="A3547" s="6" t="s">
        <v>5695</v>
      </c>
      <c r="B3547" s="6" t="s">
        <v>7899</v>
      </c>
      <c r="C3547" s="6" t="n">
        <v>1788540357</v>
      </c>
      <c r="D3547" s="6" t="n">
        <v>1788541298</v>
      </c>
      <c r="E3547" s="9" t="n">
        <f aca="false">MAX(0,MIN(D3547,Scenario!$B$12)-MAX(C3547,Scenario!$B$11))/60</f>
        <v>15.6833333333333</v>
      </c>
    </row>
    <row r="3548" customFormat="false" ht="15" hidden="false" customHeight="false" outlineLevel="0" collapsed="false">
      <c r="A3548" s="6" t="s">
        <v>5697</v>
      </c>
      <c r="B3548" s="6" t="s">
        <v>7893</v>
      </c>
      <c r="C3548" s="6" t="n">
        <v>1788541789</v>
      </c>
      <c r="D3548" s="6" t="n">
        <v>1788545519</v>
      </c>
      <c r="E3548" s="9" t="n">
        <f aca="false">MAX(0,MIN(D3548,Scenario!$B$12)-MAX(C3548,Scenario!$B$11))/60</f>
        <v>62.1666666666667</v>
      </c>
    </row>
    <row r="3549" customFormat="false" ht="15" hidden="false" customHeight="false" outlineLevel="0" collapsed="false">
      <c r="A3549" s="6" t="s">
        <v>5699</v>
      </c>
      <c r="B3549" s="6" t="s">
        <v>7890</v>
      </c>
      <c r="C3549" s="6" t="n">
        <v>1788542259</v>
      </c>
      <c r="D3549" s="6" t="n">
        <v>1788546225</v>
      </c>
      <c r="E3549" s="9" t="n">
        <f aca="false">MAX(0,MIN(D3549,Scenario!$B$12)-MAX(C3549,Scenario!$B$11))/60</f>
        <v>66.1</v>
      </c>
    </row>
    <row r="3550" customFormat="false" ht="15" hidden="false" customHeight="false" outlineLevel="0" collapsed="false">
      <c r="A3550" s="6" t="s">
        <v>5609</v>
      </c>
      <c r="B3550" s="6" t="s">
        <v>7892</v>
      </c>
      <c r="C3550" s="6" t="n">
        <v>1788543118</v>
      </c>
      <c r="D3550" s="6" t="n">
        <v>1788544917</v>
      </c>
      <c r="E3550" s="9" t="n">
        <f aca="false">MAX(0,MIN(D3550,Scenario!$B$12)-MAX(C3550,Scenario!$B$11))/60</f>
        <v>29.9833333333333</v>
      </c>
    </row>
    <row r="3551" customFormat="false" ht="15" hidden="false" customHeight="false" outlineLevel="0" collapsed="false">
      <c r="A3551" s="6" t="s">
        <v>5705</v>
      </c>
      <c r="B3551" s="6" t="s">
        <v>7895</v>
      </c>
      <c r="C3551" s="6" t="n">
        <v>1788543234</v>
      </c>
      <c r="D3551" s="6" t="n">
        <v>1788544480</v>
      </c>
      <c r="E3551" s="9" t="n">
        <f aca="false">MAX(0,MIN(D3551,Scenario!$B$12)-MAX(C3551,Scenario!$B$11))/60</f>
        <v>20.7666666666667</v>
      </c>
    </row>
    <row r="3552" customFormat="false" ht="15" hidden="false" customHeight="false" outlineLevel="0" collapsed="false">
      <c r="A3552" s="6" t="s">
        <v>5703</v>
      </c>
      <c r="B3552" s="6" t="s">
        <v>7892</v>
      </c>
      <c r="C3552" s="6" t="n">
        <v>1788544950</v>
      </c>
      <c r="D3552" s="6" t="n">
        <v>1788549011</v>
      </c>
      <c r="E3552" s="9" t="n">
        <f aca="false">MAX(0,MIN(D3552,Scenario!$B$12)-MAX(C3552,Scenario!$B$11))/60</f>
        <v>67.6833333333333</v>
      </c>
    </row>
    <row r="3553" customFormat="false" ht="15" hidden="false" customHeight="false" outlineLevel="0" collapsed="false">
      <c r="A3553" s="6" t="s">
        <v>5707</v>
      </c>
      <c r="B3553" s="6" t="s">
        <v>7891</v>
      </c>
      <c r="C3553" s="6" t="n">
        <v>1788545090</v>
      </c>
      <c r="D3553" s="6" t="n">
        <v>1788546624</v>
      </c>
      <c r="E3553" s="9" t="n">
        <f aca="false">MAX(0,MIN(D3553,Scenario!$B$12)-MAX(C3553,Scenario!$B$11))/60</f>
        <v>25.5666666666667</v>
      </c>
    </row>
    <row r="3554" customFormat="false" ht="15" hidden="false" customHeight="false" outlineLevel="0" collapsed="false">
      <c r="A3554" s="6" t="s">
        <v>5693</v>
      </c>
      <c r="B3554" s="6" t="s">
        <v>7893</v>
      </c>
      <c r="C3554" s="6" t="n">
        <v>1788545548</v>
      </c>
      <c r="D3554" s="6" t="n">
        <v>1788547103</v>
      </c>
      <c r="E3554" s="9" t="n">
        <f aca="false">MAX(0,MIN(D3554,Scenario!$B$12)-MAX(C3554,Scenario!$B$11))/60</f>
        <v>25.9166666666667</v>
      </c>
    </row>
    <row r="3555" customFormat="false" ht="15" hidden="false" customHeight="false" outlineLevel="0" collapsed="false">
      <c r="A3555" s="6" t="s">
        <v>5701</v>
      </c>
      <c r="B3555" s="6" t="s">
        <v>7890</v>
      </c>
      <c r="C3555" s="6" t="n">
        <v>1788546277</v>
      </c>
      <c r="D3555" s="6" t="n">
        <v>1788549148</v>
      </c>
      <c r="E3555" s="9" t="n">
        <f aca="false">MAX(0,MIN(D3555,Scenario!$B$12)-MAX(C3555,Scenario!$B$11))/60</f>
        <v>47.85</v>
      </c>
    </row>
    <row r="3556" customFormat="false" ht="15" hidden="false" customHeight="false" outlineLevel="0" collapsed="false">
      <c r="A3556" s="6" t="s">
        <v>5711</v>
      </c>
      <c r="B3556" s="6" t="s">
        <v>7893</v>
      </c>
      <c r="C3556" s="6" t="n">
        <v>1788547138</v>
      </c>
      <c r="D3556" s="6" t="n">
        <v>1788547869</v>
      </c>
      <c r="E3556" s="9" t="n">
        <f aca="false">MAX(0,MIN(D3556,Scenario!$B$12)-MAX(C3556,Scenario!$B$11))/60</f>
        <v>12.1833333333333</v>
      </c>
    </row>
    <row r="3557" customFormat="false" ht="15" hidden="false" customHeight="false" outlineLevel="0" collapsed="false">
      <c r="A3557" s="6" t="s">
        <v>5709</v>
      </c>
      <c r="B3557" s="6" t="s">
        <v>7893</v>
      </c>
      <c r="C3557" s="6" t="n">
        <v>1788547887</v>
      </c>
      <c r="D3557" s="6" t="n">
        <v>1788548974</v>
      </c>
      <c r="E3557" s="9" t="n">
        <f aca="false">MAX(0,MIN(D3557,Scenario!$B$12)-MAX(C3557,Scenario!$B$11))/60</f>
        <v>18.1166666666667</v>
      </c>
    </row>
    <row r="3558" customFormat="false" ht="15" hidden="false" customHeight="false" outlineLevel="0" collapsed="false">
      <c r="A3558" s="6" t="s">
        <v>5713</v>
      </c>
      <c r="B3558" s="6" t="s">
        <v>7895</v>
      </c>
      <c r="C3558" s="6" t="n">
        <v>1788548908</v>
      </c>
      <c r="D3558" s="6" t="n">
        <v>1788550485</v>
      </c>
      <c r="E3558" s="9" t="n">
        <f aca="false">MAX(0,MIN(D3558,Scenario!$B$12)-MAX(C3558,Scenario!$B$11))/60</f>
        <v>26.2833333333333</v>
      </c>
    </row>
    <row r="3559" customFormat="false" ht="15" hidden="false" customHeight="false" outlineLevel="0" collapsed="false">
      <c r="A3559" s="6" t="s">
        <v>5715</v>
      </c>
      <c r="B3559" s="6" t="s">
        <v>7895</v>
      </c>
      <c r="C3559" s="6" t="n">
        <v>1788552919</v>
      </c>
      <c r="D3559" s="6" t="n">
        <v>1788555419</v>
      </c>
      <c r="E3559" s="9" t="n">
        <f aca="false">MAX(0,MIN(D3559,Scenario!$B$12)-MAX(C3559,Scenario!$B$11))/60</f>
        <v>41.6666666666667</v>
      </c>
    </row>
    <row r="3560" customFormat="false" ht="15" hidden="false" customHeight="false" outlineLevel="0" collapsed="false">
      <c r="A3560" s="6" t="s">
        <v>5717</v>
      </c>
      <c r="B3560" s="6" t="s">
        <v>7893</v>
      </c>
      <c r="C3560" s="6" t="n">
        <v>1788553622</v>
      </c>
      <c r="D3560" s="6" t="n">
        <v>1788556444</v>
      </c>
      <c r="E3560" s="9" t="n">
        <f aca="false">MAX(0,MIN(D3560,Scenario!$B$12)-MAX(C3560,Scenario!$B$11))/60</f>
        <v>47.0333333333333</v>
      </c>
    </row>
    <row r="3561" customFormat="false" ht="15" hidden="false" customHeight="false" outlineLevel="0" collapsed="false">
      <c r="A3561" s="6" t="s">
        <v>5719</v>
      </c>
      <c r="B3561" s="6" t="s">
        <v>7899</v>
      </c>
      <c r="C3561" s="6" t="n">
        <v>1788555409</v>
      </c>
      <c r="D3561" s="6" t="n">
        <v>1788557400</v>
      </c>
      <c r="E3561" s="9" t="n">
        <f aca="false">MAX(0,MIN(D3561,Scenario!$B$12)-MAX(C3561,Scenario!$B$11))/60</f>
        <v>33.1833333333333</v>
      </c>
    </row>
    <row r="3562" customFormat="false" ht="15" hidden="false" customHeight="false" outlineLevel="0" collapsed="false">
      <c r="A3562" s="6" t="s">
        <v>5721</v>
      </c>
      <c r="B3562" s="6" t="s">
        <v>7893</v>
      </c>
      <c r="C3562" s="6" t="n">
        <v>1788556477</v>
      </c>
      <c r="D3562" s="6" t="n">
        <v>1788561051</v>
      </c>
      <c r="E3562" s="9" t="n">
        <f aca="false">MAX(0,MIN(D3562,Scenario!$B$12)-MAX(C3562,Scenario!$B$11))/60</f>
        <v>76.2333333333333</v>
      </c>
    </row>
    <row r="3563" customFormat="false" ht="15" hidden="false" customHeight="false" outlineLevel="0" collapsed="false">
      <c r="A3563" s="6" t="s">
        <v>5723</v>
      </c>
      <c r="B3563" s="6" t="s">
        <v>7895</v>
      </c>
      <c r="C3563" s="6" t="n">
        <v>1788561021</v>
      </c>
      <c r="D3563" s="6" t="n">
        <v>1788562891</v>
      </c>
      <c r="E3563" s="9" t="n">
        <f aca="false">MAX(0,MIN(D3563,Scenario!$B$12)-MAX(C3563,Scenario!$B$11))/60</f>
        <v>31.1666666666667</v>
      </c>
    </row>
    <row r="3564" customFormat="false" ht="15" hidden="false" customHeight="false" outlineLevel="0" collapsed="false">
      <c r="A3564" s="6" t="s">
        <v>5661</v>
      </c>
      <c r="B3564" s="6" t="s">
        <v>7898</v>
      </c>
      <c r="C3564" s="6" t="n">
        <v>1788591657</v>
      </c>
      <c r="D3564" s="6" t="n">
        <v>1788594995</v>
      </c>
      <c r="E3564" s="9" t="n">
        <f aca="false">MAX(0,MIN(D3564,Scenario!$B$12)-MAX(C3564,Scenario!$B$11))/60</f>
        <v>55.6333333333333</v>
      </c>
    </row>
    <row r="3565" customFormat="false" ht="15" hidden="false" customHeight="false" outlineLevel="0" collapsed="false">
      <c r="A3565" s="6" t="s">
        <v>5725</v>
      </c>
      <c r="B3565" s="6" t="s">
        <v>7898</v>
      </c>
      <c r="C3565" s="6" t="n">
        <v>1788609769</v>
      </c>
      <c r="D3565" s="6" t="n">
        <v>1788611251</v>
      </c>
      <c r="E3565" s="9" t="n">
        <f aca="false">MAX(0,MIN(D3565,Scenario!$B$12)-MAX(C3565,Scenario!$B$11))/60</f>
        <v>24.7</v>
      </c>
    </row>
    <row r="3566" customFormat="false" ht="15" hidden="false" customHeight="false" outlineLevel="0" collapsed="false">
      <c r="A3566" s="6" t="s">
        <v>5725</v>
      </c>
      <c r="B3566" s="6" t="s">
        <v>7898</v>
      </c>
      <c r="C3566" s="6" t="n">
        <v>1788614068</v>
      </c>
      <c r="D3566" s="6" t="n">
        <v>1788615657</v>
      </c>
      <c r="E3566" s="9" t="n">
        <f aca="false">MAX(0,MIN(D3566,Scenario!$B$12)-MAX(C3566,Scenario!$B$11))/60</f>
        <v>26.4833333333333</v>
      </c>
    </row>
    <row r="3567" customFormat="false" ht="15" hidden="false" customHeight="false" outlineLevel="0" collapsed="false">
      <c r="A3567" s="6" t="s">
        <v>5729</v>
      </c>
      <c r="B3567" s="6" t="s">
        <v>7894</v>
      </c>
      <c r="C3567" s="6" t="n">
        <v>1788617484</v>
      </c>
      <c r="D3567" s="6" t="n">
        <v>1788619006</v>
      </c>
      <c r="E3567" s="9" t="n">
        <f aca="false">MAX(0,MIN(D3567,Scenario!$B$12)-MAX(C3567,Scenario!$B$11))/60</f>
        <v>25.3666666666667</v>
      </c>
    </row>
    <row r="3568" customFormat="false" ht="15" hidden="false" customHeight="false" outlineLevel="0" collapsed="false">
      <c r="A3568" s="6" t="s">
        <v>5731</v>
      </c>
      <c r="B3568" s="6" t="s">
        <v>7894</v>
      </c>
      <c r="C3568" s="6" t="n">
        <v>1788619039</v>
      </c>
      <c r="D3568" s="6" t="n">
        <v>1788620506</v>
      </c>
      <c r="E3568" s="9" t="n">
        <f aca="false">MAX(0,MIN(D3568,Scenario!$B$12)-MAX(C3568,Scenario!$B$11))/60</f>
        <v>24.45</v>
      </c>
    </row>
    <row r="3569" customFormat="false" ht="15" hidden="false" customHeight="false" outlineLevel="0" collapsed="false">
      <c r="A3569" s="6" t="s">
        <v>5733</v>
      </c>
      <c r="B3569" s="6" t="s">
        <v>7894</v>
      </c>
      <c r="C3569" s="6" t="n">
        <v>1788631423</v>
      </c>
      <c r="D3569" s="6" t="n">
        <v>1788635135</v>
      </c>
      <c r="E3569" s="9" t="n">
        <f aca="false">MAX(0,MIN(D3569,Scenario!$B$12)-MAX(C3569,Scenario!$B$11))/60</f>
        <v>61.8666666666667</v>
      </c>
    </row>
    <row r="3570" customFormat="false" ht="15" hidden="false" customHeight="false" outlineLevel="0" collapsed="false">
      <c r="A3570" s="6" t="s">
        <v>5727</v>
      </c>
      <c r="B3570" s="6" t="s">
        <v>7897</v>
      </c>
      <c r="C3570" s="6" t="n">
        <v>1788645644</v>
      </c>
      <c r="D3570" s="6" t="n">
        <v>1788647271</v>
      </c>
      <c r="E3570" s="9" t="n">
        <f aca="false">MAX(0,MIN(D3570,Scenario!$B$12)-MAX(C3570,Scenario!$B$11))/60</f>
        <v>27.1166666666667</v>
      </c>
    </row>
    <row r="3571" customFormat="false" ht="15" hidden="false" customHeight="false" outlineLevel="0" collapsed="false">
      <c r="A3571" s="6" t="s">
        <v>5735</v>
      </c>
      <c r="B3571" s="6" t="s">
        <v>7896</v>
      </c>
      <c r="C3571" s="6" t="n">
        <v>1788645652</v>
      </c>
      <c r="D3571" s="6" t="n">
        <v>1788649738</v>
      </c>
      <c r="E3571" s="9" t="n">
        <f aca="false">MAX(0,MIN(D3571,Scenario!$B$12)-MAX(C3571,Scenario!$B$11))/60</f>
        <v>68.1</v>
      </c>
    </row>
    <row r="3572" customFormat="false" ht="15" hidden="false" customHeight="false" outlineLevel="0" collapsed="false">
      <c r="A3572" s="6" t="s">
        <v>5727</v>
      </c>
      <c r="B3572" s="6" t="s">
        <v>7897</v>
      </c>
      <c r="C3572" s="6" t="n">
        <v>1788649598</v>
      </c>
      <c r="D3572" s="6" t="n">
        <v>1788651089</v>
      </c>
      <c r="E3572" s="9" t="n">
        <f aca="false">MAX(0,MIN(D3572,Scenario!$B$12)-MAX(C3572,Scenario!$B$11))/60</f>
        <v>24.85</v>
      </c>
    </row>
    <row r="3573" customFormat="false" ht="15" hidden="false" customHeight="false" outlineLevel="0" collapsed="false">
      <c r="A3573" s="6" t="s">
        <v>5735</v>
      </c>
      <c r="B3573" s="6" t="s">
        <v>7896</v>
      </c>
      <c r="C3573" s="6" t="n">
        <v>1788651942</v>
      </c>
      <c r="D3573" s="6" t="n">
        <v>1788656796</v>
      </c>
      <c r="E3573" s="9" t="n">
        <f aca="false">MAX(0,MIN(D3573,Scenario!$B$12)-MAX(C3573,Scenario!$B$11))/60</f>
        <v>80.9</v>
      </c>
    </row>
    <row r="3574" customFormat="false" ht="15" hidden="false" customHeight="false" outlineLevel="0" collapsed="false">
      <c r="A3574" s="6" t="s">
        <v>5745</v>
      </c>
      <c r="B3574" s="6" t="s">
        <v>7886</v>
      </c>
      <c r="C3574" s="6" t="n">
        <v>1788693335</v>
      </c>
      <c r="D3574" s="6" t="n">
        <v>1788697552</v>
      </c>
      <c r="E3574" s="9" t="n">
        <f aca="false">MAX(0,MIN(D3574,Scenario!$B$12)-MAX(C3574,Scenario!$B$11))/60</f>
        <v>70.2833333333333</v>
      </c>
    </row>
    <row r="3575" customFormat="false" ht="15" hidden="false" customHeight="false" outlineLevel="0" collapsed="false">
      <c r="A3575" s="6" t="s">
        <v>5737</v>
      </c>
      <c r="B3575" s="6" t="s">
        <v>7894</v>
      </c>
      <c r="C3575" s="6" t="n">
        <v>1788699610</v>
      </c>
      <c r="D3575" s="6" t="n">
        <v>1788701245</v>
      </c>
      <c r="E3575" s="9" t="n">
        <f aca="false">MAX(0,MIN(D3575,Scenario!$B$12)-MAX(C3575,Scenario!$B$11))/60</f>
        <v>27.25</v>
      </c>
    </row>
    <row r="3576" customFormat="false" ht="15" hidden="false" customHeight="false" outlineLevel="0" collapsed="false">
      <c r="A3576" s="6" t="s">
        <v>5745</v>
      </c>
      <c r="B3576" s="6" t="s">
        <v>7886</v>
      </c>
      <c r="C3576" s="6" t="n">
        <v>1788700462</v>
      </c>
      <c r="D3576" s="6" t="n">
        <v>1788705440</v>
      </c>
      <c r="E3576" s="9" t="n">
        <f aca="false">MAX(0,MIN(D3576,Scenario!$B$12)-MAX(C3576,Scenario!$B$11))/60</f>
        <v>82.9666666666667</v>
      </c>
    </row>
    <row r="3577" customFormat="false" ht="15" hidden="false" customHeight="false" outlineLevel="0" collapsed="false">
      <c r="A3577" s="6" t="s">
        <v>5747</v>
      </c>
      <c r="B3577" s="6" t="s">
        <v>7894</v>
      </c>
      <c r="C3577" s="6" t="n">
        <v>1788701258</v>
      </c>
      <c r="D3577" s="6" t="n">
        <v>1788702599</v>
      </c>
      <c r="E3577" s="9" t="n">
        <f aca="false">MAX(0,MIN(D3577,Scenario!$B$12)-MAX(C3577,Scenario!$B$11))/60</f>
        <v>22.35</v>
      </c>
    </row>
    <row r="3578" customFormat="false" ht="15" hidden="false" customHeight="false" outlineLevel="0" collapsed="false">
      <c r="A3578" s="6" t="s">
        <v>5749</v>
      </c>
      <c r="B3578" s="6" t="s">
        <v>7894</v>
      </c>
      <c r="C3578" s="6" t="n">
        <v>1788702624</v>
      </c>
      <c r="D3578" s="6" t="n">
        <v>1788703642</v>
      </c>
      <c r="E3578" s="9" t="n">
        <f aca="false">MAX(0,MIN(D3578,Scenario!$B$12)-MAX(C3578,Scenario!$B$11))/60</f>
        <v>16.9666666666667</v>
      </c>
    </row>
    <row r="3579" customFormat="false" ht="15" hidden="false" customHeight="false" outlineLevel="0" collapsed="false">
      <c r="A3579" s="6" t="s">
        <v>5751</v>
      </c>
      <c r="B3579" s="6" t="s">
        <v>7894</v>
      </c>
      <c r="C3579" s="6" t="n">
        <v>1788705284</v>
      </c>
      <c r="D3579" s="6" t="n">
        <v>1788705964</v>
      </c>
      <c r="E3579" s="9" t="n">
        <f aca="false">MAX(0,MIN(D3579,Scenario!$B$12)-MAX(C3579,Scenario!$B$11))/60</f>
        <v>11.3333333333333</v>
      </c>
    </row>
    <row r="3580" customFormat="false" ht="15" hidden="false" customHeight="false" outlineLevel="0" collapsed="false">
      <c r="A3580" s="6" t="s">
        <v>5753</v>
      </c>
      <c r="B3580" s="6" t="s">
        <v>7896</v>
      </c>
      <c r="C3580" s="6" t="n">
        <v>1788728420</v>
      </c>
      <c r="D3580" s="6" t="n">
        <v>1788730498</v>
      </c>
      <c r="E3580" s="9" t="n">
        <f aca="false">MAX(0,MIN(D3580,Scenario!$B$12)-MAX(C3580,Scenario!$B$11))/60</f>
        <v>34.6333333333333</v>
      </c>
    </row>
    <row r="3581" customFormat="false" ht="15" hidden="false" customHeight="false" outlineLevel="0" collapsed="false">
      <c r="A3581" s="6" t="s">
        <v>5755</v>
      </c>
      <c r="B3581" s="6" t="s">
        <v>7884</v>
      </c>
      <c r="C3581" s="6" t="n">
        <v>1788765935</v>
      </c>
      <c r="D3581" s="6" t="n">
        <v>1788767980</v>
      </c>
      <c r="E3581" s="9" t="n">
        <f aca="false">MAX(0,MIN(D3581,Scenario!$B$12)-MAX(C3581,Scenario!$B$11))/60</f>
        <v>34.0833333333333</v>
      </c>
    </row>
    <row r="3582" customFormat="false" ht="15" hidden="false" customHeight="false" outlineLevel="0" collapsed="false">
      <c r="A3582" s="6" t="s">
        <v>5757</v>
      </c>
      <c r="B3582" s="6" t="s">
        <v>7888</v>
      </c>
      <c r="C3582" s="6" t="n">
        <v>1788766510</v>
      </c>
      <c r="D3582" s="6" t="n">
        <v>1788769409</v>
      </c>
      <c r="E3582" s="9" t="n">
        <f aca="false">MAX(0,MIN(D3582,Scenario!$B$12)-MAX(C3582,Scenario!$B$11))/60</f>
        <v>48.3166666666667</v>
      </c>
    </row>
    <row r="3583" customFormat="false" ht="15" hidden="false" customHeight="false" outlineLevel="0" collapsed="false">
      <c r="A3583" s="6" t="s">
        <v>5759</v>
      </c>
      <c r="B3583" s="6" t="s">
        <v>7883</v>
      </c>
      <c r="C3583" s="6" t="n">
        <v>1788768577</v>
      </c>
      <c r="D3583" s="6" t="n">
        <v>1788771257</v>
      </c>
      <c r="E3583" s="9" t="n">
        <f aca="false">MAX(0,MIN(D3583,Scenario!$B$12)-MAX(C3583,Scenario!$B$11))/60</f>
        <v>44.6666666666667</v>
      </c>
    </row>
    <row r="3584" customFormat="false" ht="15" hidden="false" customHeight="false" outlineLevel="0" collapsed="false">
      <c r="A3584" s="6" t="s">
        <v>5761</v>
      </c>
      <c r="B3584" s="6" t="s">
        <v>7882</v>
      </c>
      <c r="C3584" s="6" t="n">
        <v>1788768913</v>
      </c>
      <c r="D3584" s="6" t="n">
        <v>1788774288</v>
      </c>
      <c r="E3584" s="9" t="n">
        <f aca="false">MAX(0,MIN(D3584,Scenario!$B$12)-MAX(C3584,Scenario!$B$11))/60</f>
        <v>89.5833333333333</v>
      </c>
    </row>
    <row r="3585" customFormat="false" ht="15" hidden="false" customHeight="false" outlineLevel="0" collapsed="false">
      <c r="A3585" s="6" t="s">
        <v>5763</v>
      </c>
      <c r="B3585" s="6" t="s">
        <v>7884</v>
      </c>
      <c r="C3585" s="6" t="n">
        <v>1788769325</v>
      </c>
      <c r="D3585" s="6" t="n">
        <v>1788770476</v>
      </c>
      <c r="E3585" s="9" t="n">
        <f aca="false">MAX(0,MIN(D3585,Scenario!$B$12)-MAX(C3585,Scenario!$B$11))/60</f>
        <v>19.1833333333333</v>
      </c>
    </row>
    <row r="3586" customFormat="false" ht="15" hidden="false" customHeight="false" outlineLevel="0" collapsed="false">
      <c r="A3586" s="6" t="s">
        <v>5765</v>
      </c>
      <c r="B3586" s="6" t="s">
        <v>7885</v>
      </c>
      <c r="C3586" s="6" t="n">
        <v>1788769413</v>
      </c>
      <c r="D3586" s="6" t="n">
        <v>1788771077</v>
      </c>
      <c r="E3586" s="9" t="n">
        <f aca="false">MAX(0,MIN(D3586,Scenario!$B$12)-MAX(C3586,Scenario!$B$11))/60</f>
        <v>27.7333333333333</v>
      </c>
    </row>
    <row r="3587" customFormat="false" ht="15" hidden="false" customHeight="false" outlineLevel="0" collapsed="false">
      <c r="A3587" s="6" t="s">
        <v>5767</v>
      </c>
      <c r="B3587" s="6" t="s">
        <v>7888</v>
      </c>
      <c r="C3587" s="6" t="n">
        <v>1788771001</v>
      </c>
      <c r="D3587" s="6" t="n">
        <v>1788774733</v>
      </c>
      <c r="E3587" s="9" t="n">
        <f aca="false">MAX(0,MIN(D3587,Scenario!$B$12)-MAX(C3587,Scenario!$B$11))/60</f>
        <v>62.2</v>
      </c>
    </row>
    <row r="3588" customFormat="false" ht="15" hidden="false" customHeight="false" outlineLevel="0" collapsed="false">
      <c r="A3588" s="6" t="s">
        <v>5769</v>
      </c>
      <c r="B3588" s="6" t="s">
        <v>7887</v>
      </c>
      <c r="C3588" s="6" t="n">
        <v>1788771691</v>
      </c>
      <c r="D3588" s="6" t="n">
        <v>1788772417</v>
      </c>
      <c r="E3588" s="9" t="n">
        <f aca="false">MAX(0,MIN(D3588,Scenario!$B$12)-MAX(C3588,Scenario!$B$11))/60</f>
        <v>12.1</v>
      </c>
    </row>
    <row r="3589" customFormat="false" ht="15" hidden="false" customHeight="false" outlineLevel="0" collapsed="false">
      <c r="A3589" s="6" t="s">
        <v>5771</v>
      </c>
      <c r="B3589" s="6" t="s">
        <v>7886</v>
      </c>
      <c r="C3589" s="6" t="n">
        <v>1788772289</v>
      </c>
      <c r="D3589" s="6" t="n">
        <v>1788776634</v>
      </c>
      <c r="E3589" s="9" t="n">
        <f aca="false">MAX(0,MIN(D3589,Scenario!$B$12)-MAX(C3589,Scenario!$B$11))/60</f>
        <v>72.4166666666667</v>
      </c>
    </row>
    <row r="3590" customFormat="false" ht="15" hidden="false" customHeight="false" outlineLevel="0" collapsed="false">
      <c r="A3590" s="6" t="s">
        <v>5765</v>
      </c>
      <c r="B3590" s="6" t="s">
        <v>7885</v>
      </c>
      <c r="C3590" s="6" t="n">
        <v>1788772442</v>
      </c>
      <c r="D3590" s="6" t="n">
        <v>1788773901</v>
      </c>
      <c r="E3590" s="9" t="n">
        <f aca="false">MAX(0,MIN(D3590,Scenario!$B$12)-MAX(C3590,Scenario!$B$11))/60</f>
        <v>24.3166666666667</v>
      </c>
    </row>
    <row r="3591" customFormat="false" ht="15" hidden="false" customHeight="false" outlineLevel="0" collapsed="false">
      <c r="A3591" s="6" t="s">
        <v>5773</v>
      </c>
      <c r="B3591" s="6" t="s">
        <v>7889</v>
      </c>
      <c r="C3591" s="6" t="n">
        <v>1788772969</v>
      </c>
      <c r="D3591" s="6" t="n">
        <v>1788777526</v>
      </c>
      <c r="E3591" s="9" t="n">
        <f aca="false">MAX(0,MIN(D3591,Scenario!$B$12)-MAX(C3591,Scenario!$B$11))/60</f>
        <v>75.95</v>
      </c>
    </row>
    <row r="3592" customFormat="false" ht="15" hidden="false" customHeight="false" outlineLevel="0" collapsed="false">
      <c r="A3592" s="6" t="s">
        <v>5775</v>
      </c>
      <c r="B3592" s="6" t="s">
        <v>7887</v>
      </c>
      <c r="C3592" s="6" t="n">
        <v>1788773852</v>
      </c>
      <c r="D3592" s="6" t="n">
        <v>1788776302</v>
      </c>
      <c r="E3592" s="9" t="n">
        <f aca="false">MAX(0,MIN(D3592,Scenario!$B$12)-MAX(C3592,Scenario!$B$11))/60</f>
        <v>40.8333333333333</v>
      </c>
    </row>
    <row r="3593" customFormat="false" ht="15" hidden="false" customHeight="false" outlineLevel="0" collapsed="false">
      <c r="A3593" s="6" t="s">
        <v>5777</v>
      </c>
      <c r="B3593" s="6" t="s">
        <v>7885</v>
      </c>
      <c r="C3593" s="6" t="n">
        <v>1788774027</v>
      </c>
      <c r="D3593" s="6" t="n">
        <v>1788779091</v>
      </c>
      <c r="E3593" s="9" t="n">
        <f aca="false">MAX(0,MIN(D3593,Scenario!$B$12)-MAX(C3593,Scenario!$B$11))/60</f>
        <v>84.4</v>
      </c>
    </row>
    <row r="3594" customFormat="false" ht="15" hidden="false" customHeight="false" outlineLevel="0" collapsed="false">
      <c r="A3594" s="6" t="s">
        <v>5779</v>
      </c>
      <c r="B3594" s="6" t="s">
        <v>7883</v>
      </c>
      <c r="C3594" s="6" t="n">
        <v>1788774352</v>
      </c>
      <c r="D3594" s="6" t="n">
        <v>1788777397</v>
      </c>
      <c r="E3594" s="9" t="n">
        <f aca="false">MAX(0,MIN(D3594,Scenario!$B$12)-MAX(C3594,Scenario!$B$11))/60</f>
        <v>50.75</v>
      </c>
    </row>
    <row r="3595" customFormat="false" ht="15" hidden="false" customHeight="false" outlineLevel="0" collapsed="false">
      <c r="A3595" s="6" t="s">
        <v>5781</v>
      </c>
      <c r="B3595" s="6" t="s">
        <v>7884</v>
      </c>
      <c r="C3595" s="6" t="n">
        <v>1788774362</v>
      </c>
      <c r="D3595" s="6" t="n">
        <v>1788778885</v>
      </c>
      <c r="E3595" s="9" t="n">
        <f aca="false">MAX(0,MIN(D3595,Scenario!$B$12)-MAX(C3595,Scenario!$B$11))/60</f>
        <v>75.3833333333333</v>
      </c>
    </row>
    <row r="3596" customFormat="false" ht="15" hidden="false" customHeight="false" outlineLevel="0" collapsed="false">
      <c r="A3596" s="6" t="s">
        <v>5783</v>
      </c>
      <c r="B3596" s="6" t="s">
        <v>7888</v>
      </c>
      <c r="C3596" s="6" t="n">
        <v>1788775210</v>
      </c>
      <c r="D3596" s="6" t="n">
        <v>1788775822</v>
      </c>
      <c r="E3596" s="9" t="n">
        <f aca="false">MAX(0,MIN(D3596,Scenario!$B$12)-MAX(C3596,Scenario!$B$11))/60</f>
        <v>10.2</v>
      </c>
    </row>
    <row r="3597" customFormat="false" ht="15" hidden="false" customHeight="false" outlineLevel="0" collapsed="false">
      <c r="A3597" s="6" t="s">
        <v>5787</v>
      </c>
      <c r="B3597" s="6" t="s">
        <v>7888</v>
      </c>
      <c r="C3597" s="6" t="n">
        <v>1788775851</v>
      </c>
      <c r="D3597" s="6" t="n">
        <v>1788776907</v>
      </c>
      <c r="E3597" s="9" t="n">
        <f aca="false">MAX(0,MIN(D3597,Scenario!$B$12)-MAX(C3597,Scenario!$B$11))/60</f>
        <v>17.6</v>
      </c>
    </row>
    <row r="3598" customFormat="false" ht="15" hidden="false" customHeight="false" outlineLevel="0" collapsed="false">
      <c r="A3598" s="6" t="s">
        <v>5761</v>
      </c>
      <c r="B3598" s="6" t="s">
        <v>7882</v>
      </c>
      <c r="C3598" s="6" t="n">
        <v>1788776093</v>
      </c>
      <c r="D3598" s="6" t="n">
        <v>1788779286</v>
      </c>
      <c r="E3598" s="9" t="n">
        <f aca="false">MAX(0,MIN(D3598,Scenario!$B$12)-MAX(C3598,Scenario!$B$11))/60</f>
        <v>53.2166666666667</v>
      </c>
    </row>
    <row r="3599" customFormat="false" ht="15" hidden="false" customHeight="false" outlineLevel="0" collapsed="false">
      <c r="A3599" s="6" t="s">
        <v>5789</v>
      </c>
      <c r="B3599" s="6" t="s">
        <v>7887</v>
      </c>
      <c r="C3599" s="6" t="n">
        <v>1788776330</v>
      </c>
      <c r="D3599" s="6" t="n">
        <v>1788777195</v>
      </c>
      <c r="E3599" s="9" t="n">
        <f aca="false">MAX(0,MIN(D3599,Scenario!$B$12)-MAX(C3599,Scenario!$B$11))/60</f>
        <v>14.4166666666667</v>
      </c>
    </row>
    <row r="3600" customFormat="false" ht="15" hidden="false" customHeight="false" outlineLevel="0" collapsed="false">
      <c r="A3600" s="6" t="s">
        <v>5783</v>
      </c>
      <c r="B3600" s="6" t="s">
        <v>7886</v>
      </c>
      <c r="C3600" s="6" t="n">
        <v>1788776648</v>
      </c>
      <c r="D3600" s="6" t="n">
        <v>1788778076</v>
      </c>
      <c r="E3600" s="9" t="n">
        <f aca="false">MAX(0,MIN(D3600,Scenario!$B$12)-MAX(C3600,Scenario!$B$11))/60</f>
        <v>23.8</v>
      </c>
    </row>
    <row r="3601" customFormat="false" ht="15" hidden="false" customHeight="false" outlineLevel="0" collapsed="false">
      <c r="A3601" s="6" t="s">
        <v>5785</v>
      </c>
      <c r="B3601" s="6" t="s">
        <v>7887</v>
      </c>
      <c r="C3601" s="6" t="n">
        <v>1788777248</v>
      </c>
      <c r="D3601" s="6" t="n">
        <v>1788777656</v>
      </c>
      <c r="E3601" s="9" t="n">
        <f aca="false">MAX(0,MIN(D3601,Scenario!$B$12)-MAX(C3601,Scenario!$B$11))/60</f>
        <v>6.8</v>
      </c>
    </row>
    <row r="3602" customFormat="false" ht="15" hidden="false" customHeight="false" outlineLevel="0" collapsed="false">
      <c r="A3602" s="6" t="s">
        <v>5791</v>
      </c>
      <c r="B3602" s="6" t="s">
        <v>7883</v>
      </c>
      <c r="C3602" s="6" t="n">
        <v>1788777425</v>
      </c>
      <c r="D3602" s="6" t="n">
        <v>1788778695</v>
      </c>
      <c r="E3602" s="9" t="n">
        <f aca="false">MAX(0,MIN(D3602,Scenario!$B$12)-MAX(C3602,Scenario!$B$11))/60</f>
        <v>21.1666666666667</v>
      </c>
    </row>
    <row r="3603" customFormat="false" ht="15" hidden="false" customHeight="false" outlineLevel="0" collapsed="false">
      <c r="A3603" s="6" t="s">
        <v>5793</v>
      </c>
      <c r="B3603" s="6" t="s">
        <v>7889</v>
      </c>
      <c r="C3603" s="6" t="n">
        <v>1788777581</v>
      </c>
      <c r="D3603" s="6" t="n">
        <v>1788780022</v>
      </c>
      <c r="E3603" s="9" t="n">
        <f aca="false">MAX(0,MIN(D3603,Scenario!$B$12)-MAX(C3603,Scenario!$B$11))/60</f>
        <v>40.6833333333333</v>
      </c>
    </row>
    <row r="3604" customFormat="false" ht="15" hidden="false" customHeight="false" outlineLevel="0" collapsed="false">
      <c r="A3604" s="6" t="s">
        <v>5795</v>
      </c>
      <c r="B3604" s="6" t="s">
        <v>7887</v>
      </c>
      <c r="C3604" s="6" t="n">
        <v>1788777678</v>
      </c>
      <c r="D3604" s="6" t="n">
        <v>1788780689</v>
      </c>
      <c r="E3604" s="9" t="n">
        <f aca="false">MAX(0,MIN(D3604,Scenario!$B$12)-MAX(C3604,Scenario!$B$11))/60</f>
        <v>50.1833333333333</v>
      </c>
    </row>
    <row r="3605" customFormat="false" ht="15" hidden="false" customHeight="false" outlineLevel="0" collapsed="false">
      <c r="A3605" s="6" t="s">
        <v>5797</v>
      </c>
      <c r="B3605" s="6" t="s">
        <v>7886</v>
      </c>
      <c r="C3605" s="6" t="n">
        <v>1788778086</v>
      </c>
      <c r="D3605" s="6" t="n">
        <v>1788779548</v>
      </c>
      <c r="E3605" s="9" t="n">
        <f aca="false">MAX(0,MIN(D3605,Scenario!$B$12)-MAX(C3605,Scenario!$B$11))/60</f>
        <v>24.3666666666667</v>
      </c>
    </row>
    <row r="3606" customFormat="false" ht="15" hidden="false" customHeight="false" outlineLevel="0" collapsed="false">
      <c r="A3606" s="6" t="s">
        <v>5767</v>
      </c>
      <c r="B3606" s="6" t="s">
        <v>7888</v>
      </c>
      <c r="C3606" s="6" t="n">
        <v>1788778728</v>
      </c>
      <c r="D3606" s="6" t="n">
        <v>1788781833</v>
      </c>
      <c r="E3606" s="9" t="n">
        <f aca="false">MAX(0,MIN(D3606,Scenario!$B$12)-MAX(C3606,Scenario!$B$11))/60</f>
        <v>51.75</v>
      </c>
    </row>
    <row r="3607" customFormat="false" ht="15" hidden="false" customHeight="false" outlineLevel="0" collapsed="false">
      <c r="A3607" s="6" t="s">
        <v>5801</v>
      </c>
      <c r="B3607" s="6" t="s">
        <v>7892</v>
      </c>
      <c r="C3607" s="6" t="n">
        <v>1788778822</v>
      </c>
      <c r="D3607" s="6" t="n">
        <v>1788782815</v>
      </c>
      <c r="E3607" s="9" t="n">
        <f aca="false">MAX(0,MIN(D3607,Scenario!$B$12)-MAX(C3607,Scenario!$B$11))/60</f>
        <v>66.55</v>
      </c>
    </row>
    <row r="3608" customFormat="false" ht="15" hidden="false" customHeight="false" outlineLevel="0" collapsed="false">
      <c r="A3608" s="6" t="s">
        <v>5805</v>
      </c>
      <c r="B3608" s="6" t="s">
        <v>7890</v>
      </c>
      <c r="C3608" s="6" t="n">
        <v>1788778839</v>
      </c>
      <c r="D3608" s="6" t="n">
        <v>1788779675</v>
      </c>
      <c r="E3608" s="9" t="n">
        <f aca="false">MAX(0,MIN(D3608,Scenario!$B$12)-MAX(C3608,Scenario!$B$11))/60</f>
        <v>13.9333333333333</v>
      </c>
    </row>
    <row r="3609" customFormat="false" ht="15" hidden="false" customHeight="false" outlineLevel="0" collapsed="false">
      <c r="A3609" s="6" t="s">
        <v>5799</v>
      </c>
      <c r="B3609" s="6" t="s">
        <v>7891</v>
      </c>
      <c r="C3609" s="6" t="n">
        <v>1788778857</v>
      </c>
      <c r="D3609" s="6" t="n">
        <v>1788782587</v>
      </c>
      <c r="E3609" s="9" t="n">
        <f aca="false">MAX(0,MIN(D3609,Scenario!$B$12)-MAX(C3609,Scenario!$B$11))/60</f>
        <v>62.1666666666667</v>
      </c>
    </row>
    <row r="3610" customFormat="false" ht="15" hidden="false" customHeight="false" outlineLevel="0" collapsed="false">
      <c r="A3610" s="6" t="s">
        <v>5807</v>
      </c>
      <c r="B3610" s="6" t="s">
        <v>7883</v>
      </c>
      <c r="C3610" s="6" t="n">
        <v>1788779069</v>
      </c>
      <c r="D3610" s="6" t="n">
        <v>1788780663</v>
      </c>
      <c r="E3610" s="9" t="n">
        <f aca="false">MAX(0,MIN(D3610,Scenario!$B$12)-MAX(C3610,Scenario!$B$11))/60</f>
        <v>26.5666666666667</v>
      </c>
    </row>
    <row r="3611" customFormat="false" ht="15" hidden="false" customHeight="false" outlineLevel="0" collapsed="false">
      <c r="A3611" s="6" t="s">
        <v>5809</v>
      </c>
      <c r="B3611" s="6" t="s">
        <v>7884</v>
      </c>
      <c r="C3611" s="6" t="n">
        <v>1788779562</v>
      </c>
      <c r="D3611" s="6" t="n">
        <v>1788780882</v>
      </c>
      <c r="E3611" s="9" t="n">
        <f aca="false">MAX(0,MIN(D3611,Scenario!$B$12)-MAX(C3611,Scenario!$B$11))/60</f>
        <v>22</v>
      </c>
    </row>
    <row r="3612" customFormat="false" ht="15" hidden="false" customHeight="false" outlineLevel="0" collapsed="false">
      <c r="A3612" s="6" t="s">
        <v>5771</v>
      </c>
      <c r="B3612" s="6" t="s">
        <v>7886</v>
      </c>
      <c r="C3612" s="6" t="n">
        <v>1788779565</v>
      </c>
      <c r="D3612" s="6" t="n">
        <v>1788784882</v>
      </c>
      <c r="E3612" s="9" t="n">
        <f aca="false">MAX(0,MIN(D3612,Scenario!$B$12)-MAX(C3612,Scenario!$B$11))/60</f>
        <v>88.6166666666667</v>
      </c>
    </row>
    <row r="3613" customFormat="false" ht="15" hidden="false" customHeight="false" outlineLevel="0" collapsed="false">
      <c r="A3613" s="6" t="s">
        <v>5811</v>
      </c>
      <c r="B3613" s="6" t="s">
        <v>7890</v>
      </c>
      <c r="C3613" s="6" t="n">
        <v>1788780103</v>
      </c>
      <c r="D3613" s="6" t="n">
        <v>1788780513</v>
      </c>
      <c r="E3613" s="9" t="n">
        <f aca="false">MAX(0,MIN(D3613,Scenario!$B$12)-MAX(C3613,Scenario!$B$11))/60</f>
        <v>6.83333333333333</v>
      </c>
    </row>
    <row r="3614" customFormat="false" ht="15" hidden="false" customHeight="false" outlineLevel="0" collapsed="false">
      <c r="A3614" s="6" t="s">
        <v>5813</v>
      </c>
      <c r="B3614" s="6" t="s">
        <v>7890</v>
      </c>
      <c r="C3614" s="6" t="n">
        <v>1788780536</v>
      </c>
      <c r="D3614" s="6" t="n">
        <v>1788781624</v>
      </c>
      <c r="E3614" s="9" t="n">
        <f aca="false">MAX(0,MIN(D3614,Scenario!$B$12)-MAX(C3614,Scenario!$B$11))/60</f>
        <v>18.1333333333333</v>
      </c>
    </row>
    <row r="3615" customFormat="false" ht="15" hidden="false" customHeight="false" outlineLevel="0" collapsed="false">
      <c r="A3615" s="6" t="s">
        <v>5815</v>
      </c>
      <c r="B3615" s="6" t="s">
        <v>7883</v>
      </c>
      <c r="C3615" s="6" t="n">
        <v>1788780707</v>
      </c>
      <c r="D3615" s="6" t="n">
        <v>1788781257</v>
      </c>
      <c r="E3615" s="9" t="n">
        <f aca="false">MAX(0,MIN(D3615,Scenario!$B$12)-MAX(C3615,Scenario!$B$11))/60</f>
        <v>9.16666666666667</v>
      </c>
    </row>
    <row r="3616" customFormat="false" ht="15" hidden="false" customHeight="false" outlineLevel="0" collapsed="false">
      <c r="A3616" s="6" t="s">
        <v>5811</v>
      </c>
      <c r="B3616" s="6" t="s">
        <v>7887</v>
      </c>
      <c r="C3616" s="6" t="n">
        <v>1788780721</v>
      </c>
      <c r="D3616" s="6" t="n">
        <v>1788785914</v>
      </c>
      <c r="E3616" s="9" t="n">
        <f aca="false">MAX(0,MIN(D3616,Scenario!$B$12)-MAX(C3616,Scenario!$B$11))/60</f>
        <v>86.55</v>
      </c>
    </row>
    <row r="3617" customFormat="false" ht="15" hidden="false" customHeight="false" outlineLevel="0" collapsed="false">
      <c r="A3617" s="6" t="s">
        <v>5815</v>
      </c>
      <c r="B3617" s="6" t="s">
        <v>7882</v>
      </c>
      <c r="C3617" s="6" t="n">
        <v>1788781317</v>
      </c>
      <c r="D3617" s="6" t="n">
        <v>1788784101</v>
      </c>
      <c r="E3617" s="9" t="n">
        <f aca="false">MAX(0,MIN(D3617,Scenario!$B$12)-MAX(C3617,Scenario!$B$11))/60</f>
        <v>46.4</v>
      </c>
    </row>
    <row r="3618" customFormat="false" ht="15" hidden="false" customHeight="false" outlineLevel="0" collapsed="false">
      <c r="A3618" s="6" t="s">
        <v>5817</v>
      </c>
      <c r="B3618" s="6" t="s">
        <v>7889</v>
      </c>
      <c r="C3618" s="6" t="n">
        <v>1788781334</v>
      </c>
      <c r="D3618" s="6" t="n">
        <v>1788782908</v>
      </c>
      <c r="E3618" s="9" t="n">
        <f aca="false">MAX(0,MIN(D3618,Scenario!$B$12)-MAX(C3618,Scenario!$B$11))/60</f>
        <v>26.2333333333333</v>
      </c>
    </row>
    <row r="3619" customFormat="false" ht="15" hidden="false" customHeight="false" outlineLevel="0" collapsed="false">
      <c r="A3619" s="6" t="s">
        <v>5819</v>
      </c>
      <c r="B3619" s="6" t="s">
        <v>7884</v>
      </c>
      <c r="C3619" s="6" t="n">
        <v>1788781832</v>
      </c>
      <c r="D3619" s="6" t="n">
        <v>1788783992</v>
      </c>
      <c r="E3619" s="9" t="n">
        <f aca="false">MAX(0,MIN(D3619,Scenario!$B$12)-MAX(C3619,Scenario!$B$11))/60</f>
        <v>36</v>
      </c>
    </row>
    <row r="3620" customFormat="false" ht="15" hidden="false" customHeight="false" outlineLevel="0" collapsed="false">
      <c r="A3620" s="6" t="s">
        <v>5813</v>
      </c>
      <c r="B3620" s="6" t="s">
        <v>7890</v>
      </c>
      <c r="C3620" s="6" t="n">
        <v>1788782335</v>
      </c>
      <c r="D3620" s="6" t="n">
        <v>1788784041</v>
      </c>
      <c r="E3620" s="9" t="n">
        <f aca="false">MAX(0,MIN(D3620,Scenario!$B$12)-MAX(C3620,Scenario!$B$11))/60</f>
        <v>28.4333333333333</v>
      </c>
    </row>
    <row r="3621" customFormat="false" ht="15" hidden="false" customHeight="false" outlineLevel="0" collapsed="false">
      <c r="A3621" s="6" t="s">
        <v>5821</v>
      </c>
      <c r="B3621" s="6" t="s">
        <v>7883</v>
      </c>
      <c r="C3621" s="6" t="n">
        <v>1788782714</v>
      </c>
      <c r="D3621" s="6" t="n">
        <v>1788783616</v>
      </c>
      <c r="E3621" s="9" t="n">
        <f aca="false">MAX(0,MIN(D3621,Scenario!$B$12)-MAX(C3621,Scenario!$B$11))/60</f>
        <v>15.0333333333333</v>
      </c>
    </row>
    <row r="3622" customFormat="false" ht="15" hidden="false" customHeight="false" outlineLevel="0" collapsed="false">
      <c r="A3622" s="6" t="s">
        <v>5817</v>
      </c>
      <c r="B3622" s="6" t="s">
        <v>7889</v>
      </c>
      <c r="C3622" s="6" t="n">
        <v>1788784166</v>
      </c>
      <c r="D3622" s="6" t="n">
        <v>1788785719</v>
      </c>
      <c r="E3622" s="9" t="n">
        <f aca="false">MAX(0,MIN(D3622,Scenario!$B$12)-MAX(C3622,Scenario!$B$11))/60</f>
        <v>25.8833333333333</v>
      </c>
    </row>
    <row r="3623" customFormat="false" ht="15" hidden="false" customHeight="false" outlineLevel="0" collapsed="false">
      <c r="A3623" s="6" t="s">
        <v>5823</v>
      </c>
      <c r="B3623" s="6" t="s">
        <v>7885</v>
      </c>
      <c r="C3623" s="6" t="n">
        <v>1788784533</v>
      </c>
      <c r="D3623" s="6" t="n">
        <v>1788786159</v>
      </c>
      <c r="E3623" s="9" t="n">
        <f aca="false">MAX(0,MIN(D3623,Scenario!$B$12)-MAX(C3623,Scenario!$B$11))/60</f>
        <v>27.1</v>
      </c>
    </row>
    <row r="3624" customFormat="false" ht="15" hidden="false" customHeight="false" outlineLevel="0" collapsed="false">
      <c r="A3624" s="6" t="s">
        <v>5825</v>
      </c>
      <c r="B3624" s="6" t="s">
        <v>7891</v>
      </c>
      <c r="C3624" s="6" t="n">
        <v>1788784754</v>
      </c>
      <c r="D3624" s="6" t="n">
        <v>1788787174</v>
      </c>
      <c r="E3624" s="9" t="n">
        <f aca="false">MAX(0,MIN(D3624,Scenario!$B$12)-MAX(C3624,Scenario!$B$11))/60</f>
        <v>40.3333333333333</v>
      </c>
    </row>
    <row r="3625" customFormat="false" ht="15" hidden="false" customHeight="false" outlineLevel="0" collapsed="false">
      <c r="A3625" s="6" t="s">
        <v>5783</v>
      </c>
      <c r="B3625" s="6" t="s">
        <v>7886</v>
      </c>
      <c r="C3625" s="6" t="n">
        <v>1788784897</v>
      </c>
      <c r="D3625" s="6" t="n">
        <v>1788786398</v>
      </c>
      <c r="E3625" s="9" t="n">
        <f aca="false">MAX(0,MIN(D3625,Scenario!$B$12)-MAX(C3625,Scenario!$B$11))/60</f>
        <v>25.0166666666667</v>
      </c>
    </row>
    <row r="3626" customFormat="false" ht="15" hidden="false" customHeight="false" outlineLevel="0" collapsed="false">
      <c r="A3626" s="6" t="s">
        <v>5827</v>
      </c>
      <c r="B3626" s="6" t="s">
        <v>7892</v>
      </c>
      <c r="C3626" s="6" t="n">
        <v>1788785010</v>
      </c>
      <c r="D3626" s="6" t="n">
        <v>1788787421</v>
      </c>
      <c r="E3626" s="9" t="n">
        <f aca="false">MAX(0,MIN(D3626,Scenario!$B$12)-MAX(C3626,Scenario!$B$11))/60</f>
        <v>40.1833333333333</v>
      </c>
    </row>
    <row r="3627" customFormat="false" ht="15" hidden="false" customHeight="false" outlineLevel="0" collapsed="false">
      <c r="A3627" s="6" t="s">
        <v>5829</v>
      </c>
      <c r="B3627" s="6" t="s">
        <v>7887</v>
      </c>
      <c r="C3627" s="6" t="n">
        <v>1788785974</v>
      </c>
      <c r="D3627" s="6" t="n">
        <v>1788789349</v>
      </c>
      <c r="E3627" s="9" t="n">
        <f aca="false">MAX(0,MIN(D3627,Scenario!$B$12)-MAX(C3627,Scenario!$B$11))/60</f>
        <v>56.25</v>
      </c>
    </row>
    <row r="3628" customFormat="false" ht="15" hidden="false" customHeight="false" outlineLevel="0" collapsed="false">
      <c r="A3628" s="6" t="s">
        <v>5831</v>
      </c>
      <c r="B3628" s="6" t="s">
        <v>7890</v>
      </c>
      <c r="C3628" s="6" t="n">
        <v>1788786922</v>
      </c>
      <c r="D3628" s="6" t="n">
        <v>1788789806</v>
      </c>
      <c r="E3628" s="9" t="n">
        <f aca="false">MAX(0,MIN(D3628,Scenario!$B$12)-MAX(C3628,Scenario!$B$11))/60</f>
        <v>48.0666666666667</v>
      </c>
    </row>
    <row r="3629" customFormat="false" ht="15" hidden="false" customHeight="false" outlineLevel="0" collapsed="false">
      <c r="A3629" s="6" t="s">
        <v>5833</v>
      </c>
      <c r="B3629" s="6" t="s">
        <v>7885</v>
      </c>
      <c r="C3629" s="6" t="n">
        <v>1788787055</v>
      </c>
      <c r="D3629" s="6" t="n">
        <v>1788788837</v>
      </c>
      <c r="E3629" s="9" t="n">
        <f aca="false">MAX(0,MIN(D3629,Scenario!$B$12)-MAX(C3629,Scenario!$B$11))/60</f>
        <v>29.7</v>
      </c>
    </row>
    <row r="3630" customFormat="false" ht="15" hidden="false" customHeight="false" outlineLevel="0" collapsed="false">
      <c r="A3630" s="6" t="s">
        <v>5835</v>
      </c>
      <c r="B3630" s="6" t="s">
        <v>7891</v>
      </c>
      <c r="C3630" s="6" t="n">
        <v>1788787415</v>
      </c>
      <c r="D3630" s="6" t="n">
        <v>1788790724</v>
      </c>
      <c r="E3630" s="9" t="n">
        <f aca="false">MAX(0,MIN(D3630,Scenario!$B$12)-MAX(C3630,Scenario!$B$11))/60</f>
        <v>55.15</v>
      </c>
    </row>
    <row r="3631" customFormat="false" ht="15" hidden="false" customHeight="false" outlineLevel="0" collapsed="false">
      <c r="A3631" s="6" t="s">
        <v>5839</v>
      </c>
      <c r="B3631" s="6" t="s">
        <v>7892</v>
      </c>
      <c r="C3631" s="6" t="n">
        <v>1788787676</v>
      </c>
      <c r="D3631" s="6" t="n">
        <v>1788792936</v>
      </c>
      <c r="E3631" s="9" t="n">
        <f aca="false">MAX(0,MIN(D3631,Scenario!$B$12)-MAX(C3631,Scenario!$B$11))/60</f>
        <v>87.6666666666667</v>
      </c>
    </row>
    <row r="3632" customFormat="false" ht="15" hidden="false" customHeight="false" outlineLevel="0" collapsed="false">
      <c r="A3632" s="6" t="s">
        <v>5771</v>
      </c>
      <c r="B3632" s="6" t="s">
        <v>7886</v>
      </c>
      <c r="C3632" s="6" t="n">
        <v>1788788225</v>
      </c>
      <c r="D3632" s="6" t="n">
        <v>1788792361</v>
      </c>
      <c r="E3632" s="9" t="n">
        <f aca="false">MAX(0,MIN(D3632,Scenario!$B$12)-MAX(C3632,Scenario!$B$11))/60</f>
        <v>68.9333333333333</v>
      </c>
    </row>
    <row r="3633" customFormat="false" ht="15" hidden="false" customHeight="false" outlineLevel="0" collapsed="false">
      <c r="A3633" s="6" t="s">
        <v>5843</v>
      </c>
      <c r="B3633" s="6" t="s">
        <v>7885</v>
      </c>
      <c r="C3633" s="6" t="n">
        <v>1788788893</v>
      </c>
      <c r="D3633" s="6" t="n">
        <v>1788789362</v>
      </c>
      <c r="E3633" s="9" t="n">
        <f aca="false">MAX(0,MIN(D3633,Scenario!$B$12)-MAX(C3633,Scenario!$B$11))/60</f>
        <v>7.81666666666667</v>
      </c>
    </row>
    <row r="3634" customFormat="false" ht="15" hidden="false" customHeight="false" outlineLevel="0" collapsed="false">
      <c r="A3634" s="6" t="s">
        <v>5843</v>
      </c>
      <c r="B3634" s="6" t="s">
        <v>7889</v>
      </c>
      <c r="C3634" s="6" t="n">
        <v>1788789402</v>
      </c>
      <c r="D3634" s="6" t="n">
        <v>1788791104</v>
      </c>
      <c r="E3634" s="9" t="n">
        <f aca="false">MAX(0,MIN(D3634,Scenario!$B$12)-MAX(C3634,Scenario!$B$11))/60</f>
        <v>28.3666666666667</v>
      </c>
    </row>
    <row r="3635" customFormat="false" ht="15" hidden="false" customHeight="false" outlineLevel="0" collapsed="false">
      <c r="A3635" s="6" t="s">
        <v>5847</v>
      </c>
      <c r="B3635" s="6" t="s">
        <v>7885</v>
      </c>
      <c r="C3635" s="6" t="n">
        <v>1788789754</v>
      </c>
      <c r="D3635" s="6" t="n">
        <v>1788791211</v>
      </c>
      <c r="E3635" s="9" t="n">
        <f aca="false">MAX(0,MIN(D3635,Scenario!$B$12)-MAX(C3635,Scenario!$B$11))/60</f>
        <v>24.2833333333333</v>
      </c>
    </row>
    <row r="3636" customFormat="false" ht="15" hidden="false" customHeight="false" outlineLevel="0" collapsed="false">
      <c r="A3636" s="6" t="s">
        <v>5837</v>
      </c>
      <c r="B3636" s="6" t="s">
        <v>7890</v>
      </c>
      <c r="C3636" s="6" t="n">
        <v>1788789850</v>
      </c>
      <c r="D3636" s="6" t="n">
        <v>1788793987</v>
      </c>
      <c r="E3636" s="9" t="n">
        <f aca="false">MAX(0,MIN(D3636,Scenario!$B$12)-MAX(C3636,Scenario!$B$11))/60</f>
        <v>68.95</v>
      </c>
    </row>
    <row r="3637" customFormat="false" ht="15" hidden="false" customHeight="false" outlineLevel="0" collapsed="false">
      <c r="A3637" s="6" t="s">
        <v>5805</v>
      </c>
      <c r="B3637" s="6" t="s">
        <v>7891</v>
      </c>
      <c r="C3637" s="6" t="n">
        <v>1788790734</v>
      </c>
      <c r="D3637" s="6" t="n">
        <v>1788791276</v>
      </c>
      <c r="E3637" s="9" t="n">
        <f aca="false">MAX(0,MIN(D3637,Scenario!$B$12)-MAX(C3637,Scenario!$B$11))/60</f>
        <v>9.03333333333333</v>
      </c>
    </row>
    <row r="3638" customFormat="false" ht="15" hidden="false" customHeight="false" outlineLevel="0" collapsed="false">
      <c r="A3638" s="6" t="s">
        <v>5841</v>
      </c>
      <c r="B3638" s="6" t="s">
        <v>7887</v>
      </c>
      <c r="C3638" s="6" t="n">
        <v>1788791180</v>
      </c>
      <c r="D3638" s="6" t="n">
        <v>1788795731</v>
      </c>
      <c r="E3638" s="9" t="n">
        <f aca="false">MAX(0,MIN(D3638,Scenario!$B$12)-MAX(C3638,Scenario!$B$11))/60</f>
        <v>75.85</v>
      </c>
    </row>
    <row r="3639" customFormat="false" ht="15" hidden="false" customHeight="false" outlineLevel="0" collapsed="false">
      <c r="A3639" s="6" t="s">
        <v>5849</v>
      </c>
      <c r="B3639" s="6" t="s">
        <v>7891</v>
      </c>
      <c r="C3639" s="6" t="n">
        <v>1788791319</v>
      </c>
      <c r="D3639" s="6" t="n">
        <v>1788794115</v>
      </c>
      <c r="E3639" s="9" t="n">
        <f aca="false">MAX(0,MIN(D3639,Scenario!$B$12)-MAX(C3639,Scenario!$B$11))/60</f>
        <v>46.6</v>
      </c>
    </row>
    <row r="3640" customFormat="false" ht="15" hidden="false" customHeight="false" outlineLevel="0" collapsed="false">
      <c r="A3640" s="6" t="s">
        <v>5851</v>
      </c>
      <c r="B3640" s="6" t="s">
        <v>7889</v>
      </c>
      <c r="C3640" s="6" t="n">
        <v>1788791611</v>
      </c>
      <c r="D3640" s="6" t="n">
        <v>1788793618</v>
      </c>
      <c r="E3640" s="9" t="n">
        <f aca="false">MAX(0,MIN(D3640,Scenario!$B$12)-MAX(C3640,Scenario!$B$11))/60</f>
        <v>33.45</v>
      </c>
    </row>
    <row r="3641" customFormat="false" ht="15" hidden="false" customHeight="false" outlineLevel="0" collapsed="false">
      <c r="A3641" s="6" t="s">
        <v>5855</v>
      </c>
      <c r="B3641" s="6" t="s">
        <v>7895</v>
      </c>
      <c r="C3641" s="6" t="n">
        <v>1788793237</v>
      </c>
      <c r="D3641" s="6" t="n">
        <v>1788795228</v>
      </c>
      <c r="E3641" s="9" t="n">
        <f aca="false">MAX(0,MIN(D3641,Scenario!$B$12)-MAX(C3641,Scenario!$B$11))/60</f>
        <v>33.1833333333333</v>
      </c>
    </row>
    <row r="3642" customFormat="false" ht="15" hidden="false" customHeight="false" outlineLevel="0" collapsed="false">
      <c r="A3642" s="6" t="s">
        <v>5845</v>
      </c>
      <c r="B3642" s="6" t="s">
        <v>7893</v>
      </c>
      <c r="C3642" s="6" t="n">
        <v>1788793242</v>
      </c>
      <c r="D3642" s="6" t="n">
        <v>1788798295</v>
      </c>
      <c r="E3642" s="9" t="n">
        <f aca="false">MAX(0,MIN(D3642,Scenario!$B$12)-MAX(C3642,Scenario!$B$11))/60</f>
        <v>84.2166666666667</v>
      </c>
    </row>
    <row r="3643" customFormat="false" ht="15" hidden="false" customHeight="false" outlineLevel="0" collapsed="false">
      <c r="A3643" s="6" t="s">
        <v>5831</v>
      </c>
      <c r="B3643" s="6" t="s">
        <v>7890</v>
      </c>
      <c r="C3643" s="6" t="n">
        <v>1788794016</v>
      </c>
      <c r="D3643" s="6" t="n">
        <v>1788800650</v>
      </c>
      <c r="E3643" s="9" t="n">
        <f aca="false">MAX(0,MIN(D3643,Scenario!$B$12)-MAX(C3643,Scenario!$B$11))/60</f>
        <v>110.566666666667</v>
      </c>
    </row>
    <row r="3644" customFormat="false" ht="15" hidden="false" customHeight="false" outlineLevel="0" collapsed="false">
      <c r="A3644" s="6" t="s">
        <v>5861</v>
      </c>
      <c r="B3644" s="6" t="s">
        <v>7892</v>
      </c>
      <c r="C3644" s="6" t="n">
        <v>1788794754</v>
      </c>
      <c r="D3644" s="6" t="n">
        <v>1788797505</v>
      </c>
      <c r="E3644" s="9" t="n">
        <f aca="false">MAX(0,MIN(D3644,Scenario!$B$12)-MAX(C3644,Scenario!$B$11))/60</f>
        <v>45.85</v>
      </c>
    </row>
    <row r="3645" customFormat="false" ht="15" hidden="false" customHeight="false" outlineLevel="0" collapsed="false">
      <c r="A3645" s="6" t="s">
        <v>5865</v>
      </c>
      <c r="B3645" s="6" t="s">
        <v>7894</v>
      </c>
      <c r="C3645" s="6" t="n">
        <v>1788796233</v>
      </c>
      <c r="D3645" s="6" t="n">
        <v>1788798932</v>
      </c>
      <c r="E3645" s="9" t="n">
        <f aca="false">MAX(0,MIN(D3645,Scenario!$B$12)-MAX(C3645,Scenario!$B$11))/60</f>
        <v>44.9833333333333</v>
      </c>
    </row>
    <row r="3646" customFormat="false" ht="15" hidden="false" customHeight="false" outlineLevel="0" collapsed="false">
      <c r="A3646" s="6" t="s">
        <v>5869</v>
      </c>
      <c r="B3646" s="6" t="s">
        <v>7887</v>
      </c>
      <c r="C3646" s="6" t="n">
        <v>1788796783</v>
      </c>
      <c r="D3646" s="6" t="n">
        <v>1788797355</v>
      </c>
      <c r="E3646" s="9" t="n">
        <f aca="false">MAX(0,MIN(D3646,Scenario!$B$12)-MAX(C3646,Scenario!$B$11))/60</f>
        <v>9.53333333333333</v>
      </c>
    </row>
    <row r="3647" customFormat="false" ht="15" hidden="false" customHeight="false" outlineLevel="0" collapsed="false">
      <c r="A3647" s="6" t="s">
        <v>5869</v>
      </c>
      <c r="B3647" s="6" t="s">
        <v>7889</v>
      </c>
      <c r="C3647" s="6" t="n">
        <v>1788797378</v>
      </c>
      <c r="D3647" s="6" t="n">
        <v>1788798188</v>
      </c>
      <c r="E3647" s="9" t="n">
        <f aca="false">MAX(0,MIN(D3647,Scenario!$B$12)-MAX(C3647,Scenario!$B$11))/60</f>
        <v>13.5</v>
      </c>
    </row>
    <row r="3648" customFormat="false" ht="15" hidden="false" customHeight="false" outlineLevel="0" collapsed="false">
      <c r="A3648" s="6" t="s">
        <v>5867</v>
      </c>
      <c r="B3648" s="6" t="s">
        <v>7892</v>
      </c>
      <c r="C3648" s="6" t="n">
        <v>1788797546</v>
      </c>
      <c r="D3648" s="6" t="n">
        <v>1788800804</v>
      </c>
      <c r="E3648" s="9" t="n">
        <f aca="false">MAX(0,MIN(D3648,Scenario!$B$12)-MAX(C3648,Scenario!$B$11))/60</f>
        <v>54.3</v>
      </c>
    </row>
    <row r="3649" customFormat="false" ht="15" hidden="false" customHeight="false" outlineLevel="0" collapsed="false">
      <c r="A3649" s="6" t="s">
        <v>5871</v>
      </c>
      <c r="B3649" s="6" t="s">
        <v>7893</v>
      </c>
      <c r="C3649" s="6" t="n">
        <v>1788798344</v>
      </c>
      <c r="D3649" s="6" t="n">
        <v>1788800293</v>
      </c>
      <c r="E3649" s="9" t="n">
        <f aca="false">MAX(0,MIN(D3649,Scenario!$B$12)-MAX(C3649,Scenario!$B$11))/60</f>
        <v>32.4833333333333</v>
      </c>
    </row>
    <row r="3650" customFormat="false" ht="15" hidden="false" customHeight="false" outlineLevel="0" collapsed="false">
      <c r="A3650" s="6" t="s">
        <v>5863</v>
      </c>
      <c r="B3650" s="6" t="s">
        <v>7893</v>
      </c>
      <c r="C3650" s="6" t="n">
        <v>1788800334</v>
      </c>
      <c r="D3650" s="6" t="n">
        <v>1788804890</v>
      </c>
      <c r="E3650" s="9" t="n">
        <f aca="false">MAX(0,MIN(D3650,Scenario!$B$12)-MAX(C3650,Scenario!$B$11))/60</f>
        <v>75.9333333333333</v>
      </c>
    </row>
    <row r="3651" customFormat="false" ht="15" hidden="false" customHeight="false" outlineLevel="0" collapsed="false">
      <c r="A3651" s="6" t="s">
        <v>5873</v>
      </c>
      <c r="B3651" s="6" t="s">
        <v>7897</v>
      </c>
      <c r="C3651" s="6" t="n">
        <v>1788800730</v>
      </c>
      <c r="D3651" s="6" t="n">
        <v>1788802906</v>
      </c>
      <c r="E3651" s="9" t="n">
        <f aca="false">MAX(0,MIN(D3651,Scenario!$B$12)-MAX(C3651,Scenario!$B$11))/60</f>
        <v>36.2666666666667</v>
      </c>
    </row>
    <row r="3652" customFormat="false" ht="15" hidden="false" customHeight="false" outlineLevel="0" collapsed="false">
      <c r="A3652" s="6" t="s">
        <v>5875</v>
      </c>
      <c r="B3652" s="6" t="s">
        <v>7896</v>
      </c>
      <c r="C3652" s="6" t="n">
        <v>1788801348</v>
      </c>
      <c r="D3652" s="6" t="n">
        <v>1788803148</v>
      </c>
      <c r="E3652" s="9" t="n">
        <f aca="false">MAX(0,MIN(D3652,Scenario!$B$12)-MAX(C3652,Scenario!$B$11))/60</f>
        <v>30</v>
      </c>
    </row>
    <row r="3653" customFormat="false" ht="15" hidden="false" customHeight="false" outlineLevel="0" collapsed="false">
      <c r="A3653" s="6" t="s">
        <v>5877</v>
      </c>
      <c r="B3653" s="6" t="s">
        <v>7895</v>
      </c>
      <c r="C3653" s="6" t="n">
        <v>1788801415</v>
      </c>
      <c r="D3653" s="6" t="n">
        <v>1788804218</v>
      </c>
      <c r="E3653" s="9" t="n">
        <f aca="false">MAX(0,MIN(D3653,Scenario!$B$12)-MAX(C3653,Scenario!$B$11))/60</f>
        <v>46.7166666666667</v>
      </c>
    </row>
    <row r="3654" customFormat="false" ht="15" hidden="false" customHeight="false" outlineLevel="0" collapsed="false">
      <c r="A3654" s="6" t="s">
        <v>5831</v>
      </c>
      <c r="B3654" s="6" t="s">
        <v>7890</v>
      </c>
      <c r="C3654" s="6" t="n">
        <v>1788803310</v>
      </c>
      <c r="D3654" s="6" t="n">
        <v>1788805790</v>
      </c>
      <c r="E3654" s="9" t="n">
        <f aca="false">MAX(0,MIN(D3654,Scenario!$B$12)-MAX(C3654,Scenario!$B$11))/60</f>
        <v>41.3333333333333</v>
      </c>
    </row>
    <row r="3655" customFormat="false" ht="15" hidden="false" customHeight="false" outlineLevel="0" collapsed="false">
      <c r="A3655" s="6" t="s">
        <v>5881</v>
      </c>
      <c r="B3655" s="6" t="s">
        <v>7891</v>
      </c>
      <c r="C3655" s="6" t="n">
        <v>1788804531</v>
      </c>
      <c r="D3655" s="6" t="n">
        <v>1788805361</v>
      </c>
      <c r="E3655" s="9" t="n">
        <f aca="false">MAX(0,MIN(D3655,Scenario!$B$12)-MAX(C3655,Scenario!$B$11))/60</f>
        <v>13.8333333333333</v>
      </c>
    </row>
    <row r="3656" customFormat="false" ht="15" hidden="false" customHeight="false" outlineLevel="0" collapsed="false">
      <c r="A3656" s="6" t="s">
        <v>5879</v>
      </c>
      <c r="B3656" s="6" t="s">
        <v>7894</v>
      </c>
      <c r="C3656" s="6" t="n">
        <v>1788804556</v>
      </c>
      <c r="D3656" s="6" t="n">
        <v>1788807702</v>
      </c>
      <c r="E3656" s="9" t="n">
        <f aca="false">MAX(0,MIN(D3656,Scenario!$B$12)-MAX(C3656,Scenario!$B$11))/60</f>
        <v>52.4333333333333</v>
      </c>
    </row>
    <row r="3657" customFormat="false" ht="15" hidden="false" customHeight="false" outlineLevel="0" collapsed="false">
      <c r="A3657" s="6" t="s">
        <v>5883</v>
      </c>
      <c r="B3657" s="6" t="s">
        <v>7897</v>
      </c>
      <c r="C3657" s="6" t="n">
        <v>1788806021</v>
      </c>
      <c r="D3657" s="6" t="n">
        <v>1788807271</v>
      </c>
      <c r="E3657" s="9" t="n">
        <f aca="false">MAX(0,MIN(D3657,Scenario!$B$12)-MAX(C3657,Scenario!$B$11))/60</f>
        <v>20.8333333333333</v>
      </c>
    </row>
    <row r="3658" customFormat="false" ht="15" hidden="false" customHeight="false" outlineLevel="0" collapsed="false">
      <c r="A3658" s="6" t="s">
        <v>5885</v>
      </c>
      <c r="B3658" s="6" t="s">
        <v>7896</v>
      </c>
      <c r="C3658" s="6" t="n">
        <v>1788806522</v>
      </c>
      <c r="D3658" s="6" t="n">
        <v>1788809720</v>
      </c>
      <c r="E3658" s="9" t="n">
        <f aca="false">MAX(0,MIN(D3658,Scenario!$B$12)-MAX(C3658,Scenario!$B$11))/60</f>
        <v>53.3</v>
      </c>
    </row>
    <row r="3659" customFormat="false" ht="15" hidden="false" customHeight="false" outlineLevel="0" collapsed="false">
      <c r="A3659" s="6" t="s">
        <v>5887</v>
      </c>
      <c r="B3659" s="6" t="s">
        <v>7895</v>
      </c>
      <c r="C3659" s="6" t="n">
        <v>1788807091</v>
      </c>
      <c r="D3659" s="6" t="n">
        <v>1788809365</v>
      </c>
      <c r="E3659" s="9" t="n">
        <f aca="false">MAX(0,MIN(D3659,Scenario!$B$12)-MAX(C3659,Scenario!$B$11))/60</f>
        <v>37.9</v>
      </c>
    </row>
    <row r="3660" customFormat="false" ht="15" hidden="false" customHeight="false" outlineLevel="0" collapsed="false">
      <c r="A3660" s="6" t="s">
        <v>5889</v>
      </c>
      <c r="B3660" s="6" t="s">
        <v>7897</v>
      </c>
      <c r="C3660" s="6" t="n">
        <v>1788807428</v>
      </c>
      <c r="D3660" s="6" t="n">
        <v>1788807755</v>
      </c>
      <c r="E3660" s="9" t="n">
        <f aca="false">MAX(0,MIN(D3660,Scenario!$B$12)-MAX(C3660,Scenario!$B$11))/60</f>
        <v>5.45</v>
      </c>
    </row>
    <row r="3661" customFormat="false" ht="15" hidden="false" customHeight="false" outlineLevel="0" collapsed="false">
      <c r="A3661" s="6" t="s">
        <v>5889</v>
      </c>
      <c r="B3661" s="6" t="s">
        <v>7893</v>
      </c>
      <c r="C3661" s="6" t="n">
        <v>1788807770</v>
      </c>
      <c r="D3661" s="6" t="n">
        <v>1788810213</v>
      </c>
      <c r="E3661" s="9" t="n">
        <f aca="false">MAX(0,MIN(D3661,Scenario!$B$12)-MAX(C3661,Scenario!$B$11))/60</f>
        <v>40.7166666666667</v>
      </c>
    </row>
    <row r="3662" customFormat="false" ht="15" hidden="false" customHeight="false" outlineLevel="0" collapsed="false">
      <c r="A3662" s="6" t="s">
        <v>5879</v>
      </c>
      <c r="B3662" s="6" t="s">
        <v>7894</v>
      </c>
      <c r="C3662" s="6" t="n">
        <v>1788809724</v>
      </c>
      <c r="D3662" s="6" t="n">
        <v>1788813838</v>
      </c>
      <c r="E3662" s="9" t="n">
        <f aca="false">MAX(0,MIN(D3662,Scenario!$B$12)-MAX(C3662,Scenario!$B$11))/60</f>
        <v>68.5666666666667</v>
      </c>
    </row>
    <row r="3663" customFormat="false" ht="15" hidden="false" customHeight="false" outlineLevel="0" collapsed="false">
      <c r="A3663" s="6" t="s">
        <v>5883</v>
      </c>
      <c r="B3663" s="6" t="s">
        <v>7897</v>
      </c>
      <c r="C3663" s="6" t="n">
        <v>1788810016</v>
      </c>
      <c r="D3663" s="6" t="n">
        <v>1788811543</v>
      </c>
      <c r="E3663" s="9" t="n">
        <f aca="false">MAX(0,MIN(D3663,Scenario!$B$12)-MAX(C3663,Scenario!$B$11))/60</f>
        <v>25.45</v>
      </c>
    </row>
    <row r="3664" customFormat="false" ht="15" hidden="false" customHeight="false" outlineLevel="0" collapsed="false">
      <c r="A3664" s="6" t="s">
        <v>5891</v>
      </c>
      <c r="B3664" s="6" t="s">
        <v>7895</v>
      </c>
      <c r="C3664" s="6" t="n">
        <v>1788811190</v>
      </c>
      <c r="D3664" s="6" t="n">
        <v>1788811901</v>
      </c>
      <c r="E3664" s="9" t="n">
        <f aca="false">MAX(0,MIN(D3664,Scenario!$B$12)-MAX(C3664,Scenario!$B$11))/60</f>
        <v>11.85</v>
      </c>
    </row>
    <row r="3665" customFormat="false" ht="15" hidden="false" customHeight="false" outlineLevel="0" collapsed="false">
      <c r="A3665" s="6" t="s">
        <v>5893</v>
      </c>
      <c r="B3665" s="6" t="s">
        <v>7895</v>
      </c>
      <c r="C3665" s="6" t="n">
        <v>1788811927</v>
      </c>
      <c r="D3665" s="6" t="n">
        <v>1788812746</v>
      </c>
      <c r="E3665" s="9" t="n">
        <f aca="false">MAX(0,MIN(D3665,Scenario!$B$12)-MAX(C3665,Scenario!$B$11))/60</f>
        <v>13.65</v>
      </c>
    </row>
    <row r="3666" customFormat="false" ht="15" hidden="false" customHeight="false" outlineLevel="0" collapsed="false">
      <c r="A3666" s="6" t="s">
        <v>5885</v>
      </c>
      <c r="B3666" s="6" t="s">
        <v>7896</v>
      </c>
      <c r="C3666" s="6" t="n">
        <v>1788812501</v>
      </c>
      <c r="D3666" s="6" t="n">
        <v>1788814828</v>
      </c>
      <c r="E3666" s="9" t="n">
        <f aca="false">MAX(0,MIN(D3666,Scenario!$B$12)-MAX(C3666,Scenario!$B$11))/60</f>
        <v>38.7833333333333</v>
      </c>
    </row>
    <row r="3667" customFormat="false" ht="15" hidden="false" customHeight="false" outlineLevel="0" collapsed="false">
      <c r="A3667" s="6" t="s">
        <v>5895</v>
      </c>
      <c r="B3667" s="6" t="s">
        <v>7895</v>
      </c>
      <c r="C3667" s="6" t="n">
        <v>1788812779</v>
      </c>
      <c r="D3667" s="6" t="n">
        <v>1788814913</v>
      </c>
      <c r="E3667" s="9" t="n">
        <f aca="false">MAX(0,MIN(D3667,Scenario!$B$12)-MAX(C3667,Scenario!$B$11))/60</f>
        <v>35.5666666666667</v>
      </c>
    </row>
    <row r="3668" customFormat="false" ht="15" hidden="false" customHeight="false" outlineLevel="0" collapsed="false">
      <c r="A3668" s="6" t="s">
        <v>5899</v>
      </c>
      <c r="B3668" s="6" t="s">
        <v>7893</v>
      </c>
      <c r="C3668" s="6" t="n">
        <v>1788812913</v>
      </c>
      <c r="D3668" s="6" t="n">
        <v>1788814154</v>
      </c>
      <c r="E3668" s="9" t="n">
        <f aca="false">MAX(0,MIN(D3668,Scenario!$B$12)-MAX(C3668,Scenario!$B$11))/60</f>
        <v>20.6833333333333</v>
      </c>
    </row>
    <row r="3669" customFormat="false" ht="15" hidden="false" customHeight="false" outlineLevel="0" collapsed="false">
      <c r="A3669" s="6" t="s">
        <v>5897</v>
      </c>
      <c r="B3669" s="6" t="s">
        <v>7894</v>
      </c>
      <c r="C3669" s="6" t="n">
        <v>1788813854</v>
      </c>
      <c r="D3669" s="6" t="n">
        <v>1788814512</v>
      </c>
      <c r="E3669" s="9" t="n">
        <f aca="false">MAX(0,MIN(D3669,Scenario!$B$12)-MAX(C3669,Scenario!$B$11))/60</f>
        <v>10.9666666666667</v>
      </c>
    </row>
    <row r="3670" customFormat="false" ht="15" hidden="false" customHeight="false" outlineLevel="0" collapsed="false">
      <c r="A3670" s="6" t="s">
        <v>5901</v>
      </c>
      <c r="B3670" s="6" t="s">
        <v>7897</v>
      </c>
      <c r="C3670" s="6" t="n">
        <v>1788814415</v>
      </c>
      <c r="D3670" s="6" t="n">
        <v>1788817879</v>
      </c>
      <c r="E3670" s="9" t="n">
        <f aca="false">MAX(0,MIN(D3670,Scenario!$B$12)-MAX(C3670,Scenario!$B$11))/60</f>
        <v>57.7333333333333</v>
      </c>
    </row>
    <row r="3671" customFormat="false" ht="15" hidden="false" customHeight="false" outlineLevel="0" collapsed="false">
      <c r="A3671" s="6" t="s">
        <v>5897</v>
      </c>
      <c r="B3671" s="6" t="s">
        <v>7893</v>
      </c>
      <c r="C3671" s="6" t="n">
        <v>1788814531</v>
      </c>
      <c r="D3671" s="6" t="n">
        <v>1788815972</v>
      </c>
      <c r="E3671" s="9" t="n">
        <f aca="false">MAX(0,MIN(D3671,Scenario!$B$12)-MAX(C3671,Scenario!$B$11))/60</f>
        <v>24.0166666666667</v>
      </c>
    </row>
    <row r="3672" customFormat="false" ht="15" hidden="false" customHeight="false" outlineLevel="0" collapsed="false">
      <c r="A3672" s="6" t="s">
        <v>5893</v>
      </c>
      <c r="B3672" s="6" t="s">
        <v>7895</v>
      </c>
      <c r="C3672" s="6" t="n">
        <v>1788815383</v>
      </c>
      <c r="D3672" s="6" t="n">
        <v>1788815827</v>
      </c>
      <c r="E3672" s="9" t="n">
        <f aca="false">MAX(0,MIN(D3672,Scenario!$B$12)-MAX(C3672,Scenario!$B$11))/60</f>
        <v>7.4</v>
      </c>
    </row>
    <row r="3673" customFormat="false" ht="15" hidden="false" customHeight="false" outlineLevel="0" collapsed="false">
      <c r="A3673" s="6" t="s">
        <v>5903</v>
      </c>
      <c r="B3673" s="6" t="s">
        <v>7894</v>
      </c>
      <c r="C3673" s="6" t="n">
        <v>1788815633</v>
      </c>
      <c r="D3673" s="6" t="n">
        <v>1788816152</v>
      </c>
      <c r="E3673" s="9" t="n">
        <f aca="false">MAX(0,MIN(D3673,Scenario!$B$12)-MAX(C3673,Scenario!$B$11))/60</f>
        <v>8.65</v>
      </c>
    </row>
    <row r="3674" customFormat="false" ht="15" hidden="false" customHeight="false" outlineLevel="0" collapsed="false">
      <c r="A3674" s="6" t="s">
        <v>5905</v>
      </c>
      <c r="B3674" s="6" t="s">
        <v>7895</v>
      </c>
      <c r="C3674" s="6" t="n">
        <v>1788818006</v>
      </c>
      <c r="D3674" s="6" t="n">
        <v>1788819292</v>
      </c>
      <c r="E3674" s="9" t="n">
        <f aca="false">MAX(0,MIN(D3674,Scenario!$B$12)-MAX(C3674,Scenario!$B$11))/60</f>
        <v>21.4333333333333</v>
      </c>
    </row>
    <row r="3675" customFormat="false" ht="15" hidden="false" customHeight="false" outlineLevel="0" collapsed="false">
      <c r="A3675" s="6" t="s">
        <v>5903</v>
      </c>
      <c r="B3675" s="6" t="s">
        <v>7894</v>
      </c>
      <c r="C3675" s="6" t="n">
        <v>1788818425</v>
      </c>
      <c r="D3675" s="6" t="n">
        <v>1788819568</v>
      </c>
      <c r="E3675" s="9" t="n">
        <f aca="false">MAX(0,MIN(D3675,Scenario!$B$12)-MAX(C3675,Scenario!$B$11))/60</f>
        <v>19.05</v>
      </c>
    </row>
    <row r="3676" customFormat="false" ht="15" hidden="false" customHeight="false" outlineLevel="0" collapsed="false">
      <c r="A3676" s="6" t="s">
        <v>5909</v>
      </c>
      <c r="B3676" s="6" t="s">
        <v>7884</v>
      </c>
      <c r="C3676" s="6" t="n">
        <v>1788843627</v>
      </c>
      <c r="D3676" s="6" t="n">
        <v>1788845489</v>
      </c>
      <c r="E3676" s="9" t="n">
        <f aca="false">MAX(0,MIN(D3676,Scenario!$B$12)-MAX(C3676,Scenario!$B$11))/60</f>
        <v>31.0333333333333</v>
      </c>
    </row>
    <row r="3677" customFormat="false" ht="15" hidden="false" customHeight="false" outlineLevel="0" collapsed="false">
      <c r="A3677" s="6" t="s">
        <v>5763</v>
      </c>
      <c r="B3677" s="6" t="s">
        <v>7883</v>
      </c>
      <c r="C3677" s="6" t="n">
        <v>1788843656</v>
      </c>
      <c r="D3677" s="6" t="n">
        <v>1788844213</v>
      </c>
      <c r="E3677" s="9" t="n">
        <f aca="false">MAX(0,MIN(D3677,Scenario!$B$12)-MAX(C3677,Scenario!$B$11))/60</f>
        <v>9.28333333333333</v>
      </c>
    </row>
    <row r="3678" customFormat="false" ht="15" hidden="false" customHeight="false" outlineLevel="0" collapsed="false">
      <c r="A3678" s="6" t="s">
        <v>5885</v>
      </c>
      <c r="B3678" s="6" t="s">
        <v>7883</v>
      </c>
      <c r="C3678" s="6" t="n">
        <v>1788844266</v>
      </c>
      <c r="D3678" s="6" t="n">
        <v>1788848048</v>
      </c>
      <c r="E3678" s="9" t="n">
        <f aca="false">MAX(0,MIN(D3678,Scenario!$B$12)-MAX(C3678,Scenario!$B$11))/60</f>
        <v>63.0333333333333</v>
      </c>
    </row>
    <row r="3679" customFormat="false" ht="15" hidden="false" customHeight="false" outlineLevel="0" collapsed="false">
      <c r="A3679" s="6" t="s">
        <v>5911</v>
      </c>
      <c r="B3679" s="6" t="s">
        <v>7884</v>
      </c>
      <c r="C3679" s="6" t="n">
        <v>1788846531</v>
      </c>
      <c r="D3679" s="6" t="n">
        <v>1788846891</v>
      </c>
      <c r="E3679" s="9" t="n">
        <f aca="false">MAX(0,MIN(D3679,Scenario!$B$12)-MAX(C3679,Scenario!$B$11))/60</f>
        <v>6</v>
      </c>
    </row>
    <row r="3680" customFormat="false" ht="15" hidden="false" customHeight="false" outlineLevel="0" collapsed="false">
      <c r="A3680" s="6" t="s">
        <v>5911</v>
      </c>
      <c r="B3680" s="6" t="s">
        <v>7884</v>
      </c>
      <c r="C3680" s="6" t="n">
        <v>1788846919</v>
      </c>
      <c r="D3680" s="6" t="n">
        <v>1788848065</v>
      </c>
      <c r="E3680" s="9" t="n">
        <f aca="false">MAX(0,MIN(D3680,Scenario!$B$12)-MAX(C3680,Scenario!$B$11))/60</f>
        <v>19.1</v>
      </c>
    </row>
    <row r="3681" customFormat="false" ht="15" hidden="false" customHeight="false" outlineLevel="0" collapsed="false">
      <c r="A3681" s="6" t="s">
        <v>5779</v>
      </c>
      <c r="B3681" s="6" t="s">
        <v>7883</v>
      </c>
      <c r="C3681" s="6" t="n">
        <v>1788848100</v>
      </c>
      <c r="D3681" s="6" t="n">
        <v>1788849593</v>
      </c>
      <c r="E3681" s="9" t="n">
        <f aca="false">MAX(0,MIN(D3681,Scenario!$B$12)-MAX(C3681,Scenario!$B$11))/60</f>
        <v>24.8833333333333</v>
      </c>
    </row>
    <row r="3682" customFormat="false" ht="15" hidden="false" customHeight="false" outlineLevel="0" collapsed="false">
      <c r="A3682" s="6" t="s">
        <v>5913</v>
      </c>
      <c r="B3682" s="6" t="s">
        <v>7884</v>
      </c>
      <c r="C3682" s="6" t="n">
        <v>1788849410</v>
      </c>
      <c r="D3682" s="6" t="n">
        <v>1788854871</v>
      </c>
      <c r="E3682" s="9" t="n">
        <f aca="false">MAX(0,MIN(D3682,Scenario!$B$12)-MAX(C3682,Scenario!$B$11))/60</f>
        <v>91.0166666666667</v>
      </c>
    </row>
    <row r="3683" customFormat="false" ht="15" hidden="false" customHeight="false" outlineLevel="0" collapsed="false">
      <c r="A3683" s="6" t="s">
        <v>5915</v>
      </c>
      <c r="B3683" s="6" t="s">
        <v>7882</v>
      </c>
      <c r="C3683" s="6" t="n">
        <v>1788849590</v>
      </c>
      <c r="D3683" s="6" t="n">
        <v>1788850108</v>
      </c>
      <c r="E3683" s="9" t="n">
        <f aca="false">MAX(0,MIN(D3683,Scenario!$B$12)-MAX(C3683,Scenario!$B$11))/60</f>
        <v>8.63333333333333</v>
      </c>
    </row>
    <row r="3684" customFormat="false" ht="15" hidden="false" customHeight="false" outlineLevel="0" collapsed="false">
      <c r="A3684" s="6" t="s">
        <v>5915</v>
      </c>
      <c r="B3684" s="6" t="s">
        <v>7883</v>
      </c>
      <c r="C3684" s="6" t="n">
        <v>1788850145</v>
      </c>
      <c r="D3684" s="6" t="n">
        <v>1788850597</v>
      </c>
      <c r="E3684" s="9" t="n">
        <f aca="false">MAX(0,MIN(D3684,Scenario!$B$12)-MAX(C3684,Scenario!$B$11))/60</f>
        <v>7.53333333333333</v>
      </c>
    </row>
    <row r="3685" customFormat="false" ht="15" hidden="false" customHeight="false" outlineLevel="0" collapsed="false">
      <c r="A3685" s="6" t="s">
        <v>5915</v>
      </c>
      <c r="B3685" s="6" t="s">
        <v>7883</v>
      </c>
      <c r="C3685" s="6" t="n">
        <v>1788852430</v>
      </c>
      <c r="D3685" s="6" t="n">
        <v>1788852925</v>
      </c>
      <c r="E3685" s="9" t="n">
        <f aca="false">MAX(0,MIN(D3685,Scenario!$B$12)-MAX(C3685,Scenario!$B$11))/60</f>
        <v>8.25</v>
      </c>
    </row>
    <row r="3686" customFormat="false" ht="15" hidden="false" customHeight="false" outlineLevel="0" collapsed="false">
      <c r="A3686" s="6" t="s">
        <v>5917</v>
      </c>
      <c r="B3686" s="6" t="s">
        <v>7885</v>
      </c>
      <c r="C3686" s="6" t="n">
        <v>1788855547</v>
      </c>
      <c r="D3686" s="6" t="n">
        <v>1788857881</v>
      </c>
      <c r="E3686" s="9" t="n">
        <f aca="false">MAX(0,MIN(D3686,Scenario!$B$12)-MAX(C3686,Scenario!$B$11))/60</f>
        <v>38.9</v>
      </c>
    </row>
    <row r="3687" customFormat="false" ht="15" hidden="false" customHeight="false" outlineLevel="0" collapsed="false">
      <c r="A3687" s="6" t="s">
        <v>5913</v>
      </c>
      <c r="B3687" s="6" t="s">
        <v>7884</v>
      </c>
      <c r="C3687" s="6" t="n">
        <v>1788855707</v>
      </c>
      <c r="D3687" s="6" t="n">
        <v>1788858885</v>
      </c>
      <c r="E3687" s="9" t="n">
        <f aca="false">MAX(0,MIN(D3687,Scenario!$B$12)-MAX(C3687,Scenario!$B$11))/60</f>
        <v>52.9666666666667</v>
      </c>
    </row>
    <row r="3688" customFormat="false" ht="15" hidden="false" customHeight="false" outlineLevel="0" collapsed="false">
      <c r="A3688" s="6" t="s">
        <v>5919</v>
      </c>
      <c r="B3688" s="6" t="s">
        <v>7898</v>
      </c>
      <c r="C3688" s="6" t="n">
        <v>1788857619</v>
      </c>
      <c r="D3688" s="6" t="n">
        <v>1788862545</v>
      </c>
      <c r="E3688" s="9" t="n">
        <f aca="false">MAX(0,MIN(D3688,Scenario!$B$12)-MAX(C3688,Scenario!$B$11))/60</f>
        <v>82.1</v>
      </c>
    </row>
    <row r="3689" customFormat="false" ht="15" hidden="false" customHeight="false" outlineLevel="0" collapsed="false">
      <c r="A3689" s="6" t="s">
        <v>5771</v>
      </c>
      <c r="B3689" s="6" t="s">
        <v>7886</v>
      </c>
      <c r="C3689" s="6" t="n">
        <v>1788858138</v>
      </c>
      <c r="D3689" s="6" t="n">
        <v>1788859122</v>
      </c>
      <c r="E3689" s="9" t="n">
        <f aca="false">MAX(0,MIN(D3689,Scenario!$B$12)-MAX(C3689,Scenario!$B$11))/60</f>
        <v>16.4</v>
      </c>
    </row>
    <row r="3690" customFormat="false" ht="15" hidden="false" customHeight="false" outlineLevel="0" collapsed="false">
      <c r="A3690" s="6" t="s">
        <v>5921</v>
      </c>
      <c r="B3690" s="6" t="s">
        <v>7887</v>
      </c>
      <c r="C3690" s="6" t="n">
        <v>1788858746</v>
      </c>
      <c r="D3690" s="6" t="n">
        <v>1788860385</v>
      </c>
      <c r="E3690" s="9" t="n">
        <f aca="false">MAX(0,MIN(D3690,Scenario!$B$12)-MAX(C3690,Scenario!$B$11))/60</f>
        <v>27.3166666666667</v>
      </c>
    </row>
    <row r="3691" customFormat="false" ht="15" hidden="false" customHeight="false" outlineLevel="0" collapsed="false">
      <c r="A3691" s="6" t="s">
        <v>5923</v>
      </c>
      <c r="B3691" s="6" t="s">
        <v>7888</v>
      </c>
      <c r="C3691" s="6" t="n">
        <v>1788859798</v>
      </c>
      <c r="D3691" s="6" t="n">
        <v>1788860980</v>
      </c>
      <c r="E3691" s="9" t="n">
        <f aca="false">MAX(0,MIN(D3691,Scenario!$B$12)-MAX(C3691,Scenario!$B$11))/60</f>
        <v>19.7</v>
      </c>
    </row>
    <row r="3692" customFormat="false" ht="15" hidden="false" customHeight="false" outlineLevel="0" collapsed="false">
      <c r="A3692" s="6" t="s">
        <v>5841</v>
      </c>
      <c r="B3692" s="6" t="s">
        <v>7885</v>
      </c>
      <c r="C3692" s="6" t="n">
        <v>1788860721</v>
      </c>
      <c r="D3692" s="6" t="n">
        <v>1788863723</v>
      </c>
      <c r="E3692" s="9" t="n">
        <f aca="false">MAX(0,MIN(D3692,Scenario!$B$12)-MAX(C3692,Scenario!$B$11))/60</f>
        <v>50.0333333333333</v>
      </c>
    </row>
    <row r="3693" customFormat="false" ht="15" hidden="false" customHeight="false" outlineLevel="0" collapsed="false">
      <c r="A3693" s="6" t="s">
        <v>5925</v>
      </c>
      <c r="B3693" s="6" t="s">
        <v>7883</v>
      </c>
      <c r="C3693" s="6" t="n">
        <v>1788862831</v>
      </c>
      <c r="D3693" s="6" t="n">
        <v>1788863194</v>
      </c>
      <c r="E3693" s="9" t="n">
        <f aca="false">MAX(0,MIN(D3693,Scenario!$B$12)-MAX(C3693,Scenario!$B$11))/60</f>
        <v>6.05</v>
      </c>
    </row>
    <row r="3694" customFormat="false" ht="15" hidden="false" customHeight="false" outlineLevel="0" collapsed="false">
      <c r="A3694" s="6" t="s">
        <v>5925</v>
      </c>
      <c r="B3694" s="6" t="s">
        <v>7889</v>
      </c>
      <c r="C3694" s="6" t="n">
        <v>1788863232</v>
      </c>
      <c r="D3694" s="6" t="n">
        <v>1788866500</v>
      </c>
      <c r="E3694" s="9" t="n">
        <f aca="false">MAX(0,MIN(D3694,Scenario!$B$12)-MAX(C3694,Scenario!$B$11))/60</f>
        <v>54.4666666666667</v>
      </c>
    </row>
    <row r="3695" customFormat="false" ht="15" hidden="false" customHeight="false" outlineLevel="0" collapsed="false">
      <c r="A3695" s="6" t="s">
        <v>5927</v>
      </c>
      <c r="B3695" s="6" t="s">
        <v>7887</v>
      </c>
      <c r="C3695" s="6" t="n">
        <v>1788863735</v>
      </c>
      <c r="D3695" s="6" t="n">
        <v>1788864485</v>
      </c>
      <c r="E3695" s="9" t="n">
        <f aca="false">MAX(0,MIN(D3695,Scenario!$B$12)-MAX(C3695,Scenario!$B$11))/60</f>
        <v>12.5</v>
      </c>
    </row>
    <row r="3696" customFormat="false" ht="15" hidden="false" customHeight="false" outlineLevel="0" collapsed="false">
      <c r="A3696" s="6" t="s">
        <v>5929</v>
      </c>
      <c r="B3696" s="6" t="s">
        <v>7884</v>
      </c>
      <c r="C3696" s="6" t="n">
        <v>1788864366</v>
      </c>
      <c r="D3696" s="6" t="n">
        <v>1788865195</v>
      </c>
      <c r="E3696" s="9" t="n">
        <f aca="false">MAX(0,MIN(D3696,Scenario!$B$12)-MAX(C3696,Scenario!$B$11))/60</f>
        <v>13.8166666666667</v>
      </c>
    </row>
    <row r="3697" customFormat="false" ht="15" hidden="false" customHeight="false" outlineLevel="0" collapsed="false">
      <c r="A3697" s="6" t="s">
        <v>5931</v>
      </c>
      <c r="B3697" s="6" t="s">
        <v>7898</v>
      </c>
      <c r="C3697" s="6" t="n">
        <v>1788864925</v>
      </c>
      <c r="D3697" s="6" t="n">
        <v>1788865758</v>
      </c>
      <c r="E3697" s="9" t="n">
        <f aca="false">MAX(0,MIN(D3697,Scenario!$B$12)-MAX(C3697,Scenario!$B$11))/60</f>
        <v>13.8833333333333</v>
      </c>
    </row>
    <row r="3698" customFormat="false" ht="15" hidden="false" customHeight="false" outlineLevel="0" collapsed="false">
      <c r="A3698" s="6" t="s">
        <v>5933</v>
      </c>
      <c r="B3698" s="6" t="s">
        <v>7891</v>
      </c>
      <c r="C3698" s="6" t="n">
        <v>1788865230</v>
      </c>
      <c r="D3698" s="6" t="n">
        <v>1788866256</v>
      </c>
      <c r="E3698" s="9" t="n">
        <f aca="false">MAX(0,MIN(D3698,Scenario!$B$12)-MAX(C3698,Scenario!$B$11))/60</f>
        <v>17.1</v>
      </c>
    </row>
    <row r="3699" customFormat="false" ht="15" hidden="false" customHeight="false" outlineLevel="0" collapsed="false">
      <c r="A3699" s="6" t="s">
        <v>5935</v>
      </c>
      <c r="B3699" s="6" t="s">
        <v>7890</v>
      </c>
      <c r="C3699" s="6" t="n">
        <v>1788866363</v>
      </c>
      <c r="D3699" s="6" t="n">
        <v>1788867913</v>
      </c>
      <c r="E3699" s="9" t="n">
        <f aca="false">MAX(0,MIN(D3699,Scenario!$B$12)-MAX(C3699,Scenario!$B$11))/60</f>
        <v>25.8333333333333</v>
      </c>
    </row>
    <row r="3700" customFormat="false" ht="15" hidden="false" customHeight="false" outlineLevel="0" collapsed="false">
      <c r="A3700" s="6" t="s">
        <v>5937</v>
      </c>
      <c r="B3700" s="6" t="s">
        <v>7883</v>
      </c>
      <c r="C3700" s="6" t="n">
        <v>1788866825</v>
      </c>
      <c r="D3700" s="6" t="n">
        <v>1788867188</v>
      </c>
      <c r="E3700" s="9" t="n">
        <f aca="false">MAX(0,MIN(D3700,Scenario!$B$12)-MAX(C3700,Scenario!$B$11))/60</f>
        <v>6.05</v>
      </c>
    </row>
    <row r="3701" customFormat="false" ht="15" hidden="false" customHeight="false" outlineLevel="0" collapsed="false">
      <c r="A3701" s="6" t="s">
        <v>5939</v>
      </c>
      <c r="B3701" s="6" t="s">
        <v>7892</v>
      </c>
      <c r="C3701" s="6" t="n">
        <v>1788867034</v>
      </c>
      <c r="D3701" s="6" t="n">
        <v>1788869705</v>
      </c>
      <c r="E3701" s="9" t="n">
        <f aca="false">MAX(0,MIN(D3701,Scenario!$B$12)-MAX(C3701,Scenario!$B$11))/60</f>
        <v>44.5166666666667</v>
      </c>
    </row>
    <row r="3702" customFormat="false" ht="15" hidden="false" customHeight="false" outlineLevel="0" collapsed="false">
      <c r="A3702" s="6" t="s">
        <v>5937</v>
      </c>
      <c r="B3702" s="6" t="s">
        <v>7887</v>
      </c>
      <c r="C3702" s="6" t="n">
        <v>1788867242</v>
      </c>
      <c r="D3702" s="6" t="n">
        <v>1788869318</v>
      </c>
      <c r="E3702" s="9" t="n">
        <f aca="false">MAX(0,MIN(D3702,Scenario!$B$12)-MAX(C3702,Scenario!$B$11))/60</f>
        <v>34.6</v>
      </c>
    </row>
    <row r="3703" customFormat="false" ht="15" hidden="false" customHeight="false" outlineLevel="0" collapsed="false">
      <c r="A3703" s="6" t="s">
        <v>5941</v>
      </c>
      <c r="B3703" s="6" t="s">
        <v>7884</v>
      </c>
      <c r="C3703" s="6" t="n">
        <v>1788867729</v>
      </c>
      <c r="D3703" s="6" t="n">
        <v>1788868406</v>
      </c>
      <c r="E3703" s="9" t="n">
        <f aca="false">MAX(0,MIN(D3703,Scenario!$B$12)-MAX(C3703,Scenario!$B$11))/60</f>
        <v>11.2833333333333</v>
      </c>
    </row>
    <row r="3704" customFormat="false" ht="15" hidden="false" customHeight="false" outlineLevel="0" collapsed="false">
      <c r="A3704" s="6" t="s">
        <v>5943</v>
      </c>
      <c r="B3704" s="6" t="s">
        <v>7885</v>
      </c>
      <c r="C3704" s="6" t="n">
        <v>1788868347</v>
      </c>
      <c r="D3704" s="6" t="n">
        <v>1788871348</v>
      </c>
      <c r="E3704" s="9" t="n">
        <f aca="false">MAX(0,MIN(D3704,Scenario!$B$12)-MAX(C3704,Scenario!$B$11))/60</f>
        <v>50.0166666666667</v>
      </c>
    </row>
    <row r="3705" customFormat="false" ht="15" hidden="false" customHeight="false" outlineLevel="0" collapsed="false">
      <c r="A3705" s="6" t="s">
        <v>5945</v>
      </c>
      <c r="B3705" s="6" t="s">
        <v>7886</v>
      </c>
      <c r="C3705" s="6" t="n">
        <v>1788868371</v>
      </c>
      <c r="D3705" s="6" t="n">
        <v>1788871227</v>
      </c>
      <c r="E3705" s="9" t="n">
        <f aca="false">MAX(0,MIN(D3705,Scenario!$B$12)-MAX(C3705,Scenario!$B$11))/60</f>
        <v>47.6</v>
      </c>
    </row>
    <row r="3706" customFormat="false" ht="15" hidden="false" customHeight="false" outlineLevel="0" collapsed="false">
      <c r="A3706" s="6" t="s">
        <v>5941</v>
      </c>
      <c r="B3706" s="6" t="s">
        <v>7883</v>
      </c>
      <c r="C3706" s="6" t="n">
        <v>1788868418</v>
      </c>
      <c r="D3706" s="6" t="n">
        <v>1788871375</v>
      </c>
      <c r="E3706" s="9" t="n">
        <f aca="false">MAX(0,MIN(D3706,Scenario!$B$12)-MAX(C3706,Scenario!$B$11))/60</f>
        <v>49.2833333333333</v>
      </c>
    </row>
    <row r="3707" customFormat="false" ht="15" hidden="false" customHeight="false" outlineLevel="0" collapsed="false">
      <c r="A3707" s="6" t="s">
        <v>5947</v>
      </c>
      <c r="B3707" s="6" t="s">
        <v>7882</v>
      </c>
      <c r="C3707" s="6" t="n">
        <v>1788868770</v>
      </c>
      <c r="D3707" s="6" t="n">
        <v>1788870194</v>
      </c>
      <c r="E3707" s="9" t="n">
        <f aca="false">MAX(0,MIN(D3707,Scenario!$B$12)-MAX(C3707,Scenario!$B$11))/60</f>
        <v>23.7333333333333</v>
      </c>
    </row>
    <row r="3708" customFormat="false" ht="15" hidden="false" customHeight="false" outlineLevel="0" collapsed="false">
      <c r="A3708" s="6" t="s">
        <v>5949</v>
      </c>
      <c r="B3708" s="6" t="s">
        <v>7890</v>
      </c>
      <c r="C3708" s="6" t="n">
        <v>1788869449</v>
      </c>
      <c r="D3708" s="6" t="n">
        <v>1788872838</v>
      </c>
      <c r="E3708" s="9" t="n">
        <f aca="false">MAX(0,MIN(D3708,Scenario!$B$12)-MAX(C3708,Scenario!$B$11))/60</f>
        <v>56.4833333333333</v>
      </c>
    </row>
    <row r="3709" customFormat="false" ht="15" hidden="false" customHeight="false" outlineLevel="0" collapsed="false">
      <c r="A3709" s="6" t="s">
        <v>5951</v>
      </c>
      <c r="B3709" s="6" t="s">
        <v>7891</v>
      </c>
      <c r="C3709" s="6" t="n">
        <v>1788869730</v>
      </c>
      <c r="D3709" s="6" t="n">
        <v>1788875083</v>
      </c>
      <c r="E3709" s="9" t="n">
        <f aca="false">MAX(0,MIN(D3709,Scenario!$B$12)-MAX(C3709,Scenario!$B$11))/60</f>
        <v>89.2166666666667</v>
      </c>
    </row>
    <row r="3710" customFormat="false" ht="15" hidden="false" customHeight="false" outlineLevel="0" collapsed="false">
      <c r="A3710" s="6" t="s">
        <v>5953</v>
      </c>
      <c r="B3710" s="6" t="s">
        <v>7884</v>
      </c>
      <c r="C3710" s="6" t="n">
        <v>1788870335</v>
      </c>
      <c r="D3710" s="6" t="n">
        <v>1788871001</v>
      </c>
      <c r="E3710" s="9" t="n">
        <f aca="false">MAX(0,MIN(D3710,Scenario!$B$12)-MAX(C3710,Scenario!$B$11))/60</f>
        <v>11.1</v>
      </c>
    </row>
    <row r="3711" customFormat="false" ht="15" hidden="false" customHeight="false" outlineLevel="0" collapsed="false">
      <c r="A3711" s="6" t="s">
        <v>5953</v>
      </c>
      <c r="B3711" s="6" t="s">
        <v>7898</v>
      </c>
      <c r="C3711" s="6" t="n">
        <v>1788871027</v>
      </c>
      <c r="D3711" s="6" t="n">
        <v>1788871645</v>
      </c>
      <c r="E3711" s="9" t="n">
        <f aca="false">MAX(0,MIN(D3711,Scenario!$B$12)-MAX(C3711,Scenario!$B$11))/60</f>
        <v>10.3</v>
      </c>
    </row>
    <row r="3712" customFormat="false" ht="15" hidden="false" customHeight="false" outlineLevel="0" collapsed="false">
      <c r="A3712" s="6" t="s">
        <v>5939</v>
      </c>
      <c r="B3712" s="6" t="s">
        <v>7892</v>
      </c>
      <c r="C3712" s="6" t="n">
        <v>1788871167</v>
      </c>
      <c r="D3712" s="6" t="n">
        <v>1788875914</v>
      </c>
      <c r="E3712" s="9" t="n">
        <f aca="false">MAX(0,MIN(D3712,Scenario!$B$12)-MAX(C3712,Scenario!$B$11))/60</f>
        <v>79.1166666666667</v>
      </c>
    </row>
    <row r="3713" customFormat="false" ht="15" hidden="false" customHeight="false" outlineLevel="0" collapsed="false">
      <c r="A3713" s="6" t="s">
        <v>5955</v>
      </c>
      <c r="B3713" s="6" t="s">
        <v>7887</v>
      </c>
      <c r="C3713" s="6" t="n">
        <v>1788871209</v>
      </c>
      <c r="D3713" s="6" t="n">
        <v>1788871754</v>
      </c>
      <c r="E3713" s="9" t="n">
        <f aca="false">MAX(0,MIN(D3713,Scenario!$B$12)-MAX(C3713,Scenario!$B$11))/60</f>
        <v>9.08333333333333</v>
      </c>
    </row>
    <row r="3714" customFormat="false" ht="15" hidden="false" customHeight="false" outlineLevel="0" collapsed="false">
      <c r="A3714" s="6" t="s">
        <v>5957</v>
      </c>
      <c r="B3714" s="6" t="s">
        <v>7886</v>
      </c>
      <c r="C3714" s="6" t="n">
        <v>1788871431</v>
      </c>
      <c r="D3714" s="6" t="n">
        <v>1788872938</v>
      </c>
      <c r="E3714" s="9" t="n">
        <f aca="false">MAX(0,MIN(D3714,Scenario!$B$12)-MAX(C3714,Scenario!$B$11))/60</f>
        <v>25.1166666666667</v>
      </c>
    </row>
    <row r="3715" customFormat="false" ht="15" hidden="false" customHeight="false" outlineLevel="0" collapsed="false">
      <c r="A3715" s="6" t="s">
        <v>5959</v>
      </c>
      <c r="B3715" s="6" t="s">
        <v>7898</v>
      </c>
      <c r="C3715" s="6" t="n">
        <v>1788871679</v>
      </c>
      <c r="D3715" s="6" t="n">
        <v>1788873639</v>
      </c>
      <c r="E3715" s="9" t="n">
        <f aca="false">MAX(0,MIN(D3715,Scenario!$B$12)-MAX(C3715,Scenario!$B$11))/60</f>
        <v>32.6666666666667</v>
      </c>
    </row>
    <row r="3716" customFormat="false" ht="15" hidden="false" customHeight="false" outlineLevel="0" collapsed="false">
      <c r="A3716" s="6" t="s">
        <v>5961</v>
      </c>
      <c r="B3716" s="6" t="s">
        <v>7887</v>
      </c>
      <c r="C3716" s="6" t="n">
        <v>1788872059</v>
      </c>
      <c r="D3716" s="6" t="n">
        <v>1788873412</v>
      </c>
      <c r="E3716" s="9" t="n">
        <f aca="false">MAX(0,MIN(D3716,Scenario!$B$12)-MAX(C3716,Scenario!$B$11))/60</f>
        <v>22.55</v>
      </c>
    </row>
    <row r="3717" customFormat="false" ht="15" hidden="false" customHeight="false" outlineLevel="0" collapsed="false">
      <c r="A3717" s="6" t="s">
        <v>5937</v>
      </c>
      <c r="B3717" s="6" t="s">
        <v>7887</v>
      </c>
      <c r="C3717" s="6" t="n">
        <v>1788873425</v>
      </c>
      <c r="D3717" s="6" t="n">
        <v>1788874988</v>
      </c>
      <c r="E3717" s="9" t="n">
        <f aca="false">MAX(0,MIN(D3717,Scenario!$B$12)-MAX(C3717,Scenario!$B$11))/60</f>
        <v>26.05</v>
      </c>
    </row>
    <row r="3718" customFormat="false" ht="15" hidden="false" customHeight="false" outlineLevel="0" collapsed="false">
      <c r="A3718" s="6" t="s">
        <v>5945</v>
      </c>
      <c r="B3718" s="6" t="s">
        <v>7886</v>
      </c>
      <c r="C3718" s="6" t="n">
        <v>1788873633</v>
      </c>
      <c r="D3718" s="6" t="n">
        <v>1788877387</v>
      </c>
      <c r="E3718" s="9" t="n">
        <f aca="false">MAX(0,MIN(D3718,Scenario!$B$12)-MAX(C3718,Scenario!$B$11))/60</f>
        <v>62.5666666666667</v>
      </c>
    </row>
    <row r="3719" customFormat="false" ht="15" hidden="false" customHeight="false" outlineLevel="0" collapsed="false">
      <c r="A3719" s="6" t="s">
        <v>5953</v>
      </c>
      <c r="B3719" s="6" t="s">
        <v>7898</v>
      </c>
      <c r="C3719" s="6" t="n">
        <v>1788874428</v>
      </c>
      <c r="D3719" s="6" t="n">
        <v>1788875287</v>
      </c>
      <c r="E3719" s="9" t="n">
        <f aca="false">MAX(0,MIN(D3719,Scenario!$B$12)-MAX(C3719,Scenario!$B$11))/60</f>
        <v>14.3166666666667</v>
      </c>
    </row>
    <row r="3720" customFormat="false" ht="15" hidden="false" customHeight="false" outlineLevel="0" collapsed="false">
      <c r="A3720" s="6" t="s">
        <v>5965</v>
      </c>
      <c r="B3720" s="6" t="s">
        <v>7890</v>
      </c>
      <c r="C3720" s="6" t="n">
        <v>1788874616</v>
      </c>
      <c r="D3720" s="6" t="n">
        <v>1788876259</v>
      </c>
      <c r="E3720" s="9" t="n">
        <f aca="false">MAX(0,MIN(D3720,Scenario!$B$12)-MAX(C3720,Scenario!$B$11))/60</f>
        <v>27.3833333333333</v>
      </c>
    </row>
    <row r="3721" customFormat="false" ht="15" hidden="false" customHeight="false" outlineLevel="0" collapsed="false">
      <c r="A3721" s="6" t="s">
        <v>5967</v>
      </c>
      <c r="B3721" s="6" t="s">
        <v>7892</v>
      </c>
      <c r="C3721" s="6" t="n">
        <v>1788875971</v>
      </c>
      <c r="D3721" s="6" t="n">
        <v>1788880391</v>
      </c>
      <c r="E3721" s="9" t="n">
        <f aca="false">MAX(0,MIN(D3721,Scenario!$B$12)-MAX(C3721,Scenario!$B$11))/60</f>
        <v>73.6666666666667</v>
      </c>
    </row>
    <row r="3722" customFormat="false" ht="15" hidden="false" customHeight="false" outlineLevel="0" collapsed="false">
      <c r="A3722" s="6" t="s">
        <v>5829</v>
      </c>
      <c r="B3722" s="6" t="s">
        <v>7890</v>
      </c>
      <c r="C3722" s="6" t="n">
        <v>1788876301</v>
      </c>
      <c r="D3722" s="6" t="n">
        <v>1788880630</v>
      </c>
      <c r="E3722" s="9" t="n">
        <f aca="false">MAX(0,MIN(D3722,Scenario!$B$12)-MAX(C3722,Scenario!$B$11))/60</f>
        <v>72.15</v>
      </c>
    </row>
    <row r="3723" customFormat="false" ht="15" hidden="false" customHeight="false" outlineLevel="0" collapsed="false">
      <c r="A3723" s="6" t="s">
        <v>5971</v>
      </c>
      <c r="B3723" s="6" t="s">
        <v>7887</v>
      </c>
      <c r="C3723" s="6" t="n">
        <v>1788876802</v>
      </c>
      <c r="D3723" s="6" t="n">
        <v>1788881596</v>
      </c>
      <c r="E3723" s="9" t="n">
        <f aca="false">MAX(0,MIN(D3723,Scenario!$B$12)-MAX(C3723,Scenario!$B$11))/60</f>
        <v>79.9</v>
      </c>
    </row>
    <row r="3724" customFormat="false" ht="15" hidden="false" customHeight="false" outlineLevel="0" collapsed="false">
      <c r="A3724" s="6" t="s">
        <v>5957</v>
      </c>
      <c r="B3724" s="6" t="s">
        <v>7886</v>
      </c>
      <c r="C3724" s="6" t="n">
        <v>1788877416</v>
      </c>
      <c r="D3724" s="6" t="n">
        <v>1788878346</v>
      </c>
      <c r="E3724" s="9" t="n">
        <f aca="false">MAX(0,MIN(D3724,Scenario!$B$12)-MAX(C3724,Scenario!$B$11))/60</f>
        <v>15.5</v>
      </c>
    </row>
    <row r="3725" customFormat="false" ht="15" hidden="false" customHeight="false" outlineLevel="0" collapsed="false">
      <c r="A3725" s="6" t="s">
        <v>5975</v>
      </c>
      <c r="B3725" s="6" t="s">
        <v>7889</v>
      </c>
      <c r="C3725" s="6" t="n">
        <v>1788878116</v>
      </c>
      <c r="D3725" s="6" t="n">
        <v>1788882959</v>
      </c>
      <c r="E3725" s="9" t="n">
        <f aca="false">MAX(0,MIN(D3725,Scenario!$B$12)-MAX(C3725,Scenario!$B$11))/60</f>
        <v>80.7166666666667</v>
      </c>
    </row>
    <row r="3726" customFormat="false" ht="15" hidden="false" customHeight="false" outlineLevel="0" collapsed="false">
      <c r="A3726" s="6" t="s">
        <v>5979</v>
      </c>
      <c r="B3726" s="6" t="s">
        <v>7891</v>
      </c>
      <c r="C3726" s="6" t="n">
        <v>1788878618</v>
      </c>
      <c r="D3726" s="6" t="n">
        <v>1788879136</v>
      </c>
      <c r="E3726" s="9" t="n">
        <f aca="false">MAX(0,MIN(D3726,Scenario!$B$12)-MAX(C3726,Scenario!$B$11))/60</f>
        <v>8.63333333333333</v>
      </c>
    </row>
    <row r="3727" customFormat="false" ht="15" hidden="false" customHeight="false" outlineLevel="0" collapsed="false">
      <c r="A3727" s="6" t="s">
        <v>5815</v>
      </c>
      <c r="B3727" s="6" t="s">
        <v>7894</v>
      </c>
      <c r="C3727" s="6" t="n">
        <v>1788879620</v>
      </c>
      <c r="D3727" s="6" t="n">
        <v>1788881011</v>
      </c>
      <c r="E3727" s="9" t="n">
        <f aca="false">MAX(0,MIN(D3727,Scenario!$B$12)-MAX(C3727,Scenario!$B$11))/60</f>
        <v>23.1833333333333</v>
      </c>
    </row>
    <row r="3728" customFormat="false" ht="15" hidden="false" customHeight="false" outlineLevel="0" collapsed="false">
      <c r="A3728" s="6" t="s">
        <v>5969</v>
      </c>
      <c r="B3728" s="6" t="s">
        <v>7893</v>
      </c>
      <c r="C3728" s="6" t="n">
        <v>1788879630</v>
      </c>
      <c r="D3728" s="6" t="n">
        <v>1788881839</v>
      </c>
      <c r="E3728" s="9" t="n">
        <f aca="false">MAX(0,MIN(D3728,Scenario!$B$12)-MAX(C3728,Scenario!$B$11))/60</f>
        <v>36.8166666666667</v>
      </c>
    </row>
    <row r="3729" customFormat="false" ht="15" hidden="false" customHeight="false" outlineLevel="0" collapsed="false">
      <c r="A3729" s="6" t="s">
        <v>5981</v>
      </c>
      <c r="B3729" s="6" t="s">
        <v>7895</v>
      </c>
      <c r="C3729" s="6" t="n">
        <v>1788879650</v>
      </c>
      <c r="D3729" s="6" t="n">
        <v>1788883528</v>
      </c>
      <c r="E3729" s="9" t="n">
        <f aca="false">MAX(0,MIN(D3729,Scenario!$B$12)-MAX(C3729,Scenario!$B$11))/60</f>
        <v>64.6333333333333</v>
      </c>
    </row>
    <row r="3730" customFormat="false" ht="15" hidden="false" customHeight="false" outlineLevel="0" collapsed="false">
      <c r="A3730" s="6" t="s">
        <v>5985</v>
      </c>
      <c r="B3730" s="6" t="s">
        <v>7899</v>
      </c>
      <c r="C3730" s="6" t="n">
        <v>1788881062</v>
      </c>
      <c r="D3730" s="6" t="n">
        <v>1788883357</v>
      </c>
      <c r="E3730" s="9" t="n">
        <f aca="false">MAX(0,MIN(D3730,Scenario!$B$12)-MAX(C3730,Scenario!$B$11))/60</f>
        <v>38.25</v>
      </c>
    </row>
    <row r="3731" customFormat="false" ht="15" hidden="false" customHeight="false" outlineLevel="0" collapsed="false">
      <c r="A3731" s="6" t="s">
        <v>5977</v>
      </c>
      <c r="B3731" s="6" t="s">
        <v>7887</v>
      </c>
      <c r="C3731" s="6" t="n">
        <v>1788881635</v>
      </c>
      <c r="D3731" s="6" t="n">
        <v>1788883596</v>
      </c>
      <c r="E3731" s="9" t="n">
        <f aca="false">MAX(0,MIN(D3731,Scenario!$B$12)-MAX(C3731,Scenario!$B$11))/60</f>
        <v>32.6833333333333</v>
      </c>
    </row>
    <row r="3732" customFormat="false" ht="15" hidden="false" customHeight="false" outlineLevel="0" collapsed="false">
      <c r="A3732" s="6" t="s">
        <v>5987</v>
      </c>
      <c r="B3732" s="6" t="s">
        <v>7891</v>
      </c>
      <c r="C3732" s="6" t="n">
        <v>1788881727</v>
      </c>
      <c r="D3732" s="6" t="n">
        <v>1788882504</v>
      </c>
      <c r="E3732" s="9" t="n">
        <f aca="false">MAX(0,MIN(D3732,Scenario!$B$12)-MAX(C3732,Scenario!$B$11))/60</f>
        <v>12.95</v>
      </c>
    </row>
    <row r="3733" customFormat="false" ht="15" hidden="false" customHeight="false" outlineLevel="0" collapsed="false">
      <c r="A3733" s="6" t="s">
        <v>5989</v>
      </c>
      <c r="B3733" s="6" t="s">
        <v>7894</v>
      </c>
      <c r="C3733" s="6" t="n">
        <v>1788881770</v>
      </c>
      <c r="D3733" s="6" t="n">
        <v>1788884038</v>
      </c>
      <c r="E3733" s="9" t="n">
        <f aca="false">MAX(0,MIN(D3733,Scenario!$B$12)-MAX(C3733,Scenario!$B$11))/60</f>
        <v>37.8</v>
      </c>
    </row>
    <row r="3734" customFormat="false" ht="15" hidden="false" customHeight="false" outlineLevel="0" collapsed="false">
      <c r="A3734" s="6" t="s">
        <v>5979</v>
      </c>
      <c r="B3734" s="6" t="s">
        <v>7893</v>
      </c>
      <c r="C3734" s="6" t="n">
        <v>1788881863</v>
      </c>
      <c r="D3734" s="6" t="n">
        <v>1788884604</v>
      </c>
      <c r="E3734" s="9" t="n">
        <f aca="false">MAX(0,MIN(D3734,Scenario!$B$12)-MAX(C3734,Scenario!$B$11))/60</f>
        <v>45.6833333333333</v>
      </c>
    </row>
    <row r="3735" customFormat="false" ht="15" hidden="false" customHeight="false" outlineLevel="0" collapsed="false">
      <c r="A3735" s="6" t="s">
        <v>5991</v>
      </c>
      <c r="B3735" s="6" t="s">
        <v>7892</v>
      </c>
      <c r="C3735" s="6" t="n">
        <v>1788882239</v>
      </c>
      <c r="D3735" s="6" t="n">
        <v>1788884490</v>
      </c>
      <c r="E3735" s="9" t="n">
        <f aca="false">MAX(0,MIN(D3735,Scenario!$B$12)-MAX(C3735,Scenario!$B$11))/60</f>
        <v>37.5166666666667</v>
      </c>
    </row>
    <row r="3736" customFormat="false" ht="15" hidden="false" customHeight="false" outlineLevel="0" collapsed="false">
      <c r="A3736" s="6" t="s">
        <v>5969</v>
      </c>
      <c r="B3736" s="6" t="s">
        <v>7893</v>
      </c>
      <c r="C3736" s="6" t="n">
        <v>1788884616</v>
      </c>
      <c r="D3736" s="6" t="n">
        <v>1788886226</v>
      </c>
      <c r="E3736" s="9" t="n">
        <f aca="false">MAX(0,MIN(D3736,Scenario!$B$12)-MAX(C3736,Scenario!$B$11))/60</f>
        <v>26.8333333333333</v>
      </c>
    </row>
    <row r="3737" customFormat="false" ht="15" hidden="false" customHeight="false" outlineLevel="0" collapsed="false">
      <c r="A3737" s="6" t="s">
        <v>5995</v>
      </c>
      <c r="B3737" s="6" t="s">
        <v>7890</v>
      </c>
      <c r="C3737" s="6" t="n">
        <v>1788884785</v>
      </c>
      <c r="D3737" s="6" t="n">
        <v>1788887903</v>
      </c>
      <c r="E3737" s="9" t="n">
        <f aca="false">MAX(0,MIN(D3737,Scenario!$B$12)-MAX(C3737,Scenario!$B$11))/60</f>
        <v>51.9666666666667</v>
      </c>
    </row>
    <row r="3738" customFormat="false" ht="15" hidden="false" customHeight="false" outlineLevel="0" collapsed="false">
      <c r="A3738" s="6" t="s">
        <v>5997</v>
      </c>
      <c r="B3738" s="6" t="s">
        <v>7891</v>
      </c>
      <c r="C3738" s="6" t="n">
        <v>1788885653</v>
      </c>
      <c r="D3738" s="6" t="n">
        <v>1788886601</v>
      </c>
      <c r="E3738" s="9" t="n">
        <f aca="false">MAX(0,MIN(D3738,Scenario!$B$12)-MAX(C3738,Scenario!$B$11))/60</f>
        <v>15.8</v>
      </c>
    </row>
    <row r="3739" customFormat="false" ht="15" hidden="false" customHeight="false" outlineLevel="0" collapsed="false">
      <c r="A3739" s="6" t="s">
        <v>5999</v>
      </c>
      <c r="B3739" s="6" t="s">
        <v>7893</v>
      </c>
      <c r="C3739" s="6" t="n">
        <v>1788886263</v>
      </c>
      <c r="D3739" s="6" t="n">
        <v>1788890607</v>
      </c>
      <c r="E3739" s="9" t="n">
        <f aca="false">MAX(0,MIN(D3739,Scenario!$B$12)-MAX(C3739,Scenario!$B$11))/60</f>
        <v>72.4</v>
      </c>
    </row>
    <row r="3740" customFormat="false" ht="15" hidden="false" customHeight="false" outlineLevel="0" collapsed="false">
      <c r="A3740" s="6" t="s">
        <v>6001</v>
      </c>
      <c r="B3740" s="6" t="s">
        <v>7899</v>
      </c>
      <c r="C3740" s="6" t="n">
        <v>1788886989</v>
      </c>
      <c r="D3740" s="6" t="n">
        <v>1788888035</v>
      </c>
      <c r="E3740" s="9" t="n">
        <f aca="false">MAX(0,MIN(D3740,Scenario!$B$12)-MAX(C3740,Scenario!$B$11))/60</f>
        <v>17.4333333333333</v>
      </c>
    </row>
    <row r="3741" customFormat="false" ht="15" hidden="false" customHeight="false" outlineLevel="0" collapsed="false">
      <c r="A3741" s="6" t="s">
        <v>6003</v>
      </c>
      <c r="B3741" s="6" t="s">
        <v>7895</v>
      </c>
      <c r="C3741" s="6" t="n">
        <v>1788887033</v>
      </c>
      <c r="D3741" s="6" t="n">
        <v>1788887948</v>
      </c>
      <c r="E3741" s="9" t="n">
        <f aca="false">MAX(0,MIN(D3741,Scenario!$B$12)-MAX(C3741,Scenario!$B$11))/60</f>
        <v>15.25</v>
      </c>
    </row>
    <row r="3742" customFormat="false" ht="15" hidden="false" customHeight="false" outlineLevel="0" collapsed="false">
      <c r="A3742" s="6" t="s">
        <v>5997</v>
      </c>
      <c r="B3742" s="6" t="s">
        <v>7891</v>
      </c>
      <c r="C3742" s="6" t="n">
        <v>1788887266</v>
      </c>
      <c r="D3742" s="6" t="n">
        <v>1788888044</v>
      </c>
      <c r="E3742" s="9" t="n">
        <f aca="false">MAX(0,MIN(D3742,Scenario!$B$12)-MAX(C3742,Scenario!$B$11))/60</f>
        <v>12.9666666666667</v>
      </c>
    </row>
    <row r="3743" customFormat="false" ht="15" hidden="false" customHeight="false" outlineLevel="0" collapsed="false">
      <c r="A3743" s="6" t="s">
        <v>6005</v>
      </c>
      <c r="B3743" s="6" t="s">
        <v>7896</v>
      </c>
      <c r="C3743" s="6" t="n">
        <v>1788887945</v>
      </c>
      <c r="D3743" s="6" t="n">
        <v>1788890838</v>
      </c>
      <c r="E3743" s="9" t="n">
        <f aca="false">MAX(0,MIN(D3743,Scenario!$B$12)-MAX(C3743,Scenario!$B$11))/60</f>
        <v>48.2166666666667</v>
      </c>
    </row>
    <row r="3744" customFormat="false" ht="15" hidden="false" customHeight="false" outlineLevel="0" collapsed="false">
      <c r="A3744" s="6" t="s">
        <v>6007</v>
      </c>
      <c r="B3744" s="6" t="s">
        <v>7894</v>
      </c>
      <c r="C3744" s="6" t="n">
        <v>1788890464</v>
      </c>
      <c r="D3744" s="6" t="n">
        <v>1788891627</v>
      </c>
      <c r="E3744" s="9" t="n">
        <f aca="false">MAX(0,MIN(D3744,Scenario!$B$12)-MAX(C3744,Scenario!$B$11))/60</f>
        <v>19.3833333333333</v>
      </c>
    </row>
    <row r="3745" customFormat="false" ht="15" hidden="false" customHeight="false" outlineLevel="0" collapsed="false">
      <c r="A3745" s="6" t="s">
        <v>5999</v>
      </c>
      <c r="B3745" s="6" t="s">
        <v>7893</v>
      </c>
      <c r="C3745" s="6" t="n">
        <v>1788891544</v>
      </c>
      <c r="D3745" s="6" t="n">
        <v>1788895839</v>
      </c>
      <c r="E3745" s="9" t="n">
        <f aca="false">MAX(0,MIN(D3745,Scenario!$B$12)-MAX(C3745,Scenario!$B$11))/60</f>
        <v>71.5833333333333</v>
      </c>
    </row>
    <row r="3746" customFormat="false" ht="15" hidden="false" customHeight="false" outlineLevel="0" collapsed="false">
      <c r="A3746" s="6" t="s">
        <v>6009</v>
      </c>
      <c r="B3746" s="6" t="s">
        <v>7897</v>
      </c>
      <c r="C3746" s="6" t="n">
        <v>1788891889</v>
      </c>
      <c r="D3746" s="6" t="n">
        <v>1788893577</v>
      </c>
      <c r="E3746" s="9" t="n">
        <f aca="false">MAX(0,MIN(D3746,Scenario!$B$12)-MAX(C3746,Scenario!$B$11))/60</f>
        <v>28.1333333333333</v>
      </c>
    </row>
    <row r="3747" customFormat="false" ht="15" hidden="false" customHeight="false" outlineLevel="0" collapsed="false">
      <c r="A3747" s="6" t="s">
        <v>6011</v>
      </c>
      <c r="B3747" s="6" t="s">
        <v>7896</v>
      </c>
      <c r="C3747" s="6" t="n">
        <v>1788892128</v>
      </c>
      <c r="D3747" s="6" t="n">
        <v>1788894023</v>
      </c>
      <c r="E3747" s="9" t="n">
        <f aca="false">MAX(0,MIN(D3747,Scenario!$B$12)-MAX(C3747,Scenario!$B$11))/60</f>
        <v>31.5833333333333</v>
      </c>
    </row>
    <row r="3748" customFormat="false" ht="15" hidden="false" customHeight="false" outlineLevel="0" collapsed="false">
      <c r="A3748" s="6" t="s">
        <v>6007</v>
      </c>
      <c r="B3748" s="6" t="s">
        <v>7894</v>
      </c>
      <c r="C3748" s="6" t="n">
        <v>1788893452</v>
      </c>
      <c r="D3748" s="6" t="n">
        <v>1788894112</v>
      </c>
      <c r="E3748" s="9" t="n">
        <f aca="false">MAX(0,MIN(D3748,Scenario!$B$12)-MAX(C3748,Scenario!$B$11))/60</f>
        <v>11</v>
      </c>
    </row>
    <row r="3749" customFormat="false" ht="15" hidden="false" customHeight="false" outlineLevel="0" collapsed="false">
      <c r="A3749" s="6" t="s">
        <v>6013</v>
      </c>
      <c r="B3749" s="6" t="s">
        <v>7897</v>
      </c>
      <c r="C3749" s="6" t="n">
        <v>1788893611</v>
      </c>
      <c r="D3749" s="6" t="n">
        <v>1788896597</v>
      </c>
      <c r="E3749" s="9" t="n">
        <f aca="false">MAX(0,MIN(D3749,Scenario!$B$12)-MAX(C3749,Scenario!$B$11))/60</f>
        <v>49.7666666666667</v>
      </c>
    </row>
    <row r="3750" customFormat="false" ht="15" hidden="false" customHeight="false" outlineLevel="0" collapsed="false">
      <c r="A3750" s="6" t="s">
        <v>6017</v>
      </c>
      <c r="B3750" s="6" t="s">
        <v>7899</v>
      </c>
      <c r="C3750" s="6" t="n">
        <v>1788895462</v>
      </c>
      <c r="D3750" s="6" t="n">
        <v>1788896177</v>
      </c>
      <c r="E3750" s="9" t="n">
        <f aca="false">MAX(0,MIN(D3750,Scenario!$B$12)-MAX(C3750,Scenario!$B$11))/60</f>
        <v>11.9166666666667</v>
      </c>
    </row>
    <row r="3751" customFormat="false" ht="15" hidden="false" customHeight="false" outlineLevel="0" collapsed="false">
      <c r="A3751" s="6" t="s">
        <v>6017</v>
      </c>
      <c r="B3751" s="6" t="s">
        <v>7895</v>
      </c>
      <c r="C3751" s="6" t="n">
        <v>1788896225</v>
      </c>
      <c r="D3751" s="6" t="n">
        <v>1788897717</v>
      </c>
      <c r="E3751" s="9" t="n">
        <f aca="false">MAX(0,MIN(D3751,Scenario!$B$12)-MAX(C3751,Scenario!$B$11))/60</f>
        <v>24.8666666666667</v>
      </c>
    </row>
    <row r="3752" customFormat="false" ht="15" hidden="false" customHeight="false" outlineLevel="0" collapsed="false">
      <c r="A3752" s="6" t="s">
        <v>6013</v>
      </c>
      <c r="B3752" s="6" t="s">
        <v>7897</v>
      </c>
      <c r="C3752" s="6" t="n">
        <v>1788898056</v>
      </c>
      <c r="D3752" s="6" t="n">
        <v>1788900585</v>
      </c>
      <c r="E3752" s="9" t="n">
        <f aca="false">MAX(0,MIN(D3752,Scenario!$B$12)-MAX(C3752,Scenario!$B$11))/60</f>
        <v>42.15</v>
      </c>
    </row>
    <row r="3753" customFormat="false" ht="15" hidden="false" customHeight="false" outlineLevel="0" collapsed="false">
      <c r="A3753" s="6" t="s">
        <v>6017</v>
      </c>
      <c r="B3753" s="6" t="s">
        <v>7895</v>
      </c>
      <c r="C3753" s="6" t="n">
        <v>1788899924</v>
      </c>
      <c r="D3753" s="6" t="n">
        <v>1788901921</v>
      </c>
      <c r="E3753" s="9" t="n">
        <f aca="false">MAX(0,MIN(D3753,Scenario!$B$12)-MAX(C3753,Scenario!$B$11))/60</f>
        <v>33.2833333333333</v>
      </c>
    </row>
    <row r="3754" customFormat="false" ht="15" hidden="false" customHeight="false" outlineLevel="0" collapsed="false">
      <c r="A3754" s="6" t="s">
        <v>6019</v>
      </c>
      <c r="B3754" s="6" t="s">
        <v>7894</v>
      </c>
      <c r="C3754" s="6" t="n">
        <v>1788902101</v>
      </c>
      <c r="D3754" s="6" t="n">
        <v>1788903141</v>
      </c>
      <c r="E3754" s="9" t="n">
        <f aca="false">MAX(0,MIN(D3754,Scenario!$B$12)-MAX(C3754,Scenario!$B$11))/60</f>
        <v>17.3333333333333</v>
      </c>
    </row>
    <row r="3755" customFormat="false" ht="15" hidden="false" customHeight="false" outlineLevel="0" collapsed="false">
      <c r="A3755" s="6" t="s">
        <v>6019</v>
      </c>
      <c r="B3755" s="6" t="s">
        <v>7894</v>
      </c>
      <c r="C3755" s="6" t="n">
        <v>1788906022</v>
      </c>
      <c r="D3755" s="6" t="n">
        <v>1788906870</v>
      </c>
      <c r="E3755" s="9" t="n">
        <f aca="false">MAX(0,MIN(D3755,Scenario!$B$12)-MAX(C3755,Scenario!$B$11))/60</f>
        <v>14.1333333333333</v>
      </c>
    </row>
    <row r="3756" customFormat="false" ht="15" hidden="false" customHeight="false" outlineLevel="0" collapsed="false">
      <c r="A3756" s="6" t="s">
        <v>6023</v>
      </c>
      <c r="B3756" s="6" t="s">
        <v>7882</v>
      </c>
      <c r="C3756" s="6" t="n">
        <v>1788930047</v>
      </c>
      <c r="D3756" s="6" t="n">
        <v>1788931427</v>
      </c>
      <c r="E3756" s="9" t="n">
        <f aca="false">MAX(0,MIN(D3756,Scenario!$B$12)-MAX(C3756,Scenario!$B$11))/60</f>
        <v>23</v>
      </c>
    </row>
    <row r="3757" customFormat="false" ht="15" hidden="false" customHeight="false" outlineLevel="0" collapsed="false">
      <c r="A3757" s="6" t="s">
        <v>6021</v>
      </c>
      <c r="B3757" s="6" t="s">
        <v>7884</v>
      </c>
      <c r="C3757" s="6" t="n">
        <v>1788930051</v>
      </c>
      <c r="D3757" s="6" t="n">
        <v>1788931633</v>
      </c>
      <c r="E3757" s="9" t="n">
        <f aca="false">MAX(0,MIN(D3757,Scenario!$B$12)-MAX(C3757,Scenario!$B$11))/60</f>
        <v>26.3666666666667</v>
      </c>
    </row>
    <row r="3758" customFormat="false" ht="15" hidden="false" customHeight="false" outlineLevel="0" collapsed="false">
      <c r="A3758" s="6" t="s">
        <v>6025</v>
      </c>
      <c r="B3758" s="6" t="s">
        <v>7883</v>
      </c>
      <c r="C3758" s="6" t="n">
        <v>1788930059</v>
      </c>
      <c r="D3758" s="6" t="n">
        <v>1788932616</v>
      </c>
      <c r="E3758" s="9" t="n">
        <f aca="false">MAX(0,MIN(D3758,Scenario!$B$12)-MAX(C3758,Scenario!$B$11))/60</f>
        <v>42.6166666666667</v>
      </c>
    </row>
    <row r="3759" customFormat="false" ht="15" hidden="false" customHeight="false" outlineLevel="0" collapsed="false">
      <c r="A3759" s="6" t="s">
        <v>6027</v>
      </c>
      <c r="B3759" s="6" t="s">
        <v>7898</v>
      </c>
      <c r="C3759" s="6" t="n">
        <v>1788937279</v>
      </c>
      <c r="D3759" s="6" t="n">
        <v>1788937778</v>
      </c>
      <c r="E3759" s="9" t="n">
        <f aca="false">MAX(0,MIN(D3759,Scenario!$B$12)-MAX(C3759,Scenario!$B$11))/60</f>
        <v>8.31666666666667</v>
      </c>
    </row>
    <row r="3760" customFormat="false" ht="15" hidden="false" customHeight="false" outlineLevel="0" collapsed="false">
      <c r="A3760" s="6" t="s">
        <v>6029</v>
      </c>
      <c r="B3760" s="6" t="s">
        <v>7884</v>
      </c>
      <c r="C3760" s="6" t="n">
        <v>1788937707</v>
      </c>
      <c r="D3760" s="6" t="n">
        <v>1788938463</v>
      </c>
      <c r="E3760" s="9" t="n">
        <f aca="false">MAX(0,MIN(D3760,Scenario!$B$12)-MAX(C3760,Scenario!$B$11))/60</f>
        <v>12.6</v>
      </c>
    </row>
    <row r="3761" customFormat="false" ht="15" hidden="false" customHeight="false" outlineLevel="0" collapsed="false">
      <c r="A3761" s="6" t="s">
        <v>6031</v>
      </c>
      <c r="B3761" s="6" t="s">
        <v>7885</v>
      </c>
      <c r="C3761" s="6" t="n">
        <v>1788939450</v>
      </c>
      <c r="D3761" s="6" t="n">
        <v>1788942756</v>
      </c>
      <c r="E3761" s="9" t="n">
        <f aca="false">MAX(0,MIN(D3761,Scenario!$B$12)-MAX(C3761,Scenario!$B$11))/60</f>
        <v>55.1</v>
      </c>
    </row>
    <row r="3762" customFormat="false" ht="15" hidden="false" customHeight="false" outlineLevel="0" collapsed="false">
      <c r="A3762" s="6" t="s">
        <v>6029</v>
      </c>
      <c r="B3762" s="6" t="s">
        <v>7884</v>
      </c>
      <c r="C3762" s="6" t="n">
        <v>1788939875</v>
      </c>
      <c r="D3762" s="6" t="n">
        <v>1788941077</v>
      </c>
      <c r="E3762" s="9" t="n">
        <f aca="false">MAX(0,MIN(D3762,Scenario!$B$12)-MAX(C3762,Scenario!$B$11))/60</f>
        <v>20.0333333333333</v>
      </c>
    </row>
    <row r="3763" customFormat="false" ht="15" hidden="false" customHeight="false" outlineLevel="0" collapsed="false">
      <c r="A3763" s="6" t="s">
        <v>6033</v>
      </c>
      <c r="B3763" s="6" t="s">
        <v>7883</v>
      </c>
      <c r="C3763" s="6" t="n">
        <v>1788940006</v>
      </c>
      <c r="D3763" s="6" t="n">
        <v>1788940964</v>
      </c>
      <c r="E3763" s="9" t="n">
        <f aca="false">MAX(0,MIN(D3763,Scenario!$B$12)-MAX(C3763,Scenario!$B$11))/60</f>
        <v>15.9666666666667</v>
      </c>
    </row>
    <row r="3764" customFormat="false" ht="15" hidden="false" customHeight="false" outlineLevel="0" collapsed="false">
      <c r="A3764" s="6" t="s">
        <v>6035</v>
      </c>
      <c r="B3764" s="6" t="s">
        <v>7886</v>
      </c>
      <c r="C3764" s="6" t="n">
        <v>1788941262</v>
      </c>
      <c r="D3764" s="6" t="n">
        <v>1788946194</v>
      </c>
      <c r="E3764" s="9" t="n">
        <f aca="false">MAX(0,MIN(D3764,Scenario!$B$12)-MAX(C3764,Scenario!$B$11))/60</f>
        <v>82.2</v>
      </c>
    </row>
    <row r="3765" customFormat="false" ht="15" hidden="false" customHeight="false" outlineLevel="0" collapsed="false">
      <c r="A3765" s="6" t="s">
        <v>6037</v>
      </c>
      <c r="B3765" s="6" t="s">
        <v>7884</v>
      </c>
      <c r="C3765" s="6" t="n">
        <v>1788943183</v>
      </c>
      <c r="D3765" s="6" t="n">
        <v>1788945433</v>
      </c>
      <c r="E3765" s="9" t="n">
        <f aca="false">MAX(0,MIN(D3765,Scenario!$B$12)-MAX(C3765,Scenario!$B$11))/60</f>
        <v>37.5</v>
      </c>
    </row>
    <row r="3766" customFormat="false" ht="15" hidden="false" customHeight="false" outlineLevel="0" collapsed="false">
      <c r="A3766" s="6" t="s">
        <v>6039</v>
      </c>
      <c r="B3766" s="6" t="s">
        <v>7898</v>
      </c>
      <c r="C3766" s="6" t="n">
        <v>1788943249</v>
      </c>
      <c r="D3766" s="6" t="n">
        <v>1788945333</v>
      </c>
      <c r="E3766" s="9" t="n">
        <f aca="false">MAX(0,MIN(D3766,Scenario!$B$12)-MAX(C3766,Scenario!$B$11))/60</f>
        <v>34.7333333333333</v>
      </c>
    </row>
    <row r="3767" customFormat="false" ht="15" hidden="false" customHeight="false" outlineLevel="0" collapsed="false">
      <c r="A3767" s="6" t="s">
        <v>6041</v>
      </c>
      <c r="B3767" s="6" t="s">
        <v>7888</v>
      </c>
      <c r="C3767" s="6" t="n">
        <v>1788943608</v>
      </c>
      <c r="D3767" s="6" t="n">
        <v>1788946650</v>
      </c>
      <c r="E3767" s="9" t="n">
        <f aca="false">MAX(0,MIN(D3767,Scenario!$B$12)-MAX(C3767,Scenario!$B$11))/60</f>
        <v>50.7</v>
      </c>
    </row>
    <row r="3768" customFormat="false" ht="15" hidden="false" customHeight="false" outlineLevel="0" collapsed="false">
      <c r="A3768" s="6" t="s">
        <v>6043</v>
      </c>
      <c r="B3768" s="6" t="s">
        <v>7885</v>
      </c>
      <c r="C3768" s="6" t="n">
        <v>1788943871</v>
      </c>
      <c r="D3768" s="6" t="n">
        <v>1788949119</v>
      </c>
      <c r="E3768" s="9" t="n">
        <f aca="false">MAX(0,MIN(D3768,Scenario!$B$12)-MAX(C3768,Scenario!$B$11))/60</f>
        <v>87.4666666666667</v>
      </c>
    </row>
    <row r="3769" customFormat="false" ht="15" hidden="false" customHeight="false" outlineLevel="0" collapsed="false">
      <c r="A3769" s="6" t="s">
        <v>6045</v>
      </c>
      <c r="B3769" s="6" t="s">
        <v>7887</v>
      </c>
      <c r="C3769" s="6" t="n">
        <v>1788944443</v>
      </c>
      <c r="D3769" s="6" t="n">
        <v>1788947571</v>
      </c>
      <c r="E3769" s="9" t="n">
        <f aca="false">MAX(0,MIN(D3769,Scenario!$B$12)-MAX(C3769,Scenario!$B$11))/60</f>
        <v>52.1333333333333</v>
      </c>
    </row>
    <row r="3770" customFormat="false" ht="15" hidden="false" customHeight="false" outlineLevel="0" collapsed="false">
      <c r="A3770" s="6" t="s">
        <v>6047</v>
      </c>
      <c r="B3770" s="6" t="s">
        <v>7883</v>
      </c>
      <c r="C3770" s="6" t="n">
        <v>1788944623</v>
      </c>
      <c r="D3770" s="6" t="n">
        <v>1788946230</v>
      </c>
      <c r="E3770" s="9" t="n">
        <f aca="false">MAX(0,MIN(D3770,Scenario!$B$12)-MAX(C3770,Scenario!$B$11))/60</f>
        <v>26.7833333333333</v>
      </c>
    </row>
    <row r="3771" customFormat="false" ht="15" hidden="false" customHeight="false" outlineLevel="0" collapsed="false">
      <c r="A3771" s="6" t="s">
        <v>6049</v>
      </c>
      <c r="B3771" s="6" t="s">
        <v>7886</v>
      </c>
      <c r="C3771" s="6" t="n">
        <v>1788946221</v>
      </c>
      <c r="D3771" s="6" t="n">
        <v>1788948943</v>
      </c>
      <c r="E3771" s="9" t="n">
        <f aca="false">MAX(0,MIN(D3771,Scenario!$B$12)-MAX(C3771,Scenario!$B$11))/60</f>
        <v>45.3666666666667</v>
      </c>
    </row>
    <row r="3772" customFormat="false" ht="15" hidden="false" customHeight="false" outlineLevel="0" collapsed="false">
      <c r="A3772" s="6" t="s">
        <v>6051</v>
      </c>
      <c r="B3772" s="6" t="s">
        <v>7883</v>
      </c>
      <c r="C3772" s="6" t="n">
        <v>1788946358</v>
      </c>
      <c r="D3772" s="6" t="n">
        <v>1788951648</v>
      </c>
      <c r="E3772" s="9" t="n">
        <f aca="false">MAX(0,MIN(D3772,Scenario!$B$12)-MAX(C3772,Scenario!$B$11))/60</f>
        <v>88.1666666666667</v>
      </c>
    </row>
    <row r="3773" customFormat="false" ht="15" hidden="false" customHeight="false" outlineLevel="0" collapsed="false">
      <c r="A3773" s="6" t="s">
        <v>6053</v>
      </c>
      <c r="B3773" s="6" t="s">
        <v>7898</v>
      </c>
      <c r="C3773" s="6" t="n">
        <v>1788946589</v>
      </c>
      <c r="D3773" s="6" t="n">
        <v>1788947769</v>
      </c>
      <c r="E3773" s="9" t="n">
        <f aca="false">MAX(0,MIN(D3773,Scenario!$B$12)-MAX(C3773,Scenario!$B$11))/60</f>
        <v>19.6666666666667</v>
      </c>
    </row>
    <row r="3774" customFormat="false" ht="15" hidden="false" customHeight="false" outlineLevel="0" collapsed="false">
      <c r="A3774" s="6" t="s">
        <v>6055</v>
      </c>
      <c r="B3774" s="6" t="s">
        <v>7884</v>
      </c>
      <c r="C3774" s="6" t="n">
        <v>1788947278</v>
      </c>
      <c r="D3774" s="6" t="n">
        <v>1788949386</v>
      </c>
      <c r="E3774" s="9" t="n">
        <f aca="false">MAX(0,MIN(D3774,Scenario!$B$12)-MAX(C3774,Scenario!$B$11))/60</f>
        <v>35.1333333333333</v>
      </c>
    </row>
    <row r="3775" customFormat="false" ht="15" hidden="false" customHeight="false" outlineLevel="0" collapsed="false">
      <c r="A3775" s="6" t="s">
        <v>6057</v>
      </c>
      <c r="B3775" s="6" t="s">
        <v>7887</v>
      </c>
      <c r="C3775" s="6" t="n">
        <v>1788948258</v>
      </c>
      <c r="D3775" s="6" t="n">
        <v>1788949120</v>
      </c>
      <c r="E3775" s="9" t="n">
        <f aca="false">MAX(0,MIN(D3775,Scenario!$B$12)-MAX(C3775,Scenario!$B$11))/60</f>
        <v>14.3666666666667</v>
      </c>
    </row>
    <row r="3776" customFormat="false" ht="15" hidden="false" customHeight="false" outlineLevel="0" collapsed="false">
      <c r="A3776" s="6" t="s">
        <v>6059</v>
      </c>
      <c r="B3776" s="6" t="s">
        <v>7898</v>
      </c>
      <c r="C3776" s="6" t="n">
        <v>1788949015</v>
      </c>
      <c r="D3776" s="6" t="n">
        <v>1788951132</v>
      </c>
      <c r="E3776" s="9" t="n">
        <f aca="false">MAX(0,MIN(D3776,Scenario!$B$12)-MAX(C3776,Scenario!$B$11))/60</f>
        <v>35.2833333333333</v>
      </c>
    </row>
    <row r="3777" customFormat="false" ht="15" hidden="false" customHeight="false" outlineLevel="0" collapsed="false">
      <c r="A3777" s="6" t="s">
        <v>6061</v>
      </c>
      <c r="B3777" s="6" t="s">
        <v>7886</v>
      </c>
      <c r="C3777" s="6" t="n">
        <v>1788949452</v>
      </c>
      <c r="D3777" s="6" t="n">
        <v>1788949996</v>
      </c>
      <c r="E3777" s="9" t="n">
        <f aca="false">MAX(0,MIN(D3777,Scenario!$B$12)-MAX(C3777,Scenario!$B$11))/60</f>
        <v>9.06666666666667</v>
      </c>
    </row>
    <row r="3778" customFormat="false" ht="15" hidden="false" customHeight="false" outlineLevel="0" collapsed="false">
      <c r="A3778" s="6" t="s">
        <v>6063</v>
      </c>
      <c r="B3778" s="6" t="s">
        <v>7885</v>
      </c>
      <c r="C3778" s="6" t="n">
        <v>1788949650</v>
      </c>
      <c r="D3778" s="6" t="n">
        <v>1788955724</v>
      </c>
      <c r="E3778" s="9" t="n">
        <f aca="false">MAX(0,MIN(D3778,Scenario!$B$12)-MAX(C3778,Scenario!$B$11))/60</f>
        <v>101.233333333333</v>
      </c>
    </row>
    <row r="3779" customFormat="false" ht="15" hidden="false" customHeight="false" outlineLevel="0" collapsed="false">
      <c r="A3779" s="6" t="s">
        <v>6061</v>
      </c>
      <c r="B3779" s="6" t="s">
        <v>7887</v>
      </c>
      <c r="C3779" s="6" t="n">
        <v>1788950028</v>
      </c>
      <c r="D3779" s="6" t="n">
        <v>1788950963</v>
      </c>
      <c r="E3779" s="9" t="n">
        <f aca="false">MAX(0,MIN(D3779,Scenario!$B$12)-MAX(C3779,Scenario!$B$11))/60</f>
        <v>15.5833333333333</v>
      </c>
    </row>
    <row r="3780" customFormat="false" ht="15" hidden="false" customHeight="false" outlineLevel="0" collapsed="false">
      <c r="A3780" s="6" t="s">
        <v>5953</v>
      </c>
      <c r="B3780" s="6" t="s">
        <v>7884</v>
      </c>
      <c r="C3780" s="6" t="n">
        <v>1788950230</v>
      </c>
      <c r="D3780" s="6" t="n">
        <v>1788950742</v>
      </c>
      <c r="E3780" s="9" t="n">
        <f aca="false">MAX(0,MIN(D3780,Scenario!$B$12)-MAX(C3780,Scenario!$B$11))/60</f>
        <v>8.53333333333333</v>
      </c>
    </row>
    <row r="3781" customFormat="false" ht="15" hidden="false" customHeight="false" outlineLevel="0" collapsed="false">
      <c r="A3781" s="6" t="s">
        <v>6065</v>
      </c>
      <c r="B3781" s="6" t="s">
        <v>7889</v>
      </c>
      <c r="C3781" s="6" t="n">
        <v>1788950232</v>
      </c>
      <c r="D3781" s="6" t="n">
        <v>1788952444</v>
      </c>
      <c r="E3781" s="9" t="n">
        <f aca="false">MAX(0,MIN(D3781,Scenario!$B$12)-MAX(C3781,Scenario!$B$11))/60</f>
        <v>36.8666666666667</v>
      </c>
    </row>
    <row r="3782" customFormat="false" ht="15" hidden="false" customHeight="false" outlineLevel="0" collapsed="false">
      <c r="A3782" s="6" t="s">
        <v>6067</v>
      </c>
      <c r="B3782" s="6" t="s">
        <v>7886</v>
      </c>
      <c r="C3782" s="6" t="n">
        <v>1788950715</v>
      </c>
      <c r="D3782" s="6" t="n">
        <v>1788954070</v>
      </c>
      <c r="E3782" s="9" t="n">
        <f aca="false">MAX(0,MIN(D3782,Scenario!$B$12)-MAX(C3782,Scenario!$B$11))/60</f>
        <v>55.9166666666667</v>
      </c>
    </row>
    <row r="3783" customFormat="false" ht="15" hidden="false" customHeight="false" outlineLevel="0" collapsed="false">
      <c r="A3783" s="6" t="s">
        <v>6069</v>
      </c>
      <c r="B3783" s="6" t="s">
        <v>7884</v>
      </c>
      <c r="C3783" s="6" t="n">
        <v>1788950976</v>
      </c>
      <c r="D3783" s="6" t="n">
        <v>1788953016</v>
      </c>
      <c r="E3783" s="9" t="n">
        <f aca="false">MAX(0,MIN(D3783,Scenario!$B$12)-MAX(C3783,Scenario!$B$11))/60</f>
        <v>34</v>
      </c>
    </row>
    <row r="3784" customFormat="false" ht="15" hidden="false" customHeight="false" outlineLevel="0" collapsed="false">
      <c r="A3784" s="6" t="s">
        <v>6071</v>
      </c>
      <c r="B3784" s="6" t="s">
        <v>7882</v>
      </c>
      <c r="C3784" s="6" t="n">
        <v>1788951486</v>
      </c>
      <c r="D3784" s="6" t="n">
        <v>1788955955</v>
      </c>
      <c r="E3784" s="9" t="n">
        <f aca="false">MAX(0,MIN(D3784,Scenario!$B$12)-MAX(C3784,Scenario!$B$11))/60</f>
        <v>74.4833333333333</v>
      </c>
    </row>
    <row r="3785" customFormat="false" ht="15" hidden="false" customHeight="false" outlineLevel="0" collapsed="false">
      <c r="A3785" s="6" t="s">
        <v>6073</v>
      </c>
      <c r="B3785" s="6" t="s">
        <v>7892</v>
      </c>
      <c r="C3785" s="6" t="n">
        <v>1788951821</v>
      </c>
      <c r="D3785" s="6" t="n">
        <v>1788955036</v>
      </c>
      <c r="E3785" s="9" t="n">
        <f aca="false">MAX(0,MIN(D3785,Scenario!$B$12)-MAX(C3785,Scenario!$B$11))/60</f>
        <v>53.5833333333333</v>
      </c>
    </row>
    <row r="3786" customFormat="false" ht="15" hidden="false" customHeight="false" outlineLevel="0" collapsed="false">
      <c r="A3786" s="6" t="s">
        <v>6075</v>
      </c>
      <c r="B3786" s="6" t="s">
        <v>7890</v>
      </c>
      <c r="C3786" s="6" t="n">
        <v>1788952253</v>
      </c>
      <c r="D3786" s="6" t="n">
        <v>1788955024</v>
      </c>
      <c r="E3786" s="9" t="n">
        <f aca="false">MAX(0,MIN(D3786,Scenario!$B$12)-MAX(C3786,Scenario!$B$11))/60</f>
        <v>46.1833333333333</v>
      </c>
    </row>
    <row r="3787" customFormat="false" ht="15" hidden="false" customHeight="false" outlineLevel="0" collapsed="false">
      <c r="A3787" s="6" t="s">
        <v>6077</v>
      </c>
      <c r="B3787" s="6" t="s">
        <v>7887</v>
      </c>
      <c r="C3787" s="6" t="n">
        <v>1788952296</v>
      </c>
      <c r="D3787" s="6" t="n">
        <v>1788957443</v>
      </c>
      <c r="E3787" s="9" t="n">
        <f aca="false">MAX(0,MIN(D3787,Scenario!$B$12)-MAX(C3787,Scenario!$B$11))/60</f>
        <v>85.7833333333333</v>
      </c>
    </row>
    <row r="3788" customFormat="false" ht="15" hidden="false" customHeight="false" outlineLevel="0" collapsed="false">
      <c r="A3788" s="6" t="s">
        <v>6079</v>
      </c>
      <c r="B3788" s="6" t="s">
        <v>7883</v>
      </c>
      <c r="C3788" s="6" t="n">
        <v>1788953299</v>
      </c>
      <c r="D3788" s="6" t="n">
        <v>1788956285</v>
      </c>
      <c r="E3788" s="9" t="n">
        <f aca="false">MAX(0,MIN(D3788,Scenario!$B$12)-MAX(C3788,Scenario!$B$11))/60</f>
        <v>49.7666666666667</v>
      </c>
    </row>
    <row r="3789" customFormat="false" ht="15" hidden="false" customHeight="false" outlineLevel="0" collapsed="false">
      <c r="A3789" s="6" t="s">
        <v>6081</v>
      </c>
      <c r="B3789" s="6" t="s">
        <v>7891</v>
      </c>
      <c r="C3789" s="6" t="n">
        <v>1788953324</v>
      </c>
      <c r="D3789" s="6" t="n">
        <v>1788954761</v>
      </c>
      <c r="E3789" s="9" t="n">
        <f aca="false">MAX(0,MIN(D3789,Scenario!$B$12)-MAX(C3789,Scenario!$B$11))/60</f>
        <v>23.95</v>
      </c>
    </row>
    <row r="3790" customFormat="false" ht="15" hidden="false" customHeight="false" outlineLevel="0" collapsed="false">
      <c r="A3790" s="6" t="s">
        <v>5953</v>
      </c>
      <c r="B3790" s="6" t="s">
        <v>7884</v>
      </c>
      <c r="C3790" s="6" t="n">
        <v>1788953512</v>
      </c>
      <c r="D3790" s="6" t="n">
        <v>1788954223</v>
      </c>
      <c r="E3790" s="9" t="n">
        <f aca="false">MAX(0,MIN(D3790,Scenario!$B$12)-MAX(C3790,Scenario!$B$11))/60</f>
        <v>11.85</v>
      </c>
    </row>
    <row r="3791" customFormat="false" ht="15" hidden="false" customHeight="false" outlineLevel="0" collapsed="false">
      <c r="A3791" s="6" t="s">
        <v>6083</v>
      </c>
      <c r="B3791" s="6" t="s">
        <v>7888</v>
      </c>
      <c r="C3791" s="6" t="n">
        <v>1788954275</v>
      </c>
      <c r="D3791" s="6" t="n">
        <v>1788956482</v>
      </c>
      <c r="E3791" s="9" t="n">
        <f aca="false">MAX(0,MIN(D3791,Scenario!$B$12)-MAX(C3791,Scenario!$B$11))/60</f>
        <v>36.7833333333333</v>
      </c>
    </row>
    <row r="3792" customFormat="false" ht="15" hidden="false" customHeight="false" outlineLevel="0" collapsed="false">
      <c r="A3792" s="6" t="s">
        <v>6085</v>
      </c>
      <c r="B3792" s="6" t="s">
        <v>7889</v>
      </c>
      <c r="C3792" s="6" t="n">
        <v>1788954633</v>
      </c>
      <c r="D3792" s="6" t="n">
        <v>1788957470</v>
      </c>
      <c r="E3792" s="9" t="n">
        <f aca="false">MAX(0,MIN(D3792,Scenario!$B$12)-MAX(C3792,Scenario!$B$11))/60</f>
        <v>47.2833333333333</v>
      </c>
    </row>
    <row r="3793" customFormat="false" ht="15" hidden="false" customHeight="false" outlineLevel="0" collapsed="false">
      <c r="A3793" s="6" t="s">
        <v>6069</v>
      </c>
      <c r="B3793" s="6" t="s">
        <v>7884</v>
      </c>
      <c r="C3793" s="6" t="n">
        <v>1788955961</v>
      </c>
      <c r="D3793" s="6" t="n">
        <v>1788957569</v>
      </c>
      <c r="E3793" s="9" t="n">
        <f aca="false">MAX(0,MIN(D3793,Scenario!$B$12)-MAX(C3793,Scenario!$B$11))/60</f>
        <v>26.8</v>
      </c>
    </row>
    <row r="3794" customFormat="false" ht="15" hidden="false" customHeight="false" outlineLevel="0" collapsed="false">
      <c r="A3794" s="6" t="s">
        <v>6051</v>
      </c>
      <c r="B3794" s="6" t="s">
        <v>7883</v>
      </c>
      <c r="C3794" s="6" t="n">
        <v>1788956302</v>
      </c>
      <c r="D3794" s="6" t="n">
        <v>1788958408</v>
      </c>
      <c r="E3794" s="9" t="n">
        <f aca="false">MAX(0,MIN(D3794,Scenario!$B$12)-MAX(C3794,Scenario!$B$11))/60</f>
        <v>35.1</v>
      </c>
    </row>
    <row r="3795" customFormat="false" ht="15" hidden="false" customHeight="false" outlineLevel="0" collapsed="false">
      <c r="A3795" s="6" t="s">
        <v>6075</v>
      </c>
      <c r="B3795" s="6" t="s">
        <v>7890</v>
      </c>
      <c r="C3795" s="6" t="n">
        <v>1788957071</v>
      </c>
      <c r="D3795" s="6" t="n">
        <v>1788960992</v>
      </c>
      <c r="E3795" s="9" t="n">
        <f aca="false">MAX(0,MIN(D3795,Scenario!$B$12)-MAX(C3795,Scenario!$B$11))/60</f>
        <v>65.35</v>
      </c>
    </row>
    <row r="3796" customFormat="false" ht="15" hidden="false" customHeight="false" outlineLevel="0" collapsed="false">
      <c r="A3796" s="6" t="s">
        <v>6063</v>
      </c>
      <c r="B3796" s="6" t="s">
        <v>7885</v>
      </c>
      <c r="C3796" s="6" t="n">
        <v>1788957543</v>
      </c>
      <c r="D3796" s="6" t="n">
        <v>1788961668</v>
      </c>
      <c r="E3796" s="9" t="n">
        <f aca="false">MAX(0,MIN(D3796,Scenario!$B$12)-MAX(C3796,Scenario!$B$11))/60</f>
        <v>68.75</v>
      </c>
    </row>
    <row r="3797" customFormat="false" ht="15" hidden="false" customHeight="false" outlineLevel="0" collapsed="false">
      <c r="A3797" s="6" t="s">
        <v>6087</v>
      </c>
      <c r="B3797" s="6" t="s">
        <v>7892</v>
      </c>
      <c r="C3797" s="6" t="n">
        <v>1788957763</v>
      </c>
      <c r="D3797" s="6" t="n">
        <v>1788959655</v>
      </c>
      <c r="E3797" s="9" t="n">
        <f aca="false">MAX(0,MIN(D3797,Scenario!$B$12)-MAX(C3797,Scenario!$B$11))/60</f>
        <v>31.5333333333333</v>
      </c>
    </row>
    <row r="3798" customFormat="false" ht="15" hidden="false" customHeight="false" outlineLevel="0" collapsed="false">
      <c r="A3798" s="6" t="s">
        <v>6089</v>
      </c>
      <c r="B3798" s="6" t="s">
        <v>7886</v>
      </c>
      <c r="C3798" s="6" t="n">
        <v>1788958026</v>
      </c>
      <c r="D3798" s="6" t="n">
        <v>1788958360</v>
      </c>
      <c r="E3798" s="9" t="n">
        <f aca="false">MAX(0,MIN(D3798,Scenario!$B$12)-MAX(C3798,Scenario!$B$11))/60</f>
        <v>5.56666666666667</v>
      </c>
    </row>
    <row r="3799" customFormat="false" ht="15" hidden="false" customHeight="false" outlineLevel="0" collapsed="false">
      <c r="A3799" s="6" t="s">
        <v>6089</v>
      </c>
      <c r="B3799" s="6" t="s">
        <v>7898</v>
      </c>
      <c r="C3799" s="6" t="n">
        <v>1788958374</v>
      </c>
      <c r="D3799" s="6" t="n">
        <v>1788961328</v>
      </c>
      <c r="E3799" s="9" t="n">
        <f aca="false">MAX(0,MIN(D3799,Scenario!$B$12)-MAX(C3799,Scenario!$B$11))/60</f>
        <v>49.2333333333333</v>
      </c>
    </row>
    <row r="3800" customFormat="false" ht="15" hidden="false" customHeight="false" outlineLevel="0" collapsed="false">
      <c r="A3800" s="6" t="s">
        <v>6091</v>
      </c>
      <c r="B3800" s="6" t="s">
        <v>7891</v>
      </c>
      <c r="C3800" s="6" t="n">
        <v>1788959570</v>
      </c>
      <c r="D3800" s="6" t="n">
        <v>1788962890</v>
      </c>
      <c r="E3800" s="9" t="n">
        <f aca="false">MAX(0,MIN(D3800,Scenario!$B$12)-MAX(C3800,Scenario!$B$11))/60</f>
        <v>55.3333333333333</v>
      </c>
    </row>
    <row r="3801" customFormat="false" ht="15" hidden="false" customHeight="false" outlineLevel="0" collapsed="false">
      <c r="A3801" s="6" t="s">
        <v>6093</v>
      </c>
      <c r="B3801" s="6" t="s">
        <v>7887</v>
      </c>
      <c r="C3801" s="6" t="n">
        <v>1788960643</v>
      </c>
      <c r="D3801" s="6" t="n">
        <v>1788961729</v>
      </c>
      <c r="E3801" s="9" t="n">
        <f aca="false">MAX(0,MIN(D3801,Scenario!$B$12)-MAX(C3801,Scenario!$B$11))/60</f>
        <v>18.1</v>
      </c>
    </row>
    <row r="3802" customFormat="false" ht="15" hidden="false" customHeight="false" outlineLevel="0" collapsed="false">
      <c r="A3802" s="6" t="s">
        <v>6087</v>
      </c>
      <c r="B3802" s="6" t="s">
        <v>7892</v>
      </c>
      <c r="C3802" s="6" t="n">
        <v>1788961203</v>
      </c>
      <c r="D3802" s="6" t="n">
        <v>1788962324</v>
      </c>
      <c r="E3802" s="9" t="n">
        <f aca="false">MAX(0,MIN(D3802,Scenario!$B$12)-MAX(C3802,Scenario!$B$11))/60</f>
        <v>18.6833333333333</v>
      </c>
    </row>
    <row r="3803" customFormat="false" ht="15" hidden="false" customHeight="false" outlineLevel="0" collapsed="false">
      <c r="A3803" s="6" t="s">
        <v>6095</v>
      </c>
      <c r="B3803" s="6" t="s">
        <v>7889</v>
      </c>
      <c r="C3803" s="6" t="n">
        <v>1788961864</v>
      </c>
      <c r="D3803" s="6" t="n">
        <v>1788963120</v>
      </c>
      <c r="E3803" s="9" t="n">
        <f aca="false">MAX(0,MIN(D3803,Scenario!$B$12)-MAX(C3803,Scenario!$B$11))/60</f>
        <v>20.9333333333333</v>
      </c>
    </row>
    <row r="3804" customFormat="false" ht="15" hidden="false" customHeight="false" outlineLevel="0" collapsed="false">
      <c r="A3804" s="6" t="s">
        <v>6097</v>
      </c>
      <c r="B3804" s="6" t="s">
        <v>7890</v>
      </c>
      <c r="C3804" s="6" t="n">
        <v>1788962684</v>
      </c>
      <c r="D3804" s="6" t="n">
        <v>1788964143</v>
      </c>
      <c r="E3804" s="9" t="n">
        <f aca="false">MAX(0,MIN(D3804,Scenario!$B$12)-MAX(C3804,Scenario!$B$11))/60</f>
        <v>24.3166666666667</v>
      </c>
    </row>
    <row r="3805" customFormat="false" ht="15" hidden="false" customHeight="false" outlineLevel="0" collapsed="false">
      <c r="A3805" s="6" t="s">
        <v>6099</v>
      </c>
      <c r="B3805" s="6" t="s">
        <v>7892</v>
      </c>
      <c r="C3805" s="6" t="n">
        <v>1788962751</v>
      </c>
      <c r="D3805" s="6" t="n">
        <v>1788965490</v>
      </c>
      <c r="E3805" s="9" t="n">
        <f aca="false">MAX(0,MIN(D3805,Scenario!$B$12)-MAX(C3805,Scenario!$B$11))/60</f>
        <v>45.65</v>
      </c>
    </row>
    <row r="3806" customFormat="false" ht="15" hidden="false" customHeight="false" outlineLevel="0" collapsed="false">
      <c r="A3806" s="6" t="s">
        <v>6101</v>
      </c>
      <c r="B3806" s="6" t="s">
        <v>7887</v>
      </c>
      <c r="C3806" s="6" t="n">
        <v>1788962838</v>
      </c>
      <c r="D3806" s="6" t="n">
        <v>1788966534</v>
      </c>
      <c r="E3806" s="9" t="n">
        <f aca="false">MAX(0,MIN(D3806,Scenario!$B$12)-MAX(C3806,Scenario!$B$11))/60</f>
        <v>61.6</v>
      </c>
    </row>
    <row r="3807" customFormat="false" ht="15" hidden="false" customHeight="false" outlineLevel="0" collapsed="false">
      <c r="A3807" s="6" t="s">
        <v>6103</v>
      </c>
      <c r="B3807" s="6" t="s">
        <v>7891</v>
      </c>
      <c r="C3807" s="6" t="n">
        <v>1788963129</v>
      </c>
      <c r="D3807" s="6" t="n">
        <v>1788965174</v>
      </c>
      <c r="E3807" s="9" t="n">
        <f aca="false">MAX(0,MIN(D3807,Scenario!$B$12)-MAX(C3807,Scenario!$B$11))/60</f>
        <v>34.0833333333333</v>
      </c>
    </row>
    <row r="3808" customFormat="false" ht="15" hidden="false" customHeight="false" outlineLevel="0" collapsed="false">
      <c r="A3808" s="6" t="s">
        <v>6105</v>
      </c>
      <c r="B3808" s="6" t="s">
        <v>7890</v>
      </c>
      <c r="C3808" s="6" t="n">
        <v>1788964194</v>
      </c>
      <c r="D3808" s="6" t="n">
        <v>1788966336</v>
      </c>
      <c r="E3808" s="9" t="n">
        <f aca="false">MAX(0,MIN(D3808,Scenario!$B$12)-MAX(C3808,Scenario!$B$11))/60</f>
        <v>35.7</v>
      </c>
    </row>
    <row r="3809" customFormat="false" ht="15" hidden="false" customHeight="false" outlineLevel="0" collapsed="false">
      <c r="A3809" s="6" t="s">
        <v>6107</v>
      </c>
      <c r="B3809" s="6" t="s">
        <v>7892</v>
      </c>
      <c r="C3809" s="6" t="n">
        <v>1788965691</v>
      </c>
      <c r="D3809" s="6" t="n">
        <v>1788966000</v>
      </c>
      <c r="E3809" s="9" t="n">
        <f aca="false">MAX(0,MIN(D3809,Scenario!$B$12)-MAX(C3809,Scenario!$B$11))/60</f>
        <v>5.15</v>
      </c>
    </row>
    <row r="3810" customFormat="false" ht="15" hidden="false" customHeight="false" outlineLevel="0" collapsed="false">
      <c r="A3810" s="6" t="s">
        <v>6107</v>
      </c>
      <c r="B3810" s="6" t="s">
        <v>7899</v>
      </c>
      <c r="C3810" s="6" t="n">
        <v>1788966047</v>
      </c>
      <c r="D3810" s="6" t="n">
        <v>1788967805</v>
      </c>
      <c r="E3810" s="9" t="n">
        <f aca="false">MAX(0,MIN(D3810,Scenario!$B$12)-MAX(C3810,Scenario!$B$11))/60</f>
        <v>29.3</v>
      </c>
    </row>
    <row r="3811" customFormat="false" ht="15" hidden="false" customHeight="false" outlineLevel="0" collapsed="false">
      <c r="A3811" s="6" t="s">
        <v>6109</v>
      </c>
      <c r="B3811" s="6" t="s">
        <v>7895</v>
      </c>
      <c r="C3811" s="6" t="n">
        <v>1788966654</v>
      </c>
      <c r="D3811" s="6" t="n">
        <v>1788968415</v>
      </c>
      <c r="E3811" s="9" t="n">
        <f aca="false">MAX(0,MIN(D3811,Scenario!$B$12)-MAX(C3811,Scenario!$B$11))/60</f>
        <v>29.35</v>
      </c>
    </row>
    <row r="3812" customFormat="false" ht="15" hidden="false" customHeight="false" outlineLevel="0" collapsed="false">
      <c r="A3812" s="6" t="s">
        <v>6111</v>
      </c>
      <c r="B3812" s="6" t="s">
        <v>7894</v>
      </c>
      <c r="C3812" s="6" t="n">
        <v>1788968279</v>
      </c>
      <c r="D3812" s="6" t="n">
        <v>1788969825</v>
      </c>
      <c r="E3812" s="9" t="n">
        <f aca="false">MAX(0,MIN(D3812,Scenario!$B$12)-MAX(C3812,Scenario!$B$11))/60</f>
        <v>25.7666666666667</v>
      </c>
    </row>
    <row r="3813" customFormat="false" ht="15" hidden="false" customHeight="false" outlineLevel="0" collapsed="false">
      <c r="A3813" s="6" t="s">
        <v>6103</v>
      </c>
      <c r="B3813" s="6" t="s">
        <v>7891</v>
      </c>
      <c r="C3813" s="6" t="n">
        <v>1788968709</v>
      </c>
      <c r="D3813" s="6" t="n">
        <v>1788970877</v>
      </c>
      <c r="E3813" s="9" t="n">
        <f aca="false">MAX(0,MIN(D3813,Scenario!$B$12)-MAX(C3813,Scenario!$B$11))/60</f>
        <v>36.1333333333333</v>
      </c>
    </row>
    <row r="3814" customFormat="false" ht="15" hidden="false" customHeight="false" outlineLevel="0" collapsed="false">
      <c r="A3814" s="6" t="s">
        <v>6113</v>
      </c>
      <c r="B3814" s="6" t="s">
        <v>7887</v>
      </c>
      <c r="C3814" s="6" t="n">
        <v>1788968716</v>
      </c>
      <c r="D3814" s="6" t="n">
        <v>1788969538</v>
      </c>
      <c r="E3814" s="9" t="n">
        <f aca="false">MAX(0,MIN(D3814,Scenario!$B$12)-MAX(C3814,Scenario!$B$11))/60</f>
        <v>13.7</v>
      </c>
    </row>
    <row r="3815" customFormat="false" ht="15" hidden="false" customHeight="false" outlineLevel="0" collapsed="false">
      <c r="A3815" s="6" t="s">
        <v>6115</v>
      </c>
      <c r="B3815" s="6" t="s">
        <v>7895</v>
      </c>
      <c r="C3815" s="6" t="n">
        <v>1788969296</v>
      </c>
      <c r="D3815" s="6" t="n">
        <v>1788974898</v>
      </c>
      <c r="E3815" s="9" t="n">
        <f aca="false">MAX(0,MIN(D3815,Scenario!$B$12)-MAX(C3815,Scenario!$B$11))/60</f>
        <v>93.3666666666667</v>
      </c>
    </row>
    <row r="3816" customFormat="false" ht="15" hidden="false" customHeight="false" outlineLevel="0" collapsed="false">
      <c r="A3816" s="6" t="s">
        <v>6117</v>
      </c>
      <c r="B3816" s="6" t="s">
        <v>7893</v>
      </c>
      <c r="C3816" s="6" t="n">
        <v>1788969601</v>
      </c>
      <c r="D3816" s="6" t="n">
        <v>1788974951</v>
      </c>
      <c r="E3816" s="9" t="n">
        <f aca="false">MAX(0,MIN(D3816,Scenario!$B$12)-MAX(C3816,Scenario!$B$11))/60</f>
        <v>89.1666666666667</v>
      </c>
    </row>
    <row r="3817" customFormat="false" ht="15" hidden="false" customHeight="false" outlineLevel="0" collapsed="false">
      <c r="A3817" s="6" t="s">
        <v>6119</v>
      </c>
      <c r="B3817" s="6" t="s">
        <v>7899</v>
      </c>
      <c r="C3817" s="6" t="n">
        <v>1788969732</v>
      </c>
      <c r="D3817" s="6" t="n">
        <v>1788972094</v>
      </c>
      <c r="E3817" s="9" t="n">
        <f aca="false">MAX(0,MIN(D3817,Scenario!$B$12)-MAX(C3817,Scenario!$B$11))/60</f>
        <v>39.3666666666667</v>
      </c>
    </row>
    <row r="3818" customFormat="false" ht="15" hidden="false" customHeight="false" outlineLevel="0" collapsed="false">
      <c r="A3818" s="6" t="s">
        <v>6121</v>
      </c>
      <c r="B3818" s="6" t="s">
        <v>7890</v>
      </c>
      <c r="C3818" s="6" t="n">
        <v>1788971486</v>
      </c>
      <c r="D3818" s="6" t="n">
        <v>1788973529</v>
      </c>
      <c r="E3818" s="9" t="n">
        <f aca="false">MAX(0,MIN(D3818,Scenario!$B$12)-MAX(C3818,Scenario!$B$11))/60</f>
        <v>34.05</v>
      </c>
    </row>
    <row r="3819" customFormat="false" ht="15" hidden="false" customHeight="false" outlineLevel="0" collapsed="false">
      <c r="A3819" s="6" t="s">
        <v>6123</v>
      </c>
      <c r="B3819" s="6" t="s">
        <v>7892</v>
      </c>
      <c r="C3819" s="6" t="n">
        <v>1788971505</v>
      </c>
      <c r="D3819" s="6" t="n">
        <v>1788973740</v>
      </c>
      <c r="E3819" s="9" t="n">
        <f aca="false">MAX(0,MIN(D3819,Scenario!$B$12)-MAX(C3819,Scenario!$B$11))/60</f>
        <v>37.25</v>
      </c>
    </row>
    <row r="3820" customFormat="false" ht="15" hidden="false" customHeight="false" outlineLevel="0" collapsed="false">
      <c r="A3820" s="6" t="s">
        <v>6127</v>
      </c>
      <c r="B3820" s="6" t="s">
        <v>7896</v>
      </c>
      <c r="C3820" s="6" t="n">
        <v>1788973253</v>
      </c>
      <c r="D3820" s="6" t="n">
        <v>1788976038</v>
      </c>
      <c r="E3820" s="9" t="n">
        <f aca="false">MAX(0,MIN(D3820,Scenario!$B$12)-MAX(C3820,Scenario!$B$11))/60</f>
        <v>46.4166666666667</v>
      </c>
    </row>
    <row r="3821" customFormat="false" ht="15" hidden="false" customHeight="false" outlineLevel="0" collapsed="false">
      <c r="A3821" s="6" t="s">
        <v>6129</v>
      </c>
      <c r="B3821" s="6" t="s">
        <v>7897</v>
      </c>
      <c r="C3821" s="6" t="n">
        <v>1788973259</v>
      </c>
      <c r="D3821" s="6" t="n">
        <v>1788976564</v>
      </c>
      <c r="E3821" s="9" t="n">
        <f aca="false">MAX(0,MIN(D3821,Scenario!$B$12)-MAX(C3821,Scenario!$B$11))/60</f>
        <v>55.0833333333333</v>
      </c>
    </row>
    <row r="3822" customFormat="false" ht="15" hidden="false" customHeight="false" outlineLevel="0" collapsed="false">
      <c r="A3822" s="6" t="s">
        <v>6125</v>
      </c>
      <c r="B3822" s="6" t="s">
        <v>7890</v>
      </c>
      <c r="C3822" s="6" t="n">
        <v>1788973557</v>
      </c>
      <c r="D3822" s="6" t="n">
        <v>1788978101</v>
      </c>
      <c r="E3822" s="9" t="n">
        <f aca="false">MAX(0,MIN(D3822,Scenario!$B$12)-MAX(C3822,Scenario!$B$11))/60</f>
        <v>75.7333333333333</v>
      </c>
    </row>
    <row r="3823" customFormat="false" ht="15" hidden="false" customHeight="false" outlineLevel="0" collapsed="false">
      <c r="A3823" s="6" t="s">
        <v>6133</v>
      </c>
      <c r="B3823" s="6" t="s">
        <v>7892</v>
      </c>
      <c r="C3823" s="6" t="n">
        <v>1788974012</v>
      </c>
      <c r="D3823" s="6" t="n">
        <v>1788975138</v>
      </c>
      <c r="E3823" s="9" t="n">
        <f aca="false">MAX(0,MIN(D3823,Scenario!$B$12)-MAX(C3823,Scenario!$B$11))/60</f>
        <v>18.7666666666667</v>
      </c>
    </row>
    <row r="3824" customFormat="false" ht="15" hidden="false" customHeight="false" outlineLevel="0" collapsed="false">
      <c r="A3824" s="6" t="s">
        <v>6135</v>
      </c>
      <c r="B3824" s="6" t="s">
        <v>7894</v>
      </c>
      <c r="C3824" s="6" t="n">
        <v>1788974637</v>
      </c>
      <c r="D3824" s="6" t="n">
        <v>1788978418</v>
      </c>
      <c r="E3824" s="9" t="n">
        <f aca="false">MAX(0,MIN(D3824,Scenario!$B$12)-MAX(C3824,Scenario!$B$11))/60</f>
        <v>63.0166666666667</v>
      </c>
    </row>
    <row r="3825" customFormat="false" ht="15" hidden="false" customHeight="false" outlineLevel="0" collapsed="false">
      <c r="A3825" s="6" t="s">
        <v>6109</v>
      </c>
      <c r="B3825" s="6" t="s">
        <v>7895</v>
      </c>
      <c r="C3825" s="6" t="n">
        <v>1788974917</v>
      </c>
      <c r="D3825" s="6" t="n">
        <v>1788976690</v>
      </c>
      <c r="E3825" s="9" t="n">
        <f aca="false">MAX(0,MIN(D3825,Scenario!$B$12)-MAX(C3825,Scenario!$B$11))/60</f>
        <v>29.55</v>
      </c>
    </row>
    <row r="3826" customFormat="false" ht="15" hidden="false" customHeight="false" outlineLevel="0" collapsed="false">
      <c r="A3826" s="6" t="s">
        <v>6131</v>
      </c>
      <c r="B3826" s="6" t="s">
        <v>7893</v>
      </c>
      <c r="C3826" s="6" t="n">
        <v>1788974961</v>
      </c>
      <c r="D3826" s="6" t="n">
        <v>1788979115</v>
      </c>
      <c r="E3826" s="9" t="n">
        <f aca="false">MAX(0,MIN(D3826,Scenario!$B$12)-MAX(C3826,Scenario!$B$11))/60</f>
        <v>69.2333333333333</v>
      </c>
    </row>
    <row r="3827" customFormat="false" ht="15" hidden="false" customHeight="false" outlineLevel="0" collapsed="false">
      <c r="A3827" s="6" t="s">
        <v>6115</v>
      </c>
      <c r="B3827" s="6" t="s">
        <v>7895</v>
      </c>
      <c r="C3827" s="6" t="n">
        <v>1788977079</v>
      </c>
      <c r="D3827" s="6" t="n">
        <v>1788982196</v>
      </c>
      <c r="E3827" s="9" t="n">
        <f aca="false">MAX(0,MIN(D3827,Scenario!$B$12)-MAX(C3827,Scenario!$B$11))/60</f>
        <v>85.2833333333333</v>
      </c>
    </row>
    <row r="3828" customFormat="false" ht="15" hidden="false" customHeight="false" outlineLevel="0" collapsed="false">
      <c r="A3828" s="6" t="s">
        <v>6137</v>
      </c>
      <c r="B3828" s="6" t="s">
        <v>7891</v>
      </c>
      <c r="C3828" s="6" t="n">
        <v>1788977446</v>
      </c>
      <c r="D3828" s="6" t="n">
        <v>1788978131</v>
      </c>
      <c r="E3828" s="9" t="n">
        <f aca="false">MAX(0,MIN(D3828,Scenario!$B$12)-MAX(C3828,Scenario!$B$11))/60</f>
        <v>11.4166666666667</v>
      </c>
    </row>
    <row r="3829" customFormat="false" ht="15" hidden="false" customHeight="false" outlineLevel="0" collapsed="false">
      <c r="A3829" s="6" t="s">
        <v>6019</v>
      </c>
      <c r="B3829" s="6" t="s">
        <v>7890</v>
      </c>
      <c r="C3829" s="6" t="n">
        <v>1788978145</v>
      </c>
      <c r="D3829" s="6" t="n">
        <v>1788978702</v>
      </c>
      <c r="E3829" s="9" t="n">
        <f aca="false">MAX(0,MIN(D3829,Scenario!$B$12)-MAX(C3829,Scenario!$B$11))/60</f>
        <v>9.28333333333333</v>
      </c>
    </row>
    <row r="3830" customFormat="false" ht="15" hidden="false" customHeight="false" outlineLevel="0" collapsed="false">
      <c r="A3830" s="6" t="s">
        <v>6137</v>
      </c>
      <c r="B3830" s="6" t="s">
        <v>7896</v>
      </c>
      <c r="C3830" s="6" t="n">
        <v>1788978179</v>
      </c>
      <c r="D3830" s="6" t="n">
        <v>1788980851</v>
      </c>
      <c r="E3830" s="9" t="n">
        <f aca="false">MAX(0,MIN(D3830,Scenario!$B$12)-MAX(C3830,Scenario!$B$11))/60</f>
        <v>44.5333333333333</v>
      </c>
    </row>
    <row r="3831" customFormat="false" ht="15" hidden="false" customHeight="false" outlineLevel="0" collapsed="false">
      <c r="A3831" s="6" t="s">
        <v>6129</v>
      </c>
      <c r="B3831" s="6" t="s">
        <v>7897</v>
      </c>
      <c r="C3831" s="6" t="n">
        <v>1788978319</v>
      </c>
      <c r="D3831" s="6" t="n">
        <v>1788984407</v>
      </c>
      <c r="E3831" s="9" t="n">
        <f aca="false">MAX(0,MIN(D3831,Scenario!$B$12)-MAX(C3831,Scenario!$B$11))/60</f>
        <v>101.466666666667</v>
      </c>
    </row>
    <row r="3832" customFormat="false" ht="15" hidden="false" customHeight="false" outlineLevel="0" collapsed="false">
      <c r="A3832" s="6" t="s">
        <v>6143</v>
      </c>
      <c r="B3832" s="6" t="s">
        <v>7894</v>
      </c>
      <c r="C3832" s="6" t="n">
        <v>1788979078</v>
      </c>
      <c r="D3832" s="6" t="n">
        <v>1788981595</v>
      </c>
      <c r="E3832" s="9" t="n">
        <f aca="false">MAX(0,MIN(D3832,Scenario!$B$12)-MAX(C3832,Scenario!$B$11))/60</f>
        <v>41.95</v>
      </c>
    </row>
    <row r="3833" customFormat="false" ht="15" hidden="false" customHeight="false" outlineLevel="0" collapsed="false">
      <c r="A3833" s="6" t="s">
        <v>6139</v>
      </c>
      <c r="B3833" s="6" t="s">
        <v>7893</v>
      </c>
      <c r="C3833" s="6" t="n">
        <v>1788979141</v>
      </c>
      <c r="D3833" s="6" t="n">
        <v>1788980479</v>
      </c>
      <c r="E3833" s="9" t="n">
        <f aca="false">MAX(0,MIN(D3833,Scenario!$B$12)-MAX(C3833,Scenario!$B$11))/60</f>
        <v>22.3</v>
      </c>
    </row>
    <row r="3834" customFormat="false" ht="15" hidden="false" customHeight="false" outlineLevel="0" collapsed="false">
      <c r="A3834" s="6" t="s">
        <v>6145</v>
      </c>
      <c r="B3834" s="6" t="s">
        <v>7899</v>
      </c>
      <c r="C3834" s="6" t="n">
        <v>1788979183</v>
      </c>
      <c r="D3834" s="6" t="n">
        <v>1788983475</v>
      </c>
      <c r="E3834" s="9" t="n">
        <f aca="false">MAX(0,MIN(D3834,Scenario!$B$12)-MAX(C3834,Scenario!$B$11))/60</f>
        <v>71.5333333333333</v>
      </c>
    </row>
    <row r="3835" customFormat="false" ht="15" hidden="false" customHeight="false" outlineLevel="0" collapsed="false">
      <c r="A3835" s="6" t="s">
        <v>6141</v>
      </c>
      <c r="B3835" s="6" t="s">
        <v>7893</v>
      </c>
      <c r="C3835" s="6" t="n">
        <v>1788980539</v>
      </c>
      <c r="D3835" s="6" t="n">
        <v>1788981187</v>
      </c>
      <c r="E3835" s="9" t="n">
        <f aca="false">MAX(0,MIN(D3835,Scenario!$B$12)-MAX(C3835,Scenario!$B$11))/60</f>
        <v>10.8</v>
      </c>
    </row>
    <row r="3836" customFormat="false" ht="15" hidden="false" customHeight="false" outlineLevel="0" collapsed="false">
      <c r="A3836" s="6" t="s">
        <v>6127</v>
      </c>
      <c r="B3836" s="6" t="s">
        <v>7896</v>
      </c>
      <c r="C3836" s="6" t="n">
        <v>1788980858</v>
      </c>
      <c r="D3836" s="6" t="n">
        <v>1788983519</v>
      </c>
      <c r="E3836" s="9" t="n">
        <f aca="false">MAX(0,MIN(D3836,Scenario!$B$12)-MAX(C3836,Scenario!$B$11))/60</f>
        <v>44.35</v>
      </c>
    </row>
    <row r="3837" customFormat="false" ht="15" hidden="false" customHeight="false" outlineLevel="0" collapsed="false">
      <c r="A3837" s="6" t="s">
        <v>6131</v>
      </c>
      <c r="B3837" s="6" t="s">
        <v>7893</v>
      </c>
      <c r="C3837" s="6" t="n">
        <v>1788981217</v>
      </c>
      <c r="D3837" s="6" t="n">
        <v>1788982542</v>
      </c>
      <c r="E3837" s="9" t="n">
        <f aca="false">MAX(0,MIN(D3837,Scenario!$B$12)-MAX(C3837,Scenario!$B$11))/60</f>
        <v>22.0833333333333</v>
      </c>
    </row>
    <row r="3838" customFormat="false" ht="15" hidden="false" customHeight="false" outlineLevel="0" collapsed="false">
      <c r="A3838" s="6" t="s">
        <v>6147</v>
      </c>
      <c r="B3838" s="6" t="s">
        <v>7894</v>
      </c>
      <c r="C3838" s="6" t="n">
        <v>1788983417</v>
      </c>
      <c r="D3838" s="6" t="n">
        <v>1788986125</v>
      </c>
      <c r="E3838" s="9" t="n">
        <f aca="false">MAX(0,MIN(D3838,Scenario!$B$12)-MAX(C3838,Scenario!$B$11))/60</f>
        <v>45.1333333333333</v>
      </c>
    </row>
    <row r="3839" customFormat="false" ht="15" hidden="false" customHeight="false" outlineLevel="0" collapsed="false">
      <c r="A3839" s="6" t="s">
        <v>6159</v>
      </c>
      <c r="B3839" s="6" t="s">
        <v>7899</v>
      </c>
      <c r="C3839" s="6" t="n">
        <v>1788983522</v>
      </c>
      <c r="D3839" s="6" t="n">
        <v>1788985037</v>
      </c>
      <c r="E3839" s="9" t="n">
        <f aca="false">MAX(0,MIN(D3839,Scenario!$B$12)-MAX(C3839,Scenario!$B$11))/60</f>
        <v>25.25</v>
      </c>
    </row>
    <row r="3840" customFormat="false" ht="15" hidden="false" customHeight="false" outlineLevel="0" collapsed="false">
      <c r="A3840" s="6" t="s">
        <v>6157</v>
      </c>
      <c r="B3840" s="6" t="s">
        <v>7896</v>
      </c>
      <c r="C3840" s="6" t="n">
        <v>1788983538</v>
      </c>
      <c r="D3840" s="6" t="n">
        <v>1788985314</v>
      </c>
      <c r="E3840" s="9" t="n">
        <f aca="false">MAX(0,MIN(D3840,Scenario!$B$12)-MAX(C3840,Scenario!$B$11))/60</f>
        <v>29.6</v>
      </c>
    </row>
    <row r="3841" customFormat="false" ht="15" hidden="false" customHeight="false" outlineLevel="0" collapsed="false">
      <c r="A3841" s="6" t="s">
        <v>6151</v>
      </c>
      <c r="B3841" s="6" t="s">
        <v>7895</v>
      </c>
      <c r="C3841" s="6" t="n">
        <v>1788984051</v>
      </c>
      <c r="D3841" s="6" t="n">
        <v>1788984820</v>
      </c>
      <c r="E3841" s="9" t="n">
        <f aca="false">MAX(0,MIN(D3841,Scenario!$B$12)-MAX(C3841,Scenario!$B$11))/60</f>
        <v>12.8166666666667</v>
      </c>
    </row>
    <row r="3842" customFormat="false" ht="15" hidden="false" customHeight="false" outlineLevel="0" collapsed="false">
      <c r="A3842" s="6" t="s">
        <v>6141</v>
      </c>
      <c r="B3842" s="6" t="s">
        <v>7893</v>
      </c>
      <c r="C3842" s="6" t="n">
        <v>1788984368</v>
      </c>
      <c r="D3842" s="6" t="n">
        <v>1788984963</v>
      </c>
      <c r="E3842" s="9" t="n">
        <f aca="false">MAX(0,MIN(D3842,Scenario!$B$12)-MAX(C3842,Scenario!$B$11))/60</f>
        <v>9.91666666666667</v>
      </c>
    </row>
    <row r="3843" customFormat="false" ht="15" hidden="false" customHeight="false" outlineLevel="0" collapsed="false">
      <c r="A3843" s="6" t="s">
        <v>6163</v>
      </c>
      <c r="B3843" s="6" t="s">
        <v>7897</v>
      </c>
      <c r="C3843" s="6" t="n">
        <v>1788984444</v>
      </c>
      <c r="D3843" s="6" t="n">
        <v>1788987306</v>
      </c>
      <c r="E3843" s="9" t="n">
        <f aca="false">MAX(0,MIN(D3843,Scenario!$B$12)-MAX(C3843,Scenario!$B$11))/60</f>
        <v>47.7</v>
      </c>
    </row>
    <row r="3844" customFormat="false" ht="15" hidden="false" customHeight="false" outlineLevel="0" collapsed="false">
      <c r="A3844" s="6" t="s">
        <v>6081</v>
      </c>
      <c r="B3844" s="6" t="s">
        <v>7895</v>
      </c>
      <c r="C3844" s="6" t="n">
        <v>1788984856</v>
      </c>
      <c r="D3844" s="6" t="n">
        <v>1788985356</v>
      </c>
      <c r="E3844" s="9" t="n">
        <f aca="false">MAX(0,MIN(D3844,Scenario!$B$12)-MAX(C3844,Scenario!$B$11))/60</f>
        <v>8.33333333333333</v>
      </c>
    </row>
    <row r="3845" customFormat="false" ht="15" hidden="false" customHeight="false" outlineLevel="0" collapsed="false">
      <c r="A3845" s="6" t="s">
        <v>6149</v>
      </c>
      <c r="B3845" s="6" t="s">
        <v>7893</v>
      </c>
      <c r="C3845" s="6" t="n">
        <v>1788985021</v>
      </c>
      <c r="D3845" s="6" t="n">
        <v>1788988407</v>
      </c>
      <c r="E3845" s="9" t="n">
        <f aca="false">MAX(0,MIN(D3845,Scenario!$B$12)-MAX(C3845,Scenario!$B$11))/60</f>
        <v>56.4333333333333</v>
      </c>
    </row>
    <row r="3846" customFormat="false" ht="15" hidden="false" customHeight="false" outlineLevel="0" collapsed="false">
      <c r="A3846" s="6" t="s">
        <v>6155</v>
      </c>
      <c r="B3846" s="6" t="s">
        <v>7899</v>
      </c>
      <c r="C3846" s="6" t="n">
        <v>1788985049</v>
      </c>
      <c r="D3846" s="6" t="n">
        <v>1788986506</v>
      </c>
      <c r="E3846" s="9" t="n">
        <f aca="false">MAX(0,MIN(D3846,Scenario!$B$12)-MAX(C3846,Scenario!$B$11))/60</f>
        <v>24.2833333333333</v>
      </c>
    </row>
    <row r="3847" customFormat="false" ht="15" hidden="false" customHeight="false" outlineLevel="0" collapsed="false">
      <c r="A3847" s="6" t="s">
        <v>6153</v>
      </c>
      <c r="B3847" s="6" t="s">
        <v>7896</v>
      </c>
      <c r="C3847" s="6" t="n">
        <v>1788985344</v>
      </c>
      <c r="D3847" s="6" t="n">
        <v>1788990450</v>
      </c>
      <c r="E3847" s="9" t="n">
        <f aca="false">MAX(0,MIN(D3847,Scenario!$B$12)-MAX(C3847,Scenario!$B$11))/60</f>
        <v>85.1</v>
      </c>
    </row>
    <row r="3848" customFormat="false" ht="15" hidden="false" customHeight="false" outlineLevel="0" collapsed="false">
      <c r="A3848" s="6" t="s">
        <v>6161</v>
      </c>
      <c r="B3848" s="6" t="s">
        <v>7895</v>
      </c>
      <c r="C3848" s="6" t="n">
        <v>1788985402</v>
      </c>
      <c r="D3848" s="6" t="n">
        <v>1788986609</v>
      </c>
      <c r="E3848" s="9" t="n">
        <f aca="false">MAX(0,MIN(D3848,Scenario!$B$12)-MAX(C3848,Scenario!$B$11))/60</f>
        <v>20.1166666666667</v>
      </c>
    </row>
    <row r="3849" customFormat="false" ht="15" hidden="false" customHeight="false" outlineLevel="0" collapsed="false">
      <c r="A3849" s="6" t="s">
        <v>6165</v>
      </c>
      <c r="B3849" s="6" t="s">
        <v>7893</v>
      </c>
      <c r="C3849" s="6" t="n">
        <v>1788989022</v>
      </c>
      <c r="D3849" s="6" t="n">
        <v>1788993080</v>
      </c>
      <c r="E3849" s="9" t="n">
        <f aca="false">MAX(0,MIN(D3849,Scenario!$B$12)-MAX(C3849,Scenario!$B$11))/60</f>
        <v>67.6333333333333</v>
      </c>
    </row>
    <row r="3850" customFormat="false" ht="15" hidden="false" customHeight="false" outlineLevel="0" collapsed="false">
      <c r="A3850" s="6" t="s">
        <v>6167</v>
      </c>
      <c r="B3850" s="6" t="s">
        <v>7896</v>
      </c>
      <c r="C3850" s="6" t="n">
        <v>1788994673</v>
      </c>
      <c r="D3850" s="6" t="n">
        <v>1788999638</v>
      </c>
      <c r="E3850" s="9" t="n">
        <f aca="false">MAX(0,MIN(D3850,Scenario!$B$12)-MAX(C3850,Scenario!$B$11))/60</f>
        <v>82.75</v>
      </c>
    </row>
    <row r="3851" customFormat="false" ht="15" hidden="false" customHeight="false" outlineLevel="0" collapsed="false">
      <c r="A3851" s="6" t="s">
        <v>6123</v>
      </c>
      <c r="B3851" s="6" t="s">
        <v>7897</v>
      </c>
      <c r="C3851" s="6" t="n">
        <v>1788999645</v>
      </c>
      <c r="D3851" s="6" t="n">
        <v>1789001549</v>
      </c>
      <c r="E3851" s="9" t="n">
        <f aca="false">MAX(0,MIN(D3851,Scenario!$B$12)-MAX(C3851,Scenario!$B$11))/60</f>
        <v>31.7333333333333</v>
      </c>
    </row>
    <row r="3852" customFormat="false" ht="15" hidden="false" customHeight="false" outlineLevel="0" collapsed="false">
      <c r="A3852" s="6" t="s">
        <v>6133</v>
      </c>
      <c r="B3852" s="6" t="s">
        <v>7884</v>
      </c>
      <c r="C3852" s="6" t="n">
        <v>1789016409</v>
      </c>
      <c r="D3852" s="6" t="n">
        <v>1789017999</v>
      </c>
      <c r="E3852" s="9" t="n">
        <f aca="false">MAX(0,MIN(D3852,Scenario!$B$12)-MAX(C3852,Scenario!$B$11))/60</f>
        <v>26.5</v>
      </c>
    </row>
    <row r="3853" customFormat="false" ht="15" hidden="false" customHeight="false" outlineLevel="0" collapsed="false">
      <c r="A3853" s="6" t="s">
        <v>6163</v>
      </c>
      <c r="B3853" s="6" t="s">
        <v>7883</v>
      </c>
      <c r="C3853" s="6" t="n">
        <v>1789016410</v>
      </c>
      <c r="D3853" s="6" t="n">
        <v>1789019130</v>
      </c>
      <c r="E3853" s="9" t="n">
        <f aca="false">MAX(0,MIN(D3853,Scenario!$B$12)-MAX(C3853,Scenario!$B$11))/60</f>
        <v>45.3333333333333</v>
      </c>
    </row>
    <row r="3854" customFormat="false" ht="15" hidden="false" customHeight="false" outlineLevel="0" collapsed="false">
      <c r="A3854" s="6" t="s">
        <v>6169</v>
      </c>
      <c r="B3854" s="6" t="s">
        <v>7884</v>
      </c>
      <c r="C3854" s="6" t="n">
        <v>1789022487</v>
      </c>
      <c r="D3854" s="6" t="n">
        <v>1789023541</v>
      </c>
      <c r="E3854" s="9" t="n">
        <f aca="false">MAX(0,MIN(D3854,Scenario!$B$12)-MAX(C3854,Scenario!$B$11))/60</f>
        <v>17.5666666666667</v>
      </c>
    </row>
    <row r="3855" customFormat="false" ht="15" hidden="false" customHeight="false" outlineLevel="0" collapsed="false">
      <c r="A3855" s="6" t="s">
        <v>6171</v>
      </c>
      <c r="B3855" s="6" t="s">
        <v>7886</v>
      </c>
      <c r="C3855" s="6" t="n">
        <v>1789027912</v>
      </c>
      <c r="D3855" s="6" t="n">
        <v>1789031724</v>
      </c>
      <c r="E3855" s="9" t="n">
        <f aca="false">MAX(0,MIN(D3855,Scenario!$B$12)-MAX(C3855,Scenario!$B$11))/60</f>
        <v>63.5333333333333</v>
      </c>
    </row>
    <row r="3856" customFormat="false" ht="15" hidden="false" customHeight="false" outlineLevel="0" collapsed="false">
      <c r="A3856" s="6" t="s">
        <v>6173</v>
      </c>
      <c r="B3856" s="6" t="s">
        <v>7898</v>
      </c>
      <c r="C3856" s="6" t="n">
        <v>1789027940</v>
      </c>
      <c r="D3856" s="6" t="n">
        <v>1789029652</v>
      </c>
      <c r="E3856" s="9" t="n">
        <f aca="false">MAX(0,MIN(D3856,Scenario!$B$12)-MAX(C3856,Scenario!$B$11))/60</f>
        <v>28.5333333333333</v>
      </c>
    </row>
    <row r="3857" customFormat="false" ht="15" hidden="false" customHeight="false" outlineLevel="0" collapsed="false">
      <c r="A3857" s="6" t="s">
        <v>6171</v>
      </c>
      <c r="B3857" s="6" t="s">
        <v>7886</v>
      </c>
      <c r="C3857" s="6" t="n">
        <v>1789032791</v>
      </c>
      <c r="D3857" s="6" t="n">
        <v>1789035975</v>
      </c>
      <c r="E3857" s="9" t="n">
        <f aca="false">MAX(0,MIN(D3857,Scenario!$B$12)-MAX(C3857,Scenario!$B$11))/60</f>
        <v>53.0666666666667</v>
      </c>
    </row>
    <row r="3858" customFormat="false" ht="15" hidden="false" customHeight="false" outlineLevel="0" collapsed="false">
      <c r="A3858" s="6" t="s">
        <v>6175</v>
      </c>
      <c r="B3858" s="6" t="s">
        <v>7887</v>
      </c>
      <c r="C3858" s="6" t="n">
        <v>1789033211</v>
      </c>
      <c r="D3858" s="6" t="n">
        <v>1789033645</v>
      </c>
      <c r="E3858" s="9" t="n">
        <f aca="false">MAX(0,MIN(D3858,Scenario!$B$12)-MAX(C3858,Scenario!$B$11))/60</f>
        <v>7.23333333333333</v>
      </c>
    </row>
    <row r="3859" customFormat="false" ht="15" hidden="false" customHeight="false" outlineLevel="0" collapsed="false">
      <c r="A3859" s="6" t="s">
        <v>6177</v>
      </c>
      <c r="B3859" s="6" t="s">
        <v>7883</v>
      </c>
      <c r="C3859" s="6" t="n">
        <v>1789033459</v>
      </c>
      <c r="D3859" s="6" t="n">
        <v>1789036218</v>
      </c>
      <c r="E3859" s="9" t="n">
        <f aca="false">MAX(0,MIN(D3859,Scenario!$B$12)-MAX(C3859,Scenario!$B$11))/60</f>
        <v>45.9833333333333</v>
      </c>
    </row>
    <row r="3860" customFormat="false" ht="15" hidden="false" customHeight="false" outlineLevel="0" collapsed="false">
      <c r="A3860" s="6" t="s">
        <v>6179</v>
      </c>
      <c r="B3860" s="6" t="s">
        <v>7898</v>
      </c>
      <c r="C3860" s="6" t="n">
        <v>1789033612</v>
      </c>
      <c r="D3860" s="6" t="n">
        <v>1789034231</v>
      </c>
      <c r="E3860" s="9" t="n">
        <f aca="false">MAX(0,MIN(D3860,Scenario!$B$12)-MAX(C3860,Scenario!$B$11))/60</f>
        <v>10.3166666666667</v>
      </c>
    </row>
    <row r="3861" customFormat="false" ht="15" hidden="false" customHeight="false" outlineLevel="0" collapsed="false">
      <c r="A3861" s="6" t="s">
        <v>6175</v>
      </c>
      <c r="B3861" s="6" t="s">
        <v>7889</v>
      </c>
      <c r="C3861" s="6" t="n">
        <v>1789033682</v>
      </c>
      <c r="D3861" s="6" t="n">
        <v>1789035905</v>
      </c>
      <c r="E3861" s="9" t="n">
        <f aca="false">MAX(0,MIN(D3861,Scenario!$B$12)-MAX(C3861,Scenario!$B$11))/60</f>
        <v>37.05</v>
      </c>
    </row>
    <row r="3862" customFormat="false" ht="15" hidden="false" customHeight="false" outlineLevel="0" collapsed="false">
      <c r="A3862" s="6" t="s">
        <v>6181</v>
      </c>
      <c r="B3862" s="6" t="s">
        <v>7884</v>
      </c>
      <c r="C3862" s="6" t="n">
        <v>1789034164</v>
      </c>
      <c r="D3862" s="6" t="n">
        <v>1789035973</v>
      </c>
      <c r="E3862" s="9" t="n">
        <f aca="false">MAX(0,MIN(D3862,Scenario!$B$12)-MAX(C3862,Scenario!$B$11))/60</f>
        <v>30.15</v>
      </c>
    </row>
    <row r="3863" customFormat="false" ht="15" hidden="false" customHeight="false" outlineLevel="0" collapsed="false">
      <c r="A3863" s="6" t="s">
        <v>6179</v>
      </c>
      <c r="B3863" s="6" t="s">
        <v>7887</v>
      </c>
      <c r="C3863" s="6" t="n">
        <v>1789034246</v>
      </c>
      <c r="D3863" s="6" t="n">
        <v>1789035240</v>
      </c>
      <c r="E3863" s="9" t="n">
        <f aca="false">MAX(0,MIN(D3863,Scenario!$B$12)-MAX(C3863,Scenario!$B$11))/60</f>
        <v>16.5666666666667</v>
      </c>
    </row>
    <row r="3864" customFormat="false" ht="15" hidden="false" customHeight="false" outlineLevel="0" collapsed="false">
      <c r="A3864" s="6" t="s">
        <v>6183</v>
      </c>
      <c r="B3864" s="6" t="s">
        <v>7887</v>
      </c>
      <c r="C3864" s="6" t="n">
        <v>1789035277</v>
      </c>
      <c r="D3864" s="6" t="n">
        <v>1789041212</v>
      </c>
      <c r="E3864" s="9" t="n">
        <f aca="false">MAX(0,MIN(D3864,Scenario!$B$12)-MAX(C3864,Scenario!$B$11))/60</f>
        <v>98.9166666666667</v>
      </c>
    </row>
    <row r="3865" customFormat="false" ht="15" hidden="false" customHeight="false" outlineLevel="0" collapsed="false">
      <c r="A3865" s="6" t="s">
        <v>6185</v>
      </c>
      <c r="B3865" s="6" t="s">
        <v>7882</v>
      </c>
      <c r="C3865" s="6" t="n">
        <v>1789035997</v>
      </c>
      <c r="D3865" s="6" t="n">
        <v>1789039532</v>
      </c>
      <c r="E3865" s="9" t="n">
        <f aca="false">MAX(0,MIN(D3865,Scenario!$B$12)-MAX(C3865,Scenario!$B$11))/60</f>
        <v>58.9166666666667</v>
      </c>
    </row>
    <row r="3866" customFormat="false" ht="15" hidden="false" customHeight="false" outlineLevel="0" collapsed="false">
      <c r="A3866" s="6" t="s">
        <v>6187</v>
      </c>
      <c r="B3866" s="6" t="s">
        <v>7898</v>
      </c>
      <c r="C3866" s="6" t="n">
        <v>1789036169</v>
      </c>
      <c r="D3866" s="6" t="n">
        <v>1789037758</v>
      </c>
      <c r="E3866" s="9" t="n">
        <f aca="false">MAX(0,MIN(D3866,Scenario!$B$12)-MAX(C3866,Scenario!$B$11))/60</f>
        <v>26.4833333333333</v>
      </c>
    </row>
    <row r="3867" customFormat="false" ht="15" hidden="false" customHeight="false" outlineLevel="0" collapsed="false">
      <c r="A3867" s="6" t="s">
        <v>6189</v>
      </c>
      <c r="B3867" s="6" t="s">
        <v>7889</v>
      </c>
      <c r="C3867" s="6" t="n">
        <v>1789036566</v>
      </c>
      <c r="D3867" s="6" t="n">
        <v>1789038910</v>
      </c>
      <c r="E3867" s="9" t="n">
        <f aca="false">MAX(0,MIN(D3867,Scenario!$B$12)-MAX(C3867,Scenario!$B$11))/60</f>
        <v>39.0666666666667</v>
      </c>
    </row>
    <row r="3868" customFormat="false" ht="15" hidden="false" customHeight="false" outlineLevel="0" collapsed="false">
      <c r="A3868" s="6" t="s">
        <v>6177</v>
      </c>
      <c r="B3868" s="6" t="s">
        <v>7883</v>
      </c>
      <c r="C3868" s="6" t="n">
        <v>1789037026</v>
      </c>
      <c r="D3868" s="6" t="n">
        <v>1789038429</v>
      </c>
      <c r="E3868" s="9" t="n">
        <f aca="false">MAX(0,MIN(D3868,Scenario!$B$12)-MAX(C3868,Scenario!$B$11))/60</f>
        <v>23.3833333333333</v>
      </c>
    </row>
    <row r="3869" customFormat="false" ht="15" hidden="false" customHeight="false" outlineLevel="0" collapsed="false">
      <c r="A3869" s="6" t="s">
        <v>6193</v>
      </c>
      <c r="B3869" s="6" t="s">
        <v>7884</v>
      </c>
      <c r="C3869" s="6" t="n">
        <v>1789037070</v>
      </c>
      <c r="D3869" s="6" t="n">
        <v>1789038739</v>
      </c>
      <c r="E3869" s="9" t="n">
        <f aca="false">MAX(0,MIN(D3869,Scenario!$B$12)-MAX(C3869,Scenario!$B$11))/60</f>
        <v>27.8166666666667</v>
      </c>
    </row>
    <row r="3870" customFormat="false" ht="15" hidden="false" customHeight="false" outlineLevel="0" collapsed="false">
      <c r="A3870" s="6" t="s">
        <v>6131</v>
      </c>
      <c r="B3870" s="6" t="s">
        <v>7886</v>
      </c>
      <c r="C3870" s="6" t="n">
        <v>1789038005</v>
      </c>
      <c r="D3870" s="6" t="n">
        <v>1789040307</v>
      </c>
      <c r="E3870" s="9" t="n">
        <f aca="false">MAX(0,MIN(D3870,Scenario!$B$12)-MAX(C3870,Scenario!$B$11))/60</f>
        <v>38.3666666666667</v>
      </c>
    </row>
    <row r="3871" customFormat="false" ht="15" hidden="false" customHeight="false" outlineLevel="0" collapsed="false">
      <c r="A3871" s="6" t="s">
        <v>6191</v>
      </c>
      <c r="B3871" s="6" t="s">
        <v>7892</v>
      </c>
      <c r="C3871" s="6" t="n">
        <v>1789038019</v>
      </c>
      <c r="D3871" s="6" t="n">
        <v>1789040184</v>
      </c>
      <c r="E3871" s="9" t="n">
        <f aca="false">MAX(0,MIN(D3871,Scenario!$B$12)-MAX(C3871,Scenario!$B$11))/60</f>
        <v>36.0833333333333</v>
      </c>
    </row>
    <row r="3872" customFormat="false" ht="15" hidden="false" customHeight="false" outlineLevel="0" collapsed="false">
      <c r="A3872" s="6" t="s">
        <v>6195</v>
      </c>
      <c r="B3872" s="6" t="s">
        <v>7891</v>
      </c>
      <c r="C3872" s="6" t="n">
        <v>1789038055</v>
      </c>
      <c r="D3872" s="6" t="n">
        <v>1789040692</v>
      </c>
      <c r="E3872" s="9" t="n">
        <f aca="false">MAX(0,MIN(D3872,Scenario!$B$12)-MAX(C3872,Scenario!$B$11))/60</f>
        <v>43.95</v>
      </c>
    </row>
    <row r="3873" customFormat="false" ht="15" hidden="false" customHeight="false" outlineLevel="0" collapsed="false">
      <c r="A3873" s="6" t="s">
        <v>6197</v>
      </c>
      <c r="B3873" s="6" t="s">
        <v>7890</v>
      </c>
      <c r="C3873" s="6" t="n">
        <v>1789038754</v>
      </c>
      <c r="D3873" s="6" t="n">
        <v>1789042581</v>
      </c>
      <c r="E3873" s="9" t="n">
        <f aca="false">MAX(0,MIN(D3873,Scenario!$B$12)-MAX(C3873,Scenario!$B$11))/60</f>
        <v>63.7833333333333</v>
      </c>
    </row>
    <row r="3874" customFormat="false" ht="15" hidden="false" customHeight="false" outlineLevel="0" collapsed="false">
      <c r="A3874" s="6" t="s">
        <v>6201</v>
      </c>
      <c r="B3874" s="6" t="s">
        <v>7883</v>
      </c>
      <c r="C3874" s="6" t="n">
        <v>1789039065</v>
      </c>
      <c r="D3874" s="6" t="n">
        <v>1789039846</v>
      </c>
      <c r="E3874" s="9" t="n">
        <f aca="false">MAX(0,MIN(D3874,Scenario!$B$12)-MAX(C3874,Scenario!$B$11))/60</f>
        <v>13.0166666666667</v>
      </c>
    </row>
    <row r="3875" customFormat="false" ht="15" hidden="false" customHeight="false" outlineLevel="0" collapsed="false">
      <c r="A3875" s="6" t="s">
        <v>6203</v>
      </c>
      <c r="B3875" s="6" t="s">
        <v>7884</v>
      </c>
      <c r="C3875" s="6" t="n">
        <v>1789040187</v>
      </c>
      <c r="D3875" s="6" t="n">
        <v>1789040719</v>
      </c>
      <c r="E3875" s="9" t="n">
        <f aca="false">MAX(0,MIN(D3875,Scenario!$B$12)-MAX(C3875,Scenario!$B$11))/60</f>
        <v>8.86666666666667</v>
      </c>
    </row>
    <row r="3876" customFormat="false" ht="15" hidden="false" customHeight="false" outlineLevel="0" collapsed="false">
      <c r="A3876" s="6" t="s">
        <v>6199</v>
      </c>
      <c r="B3876" s="6" t="s">
        <v>7892</v>
      </c>
      <c r="C3876" s="6" t="n">
        <v>1789040196</v>
      </c>
      <c r="D3876" s="6" t="n">
        <v>1789042537</v>
      </c>
      <c r="E3876" s="9" t="n">
        <f aca="false">MAX(0,MIN(D3876,Scenario!$B$12)-MAX(C3876,Scenario!$B$11))/60</f>
        <v>39.0166666666667</v>
      </c>
    </row>
    <row r="3877" customFormat="false" ht="15" hidden="false" customHeight="false" outlineLevel="0" collapsed="false">
      <c r="A3877" s="6" t="s">
        <v>6205</v>
      </c>
      <c r="B3877" s="6" t="s">
        <v>7898</v>
      </c>
      <c r="C3877" s="6" t="n">
        <v>1789040741</v>
      </c>
      <c r="D3877" s="6" t="n">
        <v>1789041714</v>
      </c>
      <c r="E3877" s="9" t="n">
        <f aca="false">MAX(0,MIN(D3877,Scenario!$B$12)-MAX(C3877,Scenario!$B$11))/60</f>
        <v>16.2166666666667</v>
      </c>
    </row>
    <row r="3878" customFormat="false" ht="15" hidden="false" customHeight="false" outlineLevel="0" collapsed="false">
      <c r="A3878" s="6" t="s">
        <v>6207</v>
      </c>
      <c r="B3878" s="6" t="s">
        <v>7883</v>
      </c>
      <c r="C3878" s="6" t="n">
        <v>1789041660</v>
      </c>
      <c r="D3878" s="6" t="n">
        <v>1789042699</v>
      </c>
      <c r="E3878" s="9" t="n">
        <f aca="false">MAX(0,MIN(D3878,Scenario!$B$12)-MAX(C3878,Scenario!$B$11))/60</f>
        <v>17.3166666666667</v>
      </c>
    </row>
    <row r="3879" customFormat="false" ht="15" hidden="false" customHeight="false" outlineLevel="0" collapsed="false">
      <c r="A3879" s="6" t="s">
        <v>6191</v>
      </c>
      <c r="B3879" s="6" t="s">
        <v>7892</v>
      </c>
      <c r="C3879" s="6" t="n">
        <v>1789042565</v>
      </c>
      <c r="D3879" s="6" t="n">
        <v>1789045344</v>
      </c>
      <c r="E3879" s="9" t="n">
        <f aca="false">MAX(0,MIN(D3879,Scenario!$B$12)-MAX(C3879,Scenario!$B$11))/60</f>
        <v>46.3166666666667</v>
      </c>
    </row>
    <row r="3880" customFormat="false" ht="15" hidden="false" customHeight="false" outlineLevel="0" collapsed="false">
      <c r="A3880" s="6" t="s">
        <v>6183</v>
      </c>
      <c r="B3880" s="6" t="s">
        <v>7887</v>
      </c>
      <c r="C3880" s="6" t="n">
        <v>1789042921</v>
      </c>
      <c r="D3880" s="6" t="n">
        <v>1789046503</v>
      </c>
      <c r="E3880" s="9" t="n">
        <f aca="false">MAX(0,MIN(D3880,Scenario!$B$12)-MAX(C3880,Scenario!$B$11))/60</f>
        <v>59.7</v>
      </c>
    </row>
    <row r="3881" customFormat="false" ht="15" hidden="false" customHeight="false" outlineLevel="0" collapsed="false">
      <c r="A3881" s="6" t="s">
        <v>6209</v>
      </c>
      <c r="B3881" s="6" t="s">
        <v>7891</v>
      </c>
      <c r="C3881" s="6" t="n">
        <v>1789043201</v>
      </c>
      <c r="D3881" s="6" t="n">
        <v>1789045944</v>
      </c>
      <c r="E3881" s="9" t="n">
        <f aca="false">MAX(0,MIN(D3881,Scenario!$B$12)-MAX(C3881,Scenario!$B$11))/60</f>
        <v>45.7166666666667</v>
      </c>
    </row>
    <row r="3882" customFormat="false" ht="15" hidden="false" customHeight="false" outlineLevel="0" collapsed="false">
      <c r="A3882" s="6" t="s">
        <v>6211</v>
      </c>
      <c r="B3882" s="6" t="s">
        <v>7898</v>
      </c>
      <c r="C3882" s="6" t="n">
        <v>1789044496</v>
      </c>
      <c r="D3882" s="6" t="n">
        <v>1789049039</v>
      </c>
      <c r="E3882" s="9" t="n">
        <f aca="false">MAX(0,MIN(D3882,Scenario!$B$12)-MAX(C3882,Scenario!$B$11))/60</f>
        <v>75.7166666666667</v>
      </c>
    </row>
    <row r="3883" customFormat="false" ht="15" hidden="false" customHeight="false" outlineLevel="0" collapsed="false">
      <c r="A3883" s="6" t="s">
        <v>6213</v>
      </c>
      <c r="B3883" s="6" t="s">
        <v>7886</v>
      </c>
      <c r="C3883" s="6" t="n">
        <v>1789044869</v>
      </c>
      <c r="D3883" s="6" t="n">
        <v>1789047867</v>
      </c>
      <c r="E3883" s="9" t="n">
        <f aca="false">MAX(0,MIN(D3883,Scenario!$B$12)-MAX(C3883,Scenario!$B$11))/60</f>
        <v>49.9666666666667</v>
      </c>
    </row>
    <row r="3884" customFormat="false" ht="15" hidden="false" customHeight="false" outlineLevel="0" collapsed="false">
      <c r="A3884" s="6" t="s">
        <v>6199</v>
      </c>
      <c r="B3884" s="6" t="s">
        <v>7892</v>
      </c>
      <c r="C3884" s="6" t="n">
        <v>1789045361</v>
      </c>
      <c r="D3884" s="6" t="n">
        <v>1789050567</v>
      </c>
      <c r="E3884" s="9" t="n">
        <f aca="false">MAX(0,MIN(D3884,Scenario!$B$12)-MAX(C3884,Scenario!$B$11))/60</f>
        <v>86.7666666666667</v>
      </c>
    </row>
    <row r="3885" customFormat="false" ht="15" hidden="false" customHeight="false" outlineLevel="0" collapsed="false">
      <c r="A3885" s="6" t="s">
        <v>6215</v>
      </c>
      <c r="B3885" s="6" t="s">
        <v>7890</v>
      </c>
      <c r="C3885" s="6" t="n">
        <v>1789045678</v>
      </c>
      <c r="D3885" s="6" t="n">
        <v>1789046518</v>
      </c>
      <c r="E3885" s="9" t="n">
        <f aca="false">MAX(0,MIN(D3885,Scenario!$B$12)-MAX(C3885,Scenario!$B$11))/60</f>
        <v>14</v>
      </c>
    </row>
    <row r="3886" customFormat="false" ht="15" hidden="false" customHeight="false" outlineLevel="0" collapsed="false">
      <c r="A3886" s="6" t="s">
        <v>6195</v>
      </c>
      <c r="B3886" s="6" t="s">
        <v>7891</v>
      </c>
      <c r="C3886" s="6" t="n">
        <v>1789045957</v>
      </c>
      <c r="D3886" s="6" t="n">
        <v>1789049614</v>
      </c>
      <c r="E3886" s="9" t="n">
        <f aca="false">MAX(0,MIN(D3886,Scenario!$B$12)-MAX(C3886,Scenario!$B$11))/60</f>
        <v>60.95</v>
      </c>
    </row>
    <row r="3887" customFormat="false" ht="15" hidden="false" customHeight="false" outlineLevel="0" collapsed="false">
      <c r="A3887" s="6" t="s">
        <v>6217</v>
      </c>
      <c r="B3887" s="6" t="s">
        <v>7890</v>
      </c>
      <c r="C3887" s="6" t="n">
        <v>1789046985</v>
      </c>
      <c r="D3887" s="6" t="n">
        <v>1789048760</v>
      </c>
      <c r="E3887" s="9" t="n">
        <f aca="false">MAX(0,MIN(D3887,Scenario!$B$12)-MAX(C3887,Scenario!$B$11))/60</f>
        <v>29.5833333333333</v>
      </c>
    </row>
    <row r="3888" customFormat="false" ht="15" hidden="false" customHeight="false" outlineLevel="0" collapsed="false">
      <c r="A3888" s="6" t="s">
        <v>6219</v>
      </c>
      <c r="B3888" s="6" t="s">
        <v>7887</v>
      </c>
      <c r="C3888" s="6" t="n">
        <v>1789048361</v>
      </c>
      <c r="D3888" s="6" t="n">
        <v>1789051118</v>
      </c>
      <c r="E3888" s="9" t="n">
        <f aca="false">MAX(0,MIN(D3888,Scenario!$B$12)-MAX(C3888,Scenario!$B$11))/60</f>
        <v>45.95</v>
      </c>
    </row>
    <row r="3889" customFormat="false" ht="15" hidden="false" customHeight="false" outlineLevel="0" collapsed="false">
      <c r="A3889" s="6" t="s">
        <v>6221</v>
      </c>
      <c r="B3889" s="6" t="s">
        <v>7886</v>
      </c>
      <c r="C3889" s="6" t="n">
        <v>1789048646</v>
      </c>
      <c r="D3889" s="6" t="n">
        <v>1789049831</v>
      </c>
      <c r="E3889" s="9" t="n">
        <f aca="false">MAX(0,MIN(D3889,Scenario!$B$12)-MAX(C3889,Scenario!$B$11))/60</f>
        <v>19.75</v>
      </c>
    </row>
    <row r="3890" customFormat="false" ht="15" hidden="false" customHeight="false" outlineLevel="0" collapsed="false">
      <c r="A3890" s="6" t="s">
        <v>6223</v>
      </c>
      <c r="B3890" s="6" t="s">
        <v>7890</v>
      </c>
      <c r="C3890" s="6" t="n">
        <v>1789048799</v>
      </c>
      <c r="D3890" s="6" t="n">
        <v>1789051240</v>
      </c>
      <c r="E3890" s="9" t="n">
        <f aca="false">MAX(0,MIN(D3890,Scenario!$B$12)-MAX(C3890,Scenario!$B$11))/60</f>
        <v>40.6833333333333</v>
      </c>
    </row>
    <row r="3891" customFormat="false" ht="15" hidden="false" customHeight="false" outlineLevel="0" collapsed="false">
      <c r="A3891" s="6" t="s">
        <v>6225</v>
      </c>
      <c r="B3891" s="6" t="s">
        <v>7892</v>
      </c>
      <c r="C3891" s="6" t="n">
        <v>1789050621</v>
      </c>
      <c r="D3891" s="6" t="n">
        <v>1789052002</v>
      </c>
      <c r="E3891" s="9" t="n">
        <f aca="false">MAX(0,MIN(D3891,Scenario!$B$12)-MAX(C3891,Scenario!$B$11))/60</f>
        <v>23.0166666666667</v>
      </c>
    </row>
    <row r="3892" customFormat="false" ht="15" hidden="false" customHeight="false" outlineLevel="0" collapsed="false">
      <c r="A3892" s="6" t="s">
        <v>6231</v>
      </c>
      <c r="B3892" s="6" t="s">
        <v>7889</v>
      </c>
      <c r="C3892" s="6" t="n">
        <v>1789050776</v>
      </c>
      <c r="D3892" s="6" t="n">
        <v>1789053983</v>
      </c>
      <c r="E3892" s="9" t="n">
        <f aca="false">MAX(0,MIN(D3892,Scenario!$B$12)-MAX(C3892,Scenario!$B$11))/60</f>
        <v>53.45</v>
      </c>
    </row>
    <row r="3893" customFormat="false" ht="15" hidden="false" customHeight="false" outlineLevel="0" collapsed="false">
      <c r="A3893" s="6" t="s">
        <v>6235</v>
      </c>
      <c r="B3893" s="6" t="s">
        <v>7887</v>
      </c>
      <c r="C3893" s="6" t="n">
        <v>1789051141</v>
      </c>
      <c r="D3893" s="6" t="n">
        <v>1789053890</v>
      </c>
      <c r="E3893" s="9" t="n">
        <f aca="false">MAX(0,MIN(D3893,Scenario!$B$12)-MAX(C3893,Scenario!$B$11))/60</f>
        <v>45.8166666666667</v>
      </c>
    </row>
    <row r="3894" customFormat="false" ht="15" hidden="false" customHeight="false" outlineLevel="0" collapsed="false">
      <c r="A3894" s="6" t="s">
        <v>6227</v>
      </c>
      <c r="B3894" s="6" t="s">
        <v>7890</v>
      </c>
      <c r="C3894" s="6" t="n">
        <v>1789051300</v>
      </c>
      <c r="D3894" s="6" t="n">
        <v>1789056460</v>
      </c>
      <c r="E3894" s="9" t="n">
        <f aca="false">MAX(0,MIN(D3894,Scenario!$B$12)-MAX(C3894,Scenario!$B$11))/60</f>
        <v>86</v>
      </c>
    </row>
    <row r="3895" customFormat="false" ht="15" hidden="false" customHeight="false" outlineLevel="0" collapsed="false">
      <c r="A3895" s="6" t="s">
        <v>6233</v>
      </c>
      <c r="B3895" s="6" t="s">
        <v>7899</v>
      </c>
      <c r="C3895" s="6" t="n">
        <v>1789052413</v>
      </c>
      <c r="D3895" s="6" t="n">
        <v>1789053553</v>
      </c>
      <c r="E3895" s="9" t="n">
        <f aca="false">MAX(0,MIN(D3895,Scenario!$B$12)-MAX(C3895,Scenario!$B$11))/60</f>
        <v>19</v>
      </c>
    </row>
    <row r="3896" customFormat="false" ht="15" hidden="false" customHeight="false" outlineLevel="0" collapsed="false">
      <c r="A3896" s="6" t="s">
        <v>6195</v>
      </c>
      <c r="B3896" s="6" t="s">
        <v>7891</v>
      </c>
      <c r="C3896" s="6" t="n">
        <v>1789052426</v>
      </c>
      <c r="D3896" s="6" t="n">
        <v>1789057320</v>
      </c>
      <c r="E3896" s="9" t="n">
        <f aca="false">MAX(0,MIN(D3896,Scenario!$B$12)-MAX(C3896,Scenario!$B$11))/60</f>
        <v>81.5666666666667</v>
      </c>
    </row>
    <row r="3897" customFormat="false" ht="15" hidden="false" customHeight="false" outlineLevel="0" collapsed="false">
      <c r="A3897" s="6" t="s">
        <v>6237</v>
      </c>
      <c r="B3897" s="6" t="s">
        <v>7893</v>
      </c>
      <c r="C3897" s="6" t="n">
        <v>1789052453</v>
      </c>
      <c r="D3897" s="6" t="n">
        <v>1789057071</v>
      </c>
      <c r="E3897" s="9" t="n">
        <f aca="false">MAX(0,MIN(D3897,Scenario!$B$12)-MAX(C3897,Scenario!$B$11))/60</f>
        <v>76.9666666666667</v>
      </c>
    </row>
    <row r="3898" customFormat="false" ht="15" hidden="false" customHeight="false" outlineLevel="0" collapsed="false">
      <c r="A3898" s="6" t="s">
        <v>6239</v>
      </c>
      <c r="B3898" s="6" t="s">
        <v>7895</v>
      </c>
      <c r="C3898" s="6" t="n">
        <v>1789053759</v>
      </c>
      <c r="D3898" s="6" t="n">
        <v>1789054571</v>
      </c>
      <c r="E3898" s="9" t="n">
        <f aca="false">MAX(0,MIN(D3898,Scenario!$B$12)-MAX(C3898,Scenario!$B$11))/60</f>
        <v>13.5333333333333</v>
      </c>
    </row>
    <row r="3899" customFormat="false" ht="15" hidden="false" customHeight="false" outlineLevel="0" collapsed="false">
      <c r="A3899" s="6" t="s">
        <v>6229</v>
      </c>
      <c r="B3899" s="6" t="s">
        <v>7892</v>
      </c>
      <c r="C3899" s="6" t="n">
        <v>1789053849</v>
      </c>
      <c r="D3899" s="6" t="n">
        <v>1789055828</v>
      </c>
      <c r="E3899" s="9" t="n">
        <f aca="false">MAX(0,MIN(D3899,Scenario!$B$12)-MAX(C3899,Scenario!$B$11))/60</f>
        <v>32.9833333333333</v>
      </c>
    </row>
    <row r="3900" customFormat="false" ht="15" hidden="false" customHeight="false" outlineLevel="0" collapsed="false">
      <c r="A3900" s="6" t="s">
        <v>6241</v>
      </c>
      <c r="B3900" s="6" t="s">
        <v>7899</v>
      </c>
      <c r="C3900" s="6" t="n">
        <v>1789053907</v>
      </c>
      <c r="D3900" s="6" t="n">
        <v>1789055454</v>
      </c>
      <c r="E3900" s="9" t="n">
        <f aca="false">MAX(0,MIN(D3900,Scenario!$B$12)-MAX(C3900,Scenario!$B$11))/60</f>
        <v>25.7833333333333</v>
      </c>
    </row>
    <row r="3901" customFormat="false" ht="15" hidden="false" customHeight="false" outlineLevel="0" collapsed="false">
      <c r="A3901" s="6" t="s">
        <v>6219</v>
      </c>
      <c r="B3901" s="6" t="s">
        <v>7887</v>
      </c>
      <c r="C3901" s="6" t="n">
        <v>1789053915</v>
      </c>
      <c r="D3901" s="6" t="n">
        <v>1789056737</v>
      </c>
      <c r="E3901" s="9" t="n">
        <f aca="false">MAX(0,MIN(D3901,Scenario!$B$12)-MAX(C3901,Scenario!$B$11))/60</f>
        <v>47.0333333333333</v>
      </c>
    </row>
    <row r="3902" customFormat="false" ht="15" hidden="false" customHeight="false" outlineLevel="0" collapsed="false">
      <c r="A3902" s="6" t="s">
        <v>6245</v>
      </c>
      <c r="B3902" s="6" t="s">
        <v>7889</v>
      </c>
      <c r="C3902" s="6" t="n">
        <v>1789054215</v>
      </c>
      <c r="D3902" s="6" t="n">
        <v>1789056346</v>
      </c>
      <c r="E3902" s="9" t="n">
        <f aca="false">MAX(0,MIN(D3902,Scenario!$B$12)-MAX(C3902,Scenario!$B$11))/60</f>
        <v>35.5166666666667</v>
      </c>
    </row>
    <row r="3903" customFormat="false" ht="15" hidden="false" customHeight="false" outlineLevel="0" collapsed="false">
      <c r="A3903" s="6" t="s">
        <v>6249</v>
      </c>
      <c r="B3903" s="6" t="s">
        <v>7895</v>
      </c>
      <c r="C3903" s="6" t="n">
        <v>1789055070</v>
      </c>
      <c r="D3903" s="6" t="n">
        <v>1789056257</v>
      </c>
      <c r="E3903" s="9" t="n">
        <f aca="false">MAX(0,MIN(D3903,Scenario!$B$12)-MAX(C3903,Scenario!$B$11))/60</f>
        <v>19.7833333333333</v>
      </c>
    </row>
    <row r="3904" customFormat="false" ht="15" hidden="false" customHeight="false" outlineLevel="0" collapsed="false">
      <c r="A3904" s="6" t="s">
        <v>6247</v>
      </c>
      <c r="B3904" s="6" t="s">
        <v>7892</v>
      </c>
      <c r="C3904" s="6" t="n">
        <v>1789055849</v>
      </c>
      <c r="D3904" s="6" t="n">
        <v>1789061075</v>
      </c>
      <c r="E3904" s="9" t="n">
        <f aca="false">MAX(0,MIN(D3904,Scenario!$B$12)-MAX(C3904,Scenario!$B$11))/60</f>
        <v>87.1</v>
      </c>
    </row>
    <row r="3905" customFormat="false" ht="15" hidden="false" customHeight="false" outlineLevel="0" collapsed="false">
      <c r="A3905" s="6" t="s">
        <v>6251</v>
      </c>
      <c r="B3905" s="6" t="s">
        <v>7895</v>
      </c>
      <c r="C3905" s="6" t="n">
        <v>1789056285</v>
      </c>
      <c r="D3905" s="6" t="n">
        <v>1789061071</v>
      </c>
      <c r="E3905" s="9" t="n">
        <f aca="false">MAX(0,MIN(D3905,Scenario!$B$12)-MAX(C3905,Scenario!$B$11))/60</f>
        <v>79.7666666666667</v>
      </c>
    </row>
    <row r="3906" customFormat="false" ht="15" hidden="false" customHeight="false" outlineLevel="0" collapsed="false">
      <c r="A3906" s="6" t="s">
        <v>6257</v>
      </c>
      <c r="B3906" s="6" t="s">
        <v>7899</v>
      </c>
      <c r="C3906" s="6" t="n">
        <v>1789056440</v>
      </c>
      <c r="D3906" s="6" t="n">
        <v>1789058006</v>
      </c>
      <c r="E3906" s="9" t="n">
        <f aca="false">MAX(0,MIN(D3906,Scenario!$B$12)-MAX(C3906,Scenario!$B$11))/60</f>
        <v>26.1</v>
      </c>
    </row>
    <row r="3907" customFormat="false" ht="15" hidden="false" customHeight="false" outlineLevel="0" collapsed="false">
      <c r="A3907" s="6" t="s">
        <v>6261</v>
      </c>
      <c r="B3907" s="6" t="s">
        <v>7887</v>
      </c>
      <c r="C3907" s="6" t="n">
        <v>1789056774</v>
      </c>
      <c r="D3907" s="6" t="n">
        <v>1789058324</v>
      </c>
      <c r="E3907" s="9" t="n">
        <f aca="false">MAX(0,MIN(D3907,Scenario!$B$12)-MAX(C3907,Scenario!$B$11))/60</f>
        <v>25.8333333333333</v>
      </c>
    </row>
    <row r="3908" customFormat="false" ht="15" hidden="false" customHeight="false" outlineLevel="0" collapsed="false">
      <c r="A3908" s="6" t="s">
        <v>6253</v>
      </c>
      <c r="B3908" s="6" t="s">
        <v>7893</v>
      </c>
      <c r="C3908" s="6" t="n">
        <v>1789057095</v>
      </c>
      <c r="D3908" s="6" t="n">
        <v>1789060042</v>
      </c>
      <c r="E3908" s="9" t="n">
        <f aca="false">MAX(0,MIN(D3908,Scenario!$B$12)-MAX(C3908,Scenario!$B$11))/60</f>
        <v>49.1166666666667</v>
      </c>
    </row>
    <row r="3909" customFormat="false" ht="15" hidden="false" customHeight="false" outlineLevel="0" collapsed="false">
      <c r="A3909" s="6" t="s">
        <v>6255</v>
      </c>
      <c r="B3909" s="6" t="s">
        <v>7891</v>
      </c>
      <c r="C3909" s="6" t="n">
        <v>1789057377</v>
      </c>
      <c r="D3909" s="6" t="n">
        <v>1789060971</v>
      </c>
      <c r="E3909" s="9" t="n">
        <f aca="false">MAX(0,MIN(D3909,Scenario!$B$12)-MAX(C3909,Scenario!$B$11))/60</f>
        <v>59.9</v>
      </c>
    </row>
    <row r="3910" customFormat="false" ht="15" hidden="false" customHeight="false" outlineLevel="0" collapsed="false">
      <c r="A3910" s="6" t="s">
        <v>6259</v>
      </c>
      <c r="B3910" s="6" t="s">
        <v>7899</v>
      </c>
      <c r="C3910" s="6" t="n">
        <v>1789058017</v>
      </c>
      <c r="D3910" s="6" t="n">
        <v>1789058368</v>
      </c>
      <c r="E3910" s="9" t="n">
        <f aca="false">MAX(0,MIN(D3910,Scenario!$B$12)-MAX(C3910,Scenario!$B$11))/60</f>
        <v>5.85</v>
      </c>
    </row>
    <row r="3911" customFormat="false" ht="15" hidden="false" customHeight="false" outlineLevel="0" collapsed="false">
      <c r="A3911" s="6" t="s">
        <v>6263</v>
      </c>
      <c r="B3911" s="6" t="s">
        <v>7890</v>
      </c>
      <c r="C3911" s="6" t="n">
        <v>1789058299</v>
      </c>
      <c r="D3911" s="6" t="n">
        <v>1789061080</v>
      </c>
      <c r="E3911" s="9" t="n">
        <f aca="false">MAX(0,MIN(D3911,Scenario!$B$12)-MAX(C3911,Scenario!$B$11))/60</f>
        <v>46.35</v>
      </c>
    </row>
    <row r="3912" customFormat="false" ht="15" hidden="false" customHeight="false" outlineLevel="0" collapsed="false">
      <c r="A3912" s="6" t="s">
        <v>6265</v>
      </c>
      <c r="B3912" s="6" t="s">
        <v>7899</v>
      </c>
      <c r="C3912" s="6" t="n">
        <v>1789058631</v>
      </c>
      <c r="D3912" s="6" t="n">
        <v>1789060240</v>
      </c>
      <c r="E3912" s="9" t="n">
        <f aca="false">MAX(0,MIN(D3912,Scenario!$B$12)-MAX(C3912,Scenario!$B$11))/60</f>
        <v>26.8166666666667</v>
      </c>
    </row>
    <row r="3913" customFormat="false" ht="15" hidden="false" customHeight="false" outlineLevel="0" collapsed="false">
      <c r="A3913" s="6" t="s">
        <v>6259</v>
      </c>
      <c r="B3913" s="6" t="s">
        <v>7893</v>
      </c>
      <c r="C3913" s="6" t="n">
        <v>1789060101</v>
      </c>
      <c r="D3913" s="6" t="n">
        <v>1789061395</v>
      </c>
      <c r="E3913" s="9" t="n">
        <f aca="false">MAX(0,MIN(D3913,Scenario!$B$12)-MAX(C3913,Scenario!$B$11))/60</f>
        <v>21.5666666666667</v>
      </c>
    </row>
    <row r="3914" customFormat="false" ht="15" hidden="false" customHeight="false" outlineLevel="0" collapsed="false">
      <c r="A3914" s="6" t="s">
        <v>6269</v>
      </c>
      <c r="B3914" s="6" t="s">
        <v>7899</v>
      </c>
      <c r="C3914" s="6" t="n">
        <v>1789060259</v>
      </c>
      <c r="D3914" s="6" t="n">
        <v>1789061134</v>
      </c>
      <c r="E3914" s="9" t="n">
        <f aca="false">MAX(0,MIN(D3914,Scenario!$B$12)-MAX(C3914,Scenario!$B$11))/60</f>
        <v>14.5833333333333</v>
      </c>
    </row>
    <row r="3915" customFormat="false" ht="15" hidden="false" customHeight="false" outlineLevel="0" collapsed="false">
      <c r="A3915" s="6" t="s">
        <v>6267</v>
      </c>
      <c r="B3915" s="6" t="s">
        <v>7891</v>
      </c>
      <c r="C3915" s="6" t="n">
        <v>1789061004</v>
      </c>
      <c r="D3915" s="6" t="n">
        <v>1789065797</v>
      </c>
      <c r="E3915" s="9" t="n">
        <f aca="false">MAX(0,MIN(D3915,Scenario!$B$12)-MAX(C3915,Scenario!$B$11))/60</f>
        <v>79.8833333333333</v>
      </c>
    </row>
    <row r="3916" customFormat="false" ht="15" hidden="false" customHeight="false" outlineLevel="0" collapsed="false">
      <c r="A3916" s="6" t="s">
        <v>6271</v>
      </c>
      <c r="B3916" s="6" t="s">
        <v>7895</v>
      </c>
      <c r="C3916" s="6" t="n">
        <v>1789061127</v>
      </c>
      <c r="D3916" s="6" t="n">
        <v>1789062776</v>
      </c>
      <c r="E3916" s="9" t="n">
        <f aca="false">MAX(0,MIN(D3916,Scenario!$B$12)-MAX(C3916,Scenario!$B$11))/60</f>
        <v>27.4833333333333</v>
      </c>
    </row>
    <row r="3917" customFormat="false" ht="15" hidden="false" customHeight="false" outlineLevel="0" collapsed="false">
      <c r="A3917" s="6" t="s">
        <v>6273</v>
      </c>
      <c r="B3917" s="6" t="s">
        <v>7892</v>
      </c>
      <c r="C3917" s="6" t="n">
        <v>1789062291</v>
      </c>
      <c r="D3917" s="6" t="n">
        <v>1789064227</v>
      </c>
      <c r="E3917" s="9" t="n">
        <f aca="false">MAX(0,MIN(D3917,Scenario!$B$12)-MAX(C3917,Scenario!$B$11))/60</f>
        <v>32.2666666666667</v>
      </c>
    </row>
    <row r="3918" customFormat="false" ht="15" hidden="false" customHeight="false" outlineLevel="0" collapsed="false">
      <c r="A3918" s="6" t="s">
        <v>6277</v>
      </c>
      <c r="B3918" s="6" t="s">
        <v>7890</v>
      </c>
      <c r="C3918" s="6" t="n">
        <v>1789062773</v>
      </c>
      <c r="D3918" s="6" t="n">
        <v>1789064510</v>
      </c>
      <c r="E3918" s="9" t="n">
        <f aca="false">MAX(0,MIN(D3918,Scenario!$B$12)-MAX(C3918,Scenario!$B$11))/60</f>
        <v>28.95</v>
      </c>
    </row>
    <row r="3919" customFormat="false" ht="15" hidden="false" customHeight="false" outlineLevel="0" collapsed="false">
      <c r="A3919" s="6" t="s">
        <v>6275</v>
      </c>
      <c r="B3919" s="6" t="s">
        <v>7895</v>
      </c>
      <c r="C3919" s="6" t="n">
        <v>1789062807</v>
      </c>
      <c r="D3919" s="6" t="n">
        <v>1789064803</v>
      </c>
      <c r="E3919" s="9" t="n">
        <f aca="false">MAX(0,MIN(D3919,Scenario!$B$12)-MAX(C3919,Scenario!$B$11))/60</f>
        <v>33.2666666666667</v>
      </c>
    </row>
    <row r="3920" customFormat="false" ht="15" hidden="false" customHeight="false" outlineLevel="0" collapsed="false">
      <c r="A3920" s="6" t="s">
        <v>6253</v>
      </c>
      <c r="B3920" s="6" t="s">
        <v>7893</v>
      </c>
      <c r="C3920" s="6" t="n">
        <v>1789062958</v>
      </c>
      <c r="D3920" s="6" t="n">
        <v>1789066433</v>
      </c>
      <c r="E3920" s="9" t="n">
        <f aca="false">MAX(0,MIN(D3920,Scenario!$B$12)-MAX(C3920,Scenario!$B$11))/60</f>
        <v>57.9166666666667</v>
      </c>
    </row>
    <row r="3921" customFormat="false" ht="15" hidden="false" customHeight="false" outlineLevel="0" collapsed="false">
      <c r="A3921" s="6" t="s">
        <v>6279</v>
      </c>
      <c r="B3921" s="6" t="s">
        <v>7895</v>
      </c>
      <c r="C3921" s="6" t="n">
        <v>1789064848</v>
      </c>
      <c r="D3921" s="6" t="n">
        <v>1789066934</v>
      </c>
      <c r="E3921" s="9" t="n">
        <f aca="false">MAX(0,MIN(D3921,Scenario!$B$12)-MAX(C3921,Scenario!$B$11))/60</f>
        <v>34.7666666666667</v>
      </c>
    </row>
    <row r="3922" customFormat="false" ht="15" hidden="false" customHeight="false" outlineLevel="0" collapsed="false">
      <c r="A3922" s="6" t="s">
        <v>6285</v>
      </c>
      <c r="B3922" s="6" t="s">
        <v>7899</v>
      </c>
      <c r="C3922" s="6" t="n">
        <v>1789065957</v>
      </c>
      <c r="D3922" s="6" t="n">
        <v>1789067215</v>
      </c>
      <c r="E3922" s="9" t="n">
        <f aca="false">MAX(0,MIN(D3922,Scenario!$B$12)-MAX(C3922,Scenario!$B$11))/60</f>
        <v>20.9666666666667</v>
      </c>
    </row>
    <row r="3923" customFormat="false" ht="15" hidden="false" customHeight="false" outlineLevel="0" collapsed="false">
      <c r="A3923" s="6" t="s">
        <v>6291</v>
      </c>
      <c r="B3923" s="6" t="s">
        <v>7899</v>
      </c>
      <c r="C3923" s="6" t="n">
        <v>1789067251</v>
      </c>
      <c r="D3923" s="6" t="n">
        <v>1789068811</v>
      </c>
      <c r="E3923" s="9" t="n">
        <f aca="false">MAX(0,MIN(D3923,Scenario!$B$12)-MAX(C3923,Scenario!$B$11))/60</f>
        <v>26</v>
      </c>
    </row>
    <row r="3924" customFormat="false" ht="15" hidden="false" customHeight="false" outlineLevel="0" collapsed="false">
      <c r="A3924" s="6" t="s">
        <v>6295</v>
      </c>
      <c r="B3924" s="6" t="s">
        <v>7895</v>
      </c>
      <c r="C3924" s="6" t="n">
        <v>1789068773</v>
      </c>
      <c r="D3924" s="6" t="n">
        <v>1789070949</v>
      </c>
      <c r="E3924" s="9" t="n">
        <f aca="false">MAX(0,MIN(D3924,Scenario!$B$12)-MAX(C3924,Scenario!$B$11))/60</f>
        <v>36.2666666666667</v>
      </c>
    </row>
    <row r="3925" customFormat="false" ht="15" hidden="false" customHeight="false" outlineLevel="0" collapsed="false">
      <c r="A3925" s="6" t="s">
        <v>6289</v>
      </c>
      <c r="B3925" s="6" t="s">
        <v>7899</v>
      </c>
      <c r="C3925" s="6" t="n">
        <v>1789068844</v>
      </c>
      <c r="D3925" s="6" t="n">
        <v>1789070343</v>
      </c>
      <c r="E3925" s="9" t="n">
        <f aca="false">MAX(0,MIN(D3925,Scenario!$B$12)-MAX(C3925,Scenario!$B$11))/60</f>
        <v>24.9833333333333</v>
      </c>
    </row>
    <row r="3926" customFormat="false" ht="15" hidden="false" customHeight="false" outlineLevel="0" collapsed="false">
      <c r="A3926" s="6" t="s">
        <v>6301</v>
      </c>
      <c r="B3926" s="6" t="s">
        <v>7893</v>
      </c>
      <c r="C3926" s="6" t="n">
        <v>1789069536</v>
      </c>
      <c r="D3926" s="6" t="n">
        <v>1789071102</v>
      </c>
      <c r="E3926" s="9" t="n">
        <f aca="false">MAX(0,MIN(D3926,Scenario!$B$12)-MAX(C3926,Scenario!$B$11))/60</f>
        <v>26.1</v>
      </c>
    </row>
    <row r="3927" customFormat="false" ht="15" hidden="false" customHeight="false" outlineLevel="0" collapsed="false">
      <c r="A3927" s="6" t="s">
        <v>6293</v>
      </c>
      <c r="B3927" s="6" t="s">
        <v>7899</v>
      </c>
      <c r="C3927" s="6" t="n">
        <v>1789070379</v>
      </c>
      <c r="D3927" s="6" t="n">
        <v>1789071008</v>
      </c>
      <c r="E3927" s="9" t="n">
        <f aca="false">MAX(0,MIN(D3927,Scenario!$B$12)-MAX(C3927,Scenario!$B$11))/60</f>
        <v>10.4833333333333</v>
      </c>
    </row>
    <row r="3928" customFormat="false" ht="15" hidden="false" customHeight="false" outlineLevel="0" collapsed="false">
      <c r="A3928" s="6" t="s">
        <v>6281</v>
      </c>
      <c r="B3928" s="6" t="s">
        <v>7895</v>
      </c>
      <c r="C3928" s="6" t="n">
        <v>1789070966</v>
      </c>
      <c r="D3928" s="6" t="n">
        <v>1789074455</v>
      </c>
      <c r="E3928" s="9" t="n">
        <f aca="false">MAX(0,MIN(D3928,Scenario!$B$12)-MAX(C3928,Scenario!$B$11))/60</f>
        <v>58.15</v>
      </c>
    </row>
    <row r="3929" customFormat="false" ht="15" hidden="false" customHeight="false" outlineLevel="0" collapsed="false">
      <c r="A3929" s="6" t="s">
        <v>6297</v>
      </c>
      <c r="B3929" s="6" t="s">
        <v>7893</v>
      </c>
      <c r="C3929" s="6" t="n">
        <v>1789071131</v>
      </c>
      <c r="D3929" s="6" t="n">
        <v>1789075627</v>
      </c>
      <c r="E3929" s="9" t="n">
        <f aca="false">MAX(0,MIN(D3929,Scenario!$B$12)-MAX(C3929,Scenario!$B$11))/60</f>
        <v>74.9333333333333</v>
      </c>
    </row>
    <row r="3930" customFormat="false" ht="15" hidden="false" customHeight="false" outlineLevel="0" collapsed="false">
      <c r="A3930" s="6" t="s">
        <v>6303</v>
      </c>
      <c r="B3930" s="6" t="s">
        <v>7895</v>
      </c>
      <c r="C3930" s="6" t="n">
        <v>1789074491</v>
      </c>
      <c r="D3930" s="6" t="n">
        <v>1789076825</v>
      </c>
      <c r="E3930" s="9" t="n">
        <f aca="false">MAX(0,MIN(D3930,Scenario!$B$12)-MAX(C3930,Scenario!$B$11))/60</f>
        <v>38.9</v>
      </c>
    </row>
    <row r="3931" customFormat="false" ht="15" hidden="false" customHeight="false" outlineLevel="0" collapsed="false">
      <c r="A3931" s="6" t="s">
        <v>6299</v>
      </c>
      <c r="B3931" s="6" t="s">
        <v>7893</v>
      </c>
      <c r="C3931" s="6" t="n">
        <v>1789075651</v>
      </c>
      <c r="D3931" s="6" t="n">
        <v>1789076153</v>
      </c>
      <c r="E3931" s="9" t="n">
        <f aca="false">MAX(0,MIN(D3931,Scenario!$B$12)-MAX(C3931,Scenario!$B$11))/60</f>
        <v>8.36666666666667</v>
      </c>
    </row>
    <row r="3932" customFormat="false" ht="15" hidden="false" customHeight="false" outlineLevel="0" collapsed="false">
      <c r="A3932" s="6" t="s">
        <v>6305</v>
      </c>
      <c r="B3932" s="6" t="s">
        <v>7893</v>
      </c>
      <c r="C3932" s="6" t="n">
        <v>1789076184</v>
      </c>
      <c r="D3932" s="6" t="n">
        <v>1789076504</v>
      </c>
      <c r="E3932" s="9" t="n">
        <f aca="false">MAX(0,MIN(D3932,Scenario!$B$12)-MAX(C3932,Scenario!$B$11))/60</f>
        <v>5.33333333333333</v>
      </c>
    </row>
    <row r="3933" customFormat="false" ht="15" hidden="false" customHeight="false" outlineLevel="0" collapsed="false">
      <c r="A3933" s="6" t="s">
        <v>6305</v>
      </c>
      <c r="B3933" s="6" t="s">
        <v>7895</v>
      </c>
      <c r="C3933" s="6" t="n">
        <v>1789076852</v>
      </c>
      <c r="D3933" s="6" t="n">
        <v>1789078226</v>
      </c>
      <c r="E3933" s="9" t="n">
        <f aca="false">MAX(0,MIN(D3933,Scenario!$B$12)-MAX(C3933,Scenario!$B$11))/60</f>
        <v>22.9</v>
      </c>
    </row>
    <row r="3934" customFormat="false" ht="15" hidden="false" customHeight="false" outlineLevel="0" collapsed="false">
      <c r="A3934" s="6" t="s">
        <v>6299</v>
      </c>
      <c r="B3934" s="6" t="s">
        <v>7895</v>
      </c>
      <c r="C3934" s="6" t="n">
        <v>1789078271</v>
      </c>
      <c r="D3934" s="6" t="n">
        <v>1789079333</v>
      </c>
      <c r="E3934" s="9" t="n">
        <f aca="false">MAX(0,MIN(D3934,Scenario!$B$12)-MAX(C3934,Scenario!$B$11))/60</f>
        <v>17.7</v>
      </c>
    </row>
    <row r="3935" customFormat="false" ht="15" hidden="false" customHeight="false" outlineLevel="0" collapsed="false">
      <c r="A3935" s="6" t="s">
        <v>6249</v>
      </c>
      <c r="B3935" s="6" t="s">
        <v>7884</v>
      </c>
      <c r="C3935" s="6" t="n">
        <v>1789102827</v>
      </c>
      <c r="D3935" s="6" t="n">
        <v>1789104277</v>
      </c>
      <c r="E3935" s="9" t="n">
        <f aca="false">MAX(0,MIN(D3935,Scenario!$B$12)-MAX(C3935,Scenario!$B$11))/60</f>
        <v>24.1666666666667</v>
      </c>
    </row>
    <row r="3936" customFormat="false" ht="15" hidden="false" customHeight="false" outlineLevel="0" collapsed="false">
      <c r="A3936" s="6" t="s">
        <v>6231</v>
      </c>
      <c r="B3936" s="6" t="s">
        <v>7882</v>
      </c>
      <c r="C3936" s="6" t="n">
        <v>1789102847</v>
      </c>
      <c r="D3936" s="6" t="n">
        <v>1789104895</v>
      </c>
      <c r="E3936" s="9" t="n">
        <f aca="false">MAX(0,MIN(D3936,Scenario!$B$12)-MAX(C3936,Scenario!$B$11))/60</f>
        <v>34.1333333333333</v>
      </c>
    </row>
    <row r="3937" customFormat="false" ht="15" hidden="false" customHeight="false" outlineLevel="0" collapsed="false">
      <c r="A3937" s="6" t="s">
        <v>6307</v>
      </c>
      <c r="B3937" s="6" t="s">
        <v>7884</v>
      </c>
      <c r="C3937" s="6" t="n">
        <v>1789104324</v>
      </c>
      <c r="D3937" s="6" t="n">
        <v>1789108124</v>
      </c>
      <c r="E3937" s="9" t="n">
        <f aca="false">MAX(0,MIN(D3937,Scenario!$B$12)-MAX(C3937,Scenario!$B$11))/60</f>
        <v>63.3333333333333</v>
      </c>
    </row>
    <row r="3938" customFormat="false" ht="15" hidden="false" customHeight="false" outlineLevel="0" collapsed="false">
      <c r="A3938" s="6" t="s">
        <v>6309</v>
      </c>
      <c r="B3938" s="6" t="s">
        <v>7884</v>
      </c>
      <c r="C3938" s="6" t="n">
        <v>1789108137</v>
      </c>
      <c r="D3938" s="6" t="n">
        <v>1789108973</v>
      </c>
      <c r="E3938" s="9" t="n">
        <f aca="false">MAX(0,MIN(D3938,Scenario!$B$12)-MAX(C3938,Scenario!$B$11))/60</f>
        <v>13.9333333333333</v>
      </c>
    </row>
    <row r="3939" customFormat="false" ht="15" hidden="false" customHeight="false" outlineLevel="0" collapsed="false">
      <c r="A3939" s="6" t="s">
        <v>6205</v>
      </c>
      <c r="B3939" s="6" t="s">
        <v>7898</v>
      </c>
      <c r="C3939" s="6" t="n">
        <v>1789115578</v>
      </c>
      <c r="D3939" s="6" t="n">
        <v>1789118046</v>
      </c>
      <c r="E3939" s="9" t="n">
        <f aca="false">MAX(0,MIN(D3939,Scenario!$B$12)-MAX(C3939,Scenario!$B$11))/60</f>
        <v>41.1333333333333</v>
      </c>
    </row>
    <row r="3940" customFormat="false" ht="15" hidden="false" customHeight="false" outlineLevel="0" collapsed="false">
      <c r="A3940" s="6" t="s">
        <v>6263</v>
      </c>
      <c r="B3940" s="6" t="s">
        <v>7885</v>
      </c>
      <c r="C3940" s="6" t="n">
        <v>1789116048</v>
      </c>
      <c r="D3940" s="6" t="n">
        <v>1789118969</v>
      </c>
      <c r="E3940" s="9" t="n">
        <f aca="false">MAX(0,MIN(D3940,Scenario!$B$12)-MAX(C3940,Scenario!$B$11))/60</f>
        <v>48.6833333333333</v>
      </c>
    </row>
    <row r="3941" customFormat="false" ht="15" hidden="false" customHeight="false" outlineLevel="0" collapsed="false">
      <c r="A3941" s="6" t="s">
        <v>6311</v>
      </c>
      <c r="B3941" s="6" t="s">
        <v>7887</v>
      </c>
      <c r="C3941" s="6" t="n">
        <v>1789117676</v>
      </c>
      <c r="D3941" s="6" t="n">
        <v>1789118866</v>
      </c>
      <c r="E3941" s="9" t="n">
        <f aca="false">MAX(0,MIN(D3941,Scenario!$B$12)-MAX(C3941,Scenario!$B$11))/60</f>
        <v>19.8333333333333</v>
      </c>
    </row>
    <row r="3942" customFormat="false" ht="15" hidden="false" customHeight="false" outlineLevel="0" collapsed="false">
      <c r="A3942" s="6" t="s">
        <v>6313</v>
      </c>
      <c r="B3942" s="6" t="s">
        <v>7884</v>
      </c>
      <c r="C3942" s="6" t="n">
        <v>1789118113</v>
      </c>
      <c r="D3942" s="6" t="n">
        <v>1789120766</v>
      </c>
      <c r="E3942" s="9" t="n">
        <f aca="false">MAX(0,MIN(D3942,Scenario!$B$12)-MAX(C3942,Scenario!$B$11))/60</f>
        <v>44.2166666666667</v>
      </c>
    </row>
    <row r="3943" customFormat="false" ht="15" hidden="false" customHeight="false" outlineLevel="0" collapsed="false">
      <c r="A3943" s="6" t="s">
        <v>6315</v>
      </c>
      <c r="B3943" s="6" t="s">
        <v>7887</v>
      </c>
      <c r="C3943" s="6" t="n">
        <v>1789119086</v>
      </c>
      <c r="D3943" s="6" t="n">
        <v>1789120518</v>
      </c>
      <c r="E3943" s="9" t="n">
        <f aca="false">MAX(0,MIN(D3943,Scenario!$B$12)-MAX(C3943,Scenario!$B$11))/60</f>
        <v>23.8666666666667</v>
      </c>
    </row>
    <row r="3944" customFormat="false" ht="15" hidden="false" customHeight="false" outlineLevel="0" collapsed="false">
      <c r="A3944" s="6" t="s">
        <v>6317</v>
      </c>
      <c r="B3944" s="6" t="s">
        <v>7889</v>
      </c>
      <c r="C3944" s="6" t="n">
        <v>1789119515</v>
      </c>
      <c r="D3944" s="6" t="n">
        <v>1789122859</v>
      </c>
      <c r="E3944" s="9" t="n">
        <f aca="false">MAX(0,MIN(D3944,Scenario!$B$12)-MAX(C3944,Scenario!$B$11))/60</f>
        <v>55.7333333333333</v>
      </c>
    </row>
    <row r="3945" customFormat="false" ht="15" hidden="false" customHeight="false" outlineLevel="0" collapsed="false">
      <c r="A3945" s="6" t="s">
        <v>6319</v>
      </c>
      <c r="B3945" s="6" t="s">
        <v>7898</v>
      </c>
      <c r="C3945" s="6" t="n">
        <v>1789120134</v>
      </c>
      <c r="D3945" s="6" t="n">
        <v>1789121143</v>
      </c>
      <c r="E3945" s="9" t="n">
        <f aca="false">MAX(0,MIN(D3945,Scenario!$B$12)-MAX(C3945,Scenario!$B$11))/60</f>
        <v>16.8166666666667</v>
      </c>
    </row>
    <row r="3946" customFormat="false" ht="15" hidden="false" customHeight="false" outlineLevel="0" collapsed="false">
      <c r="A3946" s="6" t="s">
        <v>6321</v>
      </c>
      <c r="B3946" s="6" t="s">
        <v>7882</v>
      </c>
      <c r="C3946" s="6" t="n">
        <v>1789120986</v>
      </c>
      <c r="D3946" s="6" t="n">
        <v>1789123050</v>
      </c>
      <c r="E3946" s="9" t="n">
        <f aca="false">MAX(0,MIN(D3946,Scenario!$B$12)-MAX(C3946,Scenario!$B$11))/60</f>
        <v>34.4</v>
      </c>
    </row>
    <row r="3947" customFormat="false" ht="15" hidden="false" customHeight="false" outlineLevel="0" collapsed="false">
      <c r="A3947" s="6" t="s">
        <v>6323</v>
      </c>
      <c r="B3947" s="6" t="s">
        <v>7887</v>
      </c>
      <c r="C3947" s="6" t="n">
        <v>1789122353</v>
      </c>
      <c r="D3947" s="6" t="n">
        <v>1789123066</v>
      </c>
      <c r="E3947" s="9" t="n">
        <f aca="false">MAX(0,MIN(D3947,Scenario!$B$12)-MAX(C3947,Scenario!$B$11))/60</f>
        <v>11.8833333333333</v>
      </c>
    </row>
    <row r="3948" customFormat="false" ht="15" hidden="false" customHeight="false" outlineLevel="0" collapsed="false">
      <c r="A3948" s="6" t="s">
        <v>6325</v>
      </c>
      <c r="B3948" s="6" t="s">
        <v>7885</v>
      </c>
      <c r="C3948" s="6" t="n">
        <v>1789122431</v>
      </c>
      <c r="D3948" s="6" t="n">
        <v>1789123105</v>
      </c>
      <c r="E3948" s="9" t="n">
        <f aca="false">MAX(0,MIN(D3948,Scenario!$B$12)-MAX(C3948,Scenario!$B$11))/60</f>
        <v>11.2333333333333</v>
      </c>
    </row>
    <row r="3949" customFormat="false" ht="15" hidden="false" customHeight="false" outlineLevel="0" collapsed="false">
      <c r="A3949" s="6" t="s">
        <v>6327</v>
      </c>
      <c r="B3949" s="6" t="s">
        <v>7884</v>
      </c>
      <c r="C3949" s="6" t="n">
        <v>1789122481</v>
      </c>
      <c r="D3949" s="6" t="n">
        <v>1789124016</v>
      </c>
      <c r="E3949" s="9" t="n">
        <f aca="false">MAX(0,MIN(D3949,Scenario!$B$12)-MAX(C3949,Scenario!$B$11))/60</f>
        <v>25.5833333333333</v>
      </c>
    </row>
    <row r="3950" customFormat="false" ht="15" hidden="false" customHeight="false" outlineLevel="0" collapsed="false">
      <c r="A3950" s="6" t="s">
        <v>6329</v>
      </c>
      <c r="B3950" s="6" t="s">
        <v>7887</v>
      </c>
      <c r="C3950" s="6" t="n">
        <v>1789123085</v>
      </c>
      <c r="D3950" s="6" t="n">
        <v>1789126759</v>
      </c>
      <c r="E3950" s="9" t="n">
        <f aca="false">MAX(0,MIN(D3950,Scenario!$B$12)-MAX(C3950,Scenario!$B$11))/60</f>
        <v>61.2333333333333</v>
      </c>
    </row>
    <row r="3951" customFormat="false" ht="15" hidden="false" customHeight="false" outlineLevel="0" collapsed="false">
      <c r="A3951" s="6" t="s">
        <v>6323</v>
      </c>
      <c r="B3951" s="6" t="s">
        <v>7898</v>
      </c>
      <c r="C3951" s="6" t="n">
        <v>1789123100</v>
      </c>
      <c r="D3951" s="6" t="n">
        <v>1789126402</v>
      </c>
      <c r="E3951" s="9" t="n">
        <f aca="false">MAX(0,MIN(D3951,Scenario!$B$12)-MAX(C3951,Scenario!$B$11))/60</f>
        <v>55.0333333333333</v>
      </c>
    </row>
    <row r="3952" customFormat="false" ht="15" hidden="false" customHeight="false" outlineLevel="0" collapsed="false">
      <c r="A3952" s="6" t="s">
        <v>6317</v>
      </c>
      <c r="B3952" s="6" t="s">
        <v>7889</v>
      </c>
      <c r="C3952" s="6" t="n">
        <v>1789123896</v>
      </c>
      <c r="D3952" s="6" t="n">
        <v>1789127254</v>
      </c>
      <c r="E3952" s="9" t="n">
        <f aca="false">MAX(0,MIN(D3952,Scenario!$B$12)-MAX(C3952,Scenario!$B$11))/60</f>
        <v>55.9666666666667</v>
      </c>
    </row>
    <row r="3953" customFormat="false" ht="15" hidden="false" customHeight="false" outlineLevel="0" collapsed="false">
      <c r="A3953" s="6" t="s">
        <v>6331</v>
      </c>
      <c r="B3953" s="6" t="s">
        <v>7885</v>
      </c>
      <c r="C3953" s="6" t="n">
        <v>1789124298</v>
      </c>
      <c r="D3953" s="6" t="n">
        <v>1789126875</v>
      </c>
      <c r="E3953" s="9" t="n">
        <f aca="false">MAX(0,MIN(D3953,Scenario!$B$12)-MAX(C3953,Scenario!$B$11))/60</f>
        <v>42.95</v>
      </c>
    </row>
    <row r="3954" customFormat="false" ht="15" hidden="false" customHeight="false" outlineLevel="0" collapsed="false">
      <c r="A3954" s="6" t="s">
        <v>6333</v>
      </c>
      <c r="B3954" s="6" t="s">
        <v>7892</v>
      </c>
      <c r="C3954" s="6" t="n">
        <v>1789125094</v>
      </c>
      <c r="D3954" s="6" t="n">
        <v>1789126408</v>
      </c>
      <c r="E3954" s="9" t="n">
        <f aca="false">MAX(0,MIN(D3954,Scenario!$B$12)-MAX(C3954,Scenario!$B$11))/60</f>
        <v>21.9</v>
      </c>
    </row>
    <row r="3955" customFormat="false" ht="15" hidden="false" customHeight="false" outlineLevel="0" collapsed="false">
      <c r="A3955" s="6" t="s">
        <v>6335</v>
      </c>
      <c r="B3955" s="6" t="s">
        <v>7890</v>
      </c>
      <c r="C3955" s="6" t="n">
        <v>1789125458</v>
      </c>
      <c r="D3955" s="6" t="n">
        <v>1789127493</v>
      </c>
      <c r="E3955" s="9" t="n">
        <f aca="false">MAX(0,MIN(D3955,Scenario!$B$12)-MAX(C3955,Scenario!$B$11))/60</f>
        <v>33.9166666666667</v>
      </c>
    </row>
    <row r="3956" customFormat="false" ht="15" hidden="false" customHeight="false" outlineLevel="0" collapsed="false">
      <c r="A3956" s="6" t="s">
        <v>6337</v>
      </c>
      <c r="B3956" s="6" t="s">
        <v>7891</v>
      </c>
      <c r="C3956" s="6" t="n">
        <v>1789125887</v>
      </c>
      <c r="D3956" s="6" t="n">
        <v>1789131037</v>
      </c>
      <c r="E3956" s="9" t="n">
        <f aca="false">MAX(0,MIN(D3956,Scenario!$B$12)-MAX(C3956,Scenario!$B$11))/60</f>
        <v>85.8333333333333</v>
      </c>
    </row>
    <row r="3957" customFormat="false" ht="15" hidden="false" customHeight="false" outlineLevel="0" collapsed="false">
      <c r="A3957" s="6" t="s">
        <v>6339</v>
      </c>
      <c r="B3957" s="6" t="s">
        <v>7884</v>
      </c>
      <c r="C3957" s="6" t="n">
        <v>1789127644</v>
      </c>
      <c r="D3957" s="6" t="n">
        <v>1789129222</v>
      </c>
      <c r="E3957" s="9" t="n">
        <f aca="false">MAX(0,MIN(D3957,Scenario!$B$12)-MAX(C3957,Scenario!$B$11))/60</f>
        <v>26.3</v>
      </c>
    </row>
    <row r="3958" customFormat="false" ht="15" hidden="false" customHeight="false" outlineLevel="0" collapsed="false">
      <c r="A3958" s="6" t="s">
        <v>6303</v>
      </c>
      <c r="B3958" s="6" t="s">
        <v>7887</v>
      </c>
      <c r="C3958" s="6" t="n">
        <v>1789128672</v>
      </c>
      <c r="D3958" s="6" t="n">
        <v>1789129009</v>
      </c>
      <c r="E3958" s="9" t="n">
        <f aca="false">MAX(0,MIN(D3958,Scenario!$B$12)-MAX(C3958,Scenario!$B$11))/60</f>
        <v>5.61666666666667</v>
      </c>
    </row>
    <row r="3959" customFormat="false" ht="15" hidden="false" customHeight="false" outlineLevel="0" collapsed="false">
      <c r="A3959" s="6" t="s">
        <v>6331</v>
      </c>
      <c r="B3959" s="6" t="s">
        <v>7885</v>
      </c>
      <c r="C3959" s="6" t="n">
        <v>1789128696</v>
      </c>
      <c r="D3959" s="6" t="n">
        <v>1789131733</v>
      </c>
      <c r="E3959" s="9" t="n">
        <f aca="false">MAX(0,MIN(D3959,Scenario!$B$12)-MAX(C3959,Scenario!$B$11))/60</f>
        <v>50.6166666666667</v>
      </c>
    </row>
    <row r="3960" customFormat="false" ht="15" hidden="false" customHeight="false" outlineLevel="0" collapsed="false">
      <c r="A3960" s="6" t="s">
        <v>6341</v>
      </c>
      <c r="B3960" s="6" t="s">
        <v>7892</v>
      </c>
      <c r="C3960" s="6" t="n">
        <v>1789129356</v>
      </c>
      <c r="D3960" s="6" t="n">
        <v>1789131971</v>
      </c>
      <c r="E3960" s="9" t="n">
        <f aca="false">MAX(0,MIN(D3960,Scenario!$B$12)-MAX(C3960,Scenario!$B$11))/60</f>
        <v>43.5833333333333</v>
      </c>
    </row>
    <row r="3961" customFormat="false" ht="15" hidden="false" customHeight="false" outlineLevel="0" collapsed="false">
      <c r="A3961" s="6" t="s">
        <v>6343</v>
      </c>
      <c r="B3961" s="6" t="s">
        <v>7889</v>
      </c>
      <c r="C3961" s="6" t="n">
        <v>1789129860</v>
      </c>
      <c r="D3961" s="6" t="n">
        <v>1789133419</v>
      </c>
      <c r="E3961" s="9" t="n">
        <f aca="false">MAX(0,MIN(D3961,Scenario!$B$12)-MAX(C3961,Scenario!$B$11))/60</f>
        <v>59.3166666666667</v>
      </c>
    </row>
    <row r="3962" customFormat="false" ht="15" hidden="false" customHeight="false" outlineLevel="0" collapsed="false">
      <c r="A3962" s="6" t="s">
        <v>6345</v>
      </c>
      <c r="B3962" s="6" t="s">
        <v>7882</v>
      </c>
      <c r="C3962" s="6" t="n">
        <v>1789129908</v>
      </c>
      <c r="D3962" s="6" t="n">
        <v>1789130620</v>
      </c>
      <c r="E3962" s="9" t="n">
        <f aca="false">MAX(0,MIN(D3962,Scenario!$B$12)-MAX(C3962,Scenario!$B$11))/60</f>
        <v>11.8666666666667</v>
      </c>
    </row>
    <row r="3963" customFormat="false" ht="15" hidden="false" customHeight="false" outlineLevel="0" collapsed="false">
      <c r="A3963" s="6" t="s">
        <v>6347</v>
      </c>
      <c r="B3963" s="6" t="s">
        <v>7890</v>
      </c>
      <c r="C3963" s="6" t="n">
        <v>1789130022</v>
      </c>
      <c r="D3963" s="6" t="n">
        <v>1789131765</v>
      </c>
      <c r="E3963" s="9" t="n">
        <f aca="false">MAX(0,MIN(D3963,Scenario!$B$12)-MAX(C3963,Scenario!$B$11))/60</f>
        <v>29.05</v>
      </c>
    </row>
    <row r="3964" customFormat="false" ht="15" hidden="false" customHeight="false" outlineLevel="0" collapsed="false">
      <c r="A3964" s="6" t="s">
        <v>6349</v>
      </c>
      <c r="B3964" s="6" t="s">
        <v>7898</v>
      </c>
      <c r="C3964" s="6" t="n">
        <v>1789130044</v>
      </c>
      <c r="D3964" s="6" t="n">
        <v>1789130832</v>
      </c>
      <c r="E3964" s="9" t="n">
        <f aca="false">MAX(0,MIN(D3964,Scenario!$B$12)-MAX(C3964,Scenario!$B$11))/60</f>
        <v>13.1333333333333</v>
      </c>
    </row>
    <row r="3965" customFormat="false" ht="15" hidden="false" customHeight="false" outlineLevel="0" collapsed="false">
      <c r="A3965" s="6" t="s">
        <v>6351</v>
      </c>
      <c r="B3965" s="6" t="s">
        <v>7887</v>
      </c>
      <c r="C3965" s="6" t="n">
        <v>1789130420</v>
      </c>
      <c r="D3965" s="6" t="n">
        <v>1789131844</v>
      </c>
      <c r="E3965" s="9" t="n">
        <f aca="false">MAX(0,MIN(D3965,Scenario!$B$12)-MAX(C3965,Scenario!$B$11))/60</f>
        <v>23.7333333333333</v>
      </c>
    </row>
    <row r="3966" customFormat="false" ht="15" hidden="false" customHeight="false" outlineLevel="0" collapsed="false">
      <c r="A3966" s="6" t="s">
        <v>6353</v>
      </c>
      <c r="B3966" s="6" t="s">
        <v>7898</v>
      </c>
      <c r="C3966" s="6" t="n">
        <v>1789130902</v>
      </c>
      <c r="D3966" s="6" t="n">
        <v>1789132495</v>
      </c>
      <c r="E3966" s="9" t="n">
        <f aca="false">MAX(0,MIN(D3966,Scenario!$B$12)-MAX(C3966,Scenario!$B$11))/60</f>
        <v>26.55</v>
      </c>
    </row>
    <row r="3967" customFormat="false" ht="15" hidden="false" customHeight="false" outlineLevel="0" collapsed="false">
      <c r="A3967" s="6" t="s">
        <v>6345</v>
      </c>
      <c r="B3967" s="6" t="s">
        <v>7885</v>
      </c>
      <c r="C3967" s="6" t="n">
        <v>1789131754</v>
      </c>
      <c r="D3967" s="6" t="n">
        <v>1789133766</v>
      </c>
      <c r="E3967" s="9" t="n">
        <f aca="false">MAX(0,MIN(D3967,Scenario!$B$12)-MAX(C3967,Scenario!$B$11))/60</f>
        <v>33.5333333333333</v>
      </c>
    </row>
    <row r="3968" customFormat="false" ht="15" hidden="false" customHeight="false" outlineLevel="0" collapsed="false">
      <c r="A3968" s="6" t="s">
        <v>6355</v>
      </c>
      <c r="B3968" s="6" t="s">
        <v>7891</v>
      </c>
      <c r="C3968" s="6" t="n">
        <v>1789132320</v>
      </c>
      <c r="D3968" s="6" t="n">
        <v>1789134360</v>
      </c>
      <c r="E3968" s="9" t="n">
        <f aca="false">MAX(0,MIN(D3968,Scenario!$B$12)-MAX(C3968,Scenario!$B$11))/60</f>
        <v>34</v>
      </c>
    </row>
    <row r="3969" customFormat="false" ht="15" hidden="false" customHeight="false" outlineLevel="0" collapsed="false">
      <c r="A3969" s="6" t="s">
        <v>6357</v>
      </c>
      <c r="B3969" s="6" t="s">
        <v>7890</v>
      </c>
      <c r="C3969" s="6" t="n">
        <v>1789132581</v>
      </c>
      <c r="D3969" s="6" t="n">
        <v>1789134343</v>
      </c>
      <c r="E3969" s="9" t="n">
        <f aca="false">MAX(0,MIN(D3969,Scenario!$B$12)-MAX(C3969,Scenario!$B$11))/60</f>
        <v>29.3666666666667</v>
      </c>
    </row>
    <row r="3970" customFormat="false" ht="15" hidden="false" customHeight="false" outlineLevel="0" collapsed="false">
      <c r="A3970" s="6" t="s">
        <v>6359</v>
      </c>
      <c r="B3970" s="6" t="s">
        <v>7892</v>
      </c>
      <c r="C3970" s="6" t="n">
        <v>1789132910</v>
      </c>
      <c r="D3970" s="6" t="n">
        <v>1789135955</v>
      </c>
      <c r="E3970" s="9" t="n">
        <f aca="false">MAX(0,MIN(D3970,Scenario!$B$12)-MAX(C3970,Scenario!$B$11))/60</f>
        <v>50.75</v>
      </c>
    </row>
    <row r="3971" customFormat="false" ht="15" hidden="false" customHeight="false" outlineLevel="0" collapsed="false">
      <c r="A3971" s="6" t="s">
        <v>6361</v>
      </c>
      <c r="B3971" s="6" t="s">
        <v>7887</v>
      </c>
      <c r="C3971" s="6" t="n">
        <v>1789133700</v>
      </c>
      <c r="D3971" s="6" t="n">
        <v>1789139552</v>
      </c>
      <c r="E3971" s="9" t="n">
        <f aca="false">MAX(0,MIN(D3971,Scenario!$B$12)-MAX(C3971,Scenario!$B$11))/60</f>
        <v>97.5333333333333</v>
      </c>
    </row>
    <row r="3972" customFormat="false" ht="15" hidden="false" customHeight="false" outlineLevel="0" collapsed="false">
      <c r="A3972" s="6" t="s">
        <v>6363</v>
      </c>
      <c r="B3972" s="6" t="s">
        <v>7898</v>
      </c>
      <c r="C3972" s="6" t="n">
        <v>1789133777</v>
      </c>
      <c r="D3972" s="6" t="n">
        <v>1789135224</v>
      </c>
      <c r="E3972" s="9" t="n">
        <f aca="false">MAX(0,MIN(D3972,Scenario!$B$12)-MAX(C3972,Scenario!$B$11))/60</f>
        <v>24.1166666666667</v>
      </c>
    </row>
    <row r="3973" customFormat="false" ht="15" hidden="false" customHeight="false" outlineLevel="0" collapsed="false">
      <c r="A3973" s="6" t="s">
        <v>6365</v>
      </c>
      <c r="B3973" s="6" t="s">
        <v>7890</v>
      </c>
      <c r="C3973" s="6" t="n">
        <v>1789134571</v>
      </c>
      <c r="D3973" s="6" t="n">
        <v>1789136343</v>
      </c>
      <c r="E3973" s="9" t="n">
        <f aca="false">MAX(0,MIN(D3973,Scenario!$B$12)-MAX(C3973,Scenario!$B$11))/60</f>
        <v>29.5333333333333</v>
      </c>
    </row>
    <row r="3974" customFormat="false" ht="15" hidden="false" customHeight="false" outlineLevel="0" collapsed="false">
      <c r="A3974" s="6" t="s">
        <v>6367</v>
      </c>
      <c r="B3974" s="6" t="s">
        <v>7885</v>
      </c>
      <c r="C3974" s="6" t="n">
        <v>1789134759</v>
      </c>
      <c r="D3974" s="6" t="n">
        <v>1789135092</v>
      </c>
      <c r="E3974" s="9" t="n">
        <f aca="false">MAX(0,MIN(D3974,Scenario!$B$12)-MAX(C3974,Scenario!$B$11))/60</f>
        <v>5.55</v>
      </c>
    </row>
    <row r="3975" customFormat="false" ht="15" hidden="false" customHeight="false" outlineLevel="0" collapsed="false">
      <c r="A3975" s="6" t="s">
        <v>6369</v>
      </c>
      <c r="B3975" s="6" t="s">
        <v>7891</v>
      </c>
      <c r="C3975" s="6" t="n">
        <v>1789135069</v>
      </c>
      <c r="D3975" s="6" t="n">
        <v>1789137772</v>
      </c>
      <c r="E3975" s="9" t="n">
        <f aca="false">MAX(0,MIN(D3975,Scenario!$B$12)-MAX(C3975,Scenario!$B$11))/60</f>
        <v>45.05</v>
      </c>
    </row>
    <row r="3976" customFormat="false" ht="15" hidden="false" customHeight="false" outlineLevel="0" collapsed="false">
      <c r="A3976" s="6" t="s">
        <v>6371</v>
      </c>
      <c r="B3976" s="6" t="s">
        <v>7885</v>
      </c>
      <c r="C3976" s="6" t="n">
        <v>1789135435</v>
      </c>
      <c r="D3976" s="6" t="n">
        <v>1789136798</v>
      </c>
      <c r="E3976" s="9" t="n">
        <f aca="false">MAX(0,MIN(D3976,Scenario!$B$12)-MAX(C3976,Scenario!$B$11))/60</f>
        <v>22.7166666666667</v>
      </c>
    </row>
    <row r="3977" customFormat="false" ht="15" hidden="false" customHeight="false" outlineLevel="0" collapsed="false">
      <c r="A3977" s="6" t="s">
        <v>6341</v>
      </c>
      <c r="B3977" s="6" t="s">
        <v>7892</v>
      </c>
      <c r="C3977" s="6" t="n">
        <v>1789135973</v>
      </c>
      <c r="D3977" s="6" t="n">
        <v>1789142380</v>
      </c>
      <c r="E3977" s="9" t="n">
        <f aca="false">MAX(0,MIN(D3977,Scenario!$B$12)-MAX(C3977,Scenario!$B$11))/60</f>
        <v>106.783333333333</v>
      </c>
    </row>
    <row r="3978" customFormat="false" ht="15" hidden="false" customHeight="false" outlineLevel="0" collapsed="false">
      <c r="A3978" s="6" t="s">
        <v>6367</v>
      </c>
      <c r="B3978" s="6" t="s">
        <v>7890</v>
      </c>
      <c r="C3978" s="6" t="n">
        <v>1789136369</v>
      </c>
      <c r="D3978" s="6" t="n">
        <v>1789138768</v>
      </c>
      <c r="E3978" s="9" t="n">
        <f aca="false">MAX(0,MIN(D3978,Scenario!$B$12)-MAX(C3978,Scenario!$B$11))/60</f>
        <v>39.9833333333333</v>
      </c>
    </row>
    <row r="3979" customFormat="false" ht="15" hidden="false" customHeight="false" outlineLevel="0" collapsed="false">
      <c r="A3979" s="6" t="s">
        <v>6373</v>
      </c>
      <c r="B3979" s="6" t="s">
        <v>7885</v>
      </c>
      <c r="C3979" s="6" t="n">
        <v>1789136833</v>
      </c>
      <c r="D3979" s="6" t="n">
        <v>1789137700</v>
      </c>
      <c r="E3979" s="9" t="n">
        <f aca="false">MAX(0,MIN(D3979,Scenario!$B$12)-MAX(C3979,Scenario!$B$11))/60</f>
        <v>14.45</v>
      </c>
    </row>
    <row r="3980" customFormat="false" ht="15" hidden="false" customHeight="false" outlineLevel="0" collapsed="false">
      <c r="A3980" s="6" t="s">
        <v>6377</v>
      </c>
      <c r="B3980" s="6" t="s">
        <v>7899</v>
      </c>
      <c r="C3980" s="6" t="n">
        <v>1789140553</v>
      </c>
      <c r="D3980" s="6" t="n">
        <v>1789141799</v>
      </c>
      <c r="E3980" s="9" t="n">
        <f aca="false">MAX(0,MIN(D3980,Scenario!$B$12)-MAX(C3980,Scenario!$B$11))/60</f>
        <v>20.7666666666667</v>
      </c>
    </row>
    <row r="3981" customFormat="false" ht="15" hidden="false" customHeight="false" outlineLevel="0" collapsed="false">
      <c r="A3981" s="6" t="s">
        <v>6367</v>
      </c>
      <c r="B3981" s="6" t="s">
        <v>7890</v>
      </c>
      <c r="C3981" s="6" t="n">
        <v>1789140593</v>
      </c>
      <c r="D3981" s="6" t="n">
        <v>1789143004</v>
      </c>
      <c r="E3981" s="9" t="n">
        <f aca="false">MAX(0,MIN(D3981,Scenario!$B$12)-MAX(C3981,Scenario!$B$11))/60</f>
        <v>40.1833333333333</v>
      </c>
    </row>
    <row r="3982" customFormat="false" ht="15" hidden="false" customHeight="false" outlineLevel="0" collapsed="false">
      <c r="A3982" s="6" t="s">
        <v>6379</v>
      </c>
      <c r="B3982" s="6" t="s">
        <v>7895</v>
      </c>
      <c r="C3982" s="6" t="n">
        <v>1789141575</v>
      </c>
      <c r="D3982" s="6" t="n">
        <v>1789143707</v>
      </c>
      <c r="E3982" s="9" t="n">
        <f aca="false">MAX(0,MIN(D3982,Scenario!$B$12)-MAX(C3982,Scenario!$B$11))/60</f>
        <v>35.5333333333333</v>
      </c>
    </row>
    <row r="3983" customFormat="false" ht="15" hidden="false" customHeight="false" outlineLevel="0" collapsed="false">
      <c r="A3983" s="6" t="s">
        <v>6377</v>
      </c>
      <c r="B3983" s="6" t="s">
        <v>7899</v>
      </c>
      <c r="C3983" s="6" t="n">
        <v>1789142432</v>
      </c>
      <c r="D3983" s="6" t="n">
        <v>1789143056</v>
      </c>
      <c r="E3983" s="9" t="n">
        <f aca="false">MAX(0,MIN(D3983,Scenario!$B$12)-MAX(C3983,Scenario!$B$11))/60</f>
        <v>10.4</v>
      </c>
    </row>
    <row r="3984" customFormat="false" ht="15" hidden="false" customHeight="false" outlineLevel="0" collapsed="false">
      <c r="A3984" s="6" t="s">
        <v>6381</v>
      </c>
      <c r="B3984" s="6" t="s">
        <v>7887</v>
      </c>
      <c r="C3984" s="6" t="n">
        <v>1789142957</v>
      </c>
      <c r="D3984" s="6" t="n">
        <v>1789144368</v>
      </c>
      <c r="E3984" s="9" t="n">
        <f aca="false">MAX(0,MIN(D3984,Scenario!$B$12)-MAX(C3984,Scenario!$B$11))/60</f>
        <v>23.5166666666667</v>
      </c>
    </row>
    <row r="3985" customFormat="false" ht="15" hidden="false" customHeight="false" outlineLevel="0" collapsed="false">
      <c r="A3985" s="6" t="s">
        <v>6383</v>
      </c>
      <c r="B3985" s="6" t="s">
        <v>7893</v>
      </c>
      <c r="C3985" s="6" t="n">
        <v>1789143193</v>
      </c>
      <c r="D3985" s="6" t="n">
        <v>1789148076</v>
      </c>
      <c r="E3985" s="9" t="n">
        <f aca="false">MAX(0,MIN(D3985,Scenario!$B$12)-MAX(C3985,Scenario!$B$11))/60</f>
        <v>81.3833333333333</v>
      </c>
    </row>
    <row r="3986" customFormat="false" ht="15" hidden="false" customHeight="false" outlineLevel="0" collapsed="false">
      <c r="A3986" s="6" t="s">
        <v>6385</v>
      </c>
      <c r="B3986" s="6" t="s">
        <v>7890</v>
      </c>
      <c r="C3986" s="6" t="n">
        <v>1789144649</v>
      </c>
      <c r="D3986" s="6" t="n">
        <v>1789149741</v>
      </c>
      <c r="E3986" s="9" t="n">
        <f aca="false">MAX(0,MIN(D3986,Scenario!$B$12)-MAX(C3986,Scenario!$B$11))/60</f>
        <v>84.8666666666667</v>
      </c>
    </row>
    <row r="3987" customFormat="false" ht="15" hidden="false" customHeight="false" outlineLevel="0" collapsed="false">
      <c r="A3987" s="6" t="s">
        <v>6387</v>
      </c>
      <c r="B3987" s="6" t="s">
        <v>7891</v>
      </c>
      <c r="C3987" s="6" t="n">
        <v>1789147577</v>
      </c>
      <c r="D3987" s="6" t="n">
        <v>1789150109</v>
      </c>
      <c r="E3987" s="9" t="n">
        <f aca="false">MAX(0,MIN(D3987,Scenario!$B$12)-MAX(C3987,Scenario!$B$11))/60</f>
        <v>42.2</v>
      </c>
    </row>
    <row r="3988" customFormat="false" ht="15" hidden="false" customHeight="false" outlineLevel="0" collapsed="false">
      <c r="A3988" s="6" t="s">
        <v>6389</v>
      </c>
      <c r="B3988" s="6" t="s">
        <v>7899</v>
      </c>
      <c r="C3988" s="6" t="n">
        <v>1789147683</v>
      </c>
      <c r="D3988" s="6" t="n">
        <v>1789149206</v>
      </c>
      <c r="E3988" s="9" t="n">
        <f aca="false">MAX(0,MIN(D3988,Scenario!$B$12)-MAX(C3988,Scenario!$B$11))/60</f>
        <v>25.3833333333333</v>
      </c>
    </row>
    <row r="3989" customFormat="false" ht="15" hidden="false" customHeight="false" outlineLevel="0" collapsed="false">
      <c r="A3989" s="6" t="s">
        <v>6391</v>
      </c>
      <c r="B3989" s="6" t="s">
        <v>7892</v>
      </c>
      <c r="C3989" s="6" t="n">
        <v>1789147877</v>
      </c>
      <c r="D3989" s="6" t="n">
        <v>1789149534</v>
      </c>
      <c r="E3989" s="9" t="n">
        <f aca="false">MAX(0,MIN(D3989,Scenario!$B$12)-MAX(C3989,Scenario!$B$11))/60</f>
        <v>27.6166666666667</v>
      </c>
    </row>
    <row r="3990" customFormat="false" ht="15" hidden="false" customHeight="false" outlineLevel="0" collapsed="false">
      <c r="A3990" s="6" t="s">
        <v>6393</v>
      </c>
      <c r="B3990" s="6" t="s">
        <v>7895</v>
      </c>
      <c r="C3990" s="6" t="n">
        <v>1789149743</v>
      </c>
      <c r="D3990" s="6" t="n">
        <v>1789150175</v>
      </c>
      <c r="E3990" s="9" t="n">
        <f aca="false">MAX(0,MIN(D3990,Scenario!$B$12)-MAX(C3990,Scenario!$B$11))/60</f>
        <v>7.2</v>
      </c>
    </row>
    <row r="3991" customFormat="false" ht="15" hidden="false" customHeight="false" outlineLevel="0" collapsed="false">
      <c r="A3991" s="6" t="s">
        <v>6395</v>
      </c>
      <c r="B3991" s="6" t="s">
        <v>7895</v>
      </c>
      <c r="C3991" s="6" t="n">
        <v>1789150210</v>
      </c>
      <c r="D3991" s="6" t="n">
        <v>1789154787</v>
      </c>
      <c r="E3991" s="9" t="n">
        <f aca="false">MAX(0,MIN(D3991,Scenario!$B$12)-MAX(C3991,Scenario!$B$11))/60</f>
        <v>76.2833333333333</v>
      </c>
    </row>
    <row r="3992" customFormat="false" ht="15" hidden="false" customHeight="false" outlineLevel="0" collapsed="false">
      <c r="A3992" s="6" t="s">
        <v>6393</v>
      </c>
      <c r="B3992" s="6" t="s">
        <v>7893</v>
      </c>
      <c r="C3992" s="6" t="n">
        <v>1789150227</v>
      </c>
      <c r="D3992" s="6" t="n">
        <v>1789153345</v>
      </c>
      <c r="E3992" s="9" t="n">
        <f aca="false">MAX(0,MIN(D3992,Scenario!$B$12)-MAX(C3992,Scenario!$B$11))/60</f>
        <v>51.9666666666667</v>
      </c>
    </row>
    <row r="3993" customFormat="false" ht="15" hidden="false" customHeight="false" outlineLevel="0" collapsed="false">
      <c r="A3993" s="6" t="s">
        <v>6391</v>
      </c>
      <c r="B3993" s="6" t="s">
        <v>7892</v>
      </c>
      <c r="C3993" s="6" t="n">
        <v>1789151375</v>
      </c>
      <c r="D3993" s="6" t="n">
        <v>1789152011</v>
      </c>
      <c r="E3993" s="9" t="n">
        <f aca="false">MAX(0,MIN(D3993,Scenario!$B$12)-MAX(C3993,Scenario!$B$11))/60</f>
        <v>10.6</v>
      </c>
    </row>
    <row r="3994" customFormat="false" ht="15" hidden="false" customHeight="false" outlineLevel="0" collapsed="false">
      <c r="A3994" s="6" t="s">
        <v>6399</v>
      </c>
      <c r="B3994" s="6" t="s">
        <v>7899</v>
      </c>
      <c r="C3994" s="6" t="n">
        <v>1789153140</v>
      </c>
      <c r="D3994" s="6" t="n">
        <v>1789154600</v>
      </c>
      <c r="E3994" s="9" t="n">
        <f aca="false">MAX(0,MIN(D3994,Scenario!$B$12)-MAX(C3994,Scenario!$B$11))/60</f>
        <v>24.3333333333333</v>
      </c>
    </row>
    <row r="3995" customFormat="false" ht="15" hidden="false" customHeight="false" outlineLevel="0" collapsed="false">
      <c r="A3995" s="6" t="s">
        <v>6401</v>
      </c>
      <c r="B3995" s="6" t="s">
        <v>7899</v>
      </c>
      <c r="C3995" s="6" t="n">
        <v>1789156199</v>
      </c>
      <c r="D3995" s="6" t="n">
        <v>1789158512</v>
      </c>
      <c r="E3995" s="9" t="n">
        <f aca="false">MAX(0,MIN(D3995,Scenario!$B$12)-MAX(C3995,Scenario!$B$11))/60</f>
        <v>38.55</v>
      </c>
    </row>
    <row r="3996" customFormat="false" ht="15" hidden="false" customHeight="false" outlineLevel="0" collapsed="false">
      <c r="A3996" s="6" t="s">
        <v>6403</v>
      </c>
      <c r="B3996" s="6" t="s">
        <v>7895</v>
      </c>
      <c r="C3996" s="6" t="n">
        <v>1789161398</v>
      </c>
      <c r="D3996" s="6" t="n">
        <v>1789165646</v>
      </c>
      <c r="E3996" s="9" t="n">
        <f aca="false">MAX(0,MIN(D3996,Scenario!$B$12)-MAX(C3996,Scenario!$B$11))/60</f>
        <v>70.8</v>
      </c>
    </row>
    <row r="3997" customFormat="false" ht="15" hidden="false" customHeight="false" outlineLevel="0" collapsed="false">
      <c r="A3997" s="6" t="s">
        <v>6409</v>
      </c>
      <c r="B3997" s="6" t="s">
        <v>7898</v>
      </c>
      <c r="C3997" s="6" t="n">
        <v>1789201535</v>
      </c>
      <c r="D3997" s="6" t="n">
        <v>1789203649</v>
      </c>
      <c r="E3997" s="9" t="n">
        <f aca="false">MAX(0,MIN(D3997,Scenario!$B$12)-MAX(C3997,Scenario!$B$11))/60</f>
        <v>35.2333333333333</v>
      </c>
    </row>
    <row r="3998" customFormat="false" ht="15" hidden="false" customHeight="false" outlineLevel="0" collapsed="false">
      <c r="A3998" s="6" t="s">
        <v>6411</v>
      </c>
      <c r="B3998" s="6" t="s">
        <v>7898</v>
      </c>
      <c r="C3998" s="6" t="n">
        <v>1789205693</v>
      </c>
      <c r="D3998" s="6" t="n">
        <v>1789207197</v>
      </c>
      <c r="E3998" s="9" t="n">
        <f aca="false">MAX(0,MIN(D3998,Scenario!$B$12)-MAX(C3998,Scenario!$B$11))/60</f>
        <v>25.0666666666667</v>
      </c>
    </row>
    <row r="3999" customFormat="false" ht="15" hidden="false" customHeight="false" outlineLevel="0" collapsed="false">
      <c r="A3999" s="6" t="s">
        <v>6413</v>
      </c>
      <c r="B3999" s="6" t="s">
        <v>7898</v>
      </c>
      <c r="C3999" s="6" t="n">
        <v>1789207253</v>
      </c>
      <c r="D3999" s="6" t="n">
        <v>1789207795</v>
      </c>
      <c r="E3999" s="9" t="n">
        <f aca="false">MAX(0,MIN(D3999,Scenario!$B$12)-MAX(C3999,Scenario!$B$11))/60</f>
        <v>9.03333333333333</v>
      </c>
    </row>
    <row r="4000" customFormat="false" ht="15" hidden="false" customHeight="false" outlineLevel="0" collapsed="false">
      <c r="A4000" s="6" t="s">
        <v>6413</v>
      </c>
      <c r="B4000" s="6" t="s">
        <v>7898</v>
      </c>
      <c r="C4000" s="6" t="n">
        <v>1789207840</v>
      </c>
      <c r="D4000" s="6" t="n">
        <v>1789208936</v>
      </c>
      <c r="E4000" s="9" t="n">
        <f aca="false">MAX(0,MIN(D4000,Scenario!$B$12)-MAX(C4000,Scenario!$B$11))/60</f>
        <v>18.2666666666667</v>
      </c>
    </row>
    <row r="4001" customFormat="false" ht="15" hidden="false" customHeight="false" outlineLevel="0" collapsed="false">
      <c r="A4001" s="6" t="s">
        <v>6415</v>
      </c>
      <c r="B4001" s="6" t="s">
        <v>7894</v>
      </c>
      <c r="C4001" s="6" t="n">
        <v>1789226284</v>
      </c>
      <c r="D4001" s="6" t="n">
        <v>1789230616</v>
      </c>
      <c r="E4001" s="9" t="n">
        <f aca="false">MAX(0,MIN(D4001,Scenario!$B$12)-MAX(C4001,Scenario!$B$11))/60</f>
        <v>72.2</v>
      </c>
    </row>
    <row r="4002" customFormat="false" ht="15" hidden="false" customHeight="false" outlineLevel="0" collapsed="false">
      <c r="A4002" s="6" t="s">
        <v>6421</v>
      </c>
      <c r="B4002" s="6" t="s">
        <v>7894</v>
      </c>
      <c r="C4002" s="6" t="n">
        <v>1789244934</v>
      </c>
      <c r="D4002" s="6" t="n">
        <v>1789245239</v>
      </c>
      <c r="E4002" s="9" t="n">
        <f aca="false">MAX(0,MIN(D4002,Scenario!$B$12)-MAX(C4002,Scenario!$B$11))/60</f>
        <v>5.08333333333333</v>
      </c>
    </row>
    <row r="4003" customFormat="false" ht="15" hidden="false" customHeight="false" outlineLevel="0" collapsed="false">
      <c r="A4003" s="6" t="s">
        <v>6361</v>
      </c>
      <c r="B4003" s="6" t="s">
        <v>7896</v>
      </c>
      <c r="C4003" s="6" t="n">
        <v>1789246810</v>
      </c>
      <c r="D4003" s="6" t="n">
        <v>1789249082</v>
      </c>
      <c r="E4003" s="9" t="n">
        <f aca="false">MAX(0,MIN(D4003,Scenario!$B$12)-MAX(C4003,Scenario!$B$11))/60</f>
        <v>37.8666666666667</v>
      </c>
    </row>
    <row r="4004" customFormat="false" ht="15" hidden="false" customHeight="false" outlineLevel="0" collapsed="false">
      <c r="A4004" s="6" t="s">
        <v>6331</v>
      </c>
      <c r="B4004" s="6" t="s">
        <v>7897</v>
      </c>
      <c r="C4004" s="6" t="n">
        <v>1789246841</v>
      </c>
      <c r="D4004" s="6" t="n">
        <v>1789248539</v>
      </c>
      <c r="E4004" s="9" t="n">
        <f aca="false">MAX(0,MIN(D4004,Scenario!$B$12)-MAX(C4004,Scenario!$B$11))/60</f>
        <v>28.3</v>
      </c>
    </row>
    <row r="4005" customFormat="false" ht="15" hidden="false" customHeight="false" outlineLevel="0" collapsed="false">
      <c r="A4005" s="6" t="s">
        <v>6385</v>
      </c>
      <c r="B4005" s="6" t="s">
        <v>7897</v>
      </c>
      <c r="C4005" s="6" t="n">
        <v>1789248573</v>
      </c>
      <c r="D4005" s="6" t="n">
        <v>1789250498</v>
      </c>
      <c r="E4005" s="9" t="n">
        <f aca="false">MAX(0,MIN(D4005,Scenario!$B$12)-MAX(C4005,Scenario!$B$11))/60</f>
        <v>32.0833333333333</v>
      </c>
    </row>
    <row r="4006" customFormat="false" ht="15" hidden="false" customHeight="false" outlineLevel="0" collapsed="false">
      <c r="A4006" s="6" t="s">
        <v>6405</v>
      </c>
      <c r="B4006" s="6" t="s">
        <v>7896</v>
      </c>
      <c r="C4006" s="6" t="n">
        <v>1789249134</v>
      </c>
      <c r="D4006" s="6" t="n">
        <v>1789251740</v>
      </c>
      <c r="E4006" s="9" t="n">
        <f aca="false">MAX(0,MIN(D4006,Scenario!$B$12)-MAX(C4006,Scenario!$B$11))/60</f>
        <v>43.4333333333333</v>
      </c>
    </row>
    <row r="4007" customFormat="false" ht="15" hidden="false" customHeight="false" outlineLevel="0" collapsed="false">
      <c r="A4007" s="6" t="s">
        <v>6421</v>
      </c>
      <c r="B4007" s="6" t="s">
        <v>7897</v>
      </c>
      <c r="C4007" s="6" t="n">
        <v>1789250549</v>
      </c>
      <c r="D4007" s="6" t="n">
        <v>1789252833</v>
      </c>
      <c r="E4007" s="9" t="n">
        <f aca="false">MAX(0,MIN(D4007,Scenario!$B$12)-MAX(C4007,Scenario!$B$11))/60</f>
        <v>38.0666666666667</v>
      </c>
    </row>
    <row r="4008" customFormat="false" ht="15" hidden="false" customHeight="false" outlineLevel="0" collapsed="false">
      <c r="A4008" s="6" t="s">
        <v>6407</v>
      </c>
      <c r="B4008" s="6" t="s">
        <v>7896</v>
      </c>
      <c r="C4008" s="6" t="n">
        <v>1789251753</v>
      </c>
      <c r="D4008" s="6" t="n">
        <v>1789253846</v>
      </c>
      <c r="E4008" s="9" t="n">
        <f aca="false">MAX(0,MIN(D4008,Scenario!$B$12)-MAX(C4008,Scenario!$B$11))/60</f>
        <v>34.8833333333333</v>
      </c>
    </row>
    <row r="4009" customFormat="false" ht="15" hidden="false" customHeight="false" outlineLevel="0" collapsed="false">
      <c r="A4009" s="6" t="s">
        <v>6341</v>
      </c>
      <c r="B4009" s="6" t="s">
        <v>7897</v>
      </c>
      <c r="C4009" s="6" t="n">
        <v>1789252862</v>
      </c>
      <c r="D4009" s="6" t="n">
        <v>1789254852</v>
      </c>
      <c r="E4009" s="9" t="n">
        <f aca="false">MAX(0,MIN(D4009,Scenario!$B$12)-MAX(C4009,Scenario!$B$11))/60</f>
        <v>33.1666666666667</v>
      </c>
    </row>
    <row r="4010" customFormat="false" ht="15" hidden="false" customHeight="false" outlineLevel="0" collapsed="false">
      <c r="A4010" s="6" t="s">
        <v>6427</v>
      </c>
      <c r="B4010" s="6" t="s">
        <v>7886</v>
      </c>
      <c r="C4010" s="6" t="n">
        <v>1789292655</v>
      </c>
      <c r="D4010" s="6" t="n">
        <v>1789295821</v>
      </c>
      <c r="E4010" s="9" t="n">
        <f aca="false">MAX(0,MIN(D4010,Scenario!$B$12)-MAX(C4010,Scenario!$B$11))/60</f>
        <v>52.7666666666667</v>
      </c>
    </row>
    <row r="4011" customFormat="false" ht="15" hidden="false" customHeight="false" outlineLevel="0" collapsed="false">
      <c r="A4011" s="6" t="s">
        <v>6427</v>
      </c>
      <c r="B4011" s="6" t="s">
        <v>7886</v>
      </c>
      <c r="C4011" s="6" t="n">
        <v>1789297628</v>
      </c>
      <c r="D4011" s="6" t="n">
        <v>1789300555</v>
      </c>
      <c r="E4011" s="9" t="n">
        <f aca="false">MAX(0,MIN(D4011,Scenario!$B$12)-MAX(C4011,Scenario!$B$11))/60</f>
        <v>48.7833333333333</v>
      </c>
    </row>
    <row r="4012" customFormat="false" ht="15" hidden="false" customHeight="false" outlineLevel="0" collapsed="false">
      <c r="A4012" s="6" t="s">
        <v>6423</v>
      </c>
      <c r="B4012" s="6" t="s">
        <v>7894</v>
      </c>
      <c r="C4012" s="6" t="n">
        <v>1789304418</v>
      </c>
      <c r="D4012" s="6" t="n">
        <v>1789305889</v>
      </c>
      <c r="E4012" s="9" t="n">
        <f aca="false">MAX(0,MIN(D4012,Scenario!$B$12)-MAX(C4012,Scenario!$B$11))/60</f>
        <v>24.5166666666667</v>
      </c>
    </row>
    <row r="4013" customFormat="false" ht="15" hidden="false" customHeight="false" outlineLevel="0" collapsed="false">
      <c r="A4013" s="6" t="s">
        <v>6425</v>
      </c>
      <c r="B4013" s="6" t="s">
        <v>7894</v>
      </c>
      <c r="C4013" s="6" t="n">
        <v>1789305910</v>
      </c>
      <c r="D4013" s="6" t="n">
        <v>1789306761</v>
      </c>
      <c r="E4013" s="9" t="n">
        <f aca="false">MAX(0,MIN(D4013,Scenario!$B$12)-MAX(C4013,Scenario!$B$11))/60</f>
        <v>14.1833333333333</v>
      </c>
    </row>
    <row r="4014" customFormat="false" ht="15" hidden="false" customHeight="false" outlineLevel="0" collapsed="false">
      <c r="A4014" s="6" t="s">
        <v>6431</v>
      </c>
      <c r="B4014" s="6" t="s">
        <v>7894</v>
      </c>
      <c r="C4014" s="6" t="n">
        <v>1789306791</v>
      </c>
      <c r="D4014" s="6" t="n">
        <v>1789307620</v>
      </c>
      <c r="E4014" s="9" t="n">
        <f aca="false">MAX(0,MIN(D4014,Scenario!$B$12)-MAX(C4014,Scenario!$B$11))/60</f>
        <v>13.8166666666667</v>
      </c>
    </row>
    <row r="4015" customFormat="false" ht="15" hidden="false" customHeight="false" outlineLevel="0" collapsed="false">
      <c r="A4015" s="6" t="s">
        <v>6437</v>
      </c>
      <c r="B4015" s="6" t="s">
        <v>7894</v>
      </c>
      <c r="C4015" s="6" t="n">
        <v>1789329397</v>
      </c>
      <c r="D4015" s="6" t="n">
        <v>1789330343</v>
      </c>
      <c r="E4015" s="9" t="n">
        <f aca="false">MAX(0,MIN(D4015,Scenario!$B$12)-MAX(C4015,Scenario!$B$11))/60</f>
        <v>15.7666666666667</v>
      </c>
    </row>
    <row r="4016" customFormat="false" ht="15" hidden="false" customHeight="false" outlineLevel="0" collapsed="false">
      <c r="A4016" s="6" t="s">
        <v>6435</v>
      </c>
      <c r="B4016" s="6" t="s">
        <v>7896</v>
      </c>
      <c r="C4016" s="6" t="n">
        <v>1789333246</v>
      </c>
      <c r="D4016" s="6" t="n">
        <v>1789339204</v>
      </c>
      <c r="E4016" s="9" t="n">
        <f aca="false">MAX(0,MIN(D4016,Scenario!$B$12)-MAX(C4016,Scenario!$B$11))/60</f>
        <v>99.3</v>
      </c>
    </row>
    <row r="4017" customFormat="false" ht="15" hidden="false" customHeight="false" outlineLevel="0" collapsed="false">
      <c r="A4017" s="6" t="s">
        <v>6433</v>
      </c>
      <c r="B4017" s="6" t="s">
        <v>7897</v>
      </c>
      <c r="C4017" s="6" t="n">
        <v>1789333251</v>
      </c>
      <c r="D4017" s="6" t="n">
        <v>1789336319</v>
      </c>
      <c r="E4017" s="9" t="n">
        <f aca="false">MAX(0,MIN(D4017,Scenario!$B$12)-MAX(C4017,Scenario!$B$11))/60</f>
        <v>51.1333333333333</v>
      </c>
    </row>
    <row r="4018" customFormat="false" ht="15" hidden="false" customHeight="false" outlineLevel="0" collapsed="false">
      <c r="A4018" s="6" t="s">
        <v>6439</v>
      </c>
      <c r="B4018" s="6" t="s">
        <v>7897</v>
      </c>
      <c r="C4018" s="6" t="n">
        <v>1789340170</v>
      </c>
      <c r="D4018" s="6" t="n">
        <v>1789343002</v>
      </c>
      <c r="E4018" s="9" t="n">
        <f aca="false">MAX(0,MIN(D4018,Scenario!$B$12)-MAX(C4018,Scenario!$B$11))/60</f>
        <v>47.2</v>
      </c>
    </row>
    <row r="4019" customFormat="false" ht="15" hidden="false" customHeight="false" outlineLevel="0" collapsed="false">
      <c r="A4019" s="6" t="s">
        <v>6435</v>
      </c>
      <c r="B4019" s="6" t="s">
        <v>7896</v>
      </c>
      <c r="C4019" s="6" t="n">
        <v>1789340365</v>
      </c>
      <c r="D4019" s="6" t="n">
        <v>1789342883</v>
      </c>
      <c r="E4019" s="9" t="n">
        <f aca="false">MAX(0,MIN(D4019,Scenario!$B$12)-MAX(C4019,Scenario!$B$11))/60</f>
        <v>41.9666666666667</v>
      </c>
    </row>
    <row r="4020" customFormat="false" ht="15" hidden="false" customHeight="false" outlineLevel="0" collapsed="false">
      <c r="A4020" s="6" t="s">
        <v>6445</v>
      </c>
      <c r="B4020" s="6" t="s">
        <v>7882</v>
      </c>
      <c r="C4020" s="6" t="n">
        <v>1789362827</v>
      </c>
      <c r="D4020" s="6" t="n">
        <v>1789363316</v>
      </c>
      <c r="E4020" s="9" t="n">
        <f aca="false">MAX(0,MIN(D4020,Scenario!$B$12)-MAX(C4020,Scenario!$B$11))/60</f>
        <v>8.15</v>
      </c>
    </row>
    <row r="4021" customFormat="false" ht="15" hidden="false" customHeight="false" outlineLevel="0" collapsed="false">
      <c r="A4021" s="6" t="s">
        <v>6445</v>
      </c>
      <c r="B4021" s="6" t="s">
        <v>7883</v>
      </c>
      <c r="C4021" s="6" t="n">
        <v>1789363328</v>
      </c>
      <c r="D4021" s="6" t="n">
        <v>1789366435</v>
      </c>
      <c r="E4021" s="9" t="n">
        <f aca="false">MAX(0,MIN(D4021,Scenario!$B$12)-MAX(C4021,Scenario!$B$11))/60</f>
        <v>51.7833333333333</v>
      </c>
    </row>
    <row r="4022" customFormat="false" ht="15" hidden="false" customHeight="false" outlineLevel="0" collapsed="false">
      <c r="A4022" s="6" t="s">
        <v>6447</v>
      </c>
      <c r="B4022" s="6" t="s">
        <v>7884</v>
      </c>
      <c r="C4022" s="6" t="n">
        <v>1789366546</v>
      </c>
      <c r="D4022" s="6" t="n">
        <v>1789368194</v>
      </c>
      <c r="E4022" s="9" t="n">
        <f aca="false">MAX(0,MIN(D4022,Scenario!$B$12)-MAX(C4022,Scenario!$B$11))/60</f>
        <v>27.4666666666667</v>
      </c>
    </row>
    <row r="4023" customFormat="false" ht="15" hidden="false" customHeight="false" outlineLevel="0" collapsed="false">
      <c r="A4023" s="6" t="s">
        <v>6449</v>
      </c>
      <c r="B4023" s="6" t="s">
        <v>7883</v>
      </c>
      <c r="C4023" s="6" t="n">
        <v>1789368552</v>
      </c>
      <c r="D4023" s="6" t="n">
        <v>1789371584</v>
      </c>
      <c r="E4023" s="9" t="n">
        <f aca="false">MAX(0,MIN(D4023,Scenario!$B$12)-MAX(C4023,Scenario!$B$11))/60</f>
        <v>50.5333333333333</v>
      </c>
    </row>
    <row r="4024" customFormat="false" ht="15" hidden="false" customHeight="false" outlineLevel="0" collapsed="false">
      <c r="A4024" s="6" t="s">
        <v>6451</v>
      </c>
      <c r="B4024" s="6" t="s">
        <v>7884</v>
      </c>
      <c r="C4024" s="6" t="n">
        <v>1789369489</v>
      </c>
      <c r="D4024" s="6" t="n">
        <v>1789370198</v>
      </c>
      <c r="E4024" s="9" t="n">
        <f aca="false">MAX(0,MIN(D4024,Scenario!$B$12)-MAX(C4024,Scenario!$B$11))/60</f>
        <v>11.8166666666667</v>
      </c>
    </row>
    <row r="4025" customFormat="false" ht="15" hidden="false" customHeight="false" outlineLevel="0" collapsed="false">
      <c r="A4025" s="6" t="s">
        <v>6451</v>
      </c>
      <c r="B4025" s="6" t="s">
        <v>7885</v>
      </c>
      <c r="C4025" s="6" t="n">
        <v>1789370234</v>
      </c>
      <c r="D4025" s="6" t="n">
        <v>1789372242</v>
      </c>
      <c r="E4025" s="9" t="n">
        <f aca="false">MAX(0,MIN(D4025,Scenario!$B$12)-MAX(C4025,Scenario!$B$11))/60</f>
        <v>33.4666666666667</v>
      </c>
    </row>
    <row r="4026" customFormat="false" ht="15" hidden="false" customHeight="false" outlineLevel="0" collapsed="false">
      <c r="A4026" s="6" t="s">
        <v>6453</v>
      </c>
      <c r="B4026" s="6" t="s">
        <v>7888</v>
      </c>
      <c r="C4026" s="6" t="n">
        <v>1789370245</v>
      </c>
      <c r="D4026" s="6" t="n">
        <v>1789371648</v>
      </c>
      <c r="E4026" s="9" t="n">
        <f aca="false">MAX(0,MIN(D4026,Scenario!$B$12)-MAX(C4026,Scenario!$B$11))/60</f>
        <v>23.3833333333333</v>
      </c>
    </row>
    <row r="4027" customFormat="false" ht="15" hidden="false" customHeight="false" outlineLevel="0" collapsed="false">
      <c r="A4027" s="6" t="s">
        <v>6449</v>
      </c>
      <c r="B4027" s="6" t="s">
        <v>7883</v>
      </c>
      <c r="C4027" s="6" t="n">
        <v>1789372344</v>
      </c>
      <c r="D4027" s="6" t="n">
        <v>1789375472</v>
      </c>
      <c r="E4027" s="9" t="n">
        <f aca="false">MAX(0,MIN(D4027,Scenario!$B$12)-MAX(C4027,Scenario!$B$11))/60</f>
        <v>52.1333333333333</v>
      </c>
    </row>
    <row r="4028" customFormat="false" ht="15" hidden="false" customHeight="false" outlineLevel="0" collapsed="false">
      <c r="A4028" s="6" t="s">
        <v>6455</v>
      </c>
      <c r="B4028" s="6" t="s">
        <v>7884</v>
      </c>
      <c r="C4028" s="6" t="n">
        <v>1789372649</v>
      </c>
      <c r="D4028" s="6" t="n">
        <v>1789373672</v>
      </c>
      <c r="E4028" s="9" t="n">
        <f aca="false">MAX(0,MIN(D4028,Scenario!$B$12)-MAX(C4028,Scenario!$B$11))/60</f>
        <v>17.05</v>
      </c>
    </row>
    <row r="4029" customFormat="false" ht="15" hidden="false" customHeight="false" outlineLevel="0" collapsed="false">
      <c r="A4029" s="6" t="s">
        <v>6457</v>
      </c>
      <c r="B4029" s="6" t="s">
        <v>7882</v>
      </c>
      <c r="C4029" s="6" t="n">
        <v>1789372949</v>
      </c>
      <c r="D4029" s="6" t="n">
        <v>1789375018</v>
      </c>
      <c r="E4029" s="9" t="n">
        <f aca="false">MAX(0,MIN(D4029,Scenario!$B$12)-MAX(C4029,Scenario!$B$11))/60</f>
        <v>34.4833333333333</v>
      </c>
    </row>
    <row r="4030" customFormat="false" ht="15" hidden="false" customHeight="false" outlineLevel="0" collapsed="false">
      <c r="A4030" s="6" t="s">
        <v>6453</v>
      </c>
      <c r="B4030" s="6" t="s">
        <v>7888</v>
      </c>
      <c r="C4030" s="6" t="n">
        <v>1789373140</v>
      </c>
      <c r="D4030" s="6" t="n">
        <v>1789375074</v>
      </c>
      <c r="E4030" s="9" t="n">
        <f aca="false">MAX(0,MIN(D4030,Scenario!$B$12)-MAX(C4030,Scenario!$B$11))/60</f>
        <v>32.2333333333333</v>
      </c>
    </row>
    <row r="4031" customFormat="false" ht="15" hidden="false" customHeight="false" outlineLevel="0" collapsed="false">
      <c r="A4031" s="6" t="s">
        <v>6459</v>
      </c>
      <c r="B4031" s="6" t="s">
        <v>7884</v>
      </c>
      <c r="C4031" s="6" t="n">
        <v>1789373974</v>
      </c>
      <c r="D4031" s="6" t="n">
        <v>1789376166</v>
      </c>
      <c r="E4031" s="9" t="n">
        <f aca="false">MAX(0,MIN(D4031,Scenario!$B$12)-MAX(C4031,Scenario!$B$11))/60</f>
        <v>36.5333333333333</v>
      </c>
    </row>
    <row r="4032" customFormat="false" ht="15" hidden="false" customHeight="false" outlineLevel="0" collapsed="false">
      <c r="A4032" s="6" t="s">
        <v>6465</v>
      </c>
      <c r="B4032" s="6" t="s">
        <v>7886</v>
      </c>
      <c r="C4032" s="6" t="n">
        <v>1789375325</v>
      </c>
      <c r="D4032" s="6" t="n">
        <v>1789378860</v>
      </c>
      <c r="E4032" s="9" t="n">
        <f aca="false">MAX(0,MIN(D4032,Scenario!$B$12)-MAX(C4032,Scenario!$B$11))/60</f>
        <v>58.9166666666667</v>
      </c>
    </row>
    <row r="4033" customFormat="false" ht="15" hidden="false" customHeight="false" outlineLevel="0" collapsed="false">
      <c r="A4033" s="6" t="s">
        <v>6463</v>
      </c>
      <c r="B4033" s="6" t="s">
        <v>7884</v>
      </c>
      <c r="C4033" s="6" t="n">
        <v>1789376208</v>
      </c>
      <c r="D4033" s="6" t="n">
        <v>1789377642</v>
      </c>
      <c r="E4033" s="9" t="n">
        <f aca="false">MAX(0,MIN(D4033,Scenario!$B$12)-MAX(C4033,Scenario!$B$11))/60</f>
        <v>23.9</v>
      </c>
    </row>
    <row r="4034" customFormat="false" ht="15" hidden="false" customHeight="false" outlineLevel="0" collapsed="false">
      <c r="A4034" s="6" t="s">
        <v>6461</v>
      </c>
      <c r="B4034" s="6" t="s">
        <v>7887</v>
      </c>
      <c r="C4034" s="6" t="n">
        <v>1789376419</v>
      </c>
      <c r="D4034" s="6" t="n">
        <v>1789378385</v>
      </c>
      <c r="E4034" s="9" t="n">
        <f aca="false">MAX(0,MIN(D4034,Scenario!$B$12)-MAX(C4034,Scenario!$B$11))/60</f>
        <v>32.7666666666667</v>
      </c>
    </row>
    <row r="4035" customFormat="false" ht="15" hidden="false" customHeight="false" outlineLevel="0" collapsed="false">
      <c r="A4035" s="6" t="s">
        <v>6467</v>
      </c>
      <c r="B4035" s="6" t="s">
        <v>7889</v>
      </c>
      <c r="C4035" s="6" t="n">
        <v>1789376743</v>
      </c>
      <c r="D4035" s="6" t="n">
        <v>1789377303</v>
      </c>
      <c r="E4035" s="9" t="n">
        <f aca="false">MAX(0,MIN(D4035,Scenario!$B$12)-MAX(C4035,Scenario!$B$11))/60</f>
        <v>9.33333333333333</v>
      </c>
    </row>
    <row r="4036" customFormat="false" ht="15" hidden="false" customHeight="false" outlineLevel="0" collapsed="false">
      <c r="A4036" s="6" t="s">
        <v>6469</v>
      </c>
      <c r="B4036" s="6" t="s">
        <v>7883</v>
      </c>
      <c r="C4036" s="6" t="n">
        <v>1789377302</v>
      </c>
      <c r="D4036" s="6" t="n">
        <v>1789378156</v>
      </c>
      <c r="E4036" s="9" t="n">
        <f aca="false">MAX(0,MIN(D4036,Scenario!$B$12)-MAX(C4036,Scenario!$B$11))/60</f>
        <v>14.2333333333333</v>
      </c>
    </row>
    <row r="4037" customFormat="false" ht="15" hidden="false" customHeight="false" outlineLevel="0" collapsed="false">
      <c r="A4037" s="6" t="s">
        <v>6471</v>
      </c>
      <c r="B4037" s="6" t="s">
        <v>7885</v>
      </c>
      <c r="C4037" s="6" t="n">
        <v>1789377735</v>
      </c>
      <c r="D4037" s="6" t="n">
        <v>1789382626</v>
      </c>
      <c r="E4037" s="9" t="n">
        <f aca="false">MAX(0,MIN(D4037,Scenario!$B$12)-MAX(C4037,Scenario!$B$11))/60</f>
        <v>81.5166666666667</v>
      </c>
    </row>
    <row r="4038" customFormat="false" ht="15" hidden="false" customHeight="false" outlineLevel="0" collapsed="false">
      <c r="A4038" s="6" t="s">
        <v>6477</v>
      </c>
      <c r="B4038" s="6" t="s">
        <v>7883</v>
      </c>
      <c r="C4038" s="6" t="n">
        <v>1789378196</v>
      </c>
      <c r="D4038" s="6" t="n">
        <v>1789378524</v>
      </c>
      <c r="E4038" s="9" t="n">
        <f aca="false">MAX(0,MIN(D4038,Scenario!$B$12)-MAX(C4038,Scenario!$B$11))/60</f>
        <v>5.46666666666667</v>
      </c>
    </row>
    <row r="4039" customFormat="false" ht="15" hidden="false" customHeight="false" outlineLevel="0" collapsed="false">
      <c r="A4039" s="6" t="s">
        <v>6481</v>
      </c>
      <c r="B4039" s="6" t="s">
        <v>7887</v>
      </c>
      <c r="C4039" s="6" t="n">
        <v>1789378410</v>
      </c>
      <c r="D4039" s="6" t="n">
        <v>1789379326</v>
      </c>
      <c r="E4039" s="9" t="n">
        <f aca="false">MAX(0,MIN(D4039,Scenario!$B$12)-MAX(C4039,Scenario!$B$11))/60</f>
        <v>15.2666666666667</v>
      </c>
    </row>
    <row r="4040" customFormat="false" ht="15" hidden="false" customHeight="false" outlineLevel="0" collapsed="false">
      <c r="A4040" s="6" t="s">
        <v>6467</v>
      </c>
      <c r="B4040" s="6" t="s">
        <v>7883</v>
      </c>
      <c r="C4040" s="6" t="n">
        <v>1789378534</v>
      </c>
      <c r="D4040" s="6" t="n">
        <v>1789379143</v>
      </c>
      <c r="E4040" s="9" t="n">
        <f aca="false">MAX(0,MIN(D4040,Scenario!$B$12)-MAX(C4040,Scenario!$B$11))/60</f>
        <v>10.15</v>
      </c>
    </row>
    <row r="4041" customFormat="false" ht="15" hidden="false" customHeight="false" outlineLevel="0" collapsed="false">
      <c r="A4041" s="6" t="s">
        <v>6477</v>
      </c>
      <c r="B4041" s="6" t="s">
        <v>7886</v>
      </c>
      <c r="C4041" s="6" t="n">
        <v>1789378912</v>
      </c>
      <c r="D4041" s="6" t="n">
        <v>1789382447</v>
      </c>
      <c r="E4041" s="9" t="n">
        <f aca="false">MAX(0,MIN(D4041,Scenario!$B$12)-MAX(C4041,Scenario!$B$11))/60</f>
        <v>58.9166666666667</v>
      </c>
    </row>
    <row r="4042" customFormat="false" ht="15" hidden="false" customHeight="false" outlineLevel="0" collapsed="false">
      <c r="A4042" s="6" t="s">
        <v>6485</v>
      </c>
      <c r="B4042" s="6" t="s">
        <v>7882</v>
      </c>
      <c r="C4042" s="6" t="n">
        <v>1789379178</v>
      </c>
      <c r="D4042" s="6" t="n">
        <v>1789380643</v>
      </c>
      <c r="E4042" s="9" t="n">
        <f aca="false">MAX(0,MIN(D4042,Scenario!$B$12)-MAX(C4042,Scenario!$B$11))/60</f>
        <v>24.4166666666667</v>
      </c>
    </row>
    <row r="4043" customFormat="false" ht="15" hidden="false" customHeight="false" outlineLevel="0" collapsed="false">
      <c r="A4043" s="6" t="s">
        <v>6473</v>
      </c>
      <c r="B4043" s="6" t="s">
        <v>7883</v>
      </c>
      <c r="C4043" s="6" t="n">
        <v>1789379188</v>
      </c>
      <c r="D4043" s="6" t="n">
        <v>1789380592</v>
      </c>
      <c r="E4043" s="9" t="n">
        <f aca="false">MAX(0,MIN(D4043,Scenario!$B$12)-MAX(C4043,Scenario!$B$11))/60</f>
        <v>23.4</v>
      </c>
    </row>
    <row r="4044" customFormat="false" ht="15" hidden="false" customHeight="false" outlineLevel="0" collapsed="false">
      <c r="A4044" s="6" t="s">
        <v>6489</v>
      </c>
      <c r="B4044" s="6" t="s">
        <v>7887</v>
      </c>
      <c r="C4044" s="6" t="n">
        <v>1789379344</v>
      </c>
      <c r="D4044" s="6" t="n">
        <v>1789381502</v>
      </c>
      <c r="E4044" s="9" t="n">
        <f aca="false">MAX(0,MIN(D4044,Scenario!$B$12)-MAX(C4044,Scenario!$B$11))/60</f>
        <v>35.9666666666667</v>
      </c>
    </row>
    <row r="4045" customFormat="false" ht="15" hidden="false" customHeight="false" outlineLevel="0" collapsed="false">
      <c r="A4045" s="6" t="s">
        <v>6475</v>
      </c>
      <c r="B4045" s="6" t="s">
        <v>7884</v>
      </c>
      <c r="C4045" s="6" t="n">
        <v>1789379475</v>
      </c>
      <c r="D4045" s="6" t="n">
        <v>1789381391</v>
      </c>
      <c r="E4045" s="9" t="n">
        <f aca="false">MAX(0,MIN(D4045,Scenario!$B$12)-MAX(C4045,Scenario!$B$11))/60</f>
        <v>31.9333333333333</v>
      </c>
    </row>
    <row r="4046" customFormat="false" ht="15" hidden="false" customHeight="false" outlineLevel="0" collapsed="false">
      <c r="A4046" s="6" t="s">
        <v>6491</v>
      </c>
      <c r="B4046" s="6" t="s">
        <v>7889</v>
      </c>
      <c r="C4046" s="6" t="n">
        <v>1789379521</v>
      </c>
      <c r="D4046" s="6" t="n">
        <v>1789381228</v>
      </c>
      <c r="E4046" s="9" t="n">
        <f aca="false">MAX(0,MIN(D4046,Scenario!$B$12)-MAX(C4046,Scenario!$B$11))/60</f>
        <v>28.45</v>
      </c>
    </row>
    <row r="4047" customFormat="false" ht="15" hidden="false" customHeight="false" outlineLevel="0" collapsed="false">
      <c r="A4047" s="6" t="s">
        <v>6497</v>
      </c>
      <c r="B4047" s="6" t="s">
        <v>7883</v>
      </c>
      <c r="C4047" s="6" t="n">
        <v>1789380647</v>
      </c>
      <c r="D4047" s="6" t="n">
        <v>1789383060</v>
      </c>
      <c r="E4047" s="9" t="n">
        <f aca="false">MAX(0,MIN(D4047,Scenario!$B$12)-MAX(C4047,Scenario!$B$11))/60</f>
        <v>40.2166666666667</v>
      </c>
    </row>
    <row r="4048" customFormat="false" ht="15" hidden="false" customHeight="false" outlineLevel="0" collapsed="false">
      <c r="A4048" s="6" t="s">
        <v>6507</v>
      </c>
      <c r="B4048" s="6" t="s">
        <v>7884</v>
      </c>
      <c r="C4048" s="6" t="n">
        <v>1789381432</v>
      </c>
      <c r="D4048" s="6" t="n">
        <v>1789384613</v>
      </c>
      <c r="E4048" s="9" t="n">
        <f aca="false">MAX(0,MIN(D4048,Scenario!$B$12)-MAX(C4048,Scenario!$B$11))/60</f>
        <v>53.0166666666667</v>
      </c>
    </row>
    <row r="4049" customFormat="false" ht="15" hidden="false" customHeight="false" outlineLevel="0" collapsed="false">
      <c r="A4049" s="6" t="s">
        <v>6501</v>
      </c>
      <c r="B4049" s="6" t="s">
        <v>7887</v>
      </c>
      <c r="C4049" s="6" t="n">
        <v>1789381539</v>
      </c>
      <c r="D4049" s="6" t="n">
        <v>1789384035</v>
      </c>
      <c r="E4049" s="9" t="n">
        <f aca="false">MAX(0,MIN(D4049,Scenario!$B$12)-MAX(C4049,Scenario!$B$11))/60</f>
        <v>41.6</v>
      </c>
    </row>
    <row r="4050" customFormat="false" ht="15" hidden="false" customHeight="false" outlineLevel="0" collapsed="false">
      <c r="A4050" s="6" t="s">
        <v>6513</v>
      </c>
      <c r="B4050" s="6" t="s">
        <v>7882</v>
      </c>
      <c r="C4050" s="6" t="n">
        <v>1789381718</v>
      </c>
      <c r="D4050" s="6" t="n">
        <v>1789382906</v>
      </c>
      <c r="E4050" s="9" t="n">
        <f aca="false">MAX(0,MIN(D4050,Scenario!$B$12)-MAX(C4050,Scenario!$B$11))/60</f>
        <v>19.8</v>
      </c>
    </row>
    <row r="4051" customFormat="false" ht="15" hidden="false" customHeight="false" outlineLevel="0" collapsed="false">
      <c r="A4051" s="6" t="s">
        <v>6517</v>
      </c>
      <c r="B4051" s="6" t="s">
        <v>7888</v>
      </c>
      <c r="C4051" s="6" t="n">
        <v>1789382331</v>
      </c>
      <c r="D4051" s="6" t="n">
        <v>1789385239</v>
      </c>
      <c r="E4051" s="9" t="n">
        <f aca="false">MAX(0,MIN(D4051,Scenario!$B$12)-MAX(C4051,Scenario!$B$11))/60</f>
        <v>48.4666666666667</v>
      </c>
    </row>
    <row r="4052" customFormat="false" ht="15" hidden="false" customHeight="false" outlineLevel="0" collapsed="false">
      <c r="A4052" s="6" t="s">
        <v>6515</v>
      </c>
      <c r="B4052" s="6" t="s">
        <v>7885</v>
      </c>
      <c r="C4052" s="6" t="n">
        <v>1789382662</v>
      </c>
      <c r="D4052" s="6" t="n">
        <v>1789383374</v>
      </c>
      <c r="E4052" s="9" t="n">
        <f aca="false">MAX(0,MIN(D4052,Scenario!$B$12)-MAX(C4052,Scenario!$B$11))/60</f>
        <v>11.8666666666667</v>
      </c>
    </row>
    <row r="4053" customFormat="false" ht="15" hidden="false" customHeight="false" outlineLevel="0" collapsed="false">
      <c r="A4053" s="6" t="s">
        <v>6527</v>
      </c>
      <c r="B4053" s="6" t="s">
        <v>7889</v>
      </c>
      <c r="C4053" s="6" t="n">
        <v>1789382726</v>
      </c>
      <c r="D4053" s="6" t="n">
        <v>1789384931</v>
      </c>
      <c r="E4053" s="9" t="n">
        <f aca="false">MAX(0,MIN(D4053,Scenario!$B$12)-MAX(C4053,Scenario!$B$11))/60</f>
        <v>36.75</v>
      </c>
    </row>
    <row r="4054" customFormat="false" ht="15" hidden="false" customHeight="false" outlineLevel="0" collapsed="false">
      <c r="A4054" s="6" t="s">
        <v>6529</v>
      </c>
      <c r="B4054" s="6" t="s">
        <v>7882</v>
      </c>
      <c r="C4054" s="6" t="n">
        <v>1789382918</v>
      </c>
      <c r="D4054" s="6" t="n">
        <v>1789384614</v>
      </c>
      <c r="E4054" s="9" t="n">
        <f aca="false">MAX(0,MIN(D4054,Scenario!$B$12)-MAX(C4054,Scenario!$B$11))/60</f>
        <v>28.2666666666667</v>
      </c>
    </row>
    <row r="4055" customFormat="false" ht="15" hidden="false" customHeight="false" outlineLevel="0" collapsed="false">
      <c r="A4055" s="6" t="s">
        <v>6467</v>
      </c>
      <c r="B4055" s="6" t="s">
        <v>7883</v>
      </c>
      <c r="C4055" s="6" t="n">
        <v>1789383071</v>
      </c>
      <c r="D4055" s="6" t="n">
        <v>1789383464</v>
      </c>
      <c r="E4055" s="9" t="n">
        <f aca="false">MAX(0,MIN(D4055,Scenario!$B$12)-MAX(C4055,Scenario!$B$11))/60</f>
        <v>6.55</v>
      </c>
    </row>
    <row r="4056" customFormat="false" ht="15" hidden="false" customHeight="false" outlineLevel="0" collapsed="false">
      <c r="A4056" s="6" t="s">
        <v>6535</v>
      </c>
      <c r="B4056" s="6" t="s">
        <v>7885</v>
      </c>
      <c r="C4056" s="6" t="n">
        <v>1789383414</v>
      </c>
      <c r="D4056" s="6" t="n">
        <v>1789385094</v>
      </c>
      <c r="E4056" s="9" t="n">
        <f aca="false">MAX(0,MIN(D4056,Scenario!$B$12)-MAX(C4056,Scenario!$B$11))/60</f>
        <v>28</v>
      </c>
    </row>
    <row r="4057" customFormat="false" ht="15" hidden="false" customHeight="false" outlineLevel="0" collapsed="false">
      <c r="A4057" s="6" t="s">
        <v>6511</v>
      </c>
      <c r="B4057" s="6" t="s">
        <v>7883</v>
      </c>
      <c r="C4057" s="6" t="n">
        <v>1789383501</v>
      </c>
      <c r="D4057" s="6" t="n">
        <v>1789383916</v>
      </c>
      <c r="E4057" s="9" t="n">
        <f aca="false">MAX(0,MIN(D4057,Scenario!$B$12)-MAX(C4057,Scenario!$B$11))/60</f>
        <v>6.91666666666667</v>
      </c>
    </row>
    <row r="4058" customFormat="false" ht="15" hidden="false" customHeight="false" outlineLevel="0" collapsed="false">
      <c r="A4058" s="6" t="s">
        <v>6525</v>
      </c>
      <c r="B4058" s="6" t="s">
        <v>7890</v>
      </c>
      <c r="C4058" s="6" t="n">
        <v>1789383646</v>
      </c>
      <c r="D4058" s="6" t="n">
        <v>1789386855</v>
      </c>
      <c r="E4058" s="9" t="n">
        <f aca="false">MAX(0,MIN(D4058,Scenario!$B$12)-MAX(C4058,Scenario!$B$11))/60</f>
        <v>53.4833333333333</v>
      </c>
    </row>
    <row r="4059" customFormat="false" ht="15" hidden="false" customHeight="false" outlineLevel="0" collapsed="false">
      <c r="A4059" s="6" t="s">
        <v>6479</v>
      </c>
      <c r="B4059" s="6" t="s">
        <v>7892</v>
      </c>
      <c r="C4059" s="6" t="n">
        <v>1789383650</v>
      </c>
      <c r="D4059" s="6" t="n">
        <v>1789385764</v>
      </c>
      <c r="E4059" s="9" t="n">
        <f aca="false">MAX(0,MIN(D4059,Scenario!$B$12)-MAX(C4059,Scenario!$B$11))/60</f>
        <v>35.2333333333333</v>
      </c>
    </row>
    <row r="4060" customFormat="false" ht="15" hidden="false" customHeight="false" outlineLevel="0" collapsed="false">
      <c r="A4060" s="6" t="s">
        <v>6493</v>
      </c>
      <c r="B4060" s="6" t="s">
        <v>7891</v>
      </c>
      <c r="C4060" s="6" t="n">
        <v>1789383653</v>
      </c>
      <c r="D4060" s="6" t="n">
        <v>1789384632</v>
      </c>
      <c r="E4060" s="9" t="n">
        <f aca="false">MAX(0,MIN(D4060,Scenario!$B$12)-MAX(C4060,Scenario!$B$11))/60</f>
        <v>16.3166666666667</v>
      </c>
    </row>
    <row r="4061" customFormat="false" ht="15" hidden="false" customHeight="false" outlineLevel="0" collapsed="false">
      <c r="A4061" s="6" t="s">
        <v>6495</v>
      </c>
      <c r="B4061" s="6" t="s">
        <v>7883</v>
      </c>
      <c r="C4061" s="6" t="n">
        <v>1789383937</v>
      </c>
      <c r="D4061" s="6" t="n">
        <v>1789384899</v>
      </c>
      <c r="E4061" s="9" t="n">
        <f aca="false">MAX(0,MIN(D4061,Scenario!$B$12)-MAX(C4061,Scenario!$B$11))/60</f>
        <v>16.0333333333333</v>
      </c>
    </row>
    <row r="4062" customFormat="false" ht="15" hidden="false" customHeight="false" outlineLevel="0" collapsed="false">
      <c r="A4062" s="6" t="s">
        <v>6499</v>
      </c>
      <c r="B4062" s="6" t="s">
        <v>7887</v>
      </c>
      <c r="C4062" s="6" t="n">
        <v>1789384048</v>
      </c>
      <c r="D4062" s="6" t="n">
        <v>1789386353</v>
      </c>
      <c r="E4062" s="9" t="n">
        <f aca="false">MAX(0,MIN(D4062,Scenario!$B$12)-MAX(C4062,Scenario!$B$11))/60</f>
        <v>38.4166666666667</v>
      </c>
    </row>
    <row r="4063" customFormat="false" ht="15" hidden="false" customHeight="false" outlineLevel="0" collapsed="false">
      <c r="A4063" s="6" t="s">
        <v>6505</v>
      </c>
      <c r="B4063" s="6" t="s">
        <v>7886</v>
      </c>
      <c r="C4063" s="6" t="n">
        <v>1789384287</v>
      </c>
      <c r="D4063" s="6" t="n">
        <v>1789387615</v>
      </c>
      <c r="E4063" s="9" t="n">
        <f aca="false">MAX(0,MIN(D4063,Scenario!$B$12)-MAX(C4063,Scenario!$B$11))/60</f>
        <v>55.4666666666667</v>
      </c>
    </row>
    <row r="4064" customFormat="false" ht="15" hidden="false" customHeight="false" outlineLevel="0" collapsed="false">
      <c r="A4064" s="6" t="s">
        <v>6503</v>
      </c>
      <c r="B4064" s="6" t="s">
        <v>7884</v>
      </c>
      <c r="C4064" s="6" t="n">
        <v>1789384638</v>
      </c>
      <c r="D4064" s="6" t="n">
        <v>1789386145</v>
      </c>
      <c r="E4064" s="9" t="n">
        <f aca="false">MAX(0,MIN(D4064,Scenario!$B$12)-MAX(C4064,Scenario!$B$11))/60</f>
        <v>25.1166666666667</v>
      </c>
    </row>
    <row r="4065" customFormat="false" ht="15" hidden="false" customHeight="false" outlineLevel="0" collapsed="false">
      <c r="A4065" s="6" t="s">
        <v>6545</v>
      </c>
      <c r="B4065" s="6" t="s">
        <v>7891</v>
      </c>
      <c r="C4065" s="6" t="n">
        <v>1789384645</v>
      </c>
      <c r="D4065" s="6" t="n">
        <v>1789387341</v>
      </c>
      <c r="E4065" s="9" t="n">
        <f aca="false">MAX(0,MIN(D4065,Scenario!$B$12)-MAX(C4065,Scenario!$B$11))/60</f>
        <v>44.9333333333333</v>
      </c>
    </row>
    <row r="4066" customFormat="false" ht="15" hidden="false" customHeight="false" outlineLevel="0" collapsed="false">
      <c r="A4066" s="6" t="s">
        <v>6511</v>
      </c>
      <c r="B4066" s="6" t="s">
        <v>7882</v>
      </c>
      <c r="C4066" s="6" t="n">
        <v>1789384670</v>
      </c>
      <c r="D4066" s="6" t="n">
        <v>1789386310</v>
      </c>
      <c r="E4066" s="9" t="n">
        <f aca="false">MAX(0,MIN(D4066,Scenario!$B$12)-MAX(C4066,Scenario!$B$11))/60</f>
        <v>27.3333333333333</v>
      </c>
    </row>
    <row r="4067" customFormat="false" ht="15" hidden="false" customHeight="false" outlineLevel="0" collapsed="false">
      <c r="A4067" s="6" t="s">
        <v>6509</v>
      </c>
      <c r="B4067" s="6" t="s">
        <v>7883</v>
      </c>
      <c r="C4067" s="6" t="n">
        <v>1789384954</v>
      </c>
      <c r="D4067" s="6" t="n">
        <v>1789388545</v>
      </c>
      <c r="E4067" s="9" t="n">
        <f aca="false">MAX(0,MIN(D4067,Scenario!$B$12)-MAX(C4067,Scenario!$B$11))/60</f>
        <v>59.85</v>
      </c>
    </row>
    <row r="4068" customFormat="false" ht="15" hidden="false" customHeight="false" outlineLevel="0" collapsed="false">
      <c r="A4068" s="6" t="s">
        <v>6519</v>
      </c>
      <c r="B4068" s="6" t="s">
        <v>7892</v>
      </c>
      <c r="C4068" s="6" t="n">
        <v>1789385784</v>
      </c>
      <c r="D4068" s="6" t="n">
        <v>1789388073</v>
      </c>
      <c r="E4068" s="9" t="n">
        <f aca="false">MAX(0,MIN(D4068,Scenario!$B$12)-MAX(C4068,Scenario!$B$11))/60</f>
        <v>38.15</v>
      </c>
    </row>
    <row r="4069" customFormat="false" ht="15" hidden="false" customHeight="false" outlineLevel="0" collapsed="false">
      <c r="A4069" s="6" t="s">
        <v>6527</v>
      </c>
      <c r="B4069" s="6" t="s">
        <v>7889</v>
      </c>
      <c r="C4069" s="6" t="n">
        <v>1789386169</v>
      </c>
      <c r="D4069" s="6" t="n">
        <v>1789388477</v>
      </c>
      <c r="E4069" s="9" t="n">
        <f aca="false">MAX(0,MIN(D4069,Scenario!$B$12)-MAX(C4069,Scenario!$B$11))/60</f>
        <v>38.4666666666667</v>
      </c>
    </row>
    <row r="4070" customFormat="false" ht="15" hidden="false" customHeight="false" outlineLevel="0" collapsed="false">
      <c r="A4070" s="6" t="s">
        <v>6521</v>
      </c>
      <c r="B4070" s="6" t="s">
        <v>7884</v>
      </c>
      <c r="C4070" s="6" t="n">
        <v>1789386196</v>
      </c>
      <c r="D4070" s="6" t="n">
        <v>1789386673</v>
      </c>
      <c r="E4070" s="9" t="n">
        <f aca="false">MAX(0,MIN(D4070,Scenario!$B$12)-MAX(C4070,Scenario!$B$11))/60</f>
        <v>7.95</v>
      </c>
    </row>
    <row r="4071" customFormat="false" ht="15" hidden="false" customHeight="false" outlineLevel="0" collapsed="false">
      <c r="A4071" s="6" t="s">
        <v>6523</v>
      </c>
      <c r="B4071" s="6" t="s">
        <v>7887</v>
      </c>
      <c r="C4071" s="6" t="n">
        <v>1789386380</v>
      </c>
      <c r="D4071" s="6" t="n">
        <v>1789387012</v>
      </c>
      <c r="E4071" s="9" t="n">
        <f aca="false">MAX(0,MIN(D4071,Scenario!$B$12)-MAX(C4071,Scenario!$B$11))/60</f>
        <v>10.5333333333333</v>
      </c>
    </row>
    <row r="4072" customFormat="false" ht="15" hidden="false" customHeight="false" outlineLevel="0" collapsed="false">
      <c r="A4072" s="6" t="s">
        <v>6541</v>
      </c>
      <c r="B4072" s="6" t="s">
        <v>7884</v>
      </c>
      <c r="C4072" s="6" t="n">
        <v>1789386710</v>
      </c>
      <c r="D4072" s="6" t="n">
        <v>1789387953</v>
      </c>
      <c r="E4072" s="9" t="n">
        <f aca="false">MAX(0,MIN(D4072,Scenario!$B$12)-MAX(C4072,Scenario!$B$11))/60</f>
        <v>20.7166666666667</v>
      </c>
    </row>
    <row r="4073" customFormat="false" ht="15" hidden="false" customHeight="false" outlineLevel="0" collapsed="false">
      <c r="A4073" s="6" t="s">
        <v>6531</v>
      </c>
      <c r="B4073" s="6" t="s">
        <v>7890</v>
      </c>
      <c r="C4073" s="6" t="n">
        <v>1789386884</v>
      </c>
      <c r="D4073" s="6" t="n">
        <v>1789387542</v>
      </c>
      <c r="E4073" s="9" t="n">
        <f aca="false">MAX(0,MIN(D4073,Scenario!$B$12)-MAX(C4073,Scenario!$B$11))/60</f>
        <v>10.9666666666667</v>
      </c>
    </row>
    <row r="4074" customFormat="false" ht="15" hidden="false" customHeight="false" outlineLevel="0" collapsed="false">
      <c r="A4074" s="6" t="s">
        <v>6547</v>
      </c>
      <c r="B4074" s="6" t="s">
        <v>7885</v>
      </c>
      <c r="C4074" s="6" t="n">
        <v>1789386916</v>
      </c>
      <c r="D4074" s="6" t="n">
        <v>1789389891</v>
      </c>
      <c r="E4074" s="9" t="n">
        <f aca="false">MAX(0,MIN(D4074,Scenario!$B$12)-MAX(C4074,Scenario!$B$11))/60</f>
        <v>49.5833333333333</v>
      </c>
    </row>
    <row r="4075" customFormat="false" ht="15" hidden="false" customHeight="false" outlineLevel="0" collapsed="false">
      <c r="A4075" s="6" t="s">
        <v>6537</v>
      </c>
      <c r="B4075" s="6" t="s">
        <v>7887</v>
      </c>
      <c r="C4075" s="6" t="n">
        <v>1789387041</v>
      </c>
      <c r="D4075" s="6" t="n">
        <v>1789387742</v>
      </c>
      <c r="E4075" s="9" t="n">
        <f aca="false">MAX(0,MIN(D4075,Scenario!$B$12)-MAX(C4075,Scenario!$B$11))/60</f>
        <v>11.6833333333333</v>
      </c>
    </row>
    <row r="4076" customFormat="false" ht="15" hidden="false" customHeight="false" outlineLevel="0" collapsed="false">
      <c r="A4076" s="6" t="s">
        <v>6521</v>
      </c>
      <c r="B4076" s="6" t="s">
        <v>7891</v>
      </c>
      <c r="C4076" s="6" t="n">
        <v>1789387372</v>
      </c>
      <c r="D4076" s="6" t="n">
        <v>1789388399</v>
      </c>
      <c r="E4076" s="9" t="n">
        <f aca="false">MAX(0,MIN(D4076,Scenario!$B$12)-MAX(C4076,Scenario!$B$11))/60</f>
        <v>17.1166666666667</v>
      </c>
    </row>
    <row r="4077" customFormat="false" ht="15" hidden="false" customHeight="false" outlineLevel="0" collapsed="false">
      <c r="A4077" s="6" t="s">
        <v>6549</v>
      </c>
      <c r="B4077" s="6" t="s">
        <v>7890</v>
      </c>
      <c r="C4077" s="6" t="n">
        <v>1789388012</v>
      </c>
      <c r="D4077" s="6" t="n">
        <v>1789391356</v>
      </c>
      <c r="E4077" s="9" t="n">
        <f aca="false">MAX(0,MIN(D4077,Scenario!$B$12)-MAX(C4077,Scenario!$B$11))/60</f>
        <v>55.7333333333333</v>
      </c>
    </row>
    <row r="4078" customFormat="false" ht="15" hidden="false" customHeight="false" outlineLevel="0" collapsed="false">
      <c r="A4078" s="6" t="s">
        <v>6551</v>
      </c>
      <c r="B4078" s="6" t="s">
        <v>7892</v>
      </c>
      <c r="C4078" s="6" t="n">
        <v>1789388175</v>
      </c>
      <c r="D4078" s="6" t="n">
        <v>1789393071</v>
      </c>
      <c r="E4078" s="9" t="n">
        <f aca="false">MAX(0,MIN(D4078,Scenario!$B$12)-MAX(C4078,Scenario!$B$11))/60</f>
        <v>81.6</v>
      </c>
    </row>
    <row r="4079" customFormat="false" ht="15" hidden="false" customHeight="false" outlineLevel="0" collapsed="false">
      <c r="A4079" s="6" t="s">
        <v>6553</v>
      </c>
      <c r="B4079" s="6" t="s">
        <v>7886</v>
      </c>
      <c r="C4079" s="6" t="n">
        <v>1789389149</v>
      </c>
      <c r="D4079" s="6" t="n">
        <v>1789392299</v>
      </c>
      <c r="E4079" s="9" t="n">
        <f aca="false">MAX(0,MIN(D4079,Scenario!$B$12)-MAX(C4079,Scenario!$B$11))/60</f>
        <v>52.5</v>
      </c>
    </row>
    <row r="4080" customFormat="false" ht="15" hidden="false" customHeight="false" outlineLevel="0" collapsed="false">
      <c r="A4080" s="6" t="s">
        <v>6555</v>
      </c>
      <c r="B4080" s="6" t="s">
        <v>7891</v>
      </c>
      <c r="C4080" s="6" t="n">
        <v>1789389204</v>
      </c>
      <c r="D4080" s="6" t="n">
        <v>1789391785</v>
      </c>
      <c r="E4080" s="9" t="n">
        <f aca="false">MAX(0,MIN(D4080,Scenario!$B$12)-MAX(C4080,Scenario!$B$11))/60</f>
        <v>43.0166666666667</v>
      </c>
    </row>
    <row r="4081" customFormat="false" ht="15" hidden="false" customHeight="false" outlineLevel="0" collapsed="false">
      <c r="A4081" s="6" t="s">
        <v>6557</v>
      </c>
      <c r="B4081" s="6" t="s">
        <v>7887</v>
      </c>
      <c r="C4081" s="6" t="n">
        <v>1789389337</v>
      </c>
      <c r="D4081" s="6" t="n">
        <v>1789391955</v>
      </c>
      <c r="E4081" s="9" t="n">
        <f aca="false">MAX(0,MIN(D4081,Scenario!$B$12)-MAX(C4081,Scenario!$B$11))/60</f>
        <v>43.6333333333333</v>
      </c>
    </row>
    <row r="4082" customFormat="false" ht="15" hidden="false" customHeight="false" outlineLevel="0" collapsed="false">
      <c r="A4082" s="6" t="s">
        <v>6561</v>
      </c>
      <c r="B4082" s="6" t="s">
        <v>7885</v>
      </c>
      <c r="C4082" s="6" t="n">
        <v>1789390195</v>
      </c>
      <c r="D4082" s="6" t="n">
        <v>1789393825</v>
      </c>
      <c r="E4082" s="9" t="n">
        <f aca="false">MAX(0,MIN(D4082,Scenario!$B$12)-MAX(C4082,Scenario!$B$11))/60</f>
        <v>60.5</v>
      </c>
    </row>
    <row r="4083" customFormat="false" ht="15" hidden="false" customHeight="false" outlineLevel="0" collapsed="false">
      <c r="A4083" s="6" t="s">
        <v>6531</v>
      </c>
      <c r="B4083" s="6" t="s">
        <v>7890</v>
      </c>
      <c r="C4083" s="6" t="n">
        <v>1789391380</v>
      </c>
      <c r="D4083" s="6" t="n">
        <v>1789392110</v>
      </c>
      <c r="E4083" s="9" t="n">
        <f aca="false">MAX(0,MIN(D4083,Scenario!$B$12)-MAX(C4083,Scenario!$B$11))/60</f>
        <v>12.1666666666667</v>
      </c>
    </row>
    <row r="4084" customFormat="false" ht="15" hidden="false" customHeight="false" outlineLevel="0" collapsed="false">
      <c r="A4084" s="6" t="s">
        <v>6521</v>
      </c>
      <c r="B4084" s="6" t="s">
        <v>7891</v>
      </c>
      <c r="C4084" s="6" t="n">
        <v>1789391795</v>
      </c>
      <c r="D4084" s="6" t="n">
        <v>1789392772</v>
      </c>
      <c r="E4084" s="9" t="n">
        <f aca="false">MAX(0,MIN(D4084,Scenario!$B$12)-MAX(C4084,Scenario!$B$11))/60</f>
        <v>16.2833333333333</v>
      </c>
    </row>
    <row r="4085" customFormat="false" ht="15" hidden="false" customHeight="false" outlineLevel="0" collapsed="false">
      <c r="A4085" s="6" t="s">
        <v>6537</v>
      </c>
      <c r="B4085" s="6" t="s">
        <v>7887</v>
      </c>
      <c r="C4085" s="6" t="n">
        <v>1789391983</v>
      </c>
      <c r="D4085" s="6" t="n">
        <v>1789392224</v>
      </c>
      <c r="E4085" s="9" t="n">
        <f aca="false">MAX(0,MIN(D4085,Scenario!$B$12)-MAX(C4085,Scenario!$B$11))/60</f>
        <v>4.01666666666667</v>
      </c>
    </row>
    <row r="4086" customFormat="false" ht="15" hidden="false" customHeight="false" outlineLevel="0" collapsed="false">
      <c r="A4086" s="6" t="s">
        <v>6567</v>
      </c>
      <c r="B4086" s="6" t="s">
        <v>7890</v>
      </c>
      <c r="C4086" s="6" t="n">
        <v>1789392160</v>
      </c>
      <c r="D4086" s="6" t="n">
        <v>1789393025</v>
      </c>
      <c r="E4086" s="9" t="n">
        <f aca="false">MAX(0,MIN(D4086,Scenario!$B$12)-MAX(C4086,Scenario!$B$11))/60</f>
        <v>14.4166666666667</v>
      </c>
    </row>
    <row r="4087" customFormat="false" ht="15" hidden="false" customHeight="false" outlineLevel="0" collapsed="false">
      <c r="A4087" s="6" t="s">
        <v>6505</v>
      </c>
      <c r="B4087" s="6" t="s">
        <v>7886</v>
      </c>
      <c r="C4087" s="6" t="n">
        <v>1789392306</v>
      </c>
      <c r="D4087" s="6" t="n">
        <v>1789394461</v>
      </c>
      <c r="E4087" s="9" t="n">
        <f aca="false">MAX(0,MIN(D4087,Scenario!$B$12)-MAX(C4087,Scenario!$B$11))/60</f>
        <v>35.9166666666667</v>
      </c>
    </row>
    <row r="4088" customFormat="false" ht="15" hidden="false" customHeight="false" outlineLevel="0" collapsed="false">
      <c r="A4088" s="6" t="s">
        <v>6563</v>
      </c>
      <c r="B4088" s="6" t="s">
        <v>7891</v>
      </c>
      <c r="C4088" s="6" t="n">
        <v>1789392825</v>
      </c>
      <c r="D4088" s="6" t="n">
        <v>1789393618</v>
      </c>
      <c r="E4088" s="9" t="n">
        <f aca="false">MAX(0,MIN(D4088,Scenario!$B$12)-MAX(C4088,Scenario!$B$11))/60</f>
        <v>13.2166666666667</v>
      </c>
    </row>
    <row r="4089" customFormat="false" ht="15" hidden="false" customHeight="false" outlineLevel="0" collapsed="false">
      <c r="A4089" s="6" t="s">
        <v>6549</v>
      </c>
      <c r="B4089" s="6" t="s">
        <v>7890</v>
      </c>
      <c r="C4089" s="6" t="n">
        <v>1789393047</v>
      </c>
      <c r="D4089" s="6" t="n">
        <v>1789396419</v>
      </c>
      <c r="E4089" s="9" t="n">
        <f aca="false">MAX(0,MIN(D4089,Scenario!$B$12)-MAX(C4089,Scenario!$B$11))/60</f>
        <v>56.2</v>
      </c>
    </row>
    <row r="4090" customFormat="false" ht="15" hidden="false" customHeight="false" outlineLevel="0" collapsed="false">
      <c r="A4090" s="6" t="s">
        <v>6565</v>
      </c>
      <c r="B4090" s="6" t="s">
        <v>7892</v>
      </c>
      <c r="C4090" s="6" t="n">
        <v>1789393103</v>
      </c>
      <c r="D4090" s="6" t="n">
        <v>1789395743</v>
      </c>
      <c r="E4090" s="9" t="n">
        <f aca="false">MAX(0,MIN(D4090,Scenario!$B$12)-MAX(C4090,Scenario!$B$11))/60</f>
        <v>44</v>
      </c>
    </row>
    <row r="4091" customFormat="false" ht="15" hidden="false" customHeight="false" outlineLevel="0" collapsed="false">
      <c r="A4091" s="6" t="s">
        <v>6555</v>
      </c>
      <c r="B4091" s="6" t="s">
        <v>7891</v>
      </c>
      <c r="C4091" s="6" t="n">
        <v>1789393685</v>
      </c>
      <c r="D4091" s="6" t="n">
        <v>1789397529</v>
      </c>
      <c r="E4091" s="9" t="n">
        <f aca="false">MAX(0,MIN(D4091,Scenario!$B$12)-MAX(C4091,Scenario!$B$11))/60</f>
        <v>64.0666666666667</v>
      </c>
    </row>
    <row r="4092" customFormat="false" ht="15" hidden="false" customHeight="false" outlineLevel="0" collapsed="false">
      <c r="A4092" s="6" t="s">
        <v>6573</v>
      </c>
      <c r="B4092" s="6" t="s">
        <v>7885</v>
      </c>
      <c r="C4092" s="6" t="n">
        <v>1789394830</v>
      </c>
      <c r="D4092" s="6" t="n">
        <v>1789395308</v>
      </c>
      <c r="E4092" s="9" t="n">
        <f aca="false">MAX(0,MIN(D4092,Scenario!$B$12)-MAX(C4092,Scenario!$B$11))/60</f>
        <v>7.96666666666667</v>
      </c>
    </row>
    <row r="4093" customFormat="false" ht="15" hidden="false" customHeight="false" outlineLevel="0" collapsed="false">
      <c r="A4093" s="6" t="s">
        <v>6573</v>
      </c>
      <c r="B4093" s="6" t="s">
        <v>7889</v>
      </c>
      <c r="C4093" s="6" t="n">
        <v>1789395331</v>
      </c>
      <c r="D4093" s="6" t="n">
        <v>1789397706</v>
      </c>
      <c r="E4093" s="9" t="n">
        <f aca="false">MAX(0,MIN(D4093,Scenario!$B$12)-MAX(C4093,Scenario!$B$11))/60</f>
        <v>39.5833333333333</v>
      </c>
    </row>
    <row r="4094" customFormat="false" ht="15" hidden="false" customHeight="false" outlineLevel="0" collapsed="false">
      <c r="A4094" s="6" t="s">
        <v>6575</v>
      </c>
      <c r="B4094" s="6" t="s">
        <v>7887</v>
      </c>
      <c r="C4094" s="6" t="n">
        <v>1789395568</v>
      </c>
      <c r="D4094" s="6" t="n">
        <v>1789399085</v>
      </c>
      <c r="E4094" s="9" t="n">
        <f aca="false">MAX(0,MIN(D4094,Scenario!$B$12)-MAX(C4094,Scenario!$B$11))/60</f>
        <v>58.6166666666667</v>
      </c>
    </row>
    <row r="4095" customFormat="false" ht="15" hidden="false" customHeight="false" outlineLevel="0" collapsed="false">
      <c r="A4095" s="6" t="s">
        <v>6577</v>
      </c>
      <c r="B4095" s="6" t="s">
        <v>7892</v>
      </c>
      <c r="C4095" s="6" t="n">
        <v>1789396133</v>
      </c>
      <c r="D4095" s="6" t="n">
        <v>1789399155</v>
      </c>
      <c r="E4095" s="9" t="n">
        <f aca="false">MAX(0,MIN(D4095,Scenario!$B$12)-MAX(C4095,Scenario!$B$11))/60</f>
        <v>50.3666666666667</v>
      </c>
    </row>
    <row r="4096" customFormat="false" ht="15" hidden="false" customHeight="false" outlineLevel="0" collapsed="false">
      <c r="A4096" s="6" t="s">
        <v>6583</v>
      </c>
      <c r="B4096" s="6" t="s">
        <v>7890</v>
      </c>
      <c r="C4096" s="6" t="n">
        <v>1789396430</v>
      </c>
      <c r="D4096" s="6" t="n">
        <v>1789399063</v>
      </c>
      <c r="E4096" s="9" t="n">
        <f aca="false">MAX(0,MIN(D4096,Scenario!$B$12)-MAX(C4096,Scenario!$B$11))/60</f>
        <v>43.8833333333333</v>
      </c>
    </row>
    <row r="4097" customFormat="false" ht="15" hidden="false" customHeight="false" outlineLevel="0" collapsed="false">
      <c r="A4097" s="6" t="s">
        <v>6581</v>
      </c>
      <c r="B4097" s="6" t="s">
        <v>7895</v>
      </c>
      <c r="C4097" s="6" t="n">
        <v>1789398024</v>
      </c>
      <c r="D4097" s="6" t="n">
        <v>1789398954</v>
      </c>
      <c r="E4097" s="9" t="n">
        <f aca="false">MAX(0,MIN(D4097,Scenario!$B$12)-MAX(C4097,Scenario!$B$11))/60</f>
        <v>15.5</v>
      </c>
    </row>
    <row r="4098" customFormat="false" ht="15" hidden="false" customHeight="false" outlineLevel="0" collapsed="false">
      <c r="A4098" s="6" t="s">
        <v>6585</v>
      </c>
      <c r="B4098" s="6" t="s">
        <v>7893</v>
      </c>
      <c r="C4098" s="6" t="n">
        <v>1789398024</v>
      </c>
      <c r="D4098" s="6" t="n">
        <v>1789398668</v>
      </c>
      <c r="E4098" s="9" t="n">
        <f aca="false">MAX(0,MIN(D4098,Scenario!$B$12)-MAX(C4098,Scenario!$B$11))/60</f>
        <v>10.7333333333333</v>
      </c>
    </row>
    <row r="4099" customFormat="false" ht="15" hidden="false" customHeight="false" outlineLevel="0" collapsed="false">
      <c r="A4099" s="6" t="s">
        <v>6589</v>
      </c>
      <c r="B4099" s="6" t="s">
        <v>7894</v>
      </c>
      <c r="C4099" s="6" t="n">
        <v>1789398156</v>
      </c>
      <c r="D4099" s="6" t="n">
        <v>1789400178</v>
      </c>
      <c r="E4099" s="9" t="n">
        <f aca="false">MAX(0,MIN(D4099,Scenario!$B$12)-MAX(C4099,Scenario!$B$11))/60</f>
        <v>33.7</v>
      </c>
    </row>
    <row r="4100" customFormat="false" ht="15" hidden="false" customHeight="false" outlineLevel="0" collapsed="false">
      <c r="A4100" s="6" t="s">
        <v>6515</v>
      </c>
      <c r="B4100" s="6" t="s">
        <v>7893</v>
      </c>
      <c r="C4100" s="6" t="n">
        <v>1789398680</v>
      </c>
      <c r="D4100" s="6" t="n">
        <v>1789399131</v>
      </c>
      <c r="E4100" s="9" t="n">
        <f aca="false">MAX(0,MIN(D4100,Scenario!$B$12)-MAX(C4100,Scenario!$B$11))/60</f>
        <v>7.51666666666667</v>
      </c>
    </row>
    <row r="4101" customFormat="false" ht="15" hidden="false" customHeight="false" outlineLevel="0" collapsed="false">
      <c r="A4101" s="6" t="s">
        <v>6585</v>
      </c>
      <c r="B4101" s="6" t="s">
        <v>7889</v>
      </c>
      <c r="C4101" s="6" t="n">
        <v>1789398717</v>
      </c>
      <c r="D4101" s="6" t="n">
        <v>1789400467</v>
      </c>
      <c r="E4101" s="9" t="n">
        <f aca="false">MAX(0,MIN(D4101,Scenario!$B$12)-MAX(C4101,Scenario!$B$11))/60</f>
        <v>29.1666666666667</v>
      </c>
    </row>
    <row r="4102" customFormat="false" ht="15" hidden="false" customHeight="false" outlineLevel="0" collapsed="false">
      <c r="A4102" s="6" t="s">
        <v>6587</v>
      </c>
      <c r="B4102" s="6" t="s">
        <v>7887</v>
      </c>
      <c r="C4102" s="6" t="n">
        <v>1789399145</v>
      </c>
      <c r="D4102" s="6" t="n">
        <v>1789400572</v>
      </c>
      <c r="E4102" s="9" t="n">
        <f aca="false">MAX(0,MIN(D4102,Scenario!$B$12)-MAX(C4102,Scenario!$B$11))/60</f>
        <v>23.7833333333333</v>
      </c>
    </row>
    <row r="4103" customFormat="false" ht="15" hidden="false" customHeight="false" outlineLevel="0" collapsed="false">
      <c r="A4103" s="6" t="s">
        <v>6591</v>
      </c>
      <c r="B4103" s="6" t="s">
        <v>7895</v>
      </c>
      <c r="C4103" s="6" t="n">
        <v>1789400873</v>
      </c>
      <c r="D4103" s="6" t="n">
        <v>1789406135</v>
      </c>
      <c r="E4103" s="9" t="n">
        <f aca="false">MAX(0,MIN(D4103,Scenario!$B$12)-MAX(C4103,Scenario!$B$11))/60</f>
        <v>87.7</v>
      </c>
    </row>
    <row r="4104" customFormat="false" ht="15" hidden="false" customHeight="false" outlineLevel="0" collapsed="false">
      <c r="A4104" s="6" t="s">
        <v>6577</v>
      </c>
      <c r="B4104" s="6" t="s">
        <v>7892</v>
      </c>
      <c r="C4104" s="6" t="n">
        <v>1789400971</v>
      </c>
      <c r="D4104" s="6" t="n">
        <v>1789403595</v>
      </c>
      <c r="E4104" s="9" t="n">
        <f aca="false">MAX(0,MIN(D4104,Scenario!$B$12)-MAX(C4104,Scenario!$B$11))/60</f>
        <v>43.7333333333333</v>
      </c>
    </row>
    <row r="4105" customFormat="false" ht="15" hidden="false" customHeight="false" outlineLevel="0" collapsed="false">
      <c r="A4105" s="6" t="s">
        <v>6593</v>
      </c>
      <c r="B4105" s="6" t="s">
        <v>7893</v>
      </c>
      <c r="C4105" s="6" t="n">
        <v>1789401888</v>
      </c>
      <c r="D4105" s="6" t="n">
        <v>1789403067</v>
      </c>
      <c r="E4105" s="9" t="n">
        <f aca="false">MAX(0,MIN(D4105,Scenario!$B$12)-MAX(C4105,Scenario!$B$11))/60</f>
        <v>19.65</v>
      </c>
    </row>
    <row r="4106" customFormat="false" ht="15" hidden="false" customHeight="false" outlineLevel="0" collapsed="false">
      <c r="A4106" s="6" t="s">
        <v>6595</v>
      </c>
      <c r="B4106" s="6" t="s">
        <v>7890</v>
      </c>
      <c r="C4106" s="6" t="n">
        <v>1789402333</v>
      </c>
      <c r="D4106" s="6" t="n">
        <v>1789404887</v>
      </c>
      <c r="E4106" s="9" t="n">
        <f aca="false">MAX(0,MIN(D4106,Scenario!$B$12)-MAX(C4106,Scenario!$B$11))/60</f>
        <v>42.5666666666667</v>
      </c>
    </row>
    <row r="4107" customFormat="false" ht="15" hidden="false" customHeight="false" outlineLevel="0" collapsed="false">
      <c r="A4107" s="6" t="s">
        <v>6597</v>
      </c>
      <c r="B4107" s="6" t="s">
        <v>7891</v>
      </c>
      <c r="C4107" s="6" t="n">
        <v>1789403357</v>
      </c>
      <c r="D4107" s="6" t="n">
        <v>1789404083</v>
      </c>
      <c r="E4107" s="9" t="n">
        <f aca="false">MAX(0,MIN(D4107,Scenario!$B$12)-MAX(C4107,Scenario!$B$11))/60</f>
        <v>12.1</v>
      </c>
    </row>
    <row r="4108" customFormat="false" ht="15" hidden="false" customHeight="false" outlineLevel="0" collapsed="false">
      <c r="A4108" s="6" t="s">
        <v>6599</v>
      </c>
      <c r="B4108" s="6" t="s">
        <v>7893</v>
      </c>
      <c r="C4108" s="6" t="n">
        <v>1789405068</v>
      </c>
      <c r="D4108" s="6" t="n">
        <v>1789407986</v>
      </c>
      <c r="E4108" s="9" t="n">
        <f aca="false">MAX(0,MIN(D4108,Scenario!$B$12)-MAX(C4108,Scenario!$B$11))/60</f>
        <v>48.6333333333333</v>
      </c>
    </row>
    <row r="4109" customFormat="false" ht="15" hidden="false" customHeight="false" outlineLevel="0" collapsed="false">
      <c r="A4109" s="6" t="s">
        <v>6601</v>
      </c>
      <c r="B4109" s="6" t="s">
        <v>7897</v>
      </c>
      <c r="C4109" s="6" t="n">
        <v>1789405808</v>
      </c>
      <c r="D4109" s="6" t="n">
        <v>1789407864</v>
      </c>
      <c r="E4109" s="9" t="n">
        <f aca="false">MAX(0,MIN(D4109,Scenario!$B$12)-MAX(C4109,Scenario!$B$11))/60</f>
        <v>34.2666666666667</v>
      </c>
    </row>
    <row r="4110" customFormat="false" ht="15" hidden="false" customHeight="false" outlineLevel="0" collapsed="false">
      <c r="A4110" s="6" t="s">
        <v>6595</v>
      </c>
      <c r="B4110" s="6" t="s">
        <v>7890</v>
      </c>
      <c r="C4110" s="6" t="n">
        <v>1789406758</v>
      </c>
      <c r="D4110" s="6" t="n">
        <v>1789411219</v>
      </c>
      <c r="E4110" s="9" t="n">
        <f aca="false">MAX(0,MIN(D4110,Scenario!$B$12)-MAX(C4110,Scenario!$B$11))/60</f>
        <v>74.35</v>
      </c>
    </row>
    <row r="4111" customFormat="false" ht="15" hidden="false" customHeight="false" outlineLevel="0" collapsed="false">
      <c r="A4111" s="6" t="s">
        <v>6603</v>
      </c>
      <c r="B4111" s="6" t="s">
        <v>7894</v>
      </c>
      <c r="C4111" s="6" t="n">
        <v>1789408093</v>
      </c>
      <c r="D4111" s="6" t="n">
        <v>1789410085</v>
      </c>
      <c r="E4111" s="9" t="n">
        <f aca="false">MAX(0,MIN(D4111,Scenario!$B$12)-MAX(C4111,Scenario!$B$11))/60</f>
        <v>33.2</v>
      </c>
    </row>
    <row r="4112" customFormat="false" ht="15" hidden="false" customHeight="false" outlineLevel="0" collapsed="false">
      <c r="A4112" s="6" t="s">
        <v>6605</v>
      </c>
      <c r="B4112" s="6" t="s">
        <v>7895</v>
      </c>
      <c r="C4112" s="6" t="n">
        <v>1789408409</v>
      </c>
      <c r="D4112" s="6" t="n">
        <v>1789411391</v>
      </c>
      <c r="E4112" s="9" t="n">
        <f aca="false">MAX(0,MIN(D4112,Scenario!$B$12)-MAX(C4112,Scenario!$B$11))/60</f>
        <v>49.7</v>
      </c>
    </row>
    <row r="4113" customFormat="false" ht="15" hidden="false" customHeight="false" outlineLevel="0" collapsed="false">
      <c r="A4113" s="6" t="s">
        <v>6465</v>
      </c>
      <c r="B4113" s="6" t="s">
        <v>7896</v>
      </c>
      <c r="C4113" s="6" t="n">
        <v>1789408457</v>
      </c>
      <c r="D4113" s="6" t="n">
        <v>1789413317</v>
      </c>
      <c r="E4113" s="9" t="n">
        <f aca="false">MAX(0,MIN(D4113,Scenario!$B$12)-MAX(C4113,Scenario!$B$11))/60</f>
        <v>81</v>
      </c>
    </row>
    <row r="4114" customFormat="false" ht="15" hidden="false" customHeight="false" outlineLevel="0" collapsed="false">
      <c r="A4114" s="6" t="s">
        <v>6607</v>
      </c>
      <c r="B4114" s="6" t="s">
        <v>7897</v>
      </c>
      <c r="C4114" s="6" t="n">
        <v>1789409820</v>
      </c>
      <c r="D4114" s="6" t="n">
        <v>1789417121</v>
      </c>
      <c r="E4114" s="9" t="n">
        <f aca="false">MAX(0,MIN(D4114,Scenario!$B$12)-MAX(C4114,Scenario!$B$11))/60</f>
        <v>121.683333333333</v>
      </c>
    </row>
    <row r="4115" customFormat="false" ht="15" hidden="false" customHeight="false" outlineLevel="0" collapsed="false">
      <c r="A4115" s="6" t="s">
        <v>6609</v>
      </c>
      <c r="B4115" s="6" t="s">
        <v>7893</v>
      </c>
      <c r="C4115" s="6" t="n">
        <v>1789412127</v>
      </c>
      <c r="D4115" s="6" t="n">
        <v>1789415860</v>
      </c>
      <c r="E4115" s="9" t="n">
        <f aca="false">MAX(0,MIN(D4115,Scenario!$B$12)-MAX(C4115,Scenario!$B$11))/60</f>
        <v>62.2166666666667</v>
      </c>
    </row>
    <row r="4116" customFormat="false" ht="15" hidden="false" customHeight="false" outlineLevel="0" collapsed="false">
      <c r="A4116" s="6" t="s">
        <v>6611</v>
      </c>
      <c r="B4116" s="6" t="s">
        <v>7896</v>
      </c>
      <c r="C4116" s="6" t="n">
        <v>1789413371</v>
      </c>
      <c r="D4116" s="6" t="n">
        <v>1789416695</v>
      </c>
      <c r="E4116" s="9" t="n">
        <f aca="false">MAX(0,MIN(D4116,Scenario!$B$12)-MAX(C4116,Scenario!$B$11))/60</f>
        <v>55.4</v>
      </c>
    </row>
    <row r="4117" customFormat="false" ht="15" hidden="false" customHeight="false" outlineLevel="0" collapsed="false">
      <c r="A4117" s="6" t="s">
        <v>6613</v>
      </c>
      <c r="B4117" s="6" t="s">
        <v>7896</v>
      </c>
      <c r="C4117" s="6" t="n">
        <v>1789416749</v>
      </c>
      <c r="D4117" s="6" t="n">
        <v>1789417311</v>
      </c>
      <c r="E4117" s="9" t="n">
        <f aca="false">MAX(0,MIN(D4117,Scenario!$B$12)-MAX(C4117,Scenario!$B$11))/60</f>
        <v>9.36666666666667</v>
      </c>
    </row>
    <row r="4118" customFormat="false" ht="15" hidden="false" customHeight="false" outlineLevel="0" collapsed="false">
      <c r="A4118" s="6" t="s">
        <v>6613</v>
      </c>
      <c r="B4118" s="6" t="s">
        <v>7894</v>
      </c>
      <c r="C4118" s="6" t="n">
        <v>1789417343</v>
      </c>
      <c r="D4118" s="6" t="n">
        <v>1789419119</v>
      </c>
      <c r="E4118" s="9" t="n">
        <f aca="false">MAX(0,MIN(D4118,Scenario!$B$12)-MAX(C4118,Scenario!$B$11))/60</f>
        <v>29.6</v>
      </c>
    </row>
    <row r="4119" customFormat="false" ht="15" hidden="false" customHeight="false" outlineLevel="0" collapsed="false">
      <c r="A4119" s="6" t="s">
        <v>6617</v>
      </c>
      <c r="B4119" s="6" t="s">
        <v>7896</v>
      </c>
      <c r="C4119" s="6" t="n">
        <v>1789420101</v>
      </c>
      <c r="D4119" s="6" t="n">
        <v>1789423255</v>
      </c>
      <c r="E4119" s="9" t="n">
        <f aca="false">MAX(0,MIN(D4119,Scenario!$B$12)-MAX(C4119,Scenario!$B$11))/60</f>
        <v>52.5666666666667</v>
      </c>
    </row>
    <row r="4120" customFormat="false" ht="15" hidden="false" customHeight="false" outlineLevel="0" collapsed="false">
      <c r="A4120" s="6" t="s">
        <v>6607</v>
      </c>
      <c r="B4120" s="6" t="s">
        <v>7897</v>
      </c>
      <c r="C4120" s="6" t="n">
        <v>1789421405</v>
      </c>
      <c r="D4120" s="6" t="n">
        <v>1789425302</v>
      </c>
      <c r="E4120" s="9" t="n">
        <f aca="false">MAX(0,MIN(D4120,Scenario!$B$12)-MAX(C4120,Scenario!$B$11))/60</f>
        <v>64.95</v>
      </c>
    </row>
    <row r="4121" customFormat="false" ht="15" hidden="false" customHeight="false" outlineLevel="0" collapsed="false">
      <c r="A4121" s="6" t="s">
        <v>6617</v>
      </c>
      <c r="B4121" s="6" t="s">
        <v>7896</v>
      </c>
      <c r="C4121" s="6" t="n">
        <v>1789425063</v>
      </c>
      <c r="D4121" s="6" t="n">
        <v>1789429183</v>
      </c>
      <c r="E4121" s="9" t="n">
        <f aca="false">MAX(0,MIN(D4121,Scenario!$B$12)-MAX(C4121,Scenario!$B$11))/60</f>
        <v>68.6666666666667</v>
      </c>
    </row>
    <row r="4122" customFormat="false" ht="15" hidden="false" customHeight="false" outlineLevel="0" collapsed="false">
      <c r="A4122" s="6" t="s">
        <v>6607</v>
      </c>
      <c r="B4122" s="6" t="s">
        <v>7897</v>
      </c>
      <c r="C4122" s="6" t="n">
        <v>1789428275</v>
      </c>
      <c r="D4122" s="6" t="n">
        <v>1789430874</v>
      </c>
      <c r="E4122" s="9" t="n">
        <f aca="false">MAX(0,MIN(D4122,Scenario!$B$12)-MAX(C4122,Scenario!$B$11))/60</f>
        <v>43.3166666666667</v>
      </c>
    </row>
    <row r="4123" customFormat="false" ht="15" hidden="false" customHeight="false" outlineLevel="0" collapsed="false">
      <c r="A4123" s="6" t="s">
        <v>6615</v>
      </c>
      <c r="B4123" s="6" t="s">
        <v>7884</v>
      </c>
      <c r="C4123" s="6" t="n">
        <v>1789448449</v>
      </c>
      <c r="D4123" s="6" t="n">
        <v>1789450961</v>
      </c>
      <c r="E4123" s="9" t="n">
        <f aca="false">MAX(0,MIN(D4123,Scenario!$B$12)-MAX(C4123,Scenario!$B$11))/60</f>
        <v>41.8666666666667</v>
      </c>
    </row>
    <row r="4124" customFormat="false" ht="15" hidden="false" customHeight="false" outlineLevel="0" collapsed="false">
      <c r="A4124" s="6" t="s">
        <v>6619</v>
      </c>
      <c r="B4124" s="6" t="s">
        <v>7884</v>
      </c>
      <c r="C4124" s="6" t="n">
        <v>1789450989</v>
      </c>
      <c r="D4124" s="6" t="n">
        <v>1789453866</v>
      </c>
      <c r="E4124" s="9" t="n">
        <f aca="false">MAX(0,MIN(D4124,Scenario!$B$12)-MAX(C4124,Scenario!$B$11))/60</f>
        <v>47.95</v>
      </c>
    </row>
    <row r="4125" customFormat="false" ht="15" hidden="false" customHeight="false" outlineLevel="0" collapsed="false">
      <c r="A4125" s="6" t="s">
        <v>6615</v>
      </c>
      <c r="B4125" s="6" t="s">
        <v>7884</v>
      </c>
      <c r="C4125" s="6" t="n">
        <v>1789453880</v>
      </c>
      <c r="D4125" s="6" t="n">
        <v>1789460007</v>
      </c>
      <c r="E4125" s="9" t="n">
        <f aca="false">MAX(0,MIN(D4125,Scenario!$B$12)-MAX(C4125,Scenario!$B$11))/60</f>
        <v>102.116666666667</v>
      </c>
    </row>
    <row r="4126" customFormat="false" ht="15" hidden="false" customHeight="false" outlineLevel="0" collapsed="false">
      <c r="A4126" s="6" t="s">
        <v>6621</v>
      </c>
      <c r="B4126" s="6" t="s">
        <v>7886</v>
      </c>
      <c r="C4126" s="6" t="n">
        <v>1789455624</v>
      </c>
      <c r="D4126" s="6" t="n">
        <v>1789456813</v>
      </c>
      <c r="E4126" s="9" t="n">
        <f aca="false">MAX(0,MIN(D4126,Scenario!$B$12)-MAX(C4126,Scenario!$B$11))/60</f>
        <v>19.8166666666667</v>
      </c>
    </row>
    <row r="4127" customFormat="false" ht="15" hidden="false" customHeight="false" outlineLevel="0" collapsed="false">
      <c r="A4127" s="6" t="s">
        <v>6623</v>
      </c>
      <c r="B4127" s="6" t="s">
        <v>7898</v>
      </c>
      <c r="C4127" s="6" t="n">
        <v>1789457806</v>
      </c>
      <c r="D4127" s="6" t="n">
        <v>1789458915</v>
      </c>
      <c r="E4127" s="9" t="n">
        <f aca="false">MAX(0,MIN(D4127,Scenario!$B$12)-MAX(C4127,Scenario!$B$11))/60</f>
        <v>18.4833333333333</v>
      </c>
    </row>
    <row r="4128" customFormat="false" ht="15" hidden="false" customHeight="false" outlineLevel="0" collapsed="false">
      <c r="A4128" s="6" t="s">
        <v>6625</v>
      </c>
      <c r="B4128" s="6" t="s">
        <v>7885</v>
      </c>
      <c r="C4128" s="6" t="n">
        <v>1789457885</v>
      </c>
      <c r="D4128" s="6" t="n">
        <v>1789459759</v>
      </c>
      <c r="E4128" s="9" t="n">
        <f aca="false">MAX(0,MIN(D4128,Scenario!$B$12)-MAX(C4128,Scenario!$B$11))/60</f>
        <v>31.2333333333333</v>
      </c>
    </row>
    <row r="4129" customFormat="false" ht="15" hidden="false" customHeight="false" outlineLevel="0" collapsed="false">
      <c r="A4129" s="6" t="s">
        <v>6627</v>
      </c>
      <c r="B4129" s="6" t="s">
        <v>7886</v>
      </c>
      <c r="C4129" s="6" t="n">
        <v>1789458923</v>
      </c>
      <c r="D4129" s="6" t="n">
        <v>1789462301</v>
      </c>
      <c r="E4129" s="9" t="n">
        <f aca="false">MAX(0,MIN(D4129,Scenario!$B$12)-MAX(C4129,Scenario!$B$11))/60</f>
        <v>56.3</v>
      </c>
    </row>
    <row r="4130" customFormat="false" ht="15" hidden="false" customHeight="false" outlineLevel="0" collapsed="false">
      <c r="A4130" s="6" t="s">
        <v>6461</v>
      </c>
      <c r="B4130" s="6" t="s">
        <v>7898</v>
      </c>
      <c r="C4130" s="6" t="n">
        <v>1789459628</v>
      </c>
      <c r="D4130" s="6" t="n">
        <v>1789459977</v>
      </c>
      <c r="E4130" s="9" t="n">
        <f aca="false">MAX(0,MIN(D4130,Scenario!$B$12)-MAX(C4130,Scenario!$B$11))/60</f>
        <v>5.81666666666667</v>
      </c>
    </row>
    <row r="4131" customFormat="false" ht="15" hidden="false" customHeight="false" outlineLevel="0" collapsed="false">
      <c r="A4131" s="6" t="s">
        <v>6629</v>
      </c>
      <c r="B4131" s="6" t="s">
        <v>7898</v>
      </c>
      <c r="C4131" s="6" t="n">
        <v>1789460037</v>
      </c>
      <c r="D4131" s="6" t="n">
        <v>1789463506</v>
      </c>
      <c r="E4131" s="9" t="n">
        <f aca="false">MAX(0,MIN(D4131,Scenario!$B$12)-MAX(C4131,Scenario!$B$11))/60</f>
        <v>57.8166666666667</v>
      </c>
    </row>
    <row r="4132" customFormat="false" ht="15" hidden="false" customHeight="false" outlineLevel="0" collapsed="false">
      <c r="A4132" s="6" t="s">
        <v>6631</v>
      </c>
      <c r="B4132" s="6" t="s">
        <v>7885</v>
      </c>
      <c r="C4132" s="6" t="n">
        <v>1789460780</v>
      </c>
      <c r="D4132" s="6" t="n">
        <v>1789461155</v>
      </c>
      <c r="E4132" s="9" t="n">
        <f aca="false">MAX(0,MIN(D4132,Scenario!$B$12)-MAX(C4132,Scenario!$B$11))/60</f>
        <v>6.25</v>
      </c>
    </row>
    <row r="4133" customFormat="false" ht="15" hidden="false" customHeight="false" outlineLevel="0" collapsed="false">
      <c r="A4133" s="6" t="s">
        <v>6523</v>
      </c>
      <c r="B4133" s="6" t="s">
        <v>7884</v>
      </c>
      <c r="C4133" s="6" t="n">
        <v>1789460842</v>
      </c>
      <c r="D4133" s="6" t="n">
        <v>1789461563</v>
      </c>
      <c r="E4133" s="9" t="n">
        <f aca="false">MAX(0,MIN(D4133,Scenario!$B$12)-MAX(C4133,Scenario!$B$11))/60</f>
        <v>12.0166666666667</v>
      </c>
    </row>
    <row r="4134" customFormat="false" ht="15" hidden="false" customHeight="false" outlineLevel="0" collapsed="false">
      <c r="A4134" s="6" t="s">
        <v>6633</v>
      </c>
      <c r="B4134" s="6" t="s">
        <v>7888</v>
      </c>
      <c r="C4134" s="6" t="n">
        <v>1789460923</v>
      </c>
      <c r="D4134" s="6" t="n">
        <v>1789461757</v>
      </c>
      <c r="E4134" s="9" t="n">
        <f aca="false">MAX(0,MIN(D4134,Scenario!$B$12)-MAX(C4134,Scenario!$B$11))/60</f>
        <v>13.9</v>
      </c>
    </row>
    <row r="4135" customFormat="false" ht="15" hidden="false" customHeight="false" outlineLevel="0" collapsed="false">
      <c r="A4135" s="6" t="s">
        <v>6631</v>
      </c>
      <c r="B4135" s="6" t="s">
        <v>7882</v>
      </c>
      <c r="C4135" s="6" t="n">
        <v>1789461175</v>
      </c>
      <c r="D4135" s="6" t="n">
        <v>1789462498</v>
      </c>
      <c r="E4135" s="9" t="n">
        <f aca="false">MAX(0,MIN(D4135,Scenario!$B$12)-MAX(C4135,Scenario!$B$11))/60</f>
        <v>22.05</v>
      </c>
    </row>
    <row r="4136" customFormat="false" ht="15" hidden="false" customHeight="false" outlineLevel="0" collapsed="false">
      <c r="A4136" s="6" t="s">
        <v>6635</v>
      </c>
      <c r="B4136" s="6" t="s">
        <v>7885</v>
      </c>
      <c r="C4136" s="6" t="n">
        <v>1789461881</v>
      </c>
      <c r="D4136" s="6" t="n">
        <v>1789465091</v>
      </c>
      <c r="E4136" s="9" t="n">
        <f aca="false">MAX(0,MIN(D4136,Scenario!$B$12)-MAX(C4136,Scenario!$B$11))/60</f>
        <v>53.5</v>
      </c>
    </row>
    <row r="4137" customFormat="false" ht="15" hidden="false" customHeight="false" outlineLevel="0" collapsed="false">
      <c r="A4137" s="6" t="s">
        <v>6637</v>
      </c>
      <c r="B4137" s="6" t="s">
        <v>7887</v>
      </c>
      <c r="C4137" s="6" t="n">
        <v>1789462862</v>
      </c>
      <c r="D4137" s="6" t="n">
        <v>1789464676</v>
      </c>
      <c r="E4137" s="9" t="n">
        <f aca="false">MAX(0,MIN(D4137,Scenario!$B$12)-MAX(C4137,Scenario!$B$11))/60</f>
        <v>30.2333333333333</v>
      </c>
    </row>
    <row r="4138" customFormat="false" ht="15" hidden="false" customHeight="false" outlineLevel="0" collapsed="false">
      <c r="A4138" s="6" t="s">
        <v>6633</v>
      </c>
      <c r="B4138" s="6" t="s">
        <v>7888</v>
      </c>
      <c r="C4138" s="6" t="n">
        <v>1789463201</v>
      </c>
      <c r="D4138" s="6" t="n">
        <v>1789464099</v>
      </c>
      <c r="E4138" s="9" t="n">
        <f aca="false">MAX(0,MIN(D4138,Scenario!$B$12)-MAX(C4138,Scenario!$B$11))/60</f>
        <v>14.9666666666667</v>
      </c>
    </row>
    <row r="4139" customFormat="false" ht="15" hidden="false" customHeight="false" outlineLevel="0" collapsed="false">
      <c r="A4139" s="6" t="s">
        <v>6639</v>
      </c>
      <c r="B4139" s="6" t="s">
        <v>7886</v>
      </c>
      <c r="C4139" s="6" t="n">
        <v>1789463614</v>
      </c>
      <c r="D4139" s="6" t="n">
        <v>1789466116</v>
      </c>
      <c r="E4139" s="9" t="n">
        <f aca="false">MAX(0,MIN(D4139,Scenario!$B$12)-MAX(C4139,Scenario!$B$11))/60</f>
        <v>41.7</v>
      </c>
    </row>
    <row r="4140" customFormat="false" ht="15" hidden="false" customHeight="false" outlineLevel="0" collapsed="false">
      <c r="A4140" s="6" t="s">
        <v>6641</v>
      </c>
      <c r="B4140" s="6" t="s">
        <v>7884</v>
      </c>
      <c r="C4140" s="6" t="n">
        <v>1789464626</v>
      </c>
      <c r="D4140" s="6" t="n">
        <v>1789467635</v>
      </c>
      <c r="E4140" s="9" t="n">
        <f aca="false">MAX(0,MIN(D4140,Scenario!$B$12)-MAX(C4140,Scenario!$B$11))/60</f>
        <v>50.15</v>
      </c>
    </row>
    <row r="4141" customFormat="false" ht="15" hidden="false" customHeight="false" outlineLevel="0" collapsed="false">
      <c r="A4141" s="6" t="s">
        <v>6643</v>
      </c>
      <c r="B4141" s="6" t="s">
        <v>7887</v>
      </c>
      <c r="C4141" s="6" t="n">
        <v>1789464699</v>
      </c>
      <c r="D4141" s="6" t="n">
        <v>1789466814</v>
      </c>
      <c r="E4141" s="9" t="n">
        <f aca="false">MAX(0,MIN(D4141,Scenario!$B$12)-MAX(C4141,Scenario!$B$11))/60</f>
        <v>35.25</v>
      </c>
    </row>
    <row r="4142" customFormat="false" ht="15" hidden="false" customHeight="false" outlineLevel="0" collapsed="false">
      <c r="A4142" s="6" t="s">
        <v>6645</v>
      </c>
      <c r="B4142" s="6" t="s">
        <v>7898</v>
      </c>
      <c r="C4142" s="6" t="n">
        <v>1789465707</v>
      </c>
      <c r="D4142" s="6" t="n">
        <v>1789466413</v>
      </c>
      <c r="E4142" s="9" t="n">
        <f aca="false">MAX(0,MIN(D4142,Scenario!$B$12)-MAX(C4142,Scenario!$B$11))/60</f>
        <v>11.7666666666667</v>
      </c>
    </row>
    <row r="4143" customFormat="false" ht="15" hidden="false" customHeight="false" outlineLevel="0" collapsed="false">
      <c r="A4143" s="6" t="s">
        <v>6627</v>
      </c>
      <c r="B4143" s="6" t="s">
        <v>7886</v>
      </c>
      <c r="C4143" s="6" t="n">
        <v>1789466127</v>
      </c>
      <c r="D4143" s="6" t="n">
        <v>1789468476</v>
      </c>
      <c r="E4143" s="9" t="n">
        <f aca="false">MAX(0,MIN(D4143,Scenario!$B$12)-MAX(C4143,Scenario!$B$11))/60</f>
        <v>39.15</v>
      </c>
    </row>
    <row r="4144" customFormat="false" ht="15" hidden="false" customHeight="false" outlineLevel="0" collapsed="false">
      <c r="A4144" s="6" t="s">
        <v>6651</v>
      </c>
      <c r="B4144" s="6" t="s">
        <v>7888</v>
      </c>
      <c r="C4144" s="6" t="n">
        <v>1789466403</v>
      </c>
      <c r="D4144" s="6" t="n">
        <v>1789468187</v>
      </c>
      <c r="E4144" s="9" t="n">
        <f aca="false">MAX(0,MIN(D4144,Scenario!$B$12)-MAX(C4144,Scenario!$B$11))/60</f>
        <v>29.7333333333333</v>
      </c>
    </row>
    <row r="4145" customFormat="false" ht="15" hidden="false" customHeight="false" outlineLevel="0" collapsed="false">
      <c r="A4145" s="6" t="s">
        <v>6629</v>
      </c>
      <c r="B4145" s="6" t="s">
        <v>7898</v>
      </c>
      <c r="C4145" s="6" t="n">
        <v>1789466423</v>
      </c>
      <c r="D4145" s="6" t="n">
        <v>1789468615</v>
      </c>
      <c r="E4145" s="9" t="n">
        <f aca="false">MAX(0,MIN(D4145,Scenario!$B$12)-MAX(C4145,Scenario!$B$11))/60</f>
        <v>36.5333333333333</v>
      </c>
    </row>
    <row r="4146" customFormat="false" ht="15" hidden="false" customHeight="false" outlineLevel="0" collapsed="false">
      <c r="A4146" s="6" t="s">
        <v>6645</v>
      </c>
      <c r="B4146" s="6" t="s">
        <v>7885</v>
      </c>
      <c r="C4146" s="6" t="n">
        <v>1789466467</v>
      </c>
      <c r="D4146" s="6" t="n">
        <v>1789468923</v>
      </c>
      <c r="E4146" s="9" t="n">
        <f aca="false">MAX(0,MIN(D4146,Scenario!$B$12)-MAX(C4146,Scenario!$B$11))/60</f>
        <v>40.9333333333333</v>
      </c>
    </row>
    <row r="4147" customFormat="false" ht="15" hidden="false" customHeight="false" outlineLevel="0" collapsed="false">
      <c r="A4147" s="6" t="s">
        <v>6647</v>
      </c>
      <c r="B4147" s="6" t="s">
        <v>7887</v>
      </c>
      <c r="C4147" s="6" t="n">
        <v>1789466845</v>
      </c>
      <c r="D4147" s="6" t="n">
        <v>1789467551</v>
      </c>
      <c r="E4147" s="9" t="n">
        <f aca="false">MAX(0,MIN(D4147,Scenario!$B$12)-MAX(C4147,Scenario!$B$11))/60</f>
        <v>11.7666666666667</v>
      </c>
    </row>
    <row r="4148" customFormat="false" ht="15" hidden="false" customHeight="false" outlineLevel="0" collapsed="false">
      <c r="A4148" s="6" t="s">
        <v>6647</v>
      </c>
      <c r="B4148" s="6" t="s">
        <v>7882</v>
      </c>
      <c r="C4148" s="6" t="n">
        <v>1789467572</v>
      </c>
      <c r="D4148" s="6" t="n">
        <v>1789469614</v>
      </c>
      <c r="E4148" s="9" t="n">
        <f aca="false">MAX(0,MIN(D4148,Scenario!$B$12)-MAX(C4148,Scenario!$B$11))/60</f>
        <v>34.0333333333333</v>
      </c>
    </row>
    <row r="4149" customFormat="false" ht="15" hidden="false" customHeight="false" outlineLevel="0" collapsed="false">
      <c r="A4149" s="6" t="s">
        <v>6653</v>
      </c>
      <c r="B4149" s="6" t="s">
        <v>7887</v>
      </c>
      <c r="C4149" s="6" t="n">
        <v>1789467586</v>
      </c>
      <c r="D4149" s="6" t="n">
        <v>1789467928</v>
      </c>
      <c r="E4149" s="9" t="n">
        <f aca="false">MAX(0,MIN(D4149,Scenario!$B$12)-MAX(C4149,Scenario!$B$11))/60</f>
        <v>5.7</v>
      </c>
    </row>
    <row r="4150" customFormat="false" ht="15" hidden="false" customHeight="false" outlineLevel="0" collapsed="false">
      <c r="A4150" s="6" t="s">
        <v>6649</v>
      </c>
      <c r="B4150" s="6" t="s">
        <v>7884</v>
      </c>
      <c r="C4150" s="6" t="n">
        <v>1789467677</v>
      </c>
      <c r="D4150" s="6" t="n">
        <v>1789469288</v>
      </c>
      <c r="E4150" s="9" t="n">
        <f aca="false">MAX(0,MIN(D4150,Scenario!$B$12)-MAX(C4150,Scenario!$B$11))/60</f>
        <v>26.85</v>
      </c>
    </row>
    <row r="4151" customFormat="false" ht="15" hidden="false" customHeight="false" outlineLevel="0" collapsed="false">
      <c r="A4151" s="6" t="s">
        <v>6643</v>
      </c>
      <c r="B4151" s="6" t="s">
        <v>7887</v>
      </c>
      <c r="C4151" s="6" t="n">
        <v>1789467945</v>
      </c>
      <c r="D4151" s="6" t="n">
        <v>1789473767</v>
      </c>
      <c r="E4151" s="9" t="n">
        <f aca="false">MAX(0,MIN(D4151,Scenario!$B$12)-MAX(C4151,Scenario!$B$11))/60</f>
        <v>97.0333333333333</v>
      </c>
    </row>
    <row r="4152" customFormat="false" ht="15" hidden="false" customHeight="false" outlineLevel="0" collapsed="false">
      <c r="A4152" s="6" t="s">
        <v>6661</v>
      </c>
      <c r="B4152" s="6" t="s">
        <v>7889</v>
      </c>
      <c r="C4152" s="6" t="n">
        <v>1789468439</v>
      </c>
      <c r="D4152" s="6" t="n">
        <v>1789471231</v>
      </c>
      <c r="E4152" s="9" t="n">
        <f aca="false">MAX(0,MIN(D4152,Scenario!$B$12)-MAX(C4152,Scenario!$B$11))/60</f>
        <v>46.5333333333333</v>
      </c>
    </row>
    <row r="4153" customFormat="false" ht="15" hidden="false" customHeight="false" outlineLevel="0" collapsed="false">
      <c r="A4153" s="6" t="s">
        <v>6653</v>
      </c>
      <c r="B4153" s="6" t="s">
        <v>7898</v>
      </c>
      <c r="C4153" s="6" t="n">
        <v>1789468647</v>
      </c>
      <c r="D4153" s="6" t="n">
        <v>1789470312</v>
      </c>
      <c r="E4153" s="9" t="n">
        <f aca="false">MAX(0,MIN(D4153,Scenario!$B$12)-MAX(C4153,Scenario!$B$11))/60</f>
        <v>27.75</v>
      </c>
    </row>
    <row r="4154" customFormat="false" ht="15" hidden="false" customHeight="false" outlineLevel="0" collapsed="false">
      <c r="A4154" s="6" t="s">
        <v>6659</v>
      </c>
      <c r="B4154" s="6" t="s">
        <v>7885</v>
      </c>
      <c r="C4154" s="6" t="n">
        <v>1789468936</v>
      </c>
      <c r="D4154" s="6" t="n">
        <v>1789469292</v>
      </c>
      <c r="E4154" s="9" t="n">
        <f aca="false">MAX(0,MIN(D4154,Scenario!$B$12)-MAX(C4154,Scenario!$B$11))/60</f>
        <v>5.93333333333333</v>
      </c>
    </row>
    <row r="4155" customFormat="false" ht="15" hidden="false" customHeight="false" outlineLevel="0" collapsed="false">
      <c r="A4155" s="6" t="s">
        <v>6657</v>
      </c>
      <c r="B4155" s="6" t="s">
        <v>7884</v>
      </c>
      <c r="C4155" s="6" t="n">
        <v>1789469306</v>
      </c>
      <c r="D4155" s="6" t="n">
        <v>1789469794</v>
      </c>
      <c r="E4155" s="9" t="n">
        <f aca="false">MAX(0,MIN(D4155,Scenario!$B$12)-MAX(C4155,Scenario!$B$11))/60</f>
        <v>8.13333333333333</v>
      </c>
    </row>
    <row r="4156" customFormat="false" ht="15" hidden="false" customHeight="false" outlineLevel="0" collapsed="false">
      <c r="A4156" s="6" t="s">
        <v>6665</v>
      </c>
      <c r="B4156" s="6" t="s">
        <v>7885</v>
      </c>
      <c r="C4156" s="6" t="n">
        <v>1789469310</v>
      </c>
      <c r="D4156" s="6" t="n">
        <v>1789473322</v>
      </c>
      <c r="E4156" s="9" t="n">
        <f aca="false">MAX(0,MIN(D4156,Scenario!$B$12)-MAX(C4156,Scenario!$B$11))/60</f>
        <v>66.8666666666667</v>
      </c>
    </row>
    <row r="4157" customFormat="false" ht="15" hidden="false" customHeight="false" outlineLevel="0" collapsed="false">
      <c r="A4157" s="6" t="s">
        <v>6659</v>
      </c>
      <c r="B4157" s="6" t="s">
        <v>7882</v>
      </c>
      <c r="C4157" s="6" t="n">
        <v>1789469649</v>
      </c>
      <c r="D4157" s="6" t="n">
        <v>1789472542</v>
      </c>
      <c r="E4157" s="9" t="n">
        <f aca="false">MAX(0,MIN(D4157,Scenario!$B$12)-MAX(C4157,Scenario!$B$11))/60</f>
        <v>48.2166666666667</v>
      </c>
    </row>
    <row r="4158" customFormat="false" ht="15" hidden="false" customHeight="false" outlineLevel="0" collapsed="false">
      <c r="A4158" s="6" t="s">
        <v>6657</v>
      </c>
      <c r="B4158" s="6" t="s">
        <v>7884</v>
      </c>
      <c r="C4158" s="6" t="n">
        <v>1789469824</v>
      </c>
      <c r="D4158" s="6" t="n">
        <v>1789471691</v>
      </c>
      <c r="E4158" s="9" t="n">
        <f aca="false">MAX(0,MIN(D4158,Scenario!$B$12)-MAX(C4158,Scenario!$B$11))/60</f>
        <v>31.1166666666667</v>
      </c>
    </row>
    <row r="4159" customFormat="false" ht="15" hidden="false" customHeight="false" outlineLevel="0" collapsed="false">
      <c r="A4159" s="6" t="s">
        <v>6667</v>
      </c>
      <c r="B4159" s="6" t="s">
        <v>7892</v>
      </c>
      <c r="C4159" s="6" t="n">
        <v>1789470810</v>
      </c>
      <c r="D4159" s="6" t="n">
        <v>1789474475</v>
      </c>
      <c r="E4159" s="9" t="n">
        <f aca="false">MAX(0,MIN(D4159,Scenario!$B$12)-MAX(C4159,Scenario!$B$11))/60</f>
        <v>61.0833333333333</v>
      </c>
    </row>
    <row r="4160" customFormat="false" ht="15" hidden="false" customHeight="false" outlineLevel="0" collapsed="false">
      <c r="A4160" s="6" t="s">
        <v>6619</v>
      </c>
      <c r="B4160" s="6" t="s">
        <v>7890</v>
      </c>
      <c r="C4160" s="6" t="n">
        <v>1789471727</v>
      </c>
      <c r="D4160" s="6" t="n">
        <v>1789472656</v>
      </c>
      <c r="E4160" s="9" t="n">
        <f aca="false">MAX(0,MIN(D4160,Scenario!$B$12)-MAX(C4160,Scenario!$B$11))/60</f>
        <v>15.4833333333333</v>
      </c>
    </row>
    <row r="4161" customFormat="false" ht="15" hidden="false" customHeight="false" outlineLevel="0" collapsed="false">
      <c r="A4161" s="6" t="s">
        <v>6669</v>
      </c>
      <c r="B4161" s="6" t="s">
        <v>7886</v>
      </c>
      <c r="C4161" s="6" t="n">
        <v>1789471812</v>
      </c>
      <c r="D4161" s="6" t="n">
        <v>1789475602</v>
      </c>
      <c r="E4161" s="9" t="n">
        <f aca="false">MAX(0,MIN(D4161,Scenario!$B$12)-MAX(C4161,Scenario!$B$11))/60</f>
        <v>63.1666666666667</v>
      </c>
    </row>
    <row r="4162" customFormat="false" ht="15" hidden="false" customHeight="false" outlineLevel="0" collapsed="false">
      <c r="A4162" s="6" t="s">
        <v>6671</v>
      </c>
      <c r="B4162" s="6" t="s">
        <v>7891</v>
      </c>
      <c r="C4162" s="6" t="n">
        <v>1789472245</v>
      </c>
      <c r="D4162" s="6" t="n">
        <v>1789475662</v>
      </c>
      <c r="E4162" s="9" t="n">
        <f aca="false">MAX(0,MIN(D4162,Scenario!$B$12)-MAX(C4162,Scenario!$B$11))/60</f>
        <v>56.95</v>
      </c>
    </row>
    <row r="4163" customFormat="false" ht="15" hidden="false" customHeight="false" outlineLevel="0" collapsed="false">
      <c r="A4163" s="6" t="s">
        <v>6673</v>
      </c>
      <c r="B4163" s="6" t="s">
        <v>7884</v>
      </c>
      <c r="C4163" s="6" t="n">
        <v>1789473236</v>
      </c>
      <c r="D4163" s="6" t="n">
        <v>1789474695</v>
      </c>
      <c r="E4163" s="9" t="n">
        <f aca="false">MAX(0,MIN(D4163,Scenario!$B$12)-MAX(C4163,Scenario!$B$11))/60</f>
        <v>24.3166666666667</v>
      </c>
    </row>
    <row r="4164" customFormat="false" ht="15" hidden="false" customHeight="false" outlineLevel="0" collapsed="false">
      <c r="A4164" s="6" t="s">
        <v>6675</v>
      </c>
      <c r="B4164" s="6" t="s">
        <v>7890</v>
      </c>
      <c r="C4164" s="6" t="n">
        <v>1789473269</v>
      </c>
      <c r="D4164" s="6" t="n">
        <v>1789475276</v>
      </c>
      <c r="E4164" s="9" t="n">
        <f aca="false">MAX(0,MIN(D4164,Scenario!$B$12)-MAX(C4164,Scenario!$B$11))/60</f>
        <v>33.45</v>
      </c>
    </row>
    <row r="4165" customFormat="false" ht="15" hidden="false" customHeight="false" outlineLevel="0" collapsed="false">
      <c r="A4165" s="6" t="s">
        <v>6677</v>
      </c>
      <c r="B4165" s="6" t="s">
        <v>7888</v>
      </c>
      <c r="C4165" s="6" t="n">
        <v>1789473799</v>
      </c>
      <c r="D4165" s="6" t="n">
        <v>1789474478</v>
      </c>
      <c r="E4165" s="9" t="n">
        <f aca="false">MAX(0,MIN(D4165,Scenario!$B$12)-MAX(C4165,Scenario!$B$11))/60</f>
        <v>11.3166666666667</v>
      </c>
    </row>
    <row r="4166" customFormat="false" ht="15" hidden="false" customHeight="false" outlineLevel="0" collapsed="false">
      <c r="A4166" s="6" t="s">
        <v>6679</v>
      </c>
      <c r="B4166" s="6" t="s">
        <v>7898</v>
      </c>
      <c r="C4166" s="6" t="n">
        <v>1789474016</v>
      </c>
      <c r="D4166" s="6" t="n">
        <v>1789474591</v>
      </c>
      <c r="E4166" s="9" t="n">
        <f aca="false">MAX(0,MIN(D4166,Scenario!$B$12)-MAX(C4166,Scenario!$B$11))/60</f>
        <v>9.58333333333333</v>
      </c>
    </row>
    <row r="4167" customFormat="false" ht="15" hidden="false" customHeight="false" outlineLevel="0" collapsed="false">
      <c r="A4167" s="6" t="s">
        <v>6677</v>
      </c>
      <c r="B4167" s="6" t="s">
        <v>7887</v>
      </c>
      <c r="C4167" s="6" t="n">
        <v>1789474533</v>
      </c>
      <c r="D4167" s="6" t="n">
        <v>1789475323</v>
      </c>
      <c r="E4167" s="9" t="n">
        <f aca="false">MAX(0,MIN(D4167,Scenario!$B$12)-MAX(C4167,Scenario!$B$11))/60</f>
        <v>13.1666666666667</v>
      </c>
    </row>
    <row r="4168" customFormat="false" ht="15" hidden="false" customHeight="false" outlineLevel="0" collapsed="false">
      <c r="A4168" s="6" t="s">
        <v>6643</v>
      </c>
      <c r="B4168" s="6" t="s">
        <v>7887</v>
      </c>
      <c r="C4168" s="6" t="n">
        <v>1789475353</v>
      </c>
      <c r="D4168" s="6" t="n">
        <v>1789479255</v>
      </c>
      <c r="E4168" s="9" t="n">
        <f aca="false">MAX(0,MIN(D4168,Scenario!$B$12)-MAX(C4168,Scenario!$B$11))/60</f>
        <v>65.0333333333333</v>
      </c>
    </row>
    <row r="4169" customFormat="false" ht="15" hidden="false" customHeight="false" outlineLevel="0" collapsed="false">
      <c r="A4169" s="6" t="s">
        <v>6665</v>
      </c>
      <c r="B4169" s="6" t="s">
        <v>7885</v>
      </c>
      <c r="C4169" s="6" t="n">
        <v>1789476100</v>
      </c>
      <c r="D4169" s="6" t="n">
        <v>1789477753</v>
      </c>
      <c r="E4169" s="9" t="n">
        <f aca="false">MAX(0,MIN(D4169,Scenario!$B$12)-MAX(C4169,Scenario!$B$11))/60</f>
        <v>27.55</v>
      </c>
    </row>
    <row r="4170" customFormat="false" ht="15" hidden="false" customHeight="false" outlineLevel="0" collapsed="false">
      <c r="A4170" s="6" t="s">
        <v>6681</v>
      </c>
      <c r="B4170" s="6" t="s">
        <v>7892</v>
      </c>
      <c r="C4170" s="6" t="n">
        <v>1789476153</v>
      </c>
      <c r="D4170" s="6" t="n">
        <v>1789477356</v>
      </c>
      <c r="E4170" s="9" t="n">
        <f aca="false">MAX(0,MIN(D4170,Scenario!$B$12)-MAX(C4170,Scenario!$B$11))/60</f>
        <v>20.05</v>
      </c>
    </row>
    <row r="4171" customFormat="false" ht="15" hidden="false" customHeight="false" outlineLevel="0" collapsed="false">
      <c r="A4171" s="6" t="s">
        <v>6679</v>
      </c>
      <c r="B4171" s="6" t="s">
        <v>7898</v>
      </c>
      <c r="C4171" s="6" t="n">
        <v>1789476179</v>
      </c>
      <c r="D4171" s="6" t="n">
        <v>1789476763</v>
      </c>
      <c r="E4171" s="9" t="n">
        <f aca="false">MAX(0,MIN(D4171,Scenario!$B$12)-MAX(C4171,Scenario!$B$11))/60</f>
        <v>9.73333333333333</v>
      </c>
    </row>
    <row r="4172" customFormat="false" ht="15" hidden="false" customHeight="false" outlineLevel="0" collapsed="false">
      <c r="A4172" s="6" t="s">
        <v>6683</v>
      </c>
      <c r="B4172" s="6" t="s">
        <v>7889</v>
      </c>
      <c r="C4172" s="6" t="n">
        <v>1789476565</v>
      </c>
      <c r="D4172" s="6" t="n">
        <v>1789480838</v>
      </c>
      <c r="E4172" s="9" t="n">
        <f aca="false">MAX(0,MIN(D4172,Scenario!$B$12)-MAX(C4172,Scenario!$B$11))/60</f>
        <v>71.2166666666667</v>
      </c>
    </row>
    <row r="4173" customFormat="false" ht="15" hidden="false" customHeight="false" outlineLevel="0" collapsed="false">
      <c r="A4173" s="6" t="s">
        <v>6685</v>
      </c>
      <c r="B4173" s="6" t="s">
        <v>7891</v>
      </c>
      <c r="C4173" s="6" t="n">
        <v>1789476924</v>
      </c>
      <c r="D4173" s="6" t="n">
        <v>1789478835</v>
      </c>
      <c r="E4173" s="9" t="n">
        <f aca="false">MAX(0,MIN(D4173,Scenario!$B$12)-MAX(C4173,Scenario!$B$11))/60</f>
        <v>31.85</v>
      </c>
    </row>
    <row r="4174" customFormat="false" ht="15" hidden="false" customHeight="false" outlineLevel="0" collapsed="false">
      <c r="A4174" s="6" t="s">
        <v>6687</v>
      </c>
      <c r="B4174" s="6" t="s">
        <v>7890</v>
      </c>
      <c r="C4174" s="6" t="n">
        <v>1789477196</v>
      </c>
      <c r="D4174" s="6" t="n">
        <v>1789479248</v>
      </c>
      <c r="E4174" s="9" t="n">
        <f aca="false">MAX(0,MIN(D4174,Scenario!$B$12)-MAX(C4174,Scenario!$B$11))/60</f>
        <v>34.2</v>
      </c>
    </row>
    <row r="4175" customFormat="false" ht="15" hidden="false" customHeight="false" outlineLevel="0" collapsed="false">
      <c r="A4175" s="6" t="s">
        <v>6667</v>
      </c>
      <c r="B4175" s="6" t="s">
        <v>7892</v>
      </c>
      <c r="C4175" s="6" t="n">
        <v>1789477373</v>
      </c>
      <c r="D4175" s="6" t="n">
        <v>1789479162</v>
      </c>
      <c r="E4175" s="9" t="n">
        <f aca="false">MAX(0,MIN(D4175,Scenario!$B$12)-MAX(C4175,Scenario!$B$11))/60</f>
        <v>29.8166666666667</v>
      </c>
    </row>
    <row r="4176" customFormat="false" ht="15" hidden="false" customHeight="false" outlineLevel="0" collapsed="false">
      <c r="A4176" s="6" t="s">
        <v>6689</v>
      </c>
      <c r="B4176" s="6" t="s">
        <v>7886</v>
      </c>
      <c r="C4176" s="6" t="n">
        <v>1789477485</v>
      </c>
      <c r="D4176" s="6" t="n">
        <v>1789478192</v>
      </c>
      <c r="E4176" s="9" t="n">
        <f aca="false">MAX(0,MIN(D4176,Scenario!$B$12)-MAX(C4176,Scenario!$B$11))/60</f>
        <v>11.7833333333333</v>
      </c>
    </row>
    <row r="4177" customFormat="false" ht="15" hidden="false" customHeight="false" outlineLevel="0" collapsed="false">
      <c r="A4177" s="6" t="s">
        <v>6691</v>
      </c>
      <c r="B4177" s="6" t="s">
        <v>7898</v>
      </c>
      <c r="C4177" s="6" t="n">
        <v>1789477804</v>
      </c>
      <c r="D4177" s="6" t="n">
        <v>1789478327</v>
      </c>
      <c r="E4177" s="9" t="n">
        <f aca="false">MAX(0,MIN(D4177,Scenario!$B$12)-MAX(C4177,Scenario!$B$11))/60</f>
        <v>8.71666666666667</v>
      </c>
    </row>
    <row r="4178" customFormat="false" ht="15" hidden="false" customHeight="false" outlineLevel="0" collapsed="false">
      <c r="A4178" s="6" t="s">
        <v>6609</v>
      </c>
      <c r="B4178" s="6" t="s">
        <v>7885</v>
      </c>
      <c r="C4178" s="6" t="n">
        <v>1789477813</v>
      </c>
      <c r="D4178" s="6" t="n">
        <v>1789481598</v>
      </c>
      <c r="E4178" s="9" t="n">
        <f aca="false">MAX(0,MIN(D4178,Scenario!$B$12)-MAX(C4178,Scenario!$B$11))/60</f>
        <v>63.0833333333333</v>
      </c>
    </row>
    <row r="4179" customFormat="false" ht="15" hidden="false" customHeight="false" outlineLevel="0" collapsed="false">
      <c r="A4179" s="6" t="s">
        <v>6689</v>
      </c>
      <c r="B4179" s="6" t="s">
        <v>7898</v>
      </c>
      <c r="C4179" s="6" t="n">
        <v>1789478385</v>
      </c>
      <c r="D4179" s="6" t="n">
        <v>1789479857</v>
      </c>
      <c r="E4179" s="9" t="n">
        <f aca="false">MAX(0,MIN(D4179,Scenario!$B$12)-MAX(C4179,Scenario!$B$11))/60</f>
        <v>24.5333333333333</v>
      </c>
    </row>
    <row r="4180" customFormat="false" ht="15" hidden="false" customHeight="false" outlineLevel="0" collapsed="false">
      <c r="A4180" s="6" t="s">
        <v>6693</v>
      </c>
      <c r="B4180" s="6" t="s">
        <v>7891</v>
      </c>
      <c r="C4180" s="6" t="n">
        <v>1789478862</v>
      </c>
      <c r="D4180" s="6" t="n">
        <v>1789480408</v>
      </c>
      <c r="E4180" s="9" t="n">
        <f aca="false">MAX(0,MIN(D4180,Scenario!$B$12)-MAX(C4180,Scenario!$B$11))/60</f>
        <v>25.7666666666667</v>
      </c>
    </row>
    <row r="4181" customFormat="false" ht="15" hidden="false" customHeight="false" outlineLevel="0" collapsed="false">
      <c r="A4181" s="6" t="s">
        <v>6695</v>
      </c>
      <c r="B4181" s="6" t="s">
        <v>7892</v>
      </c>
      <c r="C4181" s="6" t="n">
        <v>1789479176</v>
      </c>
      <c r="D4181" s="6" t="n">
        <v>1789481738</v>
      </c>
      <c r="E4181" s="9" t="n">
        <f aca="false">MAX(0,MIN(D4181,Scenario!$B$12)-MAX(C4181,Scenario!$B$11))/60</f>
        <v>42.7</v>
      </c>
    </row>
    <row r="4182" customFormat="false" ht="15" hidden="false" customHeight="false" outlineLevel="0" collapsed="false">
      <c r="A4182" s="6" t="s">
        <v>6691</v>
      </c>
      <c r="B4182" s="6" t="s">
        <v>7890</v>
      </c>
      <c r="C4182" s="6" t="n">
        <v>1789479307</v>
      </c>
      <c r="D4182" s="6" t="n">
        <v>1789481302</v>
      </c>
      <c r="E4182" s="9" t="n">
        <f aca="false">MAX(0,MIN(D4182,Scenario!$B$12)-MAX(C4182,Scenario!$B$11))/60</f>
        <v>33.25</v>
      </c>
    </row>
    <row r="4183" customFormat="false" ht="15" hidden="false" customHeight="false" outlineLevel="0" collapsed="false">
      <c r="A4183" s="6" t="s">
        <v>6701</v>
      </c>
      <c r="B4183" s="6" t="s">
        <v>7898</v>
      </c>
      <c r="C4183" s="6" t="n">
        <v>1789479896</v>
      </c>
      <c r="D4183" s="6" t="n">
        <v>1789483356</v>
      </c>
      <c r="E4183" s="9" t="n">
        <f aca="false">MAX(0,MIN(D4183,Scenario!$B$12)-MAX(C4183,Scenario!$B$11))/60</f>
        <v>57.6666666666667</v>
      </c>
    </row>
    <row r="4184" customFormat="false" ht="15" hidden="false" customHeight="false" outlineLevel="0" collapsed="false">
      <c r="A4184" s="6" t="s">
        <v>6699</v>
      </c>
      <c r="B4184" s="6" t="s">
        <v>7891</v>
      </c>
      <c r="C4184" s="6" t="n">
        <v>1789480446</v>
      </c>
      <c r="D4184" s="6" t="n">
        <v>1789483790</v>
      </c>
      <c r="E4184" s="9" t="n">
        <f aca="false">MAX(0,MIN(D4184,Scenario!$B$12)-MAX(C4184,Scenario!$B$11))/60</f>
        <v>55.7333333333333</v>
      </c>
    </row>
    <row r="4185" customFormat="false" ht="15" hidden="false" customHeight="false" outlineLevel="0" collapsed="false">
      <c r="A4185" s="6" t="s">
        <v>6697</v>
      </c>
      <c r="B4185" s="6" t="s">
        <v>7887</v>
      </c>
      <c r="C4185" s="6" t="n">
        <v>1789481067</v>
      </c>
      <c r="D4185" s="6" t="n">
        <v>1789484955</v>
      </c>
      <c r="E4185" s="9" t="n">
        <f aca="false">MAX(0,MIN(D4185,Scenario!$B$12)-MAX(C4185,Scenario!$B$11))/60</f>
        <v>64.8</v>
      </c>
    </row>
    <row r="4186" customFormat="false" ht="15" hidden="false" customHeight="false" outlineLevel="0" collapsed="false">
      <c r="A4186" s="6" t="s">
        <v>6707</v>
      </c>
      <c r="B4186" s="6" t="s">
        <v>7890</v>
      </c>
      <c r="C4186" s="6" t="n">
        <v>1789481360</v>
      </c>
      <c r="D4186" s="6" t="n">
        <v>1789482589</v>
      </c>
      <c r="E4186" s="9" t="n">
        <f aca="false">MAX(0,MIN(D4186,Scenario!$B$12)-MAX(C4186,Scenario!$B$11))/60</f>
        <v>20.4833333333333</v>
      </c>
    </row>
    <row r="4187" customFormat="false" ht="15" hidden="false" customHeight="false" outlineLevel="0" collapsed="false">
      <c r="A4187" s="6" t="s">
        <v>6705</v>
      </c>
      <c r="B4187" s="6" t="s">
        <v>7892</v>
      </c>
      <c r="C4187" s="6" t="n">
        <v>1789481790</v>
      </c>
      <c r="D4187" s="6" t="n">
        <v>1789486293</v>
      </c>
      <c r="E4187" s="9" t="n">
        <f aca="false">MAX(0,MIN(D4187,Scenario!$B$12)-MAX(C4187,Scenario!$B$11))/60</f>
        <v>75.05</v>
      </c>
    </row>
    <row r="4188" customFormat="false" ht="15" hidden="false" customHeight="false" outlineLevel="0" collapsed="false">
      <c r="A4188" s="6" t="s">
        <v>6703</v>
      </c>
      <c r="B4188" s="6" t="s">
        <v>7890</v>
      </c>
      <c r="C4188" s="6" t="n">
        <v>1789482628</v>
      </c>
      <c r="D4188" s="6" t="n">
        <v>1789485320</v>
      </c>
      <c r="E4188" s="9" t="n">
        <f aca="false">MAX(0,MIN(D4188,Scenario!$B$12)-MAX(C4188,Scenario!$B$11))/60</f>
        <v>44.8666666666667</v>
      </c>
    </row>
    <row r="4189" customFormat="false" ht="15" hidden="false" customHeight="false" outlineLevel="0" collapsed="false">
      <c r="A4189" s="6" t="s">
        <v>6685</v>
      </c>
      <c r="B4189" s="6" t="s">
        <v>7891</v>
      </c>
      <c r="C4189" s="6" t="n">
        <v>1789483817</v>
      </c>
      <c r="D4189" s="6" t="n">
        <v>1789487293</v>
      </c>
      <c r="E4189" s="9" t="n">
        <f aca="false">MAX(0,MIN(D4189,Scenario!$B$12)-MAX(C4189,Scenario!$B$11))/60</f>
        <v>57.9333333333333</v>
      </c>
    </row>
    <row r="4190" customFormat="false" ht="15" hidden="false" customHeight="false" outlineLevel="0" collapsed="false">
      <c r="A4190" s="6" t="s">
        <v>6715</v>
      </c>
      <c r="B4190" s="6" t="s">
        <v>7889</v>
      </c>
      <c r="C4190" s="6" t="n">
        <v>1789484230</v>
      </c>
      <c r="D4190" s="6" t="n">
        <v>1789486941</v>
      </c>
      <c r="E4190" s="9" t="n">
        <f aca="false">MAX(0,MIN(D4190,Scenario!$B$12)-MAX(C4190,Scenario!$B$11))/60</f>
        <v>45.1833333333333</v>
      </c>
    </row>
    <row r="4191" customFormat="false" ht="15" hidden="false" customHeight="false" outlineLevel="0" collapsed="false">
      <c r="A4191" s="6" t="s">
        <v>6713</v>
      </c>
      <c r="B4191" s="6" t="s">
        <v>7899</v>
      </c>
      <c r="C4191" s="6" t="n">
        <v>1789484420</v>
      </c>
      <c r="D4191" s="6" t="n">
        <v>1789487023</v>
      </c>
      <c r="E4191" s="9" t="n">
        <f aca="false">MAX(0,MIN(D4191,Scenario!$B$12)-MAX(C4191,Scenario!$B$11))/60</f>
        <v>43.3833333333333</v>
      </c>
    </row>
    <row r="4192" customFormat="false" ht="15" hidden="false" customHeight="false" outlineLevel="0" collapsed="false">
      <c r="A4192" s="6" t="s">
        <v>6711</v>
      </c>
      <c r="B4192" s="6" t="s">
        <v>7895</v>
      </c>
      <c r="C4192" s="6" t="n">
        <v>1789484423</v>
      </c>
      <c r="D4192" s="6" t="n">
        <v>1789485995</v>
      </c>
      <c r="E4192" s="9" t="n">
        <f aca="false">MAX(0,MIN(D4192,Scenario!$B$12)-MAX(C4192,Scenario!$B$11))/60</f>
        <v>26.2</v>
      </c>
    </row>
    <row r="4193" customFormat="false" ht="15" hidden="false" customHeight="false" outlineLevel="0" collapsed="false">
      <c r="A4193" s="6" t="s">
        <v>6717</v>
      </c>
      <c r="B4193" s="6" t="s">
        <v>7893</v>
      </c>
      <c r="C4193" s="6" t="n">
        <v>1789485212</v>
      </c>
      <c r="D4193" s="6" t="n">
        <v>1789485896</v>
      </c>
      <c r="E4193" s="9" t="n">
        <f aca="false">MAX(0,MIN(D4193,Scenario!$B$12)-MAX(C4193,Scenario!$B$11))/60</f>
        <v>11.4</v>
      </c>
    </row>
    <row r="4194" customFormat="false" ht="15" hidden="false" customHeight="false" outlineLevel="0" collapsed="false">
      <c r="A4194" s="6" t="s">
        <v>6719</v>
      </c>
      <c r="B4194" s="6" t="s">
        <v>7894</v>
      </c>
      <c r="C4194" s="6" t="n">
        <v>1789485446</v>
      </c>
      <c r="D4194" s="6" t="n">
        <v>1789487818</v>
      </c>
      <c r="E4194" s="9" t="n">
        <f aca="false">MAX(0,MIN(D4194,Scenario!$B$12)-MAX(C4194,Scenario!$B$11))/60</f>
        <v>39.5333333333333</v>
      </c>
    </row>
    <row r="4195" customFormat="false" ht="15" hidden="false" customHeight="false" outlineLevel="0" collapsed="false">
      <c r="A4195" s="6" t="s">
        <v>6697</v>
      </c>
      <c r="B4195" s="6" t="s">
        <v>7887</v>
      </c>
      <c r="C4195" s="6" t="n">
        <v>1789485704</v>
      </c>
      <c r="D4195" s="6" t="n">
        <v>1789487385</v>
      </c>
      <c r="E4195" s="9" t="n">
        <f aca="false">MAX(0,MIN(D4195,Scenario!$B$12)-MAX(C4195,Scenario!$B$11))/60</f>
        <v>28.0166666666667</v>
      </c>
    </row>
    <row r="4196" customFormat="false" ht="15" hidden="false" customHeight="false" outlineLevel="0" collapsed="false">
      <c r="A4196" s="6" t="s">
        <v>6717</v>
      </c>
      <c r="B4196" s="6" t="s">
        <v>7895</v>
      </c>
      <c r="C4196" s="6" t="n">
        <v>1789486054</v>
      </c>
      <c r="D4196" s="6" t="n">
        <v>1789489054</v>
      </c>
      <c r="E4196" s="9" t="n">
        <f aca="false">MAX(0,MIN(D4196,Scenario!$B$12)-MAX(C4196,Scenario!$B$11))/60</f>
        <v>50</v>
      </c>
    </row>
    <row r="4197" customFormat="false" ht="15" hidden="false" customHeight="false" outlineLevel="0" collapsed="false">
      <c r="A4197" s="6" t="s">
        <v>6695</v>
      </c>
      <c r="B4197" s="6" t="s">
        <v>7892</v>
      </c>
      <c r="C4197" s="6" t="n">
        <v>1789486308</v>
      </c>
      <c r="D4197" s="6" t="n">
        <v>1789488142</v>
      </c>
      <c r="E4197" s="9" t="n">
        <f aca="false">MAX(0,MIN(D4197,Scenario!$B$12)-MAX(C4197,Scenario!$B$11))/60</f>
        <v>30.5666666666667</v>
      </c>
    </row>
    <row r="4198" customFormat="false" ht="15" hidden="false" customHeight="false" outlineLevel="0" collapsed="false">
      <c r="A4198" s="6" t="s">
        <v>6721</v>
      </c>
      <c r="B4198" s="6" t="s">
        <v>7899</v>
      </c>
      <c r="C4198" s="6" t="n">
        <v>1789487069</v>
      </c>
      <c r="D4198" s="6" t="n">
        <v>1789487732</v>
      </c>
      <c r="E4198" s="9" t="n">
        <f aca="false">MAX(0,MIN(D4198,Scenario!$B$12)-MAX(C4198,Scenario!$B$11))/60</f>
        <v>11.05</v>
      </c>
    </row>
    <row r="4199" customFormat="false" ht="15" hidden="false" customHeight="false" outlineLevel="0" collapsed="false">
      <c r="A4199" s="6" t="s">
        <v>6693</v>
      </c>
      <c r="B4199" s="6" t="s">
        <v>7891</v>
      </c>
      <c r="C4199" s="6" t="n">
        <v>1789487314</v>
      </c>
      <c r="D4199" s="6" t="n">
        <v>1789491210</v>
      </c>
      <c r="E4199" s="9" t="n">
        <f aca="false">MAX(0,MIN(D4199,Scenario!$B$12)-MAX(C4199,Scenario!$B$11))/60</f>
        <v>64.9333333333333</v>
      </c>
    </row>
    <row r="4200" customFormat="false" ht="15" hidden="false" customHeight="false" outlineLevel="0" collapsed="false">
      <c r="A4200" s="6" t="s">
        <v>6705</v>
      </c>
      <c r="B4200" s="6" t="s">
        <v>7892</v>
      </c>
      <c r="C4200" s="6" t="n">
        <v>1789488155</v>
      </c>
      <c r="D4200" s="6" t="n">
        <v>1789493758</v>
      </c>
      <c r="E4200" s="9" t="n">
        <f aca="false">MAX(0,MIN(D4200,Scenario!$B$12)-MAX(C4200,Scenario!$B$11))/60</f>
        <v>93.3833333333333</v>
      </c>
    </row>
    <row r="4201" customFormat="false" ht="15" hidden="false" customHeight="false" outlineLevel="0" collapsed="false">
      <c r="A4201" s="6" t="s">
        <v>6723</v>
      </c>
      <c r="B4201" s="6" t="s">
        <v>7889</v>
      </c>
      <c r="C4201" s="6" t="n">
        <v>1789489186</v>
      </c>
      <c r="D4201" s="6" t="n">
        <v>1789489851</v>
      </c>
      <c r="E4201" s="9" t="n">
        <f aca="false">MAX(0,MIN(D4201,Scenario!$B$12)-MAX(C4201,Scenario!$B$11))/60</f>
        <v>11.0833333333333</v>
      </c>
    </row>
    <row r="4202" customFormat="false" ht="15" hidden="false" customHeight="false" outlineLevel="0" collapsed="false">
      <c r="A4202" s="6" t="s">
        <v>6725</v>
      </c>
      <c r="B4202" s="6" t="s">
        <v>7890</v>
      </c>
      <c r="C4202" s="6" t="n">
        <v>1789489704</v>
      </c>
      <c r="D4202" s="6" t="n">
        <v>1789491243</v>
      </c>
      <c r="E4202" s="9" t="n">
        <f aca="false">MAX(0,MIN(D4202,Scenario!$B$12)-MAX(C4202,Scenario!$B$11))/60</f>
        <v>25.65</v>
      </c>
    </row>
    <row r="4203" customFormat="false" ht="15" hidden="false" customHeight="false" outlineLevel="0" collapsed="false">
      <c r="A4203" s="6" t="s">
        <v>6721</v>
      </c>
      <c r="B4203" s="6" t="s">
        <v>7899</v>
      </c>
      <c r="C4203" s="6" t="n">
        <v>1789490235</v>
      </c>
      <c r="D4203" s="6" t="n">
        <v>1789491908</v>
      </c>
      <c r="E4203" s="9" t="n">
        <f aca="false">MAX(0,MIN(D4203,Scenario!$B$12)-MAX(C4203,Scenario!$B$11))/60</f>
        <v>27.8833333333333</v>
      </c>
    </row>
    <row r="4204" customFormat="false" ht="15" hidden="false" customHeight="false" outlineLevel="0" collapsed="false">
      <c r="A4204" s="6" t="s">
        <v>6699</v>
      </c>
      <c r="B4204" s="6" t="s">
        <v>7891</v>
      </c>
      <c r="C4204" s="6" t="n">
        <v>1789491230</v>
      </c>
      <c r="D4204" s="6" t="n">
        <v>1789493327</v>
      </c>
      <c r="E4204" s="9" t="n">
        <f aca="false">MAX(0,MIN(D4204,Scenario!$B$12)-MAX(C4204,Scenario!$B$11))/60</f>
        <v>34.95</v>
      </c>
    </row>
    <row r="4205" customFormat="false" ht="15" hidden="false" customHeight="false" outlineLevel="0" collapsed="false">
      <c r="A4205" s="6" t="s">
        <v>6727</v>
      </c>
      <c r="B4205" s="6" t="s">
        <v>7893</v>
      </c>
      <c r="C4205" s="6" t="n">
        <v>1789491381</v>
      </c>
      <c r="D4205" s="6" t="n">
        <v>1789495035</v>
      </c>
      <c r="E4205" s="9" t="n">
        <f aca="false">MAX(0,MIN(D4205,Scenario!$B$12)-MAX(C4205,Scenario!$B$11))/60</f>
        <v>60.9</v>
      </c>
    </row>
    <row r="4206" customFormat="false" ht="15" hidden="false" customHeight="false" outlineLevel="0" collapsed="false">
      <c r="A4206" s="6" t="s">
        <v>6729</v>
      </c>
      <c r="B4206" s="6" t="s">
        <v>7894</v>
      </c>
      <c r="C4206" s="6" t="n">
        <v>1789493777</v>
      </c>
      <c r="D4206" s="6" t="n">
        <v>1789494507</v>
      </c>
      <c r="E4206" s="9" t="n">
        <f aca="false">MAX(0,MIN(D4206,Scenario!$B$12)-MAX(C4206,Scenario!$B$11))/60</f>
        <v>12.1666666666667</v>
      </c>
    </row>
    <row r="4207" customFormat="false" ht="15" hidden="false" customHeight="false" outlineLevel="0" collapsed="false">
      <c r="A4207" s="6" t="s">
        <v>6731</v>
      </c>
      <c r="B4207" s="6" t="s">
        <v>7897</v>
      </c>
      <c r="C4207" s="6" t="n">
        <v>1789493903</v>
      </c>
      <c r="D4207" s="6" t="n">
        <v>1789496464</v>
      </c>
      <c r="E4207" s="9" t="n">
        <f aca="false">MAX(0,MIN(D4207,Scenario!$B$12)-MAX(C4207,Scenario!$B$11))/60</f>
        <v>42.6833333333333</v>
      </c>
    </row>
    <row r="4208" customFormat="false" ht="15" hidden="false" customHeight="false" outlineLevel="0" collapsed="false">
      <c r="A4208" s="6" t="s">
        <v>6733</v>
      </c>
      <c r="B4208" s="6" t="s">
        <v>7895</v>
      </c>
      <c r="C4208" s="6" t="n">
        <v>1789494434</v>
      </c>
      <c r="D4208" s="6" t="n">
        <v>1789495930</v>
      </c>
      <c r="E4208" s="9" t="n">
        <f aca="false">MAX(0,MIN(D4208,Scenario!$B$12)-MAX(C4208,Scenario!$B$11))/60</f>
        <v>24.9333333333333</v>
      </c>
    </row>
    <row r="4209" customFormat="false" ht="15" hidden="false" customHeight="false" outlineLevel="0" collapsed="false">
      <c r="A4209" s="6" t="s">
        <v>6735</v>
      </c>
      <c r="B4209" s="6" t="s">
        <v>7890</v>
      </c>
      <c r="C4209" s="6" t="n">
        <v>1789495199</v>
      </c>
      <c r="D4209" s="6" t="n">
        <v>1789496266</v>
      </c>
      <c r="E4209" s="9" t="n">
        <f aca="false">MAX(0,MIN(D4209,Scenario!$B$12)-MAX(C4209,Scenario!$B$11))/60</f>
        <v>17.7833333333333</v>
      </c>
    </row>
    <row r="4210" customFormat="false" ht="15" hidden="false" customHeight="false" outlineLevel="0" collapsed="false">
      <c r="A4210" s="6" t="s">
        <v>6737</v>
      </c>
      <c r="B4210" s="6" t="s">
        <v>7894</v>
      </c>
      <c r="C4210" s="6" t="n">
        <v>1789496367</v>
      </c>
      <c r="D4210" s="6" t="n">
        <v>1789497742</v>
      </c>
      <c r="E4210" s="9" t="n">
        <f aca="false">MAX(0,MIN(D4210,Scenario!$B$12)-MAX(C4210,Scenario!$B$11))/60</f>
        <v>22.9166666666667</v>
      </c>
    </row>
    <row r="4211" customFormat="false" ht="15" hidden="false" customHeight="false" outlineLevel="0" collapsed="false">
      <c r="A4211" s="6" t="s">
        <v>6739</v>
      </c>
      <c r="B4211" s="6" t="s">
        <v>7891</v>
      </c>
      <c r="C4211" s="6" t="n">
        <v>1789496486</v>
      </c>
      <c r="D4211" s="6" t="n">
        <v>1789497881</v>
      </c>
      <c r="E4211" s="9" t="n">
        <f aca="false">MAX(0,MIN(D4211,Scenario!$B$12)-MAX(C4211,Scenario!$B$11))/60</f>
        <v>23.25</v>
      </c>
    </row>
    <row r="4212" customFormat="false" ht="15" hidden="false" customHeight="false" outlineLevel="0" collapsed="false">
      <c r="A4212" s="6" t="s">
        <v>6741</v>
      </c>
      <c r="B4212" s="6" t="s">
        <v>7895</v>
      </c>
      <c r="C4212" s="6" t="n">
        <v>1789497086</v>
      </c>
      <c r="D4212" s="6" t="n">
        <v>1789497996</v>
      </c>
      <c r="E4212" s="9" t="n">
        <f aca="false">MAX(0,MIN(D4212,Scenario!$B$12)-MAX(C4212,Scenario!$B$11))/60</f>
        <v>15.1666666666667</v>
      </c>
    </row>
    <row r="4213" customFormat="false" ht="15" hidden="false" customHeight="false" outlineLevel="0" collapsed="false">
      <c r="A4213" s="6" t="s">
        <v>6743</v>
      </c>
      <c r="B4213" s="6" t="s">
        <v>7896</v>
      </c>
      <c r="C4213" s="6" t="n">
        <v>1789497998</v>
      </c>
      <c r="D4213" s="6" t="n">
        <v>1789498554</v>
      </c>
      <c r="E4213" s="9" t="n">
        <f aca="false">MAX(0,MIN(D4213,Scenario!$B$12)-MAX(C4213,Scenario!$B$11))/60</f>
        <v>9.26666666666667</v>
      </c>
    </row>
    <row r="4214" customFormat="false" ht="15" hidden="false" customHeight="false" outlineLevel="0" collapsed="false">
      <c r="A4214" s="6" t="s">
        <v>6743</v>
      </c>
      <c r="B4214" s="6" t="s">
        <v>7894</v>
      </c>
      <c r="C4214" s="6" t="n">
        <v>1789498580</v>
      </c>
      <c r="D4214" s="6" t="n">
        <v>1789500075</v>
      </c>
      <c r="E4214" s="9" t="n">
        <f aca="false">MAX(0,MIN(D4214,Scenario!$B$12)-MAX(C4214,Scenario!$B$11))/60</f>
        <v>24.9166666666667</v>
      </c>
    </row>
    <row r="4215" customFormat="false" ht="15" hidden="false" customHeight="false" outlineLevel="0" collapsed="false">
      <c r="A4215" s="6" t="s">
        <v>6669</v>
      </c>
      <c r="B4215" s="6" t="s">
        <v>7893</v>
      </c>
      <c r="C4215" s="6" t="n">
        <v>1789498583</v>
      </c>
      <c r="D4215" s="6" t="n">
        <v>1789504971</v>
      </c>
      <c r="E4215" s="9" t="n">
        <f aca="false">MAX(0,MIN(D4215,Scenario!$B$12)-MAX(C4215,Scenario!$B$11))/60</f>
        <v>106.466666666667</v>
      </c>
    </row>
    <row r="4216" customFormat="false" ht="15" hidden="false" customHeight="false" outlineLevel="0" collapsed="false">
      <c r="A4216" s="6" t="s">
        <v>6745</v>
      </c>
      <c r="B4216" s="6" t="s">
        <v>7897</v>
      </c>
      <c r="C4216" s="6" t="n">
        <v>1789499950</v>
      </c>
      <c r="D4216" s="6" t="n">
        <v>1789502158</v>
      </c>
      <c r="E4216" s="9" t="n">
        <f aca="false">MAX(0,MIN(D4216,Scenario!$B$12)-MAX(C4216,Scenario!$B$11))/60</f>
        <v>36.8</v>
      </c>
    </row>
    <row r="4217" customFormat="false" ht="15" hidden="false" customHeight="false" outlineLevel="0" collapsed="false">
      <c r="A4217" s="6" t="s">
        <v>6747</v>
      </c>
      <c r="B4217" s="6" t="s">
        <v>7895</v>
      </c>
      <c r="C4217" s="6" t="n">
        <v>1789501516</v>
      </c>
      <c r="D4217" s="6" t="n">
        <v>1789504210</v>
      </c>
      <c r="E4217" s="9" t="n">
        <f aca="false">MAX(0,MIN(D4217,Scenario!$B$12)-MAX(C4217,Scenario!$B$11))/60</f>
        <v>44.9</v>
      </c>
    </row>
    <row r="4218" customFormat="false" ht="15" hidden="false" customHeight="false" outlineLevel="0" collapsed="false">
      <c r="A4218" s="6" t="s">
        <v>6749</v>
      </c>
      <c r="B4218" s="6" t="s">
        <v>7894</v>
      </c>
      <c r="C4218" s="6" t="n">
        <v>1789501892</v>
      </c>
      <c r="D4218" s="6" t="n">
        <v>1789503342</v>
      </c>
      <c r="E4218" s="9" t="n">
        <f aca="false">MAX(0,MIN(D4218,Scenario!$B$12)-MAX(C4218,Scenario!$B$11))/60</f>
        <v>24.1666666666667</v>
      </c>
    </row>
    <row r="4219" customFormat="false" ht="15" hidden="false" customHeight="false" outlineLevel="0" collapsed="false">
      <c r="A4219" s="6" t="s">
        <v>6751</v>
      </c>
      <c r="B4219" s="6" t="s">
        <v>7897</v>
      </c>
      <c r="C4219" s="6" t="n">
        <v>1789502179</v>
      </c>
      <c r="D4219" s="6" t="n">
        <v>1789504664</v>
      </c>
      <c r="E4219" s="9" t="n">
        <f aca="false">MAX(0,MIN(D4219,Scenario!$B$12)-MAX(C4219,Scenario!$B$11))/60</f>
        <v>41.4166666666667</v>
      </c>
    </row>
    <row r="4220" customFormat="false" ht="15" hidden="false" customHeight="false" outlineLevel="0" collapsed="false">
      <c r="A4220" s="6" t="s">
        <v>6753</v>
      </c>
      <c r="B4220" s="6" t="s">
        <v>7894</v>
      </c>
      <c r="C4220" s="6" t="n">
        <v>1789503393</v>
      </c>
      <c r="D4220" s="6" t="n">
        <v>1789504211</v>
      </c>
      <c r="E4220" s="9" t="n">
        <f aca="false">MAX(0,MIN(D4220,Scenario!$B$12)-MAX(C4220,Scenario!$B$11))/60</f>
        <v>13.6333333333333</v>
      </c>
    </row>
    <row r="4221" customFormat="false" ht="15" hidden="false" customHeight="false" outlineLevel="0" collapsed="false">
      <c r="A4221" s="6" t="s">
        <v>6593</v>
      </c>
      <c r="B4221" s="6" t="s">
        <v>7896</v>
      </c>
      <c r="C4221" s="6" t="n">
        <v>1789503666</v>
      </c>
      <c r="D4221" s="6" t="n">
        <v>1789508857</v>
      </c>
      <c r="E4221" s="9" t="n">
        <f aca="false">MAX(0,MIN(D4221,Scenario!$B$12)-MAX(C4221,Scenario!$B$11))/60</f>
        <v>86.5166666666667</v>
      </c>
    </row>
    <row r="4222" customFormat="false" ht="15" hidden="false" customHeight="false" outlineLevel="0" collapsed="false">
      <c r="A4222" s="6" t="s">
        <v>6745</v>
      </c>
      <c r="B4222" s="6" t="s">
        <v>7897</v>
      </c>
      <c r="C4222" s="6" t="n">
        <v>1789504690</v>
      </c>
      <c r="D4222" s="6" t="n">
        <v>1789508746</v>
      </c>
      <c r="E4222" s="9" t="n">
        <f aca="false">MAX(0,MIN(D4222,Scenario!$B$12)-MAX(C4222,Scenario!$B$11))/60</f>
        <v>67.6</v>
      </c>
    </row>
    <row r="4223" customFormat="false" ht="15" hidden="false" customHeight="false" outlineLevel="0" collapsed="false">
      <c r="A4223" s="6" t="s">
        <v>6755</v>
      </c>
      <c r="B4223" s="6" t="s">
        <v>7895</v>
      </c>
      <c r="C4223" s="6" t="n">
        <v>1789505239</v>
      </c>
      <c r="D4223" s="6" t="n">
        <v>1789507806</v>
      </c>
      <c r="E4223" s="9" t="n">
        <f aca="false">MAX(0,MIN(D4223,Scenario!$B$12)-MAX(C4223,Scenario!$B$11))/60</f>
        <v>42.7833333333333</v>
      </c>
    </row>
    <row r="4224" customFormat="false" ht="15" hidden="false" customHeight="false" outlineLevel="0" collapsed="false">
      <c r="A4224" s="6" t="s">
        <v>6749</v>
      </c>
      <c r="B4224" s="6" t="s">
        <v>7894</v>
      </c>
      <c r="C4224" s="6" t="n">
        <v>1789505622</v>
      </c>
      <c r="D4224" s="6" t="n">
        <v>1789506888</v>
      </c>
      <c r="E4224" s="9" t="n">
        <f aca="false">MAX(0,MIN(D4224,Scenario!$B$12)-MAX(C4224,Scenario!$B$11))/60</f>
        <v>21.1</v>
      </c>
    </row>
    <row r="4225" customFormat="false" ht="15" hidden="false" customHeight="false" outlineLevel="0" collapsed="false">
      <c r="A4225" s="6" t="s">
        <v>6669</v>
      </c>
      <c r="B4225" s="6" t="s">
        <v>7893</v>
      </c>
      <c r="C4225" s="6" t="n">
        <v>1789506798</v>
      </c>
      <c r="D4225" s="6" t="n">
        <v>1789510114</v>
      </c>
      <c r="E4225" s="9" t="n">
        <f aca="false">MAX(0,MIN(D4225,Scenario!$B$12)-MAX(C4225,Scenario!$B$11))/60</f>
        <v>55.2666666666667</v>
      </c>
    </row>
    <row r="4226" customFormat="false" ht="15" hidden="false" customHeight="false" outlineLevel="0" collapsed="false">
      <c r="A4226" s="6" t="s">
        <v>6753</v>
      </c>
      <c r="B4226" s="6" t="s">
        <v>7894</v>
      </c>
      <c r="C4226" s="6" t="n">
        <v>1789506918</v>
      </c>
      <c r="D4226" s="6" t="n">
        <v>1789508913</v>
      </c>
      <c r="E4226" s="9" t="n">
        <f aca="false">MAX(0,MIN(D4226,Scenario!$B$12)-MAX(C4226,Scenario!$B$11))/60</f>
        <v>33.25</v>
      </c>
    </row>
    <row r="4227" customFormat="false" ht="15" hidden="false" customHeight="false" outlineLevel="0" collapsed="false">
      <c r="A4227" s="6" t="s">
        <v>6757</v>
      </c>
      <c r="B4227" s="6" t="s">
        <v>7895</v>
      </c>
      <c r="C4227" s="6" t="n">
        <v>1789507841</v>
      </c>
      <c r="D4227" s="6" t="n">
        <v>1789508222</v>
      </c>
      <c r="E4227" s="9" t="n">
        <f aca="false">MAX(0,MIN(D4227,Scenario!$B$12)-MAX(C4227,Scenario!$B$11))/60</f>
        <v>6.35</v>
      </c>
    </row>
    <row r="4228" customFormat="false" ht="15" hidden="false" customHeight="false" outlineLevel="0" collapsed="false">
      <c r="A4228" s="6" t="s">
        <v>6757</v>
      </c>
      <c r="B4228" s="6" t="s">
        <v>7893</v>
      </c>
      <c r="C4228" s="6" t="n">
        <v>1789510124</v>
      </c>
      <c r="D4228" s="6" t="n">
        <v>1789511633</v>
      </c>
      <c r="E4228" s="9" t="n">
        <f aca="false">MAX(0,MIN(D4228,Scenario!$B$12)-MAX(C4228,Scenario!$B$11))/60</f>
        <v>25.15</v>
      </c>
    </row>
    <row r="4229" customFormat="false" ht="15" hidden="false" customHeight="false" outlineLevel="0" collapsed="false">
      <c r="A4229" s="6" t="s">
        <v>6761</v>
      </c>
      <c r="B4229" s="6" t="s">
        <v>7884</v>
      </c>
      <c r="C4229" s="6" t="n">
        <v>1789534818</v>
      </c>
      <c r="D4229" s="6" t="n">
        <v>1789537586</v>
      </c>
      <c r="E4229" s="9" t="n">
        <f aca="false">MAX(0,MIN(D4229,Scenario!$B$12)-MAX(C4229,Scenario!$B$11))/60</f>
        <v>46.1333333333333</v>
      </c>
    </row>
    <row r="4230" customFormat="false" ht="15" hidden="false" customHeight="false" outlineLevel="0" collapsed="false">
      <c r="A4230" s="6" t="s">
        <v>6759</v>
      </c>
      <c r="B4230" s="6" t="s">
        <v>7883</v>
      </c>
      <c r="C4230" s="6" t="n">
        <v>1789534824</v>
      </c>
      <c r="D4230" s="6" t="n">
        <v>1789539214</v>
      </c>
      <c r="E4230" s="9" t="n">
        <f aca="false">MAX(0,MIN(D4230,Scenario!$B$12)-MAX(C4230,Scenario!$B$11))/60</f>
        <v>73.1666666666667</v>
      </c>
    </row>
    <row r="4231" customFormat="false" ht="15" hidden="false" customHeight="false" outlineLevel="0" collapsed="false">
      <c r="A4231" s="6" t="s">
        <v>6767</v>
      </c>
      <c r="B4231" s="6" t="s">
        <v>7882</v>
      </c>
      <c r="C4231" s="6" t="n">
        <v>1789536185</v>
      </c>
      <c r="D4231" s="6" t="n">
        <v>1789537321</v>
      </c>
      <c r="E4231" s="9" t="n">
        <f aca="false">MAX(0,MIN(D4231,Scenario!$B$12)-MAX(C4231,Scenario!$B$11))/60</f>
        <v>18.9333333333333</v>
      </c>
    </row>
    <row r="4232" customFormat="false" ht="15" hidden="false" customHeight="false" outlineLevel="0" collapsed="false">
      <c r="A4232" s="6" t="s">
        <v>6765</v>
      </c>
      <c r="B4232" s="6" t="s">
        <v>7884</v>
      </c>
      <c r="C4232" s="6" t="n">
        <v>1789537605</v>
      </c>
      <c r="D4232" s="6" t="n">
        <v>1789538446</v>
      </c>
      <c r="E4232" s="9" t="n">
        <f aca="false">MAX(0,MIN(D4232,Scenario!$B$12)-MAX(C4232,Scenario!$B$11))/60</f>
        <v>14.0166666666667</v>
      </c>
    </row>
    <row r="4233" customFormat="false" ht="15" hidden="false" customHeight="false" outlineLevel="0" collapsed="false">
      <c r="A4233" s="6" t="s">
        <v>6769</v>
      </c>
      <c r="B4233" s="6" t="s">
        <v>7884</v>
      </c>
      <c r="C4233" s="6" t="n">
        <v>1789538462</v>
      </c>
      <c r="D4233" s="6" t="n">
        <v>1789540968</v>
      </c>
      <c r="E4233" s="9" t="n">
        <f aca="false">MAX(0,MIN(D4233,Scenario!$B$12)-MAX(C4233,Scenario!$B$11))/60</f>
        <v>41.7666666666667</v>
      </c>
    </row>
    <row r="4234" customFormat="false" ht="15" hidden="false" customHeight="false" outlineLevel="0" collapsed="false">
      <c r="A4234" s="6" t="s">
        <v>6771</v>
      </c>
      <c r="B4234" s="6" t="s">
        <v>7883</v>
      </c>
      <c r="C4234" s="6" t="n">
        <v>1789539391</v>
      </c>
      <c r="D4234" s="6" t="n">
        <v>1789541795</v>
      </c>
      <c r="E4234" s="9" t="n">
        <f aca="false">MAX(0,MIN(D4234,Scenario!$B$12)-MAX(C4234,Scenario!$B$11))/60</f>
        <v>40.0666666666667</v>
      </c>
    </row>
    <row r="4235" customFormat="false" ht="15" hidden="false" customHeight="false" outlineLevel="0" collapsed="false">
      <c r="A4235" s="6" t="s">
        <v>6715</v>
      </c>
      <c r="B4235" s="6" t="s">
        <v>7882</v>
      </c>
      <c r="C4235" s="6" t="n">
        <v>1789539533</v>
      </c>
      <c r="D4235" s="6" t="n">
        <v>1789540401</v>
      </c>
      <c r="E4235" s="9" t="n">
        <f aca="false">MAX(0,MIN(D4235,Scenario!$B$12)-MAX(C4235,Scenario!$B$11))/60</f>
        <v>14.4666666666667</v>
      </c>
    </row>
    <row r="4236" customFormat="false" ht="15" hidden="false" customHeight="false" outlineLevel="0" collapsed="false">
      <c r="A4236" s="6" t="s">
        <v>6765</v>
      </c>
      <c r="B4236" s="6" t="s">
        <v>7884</v>
      </c>
      <c r="C4236" s="6" t="n">
        <v>1789540983</v>
      </c>
      <c r="D4236" s="6" t="n">
        <v>1789542486</v>
      </c>
      <c r="E4236" s="9" t="n">
        <f aca="false">MAX(0,MIN(D4236,Scenario!$B$12)-MAX(C4236,Scenario!$B$11))/60</f>
        <v>25.05</v>
      </c>
    </row>
    <row r="4237" customFormat="false" ht="15" hidden="false" customHeight="false" outlineLevel="0" collapsed="false">
      <c r="A4237" s="6" t="s">
        <v>6759</v>
      </c>
      <c r="B4237" s="6" t="s">
        <v>7883</v>
      </c>
      <c r="C4237" s="6" t="n">
        <v>1789541817</v>
      </c>
      <c r="D4237" s="6" t="n">
        <v>1789545708</v>
      </c>
      <c r="E4237" s="9" t="n">
        <f aca="false">MAX(0,MIN(D4237,Scenario!$B$12)-MAX(C4237,Scenario!$B$11))/60</f>
        <v>64.85</v>
      </c>
    </row>
    <row r="4238" customFormat="false" ht="15" hidden="false" customHeight="false" outlineLevel="0" collapsed="false">
      <c r="A4238" s="6" t="s">
        <v>6773</v>
      </c>
      <c r="B4238" s="6" t="s">
        <v>7886</v>
      </c>
      <c r="C4238" s="6" t="n">
        <v>1789542272</v>
      </c>
      <c r="D4238" s="6" t="n">
        <v>1789546616</v>
      </c>
      <c r="E4238" s="9" t="n">
        <f aca="false">MAX(0,MIN(D4238,Scenario!$B$12)-MAX(C4238,Scenario!$B$11))/60</f>
        <v>72.4</v>
      </c>
    </row>
    <row r="4239" customFormat="false" ht="15" hidden="false" customHeight="false" outlineLevel="0" collapsed="false">
      <c r="A4239" s="6" t="s">
        <v>6775</v>
      </c>
      <c r="B4239" s="6" t="s">
        <v>7885</v>
      </c>
      <c r="C4239" s="6" t="n">
        <v>1789542929</v>
      </c>
      <c r="D4239" s="6" t="n">
        <v>1789544942</v>
      </c>
      <c r="E4239" s="9" t="n">
        <f aca="false">MAX(0,MIN(D4239,Scenario!$B$12)-MAX(C4239,Scenario!$B$11))/60</f>
        <v>33.55</v>
      </c>
    </row>
    <row r="4240" customFormat="false" ht="15" hidden="false" customHeight="false" outlineLevel="0" collapsed="false">
      <c r="A4240" s="6" t="s">
        <v>6777</v>
      </c>
      <c r="B4240" s="6" t="s">
        <v>7884</v>
      </c>
      <c r="C4240" s="6" t="n">
        <v>1789544712</v>
      </c>
      <c r="D4240" s="6" t="n">
        <v>1789545259</v>
      </c>
      <c r="E4240" s="9" t="n">
        <f aca="false">MAX(0,MIN(D4240,Scenario!$B$12)-MAX(C4240,Scenario!$B$11))/60</f>
        <v>9.11666666666667</v>
      </c>
    </row>
    <row r="4241" customFormat="false" ht="15" hidden="false" customHeight="false" outlineLevel="0" collapsed="false">
      <c r="A4241" s="6" t="s">
        <v>6779</v>
      </c>
      <c r="B4241" s="6" t="s">
        <v>7898</v>
      </c>
      <c r="C4241" s="6" t="n">
        <v>1789545747</v>
      </c>
      <c r="D4241" s="6" t="n">
        <v>1789546332</v>
      </c>
      <c r="E4241" s="9" t="n">
        <f aca="false">MAX(0,MIN(D4241,Scenario!$B$12)-MAX(C4241,Scenario!$B$11))/60</f>
        <v>9.75</v>
      </c>
    </row>
    <row r="4242" customFormat="false" ht="15" hidden="false" customHeight="false" outlineLevel="0" collapsed="false">
      <c r="A4242" s="6" t="s">
        <v>6781</v>
      </c>
      <c r="B4242" s="6" t="s">
        <v>7884</v>
      </c>
      <c r="C4242" s="6" t="n">
        <v>1789545905</v>
      </c>
      <c r="D4242" s="6" t="n">
        <v>1789547000</v>
      </c>
      <c r="E4242" s="9" t="n">
        <f aca="false">MAX(0,MIN(D4242,Scenario!$B$12)-MAX(C4242,Scenario!$B$11))/60</f>
        <v>18.25</v>
      </c>
    </row>
    <row r="4243" customFormat="false" ht="15" hidden="false" customHeight="false" outlineLevel="0" collapsed="false">
      <c r="A4243" s="6" t="s">
        <v>6783</v>
      </c>
      <c r="B4243" s="6" t="s">
        <v>7885</v>
      </c>
      <c r="C4243" s="6" t="n">
        <v>1789546639</v>
      </c>
      <c r="D4243" s="6" t="n">
        <v>1789550720</v>
      </c>
      <c r="E4243" s="9" t="n">
        <f aca="false">MAX(0,MIN(D4243,Scenario!$B$12)-MAX(C4243,Scenario!$B$11))/60</f>
        <v>68.0166666666667</v>
      </c>
    </row>
    <row r="4244" customFormat="false" ht="15" hidden="false" customHeight="false" outlineLevel="0" collapsed="false">
      <c r="A4244" s="6" t="s">
        <v>6779</v>
      </c>
      <c r="B4244" s="6" t="s">
        <v>7898</v>
      </c>
      <c r="C4244" s="6" t="n">
        <v>1789547095</v>
      </c>
      <c r="D4244" s="6" t="n">
        <v>1789547693</v>
      </c>
      <c r="E4244" s="9" t="n">
        <f aca="false">MAX(0,MIN(D4244,Scenario!$B$12)-MAX(C4244,Scenario!$B$11))/60</f>
        <v>9.96666666666667</v>
      </c>
    </row>
    <row r="4245" customFormat="false" ht="15" hidden="false" customHeight="false" outlineLevel="0" collapsed="false">
      <c r="A4245" s="6" t="s">
        <v>6785</v>
      </c>
      <c r="B4245" s="6" t="s">
        <v>7883</v>
      </c>
      <c r="C4245" s="6" t="n">
        <v>1789547409</v>
      </c>
      <c r="D4245" s="6" t="n">
        <v>1789548537</v>
      </c>
      <c r="E4245" s="9" t="n">
        <f aca="false">MAX(0,MIN(D4245,Scenario!$B$12)-MAX(C4245,Scenario!$B$11))/60</f>
        <v>18.8</v>
      </c>
    </row>
    <row r="4246" customFormat="false" ht="15" hidden="false" customHeight="false" outlineLevel="0" collapsed="false">
      <c r="A4246" s="6" t="s">
        <v>6777</v>
      </c>
      <c r="B4246" s="6" t="s">
        <v>7884</v>
      </c>
      <c r="C4246" s="6" t="n">
        <v>1789548085</v>
      </c>
      <c r="D4246" s="6" t="n">
        <v>1789549368</v>
      </c>
      <c r="E4246" s="9" t="n">
        <f aca="false">MAX(0,MIN(D4246,Scenario!$B$12)-MAX(C4246,Scenario!$B$11))/60</f>
        <v>21.3833333333333</v>
      </c>
    </row>
    <row r="4247" customFormat="false" ht="15" hidden="false" customHeight="false" outlineLevel="0" collapsed="false">
      <c r="A4247" s="6" t="s">
        <v>6787</v>
      </c>
      <c r="B4247" s="6" t="s">
        <v>7887</v>
      </c>
      <c r="C4247" s="6" t="n">
        <v>1789549476</v>
      </c>
      <c r="D4247" s="6" t="n">
        <v>1789550653</v>
      </c>
      <c r="E4247" s="9" t="n">
        <f aca="false">MAX(0,MIN(D4247,Scenario!$B$12)-MAX(C4247,Scenario!$B$11))/60</f>
        <v>19.6166666666667</v>
      </c>
    </row>
    <row r="4248" customFormat="false" ht="15" hidden="false" customHeight="false" outlineLevel="0" collapsed="false">
      <c r="A4248" s="6" t="s">
        <v>6773</v>
      </c>
      <c r="B4248" s="6" t="s">
        <v>7886</v>
      </c>
      <c r="C4248" s="6" t="n">
        <v>1789549628</v>
      </c>
      <c r="D4248" s="6" t="n">
        <v>1789552526</v>
      </c>
      <c r="E4248" s="9" t="n">
        <f aca="false">MAX(0,MIN(D4248,Scenario!$B$12)-MAX(C4248,Scenario!$B$11))/60</f>
        <v>48.3</v>
      </c>
    </row>
    <row r="4249" customFormat="false" ht="15" hidden="false" customHeight="false" outlineLevel="0" collapsed="false">
      <c r="A4249" s="6" t="s">
        <v>6789</v>
      </c>
      <c r="B4249" s="6" t="s">
        <v>7883</v>
      </c>
      <c r="C4249" s="6" t="n">
        <v>1789549919</v>
      </c>
      <c r="D4249" s="6" t="n">
        <v>1789550959</v>
      </c>
      <c r="E4249" s="9" t="n">
        <f aca="false">MAX(0,MIN(D4249,Scenario!$B$12)-MAX(C4249,Scenario!$B$11))/60</f>
        <v>17.3333333333333</v>
      </c>
    </row>
    <row r="4250" customFormat="false" ht="15" hidden="false" customHeight="false" outlineLevel="0" collapsed="false">
      <c r="A4250" s="6" t="s">
        <v>6791</v>
      </c>
      <c r="B4250" s="6" t="s">
        <v>7898</v>
      </c>
      <c r="C4250" s="6" t="n">
        <v>1789550005</v>
      </c>
      <c r="D4250" s="6" t="n">
        <v>1789551258</v>
      </c>
      <c r="E4250" s="9" t="n">
        <f aca="false">MAX(0,MIN(D4250,Scenario!$B$12)-MAX(C4250,Scenario!$B$11))/60</f>
        <v>20.8833333333333</v>
      </c>
    </row>
    <row r="4251" customFormat="false" ht="15" hidden="false" customHeight="false" outlineLevel="0" collapsed="false">
      <c r="A4251" s="6" t="s">
        <v>6795</v>
      </c>
      <c r="B4251" s="6" t="s">
        <v>7887</v>
      </c>
      <c r="C4251" s="6" t="n">
        <v>1789550678</v>
      </c>
      <c r="D4251" s="6" t="n">
        <v>1789552091</v>
      </c>
      <c r="E4251" s="9" t="n">
        <f aca="false">MAX(0,MIN(D4251,Scenario!$B$12)-MAX(C4251,Scenario!$B$11))/60</f>
        <v>23.55</v>
      </c>
    </row>
    <row r="4252" customFormat="false" ht="15" hidden="false" customHeight="false" outlineLevel="0" collapsed="false">
      <c r="A4252" s="6" t="s">
        <v>6793</v>
      </c>
      <c r="B4252" s="6" t="s">
        <v>7885</v>
      </c>
      <c r="C4252" s="6" t="n">
        <v>1789550759</v>
      </c>
      <c r="D4252" s="6" t="n">
        <v>1789555869</v>
      </c>
      <c r="E4252" s="9" t="n">
        <f aca="false">MAX(0,MIN(D4252,Scenario!$B$12)-MAX(C4252,Scenario!$B$11))/60</f>
        <v>85.1666666666667</v>
      </c>
    </row>
    <row r="4253" customFormat="false" ht="15" hidden="false" customHeight="false" outlineLevel="0" collapsed="false">
      <c r="A4253" s="6" t="s">
        <v>6797</v>
      </c>
      <c r="B4253" s="6" t="s">
        <v>7884</v>
      </c>
      <c r="C4253" s="6" t="n">
        <v>1789551391</v>
      </c>
      <c r="D4253" s="6" t="n">
        <v>1789552054</v>
      </c>
      <c r="E4253" s="9" t="n">
        <f aca="false">MAX(0,MIN(D4253,Scenario!$B$12)-MAX(C4253,Scenario!$B$11))/60</f>
        <v>11.05</v>
      </c>
    </row>
    <row r="4254" customFormat="false" ht="15" hidden="false" customHeight="false" outlineLevel="0" collapsed="false">
      <c r="A4254" s="6" t="s">
        <v>6799</v>
      </c>
      <c r="B4254" s="6" t="s">
        <v>7898</v>
      </c>
      <c r="C4254" s="6" t="n">
        <v>1789551659</v>
      </c>
      <c r="D4254" s="6" t="n">
        <v>1789552267</v>
      </c>
      <c r="E4254" s="9" t="n">
        <f aca="false">MAX(0,MIN(D4254,Scenario!$B$12)-MAX(C4254,Scenario!$B$11))/60</f>
        <v>10.1333333333333</v>
      </c>
    </row>
    <row r="4255" customFormat="false" ht="15" hidden="false" customHeight="false" outlineLevel="0" collapsed="false">
      <c r="A4255" s="6" t="s">
        <v>6807</v>
      </c>
      <c r="B4255" s="6" t="s">
        <v>7889</v>
      </c>
      <c r="C4255" s="6" t="n">
        <v>1789552028</v>
      </c>
      <c r="D4255" s="6" t="n">
        <v>1789553688</v>
      </c>
      <c r="E4255" s="9" t="n">
        <f aca="false">MAX(0,MIN(D4255,Scenario!$B$12)-MAX(C4255,Scenario!$B$11))/60</f>
        <v>27.6666666666667</v>
      </c>
    </row>
    <row r="4256" customFormat="false" ht="15" hidden="false" customHeight="false" outlineLevel="0" collapsed="false">
      <c r="A4256" s="6" t="s">
        <v>6801</v>
      </c>
      <c r="B4256" s="6" t="s">
        <v>7884</v>
      </c>
      <c r="C4256" s="6" t="n">
        <v>1789552087</v>
      </c>
      <c r="D4256" s="6" t="n">
        <v>1789555345</v>
      </c>
      <c r="E4256" s="9" t="n">
        <f aca="false">MAX(0,MIN(D4256,Scenario!$B$12)-MAX(C4256,Scenario!$B$11))/60</f>
        <v>54.3</v>
      </c>
    </row>
    <row r="4257" customFormat="false" ht="15" hidden="false" customHeight="false" outlineLevel="0" collapsed="false">
      <c r="A4257" s="6" t="s">
        <v>6803</v>
      </c>
      <c r="B4257" s="6" t="s">
        <v>7887</v>
      </c>
      <c r="C4257" s="6" t="n">
        <v>1789552136</v>
      </c>
      <c r="D4257" s="6" t="n">
        <v>1789554967</v>
      </c>
      <c r="E4257" s="9" t="n">
        <f aca="false">MAX(0,MIN(D4257,Scenario!$B$12)-MAX(C4257,Scenario!$B$11))/60</f>
        <v>47.1833333333333</v>
      </c>
    </row>
    <row r="4258" customFormat="false" ht="15" hidden="false" customHeight="false" outlineLevel="0" collapsed="false">
      <c r="A4258" s="6" t="s">
        <v>6809</v>
      </c>
      <c r="B4258" s="6" t="s">
        <v>7882</v>
      </c>
      <c r="C4258" s="6" t="n">
        <v>1789552354</v>
      </c>
      <c r="D4258" s="6" t="n">
        <v>1789555133</v>
      </c>
      <c r="E4258" s="9" t="n">
        <f aca="false">MAX(0,MIN(D4258,Scenario!$B$12)-MAX(C4258,Scenario!$B$11))/60</f>
        <v>46.3166666666667</v>
      </c>
    </row>
    <row r="4259" customFormat="false" ht="15" hidden="false" customHeight="false" outlineLevel="0" collapsed="false">
      <c r="A4259" s="6" t="s">
        <v>6791</v>
      </c>
      <c r="B4259" s="6" t="s">
        <v>7898</v>
      </c>
      <c r="C4259" s="6" t="n">
        <v>1789552365</v>
      </c>
      <c r="D4259" s="6" t="n">
        <v>1789553182</v>
      </c>
      <c r="E4259" s="9" t="n">
        <f aca="false">MAX(0,MIN(D4259,Scenario!$B$12)-MAX(C4259,Scenario!$B$11))/60</f>
        <v>13.6166666666667</v>
      </c>
    </row>
    <row r="4260" customFormat="false" ht="15" hidden="false" customHeight="false" outlineLevel="0" collapsed="false">
      <c r="A4260" s="6" t="s">
        <v>6805</v>
      </c>
      <c r="B4260" s="6" t="s">
        <v>7886</v>
      </c>
      <c r="C4260" s="6" t="n">
        <v>1789552541</v>
      </c>
      <c r="D4260" s="6" t="n">
        <v>1789556240</v>
      </c>
      <c r="E4260" s="9" t="n">
        <f aca="false">MAX(0,MIN(D4260,Scenario!$B$12)-MAX(C4260,Scenario!$B$11))/60</f>
        <v>61.65</v>
      </c>
    </row>
    <row r="4261" customFormat="false" ht="15" hidden="false" customHeight="false" outlineLevel="0" collapsed="false">
      <c r="A4261" s="6" t="s">
        <v>6811</v>
      </c>
      <c r="B4261" s="6" t="s">
        <v>7883</v>
      </c>
      <c r="C4261" s="6" t="n">
        <v>1789552846</v>
      </c>
      <c r="D4261" s="6" t="n">
        <v>1789556028</v>
      </c>
      <c r="E4261" s="9" t="n">
        <f aca="false">MAX(0,MIN(D4261,Scenario!$B$12)-MAX(C4261,Scenario!$B$11))/60</f>
        <v>53.0333333333333</v>
      </c>
    </row>
    <row r="4262" customFormat="false" ht="15" hidden="false" customHeight="false" outlineLevel="0" collapsed="false">
      <c r="A4262" s="6" t="s">
        <v>6813</v>
      </c>
      <c r="B4262" s="6" t="s">
        <v>7898</v>
      </c>
      <c r="C4262" s="6" t="n">
        <v>1789553226</v>
      </c>
      <c r="D4262" s="6" t="n">
        <v>1789556210</v>
      </c>
      <c r="E4262" s="9" t="n">
        <f aca="false">MAX(0,MIN(D4262,Scenario!$B$12)-MAX(C4262,Scenario!$B$11))/60</f>
        <v>49.7333333333333</v>
      </c>
    </row>
    <row r="4263" customFormat="false" ht="15" hidden="false" customHeight="false" outlineLevel="0" collapsed="false">
      <c r="A4263" s="6" t="s">
        <v>6815</v>
      </c>
      <c r="B4263" s="6" t="s">
        <v>7887</v>
      </c>
      <c r="C4263" s="6" t="n">
        <v>1789555001</v>
      </c>
      <c r="D4263" s="6" t="n">
        <v>1789555390</v>
      </c>
      <c r="E4263" s="9" t="n">
        <f aca="false">MAX(0,MIN(D4263,Scenario!$B$12)-MAX(C4263,Scenario!$B$11))/60</f>
        <v>6.48333333333333</v>
      </c>
    </row>
    <row r="4264" customFormat="false" ht="15" hidden="false" customHeight="false" outlineLevel="0" collapsed="false">
      <c r="A4264" s="6" t="s">
        <v>6797</v>
      </c>
      <c r="B4264" s="6" t="s">
        <v>7884</v>
      </c>
      <c r="C4264" s="6" t="n">
        <v>1789555355</v>
      </c>
      <c r="D4264" s="6" t="n">
        <v>1789556012</v>
      </c>
      <c r="E4264" s="9" t="n">
        <f aca="false">MAX(0,MIN(D4264,Scenario!$B$12)-MAX(C4264,Scenario!$B$11))/60</f>
        <v>10.95</v>
      </c>
    </row>
    <row r="4265" customFormat="false" ht="15" hidden="false" customHeight="false" outlineLevel="0" collapsed="false">
      <c r="A4265" s="6" t="s">
        <v>6815</v>
      </c>
      <c r="B4265" s="6" t="s">
        <v>7887</v>
      </c>
      <c r="C4265" s="6" t="n">
        <v>1789555428</v>
      </c>
      <c r="D4265" s="6" t="n">
        <v>1789557488</v>
      </c>
      <c r="E4265" s="9" t="n">
        <f aca="false">MAX(0,MIN(D4265,Scenario!$B$12)-MAX(C4265,Scenario!$B$11))/60</f>
        <v>34.3333333333333</v>
      </c>
    </row>
    <row r="4266" customFormat="false" ht="15" hidden="false" customHeight="false" outlineLevel="0" collapsed="false">
      <c r="A4266" s="6" t="s">
        <v>6783</v>
      </c>
      <c r="B4266" s="6" t="s">
        <v>7885</v>
      </c>
      <c r="C4266" s="6" t="n">
        <v>1789555890</v>
      </c>
      <c r="D4266" s="6" t="n">
        <v>1789559636</v>
      </c>
      <c r="E4266" s="9" t="n">
        <f aca="false">MAX(0,MIN(D4266,Scenario!$B$12)-MAX(C4266,Scenario!$B$11))/60</f>
        <v>62.4333333333333</v>
      </c>
    </row>
    <row r="4267" customFormat="false" ht="15" hidden="false" customHeight="false" outlineLevel="0" collapsed="false">
      <c r="A4267" s="6" t="s">
        <v>6817</v>
      </c>
      <c r="B4267" s="6" t="s">
        <v>7884</v>
      </c>
      <c r="C4267" s="6" t="n">
        <v>1789556038</v>
      </c>
      <c r="D4267" s="6" t="n">
        <v>1789559339</v>
      </c>
      <c r="E4267" s="9" t="n">
        <f aca="false">MAX(0,MIN(D4267,Scenario!$B$12)-MAX(C4267,Scenario!$B$11))/60</f>
        <v>55.0166666666667</v>
      </c>
    </row>
    <row r="4268" customFormat="false" ht="15" hidden="false" customHeight="false" outlineLevel="0" collapsed="false">
      <c r="A4268" s="6" t="s">
        <v>6805</v>
      </c>
      <c r="B4268" s="6" t="s">
        <v>7886</v>
      </c>
      <c r="C4268" s="6" t="n">
        <v>1789557783</v>
      </c>
      <c r="D4268" s="6" t="n">
        <v>1789560175</v>
      </c>
      <c r="E4268" s="9" t="n">
        <f aca="false">MAX(0,MIN(D4268,Scenario!$B$12)-MAX(C4268,Scenario!$B$11))/60</f>
        <v>39.8666666666667</v>
      </c>
    </row>
    <row r="4269" customFormat="false" ht="15" hidden="false" customHeight="false" outlineLevel="0" collapsed="false">
      <c r="A4269" s="6" t="s">
        <v>6819</v>
      </c>
      <c r="B4269" s="6" t="s">
        <v>7892</v>
      </c>
      <c r="C4269" s="6" t="n">
        <v>1789558457</v>
      </c>
      <c r="D4269" s="6" t="n">
        <v>1789563273</v>
      </c>
      <c r="E4269" s="9" t="n">
        <f aca="false">MAX(0,MIN(D4269,Scenario!$B$12)-MAX(C4269,Scenario!$B$11))/60</f>
        <v>80.2666666666667</v>
      </c>
    </row>
    <row r="4270" customFormat="false" ht="15" hidden="false" customHeight="false" outlineLevel="0" collapsed="false">
      <c r="A4270" s="6" t="s">
        <v>6821</v>
      </c>
      <c r="B4270" s="6" t="s">
        <v>7891</v>
      </c>
      <c r="C4270" s="6" t="n">
        <v>1789558572</v>
      </c>
      <c r="D4270" s="6" t="n">
        <v>1789561653</v>
      </c>
      <c r="E4270" s="9" t="n">
        <f aca="false">MAX(0,MIN(D4270,Scenario!$B$12)-MAX(C4270,Scenario!$B$11))/60</f>
        <v>51.35</v>
      </c>
    </row>
    <row r="4271" customFormat="false" ht="15" hidden="false" customHeight="false" outlineLevel="0" collapsed="false">
      <c r="A4271" s="6" t="s">
        <v>6823</v>
      </c>
      <c r="B4271" s="6" t="s">
        <v>7890</v>
      </c>
      <c r="C4271" s="6" t="n">
        <v>1789558706</v>
      </c>
      <c r="D4271" s="6" t="n">
        <v>1789563944</v>
      </c>
      <c r="E4271" s="9" t="n">
        <f aca="false">MAX(0,MIN(D4271,Scenario!$B$12)-MAX(C4271,Scenario!$B$11))/60</f>
        <v>87.3</v>
      </c>
    </row>
    <row r="4272" customFormat="false" ht="15" hidden="false" customHeight="false" outlineLevel="0" collapsed="false">
      <c r="A4272" s="6" t="s">
        <v>6825</v>
      </c>
      <c r="B4272" s="6" t="s">
        <v>7883</v>
      </c>
      <c r="C4272" s="6" t="n">
        <v>1789559032</v>
      </c>
      <c r="D4272" s="6" t="n">
        <v>1789559520</v>
      </c>
      <c r="E4272" s="9" t="n">
        <f aca="false">MAX(0,MIN(D4272,Scenario!$B$12)-MAX(C4272,Scenario!$B$11))/60</f>
        <v>8.13333333333333</v>
      </c>
    </row>
    <row r="4273" customFormat="false" ht="15" hidden="false" customHeight="false" outlineLevel="0" collapsed="false">
      <c r="A4273" s="6" t="s">
        <v>6827</v>
      </c>
      <c r="B4273" s="6" t="s">
        <v>7887</v>
      </c>
      <c r="C4273" s="6" t="n">
        <v>1789559113</v>
      </c>
      <c r="D4273" s="6" t="n">
        <v>1789560677</v>
      </c>
      <c r="E4273" s="9" t="n">
        <f aca="false">MAX(0,MIN(D4273,Scenario!$B$12)-MAX(C4273,Scenario!$B$11))/60</f>
        <v>26.0666666666667</v>
      </c>
    </row>
    <row r="4274" customFormat="false" ht="15" hidden="false" customHeight="false" outlineLevel="0" collapsed="false">
      <c r="A4274" s="6" t="s">
        <v>6825</v>
      </c>
      <c r="B4274" s="6" t="s">
        <v>7889</v>
      </c>
      <c r="C4274" s="6" t="n">
        <v>1789559535</v>
      </c>
      <c r="D4274" s="6" t="n">
        <v>1789561737</v>
      </c>
      <c r="E4274" s="9" t="n">
        <f aca="false">MAX(0,MIN(D4274,Scenario!$B$12)-MAX(C4274,Scenario!$B$11))/60</f>
        <v>36.7</v>
      </c>
    </row>
    <row r="4275" customFormat="false" ht="15" hidden="false" customHeight="false" outlineLevel="0" collapsed="false">
      <c r="A4275" s="6" t="s">
        <v>6829</v>
      </c>
      <c r="B4275" s="6" t="s">
        <v>7898</v>
      </c>
      <c r="C4275" s="6" t="n">
        <v>1789559714</v>
      </c>
      <c r="D4275" s="6" t="n">
        <v>1789561369</v>
      </c>
      <c r="E4275" s="9" t="n">
        <f aca="false">MAX(0,MIN(D4275,Scenario!$B$12)-MAX(C4275,Scenario!$B$11))/60</f>
        <v>27.5833333333333</v>
      </c>
    </row>
    <row r="4276" customFormat="false" ht="15" hidden="false" customHeight="false" outlineLevel="0" collapsed="false">
      <c r="A4276" s="6" t="s">
        <v>6831</v>
      </c>
      <c r="B4276" s="6" t="s">
        <v>7884</v>
      </c>
      <c r="C4276" s="6" t="n">
        <v>1789560002</v>
      </c>
      <c r="D4276" s="6" t="n">
        <v>1789561558</v>
      </c>
      <c r="E4276" s="9" t="n">
        <f aca="false">MAX(0,MIN(D4276,Scenario!$B$12)-MAX(C4276,Scenario!$B$11))/60</f>
        <v>25.9333333333333</v>
      </c>
    </row>
    <row r="4277" customFormat="false" ht="15" hidden="false" customHeight="false" outlineLevel="0" collapsed="false">
      <c r="A4277" s="6" t="s">
        <v>6833</v>
      </c>
      <c r="B4277" s="6" t="s">
        <v>7883</v>
      </c>
      <c r="C4277" s="6" t="n">
        <v>1789560197</v>
      </c>
      <c r="D4277" s="6" t="n">
        <v>1789562216</v>
      </c>
      <c r="E4277" s="9" t="n">
        <f aca="false">MAX(0,MIN(D4277,Scenario!$B$12)-MAX(C4277,Scenario!$B$11))/60</f>
        <v>33.65</v>
      </c>
    </row>
    <row r="4278" customFormat="false" ht="15" hidden="false" customHeight="false" outlineLevel="0" collapsed="false">
      <c r="A4278" s="6" t="s">
        <v>6815</v>
      </c>
      <c r="B4278" s="6" t="s">
        <v>7887</v>
      </c>
      <c r="C4278" s="6" t="n">
        <v>1789560707</v>
      </c>
      <c r="D4278" s="6" t="n">
        <v>1789564099</v>
      </c>
      <c r="E4278" s="9" t="n">
        <f aca="false">MAX(0,MIN(D4278,Scenario!$B$12)-MAX(C4278,Scenario!$B$11))/60</f>
        <v>56.5333333333333</v>
      </c>
    </row>
    <row r="4279" customFormat="false" ht="15" hidden="false" customHeight="false" outlineLevel="0" collapsed="false">
      <c r="A4279" s="6" t="s">
        <v>6837</v>
      </c>
      <c r="B4279" s="6" t="s">
        <v>7898</v>
      </c>
      <c r="C4279" s="6" t="n">
        <v>1789561381</v>
      </c>
      <c r="D4279" s="6" t="n">
        <v>1789563727</v>
      </c>
      <c r="E4279" s="9" t="n">
        <f aca="false">MAX(0,MIN(D4279,Scenario!$B$12)-MAX(C4279,Scenario!$B$11))/60</f>
        <v>39.1</v>
      </c>
    </row>
    <row r="4280" customFormat="false" ht="15" hidden="false" customHeight="false" outlineLevel="0" collapsed="false">
      <c r="A4280" s="6" t="s">
        <v>6835</v>
      </c>
      <c r="B4280" s="6" t="s">
        <v>7891</v>
      </c>
      <c r="C4280" s="6" t="n">
        <v>1789561701</v>
      </c>
      <c r="D4280" s="6" t="n">
        <v>1789562242</v>
      </c>
      <c r="E4280" s="9" t="n">
        <f aca="false">MAX(0,MIN(D4280,Scenario!$B$12)-MAX(C4280,Scenario!$B$11))/60</f>
        <v>9.01666666666667</v>
      </c>
    </row>
    <row r="4281" customFormat="false" ht="15" hidden="false" customHeight="false" outlineLevel="0" collapsed="false">
      <c r="A4281" s="6" t="s">
        <v>6839</v>
      </c>
      <c r="B4281" s="6" t="s">
        <v>7891</v>
      </c>
      <c r="C4281" s="6" t="n">
        <v>1789562668</v>
      </c>
      <c r="D4281" s="6" t="n">
        <v>1789563746</v>
      </c>
      <c r="E4281" s="9" t="n">
        <f aca="false">MAX(0,MIN(D4281,Scenario!$B$12)-MAX(C4281,Scenario!$B$11))/60</f>
        <v>17.9666666666667</v>
      </c>
    </row>
    <row r="4282" customFormat="false" ht="15" hidden="false" customHeight="false" outlineLevel="0" collapsed="false">
      <c r="A4282" s="6" t="s">
        <v>6819</v>
      </c>
      <c r="B4282" s="6" t="s">
        <v>7892</v>
      </c>
      <c r="C4282" s="6" t="n">
        <v>1789563985</v>
      </c>
      <c r="D4282" s="6" t="n">
        <v>1789567620</v>
      </c>
      <c r="E4282" s="9" t="n">
        <f aca="false">MAX(0,MIN(D4282,Scenario!$B$12)-MAX(C4282,Scenario!$B$11))/60</f>
        <v>60.5833333333333</v>
      </c>
    </row>
    <row r="4283" customFormat="false" ht="15" hidden="false" customHeight="false" outlineLevel="0" collapsed="false">
      <c r="A4283" s="6" t="s">
        <v>6827</v>
      </c>
      <c r="B4283" s="6" t="s">
        <v>7887</v>
      </c>
      <c r="C4283" s="6" t="n">
        <v>1789564123</v>
      </c>
      <c r="D4283" s="6" t="n">
        <v>1789565066</v>
      </c>
      <c r="E4283" s="9" t="n">
        <f aca="false">MAX(0,MIN(D4283,Scenario!$B$12)-MAX(C4283,Scenario!$B$11))/60</f>
        <v>15.7166666666667</v>
      </c>
    </row>
    <row r="4284" customFormat="false" ht="15" hidden="false" customHeight="false" outlineLevel="0" collapsed="false">
      <c r="A4284" s="6" t="s">
        <v>6835</v>
      </c>
      <c r="B4284" s="6" t="s">
        <v>7891</v>
      </c>
      <c r="C4284" s="6" t="n">
        <v>1789564240</v>
      </c>
      <c r="D4284" s="6" t="n">
        <v>1789564810</v>
      </c>
      <c r="E4284" s="9" t="n">
        <f aca="false">MAX(0,MIN(D4284,Scenario!$B$12)-MAX(C4284,Scenario!$B$11))/60</f>
        <v>9.5</v>
      </c>
    </row>
    <row r="4285" customFormat="false" ht="15" hidden="false" customHeight="false" outlineLevel="0" collapsed="false">
      <c r="A4285" s="6" t="s">
        <v>6837</v>
      </c>
      <c r="B4285" s="6" t="s">
        <v>7898</v>
      </c>
      <c r="C4285" s="6" t="n">
        <v>1789564816</v>
      </c>
      <c r="D4285" s="6" t="n">
        <v>1789566841</v>
      </c>
      <c r="E4285" s="9" t="n">
        <f aca="false">MAX(0,MIN(D4285,Scenario!$B$12)-MAX(C4285,Scenario!$B$11))/60</f>
        <v>33.75</v>
      </c>
    </row>
    <row r="4286" customFormat="false" ht="15" hidden="false" customHeight="false" outlineLevel="0" collapsed="false">
      <c r="A4286" s="6" t="s">
        <v>6841</v>
      </c>
      <c r="B4286" s="6" t="s">
        <v>7885</v>
      </c>
      <c r="C4286" s="6" t="n">
        <v>1789565342</v>
      </c>
      <c r="D4286" s="6" t="n">
        <v>1789565865</v>
      </c>
      <c r="E4286" s="9" t="n">
        <f aca="false">MAX(0,MIN(D4286,Scenario!$B$12)-MAX(C4286,Scenario!$B$11))/60</f>
        <v>8.71666666666667</v>
      </c>
    </row>
    <row r="4287" customFormat="false" ht="15" hidden="false" customHeight="false" outlineLevel="0" collapsed="false">
      <c r="A4287" s="6" t="s">
        <v>6841</v>
      </c>
      <c r="B4287" s="6" t="s">
        <v>7890</v>
      </c>
      <c r="C4287" s="6" t="n">
        <v>1789565878</v>
      </c>
      <c r="D4287" s="6" t="n">
        <v>1789568015</v>
      </c>
      <c r="E4287" s="9" t="n">
        <f aca="false">MAX(0,MIN(D4287,Scenario!$B$12)-MAX(C4287,Scenario!$B$11))/60</f>
        <v>35.6166666666667</v>
      </c>
    </row>
    <row r="4288" customFormat="false" ht="15" hidden="false" customHeight="false" outlineLevel="0" collapsed="false">
      <c r="A4288" s="6" t="s">
        <v>6823</v>
      </c>
      <c r="B4288" s="6" t="s">
        <v>7890</v>
      </c>
      <c r="C4288" s="6" t="n">
        <v>1789568021</v>
      </c>
      <c r="D4288" s="6" t="n">
        <v>1789573249</v>
      </c>
      <c r="E4288" s="9" t="n">
        <f aca="false">MAX(0,MIN(D4288,Scenario!$B$12)-MAX(C4288,Scenario!$B$11))/60</f>
        <v>87.1333333333333</v>
      </c>
    </row>
    <row r="4289" customFormat="false" ht="15" hidden="false" customHeight="false" outlineLevel="0" collapsed="false">
      <c r="A4289" s="6" t="s">
        <v>6843</v>
      </c>
      <c r="B4289" s="6" t="s">
        <v>7891</v>
      </c>
      <c r="C4289" s="6" t="n">
        <v>1789569361</v>
      </c>
      <c r="D4289" s="6" t="n">
        <v>1789571133</v>
      </c>
      <c r="E4289" s="9" t="n">
        <f aca="false">MAX(0,MIN(D4289,Scenario!$B$12)-MAX(C4289,Scenario!$B$11))/60</f>
        <v>29.5333333333333</v>
      </c>
    </row>
    <row r="4290" customFormat="false" ht="15" hidden="false" customHeight="false" outlineLevel="0" collapsed="false">
      <c r="A4290" s="6" t="s">
        <v>6845</v>
      </c>
      <c r="B4290" s="6" t="s">
        <v>7887</v>
      </c>
      <c r="C4290" s="6" t="n">
        <v>1789569727</v>
      </c>
      <c r="D4290" s="6" t="n">
        <v>1789571345</v>
      </c>
      <c r="E4290" s="9" t="n">
        <f aca="false">MAX(0,MIN(D4290,Scenario!$B$12)-MAX(C4290,Scenario!$B$11))/60</f>
        <v>26.9666666666667</v>
      </c>
    </row>
    <row r="4291" customFormat="false" ht="15" hidden="false" customHeight="false" outlineLevel="0" collapsed="false">
      <c r="A4291" s="6" t="s">
        <v>6849</v>
      </c>
      <c r="B4291" s="6" t="s">
        <v>7892</v>
      </c>
      <c r="C4291" s="6" t="n">
        <v>1789569795</v>
      </c>
      <c r="D4291" s="6" t="n">
        <v>1789574066</v>
      </c>
      <c r="E4291" s="9" t="n">
        <f aca="false">MAX(0,MIN(D4291,Scenario!$B$12)-MAX(C4291,Scenario!$B$11))/60</f>
        <v>71.1833333333333</v>
      </c>
    </row>
    <row r="4292" customFormat="false" ht="15" hidden="false" customHeight="false" outlineLevel="0" collapsed="false">
      <c r="A4292" s="6" t="s">
        <v>6850</v>
      </c>
      <c r="B4292" s="6" t="s">
        <v>7889</v>
      </c>
      <c r="C4292" s="6" t="n">
        <v>1789570048</v>
      </c>
      <c r="D4292" s="6" t="n">
        <v>1789574419</v>
      </c>
      <c r="E4292" s="9" t="n">
        <f aca="false">MAX(0,MIN(D4292,Scenario!$B$12)-MAX(C4292,Scenario!$B$11))/60</f>
        <v>72.85</v>
      </c>
    </row>
    <row r="4293" customFormat="false" ht="15" hidden="false" customHeight="false" outlineLevel="0" collapsed="false">
      <c r="A4293" s="6" t="s">
        <v>6852</v>
      </c>
      <c r="B4293" s="6" t="s">
        <v>7893</v>
      </c>
      <c r="C4293" s="6" t="n">
        <v>1789570816</v>
      </c>
      <c r="D4293" s="6" t="n">
        <v>1789572397</v>
      </c>
      <c r="E4293" s="9" t="n">
        <f aca="false">MAX(0,MIN(D4293,Scenario!$B$12)-MAX(C4293,Scenario!$B$11))/60</f>
        <v>26.35</v>
      </c>
    </row>
    <row r="4294" customFormat="false" ht="15" hidden="false" customHeight="false" outlineLevel="0" collapsed="false">
      <c r="A4294" s="6" t="s">
        <v>6854</v>
      </c>
      <c r="B4294" s="6" t="s">
        <v>7899</v>
      </c>
      <c r="C4294" s="6" t="n">
        <v>1789571257</v>
      </c>
      <c r="D4294" s="6" t="n">
        <v>1789573701</v>
      </c>
      <c r="E4294" s="9" t="n">
        <f aca="false">MAX(0,MIN(D4294,Scenario!$B$12)-MAX(C4294,Scenario!$B$11))/60</f>
        <v>40.7333333333333</v>
      </c>
    </row>
    <row r="4295" customFormat="false" ht="15" hidden="false" customHeight="false" outlineLevel="0" collapsed="false">
      <c r="A4295" s="6" t="s">
        <v>6856</v>
      </c>
      <c r="B4295" s="6" t="s">
        <v>7895</v>
      </c>
      <c r="C4295" s="6" t="n">
        <v>1789571529</v>
      </c>
      <c r="D4295" s="6" t="n">
        <v>1789572759</v>
      </c>
      <c r="E4295" s="9" t="n">
        <f aca="false">MAX(0,MIN(D4295,Scenario!$B$12)-MAX(C4295,Scenario!$B$11))/60</f>
        <v>20.5</v>
      </c>
    </row>
    <row r="4296" customFormat="false" ht="15" hidden="false" customHeight="false" outlineLevel="0" collapsed="false">
      <c r="A4296" s="6" t="s">
        <v>6858</v>
      </c>
      <c r="B4296" s="6" t="s">
        <v>7887</v>
      </c>
      <c r="C4296" s="6" t="n">
        <v>1789571628</v>
      </c>
      <c r="D4296" s="6" t="n">
        <v>1789575583</v>
      </c>
      <c r="E4296" s="9" t="n">
        <f aca="false">MAX(0,MIN(D4296,Scenario!$B$12)-MAX(C4296,Scenario!$B$11))/60</f>
        <v>65.9166666666667</v>
      </c>
    </row>
    <row r="4297" customFormat="false" ht="15" hidden="false" customHeight="false" outlineLevel="0" collapsed="false">
      <c r="A4297" s="6" t="s">
        <v>6862</v>
      </c>
      <c r="B4297" s="6" t="s">
        <v>7894</v>
      </c>
      <c r="C4297" s="6" t="n">
        <v>1789572106</v>
      </c>
      <c r="D4297" s="6" t="n">
        <v>1789573698</v>
      </c>
      <c r="E4297" s="9" t="n">
        <f aca="false">MAX(0,MIN(D4297,Scenario!$B$12)-MAX(C4297,Scenario!$B$11))/60</f>
        <v>26.5333333333333</v>
      </c>
    </row>
    <row r="4298" customFormat="false" ht="15" hidden="false" customHeight="false" outlineLevel="0" collapsed="false">
      <c r="A4298" s="6" t="s">
        <v>6860</v>
      </c>
      <c r="B4298" s="6" t="s">
        <v>7893</v>
      </c>
      <c r="C4298" s="6" t="n">
        <v>1789572449</v>
      </c>
      <c r="D4298" s="6" t="n">
        <v>1789574164</v>
      </c>
      <c r="E4298" s="9" t="n">
        <f aca="false">MAX(0,MIN(D4298,Scenario!$B$12)-MAX(C4298,Scenario!$B$11))/60</f>
        <v>28.5833333333333</v>
      </c>
    </row>
    <row r="4299" customFormat="false" ht="15" hidden="false" customHeight="false" outlineLevel="0" collapsed="false">
      <c r="A4299" s="6" t="s">
        <v>6864</v>
      </c>
      <c r="B4299" s="6" t="s">
        <v>7895</v>
      </c>
      <c r="C4299" s="6" t="n">
        <v>1789572799</v>
      </c>
      <c r="D4299" s="6" t="n">
        <v>1789575499</v>
      </c>
      <c r="E4299" s="9" t="n">
        <f aca="false">MAX(0,MIN(D4299,Scenario!$B$12)-MAX(C4299,Scenario!$B$11))/60</f>
        <v>45</v>
      </c>
    </row>
    <row r="4300" customFormat="false" ht="15" hidden="false" customHeight="false" outlineLevel="0" collapsed="false">
      <c r="A4300" s="6" t="s">
        <v>6866</v>
      </c>
      <c r="B4300" s="6" t="s">
        <v>7891</v>
      </c>
      <c r="C4300" s="6" t="n">
        <v>1789573549</v>
      </c>
      <c r="D4300" s="6" t="n">
        <v>1789574093</v>
      </c>
      <c r="E4300" s="9" t="n">
        <f aca="false">MAX(0,MIN(D4300,Scenario!$B$12)-MAX(C4300,Scenario!$B$11))/60</f>
        <v>9.06666666666667</v>
      </c>
    </row>
    <row r="4301" customFormat="false" ht="15" hidden="false" customHeight="false" outlineLevel="0" collapsed="false">
      <c r="A4301" s="6" t="s">
        <v>6870</v>
      </c>
      <c r="B4301" s="6" t="s">
        <v>7894</v>
      </c>
      <c r="C4301" s="6" t="n">
        <v>1789573922</v>
      </c>
      <c r="D4301" s="6" t="n">
        <v>1789579060</v>
      </c>
      <c r="E4301" s="9" t="n">
        <f aca="false">MAX(0,MIN(D4301,Scenario!$B$12)-MAX(C4301,Scenario!$B$11))/60</f>
        <v>85.6333333333333</v>
      </c>
    </row>
    <row r="4302" customFormat="false" ht="15" hidden="false" customHeight="false" outlineLevel="0" collapsed="false">
      <c r="A4302" s="6" t="s">
        <v>6868</v>
      </c>
      <c r="B4302" s="6" t="s">
        <v>7893</v>
      </c>
      <c r="C4302" s="6" t="n">
        <v>1789574183</v>
      </c>
      <c r="D4302" s="6" t="n">
        <v>1789578190</v>
      </c>
      <c r="E4302" s="9" t="n">
        <f aca="false">MAX(0,MIN(D4302,Scenario!$B$12)-MAX(C4302,Scenario!$B$11))/60</f>
        <v>66.7833333333333</v>
      </c>
    </row>
    <row r="4303" customFormat="false" ht="15" hidden="false" customHeight="false" outlineLevel="0" collapsed="false">
      <c r="A4303" s="6" t="s">
        <v>6679</v>
      </c>
      <c r="B4303" s="6" t="s">
        <v>7899</v>
      </c>
      <c r="C4303" s="6" t="n">
        <v>1789575412</v>
      </c>
      <c r="D4303" s="6" t="n">
        <v>1789575767</v>
      </c>
      <c r="E4303" s="9" t="n">
        <f aca="false">MAX(0,MIN(D4303,Scenario!$B$12)-MAX(C4303,Scenario!$B$11))/60</f>
        <v>5.91666666666667</v>
      </c>
    </row>
    <row r="4304" customFormat="false" ht="15" hidden="false" customHeight="false" outlineLevel="0" collapsed="false">
      <c r="A4304" s="6" t="s">
        <v>6872</v>
      </c>
      <c r="B4304" s="6" t="s">
        <v>7891</v>
      </c>
      <c r="C4304" s="6" t="n">
        <v>1789575931</v>
      </c>
      <c r="D4304" s="6" t="n">
        <v>1789579479</v>
      </c>
      <c r="E4304" s="9" t="n">
        <f aca="false">MAX(0,MIN(D4304,Scenario!$B$12)-MAX(C4304,Scenario!$B$11))/60</f>
        <v>59.1333333333333</v>
      </c>
    </row>
    <row r="4305" customFormat="false" ht="15" hidden="false" customHeight="false" outlineLevel="0" collapsed="false">
      <c r="A4305" s="6" t="s">
        <v>6874</v>
      </c>
      <c r="B4305" s="6" t="s">
        <v>7890</v>
      </c>
      <c r="C4305" s="6" t="n">
        <v>1789575970</v>
      </c>
      <c r="D4305" s="6" t="n">
        <v>1789578938</v>
      </c>
      <c r="E4305" s="9" t="n">
        <f aca="false">MAX(0,MIN(D4305,Scenario!$B$12)-MAX(C4305,Scenario!$B$11))/60</f>
        <v>49.4666666666667</v>
      </c>
    </row>
    <row r="4306" customFormat="false" ht="15" hidden="false" customHeight="false" outlineLevel="0" collapsed="false">
      <c r="A4306" s="6" t="s">
        <v>6876</v>
      </c>
      <c r="B4306" s="6" t="s">
        <v>7895</v>
      </c>
      <c r="C4306" s="6" t="n">
        <v>1789576264</v>
      </c>
      <c r="D4306" s="6" t="n">
        <v>1789577978</v>
      </c>
      <c r="E4306" s="9" t="n">
        <f aca="false">MAX(0,MIN(D4306,Scenario!$B$12)-MAX(C4306,Scenario!$B$11))/60</f>
        <v>28.5666666666667</v>
      </c>
    </row>
    <row r="4307" customFormat="false" ht="15" hidden="false" customHeight="false" outlineLevel="0" collapsed="false">
      <c r="A4307" s="6" t="s">
        <v>6878</v>
      </c>
      <c r="B4307" s="6" t="s">
        <v>7892</v>
      </c>
      <c r="C4307" s="6" t="n">
        <v>1789576294</v>
      </c>
      <c r="D4307" s="6" t="n">
        <v>1789577163</v>
      </c>
      <c r="E4307" s="9" t="n">
        <f aca="false">MAX(0,MIN(D4307,Scenario!$B$12)-MAX(C4307,Scenario!$B$11))/60</f>
        <v>14.4833333333333</v>
      </c>
    </row>
    <row r="4308" customFormat="false" ht="15" hidden="false" customHeight="false" outlineLevel="0" collapsed="false">
      <c r="A4308" s="6" t="s">
        <v>6849</v>
      </c>
      <c r="B4308" s="6" t="s">
        <v>7892</v>
      </c>
      <c r="C4308" s="6" t="n">
        <v>1789577176</v>
      </c>
      <c r="D4308" s="6" t="n">
        <v>1789581460</v>
      </c>
      <c r="E4308" s="9" t="n">
        <f aca="false">MAX(0,MIN(D4308,Scenario!$B$12)-MAX(C4308,Scenario!$B$11))/60</f>
        <v>71.4</v>
      </c>
    </row>
    <row r="4309" customFormat="false" ht="15" hidden="false" customHeight="false" outlineLevel="0" collapsed="false">
      <c r="A4309" s="6" t="s">
        <v>6880</v>
      </c>
      <c r="B4309" s="6" t="s">
        <v>7895</v>
      </c>
      <c r="C4309" s="6" t="n">
        <v>1789578005</v>
      </c>
      <c r="D4309" s="6" t="n">
        <v>1789578521</v>
      </c>
      <c r="E4309" s="9" t="n">
        <f aca="false">MAX(0,MIN(D4309,Scenario!$B$12)-MAX(C4309,Scenario!$B$11))/60</f>
        <v>8.6</v>
      </c>
    </row>
    <row r="4310" customFormat="false" ht="15" hidden="false" customHeight="false" outlineLevel="0" collapsed="false">
      <c r="A4310" s="6" t="s">
        <v>6866</v>
      </c>
      <c r="B4310" s="6" t="s">
        <v>7897</v>
      </c>
      <c r="C4310" s="6" t="n">
        <v>1789578049</v>
      </c>
      <c r="D4310" s="6" t="n">
        <v>1789581452</v>
      </c>
      <c r="E4310" s="9" t="n">
        <f aca="false">MAX(0,MIN(D4310,Scenario!$B$12)-MAX(C4310,Scenario!$B$11))/60</f>
        <v>56.7166666666667</v>
      </c>
    </row>
    <row r="4311" customFormat="false" ht="15" hidden="false" customHeight="false" outlineLevel="0" collapsed="false">
      <c r="A4311" s="6" t="s">
        <v>6884</v>
      </c>
      <c r="B4311" s="6" t="s">
        <v>7896</v>
      </c>
      <c r="C4311" s="6" t="n">
        <v>1789578311</v>
      </c>
      <c r="D4311" s="6" t="n">
        <v>1789580092</v>
      </c>
      <c r="E4311" s="9" t="n">
        <f aca="false">MAX(0,MIN(D4311,Scenario!$B$12)-MAX(C4311,Scenario!$B$11))/60</f>
        <v>29.6833333333333</v>
      </c>
    </row>
    <row r="4312" customFormat="false" ht="15" hidden="false" customHeight="false" outlineLevel="0" collapsed="false">
      <c r="A4312" s="6" t="s">
        <v>6886</v>
      </c>
      <c r="B4312" s="6" t="s">
        <v>7899</v>
      </c>
      <c r="C4312" s="6" t="n">
        <v>1789578496</v>
      </c>
      <c r="D4312" s="6" t="n">
        <v>1789580075</v>
      </c>
      <c r="E4312" s="9" t="n">
        <f aca="false">MAX(0,MIN(D4312,Scenario!$B$12)-MAX(C4312,Scenario!$B$11))/60</f>
        <v>26.3166666666667</v>
      </c>
    </row>
    <row r="4313" customFormat="false" ht="15" hidden="false" customHeight="false" outlineLevel="0" collapsed="false">
      <c r="A4313" s="6" t="s">
        <v>6864</v>
      </c>
      <c r="B4313" s="6" t="s">
        <v>7895</v>
      </c>
      <c r="C4313" s="6" t="n">
        <v>1789578528</v>
      </c>
      <c r="D4313" s="6" t="n">
        <v>1789581589</v>
      </c>
      <c r="E4313" s="9" t="n">
        <f aca="false">MAX(0,MIN(D4313,Scenario!$B$12)-MAX(C4313,Scenario!$B$11))/60</f>
        <v>51.0166666666667</v>
      </c>
    </row>
    <row r="4314" customFormat="false" ht="15" hidden="false" customHeight="false" outlineLevel="0" collapsed="false">
      <c r="A4314" s="6" t="s">
        <v>6880</v>
      </c>
      <c r="B4314" s="6" t="s">
        <v>7893</v>
      </c>
      <c r="C4314" s="6" t="n">
        <v>1789578540</v>
      </c>
      <c r="D4314" s="6" t="n">
        <v>1789583412</v>
      </c>
      <c r="E4314" s="9" t="n">
        <f aca="false">MAX(0,MIN(D4314,Scenario!$B$12)-MAX(C4314,Scenario!$B$11))/60</f>
        <v>81.2</v>
      </c>
    </row>
    <row r="4315" customFormat="false" ht="15" hidden="false" customHeight="false" outlineLevel="0" collapsed="false">
      <c r="A4315" s="6" t="s">
        <v>6888</v>
      </c>
      <c r="B4315" s="6" t="s">
        <v>7890</v>
      </c>
      <c r="C4315" s="6" t="n">
        <v>1789578959</v>
      </c>
      <c r="D4315" s="6" t="n">
        <v>1789581433</v>
      </c>
      <c r="E4315" s="9" t="n">
        <f aca="false">MAX(0,MIN(D4315,Scenario!$B$12)-MAX(C4315,Scenario!$B$11))/60</f>
        <v>41.2333333333333</v>
      </c>
    </row>
    <row r="4316" customFormat="false" ht="15" hidden="false" customHeight="false" outlineLevel="0" collapsed="false">
      <c r="A4316" s="6" t="s">
        <v>6890</v>
      </c>
      <c r="B4316" s="6" t="s">
        <v>7894</v>
      </c>
      <c r="C4316" s="6" t="n">
        <v>1789579131</v>
      </c>
      <c r="D4316" s="6" t="n">
        <v>1789579561</v>
      </c>
      <c r="E4316" s="9" t="n">
        <f aca="false">MAX(0,MIN(D4316,Scenario!$B$12)-MAX(C4316,Scenario!$B$11))/60</f>
        <v>7.16666666666667</v>
      </c>
    </row>
    <row r="4317" customFormat="false" ht="15" hidden="false" customHeight="false" outlineLevel="0" collapsed="false">
      <c r="A4317" s="6" t="s">
        <v>6890</v>
      </c>
      <c r="B4317" s="6" t="s">
        <v>7891</v>
      </c>
      <c r="C4317" s="6" t="n">
        <v>1789579588</v>
      </c>
      <c r="D4317" s="6" t="n">
        <v>1789580592</v>
      </c>
      <c r="E4317" s="9" t="n">
        <f aca="false">MAX(0,MIN(D4317,Scenario!$B$12)-MAX(C4317,Scenario!$B$11))/60</f>
        <v>16.7333333333333</v>
      </c>
    </row>
    <row r="4318" customFormat="false" ht="15" hidden="false" customHeight="false" outlineLevel="0" collapsed="false">
      <c r="A4318" s="6" t="s">
        <v>6894</v>
      </c>
      <c r="B4318" s="6" t="s">
        <v>7894</v>
      </c>
      <c r="C4318" s="6" t="n">
        <v>1789581084</v>
      </c>
      <c r="D4318" s="6" t="n">
        <v>1789582355</v>
      </c>
      <c r="E4318" s="9" t="n">
        <f aca="false">MAX(0,MIN(D4318,Scenario!$B$12)-MAX(C4318,Scenario!$B$11))/60</f>
        <v>21.1833333333333</v>
      </c>
    </row>
    <row r="4319" customFormat="false" ht="15" hidden="false" customHeight="false" outlineLevel="0" collapsed="false">
      <c r="A4319" s="6" t="s">
        <v>6896</v>
      </c>
      <c r="B4319" s="6" t="s">
        <v>7891</v>
      </c>
      <c r="C4319" s="6" t="n">
        <v>1789581241</v>
      </c>
      <c r="D4319" s="6" t="n">
        <v>1789582769</v>
      </c>
      <c r="E4319" s="9" t="n">
        <f aca="false">MAX(0,MIN(D4319,Scenario!$B$12)-MAX(C4319,Scenario!$B$11))/60</f>
        <v>25.4666666666667</v>
      </c>
    </row>
    <row r="4320" customFormat="false" ht="15" hidden="false" customHeight="false" outlineLevel="0" collapsed="false">
      <c r="A4320" s="6" t="s">
        <v>6878</v>
      </c>
      <c r="B4320" s="6" t="s">
        <v>7892</v>
      </c>
      <c r="C4320" s="6" t="n">
        <v>1789581474</v>
      </c>
      <c r="D4320" s="6" t="n">
        <v>1789583383</v>
      </c>
      <c r="E4320" s="9" t="n">
        <f aca="false">MAX(0,MIN(D4320,Scenario!$B$12)-MAX(C4320,Scenario!$B$11))/60</f>
        <v>31.8166666666667</v>
      </c>
    </row>
    <row r="4321" customFormat="false" ht="15" hidden="false" customHeight="false" outlineLevel="0" collapsed="false">
      <c r="A4321" s="6" t="s">
        <v>6868</v>
      </c>
      <c r="B4321" s="6" t="s">
        <v>7893</v>
      </c>
      <c r="C4321" s="6" t="n">
        <v>1789583431</v>
      </c>
      <c r="D4321" s="6" t="n">
        <v>1789586962</v>
      </c>
      <c r="E4321" s="9" t="n">
        <f aca="false">MAX(0,MIN(D4321,Scenario!$B$12)-MAX(C4321,Scenario!$B$11))/60</f>
        <v>58.85</v>
      </c>
    </row>
    <row r="4322" customFormat="false" ht="15" hidden="false" customHeight="false" outlineLevel="0" collapsed="false">
      <c r="A4322" s="6" t="s">
        <v>6866</v>
      </c>
      <c r="B4322" s="6" t="s">
        <v>7897</v>
      </c>
      <c r="C4322" s="6" t="n">
        <v>1789583875</v>
      </c>
      <c r="D4322" s="6" t="n">
        <v>1789588368</v>
      </c>
      <c r="E4322" s="9" t="n">
        <f aca="false">MAX(0,MIN(D4322,Scenario!$B$12)-MAX(C4322,Scenario!$B$11))/60</f>
        <v>74.8833333333333</v>
      </c>
    </row>
    <row r="4323" customFormat="false" ht="15" hidden="false" customHeight="false" outlineLevel="0" collapsed="false">
      <c r="A4323" s="6" t="s">
        <v>6898</v>
      </c>
      <c r="B4323" s="6" t="s">
        <v>7899</v>
      </c>
      <c r="C4323" s="6" t="n">
        <v>1789588498</v>
      </c>
      <c r="D4323" s="6" t="n">
        <v>1789590469</v>
      </c>
      <c r="E4323" s="9" t="n">
        <f aca="false">MAX(0,MIN(D4323,Scenario!$B$12)-MAX(C4323,Scenario!$B$11))/60</f>
        <v>32.85</v>
      </c>
    </row>
    <row r="4324" customFormat="false" ht="15" hidden="false" customHeight="false" outlineLevel="0" collapsed="false">
      <c r="A4324" s="6" t="s">
        <v>6900</v>
      </c>
      <c r="B4324" s="6" t="s">
        <v>7896</v>
      </c>
      <c r="C4324" s="6" t="n">
        <v>1789588791</v>
      </c>
      <c r="D4324" s="6" t="n">
        <v>1789591299</v>
      </c>
      <c r="E4324" s="9" t="n">
        <f aca="false">MAX(0,MIN(D4324,Scenario!$B$12)-MAX(C4324,Scenario!$B$11))/60</f>
        <v>41.8</v>
      </c>
    </row>
    <row r="4325" customFormat="false" ht="15" hidden="false" customHeight="false" outlineLevel="0" collapsed="false">
      <c r="A4325" s="6" t="s">
        <v>6902</v>
      </c>
      <c r="B4325" s="6" t="s">
        <v>7895</v>
      </c>
      <c r="C4325" s="6" t="n">
        <v>1789589695</v>
      </c>
      <c r="D4325" s="6" t="n">
        <v>1789590284</v>
      </c>
      <c r="E4325" s="9" t="n">
        <f aca="false">MAX(0,MIN(D4325,Scenario!$B$12)-MAX(C4325,Scenario!$B$11))/60</f>
        <v>9.81666666666667</v>
      </c>
    </row>
    <row r="4326" customFormat="false" ht="15" hidden="false" customHeight="false" outlineLevel="0" collapsed="false">
      <c r="A4326" s="6" t="s">
        <v>6866</v>
      </c>
      <c r="B4326" s="6" t="s">
        <v>7897</v>
      </c>
      <c r="C4326" s="6" t="n">
        <v>1789592430</v>
      </c>
      <c r="D4326" s="6" t="n">
        <v>1789595361</v>
      </c>
      <c r="E4326" s="9" t="n">
        <f aca="false">MAX(0,MIN(D4326,Scenario!$B$12)-MAX(C4326,Scenario!$B$11))/60</f>
        <v>48.85</v>
      </c>
    </row>
    <row r="4327" customFormat="false" ht="15" hidden="false" customHeight="false" outlineLevel="0" collapsed="false">
      <c r="A4327" s="6" t="s">
        <v>6904</v>
      </c>
      <c r="B4327" s="6" t="s">
        <v>7894</v>
      </c>
      <c r="C4327" s="6" t="n">
        <v>1789593325</v>
      </c>
      <c r="D4327" s="6" t="n">
        <v>1789596117</v>
      </c>
      <c r="E4327" s="9" t="n">
        <f aca="false">MAX(0,MIN(D4327,Scenario!$B$12)-MAX(C4327,Scenario!$B$11))/60</f>
        <v>46.5333333333333</v>
      </c>
    </row>
    <row r="4328" customFormat="false" ht="15" hidden="false" customHeight="false" outlineLevel="0" collapsed="false">
      <c r="A4328" s="6" t="s">
        <v>6906</v>
      </c>
      <c r="B4328" s="6" t="s">
        <v>7897</v>
      </c>
      <c r="C4328" s="6" t="n">
        <v>1789595391</v>
      </c>
      <c r="D4328" s="6" t="n">
        <v>1789598624</v>
      </c>
      <c r="E4328" s="9" t="n">
        <f aca="false">MAX(0,MIN(D4328,Scenario!$B$12)-MAX(C4328,Scenario!$B$11))/60</f>
        <v>53.8833333333333</v>
      </c>
    </row>
    <row r="4329" customFormat="false" ht="15" hidden="false" customHeight="false" outlineLevel="0" collapsed="false">
      <c r="A4329" s="6" t="s">
        <v>6908</v>
      </c>
      <c r="B4329" s="6" t="s">
        <v>7883</v>
      </c>
      <c r="C4329" s="6" t="n">
        <v>1789621216</v>
      </c>
      <c r="D4329" s="6" t="n">
        <v>1789621566</v>
      </c>
      <c r="E4329" s="9" t="n">
        <f aca="false">MAX(0,MIN(D4329,Scenario!$B$12)-MAX(C4329,Scenario!$B$11))/60</f>
        <v>5.83333333333333</v>
      </c>
    </row>
    <row r="4330" customFormat="false" ht="15" hidden="false" customHeight="false" outlineLevel="0" collapsed="false">
      <c r="A4330" s="6" t="s">
        <v>6779</v>
      </c>
      <c r="B4330" s="6" t="s">
        <v>7884</v>
      </c>
      <c r="C4330" s="6" t="n">
        <v>1789621257</v>
      </c>
      <c r="D4330" s="6" t="n">
        <v>1789621888</v>
      </c>
      <c r="E4330" s="9" t="n">
        <f aca="false">MAX(0,MIN(D4330,Scenario!$B$12)-MAX(C4330,Scenario!$B$11))/60</f>
        <v>10.5166666666667</v>
      </c>
    </row>
    <row r="4331" customFormat="false" ht="15" hidden="false" customHeight="false" outlineLevel="0" collapsed="false">
      <c r="A4331" s="6" t="s">
        <v>6910</v>
      </c>
      <c r="B4331" s="6" t="s">
        <v>7882</v>
      </c>
      <c r="C4331" s="6" t="n">
        <v>1789621257</v>
      </c>
      <c r="D4331" s="6" t="n">
        <v>1789625925</v>
      </c>
      <c r="E4331" s="9" t="n">
        <f aca="false">MAX(0,MIN(D4331,Scenario!$B$12)-MAX(C4331,Scenario!$B$11))/60</f>
        <v>77.8</v>
      </c>
    </row>
    <row r="4332" customFormat="false" ht="15" hidden="false" customHeight="false" outlineLevel="0" collapsed="false">
      <c r="A4332" s="6" t="s">
        <v>6912</v>
      </c>
      <c r="B4332" s="6" t="s">
        <v>7883</v>
      </c>
      <c r="C4332" s="6" t="n">
        <v>1789621608</v>
      </c>
      <c r="D4332" s="6" t="n">
        <v>1789625943</v>
      </c>
      <c r="E4332" s="9" t="n">
        <f aca="false">MAX(0,MIN(D4332,Scenario!$B$12)-MAX(C4332,Scenario!$B$11))/60</f>
        <v>72.25</v>
      </c>
    </row>
    <row r="4333" customFormat="false" ht="15" hidden="false" customHeight="false" outlineLevel="0" collapsed="false">
      <c r="A4333" s="6" t="s">
        <v>6779</v>
      </c>
      <c r="B4333" s="6" t="s">
        <v>7884</v>
      </c>
      <c r="C4333" s="6" t="n">
        <v>1789622638</v>
      </c>
      <c r="D4333" s="6" t="n">
        <v>1789623284</v>
      </c>
      <c r="E4333" s="9" t="n">
        <f aca="false">MAX(0,MIN(D4333,Scenario!$B$12)-MAX(C4333,Scenario!$B$11))/60</f>
        <v>10.7666666666667</v>
      </c>
    </row>
    <row r="4334" customFormat="false" ht="15" hidden="false" customHeight="false" outlineLevel="0" collapsed="false">
      <c r="A4334" s="6" t="s">
        <v>6916</v>
      </c>
      <c r="B4334" s="6" t="s">
        <v>7884</v>
      </c>
      <c r="C4334" s="6" t="n">
        <v>1789624314</v>
      </c>
      <c r="D4334" s="6" t="n">
        <v>1789625593</v>
      </c>
      <c r="E4334" s="9" t="n">
        <f aca="false">MAX(0,MIN(D4334,Scenario!$B$12)-MAX(C4334,Scenario!$B$11))/60</f>
        <v>21.3166666666667</v>
      </c>
    </row>
    <row r="4335" customFormat="false" ht="15" hidden="false" customHeight="false" outlineLevel="0" collapsed="false">
      <c r="A4335" s="6" t="s">
        <v>6914</v>
      </c>
      <c r="B4335" s="6" t="s">
        <v>7882</v>
      </c>
      <c r="C4335" s="6" t="n">
        <v>1789625970</v>
      </c>
      <c r="D4335" s="6" t="n">
        <v>1789627523</v>
      </c>
      <c r="E4335" s="9" t="n">
        <f aca="false">MAX(0,MIN(D4335,Scenario!$B$12)-MAX(C4335,Scenario!$B$11))/60</f>
        <v>25.8833333333333</v>
      </c>
    </row>
    <row r="4336" customFormat="false" ht="15" hidden="false" customHeight="false" outlineLevel="0" collapsed="false">
      <c r="A4336" s="6" t="s">
        <v>6908</v>
      </c>
      <c r="B4336" s="6" t="s">
        <v>7882</v>
      </c>
      <c r="C4336" s="6" t="n">
        <v>1789627574</v>
      </c>
      <c r="D4336" s="6" t="n">
        <v>1789632151</v>
      </c>
      <c r="E4336" s="9" t="n">
        <f aca="false">MAX(0,MIN(D4336,Scenario!$B$12)-MAX(C4336,Scenario!$B$11))/60</f>
        <v>76.2833333333333</v>
      </c>
    </row>
    <row r="4337" customFormat="false" ht="15" hidden="false" customHeight="false" outlineLevel="0" collapsed="false">
      <c r="A4337" s="6" t="s">
        <v>6918</v>
      </c>
      <c r="B4337" s="6" t="s">
        <v>7884</v>
      </c>
      <c r="C4337" s="6" t="n">
        <v>1789628179</v>
      </c>
      <c r="D4337" s="6" t="n">
        <v>1789629851</v>
      </c>
      <c r="E4337" s="9" t="n">
        <f aca="false">MAX(0,MIN(D4337,Scenario!$B$12)-MAX(C4337,Scenario!$B$11))/60</f>
        <v>27.8666666666667</v>
      </c>
    </row>
    <row r="4338" customFormat="false" ht="15" hidden="false" customHeight="false" outlineLevel="0" collapsed="false">
      <c r="A4338" s="6" t="s">
        <v>6920</v>
      </c>
      <c r="B4338" s="6" t="s">
        <v>7886</v>
      </c>
      <c r="C4338" s="6" t="n">
        <v>1789629566</v>
      </c>
      <c r="D4338" s="6" t="n">
        <v>1789633297</v>
      </c>
      <c r="E4338" s="9" t="n">
        <f aca="false">MAX(0,MIN(D4338,Scenario!$B$12)-MAX(C4338,Scenario!$B$11))/60</f>
        <v>62.1833333333333</v>
      </c>
    </row>
    <row r="4339" customFormat="false" ht="15" hidden="false" customHeight="false" outlineLevel="0" collapsed="false">
      <c r="A4339" s="6" t="s">
        <v>6922</v>
      </c>
      <c r="B4339" s="6" t="s">
        <v>7898</v>
      </c>
      <c r="C4339" s="6" t="n">
        <v>1789631800</v>
      </c>
      <c r="D4339" s="6" t="n">
        <v>1789635428</v>
      </c>
      <c r="E4339" s="9" t="n">
        <f aca="false">MAX(0,MIN(D4339,Scenario!$B$12)-MAX(C4339,Scenario!$B$11))/60</f>
        <v>60.4666666666667</v>
      </c>
    </row>
    <row r="4340" customFormat="false" ht="15" hidden="false" customHeight="false" outlineLevel="0" collapsed="false">
      <c r="A4340" s="6" t="s">
        <v>6900</v>
      </c>
      <c r="B4340" s="6" t="s">
        <v>7885</v>
      </c>
      <c r="C4340" s="6" t="n">
        <v>1789633662</v>
      </c>
      <c r="D4340" s="6" t="n">
        <v>1789635418</v>
      </c>
      <c r="E4340" s="9" t="n">
        <f aca="false">MAX(0,MIN(D4340,Scenario!$B$12)-MAX(C4340,Scenario!$B$11))/60</f>
        <v>29.2666666666667</v>
      </c>
    </row>
    <row r="4341" customFormat="false" ht="15" hidden="false" customHeight="false" outlineLevel="0" collapsed="false">
      <c r="A4341" s="6" t="s">
        <v>6924</v>
      </c>
      <c r="B4341" s="6" t="s">
        <v>7883</v>
      </c>
      <c r="C4341" s="6" t="n">
        <v>1789634045</v>
      </c>
      <c r="D4341" s="6" t="n">
        <v>1789636509</v>
      </c>
      <c r="E4341" s="9" t="n">
        <f aca="false">MAX(0,MIN(D4341,Scenario!$B$12)-MAX(C4341,Scenario!$B$11))/60</f>
        <v>41.0666666666667</v>
      </c>
    </row>
    <row r="4342" customFormat="false" ht="15" hidden="false" customHeight="false" outlineLevel="0" collapsed="false">
      <c r="A4342" s="6" t="s">
        <v>6926</v>
      </c>
      <c r="B4342" s="6" t="s">
        <v>7886</v>
      </c>
      <c r="C4342" s="6" t="n">
        <v>1789634192</v>
      </c>
      <c r="D4342" s="6" t="n">
        <v>1789634747</v>
      </c>
      <c r="E4342" s="9" t="n">
        <f aca="false">MAX(0,MIN(D4342,Scenario!$B$12)-MAX(C4342,Scenario!$B$11))/60</f>
        <v>9.25</v>
      </c>
    </row>
    <row r="4343" customFormat="false" ht="15" hidden="false" customHeight="false" outlineLevel="0" collapsed="false">
      <c r="A4343" s="6" t="s">
        <v>6926</v>
      </c>
      <c r="B4343" s="6" t="s">
        <v>7888</v>
      </c>
      <c r="C4343" s="6" t="n">
        <v>1789634788</v>
      </c>
      <c r="D4343" s="6" t="n">
        <v>1789635723</v>
      </c>
      <c r="E4343" s="9" t="n">
        <f aca="false">MAX(0,MIN(D4343,Scenario!$B$12)-MAX(C4343,Scenario!$B$11))/60</f>
        <v>15.5833333333333</v>
      </c>
    </row>
    <row r="4344" customFormat="false" ht="15" hidden="false" customHeight="false" outlineLevel="0" collapsed="false">
      <c r="A4344" s="6" t="s">
        <v>6817</v>
      </c>
      <c r="B4344" s="6" t="s">
        <v>7886</v>
      </c>
      <c r="C4344" s="6" t="n">
        <v>1789634804</v>
      </c>
      <c r="D4344" s="6" t="n">
        <v>1789638317</v>
      </c>
      <c r="E4344" s="9" t="n">
        <f aca="false">MAX(0,MIN(D4344,Scenario!$B$12)-MAX(C4344,Scenario!$B$11))/60</f>
        <v>58.55</v>
      </c>
    </row>
    <row r="4345" customFormat="false" ht="15" hidden="false" customHeight="false" outlineLevel="0" collapsed="false">
      <c r="A4345" s="6" t="s">
        <v>6928</v>
      </c>
      <c r="B4345" s="6" t="s">
        <v>7898</v>
      </c>
      <c r="C4345" s="6" t="n">
        <v>1789635480</v>
      </c>
      <c r="D4345" s="6" t="n">
        <v>1789637588</v>
      </c>
      <c r="E4345" s="9" t="n">
        <f aca="false">MAX(0,MIN(D4345,Scenario!$B$12)-MAX(C4345,Scenario!$B$11))/60</f>
        <v>35.1333333333333</v>
      </c>
    </row>
    <row r="4346" customFormat="false" ht="15" hidden="false" customHeight="false" outlineLevel="0" collapsed="false">
      <c r="A4346" s="6" t="s">
        <v>6930</v>
      </c>
      <c r="B4346" s="6" t="s">
        <v>7887</v>
      </c>
      <c r="C4346" s="6" t="n">
        <v>1789636803</v>
      </c>
      <c r="D4346" s="6" t="n">
        <v>1789637659</v>
      </c>
      <c r="E4346" s="9" t="n">
        <f aca="false">MAX(0,MIN(D4346,Scenario!$B$12)-MAX(C4346,Scenario!$B$11))/60</f>
        <v>14.2666666666667</v>
      </c>
    </row>
    <row r="4347" customFormat="false" ht="15" hidden="false" customHeight="false" outlineLevel="0" collapsed="false">
      <c r="A4347" s="6" t="s">
        <v>6932</v>
      </c>
      <c r="B4347" s="6" t="s">
        <v>7884</v>
      </c>
      <c r="C4347" s="6" t="n">
        <v>1789638309</v>
      </c>
      <c r="D4347" s="6" t="n">
        <v>1789639064</v>
      </c>
      <c r="E4347" s="9" t="n">
        <f aca="false">MAX(0,MIN(D4347,Scenario!$B$12)-MAX(C4347,Scenario!$B$11))/60</f>
        <v>12.5833333333333</v>
      </c>
    </row>
    <row r="4348" customFormat="false" ht="15" hidden="false" customHeight="false" outlineLevel="0" collapsed="false">
      <c r="A4348" s="6" t="s">
        <v>6934</v>
      </c>
      <c r="B4348" s="6" t="s">
        <v>7889</v>
      </c>
      <c r="C4348" s="6" t="n">
        <v>1789639196</v>
      </c>
      <c r="D4348" s="6" t="n">
        <v>1789639920</v>
      </c>
      <c r="E4348" s="9" t="n">
        <f aca="false">MAX(0,MIN(D4348,Scenario!$B$12)-MAX(C4348,Scenario!$B$11))/60</f>
        <v>12.0666666666667</v>
      </c>
    </row>
    <row r="4349" customFormat="false" ht="15" hidden="false" customHeight="false" outlineLevel="0" collapsed="false">
      <c r="A4349" s="6" t="s">
        <v>6936</v>
      </c>
      <c r="B4349" s="6" t="s">
        <v>7885</v>
      </c>
      <c r="C4349" s="6" t="n">
        <v>1789639277</v>
      </c>
      <c r="D4349" s="6" t="n">
        <v>1789641702</v>
      </c>
      <c r="E4349" s="9" t="n">
        <f aca="false">MAX(0,MIN(D4349,Scenario!$B$12)-MAX(C4349,Scenario!$B$11))/60</f>
        <v>40.4166666666667</v>
      </c>
    </row>
    <row r="4350" customFormat="false" ht="15" hidden="false" customHeight="false" outlineLevel="0" collapsed="false">
      <c r="A4350" s="6" t="s">
        <v>6938</v>
      </c>
      <c r="B4350" s="6" t="s">
        <v>7887</v>
      </c>
      <c r="C4350" s="6" t="n">
        <v>1789639312</v>
      </c>
      <c r="D4350" s="6" t="n">
        <v>1789643615</v>
      </c>
      <c r="E4350" s="9" t="n">
        <f aca="false">MAX(0,MIN(D4350,Scenario!$B$12)-MAX(C4350,Scenario!$B$11))/60</f>
        <v>71.7166666666667</v>
      </c>
    </row>
    <row r="4351" customFormat="false" ht="15" hidden="false" customHeight="false" outlineLevel="0" collapsed="false">
      <c r="A4351" s="6" t="s">
        <v>6817</v>
      </c>
      <c r="B4351" s="6" t="s">
        <v>7886</v>
      </c>
      <c r="C4351" s="6" t="n">
        <v>1789639931</v>
      </c>
      <c r="D4351" s="6" t="n">
        <v>1789644086</v>
      </c>
      <c r="E4351" s="9" t="n">
        <f aca="false">MAX(0,MIN(D4351,Scenario!$B$12)-MAX(C4351,Scenario!$B$11))/60</f>
        <v>69.25</v>
      </c>
    </row>
    <row r="4352" customFormat="false" ht="15" hidden="false" customHeight="false" outlineLevel="0" collapsed="false">
      <c r="A4352" s="6" t="s">
        <v>6940</v>
      </c>
      <c r="B4352" s="6" t="s">
        <v>7898</v>
      </c>
      <c r="C4352" s="6" t="n">
        <v>1789640356</v>
      </c>
      <c r="D4352" s="6" t="n">
        <v>1789642206</v>
      </c>
      <c r="E4352" s="9" t="n">
        <f aca="false">MAX(0,MIN(D4352,Scenario!$B$12)-MAX(C4352,Scenario!$B$11))/60</f>
        <v>30.8333333333333</v>
      </c>
    </row>
    <row r="4353" customFormat="false" ht="15" hidden="false" customHeight="false" outlineLevel="0" collapsed="false">
      <c r="A4353" s="6" t="s">
        <v>6942</v>
      </c>
      <c r="B4353" s="6" t="s">
        <v>7883</v>
      </c>
      <c r="C4353" s="6" t="n">
        <v>1789640993</v>
      </c>
      <c r="D4353" s="6" t="n">
        <v>1789646231</v>
      </c>
      <c r="E4353" s="9" t="n">
        <f aca="false">MAX(0,MIN(D4353,Scenario!$B$12)-MAX(C4353,Scenario!$B$11))/60</f>
        <v>87.3</v>
      </c>
    </row>
    <row r="4354" customFormat="false" ht="15" hidden="false" customHeight="false" outlineLevel="0" collapsed="false">
      <c r="A4354" s="6" t="s">
        <v>6934</v>
      </c>
      <c r="B4354" s="6" t="s">
        <v>7889</v>
      </c>
      <c r="C4354" s="6" t="n">
        <v>1789641079</v>
      </c>
      <c r="D4354" s="6" t="n">
        <v>1789641469</v>
      </c>
      <c r="E4354" s="9" t="n">
        <f aca="false">MAX(0,MIN(D4354,Scenario!$B$12)-MAX(C4354,Scenario!$B$11))/60</f>
        <v>6.5</v>
      </c>
    </row>
    <row r="4355" customFormat="false" ht="15" hidden="false" customHeight="false" outlineLevel="0" collapsed="false">
      <c r="A4355" s="6" t="s">
        <v>6944</v>
      </c>
      <c r="B4355" s="6" t="s">
        <v>7884</v>
      </c>
      <c r="C4355" s="6" t="n">
        <v>1789641806</v>
      </c>
      <c r="D4355" s="6" t="n">
        <v>1789645773</v>
      </c>
      <c r="E4355" s="9" t="n">
        <f aca="false">MAX(0,MIN(D4355,Scenario!$B$12)-MAX(C4355,Scenario!$B$11))/60</f>
        <v>66.1166666666667</v>
      </c>
    </row>
    <row r="4356" customFormat="false" ht="15" hidden="false" customHeight="false" outlineLevel="0" collapsed="false">
      <c r="A4356" s="6" t="s">
        <v>6946</v>
      </c>
      <c r="B4356" s="6" t="s">
        <v>7890</v>
      </c>
      <c r="C4356" s="6" t="n">
        <v>1789643003</v>
      </c>
      <c r="D4356" s="6" t="n">
        <v>1789643871</v>
      </c>
      <c r="E4356" s="9" t="n">
        <f aca="false">MAX(0,MIN(D4356,Scenario!$B$12)-MAX(C4356,Scenario!$B$11))/60</f>
        <v>14.4666666666667</v>
      </c>
    </row>
    <row r="4357" customFormat="false" ht="15" hidden="false" customHeight="false" outlineLevel="0" collapsed="false">
      <c r="A4357" s="6" t="s">
        <v>6948</v>
      </c>
      <c r="B4357" s="6" t="s">
        <v>7892</v>
      </c>
      <c r="C4357" s="6" t="n">
        <v>1789644486</v>
      </c>
      <c r="D4357" s="6" t="n">
        <v>1789648707</v>
      </c>
      <c r="E4357" s="9" t="n">
        <f aca="false">MAX(0,MIN(D4357,Scenario!$B$12)-MAX(C4357,Scenario!$B$11))/60</f>
        <v>70.35</v>
      </c>
    </row>
    <row r="4358" customFormat="false" ht="15" hidden="false" customHeight="false" outlineLevel="0" collapsed="false">
      <c r="A4358" s="6" t="s">
        <v>6950</v>
      </c>
      <c r="B4358" s="6" t="s">
        <v>7891</v>
      </c>
      <c r="C4358" s="6" t="n">
        <v>1789646241</v>
      </c>
      <c r="D4358" s="6" t="n">
        <v>1789647327</v>
      </c>
      <c r="E4358" s="9" t="n">
        <f aca="false">MAX(0,MIN(D4358,Scenario!$B$12)-MAX(C4358,Scenario!$B$11))/60</f>
        <v>18.1</v>
      </c>
    </row>
    <row r="4359" customFormat="false" ht="15" hidden="false" customHeight="false" outlineLevel="0" collapsed="false">
      <c r="A4359" s="6" t="s">
        <v>6952</v>
      </c>
      <c r="B4359" s="6" t="s">
        <v>7887</v>
      </c>
      <c r="C4359" s="6" t="n">
        <v>1789646335</v>
      </c>
      <c r="D4359" s="6" t="n">
        <v>1789648569</v>
      </c>
      <c r="E4359" s="9" t="n">
        <f aca="false">MAX(0,MIN(D4359,Scenario!$B$12)-MAX(C4359,Scenario!$B$11))/60</f>
        <v>37.2333333333333</v>
      </c>
    </row>
    <row r="4360" customFormat="false" ht="15" hidden="false" customHeight="false" outlineLevel="0" collapsed="false">
      <c r="A4360" s="6" t="s">
        <v>6954</v>
      </c>
      <c r="B4360" s="6" t="s">
        <v>7890</v>
      </c>
      <c r="C4360" s="6" t="n">
        <v>1789647181</v>
      </c>
      <c r="D4360" s="6" t="n">
        <v>1789647739</v>
      </c>
      <c r="E4360" s="9" t="n">
        <f aca="false">MAX(0,MIN(D4360,Scenario!$B$12)-MAX(C4360,Scenario!$B$11))/60</f>
        <v>9.3</v>
      </c>
    </row>
    <row r="4361" customFormat="false" ht="15" hidden="false" customHeight="false" outlineLevel="0" collapsed="false">
      <c r="A4361" s="6" t="s">
        <v>6956</v>
      </c>
      <c r="B4361" s="6" t="s">
        <v>7885</v>
      </c>
      <c r="C4361" s="6" t="n">
        <v>1789647380</v>
      </c>
      <c r="D4361" s="6" t="n">
        <v>1789649176</v>
      </c>
      <c r="E4361" s="9" t="n">
        <f aca="false">MAX(0,MIN(D4361,Scenario!$B$12)-MAX(C4361,Scenario!$B$11))/60</f>
        <v>29.9333333333333</v>
      </c>
    </row>
    <row r="4362" customFormat="false" ht="15" hidden="false" customHeight="false" outlineLevel="0" collapsed="false">
      <c r="A4362" s="6" t="s">
        <v>6958</v>
      </c>
      <c r="B4362" s="6" t="s">
        <v>7886</v>
      </c>
      <c r="C4362" s="6" t="n">
        <v>1789647580</v>
      </c>
      <c r="D4362" s="6" t="n">
        <v>1789650292</v>
      </c>
      <c r="E4362" s="9" t="n">
        <f aca="false">MAX(0,MIN(D4362,Scenario!$B$12)-MAX(C4362,Scenario!$B$11))/60</f>
        <v>45.2</v>
      </c>
    </row>
    <row r="4363" customFormat="false" ht="15" hidden="false" customHeight="false" outlineLevel="0" collapsed="false">
      <c r="A4363" s="6" t="s">
        <v>6960</v>
      </c>
      <c r="B4363" s="6" t="s">
        <v>7890</v>
      </c>
      <c r="C4363" s="6" t="n">
        <v>1789650028</v>
      </c>
      <c r="D4363" s="6" t="n">
        <v>1789651852</v>
      </c>
      <c r="E4363" s="9" t="n">
        <f aca="false">MAX(0,MIN(D4363,Scenario!$B$12)-MAX(C4363,Scenario!$B$11))/60</f>
        <v>30.4</v>
      </c>
    </row>
    <row r="4364" customFormat="false" ht="15" hidden="false" customHeight="false" outlineLevel="0" collapsed="false">
      <c r="A4364" s="6" t="s">
        <v>6948</v>
      </c>
      <c r="B4364" s="6" t="s">
        <v>7892</v>
      </c>
      <c r="C4364" s="6" t="n">
        <v>1789650328</v>
      </c>
      <c r="D4364" s="6" t="n">
        <v>1789652033</v>
      </c>
      <c r="E4364" s="9" t="n">
        <f aca="false">MAX(0,MIN(D4364,Scenario!$B$12)-MAX(C4364,Scenario!$B$11))/60</f>
        <v>28.4166666666667</v>
      </c>
    </row>
    <row r="4365" customFormat="false" ht="15" hidden="false" customHeight="false" outlineLevel="0" collapsed="false">
      <c r="A4365" s="6" t="s">
        <v>6956</v>
      </c>
      <c r="B4365" s="6" t="s">
        <v>7885</v>
      </c>
      <c r="C4365" s="6" t="n">
        <v>1789651125</v>
      </c>
      <c r="D4365" s="6" t="n">
        <v>1789652362</v>
      </c>
      <c r="E4365" s="9" t="n">
        <f aca="false">MAX(0,MIN(D4365,Scenario!$B$12)-MAX(C4365,Scenario!$B$11))/60</f>
        <v>20.6166666666667</v>
      </c>
    </row>
    <row r="4366" customFormat="false" ht="15" hidden="false" customHeight="false" outlineLevel="0" collapsed="false">
      <c r="A4366" s="6" t="s">
        <v>6781</v>
      </c>
      <c r="B4366" s="6" t="s">
        <v>7898</v>
      </c>
      <c r="C4366" s="6" t="n">
        <v>1789651440</v>
      </c>
      <c r="D4366" s="6" t="n">
        <v>1789651852</v>
      </c>
      <c r="E4366" s="9" t="n">
        <f aca="false">MAX(0,MIN(D4366,Scenario!$B$12)-MAX(C4366,Scenario!$B$11))/60</f>
        <v>6.86666666666667</v>
      </c>
    </row>
    <row r="4367" customFormat="false" ht="15" hidden="false" customHeight="false" outlineLevel="0" collapsed="false">
      <c r="A4367" s="6" t="s">
        <v>6962</v>
      </c>
      <c r="B4367" s="6" t="s">
        <v>7891</v>
      </c>
      <c r="C4367" s="6" t="n">
        <v>1789651712</v>
      </c>
      <c r="D4367" s="6" t="n">
        <v>1789654033</v>
      </c>
      <c r="E4367" s="9" t="n">
        <f aca="false">MAX(0,MIN(D4367,Scenario!$B$12)-MAX(C4367,Scenario!$B$11))/60</f>
        <v>38.6833333333333</v>
      </c>
    </row>
    <row r="4368" customFormat="false" ht="15" hidden="false" customHeight="false" outlineLevel="0" collapsed="false">
      <c r="A4368" s="6" t="s">
        <v>6964</v>
      </c>
      <c r="B4368" s="6" t="s">
        <v>7898</v>
      </c>
      <c r="C4368" s="6" t="n">
        <v>1789651910</v>
      </c>
      <c r="D4368" s="6" t="n">
        <v>1789653609</v>
      </c>
      <c r="E4368" s="9" t="n">
        <f aca="false">MAX(0,MIN(D4368,Scenario!$B$12)-MAX(C4368,Scenario!$B$11))/60</f>
        <v>28.3166666666667</v>
      </c>
    </row>
    <row r="4369" customFormat="false" ht="15" hidden="false" customHeight="false" outlineLevel="0" collapsed="false">
      <c r="A4369" s="6" t="s">
        <v>6966</v>
      </c>
      <c r="B4369" s="6" t="s">
        <v>7886</v>
      </c>
      <c r="C4369" s="6" t="n">
        <v>1789652028</v>
      </c>
      <c r="D4369" s="6" t="n">
        <v>1789655546</v>
      </c>
      <c r="E4369" s="9" t="n">
        <f aca="false">MAX(0,MIN(D4369,Scenario!$B$12)-MAX(C4369,Scenario!$B$11))/60</f>
        <v>58.6333333333333</v>
      </c>
    </row>
    <row r="4370" customFormat="false" ht="15" hidden="false" customHeight="false" outlineLevel="0" collapsed="false">
      <c r="A4370" s="6" t="s">
        <v>6968</v>
      </c>
      <c r="B4370" s="6" t="s">
        <v>7890</v>
      </c>
      <c r="C4370" s="6" t="n">
        <v>1789654449</v>
      </c>
      <c r="D4370" s="6" t="n">
        <v>1789656350</v>
      </c>
      <c r="E4370" s="9" t="n">
        <f aca="false">MAX(0,MIN(D4370,Scenario!$B$12)-MAX(C4370,Scenario!$B$11))/60</f>
        <v>31.6833333333333</v>
      </c>
    </row>
    <row r="4371" customFormat="false" ht="15" hidden="false" customHeight="false" outlineLevel="0" collapsed="false">
      <c r="A4371" s="6" t="s">
        <v>6970</v>
      </c>
      <c r="B4371" s="6" t="s">
        <v>7892</v>
      </c>
      <c r="C4371" s="6" t="n">
        <v>1789654650</v>
      </c>
      <c r="D4371" s="6" t="n">
        <v>1789657629</v>
      </c>
      <c r="E4371" s="9" t="n">
        <f aca="false">MAX(0,MIN(D4371,Scenario!$B$12)-MAX(C4371,Scenario!$B$11))/60</f>
        <v>49.65</v>
      </c>
    </row>
    <row r="4372" customFormat="false" ht="15" hidden="false" customHeight="false" outlineLevel="0" collapsed="false">
      <c r="A4372" s="6" t="s">
        <v>6972</v>
      </c>
      <c r="B4372" s="6" t="s">
        <v>7887</v>
      </c>
      <c r="C4372" s="6" t="n">
        <v>1789656698</v>
      </c>
      <c r="D4372" s="6" t="n">
        <v>1789657224</v>
      </c>
      <c r="E4372" s="9" t="n">
        <f aca="false">MAX(0,MIN(D4372,Scenario!$B$12)-MAX(C4372,Scenario!$B$11))/60</f>
        <v>8.76666666666667</v>
      </c>
    </row>
    <row r="4373" customFormat="false" ht="15" hidden="false" customHeight="false" outlineLevel="0" collapsed="false">
      <c r="A4373" s="6" t="s">
        <v>6974</v>
      </c>
      <c r="B4373" s="6" t="s">
        <v>7893</v>
      </c>
      <c r="C4373" s="6" t="n">
        <v>1789657234</v>
      </c>
      <c r="D4373" s="6" t="n">
        <v>1789660007</v>
      </c>
      <c r="E4373" s="9" t="n">
        <f aca="false">MAX(0,MIN(D4373,Scenario!$B$12)-MAX(C4373,Scenario!$B$11))/60</f>
        <v>46.2166666666667</v>
      </c>
    </row>
    <row r="4374" customFormat="false" ht="15" hidden="false" customHeight="false" outlineLevel="0" collapsed="false">
      <c r="A4374" s="6" t="s">
        <v>6976</v>
      </c>
      <c r="B4374" s="6" t="s">
        <v>7887</v>
      </c>
      <c r="C4374" s="6" t="n">
        <v>1789657406</v>
      </c>
      <c r="D4374" s="6" t="n">
        <v>1789661164</v>
      </c>
      <c r="E4374" s="9" t="n">
        <f aca="false">MAX(0,MIN(D4374,Scenario!$B$12)-MAX(C4374,Scenario!$B$11))/60</f>
        <v>62.6333333333333</v>
      </c>
    </row>
    <row r="4375" customFormat="false" ht="15" hidden="false" customHeight="false" outlineLevel="0" collapsed="false">
      <c r="A4375" s="6" t="s">
        <v>6978</v>
      </c>
      <c r="B4375" s="6" t="s">
        <v>7895</v>
      </c>
      <c r="C4375" s="6" t="n">
        <v>1789658259</v>
      </c>
      <c r="D4375" s="6" t="n">
        <v>1789658935</v>
      </c>
      <c r="E4375" s="9" t="n">
        <f aca="false">MAX(0,MIN(D4375,Scenario!$B$12)-MAX(C4375,Scenario!$B$11))/60</f>
        <v>11.2666666666667</v>
      </c>
    </row>
    <row r="4376" customFormat="false" ht="15" hidden="false" customHeight="false" outlineLevel="0" collapsed="false">
      <c r="A4376" s="6" t="s">
        <v>6980</v>
      </c>
      <c r="B4376" s="6" t="s">
        <v>7890</v>
      </c>
      <c r="C4376" s="6" t="n">
        <v>1789659463</v>
      </c>
      <c r="D4376" s="6" t="n">
        <v>1789660693</v>
      </c>
      <c r="E4376" s="9" t="n">
        <f aca="false">MAX(0,MIN(D4376,Scenario!$B$12)-MAX(C4376,Scenario!$B$11))/60</f>
        <v>20.5</v>
      </c>
    </row>
    <row r="4377" customFormat="false" ht="15" hidden="false" customHeight="false" outlineLevel="0" collapsed="false">
      <c r="A4377" s="6" t="s">
        <v>6982</v>
      </c>
      <c r="B4377" s="6" t="s">
        <v>7899</v>
      </c>
      <c r="C4377" s="6" t="n">
        <v>1789659901</v>
      </c>
      <c r="D4377" s="6" t="n">
        <v>1789660957</v>
      </c>
      <c r="E4377" s="9" t="n">
        <f aca="false">MAX(0,MIN(D4377,Scenario!$B$12)-MAX(C4377,Scenario!$B$11))/60</f>
        <v>17.6</v>
      </c>
    </row>
    <row r="4378" customFormat="false" ht="15" hidden="false" customHeight="false" outlineLevel="0" collapsed="false">
      <c r="A4378" s="6" t="s">
        <v>6984</v>
      </c>
      <c r="B4378" s="6" t="s">
        <v>7892</v>
      </c>
      <c r="C4378" s="6" t="n">
        <v>1789660743</v>
      </c>
      <c r="D4378" s="6" t="n">
        <v>1789661089</v>
      </c>
      <c r="E4378" s="9" t="n">
        <f aca="false">MAX(0,MIN(D4378,Scenario!$B$12)-MAX(C4378,Scenario!$B$11))/60</f>
        <v>5.76666666666667</v>
      </c>
    </row>
    <row r="4379" customFormat="false" ht="15" hidden="false" customHeight="false" outlineLevel="0" collapsed="false">
      <c r="A4379" s="6" t="s">
        <v>6984</v>
      </c>
      <c r="B4379" s="6" t="s">
        <v>7895</v>
      </c>
      <c r="C4379" s="6" t="n">
        <v>1789661126</v>
      </c>
      <c r="D4379" s="6" t="n">
        <v>1789665422</v>
      </c>
      <c r="E4379" s="9" t="n">
        <f aca="false">MAX(0,MIN(D4379,Scenario!$B$12)-MAX(C4379,Scenario!$B$11))/60</f>
        <v>71.6</v>
      </c>
    </row>
    <row r="4380" customFormat="false" ht="15" hidden="false" customHeight="false" outlineLevel="0" collapsed="false">
      <c r="A4380" s="6" t="s">
        <v>6972</v>
      </c>
      <c r="B4380" s="6" t="s">
        <v>7887</v>
      </c>
      <c r="C4380" s="6" t="n">
        <v>1789661179</v>
      </c>
      <c r="D4380" s="6" t="n">
        <v>1789661779</v>
      </c>
      <c r="E4380" s="9" t="n">
        <f aca="false">MAX(0,MIN(D4380,Scenario!$B$12)-MAX(C4380,Scenario!$B$11))/60</f>
        <v>10</v>
      </c>
    </row>
    <row r="4381" customFormat="false" ht="15" hidden="false" customHeight="false" outlineLevel="0" collapsed="false">
      <c r="A4381" s="6" t="s">
        <v>6986</v>
      </c>
      <c r="B4381" s="6" t="s">
        <v>7891</v>
      </c>
      <c r="C4381" s="6" t="n">
        <v>1789662036</v>
      </c>
      <c r="D4381" s="6" t="n">
        <v>1789663081</v>
      </c>
      <c r="E4381" s="9" t="n">
        <f aca="false">MAX(0,MIN(D4381,Scenario!$B$12)-MAX(C4381,Scenario!$B$11))/60</f>
        <v>17.4166666666667</v>
      </c>
    </row>
    <row r="4382" customFormat="false" ht="15" hidden="false" customHeight="false" outlineLevel="0" collapsed="false">
      <c r="A4382" s="6" t="s">
        <v>6980</v>
      </c>
      <c r="B4382" s="6" t="s">
        <v>7890</v>
      </c>
      <c r="C4382" s="6" t="n">
        <v>1789662040</v>
      </c>
      <c r="D4382" s="6" t="n">
        <v>1789662741</v>
      </c>
      <c r="E4382" s="9" t="n">
        <f aca="false">MAX(0,MIN(D4382,Scenario!$B$12)-MAX(C4382,Scenario!$B$11))/60</f>
        <v>11.6833333333333</v>
      </c>
    </row>
    <row r="4383" customFormat="false" ht="15" hidden="false" customHeight="false" outlineLevel="0" collapsed="false">
      <c r="A4383" s="6" t="s">
        <v>6988</v>
      </c>
      <c r="B4383" s="6" t="s">
        <v>7899</v>
      </c>
      <c r="C4383" s="6" t="n">
        <v>1789662628</v>
      </c>
      <c r="D4383" s="6" t="n">
        <v>1789664883</v>
      </c>
      <c r="E4383" s="9" t="n">
        <f aca="false">MAX(0,MIN(D4383,Scenario!$B$12)-MAX(C4383,Scenario!$B$11))/60</f>
        <v>37.5833333333333</v>
      </c>
    </row>
    <row r="4384" customFormat="false" ht="15" hidden="false" customHeight="false" outlineLevel="0" collapsed="false">
      <c r="A4384" s="6" t="s">
        <v>6990</v>
      </c>
      <c r="B4384" s="6" t="s">
        <v>7890</v>
      </c>
      <c r="C4384" s="6" t="n">
        <v>1789662759</v>
      </c>
      <c r="D4384" s="6" t="n">
        <v>1789664896</v>
      </c>
      <c r="E4384" s="9" t="n">
        <f aca="false">MAX(0,MIN(D4384,Scenario!$B$12)-MAX(C4384,Scenario!$B$11))/60</f>
        <v>35.6166666666667</v>
      </c>
    </row>
    <row r="4385" customFormat="false" ht="15" hidden="false" customHeight="false" outlineLevel="0" collapsed="false">
      <c r="A4385" s="6" t="s">
        <v>6992</v>
      </c>
      <c r="B4385" s="6" t="s">
        <v>7891</v>
      </c>
      <c r="C4385" s="6" t="n">
        <v>1789663563</v>
      </c>
      <c r="D4385" s="6" t="n">
        <v>1789664489</v>
      </c>
      <c r="E4385" s="9" t="n">
        <f aca="false">MAX(0,MIN(D4385,Scenario!$B$12)-MAX(C4385,Scenario!$B$11))/60</f>
        <v>15.4333333333333</v>
      </c>
    </row>
    <row r="4386" customFormat="false" ht="15" hidden="false" customHeight="false" outlineLevel="0" collapsed="false">
      <c r="A4386" s="6" t="s">
        <v>6994</v>
      </c>
      <c r="B4386" s="6" t="s">
        <v>7893</v>
      </c>
      <c r="C4386" s="6" t="n">
        <v>1789664188</v>
      </c>
      <c r="D4386" s="6" t="n">
        <v>1789669555</v>
      </c>
      <c r="E4386" s="9" t="n">
        <f aca="false">MAX(0,MIN(D4386,Scenario!$B$12)-MAX(C4386,Scenario!$B$11))/60</f>
        <v>89.45</v>
      </c>
    </row>
    <row r="4387" customFormat="false" ht="15" hidden="false" customHeight="false" outlineLevel="0" collapsed="false">
      <c r="A4387" s="6" t="s">
        <v>6986</v>
      </c>
      <c r="B4387" s="6" t="s">
        <v>7891</v>
      </c>
      <c r="C4387" s="6" t="n">
        <v>1789664503</v>
      </c>
      <c r="D4387" s="6" t="n">
        <v>1789665340</v>
      </c>
      <c r="E4387" s="9" t="n">
        <f aca="false">MAX(0,MIN(D4387,Scenario!$B$12)-MAX(C4387,Scenario!$B$11))/60</f>
        <v>13.95</v>
      </c>
    </row>
    <row r="4388" customFormat="false" ht="15" hidden="false" customHeight="false" outlineLevel="0" collapsed="false">
      <c r="A4388" s="6" t="s">
        <v>6996</v>
      </c>
      <c r="B4388" s="6" t="s">
        <v>7892</v>
      </c>
      <c r="C4388" s="6" t="n">
        <v>1789664688</v>
      </c>
      <c r="D4388" s="6" t="n">
        <v>1789665274</v>
      </c>
      <c r="E4388" s="9" t="n">
        <f aca="false">MAX(0,MIN(D4388,Scenario!$B$12)-MAX(C4388,Scenario!$B$11))/60</f>
        <v>9.76666666666667</v>
      </c>
    </row>
    <row r="4389" customFormat="false" ht="15" hidden="false" customHeight="false" outlineLevel="0" collapsed="false">
      <c r="A4389" s="6" t="s">
        <v>6998</v>
      </c>
      <c r="B4389" s="6" t="s">
        <v>7899</v>
      </c>
      <c r="C4389" s="6" t="n">
        <v>1789664912</v>
      </c>
      <c r="D4389" s="6" t="n">
        <v>1789665641</v>
      </c>
      <c r="E4389" s="9" t="n">
        <f aca="false">MAX(0,MIN(D4389,Scenario!$B$12)-MAX(C4389,Scenario!$B$11))/60</f>
        <v>12.15</v>
      </c>
    </row>
    <row r="4390" customFormat="false" ht="15" hidden="false" customHeight="false" outlineLevel="0" collapsed="false">
      <c r="A4390" s="6" t="s">
        <v>7000</v>
      </c>
      <c r="B4390" s="6" t="s">
        <v>7890</v>
      </c>
      <c r="C4390" s="6" t="n">
        <v>1789664945</v>
      </c>
      <c r="D4390" s="6" t="n">
        <v>1789666238</v>
      </c>
      <c r="E4390" s="9" t="n">
        <f aca="false">MAX(0,MIN(D4390,Scenario!$B$12)-MAX(C4390,Scenario!$B$11))/60</f>
        <v>21.55</v>
      </c>
    </row>
    <row r="4391" customFormat="false" ht="15" hidden="false" customHeight="false" outlineLevel="0" collapsed="false">
      <c r="A4391" s="6" t="s">
        <v>7002</v>
      </c>
      <c r="B4391" s="6" t="s">
        <v>7895</v>
      </c>
      <c r="C4391" s="6" t="n">
        <v>1789665946</v>
      </c>
      <c r="D4391" s="6" t="n">
        <v>1789669098</v>
      </c>
      <c r="E4391" s="9" t="n">
        <f aca="false">MAX(0,MIN(D4391,Scenario!$B$12)-MAX(C4391,Scenario!$B$11))/60</f>
        <v>52.5333333333333</v>
      </c>
    </row>
    <row r="4392" customFormat="false" ht="15" hidden="false" customHeight="false" outlineLevel="0" collapsed="false">
      <c r="A4392" s="6" t="s">
        <v>7004</v>
      </c>
      <c r="B4392" s="6" t="s">
        <v>7892</v>
      </c>
      <c r="C4392" s="6" t="n">
        <v>1789666156</v>
      </c>
      <c r="D4392" s="6" t="n">
        <v>1789670031</v>
      </c>
      <c r="E4392" s="9" t="n">
        <f aca="false">MAX(0,MIN(D4392,Scenario!$B$12)-MAX(C4392,Scenario!$B$11))/60</f>
        <v>64.5833333333333</v>
      </c>
    </row>
    <row r="4393" customFormat="false" ht="15" hidden="false" customHeight="false" outlineLevel="0" collapsed="false">
      <c r="A4393" s="6" t="s">
        <v>7006</v>
      </c>
      <c r="B4393" s="6" t="s">
        <v>7891</v>
      </c>
      <c r="C4393" s="6" t="n">
        <v>1789666490</v>
      </c>
      <c r="D4393" s="6" t="n">
        <v>1789666830</v>
      </c>
      <c r="E4393" s="9" t="n">
        <f aca="false">MAX(0,MIN(D4393,Scenario!$B$12)-MAX(C4393,Scenario!$B$11))/60</f>
        <v>5.66666666666667</v>
      </c>
    </row>
    <row r="4394" customFormat="false" ht="15" hidden="false" customHeight="false" outlineLevel="0" collapsed="false">
      <c r="A4394" s="6" t="s">
        <v>7008</v>
      </c>
      <c r="B4394" s="6" t="s">
        <v>7890</v>
      </c>
      <c r="C4394" s="6" t="n">
        <v>1789666809</v>
      </c>
      <c r="D4394" s="6" t="n">
        <v>1789668200</v>
      </c>
      <c r="E4394" s="9" t="n">
        <f aca="false">MAX(0,MIN(D4394,Scenario!$B$12)-MAX(C4394,Scenario!$B$11))/60</f>
        <v>23.1833333333333</v>
      </c>
    </row>
    <row r="4395" customFormat="false" ht="15" hidden="false" customHeight="false" outlineLevel="0" collapsed="false">
      <c r="A4395" s="6" t="s">
        <v>7012</v>
      </c>
      <c r="B4395" s="6" t="s">
        <v>7891</v>
      </c>
      <c r="C4395" s="6" t="n">
        <v>1789667834</v>
      </c>
      <c r="D4395" s="6" t="n">
        <v>1789668538</v>
      </c>
      <c r="E4395" s="9" t="n">
        <f aca="false">MAX(0,MIN(D4395,Scenario!$B$12)-MAX(C4395,Scenario!$B$11))/60</f>
        <v>11.7333333333333</v>
      </c>
    </row>
    <row r="4396" customFormat="false" ht="15" hidden="false" customHeight="false" outlineLevel="0" collapsed="false">
      <c r="A4396" s="6" t="s">
        <v>7012</v>
      </c>
      <c r="B4396" s="6" t="s">
        <v>7899</v>
      </c>
      <c r="C4396" s="6" t="n">
        <v>1789668916</v>
      </c>
      <c r="D4396" s="6" t="n">
        <v>1789671033</v>
      </c>
      <c r="E4396" s="9" t="n">
        <f aca="false">MAX(0,MIN(D4396,Scenario!$B$12)-MAX(C4396,Scenario!$B$11))/60</f>
        <v>35.2833333333333</v>
      </c>
    </row>
    <row r="4397" customFormat="false" ht="15" hidden="false" customHeight="false" outlineLevel="0" collapsed="false">
      <c r="A4397" s="6" t="s">
        <v>7014</v>
      </c>
      <c r="B4397" s="6" t="s">
        <v>7895</v>
      </c>
      <c r="C4397" s="6" t="n">
        <v>1789669140</v>
      </c>
      <c r="D4397" s="6" t="n">
        <v>1789671557</v>
      </c>
      <c r="E4397" s="9" t="n">
        <f aca="false">MAX(0,MIN(D4397,Scenario!$B$12)-MAX(C4397,Scenario!$B$11))/60</f>
        <v>40.2833333333333</v>
      </c>
    </row>
    <row r="4398" customFormat="false" ht="15" hidden="false" customHeight="false" outlineLevel="0" collapsed="false">
      <c r="A4398" s="6" t="s">
        <v>7010</v>
      </c>
      <c r="B4398" s="6" t="s">
        <v>7893</v>
      </c>
      <c r="C4398" s="6" t="n">
        <v>1789669580</v>
      </c>
      <c r="D4398" s="6" t="n">
        <v>1789674272</v>
      </c>
      <c r="E4398" s="9" t="n">
        <f aca="false">MAX(0,MIN(D4398,Scenario!$B$12)-MAX(C4398,Scenario!$B$11))/60</f>
        <v>78.2</v>
      </c>
    </row>
    <row r="4399" customFormat="false" ht="15" hidden="false" customHeight="false" outlineLevel="0" collapsed="false">
      <c r="A4399" s="6" t="s">
        <v>6996</v>
      </c>
      <c r="B4399" s="6" t="s">
        <v>7892</v>
      </c>
      <c r="C4399" s="6" t="n">
        <v>1789670049</v>
      </c>
      <c r="D4399" s="6" t="n">
        <v>1789670796</v>
      </c>
      <c r="E4399" s="9" t="n">
        <f aca="false">MAX(0,MIN(D4399,Scenario!$B$12)-MAX(C4399,Scenario!$B$11))/60</f>
        <v>12.45</v>
      </c>
    </row>
    <row r="4400" customFormat="false" ht="15" hidden="false" customHeight="false" outlineLevel="0" collapsed="false">
      <c r="A4400" s="6" t="s">
        <v>7020</v>
      </c>
      <c r="B4400" s="6" t="s">
        <v>7899</v>
      </c>
      <c r="C4400" s="6" t="n">
        <v>1789671737</v>
      </c>
      <c r="D4400" s="6" t="n">
        <v>1789672677</v>
      </c>
      <c r="E4400" s="9" t="n">
        <f aca="false">MAX(0,MIN(D4400,Scenario!$B$12)-MAX(C4400,Scenario!$B$11))/60</f>
        <v>15.6666666666667</v>
      </c>
    </row>
    <row r="4401" customFormat="false" ht="15" hidden="false" customHeight="false" outlineLevel="0" collapsed="false">
      <c r="A4401" s="6" t="s">
        <v>7002</v>
      </c>
      <c r="B4401" s="6" t="s">
        <v>7895</v>
      </c>
      <c r="C4401" s="6" t="n">
        <v>1789673418</v>
      </c>
      <c r="D4401" s="6" t="n">
        <v>1789675792</v>
      </c>
      <c r="E4401" s="9" t="n">
        <f aca="false">MAX(0,MIN(D4401,Scenario!$B$12)-MAX(C4401,Scenario!$B$11))/60</f>
        <v>39.5666666666667</v>
      </c>
    </row>
    <row r="4402" customFormat="false" ht="15" hidden="false" customHeight="false" outlineLevel="0" collapsed="false">
      <c r="A4402" s="6" t="s">
        <v>7028</v>
      </c>
      <c r="B4402" s="6" t="s">
        <v>7899</v>
      </c>
      <c r="C4402" s="6" t="n">
        <v>1789674442</v>
      </c>
      <c r="D4402" s="6" t="n">
        <v>1789676966</v>
      </c>
      <c r="E4402" s="9" t="n">
        <f aca="false">MAX(0,MIN(D4402,Scenario!$B$12)-MAX(C4402,Scenario!$B$11))/60</f>
        <v>42.0666666666667</v>
      </c>
    </row>
    <row r="4403" customFormat="false" ht="15" hidden="false" customHeight="false" outlineLevel="0" collapsed="false">
      <c r="A4403" s="6" t="s">
        <v>7018</v>
      </c>
      <c r="B4403" s="6" t="s">
        <v>7893</v>
      </c>
      <c r="C4403" s="6" t="n">
        <v>1789676096</v>
      </c>
      <c r="D4403" s="6" t="n">
        <v>1789676474</v>
      </c>
      <c r="E4403" s="9" t="n">
        <f aca="false">MAX(0,MIN(D4403,Scenario!$B$12)-MAX(C4403,Scenario!$B$11))/60</f>
        <v>6.3</v>
      </c>
    </row>
    <row r="4404" customFormat="false" ht="15" hidden="false" customHeight="false" outlineLevel="0" collapsed="false">
      <c r="A4404" s="6" t="s">
        <v>7018</v>
      </c>
      <c r="B4404" s="6" t="s">
        <v>7895</v>
      </c>
      <c r="C4404" s="6" t="n">
        <v>1789676485</v>
      </c>
      <c r="D4404" s="6" t="n">
        <v>1789676929</v>
      </c>
      <c r="E4404" s="9" t="n">
        <f aca="false">MAX(0,MIN(D4404,Scenario!$B$12)-MAX(C4404,Scenario!$B$11))/60</f>
        <v>7.4</v>
      </c>
    </row>
    <row r="4405" customFormat="false" ht="15" hidden="false" customHeight="false" outlineLevel="0" collapsed="false">
      <c r="A4405" s="6" t="s">
        <v>7030</v>
      </c>
      <c r="B4405" s="6" t="s">
        <v>7893</v>
      </c>
      <c r="C4405" s="6" t="n">
        <v>1789676513</v>
      </c>
      <c r="D4405" s="6" t="n">
        <v>1789678647</v>
      </c>
      <c r="E4405" s="9" t="n">
        <f aca="false">MAX(0,MIN(D4405,Scenario!$B$12)-MAX(C4405,Scenario!$B$11))/60</f>
        <v>35.5666666666667</v>
      </c>
    </row>
    <row r="4406" customFormat="false" ht="15" hidden="false" customHeight="false" outlineLevel="0" collapsed="false">
      <c r="A4406" s="6" t="s">
        <v>7032</v>
      </c>
      <c r="B4406" s="6" t="s">
        <v>7895</v>
      </c>
      <c r="C4406" s="6" t="n">
        <v>1789676948</v>
      </c>
      <c r="D4406" s="6" t="n">
        <v>1789680223</v>
      </c>
      <c r="E4406" s="9" t="n">
        <f aca="false">MAX(0,MIN(D4406,Scenario!$B$12)-MAX(C4406,Scenario!$B$11))/60</f>
        <v>54.5833333333333</v>
      </c>
    </row>
    <row r="4407" customFormat="false" ht="15" hidden="false" customHeight="false" outlineLevel="0" collapsed="false">
      <c r="A4407" s="6" t="s">
        <v>7024</v>
      </c>
      <c r="B4407" s="6" t="s">
        <v>7893</v>
      </c>
      <c r="C4407" s="6" t="n">
        <v>1789678672</v>
      </c>
      <c r="D4407" s="6" t="n">
        <v>1789679564</v>
      </c>
      <c r="E4407" s="9" t="n">
        <f aca="false">MAX(0,MIN(D4407,Scenario!$B$12)-MAX(C4407,Scenario!$B$11))/60</f>
        <v>14.8666666666667</v>
      </c>
    </row>
    <row r="4408" customFormat="false" ht="15" hidden="false" customHeight="false" outlineLevel="0" collapsed="false">
      <c r="A4408" s="6" t="s">
        <v>7026</v>
      </c>
      <c r="B4408" s="6" t="s">
        <v>7893</v>
      </c>
      <c r="C4408" s="6" t="n">
        <v>1789679600</v>
      </c>
      <c r="D4408" s="6" t="n">
        <v>1789683464</v>
      </c>
      <c r="E4408" s="9" t="n">
        <f aca="false">MAX(0,MIN(D4408,Scenario!$B$12)-MAX(C4408,Scenario!$B$11))/60</f>
        <v>64.4</v>
      </c>
    </row>
    <row r="4409" customFormat="false" ht="15" hidden="false" customHeight="false" outlineLevel="0" collapsed="false">
      <c r="A4409" s="6" t="s">
        <v>7038</v>
      </c>
      <c r="B4409" s="6" t="s">
        <v>7893</v>
      </c>
      <c r="C4409" s="6" t="n">
        <v>1789683481</v>
      </c>
      <c r="D4409" s="6" t="n">
        <v>1789684539</v>
      </c>
      <c r="E4409" s="9" t="n">
        <f aca="false">MAX(0,MIN(D4409,Scenario!$B$12)-MAX(C4409,Scenario!$B$11))/60</f>
        <v>17.6333333333333</v>
      </c>
    </row>
    <row r="4410" customFormat="false" ht="15" hidden="false" customHeight="false" outlineLevel="0" collapsed="false">
      <c r="A4410" s="6" t="s">
        <v>7034</v>
      </c>
      <c r="B4410" s="6" t="s">
        <v>7883</v>
      </c>
      <c r="C4410" s="6" t="n">
        <v>1789707611</v>
      </c>
      <c r="D4410" s="6" t="n">
        <v>1789710788</v>
      </c>
      <c r="E4410" s="9" t="n">
        <f aca="false">MAX(0,MIN(D4410,Scenario!$B$12)-MAX(C4410,Scenario!$B$11))/60</f>
        <v>52.95</v>
      </c>
    </row>
    <row r="4411" customFormat="false" ht="15" hidden="false" customHeight="false" outlineLevel="0" collapsed="false">
      <c r="A4411" s="6" t="s">
        <v>6874</v>
      </c>
      <c r="B4411" s="6" t="s">
        <v>7884</v>
      </c>
      <c r="C4411" s="6" t="n">
        <v>1789707638</v>
      </c>
      <c r="D4411" s="6" t="n">
        <v>1789712822</v>
      </c>
      <c r="E4411" s="9" t="n">
        <f aca="false">MAX(0,MIN(D4411,Scenario!$B$12)-MAX(C4411,Scenario!$B$11))/60</f>
        <v>86.4</v>
      </c>
    </row>
    <row r="4412" customFormat="false" ht="15" hidden="false" customHeight="false" outlineLevel="0" collapsed="false">
      <c r="A4412" s="6" t="s">
        <v>7036</v>
      </c>
      <c r="B4412" s="6" t="s">
        <v>7883</v>
      </c>
      <c r="C4412" s="6" t="n">
        <v>1789710826</v>
      </c>
      <c r="D4412" s="6" t="n">
        <v>1789715128</v>
      </c>
      <c r="E4412" s="9" t="n">
        <f aca="false">MAX(0,MIN(D4412,Scenario!$B$12)-MAX(C4412,Scenario!$B$11))/60</f>
        <v>71.7</v>
      </c>
    </row>
    <row r="4413" customFormat="false" ht="15" hidden="false" customHeight="false" outlineLevel="0" collapsed="false">
      <c r="A4413" s="6" t="s">
        <v>6930</v>
      </c>
      <c r="B4413" s="6" t="s">
        <v>7884</v>
      </c>
      <c r="C4413" s="6" t="n">
        <v>1789712863</v>
      </c>
      <c r="D4413" s="6" t="n">
        <v>1789714950</v>
      </c>
      <c r="E4413" s="9" t="n">
        <f aca="false">MAX(0,MIN(D4413,Scenario!$B$12)-MAX(C4413,Scenario!$B$11))/60</f>
        <v>34.7833333333333</v>
      </c>
    </row>
    <row r="4414" customFormat="false" ht="15" hidden="false" customHeight="false" outlineLevel="0" collapsed="false">
      <c r="A4414" s="6" t="s">
        <v>7046</v>
      </c>
      <c r="B4414" s="6" t="s">
        <v>7882</v>
      </c>
      <c r="C4414" s="6" t="n">
        <v>1789713355</v>
      </c>
      <c r="D4414" s="6" t="n">
        <v>1789714756</v>
      </c>
      <c r="E4414" s="9" t="n">
        <f aca="false">MAX(0,MIN(D4414,Scenario!$B$12)-MAX(C4414,Scenario!$B$11))/60</f>
        <v>23.35</v>
      </c>
    </row>
    <row r="4415" customFormat="false" ht="15" hidden="false" customHeight="false" outlineLevel="0" collapsed="false">
      <c r="A4415" s="6" t="s">
        <v>7042</v>
      </c>
      <c r="B4415" s="6" t="s">
        <v>7898</v>
      </c>
      <c r="C4415" s="6" t="n">
        <v>1789714815</v>
      </c>
      <c r="D4415" s="6" t="n">
        <v>1789715627</v>
      </c>
      <c r="E4415" s="9" t="n">
        <f aca="false">MAX(0,MIN(D4415,Scenario!$B$12)-MAX(C4415,Scenario!$B$11))/60</f>
        <v>13.5333333333333</v>
      </c>
    </row>
    <row r="4416" customFormat="false" ht="15" hidden="false" customHeight="false" outlineLevel="0" collapsed="false">
      <c r="A4416" s="6" t="s">
        <v>6958</v>
      </c>
      <c r="B4416" s="6" t="s">
        <v>7885</v>
      </c>
      <c r="C4416" s="6" t="n">
        <v>1789714840</v>
      </c>
      <c r="D4416" s="6" t="n">
        <v>1789718944</v>
      </c>
      <c r="E4416" s="9" t="n">
        <f aca="false">MAX(0,MIN(D4416,Scenario!$B$12)-MAX(C4416,Scenario!$B$11))/60</f>
        <v>68.4</v>
      </c>
    </row>
    <row r="4417" customFormat="false" ht="15" hidden="false" customHeight="false" outlineLevel="0" collapsed="false">
      <c r="A4417" s="6" t="s">
        <v>6902</v>
      </c>
      <c r="B4417" s="6" t="s">
        <v>7884</v>
      </c>
      <c r="C4417" s="6" t="n">
        <v>1789714972</v>
      </c>
      <c r="D4417" s="6" t="n">
        <v>1789715459</v>
      </c>
      <c r="E4417" s="9" t="n">
        <f aca="false">MAX(0,MIN(D4417,Scenario!$B$12)-MAX(C4417,Scenario!$B$11))/60</f>
        <v>8.11666666666667</v>
      </c>
    </row>
    <row r="4418" customFormat="false" ht="15" hidden="false" customHeight="false" outlineLevel="0" collapsed="false">
      <c r="A4418" s="6" t="s">
        <v>7048</v>
      </c>
      <c r="B4418" s="6" t="s">
        <v>7882</v>
      </c>
      <c r="C4418" s="6" t="n">
        <v>1789715124</v>
      </c>
      <c r="D4418" s="6" t="n">
        <v>1789717449</v>
      </c>
      <c r="E4418" s="9" t="n">
        <f aca="false">MAX(0,MIN(D4418,Scenario!$B$12)-MAX(C4418,Scenario!$B$11))/60</f>
        <v>38.75</v>
      </c>
    </row>
    <row r="4419" customFormat="false" ht="15" hidden="false" customHeight="false" outlineLevel="0" collapsed="false">
      <c r="A4419" s="6" t="s">
        <v>7034</v>
      </c>
      <c r="B4419" s="6" t="s">
        <v>7883</v>
      </c>
      <c r="C4419" s="6" t="n">
        <v>1789715156</v>
      </c>
      <c r="D4419" s="6" t="n">
        <v>1789717433</v>
      </c>
      <c r="E4419" s="9" t="n">
        <f aca="false">MAX(0,MIN(D4419,Scenario!$B$12)-MAX(C4419,Scenario!$B$11))/60</f>
        <v>37.95</v>
      </c>
    </row>
    <row r="4420" customFormat="false" ht="15" hidden="false" customHeight="false" outlineLevel="0" collapsed="false">
      <c r="A4420" s="6" t="s">
        <v>6938</v>
      </c>
      <c r="B4420" s="6" t="s">
        <v>7884</v>
      </c>
      <c r="C4420" s="6" t="n">
        <v>1789715496</v>
      </c>
      <c r="D4420" s="6" t="n">
        <v>1789717369</v>
      </c>
      <c r="E4420" s="9" t="n">
        <f aca="false">MAX(0,MIN(D4420,Scenario!$B$12)-MAX(C4420,Scenario!$B$11))/60</f>
        <v>31.2166666666667</v>
      </c>
    </row>
    <row r="4421" customFormat="false" ht="15" hidden="false" customHeight="false" outlineLevel="0" collapsed="false">
      <c r="A4421" s="6" t="s">
        <v>7052</v>
      </c>
      <c r="B4421" s="6" t="s">
        <v>7898</v>
      </c>
      <c r="C4421" s="6" t="n">
        <v>1789715843</v>
      </c>
      <c r="D4421" s="6" t="n">
        <v>1789716943</v>
      </c>
      <c r="E4421" s="9" t="n">
        <f aca="false">MAX(0,MIN(D4421,Scenario!$B$12)-MAX(C4421,Scenario!$B$11))/60</f>
        <v>18.3333333333333</v>
      </c>
    </row>
    <row r="4422" customFormat="false" ht="15" hidden="false" customHeight="false" outlineLevel="0" collapsed="false">
      <c r="A4422" s="6" t="s">
        <v>7044</v>
      </c>
      <c r="B4422" s="6" t="s">
        <v>7884</v>
      </c>
      <c r="C4422" s="6" t="n">
        <v>1789717417</v>
      </c>
      <c r="D4422" s="6" t="n">
        <v>1789719327</v>
      </c>
      <c r="E4422" s="9" t="n">
        <f aca="false">MAX(0,MIN(D4422,Scenario!$B$12)-MAX(C4422,Scenario!$B$11))/60</f>
        <v>31.8333333333333</v>
      </c>
    </row>
    <row r="4423" customFormat="false" ht="15" hidden="false" customHeight="false" outlineLevel="0" collapsed="false">
      <c r="A4423" s="6" t="s">
        <v>7050</v>
      </c>
      <c r="B4423" s="6" t="s">
        <v>7883</v>
      </c>
      <c r="C4423" s="6" t="n">
        <v>1789717468</v>
      </c>
      <c r="D4423" s="6" t="n">
        <v>1789719059</v>
      </c>
      <c r="E4423" s="9" t="n">
        <f aca="false">MAX(0,MIN(D4423,Scenario!$B$12)-MAX(C4423,Scenario!$B$11))/60</f>
        <v>26.5166666666667</v>
      </c>
    </row>
    <row r="4424" customFormat="false" ht="15" hidden="false" customHeight="false" outlineLevel="0" collapsed="false">
      <c r="A4424" s="6" t="s">
        <v>7046</v>
      </c>
      <c r="B4424" s="6" t="s">
        <v>7882</v>
      </c>
      <c r="C4424" s="6" t="n">
        <v>1789717474</v>
      </c>
      <c r="D4424" s="6" t="n">
        <v>1789719942</v>
      </c>
      <c r="E4424" s="9" t="n">
        <f aca="false">MAX(0,MIN(D4424,Scenario!$B$12)-MAX(C4424,Scenario!$B$11))/60</f>
        <v>41.1333333333333</v>
      </c>
    </row>
    <row r="4425" customFormat="false" ht="15" hidden="false" customHeight="false" outlineLevel="0" collapsed="false">
      <c r="A4425" s="6" t="s">
        <v>7054</v>
      </c>
      <c r="B4425" s="6" t="s">
        <v>7898</v>
      </c>
      <c r="C4425" s="6" t="n">
        <v>1789719578</v>
      </c>
      <c r="D4425" s="6" t="n">
        <v>1789722070</v>
      </c>
      <c r="E4425" s="9" t="n">
        <f aca="false">MAX(0,MIN(D4425,Scenario!$B$12)-MAX(C4425,Scenario!$B$11))/60</f>
        <v>41.5333333333333</v>
      </c>
    </row>
    <row r="4426" customFormat="false" ht="15" hidden="false" customHeight="false" outlineLevel="0" collapsed="false">
      <c r="A4426" s="6" t="s">
        <v>7056</v>
      </c>
      <c r="B4426" s="6" t="s">
        <v>7883</v>
      </c>
      <c r="C4426" s="6" t="n">
        <v>1789721199</v>
      </c>
      <c r="D4426" s="6" t="n">
        <v>1789722022</v>
      </c>
      <c r="E4426" s="9" t="n">
        <f aca="false">MAX(0,MIN(D4426,Scenario!$B$12)-MAX(C4426,Scenario!$B$11))/60</f>
        <v>13.7166666666667</v>
      </c>
    </row>
    <row r="4427" customFormat="false" ht="15" hidden="false" customHeight="false" outlineLevel="0" collapsed="false">
      <c r="A4427" s="6" t="s">
        <v>7058</v>
      </c>
      <c r="B4427" s="6" t="s">
        <v>7884</v>
      </c>
      <c r="C4427" s="6" t="n">
        <v>1789721307</v>
      </c>
      <c r="D4427" s="6" t="n">
        <v>1789722928</v>
      </c>
      <c r="E4427" s="9" t="n">
        <f aca="false">MAX(0,MIN(D4427,Scenario!$B$12)-MAX(C4427,Scenario!$B$11))/60</f>
        <v>27.0166666666667</v>
      </c>
    </row>
    <row r="4428" customFormat="false" ht="15" hidden="false" customHeight="false" outlineLevel="0" collapsed="false">
      <c r="A4428" s="6" t="s">
        <v>7060</v>
      </c>
      <c r="B4428" s="6" t="s">
        <v>7885</v>
      </c>
      <c r="C4428" s="6" t="n">
        <v>1789721555</v>
      </c>
      <c r="D4428" s="6" t="n">
        <v>1789721878</v>
      </c>
      <c r="E4428" s="9" t="n">
        <f aca="false">MAX(0,MIN(D4428,Scenario!$B$12)-MAX(C4428,Scenario!$B$11))/60</f>
        <v>5.38333333333333</v>
      </c>
    </row>
    <row r="4429" customFormat="false" ht="15" hidden="false" customHeight="false" outlineLevel="0" collapsed="false">
      <c r="A4429" s="6" t="s">
        <v>7062</v>
      </c>
      <c r="B4429" s="6" t="s">
        <v>7885</v>
      </c>
      <c r="C4429" s="6" t="n">
        <v>1789721917</v>
      </c>
      <c r="D4429" s="6" t="n">
        <v>1789722727</v>
      </c>
      <c r="E4429" s="9" t="n">
        <f aca="false">MAX(0,MIN(D4429,Scenario!$B$12)-MAX(C4429,Scenario!$B$11))/60</f>
        <v>13.5</v>
      </c>
    </row>
    <row r="4430" customFormat="false" ht="15" hidden="false" customHeight="false" outlineLevel="0" collapsed="false">
      <c r="A4430" s="6" t="s">
        <v>7060</v>
      </c>
      <c r="B4430" s="6" t="s">
        <v>7887</v>
      </c>
      <c r="C4430" s="6" t="n">
        <v>1789722037</v>
      </c>
      <c r="D4430" s="6" t="n">
        <v>1789723054</v>
      </c>
      <c r="E4430" s="9" t="n">
        <f aca="false">MAX(0,MIN(D4430,Scenario!$B$12)-MAX(C4430,Scenario!$B$11))/60</f>
        <v>16.95</v>
      </c>
    </row>
    <row r="4431" customFormat="false" ht="15" hidden="false" customHeight="false" outlineLevel="0" collapsed="false">
      <c r="A4431" s="6" t="s">
        <v>7064</v>
      </c>
      <c r="B4431" s="6" t="s">
        <v>7889</v>
      </c>
      <c r="C4431" s="6" t="n">
        <v>1789722464</v>
      </c>
      <c r="D4431" s="6" t="n">
        <v>1789722929</v>
      </c>
      <c r="E4431" s="9" t="n">
        <f aca="false">MAX(0,MIN(D4431,Scenario!$B$12)-MAX(C4431,Scenario!$B$11))/60</f>
        <v>7.75</v>
      </c>
    </row>
    <row r="4432" customFormat="false" ht="15" hidden="false" customHeight="false" outlineLevel="0" collapsed="false">
      <c r="A4432" s="6" t="s">
        <v>7066</v>
      </c>
      <c r="B4432" s="6" t="s">
        <v>7883</v>
      </c>
      <c r="C4432" s="6" t="n">
        <v>1789722931</v>
      </c>
      <c r="D4432" s="6" t="n">
        <v>1789728307</v>
      </c>
      <c r="E4432" s="9" t="n">
        <f aca="false">MAX(0,MIN(D4432,Scenario!$B$12)-MAX(C4432,Scenario!$B$11))/60</f>
        <v>89.6</v>
      </c>
    </row>
    <row r="4433" customFormat="false" ht="15" hidden="false" customHeight="false" outlineLevel="0" collapsed="false">
      <c r="A4433" s="6" t="s">
        <v>7064</v>
      </c>
      <c r="B4433" s="6" t="s">
        <v>7885</v>
      </c>
      <c r="C4433" s="6" t="n">
        <v>1789722987</v>
      </c>
      <c r="D4433" s="6" t="n">
        <v>1789724182</v>
      </c>
      <c r="E4433" s="9" t="n">
        <f aca="false">MAX(0,MIN(D4433,Scenario!$B$12)-MAX(C4433,Scenario!$B$11))/60</f>
        <v>19.9166666666667</v>
      </c>
    </row>
    <row r="4434" customFormat="false" ht="15" hidden="false" customHeight="false" outlineLevel="0" collapsed="false">
      <c r="A4434" s="6" t="s">
        <v>7020</v>
      </c>
      <c r="B4434" s="6" t="s">
        <v>7898</v>
      </c>
      <c r="C4434" s="6" t="n">
        <v>1789723410</v>
      </c>
      <c r="D4434" s="6" t="n">
        <v>1789724119</v>
      </c>
      <c r="E4434" s="9" t="n">
        <f aca="false">MAX(0,MIN(D4434,Scenario!$B$12)-MAX(C4434,Scenario!$B$11))/60</f>
        <v>11.8166666666667</v>
      </c>
    </row>
    <row r="4435" customFormat="false" ht="15" hidden="false" customHeight="false" outlineLevel="0" collapsed="false">
      <c r="A4435" s="6" t="s">
        <v>7068</v>
      </c>
      <c r="B4435" s="6" t="s">
        <v>7887</v>
      </c>
      <c r="C4435" s="6" t="n">
        <v>1789723499</v>
      </c>
      <c r="D4435" s="6" t="n">
        <v>1789723905</v>
      </c>
      <c r="E4435" s="9" t="n">
        <f aca="false">MAX(0,MIN(D4435,Scenario!$B$12)-MAX(C4435,Scenario!$B$11))/60</f>
        <v>6.76666666666667</v>
      </c>
    </row>
    <row r="4436" customFormat="false" ht="15" hidden="false" customHeight="false" outlineLevel="0" collapsed="false">
      <c r="A4436" s="6" t="s">
        <v>7070</v>
      </c>
      <c r="B4436" s="6" t="s">
        <v>7889</v>
      </c>
      <c r="C4436" s="6" t="n">
        <v>1789723855</v>
      </c>
      <c r="D4436" s="6" t="n">
        <v>1789726310</v>
      </c>
      <c r="E4436" s="9" t="n">
        <f aca="false">MAX(0,MIN(D4436,Scenario!$B$12)-MAX(C4436,Scenario!$B$11))/60</f>
        <v>40.9166666666667</v>
      </c>
    </row>
    <row r="4437" customFormat="false" ht="15" hidden="false" customHeight="false" outlineLevel="0" collapsed="false">
      <c r="A4437" s="6" t="s">
        <v>7068</v>
      </c>
      <c r="B4437" s="6" t="s">
        <v>7887</v>
      </c>
      <c r="C4437" s="6" t="n">
        <v>1789723931</v>
      </c>
      <c r="D4437" s="6" t="n">
        <v>1789728263</v>
      </c>
      <c r="E4437" s="9" t="n">
        <f aca="false">MAX(0,MIN(D4437,Scenario!$B$12)-MAX(C4437,Scenario!$B$11))/60</f>
        <v>72.2</v>
      </c>
    </row>
    <row r="4438" customFormat="false" ht="15" hidden="false" customHeight="false" outlineLevel="0" collapsed="false">
      <c r="A4438" s="6" t="s">
        <v>7072</v>
      </c>
      <c r="B4438" s="6" t="s">
        <v>7898</v>
      </c>
      <c r="C4438" s="6" t="n">
        <v>1789725411</v>
      </c>
      <c r="D4438" s="6" t="n">
        <v>1789727612</v>
      </c>
      <c r="E4438" s="9" t="n">
        <f aca="false">MAX(0,MIN(D4438,Scenario!$B$12)-MAX(C4438,Scenario!$B$11))/60</f>
        <v>36.6833333333333</v>
      </c>
    </row>
    <row r="4439" customFormat="false" ht="15" hidden="false" customHeight="false" outlineLevel="0" collapsed="false">
      <c r="A4439" s="6" t="s">
        <v>7074</v>
      </c>
      <c r="B4439" s="6" t="s">
        <v>7885</v>
      </c>
      <c r="C4439" s="6" t="n">
        <v>1789728269</v>
      </c>
      <c r="D4439" s="6" t="n">
        <v>1789731325</v>
      </c>
      <c r="E4439" s="9" t="n">
        <f aca="false">MAX(0,MIN(D4439,Scenario!$B$12)-MAX(C4439,Scenario!$B$11))/60</f>
        <v>50.9333333333333</v>
      </c>
    </row>
    <row r="4440" customFormat="false" ht="15" hidden="false" customHeight="false" outlineLevel="0" collapsed="false">
      <c r="A4440" s="6" t="s">
        <v>7076</v>
      </c>
      <c r="B4440" s="6" t="s">
        <v>7882</v>
      </c>
      <c r="C4440" s="6" t="n">
        <v>1789729092</v>
      </c>
      <c r="D4440" s="6" t="n">
        <v>1789731249</v>
      </c>
      <c r="E4440" s="9" t="n">
        <f aca="false">MAX(0,MIN(D4440,Scenario!$B$12)-MAX(C4440,Scenario!$B$11))/60</f>
        <v>35.95</v>
      </c>
    </row>
    <row r="4441" customFormat="false" ht="15" hidden="false" customHeight="false" outlineLevel="0" collapsed="false">
      <c r="A4441" s="6" t="s">
        <v>7078</v>
      </c>
      <c r="B4441" s="6" t="s">
        <v>7890</v>
      </c>
      <c r="C4441" s="6" t="n">
        <v>1789730127</v>
      </c>
      <c r="D4441" s="6" t="n">
        <v>1789730668</v>
      </c>
      <c r="E4441" s="9" t="n">
        <f aca="false">MAX(0,MIN(D4441,Scenario!$B$12)-MAX(C4441,Scenario!$B$11))/60</f>
        <v>9.01666666666667</v>
      </c>
    </row>
    <row r="4442" customFormat="false" ht="15" hidden="false" customHeight="false" outlineLevel="0" collapsed="false">
      <c r="A4442" s="6" t="s">
        <v>7078</v>
      </c>
      <c r="B4442" s="6" t="s">
        <v>7892</v>
      </c>
      <c r="C4442" s="6" t="n">
        <v>1789730709</v>
      </c>
      <c r="D4442" s="6" t="n">
        <v>1789731837</v>
      </c>
      <c r="E4442" s="9" t="n">
        <f aca="false">MAX(0,MIN(D4442,Scenario!$B$12)-MAX(C4442,Scenario!$B$11))/60</f>
        <v>18.8</v>
      </c>
    </row>
    <row r="4443" customFormat="false" ht="15" hidden="false" customHeight="false" outlineLevel="0" collapsed="false">
      <c r="A4443" s="6" t="s">
        <v>7080</v>
      </c>
      <c r="B4443" s="6" t="s">
        <v>7887</v>
      </c>
      <c r="C4443" s="6" t="n">
        <v>1789731432</v>
      </c>
      <c r="D4443" s="6" t="n">
        <v>1789733886</v>
      </c>
      <c r="E4443" s="9" t="n">
        <f aca="false">MAX(0,MIN(D4443,Scenario!$B$12)-MAX(C4443,Scenario!$B$11))/60</f>
        <v>40.9</v>
      </c>
    </row>
    <row r="4444" customFormat="false" ht="15" hidden="false" customHeight="false" outlineLevel="0" collapsed="false">
      <c r="A4444" s="6" t="s">
        <v>7082</v>
      </c>
      <c r="B4444" s="6" t="s">
        <v>7891</v>
      </c>
      <c r="C4444" s="6" t="n">
        <v>1789732615</v>
      </c>
      <c r="D4444" s="6" t="n">
        <v>1789734694</v>
      </c>
      <c r="E4444" s="9" t="n">
        <f aca="false">MAX(0,MIN(D4444,Scenario!$B$12)-MAX(C4444,Scenario!$B$11))/60</f>
        <v>34.65</v>
      </c>
    </row>
    <row r="4445" customFormat="false" ht="15" hidden="false" customHeight="false" outlineLevel="0" collapsed="false">
      <c r="A4445" s="6" t="s">
        <v>7084</v>
      </c>
      <c r="B4445" s="6" t="s">
        <v>7889</v>
      </c>
      <c r="C4445" s="6" t="n">
        <v>1789732637</v>
      </c>
      <c r="D4445" s="6" t="n">
        <v>1789734875</v>
      </c>
      <c r="E4445" s="9" t="n">
        <f aca="false">MAX(0,MIN(D4445,Scenario!$B$12)-MAX(C4445,Scenario!$B$11))/60</f>
        <v>37.3</v>
      </c>
    </row>
    <row r="4446" customFormat="false" ht="15" hidden="false" customHeight="false" outlineLevel="0" collapsed="false">
      <c r="A4446" s="6" t="s">
        <v>7086</v>
      </c>
      <c r="B4446" s="6" t="s">
        <v>7884</v>
      </c>
      <c r="C4446" s="6" t="n">
        <v>1789733018</v>
      </c>
      <c r="D4446" s="6" t="n">
        <v>1789734539</v>
      </c>
      <c r="E4446" s="9" t="n">
        <f aca="false">MAX(0,MIN(D4446,Scenario!$B$12)-MAX(C4446,Scenario!$B$11))/60</f>
        <v>25.35</v>
      </c>
    </row>
    <row r="4447" customFormat="false" ht="15" hidden="false" customHeight="false" outlineLevel="0" collapsed="false">
      <c r="A4447" s="6" t="s">
        <v>7074</v>
      </c>
      <c r="B4447" s="6" t="s">
        <v>7885</v>
      </c>
      <c r="C4447" s="6" t="n">
        <v>1789733153</v>
      </c>
      <c r="D4447" s="6" t="n">
        <v>1789736561</v>
      </c>
      <c r="E4447" s="9" t="n">
        <f aca="false">MAX(0,MIN(D4447,Scenario!$B$12)-MAX(C4447,Scenario!$B$11))/60</f>
        <v>56.8</v>
      </c>
    </row>
    <row r="4448" customFormat="false" ht="15" hidden="false" customHeight="false" outlineLevel="0" collapsed="false">
      <c r="A4448" s="6" t="s">
        <v>7088</v>
      </c>
      <c r="B4448" s="6" t="s">
        <v>7898</v>
      </c>
      <c r="C4448" s="6" t="n">
        <v>1789733244</v>
      </c>
      <c r="D4448" s="6" t="n">
        <v>1789735821</v>
      </c>
      <c r="E4448" s="9" t="n">
        <f aca="false">MAX(0,MIN(D4448,Scenario!$B$12)-MAX(C4448,Scenario!$B$11))/60</f>
        <v>42.95</v>
      </c>
    </row>
    <row r="4449" customFormat="false" ht="15" hidden="false" customHeight="false" outlineLevel="0" collapsed="false">
      <c r="A4449" s="6" t="s">
        <v>7090</v>
      </c>
      <c r="B4449" s="6" t="s">
        <v>7892</v>
      </c>
      <c r="C4449" s="6" t="n">
        <v>1789733871</v>
      </c>
      <c r="D4449" s="6" t="n">
        <v>1789737660</v>
      </c>
      <c r="E4449" s="9" t="n">
        <f aca="false">MAX(0,MIN(D4449,Scenario!$B$12)-MAX(C4449,Scenario!$B$11))/60</f>
        <v>63.15</v>
      </c>
    </row>
    <row r="4450" customFormat="false" ht="15" hidden="false" customHeight="false" outlineLevel="0" collapsed="false">
      <c r="A4450" s="6" t="s">
        <v>7092</v>
      </c>
      <c r="B4450" s="6" t="s">
        <v>7890</v>
      </c>
      <c r="C4450" s="6" t="n">
        <v>1789734136</v>
      </c>
      <c r="D4450" s="6" t="n">
        <v>1789737297</v>
      </c>
      <c r="E4450" s="9" t="n">
        <f aca="false">MAX(0,MIN(D4450,Scenario!$B$12)-MAX(C4450,Scenario!$B$11))/60</f>
        <v>52.6833333333333</v>
      </c>
    </row>
    <row r="4451" customFormat="false" ht="15" hidden="false" customHeight="false" outlineLevel="0" collapsed="false">
      <c r="A4451" s="6" t="s">
        <v>7094</v>
      </c>
      <c r="B4451" s="6" t="s">
        <v>7891</v>
      </c>
      <c r="C4451" s="6" t="n">
        <v>1789734740</v>
      </c>
      <c r="D4451" s="6" t="n">
        <v>1789737226</v>
      </c>
      <c r="E4451" s="9" t="n">
        <f aca="false">MAX(0,MIN(D4451,Scenario!$B$12)-MAX(C4451,Scenario!$B$11))/60</f>
        <v>41.4333333333333</v>
      </c>
    </row>
    <row r="4452" customFormat="false" ht="15" hidden="false" customHeight="false" outlineLevel="0" collapsed="false">
      <c r="A4452" s="6" t="s">
        <v>7096</v>
      </c>
      <c r="B4452" s="6" t="s">
        <v>7887</v>
      </c>
      <c r="C4452" s="6" t="n">
        <v>1789735540</v>
      </c>
      <c r="D4452" s="6" t="n">
        <v>1789738990</v>
      </c>
      <c r="E4452" s="9" t="n">
        <f aca="false">MAX(0,MIN(D4452,Scenario!$B$12)-MAX(C4452,Scenario!$B$11))/60</f>
        <v>57.5</v>
      </c>
    </row>
    <row r="4453" customFormat="false" ht="15" hidden="false" customHeight="false" outlineLevel="0" collapsed="false">
      <c r="A4453" s="6" t="s">
        <v>7100</v>
      </c>
      <c r="B4453" s="6" t="s">
        <v>7889</v>
      </c>
      <c r="C4453" s="6" t="n">
        <v>1789735959</v>
      </c>
      <c r="D4453" s="6" t="n">
        <v>1789737819</v>
      </c>
      <c r="E4453" s="9" t="n">
        <f aca="false">MAX(0,MIN(D4453,Scenario!$B$12)-MAX(C4453,Scenario!$B$11))/60</f>
        <v>31</v>
      </c>
    </row>
    <row r="4454" customFormat="false" ht="15" hidden="false" customHeight="false" outlineLevel="0" collapsed="false">
      <c r="A4454" s="6" t="s">
        <v>7102</v>
      </c>
      <c r="B4454" s="6" t="s">
        <v>7898</v>
      </c>
      <c r="C4454" s="6" t="n">
        <v>1789736066</v>
      </c>
      <c r="D4454" s="6" t="n">
        <v>1789738344</v>
      </c>
      <c r="E4454" s="9" t="n">
        <f aca="false">MAX(0,MIN(D4454,Scenario!$B$12)-MAX(C4454,Scenario!$B$11))/60</f>
        <v>37.9666666666667</v>
      </c>
    </row>
    <row r="4455" customFormat="false" ht="15" hidden="false" customHeight="false" outlineLevel="0" collapsed="false">
      <c r="A4455" s="6" t="s">
        <v>7098</v>
      </c>
      <c r="B4455" s="6" t="s">
        <v>7885</v>
      </c>
      <c r="C4455" s="6" t="n">
        <v>1789736599</v>
      </c>
      <c r="D4455" s="6" t="n">
        <v>1789737135</v>
      </c>
      <c r="E4455" s="9" t="n">
        <f aca="false">MAX(0,MIN(D4455,Scenario!$B$12)-MAX(C4455,Scenario!$B$11))/60</f>
        <v>8.93333333333333</v>
      </c>
    </row>
    <row r="4456" customFormat="false" ht="15" hidden="false" customHeight="false" outlineLevel="0" collapsed="false">
      <c r="A4456" s="6" t="s">
        <v>7108</v>
      </c>
      <c r="B4456" s="6" t="s">
        <v>7885</v>
      </c>
      <c r="C4456" s="6" t="n">
        <v>1789737243</v>
      </c>
      <c r="D4456" s="6" t="n">
        <v>1789739246</v>
      </c>
      <c r="E4456" s="9" t="n">
        <f aca="false">MAX(0,MIN(D4456,Scenario!$B$12)-MAX(C4456,Scenario!$B$11))/60</f>
        <v>33.3833333333333</v>
      </c>
    </row>
    <row r="4457" customFormat="false" ht="15" hidden="false" customHeight="false" outlineLevel="0" collapsed="false">
      <c r="A4457" s="6" t="s">
        <v>7098</v>
      </c>
      <c r="B4457" s="6" t="s">
        <v>7891</v>
      </c>
      <c r="C4457" s="6" t="n">
        <v>1789737262</v>
      </c>
      <c r="D4457" s="6" t="n">
        <v>1789738723</v>
      </c>
      <c r="E4457" s="9" t="n">
        <f aca="false">MAX(0,MIN(D4457,Scenario!$B$12)-MAX(C4457,Scenario!$B$11))/60</f>
        <v>24.35</v>
      </c>
    </row>
    <row r="4458" customFormat="false" ht="15" hidden="false" customHeight="false" outlineLevel="0" collapsed="false">
      <c r="A4458" s="6" t="s">
        <v>7106</v>
      </c>
      <c r="B4458" s="6" t="s">
        <v>7890</v>
      </c>
      <c r="C4458" s="6" t="n">
        <v>1789737329</v>
      </c>
      <c r="D4458" s="6" t="n">
        <v>1789737850</v>
      </c>
      <c r="E4458" s="9" t="n">
        <f aca="false">MAX(0,MIN(D4458,Scenario!$B$12)-MAX(C4458,Scenario!$B$11))/60</f>
        <v>8.68333333333333</v>
      </c>
    </row>
    <row r="4459" customFormat="false" ht="15" hidden="false" customHeight="false" outlineLevel="0" collapsed="false">
      <c r="A4459" s="6" t="s">
        <v>7106</v>
      </c>
      <c r="B4459" s="6" t="s">
        <v>7892</v>
      </c>
      <c r="C4459" s="6" t="n">
        <v>1789737899</v>
      </c>
      <c r="D4459" s="6" t="n">
        <v>1789738731</v>
      </c>
      <c r="E4459" s="9" t="n">
        <f aca="false">MAX(0,MIN(D4459,Scenario!$B$12)-MAX(C4459,Scenario!$B$11))/60</f>
        <v>13.8666666666667</v>
      </c>
    </row>
    <row r="4460" customFormat="false" ht="15" hidden="false" customHeight="false" outlineLevel="0" collapsed="false">
      <c r="A4460" s="6" t="s">
        <v>7112</v>
      </c>
      <c r="B4460" s="6" t="s">
        <v>7898</v>
      </c>
      <c r="C4460" s="6" t="n">
        <v>1789738554</v>
      </c>
      <c r="D4460" s="6" t="n">
        <v>1789740936</v>
      </c>
      <c r="E4460" s="9" t="n">
        <f aca="false">MAX(0,MIN(D4460,Scenario!$B$12)-MAX(C4460,Scenario!$B$11))/60</f>
        <v>39.7</v>
      </c>
    </row>
    <row r="4461" customFormat="false" ht="15" hidden="false" customHeight="false" outlineLevel="0" collapsed="false">
      <c r="A4461" s="6" t="s">
        <v>7094</v>
      </c>
      <c r="B4461" s="6" t="s">
        <v>7891</v>
      </c>
      <c r="C4461" s="6" t="n">
        <v>1789738733</v>
      </c>
      <c r="D4461" s="6" t="n">
        <v>1789740387</v>
      </c>
      <c r="E4461" s="9" t="n">
        <f aca="false">MAX(0,MIN(D4461,Scenario!$B$12)-MAX(C4461,Scenario!$B$11))/60</f>
        <v>27.5666666666667</v>
      </c>
    </row>
    <row r="4462" customFormat="false" ht="15" hidden="false" customHeight="false" outlineLevel="0" collapsed="false">
      <c r="A4462" s="6" t="s">
        <v>7080</v>
      </c>
      <c r="B4462" s="6" t="s">
        <v>7887</v>
      </c>
      <c r="C4462" s="6" t="n">
        <v>1789739011</v>
      </c>
      <c r="D4462" s="6" t="n">
        <v>1789743728</v>
      </c>
      <c r="E4462" s="9" t="n">
        <f aca="false">MAX(0,MIN(D4462,Scenario!$B$12)-MAX(C4462,Scenario!$B$11))/60</f>
        <v>78.6166666666667</v>
      </c>
    </row>
    <row r="4463" customFormat="false" ht="15" hidden="false" customHeight="false" outlineLevel="0" collapsed="false">
      <c r="A4463" s="6" t="s">
        <v>7092</v>
      </c>
      <c r="B4463" s="6" t="s">
        <v>7890</v>
      </c>
      <c r="C4463" s="6" t="n">
        <v>1789739903</v>
      </c>
      <c r="D4463" s="6" t="n">
        <v>1789742426</v>
      </c>
      <c r="E4463" s="9" t="n">
        <f aca="false">MAX(0,MIN(D4463,Scenario!$B$12)-MAX(C4463,Scenario!$B$11))/60</f>
        <v>42.05</v>
      </c>
    </row>
    <row r="4464" customFormat="false" ht="15" hidden="false" customHeight="false" outlineLevel="0" collapsed="false">
      <c r="A4464" s="6" t="s">
        <v>7114</v>
      </c>
      <c r="B4464" s="6" t="s">
        <v>7891</v>
      </c>
      <c r="C4464" s="6" t="n">
        <v>1789740400</v>
      </c>
      <c r="D4464" s="6" t="n">
        <v>1789742887</v>
      </c>
      <c r="E4464" s="9" t="n">
        <f aca="false">MAX(0,MIN(D4464,Scenario!$B$12)-MAX(C4464,Scenario!$B$11))/60</f>
        <v>41.45</v>
      </c>
    </row>
    <row r="4465" customFormat="false" ht="15" hidden="false" customHeight="false" outlineLevel="0" collapsed="false">
      <c r="A4465" s="6" t="s">
        <v>7116</v>
      </c>
      <c r="B4465" s="6" t="s">
        <v>7898</v>
      </c>
      <c r="C4465" s="6" t="n">
        <v>1789740951</v>
      </c>
      <c r="D4465" s="6" t="n">
        <v>1789741389</v>
      </c>
      <c r="E4465" s="9" t="n">
        <f aca="false">MAX(0,MIN(D4465,Scenario!$B$12)-MAX(C4465,Scenario!$B$11))/60</f>
        <v>7.3</v>
      </c>
    </row>
    <row r="4466" customFormat="false" ht="15" hidden="false" customHeight="false" outlineLevel="0" collapsed="false">
      <c r="A4466" s="6" t="s">
        <v>7118</v>
      </c>
      <c r="B4466" s="6" t="s">
        <v>7892</v>
      </c>
      <c r="C4466" s="6" t="n">
        <v>1789741253</v>
      </c>
      <c r="D4466" s="6" t="n">
        <v>1789743721</v>
      </c>
      <c r="E4466" s="9" t="n">
        <f aca="false">MAX(0,MIN(D4466,Scenario!$B$12)-MAX(C4466,Scenario!$B$11))/60</f>
        <v>41.1333333333333</v>
      </c>
    </row>
    <row r="4467" customFormat="false" ht="15" hidden="false" customHeight="false" outlineLevel="0" collapsed="false">
      <c r="A4467" s="6" t="s">
        <v>7116</v>
      </c>
      <c r="B4467" s="6" t="s">
        <v>7889</v>
      </c>
      <c r="C4467" s="6" t="n">
        <v>1789741409</v>
      </c>
      <c r="D4467" s="6" t="n">
        <v>1789744054</v>
      </c>
      <c r="E4467" s="9" t="n">
        <f aca="false">MAX(0,MIN(D4467,Scenario!$B$12)-MAX(C4467,Scenario!$B$11))/60</f>
        <v>44.0833333333333</v>
      </c>
    </row>
    <row r="4468" customFormat="false" ht="15" hidden="false" customHeight="false" outlineLevel="0" collapsed="false">
      <c r="A4468" s="6" t="s">
        <v>7120</v>
      </c>
      <c r="B4468" s="6" t="s">
        <v>7890</v>
      </c>
      <c r="C4468" s="6" t="n">
        <v>1789742472</v>
      </c>
      <c r="D4468" s="6" t="n">
        <v>1789743248</v>
      </c>
      <c r="E4468" s="9" t="n">
        <f aca="false">MAX(0,MIN(D4468,Scenario!$B$12)-MAX(C4468,Scenario!$B$11))/60</f>
        <v>12.9333333333333</v>
      </c>
    </row>
    <row r="4469" customFormat="false" ht="15" hidden="false" customHeight="false" outlineLevel="0" collapsed="false">
      <c r="A4469" s="6" t="s">
        <v>7122</v>
      </c>
      <c r="B4469" s="6" t="s">
        <v>7890</v>
      </c>
      <c r="C4469" s="6" t="n">
        <v>1789743304</v>
      </c>
      <c r="D4469" s="6" t="n">
        <v>1789744766</v>
      </c>
      <c r="E4469" s="9" t="n">
        <f aca="false">MAX(0,MIN(D4469,Scenario!$B$12)-MAX(C4469,Scenario!$B$11))/60</f>
        <v>24.3666666666667</v>
      </c>
    </row>
    <row r="4470" customFormat="false" ht="15" hidden="false" customHeight="false" outlineLevel="0" collapsed="false">
      <c r="A4470" s="6" t="s">
        <v>7096</v>
      </c>
      <c r="B4470" s="6" t="s">
        <v>7887</v>
      </c>
      <c r="C4470" s="6" t="n">
        <v>1789743753</v>
      </c>
      <c r="D4470" s="6" t="n">
        <v>1789748049</v>
      </c>
      <c r="E4470" s="9" t="n">
        <f aca="false">MAX(0,MIN(D4470,Scenario!$B$12)-MAX(C4470,Scenario!$B$11))/60</f>
        <v>71.6</v>
      </c>
    </row>
    <row r="4471" customFormat="false" ht="15" hidden="false" customHeight="false" outlineLevel="0" collapsed="false">
      <c r="A4471" s="6" t="s">
        <v>7124</v>
      </c>
      <c r="B4471" s="6" t="s">
        <v>7893</v>
      </c>
      <c r="C4471" s="6" t="n">
        <v>1789744151</v>
      </c>
      <c r="D4471" s="6" t="n">
        <v>1789746537</v>
      </c>
      <c r="E4471" s="9" t="n">
        <f aca="false">MAX(0,MIN(D4471,Scenario!$B$12)-MAX(C4471,Scenario!$B$11))/60</f>
        <v>39.7666666666667</v>
      </c>
    </row>
    <row r="4472" customFormat="false" ht="15" hidden="false" customHeight="false" outlineLevel="0" collapsed="false">
      <c r="A4472" s="6" t="s">
        <v>7126</v>
      </c>
      <c r="B4472" s="6" t="s">
        <v>7892</v>
      </c>
      <c r="C4472" s="6" t="n">
        <v>1789744180</v>
      </c>
      <c r="D4472" s="6" t="n">
        <v>1789748397</v>
      </c>
      <c r="E4472" s="9" t="n">
        <f aca="false">MAX(0,MIN(D4472,Scenario!$B$12)-MAX(C4472,Scenario!$B$11))/60</f>
        <v>70.2833333333333</v>
      </c>
    </row>
    <row r="4473" customFormat="false" ht="15" hidden="false" customHeight="false" outlineLevel="0" collapsed="false">
      <c r="A4473" s="6" t="s">
        <v>7128</v>
      </c>
      <c r="B4473" s="6" t="s">
        <v>7895</v>
      </c>
      <c r="C4473" s="6" t="n">
        <v>1789744508</v>
      </c>
      <c r="D4473" s="6" t="n">
        <v>1789748157</v>
      </c>
      <c r="E4473" s="9" t="n">
        <f aca="false">MAX(0,MIN(D4473,Scenario!$B$12)-MAX(C4473,Scenario!$B$11))/60</f>
        <v>60.8166666666667</v>
      </c>
    </row>
    <row r="4474" customFormat="false" ht="15" hidden="false" customHeight="false" outlineLevel="0" collapsed="false">
      <c r="A4474" s="6" t="s">
        <v>7120</v>
      </c>
      <c r="B4474" s="6" t="s">
        <v>7890</v>
      </c>
      <c r="C4474" s="6" t="n">
        <v>1789744772</v>
      </c>
      <c r="D4474" s="6" t="n">
        <v>1789745880</v>
      </c>
      <c r="E4474" s="9" t="n">
        <f aca="false">MAX(0,MIN(D4474,Scenario!$B$12)-MAX(C4474,Scenario!$B$11))/60</f>
        <v>18.4666666666667</v>
      </c>
    </row>
    <row r="4475" customFormat="false" ht="15" hidden="false" customHeight="false" outlineLevel="0" collapsed="false">
      <c r="A4475" s="6" t="s">
        <v>7132</v>
      </c>
      <c r="B4475" s="6" t="s">
        <v>7899</v>
      </c>
      <c r="C4475" s="6" t="n">
        <v>1789744797</v>
      </c>
      <c r="D4475" s="6" t="n">
        <v>1789746074</v>
      </c>
      <c r="E4475" s="9" t="n">
        <f aca="false">MAX(0,MIN(D4475,Scenario!$B$12)-MAX(C4475,Scenario!$B$11))/60</f>
        <v>21.2833333333333</v>
      </c>
    </row>
    <row r="4476" customFormat="false" ht="15" hidden="false" customHeight="false" outlineLevel="0" collapsed="false">
      <c r="A4476" s="6" t="s">
        <v>7134</v>
      </c>
      <c r="B4476" s="6" t="s">
        <v>7889</v>
      </c>
      <c r="C4476" s="6" t="n">
        <v>1789744852</v>
      </c>
      <c r="D4476" s="6" t="n">
        <v>1789747500</v>
      </c>
      <c r="E4476" s="9" t="n">
        <f aca="false">MAX(0,MIN(D4476,Scenario!$B$12)-MAX(C4476,Scenario!$B$11))/60</f>
        <v>44.1333333333333</v>
      </c>
    </row>
    <row r="4477" customFormat="false" ht="15" hidden="false" customHeight="false" outlineLevel="0" collapsed="false">
      <c r="A4477" s="6" t="s">
        <v>7136</v>
      </c>
      <c r="B4477" s="6" t="s">
        <v>7891</v>
      </c>
      <c r="C4477" s="6" t="n">
        <v>1789745601</v>
      </c>
      <c r="D4477" s="6" t="n">
        <v>1789747043</v>
      </c>
      <c r="E4477" s="9" t="n">
        <f aca="false">MAX(0,MIN(D4477,Scenario!$B$12)-MAX(C4477,Scenario!$B$11))/60</f>
        <v>24.0333333333333</v>
      </c>
    </row>
    <row r="4478" customFormat="false" ht="15" hidden="false" customHeight="false" outlineLevel="0" collapsed="false">
      <c r="A4478" s="6" t="s">
        <v>7138</v>
      </c>
      <c r="B4478" s="6" t="s">
        <v>7893</v>
      </c>
      <c r="C4478" s="6" t="n">
        <v>1789746558</v>
      </c>
      <c r="D4478" s="6" t="n">
        <v>1789749912</v>
      </c>
      <c r="E4478" s="9" t="n">
        <f aca="false">MAX(0,MIN(D4478,Scenario!$B$12)-MAX(C4478,Scenario!$B$11))/60</f>
        <v>55.9</v>
      </c>
    </row>
    <row r="4479" customFormat="false" ht="15" hidden="false" customHeight="false" outlineLevel="0" collapsed="false">
      <c r="A4479" s="6" t="s">
        <v>7146</v>
      </c>
      <c r="B4479" s="6" t="s">
        <v>7899</v>
      </c>
      <c r="C4479" s="6" t="n">
        <v>1789747416</v>
      </c>
      <c r="D4479" s="6" t="n">
        <v>1789747862</v>
      </c>
      <c r="E4479" s="9" t="n">
        <f aca="false">MAX(0,MIN(D4479,Scenario!$B$12)-MAX(C4479,Scenario!$B$11))/60</f>
        <v>7.43333333333333</v>
      </c>
    </row>
    <row r="4480" customFormat="false" ht="15" hidden="false" customHeight="false" outlineLevel="0" collapsed="false">
      <c r="A4480" s="6" t="s">
        <v>7148</v>
      </c>
      <c r="B4480" s="6" t="s">
        <v>7891</v>
      </c>
      <c r="C4480" s="6" t="n">
        <v>1789747471</v>
      </c>
      <c r="D4480" s="6" t="n">
        <v>1789749100</v>
      </c>
      <c r="E4480" s="9" t="n">
        <f aca="false">MAX(0,MIN(D4480,Scenario!$B$12)-MAX(C4480,Scenario!$B$11))/60</f>
        <v>27.15</v>
      </c>
    </row>
    <row r="4481" customFormat="false" ht="15" hidden="false" customHeight="false" outlineLevel="0" collapsed="false">
      <c r="A4481" s="6" t="s">
        <v>7140</v>
      </c>
      <c r="B4481" s="6" t="s">
        <v>7890</v>
      </c>
      <c r="C4481" s="6" t="n">
        <v>1789747713</v>
      </c>
      <c r="D4481" s="6" t="n">
        <v>1789750719</v>
      </c>
      <c r="E4481" s="9" t="n">
        <f aca="false">MAX(0,MIN(D4481,Scenario!$B$12)-MAX(C4481,Scenario!$B$11))/60</f>
        <v>50.1</v>
      </c>
    </row>
    <row r="4482" customFormat="false" ht="15" hidden="false" customHeight="false" outlineLevel="0" collapsed="false">
      <c r="A4482" s="6" t="s">
        <v>7118</v>
      </c>
      <c r="B4482" s="6" t="s">
        <v>7892</v>
      </c>
      <c r="C4482" s="6" t="n">
        <v>1789748420</v>
      </c>
      <c r="D4482" s="6" t="n">
        <v>1789753924</v>
      </c>
      <c r="E4482" s="9" t="n">
        <f aca="false">MAX(0,MIN(D4482,Scenario!$B$12)-MAX(C4482,Scenario!$B$11))/60</f>
        <v>91.7333333333333</v>
      </c>
    </row>
    <row r="4483" customFormat="false" ht="15" hidden="false" customHeight="false" outlineLevel="0" collapsed="false">
      <c r="A4483" s="6" t="s">
        <v>7142</v>
      </c>
      <c r="B4483" s="6" t="s">
        <v>7893</v>
      </c>
      <c r="C4483" s="6" t="n">
        <v>1789749948</v>
      </c>
      <c r="D4483" s="6" t="n">
        <v>1789752876</v>
      </c>
      <c r="E4483" s="9" t="n">
        <f aca="false">MAX(0,MIN(D4483,Scenario!$B$12)-MAX(C4483,Scenario!$B$11))/60</f>
        <v>48.8</v>
      </c>
    </row>
    <row r="4484" customFormat="false" ht="15" hidden="false" customHeight="false" outlineLevel="0" collapsed="false">
      <c r="A4484" s="6" t="s">
        <v>7154</v>
      </c>
      <c r="B4484" s="6" t="s">
        <v>7899</v>
      </c>
      <c r="C4484" s="6" t="n">
        <v>1789750155</v>
      </c>
      <c r="D4484" s="6" t="n">
        <v>1789751274</v>
      </c>
      <c r="E4484" s="9" t="n">
        <f aca="false">MAX(0,MIN(D4484,Scenario!$B$12)-MAX(C4484,Scenario!$B$11))/60</f>
        <v>18.65</v>
      </c>
    </row>
    <row r="4485" customFormat="false" ht="15" hidden="false" customHeight="false" outlineLevel="0" collapsed="false">
      <c r="A4485" s="6" t="s">
        <v>7150</v>
      </c>
      <c r="B4485" s="6" t="s">
        <v>7890</v>
      </c>
      <c r="C4485" s="6" t="n">
        <v>1789750743</v>
      </c>
      <c r="D4485" s="6" t="n">
        <v>1789754047</v>
      </c>
      <c r="E4485" s="9" t="n">
        <f aca="false">MAX(0,MIN(D4485,Scenario!$B$12)-MAX(C4485,Scenario!$B$11))/60</f>
        <v>55.0666666666667</v>
      </c>
    </row>
    <row r="4486" customFormat="false" ht="15" hidden="false" customHeight="false" outlineLevel="0" collapsed="false">
      <c r="A4486" s="6" t="s">
        <v>7158</v>
      </c>
      <c r="B4486" s="6" t="s">
        <v>7895</v>
      </c>
      <c r="C4486" s="6" t="n">
        <v>1789751975</v>
      </c>
      <c r="D4486" s="6" t="n">
        <v>1789754728</v>
      </c>
      <c r="E4486" s="9" t="n">
        <f aca="false">MAX(0,MIN(D4486,Scenario!$B$12)-MAX(C4486,Scenario!$B$11))/60</f>
        <v>45.8833333333333</v>
      </c>
    </row>
    <row r="4487" customFormat="false" ht="15" hidden="false" customHeight="false" outlineLevel="0" collapsed="false">
      <c r="A4487" s="6" t="s">
        <v>6968</v>
      </c>
      <c r="B4487" s="6" t="s">
        <v>7891</v>
      </c>
      <c r="C4487" s="6" t="n">
        <v>1789752197</v>
      </c>
      <c r="D4487" s="6" t="n">
        <v>1789753140</v>
      </c>
      <c r="E4487" s="9" t="n">
        <f aca="false">MAX(0,MIN(D4487,Scenario!$B$12)-MAX(C4487,Scenario!$B$11))/60</f>
        <v>15.7166666666667</v>
      </c>
    </row>
    <row r="4488" customFormat="false" ht="15" hidden="false" customHeight="false" outlineLevel="0" collapsed="false">
      <c r="A4488" s="6" t="s">
        <v>7146</v>
      </c>
      <c r="B4488" s="6" t="s">
        <v>7893</v>
      </c>
      <c r="C4488" s="6" t="n">
        <v>1789752916</v>
      </c>
      <c r="D4488" s="6" t="n">
        <v>1789754312</v>
      </c>
      <c r="E4488" s="9" t="n">
        <f aca="false">MAX(0,MIN(D4488,Scenario!$B$12)-MAX(C4488,Scenario!$B$11))/60</f>
        <v>23.2666666666667</v>
      </c>
    </row>
    <row r="4489" customFormat="false" ht="15" hidden="false" customHeight="false" outlineLevel="0" collapsed="false">
      <c r="A4489" s="6" t="s">
        <v>7160</v>
      </c>
      <c r="B4489" s="6" t="s">
        <v>7891</v>
      </c>
      <c r="C4489" s="6" t="n">
        <v>1789753605</v>
      </c>
      <c r="D4489" s="6" t="n">
        <v>1789755571</v>
      </c>
      <c r="E4489" s="9" t="n">
        <f aca="false">MAX(0,MIN(D4489,Scenario!$B$12)-MAX(C4489,Scenario!$B$11))/60</f>
        <v>32.7666666666667</v>
      </c>
    </row>
    <row r="4490" customFormat="false" ht="15" hidden="false" customHeight="false" outlineLevel="0" collapsed="false">
      <c r="A4490" s="6" t="s">
        <v>6956</v>
      </c>
      <c r="B4490" s="6" t="s">
        <v>7893</v>
      </c>
      <c r="C4490" s="6" t="n">
        <v>1789754339</v>
      </c>
      <c r="D4490" s="6" t="n">
        <v>1789755687</v>
      </c>
      <c r="E4490" s="9" t="n">
        <f aca="false">MAX(0,MIN(D4490,Scenario!$B$12)-MAX(C4490,Scenario!$B$11))/60</f>
        <v>22.4666666666667</v>
      </c>
    </row>
    <row r="4491" customFormat="false" ht="15" hidden="false" customHeight="false" outlineLevel="0" collapsed="false">
      <c r="A4491" s="6" t="s">
        <v>7162</v>
      </c>
      <c r="B4491" s="6" t="s">
        <v>7895</v>
      </c>
      <c r="C4491" s="6" t="n">
        <v>1789755422</v>
      </c>
      <c r="D4491" s="6" t="n">
        <v>1789759990</v>
      </c>
      <c r="E4491" s="9" t="n">
        <f aca="false">MAX(0,MIN(D4491,Scenario!$B$12)-MAX(C4491,Scenario!$B$11))/60</f>
        <v>76.1333333333333</v>
      </c>
    </row>
    <row r="4492" customFormat="false" ht="15" hidden="false" customHeight="false" outlineLevel="0" collapsed="false">
      <c r="A4492" s="6" t="s">
        <v>7130</v>
      </c>
      <c r="B4492" s="6" t="s">
        <v>7893</v>
      </c>
      <c r="C4492" s="6" t="n">
        <v>1789755745</v>
      </c>
      <c r="D4492" s="6" t="n">
        <v>1789758010</v>
      </c>
      <c r="E4492" s="9" t="n">
        <f aca="false">MAX(0,MIN(D4492,Scenario!$B$12)-MAX(C4492,Scenario!$B$11))/60</f>
        <v>37.75</v>
      </c>
    </row>
    <row r="4493" customFormat="false" ht="15" hidden="false" customHeight="false" outlineLevel="0" collapsed="false">
      <c r="A4493" s="6" t="s">
        <v>6990</v>
      </c>
      <c r="B4493" s="6" t="s">
        <v>7899</v>
      </c>
      <c r="C4493" s="6" t="n">
        <v>1789757971</v>
      </c>
      <c r="D4493" s="6" t="n">
        <v>1789759328</v>
      </c>
      <c r="E4493" s="9" t="n">
        <f aca="false">MAX(0,MIN(D4493,Scenario!$B$12)-MAX(C4493,Scenario!$B$11))/60</f>
        <v>22.6166666666667</v>
      </c>
    </row>
    <row r="4494" customFormat="false" ht="15" hidden="false" customHeight="false" outlineLevel="0" collapsed="false">
      <c r="A4494" s="6" t="s">
        <v>7146</v>
      </c>
      <c r="B4494" s="6" t="s">
        <v>7893</v>
      </c>
      <c r="C4494" s="6" t="n">
        <v>1789758031</v>
      </c>
      <c r="D4494" s="6" t="n">
        <v>1789761394</v>
      </c>
      <c r="E4494" s="9" t="n">
        <f aca="false">MAX(0,MIN(D4494,Scenario!$B$12)-MAX(C4494,Scenario!$B$11))/60</f>
        <v>56.05</v>
      </c>
    </row>
    <row r="4495" customFormat="false" ht="15" hidden="false" customHeight="false" outlineLevel="0" collapsed="false">
      <c r="A4495" s="6" t="s">
        <v>6956</v>
      </c>
      <c r="B4495" s="6" t="s">
        <v>7893</v>
      </c>
      <c r="C4495" s="6" t="n">
        <v>1789761413</v>
      </c>
      <c r="D4495" s="6" t="n">
        <v>1789762342</v>
      </c>
      <c r="E4495" s="9" t="n">
        <f aca="false">MAX(0,MIN(D4495,Scenario!$B$12)-MAX(C4495,Scenario!$B$11))/60</f>
        <v>15.4833333333333</v>
      </c>
    </row>
    <row r="4496" customFormat="false" ht="15" hidden="false" customHeight="false" outlineLevel="0" collapsed="false">
      <c r="A4496" s="6" t="s">
        <v>7164</v>
      </c>
      <c r="B4496" s="6" t="s">
        <v>7895</v>
      </c>
      <c r="C4496" s="6" t="n">
        <v>1789761848</v>
      </c>
      <c r="D4496" s="6" t="n">
        <v>1789763563</v>
      </c>
      <c r="E4496" s="9" t="n">
        <f aca="false">MAX(0,MIN(D4496,Scenario!$B$12)-MAX(C4496,Scenario!$B$11))/60</f>
        <v>28.5833333333333</v>
      </c>
    </row>
    <row r="4497" customFormat="false" ht="15" hidden="false" customHeight="false" outlineLevel="0" collapsed="false">
      <c r="A4497" s="6" t="s">
        <v>7166</v>
      </c>
      <c r="B4497" s="6" t="s">
        <v>7895</v>
      </c>
      <c r="C4497" s="6" t="n">
        <v>1789763577</v>
      </c>
      <c r="D4497" s="6" t="n">
        <v>1789763969</v>
      </c>
      <c r="E4497" s="9" t="n">
        <f aca="false">MAX(0,MIN(D4497,Scenario!$B$12)-MAX(C4497,Scenario!$B$11))/60</f>
        <v>6.53333333333333</v>
      </c>
    </row>
    <row r="4498" customFormat="false" ht="15" hidden="false" customHeight="false" outlineLevel="0" collapsed="false">
      <c r="A4498" s="6" t="s">
        <v>7166</v>
      </c>
      <c r="B4498" s="6" t="s">
        <v>7895</v>
      </c>
      <c r="C4498" s="6" t="n">
        <v>1789764014</v>
      </c>
      <c r="D4498" s="6" t="n">
        <v>1789764662</v>
      </c>
      <c r="E4498" s="9" t="n">
        <f aca="false">MAX(0,MIN(D4498,Scenario!$B$12)-MAX(C4498,Scenario!$B$11))/60</f>
        <v>10.8</v>
      </c>
    </row>
    <row r="4499" customFormat="false" ht="15" hidden="false" customHeight="false" outlineLevel="0" collapsed="false">
      <c r="A4499" s="6" t="s">
        <v>7168</v>
      </c>
      <c r="B4499" s="6" t="s">
        <v>7893</v>
      </c>
      <c r="C4499" s="6" t="n">
        <v>1789764171</v>
      </c>
      <c r="D4499" s="6" t="n">
        <v>1789764525</v>
      </c>
      <c r="E4499" s="9" t="n">
        <f aca="false">MAX(0,MIN(D4499,Scenario!$B$12)-MAX(C4499,Scenario!$B$11))/60</f>
        <v>5.9</v>
      </c>
    </row>
    <row r="4500" customFormat="false" ht="15" hidden="false" customHeight="false" outlineLevel="0" collapsed="false">
      <c r="A4500" s="6" t="s">
        <v>7152</v>
      </c>
      <c r="B4500" s="6" t="s">
        <v>7893</v>
      </c>
      <c r="C4500" s="6" t="n">
        <v>1789764583</v>
      </c>
      <c r="D4500" s="6" t="n">
        <v>1789767568</v>
      </c>
      <c r="E4500" s="9" t="n">
        <f aca="false">MAX(0,MIN(D4500,Scenario!$B$12)-MAX(C4500,Scenario!$B$11))/60</f>
        <v>49.75</v>
      </c>
    </row>
    <row r="4501" customFormat="false" ht="15" hidden="false" customHeight="false" outlineLevel="0" collapsed="false">
      <c r="A4501" s="6" t="s">
        <v>7012</v>
      </c>
      <c r="B4501" s="6" t="s">
        <v>7895</v>
      </c>
      <c r="C4501" s="6" t="n">
        <v>1789765234</v>
      </c>
      <c r="D4501" s="6" t="n">
        <v>1789765643</v>
      </c>
      <c r="E4501" s="9" t="n">
        <f aca="false">MAX(0,MIN(D4501,Scenario!$B$12)-MAX(C4501,Scenario!$B$11))/60</f>
        <v>6.81666666666667</v>
      </c>
    </row>
    <row r="4502" customFormat="false" ht="15" hidden="false" customHeight="false" outlineLevel="0" collapsed="false">
      <c r="A4502" s="6" t="s">
        <v>7164</v>
      </c>
      <c r="B4502" s="6" t="s">
        <v>7895</v>
      </c>
      <c r="C4502" s="6" t="n">
        <v>1789765660</v>
      </c>
      <c r="D4502" s="6" t="n">
        <v>1789769485</v>
      </c>
      <c r="E4502" s="9" t="n">
        <f aca="false">MAX(0,MIN(D4502,Scenario!$B$12)-MAX(C4502,Scenario!$B$11))/60</f>
        <v>63.75</v>
      </c>
    </row>
    <row r="4503" customFormat="false" ht="15" hidden="false" customHeight="false" outlineLevel="0" collapsed="false">
      <c r="A4503" s="6" t="s">
        <v>7156</v>
      </c>
      <c r="B4503" s="6" t="s">
        <v>7893</v>
      </c>
      <c r="C4503" s="6" t="n">
        <v>1789767626</v>
      </c>
      <c r="D4503" s="6" t="n">
        <v>1789770317</v>
      </c>
      <c r="E4503" s="9" t="n">
        <f aca="false">MAX(0,MIN(D4503,Scenario!$B$12)-MAX(C4503,Scenario!$B$11))/60</f>
        <v>44.85</v>
      </c>
    </row>
    <row r="4504" customFormat="false" ht="15" hidden="false" customHeight="false" outlineLevel="0" collapsed="false">
      <c r="A4504" s="6" t="s">
        <v>7172</v>
      </c>
      <c r="B4504" s="6" t="s">
        <v>7895</v>
      </c>
      <c r="C4504" s="6" t="n">
        <v>1789769514</v>
      </c>
      <c r="D4504" s="6" t="n">
        <v>1789770113</v>
      </c>
      <c r="E4504" s="9" t="n">
        <f aca="false">MAX(0,MIN(D4504,Scenario!$B$12)-MAX(C4504,Scenario!$B$11))/60</f>
        <v>9.98333333333333</v>
      </c>
    </row>
    <row r="4505" customFormat="false" ht="15" hidden="false" customHeight="false" outlineLevel="0" collapsed="false">
      <c r="A4505" s="6" t="s">
        <v>7170</v>
      </c>
      <c r="B4505" s="6" t="s">
        <v>7893</v>
      </c>
      <c r="C4505" s="6" t="n">
        <v>1789770350</v>
      </c>
      <c r="D4505" s="6" t="n">
        <v>1789770883</v>
      </c>
      <c r="E4505" s="9" t="n">
        <f aca="false">MAX(0,MIN(D4505,Scenario!$B$12)-MAX(C4505,Scenario!$B$11))/60</f>
        <v>8.88333333333333</v>
      </c>
    </row>
    <row r="4506" customFormat="false" ht="15" hidden="false" customHeight="false" outlineLevel="0" collapsed="false">
      <c r="A4506" s="6" t="s">
        <v>7168</v>
      </c>
      <c r="B4506" s="6" t="s">
        <v>7898</v>
      </c>
      <c r="C4506" s="6" t="n">
        <v>1789801249</v>
      </c>
      <c r="D4506" s="6" t="n">
        <v>1789805323</v>
      </c>
      <c r="E4506" s="9" t="n">
        <f aca="false">MAX(0,MIN(D4506,Scenario!$B$12)-MAX(C4506,Scenario!$B$11))/60</f>
        <v>67.9</v>
      </c>
    </row>
    <row r="4507" customFormat="false" ht="15" hidden="false" customHeight="false" outlineLevel="0" collapsed="false">
      <c r="A4507" s="6" t="s">
        <v>7170</v>
      </c>
      <c r="B4507" s="6" t="s">
        <v>7898</v>
      </c>
      <c r="C4507" s="6" t="n">
        <v>1789805342</v>
      </c>
      <c r="D4507" s="6" t="n">
        <v>1789806755</v>
      </c>
      <c r="E4507" s="9" t="n">
        <f aca="false">MAX(0,MIN(D4507,Scenario!$B$12)-MAX(C4507,Scenario!$B$11))/60</f>
        <v>23.55</v>
      </c>
    </row>
    <row r="4508" customFormat="false" ht="15" hidden="false" customHeight="false" outlineLevel="0" collapsed="false">
      <c r="A4508" s="6" t="s">
        <v>7176</v>
      </c>
      <c r="B4508" s="6" t="s">
        <v>7898</v>
      </c>
      <c r="C4508" s="6" t="n">
        <v>1789806766</v>
      </c>
      <c r="D4508" s="6" t="n">
        <v>1789810861</v>
      </c>
      <c r="E4508" s="9" t="n">
        <f aca="false">MAX(0,MIN(D4508,Scenario!$B$12)-MAX(C4508,Scenario!$B$11))/60</f>
        <v>68.25</v>
      </c>
    </row>
    <row r="4509" customFormat="false" ht="15" hidden="false" customHeight="false" outlineLevel="0" collapsed="false">
      <c r="A4509" s="6" t="s">
        <v>7168</v>
      </c>
      <c r="B4509" s="6" t="s">
        <v>7898</v>
      </c>
      <c r="C4509" s="6" t="n">
        <v>1789810868</v>
      </c>
      <c r="D4509" s="6" t="n">
        <v>1789813752</v>
      </c>
      <c r="E4509" s="9" t="n">
        <f aca="false">MAX(0,MIN(D4509,Scenario!$B$12)-MAX(C4509,Scenario!$B$11))/60</f>
        <v>48.0666666666667</v>
      </c>
    </row>
    <row r="4510" customFormat="false" ht="15" hidden="false" customHeight="false" outlineLevel="0" collapsed="false">
      <c r="A4510" s="6" t="s">
        <v>7112</v>
      </c>
      <c r="B4510" s="6" t="s">
        <v>7898</v>
      </c>
      <c r="C4510" s="6" t="n">
        <v>1789813811</v>
      </c>
      <c r="D4510" s="6" t="n">
        <v>1789815123</v>
      </c>
      <c r="E4510" s="9" t="n">
        <f aca="false">MAX(0,MIN(D4510,Scenario!$B$12)-MAX(C4510,Scenario!$B$11))/60</f>
        <v>21.8666666666667</v>
      </c>
    </row>
    <row r="4511" customFormat="false" ht="15" hidden="false" customHeight="false" outlineLevel="0" collapsed="false">
      <c r="A4511" s="6" t="s">
        <v>7070</v>
      </c>
      <c r="B4511" s="6" t="s">
        <v>7898</v>
      </c>
      <c r="C4511" s="6" t="n">
        <v>1789816983</v>
      </c>
      <c r="D4511" s="6" t="n">
        <v>1789819034</v>
      </c>
      <c r="E4511" s="9" t="n">
        <f aca="false">MAX(0,MIN(D4511,Scenario!$B$12)-MAX(C4511,Scenario!$B$11))/60</f>
        <v>34.1833333333333</v>
      </c>
    </row>
    <row r="4512" customFormat="false" ht="15" hidden="false" customHeight="false" outlineLevel="0" collapsed="false">
      <c r="A4512" s="6" t="s">
        <v>7180</v>
      </c>
      <c r="B4512" s="6" t="s">
        <v>7898</v>
      </c>
      <c r="C4512" s="6" t="n">
        <v>1789819075</v>
      </c>
      <c r="D4512" s="6" t="n">
        <v>1789819515</v>
      </c>
      <c r="E4512" s="9" t="n">
        <f aca="false">MAX(0,MIN(D4512,Scenario!$B$12)-MAX(C4512,Scenario!$B$11))/60</f>
        <v>7.33333333333333</v>
      </c>
    </row>
    <row r="4513" customFormat="false" ht="15" hidden="false" customHeight="false" outlineLevel="0" collapsed="false">
      <c r="A4513" s="6" t="s">
        <v>7182</v>
      </c>
      <c r="B4513" s="6" t="s">
        <v>7894</v>
      </c>
      <c r="C4513" s="6" t="n">
        <v>1789826548</v>
      </c>
      <c r="D4513" s="6" t="n">
        <v>1789826861</v>
      </c>
      <c r="E4513" s="9" t="n">
        <f aca="false">MAX(0,MIN(D4513,Scenario!$B$12)-MAX(C4513,Scenario!$B$11))/60</f>
        <v>5.21666666666667</v>
      </c>
    </row>
    <row r="4514" customFormat="false" ht="15" hidden="false" customHeight="false" outlineLevel="0" collapsed="false">
      <c r="A4514" s="6" t="s">
        <v>7186</v>
      </c>
      <c r="B4514" s="6" t="s">
        <v>7894</v>
      </c>
      <c r="C4514" s="6" t="n">
        <v>1789832326</v>
      </c>
      <c r="D4514" s="6" t="n">
        <v>1789832965</v>
      </c>
      <c r="E4514" s="9" t="n">
        <f aca="false">MAX(0,MIN(D4514,Scenario!$B$12)-MAX(C4514,Scenario!$B$11))/60</f>
        <v>10.65</v>
      </c>
    </row>
    <row r="4515" customFormat="false" ht="15" hidden="false" customHeight="false" outlineLevel="0" collapsed="false">
      <c r="A4515" s="6" t="s">
        <v>7174</v>
      </c>
      <c r="B4515" s="6" t="s">
        <v>7896</v>
      </c>
      <c r="C4515" s="6" t="n">
        <v>1789851614</v>
      </c>
      <c r="D4515" s="6" t="n">
        <v>1789856748</v>
      </c>
      <c r="E4515" s="9" t="n">
        <f aca="false">MAX(0,MIN(D4515,Scenario!$B$12)-MAX(C4515,Scenario!$B$11))/60</f>
        <v>85.5666666666667</v>
      </c>
    </row>
    <row r="4516" customFormat="false" ht="15" hidden="false" customHeight="false" outlineLevel="0" collapsed="false">
      <c r="A4516" s="6" t="s">
        <v>7142</v>
      </c>
      <c r="B4516" s="6" t="s">
        <v>7897</v>
      </c>
      <c r="C4516" s="6" t="n">
        <v>1789851620</v>
      </c>
      <c r="D4516" s="6" t="n">
        <v>1789853057</v>
      </c>
      <c r="E4516" s="9" t="n">
        <f aca="false">MAX(0,MIN(D4516,Scenario!$B$12)-MAX(C4516,Scenario!$B$11))/60</f>
        <v>23.95</v>
      </c>
    </row>
    <row r="4517" customFormat="false" ht="15" hidden="false" customHeight="false" outlineLevel="0" collapsed="false">
      <c r="A4517" s="6" t="s">
        <v>7124</v>
      </c>
      <c r="B4517" s="6" t="s">
        <v>7897</v>
      </c>
      <c r="C4517" s="6" t="n">
        <v>1789853113</v>
      </c>
      <c r="D4517" s="6" t="n">
        <v>1789857380</v>
      </c>
      <c r="E4517" s="9" t="n">
        <f aca="false">MAX(0,MIN(D4517,Scenario!$B$12)-MAX(C4517,Scenario!$B$11))/60</f>
        <v>71.1166666666667</v>
      </c>
    </row>
    <row r="4518" customFormat="false" ht="15" hidden="false" customHeight="false" outlineLevel="0" collapsed="false">
      <c r="A4518" s="6" t="s">
        <v>7182</v>
      </c>
      <c r="B4518" s="6" t="s">
        <v>7896</v>
      </c>
      <c r="C4518" s="6" t="n">
        <v>1789856785</v>
      </c>
      <c r="D4518" s="6" t="n">
        <v>1789859004</v>
      </c>
      <c r="E4518" s="9" t="n">
        <f aca="false">MAX(0,MIN(D4518,Scenario!$B$12)-MAX(C4518,Scenario!$B$11))/60</f>
        <v>36.9833333333333</v>
      </c>
    </row>
    <row r="4519" customFormat="false" ht="15" hidden="false" customHeight="false" outlineLevel="0" collapsed="false">
      <c r="A4519" s="6" t="s">
        <v>7190</v>
      </c>
      <c r="B4519" s="6" t="s">
        <v>7897</v>
      </c>
      <c r="C4519" s="6" t="n">
        <v>1789857392</v>
      </c>
      <c r="D4519" s="6" t="n">
        <v>1789860303</v>
      </c>
      <c r="E4519" s="9" t="n">
        <f aca="false">MAX(0,MIN(D4519,Scenario!$B$12)-MAX(C4519,Scenario!$B$11))/60</f>
        <v>48.5166666666667</v>
      </c>
    </row>
    <row r="4520" customFormat="false" ht="15" hidden="false" customHeight="false" outlineLevel="0" collapsed="false">
      <c r="A4520" s="6" t="s">
        <v>7144</v>
      </c>
      <c r="B4520" s="6" t="s">
        <v>7896</v>
      </c>
      <c r="C4520" s="6" t="n">
        <v>1789859062</v>
      </c>
      <c r="D4520" s="6" t="n">
        <v>1789862637</v>
      </c>
      <c r="E4520" s="9" t="n">
        <f aca="false">MAX(0,MIN(D4520,Scenario!$B$12)-MAX(C4520,Scenario!$B$11))/60</f>
        <v>59.5833333333333</v>
      </c>
    </row>
    <row r="4521" customFormat="false" ht="15" hidden="false" customHeight="false" outlineLevel="0" collapsed="false">
      <c r="A4521" s="6" t="s">
        <v>7180</v>
      </c>
      <c r="B4521" s="6" t="s">
        <v>7897</v>
      </c>
      <c r="C4521" s="6" t="n">
        <v>1789860358</v>
      </c>
      <c r="D4521" s="6" t="n">
        <v>1789860956</v>
      </c>
      <c r="E4521" s="9" t="n">
        <f aca="false">MAX(0,MIN(D4521,Scenario!$B$12)-MAX(C4521,Scenario!$B$11))/60</f>
        <v>9.96666666666667</v>
      </c>
    </row>
    <row r="4522" customFormat="false" ht="15" hidden="false" customHeight="false" outlineLevel="0" collapsed="false">
      <c r="A4522" s="6" t="s">
        <v>7188</v>
      </c>
      <c r="B4522" s="6" t="s">
        <v>7897</v>
      </c>
      <c r="C4522" s="6" t="n">
        <v>1789860985</v>
      </c>
      <c r="D4522" s="6" t="n">
        <v>1789865053</v>
      </c>
      <c r="E4522" s="9" t="n">
        <f aca="false">MAX(0,MIN(D4522,Scenario!$B$12)-MAX(C4522,Scenario!$B$11))/60</f>
        <v>67.8</v>
      </c>
    </row>
    <row r="4523" customFormat="false" ht="15" hidden="false" customHeight="false" outlineLevel="0" collapsed="false">
      <c r="A4523" s="6" t="s">
        <v>7182</v>
      </c>
      <c r="B4523" s="6" t="s">
        <v>7896</v>
      </c>
      <c r="C4523" s="6" t="n">
        <v>1789862664</v>
      </c>
      <c r="D4523" s="6" t="n">
        <v>1789863516</v>
      </c>
      <c r="E4523" s="9" t="n">
        <f aca="false">MAX(0,MIN(D4523,Scenario!$B$12)-MAX(C4523,Scenario!$B$11))/60</f>
        <v>14.2</v>
      </c>
    </row>
    <row r="4524" customFormat="false" ht="15" hidden="false" customHeight="false" outlineLevel="0" collapsed="false">
      <c r="A4524" s="6" t="s">
        <v>7144</v>
      </c>
      <c r="B4524" s="6" t="s">
        <v>7896</v>
      </c>
      <c r="C4524" s="6" t="n">
        <v>1789863652</v>
      </c>
      <c r="D4524" s="6" t="n">
        <v>1789868631</v>
      </c>
      <c r="E4524" s="9" t="n">
        <f aca="false">MAX(0,MIN(D4524,Scenario!$B$12)-MAX(C4524,Scenario!$B$11))/60</f>
        <v>82.9833333333333</v>
      </c>
    </row>
    <row r="4525" customFormat="false" ht="15" hidden="false" customHeight="false" outlineLevel="0" collapsed="false">
      <c r="A4525" s="6" t="s">
        <v>7180</v>
      </c>
      <c r="B4525" s="6" t="s">
        <v>7897</v>
      </c>
      <c r="C4525" s="6" t="n">
        <v>1789865065</v>
      </c>
      <c r="D4525" s="6" t="n">
        <v>1789865754</v>
      </c>
      <c r="E4525" s="9" t="n">
        <f aca="false">MAX(0,MIN(D4525,Scenario!$B$12)-MAX(C4525,Scenario!$B$11))/60</f>
        <v>11.4833333333333</v>
      </c>
    </row>
    <row r="4526" customFormat="false" ht="15" hidden="false" customHeight="false" outlineLevel="0" collapsed="false">
      <c r="A4526" s="6" t="s">
        <v>7174</v>
      </c>
      <c r="B4526" s="6" t="s">
        <v>7897</v>
      </c>
      <c r="C4526" s="6" t="n">
        <v>1789868277</v>
      </c>
      <c r="D4526" s="6" t="n">
        <v>1789869173</v>
      </c>
      <c r="E4526" s="9" t="n">
        <f aca="false">MAX(0,MIN(D4526,Scenario!$B$12)-MAX(C4526,Scenario!$B$11))/60</f>
        <v>14.9333333333333</v>
      </c>
    </row>
    <row r="4527" customFormat="false" ht="15" hidden="false" customHeight="false" outlineLevel="0" collapsed="false">
      <c r="A4527" s="6" t="s">
        <v>7202</v>
      </c>
      <c r="B4527" s="6" t="s">
        <v>7886</v>
      </c>
      <c r="C4527" s="6" t="n">
        <v>1789908965</v>
      </c>
      <c r="D4527" s="6" t="n">
        <v>1789909998</v>
      </c>
      <c r="E4527" s="9" t="n">
        <f aca="false">MAX(0,MIN(D4527,Scenario!$B$12)-MAX(C4527,Scenario!$B$11))/60</f>
        <v>17.2166666666667</v>
      </c>
    </row>
    <row r="4528" customFormat="false" ht="15" hidden="false" customHeight="false" outlineLevel="0" collapsed="false">
      <c r="A4528" s="6" t="s">
        <v>7192</v>
      </c>
      <c r="B4528" s="6" t="s">
        <v>7894</v>
      </c>
      <c r="C4528" s="6" t="n">
        <v>1789909238</v>
      </c>
      <c r="D4528" s="6" t="n">
        <v>1789912917</v>
      </c>
      <c r="E4528" s="9" t="n">
        <f aca="false">MAX(0,MIN(D4528,Scenario!$B$12)-MAX(C4528,Scenario!$B$11))/60</f>
        <v>61.3166666666667</v>
      </c>
    </row>
    <row r="4529" customFormat="false" ht="15" hidden="false" customHeight="false" outlineLevel="0" collapsed="false">
      <c r="A4529" s="6" t="s">
        <v>7200</v>
      </c>
      <c r="B4529" s="6" t="s">
        <v>7894</v>
      </c>
      <c r="C4529" s="6" t="n">
        <v>1789912948</v>
      </c>
      <c r="D4529" s="6" t="n">
        <v>1789914534</v>
      </c>
      <c r="E4529" s="9" t="n">
        <f aca="false">MAX(0,MIN(D4529,Scenario!$B$12)-MAX(C4529,Scenario!$B$11))/60</f>
        <v>26.4333333333333</v>
      </c>
    </row>
    <row r="4530" customFormat="false" ht="15" hidden="false" customHeight="false" outlineLevel="0" collapsed="false">
      <c r="A4530" s="6" t="s">
        <v>7206</v>
      </c>
      <c r="B4530" s="6" t="s">
        <v>7894</v>
      </c>
      <c r="C4530" s="6" t="n">
        <v>1789914579</v>
      </c>
      <c r="D4530" s="6" t="n">
        <v>1789915493</v>
      </c>
      <c r="E4530" s="9" t="n">
        <f aca="false">MAX(0,MIN(D4530,Scenario!$B$12)-MAX(C4530,Scenario!$B$11))/60</f>
        <v>15.2333333333333</v>
      </c>
    </row>
    <row r="4531" customFormat="false" ht="15" hidden="false" customHeight="false" outlineLevel="0" collapsed="false">
      <c r="A4531" s="6" t="s">
        <v>7194</v>
      </c>
      <c r="B4531" s="6" t="s">
        <v>7894</v>
      </c>
      <c r="C4531" s="6" t="n">
        <v>1789915541</v>
      </c>
      <c r="D4531" s="6" t="n">
        <v>1789916286</v>
      </c>
      <c r="E4531" s="9" t="n">
        <f aca="false">MAX(0,MIN(D4531,Scenario!$B$12)-MAX(C4531,Scenario!$B$11))/60</f>
        <v>12.4166666666667</v>
      </c>
    </row>
    <row r="4532" customFormat="false" ht="15" hidden="false" customHeight="false" outlineLevel="0" collapsed="false">
      <c r="A4532" s="6" t="s">
        <v>7198</v>
      </c>
      <c r="B4532" s="6" t="s">
        <v>7894</v>
      </c>
      <c r="C4532" s="6" t="n">
        <v>1789916343</v>
      </c>
      <c r="D4532" s="6" t="n">
        <v>1789917988</v>
      </c>
      <c r="E4532" s="9" t="n">
        <f aca="false">MAX(0,MIN(D4532,Scenario!$B$12)-MAX(C4532,Scenario!$B$11))/60</f>
        <v>27.4166666666667</v>
      </c>
    </row>
    <row r="4533" customFormat="false" ht="15" hidden="false" customHeight="false" outlineLevel="0" collapsed="false">
      <c r="A4533" s="6" t="s">
        <v>7206</v>
      </c>
      <c r="B4533" s="6" t="s">
        <v>7894</v>
      </c>
      <c r="C4533" s="6" t="n">
        <v>1789918000</v>
      </c>
      <c r="D4533" s="6" t="n">
        <v>1789918932</v>
      </c>
      <c r="E4533" s="9" t="n">
        <f aca="false">MAX(0,MIN(D4533,Scenario!$B$12)-MAX(C4533,Scenario!$B$11))/60</f>
        <v>15.5333333333333</v>
      </c>
    </row>
    <row r="4534" customFormat="false" ht="15" hidden="false" customHeight="false" outlineLevel="0" collapsed="false">
      <c r="A4534" s="6" t="s">
        <v>7208</v>
      </c>
      <c r="B4534" s="6" t="s">
        <v>7894</v>
      </c>
      <c r="C4534" s="6" t="n">
        <v>1789918964</v>
      </c>
      <c r="D4534" s="6" t="n">
        <v>1789921023</v>
      </c>
      <c r="E4534" s="9" t="n">
        <f aca="false">MAX(0,MIN(D4534,Scenario!$B$12)-MAX(C4534,Scenario!$B$11))/60</f>
        <v>34.3166666666667</v>
      </c>
    </row>
    <row r="4535" customFormat="false" ht="15" hidden="false" customHeight="false" outlineLevel="0" collapsed="false">
      <c r="A4535" s="6" t="s">
        <v>7208</v>
      </c>
      <c r="B4535" s="6" t="s">
        <v>7894</v>
      </c>
      <c r="C4535" s="6" t="n">
        <v>1789923198</v>
      </c>
      <c r="D4535" s="6" t="n">
        <v>1789925263</v>
      </c>
      <c r="E4535" s="9" t="n">
        <f aca="false">MAX(0,MIN(D4535,Scenario!$B$12)-MAX(C4535,Scenario!$B$11))/60</f>
        <v>34.4166666666667</v>
      </c>
    </row>
    <row r="4536" customFormat="false" ht="15" hidden="false" customHeight="false" outlineLevel="0" collapsed="false">
      <c r="A4536" s="6" t="s">
        <v>7182</v>
      </c>
      <c r="B4536" s="6" t="s">
        <v>7896</v>
      </c>
      <c r="C4536" s="6" t="n">
        <v>1789938017</v>
      </c>
      <c r="D4536" s="6" t="n">
        <v>1789940387</v>
      </c>
      <c r="E4536" s="9" t="n">
        <f aca="false">MAX(0,MIN(D4536,Scenario!$B$12)-MAX(C4536,Scenario!$B$11))/60</f>
        <v>39.5</v>
      </c>
    </row>
    <row r="4537" customFormat="false" ht="15" hidden="false" customHeight="false" outlineLevel="0" collapsed="false">
      <c r="A4537" s="6" t="s">
        <v>7204</v>
      </c>
      <c r="B4537" s="6" t="s">
        <v>7897</v>
      </c>
      <c r="C4537" s="6" t="n">
        <v>1789938029</v>
      </c>
      <c r="D4537" s="6" t="n">
        <v>1789938719</v>
      </c>
      <c r="E4537" s="9" t="n">
        <f aca="false">MAX(0,MIN(D4537,Scenario!$B$12)-MAX(C4537,Scenario!$B$11))/60</f>
        <v>11.5</v>
      </c>
    </row>
    <row r="4538" customFormat="false" ht="15" hidden="false" customHeight="false" outlineLevel="0" collapsed="false">
      <c r="A4538" s="6" t="s">
        <v>7204</v>
      </c>
      <c r="B4538" s="6" t="s">
        <v>7897</v>
      </c>
      <c r="C4538" s="6" t="n">
        <v>1789941581</v>
      </c>
      <c r="D4538" s="6" t="n">
        <v>1789943149</v>
      </c>
      <c r="E4538" s="9" t="n">
        <f aca="false">MAX(0,MIN(D4538,Scenario!$B$12)-MAX(C4538,Scenario!$B$11))/60</f>
        <v>26.1333333333333</v>
      </c>
    </row>
    <row r="4539" customFormat="false" ht="15" hidden="false" customHeight="false" outlineLevel="0" collapsed="false">
      <c r="A4539" s="6" t="s">
        <v>7182</v>
      </c>
      <c r="B4539" s="6" t="s">
        <v>7896</v>
      </c>
      <c r="C4539" s="6" t="n">
        <v>1789941625</v>
      </c>
      <c r="D4539" s="6" t="n">
        <v>1789942535</v>
      </c>
      <c r="E4539" s="9" t="n">
        <f aca="false">MAX(0,MIN(D4539,Scenario!$B$12)-MAX(C4539,Scenario!$B$11))/60</f>
        <v>15.1666666666667</v>
      </c>
    </row>
    <row r="4540" customFormat="false" ht="15" hidden="false" customHeight="false" outlineLevel="0" collapsed="false">
      <c r="A4540" s="6" t="s">
        <v>7210</v>
      </c>
      <c r="B4540" s="6" t="s">
        <v>7883</v>
      </c>
      <c r="C4540" s="6" t="n">
        <v>1789970873</v>
      </c>
      <c r="D4540" s="6" t="n">
        <v>1789971749</v>
      </c>
      <c r="E4540" s="9" t="n">
        <f aca="false">MAX(0,MIN(D4540,Scenario!$B$12)-MAX(C4540,Scenario!$B$11))/60</f>
        <v>14.6</v>
      </c>
    </row>
    <row r="4541" customFormat="false" ht="15" hidden="false" customHeight="false" outlineLevel="0" collapsed="false">
      <c r="A4541" s="6" t="s">
        <v>7212</v>
      </c>
      <c r="B4541" s="6" t="s">
        <v>7884</v>
      </c>
      <c r="C4541" s="6" t="n">
        <v>1789972989</v>
      </c>
      <c r="D4541" s="6" t="n">
        <v>1789973787</v>
      </c>
      <c r="E4541" s="9" t="n">
        <f aca="false">MAX(0,MIN(D4541,Scenario!$B$12)-MAX(C4541,Scenario!$B$11))/60</f>
        <v>13.3</v>
      </c>
    </row>
    <row r="4542" customFormat="false" ht="15" hidden="false" customHeight="false" outlineLevel="0" collapsed="false">
      <c r="A4542" s="6" t="s">
        <v>7214</v>
      </c>
      <c r="B4542" s="6" t="s">
        <v>7883</v>
      </c>
      <c r="C4542" s="6" t="n">
        <v>1789976838</v>
      </c>
      <c r="D4542" s="6" t="n">
        <v>1789977681</v>
      </c>
      <c r="E4542" s="9" t="n">
        <f aca="false">MAX(0,MIN(D4542,Scenario!$B$12)-MAX(C4542,Scenario!$B$11))/60</f>
        <v>14.05</v>
      </c>
    </row>
    <row r="4543" customFormat="false" ht="15" hidden="false" customHeight="false" outlineLevel="0" collapsed="false">
      <c r="A4543" s="6" t="s">
        <v>7216</v>
      </c>
      <c r="B4543" s="6" t="s">
        <v>7884</v>
      </c>
      <c r="C4543" s="6" t="n">
        <v>1789978088</v>
      </c>
      <c r="D4543" s="6" t="n">
        <v>1789980254</v>
      </c>
      <c r="E4543" s="9" t="n">
        <f aca="false">MAX(0,MIN(D4543,Scenario!$B$12)-MAX(C4543,Scenario!$B$11))/60</f>
        <v>36.1</v>
      </c>
    </row>
    <row r="4544" customFormat="false" ht="15" hidden="false" customHeight="false" outlineLevel="0" collapsed="false">
      <c r="A4544" s="6" t="s">
        <v>7218</v>
      </c>
      <c r="B4544" s="6" t="s">
        <v>7885</v>
      </c>
      <c r="C4544" s="6" t="n">
        <v>1789981799</v>
      </c>
      <c r="D4544" s="6" t="n">
        <v>1789983886</v>
      </c>
      <c r="E4544" s="9" t="n">
        <f aca="false">MAX(0,MIN(D4544,Scenario!$B$12)-MAX(C4544,Scenario!$B$11))/60</f>
        <v>34.7833333333333</v>
      </c>
    </row>
    <row r="4545" customFormat="false" ht="15" hidden="false" customHeight="false" outlineLevel="0" collapsed="false">
      <c r="A4545" s="6" t="s">
        <v>7220</v>
      </c>
      <c r="B4545" s="6" t="s">
        <v>7888</v>
      </c>
      <c r="C4545" s="6" t="n">
        <v>1789981837</v>
      </c>
      <c r="D4545" s="6" t="n">
        <v>1789983933</v>
      </c>
      <c r="E4545" s="9" t="n">
        <f aca="false">MAX(0,MIN(D4545,Scenario!$B$12)-MAX(C4545,Scenario!$B$11))/60</f>
        <v>34.9333333333333</v>
      </c>
    </row>
    <row r="4546" customFormat="false" ht="15" hidden="false" customHeight="false" outlineLevel="0" collapsed="false">
      <c r="A4546" s="6" t="s">
        <v>7222</v>
      </c>
      <c r="B4546" s="6" t="s">
        <v>7887</v>
      </c>
      <c r="C4546" s="6" t="n">
        <v>1789982035</v>
      </c>
      <c r="D4546" s="6" t="n">
        <v>1789986844</v>
      </c>
      <c r="E4546" s="9" t="n">
        <f aca="false">MAX(0,MIN(D4546,Scenario!$B$12)-MAX(C4546,Scenario!$B$11))/60</f>
        <v>80.15</v>
      </c>
    </row>
    <row r="4547" customFormat="false" ht="15" hidden="false" customHeight="false" outlineLevel="0" collapsed="false">
      <c r="A4547" s="6" t="s">
        <v>7224</v>
      </c>
      <c r="B4547" s="6" t="s">
        <v>7886</v>
      </c>
      <c r="C4547" s="6" t="n">
        <v>1789983403</v>
      </c>
      <c r="D4547" s="6" t="n">
        <v>1789986043</v>
      </c>
      <c r="E4547" s="9" t="n">
        <f aca="false">MAX(0,MIN(D4547,Scenario!$B$12)-MAX(C4547,Scenario!$B$11))/60</f>
        <v>44</v>
      </c>
    </row>
    <row r="4548" customFormat="false" ht="15" hidden="false" customHeight="false" outlineLevel="0" collapsed="false">
      <c r="A4548" s="6" t="s">
        <v>7226</v>
      </c>
      <c r="B4548" s="6" t="s">
        <v>7884</v>
      </c>
      <c r="C4548" s="6" t="n">
        <v>1789984044</v>
      </c>
      <c r="D4548" s="6" t="n">
        <v>1789985400</v>
      </c>
      <c r="E4548" s="9" t="n">
        <f aca="false">MAX(0,MIN(D4548,Scenario!$B$12)-MAX(C4548,Scenario!$B$11))/60</f>
        <v>22.6</v>
      </c>
    </row>
    <row r="4549" customFormat="false" ht="15" hidden="false" customHeight="false" outlineLevel="0" collapsed="false">
      <c r="A4549" s="6" t="s">
        <v>7228</v>
      </c>
      <c r="B4549" s="6" t="s">
        <v>7883</v>
      </c>
      <c r="C4549" s="6" t="n">
        <v>1789984215</v>
      </c>
      <c r="D4549" s="6" t="n">
        <v>1789985744</v>
      </c>
      <c r="E4549" s="9" t="n">
        <f aca="false">MAX(0,MIN(D4549,Scenario!$B$12)-MAX(C4549,Scenario!$B$11))/60</f>
        <v>25.4833333333333</v>
      </c>
    </row>
    <row r="4550" customFormat="false" ht="15" hidden="false" customHeight="false" outlineLevel="0" collapsed="false">
      <c r="A4550" s="6" t="s">
        <v>7230</v>
      </c>
      <c r="B4550" s="6" t="s">
        <v>7885</v>
      </c>
      <c r="C4550" s="6" t="n">
        <v>1789984331</v>
      </c>
      <c r="D4550" s="6" t="n">
        <v>1789988780</v>
      </c>
      <c r="E4550" s="9" t="n">
        <f aca="false">MAX(0,MIN(D4550,Scenario!$B$12)-MAX(C4550,Scenario!$B$11))/60</f>
        <v>74.15</v>
      </c>
    </row>
    <row r="4551" customFormat="false" ht="15" hidden="false" customHeight="false" outlineLevel="0" collapsed="false">
      <c r="A4551" s="6" t="s">
        <v>7234</v>
      </c>
      <c r="B4551" s="6" t="s">
        <v>7884</v>
      </c>
      <c r="C4551" s="6" t="n">
        <v>1789985426</v>
      </c>
      <c r="D4551" s="6" t="n">
        <v>1789986894</v>
      </c>
      <c r="E4551" s="9" t="n">
        <f aca="false">MAX(0,MIN(D4551,Scenario!$B$12)-MAX(C4551,Scenario!$B$11))/60</f>
        <v>24.4666666666667</v>
      </c>
    </row>
    <row r="4552" customFormat="false" ht="15" hidden="false" customHeight="false" outlineLevel="0" collapsed="false">
      <c r="A4552" s="6" t="s">
        <v>7236</v>
      </c>
      <c r="B4552" s="6" t="s">
        <v>7883</v>
      </c>
      <c r="C4552" s="6" t="n">
        <v>1789985765</v>
      </c>
      <c r="D4552" s="6" t="n">
        <v>1789986671</v>
      </c>
      <c r="E4552" s="9" t="n">
        <f aca="false">MAX(0,MIN(D4552,Scenario!$B$12)-MAX(C4552,Scenario!$B$11))/60</f>
        <v>15.1</v>
      </c>
    </row>
    <row r="4553" customFormat="false" ht="15" hidden="false" customHeight="false" outlineLevel="0" collapsed="false">
      <c r="A4553" s="6" t="s">
        <v>7238</v>
      </c>
      <c r="B4553" s="6" t="s">
        <v>7883</v>
      </c>
      <c r="C4553" s="6" t="n">
        <v>1789986705</v>
      </c>
      <c r="D4553" s="6" t="n">
        <v>1789987812</v>
      </c>
      <c r="E4553" s="9" t="n">
        <f aca="false">MAX(0,MIN(D4553,Scenario!$B$12)-MAX(C4553,Scenario!$B$11))/60</f>
        <v>18.45</v>
      </c>
    </row>
    <row r="4554" customFormat="false" ht="15" hidden="false" customHeight="false" outlineLevel="0" collapsed="false">
      <c r="A4554" s="6" t="s">
        <v>7240</v>
      </c>
      <c r="B4554" s="6" t="s">
        <v>7889</v>
      </c>
      <c r="C4554" s="6" t="n">
        <v>1789986717</v>
      </c>
      <c r="D4554" s="6" t="n">
        <v>1789990047</v>
      </c>
      <c r="E4554" s="9" t="n">
        <f aca="false">MAX(0,MIN(D4554,Scenario!$B$12)-MAX(C4554,Scenario!$B$11))/60</f>
        <v>55.5</v>
      </c>
    </row>
    <row r="4555" customFormat="false" ht="15" hidden="false" customHeight="false" outlineLevel="0" collapsed="false">
      <c r="A4555" s="6" t="s">
        <v>7242</v>
      </c>
      <c r="B4555" s="6" t="s">
        <v>7887</v>
      </c>
      <c r="C4555" s="6" t="n">
        <v>1789986879</v>
      </c>
      <c r="D4555" s="6" t="n">
        <v>1789988482</v>
      </c>
      <c r="E4555" s="9" t="n">
        <f aca="false">MAX(0,MIN(D4555,Scenario!$B$12)-MAX(C4555,Scenario!$B$11))/60</f>
        <v>26.7166666666667</v>
      </c>
    </row>
    <row r="4556" customFormat="false" ht="15" hidden="false" customHeight="false" outlineLevel="0" collapsed="false">
      <c r="A4556" s="6" t="s">
        <v>7226</v>
      </c>
      <c r="B4556" s="6" t="s">
        <v>7884</v>
      </c>
      <c r="C4556" s="6" t="n">
        <v>1789986899</v>
      </c>
      <c r="D4556" s="6" t="n">
        <v>1789988250</v>
      </c>
      <c r="E4556" s="9" t="n">
        <f aca="false">MAX(0,MIN(D4556,Scenario!$B$12)-MAX(C4556,Scenario!$B$11))/60</f>
        <v>22.5166666666667</v>
      </c>
    </row>
    <row r="4557" customFormat="false" ht="15" hidden="false" customHeight="false" outlineLevel="0" collapsed="false">
      <c r="A4557" s="6" t="s">
        <v>7246</v>
      </c>
      <c r="B4557" s="6" t="s">
        <v>7886</v>
      </c>
      <c r="C4557" s="6" t="n">
        <v>1789987731</v>
      </c>
      <c r="D4557" s="6" t="n">
        <v>1789990850</v>
      </c>
      <c r="E4557" s="9" t="n">
        <f aca="false">MAX(0,MIN(D4557,Scenario!$B$12)-MAX(C4557,Scenario!$B$11))/60</f>
        <v>51.9833333333333</v>
      </c>
    </row>
    <row r="4558" customFormat="false" ht="15" hidden="false" customHeight="false" outlineLevel="0" collapsed="false">
      <c r="A4558" s="6" t="s">
        <v>7244</v>
      </c>
      <c r="B4558" s="6" t="s">
        <v>7883</v>
      </c>
      <c r="C4558" s="6" t="n">
        <v>1789987869</v>
      </c>
      <c r="D4558" s="6" t="n">
        <v>1789988921</v>
      </c>
      <c r="E4558" s="9" t="n">
        <f aca="false">MAX(0,MIN(D4558,Scenario!$B$12)-MAX(C4558,Scenario!$B$11))/60</f>
        <v>17.5333333333333</v>
      </c>
    </row>
    <row r="4559" customFormat="false" ht="15" hidden="false" customHeight="false" outlineLevel="0" collapsed="false">
      <c r="A4559" s="6" t="s">
        <v>7252</v>
      </c>
      <c r="B4559" s="6" t="s">
        <v>7882</v>
      </c>
      <c r="C4559" s="6" t="n">
        <v>1789988118</v>
      </c>
      <c r="D4559" s="6" t="n">
        <v>1789992755</v>
      </c>
      <c r="E4559" s="9" t="n">
        <f aca="false">MAX(0,MIN(D4559,Scenario!$B$12)-MAX(C4559,Scenario!$B$11))/60</f>
        <v>77.2833333333333</v>
      </c>
    </row>
    <row r="4560" customFormat="false" ht="15" hidden="false" customHeight="false" outlineLevel="0" collapsed="false">
      <c r="A4560" s="6" t="s">
        <v>7254</v>
      </c>
      <c r="B4560" s="6" t="s">
        <v>7884</v>
      </c>
      <c r="C4560" s="6" t="n">
        <v>1789988305</v>
      </c>
      <c r="D4560" s="6" t="n">
        <v>1789990437</v>
      </c>
      <c r="E4560" s="9" t="n">
        <f aca="false">MAX(0,MIN(D4560,Scenario!$B$12)-MAX(C4560,Scenario!$B$11))/60</f>
        <v>35.5333333333333</v>
      </c>
    </row>
    <row r="4561" customFormat="false" ht="15" hidden="false" customHeight="false" outlineLevel="0" collapsed="false">
      <c r="A4561" s="6" t="s">
        <v>7248</v>
      </c>
      <c r="B4561" s="6" t="s">
        <v>7891</v>
      </c>
      <c r="C4561" s="6" t="n">
        <v>1789988431</v>
      </c>
      <c r="D4561" s="6" t="n">
        <v>1789988830</v>
      </c>
      <c r="E4561" s="9" t="n">
        <f aca="false">MAX(0,MIN(D4561,Scenario!$B$12)-MAX(C4561,Scenario!$B$11))/60</f>
        <v>6.65</v>
      </c>
    </row>
    <row r="4562" customFormat="false" ht="15" hidden="false" customHeight="false" outlineLevel="0" collapsed="false">
      <c r="A4562" s="6" t="s">
        <v>7258</v>
      </c>
      <c r="B4562" s="6" t="s">
        <v>7890</v>
      </c>
      <c r="C4562" s="6" t="n">
        <v>1789988445</v>
      </c>
      <c r="D4562" s="6" t="n">
        <v>1789991090</v>
      </c>
      <c r="E4562" s="9" t="n">
        <f aca="false">MAX(0,MIN(D4562,Scenario!$B$12)-MAX(C4562,Scenario!$B$11))/60</f>
        <v>44.0833333333333</v>
      </c>
    </row>
    <row r="4563" customFormat="false" ht="15" hidden="false" customHeight="false" outlineLevel="0" collapsed="false">
      <c r="A4563" s="6" t="s">
        <v>7250</v>
      </c>
      <c r="B4563" s="6" t="s">
        <v>7892</v>
      </c>
      <c r="C4563" s="6" t="n">
        <v>1789988459</v>
      </c>
      <c r="D4563" s="6" t="n">
        <v>1789988964</v>
      </c>
      <c r="E4563" s="9" t="n">
        <f aca="false">MAX(0,MIN(D4563,Scenario!$B$12)-MAX(C4563,Scenario!$B$11))/60</f>
        <v>8.41666666666667</v>
      </c>
    </row>
    <row r="4564" customFormat="false" ht="15" hidden="false" customHeight="false" outlineLevel="0" collapsed="false">
      <c r="A4564" s="6" t="s">
        <v>7256</v>
      </c>
      <c r="B4564" s="6" t="s">
        <v>7887</v>
      </c>
      <c r="C4564" s="6" t="n">
        <v>1789988521</v>
      </c>
      <c r="D4564" s="6" t="n">
        <v>1789989020</v>
      </c>
      <c r="E4564" s="9" t="n">
        <f aca="false">MAX(0,MIN(D4564,Scenario!$B$12)-MAX(C4564,Scenario!$B$11))/60</f>
        <v>8.31666666666667</v>
      </c>
    </row>
    <row r="4565" customFormat="false" ht="15" hidden="false" customHeight="false" outlineLevel="0" collapsed="false">
      <c r="A4565" s="6" t="s">
        <v>7218</v>
      </c>
      <c r="B4565" s="6" t="s">
        <v>7885</v>
      </c>
      <c r="C4565" s="6" t="n">
        <v>1789988806</v>
      </c>
      <c r="D4565" s="6" t="n">
        <v>1789990849</v>
      </c>
      <c r="E4565" s="9" t="n">
        <f aca="false">MAX(0,MIN(D4565,Scenario!$B$12)-MAX(C4565,Scenario!$B$11))/60</f>
        <v>34.05</v>
      </c>
    </row>
    <row r="4566" customFormat="false" ht="15" hidden="false" customHeight="false" outlineLevel="0" collapsed="false">
      <c r="A4566" s="6" t="s">
        <v>7248</v>
      </c>
      <c r="B4566" s="6" t="s">
        <v>7888</v>
      </c>
      <c r="C4566" s="6" t="n">
        <v>1789988857</v>
      </c>
      <c r="D4566" s="6" t="n">
        <v>1789989753</v>
      </c>
      <c r="E4566" s="9" t="n">
        <f aca="false">MAX(0,MIN(D4566,Scenario!$B$12)-MAX(C4566,Scenario!$B$11))/60</f>
        <v>14.9333333333333</v>
      </c>
    </row>
    <row r="4567" customFormat="false" ht="15" hidden="false" customHeight="false" outlineLevel="0" collapsed="false">
      <c r="A4567" s="6" t="s">
        <v>7262</v>
      </c>
      <c r="B4567" s="6" t="s">
        <v>7891</v>
      </c>
      <c r="C4567" s="6" t="n">
        <v>1789988882</v>
      </c>
      <c r="D4567" s="6" t="n">
        <v>1789991359</v>
      </c>
      <c r="E4567" s="9" t="n">
        <f aca="false">MAX(0,MIN(D4567,Scenario!$B$12)-MAX(C4567,Scenario!$B$11))/60</f>
        <v>41.2833333333333</v>
      </c>
    </row>
    <row r="4568" customFormat="false" ht="15" hidden="false" customHeight="false" outlineLevel="0" collapsed="false">
      <c r="A4568" s="6" t="s">
        <v>7260</v>
      </c>
      <c r="B4568" s="6" t="s">
        <v>7883</v>
      </c>
      <c r="C4568" s="6" t="n">
        <v>1789988944</v>
      </c>
      <c r="D4568" s="6" t="n">
        <v>1789989411</v>
      </c>
      <c r="E4568" s="9" t="n">
        <f aca="false">MAX(0,MIN(D4568,Scenario!$B$12)-MAX(C4568,Scenario!$B$11))/60</f>
        <v>7.78333333333333</v>
      </c>
    </row>
    <row r="4569" customFormat="false" ht="15" hidden="false" customHeight="false" outlineLevel="0" collapsed="false">
      <c r="A4569" s="6" t="s">
        <v>7250</v>
      </c>
      <c r="B4569" s="6" t="s">
        <v>7892</v>
      </c>
      <c r="C4569" s="6" t="n">
        <v>1789989003</v>
      </c>
      <c r="D4569" s="6" t="n">
        <v>1789990925</v>
      </c>
      <c r="E4569" s="9" t="n">
        <f aca="false">MAX(0,MIN(D4569,Scenario!$B$12)-MAX(C4569,Scenario!$B$11))/60</f>
        <v>32.0333333333333</v>
      </c>
    </row>
    <row r="4570" customFormat="false" ht="15" hidden="false" customHeight="false" outlineLevel="0" collapsed="false">
      <c r="A4570" s="6" t="s">
        <v>7264</v>
      </c>
      <c r="B4570" s="6" t="s">
        <v>7887</v>
      </c>
      <c r="C4570" s="6" t="n">
        <v>1789989225</v>
      </c>
      <c r="D4570" s="6" t="n">
        <v>1789990070</v>
      </c>
      <c r="E4570" s="9" t="n">
        <f aca="false">MAX(0,MIN(D4570,Scenario!$B$12)-MAX(C4570,Scenario!$B$11))/60</f>
        <v>14.0833333333333</v>
      </c>
    </row>
    <row r="4571" customFormat="false" ht="15" hidden="false" customHeight="false" outlineLevel="0" collapsed="false">
      <c r="A4571" s="6" t="s">
        <v>7266</v>
      </c>
      <c r="B4571" s="6" t="s">
        <v>7883</v>
      </c>
      <c r="C4571" s="6" t="n">
        <v>1789990439</v>
      </c>
      <c r="D4571" s="6" t="n">
        <v>1789991251</v>
      </c>
      <c r="E4571" s="9" t="n">
        <f aca="false">MAX(0,MIN(D4571,Scenario!$B$12)-MAX(C4571,Scenario!$B$11))/60</f>
        <v>13.5333333333333</v>
      </c>
    </row>
    <row r="4572" customFormat="false" ht="15" hidden="false" customHeight="false" outlineLevel="0" collapsed="false">
      <c r="A4572" s="6" t="s">
        <v>7256</v>
      </c>
      <c r="B4572" s="6" t="s">
        <v>7887</v>
      </c>
      <c r="C4572" s="6" t="n">
        <v>1789990772</v>
      </c>
      <c r="D4572" s="6" t="n">
        <v>1789991406</v>
      </c>
      <c r="E4572" s="9" t="n">
        <f aca="false">MAX(0,MIN(D4572,Scenario!$B$12)-MAX(C4572,Scenario!$B$11))/60</f>
        <v>10.5666666666667</v>
      </c>
    </row>
    <row r="4573" customFormat="false" ht="15" hidden="false" customHeight="false" outlineLevel="0" collapsed="false">
      <c r="A4573" s="6" t="s">
        <v>7248</v>
      </c>
      <c r="B4573" s="6" t="s">
        <v>7888</v>
      </c>
      <c r="C4573" s="6" t="n">
        <v>1789991324</v>
      </c>
      <c r="D4573" s="6" t="n">
        <v>1789991859</v>
      </c>
      <c r="E4573" s="9" t="n">
        <f aca="false">MAX(0,MIN(D4573,Scenario!$B$12)-MAX(C4573,Scenario!$B$11))/60</f>
        <v>8.91666666666667</v>
      </c>
    </row>
    <row r="4574" customFormat="false" ht="15" hidden="false" customHeight="false" outlineLevel="0" collapsed="false">
      <c r="A4574" s="6" t="s">
        <v>7268</v>
      </c>
      <c r="B4574" s="6" t="s">
        <v>7889</v>
      </c>
      <c r="C4574" s="6" t="n">
        <v>1789991573</v>
      </c>
      <c r="D4574" s="6" t="n">
        <v>1789993546</v>
      </c>
      <c r="E4574" s="9" t="n">
        <f aca="false">MAX(0,MIN(D4574,Scenario!$B$12)-MAX(C4574,Scenario!$B$11))/60</f>
        <v>32.8833333333333</v>
      </c>
    </row>
    <row r="4575" customFormat="false" ht="15" hidden="false" customHeight="false" outlineLevel="0" collapsed="false">
      <c r="A4575" s="6" t="s">
        <v>7260</v>
      </c>
      <c r="B4575" s="6" t="s">
        <v>7883</v>
      </c>
      <c r="C4575" s="6" t="n">
        <v>1789991577</v>
      </c>
      <c r="D4575" s="6" t="n">
        <v>1789992063</v>
      </c>
      <c r="E4575" s="9" t="n">
        <f aca="false">MAX(0,MIN(D4575,Scenario!$B$12)-MAX(C4575,Scenario!$B$11))/60</f>
        <v>8.1</v>
      </c>
    </row>
    <row r="4576" customFormat="false" ht="15" hidden="false" customHeight="false" outlineLevel="0" collapsed="false">
      <c r="A4576" s="6" t="s">
        <v>7270</v>
      </c>
      <c r="B4576" s="6" t="s">
        <v>7884</v>
      </c>
      <c r="C4576" s="6" t="n">
        <v>1789992374</v>
      </c>
      <c r="D4576" s="6" t="n">
        <v>1789994687</v>
      </c>
      <c r="E4576" s="9" t="n">
        <f aca="false">MAX(0,MIN(D4576,Scenario!$B$12)-MAX(C4576,Scenario!$B$11))/60</f>
        <v>38.55</v>
      </c>
    </row>
    <row r="4577" customFormat="false" ht="15" hidden="false" customHeight="false" outlineLevel="0" collapsed="false">
      <c r="A4577" s="6" t="s">
        <v>7258</v>
      </c>
      <c r="B4577" s="6" t="s">
        <v>7890</v>
      </c>
      <c r="C4577" s="6" t="n">
        <v>1789992622</v>
      </c>
      <c r="D4577" s="6" t="n">
        <v>1789995442</v>
      </c>
      <c r="E4577" s="9" t="n">
        <f aca="false">MAX(0,MIN(D4577,Scenario!$B$12)-MAX(C4577,Scenario!$B$11))/60</f>
        <v>47</v>
      </c>
    </row>
    <row r="4578" customFormat="false" ht="15" hidden="false" customHeight="false" outlineLevel="0" collapsed="false">
      <c r="A4578" s="6" t="s">
        <v>7246</v>
      </c>
      <c r="B4578" s="6" t="s">
        <v>7886</v>
      </c>
      <c r="C4578" s="6" t="n">
        <v>1789992676</v>
      </c>
      <c r="D4578" s="6" t="n">
        <v>1789996053</v>
      </c>
      <c r="E4578" s="9" t="n">
        <f aca="false">MAX(0,MIN(D4578,Scenario!$B$12)-MAX(C4578,Scenario!$B$11))/60</f>
        <v>56.2833333333333</v>
      </c>
    </row>
    <row r="4579" customFormat="false" ht="15" hidden="false" customHeight="false" outlineLevel="0" collapsed="false">
      <c r="A4579" s="6" t="s">
        <v>7272</v>
      </c>
      <c r="B4579" s="6" t="s">
        <v>7891</v>
      </c>
      <c r="C4579" s="6" t="n">
        <v>1789994377</v>
      </c>
      <c r="D4579" s="6" t="n">
        <v>1789996145</v>
      </c>
      <c r="E4579" s="9" t="n">
        <f aca="false">MAX(0,MIN(D4579,Scenario!$B$12)-MAX(C4579,Scenario!$B$11))/60</f>
        <v>29.4666666666667</v>
      </c>
    </row>
    <row r="4580" customFormat="false" ht="15" hidden="false" customHeight="false" outlineLevel="0" collapsed="false">
      <c r="A4580" s="6" t="s">
        <v>7274</v>
      </c>
      <c r="B4580" s="6" t="s">
        <v>7892</v>
      </c>
      <c r="C4580" s="6" t="n">
        <v>1789995344</v>
      </c>
      <c r="D4580" s="6" t="n">
        <v>1790000856</v>
      </c>
      <c r="E4580" s="9" t="n">
        <f aca="false">MAX(0,MIN(D4580,Scenario!$B$12)-MAX(C4580,Scenario!$B$11))/60</f>
        <v>91.8666666666667</v>
      </c>
    </row>
    <row r="4581" customFormat="false" ht="15" hidden="false" customHeight="false" outlineLevel="0" collapsed="false">
      <c r="A4581" s="6" t="s">
        <v>7276</v>
      </c>
      <c r="B4581" s="6" t="s">
        <v>7887</v>
      </c>
      <c r="C4581" s="6" t="n">
        <v>1789995588</v>
      </c>
      <c r="D4581" s="6" t="n">
        <v>1789996220</v>
      </c>
      <c r="E4581" s="9" t="n">
        <f aca="false">MAX(0,MIN(D4581,Scenario!$B$12)-MAX(C4581,Scenario!$B$11))/60</f>
        <v>10.5333333333333</v>
      </c>
    </row>
    <row r="4582" customFormat="false" ht="15" hidden="false" customHeight="false" outlineLevel="0" collapsed="false">
      <c r="A4582" s="6" t="s">
        <v>7278</v>
      </c>
      <c r="B4582" s="6" t="s">
        <v>7885</v>
      </c>
      <c r="C4582" s="6" t="n">
        <v>1789995852</v>
      </c>
      <c r="D4582" s="6" t="n">
        <v>1789997959</v>
      </c>
      <c r="E4582" s="9" t="n">
        <f aca="false">MAX(0,MIN(D4582,Scenario!$B$12)-MAX(C4582,Scenario!$B$11))/60</f>
        <v>35.1166666666667</v>
      </c>
    </row>
    <row r="4583" customFormat="false" ht="15" hidden="false" customHeight="false" outlineLevel="0" collapsed="false">
      <c r="A4583" s="6" t="s">
        <v>7280</v>
      </c>
      <c r="B4583" s="6" t="s">
        <v>7890</v>
      </c>
      <c r="C4583" s="6" t="n">
        <v>1789996090</v>
      </c>
      <c r="D4583" s="6" t="n">
        <v>1790000592</v>
      </c>
      <c r="E4583" s="9" t="n">
        <f aca="false">MAX(0,MIN(D4583,Scenario!$B$12)-MAX(C4583,Scenario!$B$11))/60</f>
        <v>75.0333333333333</v>
      </c>
    </row>
    <row r="4584" customFormat="false" ht="15" hidden="false" customHeight="false" outlineLevel="0" collapsed="false">
      <c r="A4584" s="6" t="s">
        <v>7282</v>
      </c>
      <c r="B4584" s="6" t="s">
        <v>7886</v>
      </c>
      <c r="C4584" s="6" t="n">
        <v>1789996592</v>
      </c>
      <c r="D4584" s="6" t="n">
        <v>1790001485</v>
      </c>
      <c r="E4584" s="9" t="n">
        <f aca="false">MAX(0,MIN(D4584,Scenario!$B$12)-MAX(C4584,Scenario!$B$11))/60</f>
        <v>81.55</v>
      </c>
    </row>
    <row r="4585" customFormat="false" ht="15" hidden="false" customHeight="false" outlineLevel="0" collapsed="false">
      <c r="A4585" s="6" t="s">
        <v>7284</v>
      </c>
      <c r="B4585" s="6" t="s">
        <v>7891</v>
      </c>
      <c r="C4585" s="6" t="n">
        <v>1789996616</v>
      </c>
      <c r="D4585" s="6" t="n">
        <v>1789997881</v>
      </c>
      <c r="E4585" s="9" t="n">
        <f aca="false">MAX(0,MIN(D4585,Scenario!$B$12)-MAX(C4585,Scenario!$B$11))/60</f>
        <v>21.0833333333333</v>
      </c>
    </row>
    <row r="4586" customFormat="false" ht="15" hidden="false" customHeight="false" outlineLevel="0" collapsed="false">
      <c r="A4586" s="6" t="s">
        <v>7286</v>
      </c>
      <c r="B4586" s="6" t="s">
        <v>7885</v>
      </c>
      <c r="C4586" s="6" t="n">
        <v>1789998019</v>
      </c>
      <c r="D4586" s="6" t="n">
        <v>1789998758</v>
      </c>
      <c r="E4586" s="9" t="n">
        <f aca="false">MAX(0,MIN(D4586,Scenario!$B$12)-MAX(C4586,Scenario!$B$11))/60</f>
        <v>12.3166666666667</v>
      </c>
    </row>
    <row r="4587" customFormat="false" ht="15" hidden="false" customHeight="false" outlineLevel="0" collapsed="false">
      <c r="A4587" s="6" t="s">
        <v>7288</v>
      </c>
      <c r="B4587" s="6" t="s">
        <v>7889</v>
      </c>
      <c r="C4587" s="6" t="n">
        <v>1789998641</v>
      </c>
      <c r="D4587" s="6" t="n">
        <v>1790001242</v>
      </c>
      <c r="E4587" s="9" t="n">
        <f aca="false">MAX(0,MIN(D4587,Scenario!$B$12)-MAX(C4587,Scenario!$B$11))/60</f>
        <v>43.35</v>
      </c>
    </row>
    <row r="4588" customFormat="false" ht="15" hidden="false" customHeight="false" outlineLevel="0" collapsed="false">
      <c r="A4588" s="6" t="s">
        <v>7290</v>
      </c>
      <c r="B4588" s="6" t="s">
        <v>7891</v>
      </c>
      <c r="C4588" s="6" t="n">
        <v>1789999151</v>
      </c>
      <c r="D4588" s="6" t="n">
        <v>1790002404</v>
      </c>
      <c r="E4588" s="9" t="n">
        <f aca="false">MAX(0,MIN(D4588,Scenario!$B$12)-MAX(C4588,Scenario!$B$11))/60</f>
        <v>54.2166666666667</v>
      </c>
    </row>
    <row r="4589" customFormat="false" ht="15" hidden="false" customHeight="false" outlineLevel="0" collapsed="false">
      <c r="A4589" s="6" t="s">
        <v>7292</v>
      </c>
      <c r="B4589" s="6" t="s">
        <v>7887</v>
      </c>
      <c r="C4589" s="6" t="n">
        <v>1789999175</v>
      </c>
      <c r="D4589" s="6" t="n">
        <v>1790001139</v>
      </c>
      <c r="E4589" s="9" t="n">
        <f aca="false">MAX(0,MIN(D4589,Scenario!$B$12)-MAX(C4589,Scenario!$B$11))/60</f>
        <v>32.7333333333333</v>
      </c>
    </row>
    <row r="4590" customFormat="false" ht="15" hidden="false" customHeight="false" outlineLevel="0" collapsed="false">
      <c r="A4590" s="6" t="s">
        <v>7298</v>
      </c>
      <c r="B4590" s="6" t="s">
        <v>7890</v>
      </c>
      <c r="C4590" s="6" t="n">
        <v>1790000643</v>
      </c>
      <c r="D4590" s="6" t="n">
        <v>1790002183</v>
      </c>
      <c r="E4590" s="9" t="n">
        <f aca="false">MAX(0,MIN(D4590,Scenario!$B$12)-MAX(C4590,Scenario!$B$11))/60</f>
        <v>25.6666666666667</v>
      </c>
    </row>
    <row r="4591" customFormat="false" ht="15" hidden="false" customHeight="false" outlineLevel="0" collapsed="false">
      <c r="A4591" s="6" t="s">
        <v>7294</v>
      </c>
      <c r="B4591" s="6" t="s">
        <v>7892</v>
      </c>
      <c r="C4591" s="6" t="n">
        <v>1790000886</v>
      </c>
      <c r="D4591" s="6" t="n">
        <v>1790005798</v>
      </c>
      <c r="E4591" s="9" t="n">
        <f aca="false">MAX(0,MIN(D4591,Scenario!$B$12)-MAX(C4591,Scenario!$B$11))/60</f>
        <v>81.8666666666667</v>
      </c>
    </row>
    <row r="4592" customFormat="false" ht="15" hidden="false" customHeight="false" outlineLevel="0" collapsed="false">
      <c r="A4592" s="6" t="s">
        <v>7300</v>
      </c>
      <c r="B4592" s="6" t="s">
        <v>7887</v>
      </c>
      <c r="C4592" s="6" t="n">
        <v>1790001167</v>
      </c>
      <c r="D4592" s="6" t="n">
        <v>1790002553</v>
      </c>
      <c r="E4592" s="9" t="n">
        <f aca="false">MAX(0,MIN(D4592,Scenario!$B$12)-MAX(C4592,Scenario!$B$11))/60</f>
        <v>23.1</v>
      </c>
    </row>
    <row r="4593" customFormat="false" ht="15" hidden="false" customHeight="false" outlineLevel="0" collapsed="false">
      <c r="A4593" s="6" t="s">
        <v>7302</v>
      </c>
      <c r="B4593" s="6" t="s">
        <v>7890</v>
      </c>
      <c r="C4593" s="6" t="n">
        <v>1790002199</v>
      </c>
      <c r="D4593" s="6" t="n">
        <v>1790005246</v>
      </c>
      <c r="E4593" s="9" t="n">
        <f aca="false">MAX(0,MIN(D4593,Scenario!$B$12)-MAX(C4593,Scenario!$B$11))/60</f>
        <v>50.7833333333333</v>
      </c>
    </row>
    <row r="4594" customFormat="false" ht="15" hidden="false" customHeight="false" outlineLevel="0" collapsed="false">
      <c r="A4594" s="6" t="s">
        <v>7306</v>
      </c>
      <c r="B4594" s="6" t="s">
        <v>7893</v>
      </c>
      <c r="C4594" s="6" t="n">
        <v>1790002826</v>
      </c>
      <c r="D4594" s="6" t="n">
        <v>1790007798</v>
      </c>
      <c r="E4594" s="9" t="n">
        <f aca="false">MAX(0,MIN(D4594,Scenario!$B$12)-MAX(C4594,Scenario!$B$11))/60</f>
        <v>82.8666666666667</v>
      </c>
    </row>
    <row r="4595" customFormat="false" ht="15" hidden="false" customHeight="false" outlineLevel="0" collapsed="false">
      <c r="A4595" s="6" t="s">
        <v>7310</v>
      </c>
      <c r="B4595" s="6" t="s">
        <v>7895</v>
      </c>
      <c r="C4595" s="6" t="n">
        <v>1790005583</v>
      </c>
      <c r="D4595" s="6" t="n">
        <v>1790006075</v>
      </c>
      <c r="E4595" s="9" t="n">
        <f aca="false">MAX(0,MIN(D4595,Scenario!$B$12)-MAX(C4595,Scenario!$B$11))/60</f>
        <v>8.2</v>
      </c>
    </row>
    <row r="4596" customFormat="false" ht="15" hidden="false" customHeight="false" outlineLevel="0" collapsed="false">
      <c r="A4596" s="6" t="s">
        <v>7274</v>
      </c>
      <c r="B4596" s="6" t="s">
        <v>7892</v>
      </c>
      <c r="C4596" s="6" t="n">
        <v>1790005814</v>
      </c>
      <c r="D4596" s="6" t="n">
        <v>1790010501</v>
      </c>
      <c r="E4596" s="9" t="n">
        <f aca="false">MAX(0,MIN(D4596,Scenario!$B$12)-MAX(C4596,Scenario!$B$11))/60</f>
        <v>78.1166666666667</v>
      </c>
    </row>
    <row r="4597" customFormat="false" ht="15" hidden="false" customHeight="false" outlineLevel="0" collapsed="false">
      <c r="A4597" s="6" t="s">
        <v>7312</v>
      </c>
      <c r="B4597" s="6" t="s">
        <v>7887</v>
      </c>
      <c r="C4597" s="6" t="n">
        <v>1790006073</v>
      </c>
      <c r="D4597" s="6" t="n">
        <v>1790008768</v>
      </c>
      <c r="E4597" s="9" t="n">
        <f aca="false">MAX(0,MIN(D4597,Scenario!$B$12)-MAX(C4597,Scenario!$B$11))/60</f>
        <v>44.9166666666667</v>
      </c>
    </row>
    <row r="4598" customFormat="false" ht="15" hidden="false" customHeight="false" outlineLevel="0" collapsed="false">
      <c r="A4598" s="6" t="s">
        <v>7314</v>
      </c>
      <c r="B4598" s="6" t="s">
        <v>7894</v>
      </c>
      <c r="C4598" s="6" t="n">
        <v>1790006582</v>
      </c>
      <c r="D4598" s="6" t="n">
        <v>1790006930</v>
      </c>
      <c r="E4598" s="9" t="n">
        <f aca="false">MAX(0,MIN(D4598,Scenario!$B$12)-MAX(C4598,Scenario!$B$11))/60</f>
        <v>5.8</v>
      </c>
    </row>
    <row r="4599" customFormat="false" ht="15" hidden="false" customHeight="false" outlineLevel="0" collapsed="false">
      <c r="A4599" s="6" t="s">
        <v>7316</v>
      </c>
      <c r="B4599" s="6" t="s">
        <v>7889</v>
      </c>
      <c r="C4599" s="6" t="n">
        <v>1790006881</v>
      </c>
      <c r="D4599" s="6" t="n">
        <v>1790008894</v>
      </c>
      <c r="E4599" s="9" t="n">
        <f aca="false">MAX(0,MIN(D4599,Scenario!$B$12)-MAX(C4599,Scenario!$B$11))/60</f>
        <v>33.55</v>
      </c>
    </row>
    <row r="4600" customFormat="false" ht="15" hidden="false" customHeight="false" outlineLevel="0" collapsed="false">
      <c r="A4600" s="6" t="s">
        <v>7314</v>
      </c>
      <c r="B4600" s="6" t="s">
        <v>7890</v>
      </c>
      <c r="C4600" s="6" t="n">
        <v>1790007092</v>
      </c>
      <c r="D4600" s="6" t="n">
        <v>1790011428</v>
      </c>
      <c r="E4600" s="9" t="n">
        <f aca="false">MAX(0,MIN(D4600,Scenario!$B$12)-MAX(C4600,Scenario!$B$11))/60</f>
        <v>72.2666666666667</v>
      </c>
    </row>
    <row r="4601" customFormat="false" ht="15" hidden="false" customHeight="false" outlineLevel="0" collapsed="false">
      <c r="A4601" s="6" t="s">
        <v>7320</v>
      </c>
      <c r="B4601" s="6" t="s">
        <v>7893</v>
      </c>
      <c r="C4601" s="6" t="n">
        <v>1790007809</v>
      </c>
      <c r="D4601" s="6" t="n">
        <v>1790009229</v>
      </c>
      <c r="E4601" s="9" t="n">
        <f aca="false">MAX(0,MIN(D4601,Scenario!$B$12)-MAX(C4601,Scenario!$B$11))/60</f>
        <v>23.6666666666667</v>
      </c>
    </row>
    <row r="4602" customFormat="false" ht="15" hidden="false" customHeight="false" outlineLevel="0" collapsed="false">
      <c r="A4602" s="6" t="s">
        <v>7324</v>
      </c>
      <c r="B4602" s="6" t="s">
        <v>7891</v>
      </c>
      <c r="C4602" s="6" t="n">
        <v>1790008472</v>
      </c>
      <c r="D4602" s="6" t="n">
        <v>1790009271</v>
      </c>
      <c r="E4602" s="9" t="n">
        <f aca="false">MAX(0,MIN(D4602,Scenario!$B$12)-MAX(C4602,Scenario!$B$11))/60</f>
        <v>13.3166666666667</v>
      </c>
    </row>
    <row r="4603" customFormat="false" ht="15" hidden="false" customHeight="false" outlineLevel="0" collapsed="false">
      <c r="A4603" s="6" t="s">
        <v>7310</v>
      </c>
      <c r="B4603" s="6" t="s">
        <v>7895</v>
      </c>
      <c r="C4603" s="6" t="n">
        <v>1790008666</v>
      </c>
      <c r="D4603" s="6" t="n">
        <v>1790009173</v>
      </c>
      <c r="E4603" s="9" t="n">
        <f aca="false">MAX(0,MIN(D4603,Scenario!$B$12)-MAX(C4603,Scenario!$B$11))/60</f>
        <v>8.45</v>
      </c>
    </row>
    <row r="4604" customFormat="false" ht="15" hidden="false" customHeight="false" outlineLevel="0" collapsed="false">
      <c r="A4604" s="6" t="s">
        <v>7326</v>
      </c>
      <c r="B4604" s="6" t="s">
        <v>7893</v>
      </c>
      <c r="C4604" s="6" t="n">
        <v>1790009282</v>
      </c>
      <c r="D4604" s="6" t="n">
        <v>1790010520</v>
      </c>
      <c r="E4604" s="9" t="n">
        <f aca="false">MAX(0,MIN(D4604,Scenario!$B$12)-MAX(C4604,Scenario!$B$11))/60</f>
        <v>20.6333333333333</v>
      </c>
    </row>
    <row r="4605" customFormat="false" ht="15" hidden="false" customHeight="false" outlineLevel="0" collapsed="false">
      <c r="A4605" s="6" t="s">
        <v>7328</v>
      </c>
      <c r="B4605" s="6" t="s">
        <v>7894</v>
      </c>
      <c r="C4605" s="6" t="n">
        <v>1790009603</v>
      </c>
      <c r="D4605" s="6" t="n">
        <v>1790012120</v>
      </c>
      <c r="E4605" s="9" t="n">
        <f aca="false">MAX(0,MIN(D4605,Scenario!$B$12)-MAX(C4605,Scenario!$B$11))/60</f>
        <v>41.95</v>
      </c>
    </row>
    <row r="4606" customFormat="false" ht="15" hidden="false" customHeight="false" outlineLevel="0" collapsed="false">
      <c r="A4606" s="6" t="s">
        <v>7308</v>
      </c>
      <c r="B4606" s="6" t="s">
        <v>7896</v>
      </c>
      <c r="C4606" s="6" t="n">
        <v>1790010055</v>
      </c>
      <c r="D4606" s="6" t="n">
        <v>1790013678</v>
      </c>
      <c r="E4606" s="9" t="n">
        <f aca="false">MAX(0,MIN(D4606,Scenario!$B$12)-MAX(C4606,Scenario!$B$11))/60</f>
        <v>60.3833333333333</v>
      </c>
    </row>
    <row r="4607" customFormat="false" ht="15" hidden="false" customHeight="false" outlineLevel="0" collapsed="false">
      <c r="A4607" s="6" t="s">
        <v>7330</v>
      </c>
      <c r="B4607" s="6" t="s">
        <v>7895</v>
      </c>
      <c r="C4607" s="6" t="n">
        <v>1790010176</v>
      </c>
      <c r="D4607" s="6" t="n">
        <v>1790010829</v>
      </c>
      <c r="E4607" s="9" t="n">
        <f aca="false">MAX(0,MIN(D4607,Scenario!$B$12)-MAX(C4607,Scenario!$B$11))/60</f>
        <v>10.8833333333333</v>
      </c>
    </row>
    <row r="4608" customFormat="false" ht="15" hidden="false" customHeight="false" outlineLevel="0" collapsed="false">
      <c r="A4608" s="6" t="s">
        <v>7332</v>
      </c>
      <c r="B4608" s="6" t="s">
        <v>7897</v>
      </c>
      <c r="C4608" s="6" t="n">
        <v>1790010353</v>
      </c>
      <c r="D4608" s="6" t="n">
        <v>1790015486</v>
      </c>
      <c r="E4608" s="9" t="n">
        <f aca="false">MAX(0,MIN(D4608,Scenario!$B$12)-MAX(C4608,Scenario!$B$11))/60</f>
        <v>85.55</v>
      </c>
    </row>
    <row r="4609" customFormat="false" ht="15" hidden="false" customHeight="false" outlineLevel="0" collapsed="false">
      <c r="A4609" s="6" t="s">
        <v>7294</v>
      </c>
      <c r="B4609" s="6" t="s">
        <v>7892</v>
      </c>
      <c r="C4609" s="6" t="n">
        <v>1790010526</v>
      </c>
      <c r="D4609" s="6" t="n">
        <v>1790013547</v>
      </c>
      <c r="E4609" s="9" t="n">
        <f aca="false">MAX(0,MIN(D4609,Scenario!$B$12)-MAX(C4609,Scenario!$B$11))/60</f>
        <v>50.35</v>
      </c>
    </row>
    <row r="4610" customFormat="false" ht="15" hidden="false" customHeight="false" outlineLevel="0" collapsed="false">
      <c r="A4610" s="6" t="s">
        <v>7320</v>
      </c>
      <c r="B4610" s="6" t="s">
        <v>7893</v>
      </c>
      <c r="C4610" s="6" t="n">
        <v>1790010533</v>
      </c>
      <c r="D4610" s="6" t="n">
        <v>1790012025</v>
      </c>
      <c r="E4610" s="9" t="n">
        <f aca="false">MAX(0,MIN(D4610,Scenario!$B$12)-MAX(C4610,Scenario!$B$11))/60</f>
        <v>24.8666666666667</v>
      </c>
    </row>
    <row r="4611" customFormat="false" ht="15" hidden="false" customHeight="false" outlineLevel="0" collapsed="false">
      <c r="A4611" s="6" t="s">
        <v>7330</v>
      </c>
      <c r="B4611" s="6" t="s">
        <v>7890</v>
      </c>
      <c r="C4611" s="6" t="n">
        <v>1790011450</v>
      </c>
      <c r="D4611" s="6" t="n">
        <v>1790013301</v>
      </c>
      <c r="E4611" s="9" t="n">
        <f aca="false">MAX(0,MIN(D4611,Scenario!$B$12)-MAX(C4611,Scenario!$B$11))/60</f>
        <v>30.85</v>
      </c>
    </row>
    <row r="4612" customFormat="false" ht="15" hidden="false" customHeight="false" outlineLevel="0" collapsed="false">
      <c r="A4612" s="6" t="s">
        <v>7334</v>
      </c>
      <c r="B4612" s="6" t="s">
        <v>7891</v>
      </c>
      <c r="C4612" s="6" t="n">
        <v>1790011846</v>
      </c>
      <c r="D4612" s="6" t="n">
        <v>1790014384</v>
      </c>
      <c r="E4612" s="9" t="n">
        <f aca="false">MAX(0,MIN(D4612,Scenario!$B$12)-MAX(C4612,Scenario!$B$11))/60</f>
        <v>42.3</v>
      </c>
    </row>
    <row r="4613" customFormat="false" ht="15" hidden="false" customHeight="false" outlineLevel="0" collapsed="false">
      <c r="A4613" s="6" t="s">
        <v>7336</v>
      </c>
      <c r="B4613" s="6" t="s">
        <v>7895</v>
      </c>
      <c r="C4613" s="6" t="n">
        <v>1790011886</v>
      </c>
      <c r="D4613" s="6" t="n">
        <v>1790013484</v>
      </c>
      <c r="E4613" s="9" t="n">
        <f aca="false">MAX(0,MIN(D4613,Scenario!$B$12)-MAX(C4613,Scenario!$B$11))/60</f>
        <v>26.6333333333333</v>
      </c>
    </row>
    <row r="4614" customFormat="false" ht="15" hidden="false" customHeight="false" outlineLevel="0" collapsed="false">
      <c r="A4614" s="6" t="s">
        <v>7338</v>
      </c>
      <c r="B4614" s="6" t="s">
        <v>7893</v>
      </c>
      <c r="C4614" s="6" t="n">
        <v>1790012217</v>
      </c>
      <c r="D4614" s="6" t="n">
        <v>1790013014</v>
      </c>
      <c r="E4614" s="9" t="n">
        <f aca="false">MAX(0,MIN(D4614,Scenario!$B$12)-MAX(C4614,Scenario!$B$11))/60</f>
        <v>13.2833333333333</v>
      </c>
    </row>
    <row r="4615" customFormat="false" ht="15" hidden="false" customHeight="false" outlineLevel="0" collapsed="false">
      <c r="A4615" s="6" t="s">
        <v>7340</v>
      </c>
      <c r="B4615" s="6" t="s">
        <v>7893</v>
      </c>
      <c r="C4615" s="6" t="n">
        <v>1790013028</v>
      </c>
      <c r="D4615" s="6" t="n">
        <v>1790015472</v>
      </c>
      <c r="E4615" s="9" t="n">
        <f aca="false">MAX(0,MIN(D4615,Scenario!$B$12)-MAX(C4615,Scenario!$B$11))/60</f>
        <v>40.7333333333333</v>
      </c>
    </row>
    <row r="4616" customFormat="false" ht="15" hidden="false" customHeight="false" outlineLevel="0" collapsed="false">
      <c r="A4616" s="6" t="s">
        <v>7342</v>
      </c>
      <c r="B4616" s="6" t="s">
        <v>7894</v>
      </c>
      <c r="C4616" s="6" t="n">
        <v>1790014030</v>
      </c>
      <c r="D4616" s="6" t="n">
        <v>1790015258</v>
      </c>
      <c r="E4616" s="9" t="n">
        <f aca="false">MAX(0,MIN(D4616,Scenario!$B$12)-MAX(C4616,Scenario!$B$11))/60</f>
        <v>20.4666666666667</v>
      </c>
    </row>
    <row r="4617" customFormat="false" ht="15" hidden="false" customHeight="false" outlineLevel="0" collapsed="false">
      <c r="A4617" s="6" t="s">
        <v>7330</v>
      </c>
      <c r="B4617" s="6" t="s">
        <v>7890</v>
      </c>
      <c r="C4617" s="6" t="n">
        <v>1790014453</v>
      </c>
      <c r="D4617" s="6" t="n">
        <v>1790015253</v>
      </c>
      <c r="E4617" s="9" t="n">
        <f aca="false">MAX(0,MIN(D4617,Scenario!$B$12)-MAX(C4617,Scenario!$B$11))/60</f>
        <v>13.3333333333333</v>
      </c>
    </row>
    <row r="4618" customFormat="false" ht="15" hidden="false" customHeight="false" outlineLevel="0" collapsed="false">
      <c r="A4618" s="6" t="s">
        <v>7308</v>
      </c>
      <c r="B4618" s="6" t="s">
        <v>7896</v>
      </c>
      <c r="C4618" s="6" t="n">
        <v>1790015432</v>
      </c>
      <c r="D4618" s="6" t="n">
        <v>1790020919</v>
      </c>
      <c r="E4618" s="9" t="n">
        <f aca="false">MAX(0,MIN(D4618,Scenario!$B$12)-MAX(C4618,Scenario!$B$11))/60</f>
        <v>91.45</v>
      </c>
    </row>
    <row r="4619" customFormat="false" ht="15" hidden="false" customHeight="false" outlineLevel="0" collapsed="false">
      <c r="A4619" s="6" t="s">
        <v>7278</v>
      </c>
      <c r="B4619" s="6" t="s">
        <v>7895</v>
      </c>
      <c r="C4619" s="6" t="n">
        <v>1790015505</v>
      </c>
      <c r="D4619" s="6" t="n">
        <v>1790017220</v>
      </c>
      <c r="E4619" s="9" t="n">
        <f aca="false">MAX(0,MIN(D4619,Scenario!$B$12)-MAX(C4619,Scenario!$B$11))/60</f>
        <v>28.5833333333333</v>
      </c>
    </row>
    <row r="4620" customFormat="false" ht="15" hidden="false" customHeight="false" outlineLevel="0" collapsed="false">
      <c r="A4620" s="6" t="s">
        <v>7344</v>
      </c>
      <c r="B4620" s="6" t="s">
        <v>7894</v>
      </c>
      <c r="C4620" s="6" t="n">
        <v>1790017764</v>
      </c>
      <c r="D4620" s="6" t="n">
        <v>1790018550</v>
      </c>
      <c r="E4620" s="9" t="n">
        <f aca="false">MAX(0,MIN(D4620,Scenario!$B$12)-MAX(C4620,Scenario!$B$11))/60</f>
        <v>13.1</v>
      </c>
    </row>
    <row r="4621" customFormat="false" ht="15" hidden="false" customHeight="false" outlineLevel="0" collapsed="false">
      <c r="A4621" s="6" t="s">
        <v>7346</v>
      </c>
      <c r="B4621" s="6" t="s">
        <v>7897</v>
      </c>
      <c r="C4621" s="6" t="n">
        <v>1790020389</v>
      </c>
      <c r="D4621" s="6" t="n">
        <v>1790024574</v>
      </c>
      <c r="E4621" s="9" t="n">
        <f aca="false">MAX(0,MIN(D4621,Scenario!$B$12)-MAX(C4621,Scenario!$B$11))/60</f>
        <v>69.75</v>
      </c>
    </row>
    <row r="4622" customFormat="false" ht="15" hidden="false" customHeight="false" outlineLevel="0" collapsed="false">
      <c r="A4622" s="6" t="s">
        <v>7348</v>
      </c>
      <c r="B4622" s="6" t="s">
        <v>7893</v>
      </c>
      <c r="C4622" s="6" t="n">
        <v>1790020858</v>
      </c>
      <c r="D4622" s="6" t="n">
        <v>1790022282</v>
      </c>
      <c r="E4622" s="9" t="n">
        <f aca="false">MAX(0,MIN(D4622,Scenario!$B$12)-MAX(C4622,Scenario!$B$11))/60</f>
        <v>23.7333333333333</v>
      </c>
    </row>
    <row r="4623" customFormat="false" ht="15" hidden="false" customHeight="false" outlineLevel="0" collapsed="false">
      <c r="A4623" s="6" t="s">
        <v>7350</v>
      </c>
      <c r="B4623" s="6" t="s">
        <v>7896</v>
      </c>
      <c r="C4623" s="6" t="n">
        <v>1790022325</v>
      </c>
      <c r="D4623" s="6" t="n">
        <v>1790023819</v>
      </c>
      <c r="E4623" s="9" t="n">
        <f aca="false">MAX(0,MIN(D4623,Scenario!$B$12)-MAX(C4623,Scenario!$B$11))/60</f>
        <v>24.9</v>
      </c>
    </row>
    <row r="4624" customFormat="false" ht="15" hidden="false" customHeight="false" outlineLevel="0" collapsed="false">
      <c r="A4624" s="6" t="s">
        <v>7352</v>
      </c>
      <c r="B4624" s="6" t="s">
        <v>7895</v>
      </c>
      <c r="C4624" s="6" t="n">
        <v>1790026102</v>
      </c>
      <c r="D4624" s="6" t="n">
        <v>1790026758</v>
      </c>
      <c r="E4624" s="9" t="n">
        <f aca="false">MAX(0,MIN(D4624,Scenario!$B$12)-MAX(C4624,Scenario!$B$11))/60</f>
        <v>10.9333333333333</v>
      </c>
    </row>
    <row r="4625" customFormat="false" ht="15" hidden="false" customHeight="false" outlineLevel="0" collapsed="false">
      <c r="A4625" s="6" t="s">
        <v>7346</v>
      </c>
      <c r="B4625" s="6" t="s">
        <v>7897</v>
      </c>
      <c r="C4625" s="6" t="n">
        <v>1790026397</v>
      </c>
      <c r="D4625" s="6" t="n">
        <v>1790030462</v>
      </c>
      <c r="E4625" s="9" t="n">
        <f aca="false">MAX(0,MIN(D4625,Scenario!$B$12)-MAX(C4625,Scenario!$B$11))/60</f>
        <v>67.75</v>
      </c>
    </row>
    <row r="4626" customFormat="false" ht="15" hidden="false" customHeight="false" outlineLevel="0" collapsed="false">
      <c r="A4626" s="6" t="s">
        <v>7354</v>
      </c>
      <c r="B4626" s="6" t="s">
        <v>7894</v>
      </c>
      <c r="C4626" s="6" t="n">
        <v>1790026623</v>
      </c>
      <c r="D4626" s="6" t="n">
        <v>1790027053</v>
      </c>
      <c r="E4626" s="9" t="n">
        <f aca="false">MAX(0,MIN(D4626,Scenario!$B$12)-MAX(C4626,Scenario!$B$11))/60</f>
        <v>7.16666666666667</v>
      </c>
    </row>
    <row r="4627" customFormat="false" ht="15" hidden="false" customHeight="false" outlineLevel="0" collapsed="false">
      <c r="A4627" s="6" t="s">
        <v>7312</v>
      </c>
      <c r="B4627" s="6" t="s">
        <v>7883</v>
      </c>
      <c r="C4627" s="6" t="n">
        <v>1790053209</v>
      </c>
      <c r="D4627" s="6" t="n">
        <v>1790056114</v>
      </c>
      <c r="E4627" s="9" t="n">
        <f aca="false">MAX(0,MIN(D4627,Scenario!$B$12)-MAX(C4627,Scenario!$B$11))/60</f>
        <v>48.4166666666667</v>
      </c>
    </row>
    <row r="4628" customFormat="false" ht="15" hidden="false" customHeight="false" outlineLevel="0" collapsed="false">
      <c r="A4628" s="6" t="s">
        <v>7258</v>
      </c>
      <c r="B4628" s="6" t="s">
        <v>7884</v>
      </c>
      <c r="C4628" s="6" t="n">
        <v>1790053235</v>
      </c>
      <c r="D4628" s="6" t="n">
        <v>1790054131</v>
      </c>
      <c r="E4628" s="9" t="n">
        <f aca="false">MAX(0,MIN(D4628,Scenario!$B$12)-MAX(C4628,Scenario!$B$11))/60</f>
        <v>14.9333333333333</v>
      </c>
    </row>
    <row r="4629" customFormat="false" ht="15" hidden="false" customHeight="false" outlineLevel="0" collapsed="false">
      <c r="A4629" s="6" t="s">
        <v>7330</v>
      </c>
      <c r="B4629" s="6" t="s">
        <v>7884</v>
      </c>
      <c r="C4629" s="6" t="n">
        <v>1790054156</v>
      </c>
      <c r="D4629" s="6" t="n">
        <v>1790057774</v>
      </c>
      <c r="E4629" s="9" t="n">
        <f aca="false">MAX(0,MIN(D4629,Scenario!$B$12)-MAX(C4629,Scenario!$B$11))/60</f>
        <v>60.3</v>
      </c>
    </row>
    <row r="4630" customFormat="false" ht="15" hidden="false" customHeight="false" outlineLevel="0" collapsed="false">
      <c r="A4630" s="6" t="s">
        <v>7234</v>
      </c>
      <c r="B4630" s="6" t="s">
        <v>7883</v>
      </c>
      <c r="C4630" s="6" t="n">
        <v>1790056524</v>
      </c>
      <c r="D4630" s="6" t="n">
        <v>1790057385</v>
      </c>
      <c r="E4630" s="9" t="n">
        <f aca="false">MAX(0,MIN(D4630,Scenario!$B$12)-MAX(C4630,Scenario!$B$11))/60</f>
        <v>14.35</v>
      </c>
    </row>
    <row r="4631" customFormat="false" ht="15" hidden="false" customHeight="false" outlineLevel="0" collapsed="false">
      <c r="A4631" s="6" t="s">
        <v>7356</v>
      </c>
      <c r="B4631" s="6" t="s">
        <v>7883</v>
      </c>
      <c r="C4631" s="6" t="n">
        <v>1790057580</v>
      </c>
      <c r="D4631" s="6" t="n">
        <v>1790059769</v>
      </c>
      <c r="E4631" s="9" t="n">
        <f aca="false">MAX(0,MIN(D4631,Scenario!$B$12)-MAX(C4631,Scenario!$B$11))/60</f>
        <v>36.4833333333333</v>
      </c>
    </row>
    <row r="4632" customFormat="false" ht="15" hidden="false" customHeight="false" outlineLevel="0" collapsed="false">
      <c r="A4632" s="6" t="s">
        <v>7330</v>
      </c>
      <c r="B4632" s="6" t="s">
        <v>7884</v>
      </c>
      <c r="C4632" s="6" t="n">
        <v>1790058917</v>
      </c>
      <c r="D4632" s="6" t="n">
        <v>1790060482</v>
      </c>
      <c r="E4632" s="9" t="n">
        <f aca="false">MAX(0,MIN(D4632,Scenario!$B$12)-MAX(C4632,Scenario!$B$11))/60</f>
        <v>26.0833333333333</v>
      </c>
    </row>
    <row r="4633" customFormat="false" ht="15" hidden="false" customHeight="false" outlineLevel="0" collapsed="false">
      <c r="A4633" s="6" t="s">
        <v>7356</v>
      </c>
      <c r="B4633" s="6" t="s">
        <v>7883</v>
      </c>
      <c r="C4633" s="6" t="n">
        <v>1790061544</v>
      </c>
      <c r="D4633" s="6" t="n">
        <v>1790066428</v>
      </c>
      <c r="E4633" s="9" t="n">
        <f aca="false">MAX(0,MIN(D4633,Scenario!$B$12)-MAX(C4633,Scenario!$B$11))/60</f>
        <v>81.4</v>
      </c>
    </row>
    <row r="4634" customFormat="false" ht="15" hidden="false" customHeight="false" outlineLevel="0" collapsed="false">
      <c r="A4634" s="6" t="s">
        <v>7358</v>
      </c>
      <c r="B4634" s="6" t="s">
        <v>7884</v>
      </c>
      <c r="C4634" s="6" t="n">
        <v>1790062494</v>
      </c>
      <c r="D4634" s="6" t="n">
        <v>1790065808</v>
      </c>
      <c r="E4634" s="9" t="n">
        <f aca="false">MAX(0,MIN(D4634,Scenario!$B$12)-MAX(C4634,Scenario!$B$11))/60</f>
        <v>55.2333333333333</v>
      </c>
    </row>
    <row r="4635" customFormat="false" ht="15" hidden="false" customHeight="false" outlineLevel="0" collapsed="false">
      <c r="A4635" s="6" t="s">
        <v>7362</v>
      </c>
      <c r="B4635" s="6" t="s">
        <v>7885</v>
      </c>
      <c r="C4635" s="6" t="n">
        <v>1790065023</v>
      </c>
      <c r="D4635" s="6" t="n">
        <v>1790065885</v>
      </c>
      <c r="E4635" s="9" t="n">
        <f aca="false">MAX(0,MIN(D4635,Scenario!$B$12)-MAX(C4635,Scenario!$B$11))/60</f>
        <v>14.3666666666667</v>
      </c>
    </row>
    <row r="4636" customFormat="false" ht="15" hidden="false" customHeight="false" outlineLevel="0" collapsed="false">
      <c r="A4636" s="6" t="s">
        <v>7360</v>
      </c>
      <c r="B4636" s="6" t="s">
        <v>7884</v>
      </c>
      <c r="C4636" s="6" t="n">
        <v>1790065828</v>
      </c>
      <c r="D4636" s="6" t="n">
        <v>1790066862</v>
      </c>
      <c r="E4636" s="9" t="n">
        <f aca="false">MAX(0,MIN(D4636,Scenario!$B$12)-MAX(C4636,Scenario!$B$11))/60</f>
        <v>17.2333333333333</v>
      </c>
    </row>
    <row r="4637" customFormat="false" ht="15" hidden="false" customHeight="false" outlineLevel="0" collapsed="false">
      <c r="A4637" s="6" t="s">
        <v>7364</v>
      </c>
      <c r="B4637" s="6" t="s">
        <v>7887</v>
      </c>
      <c r="C4637" s="6" t="n">
        <v>1790069862</v>
      </c>
      <c r="D4637" s="6" t="n">
        <v>1790070630</v>
      </c>
      <c r="E4637" s="9" t="n">
        <f aca="false">MAX(0,MIN(D4637,Scenario!$B$12)-MAX(C4637,Scenario!$B$11))/60</f>
        <v>12.8</v>
      </c>
    </row>
    <row r="4638" customFormat="false" ht="15" hidden="false" customHeight="false" outlineLevel="0" collapsed="false">
      <c r="A4638" s="6" t="s">
        <v>7366</v>
      </c>
      <c r="B4638" s="6" t="s">
        <v>7883</v>
      </c>
      <c r="C4638" s="6" t="n">
        <v>1790071304</v>
      </c>
      <c r="D4638" s="6" t="n">
        <v>1790072287</v>
      </c>
      <c r="E4638" s="9" t="n">
        <f aca="false">MAX(0,MIN(D4638,Scenario!$B$12)-MAX(C4638,Scenario!$B$11))/60</f>
        <v>16.3833333333333</v>
      </c>
    </row>
    <row r="4639" customFormat="false" ht="15" hidden="false" customHeight="false" outlineLevel="0" collapsed="false">
      <c r="A4639" s="6" t="s">
        <v>7368</v>
      </c>
      <c r="B4639" s="6" t="s">
        <v>7886</v>
      </c>
      <c r="C4639" s="6" t="n">
        <v>1790071381</v>
      </c>
      <c r="D4639" s="6" t="n">
        <v>1790076534</v>
      </c>
      <c r="E4639" s="9" t="n">
        <f aca="false">MAX(0,MIN(D4639,Scenario!$B$12)-MAX(C4639,Scenario!$B$11))/60</f>
        <v>85.8833333333333</v>
      </c>
    </row>
    <row r="4640" customFormat="false" ht="15" hidden="false" customHeight="false" outlineLevel="0" collapsed="false">
      <c r="A4640" s="6" t="s">
        <v>7370</v>
      </c>
      <c r="B4640" s="6" t="s">
        <v>7884</v>
      </c>
      <c r="C4640" s="6" t="n">
        <v>1790071811</v>
      </c>
      <c r="D4640" s="6" t="n">
        <v>1790073119</v>
      </c>
      <c r="E4640" s="9" t="n">
        <f aca="false">MAX(0,MIN(D4640,Scenario!$B$12)-MAX(C4640,Scenario!$B$11))/60</f>
        <v>21.8</v>
      </c>
    </row>
    <row r="4641" customFormat="false" ht="15" hidden="false" customHeight="false" outlineLevel="0" collapsed="false">
      <c r="A4641" s="6" t="s">
        <v>7290</v>
      </c>
      <c r="B4641" s="6" t="s">
        <v>7887</v>
      </c>
      <c r="C4641" s="6" t="n">
        <v>1790072011</v>
      </c>
      <c r="D4641" s="6" t="n">
        <v>1790073317</v>
      </c>
      <c r="E4641" s="9" t="n">
        <f aca="false">MAX(0,MIN(D4641,Scenario!$B$12)-MAX(C4641,Scenario!$B$11))/60</f>
        <v>21.7666666666667</v>
      </c>
    </row>
    <row r="4642" customFormat="false" ht="15" hidden="false" customHeight="false" outlineLevel="0" collapsed="false">
      <c r="A4642" s="6" t="s">
        <v>7372</v>
      </c>
      <c r="B4642" s="6" t="s">
        <v>7883</v>
      </c>
      <c r="C4642" s="6" t="n">
        <v>1790072309</v>
      </c>
      <c r="D4642" s="6" t="n">
        <v>1790073402</v>
      </c>
      <c r="E4642" s="9" t="n">
        <f aca="false">MAX(0,MIN(D4642,Scenario!$B$12)-MAX(C4642,Scenario!$B$11))/60</f>
        <v>18.2166666666667</v>
      </c>
    </row>
    <row r="4643" customFormat="false" ht="15" hidden="false" customHeight="false" outlineLevel="0" collapsed="false">
      <c r="A4643" s="6" t="s">
        <v>7374</v>
      </c>
      <c r="B4643" s="6" t="s">
        <v>7885</v>
      </c>
      <c r="C4643" s="6" t="n">
        <v>1790072369</v>
      </c>
      <c r="D4643" s="6" t="n">
        <v>1790073452</v>
      </c>
      <c r="E4643" s="9" t="n">
        <f aca="false">MAX(0,MIN(D4643,Scenario!$B$12)-MAX(C4643,Scenario!$B$11))/60</f>
        <v>18.05</v>
      </c>
    </row>
    <row r="4644" customFormat="false" ht="15" hidden="false" customHeight="false" outlineLevel="0" collapsed="false">
      <c r="A4644" s="6" t="s">
        <v>7376</v>
      </c>
      <c r="B4644" s="6" t="s">
        <v>7889</v>
      </c>
      <c r="C4644" s="6" t="n">
        <v>1790072895</v>
      </c>
      <c r="D4644" s="6" t="n">
        <v>1790075314</v>
      </c>
      <c r="E4644" s="9" t="n">
        <f aca="false">MAX(0,MIN(D4644,Scenario!$B$12)-MAX(C4644,Scenario!$B$11))/60</f>
        <v>40.3166666666667</v>
      </c>
    </row>
    <row r="4645" customFormat="false" ht="15" hidden="false" customHeight="false" outlineLevel="0" collapsed="false">
      <c r="A4645" s="6" t="s">
        <v>7378</v>
      </c>
      <c r="B4645" s="6" t="s">
        <v>7884</v>
      </c>
      <c r="C4645" s="6" t="n">
        <v>1790073141</v>
      </c>
      <c r="D4645" s="6" t="n">
        <v>1790078380</v>
      </c>
      <c r="E4645" s="9" t="n">
        <f aca="false">MAX(0,MIN(D4645,Scenario!$B$12)-MAX(C4645,Scenario!$B$11))/60</f>
        <v>87.3166666666667</v>
      </c>
    </row>
    <row r="4646" customFormat="false" ht="15" hidden="false" customHeight="false" outlineLevel="0" collapsed="false">
      <c r="A4646" s="6" t="s">
        <v>7380</v>
      </c>
      <c r="B4646" s="6" t="s">
        <v>7887</v>
      </c>
      <c r="C4646" s="6" t="n">
        <v>1790073563</v>
      </c>
      <c r="D4646" s="6" t="n">
        <v>1790075971</v>
      </c>
      <c r="E4646" s="9" t="n">
        <f aca="false">MAX(0,MIN(D4646,Scenario!$B$12)-MAX(C4646,Scenario!$B$11))/60</f>
        <v>40.1333333333333</v>
      </c>
    </row>
    <row r="4647" customFormat="false" ht="15" hidden="false" customHeight="false" outlineLevel="0" collapsed="false">
      <c r="A4647" s="6" t="s">
        <v>7382</v>
      </c>
      <c r="B4647" s="6" t="s">
        <v>7883</v>
      </c>
      <c r="C4647" s="6" t="n">
        <v>1790073861</v>
      </c>
      <c r="D4647" s="6" t="n">
        <v>1790074840</v>
      </c>
      <c r="E4647" s="9" t="n">
        <f aca="false">MAX(0,MIN(D4647,Scenario!$B$12)-MAX(C4647,Scenario!$B$11))/60</f>
        <v>16.3166666666667</v>
      </c>
    </row>
    <row r="4648" customFormat="false" ht="15" hidden="false" customHeight="false" outlineLevel="0" collapsed="false">
      <c r="A4648" s="6" t="s">
        <v>7384</v>
      </c>
      <c r="B4648" s="6" t="s">
        <v>7882</v>
      </c>
      <c r="C4648" s="6" t="n">
        <v>1790074839</v>
      </c>
      <c r="D4648" s="6" t="n">
        <v>1790078400</v>
      </c>
      <c r="E4648" s="9" t="n">
        <f aca="false">MAX(0,MIN(D4648,Scenario!$B$12)-MAX(C4648,Scenario!$B$11))/60</f>
        <v>59.35</v>
      </c>
    </row>
    <row r="4649" customFormat="false" ht="15" hidden="false" customHeight="false" outlineLevel="0" collapsed="false">
      <c r="A4649" s="6" t="s">
        <v>7386</v>
      </c>
      <c r="B4649" s="6" t="s">
        <v>7892</v>
      </c>
      <c r="C4649" s="6" t="n">
        <v>1790075179</v>
      </c>
      <c r="D4649" s="6" t="n">
        <v>1790078523</v>
      </c>
      <c r="E4649" s="9" t="n">
        <f aca="false">MAX(0,MIN(D4649,Scenario!$B$12)-MAX(C4649,Scenario!$B$11))/60</f>
        <v>55.7333333333333</v>
      </c>
    </row>
    <row r="4650" customFormat="false" ht="15" hidden="false" customHeight="false" outlineLevel="0" collapsed="false">
      <c r="A4650" s="6" t="s">
        <v>7388</v>
      </c>
      <c r="B4650" s="6" t="s">
        <v>7890</v>
      </c>
      <c r="C4650" s="6" t="n">
        <v>1790076588</v>
      </c>
      <c r="D4650" s="6" t="n">
        <v>1790079115</v>
      </c>
      <c r="E4650" s="9" t="n">
        <f aca="false">MAX(0,MIN(D4650,Scenario!$B$12)-MAX(C4650,Scenario!$B$11))/60</f>
        <v>42.1166666666667</v>
      </c>
    </row>
    <row r="4651" customFormat="false" ht="15" hidden="false" customHeight="false" outlineLevel="0" collapsed="false">
      <c r="A4651" s="6" t="s">
        <v>7380</v>
      </c>
      <c r="B4651" s="6" t="s">
        <v>7887</v>
      </c>
      <c r="C4651" s="6" t="n">
        <v>1790076999</v>
      </c>
      <c r="D4651" s="6" t="n">
        <v>1790080257</v>
      </c>
      <c r="E4651" s="9" t="n">
        <f aca="false">MAX(0,MIN(D4651,Scenario!$B$12)-MAX(C4651,Scenario!$B$11))/60</f>
        <v>54.3</v>
      </c>
    </row>
    <row r="4652" customFormat="false" ht="15" hidden="false" customHeight="false" outlineLevel="0" collapsed="false">
      <c r="A4652" s="6" t="s">
        <v>7390</v>
      </c>
      <c r="B4652" s="6" t="s">
        <v>7889</v>
      </c>
      <c r="C4652" s="6" t="n">
        <v>1790077641</v>
      </c>
      <c r="D4652" s="6" t="n">
        <v>1790082040</v>
      </c>
      <c r="E4652" s="9" t="n">
        <f aca="false">MAX(0,MIN(D4652,Scenario!$B$12)-MAX(C4652,Scenario!$B$11))/60</f>
        <v>73.3166666666667</v>
      </c>
    </row>
    <row r="4653" customFormat="false" ht="15" hidden="false" customHeight="false" outlineLevel="0" collapsed="false">
      <c r="A4653" s="6" t="s">
        <v>7392</v>
      </c>
      <c r="B4653" s="6" t="s">
        <v>7885</v>
      </c>
      <c r="C4653" s="6" t="n">
        <v>1790079333</v>
      </c>
      <c r="D4653" s="6" t="n">
        <v>1790084293</v>
      </c>
      <c r="E4653" s="9" t="n">
        <f aca="false">MAX(0,MIN(D4653,Scenario!$B$12)-MAX(C4653,Scenario!$B$11))/60</f>
        <v>82.6666666666667</v>
      </c>
    </row>
    <row r="4654" customFormat="false" ht="15" hidden="false" customHeight="false" outlineLevel="0" collapsed="false">
      <c r="A4654" s="6" t="s">
        <v>7394</v>
      </c>
      <c r="B4654" s="6" t="s">
        <v>7890</v>
      </c>
      <c r="C4654" s="6" t="n">
        <v>1790079506</v>
      </c>
      <c r="D4654" s="6" t="n">
        <v>1790083430</v>
      </c>
      <c r="E4654" s="9" t="n">
        <f aca="false">MAX(0,MIN(D4654,Scenario!$B$12)-MAX(C4654,Scenario!$B$11))/60</f>
        <v>65.4</v>
      </c>
    </row>
    <row r="4655" customFormat="false" ht="15" hidden="false" customHeight="false" outlineLevel="0" collapsed="false">
      <c r="A4655" s="6" t="s">
        <v>7396</v>
      </c>
      <c r="B4655" s="6" t="s">
        <v>7883</v>
      </c>
      <c r="C4655" s="6" t="n">
        <v>1790079547</v>
      </c>
      <c r="D4655" s="6" t="n">
        <v>1790080084</v>
      </c>
      <c r="E4655" s="9" t="n">
        <f aca="false">MAX(0,MIN(D4655,Scenario!$B$12)-MAX(C4655,Scenario!$B$11))/60</f>
        <v>8.95</v>
      </c>
    </row>
    <row r="4656" customFormat="false" ht="15" hidden="false" customHeight="false" outlineLevel="0" collapsed="false">
      <c r="A4656" s="6" t="s">
        <v>7400</v>
      </c>
      <c r="B4656" s="6" t="s">
        <v>7892</v>
      </c>
      <c r="C4656" s="6" t="n">
        <v>1790079844</v>
      </c>
      <c r="D4656" s="6" t="n">
        <v>1790082529</v>
      </c>
      <c r="E4656" s="9" t="n">
        <f aca="false">MAX(0,MIN(D4656,Scenario!$B$12)-MAX(C4656,Scenario!$B$11))/60</f>
        <v>44.75</v>
      </c>
    </row>
    <row r="4657" customFormat="false" ht="15" hidden="false" customHeight="false" outlineLevel="0" collapsed="false">
      <c r="A4657" s="6" t="s">
        <v>7398</v>
      </c>
      <c r="B4657" s="6" t="s">
        <v>7886</v>
      </c>
      <c r="C4657" s="6" t="n">
        <v>1790079859</v>
      </c>
      <c r="D4657" s="6" t="n">
        <v>1790081886</v>
      </c>
      <c r="E4657" s="9" t="n">
        <f aca="false">MAX(0,MIN(D4657,Scenario!$B$12)-MAX(C4657,Scenario!$B$11))/60</f>
        <v>33.7833333333333</v>
      </c>
    </row>
    <row r="4658" customFormat="false" ht="15" hidden="false" customHeight="false" outlineLevel="0" collapsed="false">
      <c r="A4658" s="6" t="s">
        <v>7246</v>
      </c>
      <c r="B4658" s="6" t="s">
        <v>7887</v>
      </c>
      <c r="C4658" s="6" t="n">
        <v>1790080268</v>
      </c>
      <c r="D4658" s="6" t="n">
        <v>1790081888</v>
      </c>
      <c r="E4658" s="9" t="n">
        <f aca="false">MAX(0,MIN(D4658,Scenario!$B$12)-MAX(C4658,Scenario!$B$11))/60</f>
        <v>27</v>
      </c>
    </row>
    <row r="4659" customFormat="false" ht="15" hidden="false" customHeight="false" outlineLevel="0" collapsed="false">
      <c r="A4659" s="6" t="s">
        <v>7402</v>
      </c>
      <c r="B4659" s="6" t="s">
        <v>7887</v>
      </c>
      <c r="C4659" s="6" t="n">
        <v>1790081921</v>
      </c>
      <c r="D4659" s="6" t="n">
        <v>1790084984</v>
      </c>
      <c r="E4659" s="9" t="n">
        <f aca="false">MAX(0,MIN(D4659,Scenario!$B$12)-MAX(C4659,Scenario!$B$11))/60</f>
        <v>51.05</v>
      </c>
    </row>
    <row r="4660" customFormat="false" ht="15" hidden="false" customHeight="false" outlineLevel="0" collapsed="false">
      <c r="A4660" s="6" t="s">
        <v>7404</v>
      </c>
      <c r="B4660" s="6" t="s">
        <v>7886</v>
      </c>
      <c r="C4660" s="6" t="n">
        <v>1790081939</v>
      </c>
      <c r="D4660" s="6" t="n">
        <v>1790086165</v>
      </c>
      <c r="E4660" s="9" t="n">
        <f aca="false">MAX(0,MIN(D4660,Scenario!$B$12)-MAX(C4660,Scenario!$B$11))/60</f>
        <v>70.4333333333333</v>
      </c>
    </row>
    <row r="4661" customFormat="false" ht="15" hidden="false" customHeight="false" outlineLevel="0" collapsed="false">
      <c r="A4661" s="6" t="s">
        <v>7396</v>
      </c>
      <c r="B4661" s="6" t="s">
        <v>7892</v>
      </c>
      <c r="C4661" s="6" t="n">
        <v>1790082566</v>
      </c>
      <c r="D4661" s="6" t="n">
        <v>1790084135</v>
      </c>
      <c r="E4661" s="9" t="n">
        <f aca="false">MAX(0,MIN(D4661,Scenario!$B$12)-MAX(C4661,Scenario!$B$11))/60</f>
        <v>26.15</v>
      </c>
    </row>
    <row r="4662" customFormat="false" ht="15" hidden="false" customHeight="false" outlineLevel="0" collapsed="false">
      <c r="A4662" s="6" t="s">
        <v>7406</v>
      </c>
      <c r="B4662" s="6" t="s">
        <v>7890</v>
      </c>
      <c r="C4662" s="6" t="n">
        <v>1790083459</v>
      </c>
      <c r="D4662" s="6" t="n">
        <v>1790084696</v>
      </c>
      <c r="E4662" s="9" t="n">
        <f aca="false">MAX(0,MIN(D4662,Scenario!$B$12)-MAX(C4662,Scenario!$B$11))/60</f>
        <v>20.6166666666667</v>
      </c>
    </row>
    <row r="4663" customFormat="false" ht="15" hidden="false" customHeight="false" outlineLevel="0" collapsed="false">
      <c r="A4663" s="6" t="s">
        <v>7408</v>
      </c>
      <c r="B4663" s="6" t="s">
        <v>7889</v>
      </c>
      <c r="C4663" s="6" t="n">
        <v>1790083864</v>
      </c>
      <c r="D4663" s="6" t="n">
        <v>1790087827</v>
      </c>
      <c r="E4663" s="9" t="n">
        <f aca="false">MAX(0,MIN(D4663,Scenario!$B$12)-MAX(C4663,Scenario!$B$11))/60</f>
        <v>66.05</v>
      </c>
    </row>
    <row r="4664" customFormat="false" ht="15" hidden="false" customHeight="false" outlineLevel="0" collapsed="false">
      <c r="A4664" s="6" t="s">
        <v>7412</v>
      </c>
      <c r="B4664" s="6" t="s">
        <v>7892</v>
      </c>
      <c r="C4664" s="6" t="n">
        <v>1790084179</v>
      </c>
      <c r="D4664" s="6" t="n">
        <v>1790087626</v>
      </c>
      <c r="E4664" s="9" t="n">
        <f aca="false">MAX(0,MIN(D4664,Scenario!$B$12)-MAX(C4664,Scenario!$B$11))/60</f>
        <v>57.45</v>
      </c>
    </row>
    <row r="4665" customFormat="false" ht="15" hidden="false" customHeight="false" outlineLevel="0" collapsed="false">
      <c r="A4665" s="6" t="s">
        <v>7416</v>
      </c>
      <c r="B4665" s="6" t="s">
        <v>7885</v>
      </c>
      <c r="C4665" s="6" t="n">
        <v>1790084421</v>
      </c>
      <c r="D4665" s="6" t="n">
        <v>1790084915</v>
      </c>
      <c r="E4665" s="9" t="n">
        <f aca="false">MAX(0,MIN(D4665,Scenario!$B$12)-MAX(C4665,Scenario!$B$11))/60</f>
        <v>8.23333333333333</v>
      </c>
    </row>
    <row r="4666" customFormat="false" ht="15" hidden="false" customHeight="false" outlineLevel="0" collapsed="false">
      <c r="A4666" s="6" t="s">
        <v>7414</v>
      </c>
      <c r="B4666" s="6" t="s">
        <v>7890</v>
      </c>
      <c r="C4666" s="6" t="n">
        <v>1790084741</v>
      </c>
      <c r="D4666" s="6" t="n">
        <v>1790086593</v>
      </c>
      <c r="E4666" s="9" t="n">
        <f aca="false">MAX(0,MIN(D4666,Scenario!$B$12)-MAX(C4666,Scenario!$B$11))/60</f>
        <v>30.8666666666667</v>
      </c>
    </row>
    <row r="4667" customFormat="false" ht="15" hidden="false" customHeight="false" outlineLevel="0" collapsed="false">
      <c r="A4667" s="6" t="s">
        <v>7418</v>
      </c>
      <c r="B4667" s="6" t="s">
        <v>7890</v>
      </c>
      <c r="C4667" s="6" t="n">
        <v>1790086639</v>
      </c>
      <c r="D4667" s="6" t="n">
        <v>1790088047</v>
      </c>
      <c r="E4667" s="9" t="n">
        <f aca="false">MAX(0,MIN(D4667,Scenario!$B$12)-MAX(C4667,Scenario!$B$11))/60</f>
        <v>23.4666666666667</v>
      </c>
    </row>
    <row r="4668" customFormat="false" ht="15" hidden="false" customHeight="false" outlineLevel="0" collapsed="false">
      <c r="A4668" s="6" t="s">
        <v>7402</v>
      </c>
      <c r="B4668" s="6" t="s">
        <v>7887</v>
      </c>
      <c r="C4668" s="6" t="n">
        <v>1790086790</v>
      </c>
      <c r="D4668" s="6" t="n">
        <v>1790090014</v>
      </c>
      <c r="E4668" s="9" t="n">
        <f aca="false">MAX(0,MIN(D4668,Scenario!$B$12)-MAX(C4668,Scenario!$B$11))/60</f>
        <v>53.7333333333333</v>
      </c>
    </row>
    <row r="4669" customFormat="false" ht="15" hidden="false" customHeight="false" outlineLevel="0" collapsed="false">
      <c r="A4669" s="6" t="s">
        <v>7422</v>
      </c>
      <c r="B4669" s="6" t="s">
        <v>7892</v>
      </c>
      <c r="C4669" s="6" t="n">
        <v>1790087644</v>
      </c>
      <c r="D4669" s="6" t="n">
        <v>1790091179</v>
      </c>
      <c r="E4669" s="9" t="n">
        <f aca="false">MAX(0,MIN(D4669,Scenario!$B$12)-MAX(C4669,Scenario!$B$11))/60</f>
        <v>58.9166666666667</v>
      </c>
    </row>
    <row r="4670" customFormat="false" ht="15" hidden="false" customHeight="false" outlineLevel="0" collapsed="false">
      <c r="A4670" s="6" t="s">
        <v>7424</v>
      </c>
      <c r="B4670" s="6" t="s">
        <v>7889</v>
      </c>
      <c r="C4670" s="6" t="n">
        <v>1790087854</v>
      </c>
      <c r="D4670" s="6" t="n">
        <v>1790092387</v>
      </c>
      <c r="E4670" s="9" t="n">
        <f aca="false">MAX(0,MIN(D4670,Scenario!$B$12)-MAX(C4670,Scenario!$B$11))/60</f>
        <v>75.55</v>
      </c>
    </row>
    <row r="4671" customFormat="false" ht="15" hidden="false" customHeight="false" outlineLevel="0" collapsed="false">
      <c r="A4671" s="6" t="s">
        <v>7416</v>
      </c>
      <c r="B4671" s="6" t="s">
        <v>7890</v>
      </c>
      <c r="C4671" s="6" t="n">
        <v>1790088098</v>
      </c>
      <c r="D4671" s="6" t="n">
        <v>1790088779</v>
      </c>
      <c r="E4671" s="9" t="n">
        <f aca="false">MAX(0,MIN(D4671,Scenario!$B$12)-MAX(C4671,Scenario!$B$11))/60</f>
        <v>11.35</v>
      </c>
    </row>
    <row r="4672" customFormat="false" ht="15" hidden="false" customHeight="false" outlineLevel="0" collapsed="false">
      <c r="A4672" s="6" t="s">
        <v>7426</v>
      </c>
      <c r="B4672" s="6" t="s">
        <v>7890</v>
      </c>
      <c r="C4672" s="6" t="n">
        <v>1790088794</v>
      </c>
      <c r="D4672" s="6" t="n">
        <v>1790091455</v>
      </c>
      <c r="E4672" s="9" t="n">
        <f aca="false">MAX(0,MIN(D4672,Scenario!$B$12)-MAX(C4672,Scenario!$B$11))/60</f>
        <v>44.35</v>
      </c>
    </row>
    <row r="4673" customFormat="false" ht="15" hidden="false" customHeight="false" outlineLevel="0" collapsed="false">
      <c r="A4673" s="6" t="s">
        <v>7410</v>
      </c>
      <c r="B4673" s="6" t="s">
        <v>7894</v>
      </c>
      <c r="C4673" s="6" t="n">
        <v>1790089225</v>
      </c>
      <c r="D4673" s="6" t="n">
        <v>1790090377</v>
      </c>
      <c r="E4673" s="9" t="n">
        <f aca="false">MAX(0,MIN(D4673,Scenario!$B$12)-MAX(C4673,Scenario!$B$11))/60</f>
        <v>19.2</v>
      </c>
    </row>
    <row r="4674" customFormat="false" ht="15" hidden="false" customHeight="false" outlineLevel="0" collapsed="false">
      <c r="A4674" s="6" t="s">
        <v>7430</v>
      </c>
      <c r="B4674" s="6" t="s">
        <v>7895</v>
      </c>
      <c r="C4674" s="6" t="n">
        <v>1790089235</v>
      </c>
      <c r="D4674" s="6" t="n">
        <v>1790095092</v>
      </c>
      <c r="E4674" s="9" t="n">
        <f aca="false">MAX(0,MIN(D4674,Scenario!$B$12)-MAX(C4674,Scenario!$B$11))/60</f>
        <v>97.6166666666667</v>
      </c>
    </row>
    <row r="4675" customFormat="false" ht="15" hidden="false" customHeight="false" outlineLevel="0" collapsed="false">
      <c r="A4675" s="6" t="s">
        <v>7420</v>
      </c>
      <c r="B4675" s="6" t="s">
        <v>7887</v>
      </c>
      <c r="C4675" s="6" t="n">
        <v>1790090057</v>
      </c>
      <c r="D4675" s="6" t="n">
        <v>1790090586</v>
      </c>
      <c r="E4675" s="9" t="n">
        <f aca="false">MAX(0,MIN(D4675,Scenario!$B$12)-MAX(C4675,Scenario!$B$11))/60</f>
        <v>8.81666666666667</v>
      </c>
    </row>
    <row r="4676" customFormat="false" ht="15" hidden="false" customHeight="false" outlineLevel="0" collapsed="false">
      <c r="A4676" s="6" t="s">
        <v>7436</v>
      </c>
      <c r="B4676" s="6" t="s">
        <v>7894</v>
      </c>
      <c r="C4676" s="6" t="n">
        <v>1790090494</v>
      </c>
      <c r="D4676" s="6" t="n">
        <v>1790091561</v>
      </c>
      <c r="E4676" s="9" t="n">
        <f aca="false">MAX(0,MIN(D4676,Scenario!$B$12)-MAX(C4676,Scenario!$B$11))/60</f>
        <v>17.7833333333333</v>
      </c>
    </row>
    <row r="4677" customFormat="false" ht="15" hidden="false" customHeight="false" outlineLevel="0" collapsed="false">
      <c r="A4677" s="6" t="s">
        <v>7434</v>
      </c>
      <c r="B4677" s="6" t="s">
        <v>7887</v>
      </c>
      <c r="C4677" s="6" t="n">
        <v>1790090598</v>
      </c>
      <c r="D4677" s="6" t="n">
        <v>1790090928</v>
      </c>
      <c r="E4677" s="9" t="n">
        <f aca="false">MAX(0,MIN(D4677,Scenario!$B$12)-MAX(C4677,Scenario!$B$11))/60</f>
        <v>5.5</v>
      </c>
    </row>
    <row r="4678" customFormat="false" ht="15" hidden="false" customHeight="false" outlineLevel="0" collapsed="false">
      <c r="A4678" s="6" t="s">
        <v>7438</v>
      </c>
      <c r="B4678" s="6" t="s">
        <v>7887</v>
      </c>
      <c r="C4678" s="6" t="n">
        <v>1790090966</v>
      </c>
      <c r="D4678" s="6" t="n">
        <v>1790092524</v>
      </c>
      <c r="E4678" s="9" t="n">
        <f aca="false">MAX(0,MIN(D4678,Scenario!$B$12)-MAX(C4678,Scenario!$B$11))/60</f>
        <v>25.9666666666667</v>
      </c>
    </row>
    <row r="4679" customFormat="false" ht="15" hidden="false" customHeight="false" outlineLevel="0" collapsed="false">
      <c r="A4679" s="6" t="s">
        <v>7412</v>
      </c>
      <c r="B4679" s="6" t="s">
        <v>7892</v>
      </c>
      <c r="C4679" s="6" t="n">
        <v>1790091204</v>
      </c>
      <c r="D4679" s="6" t="n">
        <v>1790096127</v>
      </c>
      <c r="E4679" s="9" t="n">
        <f aca="false">MAX(0,MIN(D4679,Scenario!$B$12)-MAX(C4679,Scenario!$B$11))/60</f>
        <v>82.05</v>
      </c>
    </row>
    <row r="4680" customFormat="false" ht="15" hidden="false" customHeight="false" outlineLevel="0" collapsed="false">
      <c r="A4680" s="6" t="s">
        <v>7416</v>
      </c>
      <c r="B4680" s="6" t="s">
        <v>7890</v>
      </c>
      <c r="C4680" s="6" t="n">
        <v>1790091472</v>
      </c>
      <c r="D4680" s="6" t="n">
        <v>1790093331</v>
      </c>
      <c r="E4680" s="9" t="n">
        <f aca="false">MAX(0,MIN(D4680,Scenario!$B$12)-MAX(C4680,Scenario!$B$11))/60</f>
        <v>30.9833333333333</v>
      </c>
    </row>
    <row r="4681" customFormat="false" ht="15" hidden="false" customHeight="false" outlineLevel="0" collapsed="false">
      <c r="A4681" s="6" t="s">
        <v>7434</v>
      </c>
      <c r="B4681" s="6" t="s">
        <v>7894</v>
      </c>
      <c r="C4681" s="6" t="n">
        <v>1790091595</v>
      </c>
      <c r="D4681" s="6" t="n">
        <v>1790092786</v>
      </c>
      <c r="E4681" s="9" t="n">
        <f aca="false">MAX(0,MIN(D4681,Scenario!$B$12)-MAX(C4681,Scenario!$B$11))/60</f>
        <v>19.85</v>
      </c>
    </row>
    <row r="4682" customFormat="false" ht="15" hidden="false" customHeight="false" outlineLevel="0" collapsed="false">
      <c r="A4682" s="6" t="s">
        <v>7420</v>
      </c>
      <c r="B4682" s="6" t="s">
        <v>7887</v>
      </c>
      <c r="C4682" s="6" t="n">
        <v>1790092563</v>
      </c>
      <c r="D4682" s="6" t="n">
        <v>1790094303</v>
      </c>
      <c r="E4682" s="9" t="n">
        <f aca="false">MAX(0,MIN(D4682,Scenario!$B$12)-MAX(C4682,Scenario!$B$11))/60</f>
        <v>29</v>
      </c>
    </row>
    <row r="4683" customFormat="false" ht="15" hidden="false" customHeight="false" outlineLevel="0" collapsed="false">
      <c r="A4683" s="6" t="s">
        <v>7436</v>
      </c>
      <c r="B4683" s="6" t="s">
        <v>7894</v>
      </c>
      <c r="C4683" s="6" t="n">
        <v>1790092809</v>
      </c>
      <c r="D4683" s="6" t="n">
        <v>1790094118</v>
      </c>
      <c r="E4683" s="9" t="n">
        <f aca="false">MAX(0,MIN(D4683,Scenario!$B$12)-MAX(C4683,Scenario!$B$11))/60</f>
        <v>21.8166666666667</v>
      </c>
    </row>
    <row r="4684" customFormat="false" ht="15" hidden="false" customHeight="false" outlineLevel="0" collapsed="false">
      <c r="A4684" s="6" t="s">
        <v>7444</v>
      </c>
      <c r="B4684" s="6" t="s">
        <v>7889</v>
      </c>
      <c r="C4684" s="6" t="n">
        <v>1790093039</v>
      </c>
      <c r="D4684" s="6" t="n">
        <v>1790094897</v>
      </c>
      <c r="E4684" s="9" t="n">
        <f aca="false">MAX(0,MIN(D4684,Scenario!$B$12)-MAX(C4684,Scenario!$B$11))/60</f>
        <v>30.9666666666667</v>
      </c>
    </row>
    <row r="4685" customFormat="false" ht="15" hidden="false" customHeight="false" outlineLevel="0" collapsed="false">
      <c r="A4685" s="6" t="s">
        <v>7442</v>
      </c>
      <c r="B4685" s="6" t="s">
        <v>7894</v>
      </c>
      <c r="C4685" s="6" t="n">
        <v>1790094147</v>
      </c>
      <c r="D4685" s="6" t="n">
        <v>1790098861</v>
      </c>
      <c r="E4685" s="9" t="n">
        <f aca="false">MAX(0,MIN(D4685,Scenario!$B$12)-MAX(C4685,Scenario!$B$11))/60</f>
        <v>78.5666666666667</v>
      </c>
    </row>
    <row r="4686" customFormat="false" ht="15" hidden="false" customHeight="false" outlineLevel="0" collapsed="false">
      <c r="A4686" s="6" t="s">
        <v>7446</v>
      </c>
      <c r="B4686" s="6" t="s">
        <v>7895</v>
      </c>
      <c r="C4686" s="6" t="n">
        <v>1790095585</v>
      </c>
      <c r="D4686" s="6" t="n">
        <v>1790100694</v>
      </c>
      <c r="E4686" s="9" t="n">
        <f aca="false">MAX(0,MIN(D4686,Scenario!$B$12)-MAX(C4686,Scenario!$B$11))/60</f>
        <v>85.15</v>
      </c>
    </row>
    <row r="4687" customFormat="false" ht="15" hidden="false" customHeight="false" outlineLevel="0" collapsed="false">
      <c r="A4687" s="6" t="s">
        <v>7432</v>
      </c>
      <c r="B4687" s="6" t="s">
        <v>7896</v>
      </c>
      <c r="C4687" s="6" t="n">
        <v>1790096413</v>
      </c>
      <c r="D4687" s="6" t="n">
        <v>1790099120</v>
      </c>
      <c r="E4687" s="9" t="n">
        <f aca="false">MAX(0,MIN(D4687,Scenario!$B$12)-MAX(C4687,Scenario!$B$11))/60</f>
        <v>45.1166666666667</v>
      </c>
    </row>
    <row r="4688" customFormat="false" ht="15" hidden="false" customHeight="false" outlineLevel="0" collapsed="false">
      <c r="A4688" s="6" t="s">
        <v>7448</v>
      </c>
      <c r="B4688" s="6" t="s">
        <v>7897</v>
      </c>
      <c r="C4688" s="6" t="n">
        <v>1790097078</v>
      </c>
      <c r="D4688" s="6" t="n">
        <v>1790100350</v>
      </c>
      <c r="E4688" s="9" t="n">
        <f aca="false">MAX(0,MIN(D4688,Scenario!$B$12)-MAX(C4688,Scenario!$B$11))/60</f>
        <v>54.5333333333333</v>
      </c>
    </row>
    <row r="4689" customFormat="false" ht="15" hidden="false" customHeight="false" outlineLevel="0" collapsed="false">
      <c r="A4689" s="6" t="s">
        <v>7450</v>
      </c>
      <c r="B4689" s="6" t="s">
        <v>7892</v>
      </c>
      <c r="C4689" s="6" t="n">
        <v>1790097976</v>
      </c>
      <c r="D4689" s="6" t="n">
        <v>1790100104</v>
      </c>
      <c r="E4689" s="9" t="n">
        <f aca="false">MAX(0,MIN(D4689,Scenario!$B$12)-MAX(C4689,Scenario!$B$11))/60</f>
        <v>35.4666666666667</v>
      </c>
    </row>
    <row r="4690" customFormat="false" ht="15" hidden="false" customHeight="false" outlineLevel="0" collapsed="false">
      <c r="A4690" s="6" t="s">
        <v>7454</v>
      </c>
      <c r="B4690" s="6" t="s">
        <v>7894</v>
      </c>
      <c r="C4690" s="6" t="n">
        <v>1790098891</v>
      </c>
      <c r="D4690" s="6" t="n">
        <v>1790104033</v>
      </c>
      <c r="E4690" s="9" t="n">
        <f aca="false">MAX(0,MIN(D4690,Scenario!$B$12)-MAX(C4690,Scenario!$B$11))/60</f>
        <v>85.7</v>
      </c>
    </row>
    <row r="4691" customFormat="false" ht="15" hidden="false" customHeight="false" outlineLevel="0" collapsed="false">
      <c r="A4691" s="6" t="s">
        <v>7456</v>
      </c>
      <c r="B4691" s="6" t="s">
        <v>7890</v>
      </c>
      <c r="C4691" s="6" t="n">
        <v>1790099142</v>
      </c>
      <c r="D4691" s="6" t="n">
        <v>1790102671</v>
      </c>
      <c r="E4691" s="9" t="n">
        <f aca="false">MAX(0,MIN(D4691,Scenario!$B$12)-MAX(C4691,Scenario!$B$11))/60</f>
        <v>58.8166666666667</v>
      </c>
    </row>
    <row r="4692" customFormat="false" ht="15" hidden="false" customHeight="false" outlineLevel="0" collapsed="false">
      <c r="A4692" s="6" t="s">
        <v>7460</v>
      </c>
      <c r="B4692" s="6" t="s">
        <v>7896</v>
      </c>
      <c r="C4692" s="6" t="n">
        <v>1790099666</v>
      </c>
      <c r="D4692" s="6" t="n">
        <v>1790100881</v>
      </c>
      <c r="E4692" s="9" t="n">
        <f aca="false">MAX(0,MIN(D4692,Scenario!$B$12)-MAX(C4692,Scenario!$B$11))/60</f>
        <v>20.25</v>
      </c>
    </row>
    <row r="4693" customFormat="false" ht="15" hidden="false" customHeight="false" outlineLevel="0" collapsed="false">
      <c r="A4693" s="6" t="s">
        <v>7462</v>
      </c>
      <c r="B4693" s="6" t="s">
        <v>7892</v>
      </c>
      <c r="C4693" s="6" t="n">
        <v>1790100140</v>
      </c>
      <c r="D4693" s="6" t="n">
        <v>1790102467</v>
      </c>
      <c r="E4693" s="9" t="n">
        <f aca="false">MAX(0,MIN(D4693,Scenario!$B$12)-MAX(C4693,Scenario!$B$11))/60</f>
        <v>38.7833333333333</v>
      </c>
    </row>
    <row r="4694" customFormat="false" ht="15" hidden="false" customHeight="false" outlineLevel="0" collapsed="false">
      <c r="A4694" s="6" t="s">
        <v>7458</v>
      </c>
      <c r="B4694" s="6" t="s">
        <v>7897</v>
      </c>
      <c r="C4694" s="6" t="n">
        <v>1790100360</v>
      </c>
      <c r="D4694" s="6" t="n">
        <v>1790103873</v>
      </c>
      <c r="E4694" s="9" t="n">
        <f aca="false">MAX(0,MIN(D4694,Scenario!$B$12)-MAX(C4694,Scenario!$B$11))/60</f>
        <v>58.55</v>
      </c>
    </row>
    <row r="4695" customFormat="false" ht="15" hidden="false" customHeight="false" outlineLevel="0" collapsed="false">
      <c r="A4695" s="6" t="s">
        <v>7430</v>
      </c>
      <c r="B4695" s="6" t="s">
        <v>7895</v>
      </c>
      <c r="C4695" s="6" t="n">
        <v>1790100705</v>
      </c>
      <c r="D4695" s="6" t="n">
        <v>1790104728</v>
      </c>
      <c r="E4695" s="9" t="n">
        <f aca="false">MAX(0,MIN(D4695,Scenario!$B$12)-MAX(C4695,Scenario!$B$11))/60</f>
        <v>67.05</v>
      </c>
    </row>
    <row r="4696" customFormat="false" ht="15" hidden="false" customHeight="false" outlineLevel="0" collapsed="false">
      <c r="A4696" s="6" t="s">
        <v>7432</v>
      </c>
      <c r="B4696" s="6" t="s">
        <v>7896</v>
      </c>
      <c r="C4696" s="6" t="n">
        <v>1790101388</v>
      </c>
      <c r="D4696" s="6" t="n">
        <v>1790106325</v>
      </c>
      <c r="E4696" s="9" t="n">
        <f aca="false">MAX(0,MIN(D4696,Scenario!$B$12)-MAX(C4696,Scenario!$B$11))/60</f>
        <v>82.2833333333333</v>
      </c>
    </row>
    <row r="4697" customFormat="false" ht="15" hidden="false" customHeight="false" outlineLevel="0" collapsed="false">
      <c r="A4697" s="6" t="s">
        <v>7382</v>
      </c>
      <c r="B4697" s="6" t="s">
        <v>7897</v>
      </c>
      <c r="C4697" s="6" t="n">
        <v>1790103886</v>
      </c>
      <c r="D4697" s="6" t="n">
        <v>1790106090</v>
      </c>
      <c r="E4697" s="9" t="n">
        <f aca="false">MAX(0,MIN(D4697,Scenario!$B$12)-MAX(C4697,Scenario!$B$11))/60</f>
        <v>36.7333333333333</v>
      </c>
    </row>
    <row r="4698" customFormat="false" ht="15" hidden="false" customHeight="false" outlineLevel="0" collapsed="false">
      <c r="A4698" s="6" t="s">
        <v>7442</v>
      </c>
      <c r="B4698" s="6" t="s">
        <v>7894</v>
      </c>
      <c r="C4698" s="6" t="n">
        <v>1790104038</v>
      </c>
      <c r="D4698" s="6" t="n">
        <v>1790107170</v>
      </c>
      <c r="E4698" s="9" t="n">
        <f aca="false">MAX(0,MIN(D4698,Scenario!$B$12)-MAX(C4698,Scenario!$B$11))/60</f>
        <v>52.2</v>
      </c>
    </row>
    <row r="4699" customFormat="false" ht="15" hidden="false" customHeight="false" outlineLevel="0" collapsed="false">
      <c r="A4699" s="6" t="s">
        <v>7448</v>
      </c>
      <c r="B4699" s="6" t="s">
        <v>7897</v>
      </c>
      <c r="C4699" s="6" t="n">
        <v>1790106103</v>
      </c>
      <c r="D4699" s="6" t="n">
        <v>1790110805</v>
      </c>
      <c r="E4699" s="9" t="n">
        <f aca="false">MAX(0,MIN(D4699,Scenario!$B$12)-MAX(C4699,Scenario!$B$11))/60</f>
        <v>78.3666666666667</v>
      </c>
    </row>
    <row r="4700" customFormat="false" ht="15" hidden="false" customHeight="false" outlineLevel="0" collapsed="false">
      <c r="A4700" s="6" t="s">
        <v>7466</v>
      </c>
      <c r="B4700" s="6" t="s">
        <v>7896</v>
      </c>
      <c r="C4700" s="6" t="n">
        <v>1790106376</v>
      </c>
      <c r="D4700" s="6" t="n">
        <v>1790110197</v>
      </c>
      <c r="E4700" s="9" t="n">
        <f aca="false">MAX(0,MIN(D4700,Scenario!$B$12)-MAX(C4700,Scenario!$B$11))/60</f>
        <v>63.6833333333333</v>
      </c>
    </row>
    <row r="4701" customFormat="false" ht="15" hidden="false" customHeight="false" outlineLevel="0" collapsed="false">
      <c r="A4701" s="6" t="s">
        <v>7464</v>
      </c>
      <c r="B4701" s="6" t="s">
        <v>7895</v>
      </c>
      <c r="C4701" s="6" t="n">
        <v>1790106560</v>
      </c>
      <c r="D4701" s="6" t="n">
        <v>1790110182</v>
      </c>
      <c r="E4701" s="9" t="n">
        <f aca="false">MAX(0,MIN(D4701,Scenario!$B$12)-MAX(C4701,Scenario!$B$11))/60</f>
        <v>60.3666666666667</v>
      </c>
    </row>
    <row r="4702" customFormat="false" ht="15" hidden="false" customHeight="false" outlineLevel="0" collapsed="false">
      <c r="A4702" s="6" t="s">
        <v>7470</v>
      </c>
      <c r="B4702" s="6" t="s">
        <v>7894</v>
      </c>
      <c r="C4702" s="6" t="n">
        <v>1790109022</v>
      </c>
      <c r="D4702" s="6" t="n">
        <v>1790109792</v>
      </c>
      <c r="E4702" s="9" t="n">
        <f aca="false">MAX(0,MIN(D4702,Scenario!$B$12)-MAX(C4702,Scenario!$B$11))/60</f>
        <v>12.8333333333333</v>
      </c>
    </row>
    <row r="4703" customFormat="false" ht="15" hidden="false" customHeight="false" outlineLevel="0" collapsed="false">
      <c r="A4703" s="6" t="s">
        <v>7458</v>
      </c>
      <c r="B4703" s="6" t="s">
        <v>7897</v>
      </c>
      <c r="C4703" s="6" t="n">
        <v>1790110824</v>
      </c>
      <c r="D4703" s="6" t="n">
        <v>1790114844</v>
      </c>
      <c r="E4703" s="9" t="n">
        <f aca="false">MAX(0,MIN(D4703,Scenario!$B$12)-MAX(C4703,Scenario!$B$11))/60</f>
        <v>67</v>
      </c>
    </row>
    <row r="4704" customFormat="false" ht="15" hidden="false" customHeight="false" outlineLevel="0" collapsed="false">
      <c r="A4704" s="6" t="s">
        <v>7470</v>
      </c>
      <c r="B4704" s="6" t="s">
        <v>7894</v>
      </c>
      <c r="C4704" s="6" t="n">
        <v>1790111104</v>
      </c>
      <c r="D4704" s="6" t="n">
        <v>1790112021</v>
      </c>
      <c r="E4704" s="9" t="n">
        <f aca="false">MAX(0,MIN(D4704,Scenario!$B$12)-MAX(C4704,Scenario!$B$11))/60</f>
        <v>15.2833333333333</v>
      </c>
    </row>
    <row r="4705" customFormat="false" ht="15" hidden="false" customHeight="false" outlineLevel="0" collapsed="false">
      <c r="A4705" s="6" t="s">
        <v>7378</v>
      </c>
      <c r="B4705" s="6" t="s">
        <v>7895</v>
      </c>
      <c r="C4705" s="6" t="n">
        <v>1790111430</v>
      </c>
      <c r="D4705" s="6" t="n">
        <v>1790111896</v>
      </c>
      <c r="E4705" s="9" t="n">
        <f aca="false">MAX(0,MIN(D4705,Scenario!$B$12)-MAX(C4705,Scenario!$B$11))/60</f>
        <v>7.76666666666667</v>
      </c>
    </row>
    <row r="4706" customFormat="false" ht="15" hidden="false" customHeight="false" outlineLevel="0" collapsed="false">
      <c r="A4706" s="6" t="s">
        <v>7464</v>
      </c>
      <c r="B4706" s="6" t="s">
        <v>7895</v>
      </c>
      <c r="C4706" s="6" t="n">
        <v>1790111910</v>
      </c>
      <c r="D4706" s="6" t="n">
        <v>1790114387</v>
      </c>
      <c r="E4706" s="9" t="n">
        <f aca="false">MAX(0,MIN(D4706,Scenario!$B$12)-MAX(C4706,Scenario!$B$11))/60</f>
        <v>41.2833333333333</v>
      </c>
    </row>
    <row r="4707" customFormat="false" ht="15" hidden="false" customHeight="false" outlineLevel="0" collapsed="false">
      <c r="A4707" s="6" t="s">
        <v>7396</v>
      </c>
      <c r="B4707" s="6" t="s">
        <v>7896</v>
      </c>
      <c r="C4707" s="6" t="n">
        <v>1790112051</v>
      </c>
      <c r="D4707" s="6" t="n">
        <v>1790113412</v>
      </c>
      <c r="E4707" s="9" t="n">
        <f aca="false">MAX(0,MIN(D4707,Scenario!$B$12)-MAX(C4707,Scenario!$B$11))/60</f>
        <v>22.6833333333333</v>
      </c>
    </row>
    <row r="4708" customFormat="false" ht="15" hidden="false" customHeight="false" outlineLevel="0" collapsed="false">
      <c r="A4708" s="6" t="s">
        <v>7472</v>
      </c>
      <c r="B4708" s="6" t="s">
        <v>7894</v>
      </c>
      <c r="C4708" s="6" t="n">
        <v>1790113200</v>
      </c>
      <c r="D4708" s="6" t="n">
        <v>1790116520</v>
      </c>
      <c r="E4708" s="9" t="n">
        <f aca="false">MAX(0,MIN(D4708,Scenario!$B$12)-MAX(C4708,Scenario!$B$11))/60</f>
        <v>55.3333333333333</v>
      </c>
    </row>
    <row r="4709" customFormat="false" ht="15" hidden="false" customHeight="false" outlineLevel="0" collapsed="false">
      <c r="A4709" s="6" t="s">
        <v>7474</v>
      </c>
      <c r="B4709" s="6" t="s">
        <v>7884</v>
      </c>
      <c r="C4709" s="6" t="n">
        <v>1790139644</v>
      </c>
      <c r="D4709" s="6" t="n">
        <v>1790141949</v>
      </c>
      <c r="E4709" s="9" t="n">
        <f aca="false">MAX(0,MIN(D4709,Scenario!$B$12)-MAX(C4709,Scenario!$B$11))/60</f>
        <v>38.4166666666667</v>
      </c>
    </row>
    <row r="4710" customFormat="false" ht="15" hidden="false" customHeight="false" outlineLevel="0" collapsed="false">
      <c r="A4710" s="6" t="s">
        <v>7476</v>
      </c>
      <c r="B4710" s="6" t="s">
        <v>7883</v>
      </c>
      <c r="C4710" s="6" t="n">
        <v>1790144265</v>
      </c>
      <c r="D4710" s="6" t="n">
        <v>1790145506</v>
      </c>
      <c r="E4710" s="9" t="n">
        <f aca="false">MAX(0,MIN(D4710,Scenario!$B$12)-MAX(C4710,Scenario!$B$11))/60</f>
        <v>20.6833333333333</v>
      </c>
    </row>
    <row r="4711" customFormat="false" ht="15" hidden="false" customHeight="false" outlineLevel="0" collapsed="false">
      <c r="A4711" s="6" t="s">
        <v>7478</v>
      </c>
      <c r="B4711" s="6" t="s">
        <v>7884</v>
      </c>
      <c r="C4711" s="6" t="n">
        <v>1790145048</v>
      </c>
      <c r="D4711" s="6" t="n">
        <v>1790147173</v>
      </c>
      <c r="E4711" s="9" t="n">
        <f aca="false">MAX(0,MIN(D4711,Scenario!$B$12)-MAX(C4711,Scenario!$B$11))/60</f>
        <v>35.4166666666667</v>
      </c>
    </row>
    <row r="4712" customFormat="false" ht="15" hidden="false" customHeight="false" outlineLevel="0" collapsed="false">
      <c r="A4712" s="6" t="s">
        <v>7480</v>
      </c>
      <c r="B4712" s="6" t="s">
        <v>7883</v>
      </c>
      <c r="C4712" s="6" t="n">
        <v>1790145875</v>
      </c>
      <c r="D4712" s="6" t="n">
        <v>1790148165</v>
      </c>
      <c r="E4712" s="9" t="n">
        <f aca="false">MAX(0,MIN(D4712,Scenario!$B$12)-MAX(C4712,Scenario!$B$11))/60</f>
        <v>38.1666666666667</v>
      </c>
    </row>
    <row r="4713" customFormat="false" ht="15" hidden="false" customHeight="false" outlineLevel="0" collapsed="false">
      <c r="A4713" s="6" t="s">
        <v>7482</v>
      </c>
      <c r="B4713" s="6" t="s">
        <v>7898</v>
      </c>
      <c r="C4713" s="6" t="n">
        <v>1790147873</v>
      </c>
      <c r="D4713" s="6" t="n">
        <v>1790148196</v>
      </c>
      <c r="E4713" s="9" t="n">
        <f aca="false">MAX(0,MIN(D4713,Scenario!$B$12)-MAX(C4713,Scenario!$B$11))/60</f>
        <v>5.38333333333333</v>
      </c>
    </row>
    <row r="4714" customFormat="false" ht="15" hidden="false" customHeight="false" outlineLevel="0" collapsed="false">
      <c r="A4714" s="6" t="s">
        <v>7482</v>
      </c>
      <c r="B4714" s="6" t="s">
        <v>7885</v>
      </c>
      <c r="C4714" s="6" t="n">
        <v>1790148245</v>
      </c>
      <c r="D4714" s="6" t="n">
        <v>1790152058</v>
      </c>
      <c r="E4714" s="9" t="n">
        <f aca="false">MAX(0,MIN(D4714,Scenario!$B$12)-MAX(C4714,Scenario!$B$11))/60</f>
        <v>63.55</v>
      </c>
    </row>
    <row r="4715" customFormat="false" ht="15" hidden="false" customHeight="false" outlineLevel="0" collapsed="false">
      <c r="A4715" s="6" t="s">
        <v>7484</v>
      </c>
      <c r="B4715" s="6" t="s">
        <v>7888</v>
      </c>
      <c r="C4715" s="6" t="n">
        <v>1790150014</v>
      </c>
      <c r="D4715" s="6" t="n">
        <v>1790152180</v>
      </c>
      <c r="E4715" s="9" t="n">
        <f aca="false">MAX(0,MIN(D4715,Scenario!$B$12)-MAX(C4715,Scenario!$B$11))/60</f>
        <v>36.1</v>
      </c>
    </row>
    <row r="4716" customFormat="false" ht="15" hidden="false" customHeight="false" outlineLevel="0" collapsed="false">
      <c r="A4716" s="6" t="s">
        <v>7486</v>
      </c>
      <c r="B4716" s="6" t="s">
        <v>7882</v>
      </c>
      <c r="C4716" s="6" t="n">
        <v>1790150358</v>
      </c>
      <c r="D4716" s="6" t="n">
        <v>1790152100</v>
      </c>
      <c r="E4716" s="9" t="n">
        <f aca="false">MAX(0,MIN(D4716,Scenario!$B$12)-MAX(C4716,Scenario!$B$11))/60</f>
        <v>29.0333333333333</v>
      </c>
    </row>
    <row r="4717" customFormat="false" ht="15" hidden="false" customHeight="false" outlineLevel="0" collapsed="false">
      <c r="A4717" s="6" t="s">
        <v>7488</v>
      </c>
      <c r="B4717" s="6" t="s">
        <v>7886</v>
      </c>
      <c r="C4717" s="6" t="n">
        <v>1790151303</v>
      </c>
      <c r="D4717" s="6" t="n">
        <v>1790154780</v>
      </c>
      <c r="E4717" s="9" t="n">
        <f aca="false">MAX(0,MIN(D4717,Scenario!$B$12)-MAX(C4717,Scenario!$B$11))/60</f>
        <v>57.95</v>
      </c>
    </row>
    <row r="4718" customFormat="false" ht="15" hidden="false" customHeight="false" outlineLevel="0" collapsed="false">
      <c r="A4718" s="6" t="s">
        <v>7490</v>
      </c>
      <c r="B4718" s="6" t="s">
        <v>7884</v>
      </c>
      <c r="C4718" s="6" t="n">
        <v>1790151769</v>
      </c>
      <c r="D4718" s="6" t="n">
        <v>1790156042</v>
      </c>
      <c r="E4718" s="9" t="n">
        <f aca="false">MAX(0,MIN(D4718,Scenario!$B$12)-MAX(C4718,Scenario!$B$11))/60</f>
        <v>71.2166666666667</v>
      </c>
    </row>
    <row r="4719" customFormat="false" ht="15" hidden="false" customHeight="false" outlineLevel="0" collapsed="false">
      <c r="A4719" s="6" t="s">
        <v>7492</v>
      </c>
      <c r="B4719" s="6" t="s">
        <v>7883</v>
      </c>
      <c r="C4719" s="6" t="n">
        <v>1790152547</v>
      </c>
      <c r="D4719" s="6" t="n">
        <v>1790154653</v>
      </c>
      <c r="E4719" s="9" t="n">
        <f aca="false">MAX(0,MIN(D4719,Scenario!$B$12)-MAX(C4719,Scenario!$B$11))/60</f>
        <v>35.1</v>
      </c>
    </row>
    <row r="4720" customFormat="false" ht="15" hidden="false" customHeight="false" outlineLevel="0" collapsed="false">
      <c r="A4720" s="6" t="s">
        <v>7494</v>
      </c>
      <c r="B4720" s="6" t="s">
        <v>7885</v>
      </c>
      <c r="C4720" s="6" t="n">
        <v>1790152979</v>
      </c>
      <c r="D4720" s="6" t="n">
        <v>1790156201</v>
      </c>
      <c r="E4720" s="9" t="n">
        <f aca="false">MAX(0,MIN(D4720,Scenario!$B$12)-MAX(C4720,Scenario!$B$11))/60</f>
        <v>53.7</v>
      </c>
    </row>
    <row r="4721" customFormat="false" ht="15" hidden="false" customHeight="false" outlineLevel="0" collapsed="false">
      <c r="A4721" s="6" t="s">
        <v>7496</v>
      </c>
      <c r="B4721" s="6" t="s">
        <v>7898</v>
      </c>
      <c r="C4721" s="6" t="n">
        <v>1790153099</v>
      </c>
      <c r="D4721" s="6" t="n">
        <v>1790154150</v>
      </c>
      <c r="E4721" s="9" t="n">
        <f aca="false">MAX(0,MIN(D4721,Scenario!$B$12)-MAX(C4721,Scenario!$B$11))/60</f>
        <v>17.5166666666667</v>
      </c>
    </row>
    <row r="4722" customFormat="false" ht="15" hidden="false" customHeight="false" outlineLevel="0" collapsed="false">
      <c r="A4722" s="6" t="s">
        <v>7498</v>
      </c>
      <c r="B4722" s="6" t="s">
        <v>7887</v>
      </c>
      <c r="C4722" s="6" t="n">
        <v>1790154492</v>
      </c>
      <c r="D4722" s="6" t="n">
        <v>1790154977</v>
      </c>
      <c r="E4722" s="9" t="n">
        <f aca="false">MAX(0,MIN(D4722,Scenario!$B$12)-MAX(C4722,Scenario!$B$11))/60</f>
        <v>8.08333333333333</v>
      </c>
    </row>
    <row r="4723" customFormat="false" ht="15" hidden="false" customHeight="false" outlineLevel="0" collapsed="false">
      <c r="A4723" s="6" t="s">
        <v>7498</v>
      </c>
      <c r="B4723" s="6" t="s">
        <v>7889</v>
      </c>
      <c r="C4723" s="6" t="n">
        <v>1790154996</v>
      </c>
      <c r="D4723" s="6" t="n">
        <v>1790156134</v>
      </c>
      <c r="E4723" s="9" t="n">
        <f aca="false">MAX(0,MIN(D4723,Scenario!$B$12)-MAX(C4723,Scenario!$B$11))/60</f>
        <v>18.9666666666667</v>
      </c>
    </row>
    <row r="4724" customFormat="false" ht="15" hidden="false" customHeight="false" outlineLevel="0" collapsed="false">
      <c r="A4724" s="6" t="s">
        <v>7500</v>
      </c>
      <c r="B4724" s="6" t="s">
        <v>7888</v>
      </c>
      <c r="C4724" s="6" t="n">
        <v>1790155734</v>
      </c>
      <c r="D4724" s="6" t="n">
        <v>1790158727</v>
      </c>
      <c r="E4724" s="9" t="n">
        <f aca="false">MAX(0,MIN(D4724,Scenario!$B$12)-MAX(C4724,Scenario!$B$11))/60</f>
        <v>49.8833333333333</v>
      </c>
    </row>
    <row r="4725" customFormat="false" ht="15" hidden="false" customHeight="false" outlineLevel="0" collapsed="false">
      <c r="A4725" s="6" t="s">
        <v>7502</v>
      </c>
      <c r="B4725" s="6" t="s">
        <v>7886</v>
      </c>
      <c r="C4725" s="6" t="n">
        <v>1790156452</v>
      </c>
      <c r="D4725" s="6" t="n">
        <v>1790160237</v>
      </c>
      <c r="E4725" s="9" t="n">
        <f aca="false">MAX(0,MIN(D4725,Scenario!$B$12)-MAX(C4725,Scenario!$B$11))/60</f>
        <v>63.0833333333333</v>
      </c>
    </row>
    <row r="4726" customFormat="false" ht="15" hidden="false" customHeight="false" outlineLevel="0" collapsed="false">
      <c r="A4726" s="6" t="s">
        <v>7504</v>
      </c>
      <c r="B4726" s="6" t="s">
        <v>7898</v>
      </c>
      <c r="C4726" s="6" t="n">
        <v>1790156911</v>
      </c>
      <c r="D4726" s="6" t="n">
        <v>1790157366</v>
      </c>
      <c r="E4726" s="9" t="n">
        <f aca="false">MAX(0,MIN(D4726,Scenario!$B$12)-MAX(C4726,Scenario!$B$11))/60</f>
        <v>7.58333333333333</v>
      </c>
    </row>
    <row r="4727" customFormat="false" ht="15" hidden="false" customHeight="false" outlineLevel="0" collapsed="false">
      <c r="A4727" s="6" t="s">
        <v>7504</v>
      </c>
      <c r="B4727" s="6" t="s">
        <v>7887</v>
      </c>
      <c r="C4727" s="6" t="n">
        <v>1790157415</v>
      </c>
      <c r="D4727" s="6" t="n">
        <v>1790161899</v>
      </c>
      <c r="E4727" s="9" t="n">
        <f aca="false">MAX(0,MIN(D4727,Scenario!$B$12)-MAX(C4727,Scenario!$B$11))/60</f>
        <v>74.7333333333333</v>
      </c>
    </row>
    <row r="4728" customFormat="false" ht="15" hidden="false" customHeight="false" outlineLevel="0" collapsed="false">
      <c r="A4728" s="6" t="s">
        <v>7506</v>
      </c>
      <c r="B4728" s="6" t="s">
        <v>7883</v>
      </c>
      <c r="C4728" s="6" t="n">
        <v>1790157603</v>
      </c>
      <c r="D4728" s="6" t="n">
        <v>1790159483</v>
      </c>
      <c r="E4728" s="9" t="n">
        <f aca="false">MAX(0,MIN(D4728,Scenario!$B$12)-MAX(C4728,Scenario!$B$11))/60</f>
        <v>31.3333333333333</v>
      </c>
    </row>
    <row r="4729" customFormat="false" ht="15" hidden="false" customHeight="false" outlineLevel="0" collapsed="false">
      <c r="A4729" s="6" t="s">
        <v>7508</v>
      </c>
      <c r="B4729" s="6" t="s">
        <v>7898</v>
      </c>
      <c r="C4729" s="6" t="n">
        <v>1790157811</v>
      </c>
      <c r="D4729" s="6" t="n">
        <v>1790159489</v>
      </c>
      <c r="E4729" s="9" t="n">
        <f aca="false">MAX(0,MIN(D4729,Scenario!$B$12)-MAX(C4729,Scenario!$B$11))/60</f>
        <v>27.9666666666667</v>
      </c>
    </row>
    <row r="4730" customFormat="false" ht="15" hidden="false" customHeight="false" outlineLevel="0" collapsed="false">
      <c r="A4730" s="6" t="s">
        <v>7510</v>
      </c>
      <c r="B4730" s="6" t="s">
        <v>7882</v>
      </c>
      <c r="C4730" s="6" t="n">
        <v>1790157867</v>
      </c>
      <c r="D4730" s="6" t="n">
        <v>1790162924</v>
      </c>
      <c r="E4730" s="9" t="n">
        <f aca="false">MAX(0,MIN(D4730,Scenario!$B$12)-MAX(C4730,Scenario!$B$11))/60</f>
        <v>84.2833333333333</v>
      </c>
    </row>
    <row r="4731" customFormat="false" ht="15" hidden="false" customHeight="false" outlineLevel="0" collapsed="false">
      <c r="A4731" s="6" t="s">
        <v>7512</v>
      </c>
      <c r="B4731" s="6" t="s">
        <v>7885</v>
      </c>
      <c r="C4731" s="6" t="n">
        <v>1790158155</v>
      </c>
      <c r="D4731" s="6" t="n">
        <v>1790161256</v>
      </c>
      <c r="E4731" s="9" t="n">
        <f aca="false">MAX(0,MIN(D4731,Scenario!$B$12)-MAX(C4731,Scenario!$B$11))/60</f>
        <v>51.6833333333333</v>
      </c>
    </row>
    <row r="4732" customFormat="false" ht="15" hidden="false" customHeight="false" outlineLevel="0" collapsed="false">
      <c r="A4732" s="6" t="s">
        <v>7498</v>
      </c>
      <c r="B4732" s="6" t="s">
        <v>7889</v>
      </c>
      <c r="C4732" s="6" t="n">
        <v>1790158338</v>
      </c>
      <c r="D4732" s="6" t="n">
        <v>1790159001</v>
      </c>
      <c r="E4732" s="9" t="n">
        <f aca="false">MAX(0,MIN(D4732,Scenario!$B$12)-MAX(C4732,Scenario!$B$11))/60</f>
        <v>11.05</v>
      </c>
    </row>
    <row r="4733" customFormat="false" ht="15" hidden="false" customHeight="false" outlineLevel="0" collapsed="false">
      <c r="A4733" s="6" t="s">
        <v>7514</v>
      </c>
      <c r="B4733" s="6" t="s">
        <v>7884</v>
      </c>
      <c r="C4733" s="6" t="n">
        <v>1790159237</v>
      </c>
      <c r="D4733" s="6" t="n">
        <v>1790159825</v>
      </c>
      <c r="E4733" s="9" t="n">
        <f aca="false">MAX(0,MIN(D4733,Scenario!$B$12)-MAX(C4733,Scenario!$B$11))/60</f>
        <v>9.8</v>
      </c>
    </row>
    <row r="4734" customFormat="false" ht="15" hidden="false" customHeight="false" outlineLevel="0" collapsed="false">
      <c r="A4734" s="6" t="s">
        <v>7516</v>
      </c>
      <c r="B4734" s="6" t="s">
        <v>7883</v>
      </c>
      <c r="C4734" s="6" t="n">
        <v>1790160270</v>
      </c>
      <c r="D4734" s="6" t="n">
        <v>1790162889</v>
      </c>
      <c r="E4734" s="9" t="n">
        <f aca="false">MAX(0,MIN(D4734,Scenario!$B$12)-MAX(C4734,Scenario!$B$11))/60</f>
        <v>43.65</v>
      </c>
    </row>
    <row r="4735" customFormat="false" ht="15" hidden="false" customHeight="false" outlineLevel="0" collapsed="false">
      <c r="A4735" s="6" t="s">
        <v>7514</v>
      </c>
      <c r="B4735" s="6" t="s">
        <v>7884</v>
      </c>
      <c r="C4735" s="6" t="n">
        <v>1790161091</v>
      </c>
      <c r="D4735" s="6" t="n">
        <v>1790161559</v>
      </c>
      <c r="E4735" s="9" t="n">
        <f aca="false">MAX(0,MIN(D4735,Scenario!$B$12)-MAX(C4735,Scenario!$B$11))/60</f>
        <v>7.8</v>
      </c>
    </row>
    <row r="4736" customFormat="false" ht="15" hidden="false" customHeight="false" outlineLevel="0" collapsed="false">
      <c r="A4736" s="6" t="s">
        <v>7502</v>
      </c>
      <c r="B4736" s="6" t="s">
        <v>7886</v>
      </c>
      <c r="C4736" s="6" t="n">
        <v>1790162067</v>
      </c>
      <c r="D4736" s="6" t="n">
        <v>1790166562</v>
      </c>
      <c r="E4736" s="9" t="n">
        <f aca="false">MAX(0,MIN(D4736,Scenario!$B$12)-MAX(C4736,Scenario!$B$11))/60</f>
        <v>74.9166666666667</v>
      </c>
    </row>
    <row r="4737" customFormat="false" ht="15" hidden="false" customHeight="false" outlineLevel="0" collapsed="false">
      <c r="A4737" s="6" t="s">
        <v>7518</v>
      </c>
      <c r="B4737" s="6" t="s">
        <v>7892</v>
      </c>
      <c r="C4737" s="6" t="n">
        <v>1790163084</v>
      </c>
      <c r="D4737" s="6" t="n">
        <v>1790165396</v>
      </c>
      <c r="E4737" s="9" t="n">
        <f aca="false">MAX(0,MIN(D4737,Scenario!$B$12)-MAX(C4737,Scenario!$B$11))/60</f>
        <v>38.5333333333333</v>
      </c>
    </row>
    <row r="4738" customFormat="false" ht="15" hidden="false" customHeight="false" outlineLevel="0" collapsed="false">
      <c r="A4738" s="6" t="s">
        <v>7520</v>
      </c>
      <c r="B4738" s="6" t="s">
        <v>7891</v>
      </c>
      <c r="C4738" s="6" t="n">
        <v>1790163306</v>
      </c>
      <c r="D4738" s="6" t="n">
        <v>1790163987</v>
      </c>
      <c r="E4738" s="9" t="n">
        <f aca="false">MAX(0,MIN(D4738,Scenario!$B$12)-MAX(C4738,Scenario!$B$11))/60</f>
        <v>11.35</v>
      </c>
    </row>
    <row r="4739" customFormat="false" ht="15" hidden="false" customHeight="false" outlineLevel="0" collapsed="false">
      <c r="A4739" s="6" t="s">
        <v>7522</v>
      </c>
      <c r="B4739" s="6" t="s">
        <v>7890</v>
      </c>
      <c r="C4739" s="6" t="n">
        <v>1790163306</v>
      </c>
      <c r="D4739" s="6" t="n">
        <v>1790164416</v>
      </c>
      <c r="E4739" s="9" t="n">
        <f aca="false">MAX(0,MIN(D4739,Scenario!$B$12)-MAX(C4739,Scenario!$B$11))/60</f>
        <v>18.5</v>
      </c>
    </row>
    <row r="4740" customFormat="false" ht="15" hidden="false" customHeight="false" outlineLevel="0" collapsed="false">
      <c r="A4740" s="6" t="s">
        <v>7524</v>
      </c>
      <c r="B4740" s="6" t="s">
        <v>7889</v>
      </c>
      <c r="C4740" s="6" t="n">
        <v>1790163377</v>
      </c>
      <c r="D4740" s="6" t="n">
        <v>1790164642</v>
      </c>
      <c r="E4740" s="9" t="n">
        <f aca="false">MAX(0,MIN(D4740,Scenario!$B$12)-MAX(C4740,Scenario!$B$11))/60</f>
        <v>21.0833333333333</v>
      </c>
    </row>
    <row r="4741" customFormat="false" ht="15" hidden="false" customHeight="false" outlineLevel="0" collapsed="false">
      <c r="A4741" s="6" t="s">
        <v>7526</v>
      </c>
      <c r="B4741" s="6" t="s">
        <v>7888</v>
      </c>
      <c r="C4741" s="6" t="n">
        <v>1790163481</v>
      </c>
      <c r="D4741" s="6" t="n">
        <v>1790166238</v>
      </c>
      <c r="E4741" s="9" t="n">
        <f aca="false">MAX(0,MIN(D4741,Scenario!$B$12)-MAX(C4741,Scenario!$B$11))/60</f>
        <v>45.95</v>
      </c>
    </row>
    <row r="4742" customFormat="false" ht="15" hidden="false" customHeight="false" outlineLevel="0" collapsed="false">
      <c r="A4742" s="6" t="s">
        <v>7520</v>
      </c>
      <c r="B4742" s="6" t="s">
        <v>7884</v>
      </c>
      <c r="C4742" s="6" t="n">
        <v>1790164013</v>
      </c>
      <c r="D4742" s="6" t="n">
        <v>1790165254</v>
      </c>
      <c r="E4742" s="9" t="n">
        <f aca="false">MAX(0,MIN(D4742,Scenario!$B$12)-MAX(C4742,Scenario!$B$11))/60</f>
        <v>20.6833333333333</v>
      </c>
    </row>
    <row r="4743" customFormat="false" ht="15" hidden="false" customHeight="false" outlineLevel="0" collapsed="false">
      <c r="A4743" s="6" t="s">
        <v>7528</v>
      </c>
      <c r="B4743" s="6" t="s">
        <v>7898</v>
      </c>
      <c r="C4743" s="6" t="n">
        <v>1790164155</v>
      </c>
      <c r="D4743" s="6" t="n">
        <v>1790168070</v>
      </c>
      <c r="E4743" s="9" t="n">
        <f aca="false">MAX(0,MIN(D4743,Scenario!$B$12)-MAX(C4743,Scenario!$B$11))/60</f>
        <v>65.25</v>
      </c>
    </row>
    <row r="4744" customFormat="false" ht="15" hidden="false" customHeight="false" outlineLevel="0" collapsed="false">
      <c r="A4744" s="6" t="s">
        <v>7512</v>
      </c>
      <c r="B4744" s="6" t="s">
        <v>7885</v>
      </c>
      <c r="C4744" s="6" t="n">
        <v>1790164206</v>
      </c>
      <c r="D4744" s="6" t="n">
        <v>1790167598</v>
      </c>
      <c r="E4744" s="9" t="n">
        <f aca="false">MAX(0,MIN(D4744,Scenario!$B$12)-MAX(C4744,Scenario!$B$11))/60</f>
        <v>56.5333333333333</v>
      </c>
    </row>
    <row r="4745" customFormat="false" ht="15" hidden="false" customHeight="false" outlineLevel="0" collapsed="false">
      <c r="A4745" s="6" t="s">
        <v>7530</v>
      </c>
      <c r="B4745" s="6" t="s">
        <v>7887</v>
      </c>
      <c r="C4745" s="6" t="n">
        <v>1790164776</v>
      </c>
      <c r="D4745" s="6" t="n">
        <v>1790166070</v>
      </c>
      <c r="E4745" s="9" t="n">
        <f aca="false">MAX(0,MIN(D4745,Scenario!$B$12)-MAX(C4745,Scenario!$B$11))/60</f>
        <v>21.5666666666667</v>
      </c>
    </row>
    <row r="4746" customFormat="false" ht="15" hidden="false" customHeight="false" outlineLevel="0" collapsed="false">
      <c r="A4746" s="6" t="s">
        <v>7532</v>
      </c>
      <c r="B4746" s="6" t="s">
        <v>7890</v>
      </c>
      <c r="C4746" s="6" t="n">
        <v>1790164845</v>
      </c>
      <c r="D4746" s="6" t="n">
        <v>1790168902</v>
      </c>
      <c r="E4746" s="9" t="n">
        <f aca="false">MAX(0,MIN(D4746,Scenario!$B$12)-MAX(C4746,Scenario!$B$11))/60</f>
        <v>67.6166666666667</v>
      </c>
    </row>
    <row r="4747" customFormat="false" ht="15" hidden="false" customHeight="false" outlineLevel="0" collapsed="false">
      <c r="A4747" s="6" t="s">
        <v>7534</v>
      </c>
      <c r="B4747" s="6" t="s">
        <v>7883</v>
      </c>
      <c r="C4747" s="6" t="n">
        <v>1790165254</v>
      </c>
      <c r="D4747" s="6" t="n">
        <v>1790166473</v>
      </c>
      <c r="E4747" s="9" t="n">
        <f aca="false">MAX(0,MIN(D4747,Scenario!$B$12)-MAX(C4747,Scenario!$B$11))/60</f>
        <v>20.3166666666667</v>
      </c>
    </row>
    <row r="4748" customFormat="false" ht="15" hidden="false" customHeight="false" outlineLevel="0" collapsed="false">
      <c r="A4748" s="6" t="s">
        <v>7536</v>
      </c>
      <c r="B4748" s="6" t="s">
        <v>7891</v>
      </c>
      <c r="C4748" s="6" t="n">
        <v>1790165335</v>
      </c>
      <c r="D4748" s="6" t="n">
        <v>1790166305</v>
      </c>
      <c r="E4748" s="9" t="n">
        <f aca="false">MAX(0,MIN(D4748,Scenario!$B$12)-MAX(C4748,Scenario!$B$11))/60</f>
        <v>16.1666666666667</v>
      </c>
    </row>
    <row r="4749" customFormat="false" ht="15" hidden="false" customHeight="false" outlineLevel="0" collapsed="false">
      <c r="A4749" s="6" t="s">
        <v>7538</v>
      </c>
      <c r="B4749" s="6" t="s">
        <v>7884</v>
      </c>
      <c r="C4749" s="6" t="n">
        <v>1790165837</v>
      </c>
      <c r="D4749" s="6" t="n">
        <v>1790166812</v>
      </c>
      <c r="E4749" s="9" t="n">
        <f aca="false">MAX(0,MIN(D4749,Scenario!$B$12)-MAX(C4749,Scenario!$B$11))/60</f>
        <v>16.25</v>
      </c>
    </row>
    <row r="4750" customFormat="false" ht="15" hidden="false" customHeight="false" outlineLevel="0" collapsed="false">
      <c r="A4750" s="6" t="s">
        <v>7540</v>
      </c>
      <c r="B4750" s="6" t="s">
        <v>7892</v>
      </c>
      <c r="C4750" s="6" t="n">
        <v>1790166224</v>
      </c>
      <c r="D4750" s="6" t="n">
        <v>1790168790</v>
      </c>
      <c r="E4750" s="9" t="n">
        <f aca="false">MAX(0,MIN(D4750,Scenario!$B$12)-MAX(C4750,Scenario!$B$11))/60</f>
        <v>42.7666666666667</v>
      </c>
    </row>
    <row r="4751" customFormat="false" ht="15" hidden="false" customHeight="false" outlineLevel="0" collapsed="false">
      <c r="A4751" s="6" t="s">
        <v>7542</v>
      </c>
      <c r="B4751" s="6" t="s">
        <v>7887</v>
      </c>
      <c r="C4751" s="6" t="n">
        <v>1790166618</v>
      </c>
      <c r="D4751" s="6" t="n">
        <v>1790168757</v>
      </c>
      <c r="E4751" s="9" t="n">
        <f aca="false">MAX(0,MIN(D4751,Scenario!$B$12)-MAX(C4751,Scenario!$B$11))/60</f>
        <v>35.65</v>
      </c>
    </row>
    <row r="4752" customFormat="false" ht="15" hidden="false" customHeight="false" outlineLevel="0" collapsed="false">
      <c r="A4752" s="6" t="s">
        <v>7536</v>
      </c>
      <c r="B4752" s="6" t="s">
        <v>7891</v>
      </c>
      <c r="C4752" s="6" t="n">
        <v>1790168149</v>
      </c>
      <c r="D4752" s="6" t="n">
        <v>1790168660</v>
      </c>
      <c r="E4752" s="9" t="n">
        <f aca="false">MAX(0,MIN(D4752,Scenario!$B$12)-MAX(C4752,Scenario!$B$11))/60</f>
        <v>8.51666666666667</v>
      </c>
    </row>
    <row r="4753" customFormat="false" ht="15" hidden="false" customHeight="false" outlineLevel="0" collapsed="false">
      <c r="A4753" s="6" t="s">
        <v>7508</v>
      </c>
      <c r="B4753" s="6" t="s">
        <v>7898</v>
      </c>
      <c r="C4753" s="6" t="n">
        <v>1790168645</v>
      </c>
      <c r="D4753" s="6" t="n">
        <v>1790169148</v>
      </c>
      <c r="E4753" s="9" t="n">
        <f aca="false">MAX(0,MIN(D4753,Scenario!$B$12)-MAX(C4753,Scenario!$B$11))/60</f>
        <v>8.38333333333333</v>
      </c>
    </row>
    <row r="4754" customFormat="false" ht="15" hidden="false" customHeight="false" outlineLevel="0" collapsed="false">
      <c r="A4754" s="6" t="s">
        <v>7518</v>
      </c>
      <c r="B4754" s="6" t="s">
        <v>7892</v>
      </c>
      <c r="C4754" s="6" t="n">
        <v>1790168800</v>
      </c>
      <c r="D4754" s="6" t="n">
        <v>1790172099</v>
      </c>
      <c r="E4754" s="9" t="n">
        <f aca="false">MAX(0,MIN(D4754,Scenario!$B$12)-MAX(C4754,Scenario!$B$11))/60</f>
        <v>54.9833333333333</v>
      </c>
    </row>
    <row r="4755" customFormat="false" ht="15" hidden="false" customHeight="false" outlineLevel="0" collapsed="false">
      <c r="A4755" s="6" t="s">
        <v>7544</v>
      </c>
      <c r="B4755" s="6" t="s">
        <v>7890</v>
      </c>
      <c r="C4755" s="6" t="n">
        <v>1790169014</v>
      </c>
      <c r="D4755" s="6" t="n">
        <v>1790173009</v>
      </c>
      <c r="E4755" s="9" t="n">
        <f aca="false">MAX(0,MIN(D4755,Scenario!$B$12)-MAX(C4755,Scenario!$B$11))/60</f>
        <v>66.5833333333333</v>
      </c>
    </row>
    <row r="4756" customFormat="false" ht="15" hidden="false" customHeight="false" outlineLevel="0" collapsed="false">
      <c r="A4756" s="6" t="s">
        <v>7546</v>
      </c>
      <c r="B4756" s="6" t="s">
        <v>7886</v>
      </c>
      <c r="C4756" s="6" t="n">
        <v>1790169281</v>
      </c>
      <c r="D4756" s="6" t="n">
        <v>1790174182</v>
      </c>
      <c r="E4756" s="9" t="n">
        <f aca="false">MAX(0,MIN(D4756,Scenario!$B$12)-MAX(C4756,Scenario!$B$11))/60</f>
        <v>81.6833333333333</v>
      </c>
    </row>
    <row r="4757" customFormat="false" ht="15" hidden="false" customHeight="false" outlineLevel="0" collapsed="false">
      <c r="A4757" s="6" t="s">
        <v>7548</v>
      </c>
      <c r="B4757" s="6" t="s">
        <v>7885</v>
      </c>
      <c r="C4757" s="6" t="n">
        <v>1790169428</v>
      </c>
      <c r="D4757" s="6" t="n">
        <v>1790173196</v>
      </c>
      <c r="E4757" s="9" t="n">
        <f aca="false">MAX(0,MIN(D4757,Scenario!$B$12)-MAX(C4757,Scenario!$B$11))/60</f>
        <v>62.8</v>
      </c>
    </row>
    <row r="4758" customFormat="false" ht="15" hidden="false" customHeight="false" outlineLevel="0" collapsed="false">
      <c r="A4758" s="6" t="s">
        <v>7550</v>
      </c>
      <c r="B4758" s="6" t="s">
        <v>7891</v>
      </c>
      <c r="C4758" s="6" t="n">
        <v>1790169604</v>
      </c>
      <c r="D4758" s="6" t="n">
        <v>1790170289</v>
      </c>
      <c r="E4758" s="9" t="n">
        <f aca="false">MAX(0,MIN(D4758,Scenario!$B$12)-MAX(C4758,Scenario!$B$11))/60</f>
        <v>11.4166666666667</v>
      </c>
    </row>
    <row r="4759" customFormat="false" ht="15" hidden="false" customHeight="false" outlineLevel="0" collapsed="false">
      <c r="A4759" s="6" t="s">
        <v>7552</v>
      </c>
      <c r="B4759" s="6" t="s">
        <v>7887</v>
      </c>
      <c r="C4759" s="6" t="n">
        <v>1790170605</v>
      </c>
      <c r="D4759" s="6" t="n">
        <v>1790174305</v>
      </c>
      <c r="E4759" s="9" t="n">
        <f aca="false">MAX(0,MIN(D4759,Scenario!$B$12)-MAX(C4759,Scenario!$B$11))/60</f>
        <v>61.6666666666667</v>
      </c>
    </row>
    <row r="4760" customFormat="false" ht="15" hidden="false" customHeight="false" outlineLevel="0" collapsed="false">
      <c r="A4760" s="6" t="s">
        <v>7550</v>
      </c>
      <c r="B4760" s="6" t="s">
        <v>7891</v>
      </c>
      <c r="C4760" s="6" t="n">
        <v>1790172843</v>
      </c>
      <c r="D4760" s="6" t="n">
        <v>1790173614</v>
      </c>
      <c r="E4760" s="9" t="n">
        <f aca="false">MAX(0,MIN(D4760,Scenario!$B$12)-MAX(C4760,Scenario!$B$11))/60</f>
        <v>12.85</v>
      </c>
    </row>
    <row r="4761" customFormat="false" ht="15" hidden="false" customHeight="false" outlineLevel="0" collapsed="false">
      <c r="A4761" s="6" t="s">
        <v>7558</v>
      </c>
      <c r="B4761" s="6" t="s">
        <v>7890</v>
      </c>
      <c r="C4761" s="6" t="n">
        <v>1790173032</v>
      </c>
      <c r="D4761" s="6" t="n">
        <v>1790176276</v>
      </c>
      <c r="E4761" s="9" t="n">
        <f aca="false">MAX(0,MIN(D4761,Scenario!$B$12)-MAX(C4761,Scenario!$B$11))/60</f>
        <v>54.0666666666667</v>
      </c>
    </row>
    <row r="4762" customFormat="false" ht="15" hidden="false" customHeight="false" outlineLevel="0" collapsed="false">
      <c r="A4762" s="6" t="s">
        <v>7560</v>
      </c>
      <c r="B4762" s="6" t="s">
        <v>7889</v>
      </c>
      <c r="C4762" s="6" t="n">
        <v>1790173088</v>
      </c>
      <c r="D4762" s="6" t="n">
        <v>1790176582</v>
      </c>
      <c r="E4762" s="9" t="n">
        <f aca="false">MAX(0,MIN(D4762,Scenario!$B$12)-MAX(C4762,Scenario!$B$11))/60</f>
        <v>58.2333333333333</v>
      </c>
    </row>
    <row r="4763" customFormat="false" ht="15" hidden="false" customHeight="false" outlineLevel="0" collapsed="false">
      <c r="A4763" s="6" t="s">
        <v>7562</v>
      </c>
      <c r="B4763" s="6" t="s">
        <v>7892</v>
      </c>
      <c r="C4763" s="6" t="n">
        <v>1790173853</v>
      </c>
      <c r="D4763" s="6" t="n">
        <v>1790175599</v>
      </c>
      <c r="E4763" s="9" t="n">
        <f aca="false">MAX(0,MIN(D4763,Scenario!$B$12)-MAX(C4763,Scenario!$B$11))/60</f>
        <v>29.1</v>
      </c>
    </row>
    <row r="4764" customFormat="false" ht="15" hidden="false" customHeight="false" outlineLevel="0" collapsed="false">
      <c r="A4764" s="6" t="s">
        <v>7564</v>
      </c>
      <c r="B4764" s="6" t="s">
        <v>7891</v>
      </c>
      <c r="C4764" s="6" t="n">
        <v>1790175079</v>
      </c>
      <c r="D4764" s="6" t="n">
        <v>1790176800</v>
      </c>
      <c r="E4764" s="9" t="n">
        <f aca="false">MAX(0,MIN(D4764,Scenario!$B$12)-MAX(C4764,Scenario!$B$11))/60</f>
        <v>28.6833333333333</v>
      </c>
    </row>
    <row r="4765" customFormat="false" ht="15" hidden="false" customHeight="false" outlineLevel="0" collapsed="false">
      <c r="A4765" s="6" t="s">
        <v>7566</v>
      </c>
      <c r="B4765" s="6" t="s">
        <v>7892</v>
      </c>
      <c r="C4765" s="6" t="n">
        <v>1790175617</v>
      </c>
      <c r="D4765" s="6" t="n">
        <v>1790176224</v>
      </c>
      <c r="E4765" s="9" t="n">
        <f aca="false">MAX(0,MIN(D4765,Scenario!$B$12)-MAX(C4765,Scenario!$B$11))/60</f>
        <v>10.1166666666667</v>
      </c>
    </row>
    <row r="4766" customFormat="false" ht="15" hidden="false" customHeight="false" outlineLevel="0" collapsed="false">
      <c r="A4766" s="6" t="s">
        <v>7568</v>
      </c>
      <c r="B4766" s="6" t="s">
        <v>7893</v>
      </c>
      <c r="C4766" s="6" t="n">
        <v>1790176232</v>
      </c>
      <c r="D4766" s="6" t="n">
        <v>1790178853</v>
      </c>
      <c r="E4766" s="9" t="n">
        <f aca="false">MAX(0,MIN(D4766,Scenario!$B$12)-MAX(C4766,Scenario!$B$11))/60</f>
        <v>43.6833333333333</v>
      </c>
    </row>
    <row r="4767" customFormat="false" ht="15" hidden="false" customHeight="false" outlineLevel="0" collapsed="false">
      <c r="A4767" s="6" t="s">
        <v>7566</v>
      </c>
      <c r="B4767" s="6" t="s">
        <v>7899</v>
      </c>
      <c r="C4767" s="6" t="n">
        <v>1790176270</v>
      </c>
      <c r="D4767" s="6" t="n">
        <v>1790177642</v>
      </c>
      <c r="E4767" s="9" t="n">
        <f aca="false">MAX(0,MIN(D4767,Scenario!$B$12)-MAX(C4767,Scenario!$B$11))/60</f>
        <v>22.8666666666667</v>
      </c>
    </row>
    <row r="4768" customFormat="false" ht="15" hidden="false" customHeight="false" outlineLevel="0" collapsed="false">
      <c r="A4768" s="6" t="s">
        <v>7544</v>
      </c>
      <c r="B4768" s="6" t="s">
        <v>7890</v>
      </c>
      <c r="C4768" s="6" t="n">
        <v>1790176283</v>
      </c>
      <c r="D4768" s="6" t="n">
        <v>1790179858</v>
      </c>
      <c r="E4768" s="9" t="n">
        <f aca="false">MAX(0,MIN(D4768,Scenario!$B$12)-MAX(C4768,Scenario!$B$11))/60</f>
        <v>59.5833333333333</v>
      </c>
    </row>
    <row r="4769" customFormat="false" ht="15" hidden="false" customHeight="false" outlineLevel="0" collapsed="false">
      <c r="A4769" s="6" t="s">
        <v>7570</v>
      </c>
      <c r="B4769" s="6" t="s">
        <v>7892</v>
      </c>
      <c r="C4769" s="6" t="n">
        <v>1790178045</v>
      </c>
      <c r="D4769" s="6" t="n">
        <v>1790179136</v>
      </c>
      <c r="E4769" s="9" t="n">
        <f aca="false">MAX(0,MIN(D4769,Scenario!$B$12)-MAX(C4769,Scenario!$B$11))/60</f>
        <v>18.1833333333333</v>
      </c>
    </row>
    <row r="4770" customFormat="false" ht="15" hidden="false" customHeight="false" outlineLevel="0" collapsed="false">
      <c r="A4770" s="6" t="s">
        <v>7572</v>
      </c>
      <c r="B4770" s="6" t="s">
        <v>7895</v>
      </c>
      <c r="C4770" s="6" t="n">
        <v>1790178364</v>
      </c>
      <c r="D4770" s="6" t="n">
        <v>1790180996</v>
      </c>
      <c r="E4770" s="9" t="n">
        <f aca="false">MAX(0,MIN(D4770,Scenario!$B$12)-MAX(C4770,Scenario!$B$11))/60</f>
        <v>43.8666666666667</v>
      </c>
    </row>
    <row r="4771" customFormat="false" ht="15" hidden="false" customHeight="false" outlineLevel="0" collapsed="false">
      <c r="A4771" s="6" t="s">
        <v>7488</v>
      </c>
      <c r="B4771" s="6" t="s">
        <v>7887</v>
      </c>
      <c r="C4771" s="6" t="n">
        <v>1790179019</v>
      </c>
      <c r="D4771" s="6" t="n">
        <v>1790180639</v>
      </c>
      <c r="E4771" s="9" t="n">
        <f aca="false">MAX(0,MIN(D4771,Scenario!$B$12)-MAX(C4771,Scenario!$B$11))/60</f>
        <v>27</v>
      </c>
    </row>
    <row r="4772" customFormat="false" ht="15" hidden="false" customHeight="false" outlineLevel="0" collapsed="false">
      <c r="A4772" s="6" t="s">
        <v>7574</v>
      </c>
      <c r="B4772" s="6" t="s">
        <v>7894</v>
      </c>
      <c r="C4772" s="6" t="n">
        <v>1790179101</v>
      </c>
      <c r="D4772" s="6" t="n">
        <v>1790181630</v>
      </c>
      <c r="E4772" s="9" t="n">
        <f aca="false">MAX(0,MIN(D4772,Scenario!$B$12)-MAX(C4772,Scenario!$B$11))/60</f>
        <v>42.15</v>
      </c>
    </row>
    <row r="4773" customFormat="false" ht="15" hidden="false" customHeight="false" outlineLevel="0" collapsed="false">
      <c r="A4773" s="6" t="s">
        <v>7576</v>
      </c>
      <c r="B4773" s="6" t="s">
        <v>7893</v>
      </c>
      <c r="C4773" s="6" t="n">
        <v>1790179502</v>
      </c>
      <c r="D4773" s="6" t="n">
        <v>1790184888</v>
      </c>
      <c r="E4773" s="9" t="n">
        <f aca="false">MAX(0,MIN(D4773,Scenario!$B$12)-MAX(C4773,Scenario!$B$11))/60</f>
        <v>89.7666666666667</v>
      </c>
    </row>
    <row r="4774" customFormat="false" ht="15" hidden="false" customHeight="false" outlineLevel="0" collapsed="false">
      <c r="A4774" s="6" t="s">
        <v>7578</v>
      </c>
      <c r="B4774" s="6" t="s">
        <v>7891</v>
      </c>
      <c r="C4774" s="6" t="n">
        <v>1790179516</v>
      </c>
      <c r="D4774" s="6" t="n">
        <v>1790184136</v>
      </c>
      <c r="E4774" s="9" t="n">
        <f aca="false">MAX(0,MIN(D4774,Scenario!$B$12)-MAX(C4774,Scenario!$B$11))/60</f>
        <v>77</v>
      </c>
    </row>
    <row r="4775" customFormat="false" ht="15" hidden="false" customHeight="false" outlineLevel="0" collapsed="false">
      <c r="A4775" s="6" t="s">
        <v>7580</v>
      </c>
      <c r="B4775" s="6" t="s">
        <v>7892</v>
      </c>
      <c r="C4775" s="6" t="n">
        <v>1790179919</v>
      </c>
      <c r="D4775" s="6" t="n">
        <v>1790184282</v>
      </c>
      <c r="E4775" s="9" t="n">
        <f aca="false">MAX(0,MIN(D4775,Scenario!$B$12)-MAX(C4775,Scenario!$B$11))/60</f>
        <v>72.7166666666667</v>
      </c>
    </row>
    <row r="4776" customFormat="false" ht="15" hidden="false" customHeight="false" outlineLevel="0" collapsed="false">
      <c r="A4776" s="6" t="s">
        <v>7584</v>
      </c>
      <c r="B4776" s="6" t="s">
        <v>7899</v>
      </c>
      <c r="C4776" s="6" t="n">
        <v>1790180643</v>
      </c>
      <c r="D4776" s="6" t="n">
        <v>1790181765</v>
      </c>
      <c r="E4776" s="9" t="n">
        <f aca="false">MAX(0,MIN(D4776,Scenario!$B$12)-MAX(C4776,Scenario!$B$11))/60</f>
        <v>18.7</v>
      </c>
    </row>
    <row r="4777" customFormat="false" ht="15" hidden="false" customHeight="false" outlineLevel="0" collapsed="false">
      <c r="A4777" s="6" t="s">
        <v>7582</v>
      </c>
      <c r="B4777" s="6" t="s">
        <v>7887</v>
      </c>
      <c r="C4777" s="6" t="n">
        <v>1790180683</v>
      </c>
      <c r="D4777" s="6" t="n">
        <v>1790181397</v>
      </c>
      <c r="E4777" s="9" t="n">
        <f aca="false">MAX(0,MIN(D4777,Scenario!$B$12)-MAX(C4777,Scenario!$B$11))/60</f>
        <v>11.9</v>
      </c>
    </row>
    <row r="4778" customFormat="false" ht="15" hidden="false" customHeight="false" outlineLevel="0" collapsed="false">
      <c r="A4778" s="6" t="s">
        <v>7586</v>
      </c>
      <c r="B4778" s="6" t="s">
        <v>7889</v>
      </c>
      <c r="C4778" s="6" t="n">
        <v>1790181033</v>
      </c>
      <c r="D4778" s="6" t="n">
        <v>1790181515</v>
      </c>
      <c r="E4778" s="9" t="n">
        <f aca="false">MAX(0,MIN(D4778,Scenario!$B$12)-MAX(C4778,Scenario!$B$11))/60</f>
        <v>8.03333333333333</v>
      </c>
    </row>
    <row r="4779" customFormat="false" ht="15" hidden="false" customHeight="false" outlineLevel="0" collapsed="false">
      <c r="A4779" s="6" t="s">
        <v>7384</v>
      </c>
      <c r="B4779" s="6" t="s">
        <v>7895</v>
      </c>
      <c r="C4779" s="6" t="n">
        <v>1790181209</v>
      </c>
      <c r="D4779" s="6" t="n">
        <v>1790184677</v>
      </c>
      <c r="E4779" s="9" t="n">
        <f aca="false">MAX(0,MIN(D4779,Scenario!$B$12)-MAX(C4779,Scenario!$B$11))/60</f>
        <v>57.8</v>
      </c>
    </row>
    <row r="4780" customFormat="false" ht="15" hidden="false" customHeight="false" outlineLevel="0" collapsed="false">
      <c r="A4780" s="6" t="s">
        <v>7582</v>
      </c>
      <c r="B4780" s="6" t="s">
        <v>7894</v>
      </c>
      <c r="C4780" s="6" t="n">
        <v>1790181667</v>
      </c>
      <c r="D4780" s="6" t="n">
        <v>1790183047</v>
      </c>
      <c r="E4780" s="9" t="n">
        <f aca="false">MAX(0,MIN(D4780,Scenario!$B$12)-MAX(C4780,Scenario!$B$11))/60</f>
        <v>23</v>
      </c>
    </row>
    <row r="4781" customFormat="false" ht="15" hidden="false" customHeight="false" outlineLevel="0" collapsed="false">
      <c r="A4781" s="6" t="s">
        <v>7586</v>
      </c>
      <c r="B4781" s="6" t="s">
        <v>7890</v>
      </c>
      <c r="C4781" s="6" t="n">
        <v>1790181695</v>
      </c>
      <c r="D4781" s="6" t="n">
        <v>1790184282</v>
      </c>
      <c r="E4781" s="9" t="n">
        <f aca="false">MAX(0,MIN(D4781,Scenario!$B$12)-MAX(C4781,Scenario!$B$11))/60</f>
        <v>43.1166666666667</v>
      </c>
    </row>
    <row r="4782" customFormat="false" ht="15" hidden="false" customHeight="false" outlineLevel="0" collapsed="false">
      <c r="A4782" s="6" t="s">
        <v>7588</v>
      </c>
      <c r="B4782" s="6" t="s">
        <v>7897</v>
      </c>
      <c r="C4782" s="6" t="n">
        <v>1790182826</v>
      </c>
      <c r="D4782" s="6" t="n">
        <v>1790186666</v>
      </c>
      <c r="E4782" s="9" t="n">
        <f aca="false">MAX(0,MIN(D4782,Scenario!$B$12)-MAX(C4782,Scenario!$B$11))/60</f>
        <v>64</v>
      </c>
    </row>
    <row r="4783" customFormat="false" ht="15" hidden="false" customHeight="false" outlineLevel="0" collapsed="false">
      <c r="A4783" s="6" t="s">
        <v>7590</v>
      </c>
      <c r="B4783" s="6" t="s">
        <v>7896</v>
      </c>
      <c r="C4783" s="6" t="n">
        <v>1790182859</v>
      </c>
      <c r="D4783" s="6" t="n">
        <v>1790184732</v>
      </c>
      <c r="E4783" s="9" t="n">
        <f aca="false">MAX(0,MIN(D4783,Scenario!$B$12)-MAX(C4783,Scenario!$B$11))/60</f>
        <v>31.2166666666667</v>
      </c>
    </row>
    <row r="4784" customFormat="false" ht="15" hidden="false" customHeight="false" outlineLevel="0" collapsed="false">
      <c r="A4784" s="6" t="s">
        <v>7574</v>
      </c>
      <c r="B4784" s="6" t="s">
        <v>7894</v>
      </c>
      <c r="C4784" s="6" t="n">
        <v>1790183075</v>
      </c>
      <c r="D4784" s="6" t="n">
        <v>1790185269</v>
      </c>
      <c r="E4784" s="9" t="n">
        <f aca="false">MAX(0,MIN(D4784,Scenario!$B$12)-MAX(C4784,Scenario!$B$11))/60</f>
        <v>36.5666666666667</v>
      </c>
    </row>
    <row r="4785" customFormat="false" ht="15" hidden="false" customHeight="false" outlineLevel="0" collapsed="false">
      <c r="A4785" s="6" t="s">
        <v>7592</v>
      </c>
      <c r="B4785" s="6" t="s">
        <v>7899</v>
      </c>
      <c r="C4785" s="6" t="n">
        <v>1790183194</v>
      </c>
      <c r="D4785" s="6" t="n">
        <v>1790183965</v>
      </c>
      <c r="E4785" s="9" t="n">
        <f aca="false">MAX(0,MIN(D4785,Scenario!$B$12)-MAX(C4785,Scenario!$B$11))/60</f>
        <v>12.85</v>
      </c>
    </row>
    <row r="4786" customFormat="false" ht="15" hidden="false" customHeight="false" outlineLevel="0" collapsed="false">
      <c r="A4786" s="6" t="s">
        <v>7594</v>
      </c>
      <c r="B4786" s="6" t="s">
        <v>7899</v>
      </c>
      <c r="C4786" s="6" t="n">
        <v>1790184025</v>
      </c>
      <c r="D4786" s="6" t="n">
        <v>1790185621</v>
      </c>
      <c r="E4786" s="9" t="n">
        <f aca="false">MAX(0,MIN(D4786,Scenario!$B$12)-MAX(C4786,Scenario!$B$11))/60</f>
        <v>26.6</v>
      </c>
    </row>
    <row r="4787" customFormat="false" ht="15" hidden="false" customHeight="false" outlineLevel="0" collapsed="false">
      <c r="A4787" s="6" t="s">
        <v>7376</v>
      </c>
      <c r="B4787" s="6" t="s">
        <v>7891</v>
      </c>
      <c r="C4787" s="6" t="n">
        <v>1790184183</v>
      </c>
      <c r="D4787" s="6" t="n">
        <v>1790186849</v>
      </c>
      <c r="E4787" s="9" t="n">
        <f aca="false">MAX(0,MIN(D4787,Scenario!$B$12)-MAX(C4787,Scenario!$B$11))/60</f>
        <v>44.4333333333333</v>
      </c>
    </row>
    <row r="4788" customFormat="false" ht="15" hidden="false" customHeight="false" outlineLevel="0" collapsed="false">
      <c r="A4788" s="6" t="s">
        <v>7570</v>
      </c>
      <c r="B4788" s="6" t="s">
        <v>7892</v>
      </c>
      <c r="C4788" s="6" t="n">
        <v>1790184294</v>
      </c>
      <c r="D4788" s="6" t="n">
        <v>1790184974</v>
      </c>
      <c r="E4788" s="9" t="n">
        <f aca="false">MAX(0,MIN(D4788,Scenario!$B$12)-MAX(C4788,Scenario!$B$11))/60</f>
        <v>11.3333333333333</v>
      </c>
    </row>
    <row r="4789" customFormat="false" ht="15" hidden="false" customHeight="false" outlineLevel="0" collapsed="false">
      <c r="A4789" s="6" t="s">
        <v>7598</v>
      </c>
      <c r="B4789" s="6" t="s">
        <v>7895</v>
      </c>
      <c r="C4789" s="6" t="n">
        <v>1790186157</v>
      </c>
      <c r="D4789" s="6" t="n">
        <v>1790186730</v>
      </c>
      <c r="E4789" s="9" t="n">
        <f aca="false">MAX(0,MIN(D4789,Scenario!$B$12)-MAX(C4789,Scenario!$B$11))/60</f>
        <v>9.55</v>
      </c>
    </row>
    <row r="4790" customFormat="false" ht="15" hidden="false" customHeight="false" outlineLevel="0" collapsed="false">
      <c r="A4790" s="6" t="s">
        <v>7598</v>
      </c>
      <c r="B4790" s="6" t="s">
        <v>7895</v>
      </c>
      <c r="C4790" s="6" t="n">
        <v>1790187635</v>
      </c>
      <c r="D4790" s="6" t="n">
        <v>1790188951</v>
      </c>
      <c r="E4790" s="9" t="n">
        <f aca="false">MAX(0,MIN(D4790,Scenario!$B$12)-MAX(C4790,Scenario!$B$11))/60</f>
        <v>21.9333333333333</v>
      </c>
    </row>
    <row r="4791" customFormat="false" ht="15" hidden="false" customHeight="false" outlineLevel="0" collapsed="false">
      <c r="A4791" s="6" t="s">
        <v>7600</v>
      </c>
      <c r="B4791" s="6" t="s">
        <v>7896</v>
      </c>
      <c r="C4791" s="6" t="n">
        <v>1790188804</v>
      </c>
      <c r="D4791" s="6" t="n">
        <v>1790189899</v>
      </c>
      <c r="E4791" s="9" t="n">
        <f aca="false">MAX(0,MIN(D4791,Scenario!$B$12)-MAX(C4791,Scenario!$B$11))/60</f>
        <v>18.25</v>
      </c>
    </row>
    <row r="4792" customFormat="false" ht="15" hidden="false" customHeight="false" outlineLevel="0" collapsed="false">
      <c r="A4792" s="6" t="s">
        <v>7568</v>
      </c>
      <c r="B4792" s="6" t="s">
        <v>7893</v>
      </c>
      <c r="C4792" s="6" t="n">
        <v>1790188812</v>
      </c>
      <c r="D4792" s="6" t="n">
        <v>1790191091</v>
      </c>
      <c r="E4792" s="9" t="n">
        <f aca="false">MAX(0,MIN(D4792,Scenario!$B$12)-MAX(C4792,Scenario!$B$11))/60</f>
        <v>37.9833333333333</v>
      </c>
    </row>
    <row r="4793" customFormat="false" ht="15" hidden="false" customHeight="false" outlineLevel="0" collapsed="false">
      <c r="A4793" s="6" t="s">
        <v>7602</v>
      </c>
      <c r="B4793" s="6" t="s">
        <v>7894</v>
      </c>
      <c r="C4793" s="6" t="n">
        <v>1790188974</v>
      </c>
      <c r="D4793" s="6" t="n">
        <v>1790190786</v>
      </c>
      <c r="E4793" s="9" t="n">
        <f aca="false">MAX(0,MIN(D4793,Scenario!$B$12)-MAX(C4793,Scenario!$B$11))/60</f>
        <v>30.2</v>
      </c>
    </row>
    <row r="4794" customFormat="false" ht="15" hidden="false" customHeight="false" outlineLevel="0" collapsed="false">
      <c r="A4794" s="6" t="s">
        <v>7604</v>
      </c>
      <c r="B4794" s="6" t="s">
        <v>7897</v>
      </c>
      <c r="C4794" s="6" t="n">
        <v>1790189192</v>
      </c>
      <c r="D4794" s="6" t="n">
        <v>1790190018</v>
      </c>
      <c r="E4794" s="9" t="n">
        <f aca="false">MAX(0,MIN(D4794,Scenario!$B$12)-MAX(C4794,Scenario!$B$11))/60</f>
        <v>13.7666666666667</v>
      </c>
    </row>
    <row r="4795" customFormat="false" ht="15" hidden="false" customHeight="false" outlineLevel="0" collapsed="false">
      <c r="A4795" s="6" t="s">
        <v>7606</v>
      </c>
      <c r="B4795" s="6" t="s">
        <v>7899</v>
      </c>
      <c r="C4795" s="6" t="n">
        <v>1790192601</v>
      </c>
      <c r="D4795" s="6" t="n">
        <v>1790193886</v>
      </c>
      <c r="E4795" s="9" t="n">
        <f aca="false">MAX(0,MIN(D4795,Scenario!$B$12)-MAX(C4795,Scenario!$B$11))/60</f>
        <v>21.4166666666667</v>
      </c>
    </row>
    <row r="4796" customFormat="false" ht="15" hidden="false" customHeight="false" outlineLevel="0" collapsed="false">
      <c r="A4796" s="6" t="s">
        <v>7608</v>
      </c>
      <c r="B4796" s="6" t="s">
        <v>7896</v>
      </c>
      <c r="C4796" s="6" t="n">
        <v>1790192837</v>
      </c>
      <c r="D4796" s="6" t="n">
        <v>1790194886</v>
      </c>
      <c r="E4796" s="9" t="n">
        <f aca="false">MAX(0,MIN(D4796,Scenario!$B$12)-MAX(C4796,Scenario!$B$11))/60</f>
        <v>34.15</v>
      </c>
    </row>
    <row r="4797" customFormat="false" ht="15" hidden="false" customHeight="false" outlineLevel="0" collapsed="false">
      <c r="A4797" s="6" t="s">
        <v>7610</v>
      </c>
      <c r="B4797" s="6" t="s">
        <v>7897</v>
      </c>
      <c r="C4797" s="6" t="n">
        <v>1790194915</v>
      </c>
      <c r="D4797" s="6" t="n">
        <v>1790196518</v>
      </c>
      <c r="E4797" s="9" t="n">
        <f aca="false">MAX(0,MIN(D4797,Scenario!$B$12)-MAX(C4797,Scenario!$B$11))/60</f>
        <v>26.7166666666667</v>
      </c>
    </row>
    <row r="4798" customFormat="false" ht="15" hidden="false" customHeight="false" outlineLevel="0" collapsed="false">
      <c r="A4798" s="6" t="s">
        <v>7608</v>
      </c>
      <c r="B4798" s="6" t="s">
        <v>7896</v>
      </c>
      <c r="C4798" s="6" t="n">
        <v>1790196163</v>
      </c>
      <c r="D4798" s="6" t="n">
        <v>1790199875</v>
      </c>
      <c r="E4798" s="9" t="n">
        <f aca="false">MAX(0,MIN(D4798,Scenario!$B$12)-MAX(C4798,Scenario!$B$11))/60</f>
        <v>61.8666666666667</v>
      </c>
    </row>
    <row r="4799" customFormat="false" ht="15" hidden="false" customHeight="false" outlineLevel="0" collapsed="false">
      <c r="A4799" s="6" t="s">
        <v>7612</v>
      </c>
      <c r="B4799" s="6" t="s">
        <v>7895</v>
      </c>
      <c r="C4799" s="6" t="n">
        <v>1790198871</v>
      </c>
      <c r="D4799" s="6" t="n">
        <v>1790202679</v>
      </c>
      <c r="E4799" s="9" t="n">
        <f aca="false">MAX(0,MIN(D4799,Scenario!$B$12)-MAX(C4799,Scenario!$B$11))/60</f>
        <v>63.4666666666667</v>
      </c>
    </row>
    <row r="4800" customFormat="false" ht="15" hidden="false" customHeight="false" outlineLevel="0" collapsed="false">
      <c r="A4800" s="6" t="s">
        <v>7568</v>
      </c>
      <c r="B4800" s="6" t="s">
        <v>7897</v>
      </c>
      <c r="C4800" s="6" t="n">
        <v>1790207527</v>
      </c>
      <c r="D4800" s="6" t="n">
        <v>1790208065</v>
      </c>
      <c r="E4800" s="9" t="n">
        <f aca="false">MAX(0,MIN(D4800,Scenario!$B$12)-MAX(C4800,Scenario!$B$11))/60</f>
        <v>8.96666666666667</v>
      </c>
    </row>
    <row r="4801" customFormat="false" ht="15" hidden="false" customHeight="false" outlineLevel="0" collapsed="false">
      <c r="A4801" s="6" t="s">
        <v>7614</v>
      </c>
      <c r="B4801" s="6" t="s">
        <v>7882</v>
      </c>
      <c r="C4801" s="6" t="n">
        <v>1790228921</v>
      </c>
      <c r="D4801" s="6" t="n">
        <v>1790233758</v>
      </c>
      <c r="E4801" s="9" t="n">
        <f aca="false">MAX(0,MIN(D4801,Scenario!$B$12)-MAX(C4801,Scenario!$B$11))/60</f>
        <v>80.6166666666667</v>
      </c>
    </row>
    <row r="4802" customFormat="false" ht="15" hidden="false" customHeight="false" outlineLevel="0" collapsed="false">
      <c r="A4802" s="6" t="s">
        <v>7616</v>
      </c>
      <c r="B4802" s="6" t="s">
        <v>7888</v>
      </c>
      <c r="C4802" s="6" t="n">
        <v>1790233238</v>
      </c>
      <c r="D4802" s="6" t="n">
        <v>1790234535</v>
      </c>
      <c r="E4802" s="9" t="n">
        <f aca="false">MAX(0,MIN(D4802,Scenario!$B$12)-MAX(C4802,Scenario!$B$11))/60</f>
        <v>21.6166666666667</v>
      </c>
    </row>
    <row r="4803" customFormat="false" ht="15" hidden="false" customHeight="false" outlineLevel="0" collapsed="false">
      <c r="A4803" s="6" t="s">
        <v>7618</v>
      </c>
      <c r="B4803" s="6" t="s">
        <v>7883</v>
      </c>
      <c r="C4803" s="6" t="n">
        <v>1790234978</v>
      </c>
      <c r="D4803" s="6" t="n">
        <v>1790239364</v>
      </c>
      <c r="E4803" s="9" t="n">
        <f aca="false">MAX(0,MIN(D4803,Scenario!$B$12)-MAX(C4803,Scenario!$B$11))/60</f>
        <v>73.1</v>
      </c>
    </row>
    <row r="4804" customFormat="false" ht="15" hidden="false" customHeight="false" outlineLevel="0" collapsed="false">
      <c r="A4804" s="6" t="s">
        <v>7620</v>
      </c>
      <c r="B4804" s="6" t="s">
        <v>7884</v>
      </c>
      <c r="C4804" s="6" t="n">
        <v>1790235837</v>
      </c>
      <c r="D4804" s="6" t="n">
        <v>1790236934</v>
      </c>
      <c r="E4804" s="9" t="n">
        <f aca="false">MAX(0,MIN(D4804,Scenario!$B$12)-MAX(C4804,Scenario!$B$11))/60</f>
        <v>18.2833333333333</v>
      </c>
    </row>
    <row r="4805" customFormat="false" ht="15" hidden="false" customHeight="false" outlineLevel="0" collapsed="false">
      <c r="A4805" s="6" t="s">
        <v>7518</v>
      </c>
      <c r="B4805" s="6" t="s">
        <v>7885</v>
      </c>
      <c r="C4805" s="6" t="n">
        <v>1790236140</v>
      </c>
      <c r="D4805" s="6" t="n">
        <v>1790237534</v>
      </c>
      <c r="E4805" s="9" t="n">
        <f aca="false">MAX(0,MIN(D4805,Scenario!$B$12)-MAX(C4805,Scenario!$B$11))/60</f>
        <v>23.2333333333333</v>
      </c>
    </row>
    <row r="4806" customFormat="false" ht="15" hidden="false" customHeight="false" outlineLevel="0" collapsed="false">
      <c r="A4806" s="6" t="s">
        <v>7622</v>
      </c>
      <c r="B4806" s="6" t="s">
        <v>7898</v>
      </c>
      <c r="C4806" s="6" t="n">
        <v>1790237341</v>
      </c>
      <c r="D4806" s="6" t="n">
        <v>1790241270</v>
      </c>
      <c r="E4806" s="9" t="n">
        <f aca="false">MAX(0,MIN(D4806,Scenario!$B$12)-MAX(C4806,Scenario!$B$11))/60</f>
        <v>65.4833333333333</v>
      </c>
    </row>
    <row r="4807" customFormat="false" ht="15" hidden="false" customHeight="false" outlineLevel="0" collapsed="false">
      <c r="A4807" s="6" t="s">
        <v>7624</v>
      </c>
      <c r="B4807" s="6" t="s">
        <v>7882</v>
      </c>
      <c r="C4807" s="6" t="n">
        <v>1790237661</v>
      </c>
      <c r="D4807" s="6" t="n">
        <v>1790239251</v>
      </c>
      <c r="E4807" s="9" t="n">
        <f aca="false">MAX(0,MIN(D4807,Scenario!$B$12)-MAX(C4807,Scenario!$B$11))/60</f>
        <v>26.5</v>
      </c>
    </row>
    <row r="4808" customFormat="false" ht="15" hidden="false" customHeight="false" outlineLevel="0" collapsed="false">
      <c r="A4808" s="6" t="s">
        <v>7626</v>
      </c>
      <c r="B4808" s="6" t="s">
        <v>7884</v>
      </c>
      <c r="C4808" s="6" t="n">
        <v>1790237741</v>
      </c>
      <c r="D4808" s="6" t="n">
        <v>1790238883</v>
      </c>
      <c r="E4808" s="9" t="n">
        <f aca="false">MAX(0,MIN(D4808,Scenario!$B$12)-MAX(C4808,Scenario!$B$11))/60</f>
        <v>19.0333333333333</v>
      </c>
    </row>
    <row r="4809" customFormat="false" ht="15" hidden="false" customHeight="false" outlineLevel="0" collapsed="false">
      <c r="A4809" s="6" t="s">
        <v>7628</v>
      </c>
      <c r="B4809" s="6" t="s">
        <v>7887</v>
      </c>
      <c r="C4809" s="6" t="n">
        <v>1790240830</v>
      </c>
      <c r="D4809" s="6" t="n">
        <v>1790241424</v>
      </c>
      <c r="E4809" s="9" t="n">
        <f aca="false">MAX(0,MIN(D4809,Scenario!$B$12)-MAX(C4809,Scenario!$B$11))/60</f>
        <v>9.9</v>
      </c>
    </row>
    <row r="4810" customFormat="false" ht="15" hidden="false" customHeight="false" outlineLevel="0" collapsed="false">
      <c r="A4810" s="6" t="s">
        <v>7630</v>
      </c>
      <c r="B4810" s="6" t="s">
        <v>7886</v>
      </c>
      <c r="C4810" s="6" t="n">
        <v>1790241776</v>
      </c>
      <c r="D4810" s="6" t="n">
        <v>1790246706</v>
      </c>
      <c r="E4810" s="9" t="n">
        <f aca="false">MAX(0,MIN(D4810,Scenario!$B$12)-MAX(C4810,Scenario!$B$11))/60</f>
        <v>82.1666666666667</v>
      </c>
    </row>
    <row r="4811" customFormat="false" ht="15" hidden="false" customHeight="false" outlineLevel="0" collapsed="false">
      <c r="A4811" s="6" t="s">
        <v>7632</v>
      </c>
      <c r="B4811" s="6" t="s">
        <v>7889</v>
      </c>
      <c r="C4811" s="6" t="n">
        <v>1790242790</v>
      </c>
      <c r="D4811" s="6" t="n">
        <v>1790244576</v>
      </c>
      <c r="E4811" s="9" t="n">
        <f aca="false">MAX(0,MIN(D4811,Scenario!$B$12)-MAX(C4811,Scenario!$B$11))/60</f>
        <v>29.7666666666667</v>
      </c>
    </row>
    <row r="4812" customFormat="false" ht="15" hidden="false" customHeight="false" outlineLevel="0" collapsed="false">
      <c r="A4812" s="6" t="s">
        <v>7634</v>
      </c>
      <c r="B4812" s="6" t="s">
        <v>7898</v>
      </c>
      <c r="C4812" s="6" t="n">
        <v>1790242960</v>
      </c>
      <c r="D4812" s="6" t="n">
        <v>1790245040</v>
      </c>
      <c r="E4812" s="9" t="n">
        <f aca="false">MAX(0,MIN(D4812,Scenario!$B$12)-MAX(C4812,Scenario!$B$11))/60</f>
        <v>34.6666666666667</v>
      </c>
    </row>
    <row r="4813" customFormat="false" ht="15" hidden="false" customHeight="false" outlineLevel="0" collapsed="false">
      <c r="A4813" s="6" t="s">
        <v>7636</v>
      </c>
      <c r="B4813" s="6" t="s">
        <v>7887</v>
      </c>
      <c r="C4813" s="6" t="n">
        <v>1790244759</v>
      </c>
      <c r="D4813" s="6" t="n">
        <v>1790245471</v>
      </c>
      <c r="E4813" s="9" t="n">
        <f aca="false">MAX(0,MIN(D4813,Scenario!$B$12)-MAX(C4813,Scenario!$B$11))/60</f>
        <v>11.8666666666667</v>
      </c>
    </row>
    <row r="4814" customFormat="false" ht="15" hidden="false" customHeight="false" outlineLevel="0" collapsed="false">
      <c r="A4814" s="6" t="s">
        <v>7638</v>
      </c>
      <c r="B4814" s="6" t="s">
        <v>7884</v>
      </c>
      <c r="C4814" s="6" t="n">
        <v>1790244808</v>
      </c>
      <c r="D4814" s="6" t="n">
        <v>1790246033</v>
      </c>
      <c r="E4814" s="9" t="n">
        <f aca="false">MAX(0,MIN(D4814,Scenario!$B$12)-MAX(C4814,Scenario!$B$11))/60</f>
        <v>20.4166666666667</v>
      </c>
    </row>
    <row r="4815" customFormat="false" ht="15" hidden="false" customHeight="false" outlineLevel="0" collapsed="false">
      <c r="A4815" s="6" t="s">
        <v>7640</v>
      </c>
      <c r="B4815" s="6" t="s">
        <v>7883</v>
      </c>
      <c r="C4815" s="6" t="n">
        <v>1790245373</v>
      </c>
      <c r="D4815" s="6" t="n">
        <v>1790246092</v>
      </c>
      <c r="E4815" s="9" t="n">
        <f aca="false">MAX(0,MIN(D4815,Scenario!$B$12)-MAX(C4815,Scenario!$B$11))/60</f>
        <v>11.9833333333333</v>
      </c>
    </row>
    <row r="4816" customFormat="false" ht="15" hidden="false" customHeight="false" outlineLevel="0" collapsed="false">
      <c r="A4816" s="6" t="s">
        <v>7642</v>
      </c>
      <c r="B4816" s="6" t="s">
        <v>7887</v>
      </c>
      <c r="C4816" s="6" t="n">
        <v>1790245861</v>
      </c>
      <c r="D4816" s="6" t="n">
        <v>1790247119</v>
      </c>
      <c r="E4816" s="9" t="n">
        <f aca="false">MAX(0,MIN(D4816,Scenario!$B$12)-MAX(C4816,Scenario!$B$11))/60</f>
        <v>20.9666666666667</v>
      </c>
    </row>
    <row r="4817" customFormat="false" ht="15" hidden="false" customHeight="false" outlineLevel="0" collapsed="false">
      <c r="A4817" s="6" t="s">
        <v>7644</v>
      </c>
      <c r="B4817" s="6" t="s">
        <v>7882</v>
      </c>
      <c r="C4817" s="6" t="n">
        <v>1790245929</v>
      </c>
      <c r="D4817" s="6" t="n">
        <v>1790248657</v>
      </c>
      <c r="E4817" s="9" t="n">
        <f aca="false">MAX(0,MIN(D4817,Scenario!$B$12)-MAX(C4817,Scenario!$B$11))/60</f>
        <v>45.4666666666667</v>
      </c>
    </row>
    <row r="4818" customFormat="false" ht="15" hidden="false" customHeight="false" outlineLevel="0" collapsed="false">
      <c r="A4818" s="6" t="s">
        <v>7646</v>
      </c>
      <c r="B4818" s="6" t="s">
        <v>7889</v>
      </c>
      <c r="C4818" s="6" t="n">
        <v>1790246277</v>
      </c>
      <c r="D4818" s="6" t="n">
        <v>1790249477</v>
      </c>
      <c r="E4818" s="9" t="n">
        <f aca="false">MAX(0,MIN(D4818,Scenario!$B$12)-MAX(C4818,Scenario!$B$11))/60</f>
        <v>53.3333333333333</v>
      </c>
    </row>
    <row r="4819" customFormat="false" ht="15" hidden="false" customHeight="false" outlineLevel="0" collapsed="false">
      <c r="A4819" s="6" t="s">
        <v>7648</v>
      </c>
      <c r="B4819" s="6" t="s">
        <v>7884</v>
      </c>
      <c r="C4819" s="6" t="n">
        <v>1790247081</v>
      </c>
      <c r="D4819" s="6" t="n">
        <v>1790247621</v>
      </c>
      <c r="E4819" s="9" t="n">
        <f aca="false">MAX(0,MIN(D4819,Scenario!$B$12)-MAX(C4819,Scenario!$B$11))/60</f>
        <v>9</v>
      </c>
    </row>
    <row r="4820" customFormat="false" ht="15" hidden="false" customHeight="false" outlineLevel="0" collapsed="false">
      <c r="A4820" s="6" t="s">
        <v>7650</v>
      </c>
      <c r="B4820" s="6" t="s">
        <v>7883</v>
      </c>
      <c r="C4820" s="6" t="n">
        <v>1790247331</v>
      </c>
      <c r="D4820" s="6" t="n">
        <v>1790247830</v>
      </c>
      <c r="E4820" s="9" t="n">
        <f aca="false">MAX(0,MIN(D4820,Scenario!$B$12)-MAX(C4820,Scenario!$B$11))/60</f>
        <v>8.31666666666667</v>
      </c>
    </row>
    <row r="4821" customFormat="false" ht="15" hidden="false" customHeight="false" outlineLevel="0" collapsed="false">
      <c r="A4821" s="6" t="s">
        <v>7648</v>
      </c>
      <c r="B4821" s="6" t="s">
        <v>7890</v>
      </c>
      <c r="C4821" s="6" t="n">
        <v>1790247681</v>
      </c>
      <c r="D4821" s="6" t="n">
        <v>1790251931</v>
      </c>
      <c r="E4821" s="9" t="n">
        <f aca="false">MAX(0,MIN(D4821,Scenario!$B$12)-MAX(C4821,Scenario!$B$11))/60</f>
        <v>70.8333333333333</v>
      </c>
    </row>
    <row r="4822" customFormat="false" ht="15" hidden="false" customHeight="false" outlineLevel="0" collapsed="false">
      <c r="A4822" s="6" t="s">
        <v>7640</v>
      </c>
      <c r="B4822" s="6" t="s">
        <v>7883</v>
      </c>
      <c r="C4822" s="6" t="n">
        <v>1790247842</v>
      </c>
      <c r="D4822" s="6" t="n">
        <v>1790248312</v>
      </c>
      <c r="E4822" s="9" t="n">
        <f aca="false">MAX(0,MIN(D4822,Scenario!$B$12)-MAX(C4822,Scenario!$B$11))/60</f>
        <v>7.83333333333333</v>
      </c>
    </row>
    <row r="4823" customFormat="false" ht="15" hidden="false" customHeight="false" outlineLevel="0" collapsed="false">
      <c r="A4823" s="6" t="s">
        <v>7642</v>
      </c>
      <c r="B4823" s="6" t="s">
        <v>7887</v>
      </c>
      <c r="C4823" s="6" t="n">
        <v>1790248431</v>
      </c>
      <c r="D4823" s="6" t="n">
        <v>1790250256</v>
      </c>
      <c r="E4823" s="9" t="n">
        <f aca="false">MAX(0,MIN(D4823,Scenario!$B$12)-MAX(C4823,Scenario!$B$11))/60</f>
        <v>30.4166666666667</v>
      </c>
    </row>
    <row r="4824" customFormat="false" ht="15" hidden="false" customHeight="false" outlineLevel="0" collapsed="false">
      <c r="A4824" s="6" t="s">
        <v>7652</v>
      </c>
      <c r="B4824" s="6" t="s">
        <v>7891</v>
      </c>
      <c r="C4824" s="6" t="n">
        <v>1790248652</v>
      </c>
      <c r="D4824" s="6" t="n">
        <v>1790250539</v>
      </c>
      <c r="E4824" s="9" t="n">
        <f aca="false">MAX(0,MIN(D4824,Scenario!$B$12)-MAX(C4824,Scenario!$B$11))/60</f>
        <v>31.45</v>
      </c>
    </row>
    <row r="4825" customFormat="false" ht="15" hidden="false" customHeight="false" outlineLevel="0" collapsed="false">
      <c r="A4825" s="6" t="s">
        <v>7654</v>
      </c>
      <c r="B4825" s="6" t="s">
        <v>7892</v>
      </c>
      <c r="C4825" s="6" t="n">
        <v>1790248941</v>
      </c>
      <c r="D4825" s="6" t="n">
        <v>1790250807</v>
      </c>
      <c r="E4825" s="9" t="n">
        <f aca="false">MAX(0,MIN(D4825,Scenario!$B$12)-MAX(C4825,Scenario!$B$11))/60</f>
        <v>31.1</v>
      </c>
    </row>
    <row r="4826" customFormat="false" ht="15" hidden="false" customHeight="false" outlineLevel="0" collapsed="false">
      <c r="A4826" s="6" t="s">
        <v>7656</v>
      </c>
      <c r="B4826" s="6" t="s">
        <v>7885</v>
      </c>
      <c r="C4826" s="6" t="n">
        <v>1790249131</v>
      </c>
      <c r="D4826" s="6" t="n">
        <v>1790250411</v>
      </c>
      <c r="E4826" s="9" t="n">
        <f aca="false">MAX(0,MIN(D4826,Scenario!$B$12)-MAX(C4826,Scenario!$B$11))/60</f>
        <v>21.3333333333333</v>
      </c>
    </row>
    <row r="4827" customFormat="false" ht="15" hidden="false" customHeight="false" outlineLevel="0" collapsed="false">
      <c r="A4827" s="6" t="s">
        <v>7658</v>
      </c>
      <c r="B4827" s="6" t="s">
        <v>7884</v>
      </c>
      <c r="C4827" s="6" t="n">
        <v>1790249232</v>
      </c>
      <c r="D4827" s="6" t="n">
        <v>1790252230</v>
      </c>
      <c r="E4827" s="9" t="n">
        <f aca="false">MAX(0,MIN(D4827,Scenario!$B$12)-MAX(C4827,Scenario!$B$11))/60</f>
        <v>49.9666666666667</v>
      </c>
    </row>
    <row r="4828" customFormat="false" ht="15" hidden="false" customHeight="false" outlineLevel="0" collapsed="false">
      <c r="A4828" s="6" t="s">
        <v>7660</v>
      </c>
      <c r="B4828" s="6" t="s">
        <v>7898</v>
      </c>
      <c r="C4828" s="6" t="n">
        <v>1790249442</v>
      </c>
      <c r="D4828" s="6" t="n">
        <v>1790250146</v>
      </c>
      <c r="E4828" s="9" t="n">
        <f aca="false">MAX(0,MIN(D4828,Scenario!$B$12)-MAX(C4828,Scenario!$B$11))/60</f>
        <v>11.7333333333333</v>
      </c>
    </row>
    <row r="4829" customFormat="false" ht="15" hidden="false" customHeight="false" outlineLevel="0" collapsed="false">
      <c r="A4829" s="6" t="s">
        <v>7662</v>
      </c>
      <c r="B4829" s="6" t="s">
        <v>7883</v>
      </c>
      <c r="C4829" s="6" t="n">
        <v>1790249601</v>
      </c>
      <c r="D4829" s="6" t="n">
        <v>1790253339</v>
      </c>
      <c r="E4829" s="9" t="n">
        <f aca="false">MAX(0,MIN(D4829,Scenario!$B$12)-MAX(C4829,Scenario!$B$11))/60</f>
        <v>62.3</v>
      </c>
    </row>
    <row r="4830" customFormat="false" ht="15" hidden="false" customHeight="false" outlineLevel="0" collapsed="false">
      <c r="A4830" s="6" t="s">
        <v>7664</v>
      </c>
      <c r="B4830" s="6" t="s">
        <v>7887</v>
      </c>
      <c r="C4830" s="6" t="n">
        <v>1790250304</v>
      </c>
      <c r="D4830" s="6" t="n">
        <v>1790254593</v>
      </c>
      <c r="E4830" s="9" t="n">
        <f aca="false">MAX(0,MIN(D4830,Scenario!$B$12)-MAX(C4830,Scenario!$B$11))/60</f>
        <v>71.4833333333333</v>
      </c>
    </row>
    <row r="4831" customFormat="false" ht="15" hidden="false" customHeight="false" outlineLevel="0" collapsed="false">
      <c r="A4831" s="6" t="s">
        <v>7666</v>
      </c>
      <c r="B4831" s="6" t="s">
        <v>7886</v>
      </c>
      <c r="C4831" s="6" t="n">
        <v>1790251710</v>
      </c>
      <c r="D4831" s="6" t="n">
        <v>1790257043</v>
      </c>
      <c r="E4831" s="9" t="n">
        <f aca="false">MAX(0,MIN(D4831,Scenario!$B$12)-MAX(C4831,Scenario!$B$11))/60</f>
        <v>88.8833333333333</v>
      </c>
    </row>
    <row r="4832" customFormat="false" ht="15" hidden="false" customHeight="false" outlineLevel="0" collapsed="false">
      <c r="A4832" s="6" t="s">
        <v>7668</v>
      </c>
      <c r="B4832" s="6" t="s">
        <v>7888</v>
      </c>
      <c r="C4832" s="6" t="n">
        <v>1790251805</v>
      </c>
      <c r="D4832" s="6" t="n">
        <v>1790253368</v>
      </c>
      <c r="E4832" s="9" t="n">
        <f aca="false">MAX(0,MIN(D4832,Scenario!$B$12)-MAX(C4832,Scenario!$B$11))/60</f>
        <v>26.05</v>
      </c>
    </row>
    <row r="4833" customFormat="false" ht="15" hidden="false" customHeight="false" outlineLevel="0" collapsed="false">
      <c r="A4833" s="6" t="s">
        <v>7660</v>
      </c>
      <c r="B4833" s="6" t="s">
        <v>7898</v>
      </c>
      <c r="C4833" s="6" t="n">
        <v>1790252004</v>
      </c>
      <c r="D4833" s="6" t="n">
        <v>1790252737</v>
      </c>
      <c r="E4833" s="9" t="n">
        <f aca="false">MAX(0,MIN(D4833,Scenario!$B$12)-MAX(C4833,Scenario!$B$11))/60</f>
        <v>12.2166666666667</v>
      </c>
    </row>
    <row r="4834" customFormat="false" ht="15" hidden="false" customHeight="false" outlineLevel="0" collapsed="false">
      <c r="A4834" s="6" t="s">
        <v>7654</v>
      </c>
      <c r="B4834" s="6" t="s">
        <v>7892</v>
      </c>
      <c r="C4834" s="6" t="n">
        <v>1790252649</v>
      </c>
      <c r="D4834" s="6" t="n">
        <v>1790257797</v>
      </c>
      <c r="E4834" s="9" t="n">
        <f aca="false">MAX(0,MIN(D4834,Scenario!$B$12)-MAX(C4834,Scenario!$B$11))/60</f>
        <v>85.8</v>
      </c>
    </row>
    <row r="4835" customFormat="false" ht="15" hidden="false" customHeight="false" outlineLevel="0" collapsed="false">
      <c r="A4835" s="6" t="s">
        <v>7672</v>
      </c>
      <c r="B4835" s="6" t="s">
        <v>7885</v>
      </c>
      <c r="C4835" s="6" t="n">
        <v>1790252730</v>
      </c>
      <c r="D4835" s="6" t="n">
        <v>1790254862</v>
      </c>
      <c r="E4835" s="9" t="n">
        <f aca="false">MAX(0,MIN(D4835,Scenario!$B$12)-MAX(C4835,Scenario!$B$11))/60</f>
        <v>35.5333333333333</v>
      </c>
    </row>
    <row r="4836" customFormat="false" ht="15" hidden="false" customHeight="false" outlineLevel="0" collapsed="false">
      <c r="A4836" s="6" t="s">
        <v>7670</v>
      </c>
      <c r="B4836" s="6" t="s">
        <v>7891</v>
      </c>
      <c r="C4836" s="6" t="n">
        <v>1790252752</v>
      </c>
      <c r="D4836" s="6" t="n">
        <v>1790254372</v>
      </c>
      <c r="E4836" s="9" t="n">
        <f aca="false">MAX(0,MIN(D4836,Scenario!$B$12)-MAX(C4836,Scenario!$B$11))/60</f>
        <v>27</v>
      </c>
    </row>
    <row r="4837" customFormat="false" ht="15" hidden="false" customHeight="false" outlineLevel="0" collapsed="false">
      <c r="A4837" s="6" t="s">
        <v>7674</v>
      </c>
      <c r="B4837" s="6" t="s">
        <v>7890</v>
      </c>
      <c r="C4837" s="6" t="n">
        <v>1790252784</v>
      </c>
      <c r="D4837" s="6" t="n">
        <v>1790254357</v>
      </c>
      <c r="E4837" s="9" t="n">
        <f aca="false">MAX(0,MIN(D4837,Scenario!$B$12)-MAX(C4837,Scenario!$B$11))/60</f>
        <v>26.2166666666667</v>
      </c>
    </row>
    <row r="4838" customFormat="false" ht="15" hidden="false" customHeight="false" outlineLevel="0" collapsed="false">
      <c r="A4838" s="6" t="s">
        <v>7676</v>
      </c>
      <c r="B4838" s="6" t="s">
        <v>7898</v>
      </c>
      <c r="C4838" s="6" t="n">
        <v>1790253170</v>
      </c>
      <c r="D4838" s="6" t="n">
        <v>1790255372</v>
      </c>
      <c r="E4838" s="9" t="n">
        <f aca="false">MAX(0,MIN(D4838,Scenario!$B$12)-MAX(C4838,Scenario!$B$11))/60</f>
        <v>36.7</v>
      </c>
    </row>
    <row r="4839" customFormat="false" ht="15" hidden="false" customHeight="false" outlineLevel="0" collapsed="false">
      <c r="A4839" s="6" t="s">
        <v>7680</v>
      </c>
      <c r="B4839" s="6" t="s">
        <v>7890</v>
      </c>
      <c r="C4839" s="6" t="n">
        <v>1790254384</v>
      </c>
      <c r="D4839" s="6" t="n">
        <v>1790256660</v>
      </c>
      <c r="E4839" s="9" t="n">
        <f aca="false">MAX(0,MIN(D4839,Scenario!$B$12)-MAX(C4839,Scenario!$B$11))/60</f>
        <v>37.9333333333333</v>
      </c>
    </row>
    <row r="4840" customFormat="false" ht="15" hidden="false" customHeight="false" outlineLevel="0" collapsed="false">
      <c r="A4840" s="6" t="s">
        <v>7682</v>
      </c>
      <c r="B4840" s="6" t="s">
        <v>7891</v>
      </c>
      <c r="C4840" s="6" t="n">
        <v>1790254405</v>
      </c>
      <c r="D4840" s="6" t="n">
        <v>1790257444</v>
      </c>
      <c r="E4840" s="9" t="n">
        <f aca="false">MAX(0,MIN(D4840,Scenario!$B$12)-MAX(C4840,Scenario!$B$11))/60</f>
        <v>50.65</v>
      </c>
    </row>
    <row r="4841" customFormat="false" ht="15" hidden="false" customHeight="false" outlineLevel="0" collapsed="false">
      <c r="A4841" s="6" t="s">
        <v>7678</v>
      </c>
      <c r="B4841" s="6" t="s">
        <v>7898</v>
      </c>
      <c r="C4841" s="6" t="n">
        <v>1790255383</v>
      </c>
      <c r="D4841" s="6" t="n">
        <v>1790257142</v>
      </c>
      <c r="E4841" s="9" t="n">
        <f aca="false">MAX(0,MIN(D4841,Scenario!$B$12)-MAX(C4841,Scenario!$B$11))/60</f>
        <v>29.3166666666667</v>
      </c>
    </row>
    <row r="4842" customFormat="false" ht="15" hidden="false" customHeight="false" outlineLevel="0" collapsed="false">
      <c r="A4842" s="6" t="s">
        <v>7686</v>
      </c>
      <c r="B4842" s="6" t="s">
        <v>7885</v>
      </c>
      <c r="C4842" s="6" t="n">
        <v>1790255745</v>
      </c>
      <c r="D4842" s="6" t="n">
        <v>1790256770</v>
      </c>
      <c r="E4842" s="9" t="n">
        <f aca="false">MAX(0,MIN(D4842,Scenario!$B$12)-MAX(C4842,Scenario!$B$11))/60</f>
        <v>17.0833333333333</v>
      </c>
    </row>
    <row r="4843" customFormat="false" ht="15" hidden="false" customHeight="false" outlineLevel="0" collapsed="false">
      <c r="A4843" s="6" t="s">
        <v>7634</v>
      </c>
      <c r="B4843" s="6" t="s">
        <v>7887</v>
      </c>
      <c r="C4843" s="6" t="n">
        <v>1790256441</v>
      </c>
      <c r="D4843" s="6" t="n">
        <v>1790257857</v>
      </c>
      <c r="E4843" s="9" t="n">
        <f aca="false">MAX(0,MIN(D4843,Scenario!$B$12)-MAX(C4843,Scenario!$B$11))/60</f>
        <v>23.6</v>
      </c>
    </row>
    <row r="4844" customFormat="false" ht="15" hidden="false" customHeight="false" outlineLevel="0" collapsed="false">
      <c r="A4844" s="6" t="s">
        <v>7684</v>
      </c>
      <c r="B4844" s="6" t="s">
        <v>7890</v>
      </c>
      <c r="C4844" s="6" t="n">
        <v>1790256675</v>
      </c>
      <c r="D4844" s="6" t="n">
        <v>1790257230</v>
      </c>
      <c r="E4844" s="9" t="n">
        <f aca="false">MAX(0,MIN(D4844,Scenario!$B$12)-MAX(C4844,Scenario!$B$11))/60</f>
        <v>9.25</v>
      </c>
    </row>
    <row r="4845" customFormat="false" ht="15" hidden="false" customHeight="false" outlineLevel="0" collapsed="false">
      <c r="A4845" s="6" t="s">
        <v>7688</v>
      </c>
      <c r="B4845" s="6" t="s">
        <v>7898</v>
      </c>
      <c r="C4845" s="6" t="n">
        <v>1790257202</v>
      </c>
      <c r="D4845" s="6" t="n">
        <v>1790258638</v>
      </c>
      <c r="E4845" s="9" t="n">
        <f aca="false">MAX(0,MIN(D4845,Scenario!$B$12)-MAX(C4845,Scenario!$B$11))/60</f>
        <v>23.9333333333333</v>
      </c>
    </row>
    <row r="4846" customFormat="false" ht="15" hidden="false" customHeight="false" outlineLevel="0" collapsed="false">
      <c r="A4846" s="6" t="s">
        <v>7674</v>
      </c>
      <c r="B4846" s="6" t="s">
        <v>7890</v>
      </c>
      <c r="C4846" s="6" t="n">
        <v>1790257255</v>
      </c>
      <c r="D4846" s="6" t="n">
        <v>1790262314</v>
      </c>
      <c r="E4846" s="9" t="n">
        <f aca="false">MAX(0,MIN(D4846,Scenario!$B$12)-MAX(C4846,Scenario!$B$11))/60</f>
        <v>84.3166666666667</v>
      </c>
    </row>
    <row r="4847" customFormat="false" ht="15" hidden="false" customHeight="false" outlineLevel="0" collapsed="false">
      <c r="A4847" s="6" t="s">
        <v>7684</v>
      </c>
      <c r="B4847" s="6" t="s">
        <v>7885</v>
      </c>
      <c r="C4847" s="6" t="n">
        <v>1790257255</v>
      </c>
      <c r="D4847" s="6" t="n">
        <v>1790258941</v>
      </c>
      <c r="E4847" s="9" t="n">
        <f aca="false">MAX(0,MIN(D4847,Scenario!$B$12)-MAX(C4847,Scenario!$B$11))/60</f>
        <v>28.1</v>
      </c>
    </row>
    <row r="4848" customFormat="false" ht="15" hidden="false" customHeight="false" outlineLevel="0" collapsed="false">
      <c r="A4848" s="6" t="s">
        <v>7692</v>
      </c>
      <c r="B4848" s="6" t="s">
        <v>7889</v>
      </c>
      <c r="C4848" s="6" t="n">
        <v>1790257379</v>
      </c>
      <c r="D4848" s="6" t="n">
        <v>1790259957</v>
      </c>
      <c r="E4848" s="9" t="n">
        <f aca="false">MAX(0,MIN(D4848,Scenario!$B$12)-MAX(C4848,Scenario!$B$11))/60</f>
        <v>42.9666666666667</v>
      </c>
    </row>
    <row r="4849" customFormat="false" ht="15" hidden="false" customHeight="false" outlineLevel="0" collapsed="false">
      <c r="A4849" s="6" t="s">
        <v>7694</v>
      </c>
      <c r="B4849" s="6" t="s">
        <v>7891</v>
      </c>
      <c r="C4849" s="6" t="n">
        <v>1790257526</v>
      </c>
      <c r="D4849" s="6" t="n">
        <v>1790260290</v>
      </c>
      <c r="E4849" s="9" t="n">
        <f aca="false">MAX(0,MIN(D4849,Scenario!$B$12)-MAX(C4849,Scenario!$B$11))/60</f>
        <v>46.0666666666667</v>
      </c>
    </row>
    <row r="4850" customFormat="false" ht="15" hidden="false" customHeight="false" outlineLevel="0" collapsed="false">
      <c r="A4850" s="6" t="s">
        <v>7690</v>
      </c>
      <c r="B4850" s="6" t="s">
        <v>7892</v>
      </c>
      <c r="C4850" s="6" t="n">
        <v>1790257828</v>
      </c>
      <c r="D4850" s="6" t="n">
        <v>1790260000</v>
      </c>
      <c r="E4850" s="9" t="n">
        <f aca="false">MAX(0,MIN(D4850,Scenario!$B$12)-MAX(C4850,Scenario!$B$11))/60</f>
        <v>36.2</v>
      </c>
    </row>
    <row r="4851" customFormat="false" ht="15" hidden="false" customHeight="false" outlineLevel="0" collapsed="false">
      <c r="A4851" s="6" t="s">
        <v>7696</v>
      </c>
      <c r="B4851" s="6" t="s">
        <v>7887</v>
      </c>
      <c r="C4851" s="6" t="n">
        <v>1790257902</v>
      </c>
      <c r="D4851" s="6" t="n">
        <v>1790258897</v>
      </c>
      <c r="E4851" s="9" t="n">
        <f aca="false">MAX(0,MIN(D4851,Scenario!$B$12)-MAX(C4851,Scenario!$B$11))/60</f>
        <v>16.5833333333333</v>
      </c>
    </row>
    <row r="4852" customFormat="false" ht="15" hidden="false" customHeight="false" outlineLevel="0" collapsed="false">
      <c r="A4852" s="6" t="s">
        <v>7700</v>
      </c>
      <c r="B4852" s="6" t="s">
        <v>7886</v>
      </c>
      <c r="C4852" s="6" t="n">
        <v>1790258283</v>
      </c>
      <c r="D4852" s="6" t="n">
        <v>1790258826</v>
      </c>
      <c r="E4852" s="9" t="n">
        <f aca="false">MAX(0,MIN(D4852,Scenario!$B$12)-MAX(C4852,Scenario!$B$11))/60</f>
        <v>9.05</v>
      </c>
    </row>
    <row r="4853" customFormat="false" ht="15" hidden="false" customHeight="false" outlineLevel="0" collapsed="false">
      <c r="A4853" s="6" t="s">
        <v>7698</v>
      </c>
      <c r="B4853" s="6" t="s">
        <v>7898</v>
      </c>
      <c r="C4853" s="6" t="n">
        <v>1790258658</v>
      </c>
      <c r="D4853" s="6" t="n">
        <v>1790259798</v>
      </c>
      <c r="E4853" s="9" t="n">
        <f aca="false">MAX(0,MIN(D4853,Scenario!$B$12)-MAX(C4853,Scenario!$B$11))/60</f>
        <v>19</v>
      </c>
    </row>
    <row r="4854" customFormat="false" ht="15" hidden="false" customHeight="false" outlineLevel="0" collapsed="false">
      <c r="A4854" s="6" t="s">
        <v>7702</v>
      </c>
      <c r="B4854" s="6" t="s">
        <v>7886</v>
      </c>
      <c r="C4854" s="6" t="n">
        <v>1790258886</v>
      </c>
      <c r="D4854" s="6" t="n">
        <v>1790259206</v>
      </c>
      <c r="E4854" s="9" t="n">
        <f aca="false">MAX(0,MIN(D4854,Scenario!$B$12)-MAX(C4854,Scenario!$B$11))/60</f>
        <v>5.33333333333333</v>
      </c>
    </row>
    <row r="4855" customFormat="false" ht="15" hidden="false" customHeight="false" outlineLevel="0" collapsed="false">
      <c r="A4855" s="6" t="s">
        <v>7686</v>
      </c>
      <c r="B4855" s="6" t="s">
        <v>7885</v>
      </c>
      <c r="C4855" s="6" t="n">
        <v>1790258970</v>
      </c>
      <c r="D4855" s="6" t="n">
        <v>1790259897</v>
      </c>
      <c r="E4855" s="9" t="n">
        <f aca="false">MAX(0,MIN(D4855,Scenario!$B$12)-MAX(C4855,Scenario!$B$11))/60</f>
        <v>15.45</v>
      </c>
    </row>
    <row r="4856" customFormat="false" ht="15" hidden="false" customHeight="false" outlineLevel="0" collapsed="false">
      <c r="A4856" s="6" t="s">
        <v>7704</v>
      </c>
      <c r="B4856" s="6" t="s">
        <v>7887</v>
      </c>
      <c r="C4856" s="6" t="n">
        <v>1790259539</v>
      </c>
      <c r="D4856" s="6" t="n">
        <v>1790260356</v>
      </c>
      <c r="E4856" s="9" t="n">
        <f aca="false">MAX(0,MIN(D4856,Scenario!$B$12)-MAX(C4856,Scenario!$B$11))/60</f>
        <v>13.6166666666667</v>
      </c>
    </row>
    <row r="4857" customFormat="false" ht="15" hidden="false" customHeight="false" outlineLevel="0" collapsed="false">
      <c r="A4857" s="6" t="s">
        <v>7700</v>
      </c>
      <c r="B4857" s="6" t="s">
        <v>7889</v>
      </c>
      <c r="C4857" s="6" t="n">
        <v>1790259990</v>
      </c>
      <c r="D4857" s="6" t="n">
        <v>1790262091</v>
      </c>
      <c r="E4857" s="9" t="n">
        <f aca="false">MAX(0,MIN(D4857,Scenario!$B$12)-MAX(C4857,Scenario!$B$11))/60</f>
        <v>35.0166666666667</v>
      </c>
    </row>
    <row r="4858" customFormat="false" ht="15" hidden="false" customHeight="false" outlineLevel="0" collapsed="false">
      <c r="A4858" s="6" t="s">
        <v>7702</v>
      </c>
      <c r="B4858" s="6" t="s">
        <v>7892</v>
      </c>
      <c r="C4858" s="6" t="n">
        <v>1790260044</v>
      </c>
      <c r="D4858" s="6" t="n">
        <v>1790261541</v>
      </c>
      <c r="E4858" s="9" t="n">
        <f aca="false">MAX(0,MIN(D4858,Scenario!$B$12)-MAX(C4858,Scenario!$B$11))/60</f>
        <v>24.95</v>
      </c>
    </row>
    <row r="4859" customFormat="false" ht="15" hidden="false" customHeight="false" outlineLevel="0" collapsed="false">
      <c r="A4859" s="6" t="s">
        <v>7706</v>
      </c>
      <c r="B4859" s="6" t="s">
        <v>7891</v>
      </c>
      <c r="C4859" s="6" t="n">
        <v>1790260315</v>
      </c>
      <c r="D4859" s="6" t="n">
        <v>1790263399</v>
      </c>
      <c r="E4859" s="9" t="n">
        <f aca="false">MAX(0,MIN(D4859,Scenario!$B$12)-MAX(C4859,Scenario!$B$11))/60</f>
        <v>51.4</v>
      </c>
    </row>
    <row r="4860" customFormat="false" ht="15" hidden="false" customHeight="false" outlineLevel="0" collapsed="false">
      <c r="A4860" s="6" t="s">
        <v>7708</v>
      </c>
      <c r="B4860" s="6" t="s">
        <v>7887</v>
      </c>
      <c r="C4860" s="6" t="n">
        <v>1790260719</v>
      </c>
      <c r="D4860" s="6" t="n">
        <v>1790262895</v>
      </c>
      <c r="E4860" s="9" t="n">
        <f aca="false">MAX(0,MIN(D4860,Scenario!$B$12)-MAX(C4860,Scenario!$B$11))/60</f>
        <v>36.2666666666667</v>
      </c>
    </row>
    <row r="4861" customFormat="false" ht="15" hidden="false" customHeight="false" outlineLevel="0" collapsed="false">
      <c r="A4861" s="6" t="s">
        <v>7710</v>
      </c>
      <c r="B4861" s="6" t="s">
        <v>7892</v>
      </c>
      <c r="C4861" s="6" t="n">
        <v>1790261879</v>
      </c>
      <c r="D4861" s="6" t="n">
        <v>1790264098</v>
      </c>
      <c r="E4861" s="9" t="n">
        <f aca="false">MAX(0,MIN(D4861,Scenario!$B$12)-MAX(C4861,Scenario!$B$11))/60</f>
        <v>36.9833333333333</v>
      </c>
    </row>
    <row r="4862" customFormat="false" ht="15" hidden="false" customHeight="false" outlineLevel="0" collapsed="false">
      <c r="A4862" s="6" t="s">
        <v>7712</v>
      </c>
      <c r="B4862" s="6" t="s">
        <v>7899</v>
      </c>
      <c r="C4862" s="6" t="n">
        <v>1790262252</v>
      </c>
      <c r="D4862" s="6" t="n">
        <v>1790262766</v>
      </c>
      <c r="E4862" s="9" t="n">
        <f aca="false">MAX(0,MIN(D4862,Scenario!$B$12)-MAX(C4862,Scenario!$B$11))/60</f>
        <v>8.56666666666667</v>
      </c>
    </row>
    <row r="4863" customFormat="false" ht="15" hidden="false" customHeight="false" outlineLevel="0" collapsed="false">
      <c r="A4863" s="6" t="s">
        <v>7714</v>
      </c>
      <c r="B4863" s="6" t="s">
        <v>7895</v>
      </c>
      <c r="C4863" s="6" t="n">
        <v>1790262851</v>
      </c>
      <c r="D4863" s="6" t="n">
        <v>1790263584</v>
      </c>
      <c r="E4863" s="9" t="n">
        <f aca="false">MAX(0,MIN(D4863,Scenario!$B$12)-MAX(C4863,Scenario!$B$11))/60</f>
        <v>12.2166666666667</v>
      </c>
    </row>
    <row r="4864" customFormat="false" ht="15" hidden="false" customHeight="false" outlineLevel="0" collapsed="false">
      <c r="A4864" s="6" t="s">
        <v>7716</v>
      </c>
      <c r="B4864" s="6" t="s">
        <v>7893</v>
      </c>
      <c r="C4864" s="6" t="n">
        <v>1790263610</v>
      </c>
      <c r="D4864" s="6" t="n">
        <v>1790267017</v>
      </c>
      <c r="E4864" s="9" t="n">
        <f aca="false">MAX(0,MIN(D4864,Scenario!$B$12)-MAX(C4864,Scenario!$B$11))/60</f>
        <v>56.7833333333333</v>
      </c>
    </row>
    <row r="4865" customFormat="false" ht="15" hidden="false" customHeight="false" outlineLevel="0" collapsed="false">
      <c r="A4865" s="6" t="s">
        <v>7708</v>
      </c>
      <c r="B4865" s="6" t="s">
        <v>7887</v>
      </c>
      <c r="C4865" s="6" t="n">
        <v>1790264069</v>
      </c>
      <c r="D4865" s="6" t="n">
        <v>1790265683</v>
      </c>
      <c r="E4865" s="9" t="n">
        <f aca="false">MAX(0,MIN(D4865,Scenario!$B$12)-MAX(C4865,Scenario!$B$11))/60</f>
        <v>26.9</v>
      </c>
    </row>
    <row r="4866" customFormat="false" ht="15" hidden="false" customHeight="false" outlineLevel="0" collapsed="false">
      <c r="A4866" s="6" t="s">
        <v>7690</v>
      </c>
      <c r="B4866" s="6" t="s">
        <v>7892</v>
      </c>
      <c r="C4866" s="6" t="n">
        <v>1790264123</v>
      </c>
      <c r="D4866" s="6" t="n">
        <v>1790270394</v>
      </c>
      <c r="E4866" s="9" t="n">
        <f aca="false">MAX(0,MIN(D4866,Scenario!$B$12)-MAX(C4866,Scenario!$B$11))/60</f>
        <v>104.516666666667</v>
      </c>
    </row>
    <row r="4867" customFormat="false" ht="15" hidden="false" customHeight="false" outlineLevel="0" collapsed="false">
      <c r="A4867" s="6" t="s">
        <v>7718</v>
      </c>
      <c r="B4867" s="6" t="s">
        <v>7890</v>
      </c>
      <c r="C4867" s="6" t="n">
        <v>1790264306</v>
      </c>
      <c r="D4867" s="6" t="n">
        <v>1790266198</v>
      </c>
      <c r="E4867" s="9" t="n">
        <f aca="false">MAX(0,MIN(D4867,Scenario!$B$12)-MAX(C4867,Scenario!$B$11))/60</f>
        <v>31.5333333333333</v>
      </c>
    </row>
    <row r="4868" customFormat="false" ht="15" hidden="false" customHeight="false" outlineLevel="0" collapsed="false">
      <c r="A4868" s="6" t="s">
        <v>7722</v>
      </c>
      <c r="B4868" s="6" t="s">
        <v>7899</v>
      </c>
      <c r="C4868" s="6" t="n">
        <v>1790265101</v>
      </c>
      <c r="D4868" s="6" t="n">
        <v>1790266263</v>
      </c>
      <c r="E4868" s="9" t="n">
        <f aca="false">MAX(0,MIN(D4868,Scenario!$B$12)-MAX(C4868,Scenario!$B$11))/60</f>
        <v>19.3666666666667</v>
      </c>
    </row>
    <row r="4869" customFormat="false" ht="15" hidden="false" customHeight="false" outlineLevel="0" collapsed="false">
      <c r="A4869" s="6" t="s">
        <v>7726</v>
      </c>
      <c r="B4869" s="6" t="s">
        <v>7895</v>
      </c>
      <c r="C4869" s="6" t="n">
        <v>1790265838</v>
      </c>
      <c r="D4869" s="6" t="n">
        <v>1790268920</v>
      </c>
      <c r="E4869" s="9" t="n">
        <f aca="false">MAX(0,MIN(D4869,Scenario!$B$12)-MAX(C4869,Scenario!$B$11))/60</f>
        <v>51.3666666666667</v>
      </c>
    </row>
    <row r="4870" customFormat="false" ht="15" hidden="false" customHeight="false" outlineLevel="0" collapsed="false">
      <c r="A4870" s="6" t="s">
        <v>7706</v>
      </c>
      <c r="B4870" s="6" t="s">
        <v>7891</v>
      </c>
      <c r="C4870" s="6" t="n">
        <v>1790265859</v>
      </c>
      <c r="D4870" s="6" t="n">
        <v>1790269207</v>
      </c>
      <c r="E4870" s="9" t="n">
        <f aca="false">MAX(0,MIN(D4870,Scenario!$B$12)-MAX(C4870,Scenario!$B$11))/60</f>
        <v>55.8</v>
      </c>
    </row>
    <row r="4871" customFormat="false" ht="15" hidden="false" customHeight="false" outlineLevel="0" collapsed="false">
      <c r="A4871" s="6" t="s">
        <v>7720</v>
      </c>
      <c r="B4871" s="6" t="s">
        <v>7890</v>
      </c>
      <c r="C4871" s="6" t="n">
        <v>1790266254</v>
      </c>
      <c r="D4871" s="6" t="n">
        <v>1790269934</v>
      </c>
      <c r="E4871" s="9" t="n">
        <f aca="false">MAX(0,MIN(D4871,Scenario!$B$12)-MAX(C4871,Scenario!$B$11))/60</f>
        <v>61.3333333333333</v>
      </c>
    </row>
    <row r="4872" customFormat="false" ht="15" hidden="false" customHeight="false" outlineLevel="0" collapsed="false">
      <c r="A4872" s="6" t="s">
        <v>7724</v>
      </c>
      <c r="B4872" s="6" t="s">
        <v>7893</v>
      </c>
      <c r="C4872" s="6" t="n">
        <v>1790267062</v>
      </c>
      <c r="D4872" s="6" t="n">
        <v>1790268146</v>
      </c>
      <c r="E4872" s="9" t="n">
        <f aca="false">MAX(0,MIN(D4872,Scenario!$B$12)-MAX(C4872,Scenario!$B$11))/60</f>
        <v>18.0666666666667</v>
      </c>
    </row>
    <row r="4873" customFormat="false" ht="15" hidden="false" customHeight="false" outlineLevel="0" collapsed="false">
      <c r="A4873" s="6" t="s">
        <v>7722</v>
      </c>
      <c r="B4873" s="6" t="s">
        <v>7899</v>
      </c>
      <c r="C4873" s="6" t="n">
        <v>1790267724</v>
      </c>
      <c r="D4873" s="6" t="n">
        <v>1790269020</v>
      </c>
      <c r="E4873" s="9" t="n">
        <f aca="false">MAX(0,MIN(D4873,Scenario!$B$12)-MAX(C4873,Scenario!$B$11))/60</f>
        <v>21.6</v>
      </c>
    </row>
    <row r="4874" customFormat="false" ht="15" hidden="false" customHeight="false" outlineLevel="0" collapsed="false">
      <c r="A4874" s="6" t="s">
        <v>7714</v>
      </c>
      <c r="B4874" s="6" t="s">
        <v>7895</v>
      </c>
      <c r="C4874" s="6" t="n">
        <v>1790268925</v>
      </c>
      <c r="D4874" s="6" t="n">
        <v>1790269427</v>
      </c>
      <c r="E4874" s="9" t="n">
        <f aca="false">MAX(0,MIN(D4874,Scenario!$B$12)-MAX(C4874,Scenario!$B$11))/60</f>
        <v>8.36666666666667</v>
      </c>
    </row>
    <row r="4875" customFormat="false" ht="15" hidden="false" customHeight="false" outlineLevel="0" collapsed="false">
      <c r="A4875" s="6" t="s">
        <v>7728</v>
      </c>
      <c r="B4875" s="6" t="s">
        <v>7899</v>
      </c>
      <c r="C4875" s="6" t="n">
        <v>1790269052</v>
      </c>
      <c r="D4875" s="6" t="n">
        <v>1790269998</v>
      </c>
      <c r="E4875" s="9" t="n">
        <f aca="false">MAX(0,MIN(D4875,Scenario!$B$12)-MAX(C4875,Scenario!$B$11))/60</f>
        <v>15.7666666666667</v>
      </c>
    </row>
    <row r="4876" customFormat="false" ht="15" hidden="false" customHeight="false" outlineLevel="0" collapsed="false">
      <c r="A4876" s="6" t="s">
        <v>7730</v>
      </c>
      <c r="B4876" s="6" t="s">
        <v>7891</v>
      </c>
      <c r="C4876" s="6" t="n">
        <v>1790269254</v>
      </c>
      <c r="D4876" s="6" t="n">
        <v>1790269676</v>
      </c>
      <c r="E4876" s="9" t="n">
        <f aca="false">MAX(0,MIN(D4876,Scenario!$B$12)-MAX(C4876,Scenario!$B$11))/60</f>
        <v>7.03333333333333</v>
      </c>
    </row>
    <row r="4877" customFormat="false" ht="15" hidden="false" customHeight="false" outlineLevel="0" collapsed="false">
      <c r="A4877" s="6" t="s">
        <v>7730</v>
      </c>
      <c r="B4877" s="6" t="s">
        <v>7893</v>
      </c>
      <c r="C4877" s="6" t="n">
        <v>1790269736</v>
      </c>
      <c r="D4877" s="6" t="n">
        <v>1790273472</v>
      </c>
      <c r="E4877" s="9" t="n">
        <f aca="false">MAX(0,MIN(D4877,Scenario!$B$12)-MAX(C4877,Scenario!$B$11))/60</f>
        <v>62.2666666666667</v>
      </c>
    </row>
    <row r="4878" customFormat="false" ht="15" hidden="false" customHeight="false" outlineLevel="0" collapsed="false">
      <c r="A4878" s="6" t="s">
        <v>7702</v>
      </c>
      <c r="B4878" s="6" t="s">
        <v>7892</v>
      </c>
      <c r="C4878" s="6" t="n">
        <v>1790270422</v>
      </c>
      <c r="D4878" s="6" t="n">
        <v>1790272640</v>
      </c>
      <c r="E4878" s="9" t="n">
        <f aca="false">MAX(0,MIN(D4878,Scenario!$B$12)-MAX(C4878,Scenario!$B$11))/60</f>
        <v>36.9666666666667</v>
      </c>
    </row>
    <row r="4879" customFormat="false" ht="15" hidden="false" customHeight="false" outlineLevel="0" collapsed="false">
      <c r="A4879" s="6" t="s">
        <v>7732</v>
      </c>
      <c r="B4879" s="6" t="s">
        <v>7895</v>
      </c>
      <c r="C4879" s="6" t="n">
        <v>1790270700</v>
      </c>
      <c r="D4879" s="6" t="n">
        <v>1790272926</v>
      </c>
      <c r="E4879" s="9" t="n">
        <f aca="false">MAX(0,MIN(D4879,Scenario!$B$12)-MAX(C4879,Scenario!$B$11))/60</f>
        <v>37.1</v>
      </c>
    </row>
    <row r="4880" customFormat="false" ht="15" hidden="false" customHeight="false" outlineLevel="0" collapsed="false">
      <c r="A4880" s="6" t="s">
        <v>7734</v>
      </c>
      <c r="B4880" s="6" t="s">
        <v>7891</v>
      </c>
      <c r="C4880" s="6" t="n">
        <v>1790271892</v>
      </c>
      <c r="D4880" s="6" t="n">
        <v>1790274072</v>
      </c>
      <c r="E4880" s="9" t="n">
        <f aca="false">MAX(0,MIN(D4880,Scenario!$B$12)-MAX(C4880,Scenario!$B$11))/60</f>
        <v>36.3333333333333</v>
      </c>
    </row>
    <row r="4881" customFormat="false" ht="15" hidden="false" customHeight="false" outlineLevel="0" collapsed="false">
      <c r="A4881" s="6" t="s">
        <v>7736</v>
      </c>
      <c r="B4881" s="6" t="s">
        <v>7890</v>
      </c>
      <c r="C4881" s="6" t="n">
        <v>1790272627</v>
      </c>
      <c r="D4881" s="6" t="n">
        <v>1790274147</v>
      </c>
      <c r="E4881" s="9" t="n">
        <f aca="false">MAX(0,MIN(D4881,Scenario!$B$12)-MAX(C4881,Scenario!$B$11))/60</f>
        <v>25.3333333333333</v>
      </c>
    </row>
    <row r="4882" customFormat="false" ht="15" hidden="false" customHeight="false" outlineLevel="0" collapsed="false">
      <c r="A4882" s="6" t="s">
        <v>7724</v>
      </c>
      <c r="B4882" s="6" t="s">
        <v>7893</v>
      </c>
      <c r="C4882" s="6" t="n">
        <v>1790273477</v>
      </c>
      <c r="D4882" s="6" t="n">
        <v>1790274133</v>
      </c>
      <c r="E4882" s="9" t="n">
        <f aca="false">MAX(0,MIN(D4882,Scenario!$B$12)-MAX(C4882,Scenario!$B$11))/60</f>
        <v>10.9333333333333</v>
      </c>
    </row>
    <row r="4883" customFormat="false" ht="15" hidden="false" customHeight="false" outlineLevel="0" collapsed="false">
      <c r="A4883" s="6" t="s">
        <v>7728</v>
      </c>
      <c r="B4883" s="6" t="s">
        <v>7899</v>
      </c>
      <c r="C4883" s="6" t="n">
        <v>1790273726</v>
      </c>
      <c r="D4883" s="6" t="n">
        <v>1790274876</v>
      </c>
      <c r="E4883" s="9" t="n">
        <f aca="false">MAX(0,MIN(D4883,Scenario!$B$12)-MAX(C4883,Scenario!$B$11))/60</f>
        <v>19.1666666666667</v>
      </c>
    </row>
    <row r="4884" customFormat="false" ht="15" hidden="false" customHeight="false" outlineLevel="0" collapsed="false">
      <c r="A4884" s="6" t="s">
        <v>7738</v>
      </c>
      <c r="B4884" s="6" t="s">
        <v>7893</v>
      </c>
      <c r="C4884" s="6" t="n">
        <v>1790274180</v>
      </c>
      <c r="D4884" s="6" t="n">
        <v>1790275720</v>
      </c>
      <c r="E4884" s="9" t="n">
        <f aca="false">MAX(0,MIN(D4884,Scenario!$B$12)-MAX(C4884,Scenario!$B$11))/60</f>
        <v>25.6666666666667</v>
      </c>
    </row>
    <row r="4885" customFormat="false" ht="15" hidden="false" customHeight="false" outlineLevel="0" collapsed="false">
      <c r="A4885" s="6" t="s">
        <v>7740</v>
      </c>
      <c r="B4885" s="6" t="s">
        <v>7899</v>
      </c>
      <c r="C4885" s="6" t="n">
        <v>1790275253</v>
      </c>
      <c r="D4885" s="6" t="n">
        <v>1790277872</v>
      </c>
      <c r="E4885" s="9" t="n">
        <f aca="false">MAX(0,MIN(D4885,Scenario!$B$12)-MAX(C4885,Scenario!$B$11))/60</f>
        <v>43.65</v>
      </c>
    </row>
    <row r="4886" customFormat="false" ht="15" hidden="false" customHeight="false" outlineLevel="0" collapsed="false">
      <c r="A4886" s="6" t="s">
        <v>7742</v>
      </c>
      <c r="B4886" s="6" t="s">
        <v>7893</v>
      </c>
      <c r="C4886" s="6" t="n">
        <v>1790277559</v>
      </c>
      <c r="D4886" s="6" t="n">
        <v>1790279672</v>
      </c>
      <c r="E4886" s="9" t="n">
        <f aca="false">MAX(0,MIN(D4886,Scenario!$B$12)-MAX(C4886,Scenario!$B$11))/60</f>
        <v>35.2166666666667</v>
      </c>
    </row>
    <row r="4887" customFormat="false" ht="15" hidden="false" customHeight="false" outlineLevel="0" collapsed="false">
      <c r="A4887" s="6" t="s">
        <v>7744</v>
      </c>
      <c r="B4887" s="6" t="s">
        <v>7893</v>
      </c>
      <c r="C4887" s="6" t="n">
        <v>1790279717</v>
      </c>
      <c r="D4887" s="6" t="n">
        <v>1790281525</v>
      </c>
      <c r="E4887" s="9" t="n">
        <f aca="false">MAX(0,MIN(D4887,Scenario!$B$12)-MAX(C4887,Scenario!$B$11))/60</f>
        <v>30.1333333333333</v>
      </c>
    </row>
    <row r="4888" customFormat="false" ht="15" hidden="false" customHeight="false" outlineLevel="0" collapsed="false">
      <c r="A4888" s="6" t="s">
        <v>7746</v>
      </c>
      <c r="B4888" s="6" t="s">
        <v>7895</v>
      </c>
      <c r="C4888" s="6" t="n">
        <v>1790284112</v>
      </c>
      <c r="D4888" s="6" t="n">
        <v>1790285297</v>
      </c>
      <c r="E4888" s="9" t="n">
        <f aca="false">MAX(0,MIN(D4888,Scenario!$B$12)-MAX(C4888,Scenario!$B$11))/60</f>
        <v>19.75</v>
      </c>
    </row>
    <row r="4889" customFormat="false" ht="15" hidden="false" customHeight="false" outlineLevel="0" collapsed="false">
      <c r="A4889" s="6" t="s">
        <v>7750</v>
      </c>
      <c r="B4889" s="6" t="s">
        <v>7882</v>
      </c>
      <c r="C4889" s="6" t="n">
        <v>1790312415</v>
      </c>
      <c r="D4889" s="6" t="n">
        <v>1790313536</v>
      </c>
      <c r="E4889" s="9" t="n">
        <f aca="false">MAX(0,MIN(D4889,Scenario!$B$12)-MAX(C4889,Scenario!$B$11))/60</f>
        <v>18.6833333333333</v>
      </c>
    </row>
    <row r="4890" customFormat="false" ht="15" hidden="false" customHeight="false" outlineLevel="0" collapsed="false">
      <c r="A4890" s="6" t="s">
        <v>7652</v>
      </c>
      <c r="B4890" s="6" t="s">
        <v>7883</v>
      </c>
      <c r="C4890" s="6" t="n">
        <v>1790312420</v>
      </c>
      <c r="D4890" s="6" t="n">
        <v>1790313288</v>
      </c>
      <c r="E4890" s="9" t="n">
        <f aca="false">MAX(0,MIN(D4890,Scenario!$B$12)-MAX(C4890,Scenario!$B$11))/60</f>
        <v>14.4666666666667</v>
      </c>
    </row>
    <row r="4891" customFormat="false" ht="15" hidden="false" customHeight="false" outlineLevel="0" collapsed="false">
      <c r="A4891" s="6" t="s">
        <v>7666</v>
      </c>
      <c r="B4891" s="6" t="s">
        <v>7884</v>
      </c>
      <c r="C4891" s="6" t="n">
        <v>1790312453</v>
      </c>
      <c r="D4891" s="6" t="n">
        <v>1790313229</v>
      </c>
      <c r="E4891" s="9" t="n">
        <f aca="false">MAX(0,MIN(D4891,Scenario!$B$12)-MAX(C4891,Scenario!$B$11))/60</f>
        <v>12.9333333333333</v>
      </c>
    </row>
    <row r="4892" customFormat="false" ht="15" hidden="false" customHeight="false" outlineLevel="0" collapsed="false">
      <c r="A4892" s="6" t="s">
        <v>7744</v>
      </c>
      <c r="B4892" s="6" t="s">
        <v>7884</v>
      </c>
      <c r="C4892" s="6" t="n">
        <v>1790313266</v>
      </c>
      <c r="D4892" s="6" t="n">
        <v>1790316828</v>
      </c>
      <c r="E4892" s="9" t="n">
        <f aca="false">MAX(0,MIN(D4892,Scenario!$B$12)-MAX(C4892,Scenario!$B$11))/60</f>
        <v>59.3666666666667</v>
      </c>
    </row>
    <row r="4893" customFormat="false" ht="15" hidden="false" customHeight="false" outlineLevel="0" collapsed="false">
      <c r="A4893" s="6" t="s">
        <v>7752</v>
      </c>
      <c r="B4893" s="6" t="s">
        <v>7883</v>
      </c>
      <c r="C4893" s="6" t="n">
        <v>1790313322</v>
      </c>
      <c r="D4893" s="6" t="n">
        <v>1790317827</v>
      </c>
      <c r="E4893" s="9" t="n">
        <f aca="false">MAX(0,MIN(D4893,Scenario!$B$12)-MAX(C4893,Scenario!$B$11))/60</f>
        <v>75.0833333333333</v>
      </c>
    </row>
    <row r="4894" customFormat="false" ht="15" hidden="false" customHeight="false" outlineLevel="0" collapsed="false">
      <c r="A4894" s="6" t="s">
        <v>7754</v>
      </c>
      <c r="B4894" s="6" t="s">
        <v>7882</v>
      </c>
      <c r="C4894" s="6" t="n">
        <v>1790314444</v>
      </c>
      <c r="D4894" s="6" t="n">
        <v>1790317530</v>
      </c>
      <c r="E4894" s="9" t="n">
        <f aca="false">MAX(0,MIN(D4894,Scenario!$B$12)-MAX(C4894,Scenario!$B$11))/60</f>
        <v>51.4333333333333</v>
      </c>
    </row>
    <row r="4895" customFormat="false" ht="15" hidden="false" customHeight="false" outlineLevel="0" collapsed="false">
      <c r="A4895" s="6" t="s">
        <v>7750</v>
      </c>
      <c r="B4895" s="6" t="s">
        <v>7882</v>
      </c>
      <c r="C4895" s="6" t="n">
        <v>1790317553</v>
      </c>
      <c r="D4895" s="6" t="n">
        <v>1790318628</v>
      </c>
      <c r="E4895" s="9" t="n">
        <f aca="false">MAX(0,MIN(D4895,Scenario!$B$12)-MAX(C4895,Scenario!$B$11))/60</f>
        <v>17.9166666666667</v>
      </c>
    </row>
    <row r="4896" customFormat="false" ht="15" hidden="false" customHeight="false" outlineLevel="0" collapsed="false">
      <c r="A4896" s="6" t="s">
        <v>7756</v>
      </c>
      <c r="B4896" s="6" t="s">
        <v>7885</v>
      </c>
      <c r="C4896" s="6" t="n">
        <v>1790326406</v>
      </c>
      <c r="D4896" s="6" t="n">
        <v>1790327013</v>
      </c>
      <c r="E4896" s="9" t="n">
        <f aca="false">MAX(0,MIN(D4896,Scenario!$B$12)-MAX(C4896,Scenario!$B$11))/60</f>
        <v>10.1166666666667</v>
      </c>
    </row>
    <row r="4897" customFormat="false" ht="15" hidden="false" customHeight="false" outlineLevel="0" collapsed="false">
      <c r="A4897" s="6" t="s">
        <v>7758</v>
      </c>
      <c r="B4897" s="6" t="s">
        <v>7898</v>
      </c>
      <c r="C4897" s="6" t="n">
        <v>1790327164</v>
      </c>
      <c r="D4897" s="6" t="n">
        <v>1790332806</v>
      </c>
      <c r="E4897" s="9" t="n">
        <f aca="false">MAX(0,MIN(D4897,Scenario!$B$12)-MAX(C4897,Scenario!$B$11))/60</f>
        <v>94.0333333333333</v>
      </c>
    </row>
    <row r="4898" customFormat="false" ht="15" hidden="false" customHeight="false" outlineLevel="0" collapsed="false">
      <c r="A4898" s="6" t="s">
        <v>7760</v>
      </c>
      <c r="B4898" s="6" t="s">
        <v>7887</v>
      </c>
      <c r="C4898" s="6" t="n">
        <v>1790327213</v>
      </c>
      <c r="D4898" s="6" t="n">
        <v>1790328955</v>
      </c>
      <c r="E4898" s="9" t="n">
        <f aca="false">MAX(0,MIN(D4898,Scenario!$B$12)-MAX(C4898,Scenario!$B$11))/60</f>
        <v>29.0333333333333</v>
      </c>
    </row>
    <row r="4899" customFormat="false" ht="15" hidden="false" customHeight="false" outlineLevel="0" collapsed="false">
      <c r="A4899" s="6" t="s">
        <v>7762</v>
      </c>
      <c r="B4899" s="6" t="s">
        <v>7884</v>
      </c>
      <c r="C4899" s="6" t="n">
        <v>1790327273</v>
      </c>
      <c r="D4899" s="6" t="n">
        <v>1790332276</v>
      </c>
      <c r="E4899" s="9" t="n">
        <f aca="false">MAX(0,MIN(D4899,Scenario!$B$12)-MAX(C4899,Scenario!$B$11))/60</f>
        <v>83.3833333333333</v>
      </c>
    </row>
    <row r="4900" customFormat="false" ht="15" hidden="false" customHeight="false" outlineLevel="0" collapsed="false">
      <c r="A4900" s="6" t="s">
        <v>7764</v>
      </c>
      <c r="B4900" s="6" t="s">
        <v>7885</v>
      </c>
      <c r="C4900" s="6" t="n">
        <v>1790330435</v>
      </c>
      <c r="D4900" s="6" t="n">
        <v>1790332569</v>
      </c>
      <c r="E4900" s="9" t="n">
        <f aca="false">MAX(0,MIN(D4900,Scenario!$B$12)-MAX(C4900,Scenario!$B$11))/60</f>
        <v>35.5666666666667</v>
      </c>
    </row>
    <row r="4901" customFormat="false" ht="15" hidden="false" customHeight="false" outlineLevel="0" collapsed="false">
      <c r="A4901" s="6" t="s">
        <v>7766</v>
      </c>
      <c r="B4901" s="6" t="s">
        <v>7883</v>
      </c>
      <c r="C4901" s="6" t="n">
        <v>1790331632</v>
      </c>
      <c r="D4901" s="6" t="n">
        <v>1790333921</v>
      </c>
      <c r="E4901" s="9" t="n">
        <f aca="false">MAX(0,MIN(D4901,Scenario!$B$12)-MAX(C4901,Scenario!$B$11))/60</f>
        <v>38.15</v>
      </c>
    </row>
    <row r="4902" customFormat="false" ht="15" hidden="false" customHeight="false" outlineLevel="0" collapsed="false">
      <c r="A4902" s="6" t="s">
        <v>7768</v>
      </c>
      <c r="B4902" s="6" t="s">
        <v>7889</v>
      </c>
      <c r="C4902" s="6" t="n">
        <v>1790332253</v>
      </c>
      <c r="D4902" s="6" t="n">
        <v>1790333505</v>
      </c>
      <c r="E4902" s="9" t="n">
        <f aca="false">MAX(0,MIN(D4902,Scenario!$B$12)-MAX(C4902,Scenario!$B$11))/60</f>
        <v>20.8666666666667</v>
      </c>
    </row>
    <row r="4903" customFormat="false" ht="15" hidden="false" customHeight="false" outlineLevel="0" collapsed="false">
      <c r="A4903" s="6" t="s">
        <v>7770</v>
      </c>
      <c r="B4903" s="6" t="s">
        <v>7882</v>
      </c>
      <c r="C4903" s="6" t="n">
        <v>1790333062</v>
      </c>
      <c r="D4903" s="6" t="n">
        <v>1790334690</v>
      </c>
      <c r="E4903" s="9" t="n">
        <f aca="false">MAX(0,MIN(D4903,Scenario!$B$12)-MAX(C4903,Scenario!$B$11))/60</f>
        <v>27.1333333333333</v>
      </c>
    </row>
    <row r="4904" customFormat="false" ht="15" hidden="false" customHeight="false" outlineLevel="0" collapsed="false">
      <c r="A4904" s="6" t="s">
        <v>7758</v>
      </c>
      <c r="B4904" s="6" t="s">
        <v>7898</v>
      </c>
      <c r="C4904" s="6" t="n">
        <v>1790333685</v>
      </c>
      <c r="D4904" s="6" t="n">
        <v>1790337128</v>
      </c>
      <c r="E4904" s="9" t="n">
        <f aca="false">MAX(0,MIN(D4904,Scenario!$B$12)-MAX(C4904,Scenario!$B$11))/60</f>
        <v>57.3833333333333</v>
      </c>
    </row>
    <row r="4905" customFormat="false" ht="15" hidden="false" customHeight="false" outlineLevel="0" collapsed="false">
      <c r="A4905" s="6" t="s">
        <v>7772</v>
      </c>
      <c r="B4905" s="6" t="s">
        <v>7887</v>
      </c>
      <c r="C4905" s="6" t="n">
        <v>1790333889</v>
      </c>
      <c r="D4905" s="6" t="n">
        <v>1790335912</v>
      </c>
      <c r="E4905" s="9" t="n">
        <f aca="false">MAX(0,MIN(D4905,Scenario!$B$12)-MAX(C4905,Scenario!$B$11))/60</f>
        <v>33.7166666666667</v>
      </c>
    </row>
    <row r="4906" customFormat="false" ht="15" hidden="false" customHeight="false" outlineLevel="0" collapsed="false">
      <c r="A4906" s="6" t="s">
        <v>7764</v>
      </c>
      <c r="B4906" s="6" t="s">
        <v>7885</v>
      </c>
      <c r="C4906" s="6" t="n">
        <v>1790334279</v>
      </c>
      <c r="D4906" s="6" t="n">
        <v>1790338212</v>
      </c>
      <c r="E4906" s="9" t="n">
        <f aca="false">MAX(0,MIN(D4906,Scenario!$B$12)-MAX(C4906,Scenario!$B$11))/60</f>
        <v>65.55</v>
      </c>
    </row>
    <row r="4907" customFormat="false" ht="15" hidden="false" customHeight="false" outlineLevel="0" collapsed="false">
      <c r="A4907" s="6" t="s">
        <v>7774</v>
      </c>
      <c r="B4907" s="6" t="s">
        <v>7891</v>
      </c>
      <c r="C4907" s="6" t="n">
        <v>1790336334</v>
      </c>
      <c r="D4907" s="6" t="n">
        <v>1790338378</v>
      </c>
      <c r="E4907" s="9" t="n">
        <f aca="false">MAX(0,MIN(D4907,Scenario!$B$12)-MAX(C4907,Scenario!$B$11))/60</f>
        <v>34.0666666666667</v>
      </c>
    </row>
    <row r="4908" customFormat="false" ht="15" hidden="false" customHeight="false" outlineLevel="0" collapsed="false">
      <c r="A4908" s="6" t="s">
        <v>7732</v>
      </c>
      <c r="B4908" s="6" t="s">
        <v>7889</v>
      </c>
      <c r="C4908" s="6" t="n">
        <v>1790336627</v>
      </c>
      <c r="D4908" s="6" t="n">
        <v>1790338317</v>
      </c>
      <c r="E4908" s="9" t="n">
        <f aca="false">MAX(0,MIN(D4908,Scenario!$B$12)-MAX(C4908,Scenario!$B$11))/60</f>
        <v>28.1666666666667</v>
      </c>
    </row>
    <row r="4909" customFormat="false" ht="15" hidden="false" customHeight="false" outlineLevel="0" collapsed="false">
      <c r="A4909" s="6" t="s">
        <v>7772</v>
      </c>
      <c r="B4909" s="6" t="s">
        <v>7887</v>
      </c>
      <c r="C4909" s="6" t="n">
        <v>1790338080</v>
      </c>
      <c r="D4909" s="6" t="n">
        <v>1790339802</v>
      </c>
      <c r="E4909" s="9" t="n">
        <f aca="false">MAX(0,MIN(D4909,Scenario!$B$12)-MAX(C4909,Scenario!$B$11))/60</f>
        <v>28.7</v>
      </c>
    </row>
    <row r="4910" customFormat="false" ht="15" hidden="false" customHeight="false" outlineLevel="0" collapsed="false">
      <c r="A4910" s="6" t="s">
        <v>7776</v>
      </c>
      <c r="B4910" s="6" t="s">
        <v>7890</v>
      </c>
      <c r="C4910" s="6" t="n">
        <v>1790339240</v>
      </c>
      <c r="D4910" s="6" t="n">
        <v>1790340517</v>
      </c>
      <c r="E4910" s="9" t="n">
        <f aca="false">MAX(0,MIN(D4910,Scenario!$B$12)-MAX(C4910,Scenario!$B$11))/60</f>
        <v>21.2833333333333</v>
      </c>
    </row>
    <row r="4911" customFormat="false" ht="15" hidden="false" customHeight="false" outlineLevel="0" collapsed="false">
      <c r="A4911" s="6" t="s">
        <v>7778</v>
      </c>
      <c r="B4911" s="6" t="s">
        <v>7891</v>
      </c>
      <c r="C4911" s="6" t="n">
        <v>1790341333</v>
      </c>
      <c r="D4911" s="6" t="n">
        <v>1790342754</v>
      </c>
      <c r="E4911" s="9" t="n">
        <f aca="false">MAX(0,MIN(D4911,Scenario!$B$12)-MAX(C4911,Scenario!$B$11))/60</f>
        <v>23.6833333333333</v>
      </c>
    </row>
    <row r="4912" customFormat="false" ht="15" hidden="false" customHeight="false" outlineLevel="0" collapsed="false">
      <c r="A4912" s="6" t="s">
        <v>7780</v>
      </c>
      <c r="B4912" s="6" t="s">
        <v>7898</v>
      </c>
      <c r="C4912" s="6" t="n">
        <v>1790343341</v>
      </c>
      <c r="D4912" s="6" t="n">
        <v>1790345777</v>
      </c>
      <c r="E4912" s="9" t="n">
        <f aca="false">MAX(0,MIN(D4912,Scenario!$B$12)-MAX(C4912,Scenario!$B$11))/60</f>
        <v>40.6</v>
      </c>
    </row>
    <row r="4913" customFormat="false" ht="15" hidden="false" customHeight="false" outlineLevel="0" collapsed="false">
      <c r="A4913" s="6" t="s">
        <v>7782</v>
      </c>
      <c r="B4913" s="6" t="s">
        <v>7891</v>
      </c>
      <c r="C4913" s="6" t="n">
        <v>1790343855</v>
      </c>
      <c r="D4913" s="6" t="n">
        <v>1790347801</v>
      </c>
      <c r="E4913" s="9" t="n">
        <f aca="false">MAX(0,MIN(D4913,Scenario!$B$12)-MAX(C4913,Scenario!$B$11))/60</f>
        <v>65.7666666666667</v>
      </c>
    </row>
    <row r="4914" customFormat="false" ht="15" hidden="false" customHeight="false" outlineLevel="0" collapsed="false">
      <c r="A4914" s="6" t="s">
        <v>7784</v>
      </c>
      <c r="B4914" s="6" t="s">
        <v>7890</v>
      </c>
      <c r="C4914" s="6" t="n">
        <v>1790344778</v>
      </c>
      <c r="D4914" s="6" t="n">
        <v>1790347703</v>
      </c>
      <c r="E4914" s="9" t="n">
        <f aca="false">MAX(0,MIN(D4914,Scenario!$B$12)-MAX(C4914,Scenario!$B$11))/60</f>
        <v>48.75</v>
      </c>
    </row>
    <row r="4915" customFormat="false" ht="15" hidden="false" customHeight="false" outlineLevel="0" collapsed="false">
      <c r="A4915" s="6" t="s">
        <v>7786</v>
      </c>
      <c r="B4915" s="6" t="s">
        <v>7885</v>
      </c>
      <c r="C4915" s="6" t="n">
        <v>1790345855</v>
      </c>
      <c r="D4915" s="6" t="n">
        <v>1790346827</v>
      </c>
      <c r="E4915" s="9" t="n">
        <f aca="false">MAX(0,MIN(D4915,Scenario!$B$12)-MAX(C4915,Scenario!$B$11))/60</f>
        <v>16.2</v>
      </c>
    </row>
    <row r="4916" customFormat="false" ht="15" hidden="false" customHeight="false" outlineLevel="0" collapsed="false">
      <c r="A4916" s="6" t="s">
        <v>7788</v>
      </c>
      <c r="B4916" s="6" t="s">
        <v>7887</v>
      </c>
      <c r="C4916" s="6" t="n">
        <v>1790345923</v>
      </c>
      <c r="D4916" s="6" t="n">
        <v>1790346637</v>
      </c>
      <c r="E4916" s="9" t="n">
        <f aca="false">MAX(0,MIN(D4916,Scenario!$B$12)-MAX(C4916,Scenario!$B$11))/60</f>
        <v>11.9</v>
      </c>
    </row>
    <row r="4917" customFormat="false" ht="15" hidden="false" customHeight="false" outlineLevel="0" collapsed="false">
      <c r="A4917" s="6" t="s">
        <v>7788</v>
      </c>
      <c r="B4917" s="6" t="s">
        <v>7889</v>
      </c>
      <c r="C4917" s="6" t="n">
        <v>1790346697</v>
      </c>
      <c r="D4917" s="6" t="n">
        <v>1790347462</v>
      </c>
      <c r="E4917" s="9" t="n">
        <f aca="false">MAX(0,MIN(D4917,Scenario!$B$12)-MAX(C4917,Scenario!$B$11))/60</f>
        <v>12.75</v>
      </c>
    </row>
    <row r="4918" customFormat="false" ht="15" hidden="false" customHeight="false" outlineLevel="0" collapsed="false">
      <c r="A4918" s="6" t="s">
        <v>7792</v>
      </c>
      <c r="B4918" s="6" t="s">
        <v>7887</v>
      </c>
      <c r="C4918" s="6" t="n">
        <v>1790347266</v>
      </c>
      <c r="D4918" s="6" t="n">
        <v>1790348250</v>
      </c>
      <c r="E4918" s="9" t="n">
        <f aca="false">MAX(0,MIN(D4918,Scenario!$B$12)-MAX(C4918,Scenario!$B$11))/60</f>
        <v>16.4</v>
      </c>
    </row>
    <row r="4919" customFormat="false" ht="15" hidden="false" customHeight="false" outlineLevel="0" collapsed="false">
      <c r="A4919" s="6" t="s">
        <v>7790</v>
      </c>
      <c r="B4919" s="6" t="s">
        <v>7889</v>
      </c>
      <c r="C4919" s="6" t="n">
        <v>1790347491</v>
      </c>
      <c r="D4919" s="6" t="n">
        <v>1790347853</v>
      </c>
      <c r="E4919" s="9" t="n">
        <f aca="false">MAX(0,MIN(D4919,Scenario!$B$12)-MAX(C4919,Scenario!$B$11))/60</f>
        <v>6.03333333333333</v>
      </c>
    </row>
    <row r="4920" customFormat="false" ht="15" hidden="false" customHeight="false" outlineLevel="0" collapsed="false">
      <c r="A4920" s="6" t="s">
        <v>7794</v>
      </c>
      <c r="B4920" s="6" t="s">
        <v>7887</v>
      </c>
      <c r="C4920" s="6" t="n">
        <v>1790348265</v>
      </c>
      <c r="D4920" s="6" t="n">
        <v>1790352164</v>
      </c>
      <c r="E4920" s="9" t="n">
        <f aca="false">MAX(0,MIN(D4920,Scenario!$B$12)-MAX(C4920,Scenario!$B$11))/60</f>
        <v>64.9833333333333</v>
      </c>
    </row>
    <row r="4921" customFormat="false" ht="15" hidden="false" customHeight="false" outlineLevel="0" collapsed="false">
      <c r="A4921" s="6" t="s">
        <v>7796</v>
      </c>
      <c r="B4921" s="6" t="s">
        <v>7893</v>
      </c>
      <c r="C4921" s="6" t="n">
        <v>1790349138</v>
      </c>
      <c r="D4921" s="6" t="n">
        <v>1790351370</v>
      </c>
      <c r="E4921" s="9" t="n">
        <f aca="false">MAX(0,MIN(D4921,Scenario!$B$12)-MAX(C4921,Scenario!$B$11))/60</f>
        <v>37.2</v>
      </c>
    </row>
    <row r="4922" customFormat="false" ht="15" hidden="false" customHeight="false" outlineLevel="0" collapsed="false">
      <c r="A4922" s="6" t="s">
        <v>7790</v>
      </c>
      <c r="B4922" s="6" t="s">
        <v>7889</v>
      </c>
      <c r="C4922" s="6" t="n">
        <v>1790349246</v>
      </c>
      <c r="D4922" s="6" t="n">
        <v>1790350097</v>
      </c>
      <c r="E4922" s="9" t="n">
        <f aca="false">MAX(0,MIN(D4922,Scenario!$B$12)-MAX(C4922,Scenario!$B$11))/60</f>
        <v>14.1833333333333</v>
      </c>
    </row>
    <row r="4923" customFormat="false" ht="15" hidden="false" customHeight="false" outlineLevel="0" collapsed="false">
      <c r="A4923" s="6" t="s">
        <v>7798</v>
      </c>
      <c r="B4923" s="6" t="s">
        <v>7899</v>
      </c>
      <c r="C4923" s="6" t="n">
        <v>1790350576</v>
      </c>
      <c r="D4923" s="6" t="n">
        <v>1790352559</v>
      </c>
      <c r="E4923" s="9" t="n">
        <f aca="false">MAX(0,MIN(D4923,Scenario!$B$12)-MAX(C4923,Scenario!$B$11))/60</f>
        <v>33.05</v>
      </c>
    </row>
    <row r="4924" customFormat="false" ht="15" hidden="false" customHeight="false" outlineLevel="0" collapsed="false">
      <c r="A4924" s="6" t="s">
        <v>7800</v>
      </c>
      <c r="B4924" s="6" t="s">
        <v>7895</v>
      </c>
      <c r="C4924" s="6" t="n">
        <v>1790351855</v>
      </c>
      <c r="D4924" s="6" t="n">
        <v>1790354283</v>
      </c>
      <c r="E4924" s="9" t="n">
        <f aca="false">MAX(0,MIN(D4924,Scenario!$B$12)-MAX(C4924,Scenario!$B$11))/60</f>
        <v>40.4666666666667</v>
      </c>
    </row>
    <row r="4925" customFormat="false" ht="15" hidden="false" customHeight="false" outlineLevel="0" collapsed="false">
      <c r="A4925" s="6" t="s">
        <v>7802</v>
      </c>
      <c r="B4925" s="6" t="s">
        <v>7891</v>
      </c>
      <c r="C4925" s="6" t="n">
        <v>1790352771</v>
      </c>
      <c r="D4925" s="6" t="n">
        <v>1790355904</v>
      </c>
      <c r="E4925" s="9" t="n">
        <f aca="false">MAX(0,MIN(D4925,Scenario!$B$12)-MAX(C4925,Scenario!$B$11))/60</f>
        <v>52.2166666666667</v>
      </c>
    </row>
    <row r="4926" customFormat="false" ht="15" hidden="false" customHeight="false" outlineLevel="0" collapsed="false">
      <c r="A4926" s="6" t="s">
        <v>7804</v>
      </c>
      <c r="B4926" s="6" t="s">
        <v>7890</v>
      </c>
      <c r="C4926" s="6" t="n">
        <v>1790353530</v>
      </c>
      <c r="D4926" s="6" t="n">
        <v>1790354208</v>
      </c>
      <c r="E4926" s="9" t="n">
        <f aca="false">MAX(0,MIN(D4926,Scenario!$B$12)-MAX(C4926,Scenario!$B$11))/60</f>
        <v>11.3</v>
      </c>
    </row>
    <row r="4927" customFormat="false" ht="15" hidden="false" customHeight="false" outlineLevel="0" collapsed="false">
      <c r="A4927" s="6" t="s">
        <v>7806</v>
      </c>
      <c r="B4927" s="6" t="s">
        <v>7895</v>
      </c>
      <c r="C4927" s="6" t="n">
        <v>1790354481</v>
      </c>
      <c r="D4927" s="6" t="n">
        <v>1790356700</v>
      </c>
      <c r="E4927" s="9" t="n">
        <f aca="false">MAX(0,MIN(D4927,Scenario!$B$12)-MAX(C4927,Scenario!$B$11))/60</f>
        <v>36.9833333333333</v>
      </c>
    </row>
    <row r="4928" customFormat="false" ht="15" hidden="false" customHeight="false" outlineLevel="0" collapsed="false">
      <c r="A4928" s="6" t="s">
        <v>7810</v>
      </c>
      <c r="B4928" s="6" t="s">
        <v>7893</v>
      </c>
      <c r="C4928" s="6" t="n">
        <v>1790354929</v>
      </c>
      <c r="D4928" s="6" t="n">
        <v>1790355602</v>
      </c>
      <c r="E4928" s="9" t="n">
        <f aca="false">MAX(0,MIN(D4928,Scenario!$B$12)-MAX(C4928,Scenario!$B$11))/60</f>
        <v>11.2166666666667</v>
      </c>
    </row>
    <row r="4929" customFormat="false" ht="15" hidden="false" customHeight="false" outlineLevel="0" collapsed="false">
      <c r="A4929" s="6" t="s">
        <v>7660</v>
      </c>
      <c r="B4929" s="6" t="s">
        <v>7899</v>
      </c>
      <c r="C4929" s="6" t="n">
        <v>1790356281</v>
      </c>
      <c r="D4929" s="6" t="n">
        <v>1790356774</v>
      </c>
      <c r="E4929" s="9" t="n">
        <f aca="false">MAX(0,MIN(D4929,Scenario!$B$12)-MAX(C4929,Scenario!$B$11))/60</f>
        <v>8.21666666666667</v>
      </c>
    </row>
    <row r="4930" customFormat="false" ht="15" hidden="false" customHeight="false" outlineLevel="0" collapsed="false">
      <c r="A4930" s="6" t="s">
        <v>7812</v>
      </c>
      <c r="B4930" s="6" t="s">
        <v>7891</v>
      </c>
      <c r="C4930" s="6" t="n">
        <v>1790356308</v>
      </c>
      <c r="D4930" s="6" t="n">
        <v>1790359499</v>
      </c>
      <c r="E4930" s="9" t="n">
        <f aca="false">MAX(0,MIN(D4930,Scenario!$B$12)-MAX(C4930,Scenario!$B$11))/60</f>
        <v>53.1833333333333</v>
      </c>
    </row>
    <row r="4931" customFormat="false" ht="15" hidden="false" customHeight="false" outlineLevel="0" collapsed="false">
      <c r="A4931" s="6" t="s">
        <v>7814</v>
      </c>
      <c r="B4931" s="6" t="s">
        <v>7893</v>
      </c>
      <c r="C4931" s="6" t="n">
        <v>1790356962</v>
      </c>
      <c r="D4931" s="6" t="n">
        <v>1790363123</v>
      </c>
      <c r="E4931" s="9" t="n">
        <f aca="false">MAX(0,MIN(D4931,Scenario!$B$12)-MAX(C4931,Scenario!$B$11))/60</f>
        <v>102.683333333333</v>
      </c>
    </row>
    <row r="4932" customFormat="false" ht="15" hidden="false" customHeight="false" outlineLevel="0" collapsed="false">
      <c r="A4932" s="6" t="s">
        <v>7816</v>
      </c>
      <c r="B4932" s="6" t="s">
        <v>7890</v>
      </c>
      <c r="C4932" s="6" t="n">
        <v>1790356998</v>
      </c>
      <c r="D4932" s="6" t="n">
        <v>1790357937</v>
      </c>
      <c r="E4932" s="9" t="n">
        <f aca="false">MAX(0,MIN(D4932,Scenario!$B$12)-MAX(C4932,Scenario!$B$11))/60</f>
        <v>15.65</v>
      </c>
    </row>
    <row r="4933" customFormat="false" ht="15" hidden="false" customHeight="false" outlineLevel="0" collapsed="false">
      <c r="A4933" s="6" t="s">
        <v>7818</v>
      </c>
      <c r="B4933" s="6" t="s">
        <v>7895</v>
      </c>
      <c r="C4933" s="6" t="n">
        <v>1790357849</v>
      </c>
      <c r="D4933" s="6" t="n">
        <v>1790359881</v>
      </c>
      <c r="E4933" s="9" t="n">
        <f aca="false">MAX(0,MIN(D4933,Scenario!$B$12)-MAX(C4933,Scenario!$B$11))/60</f>
        <v>33.8666666666667</v>
      </c>
    </row>
    <row r="4934" customFormat="false" ht="15" hidden="false" customHeight="false" outlineLevel="0" collapsed="false">
      <c r="A4934" s="6" t="s">
        <v>7820</v>
      </c>
      <c r="B4934" s="6" t="s">
        <v>7890</v>
      </c>
      <c r="C4934" s="6" t="n">
        <v>1790359122</v>
      </c>
      <c r="D4934" s="6" t="n">
        <v>1790361238</v>
      </c>
      <c r="E4934" s="9" t="n">
        <f aca="false">MAX(0,MIN(D4934,Scenario!$B$12)-MAX(C4934,Scenario!$B$11))/60</f>
        <v>35.2666666666667</v>
      </c>
    </row>
    <row r="4935" customFormat="false" ht="15" hidden="false" customHeight="false" outlineLevel="0" collapsed="false">
      <c r="A4935" s="6" t="s">
        <v>7822</v>
      </c>
      <c r="B4935" s="6" t="s">
        <v>7890</v>
      </c>
      <c r="C4935" s="6" t="n">
        <v>1790361282</v>
      </c>
      <c r="D4935" s="6" t="n">
        <v>1790361586</v>
      </c>
      <c r="E4935" s="9" t="n">
        <f aca="false">MAX(0,MIN(D4935,Scenario!$B$12)-MAX(C4935,Scenario!$B$11))/60</f>
        <v>5.06666666666667</v>
      </c>
    </row>
    <row r="4936" customFormat="false" ht="15" hidden="false" customHeight="false" outlineLevel="0" collapsed="false">
      <c r="A4936" s="6" t="s">
        <v>7822</v>
      </c>
      <c r="B4936" s="6" t="s">
        <v>7895</v>
      </c>
      <c r="C4936" s="6" t="n">
        <v>1790361599</v>
      </c>
      <c r="D4936" s="6" t="n">
        <v>1790362914</v>
      </c>
      <c r="E4936" s="9" t="n">
        <f aca="false">MAX(0,MIN(D4936,Scenario!$B$12)-MAX(C4936,Scenario!$B$11))/60</f>
        <v>21.9166666666667</v>
      </c>
    </row>
    <row r="4937" customFormat="false" ht="15" hidden="false" customHeight="false" outlineLevel="0" collapsed="false">
      <c r="A4937" s="6" t="s">
        <v>7818</v>
      </c>
      <c r="B4937" s="6" t="s">
        <v>7895</v>
      </c>
      <c r="C4937" s="6" t="n">
        <v>1790362919</v>
      </c>
      <c r="D4937" s="6" t="n">
        <v>1790365407</v>
      </c>
      <c r="E4937" s="9" t="n">
        <f aca="false">MAX(0,MIN(D4937,Scenario!$B$12)-MAX(C4937,Scenario!$B$11))/60</f>
        <v>41.4666666666667</v>
      </c>
    </row>
    <row r="4938" customFormat="false" ht="15" hidden="false" customHeight="false" outlineLevel="0" collapsed="false">
      <c r="A4938" s="6" t="s">
        <v>7814</v>
      </c>
      <c r="B4938" s="6" t="s">
        <v>7893</v>
      </c>
      <c r="C4938" s="6" t="n">
        <v>1790364944</v>
      </c>
      <c r="D4938" s="6" t="n">
        <v>1790367236</v>
      </c>
      <c r="E4938" s="9" t="n">
        <f aca="false">MAX(0,MIN(D4938,Scenario!$B$12)-MAX(C4938,Scenario!$B$11))/60</f>
        <v>38.2</v>
      </c>
    </row>
    <row r="4939" customFormat="false" ht="15" hidden="false" customHeight="false" outlineLevel="0" collapsed="false">
      <c r="A4939" s="6" t="s">
        <v>7824</v>
      </c>
      <c r="B4939" s="6" t="s">
        <v>7893</v>
      </c>
      <c r="C4939" s="6" t="n">
        <v>1790367274</v>
      </c>
      <c r="D4939" s="6" t="n">
        <v>1790369985</v>
      </c>
      <c r="E4939" s="9" t="n">
        <f aca="false">MAX(0,MIN(D4939,Scenario!$B$12)-MAX(C4939,Scenario!$B$11))/60</f>
        <v>45.1833333333333</v>
      </c>
    </row>
    <row r="4940" customFormat="false" ht="15" hidden="false" customHeight="false" outlineLevel="0" collapsed="false">
      <c r="A4940" s="6" t="s">
        <v>7836</v>
      </c>
      <c r="B4940" s="6" t="s">
        <v>7895</v>
      </c>
      <c r="C4940" s="6" t="n">
        <v>1790368524</v>
      </c>
      <c r="D4940" s="6" t="n">
        <v>1790371138</v>
      </c>
      <c r="E4940" s="9" t="n">
        <f aca="false">MAX(0,MIN(D4940,Scenario!$B$12)-MAX(C4940,Scenario!$B$11))/60</f>
        <v>43.5666666666667</v>
      </c>
    </row>
    <row r="4941" customFormat="false" ht="15" hidden="false" customHeight="false" outlineLevel="0" collapsed="false">
      <c r="A4941" s="6" t="s">
        <v>7826</v>
      </c>
      <c r="B4941" s="6" t="s">
        <v>7893</v>
      </c>
      <c r="C4941" s="6" t="n">
        <v>1790370000</v>
      </c>
      <c r="D4941" s="6" t="n">
        <v>1790372167</v>
      </c>
      <c r="E4941" s="9" t="n">
        <f aca="false">MAX(0,MIN(D4941,Scenario!$B$12)-MAX(C4941,Scenario!$B$11))/60</f>
        <v>36.1166666666667</v>
      </c>
    </row>
    <row r="4942" customFormat="false" ht="15" hidden="false" customHeight="false" outlineLevel="0" collapsed="false">
      <c r="A4942" s="6" t="s">
        <v>7824</v>
      </c>
      <c r="B4942" s="6" t="s">
        <v>7893</v>
      </c>
      <c r="C4942" s="6" t="n">
        <v>1790372184</v>
      </c>
      <c r="D4942" s="6" t="n">
        <v>1790375541</v>
      </c>
      <c r="E4942" s="9" t="n">
        <f aca="false">MAX(0,MIN(D4942,Scenario!$B$12)-MAX(C4942,Scenario!$B$11))/60</f>
        <v>55.95</v>
      </c>
    </row>
    <row r="4943" customFormat="false" ht="15" hidden="false" customHeight="false" outlineLevel="0" collapsed="false">
      <c r="A4943" s="6" t="s">
        <v>7776</v>
      </c>
      <c r="B4943" s="6" t="s">
        <v>7898</v>
      </c>
      <c r="C4943" s="6" t="n">
        <v>1790406020</v>
      </c>
      <c r="D4943" s="6" t="n">
        <v>1790406771</v>
      </c>
      <c r="E4943" s="9" t="n">
        <f aca="false">MAX(0,MIN(D4943,Scenario!$B$12)-MAX(C4943,Scenario!$B$11))/60</f>
        <v>12.5166666666667</v>
      </c>
    </row>
    <row r="4944" customFormat="false" ht="15" hidden="false" customHeight="false" outlineLevel="0" collapsed="false">
      <c r="A4944" s="6" t="s">
        <v>7844</v>
      </c>
      <c r="B4944" s="6" t="s">
        <v>7898</v>
      </c>
      <c r="C4944" s="6" t="n">
        <v>1790406785</v>
      </c>
      <c r="D4944" s="6" t="n">
        <v>1790408691</v>
      </c>
      <c r="E4944" s="9" t="n">
        <f aca="false">MAX(0,MIN(D4944,Scenario!$B$12)-MAX(C4944,Scenario!$B$11))/60</f>
        <v>31.7666666666667</v>
      </c>
    </row>
    <row r="4945" customFormat="false" ht="15" hidden="false" customHeight="false" outlineLevel="0" collapsed="false">
      <c r="A4945" s="6" t="s">
        <v>7846</v>
      </c>
      <c r="B4945" s="6" t="s">
        <v>7898</v>
      </c>
      <c r="C4945" s="6" t="n">
        <v>1790408713</v>
      </c>
      <c r="D4945" s="6" t="n">
        <v>1790409580</v>
      </c>
      <c r="E4945" s="9" t="n">
        <f aca="false">MAX(0,MIN(D4945,Scenario!$B$12)-MAX(C4945,Scenario!$B$11))/60</f>
        <v>14.45</v>
      </c>
    </row>
    <row r="4946" customFormat="false" ht="15" hidden="false" customHeight="false" outlineLevel="0" collapsed="false">
      <c r="A4946" s="6" t="s">
        <v>7846</v>
      </c>
      <c r="B4946" s="6" t="s">
        <v>7898</v>
      </c>
      <c r="C4946" s="6" t="n">
        <v>1790412315</v>
      </c>
      <c r="D4946" s="6" t="n">
        <v>1790414509</v>
      </c>
      <c r="E4946" s="9" t="n">
        <f aca="false">MAX(0,MIN(D4946,Scenario!$B$12)-MAX(C4946,Scenario!$B$11))/60</f>
        <v>36.5666666666667</v>
      </c>
    </row>
    <row r="4947" customFormat="false" ht="15" hidden="false" customHeight="false" outlineLevel="0" collapsed="false">
      <c r="A4947" s="6" t="s">
        <v>7850</v>
      </c>
      <c r="B4947" s="6" t="s">
        <v>7898</v>
      </c>
      <c r="C4947" s="6" t="n">
        <v>1790421337</v>
      </c>
      <c r="D4947" s="6" t="n">
        <v>1790421954</v>
      </c>
      <c r="E4947" s="9" t="n">
        <f aca="false">MAX(0,MIN(D4947,Scenario!$B$12)-MAX(C4947,Scenario!$B$11))/60</f>
        <v>10.2833333333333</v>
      </c>
    </row>
    <row r="4948" customFormat="false" ht="15" hidden="false" customHeight="false" outlineLevel="0" collapsed="false">
      <c r="A4948" s="6" t="s">
        <v>7854</v>
      </c>
      <c r="B4948" s="6" t="s">
        <v>7894</v>
      </c>
      <c r="C4948" s="6" t="n">
        <v>1790436715</v>
      </c>
      <c r="D4948" s="6" t="n">
        <v>1790438683</v>
      </c>
      <c r="E4948" s="9" t="n">
        <f aca="false">MAX(0,MIN(D4948,Scenario!$B$12)-MAX(C4948,Scenario!$B$11))/60</f>
        <v>32.8</v>
      </c>
    </row>
    <row r="4949" customFormat="false" ht="15" hidden="false" customHeight="false" outlineLevel="0" collapsed="false">
      <c r="A4949" s="6" t="s">
        <v>7856</v>
      </c>
      <c r="B4949" s="6" t="s">
        <v>7894</v>
      </c>
      <c r="C4949" s="6" t="n">
        <v>1790438693</v>
      </c>
      <c r="D4949" s="6" t="n">
        <v>1790439619</v>
      </c>
      <c r="E4949" s="9" t="n">
        <f aca="false">MAX(0,MIN(D4949,Scenario!$B$12)-MAX(C4949,Scenario!$B$11))/60</f>
        <v>15.4333333333333</v>
      </c>
    </row>
    <row r="4950" customFormat="false" ht="15" hidden="false" customHeight="false" outlineLevel="0" collapsed="false">
      <c r="A4950" s="6" t="s">
        <v>7858</v>
      </c>
      <c r="B4950" s="6" t="s">
        <v>7894</v>
      </c>
      <c r="C4950" s="6" t="n">
        <v>1790446370</v>
      </c>
      <c r="D4950" s="6" t="n">
        <v>1790450120</v>
      </c>
      <c r="E4950" s="9" t="n">
        <f aca="false">MAX(0,MIN(D4950,Scenario!$B$12)-MAX(C4950,Scenario!$B$11))/60</f>
        <v>62.5</v>
      </c>
    </row>
    <row r="4951" customFormat="false" ht="15" hidden="false" customHeight="false" outlineLevel="0" collapsed="false">
      <c r="A4951" s="6" t="s">
        <v>7806</v>
      </c>
      <c r="B4951" s="6" t="s">
        <v>7894</v>
      </c>
      <c r="C4951" s="6" t="n">
        <v>1790450663</v>
      </c>
      <c r="D4951" s="6" t="n">
        <v>1790451726</v>
      </c>
      <c r="E4951" s="9" t="n">
        <f aca="false">MAX(0,MIN(D4951,Scenario!$B$12)-MAX(C4951,Scenario!$B$11))/60</f>
        <v>17.7166666666667</v>
      </c>
    </row>
    <row r="4952" customFormat="false" ht="15" hidden="false" customHeight="false" outlineLevel="0" collapsed="false">
      <c r="A4952" s="6" t="s">
        <v>7860</v>
      </c>
      <c r="B4952" s="6" t="s">
        <v>7894</v>
      </c>
      <c r="C4952" s="6" t="n">
        <v>1790452065</v>
      </c>
      <c r="D4952" s="6" t="n">
        <v>1790453182</v>
      </c>
      <c r="E4952" s="9" t="n">
        <f aca="false">MAX(0,MIN(D4952,Scenario!$B$12)-MAX(C4952,Scenario!$B$11))/60</f>
        <v>18.6166666666667</v>
      </c>
    </row>
    <row r="4953" customFormat="false" ht="15" hidden="false" customHeight="false" outlineLevel="0" collapsed="false">
      <c r="A4953" s="6" t="s">
        <v>7840</v>
      </c>
      <c r="B4953" s="6" t="s">
        <v>7897</v>
      </c>
      <c r="C4953" s="6" t="n">
        <v>1790456425</v>
      </c>
      <c r="D4953" s="6" t="n">
        <v>1790460507</v>
      </c>
      <c r="E4953" s="9" t="n">
        <f aca="false">MAX(0,MIN(D4953,Scenario!$B$12)-MAX(C4953,Scenario!$B$11))/60</f>
        <v>68.0333333333333</v>
      </c>
    </row>
    <row r="4954" customFormat="false" ht="15" hidden="false" customHeight="false" outlineLevel="0" collapsed="false">
      <c r="A4954" s="6" t="s">
        <v>7830</v>
      </c>
      <c r="B4954" s="6" t="s">
        <v>7896</v>
      </c>
      <c r="C4954" s="6" t="n">
        <v>1790456458</v>
      </c>
      <c r="D4954" s="6" t="n">
        <v>1790461414</v>
      </c>
      <c r="E4954" s="9" t="n">
        <f aca="false">MAX(0,MIN(D4954,Scenario!$B$12)-MAX(C4954,Scenario!$B$11))/60</f>
        <v>82.6</v>
      </c>
    </row>
    <row r="4955" customFormat="false" ht="15" hidden="false" customHeight="false" outlineLevel="0" collapsed="false">
      <c r="A4955" s="6" t="s">
        <v>7848</v>
      </c>
      <c r="B4955" s="6" t="s">
        <v>7897</v>
      </c>
      <c r="C4955" s="6" t="n">
        <v>1790460537</v>
      </c>
      <c r="D4955" s="6" t="n">
        <v>1790463080</v>
      </c>
      <c r="E4955" s="9" t="n">
        <f aca="false">MAX(0,MIN(D4955,Scenario!$B$12)-MAX(C4955,Scenario!$B$11))/60</f>
        <v>42.3833333333333</v>
      </c>
    </row>
    <row r="4956" customFormat="false" ht="15" hidden="false" customHeight="false" outlineLevel="0" collapsed="false">
      <c r="A4956" s="6" t="s">
        <v>7796</v>
      </c>
      <c r="B4956" s="6" t="s">
        <v>7896</v>
      </c>
      <c r="C4956" s="6" t="n">
        <v>1790461433</v>
      </c>
      <c r="D4956" s="6" t="n">
        <v>1790464357</v>
      </c>
      <c r="E4956" s="9" t="n">
        <f aca="false">MAX(0,MIN(D4956,Scenario!$B$12)-MAX(C4956,Scenario!$B$11))/60</f>
        <v>48.7333333333333</v>
      </c>
    </row>
    <row r="4957" customFormat="false" ht="15" hidden="false" customHeight="false" outlineLevel="0" collapsed="false">
      <c r="A4957" s="6" t="s">
        <v>7840</v>
      </c>
      <c r="B4957" s="6" t="s">
        <v>7897</v>
      </c>
      <c r="C4957" s="6" t="n">
        <v>1790463093</v>
      </c>
      <c r="D4957" s="6" t="n">
        <v>1790465577</v>
      </c>
      <c r="E4957" s="9" t="n">
        <f aca="false">MAX(0,MIN(D4957,Scenario!$B$12)-MAX(C4957,Scenario!$B$11))/60</f>
        <v>41.4</v>
      </c>
    </row>
    <row r="4958" customFormat="false" ht="15" hidden="false" customHeight="false" outlineLevel="0" collapsed="false">
      <c r="A4958" s="6" t="s">
        <v>7828</v>
      </c>
      <c r="B4958" s="6" t="s">
        <v>7896</v>
      </c>
      <c r="C4958" s="6" t="n">
        <v>1790464414</v>
      </c>
      <c r="D4958" s="6" t="n">
        <v>1790468907</v>
      </c>
      <c r="E4958" s="9" t="n">
        <f aca="false">MAX(0,MIN(D4958,Scenario!$B$12)-MAX(C4958,Scenario!$B$11))/60</f>
        <v>74.8833333333333</v>
      </c>
    </row>
    <row r="4959" customFormat="false" ht="15" hidden="false" customHeight="false" outlineLevel="0" collapsed="false">
      <c r="A4959" s="6" t="s">
        <v>7848</v>
      </c>
      <c r="B4959" s="6" t="s">
        <v>7897</v>
      </c>
      <c r="C4959" s="6" t="n">
        <v>1790465590</v>
      </c>
      <c r="D4959" s="6" t="n">
        <v>1790470268</v>
      </c>
      <c r="E4959" s="9" t="n">
        <f aca="false">MAX(0,MIN(D4959,Scenario!$B$12)-MAX(C4959,Scenario!$B$11))/60</f>
        <v>77.9666666666667</v>
      </c>
    </row>
    <row r="4960" customFormat="false" ht="15" hidden="false" customHeight="false" outlineLevel="0" collapsed="false">
      <c r="A4960" s="6" t="s">
        <v>7684</v>
      </c>
      <c r="B4960" s="6" t="s">
        <v>7896</v>
      </c>
      <c r="C4960" s="6" t="n">
        <v>1790468954</v>
      </c>
      <c r="D4960" s="6" t="n">
        <v>1790470716</v>
      </c>
      <c r="E4960" s="9" t="n">
        <f aca="false">MAX(0,MIN(D4960,Scenario!$B$12)-MAX(C4960,Scenario!$B$11))/60</f>
        <v>29.3666666666667</v>
      </c>
    </row>
    <row r="4961" customFormat="false" ht="15" hidden="false" customHeight="false" outlineLevel="0" collapsed="false">
      <c r="A4961" s="6" t="s">
        <v>7828</v>
      </c>
      <c r="B4961" s="6" t="s">
        <v>7896</v>
      </c>
      <c r="C4961" s="6" t="n">
        <v>1790470729</v>
      </c>
      <c r="D4961" s="6" t="n">
        <v>1790473073</v>
      </c>
      <c r="E4961" s="9" t="n">
        <f aca="false">MAX(0,MIN(D4961,Scenario!$B$12)-MAX(C4961,Scenario!$B$11))/60</f>
        <v>39.0666666666667</v>
      </c>
    </row>
    <row r="4962" customFormat="false" ht="15" hidden="false" customHeight="false" outlineLevel="0" collapsed="false">
      <c r="A4962" s="6" t="s">
        <v>7848</v>
      </c>
      <c r="B4962" s="6" t="s">
        <v>7897</v>
      </c>
      <c r="C4962" s="6" t="n">
        <v>1790472074</v>
      </c>
      <c r="D4962" s="6" t="n">
        <v>1790477540</v>
      </c>
      <c r="E4962" s="9" t="n">
        <f aca="false">MAX(0,MIN(D4962,Scenario!$B$12)-MAX(C4962,Scenario!$B$11))/60</f>
        <v>91.1</v>
      </c>
    </row>
    <row r="4963" customFormat="false" ht="15" hidden="false" customHeight="false" outlineLevel="0" collapsed="false">
      <c r="A4963" s="6" t="s">
        <v>7838</v>
      </c>
      <c r="B4963" s="6" t="s">
        <v>7896</v>
      </c>
      <c r="C4963" s="6" t="n">
        <v>1790474918</v>
      </c>
      <c r="D4963" s="6" t="n">
        <v>1790476422</v>
      </c>
      <c r="E4963" s="9" t="n">
        <f aca="false">MAX(0,MIN(D4963,Scenario!$B$12)-MAX(C4963,Scenario!$B$11))/60</f>
        <v>25.0666666666667</v>
      </c>
    </row>
    <row r="4964" customFormat="false" ht="15" hidden="false" customHeight="false" outlineLevel="0" collapsed="false">
      <c r="A4964" s="6" t="s">
        <v>7852</v>
      </c>
      <c r="B4964" s="6" t="s">
        <v>7896</v>
      </c>
      <c r="C4964" s="6" t="n">
        <v>1790476475</v>
      </c>
      <c r="D4964" s="6" t="n">
        <v>1790478778</v>
      </c>
      <c r="E4964" s="9" t="n">
        <f aca="false">MAX(0,MIN(D4964,Scenario!$B$12)-MAX(C4964,Scenario!$B$11))/60</f>
        <v>38.3833333333333</v>
      </c>
    </row>
    <row r="4965" customFormat="false" ht="15" hidden="false" customHeight="false" outlineLevel="0" collapsed="false">
      <c r="A4965" s="6" t="s">
        <v>7862</v>
      </c>
      <c r="B4965" s="6" t="s">
        <v>7897</v>
      </c>
      <c r="C4965" s="6" t="n">
        <v>1790477550</v>
      </c>
      <c r="D4965" s="6" t="n">
        <v>1790480622</v>
      </c>
      <c r="E4965" s="9" t="n">
        <f aca="false">MAX(0,MIN(D4965,Scenario!$B$12)-MAX(C4965,Scenario!$B$11))/60</f>
        <v>51.2</v>
      </c>
    </row>
    <row r="4966" customFormat="false" ht="15" hidden="false" customHeight="false" outlineLevel="0" collapsed="false">
      <c r="A4966" s="6" t="s">
        <v>7834</v>
      </c>
      <c r="B4966" s="6" t="s">
        <v>7886</v>
      </c>
      <c r="C4966" s="6" t="n">
        <v>1790492415</v>
      </c>
      <c r="D4966" s="6" t="n">
        <v>1790495933</v>
      </c>
      <c r="E4966" s="9" t="n">
        <f aca="false">MAX(0,MIN(D4966,Scenario!$B$12)-MAX(C4966,Scenario!$B$11))/60</f>
        <v>58.6333333333333</v>
      </c>
    </row>
    <row r="4967" customFormat="false" ht="15" hidden="false" customHeight="false" outlineLevel="0" collapsed="false">
      <c r="A4967" s="6" t="s">
        <v>7866</v>
      </c>
      <c r="B4967" s="6" t="s">
        <v>7886</v>
      </c>
      <c r="C4967" s="6" t="n">
        <v>1790495959</v>
      </c>
      <c r="D4967" s="6" t="n">
        <v>1790500764</v>
      </c>
      <c r="E4967" s="9" t="n">
        <f aca="false">MAX(0,MIN(D4967,Scenario!$B$12)-MAX(C4967,Scenario!$B$11))/60</f>
        <v>80.0833333333333</v>
      </c>
    </row>
    <row r="4968" customFormat="false" ht="15" hidden="false" customHeight="false" outlineLevel="0" collapsed="false">
      <c r="A4968" s="6" t="s">
        <v>7834</v>
      </c>
      <c r="B4968" s="6" t="s">
        <v>7886</v>
      </c>
      <c r="C4968" s="6" t="n">
        <v>1790500777</v>
      </c>
      <c r="D4968" s="6" t="n">
        <v>1790507732</v>
      </c>
      <c r="E4968" s="9" t="n">
        <f aca="false">MAX(0,MIN(D4968,Scenario!$B$12)-MAX(C4968,Scenario!$B$11))/60</f>
        <v>115.916666666667</v>
      </c>
    </row>
    <row r="4969" customFormat="false" ht="15" hidden="false" customHeight="false" outlineLevel="0" collapsed="false">
      <c r="A4969" s="6" t="s">
        <v>7864</v>
      </c>
      <c r="B4969" s="6" t="s">
        <v>7894</v>
      </c>
      <c r="C4969" s="6" t="n">
        <v>1790514031</v>
      </c>
      <c r="D4969" s="6" t="n">
        <v>1790514961</v>
      </c>
      <c r="E4969" s="9" t="n">
        <f aca="false">MAX(0,MIN(D4969,Scenario!$B$12)-MAX(C4969,Scenario!$B$11))/60</f>
        <v>15.5</v>
      </c>
    </row>
    <row r="4970" customFormat="false" ht="15" hidden="false" customHeight="false" outlineLevel="0" collapsed="false">
      <c r="A4970" s="6" t="s">
        <v>7872</v>
      </c>
      <c r="B4970" s="6" t="s">
        <v>7894</v>
      </c>
      <c r="C4970" s="6" t="n">
        <v>1790524646</v>
      </c>
      <c r="D4970" s="6" t="n">
        <v>1790527928</v>
      </c>
      <c r="E4970" s="9" t="n">
        <f aca="false">MAX(0,MIN(D4970,Scenario!$B$12)-MAX(C4970,Scenario!$B$11))/60</f>
        <v>54.7</v>
      </c>
    </row>
    <row r="4971" customFormat="false" ht="15" hidden="false" customHeight="false" outlineLevel="0" collapsed="false">
      <c r="A4971" s="6" t="s">
        <v>7876</v>
      </c>
      <c r="B4971" s="6" t="s">
        <v>7894</v>
      </c>
      <c r="C4971" s="6" t="n">
        <v>1790529757</v>
      </c>
      <c r="D4971" s="6" t="n">
        <v>1790533193</v>
      </c>
      <c r="E4971" s="9" t="n">
        <f aca="false">MAX(0,MIN(D4971,Scenario!$B$12)-MAX(C4971,Scenario!$B$11))/60</f>
        <v>57.2666666666667</v>
      </c>
    </row>
    <row r="4972" customFormat="false" ht="15" hidden="false" customHeight="false" outlineLevel="0" collapsed="false">
      <c r="A4972" s="6" t="s">
        <v>7868</v>
      </c>
      <c r="B4972" s="6" t="s">
        <v>7896</v>
      </c>
      <c r="C4972" s="6" t="n">
        <v>1790542813</v>
      </c>
      <c r="D4972" s="6" t="n">
        <v>1790543598</v>
      </c>
      <c r="E4972" s="9" t="n">
        <f aca="false">MAX(0,MIN(D4972,Scenario!$B$12)-MAX(C4972,Scenario!$B$11))/60</f>
        <v>13.0833333333333</v>
      </c>
    </row>
    <row r="4973" customFormat="false" ht="15" hidden="false" customHeight="false" outlineLevel="0" collapsed="false">
      <c r="A4973" s="6" t="s">
        <v>7878</v>
      </c>
      <c r="B4973" s="6" t="s">
        <v>7897</v>
      </c>
      <c r="C4973" s="6" t="n">
        <v>1790542849</v>
      </c>
      <c r="D4973" s="6" t="n">
        <v>1790546158</v>
      </c>
      <c r="E4973" s="9" t="n">
        <f aca="false">MAX(0,MIN(D4973,Scenario!$B$12)-MAX(C4973,Scenario!$B$11))/60</f>
        <v>55.15</v>
      </c>
    </row>
    <row r="4974" customFormat="false" ht="15" hidden="false" customHeight="false" outlineLevel="0" collapsed="false">
      <c r="A4974" s="6" t="s">
        <v>7838</v>
      </c>
      <c r="B4974" s="6" t="s">
        <v>7896</v>
      </c>
      <c r="C4974" s="6" t="n">
        <v>1790543645</v>
      </c>
      <c r="D4974" s="6" t="n">
        <v>1790545496</v>
      </c>
      <c r="E4974" s="9" t="n">
        <f aca="false">MAX(0,MIN(D4974,Scenario!$B$12)-MAX(C4974,Scenario!$B$11))/60</f>
        <v>30.85</v>
      </c>
    </row>
    <row r="4975" customFormat="false" ht="15" hidden="false" customHeight="false" outlineLevel="0" collapsed="false">
      <c r="A4975" s="6" t="s">
        <v>7874</v>
      </c>
      <c r="B4975" s="6" t="s">
        <v>7896</v>
      </c>
      <c r="C4975" s="6" t="n">
        <v>1790545511</v>
      </c>
      <c r="D4975" s="6" t="n">
        <v>1790549273</v>
      </c>
      <c r="E4975" s="9" t="n">
        <f aca="false">MAX(0,MIN(D4975,Scenario!$B$12)-MAX(C4975,Scenario!$B$11))/60</f>
        <v>62.7</v>
      </c>
    </row>
    <row r="4976" customFormat="false" ht="15" hidden="false" customHeight="false" outlineLevel="0" collapsed="false">
      <c r="A4976" s="6" t="s">
        <v>7878</v>
      </c>
      <c r="B4976" s="6" t="s">
        <v>7897</v>
      </c>
      <c r="C4976" s="6" t="n">
        <v>1790547278</v>
      </c>
      <c r="D4976" s="6" t="n">
        <v>1790550585</v>
      </c>
      <c r="E4976" s="9" t="n">
        <f aca="false">MAX(0,MIN(D4976,Scenario!$B$12)-MAX(C4976,Scenario!$B$11))/60</f>
        <v>55.1166666666667</v>
      </c>
    </row>
    <row r="4977" customFormat="false" ht="15" hidden="false" customHeight="false" outlineLevel="0" collapsed="false">
      <c r="A4977" s="6" t="s">
        <v>7868</v>
      </c>
      <c r="B4977" s="6" t="s">
        <v>7896</v>
      </c>
      <c r="C4977" s="6" t="n">
        <v>1790549284</v>
      </c>
      <c r="D4977" s="6" t="n">
        <v>1790550229</v>
      </c>
      <c r="E4977" s="9" t="n">
        <f aca="false">MAX(0,MIN(D4977,Scenario!$B$12)-MAX(C4977,Scenario!$B$11))/60</f>
        <v>15.75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28.35" hidden="false" customHeight="false" outlineLevel="0" collapsed="false">
      <c r="A1" s="5" t="s">
        <v>7900</v>
      </c>
      <c r="B1" s="5" t="s">
        <v>7880</v>
      </c>
      <c r="C1" s="5" t="s">
        <v>25</v>
      </c>
      <c r="D1" s="5" t="s">
        <v>26</v>
      </c>
      <c r="E1" s="5" t="s">
        <v>7901</v>
      </c>
      <c r="F1" s="5" t="s">
        <v>7902</v>
      </c>
      <c r="G1" s="5" t="s">
        <v>7903</v>
      </c>
      <c r="H1" s="5" t="s">
        <v>7904</v>
      </c>
    </row>
    <row r="2" customFormat="false" ht="15" hidden="false" customHeight="false" outlineLevel="0" collapsed="false">
      <c r="A2" s="6" t="s">
        <v>7905</v>
      </c>
      <c r="B2" s="6" t="s">
        <v>7883</v>
      </c>
      <c r="C2" s="6" t="n">
        <v>1783314000</v>
      </c>
      <c r="D2" s="6" t="n">
        <v>1783342800</v>
      </c>
      <c r="E2" s="6" t="n">
        <v>30</v>
      </c>
      <c r="F2" s="6" t="n">
        <v>30</v>
      </c>
      <c r="G2" s="9" t="n">
        <f aca="false">IF(MIN(D2,Scenario!$B$12)&gt;MAX(C2,Scenario!$B$11),(MIN(D2,Scenario!$B$12)-MAX(C2,Scenario!$B$11))/60-IF(AND(C2&gt;=Scenario!$B$11,D2&lt;=Scenario!$B$12),E2,0),0)</f>
        <v>450</v>
      </c>
      <c r="H2" s="9" t="n">
        <f aca="false">(D2-C2)/60-E2</f>
        <v>450</v>
      </c>
    </row>
    <row r="3" customFormat="false" ht="15" hidden="false" customHeight="false" outlineLevel="0" collapsed="false">
      <c r="A3" s="6" t="s">
        <v>7906</v>
      </c>
      <c r="B3" s="6" t="s">
        <v>7884</v>
      </c>
      <c r="C3" s="6" t="n">
        <v>1783314000</v>
      </c>
      <c r="D3" s="6" t="n">
        <v>1783342800</v>
      </c>
      <c r="E3" s="6" t="n">
        <v>30</v>
      </c>
      <c r="F3" s="6" t="n">
        <v>30</v>
      </c>
      <c r="G3" s="9" t="n">
        <f aca="false">IF(MIN(D3,Scenario!$B$12)&gt;MAX(C3,Scenario!$B$11),(MIN(D3,Scenario!$B$12)-MAX(C3,Scenario!$B$11))/60-IF(AND(C3&gt;=Scenario!$B$11,D3&lt;=Scenario!$B$12),E3,0),0)</f>
        <v>450</v>
      </c>
      <c r="H3" s="9" t="n">
        <f aca="false">(D3-C3)/60-E3</f>
        <v>450</v>
      </c>
    </row>
    <row r="4" customFormat="false" ht="15" hidden="false" customHeight="false" outlineLevel="0" collapsed="false">
      <c r="A4" s="6" t="s">
        <v>7907</v>
      </c>
      <c r="B4" s="6" t="s">
        <v>7882</v>
      </c>
      <c r="C4" s="6" t="n">
        <v>1783314000</v>
      </c>
      <c r="D4" s="6" t="n">
        <v>1783342800</v>
      </c>
      <c r="E4" s="6" t="n">
        <v>30</v>
      </c>
      <c r="F4" s="6" t="n">
        <v>30</v>
      </c>
      <c r="G4" s="9" t="n">
        <f aca="false">IF(MIN(D4,Scenario!$B$12)&gt;MAX(C4,Scenario!$B$11),(MIN(D4,Scenario!$B$12)-MAX(C4,Scenario!$B$11))/60-IF(AND(C4&gt;=Scenario!$B$11,D4&lt;=Scenario!$B$12),E4,0),0)</f>
        <v>450</v>
      </c>
      <c r="H4" s="9" t="n">
        <f aca="false">(D4-C4)/60-E4</f>
        <v>450</v>
      </c>
    </row>
    <row r="5" customFormat="false" ht="15" hidden="false" customHeight="false" outlineLevel="0" collapsed="false">
      <c r="A5" s="6" t="s">
        <v>7908</v>
      </c>
      <c r="B5" s="6" t="s">
        <v>7885</v>
      </c>
      <c r="C5" s="6" t="n">
        <v>1783321200</v>
      </c>
      <c r="D5" s="6" t="n">
        <v>1783350000</v>
      </c>
      <c r="E5" s="6" t="n">
        <v>30</v>
      </c>
      <c r="F5" s="6" t="n">
        <v>30</v>
      </c>
      <c r="G5" s="9" t="n">
        <f aca="false">IF(MIN(D5,Scenario!$B$12)&gt;MAX(C5,Scenario!$B$11),(MIN(D5,Scenario!$B$12)-MAX(C5,Scenario!$B$11))/60-IF(AND(C5&gt;=Scenario!$B$11,D5&lt;=Scenario!$B$12),E5,0),0)</f>
        <v>450</v>
      </c>
      <c r="H5" s="9" t="n">
        <f aca="false">(D5-C5)/60-E5</f>
        <v>450</v>
      </c>
    </row>
    <row r="6" customFormat="false" ht="15" hidden="false" customHeight="false" outlineLevel="0" collapsed="false">
      <c r="A6" s="6" t="s">
        <v>7909</v>
      </c>
      <c r="B6" s="6" t="s">
        <v>7886</v>
      </c>
      <c r="C6" s="6" t="n">
        <v>1783321200</v>
      </c>
      <c r="D6" s="6" t="n">
        <v>1783350000</v>
      </c>
      <c r="E6" s="6" t="n">
        <v>30</v>
      </c>
      <c r="F6" s="6" t="n">
        <v>30</v>
      </c>
      <c r="G6" s="9" t="n">
        <f aca="false">IF(MIN(D6,Scenario!$B$12)&gt;MAX(C6,Scenario!$B$11),(MIN(D6,Scenario!$B$12)-MAX(C6,Scenario!$B$11))/60-IF(AND(C6&gt;=Scenario!$B$11,D6&lt;=Scenario!$B$12),E6,0),0)</f>
        <v>450</v>
      </c>
      <c r="H6" s="9" t="n">
        <f aca="false">(D6-C6)/60-E6</f>
        <v>450</v>
      </c>
    </row>
    <row r="7" customFormat="false" ht="15" hidden="false" customHeight="false" outlineLevel="0" collapsed="false">
      <c r="A7" s="6" t="s">
        <v>7910</v>
      </c>
      <c r="B7" s="6" t="s">
        <v>7888</v>
      </c>
      <c r="C7" s="6" t="n">
        <v>1783321200</v>
      </c>
      <c r="D7" s="6" t="n">
        <v>1783342800</v>
      </c>
      <c r="E7" s="6" t="n">
        <v>30</v>
      </c>
      <c r="F7" s="6" t="n">
        <v>30</v>
      </c>
      <c r="G7" s="9" t="n">
        <f aca="false">IF(MIN(D7,Scenario!$B$12)&gt;MAX(C7,Scenario!$B$11),(MIN(D7,Scenario!$B$12)-MAX(C7,Scenario!$B$11))/60-IF(AND(C7&gt;=Scenario!$B$11,D7&lt;=Scenario!$B$12),E7,0),0)</f>
        <v>330</v>
      </c>
      <c r="H7" s="9" t="n">
        <f aca="false">(D7-C7)/60-E7</f>
        <v>330</v>
      </c>
    </row>
    <row r="8" customFormat="false" ht="15" hidden="false" customHeight="false" outlineLevel="0" collapsed="false">
      <c r="A8" s="6" t="s">
        <v>7911</v>
      </c>
      <c r="B8" s="6" t="s">
        <v>7887</v>
      </c>
      <c r="C8" s="6" t="n">
        <v>1783328400</v>
      </c>
      <c r="D8" s="6" t="n">
        <v>1783357200</v>
      </c>
      <c r="E8" s="6" t="n">
        <v>30</v>
      </c>
      <c r="F8" s="6" t="n">
        <v>30</v>
      </c>
      <c r="G8" s="9" t="n">
        <f aca="false">IF(MIN(D8,Scenario!$B$12)&gt;MAX(C8,Scenario!$B$11),(MIN(D8,Scenario!$B$12)-MAX(C8,Scenario!$B$11))/60-IF(AND(C8&gt;=Scenario!$B$11,D8&lt;=Scenario!$B$12),E8,0),0)</f>
        <v>450</v>
      </c>
      <c r="H8" s="9" t="n">
        <f aca="false">(D8-C8)/60-E8</f>
        <v>450</v>
      </c>
    </row>
    <row r="9" customFormat="false" ht="15" hidden="false" customHeight="false" outlineLevel="0" collapsed="false">
      <c r="A9" s="6" t="s">
        <v>7912</v>
      </c>
      <c r="B9" s="6" t="s">
        <v>7889</v>
      </c>
      <c r="C9" s="6" t="n">
        <v>1783328400</v>
      </c>
      <c r="D9" s="6" t="n">
        <v>1783357200</v>
      </c>
      <c r="E9" s="6" t="n">
        <v>30</v>
      </c>
      <c r="F9" s="6" t="n">
        <v>30</v>
      </c>
      <c r="G9" s="9" t="n">
        <f aca="false">IF(MIN(D9,Scenario!$B$12)&gt;MAX(C9,Scenario!$B$11),(MIN(D9,Scenario!$B$12)-MAX(C9,Scenario!$B$11))/60-IF(AND(C9&gt;=Scenario!$B$11,D9&lt;=Scenario!$B$12),E9,0),0)</f>
        <v>450</v>
      </c>
      <c r="H9" s="9" t="n">
        <f aca="false">(D9-C9)/60-E9</f>
        <v>450</v>
      </c>
    </row>
    <row r="10" customFormat="false" ht="15" hidden="false" customHeight="false" outlineLevel="0" collapsed="false">
      <c r="A10" s="6" t="s">
        <v>7913</v>
      </c>
      <c r="B10" s="6" t="s">
        <v>7891</v>
      </c>
      <c r="C10" s="6" t="n">
        <v>1783339200</v>
      </c>
      <c r="D10" s="6" t="n">
        <v>1783368000</v>
      </c>
      <c r="E10" s="6" t="n">
        <v>30</v>
      </c>
      <c r="F10" s="6" t="n">
        <v>30</v>
      </c>
      <c r="G10" s="9" t="n">
        <f aca="false">IF(MIN(D10,Scenario!$B$12)&gt;MAX(C10,Scenario!$B$11),(MIN(D10,Scenario!$B$12)-MAX(C10,Scenario!$B$11))/60-IF(AND(C10&gt;=Scenario!$B$11,D10&lt;=Scenario!$B$12),E10,0),0)</f>
        <v>450</v>
      </c>
      <c r="H10" s="9" t="n">
        <f aca="false">(D10-C10)/60-E10</f>
        <v>450</v>
      </c>
    </row>
    <row r="11" customFormat="false" ht="15" hidden="false" customHeight="false" outlineLevel="0" collapsed="false">
      <c r="A11" s="6" t="s">
        <v>7914</v>
      </c>
      <c r="B11" s="6" t="s">
        <v>7890</v>
      </c>
      <c r="C11" s="6" t="n">
        <v>1783339200</v>
      </c>
      <c r="D11" s="6" t="n">
        <v>1783368000</v>
      </c>
      <c r="E11" s="6" t="n">
        <v>30</v>
      </c>
      <c r="F11" s="6" t="n">
        <v>30</v>
      </c>
      <c r="G11" s="9" t="n">
        <f aca="false">IF(MIN(D11,Scenario!$B$12)&gt;MAX(C11,Scenario!$B$11),(MIN(D11,Scenario!$B$12)-MAX(C11,Scenario!$B$11))/60-IF(AND(C11&gt;=Scenario!$B$11,D11&lt;=Scenario!$B$12),E11,0),0)</f>
        <v>450</v>
      </c>
      <c r="H11" s="9" t="n">
        <f aca="false">(D11-C11)/60-E11</f>
        <v>450</v>
      </c>
    </row>
    <row r="12" customFormat="false" ht="15" hidden="false" customHeight="false" outlineLevel="0" collapsed="false">
      <c r="A12" s="6" t="s">
        <v>7915</v>
      </c>
      <c r="B12" s="6" t="s">
        <v>7892</v>
      </c>
      <c r="C12" s="6" t="n">
        <v>1783339200</v>
      </c>
      <c r="D12" s="6" t="n">
        <v>1783368000</v>
      </c>
      <c r="E12" s="6" t="n">
        <v>30</v>
      </c>
      <c r="F12" s="6" t="n">
        <v>30</v>
      </c>
      <c r="G12" s="9" t="n">
        <f aca="false">IF(MIN(D12,Scenario!$B$12)&gt;MAX(C12,Scenario!$B$11),(MIN(D12,Scenario!$B$12)-MAX(C12,Scenario!$B$11))/60-IF(AND(C12&gt;=Scenario!$B$11,D12&lt;=Scenario!$B$12),E12,0),0)</f>
        <v>450</v>
      </c>
      <c r="H12" s="9" t="n">
        <f aca="false">(D12-C12)/60-E12</f>
        <v>450</v>
      </c>
    </row>
    <row r="13" customFormat="false" ht="15" hidden="false" customHeight="false" outlineLevel="0" collapsed="false">
      <c r="A13" s="6" t="s">
        <v>7916</v>
      </c>
      <c r="B13" s="6" t="s">
        <v>7893</v>
      </c>
      <c r="C13" s="6" t="n">
        <v>1783353600</v>
      </c>
      <c r="D13" s="6" t="n">
        <v>1783382400</v>
      </c>
      <c r="E13" s="6" t="n">
        <v>30</v>
      </c>
      <c r="F13" s="6" t="n">
        <v>30</v>
      </c>
      <c r="G13" s="9" t="n">
        <f aca="false">IF(MIN(D13,Scenario!$B$12)&gt;MAX(C13,Scenario!$B$11),(MIN(D13,Scenario!$B$12)-MAX(C13,Scenario!$B$11))/60-IF(AND(C13&gt;=Scenario!$B$11,D13&lt;=Scenario!$B$12),E13,0),0)</f>
        <v>450</v>
      </c>
      <c r="H13" s="9" t="n">
        <f aca="false">(D13-C13)/60-E13</f>
        <v>450</v>
      </c>
    </row>
    <row r="14" customFormat="false" ht="15" hidden="false" customHeight="false" outlineLevel="0" collapsed="false">
      <c r="A14" s="6" t="s">
        <v>7917</v>
      </c>
      <c r="B14" s="6" t="s">
        <v>7895</v>
      </c>
      <c r="C14" s="6" t="n">
        <v>1783353600</v>
      </c>
      <c r="D14" s="6" t="n">
        <v>1783382400</v>
      </c>
      <c r="E14" s="6" t="n">
        <v>30</v>
      </c>
      <c r="F14" s="6" t="n">
        <v>30</v>
      </c>
      <c r="G14" s="9" t="n">
        <f aca="false">IF(MIN(D14,Scenario!$B$12)&gt;MAX(C14,Scenario!$B$11),(MIN(D14,Scenario!$B$12)-MAX(C14,Scenario!$B$11))/60-IF(AND(C14&gt;=Scenario!$B$11,D14&lt;=Scenario!$B$12),E14,0),0)</f>
        <v>450</v>
      </c>
      <c r="H14" s="9" t="n">
        <f aca="false">(D14-C14)/60-E14</f>
        <v>450</v>
      </c>
    </row>
    <row r="15" customFormat="false" ht="15" hidden="false" customHeight="false" outlineLevel="0" collapsed="false">
      <c r="A15" s="6" t="s">
        <v>7918</v>
      </c>
      <c r="B15" s="6" t="s">
        <v>7894</v>
      </c>
      <c r="C15" s="6" t="n">
        <v>1783353600</v>
      </c>
      <c r="D15" s="6" t="n">
        <v>1783382400</v>
      </c>
      <c r="E15" s="6" t="n">
        <v>30</v>
      </c>
      <c r="F15" s="6" t="n">
        <v>30</v>
      </c>
      <c r="G15" s="9" t="n">
        <f aca="false">IF(MIN(D15,Scenario!$B$12)&gt;MAX(C15,Scenario!$B$11),(MIN(D15,Scenario!$B$12)-MAX(C15,Scenario!$B$11))/60-IF(AND(C15&gt;=Scenario!$B$11,D15&lt;=Scenario!$B$12),E15,0),0)</f>
        <v>450</v>
      </c>
      <c r="H15" s="9" t="n">
        <f aca="false">(D15-C15)/60-E15</f>
        <v>450</v>
      </c>
    </row>
    <row r="16" customFormat="false" ht="15" hidden="false" customHeight="false" outlineLevel="0" collapsed="false">
      <c r="A16" s="6" t="s">
        <v>7919</v>
      </c>
      <c r="B16" s="6" t="s">
        <v>7896</v>
      </c>
      <c r="C16" s="6" t="n">
        <v>1783360800</v>
      </c>
      <c r="D16" s="6" t="n">
        <v>1783389600</v>
      </c>
      <c r="E16" s="6" t="n">
        <v>30</v>
      </c>
      <c r="F16" s="6" t="n">
        <v>30</v>
      </c>
      <c r="G16" s="9" t="n">
        <f aca="false">IF(MIN(D16,Scenario!$B$12)&gt;MAX(C16,Scenario!$B$11),(MIN(D16,Scenario!$B$12)-MAX(C16,Scenario!$B$11))/60-IF(AND(C16&gt;=Scenario!$B$11,D16&lt;=Scenario!$B$12),E16,0),0)</f>
        <v>450</v>
      </c>
      <c r="H16" s="9" t="n">
        <f aca="false">(D16-C16)/60-E16</f>
        <v>450</v>
      </c>
    </row>
    <row r="17" customFormat="false" ht="15" hidden="false" customHeight="false" outlineLevel="0" collapsed="false">
      <c r="A17" s="6" t="s">
        <v>7920</v>
      </c>
      <c r="B17" s="6" t="s">
        <v>7897</v>
      </c>
      <c r="C17" s="6" t="n">
        <v>1783360800</v>
      </c>
      <c r="D17" s="6" t="n">
        <v>1783389600</v>
      </c>
      <c r="E17" s="6" t="n">
        <v>30</v>
      </c>
      <c r="F17" s="6" t="n">
        <v>30</v>
      </c>
      <c r="G17" s="9" t="n">
        <f aca="false">IF(MIN(D17,Scenario!$B$12)&gt;MAX(C17,Scenario!$B$11),(MIN(D17,Scenario!$B$12)-MAX(C17,Scenario!$B$11))/60-IF(AND(C17&gt;=Scenario!$B$11,D17&lt;=Scenario!$B$12),E17,0),0)</f>
        <v>450</v>
      </c>
      <c r="H17" s="9" t="n">
        <f aca="false">(D17-C17)/60-E17</f>
        <v>450</v>
      </c>
    </row>
    <row r="18" customFormat="false" ht="15" hidden="false" customHeight="false" outlineLevel="0" collapsed="false">
      <c r="A18" s="6" t="s">
        <v>7921</v>
      </c>
      <c r="B18" s="6" t="s">
        <v>7883</v>
      </c>
      <c r="C18" s="6" t="n">
        <v>1783400400</v>
      </c>
      <c r="D18" s="6" t="n">
        <v>1783429200</v>
      </c>
      <c r="E18" s="6" t="n">
        <v>30</v>
      </c>
      <c r="F18" s="6" t="n">
        <v>30</v>
      </c>
      <c r="G18" s="9" t="n">
        <f aca="false">IF(MIN(D18,Scenario!$B$12)&gt;MAX(C18,Scenario!$B$11),(MIN(D18,Scenario!$B$12)-MAX(C18,Scenario!$B$11))/60-IF(AND(C18&gt;=Scenario!$B$11,D18&lt;=Scenario!$B$12),E18,0),0)</f>
        <v>450</v>
      </c>
      <c r="H18" s="9" t="n">
        <f aca="false">(D18-C18)/60-E18</f>
        <v>450</v>
      </c>
    </row>
    <row r="19" customFormat="false" ht="15" hidden="false" customHeight="false" outlineLevel="0" collapsed="false">
      <c r="A19" s="6" t="s">
        <v>7922</v>
      </c>
      <c r="B19" s="6" t="s">
        <v>7884</v>
      </c>
      <c r="C19" s="6" t="n">
        <v>1783400400</v>
      </c>
      <c r="D19" s="6" t="n">
        <v>1783429200</v>
      </c>
      <c r="E19" s="6" t="n">
        <v>30</v>
      </c>
      <c r="F19" s="6" t="n">
        <v>30</v>
      </c>
      <c r="G19" s="9" t="n">
        <f aca="false">IF(MIN(D19,Scenario!$B$12)&gt;MAX(C19,Scenario!$B$11),(MIN(D19,Scenario!$B$12)-MAX(C19,Scenario!$B$11))/60-IF(AND(C19&gt;=Scenario!$B$11,D19&lt;=Scenario!$B$12),E19,0),0)</f>
        <v>450</v>
      </c>
      <c r="H19" s="9" t="n">
        <f aca="false">(D19-C19)/60-E19</f>
        <v>450</v>
      </c>
    </row>
    <row r="20" customFormat="false" ht="15" hidden="false" customHeight="false" outlineLevel="0" collapsed="false">
      <c r="A20" s="6" t="s">
        <v>7923</v>
      </c>
      <c r="B20" s="6" t="s">
        <v>7882</v>
      </c>
      <c r="C20" s="6" t="n">
        <v>1783400400</v>
      </c>
      <c r="D20" s="6" t="n">
        <v>1783429200</v>
      </c>
      <c r="E20" s="6" t="n">
        <v>30</v>
      </c>
      <c r="F20" s="6" t="n">
        <v>30</v>
      </c>
      <c r="G20" s="9" t="n">
        <f aca="false">IF(MIN(D20,Scenario!$B$12)&gt;MAX(C20,Scenario!$B$11),(MIN(D20,Scenario!$B$12)-MAX(C20,Scenario!$B$11))/60-IF(AND(C20&gt;=Scenario!$B$11,D20&lt;=Scenario!$B$12),E20,0),0)</f>
        <v>450</v>
      </c>
      <c r="H20" s="9" t="n">
        <f aca="false">(D20-C20)/60-E20</f>
        <v>450</v>
      </c>
    </row>
    <row r="21" customFormat="false" ht="15" hidden="false" customHeight="false" outlineLevel="0" collapsed="false">
      <c r="A21" s="6" t="s">
        <v>7924</v>
      </c>
      <c r="B21" s="6" t="s">
        <v>7898</v>
      </c>
      <c r="C21" s="6" t="n">
        <v>1783407600</v>
      </c>
      <c r="D21" s="6" t="n">
        <v>1783436400</v>
      </c>
      <c r="E21" s="6" t="n">
        <v>30</v>
      </c>
      <c r="F21" s="6" t="n">
        <v>30</v>
      </c>
      <c r="G21" s="9" t="n">
        <f aca="false">IF(MIN(D21,Scenario!$B$12)&gt;MAX(C21,Scenario!$B$11),(MIN(D21,Scenario!$B$12)-MAX(C21,Scenario!$B$11))/60-IF(AND(C21&gt;=Scenario!$B$11,D21&lt;=Scenario!$B$12),E21,0),0)</f>
        <v>450</v>
      </c>
      <c r="H21" s="9" t="n">
        <f aca="false">(D21-C21)/60-E21</f>
        <v>450</v>
      </c>
    </row>
    <row r="22" customFormat="false" ht="15" hidden="false" customHeight="false" outlineLevel="0" collapsed="false">
      <c r="A22" s="6" t="s">
        <v>7925</v>
      </c>
      <c r="B22" s="6" t="s">
        <v>7885</v>
      </c>
      <c r="C22" s="6" t="n">
        <v>1783407600</v>
      </c>
      <c r="D22" s="6" t="n">
        <v>1783436400</v>
      </c>
      <c r="E22" s="6" t="n">
        <v>30</v>
      </c>
      <c r="F22" s="6" t="n">
        <v>30</v>
      </c>
      <c r="G22" s="9" t="n">
        <f aca="false">IF(MIN(D22,Scenario!$B$12)&gt;MAX(C22,Scenario!$B$11),(MIN(D22,Scenario!$B$12)-MAX(C22,Scenario!$B$11))/60-IF(AND(C22&gt;=Scenario!$B$11,D22&lt;=Scenario!$B$12),E22,0),0)</f>
        <v>450</v>
      </c>
      <c r="H22" s="9" t="n">
        <f aca="false">(D22-C22)/60-E22</f>
        <v>450</v>
      </c>
    </row>
    <row r="23" customFormat="false" ht="15" hidden="false" customHeight="false" outlineLevel="0" collapsed="false">
      <c r="A23" s="6" t="s">
        <v>7926</v>
      </c>
      <c r="B23" s="6" t="s">
        <v>7886</v>
      </c>
      <c r="C23" s="6" t="n">
        <v>1783407600</v>
      </c>
      <c r="D23" s="6" t="n">
        <v>1783436400</v>
      </c>
      <c r="E23" s="6" t="n">
        <v>30</v>
      </c>
      <c r="F23" s="6" t="n">
        <v>30</v>
      </c>
      <c r="G23" s="9" t="n">
        <f aca="false">IF(MIN(D23,Scenario!$B$12)&gt;MAX(C23,Scenario!$B$11),(MIN(D23,Scenario!$B$12)-MAX(C23,Scenario!$B$11))/60-IF(AND(C23&gt;=Scenario!$B$11,D23&lt;=Scenario!$B$12),E23,0),0)</f>
        <v>450</v>
      </c>
      <c r="H23" s="9" t="n">
        <f aca="false">(D23-C23)/60-E23</f>
        <v>450</v>
      </c>
    </row>
    <row r="24" customFormat="false" ht="15" hidden="false" customHeight="false" outlineLevel="0" collapsed="false">
      <c r="A24" s="6" t="s">
        <v>7927</v>
      </c>
      <c r="B24" s="6" t="s">
        <v>7888</v>
      </c>
      <c r="C24" s="6" t="n">
        <v>1783407600</v>
      </c>
      <c r="D24" s="6" t="n">
        <v>1783429200</v>
      </c>
      <c r="E24" s="6" t="n">
        <v>30</v>
      </c>
      <c r="F24" s="6" t="n">
        <v>30</v>
      </c>
      <c r="G24" s="9" t="n">
        <f aca="false">IF(MIN(D24,Scenario!$B$12)&gt;MAX(C24,Scenario!$B$11),(MIN(D24,Scenario!$B$12)-MAX(C24,Scenario!$B$11))/60-IF(AND(C24&gt;=Scenario!$B$11,D24&lt;=Scenario!$B$12),E24,0),0)</f>
        <v>330</v>
      </c>
      <c r="H24" s="9" t="n">
        <f aca="false">(D24-C24)/60-E24</f>
        <v>330</v>
      </c>
    </row>
    <row r="25" customFormat="false" ht="15" hidden="false" customHeight="false" outlineLevel="0" collapsed="false">
      <c r="A25" s="6" t="s">
        <v>7928</v>
      </c>
      <c r="B25" s="6" t="s">
        <v>7887</v>
      </c>
      <c r="C25" s="6" t="n">
        <v>1783414800</v>
      </c>
      <c r="D25" s="6" t="n">
        <v>1783443600</v>
      </c>
      <c r="E25" s="6" t="n">
        <v>30</v>
      </c>
      <c r="F25" s="6" t="n">
        <v>30</v>
      </c>
      <c r="G25" s="9" t="n">
        <f aca="false">IF(MIN(D25,Scenario!$B$12)&gt;MAX(C25,Scenario!$B$11),(MIN(D25,Scenario!$B$12)-MAX(C25,Scenario!$B$11))/60-IF(AND(C25&gt;=Scenario!$B$11,D25&lt;=Scenario!$B$12),E25,0),0)</f>
        <v>450</v>
      </c>
      <c r="H25" s="9" t="n">
        <f aca="false">(D25-C25)/60-E25</f>
        <v>450</v>
      </c>
    </row>
    <row r="26" customFormat="false" ht="15" hidden="false" customHeight="false" outlineLevel="0" collapsed="false">
      <c r="A26" s="6" t="s">
        <v>7929</v>
      </c>
      <c r="B26" s="6" t="s">
        <v>7889</v>
      </c>
      <c r="C26" s="6" t="n">
        <v>1783414800</v>
      </c>
      <c r="D26" s="6" t="n">
        <v>1783443600</v>
      </c>
      <c r="E26" s="6" t="n">
        <v>30</v>
      </c>
      <c r="F26" s="6" t="n">
        <v>30</v>
      </c>
      <c r="G26" s="9" t="n">
        <f aca="false">IF(MIN(D26,Scenario!$B$12)&gt;MAX(C26,Scenario!$B$11),(MIN(D26,Scenario!$B$12)-MAX(C26,Scenario!$B$11))/60-IF(AND(C26&gt;=Scenario!$B$11,D26&lt;=Scenario!$B$12),E26,0),0)</f>
        <v>450</v>
      </c>
      <c r="H26" s="9" t="n">
        <f aca="false">(D26-C26)/60-E26</f>
        <v>450</v>
      </c>
    </row>
    <row r="27" customFormat="false" ht="15" hidden="false" customHeight="false" outlineLevel="0" collapsed="false">
      <c r="A27" s="6" t="s">
        <v>7930</v>
      </c>
      <c r="B27" s="6" t="s">
        <v>7891</v>
      </c>
      <c r="C27" s="6" t="n">
        <v>1783425600</v>
      </c>
      <c r="D27" s="6" t="n">
        <v>1783454400</v>
      </c>
      <c r="E27" s="6" t="n">
        <v>30</v>
      </c>
      <c r="F27" s="6" t="n">
        <v>30</v>
      </c>
      <c r="G27" s="9" t="n">
        <f aca="false">IF(MIN(D27,Scenario!$B$12)&gt;MAX(C27,Scenario!$B$11),(MIN(D27,Scenario!$B$12)-MAX(C27,Scenario!$B$11))/60-IF(AND(C27&gt;=Scenario!$B$11,D27&lt;=Scenario!$B$12),E27,0),0)</f>
        <v>450</v>
      </c>
      <c r="H27" s="9" t="n">
        <f aca="false">(D27-C27)/60-E27</f>
        <v>450</v>
      </c>
    </row>
    <row r="28" customFormat="false" ht="15" hidden="false" customHeight="false" outlineLevel="0" collapsed="false">
      <c r="A28" s="6" t="s">
        <v>7931</v>
      </c>
      <c r="B28" s="6" t="s">
        <v>7890</v>
      </c>
      <c r="C28" s="6" t="n">
        <v>1783425600</v>
      </c>
      <c r="D28" s="6" t="n">
        <v>1783454400</v>
      </c>
      <c r="E28" s="6" t="n">
        <v>30</v>
      </c>
      <c r="F28" s="6" t="n">
        <v>30</v>
      </c>
      <c r="G28" s="9" t="n">
        <f aca="false">IF(MIN(D28,Scenario!$B$12)&gt;MAX(C28,Scenario!$B$11),(MIN(D28,Scenario!$B$12)-MAX(C28,Scenario!$B$11))/60-IF(AND(C28&gt;=Scenario!$B$11,D28&lt;=Scenario!$B$12),E28,0),0)</f>
        <v>450</v>
      </c>
      <c r="H28" s="9" t="n">
        <f aca="false">(D28-C28)/60-E28</f>
        <v>450</v>
      </c>
    </row>
    <row r="29" customFormat="false" ht="15" hidden="false" customHeight="false" outlineLevel="0" collapsed="false">
      <c r="A29" s="6" t="s">
        <v>7932</v>
      </c>
      <c r="B29" s="6" t="s">
        <v>7892</v>
      </c>
      <c r="C29" s="6" t="n">
        <v>1783425600</v>
      </c>
      <c r="D29" s="6" t="n">
        <v>1783454400</v>
      </c>
      <c r="E29" s="6" t="n">
        <v>30</v>
      </c>
      <c r="F29" s="6" t="n">
        <v>30</v>
      </c>
      <c r="G29" s="9" t="n">
        <f aca="false">IF(MIN(D29,Scenario!$B$12)&gt;MAX(C29,Scenario!$B$11),(MIN(D29,Scenario!$B$12)-MAX(C29,Scenario!$B$11))/60-IF(AND(C29&gt;=Scenario!$B$11,D29&lt;=Scenario!$B$12),E29,0),0)</f>
        <v>450</v>
      </c>
      <c r="H29" s="9" t="n">
        <f aca="false">(D29-C29)/60-E29</f>
        <v>450</v>
      </c>
    </row>
    <row r="30" customFormat="false" ht="15" hidden="false" customHeight="false" outlineLevel="0" collapsed="false">
      <c r="A30" s="6" t="s">
        <v>7933</v>
      </c>
      <c r="B30" s="6" t="s">
        <v>7899</v>
      </c>
      <c r="C30" s="6" t="n">
        <v>1783440000</v>
      </c>
      <c r="D30" s="6" t="n">
        <v>1783461600</v>
      </c>
      <c r="E30" s="6" t="n">
        <v>30</v>
      </c>
      <c r="F30" s="6" t="n">
        <v>30</v>
      </c>
      <c r="G30" s="9" t="n">
        <f aca="false">IF(MIN(D30,Scenario!$B$12)&gt;MAX(C30,Scenario!$B$11),(MIN(D30,Scenario!$B$12)-MAX(C30,Scenario!$B$11))/60-IF(AND(C30&gt;=Scenario!$B$11,D30&lt;=Scenario!$B$12),E30,0),0)</f>
        <v>330</v>
      </c>
      <c r="H30" s="9" t="n">
        <f aca="false">(D30-C30)/60-E30</f>
        <v>330</v>
      </c>
    </row>
    <row r="31" customFormat="false" ht="15" hidden="false" customHeight="false" outlineLevel="0" collapsed="false">
      <c r="A31" s="6" t="s">
        <v>7934</v>
      </c>
      <c r="B31" s="6" t="s">
        <v>7893</v>
      </c>
      <c r="C31" s="6" t="n">
        <v>1783440000</v>
      </c>
      <c r="D31" s="6" t="n">
        <v>1783468800</v>
      </c>
      <c r="E31" s="6" t="n">
        <v>30</v>
      </c>
      <c r="F31" s="6" t="n">
        <v>30</v>
      </c>
      <c r="G31" s="9" t="n">
        <f aca="false">IF(MIN(D31,Scenario!$B$12)&gt;MAX(C31,Scenario!$B$11),(MIN(D31,Scenario!$B$12)-MAX(C31,Scenario!$B$11))/60-IF(AND(C31&gt;=Scenario!$B$11,D31&lt;=Scenario!$B$12),E31,0),0)</f>
        <v>450</v>
      </c>
      <c r="H31" s="9" t="n">
        <f aca="false">(D31-C31)/60-E31</f>
        <v>450</v>
      </c>
    </row>
    <row r="32" customFormat="false" ht="15" hidden="false" customHeight="false" outlineLevel="0" collapsed="false">
      <c r="A32" s="6" t="s">
        <v>7935</v>
      </c>
      <c r="B32" s="6" t="s">
        <v>7895</v>
      </c>
      <c r="C32" s="6" t="n">
        <v>1783440000</v>
      </c>
      <c r="D32" s="6" t="n">
        <v>1783468800</v>
      </c>
      <c r="E32" s="6" t="n">
        <v>30</v>
      </c>
      <c r="F32" s="6" t="n">
        <v>30</v>
      </c>
      <c r="G32" s="9" t="n">
        <f aca="false">IF(MIN(D32,Scenario!$B$12)&gt;MAX(C32,Scenario!$B$11),(MIN(D32,Scenario!$B$12)-MAX(C32,Scenario!$B$11))/60-IF(AND(C32&gt;=Scenario!$B$11,D32&lt;=Scenario!$B$12),E32,0),0)</f>
        <v>450</v>
      </c>
      <c r="H32" s="9" t="n">
        <f aca="false">(D32-C32)/60-E32</f>
        <v>450</v>
      </c>
    </row>
    <row r="33" customFormat="false" ht="15" hidden="false" customHeight="false" outlineLevel="0" collapsed="false">
      <c r="A33" s="6" t="s">
        <v>7936</v>
      </c>
      <c r="B33" s="6" t="s">
        <v>7896</v>
      </c>
      <c r="C33" s="6" t="n">
        <v>1783447200</v>
      </c>
      <c r="D33" s="6" t="n">
        <v>1783476000</v>
      </c>
      <c r="E33" s="6" t="n">
        <v>30</v>
      </c>
      <c r="F33" s="6" t="n">
        <v>30</v>
      </c>
      <c r="G33" s="9" t="n">
        <f aca="false">IF(MIN(D33,Scenario!$B$12)&gt;MAX(C33,Scenario!$B$11),(MIN(D33,Scenario!$B$12)-MAX(C33,Scenario!$B$11))/60-IF(AND(C33&gt;=Scenario!$B$11,D33&lt;=Scenario!$B$12),E33,0),0)</f>
        <v>450</v>
      </c>
      <c r="H33" s="9" t="n">
        <f aca="false">(D33-C33)/60-E33</f>
        <v>450</v>
      </c>
    </row>
    <row r="34" customFormat="false" ht="15" hidden="false" customHeight="false" outlineLevel="0" collapsed="false">
      <c r="A34" s="6" t="s">
        <v>7937</v>
      </c>
      <c r="B34" s="6" t="s">
        <v>7897</v>
      </c>
      <c r="C34" s="6" t="n">
        <v>1783447200</v>
      </c>
      <c r="D34" s="6" t="n">
        <v>1783476000</v>
      </c>
      <c r="E34" s="6" t="n">
        <v>30</v>
      </c>
      <c r="F34" s="6" t="n">
        <v>30</v>
      </c>
      <c r="G34" s="9" t="n">
        <f aca="false">IF(MIN(D34,Scenario!$B$12)&gt;MAX(C34,Scenario!$B$11),(MIN(D34,Scenario!$B$12)-MAX(C34,Scenario!$B$11))/60-IF(AND(C34&gt;=Scenario!$B$11,D34&lt;=Scenario!$B$12),E34,0),0)</f>
        <v>450</v>
      </c>
      <c r="H34" s="9" t="n">
        <f aca="false">(D34-C34)/60-E34</f>
        <v>450</v>
      </c>
    </row>
    <row r="35" customFormat="false" ht="15" hidden="false" customHeight="false" outlineLevel="0" collapsed="false">
      <c r="A35" s="6" t="s">
        <v>7938</v>
      </c>
      <c r="B35" s="6" t="s">
        <v>7883</v>
      </c>
      <c r="C35" s="6" t="n">
        <v>1783486800</v>
      </c>
      <c r="D35" s="6" t="n">
        <v>1783515600</v>
      </c>
      <c r="E35" s="6" t="n">
        <v>30</v>
      </c>
      <c r="F35" s="6" t="n">
        <v>30</v>
      </c>
      <c r="G35" s="9" t="n">
        <f aca="false">IF(MIN(D35,Scenario!$B$12)&gt;MAX(C35,Scenario!$B$11),(MIN(D35,Scenario!$B$12)-MAX(C35,Scenario!$B$11))/60-IF(AND(C35&gt;=Scenario!$B$11,D35&lt;=Scenario!$B$12),E35,0),0)</f>
        <v>450</v>
      </c>
      <c r="H35" s="9" t="n">
        <f aca="false">(D35-C35)/60-E35</f>
        <v>450</v>
      </c>
    </row>
    <row r="36" customFormat="false" ht="15" hidden="false" customHeight="false" outlineLevel="0" collapsed="false">
      <c r="A36" s="6" t="s">
        <v>7939</v>
      </c>
      <c r="B36" s="6" t="s">
        <v>7882</v>
      </c>
      <c r="C36" s="6" t="n">
        <v>1783486800</v>
      </c>
      <c r="D36" s="6" t="n">
        <v>1783515600</v>
      </c>
      <c r="E36" s="6" t="n">
        <v>30</v>
      </c>
      <c r="F36" s="6" t="n">
        <v>30</v>
      </c>
      <c r="G36" s="9" t="n">
        <f aca="false">IF(MIN(D36,Scenario!$B$12)&gt;MAX(C36,Scenario!$B$11),(MIN(D36,Scenario!$B$12)-MAX(C36,Scenario!$B$11))/60-IF(AND(C36&gt;=Scenario!$B$11,D36&lt;=Scenario!$B$12),E36,0),0)</f>
        <v>450</v>
      </c>
      <c r="H36" s="9" t="n">
        <f aca="false">(D36-C36)/60-E36</f>
        <v>450</v>
      </c>
    </row>
    <row r="37" customFormat="false" ht="15" hidden="false" customHeight="false" outlineLevel="0" collapsed="false">
      <c r="A37" s="6" t="s">
        <v>7940</v>
      </c>
      <c r="B37" s="6" t="s">
        <v>7898</v>
      </c>
      <c r="C37" s="6" t="n">
        <v>1783494000</v>
      </c>
      <c r="D37" s="6" t="n">
        <v>1783522800</v>
      </c>
      <c r="E37" s="6" t="n">
        <v>30</v>
      </c>
      <c r="F37" s="6" t="n">
        <v>30</v>
      </c>
      <c r="G37" s="9" t="n">
        <f aca="false">IF(MIN(D37,Scenario!$B$12)&gt;MAX(C37,Scenario!$B$11),(MIN(D37,Scenario!$B$12)-MAX(C37,Scenario!$B$11))/60-IF(AND(C37&gt;=Scenario!$B$11,D37&lt;=Scenario!$B$12),E37,0),0)</f>
        <v>450</v>
      </c>
      <c r="H37" s="9" t="n">
        <f aca="false">(D37-C37)/60-E37</f>
        <v>450</v>
      </c>
    </row>
    <row r="38" customFormat="false" ht="15" hidden="false" customHeight="false" outlineLevel="0" collapsed="false">
      <c r="A38" s="6" t="s">
        <v>7941</v>
      </c>
      <c r="B38" s="6" t="s">
        <v>7885</v>
      </c>
      <c r="C38" s="6" t="n">
        <v>1783494000</v>
      </c>
      <c r="D38" s="6" t="n">
        <v>1783522800</v>
      </c>
      <c r="E38" s="6" t="n">
        <v>30</v>
      </c>
      <c r="F38" s="6" t="n">
        <v>30</v>
      </c>
      <c r="G38" s="9" t="n">
        <f aca="false">IF(MIN(D38,Scenario!$B$12)&gt;MAX(C38,Scenario!$B$11),(MIN(D38,Scenario!$B$12)-MAX(C38,Scenario!$B$11))/60-IF(AND(C38&gt;=Scenario!$B$11,D38&lt;=Scenario!$B$12),E38,0),0)</f>
        <v>450</v>
      </c>
      <c r="H38" s="9" t="n">
        <f aca="false">(D38-C38)/60-E38</f>
        <v>450</v>
      </c>
    </row>
    <row r="39" customFormat="false" ht="15" hidden="false" customHeight="false" outlineLevel="0" collapsed="false">
      <c r="A39" s="6" t="s">
        <v>7942</v>
      </c>
      <c r="B39" s="6" t="s">
        <v>7886</v>
      </c>
      <c r="C39" s="6" t="n">
        <v>1783494000</v>
      </c>
      <c r="D39" s="6" t="n">
        <v>1783522800</v>
      </c>
      <c r="E39" s="6" t="n">
        <v>30</v>
      </c>
      <c r="F39" s="6" t="n">
        <v>30</v>
      </c>
      <c r="G39" s="9" t="n">
        <f aca="false">IF(MIN(D39,Scenario!$B$12)&gt;MAX(C39,Scenario!$B$11),(MIN(D39,Scenario!$B$12)-MAX(C39,Scenario!$B$11))/60-IF(AND(C39&gt;=Scenario!$B$11,D39&lt;=Scenario!$B$12),E39,0),0)</f>
        <v>450</v>
      </c>
      <c r="H39" s="9" t="n">
        <f aca="false">(D39-C39)/60-E39</f>
        <v>450</v>
      </c>
    </row>
    <row r="40" customFormat="false" ht="15" hidden="false" customHeight="false" outlineLevel="0" collapsed="false">
      <c r="A40" s="6" t="s">
        <v>7943</v>
      </c>
      <c r="B40" s="6" t="s">
        <v>7888</v>
      </c>
      <c r="C40" s="6" t="n">
        <v>1783494000</v>
      </c>
      <c r="D40" s="6" t="n">
        <v>1783515600</v>
      </c>
      <c r="E40" s="6" t="n">
        <v>30</v>
      </c>
      <c r="F40" s="6" t="n">
        <v>30</v>
      </c>
      <c r="G40" s="9" t="n">
        <f aca="false">IF(MIN(D40,Scenario!$B$12)&gt;MAX(C40,Scenario!$B$11),(MIN(D40,Scenario!$B$12)-MAX(C40,Scenario!$B$11))/60-IF(AND(C40&gt;=Scenario!$B$11,D40&lt;=Scenario!$B$12),E40,0),0)</f>
        <v>330</v>
      </c>
      <c r="H40" s="9" t="n">
        <f aca="false">(D40-C40)/60-E40</f>
        <v>330</v>
      </c>
    </row>
    <row r="41" customFormat="false" ht="15" hidden="false" customHeight="false" outlineLevel="0" collapsed="false">
      <c r="A41" s="6" t="s">
        <v>7944</v>
      </c>
      <c r="B41" s="6" t="s">
        <v>7887</v>
      </c>
      <c r="C41" s="6" t="n">
        <v>1783501200</v>
      </c>
      <c r="D41" s="6" t="n">
        <v>1783530000</v>
      </c>
      <c r="E41" s="6" t="n">
        <v>30</v>
      </c>
      <c r="F41" s="6" t="n">
        <v>30</v>
      </c>
      <c r="G41" s="9" t="n">
        <f aca="false">IF(MIN(D41,Scenario!$B$12)&gt;MAX(C41,Scenario!$B$11),(MIN(D41,Scenario!$B$12)-MAX(C41,Scenario!$B$11))/60-IF(AND(C41&gt;=Scenario!$B$11,D41&lt;=Scenario!$B$12),E41,0),0)</f>
        <v>450</v>
      </c>
      <c r="H41" s="9" t="n">
        <f aca="false">(D41-C41)/60-E41</f>
        <v>450</v>
      </c>
    </row>
    <row r="42" customFormat="false" ht="15" hidden="false" customHeight="false" outlineLevel="0" collapsed="false">
      <c r="A42" s="6" t="s">
        <v>7945</v>
      </c>
      <c r="B42" s="6" t="s">
        <v>7889</v>
      </c>
      <c r="C42" s="6" t="n">
        <v>1783501200</v>
      </c>
      <c r="D42" s="6" t="n">
        <v>1783530000</v>
      </c>
      <c r="E42" s="6" t="n">
        <v>30</v>
      </c>
      <c r="F42" s="6" t="n">
        <v>30</v>
      </c>
      <c r="G42" s="9" t="n">
        <f aca="false">IF(MIN(D42,Scenario!$B$12)&gt;MAX(C42,Scenario!$B$11),(MIN(D42,Scenario!$B$12)-MAX(C42,Scenario!$B$11))/60-IF(AND(C42&gt;=Scenario!$B$11,D42&lt;=Scenario!$B$12),E42,0),0)</f>
        <v>450</v>
      </c>
      <c r="H42" s="9" t="n">
        <f aca="false">(D42-C42)/60-E42</f>
        <v>450</v>
      </c>
    </row>
    <row r="43" customFormat="false" ht="15" hidden="false" customHeight="false" outlineLevel="0" collapsed="false">
      <c r="A43" s="6" t="s">
        <v>7946</v>
      </c>
      <c r="B43" s="6" t="s">
        <v>7891</v>
      </c>
      <c r="C43" s="6" t="n">
        <v>1783512000</v>
      </c>
      <c r="D43" s="6" t="n">
        <v>1783540800</v>
      </c>
      <c r="E43" s="6" t="n">
        <v>30</v>
      </c>
      <c r="F43" s="6" t="n">
        <v>30</v>
      </c>
      <c r="G43" s="9" t="n">
        <f aca="false">IF(MIN(D43,Scenario!$B$12)&gt;MAX(C43,Scenario!$B$11),(MIN(D43,Scenario!$B$12)-MAX(C43,Scenario!$B$11))/60-IF(AND(C43&gt;=Scenario!$B$11,D43&lt;=Scenario!$B$12),E43,0),0)</f>
        <v>450</v>
      </c>
      <c r="H43" s="9" t="n">
        <f aca="false">(D43-C43)/60-E43</f>
        <v>450</v>
      </c>
    </row>
    <row r="44" customFormat="false" ht="15" hidden="false" customHeight="false" outlineLevel="0" collapsed="false">
      <c r="A44" s="6" t="s">
        <v>7947</v>
      </c>
      <c r="B44" s="6" t="s">
        <v>7890</v>
      </c>
      <c r="C44" s="6" t="n">
        <v>1783512000</v>
      </c>
      <c r="D44" s="6" t="n">
        <v>1783540800</v>
      </c>
      <c r="E44" s="6" t="n">
        <v>30</v>
      </c>
      <c r="F44" s="6" t="n">
        <v>30</v>
      </c>
      <c r="G44" s="9" t="n">
        <f aca="false">IF(MIN(D44,Scenario!$B$12)&gt;MAX(C44,Scenario!$B$11),(MIN(D44,Scenario!$B$12)-MAX(C44,Scenario!$B$11))/60-IF(AND(C44&gt;=Scenario!$B$11,D44&lt;=Scenario!$B$12),E44,0),0)</f>
        <v>450</v>
      </c>
      <c r="H44" s="9" t="n">
        <f aca="false">(D44-C44)/60-E44</f>
        <v>450</v>
      </c>
    </row>
    <row r="45" customFormat="false" ht="15" hidden="false" customHeight="false" outlineLevel="0" collapsed="false">
      <c r="A45" s="6" t="s">
        <v>7948</v>
      </c>
      <c r="B45" s="6" t="s">
        <v>7892</v>
      </c>
      <c r="C45" s="6" t="n">
        <v>1783512000</v>
      </c>
      <c r="D45" s="6" t="n">
        <v>1783540800</v>
      </c>
      <c r="E45" s="6" t="n">
        <v>30</v>
      </c>
      <c r="F45" s="6" t="n">
        <v>30</v>
      </c>
      <c r="G45" s="9" t="n">
        <f aca="false">IF(MIN(D45,Scenario!$B$12)&gt;MAX(C45,Scenario!$B$11),(MIN(D45,Scenario!$B$12)-MAX(C45,Scenario!$B$11))/60-IF(AND(C45&gt;=Scenario!$B$11,D45&lt;=Scenario!$B$12),E45,0),0)</f>
        <v>450</v>
      </c>
      <c r="H45" s="9" t="n">
        <f aca="false">(D45-C45)/60-E45</f>
        <v>450</v>
      </c>
    </row>
    <row r="46" customFormat="false" ht="15" hidden="false" customHeight="false" outlineLevel="0" collapsed="false">
      <c r="A46" s="6" t="s">
        <v>7949</v>
      </c>
      <c r="B46" s="6" t="s">
        <v>7899</v>
      </c>
      <c r="C46" s="6" t="n">
        <v>1783526400</v>
      </c>
      <c r="D46" s="6" t="n">
        <v>1783548000</v>
      </c>
      <c r="E46" s="6" t="n">
        <v>30</v>
      </c>
      <c r="F46" s="6" t="n">
        <v>30</v>
      </c>
      <c r="G46" s="9" t="n">
        <f aca="false">IF(MIN(D46,Scenario!$B$12)&gt;MAX(C46,Scenario!$B$11),(MIN(D46,Scenario!$B$12)-MAX(C46,Scenario!$B$11))/60-IF(AND(C46&gt;=Scenario!$B$11,D46&lt;=Scenario!$B$12),E46,0),0)</f>
        <v>330</v>
      </c>
      <c r="H46" s="9" t="n">
        <f aca="false">(D46-C46)/60-E46</f>
        <v>330</v>
      </c>
    </row>
    <row r="47" customFormat="false" ht="15" hidden="false" customHeight="false" outlineLevel="0" collapsed="false">
      <c r="A47" s="6" t="s">
        <v>7950</v>
      </c>
      <c r="B47" s="6" t="s">
        <v>7893</v>
      </c>
      <c r="C47" s="6" t="n">
        <v>1783526400</v>
      </c>
      <c r="D47" s="6" t="n">
        <v>1783555200</v>
      </c>
      <c r="E47" s="6" t="n">
        <v>30</v>
      </c>
      <c r="F47" s="6" t="n">
        <v>30</v>
      </c>
      <c r="G47" s="9" t="n">
        <f aca="false">IF(MIN(D47,Scenario!$B$12)&gt;MAX(C47,Scenario!$B$11),(MIN(D47,Scenario!$B$12)-MAX(C47,Scenario!$B$11))/60-IF(AND(C47&gt;=Scenario!$B$11,D47&lt;=Scenario!$B$12),E47,0),0)</f>
        <v>450</v>
      </c>
      <c r="H47" s="9" t="n">
        <f aca="false">(D47-C47)/60-E47</f>
        <v>450</v>
      </c>
    </row>
    <row r="48" customFormat="false" ht="15" hidden="false" customHeight="false" outlineLevel="0" collapsed="false">
      <c r="A48" s="6" t="s">
        <v>7951</v>
      </c>
      <c r="B48" s="6" t="s">
        <v>7895</v>
      </c>
      <c r="C48" s="6" t="n">
        <v>1783526400</v>
      </c>
      <c r="D48" s="6" t="n">
        <v>1783555200</v>
      </c>
      <c r="E48" s="6" t="n">
        <v>30</v>
      </c>
      <c r="F48" s="6" t="n">
        <v>30</v>
      </c>
      <c r="G48" s="9" t="n">
        <f aca="false">IF(MIN(D48,Scenario!$B$12)&gt;MAX(C48,Scenario!$B$11),(MIN(D48,Scenario!$B$12)-MAX(C48,Scenario!$B$11))/60-IF(AND(C48&gt;=Scenario!$B$11,D48&lt;=Scenario!$B$12),E48,0),0)</f>
        <v>450</v>
      </c>
      <c r="H48" s="9" t="n">
        <f aca="false">(D48-C48)/60-E48</f>
        <v>450</v>
      </c>
    </row>
    <row r="49" customFormat="false" ht="15" hidden="false" customHeight="false" outlineLevel="0" collapsed="false">
      <c r="A49" s="6" t="s">
        <v>7952</v>
      </c>
      <c r="B49" s="6" t="s">
        <v>7894</v>
      </c>
      <c r="C49" s="6" t="n">
        <v>1783526400</v>
      </c>
      <c r="D49" s="6" t="n">
        <v>1783555200</v>
      </c>
      <c r="E49" s="6" t="n">
        <v>30</v>
      </c>
      <c r="F49" s="6" t="n">
        <v>30</v>
      </c>
      <c r="G49" s="9" t="n">
        <f aca="false">IF(MIN(D49,Scenario!$B$12)&gt;MAX(C49,Scenario!$B$11),(MIN(D49,Scenario!$B$12)-MAX(C49,Scenario!$B$11))/60-IF(AND(C49&gt;=Scenario!$B$11,D49&lt;=Scenario!$B$12),E49,0),0)</f>
        <v>450</v>
      </c>
      <c r="H49" s="9" t="n">
        <f aca="false">(D49-C49)/60-E49</f>
        <v>450</v>
      </c>
    </row>
    <row r="50" customFormat="false" ht="15" hidden="false" customHeight="false" outlineLevel="0" collapsed="false">
      <c r="A50" s="6" t="s">
        <v>7953</v>
      </c>
      <c r="B50" s="6" t="s">
        <v>7896</v>
      </c>
      <c r="C50" s="6" t="n">
        <v>1783533600</v>
      </c>
      <c r="D50" s="6" t="n">
        <v>1783562400</v>
      </c>
      <c r="E50" s="6" t="n">
        <v>30</v>
      </c>
      <c r="F50" s="6" t="n">
        <v>30</v>
      </c>
      <c r="G50" s="9" t="n">
        <f aca="false">IF(MIN(D50,Scenario!$B$12)&gt;MAX(C50,Scenario!$B$11),(MIN(D50,Scenario!$B$12)-MAX(C50,Scenario!$B$11))/60-IF(AND(C50&gt;=Scenario!$B$11,D50&lt;=Scenario!$B$12),E50,0),0)</f>
        <v>450</v>
      </c>
      <c r="H50" s="9" t="n">
        <f aca="false">(D50-C50)/60-E50</f>
        <v>450</v>
      </c>
    </row>
    <row r="51" customFormat="false" ht="15" hidden="false" customHeight="false" outlineLevel="0" collapsed="false">
      <c r="A51" s="6" t="s">
        <v>7954</v>
      </c>
      <c r="B51" s="6" t="s">
        <v>7883</v>
      </c>
      <c r="C51" s="6" t="n">
        <v>1783573200</v>
      </c>
      <c r="D51" s="6" t="n">
        <v>1783602000</v>
      </c>
      <c r="E51" s="6" t="n">
        <v>30</v>
      </c>
      <c r="F51" s="6" t="n">
        <v>30</v>
      </c>
      <c r="G51" s="9" t="n">
        <f aca="false">IF(MIN(D51,Scenario!$B$12)&gt;MAX(C51,Scenario!$B$11),(MIN(D51,Scenario!$B$12)-MAX(C51,Scenario!$B$11))/60-IF(AND(C51&gt;=Scenario!$B$11,D51&lt;=Scenario!$B$12),E51,0),0)</f>
        <v>450</v>
      </c>
      <c r="H51" s="9" t="n">
        <f aca="false">(D51-C51)/60-E51</f>
        <v>450</v>
      </c>
    </row>
    <row r="52" customFormat="false" ht="15" hidden="false" customHeight="false" outlineLevel="0" collapsed="false">
      <c r="A52" s="6" t="s">
        <v>7955</v>
      </c>
      <c r="B52" s="6" t="s">
        <v>7884</v>
      </c>
      <c r="C52" s="6" t="n">
        <v>1783573200</v>
      </c>
      <c r="D52" s="6" t="n">
        <v>1783602000</v>
      </c>
      <c r="E52" s="6" t="n">
        <v>30</v>
      </c>
      <c r="F52" s="6" t="n">
        <v>30</v>
      </c>
      <c r="G52" s="9" t="n">
        <f aca="false">IF(MIN(D52,Scenario!$B$12)&gt;MAX(C52,Scenario!$B$11),(MIN(D52,Scenario!$B$12)-MAX(C52,Scenario!$B$11))/60-IF(AND(C52&gt;=Scenario!$B$11,D52&lt;=Scenario!$B$12),E52,0),0)</f>
        <v>450</v>
      </c>
      <c r="H52" s="9" t="n">
        <f aca="false">(D52-C52)/60-E52</f>
        <v>450</v>
      </c>
    </row>
    <row r="53" customFormat="false" ht="15" hidden="false" customHeight="false" outlineLevel="0" collapsed="false">
      <c r="A53" s="6" t="s">
        <v>7956</v>
      </c>
      <c r="B53" s="6" t="s">
        <v>7882</v>
      </c>
      <c r="C53" s="6" t="n">
        <v>1783573200</v>
      </c>
      <c r="D53" s="6" t="n">
        <v>1783602000</v>
      </c>
      <c r="E53" s="6" t="n">
        <v>30</v>
      </c>
      <c r="F53" s="6" t="n">
        <v>30</v>
      </c>
      <c r="G53" s="9" t="n">
        <f aca="false">IF(MIN(D53,Scenario!$B$12)&gt;MAX(C53,Scenario!$B$11),(MIN(D53,Scenario!$B$12)-MAX(C53,Scenario!$B$11))/60-IF(AND(C53&gt;=Scenario!$B$11,D53&lt;=Scenario!$B$12),E53,0),0)</f>
        <v>450</v>
      </c>
      <c r="H53" s="9" t="n">
        <f aca="false">(D53-C53)/60-E53</f>
        <v>450</v>
      </c>
    </row>
    <row r="54" customFormat="false" ht="15" hidden="false" customHeight="false" outlineLevel="0" collapsed="false">
      <c r="A54" s="6" t="s">
        <v>7957</v>
      </c>
      <c r="B54" s="6" t="s">
        <v>7898</v>
      </c>
      <c r="C54" s="6" t="n">
        <v>1783580400</v>
      </c>
      <c r="D54" s="6" t="n">
        <v>1783609200</v>
      </c>
      <c r="E54" s="6" t="n">
        <v>30</v>
      </c>
      <c r="F54" s="6" t="n">
        <v>30</v>
      </c>
      <c r="G54" s="9" t="n">
        <f aca="false">IF(MIN(D54,Scenario!$B$12)&gt;MAX(C54,Scenario!$B$11),(MIN(D54,Scenario!$B$12)-MAX(C54,Scenario!$B$11))/60-IF(AND(C54&gt;=Scenario!$B$11,D54&lt;=Scenario!$B$12),E54,0),0)</f>
        <v>450</v>
      </c>
      <c r="H54" s="9" t="n">
        <f aca="false">(D54-C54)/60-E54</f>
        <v>450</v>
      </c>
    </row>
    <row r="55" customFormat="false" ht="15" hidden="false" customHeight="false" outlineLevel="0" collapsed="false">
      <c r="A55" s="6" t="s">
        <v>7958</v>
      </c>
      <c r="B55" s="6" t="s">
        <v>7885</v>
      </c>
      <c r="C55" s="6" t="n">
        <v>1783580400</v>
      </c>
      <c r="D55" s="6" t="n">
        <v>1783609200</v>
      </c>
      <c r="E55" s="6" t="n">
        <v>30</v>
      </c>
      <c r="F55" s="6" t="n">
        <v>30</v>
      </c>
      <c r="G55" s="9" t="n">
        <f aca="false">IF(MIN(D55,Scenario!$B$12)&gt;MAX(C55,Scenario!$B$11),(MIN(D55,Scenario!$B$12)-MAX(C55,Scenario!$B$11))/60-IF(AND(C55&gt;=Scenario!$B$11,D55&lt;=Scenario!$B$12),E55,0),0)</f>
        <v>450</v>
      </c>
      <c r="H55" s="9" t="n">
        <f aca="false">(D55-C55)/60-E55</f>
        <v>450</v>
      </c>
    </row>
    <row r="56" customFormat="false" ht="15" hidden="false" customHeight="false" outlineLevel="0" collapsed="false">
      <c r="A56" s="6" t="s">
        <v>7959</v>
      </c>
      <c r="B56" s="6" t="s">
        <v>7886</v>
      </c>
      <c r="C56" s="6" t="n">
        <v>1783580400</v>
      </c>
      <c r="D56" s="6" t="n">
        <v>1783609200</v>
      </c>
      <c r="E56" s="6" t="n">
        <v>30</v>
      </c>
      <c r="F56" s="6" t="n">
        <v>30</v>
      </c>
      <c r="G56" s="9" t="n">
        <f aca="false">IF(MIN(D56,Scenario!$B$12)&gt;MAX(C56,Scenario!$B$11),(MIN(D56,Scenario!$B$12)-MAX(C56,Scenario!$B$11))/60-IF(AND(C56&gt;=Scenario!$B$11,D56&lt;=Scenario!$B$12),E56,0),0)</f>
        <v>450</v>
      </c>
      <c r="H56" s="9" t="n">
        <f aca="false">(D56-C56)/60-E56</f>
        <v>450</v>
      </c>
    </row>
    <row r="57" customFormat="false" ht="15" hidden="false" customHeight="false" outlineLevel="0" collapsed="false">
      <c r="A57" s="6" t="s">
        <v>7960</v>
      </c>
      <c r="B57" s="6" t="s">
        <v>7888</v>
      </c>
      <c r="C57" s="6" t="n">
        <v>1783580400</v>
      </c>
      <c r="D57" s="6" t="n">
        <v>1783602000</v>
      </c>
      <c r="E57" s="6" t="n">
        <v>30</v>
      </c>
      <c r="F57" s="6" t="n">
        <v>30</v>
      </c>
      <c r="G57" s="9" t="n">
        <f aca="false">IF(MIN(D57,Scenario!$B$12)&gt;MAX(C57,Scenario!$B$11),(MIN(D57,Scenario!$B$12)-MAX(C57,Scenario!$B$11))/60-IF(AND(C57&gt;=Scenario!$B$11,D57&lt;=Scenario!$B$12),E57,0),0)</f>
        <v>330</v>
      </c>
      <c r="H57" s="9" t="n">
        <f aca="false">(D57-C57)/60-E57</f>
        <v>330</v>
      </c>
    </row>
    <row r="58" customFormat="false" ht="15" hidden="false" customHeight="false" outlineLevel="0" collapsed="false">
      <c r="A58" s="6" t="s">
        <v>7961</v>
      </c>
      <c r="B58" s="6" t="s">
        <v>7887</v>
      </c>
      <c r="C58" s="6" t="n">
        <v>1783587600</v>
      </c>
      <c r="D58" s="6" t="n">
        <v>1783616400</v>
      </c>
      <c r="E58" s="6" t="n">
        <v>30</v>
      </c>
      <c r="F58" s="6" t="n">
        <v>30</v>
      </c>
      <c r="G58" s="9" t="n">
        <f aca="false">IF(MIN(D58,Scenario!$B$12)&gt;MAX(C58,Scenario!$B$11),(MIN(D58,Scenario!$B$12)-MAX(C58,Scenario!$B$11))/60-IF(AND(C58&gt;=Scenario!$B$11,D58&lt;=Scenario!$B$12),E58,0),0)</f>
        <v>450</v>
      </c>
      <c r="H58" s="9" t="n">
        <f aca="false">(D58-C58)/60-E58</f>
        <v>450</v>
      </c>
    </row>
    <row r="59" customFormat="false" ht="15" hidden="false" customHeight="false" outlineLevel="0" collapsed="false">
      <c r="A59" s="6" t="s">
        <v>7962</v>
      </c>
      <c r="B59" s="6" t="s">
        <v>7889</v>
      </c>
      <c r="C59" s="6" t="n">
        <v>1783587600</v>
      </c>
      <c r="D59" s="6" t="n">
        <v>1783616400</v>
      </c>
      <c r="E59" s="6" t="n">
        <v>30</v>
      </c>
      <c r="F59" s="6" t="n">
        <v>30</v>
      </c>
      <c r="G59" s="9" t="n">
        <f aca="false">IF(MIN(D59,Scenario!$B$12)&gt;MAX(C59,Scenario!$B$11),(MIN(D59,Scenario!$B$12)-MAX(C59,Scenario!$B$11))/60-IF(AND(C59&gt;=Scenario!$B$11,D59&lt;=Scenario!$B$12),E59,0),0)</f>
        <v>450</v>
      </c>
      <c r="H59" s="9" t="n">
        <f aca="false">(D59-C59)/60-E59</f>
        <v>450</v>
      </c>
    </row>
    <row r="60" customFormat="false" ht="15" hidden="false" customHeight="false" outlineLevel="0" collapsed="false">
      <c r="A60" s="6" t="s">
        <v>7963</v>
      </c>
      <c r="B60" s="6" t="s">
        <v>7891</v>
      </c>
      <c r="C60" s="6" t="n">
        <v>1783598400</v>
      </c>
      <c r="D60" s="6" t="n">
        <v>1783627200</v>
      </c>
      <c r="E60" s="6" t="n">
        <v>30</v>
      </c>
      <c r="F60" s="6" t="n">
        <v>30</v>
      </c>
      <c r="G60" s="9" t="n">
        <f aca="false">IF(MIN(D60,Scenario!$B$12)&gt;MAX(C60,Scenario!$B$11),(MIN(D60,Scenario!$B$12)-MAX(C60,Scenario!$B$11))/60-IF(AND(C60&gt;=Scenario!$B$11,D60&lt;=Scenario!$B$12),E60,0),0)</f>
        <v>450</v>
      </c>
      <c r="H60" s="9" t="n">
        <f aca="false">(D60-C60)/60-E60</f>
        <v>450</v>
      </c>
    </row>
    <row r="61" customFormat="false" ht="15" hidden="false" customHeight="false" outlineLevel="0" collapsed="false">
      <c r="A61" s="6" t="s">
        <v>7964</v>
      </c>
      <c r="B61" s="6" t="s">
        <v>7890</v>
      </c>
      <c r="C61" s="6" t="n">
        <v>1783598400</v>
      </c>
      <c r="D61" s="6" t="n">
        <v>1783627200</v>
      </c>
      <c r="E61" s="6" t="n">
        <v>30</v>
      </c>
      <c r="F61" s="6" t="n">
        <v>30</v>
      </c>
      <c r="G61" s="9" t="n">
        <f aca="false">IF(MIN(D61,Scenario!$B$12)&gt;MAX(C61,Scenario!$B$11),(MIN(D61,Scenario!$B$12)-MAX(C61,Scenario!$B$11))/60-IF(AND(C61&gt;=Scenario!$B$11,D61&lt;=Scenario!$B$12),E61,0),0)</f>
        <v>450</v>
      </c>
      <c r="H61" s="9" t="n">
        <f aca="false">(D61-C61)/60-E61</f>
        <v>450</v>
      </c>
    </row>
    <row r="62" customFormat="false" ht="15" hidden="false" customHeight="false" outlineLevel="0" collapsed="false">
      <c r="A62" s="6" t="s">
        <v>7965</v>
      </c>
      <c r="B62" s="6" t="s">
        <v>7892</v>
      </c>
      <c r="C62" s="6" t="n">
        <v>1783598400</v>
      </c>
      <c r="D62" s="6" t="n">
        <v>1783627200</v>
      </c>
      <c r="E62" s="6" t="n">
        <v>30</v>
      </c>
      <c r="F62" s="6" t="n">
        <v>30</v>
      </c>
      <c r="G62" s="9" t="n">
        <f aca="false">IF(MIN(D62,Scenario!$B$12)&gt;MAX(C62,Scenario!$B$11),(MIN(D62,Scenario!$B$12)-MAX(C62,Scenario!$B$11))/60-IF(AND(C62&gt;=Scenario!$B$11,D62&lt;=Scenario!$B$12),E62,0),0)</f>
        <v>450</v>
      </c>
      <c r="H62" s="9" t="n">
        <f aca="false">(D62-C62)/60-E62</f>
        <v>450</v>
      </c>
    </row>
    <row r="63" customFormat="false" ht="15" hidden="false" customHeight="false" outlineLevel="0" collapsed="false">
      <c r="A63" s="6" t="s">
        <v>7966</v>
      </c>
      <c r="B63" s="6" t="s">
        <v>7899</v>
      </c>
      <c r="C63" s="6" t="n">
        <v>1783612800</v>
      </c>
      <c r="D63" s="6" t="n">
        <v>1783634400</v>
      </c>
      <c r="E63" s="6" t="n">
        <v>30</v>
      </c>
      <c r="F63" s="6" t="n">
        <v>30</v>
      </c>
      <c r="G63" s="9" t="n">
        <f aca="false">IF(MIN(D63,Scenario!$B$12)&gt;MAX(C63,Scenario!$B$11),(MIN(D63,Scenario!$B$12)-MAX(C63,Scenario!$B$11))/60-IF(AND(C63&gt;=Scenario!$B$11,D63&lt;=Scenario!$B$12),E63,0),0)</f>
        <v>330</v>
      </c>
      <c r="H63" s="9" t="n">
        <f aca="false">(D63-C63)/60-E63</f>
        <v>330</v>
      </c>
    </row>
    <row r="64" customFormat="false" ht="15" hidden="false" customHeight="false" outlineLevel="0" collapsed="false">
      <c r="A64" s="6" t="s">
        <v>7967</v>
      </c>
      <c r="B64" s="6" t="s">
        <v>7893</v>
      </c>
      <c r="C64" s="6" t="n">
        <v>1783612800</v>
      </c>
      <c r="D64" s="6" t="n">
        <v>1783641600</v>
      </c>
      <c r="E64" s="6" t="n">
        <v>30</v>
      </c>
      <c r="F64" s="6" t="n">
        <v>30</v>
      </c>
      <c r="G64" s="9" t="n">
        <f aca="false">IF(MIN(D64,Scenario!$B$12)&gt;MAX(C64,Scenario!$B$11),(MIN(D64,Scenario!$B$12)-MAX(C64,Scenario!$B$11))/60-IF(AND(C64&gt;=Scenario!$B$11,D64&lt;=Scenario!$B$12),E64,0),0)</f>
        <v>450</v>
      </c>
      <c r="H64" s="9" t="n">
        <f aca="false">(D64-C64)/60-E64</f>
        <v>450</v>
      </c>
    </row>
    <row r="65" customFormat="false" ht="15" hidden="false" customHeight="false" outlineLevel="0" collapsed="false">
      <c r="A65" s="6" t="s">
        <v>7968</v>
      </c>
      <c r="B65" s="6" t="s">
        <v>7895</v>
      </c>
      <c r="C65" s="6" t="n">
        <v>1783612800</v>
      </c>
      <c r="D65" s="6" t="n">
        <v>1783641600</v>
      </c>
      <c r="E65" s="6" t="n">
        <v>30</v>
      </c>
      <c r="F65" s="6" t="n">
        <v>30</v>
      </c>
      <c r="G65" s="9" t="n">
        <f aca="false">IF(MIN(D65,Scenario!$B$12)&gt;MAX(C65,Scenario!$B$11),(MIN(D65,Scenario!$B$12)-MAX(C65,Scenario!$B$11))/60-IF(AND(C65&gt;=Scenario!$B$11,D65&lt;=Scenario!$B$12),E65,0),0)</f>
        <v>450</v>
      </c>
      <c r="H65" s="9" t="n">
        <f aca="false">(D65-C65)/60-E65</f>
        <v>450</v>
      </c>
    </row>
    <row r="66" customFormat="false" ht="15" hidden="false" customHeight="false" outlineLevel="0" collapsed="false">
      <c r="A66" s="6" t="s">
        <v>7969</v>
      </c>
      <c r="B66" s="6" t="s">
        <v>7883</v>
      </c>
      <c r="C66" s="6" t="n">
        <v>1783659600</v>
      </c>
      <c r="D66" s="6" t="n">
        <v>1783688400</v>
      </c>
      <c r="E66" s="6" t="n">
        <v>30</v>
      </c>
      <c r="F66" s="6" t="n">
        <v>30</v>
      </c>
      <c r="G66" s="9" t="n">
        <f aca="false">IF(MIN(D66,Scenario!$B$12)&gt;MAX(C66,Scenario!$B$11),(MIN(D66,Scenario!$B$12)-MAX(C66,Scenario!$B$11))/60-IF(AND(C66&gt;=Scenario!$B$11,D66&lt;=Scenario!$B$12),E66,0),0)</f>
        <v>450</v>
      </c>
      <c r="H66" s="9" t="n">
        <f aca="false">(D66-C66)/60-E66</f>
        <v>450</v>
      </c>
    </row>
    <row r="67" customFormat="false" ht="15" hidden="false" customHeight="false" outlineLevel="0" collapsed="false">
      <c r="A67" s="6" t="s">
        <v>7970</v>
      </c>
      <c r="B67" s="6" t="s">
        <v>7884</v>
      </c>
      <c r="C67" s="6" t="n">
        <v>1783659600</v>
      </c>
      <c r="D67" s="6" t="n">
        <v>1783688400</v>
      </c>
      <c r="E67" s="6" t="n">
        <v>30</v>
      </c>
      <c r="F67" s="6" t="n">
        <v>30</v>
      </c>
      <c r="G67" s="9" t="n">
        <f aca="false">IF(MIN(D67,Scenario!$B$12)&gt;MAX(C67,Scenario!$B$11),(MIN(D67,Scenario!$B$12)-MAX(C67,Scenario!$B$11))/60-IF(AND(C67&gt;=Scenario!$B$11,D67&lt;=Scenario!$B$12),E67,0),0)</f>
        <v>450</v>
      </c>
      <c r="H67" s="9" t="n">
        <f aca="false">(D67-C67)/60-E67</f>
        <v>450</v>
      </c>
    </row>
    <row r="68" customFormat="false" ht="15" hidden="false" customHeight="false" outlineLevel="0" collapsed="false">
      <c r="A68" s="6" t="s">
        <v>7971</v>
      </c>
      <c r="B68" s="6" t="s">
        <v>7882</v>
      </c>
      <c r="C68" s="6" t="n">
        <v>1783659600</v>
      </c>
      <c r="D68" s="6" t="n">
        <v>1783688400</v>
      </c>
      <c r="E68" s="6" t="n">
        <v>30</v>
      </c>
      <c r="F68" s="6" t="n">
        <v>30</v>
      </c>
      <c r="G68" s="9" t="n">
        <f aca="false">IF(MIN(D68,Scenario!$B$12)&gt;MAX(C68,Scenario!$B$11),(MIN(D68,Scenario!$B$12)-MAX(C68,Scenario!$B$11))/60-IF(AND(C68&gt;=Scenario!$B$11,D68&lt;=Scenario!$B$12),E68,0),0)</f>
        <v>450</v>
      </c>
      <c r="H68" s="9" t="n">
        <f aca="false">(D68-C68)/60-E68</f>
        <v>450</v>
      </c>
    </row>
    <row r="69" customFormat="false" ht="15" hidden="false" customHeight="false" outlineLevel="0" collapsed="false">
      <c r="A69" s="6" t="s">
        <v>7972</v>
      </c>
      <c r="B69" s="6" t="s">
        <v>7898</v>
      </c>
      <c r="C69" s="6" t="n">
        <v>1783666800</v>
      </c>
      <c r="D69" s="6" t="n">
        <v>1783695600</v>
      </c>
      <c r="E69" s="6" t="n">
        <v>30</v>
      </c>
      <c r="F69" s="6" t="n">
        <v>30</v>
      </c>
      <c r="G69" s="9" t="n">
        <f aca="false">IF(MIN(D69,Scenario!$B$12)&gt;MAX(C69,Scenario!$B$11),(MIN(D69,Scenario!$B$12)-MAX(C69,Scenario!$B$11))/60-IF(AND(C69&gt;=Scenario!$B$11,D69&lt;=Scenario!$B$12),E69,0),0)</f>
        <v>450</v>
      </c>
      <c r="H69" s="9" t="n">
        <f aca="false">(D69-C69)/60-E69</f>
        <v>450</v>
      </c>
    </row>
    <row r="70" customFormat="false" ht="15" hidden="false" customHeight="false" outlineLevel="0" collapsed="false">
      <c r="A70" s="6" t="s">
        <v>7973</v>
      </c>
      <c r="B70" s="6" t="s">
        <v>7885</v>
      </c>
      <c r="C70" s="6" t="n">
        <v>1783666800</v>
      </c>
      <c r="D70" s="6" t="n">
        <v>1783695600</v>
      </c>
      <c r="E70" s="6" t="n">
        <v>30</v>
      </c>
      <c r="F70" s="6" t="n">
        <v>30</v>
      </c>
      <c r="G70" s="9" t="n">
        <f aca="false">IF(MIN(D70,Scenario!$B$12)&gt;MAX(C70,Scenario!$B$11),(MIN(D70,Scenario!$B$12)-MAX(C70,Scenario!$B$11))/60-IF(AND(C70&gt;=Scenario!$B$11,D70&lt;=Scenario!$B$12),E70,0),0)</f>
        <v>450</v>
      </c>
      <c r="H70" s="9" t="n">
        <f aca="false">(D70-C70)/60-E70</f>
        <v>450</v>
      </c>
    </row>
    <row r="71" customFormat="false" ht="15" hidden="false" customHeight="false" outlineLevel="0" collapsed="false">
      <c r="A71" s="6" t="s">
        <v>7974</v>
      </c>
      <c r="B71" s="6" t="s">
        <v>7887</v>
      </c>
      <c r="C71" s="6" t="n">
        <v>1783674000</v>
      </c>
      <c r="D71" s="6" t="n">
        <v>1783702800</v>
      </c>
      <c r="E71" s="6" t="n">
        <v>30</v>
      </c>
      <c r="F71" s="6" t="n">
        <v>30</v>
      </c>
      <c r="G71" s="9" t="n">
        <f aca="false">IF(MIN(D71,Scenario!$B$12)&gt;MAX(C71,Scenario!$B$11),(MIN(D71,Scenario!$B$12)-MAX(C71,Scenario!$B$11))/60-IF(AND(C71&gt;=Scenario!$B$11,D71&lt;=Scenario!$B$12),E71,0),0)</f>
        <v>450</v>
      </c>
      <c r="H71" s="9" t="n">
        <f aca="false">(D71-C71)/60-E71</f>
        <v>450</v>
      </c>
    </row>
    <row r="72" customFormat="false" ht="15" hidden="false" customHeight="false" outlineLevel="0" collapsed="false">
      <c r="A72" s="6" t="s">
        <v>7975</v>
      </c>
      <c r="B72" s="6" t="s">
        <v>7889</v>
      </c>
      <c r="C72" s="6" t="n">
        <v>1783674000</v>
      </c>
      <c r="D72" s="6" t="n">
        <v>1783702800</v>
      </c>
      <c r="E72" s="6" t="n">
        <v>30</v>
      </c>
      <c r="F72" s="6" t="n">
        <v>30</v>
      </c>
      <c r="G72" s="9" t="n">
        <f aca="false">IF(MIN(D72,Scenario!$B$12)&gt;MAX(C72,Scenario!$B$11),(MIN(D72,Scenario!$B$12)-MAX(C72,Scenario!$B$11))/60-IF(AND(C72&gt;=Scenario!$B$11,D72&lt;=Scenario!$B$12),E72,0),0)</f>
        <v>450</v>
      </c>
      <c r="H72" s="9" t="n">
        <f aca="false">(D72-C72)/60-E72</f>
        <v>450</v>
      </c>
    </row>
    <row r="73" customFormat="false" ht="15" hidden="false" customHeight="false" outlineLevel="0" collapsed="false">
      <c r="A73" s="6" t="s">
        <v>7976</v>
      </c>
      <c r="B73" s="6" t="s">
        <v>7891</v>
      </c>
      <c r="C73" s="6" t="n">
        <v>1783684800</v>
      </c>
      <c r="D73" s="6" t="n">
        <v>1783713600</v>
      </c>
      <c r="E73" s="6" t="n">
        <v>30</v>
      </c>
      <c r="F73" s="6" t="n">
        <v>30</v>
      </c>
      <c r="G73" s="9" t="n">
        <f aca="false">IF(MIN(D73,Scenario!$B$12)&gt;MAX(C73,Scenario!$B$11),(MIN(D73,Scenario!$B$12)-MAX(C73,Scenario!$B$11))/60-IF(AND(C73&gt;=Scenario!$B$11,D73&lt;=Scenario!$B$12),E73,0),0)</f>
        <v>450</v>
      </c>
      <c r="H73" s="9" t="n">
        <f aca="false">(D73-C73)/60-E73</f>
        <v>450</v>
      </c>
    </row>
    <row r="74" customFormat="false" ht="15" hidden="false" customHeight="false" outlineLevel="0" collapsed="false">
      <c r="A74" s="6" t="s">
        <v>7977</v>
      </c>
      <c r="B74" s="6" t="s">
        <v>7890</v>
      </c>
      <c r="C74" s="6" t="n">
        <v>1783684800</v>
      </c>
      <c r="D74" s="6" t="n">
        <v>1783713600</v>
      </c>
      <c r="E74" s="6" t="n">
        <v>30</v>
      </c>
      <c r="F74" s="6" t="n">
        <v>30</v>
      </c>
      <c r="G74" s="9" t="n">
        <f aca="false">IF(MIN(D74,Scenario!$B$12)&gt;MAX(C74,Scenario!$B$11),(MIN(D74,Scenario!$B$12)-MAX(C74,Scenario!$B$11))/60-IF(AND(C74&gt;=Scenario!$B$11,D74&lt;=Scenario!$B$12),E74,0),0)</f>
        <v>450</v>
      </c>
      <c r="H74" s="9" t="n">
        <f aca="false">(D74-C74)/60-E74</f>
        <v>450</v>
      </c>
    </row>
    <row r="75" customFormat="false" ht="15" hidden="false" customHeight="false" outlineLevel="0" collapsed="false">
      <c r="A75" s="6" t="s">
        <v>7978</v>
      </c>
      <c r="B75" s="6" t="s">
        <v>7892</v>
      </c>
      <c r="C75" s="6" t="n">
        <v>1783684800</v>
      </c>
      <c r="D75" s="6" t="n">
        <v>1783713600</v>
      </c>
      <c r="E75" s="6" t="n">
        <v>30</v>
      </c>
      <c r="F75" s="6" t="n">
        <v>30</v>
      </c>
      <c r="G75" s="9" t="n">
        <f aca="false">IF(MIN(D75,Scenario!$B$12)&gt;MAX(C75,Scenario!$B$11),(MIN(D75,Scenario!$B$12)-MAX(C75,Scenario!$B$11))/60-IF(AND(C75&gt;=Scenario!$B$11,D75&lt;=Scenario!$B$12),E75,0),0)</f>
        <v>450</v>
      </c>
      <c r="H75" s="9" t="n">
        <f aca="false">(D75-C75)/60-E75</f>
        <v>450</v>
      </c>
    </row>
    <row r="76" customFormat="false" ht="15" hidden="false" customHeight="false" outlineLevel="0" collapsed="false">
      <c r="A76" s="6" t="s">
        <v>7979</v>
      </c>
      <c r="B76" s="6" t="s">
        <v>7899</v>
      </c>
      <c r="C76" s="6" t="n">
        <v>1783699200</v>
      </c>
      <c r="D76" s="6" t="n">
        <v>1783720800</v>
      </c>
      <c r="E76" s="6" t="n">
        <v>30</v>
      </c>
      <c r="F76" s="6" t="n">
        <v>30</v>
      </c>
      <c r="G76" s="9" t="n">
        <f aca="false">IF(MIN(D76,Scenario!$B$12)&gt;MAX(C76,Scenario!$B$11),(MIN(D76,Scenario!$B$12)-MAX(C76,Scenario!$B$11))/60-IF(AND(C76&gt;=Scenario!$B$11,D76&lt;=Scenario!$B$12),E76,0),0)</f>
        <v>330</v>
      </c>
      <c r="H76" s="9" t="n">
        <f aca="false">(D76-C76)/60-E76</f>
        <v>330</v>
      </c>
    </row>
    <row r="77" customFormat="false" ht="15" hidden="false" customHeight="false" outlineLevel="0" collapsed="false">
      <c r="A77" s="6" t="s">
        <v>7980</v>
      </c>
      <c r="B77" s="6" t="s">
        <v>7895</v>
      </c>
      <c r="C77" s="6" t="n">
        <v>1783699200</v>
      </c>
      <c r="D77" s="6" t="n">
        <v>1783728000</v>
      </c>
      <c r="E77" s="6" t="n">
        <v>30</v>
      </c>
      <c r="F77" s="6" t="n">
        <v>30</v>
      </c>
      <c r="G77" s="9" t="n">
        <f aca="false">IF(MIN(D77,Scenario!$B$12)&gt;MAX(C77,Scenario!$B$11),(MIN(D77,Scenario!$B$12)-MAX(C77,Scenario!$B$11))/60-IF(AND(C77&gt;=Scenario!$B$11,D77&lt;=Scenario!$B$12),E77,0),0)</f>
        <v>450</v>
      </c>
      <c r="H77" s="9" t="n">
        <f aca="false">(D77-C77)/60-E77</f>
        <v>450</v>
      </c>
    </row>
    <row r="78" customFormat="false" ht="15" hidden="false" customHeight="false" outlineLevel="0" collapsed="false">
      <c r="A78" s="6" t="s">
        <v>7981</v>
      </c>
      <c r="B78" s="6" t="s">
        <v>7898</v>
      </c>
      <c r="C78" s="6" t="n">
        <v>1783753200</v>
      </c>
      <c r="D78" s="6" t="n">
        <v>1783782000</v>
      </c>
      <c r="E78" s="6" t="n">
        <v>30</v>
      </c>
      <c r="F78" s="6" t="n">
        <v>30</v>
      </c>
      <c r="G78" s="9" t="n">
        <f aca="false">IF(MIN(D78,Scenario!$B$12)&gt;MAX(C78,Scenario!$B$11),(MIN(D78,Scenario!$B$12)-MAX(C78,Scenario!$B$11))/60-IF(AND(C78&gt;=Scenario!$B$11,D78&lt;=Scenario!$B$12),E78,0),0)</f>
        <v>450</v>
      </c>
      <c r="H78" s="9" t="n">
        <f aca="false">(D78-C78)/60-E78</f>
        <v>450</v>
      </c>
    </row>
    <row r="79" customFormat="false" ht="15" hidden="false" customHeight="false" outlineLevel="0" collapsed="false">
      <c r="A79" s="6" t="s">
        <v>7982</v>
      </c>
      <c r="B79" s="6" t="s">
        <v>7894</v>
      </c>
      <c r="C79" s="6" t="n">
        <v>1783778400</v>
      </c>
      <c r="D79" s="6" t="n">
        <v>1783807200</v>
      </c>
      <c r="E79" s="6" t="n">
        <v>30</v>
      </c>
      <c r="F79" s="6" t="n">
        <v>30</v>
      </c>
      <c r="G79" s="9" t="n">
        <f aca="false">IF(MIN(D79,Scenario!$B$12)&gt;MAX(C79,Scenario!$B$11),(MIN(D79,Scenario!$B$12)-MAX(C79,Scenario!$B$11))/60-IF(AND(C79&gt;=Scenario!$B$11,D79&lt;=Scenario!$B$12),E79,0),0)</f>
        <v>450</v>
      </c>
      <c r="H79" s="9" t="n">
        <f aca="false">(D79-C79)/60-E79</f>
        <v>450</v>
      </c>
    </row>
    <row r="80" customFormat="false" ht="15" hidden="false" customHeight="false" outlineLevel="0" collapsed="false">
      <c r="A80" s="6" t="s">
        <v>7983</v>
      </c>
      <c r="B80" s="6" t="s">
        <v>7896</v>
      </c>
      <c r="C80" s="6" t="n">
        <v>1783807200</v>
      </c>
      <c r="D80" s="6" t="n">
        <v>1783836000</v>
      </c>
      <c r="E80" s="6" t="n">
        <v>30</v>
      </c>
      <c r="F80" s="6" t="n">
        <v>30</v>
      </c>
      <c r="G80" s="9" t="n">
        <f aca="false">IF(MIN(D80,Scenario!$B$12)&gt;MAX(C80,Scenario!$B$11),(MIN(D80,Scenario!$B$12)-MAX(C80,Scenario!$B$11))/60-IF(AND(C80&gt;=Scenario!$B$11,D80&lt;=Scenario!$B$12),E80,0),0)</f>
        <v>450</v>
      </c>
      <c r="H80" s="9" t="n">
        <f aca="false">(D80-C80)/60-E80</f>
        <v>450</v>
      </c>
    </row>
    <row r="81" customFormat="false" ht="15" hidden="false" customHeight="false" outlineLevel="0" collapsed="false">
      <c r="A81" s="6" t="s">
        <v>7984</v>
      </c>
      <c r="B81" s="6" t="s">
        <v>7897</v>
      </c>
      <c r="C81" s="6" t="n">
        <v>1783807200</v>
      </c>
      <c r="D81" s="6" t="n">
        <v>1783836000</v>
      </c>
      <c r="E81" s="6" t="n">
        <v>30</v>
      </c>
      <c r="F81" s="6" t="n">
        <v>30</v>
      </c>
      <c r="G81" s="9" t="n">
        <f aca="false">IF(MIN(D81,Scenario!$B$12)&gt;MAX(C81,Scenario!$B$11),(MIN(D81,Scenario!$B$12)-MAX(C81,Scenario!$B$11))/60-IF(AND(C81&gt;=Scenario!$B$11,D81&lt;=Scenario!$B$12),E81,0),0)</f>
        <v>450</v>
      </c>
      <c r="H81" s="9" t="n">
        <f aca="false">(D81-C81)/60-E81</f>
        <v>450</v>
      </c>
    </row>
    <row r="82" customFormat="false" ht="15" hidden="false" customHeight="false" outlineLevel="0" collapsed="false">
      <c r="A82" s="6" t="s">
        <v>7985</v>
      </c>
      <c r="B82" s="6" t="s">
        <v>7886</v>
      </c>
      <c r="C82" s="6" t="n">
        <v>1783839600</v>
      </c>
      <c r="D82" s="6" t="n">
        <v>1783868400</v>
      </c>
      <c r="E82" s="6" t="n">
        <v>30</v>
      </c>
      <c r="F82" s="6" t="n">
        <v>30</v>
      </c>
      <c r="G82" s="9" t="n">
        <f aca="false">IF(MIN(D82,Scenario!$B$12)&gt;MAX(C82,Scenario!$B$11),(MIN(D82,Scenario!$B$12)-MAX(C82,Scenario!$B$11))/60-IF(AND(C82&gt;=Scenario!$B$11,D82&lt;=Scenario!$B$12),E82,0),0)</f>
        <v>450</v>
      </c>
      <c r="H82" s="9" t="n">
        <f aca="false">(D82-C82)/60-E82</f>
        <v>450</v>
      </c>
    </row>
    <row r="83" customFormat="false" ht="15" hidden="false" customHeight="false" outlineLevel="0" collapsed="false">
      <c r="A83" s="6" t="s">
        <v>7986</v>
      </c>
      <c r="B83" s="6" t="s">
        <v>7894</v>
      </c>
      <c r="C83" s="6" t="n">
        <v>1783864800</v>
      </c>
      <c r="D83" s="6" t="n">
        <v>1783893600</v>
      </c>
      <c r="E83" s="6" t="n">
        <v>30</v>
      </c>
      <c r="F83" s="6" t="n">
        <v>30</v>
      </c>
      <c r="G83" s="9" t="n">
        <f aca="false">IF(MIN(D83,Scenario!$B$12)&gt;MAX(C83,Scenario!$B$11),(MIN(D83,Scenario!$B$12)-MAX(C83,Scenario!$B$11))/60-IF(AND(C83&gt;=Scenario!$B$11,D83&lt;=Scenario!$B$12),E83,0),0)</f>
        <v>450</v>
      </c>
      <c r="H83" s="9" t="n">
        <f aca="false">(D83-C83)/60-E83</f>
        <v>450</v>
      </c>
    </row>
    <row r="84" customFormat="false" ht="15" hidden="false" customHeight="false" outlineLevel="0" collapsed="false">
      <c r="A84" s="6" t="s">
        <v>7987</v>
      </c>
      <c r="B84" s="6" t="s">
        <v>7896</v>
      </c>
      <c r="C84" s="6" t="n">
        <v>1783893600</v>
      </c>
      <c r="D84" s="6" t="n">
        <v>1783922400</v>
      </c>
      <c r="E84" s="6" t="n">
        <v>30</v>
      </c>
      <c r="F84" s="6" t="n">
        <v>30</v>
      </c>
      <c r="G84" s="9" t="n">
        <f aca="false">IF(MIN(D84,Scenario!$B$12)&gt;MAX(C84,Scenario!$B$11),(MIN(D84,Scenario!$B$12)-MAX(C84,Scenario!$B$11))/60-IF(AND(C84&gt;=Scenario!$B$11,D84&lt;=Scenario!$B$12),E84,0),0)</f>
        <v>450</v>
      </c>
      <c r="H84" s="9" t="n">
        <f aca="false">(D84-C84)/60-E84</f>
        <v>450</v>
      </c>
    </row>
    <row r="85" customFormat="false" ht="15" hidden="false" customHeight="false" outlineLevel="0" collapsed="false">
      <c r="A85" s="6" t="s">
        <v>7988</v>
      </c>
      <c r="B85" s="6" t="s">
        <v>7897</v>
      </c>
      <c r="C85" s="6" t="n">
        <v>1783893600</v>
      </c>
      <c r="D85" s="6" t="n">
        <v>1783922400</v>
      </c>
      <c r="E85" s="6" t="n">
        <v>30</v>
      </c>
      <c r="F85" s="6" t="n">
        <v>30</v>
      </c>
      <c r="G85" s="9" t="n">
        <f aca="false">IF(MIN(D85,Scenario!$B$12)&gt;MAX(C85,Scenario!$B$11),(MIN(D85,Scenario!$B$12)-MAX(C85,Scenario!$B$11))/60-IF(AND(C85&gt;=Scenario!$B$11,D85&lt;=Scenario!$B$12),E85,0),0)</f>
        <v>450</v>
      </c>
      <c r="H85" s="9" t="n">
        <f aca="false">(D85-C85)/60-E85</f>
        <v>450</v>
      </c>
    </row>
    <row r="86" customFormat="false" ht="15" hidden="false" customHeight="false" outlineLevel="0" collapsed="false">
      <c r="A86" s="6" t="s">
        <v>7989</v>
      </c>
      <c r="B86" s="6" t="s">
        <v>7883</v>
      </c>
      <c r="C86" s="6" t="n">
        <v>1783918800</v>
      </c>
      <c r="D86" s="6" t="n">
        <v>1783947600</v>
      </c>
      <c r="E86" s="6" t="n">
        <v>30</v>
      </c>
      <c r="F86" s="6" t="n">
        <v>30</v>
      </c>
      <c r="G86" s="9" t="n">
        <f aca="false">IF(MIN(D86,Scenario!$B$12)&gt;MAX(C86,Scenario!$B$11),(MIN(D86,Scenario!$B$12)-MAX(C86,Scenario!$B$11))/60-IF(AND(C86&gt;=Scenario!$B$11,D86&lt;=Scenario!$B$12),E86,0),0)</f>
        <v>450</v>
      </c>
      <c r="H86" s="9" t="n">
        <f aca="false">(D86-C86)/60-E86</f>
        <v>450</v>
      </c>
    </row>
    <row r="87" customFormat="false" ht="15" hidden="false" customHeight="false" outlineLevel="0" collapsed="false">
      <c r="A87" s="6" t="s">
        <v>7990</v>
      </c>
      <c r="B87" s="6" t="s">
        <v>7884</v>
      </c>
      <c r="C87" s="6" t="n">
        <v>1783918800</v>
      </c>
      <c r="D87" s="6" t="n">
        <v>1783947600</v>
      </c>
      <c r="E87" s="6" t="n">
        <v>30</v>
      </c>
      <c r="F87" s="6" t="n">
        <v>30</v>
      </c>
      <c r="G87" s="9" t="n">
        <f aca="false">IF(MIN(D87,Scenario!$B$12)&gt;MAX(C87,Scenario!$B$11),(MIN(D87,Scenario!$B$12)-MAX(C87,Scenario!$B$11))/60-IF(AND(C87&gt;=Scenario!$B$11,D87&lt;=Scenario!$B$12),E87,0),0)</f>
        <v>450</v>
      </c>
      <c r="H87" s="9" t="n">
        <f aca="false">(D87-C87)/60-E87</f>
        <v>450</v>
      </c>
    </row>
    <row r="88" customFormat="false" ht="15" hidden="false" customHeight="false" outlineLevel="0" collapsed="false">
      <c r="A88" s="6" t="s">
        <v>7991</v>
      </c>
      <c r="B88" s="6" t="s">
        <v>7882</v>
      </c>
      <c r="C88" s="6" t="n">
        <v>1783918800</v>
      </c>
      <c r="D88" s="6" t="n">
        <v>1783947600</v>
      </c>
      <c r="E88" s="6" t="n">
        <v>30</v>
      </c>
      <c r="F88" s="6" t="n">
        <v>30</v>
      </c>
      <c r="G88" s="9" t="n">
        <f aca="false">IF(MIN(D88,Scenario!$B$12)&gt;MAX(C88,Scenario!$B$11),(MIN(D88,Scenario!$B$12)-MAX(C88,Scenario!$B$11))/60-IF(AND(C88&gt;=Scenario!$B$11,D88&lt;=Scenario!$B$12),E88,0),0)</f>
        <v>450</v>
      </c>
      <c r="H88" s="9" t="n">
        <f aca="false">(D88-C88)/60-E88</f>
        <v>450</v>
      </c>
    </row>
    <row r="89" customFormat="false" ht="15" hidden="false" customHeight="false" outlineLevel="0" collapsed="false">
      <c r="A89" s="6" t="s">
        <v>7992</v>
      </c>
      <c r="B89" s="6" t="s">
        <v>7885</v>
      </c>
      <c r="C89" s="6" t="n">
        <v>1783926000</v>
      </c>
      <c r="D89" s="6" t="n">
        <v>1783954800</v>
      </c>
      <c r="E89" s="6" t="n">
        <v>30</v>
      </c>
      <c r="F89" s="6" t="n">
        <v>30</v>
      </c>
      <c r="G89" s="9" t="n">
        <f aca="false">IF(MIN(D89,Scenario!$B$12)&gt;MAX(C89,Scenario!$B$11),(MIN(D89,Scenario!$B$12)-MAX(C89,Scenario!$B$11))/60-IF(AND(C89&gt;=Scenario!$B$11,D89&lt;=Scenario!$B$12),E89,0),0)</f>
        <v>450</v>
      </c>
      <c r="H89" s="9" t="n">
        <f aca="false">(D89-C89)/60-E89</f>
        <v>450</v>
      </c>
    </row>
    <row r="90" customFormat="false" ht="15" hidden="false" customHeight="false" outlineLevel="0" collapsed="false">
      <c r="A90" s="6" t="s">
        <v>7993</v>
      </c>
      <c r="B90" s="6" t="s">
        <v>7886</v>
      </c>
      <c r="C90" s="6" t="n">
        <v>1783926000</v>
      </c>
      <c r="D90" s="6" t="n">
        <v>1783954800</v>
      </c>
      <c r="E90" s="6" t="n">
        <v>30</v>
      </c>
      <c r="F90" s="6" t="n">
        <v>30</v>
      </c>
      <c r="G90" s="9" t="n">
        <f aca="false">IF(MIN(D90,Scenario!$B$12)&gt;MAX(C90,Scenario!$B$11),(MIN(D90,Scenario!$B$12)-MAX(C90,Scenario!$B$11))/60-IF(AND(C90&gt;=Scenario!$B$11,D90&lt;=Scenario!$B$12),E90,0),0)</f>
        <v>450</v>
      </c>
      <c r="H90" s="9" t="n">
        <f aca="false">(D90-C90)/60-E90</f>
        <v>450</v>
      </c>
    </row>
    <row r="91" customFormat="false" ht="15" hidden="false" customHeight="false" outlineLevel="0" collapsed="false">
      <c r="A91" s="6" t="s">
        <v>7994</v>
      </c>
      <c r="B91" s="6" t="s">
        <v>7888</v>
      </c>
      <c r="C91" s="6" t="n">
        <v>1783926000</v>
      </c>
      <c r="D91" s="6" t="n">
        <v>1783947600</v>
      </c>
      <c r="E91" s="6" t="n">
        <v>30</v>
      </c>
      <c r="F91" s="6" t="n">
        <v>30</v>
      </c>
      <c r="G91" s="9" t="n">
        <f aca="false">IF(MIN(D91,Scenario!$B$12)&gt;MAX(C91,Scenario!$B$11),(MIN(D91,Scenario!$B$12)-MAX(C91,Scenario!$B$11))/60-IF(AND(C91&gt;=Scenario!$B$11,D91&lt;=Scenario!$B$12),E91,0),0)</f>
        <v>330</v>
      </c>
      <c r="H91" s="9" t="n">
        <f aca="false">(D91-C91)/60-E91</f>
        <v>330</v>
      </c>
    </row>
    <row r="92" customFormat="false" ht="15" hidden="false" customHeight="false" outlineLevel="0" collapsed="false">
      <c r="A92" s="6" t="s">
        <v>7995</v>
      </c>
      <c r="B92" s="6" t="s">
        <v>7887</v>
      </c>
      <c r="C92" s="6" t="n">
        <v>1783933200</v>
      </c>
      <c r="D92" s="6" t="n">
        <v>1783962000</v>
      </c>
      <c r="E92" s="6" t="n">
        <v>30</v>
      </c>
      <c r="F92" s="6" t="n">
        <v>30</v>
      </c>
      <c r="G92" s="9" t="n">
        <f aca="false">IF(MIN(D92,Scenario!$B$12)&gt;MAX(C92,Scenario!$B$11),(MIN(D92,Scenario!$B$12)-MAX(C92,Scenario!$B$11))/60-IF(AND(C92&gt;=Scenario!$B$11,D92&lt;=Scenario!$B$12),E92,0),0)</f>
        <v>450</v>
      </c>
      <c r="H92" s="9" t="n">
        <f aca="false">(D92-C92)/60-E92</f>
        <v>450</v>
      </c>
    </row>
    <row r="93" customFormat="false" ht="15" hidden="false" customHeight="false" outlineLevel="0" collapsed="false">
      <c r="A93" s="6" t="s">
        <v>7996</v>
      </c>
      <c r="B93" s="6" t="s">
        <v>7889</v>
      </c>
      <c r="C93" s="6" t="n">
        <v>1783933200</v>
      </c>
      <c r="D93" s="6" t="n">
        <v>1783962000</v>
      </c>
      <c r="E93" s="6" t="n">
        <v>30</v>
      </c>
      <c r="F93" s="6" t="n">
        <v>30</v>
      </c>
      <c r="G93" s="9" t="n">
        <f aca="false">IF(MIN(D93,Scenario!$B$12)&gt;MAX(C93,Scenario!$B$11),(MIN(D93,Scenario!$B$12)-MAX(C93,Scenario!$B$11))/60-IF(AND(C93&gt;=Scenario!$B$11,D93&lt;=Scenario!$B$12),E93,0),0)</f>
        <v>450</v>
      </c>
      <c r="H93" s="9" t="n">
        <f aca="false">(D93-C93)/60-E93</f>
        <v>450</v>
      </c>
    </row>
    <row r="94" customFormat="false" ht="15" hidden="false" customHeight="false" outlineLevel="0" collapsed="false">
      <c r="A94" s="6" t="s">
        <v>7997</v>
      </c>
      <c r="B94" s="6" t="s">
        <v>7891</v>
      </c>
      <c r="C94" s="6" t="n">
        <v>1783944000</v>
      </c>
      <c r="D94" s="6" t="n">
        <v>1783972800</v>
      </c>
      <c r="E94" s="6" t="n">
        <v>30</v>
      </c>
      <c r="F94" s="6" t="n">
        <v>30</v>
      </c>
      <c r="G94" s="9" t="n">
        <f aca="false">IF(MIN(D94,Scenario!$B$12)&gt;MAX(C94,Scenario!$B$11),(MIN(D94,Scenario!$B$12)-MAX(C94,Scenario!$B$11))/60-IF(AND(C94&gt;=Scenario!$B$11,D94&lt;=Scenario!$B$12),E94,0),0)</f>
        <v>450</v>
      </c>
      <c r="H94" s="9" t="n">
        <f aca="false">(D94-C94)/60-E94</f>
        <v>450</v>
      </c>
    </row>
    <row r="95" customFormat="false" ht="15" hidden="false" customHeight="false" outlineLevel="0" collapsed="false">
      <c r="A95" s="6" t="s">
        <v>7998</v>
      </c>
      <c r="B95" s="6" t="s">
        <v>7890</v>
      </c>
      <c r="C95" s="6" t="n">
        <v>1783944000</v>
      </c>
      <c r="D95" s="6" t="n">
        <v>1783972800</v>
      </c>
      <c r="E95" s="6" t="n">
        <v>30</v>
      </c>
      <c r="F95" s="6" t="n">
        <v>30</v>
      </c>
      <c r="G95" s="9" t="n">
        <f aca="false">IF(MIN(D95,Scenario!$B$12)&gt;MAX(C95,Scenario!$B$11),(MIN(D95,Scenario!$B$12)-MAX(C95,Scenario!$B$11))/60-IF(AND(C95&gt;=Scenario!$B$11,D95&lt;=Scenario!$B$12),E95,0),0)</f>
        <v>450</v>
      </c>
      <c r="H95" s="9" t="n">
        <f aca="false">(D95-C95)/60-E95</f>
        <v>450</v>
      </c>
    </row>
    <row r="96" customFormat="false" ht="15" hidden="false" customHeight="false" outlineLevel="0" collapsed="false">
      <c r="A96" s="6" t="s">
        <v>7999</v>
      </c>
      <c r="B96" s="6" t="s">
        <v>7892</v>
      </c>
      <c r="C96" s="6" t="n">
        <v>1783944000</v>
      </c>
      <c r="D96" s="6" t="n">
        <v>1783972800</v>
      </c>
      <c r="E96" s="6" t="n">
        <v>30</v>
      </c>
      <c r="F96" s="6" t="n">
        <v>30</v>
      </c>
      <c r="G96" s="9" t="n">
        <f aca="false">IF(MIN(D96,Scenario!$B$12)&gt;MAX(C96,Scenario!$B$11),(MIN(D96,Scenario!$B$12)-MAX(C96,Scenario!$B$11))/60-IF(AND(C96&gt;=Scenario!$B$11,D96&lt;=Scenario!$B$12),E96,0),0)</f>
        <v>450</v>
      </c>
      <c r="H96" s="9" t="n">
        <f aca="false">(D96-C96)/60-E96</f>
        <v>450</v>
      </c>
    </row>
    <row r="97" customFormat="false" ht="15" hidden="false" customHeight="false" outlineLevel="0" collapsed="false">
      <c r="A97" s="6" t="s">
        <v>8000</v>
      </c>
      <c r="B97" s="6" t="s">
        <v>7893</v>
      </c>
      <c r="C97" s="6" t="n">
        <v>1783958400</v>
      </c>
      <c r="D97" s="6" t="n">
        <v>1783987200</v>
      </c>
      <c r="E97" s="6" t="n">
        <v>30</v>
      </c>
      <c r="F97" s="6" t="n">
        <v>30</v>
      </c>
      <c r="G97" s="9" t="n">
        <f aca="false">IF(MIN(D97,Scenario!$B$12)&gt;MAX(C97,Scenario!$B$11),(MIN(D97,Scenario!$B$12)-MAX(C97,Scenario!$B$11))/60-IF(AND(C97&gt;=Scenario!$B$11,D97&lt;=Scenario!$B$12),E97,0),0)</f>
        <v>450</v>
      </c>
      <c r="H97" s="9" t="n">
        <f aca="false">(D97-C97)/60-E97</f>
        <v>450</v>
      </c>
    </row>
    <row r="98" customFormat="false" ht="15" hidden="false" customHeight="false" outlineLevel="0" collapsed="false">
      <c r="A98" s="6" t="s">
        <v>8001</v>
      </c>
      <c r="B98" s="6" t="s">
        <v>7895</v>
      </c>
      <c r="C98" s="6" t="n">
        <v>1783958400</v>
      </c>
      <c r="D98" s="6" t="n">
        <v>1783987200</v>
      </c>
      <c r="E98" s="6" t="n">
        <v>30</v>
      </c>
      <c r="F98" s="6" t="n">
        <v>30</v>
      </c>
      <c r="G98" s="9" t="n">
        <f aca="false">IF(MIN(D98,Scenario!$B$12)&gt;MAX(C98,Scenario!$B$11),(MIN(D98,Scenario!$B$12)-MAX(C98,Scenario!$B$11))/60-IF(AND(C98&gt;=Scenario!$B$11,D98&lt;=Scenario!$B$12),E98,0),0)</f>
        <v>450</v>
      </c>
      <c r="H98" s="9" t="n">
        <f aca="false">(D98-C98)/60-E98</f>
        <v>450</v>
      </c>
    </row>
    <row r="99" customFormat="false" ht="15" hidden="false" customHeight="false" outlineLevel="0" collapsed="false">
      <c r="A99" s="6" t="s">
        <v>8002</v>
      </c>
      <c r="B99" s="6" t="s">
        <v>7894</v>
      </c>
      <c r="C99" s="6" t="n">
        <v>1783958400</v>
      </c>
      <c r="D99" s="6" t="n">
        <v>1783987200</v>
      </c>
      <c r="E99" s="6" t="n">
        <v>30</v>
      </c>
      <c r="F99" s="6" t="n">
        <v>30</v>
      </c>
      <c r="G99" s="9" t="n">
        <f aca="false">IF(MIN(D99,Scenario!$B$12)&gt;MAX(C99,Scenario!$B$11),(MIN(D99,Scenario!$B$12)-MAX(C99,Scenario!$B$11))/60-IF(AND(C99&gt;=Scenario!$B$11,D99&lt;=Scenario!$B$12),E99,0),0)</f>
        <v>450</v>
      </c>
      <c r="H99" s="9" t="n">
        <f aca="false">(D99-C99)/60-E99</f>
        <v>450</v>
      </c>
    </row>
    <row r="100" customFormat="false" ht="15" hidden="false" customHeight="false" outlineLevel="0" collapsed="false">
      <c r="A100" s="6" t="s">
        <v>8003</v>
      </c>
      <c r="B100" s="6" t="s">
        <v>7896</v>
      </c>
      <c r="C100" s="6" t="n">
        <v>1783965600</v>
      </c>
      <c r="D100" s="6" t="n">
        <v>1783994400</v>
      </c>
      <c r="E100" s="6" t="n">
        <v>30</v>
      </c>
      <c r="F100" s="6" t="n">
        <v>30</v>
      </c>
      <c r="G100" s="9" t="n">
        <f aca="false">IF(MIN(D100,Scenario!$B$12)&gt;MAX(C100,Scenario!$B$11),(MIN(D100,Scenario!$B$12)-MAX(C100,Scenario!$B$11))/60-IF(AND(C100&gt;=Scenario!$B$11,D100&lt;=Scenario!$B$12),E100,0),0)</f>
        <v>450</v>
      </c>
      <c r="H100" s="9" t="n">
        <f aca="false">(D100-C100)/60-E100</f>
        <v>450</v>
      </c>
    </row>
    <row r="101" customFormat="false" ht="15" hidden="false" customHeight="false" outlineLevel="0" collapsed="false">
      <c r="A101" s="6" t="s">
        <v>8004</v>
      </c>
      <c r="B101" s="6" t="s">
        <v>7897</v>
      </c>
      <c r="C101" s="6" t="n">
        <v>1783965600</v>
      </c>
      <c r="D101" s="6" t="n">
        <v>1783994400</v>
      </c>
      <c r="E101" s="6" t="n">
        <v>30</v>
      </c>
      <c r="F101" s="6" t="n">
        <v>30</v>
      </c>
      <c r="G101" s="9" t="n">
        <f aca="false">IF(MIN(D101,Scenario!$B$12)&gt;MAX(C101,Scenario!$B$11),(MIN(D101,Scenario!$B$12)-MAX(C101,Scenario!$B$11))/60-IF(AND(C101&gt;=Scenario!$B$11,D101&lt;=Scenario!$B$12),E101,0),0)</f>
        <v>450</v>
      </c>
      <c r="H101" s="9" t="n">
        <f aca="false">(D101-C101)/60-E101</f>
        <v>450</v>
      </c>
    </row>
    <row r="102" customFormat="false" ht="15" hidden="false" customHeight="false" outlineLevel="0" collapsed="false">
      <c r="A102" s="6" t="s">
        <v>8005</v>
      </c>
      <c r="B102" s="6" t="s">
        <v>7883</v>
      </c>
      <c r="C102" s="6" t="n">
        <v>1784005200</v>
      </c>
      <c r="D102" s="6" t="n">
        <v>1784034000</v>
      </c>
      <c r="E102" s="6" t="n">
        <v>30</v>
      </c>
      <c r="F102" s="6" t="n">
        <v>30</v>
      </c>
      <c r="G102" s="9" t="n">
        <f aca="false">IF(MIN(D102,Scenario!$B$12)&gt;MAX(C102,Scenario!$B$11),(MIN(D102,Scenario!$B$12)-MAX(C102,Scenario!$B$11))/60-IF(AND(C102&gt;=Scenario!$B$11,D102&lt;=Scenario!$B$12),E102,0),0)</f>
        <v>450</v>
      </c>
      <c r="H102" s="9" t="n">
        <f aca="false">(D102-C102)/60-E102</f>
        <v>450</v>
      </c>
    </row>
    <row r="103" customFormat="false" ht="15" hidden="false" customHeight="false" outlineLevel="0" collapsed="false">
      <c r="A103" s="6" t="s">
        <v>8006</v>
      </c>
      <c r="B103" s="6" t="s">
        <v>7884</v>
      </c>
      <c r="C103" s="6" t="n">
        <v>1784005200</v>
      </c>
      <c r="D103" s="6" t="n">
        <v>1784034000</v>
      </c>
      <c r="E103" s="6" t="n">
        <v>30</v>
      </c>
      <c r="F103" s="6" t="n">
        <v>30</v>
      </c>
      <c r="G103" s="9" t="n">
        <f aca="false">IF(MIN(D103,Scenario!$B$12)&gt;MAX(C103,Scenario!$B$11),(MIN(D103,Scenario!$B$12)-MAX(C103,Scenario!$B$11))/60-IF(AND(C103&gt;=Scenario!$B$11,D103&lt;=Scenario!$B$12),E103,0),0)</f>
        <v>450</v>
      </c>
      <c r="H103" s="9" t="n">
        <f aca="false">(D103-C103)/60-E103</f>
        <v>450</v>
      </c>
    </row>
    <row r="104" customFormat="false" ht="15" hidden="false" customHeight="false" outlineLevel="0" collapsed="false">
      <c r="A104" s="6" t="s">
        <v>8007</v>
      </c>
      <c r="B104" s="6" t="s">
        <v>7882</v>
      </c>
      <c r="C104" s="6" t="n">
        <v>1784005200</v>
      </c>
      <c r="D104" s="6" t="n">
        <v>1784034000</v>
      </c>
      <c r="E104" s="6" t="n">
        <v>30</v>
      </c>
      <c r="F104" s="6" t="n">
        <v>30</v>
      </c>
      <c r="G104" s="9" t="n">
        <f aca="false">IF(MIN(D104,Scenario!$B$12)&gt;MAX(C104,Scenario!$B$11),(MIN(D104,Scenario!$B$12)-MAX(C104,Scenario!$B$11))/60-IF(AND(C104&gt;=Scenario!$B$11,D104&lt;=Scenario!$B$12),E104,0),0)</f>
        <v>450</v>
      </c>
      <c r="H104" s="9" t="n">
        <f aca="false">(D104-C104)/60-E104</f>
        <v>450</v>
      </c>
    </row>
    <row r="105" customFormat="false" ht="15" hidden="false" customHeight="false" outlineLevel="0" collapsed="false">
      <c r="A105" s="6" t="s">
        <v>8008</v>
      </c>
      <c r="B105" s="6" t="s">
        <v>7898</v>
      </c>
      <c r="C105" s="6" t="n">
        <v>1784012400</v>
      </c>
      <c r="D105" s="6" t="n">
        <v>1784041200</v>
      </c>
      <c r="E105" s="6" t="n">
        <v>30</v>
      </c>
      <c r="F105" s="6" t="n">
        <v>30</v>
      </c>
      <c r="G105" s="9" t="n">
        <f aca="false">IF(MIN(D105,Scenario!$B$12)&gt;MAX(C105,Scenario!$B$11),(MIN(D105,Scenario!$B$12)-MAX(C105,Scenario!$B$11))/60-IF(AND(C105&gt;=Scenario!$B$11,D105&lt;=Scenario!$B$12),E105,0),0)</f>
        <v>450</v>
      </c>
      <c r="H105" s="9" t="n">
        <f aca="false">(D105-C105)/60-E105</f>
        <v>450</v>
      </c>
    </row>
    <row r="106" customFormat="false" ht="15" hidden="false" customHeight="false" outlineLevel="0" collapsed="false">
      <c r="A106" s="6" t="s">
        <v>8009</v>
      </c>
      <c r="B106" s="6" t="s">
        <v>7885</v>
      </c>
      <c r="C106" s="6" t="n">
        <v>1784012400</v>
      </c>
      <c r="D106" s="6" t="n">
        <v>1784041200</v>
      </c>
      <c r="E106" s="6" t="n">
        <v>30</v>
      </c>
      <c r="F106" s="6" t="n">
        <v>30</v>
      </c>
      <c r="G106" s="9" t="n">
        <f aca="false">IF(MIN(D106,Scenario!$B$12)&gt;MAX(C106,Scenario!$B$11),(MIN(D106,Scenario!$B$12)-MAX(C106,Scenario!$B$11))/60-IF(AND(C106&gt;=Scenario!$B$11,D106&lt;=Scenario!$B$12),E106,0),0)</f>
        <v>450</v>
      </c>
      <c r="H106" s="9" t="n">
        <f aca="false">(D106-C106)/60-E106</f>
        <v>450</v>
      </c>
    </row>
    <row r="107" customFormat="false" ht="15" hidden="false" customHeight="false" outlineLevel="0" collapsed="false">
      <c r="A107" s="6" t="s">
        <v>8010</v>
      </c>
      <c r="B107" s="6" t="s">
        <v>7886</v>
      </c>
      <c r="C107" s="6" t="n">
        <v>1784012400</v>
      </c>
      <c r="D107" s="6" t="n">
        <v>1784041200</v>
      </c>
      <c r="E107" s="6" t="n">
        <v>30</v>
      </c>
      <c r="F107" s="6" t="n">
        <v>30</v>
      </c>
      <c r="G107" s="9" t="n">
        <f aca="false">IF(MIN(D107,Scenario!$B$12)&gt;MAX(C107,Scenario!$B$11),(MIN(D107,Scenario!$B$12)-MAX(C107,Scenario!$B$11))/60-IF(AND(C107&gt;=Scenario!$B$11,D107&lt;=Scenario!$B$12),E107,0),0)</f>
        <v>450</v>
      </c>
      <c r="H107" s="9" t="n">
        <f aca="false">(D107-C107)/60-E107</f>
        <v>450</v>
      </c>
    </row>
    <row r="108" customFormat="false" ht="15" hidden="false" customHeight="false" outlineLevel="0" collapsed="false">
      <c r="A108" s="6" t="s">
        <v>8011</v>
      </c>
      <c r="B108" s="6" t="s">
        <v>7888</v>
      </c>
      <c r="C108" s="6" t="n">
        <v>1784012400</v>
      </c>
      <c r="D108" s="6" t="n">
        <v>1784034000</v>
      </c>
      <c r="E108" s="6" t="n">
        <v>30</v>
      </c>
      <c r="F108" s="6" t="n">
        <v>30</v>
      </c>
      <c r="G108" s="9" t="n">
        <f aca="false">IF(MIN(D108,Scenario!$B$12)&gt;MAX(C108,Scenario!$B$11),(MIN(D108,Scenario!$B$12)-MAX(C108,Scenario!$B$11))/60-IF(AND(C108&gt;=Scenario!$B$11,D108&lt;=Scenario!$B$12),E108,0),0)</f>
        <v>330</v>
      </c>
      <c r="H108" s="9" t="n">
        <f aca="false">(D108-C108)/60-E108</f>
        <v>330</v>
      </c>
    </row>
    <row r="109" customFormat="false" ht="15" hidden="false" customHeight="false" outlineLevel="0" collapsed="false">
      <c r="A109" s="6" t="s">
        <v>8012</v>
      </c>
      <c r="B109" s="6" t="s">
        <v>7887</v>
      </c>
      <c r="C109" s="6" t="n">
        <v>1784019600</v>
      </c>
      <c r="D109" s="6" t="n">
        <v>1784048400</v>
      </c>
      <c r="E109" s="6" t="n">
        <v>30</v>
      </c>
      <c r="F109" s="6" t="n">
        <v>30</v>
      </c>
      <c r="G109" s="9" t="n">
        <f aca="false">IF(MIN(D109,Scenario!$B$12)&gt;MAX(C109,Scenario!$B$11),(MIN(D109,Scenario!$B$12)-MAX(C109,Scenario!$B$11))/60-IF(AND(C109&gt;=Scenario!$B$11,D109&lt;=Scenario!$B$12),E109,0),0)</f>
        <v>450</v>
      </c>
      <c r="H109" s="9" t="n">
        <f aca="false">(D109-C109)/60-E109</f>
        <v>450</v>
      </c>
    </row>
    <row r="110" customFormat="false" ht="15" hidden="false" customHeight="false" outlineLevel="0" collapsed="false">
      <c r="A110" s="6" t="s">
        <v>8013</v>
      </c>
      <c r="B110" s="6" t="s">
        <v>7889</v>
      </c>
      <c r="C110" s="6" t="n">
        <v>1784019600</v>
      </c>
      <c r="D110" s="6" t="n">
        <v>1784048400</v>
      </c>
      <c r="E110" s="6" t="n">
        <v>30</v>
      </c>
      <c r="F110" s="6" t="n">
        <v>30</v>
      </c>
      <c r="G110" s="9" t="n">
        <f aca="false">IF(MIN(D110,Scenario!$B$12)&gt;MAX(C110,Scenario!$B$11),(MIN(D110,Scenario!$B$12)-MAX(C110,Scenario!$B$11))/60-IF(AND(C110&gt;=Scenario!$B$11,D110&lt;=Scenario!$B$12),E110,0),0)</f>
        <v>450</v>
      </c>
      <c r="H110" s="9" t="n">
        <f aca="false">(D110-C110)/60-E110</f>
        <v>450</v>
      </c>
    </row>
    <row r="111" customFormat="false" ht="15" hidden="false" customHeight="false" outlineLevel="0" collapsed="false">
      <c r="A111" s="6" t="s">
        <v>8014</v>
      </c>
      <c r="B111" s="6" t="s">
        <v>7891</v>
      </c>
      <c r="C111" s="6" t="n">
        <v>1784030400</v>
      </c>
      <c r="D111" s="6" t="n">
        <v>1784059200</v>
      </c>
      <c r="E111" s="6" t="n">
        <v>30</v>
      </c>
      <c r="F111" s="6" t="n">
        <v>30</v>
      </c>
      <c r="G111" s="9" t="n">
        <f aca="false">IF(MIN(D111,Scenario!$B$12)&gt;MAX(C111,Scenario!$B$11),(MIN(D111,Scenario!$B$12)-MAX(C111,Scenario!$B$11))/60-IF(AND(C111&gt;=Scenario!$B$11,D111&lt;=Scenario!$B$12),E111,0),0)</f>
        <v>450</v>
      </c>
      <c r="H111" s="9" t="n">
        <f aca="false">(D111-C111)/60-E111</f>
        <v>450</v>
      </c>
    </row>
    <row r="112" customFormat="false" ht="15" hidden="false" customHeight="false" outlineLevel="0" collapsed="false">
      <c r="A112" s="6" t="s">
        <v>8015</v>
      </c>
      <c r="B112" s="6" t="s">
        <v>7890</v>
      </c>
      <c r="C112" s="6" t="n">
        <v>1784030400</v>
      </c>
      <c r="D112" s="6" t="n">
        <v>1784059200</v>
      </c>
      <c r="E112" s="6" t="n">
        <v>30</v>
      </c>
      <c r="F112" s="6" t="n">
        <v>30</v>
      </c>
      <c r="G112" s="9" t="n">
        <f aca="false">IF(MIN(D112,Scenario!$B$12)&gt;MAX(C112,Scenario!$B$11),(MIN(D112,Scenario!$B$12)-MAX(C112,Scenario!$B$11))/60-IF(AND(C112&gt;=Scenario!$B$11,D112&lt;=Scenario!$B$12),E112,0),0)</f>
        <v>450</v>
      </c>
      <c r="H112" s="9" t="n">
        <f aca="false">(D112-C112)/60-E112</f>
        <v>450</v>
      </c>
    </row>
    <row r="113" customFormat="false" ht="15" hidden="false" customHeight="false" outlineLevel="0" collapsed="false">
      <c r="A113" s="6" t="s">
        <v>8016</v>
      </c>
      <c r="B113" s="6" t="s">
        <v>7892</v>
      </c>
      <c r="C113" s="6" t="n">
        <v>1784030400</v>
      </c>
      <c r="D113" s="6" t="n">
        <v>1784059200</v>
      </c>
      <c r="E113" s="6" t="n">
        <v>30</v>
      </c>
      <c r="F113" s="6" t="n">
        <v>30</v>
      </c>
      <c r="G113" s="9" t="n">
        <f aca="false">IF(MIN(D113,Scenario!$B$12)&gt;MAX(C113,Scenario!$B$11),(MIN(D113,Scenario!$B$12)-MAX(C113,Scenario!$B$11))/60-IF(AND(C113&gt;=Scenario!$B$11,D113&lt;=Scenario!$B$12),E113,0),0)</f>
        <v>450</v>
      </c>
      <c r="H113" s="9" t="n">
        <f aca="false">(D113-C113)/60-E113</f>
        <v>450</v>
      </c>
    </row>
    <row r="114" customFormat="false" ht="15" hidden="false" customHeight="false" outlineLevel="0" collapsed="false">
      <c r="A114" s="6" t="s">
        <v>8017</v>
      </c>
      <c r="B114" s="6" t="s">
        <v>7899</v>
      </c>
      <c r="C114" s="6" t="n">
        <v>1784044800</v>
      </c>
      <c r="D114" s="6" t="n">
        <v>1784066400</v>
      </c>
      <c r="E114" s="6" t="n">
        <v>30</v>
      </c>
      <c r="F114" s="6" t="n">
        <v>30</v>
      </c>
      <c r="G114" s="9" t="n">
        <f aca="false">IF(MIN(D114,Scenario!$B$12)&gt;MAX(C114,Scenario!$B$11),(MIN(D114,Scenario!$B$12)-MAX(C114,Scenario!$B$11))/60-IF(AND(C114&gt;=Scenario!$B$11,D114&lt;=Scenario!$B$12),E114,0),0)</f>
        <v>330</v>
      </c>
      <c r="H114" s="9" t="n">
        <f aca="false">(D114-C114)/60-E114</f>
        <v>330</v>
      </c>
    </row>
    <row r="115" customFormat="false" ht="15" hidden="false" customHeight="false" outlineLevel="0" collapsed="false">
      <c r="A115" s="6" t="s">
        <v>8018</v>
      </c>
      <c r="B115" s="6" t="s">
        <v>7893</v>
      </c>
      <c r="C115" s="6" t="n">
        <v>1784044800</v>
      </c>
      <c r="D115" s="6" t="n">
        <v>1784073600</v>
      </c>
      <c r="E115" s="6" t="n">
        <v>30</v>
      </c>
      <c r="F115" s="6" t="n">
        <v>30</v>
      </c>
      <c r="G115" s="9" t="n">
        <f aca="false">IF(MIN(D115,Scenario!$B$12)&gt;MAX(C115,Scenario!$B$11),(MIN(D115,Scenario!$B$12)-MAX(C115,Scenario!$B$11))/60-IF(AND(C115&gt;=Scenario!$B$11,D115&lt;=Scenario!$B$12),E115,0),0)</f>
        <v>450</v>
      </c>
      <c r="H115" s="9" t="n">
        <f aca="false">(D115-C115)/60-E115</f>
        <v>450</v>
      </c>
    </row>
    <row r="116" customFormat="false" ht="15" hidden="false" customHeight="false" outlineLevel="0" collapsed="false">
      <c r="A116" s="6" t="s">
        <v>8019</v>
      </c>
      <c r="B116" s="6" t="s">
        <v>7895</v>
      </c>
      <c r="C116" s="6" t="n">
        <v>1784044800</v>
      </c>
      <c r="D116" s="6" t="n">
        <v>1784073600</v>
      </c>
      <c r="E116" s="6" t="n">
        <v>30</v>
      </c>
      <c r="F116" s="6" t="n">
        <v>30</v>
      </c>
      <c r="G116" s="9" t="n">
        <f aca="false">IF(MIN(D116,Scenario!$B$12)&gt;MAX(C116,Scenario!$B$11),(MIN(D116,Scenario!$B$12)-MAX(C116,Scenario!$B$11))/60-IF(AND(C116&gt;=Scenario!$B$11,D116&lt;=Scenario!$B$12),E116,0),0)</f>
        <v>450</v>
      </c>
      <c r="H116" s="9" t="n">
        <f aca="false">(D116-C116)/60-E116</f>
        <v>450</v>
      </c>
    </row>
    <row r="117" customFormat="false" ht="15" hidden="false" customHeight="false" outlineLevel="0" collapsed="false">
      <c r="A117" s="6" t="s">
        <v>8020</v>
      </c>
      <c r="B117" s="6" t="s">
        <v>7894</v>
      </c>
      <c r="C117" s="6" t="n">
        <v>1784044800</v>
      </c>
      <c r="D117" s="6" t="n">
        <v>1784073600</v>
      </c>
      <c r="E117" s="6" t="n">
        <v>30</v>
      </c>
      <c r="F117" s="6" t="n">
        <v>30</v>
      </c>
      <c r="G117" s="9" t="n">
        <f aca="false">IF(MIN(D117,Scenario!$B$12)&gt;MAX(C117,Scenario!$B$11),(MIN(D117,Scenario!$B$12)-MAX(C117,Scenario!$B$11))/60-IF(AND(C117&gt;=Scenario!$B$11,D117&lt;=Scenario!$B$12),E117,0),0)</f>
        <v>450</v>
      </c>
      <c r="H117" s="9" t="n">
        <f aca="false">(D117-C117)/60-E117</f>
        <v>450</v>
      </c>
    </row>
    <row r="118" customFormat="false" ht="15" hidden="false" customHeight="false" outlineLevel="0" collapsed="false">
      <c r="A118" s="6" t="s">
        <v>8021</v>
      </c>
      <c r="B118" s="6" t="s">
        <v>7896</v>
      </c>
      <c r="C118" s="6" t="n">
        <v>1784052000</v>
      </c>
      <c r="D118" s="6" t="n">
        <v>1784080800</v>
      </c>
      <c r="E118" s="6" t="n">
        <v>30</v>
      </c>
      <c r="F118" s="6" t="n">
        <v>30</v>
      </c>
      <c r="G118" s="9" t="n">
        <f aca="false">IF(MIN(D118,Scenario!$B$12)&gt;MAX(C118,Scenario!$B$11),(MIN(D118,Scenario!$B$12)-MAX(C118,Scenario!$B$11))/60-IF(AND(C118&gt;=Scenario!$B$11,D118&lt;=Scenario!$B$12),E118,0),0)</f>
        <v>450</v>
      </c>
      <c r="H118" s="9" t="n">
        <f aca="false">(D118-C118)/60-E118</f>
        <v>450</v>
      </c>
    </row>
    <row r="119" customFormat="false" ht="15" hidden="false" customHeight="false" outlineLevel="0" collapsed="false">
      <c r="A119" s="6" t="s">
        <v>8022</v>
      </c>
      <c r="B119" s="6" t="s">
        <v>7897</v>
      </c>
      <c r="C119" s="6" t="n">
        <v>1784052000</v>
      </c>
      <c r="D119" s="6" t="n">
        <v>1784080800</v>
      </c>
      <c r="E119" s="6" t="n">
        <v>30</v>
      </c>
      <c r="F119" s="6" t="n">
        <v>30</v>
      </c>
      <c r="G119" s="9" t="n">
        <f aca="false">IF(MIN(D119,Scenario!$B$12)&gt;MAX(C119,Scenario!$B$11),(MIN(D119,Scenario!$B$12)-MAX(C119,Scenario!$B$11))/60-IF(AND(C119&gt;=Scenario!$B$11,D119&lt;=Scenario!$B$12),E119,0),0)</f>
        <v>450</v>
      </c>
      <c r="H119" s="9" t="n">
        <f aca="false">(D119-C119)/60-E119</f>
        <v>450</v>
      </c>
    </row>
    <row r="120" customFormat="false" ht="15" hidden="false" customHeight="false" outlineLevel="0" collapsed="false">
      <c r="A120" s="6" t="s">
        <v>8023</v>
      </c>
      <c r="B120" s="6" t="s">
        <v>7883</v>
      </c>
      <c r="C120" s="6" t="n">
        <v>1784091600</v>
      </c>
      <c r="D120" s="6" t="n">
        <v>1784120400</v>
      </c>
      <c r="E120" s="6" t="n">
        <v>30</v>
      </c>
      <c r="F120" s="6" t="n">
        <v>30</v>
      </c>
      <c r="G120" s="9" t="n">
        <f aca="false">IF(MIN(D120,Scenario!$B$12)&gt;MAX(C120,Scenario!$B$11),(MIN(D120,Scenario!$B$12)-MAX(C120,Scenario!$B$11))/60-IF(AND(C120&gt;=Scenario!$B$11,D120&lt;=Scenario!$B$12),E120,0),0)</f>
        <v>450</v>
      </c>
      <c r="H120" s="9" t="n">
        <f aca="false">(D120-C120)/60-E120</f>
        <v>450</v>
      </c>
    </row>
    <row r="121" customFormat="false" ht="15" hidden="false" customHeight="false" outlineLevel="0" collapsed="false">
      <c r="A121" s="6" t="s">
        <v>8024</v>
      </c>
      <c r="B121" s="6" t="s">
        <v>7884</v>
      </c>
      <c r="C121" s="6" t="n">
        <v>1784091600</v>
      </c>
      <c r="D121" s="6" t="n">
        <v>1784120400</v>
      </c>
      <c r="E121" s="6" t="n">
        <v>30</v>
      </c>
      <c r="F121" s="6" t="n">
        <v>30</v>
      </c>
      <c r="G121" s="9" t="n">
        <f aca="false">IF(MIN(D121,Scenario!$B$12)&gt;MAX(C121,Scenario!$B$11),(MIN(D121,Scenario!$B$12)-MAX(C121,Scenario!$B$11))/60-IF(AND(C121&gt;=Scenario!$B$11,D121&lt;=Scenario!$B$12),E121,0),0)</f>
        <v>450</v>
      </c>
      <c r="H121" s="9" t="n">
        <f aca="false">(D121-C121)/60-E121</f>
        <v>450</v>
      </c>
    </row>
    <row r="122" customFormat="false" ht="15" hidden="false" customHeight="false" outlineLevel="0" collapsed="false">
      <c r="A122" s="6" t="s">
        <v>8025</v>
      </c>
      <c r="B122" s="6" t="s">
        <v>7882</v>
      </c>
      <c r="C122" s="6" t="n">
        <v>1784091600</v>
      </c>
      <c r="D122" s="6" t="n">
        <v>1784120400</v>
      </c>
      <c r="E122" s="6" t="n">
        <v>30</v>
      </c>
      <c r="F122" s="6" t="n">
        <v>30</v>
      </c>
      <c r="G122" s="9" t="n">
        <f aca="false">IF(MIN(D122,Scenario!$B$12)&gt;MAX(C122,Scenario!$B$11),(MIN(D122,Scenario!$B$12)-MAX(C122,Scenario!$B$11))/60-IF(AND(C122&gt;=Scenario!$B$11,D122&lt;=Scenario!$B$12),E122,0),0)</f>
        <v>450</v>
      </c>
      <c r="H122" s="9" t="n">
        <f aca="false">(D122-C122)/60-E122</f>
        <v>450</v>
      </c>
    </row>
    <row r="123" customFormat="false" ht="15" hidden="false" customHeight="false" outlineLevel="0" collapsed="false">
      <c r="A123" s="6" t="s">
        <v>8026</v>
      </c>
      <c r="B123" s="6" t="s">
        <v>7898</v>
      </c>
      <c r="C123" s="6" t="n">
        <v>1784098800</v>
      </c>
      <c r="D123" s="6" t="n">
        <v>1784127600</v>
      </c>
      <c r="E123" s="6" t="n">
        <v>30</v>
      </c>
      <c r="F123" s="6" t="n">
        <v>30</v>
      </c>
      <c r="G123" s="9" t="n">
        <f aca="false">IF(MIN(D123,Scenario!$B$12)&gt;MAX(C123,Scenario!$B$11),(MIN(D123,Scenario!$B$12)-MAX(C123,Scenario!$B$11))/60-IF(AND(C123&gt;=Scenario!$B$11,D123&lt;=Scenario!$B$12),E123,0),0)</f>
        <v>450</v>
      </c>
      <c r="H123" s="9" t="n">
        <f aca="false">(D123-C123)/60-E123</f>
        <v>450</v>
      </c>
    </row>
    <row r="124" customFormat="false" ht="15" hidden="false" customHeight="false" outlineLevel="0" collapsed="false">
      <c r="A124" s="6" t="s">
        <v>8027</v>
      </c>
      <c r="B124" s="6" t="s">
        <v>7885</v>
      </c>
      <c r="C124" s="6" t="n">
        <v>1784098800</v>
      </c>
      <c r="D124" s="6" t="n">
        <v>1784127600</v>
      </c>
      <c r="E124" s="6" t="n">
        <v>30</v>
      </c>
      <c r="F124" s="6" t="n">
        <v>30</v>
      </c>
      <c r="G124" s="9" t="n">
        <f aca="false">IF(MIN(D124,Scenario!$B$12)&gt;MAX(C124,Scenario!$B$11),(MIN(D124,Scenario!$B$12)-MAX(C124,Scenario!$B$11))/60-IF(AND(C124&gt;=Scenario!$B$11,D124&lt;=Scenario!$B$12),E124,0),0)</f>
        <v>450</v>
      </c>
      <c r="H124" s="9" t="n">
        <f aca="false">(D124-C124)/60-E124</f>
        <v>450</v>
      </c>
    </row>
    <row r="125" customFormat="false" ht="15" hidden="false" customHeight="false" outlineLevel="0" collapsed="false">
      <c r="A125" s="6" t="s">
        <v>8028</v>
      </c>
      <c r="B125" s="6" t="s">
        <v>7886</v>
      </c>
      <c r="C125" s="6" t="n">
        <v>1784098800</v>
      </c>
      <c r="D125" s="6" t="n">
        <v>1784127600</v>
      </c>
      <c r="E125" s="6" t="n">
        <v>30</v>
      </c>
      <c r="F125" s="6" t="n">
        <v>30</v>
      </c>
      <c r="G125" s="9" t="n">
        <f aca="false">IF(MIN(D125,Scenario!$B$12)&gt;MAX(C125,Scenario!$B$11),(MIN(D125,Scenario!$B$12)-MAX(C125,Scenario!$B$11))/60-IF(AND(C125&gt;=Scenario!$B$11,D125&lt;=Scenario!$B$12),E125,0),0)</f>
        <v>450</v>
      </c>
      <c r="H125" s="9" t="n">
        <f aca="false">(D125-C125)/60-E125</f>
        <v>450</v>
      </c>
    </row>
    <row r="126" customFormat="false" ht="15" hidden="false" customHeight="false" outlineLevel="0" collapsed="false">
      <c r="A126" s="6" t="s">
        <v>8029</v>
      </c>
      <c r="B126" s="6" t="s">
        <v>7888</v>
      </c>
      <c r="C126" s="6" t="n">
        <v>1784098800</v>
      </c>
      <c r="D126" s="6" t="n">
        <v>1784120400</v>
      </c>
      <c r="E126" s="6" t="n">
        <v>30</v>
      </c>
      <c r="F126" s="6" t="n">
        <v>30</v>
      </c>
      <c r="G126" s="9" t="n">
        <f aca="false">IF(MIN(D126,Scenario!$B$12)&gt;MAX(C126,Scenario!$B$11),(MIN(D126,Scenario!$B$12)-MAX(C126,Scenario!$B$11))/60-IF(AND(C126&gt;=Scenario!$B$11,D126&lt;=Scenario!$B$12),E126,0),0)</f>
        <v>330</v>
      </c>
      <c r="H126" s="9" t="n">
        <f aca="false">(D126-C126)/60-E126</f>
        <v>330</v>
      </c>
    </row>
    <row r="127" customFormat="false" ht="15" hidden="false" customHeight="false" outlineLevel="0" collapsed="false">
      <c r="A127" s="6" t="s">
        <v>8030</v>
      </c>
      <c r="B127" s="6" t="s">
        <v>7887</v>
      </c>
      <c r="C127" s="6" t="n">
        <v>1784106000</v>
      </c>
      <c r="D127" s="6" t="n">
        <v>1784134800</v>
      </c>
      <c r="E127" s="6" t="n">
        <v>30</v>
      </c>
      <c r="F127" s="6" t="n">
        <v>30</v>
      </c>
      <c r="G127" s="9" t="n">
        <f aca="false">IF(MIN(D127,Scenario!$B$12)&gt;MAX(C127,Scenario!$B$11),(MIN(D127,Scenario!$B$12)-MAX(C127,Scenario!$B$11))/60-IF(AND(C127&gt;=Scenario!$B$11,D127&lt;=Scenario!$B$12),E127,0),0)</f>
        <v>450</v>
      </c>
      <c r="H127" s="9" t="n">
        <f aca="false">(D127-C127)/60-E127</f>
        <v>450</v>
      </c>
    </row>
    <row r="128" customFormat="false" ht="15" hidden="false" customHeight="false" outlineLevel="0" collapsed="false">
      <c r="A128" s="6" t="s">
        <v>8031</v>
      </c>
      <c r="B128" s="6" t="s">
        <v>7889</v>
      </c>
      <c r="C128" s="6" t="n">
        <v>1784106000</v>
      </c>
      <c r="D128" s="6" t="n">
        <v>1784134800</v>
      </c>
      <c r="E128" s="6" t="n">
        <v>30</v>
      </c>
      <c r="F128" s="6" t="n">
        <v>30</v>
      </c>
      <c r="G128" s="9" t="n">
        <f aca="false">IF(MIN(D128,Scenario!$B$12)&gt;MAX(C128,Scenario!$B$11),(MIN(D128,Scenario!$B$12)-MAX(C128,Scenario!$B$11))/60-IF(AND(C128&gt;=Scenario!$B$11,D128&lt;=Scenario!$B$12),E128,0),0)</f>
        <v>450</v>
      </c>
      <c r="H128" s="9" t="n">
        <f aca="false">(D128-C128)/60-E128</f>
        <v>450</v>
      </c>
    </row>
    <row r="129" customFormat="false" ht="15" hidden="false" customHeight="false" outlineLevel="0" collapsed="false">
      <c r="A129" s="6" t="s">
        <v>8032</v>
      </c>
      <c r="B129" s="6" t="s">
        <v>7891</v>
      </c>
      <c r="C129" s="6" t="n">
        <v>1784116800</v>
      </c>
      <c r="D129" s="6" t="n">
        <v>1784145600</v>
      </c>
      <c r="E129" s="6" t="n">
        <v>30</v>
      </c>
      <c r="F129" s="6" t="n">
        <v>30</v>
      </c>
      <c r="G129" s="9" t="n">
        <f aca="false">IF(MIN(D129,Scenario!$B$12)&gt;MAX(C129,Scenario!$B$11),(MIN(D129,Scenario!$B$12)-MAX(C129,Scenario!$B$11))/60-IF(AND(C129&gt;=Scenario!$B$11,D129&lt;=Scenario!$B$12),E129,0),0)</f>
        <v>450</v>
      </c>
      <c r="H129" s="9" t="n">
        <f aca="false">(D129-C129)/60-E129</f>
        <v>450</v>
      </c>
    </row>
    <row r="130" customFormat="false" ht="15" hidden="false" customHeight="false" outlineLevel="0" collapsed="false">
      <c r="A130" s="6" t="s">
        <v>8033</v>
      </c>
      <c r="B130" s="6" t="s">
        <v>7890</v>
      </c>
      <c r="C130" s="6" t="n">
        <v>1784116800</v>
      </c>
      <c r="D130" s="6" t="n">
        <v>1784145600</v>
      </c>
      <c r="E130" s="6" t="n">
        <v>30</v>
      </c>
      <c r="F130" s="6" t="n">
        <v>30</v>
      </c>
      <c r="G130" s="9" t="n">
        <f aca="false">IF(MIN(D130,Scenario!$B$12)&gt;MAX(C130,Scenario!$B$11),(MIN(D130,Scenario!$B$12)-MAX(C130,Scenario!$B$11))/60-IF(AND(C130&gt;=Scenario!$B$11,D130&lt;=Scenario!$B$12),E130,0),0)</f>
        <v>450</v>
      </c>
      <c r="H130" s="9" t="n">
        <f aca="false">(D130-C130)/60-E130</f>
        <v>450</v>
      </c>
    </row>
    <row r="131" customFormat="false" ht="15" hidden="false" customHeight="false" outlineLevel="0" collapsed="false">
      <c r="A131" s="6" t="s">
        <v>8034</v>
      </c>
      <c r="B131" s="6" t="s">
        <v>7892</v>
      </c>
      <c r="C131" s="6" t="n">
        <v>1784116800</v>
      </c>
      <c r="D131" s="6" t="n">
        <v>1784145600</v>
      </c>
      <c r="E131" s="6" t="n">
        <v>30</v>
      </c>
      <c r="F131" s="6" t="n">
        <v>30</v>
      </c>
      <c r="G131" s="9" t="n">
        <f aca="false">IF(MIN(D131,Scenario!$B$12)&gt;MAX(C131,Scenario!$B$11),(MIN(D131,Scenario!$B$12)-MAX(C131,Scenario!$B$11))/60-IF(AND(C131&gt;=Scenario!$B$11,D131&lt;=Scenario!$B$12),E131,0),0)</f>
        <v>450</v>
      </c>
      <c r="H131" s="9" t="n">
        <f aca="false">(D131-C131)/60-E131</f>
        <v>450</v>
      </c>
    </row>
    <row r="132" customFormat="false" ht="15" hidden="false" customHeight="false" outlineLevel="0" collapsed="false">
      <c r="A132" s="6" t="s">
        <v>8035</v>
      </c>
      <c r="B132" s="6" t="s">
        <v>7899</v>
      </c>
      <c r="C132" s="6" t="n">
        <v>1784131200</v>
      </c>
      <c r="D132" s="6" t="n">
        <v>1784152800</v>
      </c>
      <c r="E132" s="6" t="n">
        <v>30</v>
      </c>
      <c r="F132" s="6" t="n">
        <v>30</v>
      </c>
      <c r="G132" s="9" t="n">
        <f aca="false">IF(MIN(D132,Scenario!$B$12)&gt;MAX(C132,Scenario!$B$11),(MIN(D132,Scenario!$B$12)-MAX(C132,Scenario!$B$11))/60-IF(AND(C132&gt;=Scenario!$B$11,D132&lt;=Scenario!$B$12),E132,0),0)</f>
        <v>330</v>
      </c>
      <c r="H132" s="9" t="n">
        <f aca="false">(D132-C132)/60-E132</f>
        <v>330</v>
      </c>
    </row>
    <row r="133" customFormat="false" ht="15" hidden="false" customHeight="false" outlineLevel="0" collapsed="false">
      <c r="A133" s="6" t="s">
        <v>8036</v>
      </c>
      <c r="B133" s="6" t="s">
        <v>7893</v>
      </c>
      <c r="C133" s="6" t="n">
        <v>1784131200</v>
      </c>
      <c r="D133" s="6" t="n">
        <v>1784160000</v>
      </c>
      <c r="E133" s="6" t="n">
        <v>30</v>
      </c>
      <c r="F133" s="6" t="n">
        <v>30</v>
      </c>
      <c r="G133" s="9" t="n">
        <f aca="false">IF(MIN(D133,Scenario!$B$12)&gt;MAX(C133,Scenario!$B$11),(MIN(D133,Scenario!$B$12)-MAX(C133,Scenario!$B$11))/60-IF(AND(C133&gt;=Scenario!$B$11,D133&lt;=Scenario!$B$12),E133,0),0)</f>
        <v>450</v>
      </c>
      <c r="H133" s="9" t="n">
        <f aca="false">(D133-C133)/60-E133</f>
        <v>450</v>
      </c>
    </row>
    <row r="134" customFormat="false" ht="15" hidden="false" customHeight="false" outlineLevel="0" collapsed="false">
      <c r="A134" s="6" t="s">
        <v>8037</v>
      </c>
      <c r="B134" s="6" t="s">
        <v>7896</v>
      </c>
      <c r="C134" s="6" t="n">
        <v>1784138400</v>
      </c>
      <c r="D134" s="6" t="n">
        <v>1784167200</v>
      </c>
      <c r="E134" s="6" t="n">
        <v>30</v>
      </c>
      <c r="F134" s="6" t="n">
        <v>30</v>
      </c>
      <c r="G134" s="9" t="n">
        <f aca="false">IF(MIN(D134,Scenario!$B$12)&gt;MAX(C134,Scenario!$B$11),(MIN(D134,Scenario!$B$12)-MAX(C134,Scenario!$B$11))/60-IF(AND(C134&gt;=Scenario!$B$11,D134&lt;=Scenario!$B$12),E134,0),0)</f>
        <v>450</v>
      </c>
      <c r="H134" s="9" t="n">
        <f aca="false">(D134-C134)/60-E134</f>
        <v>450</v>
      </c>
    </row>
    <row r="135" customFormat="false" ht="15" hidden="false" customHeight="false" outlineLevel="0" collapsed="false">
      <c r="A135" s="6" t="s">
        <v>8038</v>
      </c>
      <c r="B135" s="6" t="s">
        <v>7897</v>
      </c>
      <c r="C135" s="6" t="n">
        <v>1784138400</v>
      </c>
      <c r="D135" s="6" t="n">
        <v>1784167200</v>
      </c>
      <c r="E135" s="6" t="n">
        <v>30</v>
      </c>
      <c r="F135" s="6" t="n">
        <v>30</v>
      </c>
      <c r="G135" s="9" t="n">
        <f aca="false">IF(MIN(D135,Scenario!$B$12)&gt;MAX(C135,Scenario!$B$11),(MIN(D135,Scenario!$B$12)-MAX(C135,Scenario!$B$11))/60-IF(AND(C135&gt;=Scenario!$B$11,D135&lt;=Scenario!$B$12),E135,0),0)</f>
        <v>450</v>
      </c>
      <c r="H135" s="9" t="n">
        <f aca="false">(D135-C135)/60-E135</f>
        <v>450</v>
      </c>
    </row>
    <row r="136" customFormat="false" ht="15" hidden="false" customHeight="false" outlineLevel="0" collapsed="false">
      <c r="A136" s="6" t="s">
        <v>8039</v>
      </c>
      <c r="B136" s="6" t="s">
        <v>7883</v>
      </c>
      <c r="C136" s="6" t="n">
        <v>1784178000</v>
      </c>
      <c r="D136" s="6" t="n">
        <v>1784206800</v>
      </c>
      <c r="E136" s="6" t="n">
        <v>30</v>
      </c>
      <c r="F136" s="6" t="n">
        <v>30</v>
      </c>
      <c r="G136" s="9" t="n">
        <f aca="false">IF(MIN(D136,Scenario!$B$12)&gt;MAX(C136,Scenario!$B$11),(MIN(D136,Scenario!$B$12)-MAX(C136,Scenario!$B$11))/60-IF(AND(C136&gt;=Scenario!$B$11,D136&lt;=Scenario!$B$12),E136,0),0)</f>
        <v>450</v>
      </c>
      <c r="H136" s="9" t="n">
        <f aca="false">(D136-C136)/60-E136</f>
        <v>450</v>
      </c>
    </row>
    <row r="137" customFormat="false" ht="15" hidden="false" customHeight="false" outlineLevel="0" collapsed="false">
      <c r="A137" s="6" t="s">
        <v>8040</v>
      </c>
      <c r="B137" s="6" t="s">
        <v>7884</v>
      </c>
      <c r="C137" s="6" t="n">
        <v>1784178000</v>
      </c>
      <c r="D137" s="6" t="n">
        <v>1784206800</v>
      </c>
      <c r="E137" s="6" t="n">
        <v>30</v>
      </c>
      <c r="F137" s="6" t="n">
        <v>30</v>
      </c>
      <c r="G137" s="9" t="n">
        <f aca="false">IF(MIN(D137,Scenario!$B$12)&gt;MAX(C137,Scenario!$B$11),(MIN(D137,Scenario!$B$12)-MAX(C137,Scenario!$B$11))/60-IF(AND(C137&gt;=Scenario!$B$11,D137&lt;=Scenario!$B$12),E137,0),0)</f>
        <v>450</v>
      </c>
      <c r="H137" s="9" t="n">
        <f aca="false">(D137-C137)/60-E137</f>
        <v>450</v>
      </c>
    </row>
    <row r="138" customFormat="false" ht="15" hidden="false" customHeight="false" outlineLevel="0" collapsed="false">
      <c r="A138" s="6" t="s">
        <v>8041</v>
      </c>
      <c r="B138" s="6" t="s">
        <v>7882</v>
      </c>
      <c r="C138" s="6" t="n">
        <v>1784178000</v>
      </c>
      <c r="D138" s="6" t="n">
        <v>1784206800</v>
      </c>
      <c r="E138" s="6" t="n">
        <v>30</v>
      </c>
      <c r="F138" s="6" t="n">
        <v>30</v>
      </c>
      <c r="G138" s="9" t="n">
        <f aca="false">IF(MIN(D138,Scenario!$B$12)&gt;MAX(C138,Scenario!$B$11),(MIN(D138,Scenario!$B$12)-MAX(C138,Scenario!$B$11))/60-IF(AND(C138&gt;=Scenario!$B$11,D138&lt;=Scenario!$B$12),E138,0),0)</f>
        <v>450</v>
      </c>
      <c r="H138" s="9" t="n">
        <f aca="false">(D138-C138)/60-E138</f>
        <v>450</v>
      </c>
    </row>
    <row r="139" customFormat="false" ht="15" hidden="false" customHeight="false" outlineLevel="0" collapsed="false">
      <c r="A139" s="6" t="s">
        <v>8042</v>
      </c>
      <c r="B139" s="6" t="s">
        <v>7898</v>
      </c>
      <c r="C139" s="6" t="n">
        <v>1784185200</v>
      </c>
      <c r="D139" s="6" t="n">
        <v>1784214000</v>
      </c>
      <c r="E139" s="6" t="n">
        <v>30</v>
      </c>
      <c r="F139" s="6" t="n">
        <v>30</v>
      </c>
      <c r="G139" s="9" t="n">
        <f aca="false">IF(MIN(D139,Scenario!$B$12)&gt;MAX(C139,Scenario!$B$11),(MIN(D139,Scenario!$B$12)-MAX(C139,Scenario!$B$11))/60-IF(AND(C139&gt;=Scenario!$B$11,D139&lt;=Scenario!$B$12),E139,0),0)</f>
        <v>450</v>
      </c>
      <c r="H139" s="9" t="n">
        <f aca="false">(D139-C139)/60-E139</f>
        <v>450</v>
      </c>
    </row>
    <row r="140" customFormat="false" ht="15" hidden="false" customHeight="false" outlineLevel="0" collapsed="false">
      <c r="A140" s="6" t="s">
        <v>8043</v>
      </c>
      <c r="B140" s="6" t="s">
        <v>7885</v>
      </c>
      <c r="C140" s="6" t="n">
        <v>1784185200</v>
      </c>
      <c r="D140" s="6" t="n">
        <v>1784214000</v>
      </c>
      <c r="E140" s="6" t="n">
        <v>30</v>
      </c>
      <c r="F140" s="6" t="n">
        <v>30</v>
      </c>
      <c r="G140" s="9" t="n">
        <f aca="false">IF(MIN(D140,Scenario!$B$12)&gt;MAX(C140,Scenario!$B$11),(MIN(D140,Scenario!$B$12)-MAX(C140,Scenario!$B$11))/60-IF(AND(C140&gt;=Scenario!$B$11,D140&lt;=Scenario!$B$12),E140,0),0)</f>
        <v>450</v>
      </c>
      <c r="H140" s="9" t="n">
        <f aca="false">(D140-C140)/60-E140</f>
        <v>450</v>
      </c>
    </row>
    <row r="141" customFormat="false" ht="15" hidden="false" customHeight="false" outlineLevel="0" collapsed="false">
      <c r="A141" s="6" t="s">
        <v>8044</v>
      </c>
      <c r="B141" s="6" t="s">
        <v>7886</v>
      </c>
      <c r="C141" s="6" t="n">
        <v>1784185200</v>
      </c>
      <c r="D141" s="6" t="n">
        <v>1784214000</v>
      </c>
      <c r="E141" s="6" t="n">
        <v>30</v>
      </c>
      <c r="F141" s="6" t="n">
        <v>30</v>
      </c>
      <c r="G141" s="9" t="n">
        <f aca="false">IF(MIN(D141,Scenario!$B$12)&gt;MAX(C141,Scenario!$B$11),(MIN(D141,Scenario!$B$12)-MAX(C141,Scenario!$B$11))/60-IF(AND(C141&gt;=Scenario!$B$11,D141&lt;=Scenario!$B$12),E141,0),0)</f>
        <v>450</v>
      </c>
      <c r="H141" s="9" t="n">
        <f aca="false">(D141-C141)/60-E141</f>
        <v>450</v>
      </c>
    </row>
    <row r="142" customFormat="false" ht="15" hidden="false" customHeight="false" outlineLevel="0" collapsed="false">
      <c r="A142" s="6" t="s">
        <v>8045</v>
      </c>
      <c r="B142" s="6" t="s">
        <v>7888</v>
      </c>
      <c r="C142" s="6" t="n">
        <v>1784185200</v>
      </c>
      <c r="D142" s="6" t="n">
        <v>1784206800</v>
      </c>
      <c r="E142" s="6" t="n">
        <v>30</v>
      </c>
      <c r="F142" s="6" t="n">
        <v>30</v>
      </c>
      <c r="G142" s="9" t="n">
        <f aca="false">IF(MIN(D142,Scenario!$B$12)&gt;MAX(C142,Scenario!$B$11),(MIN(D142,Scenario!$B$12)-MAX(C142,Scenario!$B$11))/60-IF(AND(C142&gt;=Scenario!$B$11,D142&lt;=Scenario!$B$12),E142,0),0)</f>
        <v>330</v>
      </c>
      <c r="H142" s="9" t="n">
        <f aca="false">(D142-C142)/60-E142</f>
        <v>330</v>
      </c>
    </row>
    <row r="143" customFormat="false" ht="15" hidden="false" customHeight="false" outlineLevel="0" collapsed="false">
      <c r="A143" s="6" t="s">
        <v>8046</v>
      </c>
      <c r="B143" s="6" t="s">
        <v>7887</v>
      </c>
      <c r="C143" s="6" t="n">
        <v>1784192400</v>
      </c>
      <c r="D143" s="6" t="n">
        <v>1784221200</v>
      </c>
      <c r="E143" s="6" t="n">
        <v>30</v>
      </c>
      <c r="F143" s="6" t="n">
        <v>30</v>
      </c>
      <c r="G143" s="9" t="n">
        <f aca="false">IF(MIN(D143,Scenario!$B$12)&gt;MAX(C143,Scenario!$B$11),(MIN(D143,Scenario!$B$12)-MAX(C143,Scenario!$B$11))/60-IF(AND(C143&gt;=Scenario!$B$11,D143&lt;=Scenario!$B$12),E143,0),0)</f>
        <v>450</v>
      </c>
      <c r="H143" s="9" t="n">
        <f aca="false">(D143-C143)/60-E143</f>
        <v>450</v>
      </c>
    </row>
    <row r="144" customFormat="false" ht="15" hidden="false" customHeight="false" outlineLevel="0" collapsed="false">
      <c r="A144" s="6" t="s">
        <v>8047</v>
      </c>
      <c r="B144" s="6" t="s">
        <v>7889</v>
      </c>
      <c r="C144" s="6" t="n">
        <v>1784192400</v>
      </c>
      <c r="D144" s="6" t="n">
        <v>1784221200</v>
      </c>
      <c r="E144" s="6" t="n">
        <v>30</v>
      </c>
      <c r="F144" s="6" t="n">
        <v>30</v>
      </c>
      <c r="G144" s="9" t="n">
        <f aca="false">IF(MIN(D144,Scenario!$B$12)&gt;MAX(C144,Scenario!$B$11),(MIN(D144,Scenario!$B$12)-MAX(C144,Scenario!$B$11))/60-IF(AND(C144&gt;=Scenario!$B$11,D144&lt;=Scenario!$B$12),E144,0),0)</f>
        <v>450</v>
      </c>
      <c r="H144" s="9" t="n">
        <f aca="false">(D144-C144)/60-E144</f>
        <v>450</v>
      </c>
    </row>
    <row r="145" customFormat="false" ht="15" hidden="false" customHeight="false" outlineLevel="0" collapsed="false">
      <c r="A145" s="6" t="s">
        <v>8048</v>
      </c>
      <c r="B145" s="6" t="s">
        <v>7891</v>
      </c>
      <c r="C145" s="6" t="n">
        <v>1784203200</v>
      </c>
      <c r="D145" s="6" t="n">
        <v>1784232000</v>
      </c>
      <c r="E145" s="6" t="n">
        <v>30</v>
      </c>
      <c r="F145" s="6" t="n">
        <v>30</v>
      </c>
      <c r="G145" s="9" t="n">
        <f aca="false">IF(MIN(D145,Scenario!$B$12)&gt;MAX(C145,Scenario!$B$11),(MIN(D145,Scenario!$B$12)-MAX(C145,Scenario!$B$11))/60-IF(AND(C145&gt;=Scenario!$B$11,D145&lt;=Scenario!$B$12),E145,0),0)</f>
        <v>450</v>
      </c>
      <c r="H145" s="9" t="n">
        <f aca="false">(D145-C145)/60-E145</f>
        <v>450</v>
      </c>
    </row>
    <row r="146" customFormat="false" ht="15" hidden="false" customHeight="false" outlineLevel="0" collapsed="false">
      <c r="A146" s="6" t="s">
        <v>8049</v>
      </c>
      <c r="B146" s="6" t="s">
        <v>7890</v>
      </c>
      <c r="C146" s="6" t="n">
        <v>1784203200</v>
      </c>
      <c r="D146" s="6" t="n">
        <v>1784232000</v>
      </c>
      <c r="E146" s="6" t="n">
        <v>30</v>
      </c>
      <c r="F146" s="6" t="n">
        <v>30</v>
      </c>
      <c r="G146" s="9" t="n">
        <f aca="false">IF(MIN(D146,Scenario!$B$12)&gt;MAX(C146,Scenario!$B$11),(MIN(D146,Scenario!$B$12)-MAX(C146,Scenario!$B$11))/60-IF(AND(C146&gt;=Scenario!$B$11,D146&lt;=Scenario!$B$12),E146,0),0)</f>
        <v>450</v>
      </c>
      <c r="H146" s="9" t="n">
        <f aca="false">(D146-C146)/60-E146</f>
        <v>450</v>
      </c>
    </row>
    <row r="147" customFormat="false" ht="15" hidden="false" customHeight="false" outlineLevel="0" collapsed="false">
      <c r="A147" s="6" t="s">
        <v>8050</v>
      </c>
      <c r="B147" s="6" t="s">
        <v>7892</v>
      </c>
      <c r="C147" s="6" t="n">
        <v>1784203200</v>
      </c>
      <c r="D147" s="6" t="n">
        <v>1784232000</v>
      </c>
      <c r="E147" s="6" t="n">
        <v>30</v>
      </c>
      <c r="F147" s="6" t="n">
        <v>30</v>
      </c>
      <c r="G147" s="9" t="n">
        <f aca="false">IF(MIN(D147,Scenario!$B$12)&gt;MAX(C147,Scenario!$B$11),(MIN(D147,Scenario!$B$12)-MAX(C147,Scenario!$B$11))/60-IF(AND(C147&gt;=Scenario!$B$11,D147&lt;=Scenario!$B$12),E147,0),0)</f>
        <v>450</v>
      </c>
      <c r="H147" s="9" t="n">
        <f aca="false">(D147-C147)/60-E147</f>
        <v>450</v>
      </c>
    </row>
    <row r="148" customFormat="false" ht="15" hidden="false" customHeight="false" outlineLevel="0" collapsed="false">
      <c r="A148" s="6" t="s">
        <v>8051</v>
      </c>
      <c r="B148" s="6" t="s">
        <v>7899</v>
      </c>
      <c r="C148" s="6" t="n">
        <v>1784217600</v>
      </c>
      <c r="D148" s="6" t="n">
        <v>1784239200</v>
      </c>
      <c r="E148" s="6" t="n">
        <v>30</v>
      </c>
      <c r="F148" s="6" t="n">
        <v>30</v>
      </c>
      <c r="G148" s="9" t="n">
        <f aca="false">IF(MIN(D148,Scenario!$B$12)&gt;MAX(C148,Scenario!$B$11),(MIN(D148,Scenario!$B$12)-MAX(C148,Scenario!$B$11))/60-IF(AND(C148&gt;=Scenario!$B$11,D148&lt;=Scenario!$B$12),E148,0),0)</f>
        <v>330</v>
      </c>
      <c r="H148" s="9" t="n">
        <f aca="false">(D148-C148)/60-E148</f>
        <v>330</v>
      </c>
    </row>
    <row r="149" customFormat="false" ht="15" hidden="false" customHeight="false" outlineLevel="0" collapsed="false">
      <c r="A149" s="6" t="s">
        <v>8052</v>
      </c>
      <c r="B149" s="6" t="s">
        <v>7893</v>
      </c>
      <c r="C149" s="6" t="n">
        <v>1784217600</v>
      </c>
      <c r="D149" s="6" t="n">
        <v>1784246400</v>
      </c>
      <c r="E149" s="6" t="n">
        <v>30</v>
      </c>
      <c r="F149" s="6" t="n">
        <v>30</v>
      </c>
      <c r="G149" s="9" t="n">
        <f aca="false">IF(MIN(D149,Scenario!$B$12)&gt;MAX(C149,Scenario!$B$11),(MIN(D149,Scenario!$B$12)-MAX(C149,Scenario!$B$11))/60-IF(AND(C149&gt;=Scenario!$B$11,D149&lt;=Scenario!$B$12),E149,0),0)</f>
        <v>450</v>
      </c>
      <c r="H149" s="9" t="n">
        <f aca="false">(D149-C149)/60-E149</f>
        <v>450</v>
      </c>
    </row>
    <row r="150" customFormat="false" ht="15" hidden="false" customHeight="false" outlineLevel="0" collapsed="false">
      <c r="A150" s="6" t="s">
        <v>8053</v>
      </c>
      <c r="B150" s="6" t="s">
        <v>7895</v>
      </c>
      <c r="C150" s="6" t="n">
        <v>1784217600</v>
      </c>
      <c r="D150" s="6" t="n">
        <v>1784246400</v>
      </c>
      <c r="E150" s="6" t="n">
        <v>30</v>
      </c>
      <c r="F150" s="6" t="n">
        <v>30</v>
      </c>
      <c r="G150" s="9" t="n">
        <f aca="false">IF(MIN(D150,Scenario!$B$12)&gt;MAX(C150,Scenario!$B$11),(MIN(D150,Scenario!$B$12)-MAX(C150,Scenario!$B$11))/60-IF(AND(C150&gt;=Scenario!$B$11,D150&lt;=Scenario!$B$12),E150,0),0)</f>
        <v>450</v>
      </c>
      <c r="H150" s="9" t="n">
        <f aca="false">(D150-C150)/60-E150</f>
        <v>450</v>
      </c>
    </row>
    <row r="151" customFormat="false" ht="15" hidden="false" customHeight="false" outlineLevel="0" collapsed="false">
      <c r="A151" s="6" t="s">
        <v>8054</v>
      </c>
      <c r="B151" s="6" t="s">
        <v>7883</v>
      </c>
      <c r="C151" s="6" t="n">
        <v>1784264400</v>
      </c>
      <c r="D151" s="6" t="n">
        <v>1784293200</v>
      </c>
      <c r="E151" s="6" t="n">
        <v>30</v>
      </c>
      <c r="F151" s="6" t="n">
        <v>30</v>
      </c>
      <c r="G151" s="9" t="n">
        <f aca="false">IF(MIN(D151,Scenario!$B$12)&gt;MAX(C151,Scenario!$B$11),(MIN(D151,Scenario!$B$12)-MAX(C151,Scenario!$B$11))/60-IF(AND(C151&gt;=Scenario!$B$11,D151&lt;=Scenario!$B$12),E151,0),0)</f>
        <v>450</v>
      </c>
      <c r="H151" s="9" t="n">
        <f aca="false">(D151-C151)/60-E151</f>
        <v>450</v>
      </c>
    </row>
    <row r="152" customFormat="false" ht="15" hidden="false" customHeight="false" outlineLevel="0" collapsed="false">
      <c r="A152" s="6" t="s">
        <v>8055</v>
      </c>
      <c r="B152" s="6" t="s">
        <v>7884</v>
      </c>
      <c r="C152" s="6" t="n">
        <v>1784264400</v>
      </c>
      <c r="D152" s="6" t="n">
        <v>1784293200</v>
      </c>
      <c r="E152" s="6" t="n">
        <v>30</v>
      </c>
      <c r="F152" s="6" t="n">
        <v>30</v>
      </c>
      <c r="G152" s="9" t="n">
        <f aca="false">IF(MIN(D152,Scenario!$B$12)&gt;MAX(C152,Scenario!$B$11),(MIN(D152,Scenario!$B$12)-MAX(C152,Scenario!$B$11))/60-IF(AND(C152&gt;=Scenario!$B$11,D152&lt;=Scenario!$B$12),E152,0),0)</f>
        <v>450</v>
      </c>
      <c r="H152" s="9" t="n">
        <f aca="false">(D152-C152)/60-E152</f>
        <v>450</v>
      </c>
    </row>
    <row r="153" customFormat="false" ht="15" hidden="false" customHeight="false" outlineLevel="0" collapsed="false">
      <c r="A153" s="6" t="s">
        <v>8056</v>
      </c>
      <c r="B153" s="6" t="s">
        <v>7882</v>
      </c>
      <c r="C153" s="6" t="n">
        <v>1784264400</v>
      </c>
      <c r="D153" s="6" t="n">
        <v>1784293200</v>
      </c>
      <c r="E153" s="6" t="n">
        <v>30</v>
      </c>
      <c r="F153" s="6" t="n">
        <v>30</v>
      </c>
      <c r="G153" s="9" t="n">
        <f aca="false">IF(MIN(D153,Scenario!$B$12)&gt;MAX(C153,Scenario!$B$11),(MIN(D153,Scenario!$B$12)-MAX(C153,Scenario!$B$11))/60-IF(AND(C153&gt;=Scenario!$B$11,D153&lt;=Scenario!$B$12),E153,0),0)</f>
        <v>450</v>
      </c>
      <c r="H153" s="9" t="n">
        <f aca="false">(D153-C153)/60-E153</f>
        <v>450</v>
      </c>
    </row>
    <row r="154" customFormat="false" ht="15" hidden="false" customHeight="false" outlineLevel="0" collapsed="false">
      <c r="A154" s="6" t="s">
        <v>8057</v>
      </c>
      <c r="B154" s="6" t="s">
        <v>7898</v>
      </c>
      <c r="C154" s="6" t="n">
        <v>1784271600</v>
      </c>
      <c r="D154" s="6" t="n">
        <v>1784300400</v>
      </c>
      <c r="E154" s="6" t="n">
        <v>30</v>
      </c>
      <c r="F154" s="6" t="n">
        <v>30</v>
      </c>
      <c r="G154" s="9" t="n">
        <f aca="false">IF(MIN(D154,Scenario!$B$12)&gt;MAX(C154,Scenario!$B$11),(MIN(D154,Scenario!$B$12)-MAX(C154,Scenario!$B$11))/60-IF(AND(C154&gt;=Scenario!$B$11,D154&lt;=Scenario!$B$12),E154,0),0)</f>
        <v>450</v>
      </c>
      <c r="H154" s="9" t="n">
        <f aca="false">(D154-C154)/60-E154</f>
        <v>450</v>
      </c>
    </row>
    <row r="155" customFormat="false" ht="15" hidden="false" customHeight="false" outlineLevel="0" collapsed="false">
      <c r="A155" s="6" t="s">
        <v>8058</v>
      </c>
      <c r="B155" s="6" t="s">
        <v>7885</v>
      </c>
      <c r="C155" s="6" t="n">
        <v>1784271600</v>
      </c>
      <c r="D155" s="6" t="n">
        <v>1784300400</v>
      </c>
      <c r="E155" s="6" t="n">
        <v>30</v>
      </c>
      <c r="F155" s="6" t="n">
        <v>30</v>
      </c>
      <c r="G155" s="9" t="n">
        <f aca="false">IF(MIN(D155,Scenario!$B$12)&gt;MAX(C155,Scenario!$B$11),(MIN(D155,Scenario!$B$12)-MAX(C155,Scenario!$B$11))/60-IF(AND(C155&gt;=Scenario!$B$11,D155&lt;=Scenario!$B$12),E155,0),0)</f>
        <v>450</v>
      </c>
      <c r="H155" s="9" t="n">
        <f aca="false">(D155-C155)/60-E155</f>
        <v>450</v>
      </c>
    </row>
    <row r="156" customFormat="false" ht="15" hidden="false" customHeight="false" outlineLevel="0" collapsed="false">
      <c r="A156" s="6" t="s">
        <v>8059</v>
      </c>
      <c r="B156" s="6" t="s">
        <v>7887</v>
      </c>
      <c r="C156" s="6" t="n">
        <v>1784278800</v>
      </c>
      <c r="D156" s="6" t="n">
        <v>1784307600</v>
      </c>
      <c r="E156" s="6" t="n">
        <v>30</v>
      </c>
      <c r="F156" s="6" t="n">
        <v>30</v>
      </c>
      <c r="G156" s="9" t="n">
        <f aca="false">IF(MIN(D156,Scenario!$B$12)&gt;MAX(C156,Scenario!$B$11),(MIN(D156,Scenario!$B$12)-MAX(C156,Scenario!$B$11))/60-IF(AND(C156&gt;=Scenario!$B$11,D156&lt;=Scenario!$B$12),E156,0),0)</f>
        <v>450</v>
      </c>
      <c r="H156" s="9" t="n">
        <f aca="false">(D156-C156)/60-E156</f>
        <v>450</v>
      </c>
    </row>
    <row r="157" customFormat="false" ht="15" hidden="false" customHeight="false" outlineLevel="0" collapsed="false">
      <c r="A157" s="6" t="s">
        <v>8060</v>
      </c>
      <c r="B157" s="6" t="s">
        <v>7889</v>
      </c>
      <c r="C157" s="6" t="n">
        <v>1784278800</v>
      </c>
      <c r="D157" s="6" t="n">
        <v>1784307600</v>
      </c>
      <c r="E157" s="6" t="n">
        <v>30</v>
      </c>
      <c r="F157" s="6" t="n">
        <v>30</v>
      </c>
      <c r="G157" s="9" t="n">
        <f aca="false">IF(MIN(D157,Scenario!$B$12)&gt;MAX(C157,Scenario!$B$11),(MIN(D157,Scenario!$B$12)-MAX(C157,Scenario!$B$11))/60-IF(AND(C157&gt;=Scenario!$B$11,D157&lt;=Scenario!$B$12),E157,0),0)</f>
        <v>450</v>
      </c>
      <c r="H157" s="9" t="n">
        <f aca="false">(D157-C157)/60-E157</f>
        <v>450</v>
      </c>
    </row>
    <row r="158" customFormat="false" ht="15" hidden="false" customHeight="false" outlineLevel="0" collapsed="false">
      <c r="A158" s="6" t="s">
        <v>8061</v>
      </c>
      <c r="B158" s="6" t="s">
        <v>7891</v>
      </c>
      <c r="C158" s="6" t="n">
        <v>1784289600</v>
      </c>
      <c r="D158" s="6" t="n">
        <v>1784318400</v>
      </c>
      <c r="E158" s="6" t="n">
        <v>30</v>
      </c>
      <c r="F158" s="6" t="n">
        <v>30</v>
      </c>
      <c r="G158" s="9" t="n">
        <f aca="false">IF(MIN(D158,Scenario!$B$12)&gt;MAX(C158,Scenario!$B$11),(MIN(D158,Scenario!$B$12)-MAX(C158,Scenario!$B$11))/60-IF(AND(C158&gt;=Scenario!$B$11,D158&lt;=Scenario!$B$12),E158,0),0)</f>
        <v>450</v>
      </c>
      <c r="H158" s="9" t="n">
        <f aca="false">(D158-C158)/60-E158</f>
        <v>450</v>
      </c>
    </row>
    <row r="159" customFormat="false" ht="15" hidden="false" customHeight="false" outlineLevel="0" collapsed="false">
      <c r="A159" s="6" t="s">
        <v>8062</v>
      </c>
      <c r="B159" s="6" t="s">
        <v>7892</v>
      </c>
      <c r="C159" s="6" t="n">
        <v>1784289600</v>
      </c>
      <c r="D159" s="6" t="n">
        <v>1784318400</v>
      </c>
      <c r="E159" s="6" t="n">
        <v>30</v>
      </c>
      <c r="F159" s="6" t="n">
        <v>30</v>
      </c>
      <c r="G159" s="9" t="n">
        <f aca="false">IF(MIN(D159,Scenario!$B$12)&gt;MAX(C159,Scenario!$B$11),(MIN(D159,Scenario!$B$12)-MAX(C159,Scenario!$B$11))/60-IF(AND(C159&gt;=Scenario!$B$11,D159&lt;=Scenario!$B$12),E159,0),0)</f>
        <v>450</v>
      </c>
      <c r="H159" s="9" t="n">
        <f aca="false">(D159-C159)/60-E159</f>
        <v>450</v>
      </c>
    </row>
    <row r="160" customFormat="false" ht="15" hidden="false" customHeight="false" outlineLevel="0" collapsed="false">
      <c r="A160" s="6" t="s">
        <v>8063</v>
      </c>
      <c r="B160" s="6" t="s">
        <v>7893</v>
      </c>
      <c r="C160" s="6" t="n">
        <v>1784304000</v>
      </c>
      <c r="D160" s="6" t="n">
        <v>1784332800</v>
      </c>
      <c r="E160" s="6" t="n">
        <v>30</v>
      </c>
      <c r="F160" s="6" t="n">
        <v>30</v>
      </c>
      <c r="G160" s="9" t="n">
        <f aca="false">IF(MIN(D160,Scenario!$B$12)&gt;MAX(C160,Scenario!$B$11),(MIN(D160,Scenario!$B$12)-MAX(C160,Scenario!$B$11))/60-IF(AND(C160&gt;=Scenario!$B$11,D160&lt;=Scenario!$B$12),E160,0),0)</f>
        <v>450</v>
      </c>
      <c r="H160" s="9" t="n">
        <f aca="false">(D160-C160)/60-E160</f>
        <v>450</v>
      </c>
    </row>
    <row r="161" customFormat="false" ht="15" hidden="false" customHeight="false" outlineLevel="0" collapsed="false">
      <c r="A161" s="6" t="s">
        <v>8064</v>
      </c>
      <c r="B161" s="6" t="s">
        <v>7895</v>
      </c>
      <c r="C161" s="6" t="n">
        <v>1784304000</v>
      </c>
      <c r="D161" s="6" t="n">
        <v>1784332800</v>
      </c>
      <c r="E161" s="6" t="n">
        <v>30</v>
      </c>
      <c r="F161" s="6" t="n">
        <v>30</v>
      </c>
      <c r="G161" s="9" t="n">
        <f aca="false">IF(MIN(D161,Scenario!$B$12)&gt;MAX(C161,Scenario!$B$11),(MIN(D161,Scenario!$B$12)-MAX(C161,Scenario!$B$11))/60-IF(AND(C161&gt;=Scenario!$B$11,D161&lt;=Scenario!$B$12),E161,0),0)</f>
        <v>450</v>
      </c>
      <c r="H161" s="9" t="n">
        <f aca="false">(D161-C161)/60-E161</f>
        <v>450</v>
      </c>
    </row>
    <row r="162" customFormat="false" ht="15" hidden="false" customHeight="false" outlineLevel="0" collapsed="false">
      <c r="A162" s="6" t="s">
        <v>8065</v>
      </c>
      <c r="B162" s="6" t="s">
        <v>7898</v>
      </c>
      <c r="C162" s="6" t="n">
        <v>1784358000</v>
      </c>
      <c r="D162" s="6" t="n">
        <v>1784386800</v>
      </c>
      <c r="E162" s="6" t="n">
        <v>30</v>
      </c>
      <c r="F162" s="6" t="n">
        <v>30</v>
      </c>
      <c r="G162" s="9" t="n">
        <f aca="false">IF(MIN(D162,Scenario!$B$12)&gt;MAX(C162,Scenario!$B$11),(MIN(D162,Scenario!$B$12)-MAX(C162,Scenario!$B$11))/60-IF(AND(C162&gt;=Scenario!$B$11,D162&lt;=Scenario!$B$12),E162,0),0)</f>
        <v>450</v>
      </c>
      <c r="H162" s="9" t="n">
        <f aca="false">(D162-C162)/60-E162</f>
        <v>450</v>
      </c>
    </row>
    <row r="163" customFormat="false" ht="15" hidden="false" customHeight="false" outlineLevel="0" collapsed="false">
      <c r="A163" s="6" t="s">
        <v>8066</v>
      </c>
      <c r="B163" s="6" t="s">
        <v>7894</v>
      </c>
      <c r="C163" s="6" t="n">
        <v>1784383200</v>
      </c>
      <c r="D163" s="6" t="n">
        <v>1784412000</v>
      </c>
      <c r="E163" s="6" t="n">
        <v>30</v>
      </c>
      <c r="F163" s="6" t="n">
        <v>30</v>
      </c>
      <c r="G163" s="9" t="n">
        <f aca="false">IF(MIN(D163,Scenario!$B$12)&gt;MAX(C163,Scenario!$B$11),(MIN(D163,Scenario!$B$12)-MAX(C163,Scenario!$B$11))/60-IF(AND(C163&gt;=Scenario!$B$11,D163&lt;=Scenario!$B$12),E163,0),0)</f>
        <v>450</v>
      </c>
      <c r="H163" s="9" t="n">
        <f aca="false">(D163-C163)/60-E163</f>
        <v>450</v>
      </c>
    </row>
    <row r="164" customFormat="false" ht="15" hidden="false" customHeight="false" outlineLevel="0" collapsed="false">
      <c r="A164" s="6" t="s">
        <v>8067</v>
      </c>
      <c r="B164" s="6" t="s">
        <v>7896</v>
      </c>
      <c r="C164" s="6" t="n">
        <v>1784412000</v>
      </c>
      <c r="D164" s="6" t="n">
        <v>1784440800</v>
      </c>
      <c r="E164" s="6" t="n">
        <v>30</v>
      </c>
      <c r="F164" s="6" t="n">
        <v>30</v>
      </c>
      <c r="G164" s="9" t="n">
        <f aca="false">IF(MIN(D164,Scenario!$B$12)&gt;MAX(C164,Scenario!$B$11),(MIN(D164,Scenario!$B$12)-MAX(C164,Scenario!$B$11))/60-IF(AND(C164&gt;=Scenario!$B$11,D164&lt;=Scenario!$B$12),E164,0),0)</f>
        <v>450</v>
      </c>
      <c r="H164" s="9" t="n">
        <f aca="false">(D164-C164)/60-E164</f>
        <v>450</v>
      </c>
    </row>
    <row r="165" customFormat="false" ht="15" hidden="false" customHeight="false" outlineLevel="0" collapsed="false">
      <c r="A165" s="6" t="s">
        <v>8068</v>
      </c>
      <c r="B165" s="6" t="s">
        <v>7897</v>
      </c>
      <c r="C165" s="6" t="n">
        <v>1784412000</v>
      </c>
      <c r="D165" s="6" t="n">
        <v>1784440800</v>
      </c>
      <c r="E165" s="6" t="n">
        <v>30</v>
      </c>
      <c r="F165" s="6" t="n">
        <v>30</v>
      </c>
      <c r="G165" s="9" t="n">
        <f aca="false">IF(MIN(D165,Scenario!$B$12)&gt;MAX(C165,Scenario!$B$11),(MIN(D165,Scenario!$B$12)-MAX(C165,Scenario!$B$11))/60-IF(AND(C165&gt;=Scenario!$B$11,D165&lt;=Scenario!$B$12),E165,0),0)</f>
        <v>450</v>
      </c>
      <c r="H165" s="9" t="n">
        <f aca="false">(D165-C165)/60-E165</f>
        <v>450</v>
      </c>
    </row>
    <row r="166" customFormat="false" ht="15" hidden="false" customHeight="false" outlineLevel="0" collapsed="false">
      <c r="A166" s="6" t="s">
        <v>8069</v>
      </c>
      <c r="B166" s="6" t="s">
        <v>7886</v>
      </c>
      <c r="C166" s="6" t="n">
        <v>1784444400</v>
      </c>
      <c r="D166" s="6" t="n">
        <v>1784473200</v>
      </c>
      <c r="E166" s="6" t="n">
        <v>30</v>
      </c>
      <c r="F166" s="6" t="n">
        <v>30</v>
      </c>
      <c r="G166" s="9" t="n">
        <f aca="false">IF(MIN(D166,Scenario!$B$12)&gt;MAX(C166,Scenario!$B$11),(MIN(D166,Scenario!$B$12)-MAX(C166,Scenario!$B$11))/60-IF(AND(C166&gt;=Scenario!$B$11,D166&lt;=Scenario!$B$12),E166,0),0)</f>
        <v>450</v>
      </c>
      <c r="H166" s="9" t="n">
        <f aca="false">(D166-C166)/60-E166</f>
        <v>450</v>
      </c>
    </row>
    <row r="167" customFormat="false" ht="15" hidden="false" customHeight="false" outlineLevel="0" collapsed="false">
      <c r="A167" s="6" t="s">
        <v>8070</v>
      </c>
      <c r="B167" s="6" t="s">
        <v>7894</v>
      </c>
      <c r="C167" s="6" t="n">
        <v>1784469600</v>
      </c>
      <c r="D167" s="6" t="n">
        <v>1784498400</v>
      </c>
      <c r="E167" s="6" t="n">
        <v>30</v>
      </c>
      <c r="F167" s="6" t="n">
        <v>30</v>
      </c>
      <c r="G167" s="9" t="n">
        <f aca="false">IF(MIN(D167,Scenario!$B$12)&gt;MAX(C167,Scenario!$B$11),(MIN(D167,Scenario!$B$12)-MAX(C167,Scenario!$B$11))/60-IF(AND(C167&gt;=Scenario!$B$11,D167&lt;=Scenario!$B$12),E167,0),0)</f>
        <v>450</v>
      </c>
      <c r="H167" s="9" t="n">
        <f aca="false">(D167-C167)/60-E167</f>
        <v>450</v>
      </c>
    </row>
    <row r="168" customFormat="false" ht="15" hidden="false" customHeight="false" outlineLevel="0" collapsed="false">
      <c r="A168" s="6" t="s">
        <v>8071</v>
      </c>
      <c r="B168" s="6" t="s">
        <v>7896</v>
      </c>
      <c r="C168" s="6" t="n">
        <v>1784498400</v>
      </c>
      <c r="D168" s="6" t="n">
        <v>1784527200</v>
      </c>
      <c r="E168" s="6" t="n">
        <v>30</v>
      </c>
      <c r="F168" s="6" t="n">
        <v>30</v>
      </c>
      <c r="G168" s="9" t="n">
        <f aca="false">IF(MIN(D168,Scenario!$B$12)&gt;MAX(C168,Scenario!$B$11),(MIN(D168,Scenario!$B$12)-MAX(C168,Scenario!$B$11))/60-IF(AND(C168&gt;=Scenario!$B$11,D168&lt;=Scenario!$B$12),E168,0),0)</f>
        <v>450</v>
      </c>
      <c r="H168" s="9" t="n">
        <f aca="false">(D168-C168)/60-E168</f>
        <v>450</v>
      </c>
    </row>
    <row r="169" customFormat="false" ht="15" hidden="false" customHeight="false" outlineLevel="0" collapsed="false">
      <c r="A169" s="6" t="s">
        <v>8072</v>
      </c>
      <c r="B169" s="6" t="s">
        <v>7897</v>
      </c>
      <c r="C169" s="6" t="n">
        <v>1784498400</v>
      </c>
      <c r="D169" s="6" t="n">
        <v>1784527200</v>
      </c>
      <c r="E169" s="6" t="n">
        <v>30</v>
      </c>
      <c r="F169" s="6" t="n">
        <v>30</v>
      </c>
      <c r="G169" s="9" t="n">
        <f aca="false">IF(MIN(D169,Scenario!$B$12)&gt;MAX(C169,Scenario!$B$11),(MIN(D169,Scenario!$B$12)-MAX(C169,Scenario!$B$11))/60-IF(AND(C169&gt;=Scenario!$B$11,D169&lt;=Scenario!$B$12),E169,0),0)</f>
        <v>450</v>
      </c>
      <c r="H169" s="9" t="n">
        <f aca="false">(D169-C169)/60-E169</f>
        <v>450</v>
      </c>
    </row>
    <row r="170" customFormat="false" ht="15" hidden="false" customHeight="false" outlineLevel="0" collapsed="false">
      <c r="A170" s="6" t="s">
        <v>8073</v>
      </c>
      <c r="B170" s="6" t="s">
        <v>7883</v>
      </c>
      <c r="C170" s="6" t="n">
        <v>1784523600</v>
      </c>
      <c r="D170" s="6" t="n">
        <v>1784552400</v>
      </c>
      <c r="E170" s="6" t="n">
        <v>30</v>
      </c>
      <c r="F170" s="6" t="n">
        <v>30</v>
      </c>
      <c r="G170" s="9" t="n">
        <f aca="false">IF(MIN(D170,Scenario!$B$12)&gt;MAX(C170,Scenario!$B$11),(MIN(D170,Scenario!$B$12)-MAX(C170,Scenario!$B$11))/60-IF(AND(C170&gt;=Scenario!$B$11,D170&lt;=Scenario!$B$12),E170,0),0)</f>
        <v>450</v>
      </c>
      <c r="H170" s="9" t="n">
        <f aca="false">(D170-C170)/60-E170</f>
        <v>450</v>
      </c>
    </row>
    <row r="171" customFormat="false" ht="15" hidden="false" customHeight="false" outlineLevel="0" collapsed="false">
      <c r="A171" s="6" t="s">
        <v>8074</v>
      </c>
      <c r="B171" s="6" t="s">
        <v>7884</v>
      </c>
      <c r="C171" s="6" t="n">
        <v>1784523600</v>
      </c>
      <c r="D171" s="6" t="n">
        <v>1784552400</v>
      </c>
      <c r="E171" s="6" t="n">
        <v>30</v>
      </c>
      <c r="F171" s="6" t="n">
        <v>30</v>
      </c>
      <c r="G171" s="9" t="n">
        <f aca="false">IF(MIN(D171,Scenario!$B$12)&gt;MAX(C171,Scenario!$B$11),(MIN(D171,Scenario!$B$12)-MAX(C171,Scenario!$B$11))/60-IF(AND(C171&gt;=Scenario!$B$11,D171&lt;=Scenario!$B$12),E171,0),0)</f>
        <v>450</v>
      </c>
      <c r="H171" s="9" t="n">
        <f aca="false">(D171-C171)/60-E171</f>
        <v>450</v>
      </c>
    </row>
    <row r="172" customFormat="false" ht="15" hidden="false" customHeight="false" outlineLevel="0" collapsed="false">
      <c r="A172" s="6" t="s">
        <v>8075</v>
      </c>
      <c r="B172" s="6" t="s">
        <v>7882</v>
      </c>
      <c r="C172" s="6" t="n">
        <v>1784523600</v>
      </c>
      <c r="D172" s="6" t="n">
        <v>1784552400</v>
      </c>
      <c r="E172" s="6" t="n">
        <v>30</v>
      </c>
      <c r="F172" s="6" t="n">
        <v>30</v>
      </c>
      <c r="G172" s="9" t="n">
        <f aca="false">IF(MIN(D172,Scenario!$B$12)&gt;MAX(C172,Scenario!$B$11),(MIN(D172,Scenario!$B$12)-MAX(C172,Scenario!$B$11))/60-IF(AND(C172&gt;=Scenario!$B$11,D172&lt;=Scenario!$B$12),E172,0),0)</f>
        <v>450</v>
      </c>
      <c r="H172" s="9" t="n">
        <f aca="false">(D172-C172)/60-E172</f>
        <v>450</v>
      </c>
    </row>
    <row r="173" customFormat="false" ht="15" hidden="false" customHeight="false" outlineLevel="0" collapsed="false">
      <c r="A173" s="6" t="s">
        <v>8076</v>
      </c>
      <c r="B173" s="6" t="s">
        <v>7885</v>
      </c>
      <c r="C173" s="6" t="n">
        <v>1784530800</v>
      </c>
      <c r="D173" s="6" t="n">
        <v>1784559600</v>
      </c>
      <c r="E173" s="6" t="n">
        <v>30</v>
      </c>
      <c r="F173" s="6" t="n">
        <v>30</v>
      </c>
      <c r="G173" s="9" t="n">
        <f aca="false">IF(MIN(D173,Scenario!$B$12)&gt;MAX(C173,Scenario!$B$11),(MIN(D173,Scenario!$B$12)-MAX(C173,Scenario!$B$11))/60-IF(AND(C173&gt;=Scenario!$B$11,D173&lt;=Scenario!$B$12),E173,0),0)</f>
        <v>450</v>
      </c>
      <c r="H173" s="9" t="n">
        <f aca="false">(D173-C173)/60-E173</f>
        <v>450</v>
      </c>
    </row>
    <row r="174" customFormat="false" ht="15" hidden="false" customHeight="false" outlineLevel="0" collapsed="false">
      <c r="A174" s="6" t="s">
        <v>8077</v>
      </c>
      <c r="B174" s="6" t="s">
        <v>7886</v>
      </c>
      <c r="C174" s="6" t="n">
        <v>1784530800</v>
      </c>
      <c r="D174" s="6" t="n">
        <v>1784559600</v>
      </c>
      <c r="E174" s="6" t="n">
        <v>30</v>
      </c>
      <c r="F174" s="6" t="n">
        <v>30</v>
      </c>
      <c r="G174" s="9" t="n">
        <f aca="false">IF(MIN(D174,Scenario!$B$12)&gt;MAX(C174,Scenario!$B$11),(MIN(D174,Scenario!$B$12)-MAX(C174,Scenario!$B$11))/60-IF(AND(C174&gt;=Scenario!$B$11,D174&lt;=Scenario!$B$12),E174,0),0)</f>
        <v>450</v>
      </c>
      <c r="H174" s="9" t="n">
        <f aca="false">(D174-C174)/60-E174</f>
        <v>450</v>
      </c>
    </row>
    <row r="175" customFormat="false" ht="15" hidden="false" customHeight="false" outlineLevel="0" collapsed="false">
      <c r="A175" s="6" t="s">
        <v>8078</v>
      </c>
      <c r="B175" s="6" t="s">
        <v>7888</v>
      </c>
      <c r="C175" s="6" t="n">
        <v>1784530800</v>
      </c>
      <c r="D175" s="6" t="n">
        <v>1784552400</v>
      </c>
      <c r="E175" s="6" t="n">
        <v>30</v>
      </c>
      <c r="F175" s="6" t="n">
        <v>30</v>
      </c>
      <c r="G175" s="9" t="n">
        <f aca="false">IF(MIN(D175,Scenario!$B$12)&gt;MAX(C175,Scenario!$B$11),(MIN(D175,Scenario!$B$12)-MAX(C175,Scenario!$B$11))/60-IF(AND(C175&gt;=Scenario!$B$11,D175&lt;=Scenario!$B$12),E175,0),0)</f>
        <v>330</v>
      </c>
      <c r="H175" s="9" t="n">
        <f aca="false">(D175-C175)/60-E175</f>
        <v>330</v>
      </c>
    </row>
    <row r="176" customFormat="false" ht="15" hidden="false" customHeight="false" outlineLevel="0" collapsed="false">
      <c r="A176" s="6" t="s">
        <v>8079</v>
      </c>
      <c r="B176" s="6" t="s">
        <v>7887</v>
      </c>
      <c r="C176" s="6" t="n">
        <v>1784538000</v>
      </c>
      <c r="D176" s="6" t="n">
        <v>1784566800</v>
      </c>
      <c r="E176" s="6" t="n">
        <v>30</v>
      </c>
      <c r="F176" s="6" t="n">
        <v>30</v>
      </c>
      <c r="G176" s="9" t="n">
        <f aca="false">IF(MIN(D176,Scenario!$B$12)&gt;MAX(C176,Scenario!$B$11),(MIN(D176,Scenario!$B$12)-MAX(C176,Scenario!$B$11))/60-IF(AND(C176&gt;=Scenario!$B$11,D176&lt;=Scenario!$B$12),E176,0),0)</f>
        <v>450</v>
      </c>
      <c r="H176" s="9" t="n">
        <f aca="false">(D176-C176)/60-E176</f>
        <v>450</v>
      </c>
    </row>
    <row r="177" customFormat="false" ht="15" hidden="false" customHeight="false" outlineLevel="0" collapsed="false">
      <c r="A177" s="6" t="s">
        <v>8080</v>
      </c>
      <c r="B177" s="6" t="s">
        <v>7889</v>
      </c>
      <c r="C177" s="6" t="n">
        <v>1784538000</v>
      </c>
      <c r="D177" s="6" t="n">
        <v>1784566800</v>
      </c>
      <c r="E177" s="6" t="n">
        <v>30</v>
      </c>
      <c r="F177" s="6" t="n">
        <v>30</v>
      </c>
      <c r="G177" s="9" t="n">
        <f aca="false">IF(MIN(D177,Scenario!$B$12)&gt;MAX(C177,Scenario!$B$11),(MIN(D177,Scenario!$B$12)-MAX(C177,Scenario!$B$11))/60-IF(AND(C177&gt;=Scenario!$B$11,D177&lt;=Scenario!$B$12),E177,0),0)</f>
        <v>450</v>
      </c>
      <c r="H177" s="9" t="n">
        <f aca="false">(D177-C177)/60-E177</f>
        <v>450</v>
      </c>
    </row>
    <row r="178" customFormat="false" ht="15" hidden="false" customHeight="false" outlineLevel="0" collapsed="false">
      <c r="A178" s="6" t="s">
        <v>8081</v>
      </c>
      <c r="B178" s="6" t="s">
        <v>7891</v>
      </c>
      <c r="C178" s="6" t="n">
        <v>1784548800</v>
      </c>
      <c r="D178" s="6" t="n">
        <v>1784577600</v>
      </c>
      <c r="E178" s="6" t="n">
        <v>30</v>
      </c>
      <c r="F178" s="6" t="n">
        <v>30</v>
      </c>
      <c r="G178" s="9" t="n">
        <f aca="false">IF(MIN(D178,Scenario!$B$12)&gt;MAX(C178,Scenario!$B$11),(MIN(D178,Scenario!$B$12)-MAX(C178,Scenario!$B$11))/60-IF(AND(C178&gt;=Scenario!$B$11,D178&lt;=Scenario!$B$12),E178,0),0)</f>
        <v>450</v>
      </c>
      <c r="H178" s="9" t="n">
        <f aca="false">(D178-C178)/60-E178</f>
        <v>450</v>
      </c>
    </row>
    <row r="179" customFormat="false" ht="15" hidden="false" customHeight="false" outlineLevel="0" collapsed="false">
      <c r="A179" s="6" t="s">
        <v>8082</v>
      </c>
      <c r="B179" s="6" t="s">
        <v>7890</v>
      </c>
      <c r="C179" s="6" t="n">
        <v>1784548800</v>
      </c>
      <c r="D179" s="6" t="n">
        <v>1784577600</v>
      </c>
      <c r="E179" s="6" t="n">
        <v>30</v>
      </c>
      <c r="F179" s="6" t="n">
        <v>30</v>
      </c>
      <c r="G179" s="9" t="n">
        <f aca="false">IF(MIN(D179,Scenario!$B$12)&gt;MAX(C179,Scenario!$B$11),(MIN(D179,Scenario!$B$12)-MAX(C179,Scenario!$B$11))/60-IF(AND(C179&gt;=Scenario!$B$11,D179&lt;=Scenario!$B$12),E179,0),0)</f>
        <v>450</v>
      </c>
      <c r="H179" s="9" t="n">
        <f aca="false">(D179-C179)/60-E179</f>
        <v>450</v>
      </c>
    </row>
    <row r="180" customFormat="false" ht="15" hidden="false" customHeight="false" outlineLevel="0" collapsed="false">
      <c r="A180" s="6" t="s">
        <v>8083</v>
      </c>
      <c r="B180" s="6" t="s">
        <v>7892</v>
      </c>
      <c r="C180" s="6" t="n">
        <v>1784548800</v>
      </c>
      <c r="D180" s="6" t="n">
        <v>1784577600</v>
      </c>
      <c r="E180" s="6" t="n">
        <v>30</v>
      </c>
      <c r="F180" s="6" t="n">
        <v>30</v>
      </c>
      <c r="G180" s="9" t="n">
        <f aca="false">IF(MIN(D180,Scenario!$B$12)&gt;MAX(C180,Scenario!$B$11),(MIN(D180,Scenario!$B$12)-MAX(C180,Scenario!$B$11))/60-IF(AND(C180&gt;=Scenario!$B$11,D180&lt;=Scenario!$B$12),E180,0),0)</f>
        <v>450</v>
      </c>
      <c r="H180" s="9" t="n">
        <f aca="false">(D180-C180)/60-E180</f>
        <v>450</v>
      </c>
    </row>
    <row r="181" customFormat="false" ht="15" hidden="false" customHeight="false" outlineLevel="0" collapsed="false">
      <c r="A181" s="6" t="s">
        <v>8084</v>
      </c>
      <c r="B181" s="6" t="s">
        <v>7893</v>
      </c>
      <c r="C181" s="6" t="n">
        <v>1784563200</v>
      </c>
      <c r="D181" s="6" t="n">
        <v>1784592000</v>
      </c>
      <c r="E181" s="6" t="n">
        <v>30</v>
      </c>
      <c r="F181" s="6" t="n">
        <v>30</v>
      </c>
      <c r="G181" s="9" t="n">
        <f aca="false">IF(MIN(D181,Scenario!$B$12)&gt;MAX(C181,Scenario!$B$11),(MIN(D181,Scenario!$B$12)-MAX(C181,Scenario!$B$11))/60-IF(AND(C181&gt;=Scenario!$B$11,D181&lt;=Scenario!$B$12),E181,0),0)</f>
        <v>450</v>
      </c>
      <c r="H181" s="9" t="n">
        <f aca="false">(D181-C181)/60-E181</f>
        <v>450</v>
      </c>
    </row>
    <row r="182" customFormat="false" ht="15" hidden="false" customHeight="false" outlineLevel="0" collapsed="false">
      <c r="A182" s="6" t="s">
        <v>8085</v>
      </c>
      <c r="B182" s="6" t="s">
        <v>7895</v>
      </c>
      <c r="C182" s="6" t="n">
        <v>1784563200</v>
      </c>
      <c r="D182" s="6" t="n">
        <v>1784592000</v>
      </c>
      <c r="E182" s="6" t="n">
        <v>30</v>
      </c>
      <c r="F182" s="6" t="n">
        <v>30</v>
      </c>
      <c r="G182" s="9" t="n">
        <f aca="false">IF(MIN(D182,Scenario!$B$12)&gt;MAX(C182,Scenario!$B$11),(MIN(D182,Scenario!$B$12)-MAX(C182,Scenario!$B$11))/60-IF(AND(C182&gt;=Scenario!$B$11,D182&lt;=Scenario!$B$12),E182,0),0)</f>
        <v>450</v>
      </c>
      <c r="H182" s="9" t="n">
        <f aca="false">(D182-C182)/60-E182</f>
        <v>450</v>
      </c>
    </row>
    <row r="183" customFormat="false" ht="15" hidden="false" customHeight="false" outlineLevel="0" collapsed="false">
      <c r="A183" s="6" t="s">
        <v>8086</v>
      </c>
      <c r="B183" s="6" t="s">
        <v>7894</v>
      </c>
      <c r="C183" s="6" t="n">
        <v>1784563200</v>
      </c>
      <c r="D183" s="6" t="n">
        <v>1784592000</v>
      </c>
      <c r="E183" s="6" t="n">
        <v>30</v>
      </c>
      <c r="F183" s="6" t="n">
        <v>30</v>
      </c>
      <c r="G183" s="9" t="n">
        <f aca="false">IF(MIN(D183,Scenario!$B$12)&gt;MAX(C183,Scenario!$B$11),(MIN(D183,Scenario!$B$12)-MAX(C183,Scenario!$B$11))/60-IF(AND(C183&gt;=Scenario!$B$11,D183&lt;=Scenario!$B$12),E183,0),0)</f>
        <v>450</v>
      </c>
      <c r="H183" s="9" t="n">
        <f aca="false">(D183-C183)/60-E183</f>
        <v>450</v>
      </c>
    </row>
    <row r="184" customFormat="false" ht="15" hidden="false" customHeight="false" outlineLevel="0" collapsed="false">
      <c r="A184" s="6" t="s">
        <v>8087</v>
      </c>
      <c r="B184" s="6" t="s">
        <v>7896</v>
      </c>
      <c r="C184" s="6" t="n">
        <v>1784570400</v>
      </c>
      <c r="D184" s="6" t="n">
        <v>1784599200</v>
      </c>
      <c r="E184" s="6" t="n">
        <v>30</v>
      </c>
      <c r="F184" s="6" t="n">
        <v>30</v>
      </c>
      <c r="G184" s="9" t="n">
        <f aca="false">IF(MIN(D184,Scenario!$B$12)&gt;MAX(C184,Scenario!$B$11),(MIN(D184,Scenario!$B$12)-MAX(C184,Scenario!$B$11))/60-IF(AND(C184&gt;=Scenario!$B$11,D184&lt;=Scenario!$B$12),E184,0),0)</f>
        <v>450</v>
      </c>
      <c r="H184" s="9" t="n">
        <f aca="false">(D184-C184)/60-E184</f>
        <v>450</v>
      </c>
    </row>
    <row r="185" customFormat="false" ht="15" hidden="false" customHeight="false" outlineLevel="0" collapsed="false">
      <c r="A185" s="6" t="s">
        <v>8088</v>
      </c>
      <c r="B185" s="6" t="s">
        <v>7897</v>
      </c>
      <c r="C185" s="6" t="n">
        <v>1784570400</v>
      </c>
      <c r="D185" s="6" t="n">
        <v>1784599200</v>
      </c>
      <c r="E185" s="6" t="n">
        <v>30</v>
      </c>
      <c r="F185" s="6" t="n">
        <v>30</v>
      </c>
      <c r="G185" s="9" t="n">
        <f aca="false">IF(MIN(D185,Scenario!$B$12)&gt;MAX(C185,Scenario!$B$11),(MIN(D185,Scenario!$B$12)-MAX(C185,Scenario!$B$11))/60-IF(AND(C185&gt;=Scenario!$B$11,D185&lt;=Scenario!$B$12),E185,0),0)</f>
        <v>450</v>
      </c>
      <c r="H185" s="9" t="n">
        <f aca="false">(D185-C185)/60-E185</f>
        <v>450</v>
      </c>
    </row>
    <row r="186" customFormat="false" ht="15" hidden="false" customHeight="false" outlineLevel="0" collapsed="false">
      <c r="A186" s="6" t="s">
        <v>8089</v>
      </c>
      <c r="B186" s="6" t="s">
        <v>7883</v>
      </c>
      <c r="C186" s="6" t="n">
        <v>1784610000</v>
      </c>
      <c r="D186" s="6" t="n">
        <v>1784638800</v>
      </c>
      <c r="E186" s="6" t="n">
        <v>30</v>
      </c>
      <c r="F186" s="6" t="n">
        <v>30</v>
      </c>
      <c r="G186" s="9" t="n">
        <f aca="false">IF(MIN(D186,Scenario!$B$12)&gt;MAX(C186,Scenario!$B$11),(MIN(D186,Scenario!$B$12)-MAX(C186,Scenario!$B$11))/60-IF(AND(C186&gt;=Scenario!$B$11,D186&lt;=Scenario!$B$12),E186,0),0)</f>
        <v>450</v>
      </c>
      <c r="H186" s="9" t="n">
        <f aca="false">(D186-C186)/60-E186</f>
        <v>450</v>
      </c>
    </row>
    <row r="187" customFormat="false" ht="15" hidden="false" customHeight="false" outlineLevel="0" collapsed="false">
      <c r="A187" s="6" t="s">
        <v>8090</v>
      </c>
      <c r="B187" s="6" t="s">
        <v>7884</v>
      </c>
      <c r="C187" s="6" t="n">
        <v>1784610000</v>
      </c>
      <c r="D187" s="6" t="n">
        <v>1784638800</v>
      </c>
      <c r="E187" s="6" t="n">
        <v>30</v>
      </c>
      <c r="F187" s="6" t="n">
        <v>30</v>
      </c>
      <c r="G187" s="9" t="n">
        <f aca="false">IF(MIN(D187,Scenario!$B$12)&gt;MAX(C187,Scenario!$B$11),(MIN(D187,Scenario!$B$12)-MAX(C187,Scenario!$B$11))/60-IF(AND(C187&gt;=Scenario!$B$11,D187&lt;=Scenario!$B$12),E187,0),0)</f>
        <v>450</v>
      </c>
      <c r="H187" s="9" t="n">
        <f aca="false">(D187-C187)/60-E187</f>
        <v>450</v>
      </c>
    </row>
    <row r="188" customFormat="false" ht="15" hidden="false" customHeight="false" outlineLevel="0" collapsed="false">
      <c r="A188" s="6" t="s">
        <v>8091</v>
      </c>
      <c r="B188" s="6" t="s">
        <v>7882</v>
      </c>
      <c r="C188" s="6" t="n">
        <v>1784610000</v>
      </c>
      <c r="D188" s="6" t="n">
        <v>1784638800</v>
      </c>
      <c r="E188" s="6" t="n">
        <v>30</v>
      </c>
      <c r="F188" s="6" t="n">
        <v>30</v>
      </c>
      <c r="G188" s="9" t="n">
        <f aca="false">IF(MIN(D188,Scenario!$B$12)&gt;MAX(C188,Scenario!$B$11),(MIN(D188,Scenario!$B$12)-MAX(C188,Scenario!$B$11))/60-IF(AND(C188&gt;=Scenario!$B$11,D188&lt;=Scenario!$B$12),E188,0),0)</f>
        <v>450</v>
      </c>
      <c r="H188" s="9" t="n">
        <f aca="false">(D188-C188)/60-E188</f>
        <v>450</v>
      </c>
    </row>
    <row r="189" customFormat="false" ht="15" hidden="false" customHeight="false" outlineLevel="0" collapsed="false">
      <c r="A189" s="6" t="s">
        <v>8092</v>
      </c>
      <c r="B189" s="6" t="s">
        <v>7898</v>
      </c>
      <c r="C189" s="6" t="n">
        <v>1784617200</v>
      </c>
      <c r="D189" s="6" t="n">
        <v>1784646000</v>
      </c>
      <c r="E189" s="6" t="n">
        <v>30</v>
      </c>
      <c r="F189" s="6" t="n">
        <v>30</v>
      </c>
      <c r="G189" s="9" t="n">
        <f aca="false">IF(MIN(D189,Scenario!$B$12)&gt;MAX(C189,Scenario!$B$11),(MIN(D189,Scenario!$B$12)-MAX(C189,Scenario!$B$11))/60-IF(AND(C189&gt;=Scenario!$B$11,D189&lt;=Scenario!$B$12),E189,0),0)</f>
        <v>450</v>
      </c>
      <c r="H189" s="9" t="n">
        <f aca="false">(D189-C189)/60-E189</f>
        <v>450</v>
      </c>
    </row>
    <row r="190" customFormat="false" ht="15" hidden="false" customHeight="false" outlineLevel="0" collapsed="false">
      <c r="A190" s="6" t="s">
        <v>8093</v>
      </c>
      <c r="B190" s="6" t="s">
        <v>7885</v>
      </c>
      <c r="C190" s="6" t="n">
        <v>1784617200</v>
      </c>
      <c r="D190" s="6" t="n">
        <v>1784646000</v>
      </c>
      <c r="E190" s="6" t="n">
        <v>30</v>
      </c>
      <c r="F190" s="6" t="n">
        <v>30</v>
      </c>
      <c r="G190" s="9" t="n">
        <f aca="false">IF(MIN(D190,Scenario!$B$12)&gt;MAX(C190,Scenario!$B$11),(MIN(D190,Scenario!$B$12)-MAX(C190,Scenario!$B$11))/60-IF(AND(C190&gt;=Scenario!$B$11,D190&lt;=Scenario!$B$12),E190,0),0)</f>
        <v>450</v>
      </c>
      <c r="H190" s="9" t="n">
        <f aca="false">(D190-C190)/60-E190</f>
        <v>450</v>
      </c>
    </row>
    <row r="191" customFormat="false" ht="15" hidden="false" customHeight="false" outlineLevel="0" collapsed="false">
      <c r="A191" s="6" t="s">
        <v>8094</v>
      </c>
      <c r="B191" s="6" t="s">
        <v>7886</v>
      </c>
      <c r="C191" s="6" t="n">
        <v>1784617200</v>
      </c>
      <c r="D191" s="6" t="n">
        <v>1784646000</v>
      </c>
      <c r="E191" s="6" t="n">
        <v>30</v>
      </c>
      <c r="F191" s="6" t="n">
        <v>30</v>
      </c>
      <c r="G191" s="9" t="n">
        <f aca="false">IF(MIN(D191,Scenario!$B$12)&gt;MAX(C191,Scenario!$B$11),(MIN(D191,Scenario!$B$12)-MAX(C191,Scenario!$B$11))/60-IF(AND(C191&gt;=Scenario!$B$11,D191&lt;=Scenario!$B$12),E191,0),0)</f>
        <v>450</v>
      </c>
      <c r="H191" s="9" t="n">
        <f aca="false">(D191-C191)/60-E191</f>
        <v>450</v>
      </c>
    </row>
    <row r="192" customFormat="false" ht="15" hidden="false" customHeight="false" outlineLevel="0" collapsed="false">
      <c r="A192" s="6" t="s">
        <v>8095</v>
      </c>
      <c r="B192" s="6" t="s">
        <v>7888</v>
      </c>
      <c r="C192" s="6" t="n">
        <v>1784617200</v>
      </c>
      <c r="D192" s="6" t="n">
        <v>1784638800</v>
      </c>
      <c r="E192" s="6" t="n">
        <v>30</v>
      </c>
      <c r="F192" s="6" t="n">
        <v>30</v>
      </c>
      <c r="G192" s="9" t="n">
        <f aca="false">IF(MIN(D192,Scenario!$B$12)&gt;MAX(C192,Scenario!$B$11),(MIN(D192,Scenario!$B$12)-MAX(C192,Scenario!$B$11))/60-IF(AND(C192&gt;=Scenario!$B$11,D192&lt;=Scenario!$B$12),E192,0),0)</f>
        <v>330</v>
      </c>
      <c r="H192" s="9" t="n">
        <f aca="false">(D192-C192)/60-E192</f>
        <v>330</v>
      </c>
    </row>
    <row r="193" customFormat="false" ht="15" hidden="false" customHeight="false" outlineLevel="0" collapsed="false">
      <c r="A193" s="6" t="s">
        <v>8096</v>
      </c>
      <c r="B193" s="6" t="s">
        <v>7887</v>
      </c>
      <c r="C193" s="6" t="n">
        <v>1784624400</v>
      </c>
      <c r="D193" s="6" t="n">
        <v>1784653200</v>
      </c>
      <c r="E193" s="6" t="n">
        <v>30</v>
      </c>
      <c r="F193" s="6" t="n">
        <v>30</v>
      </c>
      <c r="G193" s="9" t="n">
        <f aca="false">IF(MIN(D193,Scenario!$B$12)&gt;MAX(C193,Scenario!$B$11),(MIN(D193,Scenario!$B$12)-MAX(C193,Scenario!$B$11))/60-IF(AND(C193&gt;=Scenario!$B$11,D193&lt;=Scenario!$B$12),E193,0),0)</f>
        <v>450</v>
      </c>
      <c r="H193" s="9" t="n">
        <f aca="false">(D193-C193)/60-E193</f>
        <v>450</v>
      </c>
    </row>
    <row r="194" customFormat="false" ht="15" hidden="false" customHeight="false" outlineLevel="0" collapsed="false">
      <c r="A194" s="6" t="s">
        <v>8097</v>
      </c>
      <c r="B194" s="6" t="s">
        <v>7889</v>
      </c>
      <c r="C194" s="6" t="n">
        <v>1784624400</v>
      </c>
      <c r="D194" s="6" t="n">
        <v>1784653200</v>
      </c>
      <c r="E194" s="6" t="n">
        <v>30</v>
      </c>
      <c r="F194" s="6" t="n">
        <v>30</v>
      </c>
      <c r="G194" s="9" t="n">
        <f aca="false">IF(MIN(D194,Scenario!$B$12)&gt;MAX(C194,Scenario!$B$11),(MIN(D194,Scenario!$B$12)-MAX(C194,Scenario!$B$11))/60-IF(AND(C194&gt;=Scenario!$B$11,D194&lt;=Scenario!$B$12),E194,0),0)</f>
        <v>450</v>
      </c>
      <c r="H194" s="9" t="n">
        <f aca="false">(D194-C194)/60-E194</f>
        <v>450</v>
      </c>
    </row>
    <row r="195" customFormat="false" ht="15" hidden="false" customHeight="false" outlineLevel="0" collapsed="false">
      <c r="A195" s="6" t="s">
        <v>8098</v>
      </c>
      <c r="B195" s="6" t="s">
        <v>7891</v>
      </c>
      <c r="C195" s="6" t="n">
        <v>1784635200</v>
      </c>
      <c r="D195" s="6" t="n">
        <v>1784664000</v>
      </c>
      <c r="E195" s="6" t="n">
        <v>30</v>
      </c>
      <c r="F195" s="6" t="n">
        <v>30</v>
      </c>
      <c r="G195" s="9" t="n">
        <f aca="false">IF(MIN(D195,Scenario!$B$12)&gt;MAX(C195,Scenario!$B$11),(MIN(D195,Scenario!$B$12)-MAX(C195,Scenario!$B$11))/60-IF(AND(C195&gt;=Scenario!$B$11,D195&lt;=Scenario!$B$12),E195,0),0)</f>
        <v>450</v>
      </c>
      <c r="H195" s="9" t="n">
        <f aca="false">(D195-C195)/60-E195</f>
        <v>450</v>
      </c>
    </row>
    <row r="196" customFormat="false" ht="15" hidden="false" customHeight="false" outlineLevel="0" collapsed="false">
      <c r="A196" s="6" t="s">
        <v>8099</v>
      </c>
      <c r="B196" s="6" t="s">
        <v>7890</v>
      </c>
      <c r="C196" s="6" t="n">
        <v>1784635200</v>
      </c>
      <c r="D196" s="6" t="n">
        <v>1784664000</v>
      </c>
      <c r="E196" s="6" t="n">
        <v>30</v>
      </c>
      <c r="F196" s="6" t="n">
        <v>30</v>
      </c>
      <c r="G196" s="9" t="n">
        <f aca="false">IF(MIN(D196,Scenario!$B$12)&gt;MAX(C196,Scenario!$B$11),(MIN(D196,Scenario!$B$12)-MAX(C196,Scenario!$B$11))/60-IF(AND(C196&gt;=Scenario!$B$11,D196&lt;=Scenario!$B$12),E196,0),0)</f>
        <v>450</v>
      </c>
      <c r="H196" s="9" t="n">
        <f aca="false">(D196-C196)/60-E196</f>
        <v>450</v>
      </c>
    </row>
    <row r="197" customFormat="false" ht="15" hidden="false" customHeight="false" outlineLevel="0" collapsed="false">
      <c r="A197" s="6" t="s">
        <v>8100</v>
      </c>
      <c r="B197" s="6" t="s">
        <v>7892</v>
      </c>
      <c r="C197" s="6" t="n">
        <v>1784635200</v>
      </c>
      <c r="D197" s="6" t="n">
        <v>1784664000</v>
      </c>
      <c r="E197" s="6" t="n">
        <v>30</v>
      </c>
      <c r="F197" s="6" t="n">
        <v>30</v>
      </c>
      <c r="G197" s="9" t="n">
        <f aca="false">IF(MIN(D197,Scenario!$B$12)&gt;MAX(C197,Scenario!$B$11),(MIN(D197,Scenario!$B$12)-MAX(C197,Scenario!$B$11))/60-IF(AND(C197&gt;=Scenario!$B$11,D197&lt;=Scenario!$B$12),E197,0),0)</f>
        <v>450</v>
      </c>
      <c r="H197" s="9" t="n">
        <f aca="false">(D197-C197)/60-E197</f>
        <v>450</v>
      </c>
    </row>
    <row r="198" customFormat="false" ht="15" hidden="false" customHeight="false" outlineLevel="0" collapsed="false">
      <c r="A198" s="6" t="s">
        <v>8101</v>
      </c>
      <c r="B198" s="6" t="s">
        <v>7899</v>
      </c>
      <c r="C198" s="6" t="n">
        <v>1784649600</v>
      </c>
      <c r="D198" s="6" t="n">
        <v>1784671200</v>
      </c>
      <c r="E198" s="6" t="n">
        <v>30</v>
      </c>
      <c r="F198" s="6" t="n">
        <v>30</v>
      </c>
      <c r="G198" s="9" t="n">
        <f aca="false">IF(MIN(D198,Scenario!$B$12)&gt;MAX(C198,Scenario!$B$11),(MIN(D198,Scenario!$B$12)-MAX(C198,Scenario!$B$11))/60-IF(AND(C198&gt;=Scenario!$B$11,D198&lt;=Scenario!$B$12),E198,0),0)</f>
        <v>330</v>
      </c>
      <c r="H198" s="9" t="n">
        <f aca="false">(D198-C198)/60-E198</f>
        <v>330</v>
      </c>
    </row>
    <row r="199" customFormat="false" ht="15" hidden="false" customHeight="false" outlineLevel="0" collapsed="false">
      <c r="A199" s="6" t="s">
        <v>8102</v>
      </c>
      <c r="B199" s="6" t="s">
        <v>7893</v>
      </c>
      <c r="C199" s="6" t="n">
        <v>1784649600</v>
      </c>
      <c r="D199" s="6" t="n">
        <v>1784678400</v>
      </c>
      <c r="E199" s="6" t="n">
        <v>30</v>
      </c>
      <c r="F199" s="6" t="n">
        <v>30</v>
      </c>
      <c r="G199" s="9" t="n">
        <f aca="false">IF(MIN(D199,Scenario!$B$12)&gt;MAX(C199,Scenario!$B$11),(MIN(D199,Scenario!$B$12)-MAX(C199,Scenario!$B$11))/60-IF(AND(C199&gt;=Scenario!$B$11,D199&lt;=Scenario!$B$12),E199,0),0)</f>
        <v>450</v>
      </c>
      <c r="H199" s="9" t="n">
        <f aca="false">(D199-C199)/60-E199</f>
        <v>450</v>
      </c>
    </row>
    <row r="200" customFormat="false" ht="15" hidden="false" customHeight="false" outlineLevel="0" collapsed="false">
      <c r="A200" s="6" t="s">
        <v>8103</v>
      </c>
      <c r="B200" s="6" t="s">
        <v>7895</v>
      </c>
      <c r="C200" s="6" t="n">
        <v>1784649600</v>
      </c>
      <c r="D200" s="6" t="n">
        <v>1784678400</v>
      </c>
      <c r="E200" s="6" t="n">
        <v>30</v>
      </c>
      <c r="F200" s="6" t="n">
        <v>30</v>
      </c>
      <c r="G200" s="9" t="n">
        <f aca="false">IF(MIN(D200,Scenario!$B$12)&gt;MAX(C200,Scenario!$B$11),(MIN(D200,Scenario!$B$12)-MAX(C200,Scenario!$B$11))/60-IF(AND(C200&gt;=Scenario!$B$11,D200&lt;=Scenario!$B$12),E200,0),0)</f>
        <v>450</v>
      </c>
      <c r="H200" s="9" t="n">
        <f aca="false">(D200-C200)/60-E200</f>
        <v>450</v>
      </c>
    </row>
    <row r="201" customFormat="false" ht="15" hidden="false" customHeight="false" outlineLevel="0" collapsed="false">
      <c r="A201" s="6" t="s">
        <v>8104</v>
      </c>
      <c r="B201" s="6" t="s">
        <v>7894</v>
      </c>
      <c r="C201" s="6" t="n">
        <v>1784649600</v>
      </c>
      <c r="D201" s="6" t="n">
        <v>1784678400</v>
      </c>
      <c r="E201" s="6" t="n">
        <v>30</v>
      </c>
      <c r="F201" s="6" t="n">
        <v>30</v>
      </c>
      <c r="G201" s="9" t="n">
        <f aca="false">IF(MIN(D201,Scenario!$B$12)&gt;MAX(C201,Scenario!$B$11),(MIN(D201,Scenario!$B$12)-MAX(C201,Scenario!$B$11))/60-IF(AND(C201&gt;=Scenario!$B$11,D201&lt;=Scenario!$B$12),E201,0),0)</f>
        <v>450</v>
      </c>
      <c r="H201" s="9" t="n">
        <f aca="false">(D201-C201)/60-E201</f>
        <v>450</v>
      </c>
    </row>
    <row r="202" customFormat="false" ht="15" hidden="false" customHeight="false" outlineLevel="0" collapsed="false">
      <c r="A202" s="6" t="s">
        <v>8105</v>
      </c>
      <c r="B202" s="6" t="s">
        <v>7896</v>
      </c>
      <c r="C202" s="6" t="n">
        <v>1784656800</v>
      </c>
      <c r="D202" s="6" t="n">
        <v>1784685600</v>
      </c>
      <c r="E202" s="6" t="n">
        <v>30</v>
      </c>
      <c r="F202" s="6" t="n">
        <v>30</v>
      </c>
      <c r="G202" s="9" t="n">
        <f aca="false">IF(MIN(D202,Scenario!$B$12)&gt;MAX(C202,Scenario!$B$11),(MIN(D202,Scenario!$B$12)-MAX(C202,Scenario!$B$11))/60-IF(AND(C202&gt;=Scenario!$B$11,D202&lt;=Scenario!$B$12),E202,0),0)</f>
        <v>450</v>
      </c>
      <c r="H202" s="9" t="n">
        <f aca="false">(D202-C202)/60-E202</f>
        <v>450</v>
      </c>
    </row>
    <row r="203" customFormat="false" ht="15" hidden="false" customHeight="false" outlineLevel="0" collapsed="false">
      <c r="A203" s="6" t="s">
        <v>8106</v>
      </c>
      <c r="B203" s="6" t="s">
        <v>7897</v>
      </c>
      <c r="C203" s="6" t="n">
        <v>1784656800</v>
      </c>
      <c r="D203" s="6" t="n">
        <v>1784685600</v>
      </c>
      <c r="E203" s="6" t="n">
        <v>30</v>
      </c>
      <c r="F203" s="6" t="n">
        <v>30</v>
      </c>
      <c r="G203" s="9" t="n">
        <f aca="false">IF(MIN(D203,Scenario!$B$12)&gt;MAX(C203,Scenario!$B$11),(MIN(D203,Scenario!$B$12)-MAX(C203,Scenario!$B$11))/60-IF(AND(C203&gt;=Scenario!$B$11,D203&lt;=Scenario!$B$12),E203,0),0)</f>
        <v>450</v>
      </c>
      <c r="H203" s="9" t="n">
        <f aca="false">(D203-C203)/60-E203</f>
        <v>450</v>
      </c>
    </row>
    <row r="204" customFormat="false" ht="15" hidden="false" customHeight="false" outlineLevel="0" collapsed="false">
      <c r="A204" s="6" t="s">
        <v>8107</v>
      </c>
      <c r="B204" s="6" t="s">
        <v>7883</v>
      </c>
      <c r="C204" s="6" t="n">
        <v>1784696400</v>
      </c>
      <c r="D204" s="6" t="n">
        <v>1784725200</v>
      </c>
      <c r="E204" s="6" t="n">
        <v>30</v>
      </c>
      <c r="F204" s="6" t="n">
        <v>30</v>
      </c>
      <c r="G204" s="9" t="n">
        <f aca="false">IF(MIN(D204,Scenario!$B$12)&gt;MAX(C204,Scenario!$B$11),(MIN(D204,Scenario!$B$12)-MAX(C204,Scenario!$B$11))/60-IF(AND(C204&gt;=Scenario!$B$11,D204&lt;=Scenario!$B$12),E204,0),0)</f>
        <v>450</v>
      </c>
      <c r="H204" s="9" t="n">
        <f aca="false">(D204-C204)/60-E204</f>
        <v>450</v>
      </c>
    </row>
    <row r="205" customFormat="false" ht="15" hidden="false" customHeight="false" outlineLevel="0" collapsed="false">
      <c r="A205" s="6" t="s">
        <v>8108</v>
      </c>
      <c r="B205" s="6" t="s">
        <v>7884</v>
      </c>
      <c r="C205" s="6" t="n">
        <v>1784696400</v>
      </c>
      <c r="D205" s="6" t="n">
        <v>1784725200</v>
      </c>
      <c r="E205" s="6" t="n">
        <v>30</v>
      </c>
      <c r="F205" s="6" t="n">
        <v>30</v>
      </c>
      <c r="G205" s="9" t="n">
        <f aca="false">IF(MIN(D205,Scenario!$B$12)&gt;MAX(C205,Scenario!$B$11),(MIN(D205,Scenario!$B$12)-MAX(C205,Scenario!$B$11))/60-IF(AND(C205&gt;=Scenario!$B$11,D205&lt;=Scenario!$B$12),E205,0),0)</f>
        <v>450</v>
      </c>
      <c r="H205" s="9" t="n">
        <f aca="false">(D205-C205)/60-E205</f>
        <v>450</v>
      </c>
    </row>
    <row r="206" customFormat="false" ht="15" hidden="false" customHeight="false" outlineLevel="0" collapsed="false">
      <c r="A206" s="6" t="s">
        <v>8109</v>
      </c>
      <c r="B206" s="6" t="s">
        <v>7882</v>
      </c>
      <c r="C206" s="6" t="n">
        <v>1784696400</v>
      </c>
      <c r="D206" s="6" t="n">
        <v>1784725200</v>
      </c>
      <c r="E206" s="6" t="n">
        <v>30</v>
      </c>
      <c r="F206" s="6" t="n">
        <v>30</v>
      </c>
      <c r="G206" s="9" t="n">
        <f aca="false">IF(MIN(D206,Scenario!$B$12)&gt;MAX(C206,Scenario!$B$11),(MIN(D206,Scenario!$B$12)-MAX(C206,Scenario!$B$11))/60-IF(AND(C206&gt;=Scenario!$B$11,D206&lt;=Scenario!$B$12),E206,0),0)</f>
        <v>450</v>
      </c>
      <c r="H206" s="9" t="n">
        <f aca="false">(D206-C206)/60-E206</f>
        <v>450</v>
      </c>
    </row>
    <row r="207" customFormat="false" ht="15" hidden="false" customHeight="false" outlineLevel="0" collapsed="false">
      <c r="A207" s="6" t="s">
        <v>8110</v>
      </c>
      <c r="B207" s="6" t="s">
        <v>7898</v>
      </c>
      <c r="C207" s="6" t="n">
        <v>1784703600</v>
      </c>
      <c r="D207" s="6" t="n">
        <v>1784732400</v>
      </c>
      <c r="E207" s="6" t="n">
        <v>30</v>
      </c>
      <c r="F207" s="6" t="n">
        <v>30</v>
      </c>
      <c r="G207" s="9" t="n">
        <f aca="false">IF(MIN(D207,Scenario!$B$12)&gt;MAX(C207,Scenario!$B$11),(MIN(D207,Scenario!$B$12)-MAX(C207,Scenario!$B$11))/60-IF(AND(C207&gt;=Scenario!$B$11,D207&lt;=Scenario!$B$12),E207,0),0)</f>
        <v>450</v>
      </c>
      <c r="H207" s="9" t="n">
        <f aca="false">(D207-C207)/60-E207</f>
        <v>450</v>
      </c>
    </row>
    <row r="208" customFormat="false" ht="15" hidden="false" customHeight="false" outlineLevel="0" collapsed="false">
      <c r="A208" s="6" t="s">
        <v>8111</v>
      </c>
      <c r="B208" s="6" t="s">
        <v>7885</v>
      </c>
      <c r="C208" s="6" t="n">
        <v>1784703600</v>
      </c>
      <c r="D208" s="6" t="n">
        <v>1784732400</v>
      </c>
      <c r="E208" s="6" t="n">
        <v>30</v>
      </c>
      <c r="F208" s="6" t="n">
        <v>30</v>
      </c>
      <c r="G208" s="9" t="n">
        <f aca="false">IF(MIN(D208,Scenario!$B$12)&gt;MAX(C208,Scenario!$B$11),(MIN(D208,Scenario!$B$12)-MAX(C208,Scenario!$B$11))/60-IF(AND(C208&gt;=Scenario!$B$11,D208&lt;=Scenario!$B$12),E208,0),0)</f>
        <v>450</v>
      </c>
      <c r="H208" s="9" t="n">
        <f aca="false">(D208-C208)/60-E208</f>
        <v>450</v>
      </c>
    </row>
    <row r="209" customFormat="false" ht="15" hidden="false" customHeight="false" outlineLevel="0" collapsed="false">
      <c r="A209" s="6" t="s">
        <v>8112</v>
      </c>
      <c r="B209" s="6" t="s">
        <v>7886</v>
      </c>
      <c r="C209" s="6" t="n">
        <v>1784703600</v>
      </c>
      <c r="D209" s="6" t="n">
        <v>1784732400</v>
      </c>
      <c r="E209" s="6" t="n">
        <v>30</v>
      </c>
      <c r="F209" s="6" t="n">
        <v>30</v>
      </c>
      <c r="G209" s="9" t="n">
        <f aca="false">IF(MIN(D209,Scenario!$B$12)&gt;MAX(C209,Scenario!$B$11),(MIN(D209,Scenario!$B$12)-MAX(C209,Scenario!$B$11))/60-IF(AND(C209&gt;=Scenario!$B$11,D209&lt;=Scenario!$B$12),E209,0),0)</f>
        <v>450</v>
      </c>
      <c r="H209" s="9" t="n">
        <f aca="false">(D209-C209)/60-E209</f>
        <v>450</v>
      </c>
    </row>
    <row r="210" customFormat="false" ht="15" hidden="false" customHeight="false" outlineLevel="0" collapsed="false">
      <c r="A210" s="6" t="s">
        <v>8113</v>
      </c>
      <c r="B210" s="6" t="s">
        <v>7888</v>
      </c>
      <c r="C210" s="6" t="n">
        <v>1784703600</v>
      </c>
      <c r="D210" s="6" t="n">
        <v>1784725200</v>
      </c>
      <c r="E210" s="6" t="n">
        <v>30</v>
      </c>
      <c r="F210" s="6" t="n">
        <v>30</v>
      </c>
      <c r="G210" s="9" t="n">
        <f aca="false">IF(MIN(D210,Scenario!$B$12)&gt;MAX(C210,Scenario!$B$11),(MIN(D210,Scenario!$B$12)-MAX(C210,Scenario!$B$11))/60-IF(AND(C210&gt;=Scenario!$B$11,D210&lt;=Scenario!$B$12),E210,0),0)</f>
        <v>330</v>
      </c>
      <c r="H210" s="9" t="n">
        <f aca="false">(D210-C210)/60-E210</f>
        <v>330</v>
      </c>
    </row>
    <row r="211" customFormat="false" ht="15" hidden="false" customHeight="false" outlineLevel="0" collapsed="false">
      <c r="A211" s="6" t="s">
        <v>8114</v>
      </c>
      <c r="B211" s="6" t="s">
        <v>7887</v>
      </c>
      <c r="C211" s="6" t="n">
        <v>1784710800</v>
      </c>
      <c r="D211" s="6" t="n">
        <v>1784739600</v>
      </c>
      <c r="E211" s="6" t="n">
        <v>30</v>
      </c>
      <c r="F211" s="6" t="n">
        <v>30</v>
      </c>
      <c r="G211" s="9" t="n">
        <f aca="false">IF(MIN(D211,Scenario!$B$12)&gt;MAX(C211,Scenario!$B$11),(MIN(D211,Scenario!$B$12)-MAX(C211,Scenario!$B$11))/60-IF(AND(C211&gt;=Scenario!$B$11,D211&lt;=Scenario!$B$12),E211,0),0)</f>
        <v>450</v>
      </c>
      <c r="H211" s="9" t="n">
        <f aca="false">(D211-C211)/60-E211</f>
        <v>450</v>
      </c>
    </row>
    <row r="212" customFormat="false" ht="15" hidden="false" customHeight="false" outlineLevel="0" collapsed="false">
      <c r="A212" s="6" t="s">
        <v>8115</v>
      </c>
      <c r="B212" s="6" t="s">
        <v>7889</v>
      </c>
      <c r="C212" s="6" t="n">
        <v>1784710800</v>
      </c>
      <c r="D212" s="6" t="n">
        <v>1784739600</v>
      </c>
      <c r="E212" s="6" t="n">
        <v>30</v>
      </c>
      <c r="F212" s="6" t="n">
        <v>30</v>
      </c>
      <c r="G212" s="9" t="n">
        <f aca="false">IF(MIN(D212,Scenario!$B$12)&gt;MAX(C212,Scenario!$B$11),(MIN(D212,Scenario!$B$12)-MAX(C212,Scenario!$B$11))/60-IF(AND(C212&gt;=Scenario!$B$11,D212&lt;=Scenario!$B$12),E212,0),0)</f>
        <v>450</v>
      </c>
      <c r="H212" s="9" t="n">
        <f aca="false">(D212-C212)/60-E212</f>
        <v>450</v>
      </c>
    </row>
    <row r="213" customFormat="false" ht="15" hidden="false" customHeight="false" outlineLevel="0" collapsed="false">
      <c r="A213" s="6" t="s">
        <v>8116</v>
      </c>
      <c r="B213" s="6" t="s">
        <v>7891</v>
      </c>
      <c r="C213" s="6" t="n">
        <v>1784721600</v>
      </c>
      <c r="D213" s="6" t="n">
        <v>1784750400</v>
      </c>
      <c r="E213" s="6" t="n">
        <v>30</v>
      </c>
      <c r="F213" s="6" t="n">
        <v>30</v>
      </c>
      <c r="G213" s="9" t="n">
        <f aca="false">IF(MIN(D213,Scenario!$B$12)&gt;MAX(C213,Scenario!$B$11),(MIN(D213,Scenario!$B$12)-MAX(C213,Scenario!$B$11))/60-IF(AND(C213&gt;=Scenario!$B$11,D213&lt;=Scenario!$B$12),E213,0),0)</f>
        <v>450</v>
      </c>
      <c r="H213" s="9" t="n">
        <f aca="false">(D213-C213)/60-E213</f>
        <v>450</v>
      </c>
    </row>
    <row r="214" customFormat="false" ht="15" hidden="false" customHeight="false" outlineLevel="0" collapsed="false">
      <c r="A214" s="6" t="s">
        <v>8117</v>
      </c>
      <c r="B214" s="6" t="s">
        <v>7890</v>
      </c>
      <c r="C214" s="6" t="n">
        <v>1784721600</v>
      </c>
      <c r="D214" s="6" t="n">
        <v>1784750400</v>
      </c>
      <c r="E214" s="6" t="n">
        <v>30</v>
      </c>
      <c r="F214" s="6" t="n">
        <v>30</v>
      </c>
      <c r="G214" s="9" t="n">
        <f aca="false">IF(MIN(D214,Scenario!$B$12)&gt;MAX(C214,Scenario!$B$11),(MIN(D214,Scenario!$B$12)-MAX(C214,Scenario!$B$11))/60-IF(AND(C214&gt;=Scenario!$B$11,D214&lt;=Scenario!$B$12),E214,0),0)</f>
        <v>450</v>
      </c>
      <c r="H214" s="9" t="n">
        <f aca="false">(D214-C214)/60-E214</f>
        <v>450</v>
      </c>
    </row>
    <row r="215" customFormat="false" ht="15" hidden="false" customHeight="false" outlineLevel="0" collapsed="false">
      <c r="A215" s="6" t="s">
        <v>8118</v>
      </c>
      <c r="B215" s="6" t="s">
        <v>7892</v>
      </c>
      <c r="C215" s="6" t="n">
        <v>1784721600</v>
      </c>
      <c r="D215" s="6" t="n">
        <v>1784750400</v>
      </c>
      <c r="E215" s="6" t="n">
        <v>30</v>
      </c>
      <c r="F215" s="6" t="n">
        <v>30</v>
      </c>
      <c r="G215" s="9" t="n">
        <f aca="false">IF(MIN(D215,Scenario!$B$12)&gt;MAX(C215,Scenario!$B$11),(MIN(D215,Scenario!$B$12)-MAX(C215,Scenario!$B$11))/60-IF(AND(C215&gt;=Scenario!$B$11,D215&lt;=Scenario!$B$12),E215,0),0)</f>
        <v>450</v>
      </c>
      <c r="H215" s="9" t="n">
        <f aca="false">(D215-C215)/60-E215</f>
        <v>450</v>
      </c>
    </row>
    <row r="216" customFormat="false" ht="15" hidden="false" customHeight="false" outlineLevel="0" collapsed="false">
      <c r="A216" s="6" t="s">
        <v>8119</v>
      </c>
      <c r="B216" s="6" t="s">
        <v>7899</v>
      </c>
      <c r="C216" s="6" t="n">
        <v>1784736000</v>
      </c>
      <c r="D216" s="6" t="n">
        <v>1784757600</v>
      </c>
      <c r="E216" s="6" t="n">
        <v>30</v>
      </c>
      <c r="F216" s="6" t="n">
        <v>30</v>
      </c>
      <c r="G216" s="9" t="n">
        <f aca="false">IF(MIN(D216,Scenario!$B$12)&gt;MAX(C216,Scenario!$B$11),(MIN(D216,Scenario!$B$12)-MAX(C216,Scenario!$B$11))/60-IF(AND(C216&gt;=Scenario!$B$11,D216&lt;=Scenario!$B$12),E216,0),0)</f>
        <v>330</v>
      </c>
      <c r="H216" s="9" t="n">
        <f aca="false">(D216-C216)/60-E216</f>
        <v>330</v>
      </c>
    </row>
    <row r="217" customFormat="false" ht="15" hidden="false" customHeight="false" outlineLevel="0" collapsed="false">
      <c r="A217" s="6" t="s">
        <v>8120</v>
      </c>
      <c r="B217" s="6" t="s">
        <v>7893</v>
      </c>
      <c r="C217" s="6" t="n">
        <v>1784736000</v>
      </c>
      <c r="D217" s="6" t="n">
        <v>1784764800</v>
      </c>
      <c r="E217" s="6" t="n">
        <v>30</v>
      </c>
      <c r="F217" s="6" t="n">
        <v>30</v>
      </c>
      <c r="G217" s="9" t="n">
        <f aca="false">IF(MIN(D217,Scenario!$B$12)&gt;MAX(C217,Scenario!$B$11),(MIN(D217,Scenario!$B$12)-MAX(C217,Scenario!$B$11))/60-IF(AND(C217&gt;=Scenario!$B$11,D217&lt;=Scenario!$B$12),E217,0),0)</f>
        <v>450</v>
      </c>
      <c r="H217" s="9" t="n">
        <f aca="false">(D217-C217)/60-E217</f>
        <v>450</v>
      </c>
    </row>
    <row r="218" customFormat="false" ht="15" hidden="false" customHeight="false" outlineLevel="0" collapsed="false">
      <c r="A218" s="6" t="s">
        <v>8121</v>
      </c>
      <c r="B218" s="6" t="s">
        <v>7895</v>
      </c>
      <c r="C218" s="6" t="n">
        <v>1784736000</v>
      </c>
      <c r="D218" s="6" t="n">
        <v>1784764800</v>
      </c>
      <c r="E218" s="6" t="n">
        <v>30</v>
      </c>
      <c r="F218" s="6" t="n">
        <v>30</v>
      </c>
      <c r="G218" s="9" t="n">
        <f aca="false">IF(MIN(D218,Scenario!$B$12)&gt;MAX(C218,Scenario!$B$11),(MIN(D218,Scenario!$B$12)-MAX(C218,Scenario!$B$11))/60-IF(AND(C218&gt;=Scenario!$B$11,D218&lt;=Scenario!$B$12),E218,0),0)</f>
        <v>450</v>
      </c>
      <c r="H218" s="9" t="n">
        <f aca="false">(D218-C218)/60-E218</f>
        <v>450</v>
      </c>
    </row>
    <row r="219" customFormat="false" ht="15" hidden="false" customHeight="false" outlineLevel="0" collapsed="false">
      <c r="A219" s="6" t="s">
        <v>8122</v>
      </c>
      <c r="B219" s="6" t="s">
        <v>7894</v>
      </c>
      <c r="C219" s="6" t="n">
        <v>1784736000</v>
      </c>
      <c r="D219" s="6" t="n">
        <v>1784764800</v>
      </c>
      <c r="E219" s="6" t="n">
        <v>30</v>
      </c>
      <c r="F219" s="6" t="n">
        <v>30</v>
      </c>
      <c r="G219" s="9" t="n">
        <f aca="false">IF(MIN(D219,Scenario!$B$12)&gt;MAX(C219,Scenario!$B$11),(MIN(D219,Scenario!$B$12)-MAX(C219,Scenario!$B$11))/60-IF(AND(C219&gt;=Scenario!$B$11,D219&lt;=Scenario!$B$12),E219,0),0)</f>
        <v>450</v>
      </c>
      <c r="H219" s="9" t="n">
        <f aca="false">(D219-C219)/60-E219</f>
        <v>450</v>
      </c>
    </row>
    <row r="220" customFormat="false" ht="15" hidden="false" customHeight="false" outlineLevel="0" collapsed="false">
      <c r="A220" s="6" t="s">
        <v>8123</v>
      </c>
      <c r="B220" s="6" t="s">
        <v>7896</v>
      </c>
      <c r="C220" s="6" t="n">
        <v>1784743200</v>
      </c>
      <c r="D220" s="6" t="n">
        <v>1784772000</v>
      </c>
      <c r="E220" s="6" t="n">
        <v>30</v>
      </c>
      <c r="F220" s="6" t="n">
        <v>30</v>
      </c>
      <c r="G220" s="9" t="n">
        <f aca="false">IF(MIN(D220,Scenario!$B$12)&gt;MAX(C220,Scenario!$B$11),(MIN(D220,Scenario!$B$12)-MAX(C220,Scenario!$B$11))/60-IF(AND(C220&gt;=Scenario!$B$11,D220&lt;=Scenario!$B$12),E220,0),0)</f>
        <v>450</v>
      </c>
      <c r="H220" s="9" t="n">
        <f aca="false">(D220-C220)/60-E220</f>
        <v>450</v>
      </c>
    </row>
    <row r="221" customFormat="false" ht="15" hidden="false" customHeight="false" outlineLevel="0" collapsed="false">
      <c r="A221" s="6" t="s">
        <v>8124</v>
      </c>
      <c r="B221" s="6" t="s">
        <v>7897</v>
      </c>
      <c r="C221" s="6" t="n">
        <v>1784743200</v>
      </c>
      <c r="D221" s="6" t="n">
        <v>1784772000</v>
      </c>
      <c r="E221" s="6" t="n">
        <v>30</v>
      </c>
      <c r="F221" s="6" t="n">
        <v>30</v>
      </c>
      <c r="G221" s="9" t="n">
        <f aca="false">IF(MIN(D221,Scenario!$B$12)&gt;MAX(C221,Scenario!$B$11),(MIN(D221,Scenario!$B$12)-MAX(C221,Scenario!$B$11))/60-IF(AND(C221&gt;=Scenario!$B$11,D221&lt;=Scenario!$B$12),E221,0),0)</f>
        <v>450</v>
      </c>
      <c r="H221" s="9" t="n">
        <f aca="false">(D221-C221)/60-E221</f>
        <v>450</v>
      </c>
    </row>
    <row r="222" customFormat="false" ht="15" hidden="false" customHeight="false" outlineLevel="0" collapsed="false">
      <c r="A222" s="6" t="s">
        <v>8125</v>
      </c>
      <c r="B222" s="6" t="s">
        <v>7883</v>
      </c>
      <c r="C222" s="6" t="n">
        <v>1784782800</v>
      </c>
      <c r="D222" s="6" t="n">
        <v>1784811600</v>
      </c>
      <c r="E222" s="6" t="n">
        <v>30</v>
      </c>
      <c r="F222" s="6" t="n">
        <v>30</v>
      </c>
      <c r="G222" s="9" t="n">
        <f aca="false">IF(MIN(D222,Scenario!$B$12)&gt;MAX(C222,Scenario!$B$11),(MIN(D222,Scenario!$B$12)-MAX(C222,Scenario!$B$11))/60-IF(AND(C222&gt;=Scenario!$B$11,D222&lt;=Scenario!$B$12),E222,0),0)</f>
        <v>450</v>
      </c>
      <c r="H222" s="9" t="n">
        <f aca="false">(D222-C222)/60-E222</f>
        <v>450</v>
      </c>
    </row>
    <row r="223" customFormat="false" ht="15" hidden="false" customHeight="false" outlineLevel="0" collapsed="false">
      <c r="A223" s="6" t="s">
        <v>8126</v>
      </c>
      <c r="B223" s="6" t="s">
        <v>7884</v>
      </c>
      <c r="C223" s="6" t="n">
        <v>1784782800</v>
      </c>
      <c r="D223" s="6" t="n">
        <v>1784811600</v>
      </c>
      <c r="E223" s="6" t="n">
        <v>30</v>
      </c>
      <c r="F223" s="6" t="n">
        <v>30</v>
      </c>
      <c r="G223" s="9" t="n">
        <f aca="false">IF(MIN(D223,Scenario!$B$12)&gt;MAX(C223,Scenario!$B$11),(MIN(D223,Scenario!$B$12)-MAX(C223,Scenario!$B$11))/60-IF(AND(C223&gt;=Scenario!$B$11,D223&lt;=Scenario!$B$12),E223,0),0)</f>
        <v>450</v>
      </c>
      <c r="H223" s="9" t="n">
        <f aca="false">(D223-C223)/60-E223</f>
        <v>450</v>
      </c>
    </row>
    <row r="224" customFormat="false" ht="15" hidden="false" customHeight="false" outlineLevel="0" collapsed="false">
      <c r="A224" s="6" t="s">
        <v>8127</v>
      </c>
      <c r="B224" s="6" t="s">
        <v>7882</v>
      </c>
      <c r="C224" s="6" t="n">
        <v>1784782800</v>
      </c>
      <c r="D224" s="6" t="n">
        <v>1784811600</v>
      </c>
      <c r="E224" s="6" t="n">
        <v>30</v>
      </c>
      <c r="F224" s="6" t="n">
        <v>30</v>
      </c>
      <c r="G224" s="9" t="n">
        <f aca="false">IF(MIN(D224,Scenario!$B$12)&gt;MAX(C224,Scenario!$B$11),(MIN(D224,Scenario!$B$12)-MAX(C224,Scenario!$B$11))/60-IF(AND(C224&gt;=Scenario!$B$11,D224&lt;=Scenario!$B$12),E224,0),0)</f>
        <v>450</v>
      </c>
      <c r="H224" s="9" t="n">
        <f aca="false">(D224-C224)/60-E224</f>
        <v>450</v>
      </c>
    </row>
    <row r="225" customFormat="false" ht="15" hidden="false" customHeight="false" outlineLevel="0" collapsed="false">
      <c r="A225" s="6" t="s">
        <v>8128</v>
      </c>
      <c r="B225" s="6" t="s">
        <v>7898</v>
      </c>
      <c r="C225" s="6" t="n">
        <v>1784790000</v>
      </c>
      <c r="D225" s="6" t="n">
        <v>1784818800</v>
      </c>
      <c r="E225" s="6" t="n">
        <v>30</v>
      </c>
      <c r="F225" s="6" t="n">
        <v>30</v>
      </c>
      <c r="G225" s="9" t="n">
        <f aca="false">IF(MIN(D225,Scenario!$B$12)&gt;MAX(C225,Scenario!$B$11),(MIN(D225,Scenario!$B$12)-MAX(C225,Scenario!$B$11))/60-IF(AND(C225&gt;=Scenario!$B$11,D225&lt;=Scenario!$B$12),E225,0),0)</f>
        <v>450</v>
      </c>
      <c r="H225" s="9" t="n">
        <f aca="false">(D225-C225)/60-E225</f>
        <v>450</v>
      </c>
    </row>
    <row r="226" customFormat="false" ht="15" hidden="false" customHeight="false" outlineLevel="0" collapsed="false">
      <c r="A226" s="6" t="s">
        <v>8129</v>
      </c>
      <c r="B226" s="6" t="s">
        <v>7885</v>
      </c>
      <c r="C226" s="6" t="n">
        <v>1784790000</v>
      </c>
      <c r="D226" s="6" t="n">
        <v>1784818800</v>
      </c>
      <c r="E226" s="6" t="n">
        <v>30</v>
      </c>
      <c r="F226" s="6" t="n">
        <v>30</v>
      </c>
      <c r="G226" s="9" t="n">
        <f aca="false">IF(MIN(D226,Scenario!$B$12)&gt;MAX(C226,Scenario!$B$11),(MIN(D226,Scenario!$B$12)-MAX(C226,Scenario!$B$11))/60-IF(AND(C226&gt;=Scenario!$B$11,D226&lt;=Scenario!$B$12),E226,0),0)</f>
        <v>450</v>
      </c>
      <c r="H226" s="9" t="n">
        <f aca="false">(D226-C226)/60-E226</f>
        <v>450</v>
      </c>
    </row>
    <row r="227" customFormat="false" ht="15" hidden="false" customHeight="false" outlineLevel="0" collapsed="false">
      <c r="A227" s="6" t="s">
        <v>8130</v>
      </c>
      <c r="B227" s="6" t="s">
        <v>7886</v>
      </c>
      <c r="C227" s="6" t="n">
        <v>1784790000</v>
      </c>
      <c r="D227" s="6" t="n">
        <v>1784818800</v>
      </c>
      <c r="E227" s="6" t="n">
        <v>30</v>
      </c>
      <c r="F227" s="6" t="n">
        <v>30</v>
      </c>
      <c r="G227" s="9" t="n">
        <f aca="false">IF(MIN(D227,Scenario!$B$12)&gt;MAX(C227,Scenario!$B$11),(MIN(D227,Scenario!$B$12)-MAX(C227,Scenario!$B$11))/60-IF(AND(C227&gt;=Scenario!$B$11,D227&lt;=Scenario!$B$12),E227,0),0)</f>
        <v>450</v>
      </c>
      <c r="H227" s="9" t="n">
        <f aca="false">(D227-C227)/60-E227</f>
        <v>450</v>
      </c>
    </row>
    <row r="228" customFormat="false" ht="15" hidden="false" customHeight="false" outlineLevel="0" collapsed="false">
      <c r="A228" s="6" t="s">
        <v>8131</v>
      </c>
      <c r="B228" s="6" t="s">
        <v>7888</v>
      </c>
      <c r="C228" s="6" t="n">
        <v>1784790000</v>
      </c>
      <c r="D228" s="6" t="n">
        <v>1784811600</v>
      </c>
      <c r="E228" s="6" t="n">
        <v>30</v>
      </c>
      <c r="F228" s="6" t="n">
        <v>30</v>
      </c>
      <c r="G228" s="9" t="n">
        <f aca="false">IF(MIN(D228,Scenario!$B$12)&gt;MAX(C228,Scenario!$B$11),(MIN(D228,Scenario!$B$12)-MAX(C228,Scenario!$B$11))/60-IF(AND(C228&gt;=Scenario!$B$11,D228&lt;=Scenario!$B$12),E228,0),0)</f>
        <v>330</v>
      </c>
      <c r="H228" s="9" t="n">
        <f aca="false">(D228-C228)/60-E228</f>
        <v>330</v>
      </c>
    </row>
    <row r="229" customFormat="false" ht="15" hidden="false" customHeight="false" outlineLevel="0" collapsed="false">
      <c r="A229" s="6" t="s">
        <v>8132</v>
      </c>
      <c r="B229" s="6" t="s">
        <v>7887</v>
      </c>
      <c r="C229" s="6" t="n">
        <v>1784797200</v>
      </c>
      <c r="D229" s="6" t="n">
        <v>1784826000</v>
      </c>
      <c r="E229" s="6" t="n">
        <v>30</v>
      </c>
      <c r="F229" s="6" t="n">
        <v>30</v>
      </c>
      <c r="G229" s="9" t="n">
        <f aca="false">IF(MIN(D229,Scenario!$B$12)&gt;MAX(C229,Scenario!$B$11),(MIN(D229,Scenario!$B$12)-MAX(C229,Scenario!$B$11))/60-IF(AND(C229&gt;=Scenario!$B$11,D229&lt;=Scenario!$B$12),E229,0),0)</f>
        <v>450</v>
      </c>
      <c r="H229" s="9" t="n">
        <f aca="false">(D229-C229)/60-E229</f>
        <v>450</v>
      </c>
    </row>
    <row r="230" customFormat="false" ht="15" hidden="false" customHeight="false" outlineLevel="0" collapsed="false">
      <c r="A230" s="6" t="s">
        <v>8133</v>
      </c>
      <c r="B230" s="6" t="s">
        <v>7889</v>
      </c>
      <c r="C230" s="6" t="n">
        <v>1784797200</v>
      </c>
      <c r="D230" s="6" t="n">
        <v>1784826000</v>
      </c>
      <c r="E230" s="6" t="n">
        <v>30</v>
      </c>
      <c r="F230" s="6" t="n">
        <v>30</v>
      </c>
      <c r="G230" s="9" t="n">
        <f aca="false">IF(MIN(D230,Scenario!$B$12)&gt;MAX(C230,Scenario!$B$11),(MIN(D230,Scenario!$B$12)-MAX(C230,Scenario!$B$11))/60-IF(AND(C230&gt;=Scenario!$B$11,D230&lt;=Scenario!$B$12),E230,0),0)</f>
        <v>450</v>
      </c>
      <c r="H230" s="9" t="n">
        <f aca="false">(D230-C230)/60-E230</f>
        <v>450</v>
      </c>
    </row>
    <row r="231" customFormat="false" ht="15" hidden="false" customHeight="false" outlineLevel="0" collapsed="false">
      <c r="A231" s="6" t="s">
        <v>8134</v>
      </c>
      <c r="B231" s="6" t="s">
        <v>7891</v>
      </c>
      <c r="C231" s="6" t="n">
        <v>1784808000</v>
      </c>
      <c r="D231" s="6" t="n">
        <v>1784836800</v>
      </c>
      <c r="E231" s="6" t="n">
        <v>30</v>
      </c>
      <c r="F231" s="6" t="n">
        <v>30</v>
      </c>
      <c r="G231" s="9" t="n">
        <f aca="false">IF(MIN(D231,Scenario!$B$12)&gt;MAX(C231,Scenario!$B$11),(MIN(D231,Scenario!$B$12)-MAX(C231,Scenario!$B$11))/60-IF(AND(C231&gt;=Scenario!$B$11,D231&lt;=Scenario!$B$12),E231,0),0)</f>
        <v>450</v>
      </c>
      <c r="H231" s="9" t="n">
        <f aca="false">(D231-C231)/60-E231</f>
        <v>450</v>
      </c>
    </row>
    <row r="232" customFormat="false" ht="15" hidden="false" customHeight="false" outlineLevel="0" collapsed="false">
      <c r="A232" s="6" t="s">
        <v>8135</v>
      </c>
      <c r="B232" s="6" t="s">
        <v>7890</v>
      </c>
      <c r="C232" s="6" t="n">
        <v>1784808000</v>
      </c>
      <c r="D232" s="6" t="n">
        <v>1784836800</v>
      </c>
      <c r="E232" s="6" t="n">
        <v>30</v>
      </c>
      <c r="F232" s="6" t="n">
        <v>30</v>
      </c>
      <c r="G232" s="9" t="n">
        <f aca="false">IF(MIN(D232,Scenario!$B$12)&gt;MAX(C232,Scenario!$B$11),(MIN(D232,Scenario!$B$12)-MAX(C232,Scenario!$B$11))/60-IF(AND(C232&gt;=Scenario!$B$11,D232&lt;=Scenario!$B$12),E232,0),0)</f>
        <v>450</v>
      </c>
      <c r="H232" s="9" t="n">
        <f aca="false">(D232-C232)/60-E232</f>
        <v>450</v>
      </c>
    </row>
    <row r="233" customFormat="false" ht="15" hidden="false" customHeight="false" outlineLevel="0" collapsed="false">
      <c r="A233" s="6" t="s">
        <v>8136</v>
      </c>
      <c r="B233" s="6" t="s">
        <v>7892</v>
      </c>
      <c r="C233" s="6" t="n">
        <v>1784808000</v>
      </c>
      <c r="D233" s="6" t="n">
        <v>1784836800</v>
      </c>
      <c r="E233" s="6" t="n">
        <v>30</v>
      </c>
      <c r="F233" s="6" t="n">
        <v>30</v>
      </c>
      <c r="G233" s="9" t="n">
        <f aca="false">IF(MIN(D233,Scenario!$B$12)&gt;MAX(C233,Scenario!$B$11),(MIN(D233,Scenario!$B$12)-MAX(C233,Scenario!$B$11))/60-IF(AND(C233&gt;=Scenario!$B$11,D233&lt;=Scenario!$B$12),E233,0),0)</f>
        <v>450</v>
      </c>
      <c r="H233" s="9" t="n">
        <f aca="false">(D233-C233)/60-E233</f>
        <v>450</v>
      </c>
    </row>
    <row r="234" customFormat="false" ht="15" hidden="false" customHeight="false" outlineLevel="0" collapsed="false">
      <c r="A234" s="6" t="s">
        <v>8137</v>
      </c>
      <c r="B234" s="6" t="s">
        <v>7899</v>
      </c>
      <c r="C234" s="6" t="n">
        <v>1784822400</v>
      </c>
      <c r="D234" s="6" t="n">
        <v>1784844000</v>
      </c>
      <c r="E234" s="6" t="n">
        <v>30</v>
      </c>
      <c r="F234" s="6" t="n">
        <v>30</v>
      </c>
      <c r="G234" s="9" t="n">
        <f aca="false">IF(MIN(D234,Scenario!$B$12)&gt;MAX(C234,Scenario!$B$11),(MIN(D234,Scenario!$B$12)-MAX(C234,Scenario!$B$11))/60-IF(AND(C234&gt;=Scenario!$B$11,D234&lt;=Scenario!$B$12),E234,0),0)</f>
        <v>330</v>
      </c>
      <c r="H234" s="9" t="n">
        <f aca="false">(D234-C234)/60-E234</f>
        <v>330</v>
      </c>
    </row>
    <row r="235" customFormat="false" ht="15" hidden="false" customHeight="false" outlineLevel="0" collapsed="false">
      <c r="A235" s="6" t="s">
        <v>8138</v>
      </c>
      <c r="B235" s="6" t="s">
        <v>7893</v>
      </c>
      <c r="C235" s="6" t="n">
        <v>1784822400</v>
      </c>
      <c r="D235" s="6" t="n">
        <v>1784851200</v>
      </c>
      <c r="E235" s="6" t="n">
        <v>0</v>
      </c>
      <c r="F235" s="6" t="n">
        <v>30</v>
      </c>
      <c r="G235" s="9" t="n">
        <f aca="false">IF(MIN(D235,Scenario!$B$12)&gt;MAX(C235,Scenario!$B$11),(MIN(D235,Scenario!$B$12)-MAX(C235,Scenario!$B$11))/60-IF(AND(C235&gt;=Scenario!$B$11,D235&lt;=Scenario!$B$12),E235,0),0)</f>
        <v>480</v>
      </c>
      <c r="H235" s="9" t="n">
        <f aca="false">(D235-C235)/60-E235</f>
        <v>480</v>
      </c>
    </row>
    <row r="236" customFormat="false" ht="15" hidden="false" customHeight="false" outlineLevel="0" collapsed="false">
      <c r="A236" s="6" t="s">
        <v>8139</v>
      </c>
      <c r="B236" s="6" t="s">
        <v>7895</v>
      </c>
      <c r="C236" s="6" t="n">
        <v>1784822400</v>
      </c>
      <c r="D236" s="6" t="n">
        <v>1784851200</v>
      </c>
      <c r="E236" s="6" t="n">
        <v>30</v>
      </c>
      <c r="F236" s="6" t="n">
        <v>30</v>
      </c>
      <c r="G236" s="9" t="n">
        <f aca="false">IF(MIN(D236,Scenario!$B$12)&gt;MAX(C236,Scenario!$B$11),(MIN(D236,Scenario!$B$12)-MAX(C236,Scenario!$B$11))/60-IF(AND(C236&gt;=Scenario!$B$11,D236&lt;=Scenario!$B$12),E236,0),0)</f>
        <v>450</v>
      </c>
      <c r="H236" s="9" t="n">
        <f aca="false">(D236-C236)/60-E236</f>
        <v>450</v>
      </c>
    </row>
    <row r="237" customFormat="false" ht="15" hidden="false" customHeight="false" outlineLevel="0" collapsed="false">
      <c r="A237" s="6" t="s">
        <v>8140</v>
      </c>
      <c r="B237" s="6" t="s">
        <v>7883</v>
      </c>
      <c r="C237" s="6" t="n">
        <v>1784869200</v>
      </c>
      <c r="D237" s="6" t="n">
        <v>1784898000</v>
      </c>
      <c r="E237" s="6" t="n">
        <v>30</v>
      </c>
      <c r="F237" s="6" t="n">
        <v>30</v>
      </c>
      <c r="G237" s="9" t="n">
        <f aca="false">IF(MIN(D237,Scenario!$B$12)&gt;MAX(C237,Scenario!$B$11),(MIN(D237,Scenario!$B$12)-MAX(C237,Scenario!$B$11))/60-IF(AND(C237&gt;=Scenario!$B$11,D237&lt;=Scenario!$B$12),E237,0),0)</f>
        <v>450</v>
      </c>
      <c r="H237" s="9" t="n">
        <f aca="false">(D237-C237)/60-E237</f>
        <v>450</v>
      </c>
    </row>
    <row r="238" customFormat="false" ht="15" hidden="false" customHeight="false" outlineLevel="0" collapsed="false">
      <c r="A238" s="6" t="s">
        <v>8141</v>
      </c>
      <c r="B238" s="6" t="s">
        <v>7884</v>
      </c>
      <c r="C238" s="6" t="n">
        <v>1784869200</v>
      </c>
      <c r="D238" s="6" t="n">
        <v>1784898000</v>
      </c>
      <c r="E238" s="6" t="n">
        <v>30</v>
      </c>
      <c r="F238" s="6" t="n">
        <v>30</v>
      </c>
      <c r="G238" s="9" t="n">
        <f aca="false">IF(MIN(D238,Scenario!$B$12)&gt;MAX(C238,Scenario!$B$11),(MIN(D238,Scenario!$B$12)-MAX(C238,Scenario!$B$11))/60-IF(AND(C238&gt;=Scenario!$B$11,D238&lt;=Scenario!$B$12),E238,0),0)</f>
        <v>450</v>
      </c>
      <c r="H238" s="9" t="n">
        <f aca="false">(D238-C238)/60-E238</f>
        <v>450</v>
      </c>
    </row>
    <row r="239" customFormat="false" ht="15" hidden="false" customHeight="false" outlineLevel="0" collapsed="false">
      <c r="A239" s="6" t="s">
        <v>8142</v>
      </c>
      <c r="B239" s="6" t="s">
        <v>7882</v>
      </c>
      <c r="C239" s="6" t="n">
        <v>1784869200</v>
      </c>
      <c r="D239" s="6" t="n">
        <v>1784898000</v>
      </c>
      <c r="E239" s="6" t="n">
        <v>30</v>
      </c>
      <c r="F239" s="6" t="n">
        <v>30</v>
      </c>
      <c r="G239" s="9" t="n">
        <f aca="false">IF(MIN(D239,Scenario!$B$12)&gt;MAX(C239,Scenario!$B$11),(MIN(D239,Scenario!$B$12)-MAX(C239,Scenario!$B$11))/60-IF(AND(C239&gt;=Scenario!$B$11,D239&lt;=Scenario!$B$12),E239,0),0)</f>
        <v>450</v>
      </c>
      <c r="H239" s="9" t="n">
        <f aca="false">(D239-C239)/60-E239</f>
        <v>450</v>
      </c>
    </row>
    <row r="240" customFormat="false" ht="15" hidden="false" customHeight="false" outlineLevel="0" collapsed="false">
      <c r="A240" s="6" t="s">
        <v>8143</v>
      </c>
      <c r="B240" s="6" t="s">
        <v>7898</v>
      </c>
      <c r="C240" s="6" t="n">
        <v>1784876400</v>
      </c>
      <c r="D240" s="6" t="n">
        <v>1784905200</v>
      </c>
      <c r="E240" s="6" t="n">
        <v>30</v>
      </c>
      <c r="F240" s="6" t="n">
        <v>30</v>
      </c>
      <c r="G240" s="9" t="n">
        <f aca="false">IF(MIN(D240,Scenario!$B$12)&gt;MAX(C240,Scenario!$B$11),(MIN(D240,Scenario!$B$12)-MAX(C240,Scenario!$B$11))/60-IF(AND(C240&gt;=Scenario!$B$11,D240&lt;=Scenario!$B$12),E240,0),0)</f>
        <v>450</v>
      </c>
      <c r="H240" s="9" t="n">
        <f aca="false">(D240-C240)/60-E240</f>
        <v>450</v>
      </c>
    </row>
    <row r="241" customFormat="false" ht="15" hidden="false" customHeight="false" outlineLevel="0" collapsed="false">
      <c r="A241" s="6" t="s">
        <v>8144</v>
      </c>
      <c r="B241" s="6" t="s">
        <v>7885</v>
      </c>
      <c r="C241" s="6" t="n">
        <v>1784876400</v>
      </c>
      <c r="D241" s="6" t="n">
        <v>1784905200</v>
      </c>
      <c r="E241" s="6" t="n">
        <v>30</v>
      </c>
      <c r="F241" s="6" t="n">
        <v>30</v>
      </c>
      <c r="G241" s="9" t="n">
        <f aca="false">IF(MIN(D241,Scenario!$B$12)&gt;MAX(C241,Scenario!$B$11),(MIN(D241,Scenario!$B$12)-MAX(C241,Scenario!$B$11))/60-IF(AND(C241&gt;=Scenario!$B$11,D241&lt;=Scenario!$B$12),E241,0),0)</f>
        <v>450</v>
      </c>
      <c r="H241" s="9" t="n">
        <f aca="false">(D241-C241)/60-E241</f>
        <v>450</v>
      </c>
    </row>
    <row r="242" customFormat="false" ht="15" hidden="false" customHeight="false" outlineLevel="0" collapsed="false">
      <c r="A242" s="6" t="s">
        <v>8145</v>
      </c>
      <c r="B242" s="6" t="s">
        <v>7887</v>
      </c>
      <c r="C242" s="6" t="n">
        <v>1784883600</v>
      </c>
      <c r="D242" s="6" t="n">
        <v>1784912400</v>
      </c>
      <c r="E242" s="6" t="n">
        <v>30</v>
      </c>
      <c r="F242" s="6" t="n">
        <v>30</v>
      </c>
      <c r="G242" s="9" t="n">
        <f aca="false">IF(MIN(D242,Scenario!$B$12)&gt;MAX(C242,Scenario!$B$11),(MIN(D242,Scenario!$B$12)-MAX(C242,Scenario!$B$11))/60-IF(AND(C242&gt;=Scenario!$B$11,D242&lt;=Scenario!$B$12),E242,0),0)</f>
        <v>450</v>
      </c>
      <c r="H242" s="9" t="n">
        <f aca="false">(D242-C242)/60-E242</f>
        <v>450</v>
      </c>
    </row>
    <row r="243" customFormat="false" ht="15" hidden="false" customHeight="false" outlineLevel="0" collapsed="false">
      <c r="A243" s="6" t="s">
        <v>8146</v>
      </c>
      <c r="B243" s="6" t="s">
        <v>7889</v>
      </c>
      <c r="C243" s="6" t="n">
        <v>1784883600</v>
      </c>
      <c r="D243" s="6" t="n">
        <v>1784912400</v>
      </c>
      <c r="E243" s="6" t="n">
        <v>30</v>
      </c>
      <c r="F243" s="6" t="n">
        <v>30</v>
      </c>
      <c r="G243" s="9" t="n">
        <f aca="false">IF(MIN(D243,Scenario!$B$12)&gt;MAX(C243,Scenario!$B$11),(MIN(D243,Scenario!$B$12)-MAX(C243,Scenario!$B$11))/60-IF(AND(C243&gt;=Scenario!$B$11,D243&lt;=Scenario!$B$12),E243,0),0)</f>
        <v>450</v>
      </c>
      <c r="H243" s="9" t="n">
        <f aca="false">(D243-C243)/60-E243</f>
        <v>450</v>
      </c>
    </row>
    <row r="244" customFormat="false" ht="15" hidden="false" customHeight="false" outlineLevel="0" collapsed="false">
      <c r="A244" s="6" t="s">
        <v>8147</v>
      </c>
      <c r="B244" s="6" t="s">
        <v>7891</v>
      </c>
      <c r="C244" s="6" t="n">
        <v>1784894400</v>
      </c>
      <c r="D244" s="6" t="n">
        <v>1784923200</v>
      </c>
      <c r="E244" s="6" t="n">
        <v>30</v>
      </c>
      <c r="F244" s="6" t="n">
        <v>30</v>
      </c>
      <c r="G244" s="9" t="n">
        <f aca="false">IF(MIN(D244,Scenario!$B$12)&gt;MAX(C244,Scenario!$B$11),(MIN(D244,Scenario!$B$12)-MAX(C244,Scenario!$B$11))/60-IF(AND(C244&gt;=Scenario!$B$11,D244&lt;=Scenario!$B$12),E244,0),0)</f>
        <v>450</v>
      </c>
      <c r="H244" s="9" t="n">
        <f aca="false">(D244-C244)/60-E244</f>
        <v>450</v>
      </c>
    </row>
    <row r="245" customFormat="false" ht="15" hidden="false" customHeight="false" outlineLevel="0" collapsed="false">
      <c r="A245" s="6" t="s">
        <v>8148</v>
      </c>
      <c r="B245" s="6" t="s">
        <v>7890</v>
      </c>
      <c r="C245" s="6" t="n">
        <v>1784894400</v>
      </c>
      <c r="D245" s="6" t="n">
        <v>1784923200</v>
      </c>
      <c r="E245" s="6" t="n">
        <v>30</v>
      </c>
      <c r="F245" s="6" t="n">
        <v>30</v>
      </c>
      <c r="G245" s="9" t="n">
        <f aca="false">IF(MIN(D245,Scenario!$B$12)&gt;MAX(C245,Scenario!$B$11),(MIN(D245,Scenario!$B$12)-MAX(C245,Scenario!$B$11))/60-IF(AND(C245&gt;=Scenario!$B$11,D245&lt;=Scenario!$B$12),E245,0),0)</f>
        <v>450</v>
      </c>
      <c r="H245" s="9" t="n">
        <f aca="false">(D245-C245)/60-E245</f>
        <v>450</v>
      </c>
    </row>
    <row r="246" customFormat="false" ht="15" hidden="false" customHeight="false" outlineLevel="0" collapsed="false">
      <c r="A246" s="6" t="s">
        <v>8149</v>
      </c>
      <c r="B246" s="6" t="s">
        <v>7892</v>
      </c>
      <c r="C246" s="6" t="n">
        <v>1784894400</v>
      </c>
      <c r="D246" s="6" t="n">
        <v>1784923200</v>
      </c>
      <c r="E246" s="6" t="n">
        <v>30</v>
      </c>
      <c r="F246" s="6" t="n">
        <v>30</v>
      </c>
      <c r="G246" s="9" t="n">
        <f aca="false">IF(MIN(D246,Scenario!$B$12)&gt;MAX(C246,Scenario!$B$11),(MIN(D246,Scenario!$B$12)-MAX(C246,Scenario!$B$11))/60-IF(AND(C246&gt;=Scenario!$B$11,D246&lt;=Scenario!$B$12),E246,0),0)</f>
        <v>450</v>
      </c>
      <c r="H246" s="9" t="n">
        <f aca="false">(D246-C246)/60-E246</f>
        <v>450</v>
      </c>
    </row>
    <row r="247" customFormat="false" ht="15" hidden="false" customHeight="false" outlineLevel="0" collapsed="false">
      <c r="A247" s="6" t="s">
        <v>8150</v>
      </c>
      <c r="B247" s="6" t="s">
        <v>7899</v>
      </c>
      <c r="C247" s="6" t="n">
        <v>1784908800</v>
      </c>
      <c r="D247" s="6" t="n">
        <v>1784930400</v>
      </c>
      <c r="E247" s="6" t="n">
        <v>30</v>
      </c>
      <c r="F247" s="6" t="n">
        <v>30</v>
      </c>
      <c r="G247" s="9" t="n">
        <f aca="false">IF(MIN(D247,Scenario!$B$12)&gt;MAX(C247,Scenario!$B$11),(MIN(D247,Scenario!$B$12)-MAX(C247,Scenario!$B$11))/60-IF(AND(C247&gt;=Scenario!$B$11,D247&lt;=Scenario!$B$12),E247,0),0)</f>
        <v>330</v>
      </c>
      <c r="H247" s="9" t="n">
        <f aca="false">(D247-C247)/60-E247</f>
        <v>330</v>
      </c>
    </row>
    <row r="248" customFormat="false" ht="15" hidden="false" customHeight="false" outlineLevel="0" collapsed="false">
      <c r="A248" s="6" t="s">
        <v>8151</v>
      </c>
      <c r="B248" s="6" t="s">
        <v>7893</v>
      </c>
      <c r="C248" s="6" t="n">
        <v>1784908800</v>
      </c>
      <c r="D248" s="6" t="n">
        <v>1784937600</v>
      </c>
      <c r="E248" s="6" t="n">
        <v>30</v>
      </c>
      <c r="F248" s="6" t="n">
        <v>30</v>
      </c>
      <c r="G248" s="9" t="n">
        <f aca="false">IF(MIN(D248,Scenario!$B$12)&gt;MAX(C248,Scenario!$B$11),(MIN(D248,Scenario!$B$12)-MAX(C248,Scenario!$B$11))/60-IF(AND(C248&gt;=Scenario!$B$11,D248&lt;=Scenario!$B$12),E248,0),0)</f>
        <v>450</v>
      </c>
      <c r="H248" s="9" t="n">
        <f aca="false">(D248-C248)/60-E248</f>
        <v>450</v>
      </c>
    </row>
    <row r="249" customFormat="false" ht="15" hidden="false" customHeight="false" outlineLevel="0" collapsed="false">
      <c r="A249" s="6" t="s">
        <v>8152</v>
      </c>
      <c r="B249" s="6" t="s">
        <v>7895</v>
      </c>
      <c r="C249" s="6" t="n">
        <v>1784908800</v>
      </c>
      <c r="D249" s="6" t="n">
        <v>1784937600</v>
      </c>
      <c r="E249" s="6" t="n">
        <v>30</v>
      </c>
      <c r="F249" s="6" t="n">
        <v>30</v>
      </c>
      <c r="G249" s="9" t="n">
        <f aca="false">IF(MIN(D249,Scenario!$B$12)&gt;MAX(C249,Scenario!$B$11),(MIN(D249,Scenario!$B$12)-MAX(C249,Scenario!$B$11))/60-IF(AND(C249&gt;=Scenario!$B$11,D249&lt;=Scenario!$B$12),E249,0),0)</f>
        <v>450</v>
      </c>
      <c r="H249" s="9" t="n">
        <f aca="false">(D249-C249)/60-E249</f>
        <v>450</v>
      </c>
    </row>
    <row r="250" customFormat="false" ht="15" hidden="false" customHeight="false" outlineLevel="0" collapsed="false">
      <c r="A250" s="6" t="s">
        <v>8153</v>
      </c>
      <c r="B250" s="6" t="s">
        <v>7898</v>
      </c>
      <c r="C250" s="6" t="n">
        <v>1784962800</v>
      </c>
      <c r="D250" s="6" t="n">
        <v>1784991600</v>
      </c>
      <c r="E250" s="6" t="n">
        <v>30</v>
      </c>
      <c r="F250" s="6" t="n">
        <v>30</v>
      </c>
      <c r="G250" s="9" t="n">
        <f aca="false">IF(MIN(D250,Scenario!$B$12)&gt;MAX(C250,Scenario!$B$11),(MIN(D250,Scenario!$B$12)-MAX(C250,Scenario!$B$11))/60-IF(AND(C250&gt;=Scenario!$B$11,D250&lt;=Scenario!$B$12),E250,0),0)</f>
        <v>450</v>
      </c>
      <c r="H250" s="9" t="n">
        <f aca="false">(D250-C250)/60-E250</f>
        <v>450</v>
      </c>
    </row>
    <row r="251" customFormat="false" ht="15" hidden="false" customHeight="false" outlineLevel="0" collapsed="false">
      <c r="A251" s="6" t="s">
        <v>8154</v>
      </c>
      <c r="B251" s="6" t="s">
        <v>7894</v>
      </c>
      <c r="C251" s="6" t="n">
        <v>1784988000</v>
      </c>
      <c r="D251" s="6" t="n">
        <v>1785016800</v>
      </c>
      <c r="E251" s="6" t="n">
        <v>30</v>
      </c>
      <c r="F251" s="6" t="n">
        <v>30</v>
      </c>
      <c r="G251" s="9" t="n">
        <f aca="false">IF(MIN(D251,Scenario!$B$12)&gt;MAX(C251,Scenario!$B$11),(MIN(D251,Scenario!$B$12)-MAX(C251,Scenario!$B$11))/60-IF(AND(C251&gt;=Scenario!$B$11,D251&lt;=Scenario!$B$12),E251,0),0)</f>
        <v>450</v>
      </c>
      <c r="H251" s="9" t="n">
        <f aca="false">(D251-C251)/60-E251</f>
        <v>450</v>
      </c>
    </row>
    <row r="252" customFormat="false" ht="15" hidden="false" customHeight="false" outlineLevel="0" collapsed="false">
      <c r="A252" s="6" t="s">
        <v>8155</v>
      </c>
      <c r="B252" s="6" t="s">
        <v>7896</v>
      </c>
      <c r="C252" s="6" t="n">
        <v>1785016800</v>
      </c>
      <c r="D252" s="6" t="n">
        <v>1785045600</v>
      </c>
      <c r="E252" s="6" t="n">
        <v>30</v>
      </c>
      <c r="F252" s="6" t="n">
        <v>30</v>
      </c>
      <c r="G252" s="9" t="n">
        <f aca="false">IF(MIN(D252,Scenario!$B$12)&gt;MAX(C252,Scenario!$B$11),(MIN(D252,Scenario!$B$12)-MAX(C252,Scenario!$B$11))/60-IF(AND(C252&gt;=Scenario!$B$11,D252&lt;=Scenario!$B$12),E252,0),0)</f>
        <v>450</v>
      </c>
      <c r="H252" s="9" t="n">
        <f aca="false">(D252-C252)/60-E252</f>
        <v>450</v>
      </c>
    </row>
    <row r="253" customFormat="false" ht="15" hidden="false" customHeight="false" outlineLevel="0" collapsed="false">
      <c r="A253" s="6" t="s">
        <v>8156</v>
      </c>
      <c r="B253" s="6" t="s">
        <v>7897</v>
      </c>
      <c r="C253" s="6" t="n">
        <v>1785016800</v>
      </c>
      <c r="D253" s="6" t="n">
        <v>1785045600</v>
      </c>
      <c r="E253" s="6" t="n">
        <v>30</v>
      </c>
      <c r="F253" s="6" t="n">
        <v>30</v>
      </c>
      <c r="G253" s="9" t="n">
        <f aca="false">IF(MIN(D253,Scenario!$B$12)&gt;MAX(C253,Scenario!$B$11),(MIN(D253,Scenario!$B$12)-MAX(C253,Scenario!$B$11))/60-IF(AND(C253&gt;=Scenario!$B$11,D253&lt;=Scenario!$B$12),E253,0),0)</f>
        <v>450</v>
      </c>
      <c r="H253" s="9" t="n">
        <f aca="false">(D253-C253)/60-E253</f>
        <v>450</v>
      </c>
    </row>
    <row r="254" customFormat="false" ht="15" hidden="false" customHeight="false" outlineLevel="0" collapsed="false">
      <c r="A254" s="6" t="s">
        <v>8157</v>
      </c>
      <c r="B254" s="6" t="s">
        <v>7886</v>
      </c>
      <c r="C254" s="6" t="n">
        <v>1785049200</v>
      </c>
      <c r="D254" s="6" t="n">
        <v>1785078000</v>
      </c>
      <c r="E254" s="6" t="n">
        <v>30</v>
      </c>
      <c r="F254" s="6" t="n">
        <v>30</v>
      </c>
      <c r="G254" s="9" t="n">
        <f aca="false">IF(MIN(D254,Scenario!$B$12)&gt;MAX(C254,Scenario!$B$11),(MIN(D254,Scenario!$B$12)-MAX(C254,Scenario!$B$11))/60-IF(AND(C254&gt;=Scenario!$B$11,D254&lt;=Scenario!$B$12),E254,0),0)</f>
        <v>450</v>
      </c>
      <c r="H254" s="9" t="n">
        <f aca="false">(D254-C254)/60-E254</f>
        <v>450</v>
      </c>
    </row>
    <row r="255" customFormat="false" ht="15" hidden="false" customHeight="false" outlineLevel="0" collapsed="false">
      <c r="A255" s="6" t="s">
        <v>8158</v>
      </c>
      <c r="B255" s="6" t="s">
        <v>7894</v>
      </c>
      <c r="C255" s="6" t="n">
        <v>1785074400</v>
      </c>
      <c r="D255" s="6" t="n">
        <v>1785103200</v>
      </c>
      <c r="E255" s="6" t="n">
        <v>30</v>
      </c>
      <c r="F255" s="6" t="n">
        <v>30</v>
      </c>
      <c r="G255" s="9" t="n">
        <f aca="false">IF(MIN(D255,Scenario!$B$12)&gt;MAX(C255,Scenario!$B$11),(MIN(D255,Scenario!$B$12)-MAX(C255,Scenario!$B$11))/60-IF(AND(C255&gt;=Scenario!$B$11,D255&lt;=Scenario!$B$12),E255,0),0)</f>
        <v>450</v>
      </c>
      <c r="H255" s="9" t="n">
        <f aca="false">(D255-C255)/60-E255</f>
        <v>450</v>
      </c>
    </row>
    <row r="256" customFormat="false" ht="15" hidden="false" customHeight="false" outlineLevel="0" collapsed="false">
      <c r="A256" s="6" t="s">
        <v>8159</v>
      </c>
      <c r="B256" s="6" t="s">
        <v>7896</v>
      </c>
      <c r="C256" s="6" t="n">
        <v>1785103200</v>
      </c>
      <c r="D256" s="6" t="n">
        <v>1785132000</v>
      </c>
      <c r="E256" s="6" t="n">
        <v>30</v>
      </c>
      <c r="F256" s="6" t="n">
        <v>30</v>
      </c>
      <c r="G256" s="9" t="n">
        <f aca="false">IF(MIN(D256,Scenario!$B$12)&gt;MAX(C256,Scenario!$B$11),(MIN(D256,Scenario!$B$12)-MAX(C256,Scenario!$B$11))/60-IF(AND(C256&gt;=Scenario!$B$11,D256&lt;=Scenario!$B$12),E256,0),0)</f>
        <v>450</v>
      </c>
      <c r="H256" s="9" t="n">
        <f aca="false">(D256-C256)/60-E256</f>
        <v>450</v>
      </c>
    </row>
    <row r="257" customFormat="false" ht="15" hidden="false" customHeight="false" outlineLevel="0" collapsed="false">
      <c r="A257" s="6" t="s">
        <v>8160</v>
      </c>
      <c r="B257" s="6" t="s">
        <v>7897</v>
      </c>
      <c r="C257" s="6" t="n">
        <v>1785103200</v>
      </c>
      <c r="D257" s="6" t="n">
        <v>1785132000</v>
      </c>
      <c r="E257" s="6" t="n">
        <v>30</v>
      </c>
      <c r="F257" s="6" t="n">
        <v>30</v>
      </c>
      <c r="G257" s="9" t="n">
        <f aca="false">IF(MIN(D257,Scenario!$B$12)&gt;MAX(C257,Scenario!$B$11),(MIN(D257,Scenario!$B$12)-MAX(C257,Scenario!$B$11))/60-IF(AND(C257&gt;=Scenario!$B$11,D257&lt;=Scenario!$B$12),E257,0),0)</f>
        <v>450</v>
      </c>
      <c r="H257" s="9" t="n">
        <f aca="false">(D257-C257)/60-E257</f>
        <v>450</v>
      </c>
    </row>
    <row r="258" customFormat="false" ht="15" hidden="false" customHeight="false" outlineLevel="0" collapsed="false">
      <c r="A258" s="6" t="s">
        <v>8161</v>
      </c>
      <c r="B258" s="6" t="s">
        <v>7883</v>
      </c>
      <c r="C258" s="6" t="n">
        <v>1785128400</v>
      </c>
      <c r="D258" s="6" t="n">
        <v>1785157200</v>
      </c>
      <c r="E258" s="6" t="n">
        <v>30</v>
      </c>
      <c r="F258" s="6" t="n">
        <v>30</v>
      </c>
      <c r="G258" s="9" t="n">
        <f aca="false">IF(MIN(D258,Scenario!$B$12)&gt;MAX(C258,Scenario!$B$11),(MIN(D258,Scenario!$B$12)-MAX(C258,Scenario!$B$11))/60-IF(AND(C258&gt;=Scenario!$B$11,D258&lt;=Scenario!$B$12),E258,0),0)</f>
        <v>450</v>
      </c>
      <c r="H258" s="9" t="n">
        <f aca="false">(D258-C258)/60-E258</f>
        <v>450</v>
      </c>
    </row>
    <row r="259" customFormat="false" ht="15" hidden="false" customHeight="false" outlineLevel="0" collapsed="false">
      <c r="A259" s="6" t="s">
        <v>8162</v>
      </c>
      <c r="B259" s="6" t="s">
        <v>7884</v>
      </c>
      <c r="C259" s="6" t="n">
        <v>1785128400</v>
      </c>
      <c r="D259" s="6" t="n">
        <v>1785157200</v>
      </c>
      <c r="E259" s="6" t="n">
        <v>30</v>
      </c>
      <c r="F259" s="6" t="n">
        <v>30</v>
      </c>
      <c r="G259" s="9" t="n">
        <f aca="false">IF(MIN(D259,Scenario!$B$12)&gt;MAX(C259,Scenario!$B$11),(MIN(D259,Scenario!$B$12)-MAX(C259,Scenario!$B$11))/60-IF(AND(C259&gt;=Scenario!$B$11,D259&lt;=Scenario!$B$12),E259,0),0)</f>
        <v>450</v>
      </c>
      <c r="H259" s="9" t="n">
        <f aca="false">(D259-C259)/60-E259</f>
        <v>450</v>
      </c>
    </row>
    <row r="260" customFormat="false" ht="15" hidden="false" customHeight="false" outlineLevel="0" collapsed="false">
      <c r="A260" s="6" t="s">
        <v>8163</v>
      </c>
      <c r="B260" s="6" t="s">
        <v>7882</v>
      </c>
      <c r="C260" s="6" t="n">
        <v>1785128400</v>
      </c>
      <c r="D260" s="6" t="n">
        <v>1785157200</v>
      </c>
      <c r="E260" s="6" t="n">
        <v>30</v>
      </c>
      <c r="F260" s="6" t="n">
        <v>30</v>
      </c>
      <c r="G260" s="9" t="n">
        <f aca="false">IF(MIN(D260,Scenario!$B$12)&gt;MAX(C260,Scenario!$B$11),(MIN(D260,Scenario!$B$12)-MAX(C260,Scenario!$B$11))/60-IF(AND(C260&gt;=Scenario!$B$11,D260&lt;=Scenario!$B$12),E260,0),0)</f>
        <v>450</v>
      </c>
      <c r="H260" s="9" t="n">
        <f aca="false">(D260-C260)/60-E260</f>
        <v>450</v>
      </c>
    </row>
    <row r="261" customFormat="false" ht="15" hidden="false" customHeight="false" outlineLevel="0" collapsed="false">
      <c r="A261" s="6" t="s">
        <v>8164</v>
      </c>
      <c r="B261" s="6" t="s">
        <v>7885</v>
      </c>
      <c r="C261" s="6" t="n">
        <v>1785135600</v>
      </c>
      <c r="D261" s="6" t="n">
        <v>1785164400</v>
      </c>
      <c r="E261" s="6" t="n">
        <v>30</v>
      </c>
      <c r="F261" s="6" t="n">
        <v>30</v>
      </c>
      <c r="G261" s="9" t="n">
        <f aca="false">IF(MIN(D261,Scenario!$B$12)&gt;MAX(C261,Scenario!$B$11),(MIN(D261,Scenario!$B$12)-MAX(C261,Scenario!$B$11))/60-IF(AND(C261&gt;=Scenario!$B$11,D261&lt;=Scenario!$B$12),E261,0),0)</f>
        <v>450</v>
      </c>
      <c r="H261" s="9" t="n">
        <f aca="false">(D261-C261)/60-E261</f>
        <v>450</v>
      </c>
    </row>
    <row r="262" customFormat="false" ht="15" hidden="false" customHeight="false" outlineLevel="0" collapsed="false">
      <c r="A262" s="6" t="s">
        <v>8165</v>
      </c>
      <c r="B262" s="6" t="s">
        <v>7886</v>
      </c>
      <c r="C262" s="6" t="n">
        <v>1785135600</v>
      </c>
      <c r="D262" s="6" t="n">
        <v>1785164400</v>
      </c>
      <c r="E262" s="6" t="n">
        <v>30</v>
      </c>
      <c r="F262" s="6" t="n">
        <v>30</v>
      </c>
      <c r="G262" s="9" t="n">
        <f aca="false">IF(MIN(D262,Scenario!$B$12)&gt;MAX(C262,Scenario!$B$11),(MIN(D262,Scenario!$B$12)-MAX(C262,Scenario!$B$11))/60-IF(AND(C262&gt;=Scenario!$B$11,D262&lt;=Scenario!$B$12),E262,0),0)</f>
        <v>450</v>
      </c>
      <c r="H262" s="9" t="n">
        <f aca="false">(D262-C262)/60-E262</f>
        <v>450</v>
      </c>
    </row>
    <row r="263" customFormat="false" ht="15" hidden="false" customHeight="false" outlineLevel="0" collapsed="false">
      <c r="A263" s="6" t="s">
        <v>8166</v>
      </c>
      <c r="B263" s="6" t="s">
        <v>7888</v>
      </c>
      <c r="C263" s="6" t="n">
        <v>1785135600</v>
      </c>
      <c r="D263" s="6" t="n">
        <v>1785157200</v>
      </c>
      <c r="E263" s="6" t="n">
        <v>30</v>
      </c>
      <c r="F263" s="6" t="n">
        <v>30</v>
      </c>
      <c r="G263" s="9" t="n">
        <f aca="false">IF(MIN(D263,Scenario!$B$12)&gt;MAX(C263,Scenario!$B$11),(MIN(D263,Scenario!$B$12)-MAX(C263,Scenario!$B$11))/60-IF(AND(C263&gt;=Scenario!$B$11,D263&lt;=Scenario!$B$12),E263,0),0)</f>
        <v>330</v>
      </c>
      <c r="H263" s="9" t="n">
        <f aca="false">(D263-C263)/60-E263</f>
        <v>330</v>
      </c>
    </row>
    <row r="264" customFormat="false" ht="15" hidden="false" customHeight="false" outlineLevel="0" collapsed="false">
      <c r="A264" s="6" t="s">
        <v>8167</v>
      </c>
      <c r="B264" s="6" t="s">
        <v>7887</v>
      </c>
      <c r="C264" s="6" t="n">
        <v>1785142800</v>
      </c>
      <c r="D264" s="6" t="n">
        <v>1785171600</v>
      </c>
      <c r="E264" s="6" t="n">
        <v>30</v>
      </c>
      <c r="F264" s="6" t="n">
        <v>30</v>
      </c>
      <c r="G264" s="9" t="n">
        <f aca="false">IF(MIN(D264,Scenario!$B$12)&gt;MAX(C264,Scenario!$B$11),(MIN(D264,Scenario!$B$12)-MAX(C264,Scenario!$B$11))/60-IF(AND(C264&gt;=Scenario!$B$11,D264&lt;=Scenario!$B$12),E264,0),0)</f>
        <v>450</v>
      </c>
      <c r="H264" s="9" t="n">
        <f aca="false">(D264-C264)/60-E264</f>
        <v>450</v>
      </c>
    </row>
    <row r="265" customFormat="false" ht="15" hidden="false" customHeight="false" outlineLevel="0" collapsed="false">
      <c r="A265" s="6" t="s">
        <v>8168</v>
      </c>
      <c r="B265" s="6" t="s">
        <v>7889</v>
      </c>
      <c r="C265" s="6" t="n">
        <v>1785142800</v>
      </c>
      <c r="D265" s="6" t="n">
        <v>1785171600</v>
      </c>
      <c r="E265" s="6" t="n">
        <v>30</v>
      </c>
      <c r="F265" s="6" t="n">
        <v>30</v>
      </c>
      <c r="G265" s="9" t="n">
        <f aca="false">IF(MIN(D265,Scenario!$B$12)&gt;MAX(C265,Scenario!$B$11),(MIN(D265,Scenario!$B$12)-MAX(C265,Scenario!$B$11))/60-IF(AND(C265&gt;=Scenario!$B$11,D265&lt;=Scenario!$B$12),E265,0),0)</f>
        <v>450</v>
      </c>
      <c r="H265" s="9" t="n">
        <f aca="false">(D265-C265)/60-E265</f>
        <v>450</v>
      </c>
    </row>
    <row r="266" customFormat="false" ht="15" hidden="false" customHeight="false" outlineLevel="0" collapsed="false">
      <c r="A266" s="6" t="s">
        <v>8169</v>
      </c>
      <c r="B266" s="6" t="s">
        <v>7891</v>
      </c>
      <c r="C266" s="6" t="n">
        <v>1785153600</v>
      </c>
      <c r="D266" s="6" t="n">
        <v>1785182400</v>
      </c>
      <c r="E266" s="6" t="n">
        <v>30</v>
      </c>
      <c r="F266" s="6" t="n">
        <v>30</v>
      </c>
      <c r="G266" s="9" t="n">
        <f aca="false">IF(MIN(D266,Scenario!$B$12)&gt;MAX(C266,Scenario!$B$11),(MIN(D266,Scenario!$B$12)-MAX(C266,Scenario!$B$11))/60-IF(AND(C266&gt;=Scenario!$B$11,D266&lt;=Scenario!$B$12),E266,0),0)</f>
        <v>450</v>
      </c>
      <c r="H266" s="9" t="n">
        <f aca="false">(D266-C266)/60-E266</f>
        <v>450</v>
      </c>
    </row>
    <row r="267" customFormat="false" ht="15" hidden="false" customHeight="false" outlineLevel="0" collapsed="false">
      <c r="A267" s="6" t="s">
        <v>8170</v>
      </c>
      <c r="B267" s="6" t="s">
        <v>7890</v>
      </c>
      <c r="C267" s="6" t="n">
        <v>1785153600</v>
      </c>
      <c r="D267" s="6" t="n">
        <v>1785182400</v>
      </c>
      <c r="E267" s="6" t="n">
        <v>30</v>
      </c>
      <c r="F267" s="6" t="n">
        <v>30</v>
      </c>
      <c r="G267" s="9" t="n">
        <f aca="false">IF(MIN(D267,Scenario!$B$12)&gt;MAX(C267,Scenario!$B$11),(MIN(D267,Scenario!$B$12)-MAX(C267,Scenario!$B$11))/60-IF(AND(C267&gt;=Scenario!$B$11,D267&lt;=Scenario!$B$12),E267,0),0)</f>
        <v>450</v>
      </c>
      <c r="H267" s="9" t="n">
        <f aca="false">(D267-C267)/60-E267</f>
        <v>450</v>
      </c>
    </row>
    <row r="268" customFormat="false" ht="15" hidden="false" customHeight="false" outlineLevel="0" collapsed="false">
      <c r="A268" s="6" t="s">
        <v>8171</v>
      </c>
      <c r="B268" s="6" t="s">
        <v>7892</v>
      </c>
      <c r="C268" s="6" t="n">
        <v>1785153600</v>
      </c>
      <c r="D268" s="6" t="n">
        <v>1785182400</v>
      </c>
      <c r="E268" s="6" t="n">
        <v>30</v>
      </c>
      <c r="F268" s="6" t="n">
        <v>30</v>
      </c>
      <c r="G268" s="9" t="n">
        <f aca="false">IF(MIN(D268,Scenario!$B$12)&gt;MAX(C268,Scenario!$B$11),(MIN(D268,Scenario!$B$12)-MAX(C268,Scenario!$B$11))/60-IF(AND(C268&gt;=Scenario!$B$11,D268&lt;=Scenario!$B$12),E268,0),0)</f>
        <v>450</v>
      </c>
      <c r="H268" s="9" t="n">
        <f aca="false">(D268-C268)/60-E268</f>
        <v>450</v>
      </c>
    </row>
    <row r="269" customFormat="false" ht="15" hidden="false" customHeight="false" outlineLevel="0" collapsed="false">
      <c r="A269" s="6" t="s">
        <v>8172</v>
      </c>
      <c r="B269" s="6" t="s">
        <v>7893</v>
      </c>
      <c r="C269" s="6" t="n">
        <v>1785168000</v>
      </c>
      <c r="D269" s="6" t="n">
        <v>1785196800</v>
      </c>
      <c r="E269" s="6" t="n">
        <v>30</v>
      </c>
      <c r="F269" s="6" t="n">
        <v>30</v>
      </c>
      <c r="G269" s="9" t="n">
        <f aca="false">IF(MIN(D269,Scenario!$B$12)&gt;MAX(C269,Scenario!$B$11),(MIN(D269,Scenario!$B$12)-MAX(C269,Scenario!$B$11))/60-IF(AND(C269&gt;=Scenario!$B$11,D269&lt;=Scenario!$B$12),E269,0),0)</f>
        <v>450</v>
      </c>
      <c r="H269" s="9" t="n">
        <f aca="false">(D269-C269)/60-E269</f>
        <v>450</v>
      </c>
    </row>
    <row r="270" customFormat="false" ht="15" hidden="false" customHeight="false" outlineLevel="0" collapsed="false">
      <c r="A270" s="6" t="s">
        <v>8173</v>
      </c>
      <c r="B270" s="6" t="s">
        <v>7895</v>
      </c>
      <c r="C270" s="6" t="n">
        <v>1785168000</v>
      </c>
      <c r="D270" s="6" t="n">
        <v>1785196800</v>
      </c>
      <c r="E270" s="6" t="n">
        <v>30</v>
      </c>
      <c r="F270" s="6" t="n">
        <v>30</v>
      </c>
      <c r="G270" s="9" t="n">
        <f aca="false">IF(MIN(D270,Scenario!$B$12)&gt;MAX(C270,Scenario!$B$11),(MIN(D270,Scenario!$B$12)-MAX(C270,Scenario!$B$11))/60-IF(AND(C270&gt;=Scenario!$B$11,D270&lt;=Scenario!$B$12),E270,0),0)</f>
        <v>450</v>
      </c>
      <c r="H270" s="9" t="n">
        <f aca="false">(D270-C270)/60-E270</f>
        <v>450</v>
      </c>
    </row>
    <row r="271" customFormat="false" ht="15" hidden="false" customHeight="false" outlineLevel="0" collapsed="false">
      <c r="A271" s="6" t="s">
        <v>8174</v>
      </c>
      <c r="B271" s="6" t="s">
        <v>7894</v>
      </c>
      <c r="C271" s="6" t="n">
        <v>1785168000</v>
      </c>
      <c r="D271" s="6" t="n">
        <v>1785196800</v>
      </c>
      <c r="E271" s="6" t="n">
        <v>30</v>
      </c>
      <c r="F271" s="6" t="n">
        <v>30</v>
      </c>
      <c r="G271" s="9" t="n">
        <f aca="false">IF(MIN(D271,Scenario!$B$12)&gt;MAX(C271,Scenario!$B$11),(MIN(D271,Scenario!$B$12)-MAX(C271,Scenario!$B$11))/60-IF(AND(C271&gt;=Scenario!$B$11,D271&lt;=Scenario!$B$12),E271,0),0)</f>
        <v>450</v>
      </c>
      <c r="H271" s="9" t="n">
        <f aca="false">(D271-C271)/60-E271</f>
        <v>450</v>
      </c>
    </row>
    <row r="272" customFormat="false" ht="15" hidden="false" customHeight="false" outlineLevel="0" collapsed="false">
      <c r="A272" s="6" t="s">
        <v>8175</v>
      </c>
      <c r="B272" s="6" t="s">
        <v>7896</v>
      </c>
      <c r="C272" s="6" t="n">
        <v>1785175200</v>
      </c>
      <c r="D272" s="6" t="n">
        <v>1785204000</v>
      </c>
      <c r="E272" s="6" t="n">
        <v>30</v>
      </c>
      <c r="F272" s="6" t="n">
        <v>30</v>
      </c>
      <c r="G272" s="9" t="n">
        <f aca="false">IF(MIN(D272,Scenario!$B$12)&gt;MAX(C272,Scenario!$B$11),(MIN(D272,Scenario!$B$12)-MAX(C272,Scenario!$B$11))/60-IF(AND(C272&gt;=Scenario!$B$11,D272&lt;=Scenario!$B$12),E272,0),0)</f>
        <v>450</v>
      </c>
      <c r="H272" s="9" t="n">
        <f aca="false">(D272-C272)/60-E272</f>
        <v>450</v>
      </c>
    </row>
    <row r="273" customFormat="false" ht="15" hidden="false" customHeight="false" outlineLevel="0" collapsed="false">
      <c r="A273" s="6" t="s">
        <v>8176</v>
      </c>
      <c r="B273" s="6" t="s">
        <v>7897</v>
      </c>
      <c r="C273" s="6" t="n">
        <v>1785175200</v>
      </c>
      <c r="D273" s="6" t="n">
        <v>1785204000</v>
      </c>
      <c r="E273" s="6" t="n">
        <v>30</v>
      </c>
      <c r="F273" s="6" t="n">
        <v>30</v>
      </c>
      <c r="G273" s="9" t="n">
        <f aca="false">IF(MIN(D273,Scenario!$B$12)&gt;MAX(C273,Scenario!$B$11),(MIN(D273,Scenario!$B$12)-MAX(C273,Scenario!$B$11))/60-IF(AND(C273&gt;=Scenario!$B$11,D273&lt;=Scenario!$B$12),E273,0),0)</f>
        <v>450</v>
      </c>
      <c r="H273" s="9" t="n">
        <f aca="false">(D273-C273)/60-E273</f>
        <v>450</v>
      </c>
    </row>
    <row r="274" customFormat="false" ht="15" hidden="false" customHeight="false" outlineLevel="0" collapsed="false">
      <c r="A274" s="6" t="s">
        <v>8177</v>
      </c>
      <c r="B274" s="6" t="s">
        <v>7883</v>
      </c>
      <c r="C274" s="6" t="n">
        <v>1785214800</v>
      </c>
      <c r="D274" s="6" t="n">
        <v>1785243600</v>
      </c>
      <c r="E274" s="6" t="n">
        <v>30</v>
      </c>
      <c r="F274" s="6" t="n">
        <v>30</v>
      </c>
      <c r="G274" s="9" t="n">
        <f aca="false">IF(MIN(D274,Scenario!$B$12)&gt;MAX(C274,Scenario!$B$11),(MIN(D274,Scenario!$B$12)-MAX(C274,Scenario!$B$11))/60-IF(AND(C274&gt;=Scenario!$B$11,D274&lt;=Scenario!$B$12),E274,0),0)</f>
        <v>450</v>
      </c>
      <c r="H274" s="9" t="n">
        <f aca="false">(D274-C274)/60-E274</f>
        <v>450</v>
      </c>
    </row>
    <row r="275" customFormat="false" ht="15" hidden="false" customHeight="false" outlineLevel="0" collapsed="false">
      <c r="A275" s="6" t="s">
        <v>8178</v>
      </c>
      <c r="B275" s="6" t="s">
        <v>7884</v>
      </c>
      <c r="C275" s="6" t="n">
        <v>1785214800</v>
      </c>
      <c r="D275" s="6" t="n">
        <v>1785243600</v>
      </c>
      <c r="E275" s="6" t="n">
        <v>30</v>
      </c>
      <c r="F275" s="6" t="n">
        <v>30</v>
      </c>
      <c r="G275" s="9" t="n">
        <f aca="false">IF(MIN(D275,Scenario!$B$12)&gt;MAX(C275,Scenario!$B$11),(MIN(D275,Scenario!$B$12)-MAX(C275,Scenario!$B$11))/60-IF(AND(C275&gt;=Scenario!$B$11,D275&lt;=Scenario!$B$12),E275,0),0)</f>
        <v>450</v>
      </c>
      <c r="H275" s="9" t="n">
        <f aca="false">(D275-C275)/60-E275</f>
        <v>450</v>
      </c>
    </row>
    <row r="276" customFormat="false" ht="15" hidden="false" customHeight="false" outlineLevel="0" collapsed="false">
      <c r="A276" s="6" t="s">
        <v>8179</v>
      </c>
      <c r="B276" s="6" t="s">
        <v>7882</v>
      </c>
      <c r="C276" s="6" t="n">
        <v>1785214800</v>
      </c>
      <c r="D276" s="6" t="n">
        <v>1785243600</v>
      </c>
      <c r="E276" s="6" t="n">
        <v>30</v>
      </c>
      <c r="F276" s="6" t="n">
        <v>30</v>
      </c>
      <c r="G276" s="9" t="n">
        <f aca="false">IF(MIN(D276,Scenario!$B$12)&gt;MAX(C276,Scenario!$B$11),(MIN(D276,Scenario!$B$12)-MAX(C276,Scenario!$B$11))/60-IF(AND(C276&gt;=Scenario!$B$11,D276&lt;=Scenario!$B$12),E276,0),0)</f>
        <v>450</v>
      </c>
      <c r="H276" s="9" t="n">
        <f aca="false">(D276-C276)/60-E276</f>
        <v>450</v>
      </c>
    </row>
    <row r="277" customFormat="false" ht="15" hidden="false" customHeight="false" outlineLevel="0" collapsed="false">
      <c r="A277" s="6" t="s">
        <v>8180</v>
      </c>
      <c r="B277" s="6" t="s">
        <v>7898</v>
      </c>
      <c r="C277" s="6" t="n">
        <v>1785222000</v>
      </c>
      <c r="D277" s="6" t="n">
        <v>1785250800</v>
      </c>
      <c r="E277" s="6" t="n">
        <v>30</v>
      </c>
      <c r="F277" s="6" t="n">
        <v>30</v>
      </c>
      <c r="G277" s="9" t="n">
        <f aca="false">IF(MIN(D277,Scenario!$B$12)&gt;MAX(C277,Scenario!$B$11),(MIN(D277,Scenario!$B$12)-MAX(C277,Scenario!$B$11))/60-IF(AND(C277&gt;=Scenario!$B$11,D277&lt;=Scenario!$B$12),E277,0),0)</f>
        <v>450</v>
      </c>
      <c r="H277" s="9" t="n">
        <f aca="false">(D277-C277)/60-E277</f>
        <v>450</v>
      </c>
    </row>
    <row r="278" customFormat="false" ht="15" hidden="false" customHeight="false" outlineLevel="0" collapsed="false">
      <c r="A278" s="6" t="s">
        <v>8181</v>
      </c>
      <c r="B278" s="6" t="s">
        <v>7885</v>
      </c>
      <c r="C278" s="6" t="n">
        <v>1785222000</v>
      </c>
      <c r="D278" s="6" t="n">
        <v>1785250800</v>
      </c>
      <c r="E278" s="6" t="n">
        <v>30</v>
      </c>
      <c r="F278" s="6" t="n">
        <v>30</v>
      </c>
      <c r="G278" s="9" t="n">
        <f aca="false">IF(MIN(D278,Scenario!$B$12)&gt;MAX(C278,Scenario!$B$11),(MIN(D278,Scenario!$B$12)-MAX(C278,Scenario!$B$11))/60-IF(AND(C278&gt;=Scenario!$B$11,D278&lt;=Scenario!$B$12),E278,0),0)</f>
        <v>450</v>
      </c>
      <c r="H278" s="9" t="n">
        <f aca="false">(D278-C278)/60-E278</f>
        <v>450</v>
      </c>
    </row>
    <row r="279" customFormat="false" ht="15" hidden="false" customHeight="false" outlineLevel="0" collapsed="false">
      <c r="A279" s="6" t="s">
        <v>8182</v>
      </c>
      <c r="B279" s="6" t="s">
        <v>7886</v>
      </c>
      <c r="C279" s="6" t="n">
        <v>1785222000</v>
      </c>
      <c r="D279" s="6" t="n">
        <v>1785250800</v>
      </c>
      <c r="E279" s="6" t="n">
        <v>30</v>
      </c>
      <c r="F279" s="6" t="n">
        <v>30</v>
      </c>
      <c r="G279" s="9" t="n">
        <f aca="false">IF(MIN(D279,Scenario!$B$12)&gt;MAX(C279,Scenario!$B$11),(MIN(D279,Scenario!$B$12)-MAX(C279,Scenario!$B$11))/60-IF(AND(C279&gt;=Scenario!$B$11,D279&lt;=Scenario!$B$12),E279,0),0)</f>
        <v>450</v>
      </c>
      <c r="H279" s="9" t="n">
        <f aca="false">(D279-C279)/60-E279</f>
        <v>450</v>
      </c>
    </row>
    <row r="280" customFormat="false" ht="15" hidden="false" customHeight="false" outlineLevel="0" collapsed="false">
      <c r="A280" s="6" t="s">
        <v>8183</v>
      </c>
      <c r="B280" s="6" t="s">
        <v>7888</v>
      </c>
      <c r="C280" s="6" t="n">
        <v>1785222000</v>
      </c>
      <c r="D280" s="6" t="n">
        <v>1785243600</v>
      </c>
      <c r="E280" s="6" t="n">
        <v>30</v>
      </c>
      <c r="F280" s="6" t="n">
        <v>30</v>
      </c>
      <c r="G280" s="9" t="n">
        <f aca="false">IF(MIN(D280,Scenario!$B$12)&gt;MAX(C280,Scenario!$B$11),(MIN(D280,Scenario!$B$12)-MAX(C280,Scenario!$B$11))/60-IF(AND(C280&gt;=Scenario!$B$11,D280&lt;=Scenario!$B$12),E280,0),0)</f>
        <v>330</v>
      </c>
      <c r="H280" s="9" t="n">
        <f aca="false">(D280-C280)/60-E280</f>
        <v>330</v>
      </c>
    </row>
    <row r="281" customFormat="false" ht="15" hidden="false" customHeight="false" outlineLevel="0" collapsed="false">
      <c r="A281" s="6" t="s">
        <v>8184</v>
      </c>
      <c r="B281" s="6" t="s">
        <v>7887</v>
      </c>
      <c r="C281" s="6" t="n">
        <v>1785229200</v>
      </c>
      <c r="D281" s="6" t="n">
        <v>1785258000</v>
      </c>
      <c r="E281" s="6" t="n">
        <v>30</v>
      </c>
      <c r="F281" s="6" t="n">
        <v>30</v>
      </c>
      <c r="G281" s="9" t="n">
        <f aca="false">IF(MIN(D281,Scenario!$B$12)&gt;MAX(C281,Scenario!$B$11),(MIN(D281,Scenario!$B$12)-MAX(C281,Scenario!$B$11))/60-IF(AND(C281&gt;=Scenario!$B$11,D281&lt;=Scenario!$B$12),E281,0),0)</f>
        <v>450</v>
      </c>
      <c r="H281" s="9" t="n">
        <f aca="false">(D281-C281)/60-E281</f>
        <v>450</v>
      </c>
    </row>
    <row r="282" customFormat="false" ht="15" hidden="false" customHeight="false" outlineLevel="0" collapsed="false">
      <c r="A282" s="6" t="s">
        <v>8185</v>
      </c>
      <c r="B282" s="6" t="s">
        <v>7889</v>
      </c>
      <c r="C282" s="6" t="n">
        <v>1785229200</v>
      </c>
      <c r="D282" s="6" t="n">
        <v>1785258000</v>
      </c>
      <c r="E282" s="6" t="n">
        <v>30</v>
      </c>
      <c r="F282" s="6" t="n">
        <v>30</v>
      </c>
      <c r="G282" s="9" t="n">
        <f aca="false">IF(MIN(D282,Scenario!$B$12)&gt;MAX(C282,Scenario!$B$11),(MIN(D282,Scenario!$B$12)-MAX(C282,Scenario!$B$11))/60-IF(AND(C282&gt;=Scenario!$B$11,D282&lt;=Scenario!$B$12),E282,0),0)</f>
        <v>450</v>
      </c>
      <c r="H282" s="9" t="n">
        <f aca="false">(D282-C282)/60-E282</f>
        <v>450</v>
      </c>
    </row>
    <row r="283" customFormat="false" ht="15" hidden="false" customHeight="false" outlineLevel="0" collapsed="false">
      <c r="A283" s="6" t="s">
        <v>8186</v>
      </c>
      <c r="B283" s="6" t="s">
        <v>7891</v>
      </c>
      <c r="C283" s="6" t="n">
        <v>1785240000</v>
      </c>
      <c r="D283" s="6" t="n">
        <v>1785268800</v>
      </c>
      <c r="E283" s="6" t="n">
        <v>30</v>
      </c>
      <c r="F283" s="6" t="n">
        <v>30</v>
      </c>
      <c r="G283" s="9" t="n">
        <f aca="false">IF(MIN(D283,Scenario!$B$12)&gt;MAX(C283,Scenario!$B$11),(MIN(D283,Scenario!$B$12)-MAX(C283,Scenario!$B$11))/60-IF(AND(C283&gt;=Scenario!$B$11,D283&lt;=Scenario!$B$12),E283,0),0)</f>
        <v>450</v>
      </c>
      <c r="H283" s="9" t="n">
        <f aca="false">(D283-C283)/60-E283</f>
        <v>450</v>
      </c>
    </row>
    <row r="284" customFormat="false" ht="15" hidden="false" customHeight="false" outlineLevel="0" collapsed="false">
      <c r="A284" s="6" t="s">
        <v>8187</v>
      </c>
      <c r="B284" s="6" t="s">
        <v>7890</v>
      </c>
      <c r="C284" s="6" t="n">
        <v>1785240000</v>
      </c>
      <c r="D284" s="6" t="n">
        <v>1785268800</v>
      </c>
      <c r="E284" s="6" t="n">
        <v>30</v>
      </c>
      <c r="F284" s="6" t="n">
        <v>30</v>
      </c>
      <c r="G284" s="9" t="n">
        <f aca="false">IF(MIN(D284,Scenario!$B$12)&gt;MAX(C284,Scenario!$B$11),(MIN(D284,Scenario!$B$12)-MAX(C284,Scenario!$B$11))/60-IF(AND(C284&gt;=Scenario!$B$11,D284&lt;=Scenario!$B$12),E284,0),0)</f>
        <v>450</v>
      </c>
      <c r="H284" s="9" t="n">
        <f aca="false">(D284-C284)/60-E284</f>
        <v>450</v>
      </c>
    </row>
    <row r="285" customFormat="false" ht="15" hidden="false" customHeight="false" outlineLevel="0" collapsed="false">
      <c r="A285" s="6" t="s">
        <v>8188</v>
      </c>
      <c r="B285" s="6" t="s">
        <v>7892</v>
      </c>
      <c r="C285" s="6" t="n">
        <v>1785240000</v>
      </c>
      <c r="D285" s="6" t="n">
        <v>1785268800</v>
      </c>
      <c r="E285" s="6" t="n">
        <v>30</v>
      </c>
      <c r="F285" s="6" t="n">
        <v>30</v>
      </c>
      <c r="G285" s="9" t="n">
        <f aca="false">IF(MIN(D285,Scenario!$B$12)&gt;MAX(C285,Scenario!$B$11),(MIN(D285,Scenario!$B$12)-MAX(C285,Scenario!$B$11))/60-IF(AND(C285&gt;=Scenario!$B$11,D285&lt;=Scenario!$B$12),E285,0),0)</f>
        <v>450</v>
      </c>
      <c r="H285" s="9" t="n">
        <f aca="false">(D285-C285)/60-E285</f>
        <v>450</v>
      </c>
    </row>
    <row r="286" customFormat="false" ht="15" hidden="false" customHeight="false" outlineLevel="0" collapsed="false">
      <c r="A286" s="6" t="s">
        <v>8189</v>
      </c>
      <c r="B286" s="6" t="s">
        <v>7899</v>
      </c>
      <c r="C286" s="6" t="n">
        <v>1785254400</v>
      </c>
      <c r="D286" s="6" t="n">
        <v>1785276000</v>
      </c>
      <c r="E286" s="6" t="n">
        <v>30</v>
      </c>
      <c r="F286" s="6" t="n">
        <v>30</v>
      </c>
      <c r="G286" s="9" t="n">
        <f aca="false">IF(MIN(D286,Scenario!$B$12)&gt;MAX(C286,Scenario!$B$11),(MIN(D286,Scenario!$B$12)-MAX(C286,Scenario!$B$11))/60-IF(AND(C286&gt;=Scenario!$B$11,D286&lt;=Scenario!$B$12),E286,0),0)</f>
        <v>330</v>
      </c>
      <c r="H286" s="9" t="n">
        <f aca="false">(D286-C286)/60-E286</f>
        <v>330</v>
      </c>
    </row>
    <row r="287" customFormat="false" ht="15" hidden="false" customHeight="false" outlineLevel="0" collapsed="false">
      <c r="A287" s="6" t="s">
        <v>8190</v>
      </c>
      <c r="B287" s="6" t="s">
        <v>7893</v>
      </c>
      <c r="C287" s="6" t="n">
        <v>1785254400</v>
      </c>
      <c r="D287" s="6" t="n">
        <v>1785283200</v>
      </c>
      <c r="E287" s="6" t="n">
        <v>30</v>
      </c>
      <c r="F287" s="6" t="n">
        <v>30</v>
      </c>
      <c r="G287" s="9" t="n">
        <f aca="false">IF(MIN(D287,Scenario!$B$12)&gt;MAX(C287,Scenario!$B$11),(MIN(D287,Scenario!$B$12)-MAX(C287,Scenario!$B$11))/60-IF(AND(C287&gt;=Scenario!$B$11,D287&lt;=Scenario!$B$12),E287,0),0)</f>
        <v>450</v>
      </c>
      <c r="H287" s="9" t="n">
        <f aca="false">(D287-C287)/60-E287</f>
        <v>450</v>
      </c>
    </row>
    <row r="288" customFormat="false" ht="15" hidden="false" customHeight="false" outlineLevel="0" collapsed="false">
      <c r="A288" s="6" t="s">
        <v>8191</v>
      </c>
      <c r="B288" s="6" t="s">
        <v>7895</v>
      </c>
      <c r="C288" s="6" t="n">
        <v>1785254400</v>
      </c>
      <c r="D288" s="6" t="n">
        <v>1785283200</v>
      </c>
      <c r="E288" s="6" t="n">
        <v>30</v>
      </c>
      <c r="F288" s="6" t="n">
        <v>30</v>
      </c>
      <c r="G288" s="9" t="n">
        <f aca="false">IF(MIN(D288,Scenario!$B$12)&gt;MAX(C288,Scenario!$B$11),(MIN(D288,Scenario!$B$12)-MAX(C288,Scenario!$B$11))/60-IF(AND(C288&gt;=Scenario!$B$11,D288&lt;=Scenario!$B$12),E288,0),0)</f>
        <v>450</v>
      </c>
      <c r="H288" s="9" t="n">
        <f aca="false">(D288-C288)/60-E288</f>
        <v>450</v>
      </c>
    </row>
    <row r="289" customFormat="false" ht="15" hidden="false" customHeight="false" outlineLevel="0" collapsed="false">
      <c r="A289" s="6" t="s">
        <v>8192</v>
      </c>
      <c r="B289" s="6" t="s">
        <v>7894</v>
      </c>
      <c r="C289" s="6" t="n">
        <v>1785254400</v>
      </c>
      <c r="D289" s="6" t="n">
        <v>1785283200</v>
      </c>
      <c r="E289" s="6" t="n">
        <v>30</v>
      </c>
      <c r="F289" s="6" t="n">
        <v>30</v>
      </c>
      <c r="G289" s="9" t="n">
        <f aca="false">IF(MIN(D289,Scenario!$B$12)&gt;MAX(C289,Scenario!$B$11),(MIN(D289,Scenario!$B$12)-MAX(C289,Scenario!$B$11))/60-IF(AND(C289&gt;=Scenario!$B$11,D289&lt;=Scenario!$B$12),E289,0),0)</f>
        <v>450</v>
      </c>
      <c r="H289" s="9" t="n">
        <f aca="false">(D289-C289)/60-E289</f>
        <v>450</v>
      </c>
    </row>
    <row r="290" customFormat="false" ht="15" hidden="false" customHeight="false" outlineLevel="0" collapsed="false">
      <c r="A290" s="6" t="s">
        <v>8193</v>
      </c>
      <c r="B290" s="6" t="s">
        <v>7896</v>
      </c>
      <c r="C290" s="6" t="n">
        <v>1785261600</v>
      </c>
      <c r="D290" s="6" t="n">
        <v>1785290400</v>
      </c>
      <c r="E290" s="6" t="n">
        <v>30</v>
      </c>
      <c r="F290" s="6" t="n">
        <v>30</v>
      </c>
      <c r="G290" s="9" t="n">
        <f aca="false">IF(MIN(D290,Scenario!$B$12)&gt;MAX(C290,Scenario!$B$11),(MIN(D290,Scenario!$B$12)-MAX(C290,Scenario!$B$11))/60-IF(AND(C290&gt;=Scenario!$B$11,D290&lt;=Scenario!$B$12),E290,0),0)</f>
        <v>450</v>
      </c>
      <c r="H290" s="9" t="n">
        <f aca="false">(D290-C290)/60-E290</f>
        <v>450</v>
      </c>
    </row>
    <row r="291" customFormat="false" ht="15" hidden="false" customHeight="false" outlineLevel="0" collapsed="false">
      <c r="A291" s="6" t="s">
        <v>8194</v>
      </c>
      <c r="B291" s="6" t="s">
        <v>7897</v>
      </c>
      <c r="C291" s="6" t="n">
        <v>1785261600</v>
      </c>
      <c r="D291" s="6" t="n">
        <v>1785290400</v>
      </c>
      <c r="E291" s="6" t="n">
        <v>30</v>
      </c>
      <c r="F291" s="6" t="n">
        <v>30</v>
      </c>
      <c r="G291" s="9" t="n">
        <f aca="false">IF(MIN(D291,Scenario!$B$12)&gt;MAX(C291,Scenario!$B$11),(MIN(D291,Scenario!$B$12)-MAX(C291,Scenario!$B$11))/60-IF(AND(C291&gt;=Scenario!$B$11,D291&lt;=Scenario!$B$12),E291,0),0)</f>
        <v>450</v>
      </c>
      <c r="H291" s="9" t="n">
        <f aca="false">(D291-C291)/60-E291</f>
        <v>450</v>
      </c>
    </row>
    <row r="292" customFormat="false" ht="15" hidden="false" customHeight="false" outlineLevel="0" collapsed="false">
      <c r="A292" s="6" t="s">
        <v>8195</v>
      </c>
      <c r="B292" s="6" t="s">
        <v>7883</v>
      </c>
      <c r="C292" s="6" t="n">
        <v>1785301200</v>
      </c>
      <c r="D292" s="6" t="n">
        <v>1785330000</v>
      </c>
      <c r="E292" s="6" t="n">
        <v>30</v>
      </c>
      <c r="F292" s="6" t="n">
        <v>30</v>
      </c>
      <c r="G292" s="9" t="n">
        <f aca="false">IF(MIN(D292,Scenario!$B$12)&gt;MAX(C292,Scenario!$B$11),(MIN(D292,Scenario!$B$12)-MAX(C292,Scenario!$B$11))/60-IF(AND(C292&gt;=Scenario!$B$11,D292&lt;=Scenario!$B$12),E292,0),0)</f>
        <v>450</v>
      </c>
      <c r="H292" s="9" t="n">
        <f aca="false">(D292-C292)/60-E292</f>
        <v>450</v>
      </c>
    </row>
    <row r="293" customFormat="false" ht="15" hidden="false" customHeight="false" outlineLevel="0" collapsed="false">
      <c r="A293" s="6" t="s">
        <v>8196</v>
      </c>
      <c r="B293" s="6" t="s">
        <v>7884</v>
      </c>
      <c r="C293" s="6" t="n">
        <v>1785301200</v>
      </c>
      <c r="D293" s="6" t="n">
        <v>1785330000</v>
      </c>
      <c r="E293" s="6" t="n">
        <v>30</v>
      </c>
      <c r="F293" s="6" t="n">
        <v>30</v>
      </c>
      <c r="G293" s="9" t="n">
        <f aca="false">IF(MIN(D293,Scenario!$B$12)&gt;MAX(C293,Scenario!$B$11),(MIN(D293,Scenario!$B$12)-MAX(C293,Scenario!$B$11))/60-IF(AND(C293&gt;=Scenario!$B$11,D293&lt;=Scenario!$B$12),E293,0),0)</f>
        <v>450</v>
      </c>
      <c r="H293" s="9" t="n">
        <f aca="false">(D293-C293)/60-E293</f>
        <v>450</v>
      </c>
    </row>
    <row r="294" customFormat="false" ht="15" hidden="false" customHeight="false" outlineLevel="0" collapsed="false">
      <c r="A294" s="6" t="s">
        <v>8197</v>
      </c>
      <c r="B294" s="6" t="s">
        <v>7882</v>
      </c>
      <c r="C294" s="6" t="n">
        <v>1785301200</v>
      </c>
      <c r="D294" s="6" t="n">
        <v>1785330000</v>
      </c>
      <c r="E294" s="6" t="n">
        <v>30</v>
      </c>
      <c r="F294" s="6" t="n">
        <v>30</v>
      </c>
      <c r="G294" s="9" t="n">
        <f aca="false">IF(MIN(D294,Scenario!$B$12)&gt;MAX(C294,Scenario!$B$11),(MIN(D294,Scenario!$B$12)-MAX(C294,Scenario!$B$11))/60-IF(AND(C294&gt;=Scenario!$B$11,D294&lt;=Scenario!$B$12),E294,0),0)</f>
        <v>450</v>
      </c>
      <c r="H294" s="9" t="n">
        <f aca="false">(D294-C294)/60-E294</f>
        <v>450</v>
      </c>
    </row>
    <row r="295" customFormat="false" ht="15" hidden="false" customHeight="false" outlineLevel="0" collapsed="false">
      <c r="A295" s="6" t="s">
        <v>8198</v>
      </c>
      <c r="B295" s="6" t="s">
        <v>7898</v>
      </c>
      <c r="C295" s="6" t="n">
        <v>1785308400</v>
      </c>
      <c r="D295" s="6" t="n">
        <v>1785337200</v>
      </c>
      <c r="E295" s="6" t="n">
        <v>30</v>
      </c>
      <c r="F295" s="6" t="n">
        <v>30</v>
      </c>
      <c r="G295" s="9" t="n">
        <f aca="false">IF(MIN(D295,Scenario!$B$12)&gt;MAX(C295,Scenario!$B$11),(MIN(D295,Scenario!$B$12)-MAX(C295,Scenario!$B$11))/60-IF(AND(C295&gt;=Scenario!$B$11,D295&lt;=Scenario!$B$12),E295,0),0)</f>
        <v>450</v>
      </c>
      <c r="H295" s="9" t="n">
        <f aca="false">(D295-C295)/60-E295</f>
        <v>450</v>
      </c>
    </row>
    <row r="296" customFormat="false" ht="15" hidden="false" customHeight="false" outlineLevel="0" collapsed="false">
      <c r="A296" s="6" t="s">
        <v>8199</v>
      </c>
      <c r="B296" s="6" t="s">
        <v>7885</v>
      </c>
      <c r="C296" s="6" t="n">
        <v>1785308400</v>
      </c>
      <c r="D296" s="6" t="n">
        <v>1785337200</v>
      </c>
      <c r="E296" s="6" t="n">
        <v>30</v>
      </c>
      <c r="F296" s="6" t="n">
        <v>30</v>
      </c>
      <c r="G296" s="9" t="n">
        <f aca="false">IF(MIN(D296,Scenario!$B$12)&gt;MAX(C296,Scenario!$B$11),(MIN(D296,Scenario!$B$12)-MAX(C296,Scenario!$B$11))/60-IF(AND(C296&gt;=Scenario!$B$11,D296&lt;=Scenario!$B$12),E296,0),0)</f>
        <v>450</v>
      </c>
      <c r="H296" s="9" t="n">
        <f aca="false">(D296-C296)/60-E296</f>
        <v>450</v>
      </c>
    </row>
    <row r="297" customFormat="false" ht="15" hidden="false" customHeight="false" outlineLevel="0" collapsed="false">
      <c r="A297" s="6" t="s">
        <v>8200</v>
      </c>
      <c r="B297" s="6" t="s">
        <v>7886</v>
      </c>
      <c r="C297" s="6" t="n">
        <v>1785308400</v>
      </c>
      <c r="D297" s="6" t="n">
        <v>1785337200</v>
      </c>
      <c r="E297" s="6" t="n">
        <v>30</v>
      </c>
      <c r="F297" s="6" t="n">
        <v>30</v>
      </c>
      <c r="G297" s="9" t="n">
        <f aca="false">IF(MIN(D297,Scenario!$B$12)&gt;MAX(C297,Scenario!$B$11),(MIN(D297,Scenario!$B$12)-MAX(C297,Scenario!$B$11))/60-IF(AND(C297&gt;=Scenario!$B$11,D297&lt;=Scenario!$B$12),E297,0),0)</f>
        <v>450</v>
      </c>
      <c r="H297" s="9" t="n">
        <f aca="false">(D297-C297)/60-E297</f>
        <v>450</v>
      </c>
    </row>
    <row r="298" customFormat="false" ht="15" hidden="false" customHeight="false" outlineLevel="0" collapsed="false">
      <c r="A298" s="6" t="s">
        <v>8201</v>
      </c>
      <c r="B298" s="6" t="s">
        <v>7888</v>
      </c>
      <c r="C298" s="6" t="n">
        <v>1785308400</v>
      </c>
      <c r="D298" s="6" t="n">
        <v>1785330000</v>
      </c>
      <c r="E298" s="6" t="n">
        <v>30</v>
      </c>
      <c r="F298" s="6" t="n">
        <v>30</v>
      </c>
      <c r="G298" s="9" t="n">
        <f aca="false">IF(MIN(D298,Scenario!$B$12)&gt;MAX(C298,Scenario!$B$11),(MIN(D298,Scenario!$B$12)-MAX(C298,Scenario!$B$11))/60-IF(AND(C298&gt;=Scenario!$B$11,D298&lt;=Scenario!$B$12),E298,0),0)</f>
        <v>330</v>
      </c>
      <c r="H298" s="9" t="n">
        <f aca="false">(D298-C298)/60-E298</f>
        <v>330</v>
      </c>
    </row>
    <row r="299" customFormat="false" ht="15" hidden="false" customHeight="false" outlineLevel="0" collapsed="false">
      <c r="A299" s="6" t="s">
        <v>8202</v>
      </c>
      <c r="B299" s="6" t="s">
        <v>7887</v>
      </c>
      <c r="C299" s="6" t="n">
        <v>1785315600</v>
      </c>
      <c r="D299" s="6" t="n">
        <v>1785344400</v>
      </c>
      <c r="E299" s="6" t="n">
        <v>30</v>
      </c>
      <c r="F299" s="6" t="n">
        <v>30</v>
      </c>
      <c r="G299" s="9" t="n">
        <f aca="false">IF(MIN(D299,Scenario!$B$12)&gt;MAX(C299,Scenario!$B$11),(MIN(D299,Scenario!$B$12)-MAX(C299,Scenario!$B$11))/60-IF(AND(C299&gt;=Scenario!$B$11,D299&lt;=Scenario!$B$12),E299,0),0)</f>
        <v>450</v>
      </c>
      <c r="H299" s="9" t="n">
        <f aca="false">(D299-C299)/60-E299</f>
        <v>450</v>
      </c>
    </row>
    <row r="300" customFormat="false" ht="15" hidden="false" customHeight="false" outlineLevel="0" collapsed="false">
      <c r="A300" s="6" t="s">
        <v>8203</v>
      </c>
      <c r="B300" s="6" t="s">
        <v>7889</v>
      </c>
      <c r="C300" s="6" t="n">
        <v>1785315600</v>
      </c>
      <c r="D300" s="6" t="n">
        <v>1785344400</v>
      </c>
      <c r="E300" s="6" t="n">
        <v>30</v>
      </c>
      <c r="F300" s="6" t="n">
        <v>30</v>
      </c>
      <c r="G300" s="9" t="n">
        <f aca="false">IF(MIN(D300,Scenario!$B$12)&gt;MAX(C300,Scenario!$B$11),(MIN(D300,Scenario!$B$12)-MAX(C300,Scenario!$B$11))/60-IF(AND(C300&gt;=Scenario!$B$11,D300&lt;=Scenario!$B$12),E300,0),0)</f>
        <v>450</v>
      </c>
      <c r="H300" s="9" t="n">
        <f aca="false">(D300-C300)/60-E300</f>
        <v>450</v>
      </c>
    </row>
    <row r="301" customFormat="false" ht="15" hidden="false" customHeight="false" outlineLevel="0" collapsed="false">
      <c r="A301" s="6" t="s">
        <v>8204</v>
      </c>
      <c r="B301" s="6" t="s">
        <v>7891</v>
      </c>
      <c r="C301" s="6" t="n">
        <v>1785326400</v>
      </c>
      <c r="D301" s="6" t="n">
        <v>1785355200</v>
      </c>
      <c r="E301" s="6" t="n">
        <v>30</v>
      </c>
      <c r="F301" s="6" t="n">
        <v>30</v>
      </c>
      <c r="G301" s="9" t="n">
        <f aca="false">IF(MIN(D301,Scenario!$B$12)&gt;MAX(C301,Scenario!$B$11),(MIN(D301,Scenario!$B$12)-MAX(C301,Scenario!$B$11))/60-IF(AND(C301&gt;=Scenario!$B$11,D301&lt;=Scenario!$B$12),E301,0),0)</f>
        <v>450</v>
      </c>
      <c r="H301" s="9" t="n">
        <f aca="false">(D301-C301)/60-E301</f>
        <v>450</v>
      </c>
    </row>
    <row r="302" customFormat="false" ht="15" hidden="false" customHeight="false" outlineLevel="0" collapsed="false">
      <c r="A302" s="6" t="s">
        <v>8205</v>
      </c>
      <c r="B302" s="6" t="s">
        <v>7890</v>
      </c>
      <c r="C302" s="6" t="n">
        <v>1785326400</v>
      </c>
      <c r="D302" s="6" t="n">
        <v>1785355200</v>
      </c>
      <c r="E302" s="6" t="n">
        <v>30</v>
      </c>
      <c r="F302" s="6" t="n">
        <v>30</v>
      </c>
      <c r="G302" s="9" t="n">
        <f aca="false">IF(MIN(D302,Scenario!$B$12)&gt;MAX(C302,Scenario!$B$11),(MIN(D302,Scenario!$B$12)-MAX(C302,Scenario!$B$11))/60-IF(AND(C302&gt;=Scenario!$B$11,D302&lt;=Scenario!$B$12),E302,0),0)</f>
        <v>450</v>
      </c>
      <c r="H302" s="9" t="n">
        <f aca="false">(D302-C302)/60-E302</f>
        <v>450</v>
      </c>
    </row>
    <row r="303" customFormat="false" ht="15" hidden="false" customHeight="false" outlineLevel="0" collapsed="false">
      <c r="A303" s="6" t="s">
        <v>8206</v>
      </c>
      <c r="B303" s="6" t="s">
        <v>7892</v>
      </c>
      <c r="C303" s="6" t="n">
        <v>1785326400</v>
      </c>
      <c r="D303" s="6" t="n">
        <v>1785355200</v>
      </c>
      <c r="E303" s="6" t="n">
        <v>30</v>
      </c>
      <c r="F303" s="6" t="n">
        <v>30</v>
      </c>
      <c r="G303" s="9" t="n">
        <f aca="false">IF(MIN(D303,Scenario!$B$12)&gt;MAX(C303,Scenario!$B$11),(MIN(D303,Scenario!$B$12)-MAX(C303,Scenario!$B$11))/60-IF(AND(C303&gt;=Scenario!$B$11,D303&lt;=Scenario!$B$12),E303,0),0)</f>
        <v>450</v>
      </c>
      <c r="H303" s="9" t="n">
        <f aca="false">(D303-C303)/60-E303</f>
        <v>450</v>
      </c>
    </row>
    <row r="304" customFormat="false" ht="15" hidden="false" customHeight="false" outlineLevel="0" collapsed="false">
      <c r="A304" s="6" t="s">
        <v>8207</v>
      </c>
      <c r="B304" s="6" t="s">
        <v>7899</v>
      </c>
      <c r="C304" s="6" t="n">
        <v>1785340800</v>
      </c>
      <c r="D304" s="6" t="n">
        <v>1785362400</v>
      </c>
      <c r="E304" s="6" t="n">
        <v>30</v>
      </c>
      <c r="F304" s="6" t="n">
        <v>30</v>
      </c>
      <c r="G304" s="9" t="n">
        <f aca="false">IF(MIN(D304,Scenario!$B$12)&gt;MAX(C304,Scenario!$B$11),(MIN(D304,Scenario!$B$12)-MAX(C304,Scenario!$B$11))/60-IF(AND(C304&gt;=Scenario!$B$11,D304&lt;=Scenario!$B$12),E304,0),0)</f>
        <v>330</v>
      </c>
      <c r="H304" s="9" t="n">
        <f aca="false">(D304-C304)/60-E304</f>
        <v>330</v>
      </c>
    </row>
    <row r="305" customFormat="false" ht="15" hidden="false" customHeight="false" outlineLevel="0" collapsed="false">
      <c r="A305" s="6" t="s">
        <v>8208</v>
      </c>
      <c r="B305" s="6" t="s">
        <v>7893</v>
      </c>
      <c r="C305" s="6" t="n">
        <v>1785340800</v>
      </c>
      <c r="D305" s="6" t="n">
        <v>1785369600</v>
      </c>
      <c r="E305" s="6" t="n">
        <v>30</v>
      </c>
      <c r="F305" s="6" t="n">
        <v>30</v>
      </c>
      <c r="G305" s="9" t="n">
        <f aca="false">IF(MIN(D305,Scenario!$B$12)&gt;MAX(C305,Scenario!$B$11),(MIN(D305,Scenario!$B$12)-MAX(C305,Scenario!$B$11))/60-IF(AND(C305&gt;=Scenario!$B$11,D305&lt;=Scenario!$B$12),E305,0),0)</f>
        <v>450</v>
      </c>
      <c r="H305" s="9" t="n">
        <f aca="false">(D305-C305)/60-E305</f>
        <v>450</v>
      </c>
    </row>
    <row r="306" customFormat="false" ht="15" hidden="false" customHeight="false" outlineLevel="0" collapsed="false">
      <c r="A306" s="6" t="s">
        <v>8209</v>
      </c>
      <c r="B306" s="6" t="s">
        <v>7895</v>
      </c>
      <c r="C306" s="6" t="n">
        <v>1785340800</v>
      </c>
      <c r="D306" s="6" t="n">
        <v>1785369600</v>
      </c>
      <c r="E306" s="6" t="n">
        <v>30</v>
      </c>
      <c r="F306" s="6" t="n">
        <v>30</v>
      </c>
      <c r="G306" s="9" t="n">
        <f aca="false">IF(MIN(D306,Scenario!$B$12)&gt;MAX(C306,Scenario!$B$11),(MIN(D306,Scenario!$B$12)-MAX(C306,Scenario!$B$11))/60-IF(AND(C306&gt;=Scenario!$B$11,D306&lt;=Scenario!$B$12),E306,0),0)</f>
        <v>450</v>
      </c>
      <c r="H306" s="9" t="n">
        <f aca="false">(D306-C306)/60-E306</f>
        <v>450</v>
      </c>
    </row>
    <row r="307" customFormat="false" ht="15" hidden="false" customHeight="false" outlineLevel="0" collapsed="false">
      <c r="A307" s="6" t="s">
        <v>8210</v>
      </c>
      <c r="B307" s="6" t="s">
        <v>7894</v>
      </c>
      <c r="C307" s="6" t="n">
        <v>1785340800</v>
      </c>
      <c r="D307" s="6" t="n">
        <v>1785369600</v>
      </c>
      <c r="E307" s="6" t="n">
        <v>30</v>
      </c>
      <c r="F307" s="6" t="n">
        <v>30</v>
      </c>
      <c r="G307" s="9" t="n">
        <f aca="false">IF(MIN(D307,Scenario!$B$12)&gt;MAX(C307,Scenario!$B$11),(MIN(D307,Scenario!$B$12)-MAX(C307,Scenario!$B$11))/60-IF(AND(C307&gt;=Scenario!$B$11,D307&lt;=Scenario!$B$12),E307,0),0)</f>
        <v>450</v>
      </c>
      <c r="H307" s="9" t="n">
        <f aca="false">(D307-C307)/60-E307</f>
        <v>450</v>
      </c>
    </row>
    <row r="308" customFormat="false" ht="15" hidden="false" customHeight="false" outlineLevel="0" collapsed="false">
      <c r="A308" s="6" t="s">
        <v>8211</v>
      </c>
      <c r="B308" s="6" t="s">
        <v>7896</v>
      </c>
      <c r="C308" s="6" t="n">
        <v>1785348000</v>
      </c>
      <c r="D308" s="6" t="n">
        <v>1785376800</v>
      </c>
      <c r="E308" s="6" t="n">
        <v>30</v>
      </c>
      <c r="F308" s="6" t="n">
        <v>30</v>
      </c>
      <c r="G308" s="9" t="n">
        <f aca="false">IF(MIN(D308,Scenario!$B$12)&gt;MAX(C308,Scenario!$B$11),(MIN(D308,Scenario!$B$12)-MAX(C308,Scenario!$B$11))/60-IF(AND(C308&gt;=Scenario!$B$11,D308&lt;=Scenario!$B$12),E308,0),0)</f>
        <v>450</v>
      </c>
      <c r="H308" s="9" t="n">
        <f aca="false">(D308-C308)/60-E308</f>
        <v>450</v>
      </c>
    </row>
    <row r="309" customFormat="false" ht="15" hidden="false" customHeight="false" outlineLevel="0" collapsed="false">
      <c r="A309" s="6" t="s">
        <v>8212</v>
      </c>
      <c r="B309" s="6" t="s">
        <v>7897</v>
      </c>
      <c r="C309" s="6" t="n">
        <v>1785348000</v>
      </c>
      <c r="D309" s="6" t="n">
        <v>1785376800</v>
      </c>
      <c r="E309" s="6" t="n">
        <v>30</v>
      </c>
      <c r="F309" s="6" t="n">
        <v>30</v>
      </c>
      <c r="G309" s="9" t="n">
        <f aca="false">IF(MIN(D309,Scenario!$B$12)&gt;MAX(C309,Scenario!$B$11),(MIN(D309,Scenario!$B$12)-MAX(C309,Scenario!$B$11))/60-IF(AND(C309&gt;=Scenario!$B$11,D309&lt;=Scenario!$B$12),E309,0),0)</f>
        <v>450</v>
      </c>
      <c r="H309" s="9" t="n">
        <f aca="false">(D309-C309)/60-E309</f>
        <v>450</v>
      </c>
    </row>
    <row r="310" customFormat="false" ht="15" hidden="false" customHeight="false" outlineLevel="0" collapsed="false">
      <c r="A310" s="6" t="s">
        <v>8213</v>
      </c>
      <c r="B310" s="6" t="s">
        <v>7883</v>
      </c>
      <c r="C310" s="6" t="n">
        <v>1785387600</v>
      </c>
      <c r="D310" s="6" t="n">
        <v>1785416400</v>
      </c>
      <c r="E310" s="6" t="n">
        <v>30</v>
      </c>
      <c r="F310" s="6" t="n">
        <v>30</v>
      </c>
      <c r="G310" s="9" t="n">
        <f aca="false">IF(MIN(D310,Scenario!$B$12)&gt;MAX(C310,Scenario!$B$11),(MIN(D310,Scenario!$B$12)-MAX(C310,Scenario!$B$11))/60-IF(AND(C310&gt;=Scenario!$B$11,D310&lt;=Scenario!$B$12),E310,0),0)</f>
        <v>450</v>
      </c>
      <c r="H310" s="9" t="n">
        <f aca="false">(D310-C310)/60-E310</f>
        <v>450</v>
      </c>
    </row>
    <row r="311" customFormat="false" ht="15" hidden="false" customHeight="false" outlineLevel="0" collapsed="false">
      <c r="A311" s="6" t="s">
        <v>8214</v>
      </c>
      <c r="B311" s="6" t="s">
        <v>7884</v>
      </c>
      <c r="C311" s="6" t="n">
        <v>1785387600</v>
      </c>
      <c r="D311" s="6" t="n">
        <v>1785416400</v>
      </c>
      <c r="E311" s="6" t="n">
        <v>30</v>
      </c>
      <c r="F311" s="6" t="n">
        <v>30</v>
      </c>
      <c r="G311" s="9" t="n">
        <f aca="false">IF(MIN(D311,Scenario!$B$12)&gt;MAX(C311,Scenario!$B$11),(MIN(D311,Scenario!$B$12)-MAX(C311,Scenario!$B$11))/60-IF(AND(C311&gt;=Scenario!$B$11,D311&lt;=Scenario!$B$12),E311,0),0)</f>
        <v>450</v>
      </c>
      <c r="H311" s="9" t="n">
        <f aca="false">(D311-C311)/60-E311</f>
        <v>450</v>
      </c>
    </row>
    <row r="312" customFormat="false" ht="15" hidden="false" customHeight="false" outlineLevel="0" collapsed="false">
      <c r="A312" s="6" t="s">
        <v>8215</v>
      </c>
      <c r="B312" s="6" t="s">
        <v>7882</v>
      </c>
      <c r="C312" s="6" t="n">
        <v>1785387600</v>
      </c>
      <c r="D312" s="6" t="n">
        <v>1785416400</v>
      </c>
      <c r="E312" s="6" t="n">
        <v>30</v>
      </c>
      <c r="F312" s="6" t="n">
        <v>30</v>
      </c>
      <c r="G312" s="9" t="n">
        <f aca="false">IF(MIN(D312,Scenario!$B$12)&gt;MAX(C312,Scenario!$B$11),(MIN(D312,Scenario!$B$12)-MAX(C312,Scenario!$B$11))/60-IF(AND(C312&gt;=Scenario!$B$11,D312&lt;=Scenario!$B$12),E312,0),0)</f>
        <v>450</v>
      </c>
      <c r="H312" s="9" t="n">
        <f aca="false">(D312-C312)/60-E312</f>
        <v>450</v>
      </c>
    </row>
    <row r="313" customFormat="false" ht="15" hidden="false" customHeight="false" outlineLevel="0" collapsed="false">
      <c r="A313" s="6" t="s">
        <v>8216</v>
      </c>
      <c r="B313" s="6" t="s">
        <v>7898</v>
      </c>
      <c r="C313" s="6" t="n">
        <v>1785394800</v>
      </c>
      <c r="D313" s="6" t="n">
        <v>1785423600</v>
      </c>
      <c r="E313" s="6" t="n">
        <v>30</v>
      </c>
      <c r="F313" s="6" t="n">
        <v>30</v>
      </c>
      <c r="G313" s="9" t="n">
        <f aca="false">IF(MIN(D313,Scenario!$B$12)&gt;MAX(C313,Scenario!$B$11),(MIN(D313,Scenario!$B$12)-MAX(C313,Scenario!$B$11))/60-IF(AND(C313&gt;=Scenario!$B$11,D313&lt;=Scenario!$B$12),E313,0),0)</f>
        <v>450</v>
      </c>
      <c r="H313" s="9" t="n">
        <f aca="false">(D313-C313)/60-E313</f>
        <v>450</v>
      </c>
    </row>
    <row r="314" customFormat="false" ht="15" hidden="false" customHeight="false" outlineLevel="0" collapsed="false">
      <c r="A314" s="6" t="s">
        <v>8217</v>
      </c>
      <c r="B314" s="6" t="s">
        <v>7885</v>
      </c>
      <c r="C314" s="6" t="n">
        <v>1785394800</v>
      </c>
      <c r="D314" s="6" t="n">
        <v>1785423600</v>
      </c>
      <c r="E314" s="6" t="n">
        <v>30</v>
      </c>
      <c r="F314" s="6" t="n">
        <v>30</v>
      </c>
      <c r="G314" s="9" t="n">
        <f aca="false">IF(MIN(D314,Scenario!$B$12)&gt;MAX(C314,Scenario!$B$11),(MIN(D314,Scenario!$B$12)-MAX(C314,Scenario!$B$11))/60-IF(AND(C314&gt;=Scenario!$B$11,D314&lt;=Scenario!$B$12),E314,0),0)</f>
        <v>450</v>
      </c>
      <c r="H314" s="9" t="n">
        <f aca="false">(D314-C314)/60-E314</f>
        <v>450</v>
      </c>
    </row>
    <row r="315" customFormat="false" ht="15" hidden="false" customHeight="false" outlineLevel="0" collapsed="false">
      <c r="A315" s="6" t="s">
        <v>8218</v>
      </c>
      <c r="B315" s="6" t="s">
        <v>7886</v>
      </c>
      <c r="C315" s="6" t="n">
        <v>1785394800</v>
      </c>
      <c r="D315" s="6" t="n">
        <v>1785423600</v>
      </c>
      <c r="E315" s="6" t="n">
        <v>30</v>
      </c>
      <c r="F315" s="6" t="n">
        <v>30</v>
      </c>
      <c r="G315" s="9" t="n">
        <f aca="false">IF(MIN(D315,Scenario!$B$12)&gt;MAX(C315,Scenario!$B$11),(MIN(D315,Scenario!$B$12)-MAX(C315,Scenario!$B$11))/60-IF(AND(C315&gt;=Scenario!$B$11,D315&lt;=Scenario!$B$12),E315,0),0)</f>
        <v>450</v>
      </c>
      <c r="H315" s="9" t="n">
        <f aca="false">(D315-C315)/60-E315</f>
        <v>450</v>
      </c>
    </row>
    <row r="316" customFormat="false" ht="15" hidden="false" customHeight="false" outlineLevel="0" collapsed="false">
      <c r="A316" s="6" t="s">
        <v>8219</v>
      </c>
      <c r="B316" s="6" t="s">
        <v>7888</v>
      </c>
      <c r="C316" s="6" t="n">
        <v>1785394800</v>
      </c>
      <c r="D316" s="6" t="n">
        <v>1785416400</v>
      </c>
      <c r="E316" s="6" t="n">
        <v>30</v>
      </c>
      <c r="F316" s="6" t="n">
        <v>30</v>
      </c>
      <c r="G316" s="9" t="n">
        <f aca="false">IF(MIN(D316,Scenario!$B$12)&gt;MAX(C316,Scenario!$B$11),(MIN(D316,Scenario!$B$12)-MAX(C316,Scenario!$B$11))/60-IF(AND(C316&gt;=Scenario!$B$11,D316&lt;=Scenario!$B$12),E316,0),0)</f>
        <v>330</v>
      </c>
      <c r="H316" s="9" t="n">
        <f aca="false">(D316-C316)/60-E316</f>
        <v>330</v>
      </c>
    </row>
    <row r="317" customFormat="false" ht="15" hidden="false" customHeight="false" outlineLevel="0" collapsed="false">
      <c r="A317" s="6" t="s">
        <v>8220</v>
      </c>
      <c r="B317" s="6" t="s">
        <v>7887</v>
      </c>
      <c r="C317" s="6" t="n">
        <v>1785402000</v>
      </c>
      <c r="D317" s="6" t="n">
        <v>1785430800</v>
      </c>
      <c r="E317" s="6" t="n">
        <v>30</v>
      </c>
      <c r="F317" s="6" t="n">
        <v>30</v>
      </c>
      <c r="G317" s="9" t="n">
        <f aca="false">IF(MIN(D317,Scenario!$B$12)&gt;MAX(C317,Scenario!$B$11),(MIN(D317,Scenario!$B$12)-MAX(C317,Scenario!$B$11))/60-IF(AND(C317&gt;=Scenario!$B$11,D317&lt;=Scenario!$B$12),E317,0),0)</f>
        <v>450</v>
      </c>
      <c r="H317" s="9" t="n">
        <f aca="false">(D317-C317)/60-E317</f>
        <v>450</v>
      </c>
    </row>
    <row r="318" customFormat="false" ht="15" hidden="false" customHeight="false" outlineLevel="0" collapsed="false">
      <c r="A318" s="6" t="s">
        <v>8221</v>
      </c>
      <c r="B318" s="6" t="s">
        <v>7889</v>
      </c>
      <c r="C318" s="6" t="n">
        <v>1785402000</v>
      </c>
      <c r="D318" s="6" t="n">
        <v>1785430800</v>
      </c>
      <c r="E318" s="6" t="n">
        <v>30</v>
      </c>
      <c r="F318" s="6" t="n">
        <v>30</v>
      </c>
      <c r="G318" s="9" t="n">
        <f aca="false">IF(MIN(D318,Scenario!$B$12)&gt;MAX(C318,Scenario!$B$11),(MIN(D318,Scenario!$B$12)-MAX(C318,Scenario!$B$11))/60-IF(AND(C318&gt;=Scenario!$B$11,D318&lt;=Scenario!$B$12),E318,0),0)</f>
        <v>450</v>
      </c>
      <c r="H318" s="9" t="n">
        <f aca="false">(D318-C318)/60-E318</f>
        <v>450</v>
      </c>
    </row>
    <row r="319" customFormat="false" ht="15" hidden="false" customHeight="false" outlineLevel="0" collapsed="false">
      <c r="A319" s="6" t="s">
        <v>8222</v>
      </c>
      <c r="B319" s="6" t="s">
        <v>7891</v>
      </c>
      <c r="C319" s="6" t="n">
        <v>1785412800</v>
      </c>
      <c r="D319" s="6" t="n">
        <v>1785441600</v>
      </c>
      <c r="E319" s="6" t="n">
        <v>30</v>
      </c>
      <c r="F319" s="6" t="n">
        <v>30</v>
      </c>
      <c r="G319" s="9" t="n">
        <f aca="false">IF(MIN(D319,Scenario!$B$12)&gt;MAX(C319,Scenario!$B$11),(MIN(D319,Scenario!$B$12)-MAX(C319,Scenario!$B$11))/60-IF(AND(C319&gt;=Scenario!$B$11,D319&lt;=Scenario!$B$12),E319,0),0)</f>
        <v>450</v>
      </c>
      <c r="H319" s="9" t="n">
        <f aca="false">(D319-C319)/60-E319</f>
        <v>450</v>
      </c>
    </row>
    <row r="320" customFormat="false" ht="15" hidden="false" customHeight="false" outlineLevel="0" collapsed="false">
      <c r="A320" s="6" t="s">
        <v>8223</v>
      </c>
      <c r="B320" s="6" t="s">
        <v>7890</v>
      </c>
      <c r="C320" s="6" t="n">
        <v>1785412800</v>
      </c>
      <c r="D320" s="6" t="n">
        <v>1785441600</v>
      </c>
      <c r="E320" s="6" t="n">
        <v>30</v>
      </c>
      <c r="F320" s="6" t="n">
        <v>30</v>
      </c>
      <c r="G320" s="9" t="n">
        <f aca="false">IF(MIN(D320,Scenario!$B$12)&gt;MAX(C320,Scenario!$B$11),(MIN(D320,Scenario!$B$12)-MAX(C320,Scenario!$B$11))/60-IF(AND(C320&gt;=Scenario!$B$11,D320&lt;=Scenario!$B$12),E320,0),0)</f>
        <v>450</v>
      </c>
      <c r="H320" s="9" t="n">
        <f aca="false">(D320-C320)/60-E320</f>
        <v>450</v>
      </c>
    </row>
    <row r="321" customFormat="false" ht="15" hidden="false" customHeight="false" outlineLevel="0" collapsed="false">
      <c r="A321" s="6" t="s">
        <v>8224</v>
      </c>
      <c r="B321" s="6" t="s">
        <v>7892</v>
      </c>
      <c r="C321" s="6" t="n">
        <v>1785412800</v>
      </c>
      <c r="D321" s="6" t="n">
        <v>1785441600</v>
      </c>
      <c r="E321" s="6" t="n">
        <v>30</v>
      </c>
      <c r="F321" s="6" t="n">
        <v>30</v>
      </c>
      <c r="G321" s="9" t="n">
        <f aca="false">IF(MIN(D321,Scenario!$B$12)&gt;MAX(C321,Scenario!$B$11),(MIN(D321,Scenario!$B$12)-MAX(C321,Scenario!$B$11))/60-IF(AND(C321&gt;=Scenario!$B$11,D321&lt;=Scenario!$B$12),E321,0),0)</f>
        <v>450</v>
      </c>
      <c r="H321" s="9" t="n">
        <f aca="false">(D321-C321)/60-E321</f>
        <v>450</v>
      </c>
    </row>
    <row r="322" customFormat="false" ht="15" hidden="false" customHeight="false" outlineLevel="0" collapsed="false">
      <c r="A322" s="6" t="s">
        <v>8225</v>
      </c>
      <c r="B322" s="6" t="s">
        <v>7899</v>
      </c>
      <c r="C322" s="6" t="n">
        <v>1785427200</v>
      </c>
      <c r="D322" s="6" t="n">
        <v>1785448800</v>
      </c>
      <c r="E322" s="6" t="n">
        <v>30</v>
      </c>
      <c r="F322" s="6" t="n">
        <v>30</v>
      </c>
      <c r="G322" s="9" t="n">
        <f aca="false">IF(MIN(D322,Scenario!$B$12)&gt;MAX(C322,Scenario!$B$11),(MIN(D322,Scenario!$B$12)-MAX(C322,Scenario!$B$11))/60-IF(AND(C322&gt;=Scenario!$B$11,D322&lt;=Scenario!$B$12),E322,0),0)</f>
        <v>330</v>
      </c>
      <c r="H322" s="9" t="n">
        <f aca="false">(D322-C322)/60-E322</f>
        <v>330</v>
      </c>
    </row>
    <row r="323" customFormat="false" ht="15" hidden="false" customHeight="false" outlineLevel="0" collapsed="false">
      <c r="A323" s="6" t="s">
        <v>8226</v>
      </c>
      <c r="B323" s="6" t="s">
        <v>7893</v>
      </c>
      <c r="C323" s="6" t="n">
        <v>1785427200</v>
      </c>
      <c r="D323" s="6" t="n">
        <v>1785456000</v>
      </c>
      <c r="E323" s="6" t="n">
        <v>30</v>
      </c>
      <c r="F323" s="6" t="n">
        <v>30</v>
      </c>
      <c r="G323" s="9" t="n">
        <f aca="false">IF(MIN(D323,Scenario!$B$12)&gt;MAX(C323,Scenario!$B$11),(MIN(D323,Scenario!$B$12)-MAX(C323,Scenario!$B$11))/60-IF(AND(C323&gt;=Scenario!$B$11,D323&lt;=Scenario!$B$12),E323,0),0)</f>
        <v>450</v>
      </c>
      <c r="H323" s="9" t="n">
        <f aca="false">(D323-C323)/60-E323</f>
        <v>450</v>
      </c>
    </row>
    <row r="324" customFormat="false" ht="15" hidden="false" customHeight="false" outlineLevel="0" collapsed="false">
      <c r="A324" s="6" t="s">
        <v>8227</v>
      </c>
      <c r="B324" s="6" t="s">
        <v>7895</v>
      </c>
      <c r="C324" s="6" t="n">
        <v>1785427200</v>
      </c>
      <c r="D324" s="6" t="n">
        <v>1785456000</v>
      </c>
      <c r="E324" s="6" t="n">
        <v>30</v>
      </c>
      <c r="F324" s="6" t="n">
        <v>30</v>
      </c>
      <c r="G324" s="9" t="n">
        <f aca="false">IF(MIN(D324,Scenario!$B$12)&gt;MAX(C324,Scenario!$B$11),(MIN(D324,Scenario!$B$12)-MAX(C324,Scenario!$B$11))/60-IF(AND(C324&gt;=Scenario!$B$11,D324&lt;=Scenario!$B$12),E324,0),0)</f>
        <v>450</v>
      </c>
      <c r="H324" s="9" t="n">
        <f aca="false">(D324-C324)/60-E324</f>
        <v>450</v>
      </c>
    </row>
    <row r="325" customFormat="false" ht="15" hidden="false" customHeight="false" outlineLevel="0" collapsed="false">
      <c r="A325" s="6" t="s">
        <v>8228</v>
      </c>
      <c r="B325" s="6" t="s">
        <v>7883</v>
      </c>
      <c r="C325" s="6" t="n">
        <v>1785474000</v>
      </c>
      <c r="D325" s="6" t="n">
        <v>1785502800</v>
      </c>
      <c r="E325" s="6" t="n">
        <v>30</v>
      </c>
      <c r="F325" s="6" t="n">
        <v>30</v>
      </c>
      <c r="G325" s="9" t="n">
        <f aca="false">IF(MIN(D325,Scenario!$B$12)&gt;MAX(C325,Scenario!$B$11),(MIN(D325,Scenario!$B$12)-MAX(C325,Scenario!$B$11))/60-IF(AND(C325&gt;=Scenario!$B$11,D325&lt;=Scenario!$B$12),E325,0),0)</f>
        <v>450</v>
      </c>
      <c r="H325" s="9" t="n">
        <f aca="false">(D325-C325)/60-E325</f>
        <v>450</v>
      </c>
    </row>
    <row r="326" customFormat="false" ht="15" hidden="false" customHeight="false" outlineLevel="0" collapsed="false">
      <c r="A326" s="6" t="s">
        <v>8229</v>
      </c>
      <c r="B326" s="6" t="s">
        <v>7884</v>
      </c>
      <c r="C326" s="6" t="n">
        <v>1785474000</v>
      </c>
      <c r="D326" s="6" t="n">
        <v>1785502800</v>
      </c>
      <c r="E326" s="6" t="n">
        <v>30</v>
      </c>
      <c r="F326" s="6" t="n">
        <v>30</v>
      </c>
      <c r="G326" s="9" t="n">
        <f aca="false">IF(MIN(D326,Scenario!$B$12)&gt;MAX(C326,Scenario!$B$11),(MIN(D326,Scenario!$B$12)-MAX(C326,Scenario!$B$11))/60-IF(AND(C326&gt;=Scenario!$B$11,D326&lt;=Scenario!$B$12),E326,0),0)</f>
        <v>450</v>
      </c>
      <c r="H326" s="9" t="n">
        <f aca="false">(D326-C326)/60-E326</f>
        <v>450</v>
      </c>
    </row>
    <row r="327" customFormat="false" ht="15" hidden="false" customHeight="false" outlineLevel="0" collapsed="false">
      <c r="A327" s="6" t="s">
        <v>8230</v>
      </c>
      <c r="B327" s="6" t="s">
        <v>7882</v>
      </c>
      <c r="C327" s="6" t="n">
        <v>1785474000</v>
      </c>
      <c r="D327" s="6" t="n">
        <v>1785502800</v>
      </c>
      <c r="E327" s="6" t="n">
        <v>30</v>
      </c>
      <c r="F327" s="6" t="n">
        <v>30</v>
      </c>
      <c r="G327" s="9" t="n">
        <f aca="false">IF(MIN(D327,Scenario!$B$12)&gt;MAX(C327,Scenario!$B$11),(MIN(D327,Scenario!$B$12)-MAX(C327,Scenario!$B$11))/60-IF(AND(C327&gt;=Scenario!$B$11,D327&lt;=Scenario!$B$12),E327,0),0)</f>
        <v>450</v>
      </c>
      <c r="H327" s="9" t="n">
        <f aca="false">(D327-C327)/60-E327</f>
        <v>450</v>
      </c>
    </row>
    <row r="328" customFormat="false" ht="15" hidden="false" customHeight="false" outlineLevel="0" collapsed="false">
      <c r="A328" s="6" t="s">
        <v>8231</v>
      </c>
      <c r="B328" s="6" t="s">
        <v>7898</v>
      </c>
      <c r="C328" s="6" t="n">
        <v>1785481200</v>
      </c>
      <c r="D328" s="6" t="n">
        <v>1785510000</v>
      </c>
      <c r="E328" s="6" t="n">
        <v>30</v>
      </c>
      <c r="F328" s="6" t="n">
        <v>30</v>
      </c>
      <c r="G328" s="9" t="n">
        <f aca="false">IF(MIN(D328,Scenario!$B$12)&gt;MAX(C328,Scenario!$B$11),(MIN(D328,Scenario!$B$12)-MAX(C328,Scenario!$B$11))/60-IF(AND(C328&gt;=Scenario!$B$11,D328&lt;=Scenario!$B$12),E328,0),0)</f>
        <v>450</v>
      </c>
      <c r="H328" s="9" t="n">
        <f aca="false">(D328-C328)/60-E328</f>
        <v>450</v>
      </c>
    </row>
    <row r="329" customFormat="false" ht="15" hidden="false" customHeight="false" outlineLevel="0" collapsed="false">
      <c r="A329" s="6" t="s">
        <v>8232</v>
      </c>
      <c r="B329" s="6" t="s">
        <v>7885</v>
      </c>
      <c r="C329" s="6" t="n">
        <v>1785481200</v>
      </c>
      <c r="D329" s="6" t="n">
        <v>1785510000</v>
      </c>
      <c r="E329" s="6" t="n">
        <v>30</v>
      </c>
      <c r="F329" s="6" t="n">
        <v>30</v>
      </c>
      <c r="G329" s="9" t="n">
        <f aca="false">IF(MIN(D329,Scenario!$B$12)&gt;MAX(C329,Scenario!$B$11),(MIN(D329,Scenario!$B$12)-MAX(C329,Scenario!$B$11))/60-IF(AND(C329&gt;=Scenario!$B$11,D329&lt;=Scenario!$B$12),E329,0),0)</f>
        <v>450</v>
      </c>
      <c r="H329" s="9" t="n">
        <f aca="false">(D329-C329)/60-E329</f>
        <v>450</v>
      </c>
    </row>
    <row r="330" customFormat="false" ht="15" hidden="false" customHeight="false" outlineLevel="0" collapsed="false">
      <c r="A330" s="6" t="s">
        <v>8233</v>
      </c>
      <c r="B330" s="6" t="s">
        <v>7887</v>
      </c>
      <c r="C330" s="6" t="n">
        <v>1785488400</v>
      </c>
      <c r="D330" s="6" t="n">
        <v>1785517200</v>
      </c>
      <c r="E330" s="6" t="n">
        <v>30</v>
      </c>
      <c r="F330" s="6" t="n">
        <v>30</v>
      </c>
      <c r="G330" s="9" t="n">
        <f aca="false">IF(MIN(D330,Scenario!$B$12)&gt;MAX(C330,Scenario!$B$11),(MIN(D330,Scenario!$B$12)-MAX(C330,Scenario!$B$11))/60-IF(AND(C330&gt;=Scenario!$B$11,D330&lt;=Scenario!$B$12),E330,0),0)</f>
        <v>450</v>
      </c>
      <c r="H330" s="9" t="n">
        <f aca="false">(D330-C330)/60-E330</f>
        <v>450</v>
      </c>
    </row>
    <row r="331" customFormat="false" ht="15" hidden="false" customHeight="false" outlineLevel="0" collapsed="false">
      <c r="A331" s="6" t="s">
        <v>8234</v>
      </c>
      <c r="B331" s="6" t="s">
        <v>7889</v>
      </c>
      <c r="C331" s="6" t="n">
        <v>1785488400</v>
      </c>
      <c r="D331" s="6" t="n">
        <v>1785517200</v>
      </c>
      <c r="E331" s="6" t="n">
        <v>30</v>
      </c>
      <c r="F331" s="6" t="n">
        <v>30</v>
      </c>
      <c r="G331" s="9" t="n">
        <f aca="false">IF(MIN(D331,Scenario!$B$12)&gt;MAX(C331,Scenario!$B$11),(MIN(D331,Scenario!$B$12)-MAX(C331,Scenario!$B$11))/60-IF(AND(C331&gt;=Scenario!$B$11,D331&lt;=Scenario!$B$12),E331,0),0)</f>
        <v>450</v>
      </c>
      <c r="H331" s="9" t="n">
        <f aca="false">(D331-C331)/60-E331</f>
        <v>450</v>
      </c>
    </row>
    <row r="332" customFormat="false" ht="15" hidden="false" customHeight="false" outlineLevel="0" collapsed="false">
      <c r="A332" s="6" t="s">
        <v>8235</v>
      </c>
      <c r="B332" s="6" t="s">
        <v>7891</v>
      </c>
      <c r="C332" s="6" t="n">
        <v>1785499200</v>
      </c>
      <c r="D332" s="6" t="n">
        <v>1785528000</v>
      </c>
      <c r="E332" s="6" t="n">
        <v>30</v>
      </c>
      <c r="F332" s="6" t="n">
        <v>30</v>
      </c>
      <c r="G332" s="9" t="n">
        <f aca="false">IF(MIN(D332,Scenario!$B$12)&gt;MAX(C332,Scenario!$B$11),(MIN(D332,Scenario!$B$12)-MAX(C332,Scenario!$B$11))/60-IF(AND(C332&gt;=Scenario!$B$11,D332&lt;=Scenario!$B$12),E332,0),0)</f>
        <v>450</v>
      </c>
      <c r="H332" s="9" t="n">
        <f aca="false">(D332-C332)/60-E332</f>
        <v>450</v>
      </c>
    </row>
    <row r="333" customFormat="false" ht="15" hidden="false" customHeight="false" outlineLevel="0" collapsed="false">
      <c r="A333" s="6" t="s">
        <v>8236</v>
      </c>
      <c r="B333" s="6" t="s">
        <v>7890</v>
      </c>
      <c r="C333" s="6" t="n">
        <v>1785499200</v>
      </c>
      <c r="D333" s="6" t="n">
        <v>1785528000</v>
      </c>
      <c r="E333" s="6" t="n">
        <v>30</v>
      </c>
      <c r="F333" s="6" t="n">
        <v>30</v>
      </c>
      <c r="G333" s="9" t="n">
        <f aca="false">IF(MIN(D333,Scenario!$B$12)&gt;MAX(C333,Scenario!$B$11),(MIN(D333,Scenario!$B$12)-MAX(C333,Scenario!$B$11))/60-IF(AND(C333&gt;=Scenario!$B$11,D333&lt;=Scenario!$B$12),E333,0),0)</f>
        <v>450</v>
      </c>
      <c r="H333" s="9" t="n">
        <f aca="false">(D333-C333)/60-E333</f>
        <v>450</v>
      </c>
    </row>
    <row r="334" customFormat="false" ht="15" hidden="false" customHeight="false" outlineLevel="0" collapsed="false">
      <c r="A334" s="6" t="s">
        <v>8237</v>
      </c>
      <c r="B334" s="6" t="s">
        <v>7892</v>
      </c>
      <c r="C334" s="6" t="n">
        <v>1785499200</v>
      </c>
      <c r="D334" s="6" t="n">
        <v>1785528000</v>
      </c>
      <c r="E334" s="6" t="n">
        <v>30</v>
      </c>
      <c r="F334" s="6" t="n">
        <v>30</v>
      </c>
      <c r="G334" s="9" t="n">
        <f aca="false">IF(MIN(D334,Scenario!$B$12)&gt;MAX(C334,Scenario!$B$11),(MIN(D334,Scenario!$B$12)-MAX(C334,Scenario!$B$11))/60-IF(AND(C334&gt;=Scenario!$B$11,D334&lt;=Scenario!$B$12),E334,0),0)</f>
        <v>450</v>
      </c>
      <c r="H334" s="9" t="n">
        <f aca="false">(D334-C334)/60-E334</f>
        <v>450</v>
      </c>
    </row>
    <row r="335" customFormat="false" ht="15" hidden="false" customHeight="false" outlineLevel="0" collapsed="false">
      <c r="A335" s="6" t="s">
        <v>8238</v>
      </c>
      <c r="B335" s="6" t="s">
        <v>7899</v>
      </c>
      <c r="C335" s="6" t="n">
        <v>1785513600</v>
      </c>
      <c r="D335" s="6" t="n">
        <v>1785535200</v>
      </c>
      <c r="E335" s="6" t="n">
        <v>30</v>
      </c>
      <c r="F335" s="6" t="n">
        <v>30</v>
      </c>
      <c r="G335" s="9" t="n">
        <f aca="false">IF(MIN(D335,Scenario!$B$12)&gt;MAX(C335,Scenario!$B$11),(MIN(D335,Scenario!$B$12)-MAX(C335,Scenario!$B$11))/60-IF(AND(C335&gt;=Scenario!$B$11,D335&lt;=Scenario!$B$12),E335,0),0)</f>
        <v>330</v>
      </c>
      <c r="H335" s="9" t="n">
        <f aca="false">(D335-C335)/60-E335</f>
        <v>330</v>
      </c>
    </row>
    <row r="336" customFormat="false" ht="15" hidden="false" customHeight="false" outlineLevel="0" collapsed="false">
      <c r="A336" s="6" t="s">
        <v>8239</v>
      </c>
      <c r="B336" s="6" t="s">
        <v>7893</v>
      </c>
      <c r="C336" s="6" t="n">
        <v>1785513600</v>
      </c>
      <c r="D336" s="6" t="n">
        <v>1785542400</v>
      </c>
      <c r="E336" s="6" t="n">
        <v>30</v>
      </c>
      <c r="F336" s="6" t="n">
        <v>30</v>
      </c>
      <c r="G336" s="9" t="n">
        <f aca="false">IF(MIN(D336,Scenario!$B$12)&gt;MAX(C336,Scenario!$B$11),(MIN(D336,Scenario!$B$12)-MAX(C336,Scenario!$B$11))/60-IF(AND(C336&gt;=Scenario!$B$11,D336&lt;=Scenario!$B$12),E336,0),0)</f>
        <v>450</v>
      </c>
      <c r="H336" s="9" t="n">
        <f aca="false">(D336-C336)/60-E336</f>
        <v>450</v>
      </c>
    </row>
    <row r="337" customFormat="false" ht="15" hidden="false" customHeight="false" outlineLevel="0" collapsed="false">
      <c r="A337" s="6" t="s">
        <v>8240</v>
      </c>
      <c r="B337" s="6" t="s">
        <v>7895</v>
      </c>
      <c r="C337" s="6" t="n">
        <v>1785513600</v>
      </c>
      <c r="D337" s="6" t="n">
        <v>1785542400</v>
      </c>
      <c r="E337" s="6" t="n">
        <v>30</v>
      </c>
      <c r="F337" s="6" t="n">
        <v>30</v>
      </c>
      <c r="G337" s="9" t="n">
        <f aca="false">IF(MIN(D337,Scenario!$B$12)&gt;MAX(C337,Scenario!$B$11),(MIN(D337,Scenario!$B$12)-MAX(C337,Scenario!$B$11))/60-IF(AND(C337&gt;=Scenario!$B$11,D337&lt;=Scenario!$B$12),E337,0),0)</f>
        <v>450</v>
      </c>
      <c r="H337" s="9" t="n">
        <f aca="false">(D337-C337)/60-E337</f>
        <v>450</v>
      </c>
    </row>
    <row r="338" customFormat="false" ht="15" hidden="false" customHeight="false" outlineLevel="0" collapsed="false">
      <c r="A338" s="6" t="s">
        <v>8241</v>
      </c>
      <c r="B338" s="6" t="s">
        <v>7898</v>
      </c>
      <c r="C338" s="6" t="n">
        <v>1785567600</v>
      </c>
      <c r="D338" s="6" t="n">
        <v>1785596400</v>
      </c>
      <c r="E338" s="6" t="n">
        <v>30</v>
      </c>
      <c r="F338" s="6" t="n">
        <v>30</v>
      </c>
      <c r="G338" s="9" t="n">
        <f aca="false">IF(MIN(D338,Scenario!$B$12)&gt;MAX(C338,Scenario!$B$11),(MIN(D338,Scenario!$B$12)-MAX(C338,Scenario!$B$11))/60-IF(AND(C338&gt;=Scenario!$B$11,D338&lt;=Scenario!$B$12),E338,0),0)</f>
        <v>450</v>
      </c>
      <c r="H338" s="9" t="n">
        <f aca="false">(D338-C338)/60-E338</f>
        <v>450</v>
      </c>
    </row>
    <row r="339" customFormat="false" ht="15" hidden="false" customHeight="false" outlineLevel="0" collapsed="false">
      <c r="A339" s="6" t="s">
        <v>8242</v>
      </c>
      <c r="B339" s="6" t="s">
        <v>7894</v>
      </c>
      <c r="C339" s="6" t="n">
        <v>1785592800</v>
      </c>
      <c r="D339" s="6" t="n">
        <v>1785621600</v>
      </c>
      <c r="E339" s="6" t="n">
        <v>30</v>
      </c>
      <c r="F339" s="6" t="n">
        <v>30</v>
      </c>
      <c r="G339" s="9" t="n">
        <f aca="false">IF(MIN(D339,Scenario!$B$12)&gt;MAX(C339,Scenario!$B$11),(MIN(D339,Scenario!$B$12)-MAX(C339,Scenario!$B$11))/60-IF(AND(C339&gt;=Scenario!$B$11,D339&lt;=Scenario!$B$12),E339,0),0)</f>
        <v>450</v>
      </c>
      <c r="H339" s="9" t="n">
        <f aca="false">(D339-C339)/60-E339</f>
        <v>450</v>
      </c>
    </row>
    <row r="340" customFormat="false" ht="15" hidden="false" customHeight="false" outlineLevel="0" collapsed="false">
      <c r="A340" s="6" t="s">
        <v>8243</v>
      </c>
      <c r="B340" s="6" t="s">
        <v>7896</v>
      </c>
      <c r="C340" s="6" t="n">
        <v>1785621600</v>
      </c>
      <c r="D340" s="6" t="n">
        <v>1785650400</v>
      </c>
      <c r="E340" s="6" t="n">
        <v>30</v>
      </c>
      <c r="F340" s="6" t="n">
        <v>30</v>
      </c>
      <c r="G340" s="9" t="n">
        <f aca="false">IF(MIN(D340,Scenario!$B$12)&gt;MAX(C340,Scenario!$B$11),(MIN(D340,Scenario!$B$12)-MAX(C340,Scenario!$B$11))/60-IF(AND(C340&gt;=Scenario!$B$11,D340&lt;=Scenario!$B$12),E340,0),0)</f>
        <v>450</v>
      </c>
      <c r="H340" s="9" t="n">
        <f aca="false">(D340-C340)/60-E340</f>
        <v>450</v>
      </c>
    </row>
    <row r="341" customFormat="false" ht="15" hidden="false" customHeight="false" outlineLevel="0" collapsed="false">
      <c r="A341" s="6" t="s">
        <v>8244</v>
      </c>
      <c r="B341" s="6" t="s">
        <v>7897</v>
      </c>
      <c r="C341" s="6" t="n">
        <v>1785621600</v>
      </c>
      <c r="D341" s="6" t="n">
        <v>1785650400</v>
      </c>
      <c r="E341" s="6" t="n">
        <v>30</v>
      </c>
      <c r="F341" s="6" t="n">
        <v>30</v>
      </c>
      <c r="G341" s="9" t="n">
        <f aca="false">IF(MIN(D341,Scenario!$B$12)&gt;MAX(C341,Scenario!$B$11),(MIN(D341,Scenario!$B$12)-MAX(C341,Scenario!$B$11))/60-IF(AND(C341&gt;=Scenario!$B$11,D341&lt;=Scenario!$B$12),E341,0),0)</f>
        <v>450</v>
      </c>
      <c r="H341" s="9" t="n">
        <f aca="false">(D341-C341)/60-E341</f>
        <v>450</v>
      </c>
    </row>
    <row r="342" customFormat="false" ht="15" hidden="false" customHeight="false" outlineLevel="0" collapsed="false">
      <c r="A342" s="6" t="s">
        <v>8245</v>
      </c>
      <c r="B342" s="6" t="s">
        <v>7886</v>
      </c>
      <c r="C342" s="6" t="n">
        <v>1785654000</v>
      </c>
      <c r="D342" s="6" t="n">
        <v>1785682800</v>
      </c>
      <c r="E342" s="6" t="n">
        <v>30</v>
      </c>
      <c r="F342" s="6" t="n">
        <v>30</v>
      </c>
      <c r="G342" s="9" t="n">
        <f aca="false">IF(MIN(D342,Scenario!$B$12)&gt;MAX(C342,Scenario!$B$11),(MIN(D342,Scenario!$B$12)-MAX(C342,Scenario!$B$11))/60-IF(AND(C342&gt;=Scenario!$B$11,D342&lt;=Scenario!$B$12),E342,0),0)</f>
        <v>450</v>
      </c>
      <c r="H342" s="9" t="n">
        <f aca="false">(D342-C342)/60-E342</f>
        <v>450</v>
      </c>
    </row>
    <row r="343" customFormat="false" ht="15" hidden="false" customHeight="false" outlineLevel="0" collapsed="false">
      <c r="A343" s="6" t="s">
        <v>8246</v>
      </c>
      <c r="B343" s="6" t="s">
        <v>7894</v>
      </c>
      <c r="C343" s="6" t="n">
        <v>1785679200</v>
      </c>
      <c r="D343" s="6" t="n">
        <v>1785708000</v>
      </c>
      <c r="E343" s="6" t="n">
        <v>30</v>
      </c>
      <c r="F343" s="6" t="n">
        <v>30</v>
      </c>
      <c r="G343" s="9" t="n">
        <f aca="false">IF(MIN(D343,Scenario!$B$12)&gt;MAX(C343,Scenario!$B$11),(MIN(D343,Scenario!$B$12)-MAX(C343,Scenario!$B$11))/60-IF(AND(C343&gt;=Scenario!$B$11,D343&lt;=Scenario!$B$12),E343,0),0)</f>
        <v>450</v>
      </c>
      <c r="H343" s="9" t="n">
        <f aca="false">(D343-C343)/60-E343</f>
        <v>450</v>
      </c>
    </row>
    <row r="344" customFormat="false" ht="15" hidden="false" customHeight="false" outlineLevel="0" collapsed="false">
      <c r="A344" s="6" t="s">
        <v>8247</v>
      </c>
      <c r="B344" s="6" t="s">
        <v>7896</v>
      </c>
      <c r="C344" s="6" t="n">
        <v>1785708000</v>
      </c>
      <c r="D344" s="6" t="n">
        <v>1785736800</v>
      </c>
      <c r="E344" s="6" t="n">
        <v>30</v>
      </c>
      <c r="F344" s="6" t="n">
        <v>30</v>
      </c>
      <c r="G344" s="9" t="n">
        <f aca="false">IF(MIN(D344,Scenario!$B$12)&gt;MAX(C344,Scenario!$B$11),(MIN(D344,Scenario!$B$12)-MAX(C344,Scenario!$B$11))/60-IF(AND(C344&gt;=Scenario!$B$11,D344&lt;=Scenario!$B$12),E344,0),0)</f>
        <v>450</v>
      </c>
      <c r="H344" s="9" t="n">
        <f aca="false">(D344-C344)/60-E344</f>
        <v>450</v>
      </c>
    </row>
    <row r="345" customFormat="false" ht="15" hidden="false" customHeight="false" outlineLevel="0" collapsed="false">
      <c r="A345" s="6" t="s">
        <v>8248</v>
      </c>
      <c r="B345" s="6" t="s">
        <v>7897</v>
      </c>
      <c r="C345" s="6" t="n">
        <v>1785708000</v>
      </c>
      <c r="D345" s="6" t="n">
        <v>1785736800</v>
      </c>
      <c r="E345" s="6" t="n">
        <v>30</v>
      </c>
      <c r="F345" s="6" t="n">
        <v>30</v>
      </c>
      <c r="G345" s="9" t="n">
        <f aca="false">IF(MIN(D345,Scenario!$B$12)&gt;MAX(C345,Scenario!$B$11),(MIN(D345,Scenario!$B$12)-MAX(C345,Scenario!$B$11))/60-IF(AND(C345&gt;=Scenario!$B$11,D345&lt;=Scenario!$B$12),E345,0),0)</f>
        <v>450</v>
      </c>
      <c r="H345" s="9" t="n">
        <f aca="false">(D345-C345)/60-E345</f>
        <v>450</v>
      </c>
    </row>
    <row r="346" customFormat="false" ht="15" hidden="false" customHeight="false" outlineLevel="0" collapsed="false">
      <c r="A346" s="6" t="s">
        <v>8249</v>
      </c>
      <c r="B346" s="6" t="s">
        <v>7883</v>
      </c>
      <c r="C346" s="6" t="n">
        <v>1785733200</v>
      </c>
      <c r="D346" s="6" t="n">
        <v>1785762000</v>
      </c>
      <c r="E346" s="6" t="n">
        <v>30</v>
      </c>
      <c r="F346" s="6" t="n">
        <v>30</v>
      </c>
      <c r="G346" s="9" t="n">
        <f aca="false">IF(MIN(D346,Scenario!$B$12)&gt;MAX(C346,Scenario!$B$11),(MIN(D346,Scenario!$B$12)-MAX(C346,Scenario!$B$11))/60-IF(AND(C346&gt;=Scenario!$B$11,D346&lt;=Scenario!$B$12),E346,0),0)</f>
        <v>450</v>
      </c>
      <c r="H346" s="9" t="n">
        <f aca="false">(D346-C346)/60-E346</f>
        <v>450</v>
      </c>
    </row>
    <row r="347" customFormat="false" ht="15" hidden="false" customHeight="false" outlineLevel="0" collapsed="false">
      <c r="A347" s="6" t="s">
        <v>8250</v>
      </c>
      <c r="B347" s="6" t="s">
        <v>7884</v>
      </c>
      <c r="C347" s="6" t="n">
        <v>1785733200</v>
      </c>
      <c r="D347" s="6" t="n">
        <v>1785762000</v>
      </c>
      <c r="E347" s="6" t="n">
        <v>30</v>
      </c>
      <c r="F347" s="6" t="n">
        <v>30</v>
      </c>
      <c r="G347" s="9" t="n">
        <f aca="false">IF(MIN(D347,Scenario!$B$12)&gt;MAX(C347,Scenario!$B$11),(MIN(D347,Scenario!$B$12)-MAX(C347,Scenario!$B$11))/60-IF(AND(C347&gt;=Scenario!$B$11,D347&lt;=Scenario!$B$12),E347,0),0)</f>
        <v>450</v>
      </c>
      <c r="H347" s="9" t="n">
        <f aca="false">(D347-C347)/60-E347</f>
        <v>450</v>
      </c>
    </row>
    <row r="348" customFormat="false" ht="15" hidden="false" customHeight="false" outlineLevel="0" collapsed="false">
      <c r="A348" s="6" t="s">
        <v>8251</v>
      </c>
      <c r="B348" s="6" t="s">
        <v>7882</v>
      </c>
      <c r="C348" s="6" t="n">
        <v>1785733200</v>
      </c>
      <c r="D348" s="6" t="n">
        <v>1785762000</v>
      </c>
      <c r="E348" s="6" t="n">
        <v>30</v>
      </c>
      <c r="F348" s="6" t="n">
        <v>30</v>
      </c>
      <c r="G348" s="9" t="n">
        <f aca="false">IF(MIN(D348,Scenario!$B$12)&gt;MAX(C348,Scenario!$B$11),(MIN(D348,Scenario!$B$12)-MAX(C348,Scenario!$B$11))/60-IF(AND(C348&gt;=Scenario!$B$11,D348&lt;=Scenario!$B$12),E348,0),0)</f>
        <v>450</v>
      </c>
      <c r="H348" s="9" t="n">
        <f aca="false">(D348-C348)/60-E348</f>
        <v>450</v>
      </c>
    </row>
    <row r="349" customFormat="false" ht="15" hidden="false" customHeight="false" outlineLevel="0" collapsed="false">
      <c r="A349" s="6" t="s">
        <v>8252</v>
      </c>
      <c r="B349" s="6" t="s">
        <v>7885</v>
      </c>
      <c r="C349" s="6" t="n">
        <v>1785740400</v>
      </c>
      <c r="D349" s="6" t="n">
        <v>1785769200</v>
      </c>
      <c r="E349" s="6" t="n">
        <v>30</v>
      </c>
      <c r="F349" s="6" t="n">
        <v>30</v>
      </c>
      <c r="G349" s="9" t="n">
        <f aca="false">IF(MIN(D349,Scenario!$B$12)&gt;MAX(C349,Scenario!$B$11),(MIN(D349,Scenario!$B$12)-MAX(C349,Scenario!$B$11))/60-IF(AND(C349&gt;=Scenario!$B$11,D349&lt;=Scenario!$B$12),E349,0),0)</f>
        <v>450</v>
      </c>
      <c r="H349" s="9" t="n">
        <f aca="false">(D349-C349)/60-E349</f>
        <v>450</v>
      </c>
    </row>
    <row r="350" customFormat="false" ht="15" hidden="false" customHeight="false" outlineLevel="0" collapsed="false">
      <c r="A350" s="6" t="s">
        <v>8253</v>
      </c>
      <c r="B350" s="6" t="s">
        <v>7886</v>
      </c>
      <c r="C350" s="6" t="n">
        <v>1785740400</v>
      </c>
      <c r="D350" s="6" t="n">
        <v>1785769200</v>
      </c>
      <c r="E350" s="6" t="n">
        <v>30</v>
      </c>
      <c r="F350" s="6" t="n">
        <v>30</v>
      </c>
      <c r="G350" s="9" t="n">
        <f aca="false">IF(MIN(D350,Scenario!$B$12)&gt;MAX(C350,Scenario!$B$11),(MIN(D350,Scenario!$B$12)-MAX(C350,Scenario!$B$11))/60-IF(AND(C350&gt;=Scenario!$B$11,D350&lt;=Scenario!$B$12),E350,0),0)</f>
        <v>450</v>
      </c>
      <c r="H350" s="9" t="n">
        <f aca="false">(D350-C350)/60-E350</f>
        <v>450</v>
      </c>
    </row>
    <row r="351" customFormat="false" ht="15" hidden="false" customHeight="false" outlineLevel="0" collapsed="false">
      <c r="A351" s="6" t="s">
        <v>8254</v>
      </c>
      <c r="B351" s="6" t="s">
        <v>7888</v>
      </c>
      <c r="C351" s="6" t="n">
        <v>1785740400</v>
      </c>
      <c r="D351" s="6" t="n">
        <v>1785762000</v>
      </c>
      <c r="E351" s="6" t="n">
        <v>30</v>
      </c>
      <c r="F351" s="6" t="n">
        <v>30</v>
      </c>
      <c r="G351" s="9" t="n">
        <f aca="false">IF(MIN(D351,Scenario!$B$12)&gt;MAX(C351,Scenario!$B$11),(MIN(D351,Scenario!$B$12)-MAX(C351,Scenario!$B$11))/60-IF(AND(C351&gt;=Scenario!$B$11,D351&lt;=Scenario!$B$12),E351,0),0)</f>
        <v>330</v>
      </c>
      <c r="H351" s="9" t="n">
        <f aca="false">(D351-C351)/60-E351</f>
        <v>330</v>
      </c>
    </row>
    <row r="352" customFormat="false" ht="15" hidden="false" customHeight="false" outlineLevel="0" collapsed="false">
      <c r="A352" s="6" t="s">
        <v>8255</v>
      </c>
      <c r="B352" s="6" t="s">
        <v>7887</v>
      </c>
      <c r="C352" s="6" t="n">
        <v>1785747600</v>
      </c>
      <c r="D352" s="6" t="n">
        <v>1785776400</v>
      </c>
      <c r="E352" s="6" t="n">
        <v>30</v>
      </c>
      <c r="F352" s="6" t="n">
        <v>30</v>
      </c>
      <c r="G352" s="9" t="n">
        <f aca="false">IF(MIN(D352,Scenario!$B$12)&gt;MAX(C352,Scenario!$B$11),(MIN(D352,Scenario!$B$12)-MAX(C352,Scenario!$B$11))/60-IF(AND(C352&gt;=Scenario!$B$11,D352&lt;=Scenario!$B$12),E352,0),0)</f>
        <v>450</v>
      </c>
      <c r="H352" s="9" t="n">
        <f aca="false">(D352-C352)/60-E352</f>
        <v>450</v>
      </c>
    </row>
    <row r="353" customFormat="false" ht="15" hidden="false" customHeight="false" outlineLevel="0" collapsed="false">
      <c r="A353" s="6" t="s">
        <v>8256</v>
      </c>
      <c r="B353" s="6" t="s">
        <v>7889</v>
      </c>
      <c r="C353" s="6" t="n">
        <v>1785747600</v>
      </c>
      <c r="D353" s="6" t="n">
        <v>1785776400</v>
      </c>
      <c r="E353" s="6" t="n">
        <v>30</v>
      </c>
      <c r="F353" s="6" t="n">
        <v>30</v>
      </c>
      <c r="G353" s="9" t="n">
        <f aca="false">IF(MIN(D353,Scenario!$B$12)&gt;MAX(C353,Scenario!$B$11),(MIN(D353,Scenario!$B$12)-MAX(C353,Scenario!$B$11))/60-IF(AND(C353&gt;=Scenario!$B$11,D353&lt;=Scenario!$B$12),E353,0),0)</f>
        <v>450</v>
      </c>
      <c r="H353" s="9" t="n">
        <f aca="false">(D353-C353)/60-E353</f>
        <v>450</v>
      </c>
    </row>
    <row r="354" customFormat="false" ht="15" hidden="false" customHeight="false" outlineLevel="0" collapsed="false">
      <c r="A354" s="6" t="s">
        <v>8257</v>
      </c>
      <c r="B354" s="6" t="s">
        <v>7891</v>
      </c>
      <c r="C354" s="6" t="n">
        <v>1785758400</v>
      </c>
      <c r="D354" s="6" t="n">
        <v>1785787200</v>
      </c>
      <c r="E354" s="6" t="n">
        <v>30</v>
      </c>
      <c r="F354" s="6" t="n">
        <v>30</v>
      </c>
      <c r="G354" s="9" t="n">
        <f aca="false">IF(MIN(D354,Scenario!$B$12)&gt;MAX(C354,Scenario!$B$11),(MIN(D354,Scenario!$B$12)-MAX(C354,Scenario!$B$11))/60-IF(AND(C354&gt;=Scenario!$B$11,D354&lt;=Scenario!$B$12),E354,0),0)</f>
        <v>450</v>
      </c>
      <c r="H354" s="9" t="n">
        <f aca="false">(D354-C354)/60-E354</f>
        <v>450</v>
      </c>
    </row>
    <row r="355" customFormat="false" ht="15" hidden="false" customHeight="false" outlineLevel="0" collapsed="false">
      <c r="A355" s="6" t="s">
        <v>8258</v>
      </c>
      <c r="B355" s="6" t="s">
        <v>7890</v>
      </c>
      <c r="C355" s="6" t="n">
        <v>1785758400</v>
      </c>
      <c r="D355" s="6" t="n">
        <v>1785787200</v>
      </c>
      <c r="E355" s="6" t="n">
        <v>30</v>
      </c>
      <c r="F355" s="6" t="n">
        <v>30</v>
      </c>
      <c r="G355" s="9" t="n">
        <f aca="false">IF(MIN(D355,Scenario!$B$12)&gt;MAX(C355,Scenario!$B$11),(MIN(D355,Scenario!$B$12)-MAX(C355,Scenario!$B$11))/60-IF(AND(C355&gt;=Scenario!$B$11,D355&lt;=Scenario!$B$12),E355,0),0)</f>
        <v>450</v>
      </c>
      <c r="H355" s="9" t="n">
        <f aca="false">(D355-C355)/60-E355</f>
        <v>450</v>
      </c>
    </row>
    <row r="356" customFormat="false" ht="15" hidden="false" customHeight="false" outlineLevel="0" collapsed="false">
      <c r="A356" s="6" t="s">
        <v>8259</v>
      </c>
      <c r="B356" s="6" t="s">
        <v>7892</v>
      </c>
      <c r="C356" s="6" t="n">
        <v>1785758400</v>
      </c>
      <c r="D356" s="6" t="n">
        <v>1785787200</v>
      </c>
      <c r="E356" s="6" t="n">
        <v>30</v>
      </c>
      <c r="F356" s="6" t="n">
        <v>30</v>
      </c>
      <c r="G356" s="9" t="n">
        <f aca="false">IF(MIN(D356,Scenario!$B$12)&gt;MAX(C356,Scenario!$B$11),(MIN(D356,Scenario!$B$12)-MAX(C356,Scenario!$B$11))/60-IF(AND(C356&gt;=Scenario!$B$11,D356&lt;=Scenario!$B$12),E356,0),0)</f>
        <v>450</v>
      </c>
      <c r="H356" s="9" t="n">
        <f aca="false">(D356-C356)/60-E356</f>
        <v>450</v>
      </c>
    </row>
    <row r="357" customFormat="false" ht="15" hidden="false" customHeight="false" outlineLevel="0" collapsed="false">
      <c r="A357" s="6" t="s">
        <v>8260</v>
      </c>
      <c r="B357" s="6" t="s">
        <v>7893</v>
      </c>
      <c r="C357" s="6" t="n">
        <v>1785772800</v>
      </c>
      <c r="D357" s="6" t="n">
        <v>1785801600</v>
      </c>
      <c r="E357" s="6" t="n">
        <v>30</v>
      </c>
      <c r="F357" s="6" t="n">
        <v>30</v>
      </c>
      <c r="G357" s="9" t="n">
        <f aca="false">IF(MIN(D357,Scenario!$B$12)&gt;MAX(C357,Scenario!$B$11),(MIN(D357,Scenario!$B$12)-MAX(C357,Scenario!$B$11))/60-IF(AND(C357&gt;=Scenario!$B$11,D357&lt;=Scenario!$B$12),E357,0),0)</f>
        <v>450</v>
      </c>
      <c r="H357" s="9" t="n">
        <f aca="false">(D357-C357)/60-E357</f>
        <v>450</v>
      </c>
    </row>
    <row r="358" customFormat="false" ht="15" hidden="false" customHeight="false" outlineLevel="0" collapsed="false">
      <c r="A358" s="6" t="s">
        <v>8261</v>
      </c>
      <c r="B358" s="6" t="s">
        <v>7895</v>
      </c>
      <c r="C358" s="6" t="n">
        <v>1785772800</v>
      </c>
      <c r="D358" s="6" t="n">
        <v>1785801600</v>
      </c>
      <c r="E358" s="6" t="n">
        <v>30</v>
      </c>
      <c r="F358" s="6" t="n">
        <v>30</v>
      </c>
      <c r="G358" s="9" t="n">
        <f aca="false">IF(MIN(D358,Scenario!$B$12)&gt;MAX(C358,Scenario!$B$11),(MIN(D358,Scenario!$B$12)-MAX(C358,Scenario!$B$11))/60-IF(AND(C358&gt;=Scenario!$B$11,D358&lt;=Scenario!$B$12),E358,0),0)</f>
        <v>450</v>
      </c>
      <c r="H358" s="9" t="n">
        <f aca="false">(D358-C358)/60-E358</f>
        <v>450</v>
      </c>
    </row>
    <row r="359" customFormat="false" ht="15" hidden="false" customHeight="false" outlineLevel="0" collapsed="false">
      <c r="A359" s="6" t="s">
        <v>8262</v>
      </c>
      <c r="B359" s="6" t="s">
        <v>7894</v>
      </c>
      <c r="C359" s="6" t="n">
        <v>1785772800</v>
      </c>
      <c r="D359" s="6" t="n">
        <v>1785801600</v>
      </c>
      <c r="E359" s="6" t="n">
        <v>30</v>
      </c>
      <c r="F359" s="6" t="n">
        <v>30</v>
      </c>
      <c r="G359" s="9" t="n">
        <f aca="false">IF(MIN(D359,Scenario!$B$12)&gt;MAX(C359,Scenario!$B$11),(MIN(D359,Scenario!$B$12)-MAX(C359,Scenario!$B$11))/60-IF(AND(C359&gt;=Scenario!$B$11,D359&lt;=Scenario!$B$12),E359,0),0)</f>
        <v>450</v>
      </c>
      <c r="H359" s="9" t="n">
        <f aca="false">(D359-C359)/60-E359</f>
        <v>450</v>
      </c>
    </row>
    <row r="360" customFormat="false" ht="15" hidden="false" customHeight="false" outlineLevel="0" collapsed="false">
      <c r="A360" s="6" t="s">
        <v>8263</v>
      </c>
      <c r="B360" s="6" t="s">
        <v>7896</v>
      </c>
      <c r="C360" s="6" t="n">
        <v>1785780000</v>
      </c>
      <c r="D360" s="6" t="n">
        <v>1785808800</v>
      </c>
      <c r="E360" s="6" t="n">
        <v>30</v>
      </c>
      <c r="F360" s="6" t="n">
        <v>30</v>
      </c>
      <c r="G360" s="9" t="n">
        <f aca="false">IF(MIN(D360,Scenario!$B$12)&gt;MAX(C360,Scenario!$B$11),(MIN(D360,Scenario!$B$12)-MAX(C360,Scenario!$B$11))/60-IF(AND(C360&gt;=Scenario!$B$11,D360&lt;=Scenario!$B$12),E360,0),0)</f>
        <v>450</v>
      </c>
      <c r="H360" s="9" t="n">
        <f aca="false">(D360-C360)/60-E360</f>
        <v>450</v>
      </c>
    </row>
    <row r="361" customFormat="false" ht="15" hidden="false" customHeight="false" outlineLevel="0" collapsed="false">
      <c r="A361" s="6" t="s">
        <v>8264</v>
      </c>
      <c r="B361" s="6" t="s">
        <v>7897</v>
      </c>
      <c r="C361" s="6" t="n">
        <v>1785780000</v>
      </c>
      <c r="D361" s="6" t="n">
        <v>1785808800</v>
      </c>
      <c r="E361" s="6" t="n">
        <v>30</v>
      </c>
      <c r="F361" s="6" t="n">
        <v>30</v>
      </c>
      <c r="G361" s="9" t="n">
        <f aca="false">IF(MIN(D361,Scenario!$B$12)&gt;MAX(C361,Scenario!$B$11),(MIN(D361,Scenario!$B$12)-MAX(C361,Scenario!$B$11))/60-IF(AND(C361&gt;=Scenario!$B$11,D361&lt;=Scenario!$B$12),E361,0),0)</f>
        <v>450</v>
      </c>
      <c r="H361" s="9" t="n">
        <f aca="false">(D361-C361)/60-E361</f>
        <v>450</v>
      </c>
    </row>
    <row r="362" customFormat="false" ht="15" hidden="false" customHeight="false" outlineLevel="0" collapsed="false">
      <c r="A362" s="6" t="s">
        <v>8265</v>
      </c>
      <c r="B362" s="6" t="s">
        <v>7883</v>
      </c>
      <c r="C362" s="6" t="n">
        <v>1785819600</v>
      </c>
      <c r="D362" s="6" t="n">
        <v>1785848400</v>
      </c>
      <c r="E362" s="6" t="n">
        <v>30</v>
      </c>
      <c r="F362" s="6" t="n">
        <v>30</v>
      </c>
      <c r="G362" s="9" t="n">
        <f aca="false">IF(MIN(D362,Scenario!$B$12)&gt;MAX(C362,Scenario!$B$11),(MIN(D362,Scenario!$B$12)-MAX(C362,Scenario!$B$11))/60-IF(AND(C362&gt;=Scenario!$B$11,D362&lt;=Scenario!$B$12),E362,0),0)</f>
        <v>450</v>
      </c>
      <c r="H362" s="9" t="n">
        <f aca="false">(D362-C362)/60-E362</f>
        <v>450</v>
      </c>
    </row>
    <row r="363" customFormat="false" ht="15" hidden="false" customHeight="false" outlineLevel="0" collapsed="false">
      <c r="A363" s="6" t="s">
        <v>8266</v>
      </c>
      <c r="B363" s="6" t="s">
        <v>7882</v>
      </c>
      <c r="C363" s="6" t="n">
        <v>1785819600</v>
      </c>
      <c r="D363" s="6" t="n">
        <v>1785848400</v>
      </c>
      <c r="E363" s="6" t="n">
        <v>30</v>
      </c>
      <c r="F363" s="6" t="n">
        <v>30</v>
      </c>
      <c r="G363" s="9" t="n">
        <f aca="false">IF(MIN(D363,Scenario!$B$12)&gt;MAX(C363,Scenario!$B$11),(MIN(D363,Scenario!$B$12)-MAX(C363,Scenario!$B$11))/60-IF(AND(C363&gt;=Scenario!$B$11,D363&lt;=Scenario!$B$12),E363,0),0)</f>
        <v>450</v>
      </c>
      <c r="H363" s="9" t="n">
        <f aca="false">(D363-C363)/60-E363</f>
        <v>450</v>
      </c>
    </row>
    <row r="364" customFormat="false" ht="15" hidden="false" customHeight="false" outlineLevel="0" collapsed="false">
      <c r="A364" s="6" t="s">
        <v>8267</v>
      </c>
      <c r="B364" s="6" t="s">
        <v>7898</v>
      </c>
      <c r="C364" s="6" t="n">
        <v>1785826800</v>
      </c>
      <c r="D364" s="6" t="n">
        <v>1785855600</v>
      </c>
      <c r="E364" s="6" t="n">
        <v>30</v>
      </c>
      <c r="F364" s="6" t="n">
        <v>30</v>
      </c>
      <c r="G364" s="9" t="n">
        <f aca="false">IF(MIN(D364,Scenario!$B$12)&gt;MAX(C364,Scenario!$B$11),(MIN(D364,Scenario!$B$12)-MAX(C364,Scenario!$B$11))/60-IF(AND(C364&gt;=Scenario!$B$11,D364&lt;=Scenario!$B$12),E364,0),0)</f>
        <v>450</v>
      </c>
      <c r="H364" s="9" t="n">
        <f aca="false">(D364-C364)/60-E364</f>
        <v>450</v>
      </c>
    </row>
    <row r="365" customFormat="false" ht="15" hidden="false" customHeight="false" outlineLevel="0" collapsed="false">
      <c r="A365" s="6" t="s">
        <v>8268</v>
      </c>
      <c r="B365" s="6" t="s">
        <v>7885</v>
      </c>
      <c r="C365" s="6" t="n">
        <v>1785826800</v>
      </c>
      <c r="D365" s="6" t="n">
        <v>1785855600</v>
      </c>
      <c r="E365" s="6" t="n">
        <v>30</v>
      </c>
      <c r="F365" s="6" t="n">
        <v>30</v>
      </c>
      <c r="G365" s="9" t="n">
        <f aca="false">IF(MIN(D365,Scenario!$B$12)&gt;MAX(C365,Scenario!$B$11),(MIN(D365,Scenario!$B$12)-MAX(C365,Scenario!$B$11))/60-IF(AND(C365&gt;=Scenario!$B$11,D365&lt;=Scenario!$B$12),E365,0),0)</f>
        <v>450</v>
      </c>
      <c r="H365" s="9" t="n">
        <f aca="false">(D365-C365)/60-E365</f>
        <v>450</v>
      </c>
    </row>
    <row r="366" customFormat="false" ht="15" hidden="false" customHeight="false" outlineLevel="0" collapsed="false">
      <c r="A366" s="6" t="s">
        <v>8269</v>
      </c>
      <c r="B366" s="6" t="s">
        <v>7886</v>
      </c>
      <c r="C366" s="6" t="n">
        <v>1785826800</v>
      </c>
      <c r="D366" s="6" t="n">
        <v>1785855600</v>
      </c>
      <c r="E366" s="6" t="n">
        <v>30</v>
      </c>
      <c r="F366" s="6" t="n">
        <v>30</v>
      </c>
      <c r="G366" s="9" t="n">
        <f aca="false">IF(MIN(D366,Scenario!$B$12)&gt;MAX(C366,Scenario!$B$11),(MIN(D366,Scenario!$B$12)-MAX(C366,Scenario!$B$11))/60-IF(AND(C366&gt;=Scenario!$B$11,D366&lt;=Scenario!$B$12),E366,0),0)</f>
        <v>450</v>
      </c>
      <c r="H366" s="9" t="n">
        <f aca="false">(D366-C366)/60-E366</f>
        <v>450</v>
      </c>
    </row>
    <row r="367" customFormat="false" ht="15" hidden="false" customHeight="false" outlineLevel="0" collapsed="false">
      <c r="A367" s="6" t="s">
        <v>8270</v>
      </c>
      <c r="B367" s="6" t="s">
        <v>7888</v>
      </c>
      <c r="C367" s="6" t="n">
        <v>1785826800</v>
      </c>
      <c r="D367" s="6" t="n">
        <v>1785848400</v>
      </c>
      <c r="E367" s="6" t="n">
        <v>30</v>
      </c>
      <c r="F367" s="6" t="n">
        <v>30</v>
      </c>
      <c r="G367" s="9" t="n">
        <f aca="false">IF(MIN(D367,Scenario!$B$12)&gt;MAX(C367,Scenario!$B$11),(MIN(D367,Scenario!$B$12)-MAX(C367,Scenario!$B$11))/60-IF(AND(C367&gt;=Scenario!$B$11,D367&lt;=Scenario!$B$12),E367,0),0)</f>
        <v>330</v>
      </c>
      <c r="H367" s="9" t="n">
        <f aca="false">(D367-C367)/60-E367</f>
        <v>330</v>
      </c>
    </row>
    <row r="368" customFormat="false" ht="15" hidden="false" customHeight="false" outlineLevel="0" collapsed="false">
      <c r="A368" s="6" t="s">
        <v>8271</v>
      </c>
      <c r="B368" s="6" t="s">
        <v>7887</v>
      </c>
      <c r="C368" s="6" t="n">
        <v>1785834000</v>
      </c>
      <c r="D368" s="6" t="n">
        <v>1785862800</v>
      </c>
      <c r="E368" s="6" t="n">
        <v>30</v>
      </c>
      <c r="F368" s="6" t="n">
        <v>30</v>
      </c>
      <c r="G368" s="9" t="n">
        <f aca="false">IF(MIN(D368,Scenario!$B$12)&gt;MAX(C368,Scenario!$B$11),(MIN(D368,Scenario!$B$12)-MAX(C368,Scenario!$B$11))/60-IF(AND(C368&gt;=Scenario!$B$11,D368&lt;=Scenario!$B$12),E368,0),0)</f>
        <v>450</v>
      </c>
      <c r="H368" s="9" t="n">
        <f aca="false">(D368-C368)/60-E368</f>
        <v>450</v>
      </c>
    </row>
    <row r="369" customFormat="false" ht="15" hidden="false" customHeight="false" outlineLevel="0" collapsed="false">
      <c r="A369" s="6" t="s">
        <v>8272</v>
      </c>
      <c r="B369" s="6" t="s">
        <v>7889</v>
      </c>
      <c r="C369" s="6" t="n">
        <v>1785834000</v>
      </c>
      <c r="D369" s="6" t="n">
        <v>1785862800</v>
      </c>
      <c r="E369" s="6" t="n">
        <v>30</v>
      </c>
      <c r="F369" s="6" t="n">
        <v>30</v>
      </c>
      <c r="G369" s="9" t="n">
        <f aca="false">IF(MIN(D369,Scenario!$B$12)&gt;MAX(C369,Scenario!$B$11),(MIN(D369,Scenario!$B$12)-MAX(C369,Scenario!$B$11))/60-IF(AND(C369&gt;=Scenario!$B$11,D369&lt;=Scenario!$B$12),E369,0),0)</f>
        <v>450</v>
      </c>
      <c r="H369" s="9" t="n">
        <f aca="false">(D369-C369)/60-E369</f>
        <v>450</v>
      </c>
    </row>
    <row r="370" customFormat="false" ht="15" hidden="false" customHeight="false" outlineLevel="0" collapsed="false">
      <c r="A370" s="6" t="s">
        <v>8273</v>
      </c>
      <c r="B370" s="6" t="s">
        <v>7891</v>
      </c>
      <c r="C370" s="6" t="n">
        <v>1785844800</v>
      </c>
      <c r="D370" s="6" t="n">
        <v>1785873600</v>
      </c>
      <c r="E370" s="6" t="n">
        <v>30</v>
      </c>
      <c r="F370" s="6" t="n">
        <v>30</v>
      </c>
      <c r="G370" s="9" t="n">
        <f aca="false">IF(MIN(D370,Scenario!$B$12)&gt;MAX(C370,Scenario!$B$11),(MIN(D370,Scenario!$B$12)-MAX(C370,Scenario!$B$11))/60-IF(AND(C370&gt;=Scenario!$B$11,D370&lt;=Scenario!$B$12),E370,0),0)</f>
        <v>450</v>
      </c>
      <c r="H370" s="9" t="n">
        <f aca="false">(D370-C370)/60-E370</f>
        <v>450</v>
      </c>
    </row>
    <row r="371" customFormat="false" ht="15" hidden="false" customHeight="false" outlineLevel="0" collapsed="false">
      <c r="A371" s="6" t="s">
        <v>8274</v>
      </c>
      <c r="B371" s="6" t="s">
        <v>7890</v>
      </c>
      <c r="C371" s="6" t="n">
        <v>1785844800</v>
      </c>
      <c r="D371" s="6" t="n">
        <v>1785873600</v>
      </c>
      <c r="E371" s="6" t="n">
        <v>30</v>
      </c>
      <c r="F371" s="6" t="n">
        <v>30</v>
      </c>
      <c r="G371" s="9" t="n">
        <f aca="false">IF(MIN(D371,Scenario!$B$12)&gt;MAX(C371,Scenario!$B$11),(MIN(D371,Scenario!$B$12)-MAX(C371,Scenario!$B$11))/60-IF(AND(C371&gt;=Scenario!$B$11,D371&lt;=Scenario!$B$12),E371,0),0)</f>
        <v>450</v>
      </c>
      <c r="H371" s="9" t="n">
        <f aca="false">(D371-C371)/60-E371</f>
        <v>450</v>
      </c>
    </row>
    <row r="372" customFormat="false" ht="15" hidden="false" customHeight="false" outlineLevel="0" collapsed="false">
      <c r="A372" s="6" t="s">
        <v>8275</v>
      </c>
      <c r="B372" s="6" t="s">
        <v>7892</v>
      </c>
      <c r="C372" s="6" t="n">
        <v>1785844800</v>
      </c>
      <c r="D372" s="6" t="n">
        <v>1785873600</v>
      </c>
      <c r="E372" s="6" t="n">
        <v>30</v>
      </c>
      <c r="F372" s="6" t="n">
        <v>30</v>
      </c>
      <c r="G372" s="9" t="n">
        <f aca="false">IF(MIN(D372,Scenario!$B$12)&gt;MAX(C372,Scenario!$B$11),(MIN(D372,Scenario!$B$12)-MAX(C372,Scenario!$B$11))/60-IF(AND(C372&gt;=Scenario!$B$11,D372&lt;=Scenario!$B$12),E372,0),0)</f>
        <v>450</v>
      </c>
      <c r="H372" s="9" t="n">
        <f aca="false">(D372-C372)/60-E372</f>
        <v>450</v>
      </c>
    </row>
    <row r="373" customFormat="false" ht="15" hidden="false" customHeight="false" outlineLevel="0" collapsed="false">
      <c r="A373" s="6" t="s">
        <v>8276</v>
      </c>
      <c r="B373" s="6" t="s">
        <v>7899</v>
      </c>
      <c r="C373" s="6" t="n">
        <v>1785859200</v>
      </c>
      <c r="D373" s="6" t="n">
        <v>1785880800</v>
      </c>
      <c r="E373" s="6" t="n">
        <v>30</v>
      </c>
      <c r="F373" s="6" t="n">
        <v>30</v>
      </c>
      <c r="G373" s="9" t="n">
        <f aca="false">IF(MIN(D373,Scenario!$B$12)&gt;MAX(C373,Scenario!$B$11),(MIN(D373,Scenario!$B$12)-MAX(C373,Scenario!$B$11))/60-IF(AND(C373&gt;=Scenario!$B$11,D373&lt;=Scenario!$B$12),E373,0),0)</f>
        <v>330</v>
      </c>
      <c r="H373" s="9" t="n">
        <f aca="false">(D373-C373)/60-E373</f>
        <v>330</v>
      </c>
    </row>
    <row r="374" customFormat="false" ht="15" hidden="false" customHeight="false" outlineLevel="0" collapsed="false">
      <c r="A374" s="6" t="s">
        <v>8277</v>
      </c>
      <c r="B374" s="6" t="s">
        <v>7893</v>
      </c>
      <c r="C374" s="6" t="n">
        <v>1785859200</v>
      </c>
      <c r="D374" s="6" t="n">
        <v>1785888000</v>
      </c>
      <c r="E374" s="6" t="n">
        <v>30</v>
      </c>
      <c r="F374" s="6" t="n">
        <v>30</v>
      </c>
      <c r="G374" s="9" t="n">
        <f aca="false">IF(MIN(D374,Scenario!$B$12)&gt;MAX(C374,Scenario!$B$11),(MIN(D374,Scenario!$B$12)-MAX(C374,Scenario!$B$11))/60-IF(AND(C374&gt;=Scenario!$B$11,D374&lt;=Scenario!$B$12),E374,0),0)</f>
        <v>450</v>
      </c>
      <c r="H374" s="9" t="n">
        <f aca="false">(D374-C374)/60-E374</f>
        <v>450</v>
      </c>
    </row>
    <row r="375" customFormat="false" ht="15" hidden="false" customHeight="false" outlineLevel="0" collapsed="false">
      <c r="A375" s="6" t="s">
        <v>8278</v>
      </c>
      <c r="B375" s="6" t="s">
        <v>7895</v>
      </c>
      <c r="C375" s="6" t="n">
        <v>1785859200</v>
      </c>
      <c r="D375" s="6" t="n">
        <v>1785888000</v>
      </c>
      <c r="E375" s="6" t="n">
        <v>30</v>
      </c>
      <c r="F375" s="6" t="n">
        <v>30</v>
      </c>
      <c r="G375" s="9" t="n">
        <f aca="false">IF(MIN(D375,Scenario!$B$12)&gt;MAX(C375,Scenario!$B$11),(MIN(D375,Scenario!$B$12)-MAX(C375,Scenario!$B$11))/60-IF(AND(C375&gt;=Scenario!$B$11,D375&lt;=Scenario!$B$12),E375,0),0)</f>
        <v>450</v>
      </c>
      <c r="H375" s="9" t="n">
        <f aca="false">(D375-C375)/60-E375</f>
        <v>450</v>
      </c>
    </row>
    <row r="376" customFormat="false" ht="15" hidden="false" customHeight="false" outlineLevel="0" collapsed="false">
      <c r="A376" s="6" t="s">
        <v>8279</v>
      </c>
      <c r="B376" s="6" t="s">
        <v>7894</v>
      </c>
      <c r="C376" s="6" t="n">
        <v>1785859200</v>
      </c>
      <c r="D376" s="6" t="n">
        <v>1785888000</v>
      </c>
      <c r="E376" s="6" t="n">
        <v>30</v>
      </c>
      <c r="F376" s="6" t="n">
        <v>30</v>
      </c>
      <c r="G376" s="9" t="n">
        <f aca="false">IF(MIN(D376,Scenario!$B$12)&gt;MAX(C376,Scenario!$B$11),(MIN(D376,Scenario!$B$12)-MAX(C376,Scenario!$B$11))/60-IF(AND(C376&gt;=Scenario!$B$11,D376&lt;=Scenario!$B$12),E376,0),0)</f>
        <v>450</v>
      </c>
      <c r="H376" s="9" t="n">
        <f aca="false">(D376-C376)/60-E376</f>
        <v>450</v>
      </c>
    </row>
    <row r="377" customFormat="false" ht="15" hidden="false" customHeight="false" outlineLevel="0" collapsed="false">
      <c r="A377" s="6" t="s">
        <v>8280</v>
      </c>
      <c r="B377" s="6" t="s">
        <v>7896</v>
      </c>
      <c r="C377" s="6" t="n">
        <v>1785866400</v>
      </c>
      <c r="D377" s="6" t="n">
        <v>1785895200</v>
      </c>
      <c r="E377" s="6" t="n">
        <v>30</v>
      </c>
      <c r="F377" s="6" t="n">
        <v>30</v>
      </c>
      <c r="G377" s="9" t="n">
        <f aca="false">IF(MIN(D377,Scenario!$B$12)&gt;MAX(C377,Scenario!$B$11),(MIN(D377,Scenario!$B$12)-MAX(C377,Scenario!$B$11))/60-IF(AND(C377&gt;=Scenario!$B$11,D377&lt;=Scenario!$B$12),E377,0),0)</f>
        <v>450</v>
      </c>
      <c r="H377" s="9" t="n">
        <f aca="false">(D377-C377)/60-E377</f>
        <v>450</v>
      </c>
    </row>
    <row r="378" customFormat="false" ht="15" hidden="false" customHeight="false" outlineLevel="0" collapsed="false">
      <c r="A378" s="6" t="s">
        <v>8281</v>
      </c>
      <c r="B378" s="6" t="s">
        <v>7897</v>
      </c>
      <c r="C378" s="6" t="n">
        <v>1785866400</v>
      </c>
      <c r="D378" s="6" t="n">
        <v>1785895200</v>
      </c>
      <c r="E378" s="6" t="n">
        <v>30</v>
      </c>
      <c r="F378" s="6" t="n">
        <v>30</v>
      </c>
      <c r="G378" s="9" t="n">
        <f aca="false">IF(MIN(D378,Scenario!$B$12)&gt;MAX(C378,Scenario!$B$11),(MIN(D378,Scenario!$B$12)-MAX(C378,Scenario!$B$11))/60-IF(AND(C378&gt;=Scenario!$B$11,D378&lt;=Scenario!$B$12),E378,0),0)</f>
        <v>450</v>
      </c>
      <c r="H378" s="9" t="n">
        <f aca="false">(D378-C378)/60-E378</f>
        <v>450</v>
      </c>
    </row>
    <row r="379" customFormat="false" ht="15" hidden="false" customHeight="false" outlineLevel="0" collapsed="false">
      <c r="A379" s="6" t="s">
        <v>8282</v>
      </c>
      <c r="B379" s="6" t="s">
        <v>7883</v>
      </c>
      <c r="C379" s="6" t="n">
        <v>1785906000</v>
      </c>
      <c r="D379" s="6" t="n">
        <v>1785934800</v>
      </c>
      <c r="E379" s="6" t="n">
        <v>30</v>
      </c>
      <c r="F379" s="6" t="n">
        <v>30</v>
      </c>
      <c r="G379" s="9" t="n">
        <f aca="false">IF(MIN(D379,Scenario!$B$12)&gt;MAX(C379,Scenario!$B$11),(MIN(D379,Scenario!$B$12)-MAX(C379,Scenario!$B$11))/60-IF(AND(C379&gt;=Scenario!$B$11,D379&lt;=Scenario!$B$12),E379,0),0)</f>
        <v>450</v>
      </c>
      <c r="H379" s="9" t="n">
        <f aca="false">(D379-C379)/60-E379</f>
        <v>450</v>
      </c>
    </row>
    <row r="380" customFormat="false" ht="15" hidden="false" customHeight="false" outlineLevel="0" collapsed="false">
      <c r="A380" s="6" t="s">
        <v>8283</v>
      </c>
      <c r="B380" s="6" t="s">
        <v>7884</v>
      </c>
      <c r="C380" s="6" t="n">
        <v>1785906000</v>
      </c>
      <c r="D380" s="6" t="n">
        <v>1785934800</v>
      </c>
      <c r="E380" s="6" t="n">
        <v>30</v>
      </c>
      <c r="F380" s="6" t="n">
        <v>30</v>
      </c>
      <c r="G380" s="9" t="n">
        <f aca="false">IF(MIN(D380,Scenario!$B$12)&gt;MAX(C380,Scenario!$B$11),(MIN(D380,Scenario!$B$12)-MAX(C380,Scenario!$B$11))/60-IF(AND(C380&gt;=Scenario!$B$11,D380&lt;=Scenario!$B$12),E380,0),0)</f>
        <v>450</v>
      </c>
      <c r="H380" s="9" t="n">
        <f aca="false">(D380-C380)/60-E380</f>
        <v>450</v>
      </c>
    </row>
    <row r="381" customFormat="false" ht="15" hidden="false" customHeight="false" outlineLevel="0" collapsed="false">
      <c r="A381" s="6" t="s">
        <v>8284</v>
      </c>
      <c r="B381" s="6" t="s">
        <v>7882</v>
      </c>
      <c r="C381" s="6" t="n">
        <v>1785906000</v>
      </c>
      <c r="D381" s="6" t="n">
        <v>1785934800</v>
      </c>
      <c r="E381" s="6" t="n">
        <v>30</v>
      </c>
      <c r="F381" s="6" t="n">
        <v>30</v>
      </c>
      <c r="G381" s="9" t="n">
        <f aca="false">IF(MIN(D381,Scenario!$B$12)&gt;MAX(C381,Scenario!$B$11),(MIN(D381,Scenario!$B$12)-MAX(C381,Scenario!$B$11))/60-IF(AND(C381&gt;=Scenario!$B$11,D381&lt;=Scenario!$B$12),E381,0),0)</f>
        <v>450</v>
      </c>
      <c r="H381" s="9" t="n">
        <f aca="false">(D381-C381)/60-E381</f>
        <v>450</v>
      </c>
    </row>
    <row r="382" customFormat="false" ht="15" hidden="false" customHeight="false" outlineLevel="0" collapsed="false">
      <c r="A382" s="6" t="s">
        <v>8285</v>
      </c>
      <c r="B382" s="6" t="s">
        <v>7898</v>
      </c>
      <c r="C382" s="6" t="n">
        <v>1785913200</v>
      </c>
      <c r="D382" s="6" t="n">
        <v>1785942000</v>
      </c>
      <c r="E382" s="6" t="n">
        <v>30</v>
      </c>
      <c r="F382" s="6" t="n">
        <v>30</v>
      </c>
      <c r="G382" s="9" t="n">
        <f aca="false">IF(MIN(D382,Scenario!$B$12)&gt;MAX(C382,Scenario!$B$11),(MIN(D382,Scenario!$B$12)-MAX(C382,Scenario!$B$11))/60-IF(AND(C382&gt;=Scenario!$B$11,D382&lt;=Scenario!$B$12),E382,0),0)</f>
        <v>450</v>
      </c>
      <c r="H382" s="9" t="n">
        <f aca="false">(D382-C382)/60-E382</f>
        <v>450</v>
      </c>
    </row>
    <row r="383" customFormat="false" ht="15" hidden="false" customHeight="false" outlineLevel="0" collapsed="false">
      <c r="A383" s="6" t="s">
        <v>8286</v>
      </c>
      <c r="B383" s="6" t="s">
        <v>7885</v>
      </c>
      <c r="C383" s="6" t="n">
        <v>1785913200</v>
      </c>
      <c r="D383" s="6" t="n">
        <v>1785942000</v>
      </c>
      <c r="E383" s="6" t="n">
        <v>30</v>
      </c>
      <c r="F383" s="6" t="n">
        <v>30</v>
      </c>
      <c r="G383" s="9" t="n">
        <f aca="false">IF(MIN(D383,Scenario!$B$12)&gt;MAX(C383,Scenario!$B$11),(MIN(D383,Scenario!$B$12)-MAX(C383,Scenario!$B$11))/60-IF(AND(C383&gt;=Scenario!$B$11,D383&lt;=Scenario!$B$12),E383,0),0)</f>
        <v>450</v>
      </c>
      <c r="H383" s="9" t="n">
        <f aca="false">(D383-C383)/60-E383</f>
        <v>450</v>
      </c>
    </row>
    <row r="384" customFormat="false" ht="15" hidden="false" customHeight="false" outlineLevel="0" collapsed="false">
      <c r="A384" s="6" t="s">
        <v>8287</v>
      </c>
      <c r="B384" s="6" t="s">
        <v>7886</v>
      </c>
      <c r="C384" s="6" t="n">
        <v>1785913200</v>
      </c>
      <c r="D384" s="6" t="n">
        <v>1785942000</v>
      </c>
      <c r="E384" s="6" t="n">
        <v>30</v>
      </c>
      <c r="F384" s="6" t="n">
        <v>30</v>
      </c>
      <c r="G384" s="9" t="n">
        <f aca="false">IF(MIN(D384,Scenario!$B$12)&gt;MAX(C384,Scenario!$B$11),(MIN(D384,Scenario!$B$12)-MAX(C384,Scenario!$B$11))/60-IF(AND(C384&gt;=Scenario!$B$11,D384&lt;=Scenario!$B$12),E384,0),0)</f>
        <v>450</v>
      </c>
      <c r="H384" s="9" t="n">
        <f aca="false">(D384-C384)/60-E384</f>
        <v>450</v>
      </c>
    </row>
    <row r="385" customFormat="false" ht="15" hidden="false" customHeight="false" outlineLevel="0" collapsed="false">
      <c r="A385" s="6" t="s">
        <v>8288</v>
      </c>
      <c r="B385" s="6" t="s">
        <v>7888</v>
      </c>
      <c r="C385" s="6" t="n">
        <v>1785913200</v>
      </c>
      <c r="D385" s="6" t="n">
        <v>1785934800</v>
      </c>
      <c r="E385" s="6" t="n">
        <v>30</v>
      </c>
      <c r="F385" s="6" t="n">
        <v>30</v>
      </c>
      <c r="G385" s="9" t="n">
        <f aca="false">IF(MIN(D385,Scenario!$B$12)&gt;MAX(C385,Scenario!$B$11),(MIN(D385,Scenario!$B$12)-MAX(C385,Scenario!$B$11))/60-IF(AND(C385&gt;=Scenario!$B$11,D385&lt;=Scenario!$B$12),E385,0),0)</f>
        <v>330</v>
      </c>
      <c r="H385" s="9" t="n">
        <f aca="false">(D385-C385)/60-E385</f>
        <v>330</v>
      </c>
    </row>
    <row r="386" customFormat="false" ht="15" hidden="false" customHeight="false" outlineLevel="0" collapsed="false">
      <c r="A386" s="6" t="s">
        <v>8289</v>
      </c>
      <c r="B386" s="6" t="s">
        <v>7887</v>
      </c>
      <c r="C386" s="6" t="n">
        <v>1785920400</v>
      </c>
      <c r="D386" s="6" t="n">
        <v>1785949200</v>
      </c>
      <c r="E386" s="6" t="n">
        <v>30</v>
      </c>
      <c r="F386" s="6" t="n">
        <v>30</v>
      </c>
      <c r="G386" s="9" t="n">
        <f aca="false">IF(MIN(D386,Scenario!$B$12)&gt;MAX(C386,Scenario!$B$11),(MIN(D386,Scenario!$B$12)-MAX(C386,Scenario!$B$11))/60-IF(AND(C386&gt;=Scenario!$B$11,D386&lt;=Scenario!$B$12),E386,0),0)</f>
        <v>450</v>
      </c>
      <c r="H386" s="9" t="n">
        <f aca="false">(D386-C386)/60-E386</f>
        <v>450</v>
      </c>
    </row>
    <row r="387" customFormat="false" ht="15" hidden="false" customHeight="false" outlineLevel="0" collapsed="false">
      <c r="A387" s="6" t="s">
        <v>8290</v>
      </c>
      <c r="B387" s="6" t="s">
        <v>7889</v>
      </c>
      <c r="C387" s="6" t="n">
        <v>1785920400</v>
      </c>
      <c r="D387" s="6" t="n">
        <v>1785949200</v>
      </c>
      <c r="E387" s="6" t="n">
        <v>30</v>
      </c>
      <c r="F387" s="6" t="n">
        <v>30</v>
      </c>
      <c r="G387" s="9" t="n">
        <f aca="false">IF(MIN(D387,Scenario!$B$12)&gt;MAX(C387,Scenario!$B$11),(MIN(D387,Scenario!$B$12)-MAX(C387,Scenario!$B$11))/60-IF(AND(C387&gt;=Scenario!$B$11,D387&lt;=Scenario!$B$12),E387,0),0)</f>
        <v>450</v>
      </c>
      <c r="H387" s="9" t="n">
        <f aca="false">(D387-C387)/60-E387</f>
        <v>450</v>
      </c>
    </row>
    <row r="388" customFormat="false" ht="15" hidden="false" customHeight="false" outlineLevel="0" collapsed="false">
      <c r="A388" s="6" t="s">
        <v>8291</v>
      </c>
      <c r="B388" s="6" t="s">
        <v>7891</v>
      </c>
      <c r="C388" s="6" t="n">
        <v>1785931200</v>
      </c>
      <c r="D388" s="6" t="n">
        <v>1785960000</v>
      </c>
      <c r="E388" s="6" t="n">
        <v>30</v>
      </c>
      <c r="F388" s="6" t="n">
        <v>30</v>
      </c>
      <c r="G388" s="9" t="n">
        <f aca="false">IF(MIN(D388,Scenario!$B$12)&gt;MAX(C388,Scenario!$B$11),(MIN(D388,Scenario!$B$12)-MAX(C388,Scenario!$B$11))/60-IF(AND(C388&gt;=Scenario!$B$11,D388&lt;=Scenario!$B$12),E388,0),0)</f>
        <v>450</v>
      </c>
      <c r="H388" s="9" t="n">
        <f aca="false">(D388-C388)/60-E388</f>
        <v>450</v>
      </c>
    </row>
    <row r="389" customFormat="false" ht="15" hidden="false" customHeight="false" outlineLevel="0" collapsed="false">
      <c r="A389" s="6" t="s">
        <v>8292</v>
      </c>
      <c r="B389" s="6" t="s">
        <v>7890</v>
      </c>
      <c r="C389" s="6" t="n">
        <v>1785931200</v>
      </c>
      <c r="D389" s="6" t="n">
        <v>1785960000</v>
      </c>
      <c r="E389" s="6" t="n">
        <v>30</v>
      </c>
      <c r="F389" s="6" t="n">
        <v>30</v>
      </c>
      <c r="G389" s="9" t="n">
        <f aca="false">IF(MIN(D389,Scenario!$B$12)&gt;MAX(C389,Scenario!$B$11),(MIN(D389,Scenario!$B$12)-MAX(C389,Scenario!$B$11))/60-IF(AND(C389&gt;=Scenario!$B$11,D389&lt;=Scenario!$B$12),E389,0),0)</f>
        <v>450</v>
      </c>
      <c r="H389" s="9" t="n">
        <f aca="false">(D389-C389)/60-E389</f>
        <v>450</v>
      </c>
    </row>
    <row r="390" customFormat="false" ht="15" hidden="false" customHeight="false" outlineLevel="0" collapsed="false">
      <c r="A390" s="6" t="s">
        <v>8293</v>
      </c>
      <c r="B390" s="6" t="s">
        <v>7892</v>
      </c>
      <c r="C390" s="6" t="n">
        <v>1785931200</v>
      </c>
      <c r="D390" s="6" t="n">
        <v>1785960000</v>
      </c>
      <c r="E390" s="6" t="n">
        <v>30</v>
      </c>
      <c r="F390" s="6" t="n">
        <v>30</v>
      </c>
      <c r="G390" s="9" t="n">
        <f aca="false">IF(MIN(D390,Scenario!$B$12)&gt;MAX(C390,Scenario!$B$11),(MIN(D390,Scenario!$B$12)-MAX(C390,Scenario!$B$11))/60-IF(AND(C390&gt;=Scenario!$B$11,D390&lt;=Scenario!$B$12),E390,0),0)</f>
        <v>450</v>
      </c>
      <c r="H390" s="9" t="n">
        <f aca="false">(D390-C390)/60-E390</f>
        <v>450</v>
      </c>
    </row>
    <row r="391" customFormat="false" ht="15" hidden="false" customHeight="false" outlineLevel="0" collapsed="false">
      <c r="A391" s="6" t="s">
        <v>8294</v>
      </c>
      <c r="B391" s="6" t="s">
        <v>7899</v>
      </c>
      <c r="C391" s="6" t="n">
        <v>1785945600</v>
      </c>
      <c r="D391" s="6" t="n">
        <v>1785967200</v>
      </c>
      <c r="E391" s="6" t="n">
        <v>30</v>
      </c>
      <c r="F391" s="6" t="n">
        <v>30</v>
      </c>
      <c r="G391" s="9" t="n">
        <f aca="false">IF(MIN(D391,Scenario!$B$12)&gt;MAX(C391,Scenario!$B$11),(MIN(D391,Scenario!$B$12)-MAX(C391,Scenario!$B$11))/60-IF(AND(C391&gt;=Scenario!$B$11,D391&lt;=Scenario!$B$12),E391,0),0)</f>
        <v>330</v>
      </c>
      <c r="H391" s="9" t="n">
        <f aca="false">(D391-C391)/60-E391</f>
        <v>330</v>
      </c>
    </row>
    <row r="392" customFormat="false" ht="15" hidden="false" customHeight="false" outlineLevel="0" collapsed="false">
      <c r="A392" s="6" t="s">
        <v>8295</v>
      </c>
      <c r="B392" s="6" t="s">
        <v>7893</v>
      </c>
      <c r="C392" s="6" t="n">
        <v>1785945600</v>
      </c>
      <c r="D392" s="6" t="n">
        <v>1785974400</v>
      </c>
      <c r="E392" s="6" t="n">
        <v>30</v>
      </c>
      <c r="F392" s="6" t="n">
        <v>30</v>
      </c>
      <c r="G392" s="9" t="n">
        <f aca="false">IF(MIN(D392,Scenario!$B$12)&gt;MAX(C392,Scenario!$B$11),(MIN(D392,Scenario!$B$12)-MAX(C392,Scenario!$B$11))/60-IF(AND(C392&gt;=Scenario!$B$11,D392&lt;=Scenario!$B$12),E392,0),0)</f>
        <v>450</v>
      </c>
      <c r="H392" s="9" t="n">
        <f aca="false">(D392-C392)/60-E392</f>
        <v>450</v>
      </c>
    </row>
    <row r="393" customFormat="false" ht="15" hidden="false" customHeight="false" outlineLevel="0" collapsed="false">
      <c r="A393" s="6" t="s">
        <v>8296</v>
      </c>
      <c r="B393" s="6" t="s">
        <v>7895</v>
      </c>
      <c r="C393" s="6" t="n">
        <v>1785945600</v>
      </c>
      <c r="D393" s="6" t="n">
        <v>1785974400</v>
      </c>
      <c r="E393" s="6" t="n">
        <v>30</v>
      </c>
      <c r="F393" s="6" t="n">
        <v>30</v>
      </c>
      <c r="G393" s="9" t="n">
        <f aca="false">IF(MIN(D393,Scenario!$B$12)&gt;MAX(C393,Scenario!$B$11),(MIN(D393,Scenario!$B$12)-MAX(C393,Scenario!$B$11))/60-IF(AND(C393&gt;=Scenario!$B$11,D393&lt;=Scenario!$B$12),E393,0),0)</f>
        <v>450</v>
      </c>
      <c r="H393" s="9" t="n">
        <f aca="false">(D393-C393)/60-E393</f>
        <v>450</v>
      </c>
    </row>
    <row r="394" customFormat="false" ht="15" hidden="false" customHeight="false" outlineLevel="0" collapsed="false">
      <c r="A394" s="6" t="s">
        <v>8297</v>
      </c>
      <c r="B394" s="6" t="s">
        <v>7894</v>
      </c>
      <c r="C394" s="6" t="n">
        <v>1785945600</v>
      </c>
      <c r="D394" s="6" t="n">
        <v>1785974400</v>
      </c>
      <c r="E394" s="6" t="n">
        <v>30</v>
      </c>
      <c r="F394" s="6" t="n">
        <v>30</v>
      </c>
      <c r="G394" s="9" t="n">
        <f aca="false">IF(MIN(D394,Scenario!$B$12)&gt;MAX(C394,Scenario!$B$11),(MIN(D394,Scenario!$B$12)-MAX(C394,Scenario!$B$11))/60-IF(AND(C394&gt;=Scenario!$B$11,D394&lt;=Scenario!$B$12),E394,0),0)</f>
        <v>450</v>
      </c>
      <c r="H394" s="9" t="n">
        <f aca="false">(D394-C394)/60-E394</f>
        <v>450</v>
      </c>
    </row>
    <row r="395" customFormat="false" ht="15" hidden="false" customHeight="false" outlineLevel="0" collapsed="false">
      <c r="A395" s="6" t="s">
        <v>8298</v>
      </c>
      <c r="B395" s="6" t="s">
        <v>7896</v>
      </c>
      <c r="C395" s="6" t="n">
        <v>1785952800</v>
      </c>
      <c r="D395" s="6" t="n">
        <v>1785981600</v>
      </c>
      <c r="E395" s="6" t="n">
        <v>30</v>
      </c>
      <c r="F395" s="6" t="n">
        <v>30</v>
      </c>
      <c r="G395" s="9" t="n">
        <f aca="false">IF(MIN(D395,Scenario!$B$12)&gt;MAX(C395,Scenario!$B$11),(MIN(D395,Scenario!$B$12)-MAX(C395,Scenario!$B$11))/60-IF(AND(C395&gt;=Scenario!$B$11,D395&lt;=Scenario!$B$12),E395,0),0)</f>
        <v>450</v>
      </c>
      <c r="H395" s="9" t="n">
        <f aca="false">(D395-C395)/60-E395</f>
        <v>450</v>
      </c>
    </row>
    <row r="396" customFormat="false" ht="15" hidden="false" customHeight="false" outlineLevel="0" collapsed="false">
      <c r="A396" s="6" t="s">
        <v>8299</v>
      </c>
      <c r="B396" s="6" t="s">
        <v>7883</v>
      </c>
      <c r="C396" s="6" t="n">
        <v>1785992400</v>
      </c>
      <c r="D396" s="6" t="n">
        <v>1786021200</v>
      </c>
      <c r="E396" s="6" t="n">
        <v>30</v>
      </c>
      <c r="F396" s="6" t="n">
        <v>30</v>
      </c>
      <c r="G396" s="9" t="n">
        <f aca="false">IF(MIN(D396,Scenario!$B$12)&gt;MAX(C396,Scenario!$B$11),(MIN(D396,Scenario!$B$12)-MAX(C396,Scenario!$B$11))/60-IF(AND(C396&gt;=Scenario!$B$11,D396&lt;=Scenario!$B$12),E396,0),0)</f>
        <v>450</v>
      </c>
      <c r="H396" s="9" t="n">
        <f aca="false">(D396-C396)/60-E396</f>
        <v>450</v>
      </c>
    </row>
    <row r="397" customFormat="false" ht="15" hidden="false" customHeight="false" outlineLevel="0" collapsed="false">
      <c r="A397" s="6" t="s">
        <v>8300</v>
      </c>
      <c r="B397" s="6" t="s">
        <v>7884</v>
      </c>
      <c r="C397" s="6" t="n">
        <v>1785992400</v>
      </c>
      <c r="D397" s="6" t="n">
        <v>1786021200</v>
      </c>
      <c r="E397" s="6" t="n">
        <v>30</v>
      </c>
      <c r="F397" s="6" t="n">
        <v>30</v>
      </c>
      <c r="G397" s="9" t="n">
        <f aca="false">IF(MIN(D397,Scenario!$B$12)&gt;MAX(C397,Scenario!$B$11),(MIN(D397,Scenario!$B$12)-MAX(C397,Scenario!$B$11))/60-IF(AND(C397&gt;=Scenario!$B$11,D397&lt;=Scenario!$B$12),E397,0),0)</f>
        <v>450</v>
      </c>
      <c r="H397" s="9" t="n">
        <f aca="false">(D397-C397)/60-E397</f>
        <v>450</v>
      </c>
    </row>
    <row r="398" customFormat="false" ht="15" hidden="false" customHeight="false" outlineLevel="0" collapsed="false">
      <c r="A398" s="6" t="s">
        <v>8301</v>
      </c>
      <c r="B398" s="6" t="s">
        <v>7882</v>
      </c>
      <c r="C398" s="6" t="n">
        <v>1785992400</v>
      </c>
      <c r="D398" s="6" t="n">
        <v>1786021200</v>
      </c>
      <c r="E398" s="6" t="n">
        <v>30</v>
      </c>
      <c r="F398" s="6" t="n">
        <v>30</v>
      </c>
      <c r="G398" s="9" t="n">
        <f aca="false">IF(MIN(D398,Scenario!$B$12)&gt;MAX(C398,Scenario!$B$11),(MIN(D398,Scenario!$B$12)-MAX(C398,Scenario!$B$11))/60-IF(AND(C398&gt;=Scenario!$B$11,D398&lt;=Scenario!$B$12),E398,0),0)</f>
        <v>450</v>
      </c>
      <c r="H398" s="9" t="n">
        <f aca="false">(D398-C398)/60-E398</f>
        <v>450</v>
      </c>
    </row>
    <row r="399" customFormat="false" ht="15" hidden="false" customHeight="false" outlineLevel="0" collapsed="false">
      <c r="A399" s="6" t="s">
        <v>8302</v>
      </c>
      <c r="B399" s="6" t="s">
        <v>7898</v>
      </c>
      <c r="C399" s="6" t="n">
        <v>1785999600</v>
      </c>
      <c r="D399" s="6" t="n">
        <v>1786028400</v>
      </c>
      <c r="E399" s="6" t="n">
        <v>30</v>
      </c>
      <c r="F399" s="6" t="n">
        <v>30</v>
      </c>
      <c r="G399" s="9" t="n">
        <f aca="false">IF(MIN(D399,Scenario!$B$12)&gt;MAX(C399,Scenario!$B$11),(MIN(D399,Scenario!$B$12)-MAX(C399,Scenario!$B$11))/60-IF(AND(C399&gt;=Scenario!$B$11,D399&lt;=Scenario!$B$12),E399,0),0)</f>
        <v>450</v>
      </c>
      <c r="H399" s="9" t="n">
        <f aca="false">(D399-C399)/60-E399</f>
        <v>450</v>
      </c>
    </row>
    <row r="400" customFormat="false" ht="15" hidden="false" customHeight="false" outlineLevel="0" collapsed="false">
      <c r="A400" s="6" t="s">
        <v>8303</v>
      </c>
      <c r="B400" s="6" t="s">
        <v>7885</v>
      </c>
      <c r="C400" s="6" t="n">
        <v>1785999600</v>
      </c>
      <c r="D400" s="6" t="n">
        <v>1786028400</v>
      </c>
      <c r="E400" s="6" t="n">
        <v>30</v>
      </c>
      <c r="F400" s="6" t="n">
        <v>30</v>
      </c>
      <c r="G400" s="9" t="n">
        <f aca="false">IF(MIN(D400,Scenario!$B$12)&gt;MAX(C400,Scenario!$B$11),(MIN(D400,Scenario!$B$12)-MAX(C400,Scenario!$B$11))/60-IF(AND(C400&gt;=Scenario!$B$11,D400&lt;=Scenario!$B$12),E400,0),0)</f>
        <v>450</v>
      </c>
      <c r="H400" s="9" t="n">
        <f aca="false">(D400-C400)/60-E400</f>
        <v>450</v>
      </c>
    </row>
    <row r="401" customFormat="false" ht="15" hidden="false" customHeight="false" outlineLevel="0" collapsed="false">
      <c r="A401" s="6" t="s">
        <v>8304</v>
      </c>
      <c r="B401" s="6" t="s">
        <v>7886</v>
      </c>
      <c r="C401" s="6" t="n">
        <v>1785999600</v>
      </c>
      <c r="D401" s="6" t="n">
        <v>1786028400</v>
      </c>
      <c r="E401" s="6" t="n">
        <v>30</v>
      </c>
      <c r="F401" s="6" t="n">
        <v>30</v>
      </c>
      <c r="G401" s="9" t="n">
        <f aca="false">IF(MIN(D401,Scenario!$B$12)&gt;MAX(C401,Scenario!$B$11),(MIN(D401,Scenario!$B$12)-MAX(C401,Scenario!$B$11))/60-IF(AND(C401&gt;=Scenario!$B$11,D401&lt;=Scenario!$B$12),E401,0),0)</f>
        <v>450</v>
      </c>
      <c r="H401" s="9" t="n">
        <f aca="false">(D401-C401)/60-E401</f>
        <v>450</v>
      </c>
    </row>
    <row r="402" customFormat="false" ht="15" hidden="false" customHeight="false" outlineLevel="0" collapsed="false">
      <c r="A402" s="6" t="s">
        <v>8305</v>
      </c>
      <c r="B402" s="6" t="s">
        <v>7888</v>
      </c>
      <c r="C402" s="6" t="n">
        <v>1785999600</v>
      </c>
      <c r="D402" s="6" t="n">
        <v>1786021200</v>
      </c>
      <c r="E402" s="6" t="n">
        <v>30</v>
      </c>
      <c r="F402" s="6" t="n">
        <v>30</v>
      </c>
      <c r="G402" s="9" t="n">
        <f aca="false">IF(MIN(D402,Scenario!$B$12)&gt;MAX(C402,Scenario!$B$11),(MIN(D402,Scenario!$B$12)-MAX(C402,Scenario!$B$11))/60-IF(AND(C402&gt;=Scenario!$B$11,D402&lt;=Scenario!$B$12),E402,0),0)</f>
        <v>330</v>
      </c>
      <c r="H402" s="9" t="n">
        <f aca="false">(D402-C402)/60-E402</f>
        <v>330</v>
      </c>
    </row>
    <row r="403" customFormat="false" ht="15" hidden="false" customHeight="false" outlineLevel="0" collapsed="false">
      <c r="A403" s="6" t="s">
        <v>8306</v>
      </c>
      <c r="B403" s="6" t="s">
        <v>7887</v>
      </c>
      <c r="C403" s="6" t="n">
        <v>1786006800</v>
      </c>
      <c r="D403" s="6" t="n">
        <v>1786035600</v>
      </c>
      <c r="E403" s="6" t="n">
        <v>30</v>
      </c>
      <c r="F403" s="6" t="n">
        <v>30</v>
      </c>
      <c r="G403" s="9" t="n">
        <f aca="false">IF(MIN(D403,Scenario!$B$12)&gt;MAX(C403,Scenario!$B$11),(MIN(D403,Scenario!$B$12)-MAX(C403,Scenario!$B$11))/60-IF(AND(C403&gt;=Scenario!$B$11,D403&lt;=Scenario!$B$12),E403,0),0)</f>
        <v>450</v>
      </c>
      <c r="H403" s="9" t="n">
        <f aca="false">(D403-C403)/60-E403</f>
        <v>450</v>
      </c>
    </row>
    <row r="404" customFormat="false" ht="15" hidden="false" customHeight="false" outlineLevel="0" collapsed="false">
      <c r="A404" s="6" t="s">
        <v>8307</v>
      </c>
      <c r="B404" s="6" t="s">
        <v>7889</v>
      </c>
      <c r="C404" s="6" t="n">
        <v>1786006800</v>
      </c>
      <c r="D404" s="6" t="n">
        <v>1786035600</v>
      </c>
      <c r="E404" s="6" t="n">
        <v>30</v>
      </c>
      <c r="F404" s="6" t="n">
        <v>30</v>
      </c>
      <c r="G404" s="9" t="n">
        <f aca="false">IF(MIN(D404,Scenario!$B$12)&gt;MAX(C404,Scenario!$B$11),(MIN(D404,Scenario!$B$12)-MAX(C404,Scenario!$B$11))/60-IF(AND(C404&gt;=Scenario!$B$11,D404&lt;=Scenario!$B$12),E404,0),0)</f>
        <v>450</v>
      </c>
      <c r="H404" s="9" t="n">
        <f aca="false">(D404-C404)/60-E404</f>
        <v>450</v>
      </c>
    </row>
    <row r="405" customFormat="false" ht="15" hidden="false" customHeight="false" outlineLevel="0" collapsed="false">
      <c r="A405" s="6" t="s">
        <v>8308</v>
      </c>
      <c r="B405" s="6" t="s">
        <v>7891</v>
      </c>
      <c r="C405" s="6" t="n">
        <v>1786017600</v>
      </c>
      <c r="D405" s="6" t="n">
        <v>1786046400</v>
      </c>
      <c r="E405" s="6" t="n">
        <v>30</v>
      </c>
      <c r="F405" s="6" t="n">
        <v>30</v>
      </c>
      <c r="G405" s="9" t="n">
        <f aca="false">IF(MIN(D405,Scenario!$B$12)&gt;MAX(C405,Scenario!$B$11),(MIN(D405,Scenario!$B$12)-MAX(C405,Scenario!$B$11))/60-IF(AND(C405&gt;=Scenario!$B$11,D405&lt;=Scenario!$B$12),E405,0),0)</f>
        <v>450</v>
      </c>
      <c r="H405" s="9" t="n">
        <f aca="false">(D405-C405)/60-E405</f>
        <v>450</v>
      </c>
    </row>
    <row r="406" customFormat="false" ht="15" hidden="false" customHeight="false" outlineLevel="0" collapsed="false">
      <c r="A406" s="6" t="s">
        <v>8309</v>
      </c>
      <c r="B406" s="6" t="s">
        <v>7890</v>
      </c>
      <c r="C406" s="6" t="n">
        <v>1786017600</v>
      </c>
      <c r="D406" s="6" t="n">
        <v>1786046400</v>
      </c>
      <c r="E406" s="6" t="n">
        <v>30</v>
      </c>
      <c r="F406" s="6" t="n">
        <v>30</v>
      </c>
      <c r="G406" s="9" t="n">
        <f aca="false">IF(MIN(D406,Scenario!$B$12)&gt;MAX(C406,Scenario!$B$11),(MIN(D406,Scenario!$B$12)-MAX(C406,Scenario!$B$11))/60-IF(AND(C406&gt;=Scenario!$B$11,D406&lt;=Scenario!$B$12),E406,0),0)</f>
        <v>450</v>
      </c>
      <c r="H406" s="9" t="n">
        <f aca="false">(D406-C406)/60-E406</f>
        <v>450</v>
      </c>
    </row>
    <row r="407" customFormat="false" ht="15" hidden="false" customHeight="false" outlineLevel="0" collapsed="false">
      <c r="A407" s="6" t="s">
        <v>8310</v>
      </c>
      <c r="B407" s="6" t="s">
        <v>7892</v>
      </c>
      <c r="C407" s="6" t="n">
        <v>1786017600</v>
      </c>
      <c r="D407" s="6" t="n">
        <v>1786046400</v>
      </c>
      <c r="E407" s="6" t="n">
        <v>30</v>
      </c>
      <c r="F407" s="6" t="n">
        <v>30</v>
      </c>
      <c r="G407" s="9" t="n">
        <f aca="false">IF(MIN(D407,Scenario!$B$12)&gt;MAX(C407,Scenario!$B$11),(MIN(D407,Scenario!$B$12)-MAX(C407,Scenario!$B$11))/60-IF(AND(C407&gt;=Scenario!$B$11,D407&lt;=Scenario!$B$12),E407,0),0)</f>
        <v>450</v>
      </c>
      <c r="H407" s="9" t="n">
        <f aca="false">(D407-C407)/60-E407</f>
        <v>450</v>
      </c>
    </row>
    <row r="408" customFormat="false" ht="15" hidden="false" customHeight="false" outlineLevel="0" collapsed="false">
      <c r="A408" s="6" t="s">
        <v>8311</v>
      </c>
      <c r="B408" s="6" t="s">
        <v>7899</v>
      </c>
      <c r="C408" s="6" t="n">
        <v>1786032000</v>
      </c>
      <c r="D408" s="6" t="n">
        <v>1786053600</v>
      </c>
      <c r="E408" s="6" t="n">
        <v>30</v>
      </c>
      <c r="F408" s="6" t="n">
        <v>30</v>
      </c>
      <c r="G408" s="9" t="n">
        <f aca="false">IF(MIN(D408,Scenario!$B$12)&gt;MAX(C408,Scenario!$B$11),(MIN(D408,Scenario!$B$12)-MAX(C408,Scenario!$B$11))/60-IF(AND(C408&gt;=Scenario!$B$11,D408&lt;=Scenario!$B$12),E408,0),0)</f>
        <v>330</v>
      </c>
      <c r="H408" s="9" t="n">
        <f aca="false">(D408-C408)/60-E408</f>
        <v>330</v>
      </c>
    </row>
    <row r="409" customFormat="false" ht="15" hidden="false" customHeight="false" outlineLevel="0" collapsed="false">
      <c r="A409" s="6" t="s">
        <v>8312</v>
      </c>
      <c r="B409" s="6" t="s">
        <v>7893</v>
      </c>
      <c r="C409" s="6" t="n">
        <v>1786032000</v>
      </c>
      <c r="D409" s="6" t="n">
        <v>1786060800</v>
      </c>
      <c r="E409" s="6" t="n">
        <v>30</v>
      </c>
      <c r="F409" s="6" t="n">
        <v>30</v>
      </c>
      <c r="G409" s="9" t="n">
        <f aca="false">IF(MIN(D409,Scenario!$B$12)&gt;MAX(C409,Scenario!$B$11),(MIN(D409,Scenario!$B$12)-MAX(C409,Scenario!$B$11))/60-IF(AND(C409&gt;=Scenario!$B$11,D409&lt;=Scenario!$B$12),E409,0),0)</f>
        <v>450</v>
      </c>
      <c r="H409" s="9" t="n">
        <f aca="false">(D409-C409)/60-E409</f>
        <v>450</v>
      </c>
    </row>
    <row r="410" customFormat="false" ht="15" hidden="false" customHeight="false" outlineLevel="0" collapsed="false">
      <c r="A410" s="6" t="s">
        <v>8313</v>
      </c>
      <c r="B410" s="6" t="s">
        <v>7895</v>
      </c>
      <c r="C410" s="6" t="n">
        <v>1786032000</v>
      </c>
      <c r="D410" s="6" t="n">
        <v>1786060800</v>
      </c>
      <c r="E410" s="6" t="n">
        <v>30</v>
      </c>
      <c r="F410" s="6" t="n">
        <v>30</v>
      </c>
      <c r="G410" s="9" t="n">
        <f aca="false">IF(MIN(D410,Scenario!$B$12)&gt;MAX(C410,Scenario!$B$11),(MIN(D410,Scenario!$B$12)-MAX(C410,Scenario!$B$11))/60-IF(AND(C410&gt;=Scenario!$B$11,D410&lt;=Scenario!$B$12),E410,0),0)</f>
        <v>450</v>
      </c>
      <c r="H410" s="9" t="n">
        <f aca="false">(D410-C410)/60-E410</f>
        <v>450</v>
      </c>
    </row>
    <row r="411" customFormat="false" ht="15" hidden="false" customHeight="false" outlineLevel="0" collapsed="false">
      <c r="A411" s="6" t="s">
        <v>8314</v>
      </c>
      <c r="B411" s="6" t="s">
        <v>7883</v>
      </c>
      <c r="C411" s="6" t="n">
        <v>1786078800</v>
      </c>
      <c r="D411" s="6" t="n">
        <v>1786107600</v>
      </c>
      <c r="E411" s="6" t="n">
        <v>30</v>
      </c>
      <c r="F411" s="6" t="n">
        <v>30</v>
      </c>
      <c r="G411" s="9" t="n">
        <f aca="false">IF(MIN(D411,Scenario!$B$12)&gt;MAX(C411,Scenario!$B$11),(MIN(D411,Scenario!$B$12)-MAX(C411,Scenario!$B$11))/60-IF(AND(C411&gt;=Scenario!$B$11,D411&lt;=Scenario!$B$12),E411,0),0)</f>
        <v>450</v>
      </c>
      <c r="H411" s="9" t="n">
        <f aca="false">(D411-C411)/60-E411</f>
        <v>450</v>
      </c>
    </row>
    <row r="412" customFormat="false" ht="15" hidden="false" customHeight="false" outlineLevel="0" collapsed="false">
      <c r="A412" s="6" t="s">
        <v>8315</v>
      </c>
      <c r="B412" s="6" t="s">
        <v>7884</v>
      </c>
      <c r="C412" s="6" t="n">
        <v>1786078800</v>
      </c>
      <c r="D412" s="6" t="n">
        <v>1786107600</v>
      </c>
      <c r="E412" s="6" t="n">
        <v>30</v>
      </c>
      <c r="F412" s="6" t="n">
        <v>30</v>
      </c>
      <c r="G412" s="9" t="n">
        <f aca="false">IF(MIN(D412,Scenario!$B$12)&gt;MAX(C412,Scenario!$B$11),(MIN(D412,Scenario!$B$12)-MAX(C412,Scenario!$B$11))/60-IF(AND(C412&gt;=Scenario!$B$11,D412&lt;=Scenario!$B$12),E412,0),0)</f>
        <v>450</v>
      </c>
      <c r="H412" s="9" t="n">
        <f aca="false">(D412-C412)/60-E412</f>
        <v>450</v>
      </c>
    </row>
    <row r="413" customFormat="false" ht="15" hidden="false" customHeight="false" outlineLevel="0" collapsed="false">
      <c r="A413" s="6" t="s">
        <v>8316</v>
      </c>
      <c r="B413" s="6" t="s">
        <v>7882</v>
      </c>
      <c r="C413" s="6" t="n">
        <v>1786078800</v>
      </c>
      <c r="D413" s="6" t="n">
        <v>1786107600</v>
      </c>
      <c r="E413" s="6" t="n">
        <v>30</v>
      </c>
      <c r="F413" s="6" t="n">
        <v>30</v>
      </c>
      <c r="G413" s="9" t="n">
        <f aca="false">IF(MIN(D413,Scenario!$B$12)&gt;MAX(C413,Scenario!$B$11),(MIN(D413,Scenario!$B$12)-MAX(C413,Scenario!$B$11))/60-IF(AND(C413&gt;=Scenario!$B$11,D413&lt;=Scenario!$B$12),E413,0),0)</f>
        <v>450</v>
      </c>
      <c r="H413" s="9" t="n">
        <f aca="false">(D413-C413)/60-E413</f>
        <v>450</v>
      </c>
    </row>
    <row r="414" customFormat="false" ht="15" hidden="false" customHeight="false" outlineLevel="0" collapsed="false">
      <c r="A414" s="6" t="s">
        <v>8317</v>
      </c>
      <c r="B414" s="6" t="s">
        <v>7898</v>
      </c>
      <c r="C414" s="6" t="n">
        <v>1786086000</v>
      </c>
      <c r="D414" s="6" t="n">
        <v>1786114800</v>
      </c>
      <c r="E414" s="6" t="n">
        <v>30</v>
      </c>
      <c r="F414" s="6" t="n">
        <v>30</v>
      </c>
      <c r="G414" s="9" t="n">
        <f aca="false">IF(MIN(D414,Scenario!$B$12)&gt;MAX(C414,Scenario!$B$11),(MIN(D414,Scenario!$B$12)-MAX(C414,Scenario!$B$11))/60-IF(AND(C414&gt;=Scenario!$B$11,D414&lt;=Scenario!$B$12),E414,0),0)</f>
        <v>450</v>
      </c>
      <c r="H414" s="9" t="n">
        <f aca="false">(D414-C414)/60-E414</f>
        <v>450</v>
      </c>
    </row>
    <row r="415" customFormat="false" ht="15" hidden="false" customHeight="false" outlineLevel="0" collapsed="false">
      <c r="A415" s="6" t="s">
        <v>8318</v>
      </c>
      <c r="B415" s="6" t="s">
        <v>7885</v>
      </c>
      <c r="C415" s="6" t="n">
        <v>1786086000</v>
      </c>
      <c r="D415" s="6" t="n">
        <v>1786114800</v>
      </c>
      <c r="E415" s="6" t="n">
        <v>30</v>
      </c>
      <c r="F415" s="6" t="n">
        <v>30</v>
      </c>
      <c r="G415" s="9" t="n">
        <f aca="false">IF(MIN(D415,Scenario!$B$12)&gt;MAX(C415,Scenario!$B$11),(MIN(D415,Scenario!$B$12)-MAX(C415,Scenario!$B$11))/60-IF(AND(C415&gt;=Scenario!$B$11,D415&lt;=Scenario!$B$12),E415,0),0)</f>
        <v>450</v>
      </c>
      <c r="H415" s="9" t="n">
        <f aca="false">(D415-C415)/60-E415</f>
        <v>450</v>
      </c>
    </row>
    <row r="416" customFormat="false" ht="15" hidden="false" customHeight="false" outlineLevel="0" collapsed="false">
      <c r="A416" s="6" t="s">
        <v>8319</v>
      </c>
      <c r="B416" s="6" t="s">
        <v>7887</v>
      </c>
      <c r="C416" s="6" t="n">
        <v>1786093200</v>
      </c>
      <c r="D416" s="6" t="n">
        <v>1786122000</v>
      </c>
      <c r="E416" s="6" t="n">
        <v>30</v>
      </c>
      <c r="F416" s="6" t="n">
        <v>30</v>
      </c>
      <c r="G416" s="9" t="n">
        <f aca="false">IF(MIN(D416,Scenario!$B$12)&gt;MAX(C416,Scenario!$B$11),(MIN(D416,Scenario!$B$12)-MAX(C416,Scenario!$B$11))/60-IF(AND(C416&gt;=Scenario!$B$11,D416&lt;=Scenario!$B$12),E416,0),0)</f>
        <v>450</v>
      </c>
      <c r="H416" s="9" t="n">
        <f aca="false">(D416-C416)/60-E416</f>
        <v>450</v>
      </c>
    </row>
    <row r="417" customFormat="false" ht="15" hidden="false" customHeight="false" outlineLevel="0" collapsed="false">
      <c r="A417" s="6" t="s">
        <v>8320</v>
      </c>
      <c r="B417" s="6" t="s">
        <v>7889</v>
      </c>
      <c r="C417" s="6" t="n">
        <v>1786093200</v>
      </c>
      <c r="D417" s="6" t="n">
        <v>1786122000</v>
      </c>
      <c r="E417" s="6" t="n">
        <v>30</v>
      </c>
      <c r="F417" s="6" t="n">
        <v>30</v>
      </c>
      <c r="G417" s="9" t="n">
        <f aca="false">IF(MIN(D417,Scenario!$B$12)&gt;MAX(C417,Scenario!$B$11),(MIN(D417,Scenario!$B$12)-MAX(C417,Scenario!$B$11))/60-IF(AND(C417&gt;=Scenario!$B$11,D417&lt;=Scenario!$B$12),E417,0),0)</f>
        <v>450</v>
      </c>
      <c r="H417" s="9" t="n">
        <f aca="false">(D417-C417)/60-E417</f>
        <v>450</v>
      </c>
    </row>
    <row r="418" customFormat="false" ht="15" hidden="false" customHeight="false" outlineLevel="0" collapsed="false">
      <c r="A418" s="6" t="s">
        <v>8321</v>
      </c>
      <c r="B418" s="6" t="s">
        <v>7891</v>
      </c>
      <c r="C418" s="6" t="n">
        <v>1786104000</v>
      </c>
      <c r="D418" s="6" t="n">
        <v>1786132800</v>
      </c>
      <c r="E418" s="6" t="n">
        <v>30</v>
      </c>
      <c r="F418" s="6" t="n">
        <v>30</v>
      </c>
      <c r="G418" s="9" t="n">
        <f aca="false">IF(MIN(D418,Scenario!$B$12)&gt;MAX(C418,Scenario!$B$11),(MIN(D418,Scenario!$B$12)-MAX(C418,Scenario!$B$11))/60-IF(AND(C418&gt;=Scenario!$B$11,D418&lt;=Scenario!$B$12),E418,0),0)</f>
        <v>450</v>
      </c>
      <c r="H418" s="9" t="n">
        <f aca="false">(D418-C418)/60-E418</f>
        <v>450</v>
      </c>
    </row>
    <row r="419" customFormat="false" ht="15" hidden="false" customHeight="false" outlineLevel="0" collapsed="false">
      <c r="A419" s="6" t="s">
        <v>8322</v>
      </c>
      <c r="B419" s="6" t="s">
        <v>7890</v>
      </c>
      <c r="C419" s="6" t="n">
        <v>1786104000</v>
      </c>
      <c r="D419" s="6" t="n">
        <v>1786132800</v>
      </c>
      <c r="E419" s="6" t="n">
        <v>30</v>
      </c>
      <c r="F419" s="6" t="n">
        <v>30</v>
      </c>
      <c r="G419" s="9" t="n">
        <f aca="false">IF(MIN(D419,Scenario!$B$12)&gt;MAX(C419,Scenario!$B$11),(MIN(D419,Scenario!$B$12)-MAX(C419,Scenario!$B$11))/60-IF(AND(C419&gt;=Scenario!$B$11,D419&lt;=Scenario!$B$12),E419,0),0)</f>
        <v>450</v>
      </c>
      <c r="H419" s="9" t="n">
        <f aca="false">(D419-C419)/60-E419</f>
        <v>450</v>
      </c>
    </row>
    <row r="420" customFormat="false" ht="15" hidden="false" customHeight="false" outlineLevel="0" collapsed="false">
      <c r="A420" s="6" t="s">
        <v>8323</v>
      </c>
      <c r="B420" s="6" t="s">
        <v>7892</v>
      </c>
      <c r="C420" s="6" t="n">
        <v>1786104000</v>
      </c>
      <c r="D420" s="6" t="n">
        <v>1786132800</v>
      </c>
      <c r="E420" s="6" t="n">
        <v>30</v>
      </c>
      <c r="F420" s="6" t="n">
        <v>30</v>
      </c>
      <c r="G420" s="9" t="n">
        <f aca="false">IF(MIN(D420,Scenario!$B$12)&gt;MAX(C420,Scenario!$B$11),(MIN(D420,Scenario!$B$12)-MAX(C420,Scenario!$B$11))/60-IF(AND(C420&gt;=Scenario!$B$11,D420&lt;=Scenario!$B$12),E420,0),0)</f>
        <v>450</v>
      </c>
      <c r="H420" s="9" t="n">
        <f aca="false">(D420-C420)/60-E420</f>
        <v>450</v>
      </c>
    </row>
    <row r="421" customFormat="false" ht="15" hidden="false" customHeight="false" outlineLevel="0" collapsed="false">
      <c r="A421" s="6" t="s">
        <v>8324</v>
      </c>
      <c r="B421" s="6" t="s">
        <v>7899</v>
      </c>
      <c r="C421" s="6" t="n">
        <v>1786118400</v>
      </c>
      <c r="D421" s="6" t="n">
        <v>1786140000</v>
      </c>
      <c r="E421" s="6" t="n">
        <v>30</v>
      </c>
      <c r="F421" s="6" t="n">
        <v>30</v>
      </c>
      <c r="G421" s="9" t="n">
        <f aca="false">IF(MIN(D421,Scenario!$B$12)&gt;MAX(C421,Scenario!$B$11),(MIN(D421,Scenario!$B$12)-MAX(C421,Scenario!$B$11))/60-IF(AND(C421&gt;=Scenario!$B$11,D421&lt;=Scenario!$B$12),E421,0),0)</f>
        <v>330</v>
      </c>
      <c r="H421" s="9" t="n">
        <f aca="false">(D421-C421)/60-E421</f>
        <v>330</v>
      </c>
    </row>
    <row r="422" customFormat="false" ht="15" hidden="false" customHeight="false" outlineLevel="0" collapsed="false">
      <c r="A422" s="6" t="s">
        <v>8325</v>
      </c>
      <c r="B422" s="6" t="s">
        <v>7893</v>
      </c>
      <c r="C422" s="6" t="n">
        <v>1786118400</v>
      </c>
      <c r="D422" s="6" t="n">
        <v>1786147200</v>
      </c>
      <c r="E422" s="6" t="n">
        <v>30</v>
      </c>
      <c r="F422" s="6" t="n">
        <v>30</v>
      </c>
      <c r="G422" s="9" t="n">
        <f aca="false">IF(MIN(D422,Scenario!$B$12)&gt;MAX(C422,Scenario!$B$11),(MIN(D422,Scenario!$B$12)-MAX(C422,Scenario!$B$11))/60-IF(AND(C422&gt;=Scenario!$B$11,D422&lt;=Scenario!$B$12),E422,0),0)</f>
        <v>450</v>
      </c>
      <c r="H422" s="9" t="n">
        <f aca="false">(D422-C422)/60-E422</f>
        <v>450</v>
      </c>
    </row>
    <row r="423" customFormat="false" ht="15" hidden="false" customHeight="false" outlineLevel="0" collapsed="false">
      <c r="A423" s="6" t="s">
        <v>8326</v>
      </c>
      <c r="B423" s="6" t="s">
        <v>7898</v>
      </c>
      <c r="C423" s="6" t="n">
        <v>1786172400</v>
      </c>
      <c r="D423" s="6" t="n">
        <v>1786201200</v>
      </c>
      <c r="E423" s="6" t="n">
        <v>30</v>
      </c>
      <c r="F423" s="6" t="n">
        <v>30</v>
      </c>
      <c r="G423" s="9" t="n">
        <f aca="false">IF(MIN(D423,Scenario!$B$12)&gt;MAX(C423,Scenario!$B$11),(MIN(D423,Scenario!$B$12)-MAX(C423,Scenario!$B$11))/60-IF(AND(C423&gt;=Scenario!$B$11,D423&lt;=Scenario!$B$12),E423,0),0)</f>
        <v>450</v>
      </c>
      <c r="H423" s="9" t="n">
        <f aca="false">(D423-C423)/60-E423</f>
        <v>450</v>
      </c>
    </row>
    <row r="424" customFormat="false" ht="15" hidden="false" customHeight="false" outlineLevel="0" collapsed="false">
      <c r="A424" s="6" t="s">
        <v>8327</v>
      </c>
      <c r="B424" s="6" t="s">
        <v>7894</v>
      </c>
      <c r="C424" s="6" t="n">
        <v>1786197600</v>
      </c>
      <c r="D424" s="6" t="n">
        <v>1786226400</v>
      </c>
      <c r="E424" s="6" t="n">
        <v>30</v>
      </c>
      <c r="F424" s="6" t="n">
        <v>30</v>
      </c>
      <c r="G424" s="9" t="n">
        <f aca="false">IF(MIN(D424,Scenario!$B$12)&gt;MAX(C424,Scenario!$B$11),(MIN(D424,Scenario!$B$12)-MAX(C424,Scenario!$B$11))/60-IF(AND(C424&gt;=Scenario!$B$11,D424&lt;=Scenario!$B$12),E424,0),0)</f>
        <v>450</v>
      </c>
      <c r="H424" s="9" t="n">
        <f aca="false">(D424-C424)/60-E424</f>
        <v>450</v>
      </c>
    </row>
    <row r="425" customFormat="false" ht="15" hidden="false" customHeight="false" outlineLevel="0" collapsed="false">
      <c r="A425" s="6" t="s">
        <v>8328</v>
      </c>
      <c r="B425" s="6" t="s">
        <v>7896</v>
      </c>
      <c r="C425" s="6" t="n">
        <v>1786226400</v>
      </c>
      <c r="D425" s="6" t="n">
        <v>1786255200</v>
      </c>
      <c r="E425" s="6" t="n">
        <v>30</v>
      </c>
      <c r="F425" s="6" t="n">
        <v>30</v>
      </c>
      <c r="G425" s="9" t="n">
        <f aca="false">IF(MIN(D425,Scenario!$B$12)&gt;MAX(C425,Scenario!$B$11),(MIN(D425,Scenario!$B$12)-MAX(C425,Scenario!$B$11))/60-IF(AND(C425&gt;=Scenario!$B$11,D425&lt;=Scenario!$B$12),E425,0),0)</f>
        <v>450</v>
      </c>
      <c r="H425" s="9" t="n">
        <f aca="false">(D425-C425)/60-E425</f>
        <v>450</v>
      </c>
    </row>
    <row r="426" customFormat="false" ht="15" hidden="false" customHeight="false" outlineLevel="0" collapsed="false">
      <c r="A426" s="6" t="s">
        <v>8329</v>
      </c>
      <c r="B426" s="6" t="s">
        <v>7897</v>
      </c>
      <c r="C426" s="6" t="n">
        <v>1786226400</v>
      </c>
      <c r="D426" s="6" t="n">
        <v>1786255200</v>
      </c>
      <c r="E426" s="6" t="n">
        <v>30</v>
      </c>
      <c r="F426" s="6" t="n">
        <v>30</v>
      </c>
      <c r="G426" s="9" t="n">
        <f aca="false">IF(MIN(D426,Scenario!$B$12)&gt;MAX(C426,Scenario!$B$11),(MIN(D426,Scenario!$B$12)-MAX(C426,Scenario!$B$11))/60-IF(AND(C426&gt;=Scenario!$B$11,D426&lt;=Scenario!$B$12),E426,0),0)</f>
        <v>450</v>
      </c>
      <c r="H426" s="9" t="n">
        <f aca="false">(D426-C426)/60-E426</f>
        <v>450</v>
      </c>
    </row>
    <row r="427" customFormat="false" ht="15" hidden="false" customHeight="false" outlineLevel="0" collapsed="false">
      <c r="A427" s="6" t="s">
        <v>8330</v>
      </c>
      <c r="B427" s="6" t="s">
        <v>7886</v>
      </c>
      <c r="C427" s="6" t="n">
        <v>1786258800</v>
      </c>
      <c r="D427" s="6" t="n">
        <v>1786287600</v>
      </c>
      <c r="E427" s="6" t="n">
        <v>30</v>
      </c>
      <c r="F427" s="6" t="n">
        <v>30</v>
      </c>
      <c r="G427" s="9" t="n">
        <f aca="false">IF(MIN(D427,Scenario!$B$12)&gt;MAX(C427,Scenario!$B$11),(MIN(D427,Scenario!$B$12)-MAX(C427,Scenario!$B$11))/60-IF(AND(C427&gt;=Scenario!$B$11,D427&lt;=Scenario!$B$12),E427,0),0)</f>
        <v>450</v>
      </c>
      <c r="H427" s="9" t="n">
        <f aca="false">(D427-C427)/60-E427</f>
        <v>450</v>
      </c>
    </row>
    <row r="428" customFormat="false" ht="15" hidden="false" customHeight="false" outlineLevel="0" collapsed="false">
      <c r="A428" s="6" t="s">
        <v>8331</v>
      </c>
      <c r="B428" s="6" t="s">
        <v>7894</v>
      </c>
      <c r="C428" s="6" t="n">
        <v>1786284000</v>
      </c>
      <c r="D428" s="6" t="n">
        <v>1786312800</v>
      </c>
      <c r="E428" s="6" t="n">
        <v>30</v>
      </c>
      <c r="F428" s="6" t="n">
        <v>30</v>
      </c>
      <c r="G428" s="9" t="n">
        <f aca="false">IF(MIN(D428,Scenario!$B$12)&gt;MAX(C428,Scenario!$B$11),(MIN(D428,Scenario!$B$12)-MAX(C428,Scenario!$B$11))/60-IF(AND(C428&gt;=Scenario!$B$11,D428&lt;=Scenario!$B$12),E428,0),0)</f>
        <v>450</v>
      </c>
      <c r="H428" s="9" t="n">
        <f aca="false">(D428-C428)/60-E428</f>
        <v>450</v>
      </c>
    </row>
    <row r="429" customFormat="false" ht="15" hidden="false" customHeight="false" outlineLevel="0" collapsed="false">
      <c r="A429" s="6" t="s">
        <v>8332</v>
      </c>
      <c r="B429" s="6" t="s">
        <v>7896</v>
      </c>
      <c r="C429" s="6" t="n">
        <v>1786312800</v>
      </c>
      <c r="D429" s="6" t="n">
        <v>1786341600</v>
      </c>
      <c r="E429" s="6" t="n">
        <v>30</v>
      </c>
      <c r="F429" s="6" t="n">
        <v>30</v>
      </c>
      <c r="G429" s="9" t="n">
        <f aca="false">IF(MIN(D429,Scenario!$B$12)&gt;MAX(C429,Scenario!$B$11),(MIN(D429,Scenario!$B$12)-MAX(C429,Scenario!$B$11))/60-IF(AND(C429&gt;=Scenario!$B$11,D429&lt;=Scenario!$B$12),E429,0),0)</f>
        <v>450</v>
      </c>
      <c r="H429" s="9" t="n">
        <f aca="false">(D429-C429)/60-E429</f>
        <v>450</v>
      </c>
    </row>
    <row r="430" customFormat="false" ht="15" hidden="false" customHeight="false" outlineLevel="0" collapsed="false">
      <c r="A430" s="6" t="s">
        <v>8333</v>
      </c>
      <c r="B430" s="6" t="s">
        <v>7897</v>
      </c>
      <c r="C430" s="6" t="n">
        <v>1786312800</v>
      </c>
      <c r="D430" s="6" t="n">
        <v>1786341600</v>
      </c>
      <c r="E430" s="6" t="n">
        <v>30</v>
      </c>
      <c r="F430" s="6" t="n">
        <v>30</v>
      </c>
      <c r="G430" s="9" t="n">
        <f aca="false">IF(MIN(D430,Scenario!$B$12)&gt;MAX(C430,Scenario!$B$11),(MIN(D430,Scenario!$B$12)-MAX(C430,Scenario!$B$11))/60-IF(AND(C430&gt;=Scenario!$B$11,D430&lt;=Scenario!$B$12),E430,0),0)</f>
        <v>450</v>
      </c>
      <c r="H430" s="9" t="n">
        <f aca="false">(D430-C430)/60-E430</f>
        <v>450</v>
      </c>
    </row>
    <row r="431" customFormat="false" ht="15" hidden="false" customHeight="false" outlineLevel="0" collapsed="false">
      <c r="A431" s="6" t="s">
        <v>8334</v>
      </c>
      <c r="B431" s="6" t="s">
        <v>7883</v>
      </c>
      <c r="C431" s="6" t="n">
        <v>1786338000</v>
      </c>
      <c r="D431" s="6" t="n">
        <v>1786366800</v>
      </c>
      <c r="E431" s="6" t="n">
        <v>30</v>
      </c>
      <c r="F431" s="6" t="n">
        <v>30</v>
      </c>
      <c r="G431" s="9" t="n">
        <f aca="false">IF(MIN(D431,Scenario!$B$12)&gt;MAX(C431,Scenario!$B$11),(MIN(D431,Scenario!$B$12)-MAX(C431,Scenario!$B$11))/60-IF(AND(C431&gt;=Scenario!$B$11,D431&lt;=Scenario!$B$12),E431,0),0)</f>
        <v>450</v>
      </c>
      <c r="H431" s="9" t="n">
        <f aca="false">(D431-C431)/60-E431</f>
        <v>450</v>
      </c>
    </row>
    <row r="432" customFormat="false" ht="15" hidden="false" customHeight="false" outlineLevel="0" collapsed="false">
      <c r="A432" s="6" t="s">
        <v>8335</v>
      </c>
      <c r="B432" s="6" t="s">
        <v>7884</v>
      </c>
      <c r="C432" s="6" t="n">
        <v>1786338000</v>
      </c>
      <c r="D432" s="6" t="n">
        <v>1786366800</v>
      </c>
      <c r="E432" s="6" t="n">
        <v>30</v>
      </c>
      <c r="F432" s="6" t="n">
        <v>30</v>
      </c>
      <c r="G432" s="9" t="n">
        <f aca="false">IF(MIN(D432,Scenario!$B$12)&gt;MAX(C432,Scenario!$B$11),(MIN(D432,Scenario!$B$12)-MAX(C432,Scenario!$B$11))/60-IF(AND(C432&gt;=Scenario!$B$11,D432&lt;=Scenario!$B$12),E432,0),0)</f>
        <v>450</v>
      </c>
      <c r="H432" s="9" t="n">
        <f aca="false">(D432-C432)/60-E432</f>
        <v>450</v>
      </c>
    </row>
    <row r="433" customFormat="false" ht="15" hidden="false" customHeight="false" outlineLevel="0" collapsed="false">
      <c r="A433" s="6" t="s">
        <v>8336</v>
      </c>
      <c r="B433" s="6" t="s">
        <v>7882</v>
      </c>
      <c r="C433" s="6" t="n">
        <v>1786338000</v>
      </c>
      <c r="D433" s="6" t="n">
        <v>1786366800</v>
      </c>
      <c r="E433" s="6" t="n">
        <v>30</v>
      </c>
      <c r="F433" s="6" t="n">
        <v>30</v>
      </c>
      <c r="G433" s="9" t="n">
        <f aca="false">IF(MIN(D433,Scenario!$B$12)&gt;MAX(C433,Scenario!$B$11),(MIN(D433,Scenario!$B$12)-MAX(C433,Scenario!$B$11))/60-IF(AND(C433&gt;=Scenario!$B$11,D433&lt;=Scenario!$B$12),E433,0),0)</f>
        <v>450</v>
      </c>
      <c r="H433" s="9" t="n">
        <f aca="false">(D433-C433)/60-E433</f>
        <v>450</v>
      </c>
    </row>
    <row r="434" customFormat="false" ht="15" hidden="false" customHeight="false" outlineLevel="0" collapsed="false">
      <c r="A434" s="6" t="s">
        <v>8337</v>
      </c>
      <c r="B434" s="6" t="s">
        <v>7885</v>
      </c>
      <c r="C434" s="6" t="n">
        <v>1786345200</v>
      </c>
      <c r="D434" s="6" t="n">
        <v>1786374000</v>
      </c>
      <c r="E434" s="6" t="n">
        <v>30</v>
      </c>
      <c r="F434" s="6" t="n">
        <v>30</v>
      </c>
      <c r="G434" s="9" t="n">
        <f aca="false">IF(MIN(D434,Scenario!$B$12)&gt;MAX(C434,Scenario!$B$11),(MIN(D434,Scenario!$B$12)-MAX(C434,Scenario!$B$11))/60-IF(AND(C434&gt;=Scenario!$B$11,D434&lt;=Scenario!$B$12),E434,0),0)</f>
        <v>450</v>
      </c>
      <c r="H434" s="9" t="n">
        <f aca="false">(D434-C434)/60-E434</f>
        <v>450</v>
      </c>
    </row>
    <row r="435" customFormat="false" ht="15" hidden="false" customHeight="false" outlineLevel="0" collapsed="false">
      <c r="A435" s="6" t="s">
        <v>8338</v>
      </c>
      <c r="B435" s="6" t="s">
        <v>7886</v>
      </c>
      <c r="C435" s="6" t="n">
        <v>1786345200</v>
      </c>
      <c r="D435" s="6" t="n">
        <v>1786374000</v>
      </c>
      <c r="E435" s="6" t="n">
        <v>30</v>
      </c>
      <c r="F435" s="6" t="n">
        <v>30</v>
      </c>
      <c r="G435" s="9" t="n">
        <f aca="false">IF(MIN(D435,Scenario!$B$12)&gt;MAX(C435,Scenario!$B$11),(MIN(D435,Scenario!$B$12)-MAX(C435,Scenario!$B$11))/60-IF(AND(C435&gt;=Scenario!$B$11,D435&lt;=Scenario!$B$12),E435,0),0)</f>
        <v>450</v>
      </c>
      <c r="H435" s="9" t="n">
        <f aca="false">(D435-C435)/60-E435</f>
        <v>450</v>
      </c>
    </row>
    <row r="436" customFormat="false" ht="15" hidden="false" customHeight="false" outlineLevel="0" collapsed="false">
      <c r="A436" s="6" t="s">
        <v>8339</v>
      </c>
      <c r="B436" s="6" t="s">
        <v>7888</v>
      </c>
      <c r="C436" s="6" t="n">
        <v>1786345200</v>
      </c>
      <c r="D436" s="6" t="n">
        <v>1786366800</v>
      </c>
      <c r="E436" s="6" t="n">
        <v>30</v>
      </c>
      <c r="F436" s="6" t="n">
        <v>30</v>
      </c>
      <c r="G436" s="9" t="n">
        <f aca="false">IF(MIN(D436,Scenario!$B$12)&gt;MAX(C436,Scenario!$B$11),(MIN(D436,Scenario!$B$12)-MAX(C436,Scenario!$B$11))/60-IF(AND(C436&gt;=Scenario!$B$11,D436&lt;=Scenario!$B$12),E436,0),0)</f>
        <v>330</v>
      </c>
      <c r="H436" s="9" t="n">
        <f aca="false">(D436-C436)/60-E436</f>
        <v>330</v>
      </c>
    </row>
    <row r="437" customFormat="false" ht="15" hidden="false" customHeight="false" outlineLevel="0" collapsed="false">
      <c r="A437" s="6" t="s">
        <v>8340</v>
      </c>
      <c r="B437" s="6" t="s">
        <v>7887</v>
      </c>
      <c r="C437" s="6" t="n">
        <v>1786352400</v>
      </c>
      <c r="D437" s="6" t="n">
        <v>1786381200</v>
      </c>
      <c r="E437" s="6" t="n">
        <v>30</v>
      </c>
      <c r="F437" s="6" t="n">
        <v>30</v>
      </c>
      <c r="G437" s="9" t="n">
        <f aca="false">IF(MIN(D437,Scenario!$B$12)&gt;MAX(C437,Scenario!$B$11),(MIN(D437,Scenario!$B$12)-MAX(C437,Scenario!$B$11))/60-IF(AND(C437&gt;=Scenario!$B$11,D437&lt;=Scenario!$B$12),E437,0),0)</f>
        <v>450</v>
      </c>
      <c r="H437" s="9" t="n">
        <f aca="false">(D437-C437)/60-E437</f>
        <v>450</v>
      </c>
    </row>
    <row r="438" customFormat="false" ht="15" hidden="false" customHeight="false" outlineLevel="0" collapsed="false">
      <c r="A438" s="6" t="s">
        <v>8341</v>
      </c>
      <c r="B438" s="6" t="s">
        <v>7889</v>
      </c>
      <c r="C438" s="6" t="n">
        <v>1786352400</v>
      </c>
      <c r="D438" s="6" t="n">
        <v>1786381200</v>
      </c>
      <c r="E438" s="6" t="n">
        <v>30</v>
      </c>
      <c r="F438" s="6" t="n">
        <v>30</v>
      </c>
      <c r="G438" s="9" t="n">
        <f aca="false">IF(MIN(D438,Scenario!$B$12)&gt;MAX(C438,Scenario!$B$11),(MIN(D438,Scenario!$B$12)-MAX(C438,Scenario!$B$11))/60-IF(AND(C438&gt;=Scenario!$B$11,D438&lt;=Scenario!$B$12),E438,0),0)</f>
        <v>450</v>
      </c>
      <c r="H438" s="9" t="n">
        <f aca="false">(D438-C438)/60-E438</f>
        <v>450</v>
      </c>
    </row>
    <row r="439" customFormat="false" ht="15" hidden="false" customHeight="false" outlineLevel="0" collapsed="false">
      <c r="A439" s="6" t="s">
        <v>8342</v>
      </c>
      <c r="B439" s="6" t="s">
        <v>7891</v>
      </c>
      <c r="C439" s="6" t="n">
        <v>1786363200</v>
      </c>
      <c r="D439" s="6" t="n">
        <v>1786392000</v>
      </c>
      <c r="E439" s="6" t="n">
        <v>30</v>
      </c>
      <c r="F439" s="6" t="n">
        <v>30</v>
      </c>
      <c r="G439" s="9" t="n">
        <f aca="false">IF(MIN(D439,Scenario!$B$12)&gt;MAX(C439,Scenario!$B$11),(MIN(D439,Scenario!$B$12)-MAX(C439,Scenario!$B$11))/60-IF(AND(C439&gt;=Scenario!$B$11,D439&lt;=Scenario!$B$12),E439,0),0)</f>
        <v>450</v>
      </c>
      <c r="H439" s="9" t="n">
        <f aca="false">(D439-C439)/60-E439</f>
        <v>450</v>
      </c>
    </row>
    <row r="440" customFormat="false" ht="15" hidden="false" customHeight="false" outlineLevel="0" collapsed="false">
      <c r="A440" s="6" t="s">
        <v>8343</v>
      </c>
      <c r="B440" s="6" t="s">
        <v>7890</v>
      </c>
      <c r="C440" s="6" t="n">
        <v>1786363200</v>
      </c>
      <c r="D440" s="6" t="n">
        <v>1786392000</v>
      </c>
      <c r="E440" s="6" t="n">
        <v>30</v>
      </c>
      <c r="F440" s="6" t="n">
        <v>30</v>
      </c>
      <c r="G440" s="9" t="n">
        <f aca="false">IF(MIN(D440,Scenario!$B$12)&gt;MAX(C440,Scenario!$B$11),(MIN(D440,Scenario!$B$12)-MAX(C440,Scenario!$B$11))/60-IF(AND(C440&gt;=Scenario!$B$11,D440&lt;=Scenario!$B$12),E440,0),0)</f>
        <v>450</v>
      </c>
      <c r="H440" s="9" t="n">
        <f aca="false">(D440-C440)/60-E440</f>
        <v>450</v>
      </c>
    </row>
    <row r="441" customFormat="false" ht="15" hidden="false" customHeight="false" outlineLevel="0" collapsed="false">
      <c r="A441" s="6" t="s">
        <v>8344</v>
      </c>
      <c r="B441" s="6" t="s">
        <v>7892</v>
      </c>
      <c r="C441" s="6" t="n">
        <v>1786363200</v>
      </c>
      <c r="D441" s="6" t="n">
        <v>1786392000</v>
      </c>
      <c r="E441" s="6" t="n">
        <v>30</v>
      </c>
      <c r="F441" s="6" t="n">
        <v>30</v>
      </c>
      <c r="G441" s="9" t="n">
        <f aca="false">IF(MIN(D441,Scenario!$B$12)&gt;MAX(C441,Scenario!$B$11),(MIN(D441,Scenario!$B$12)-MAX(C441,Scenario!$B$11))/60-IF(AND(C441&gt;=Scenario!$B$11,D441&lt;=Scenario!$B$12),E441,0),0)</f>
        <v>450</v>
      </c>
      <c r="H441" s="9" t="n">
        <f aca="false">(D441-C441)/60-E441</f>
        <v>450</v>
      </c>
    </row>
    <row r="442" customFormat="false" ht="15" hidden="false" customHeight="false" outlineLevel="0" collapsed="false">
      <c r="A442" s="6" t="s">
        <v>8345</v>
      </c>
      <c r="B442" s="6" t="s">
        <v>7893</v>
      </c>
      <c r="C442" s="6" t="n">
        <v>1786377600</v>
      </c>
      <c r="D442" s="6" t="n">
        <v>1786406400</v>
      </c>
      <c r="E442" s="6" t="n">
        <v>30</v>
      </c>
      <c r="F442" s="6" t="n">
        <v>30</v>
      </c>
      <c r="G442" s="9" t="n">
        <f aca="false">IF(MIN(D442,Scenario!$B$12)&gt;MAX(C442,Scenario!$B$11),(MIN(D442,Scenario!$B$12)-MAX(C442,Scenario!$B$11))/60-IF(AND(C442&gt;=Scenario!$B$11,D442&lt;=Scenario!$B$12),E442,0),0)</f>
        <v>450</v>
      </c>
      <c r="H442" s="9" t="n">
        <f aca="false">(D442-C442)/60-E442</f>
        <v>450</v>
      </c>
    </row>
    <row r="443" customFormat="false" ht="15" hidden="false" customHeight="false" outlineLevel="0" collapsed="false">
      <c r="A443" s="6" t="s">
        <v>8346</v>
      </c>
      <c r="B443" s="6" t="s">
        <v>7895</v>
      </c>
      <c r="C443" s="6" t="n">
        <v>1786377600</v>
      </c>
      <c r="D443" s="6" t="n">
        <v>1786406400</v>
      </c>
      <c r="E443" s="6" t="n">
        <v>30</v>
      </c>
      <c r="F443" s="6" t="n">
        <v>30</v>
      </c>
      <c r="G443" s="9" t="n">
        <f aca="false">IF(MIN(D443,Scenario!$B$12)&gt;MAX(C443,Scenario!$B$11),(MIN(D443,Scenario!$B$12)-MAX(C443,Scenario!$B$11))/60-IF(AND(C443&gt;=Scenario!$B$11,D443&lt;=Scenario!$B$12),E443,0),0)</f>
        <v>450</v>
      </c>
      <c r="H443" s="9" t="n">
        <f aca="false">(D443-C443)/60-E443</f>
        <v>450</v>
      </c>
    </row>
    <row r="444" customFormat="false" ht="15" hidden="false" customHeight="false" outlineLevel="0" collapsed="false">
      <c r="A444" s="6" t="s">
        <v>8347</v>
      </c>
      <c r="B444" s="6" t="s">
        <v>7894</v>
      </c>
      <c r="C444" s="6" t="n">
        <v>1786377600</v>
      </c>
      <c r="D444" s="6" t="n">
        <v>1786406400</v>
      </c>
      <c r="E444" s="6" t="n">
        <v>30</v>
      </c>
      <c r="F444" s="6" t="n">
        <v>30</v>
      </c>
      <c r="G444" s="9" t="n">
        <f aca="false">IF(MIN(D444,Scenario!$B$12)&gt;MAX(C444,Scenario!$B$11),(MIN(D444,Scenario!$B$12)-MAX(C444,Scenario!$B$11))/60-IF(AND(C444&gt;=Scenario!$B$11,D444&lt;=Scenario!$B$12),E444,0),0)</f>
        <v>450</v>
      </c>
      <c r="H444" s="9" t="n">
        <f aca="false">(D444-C444)/60-E444</f>
        <v>450</v>
      </c>
    </row>
    <row r="445" customFormat="false" ht="15" hidden="false" customHeight="false" outlineLevel="0" collapsed="false">
      <c r="A445" s="6" t="s">
        <v>8348</v>
      </c>
      <c r="B445" s="6" t="s">
        <v>7896</v>
      </c>
      <c r="C445" s="6" t="n">
        <v>1786384800</v>
      </c>
      <c r="D445" s="6" t="n">
        <v>1786413600</v>
      </c>
      <c r="E445" s="6" t="n">
        <v>30</v>
      </c>
      <c r="F445" s="6" t="n">
        <v>30</v>
      </c>
      <c r="G445" s="9" t="n">
        <f aca="false">IF(MIN(D445,Scenario!$B$12)&gt;MAX(C445,Scenario!$B$11),(MIN(D445,Scenario!$B$12)-MAX(C445,Scenario!$B$11))/60-IF(AND(C445&gt;=Scenario!$B$11,D445&lt;=Scenario!$B$12),E445,0),0)</f>
        <v>450</v>
      </c>
      <c r="H445" s="9" t="n">
        <f aca="false">(D445-C445)/60-E445</f>
        <v>450</v>
      </c>
    </row>
    <row r="446" customFormat="false" ht="15" hidden="false" customHeight="false" outlineLevel="0" collapsed="false">
      <c r="A446" s="6" t="s">
        <v>8349</v>
      </c>
      <c r="B446" s="6" t="s">
        <v>7897</v>
      </c>
      <c r="C446" s="6" t="n">
        <v>1786384800</v>
      </c>
      <c r="D446" s="6" t="n">
        <v>1786413600</v>
      </c>
      <c r="E446" s="6" t="n">
        <v>30</v>
      </c>
      <c r="F446" s="6" t="n">
        <v>30</v>
      </c>
      <c r="G446" s="9" t="n">
        <f aca="false">IF(MIN(D446,Scenario!$B$12)&gt;MAX(C446,Scenario!$B$11),(MIN(D446,Scenario!$B$12)-MAX(C446,Scenario!$B$11))/60-IF(AND(C446&gt;=Scenario!$B$11,D446&lt;=Scenario!$B$12),E446,0),0)</f>
        <v>450</v>
      </c>
      <c r="H446" s="9" t="n">
        <f aca="false">(D446-C446)/60-E446</f>
        <v>450</v>
      </c>
    </row>
    <row r="447" customFormat="false" ht="15" hidden="false" customHeight="false" outlineLevel="0" collapsed="false">
      <c r="A447" s="6" t="s">
        <v>8350</v>
      </c>
      <c r="B447" s="6" t="s">
        <v>7883</v>
      </c>
      <c r="C447" s="6" t="n">
        <v>1786424400</v>
      </c>
      <c r="D447" s="6" t="n">
        <v>1786453200</v>
      </c>
      <c r="E447" s="6" t="n">
        <v>30</v>
      </c>
      <c r="F447" s="6" t="n">
        <v>30</v>
      </c>
      <c r="G447" s="9" t="n">
        <f aca="false">IF(MIN(D447,Scenario!$B$12)&gt;MAX(C447,Scenario!$B$11),(MIN(D447,Scenario!$B$12)-MAX(C447,Scenario!$B$11))/60-IF(AND(C447&gt;=Scenario!$B$11,D447&lt;=Scenario!$B$12),E447,0),0)</f>
        <v>450</v>
      </c>
      <c r="H447" s="9" t="n">
        <f aca="false">(D447-C447)/60-E447</f>
        <v>450</v>
      </c>
    </row>
    <row r="448" customFormat="false" ht="15" hidden="false" customHeight="false" outlineLevel="0" collapsed="false">
      <c r="A448" s="6" t="s">
        <v>8351</v>
      </c>
      <c r="B448" s="6" t="s">
        <v>7884</v>
      </c>
      <c r="C448" s="6" t="n">
        <v>1786424400</v>
      </c>
      <c r="D448" s="6" t="n">
        <v>1786453200</v>
      </c>
      <c r="E448" s="6" t="n">
        <v>0</v>
      </c>
      <c r="F448" s="6" t="n">
        <v>30</v>
      </c>
      <c r="G448" s="9" t="n">
        <f aca="false">IF(MIN(D448,Scenario!$B$12)&gt;MAX(C448,Scenario!$B$11),(MIN(D448,Scenario!$B$12)-MAX(C448,Scenario!$B$11))/60-IF(AND(C448&gt;=Scenario!$B$11,D448&lt;=Scenario!$B$12),E448,0),0)</f>
        <v>480</v>
      </c>
      <c r="H448" s="9" t="n">
        <f aca="false">(D448-C448)/60-E448</f>
        <v>480</v>
      </c>
    </row>
    <row r="449" customFormat="false" ht="15" hidden="false" customHeight="false" outlineLevel="0" collapsed="false">
      <c r="A449" s="6" t="s">
        <v>8352</v>
      </c>
      <c r="B449" s="6" t="s">
        <v>7882</v>
      </c>
      <c r="C449" s="6" t="n">
        <v>1786424400</v>
      </c>
      <c r="D449" s="6" t="n">
        <v>1786453200</v>
      </c>
      <c r="E449" s="6" t="n">
        <v>30</v>
      </c>
      <c r="F449" s="6" t="n">
        <v>30</v>
      </c>
      <c r="G449" s="9" t="n">
        <f aca="false">IF(MIN(D449,Scenario!$B$12)&gt;MAX(C449,Scenario!$B$11),(MIN(D449,Scenario!$B$12)-MAX(C449,Scenario!$B$11))/60-IF(AND(C449&gt;=Scenario!$B$11,D449&lt;=Scenario!$B$12),E449,0),0)</f>
        <v>450</v>
      </c>
      <c r="H449" s="9" t="n">
        <f aca="false">(D449-C449)/60-E449</f>
        <v>450</v>
      </c>
    </row>
    <row r="450" customFormat="false" ht="15" hidden="false" customHeight="false" outlineLevel="0" collapsed="false">
      <c r="A450" s="6" t="s">
        <v>8353</v>
      </c>
      <c r="B450" s="6" t="s">
        <v>7898</v>
      </c>
      <c r="C450" s="6" t="n">
        <v>1786431600</v>
      </c>
      <c r="D450" s="6" t="n">
        <v>1786460400</v>
      </c>
      <c r="E450" s="6" t="n">
        <v>30</v>
      </c>
      <c r="F450" s="6" t="n">
        <v>30</v>
      </c>
      <c r="G450" s="9" t="n">
        <f aca="false">IF(MIN(D450,Scenario!$B$12)&gt;MAX(C450,Scenario!$B$11),(MIN(D450,Scenario!$B$12)-MAX(C450,Scenario!$B$11))/60-IF(AND(C450&gt;=Scenario!$B$11,D450&lt;=Scenario!$B$12),E450,0),0)</f>
        <v>450</v>
      </c>
      <c r="H450" s="9" t="n">
        <f aca="false">(D450-C450)/60-E450</f>
        <v>450</v>
      </c>
    </row>
    <row r="451" customFormat="false" ht="15" hidden="false" customHeight="false" outlineLevel="0" collapsed="false">
      <c r="A451" s="6" t="s">
        <v>8354</v>
      </c>
      <c r="B451" s="6" t="s">
        <v>7885</v>
      </c>
      <c r="C451" s="6" t="n">
        <v>1786431600</v>
      </c>
      <c r="D451" s="6" t="n">
        <v>1786460400</v>
      </c>
      <c r="E451" s="6" t="n">
        <v>30</v>
      </c>
      <c r="F451" s="6" t="n">
        <v>30</v>
      </c>
      <c r="G451" s="9" t="n">
        <f aca="false">IF(MIN(D451,Scenario!$B$12)&gt;MAX(C451,Scenario!$B$11),(MIN(D451,Scenario!$B$12)-MAX(C451,Scenario!$B$11))/60-IF(AND(C451&gt;=Scenario!$B$11,D451&lt;=Scenario!$B$12),E451,0),0)</f>
        <v>450</v>
      </c>
      <c r="H451" s="9" t="n">
        <f aca="false">(D451-C451)/60-E451</f>
        <v>450</v>
      </c>
    </row>
    <row r="452" customFormat="false" ht="15" hidden="false" customHeight="false" outlineLevel="0" collapsed="false">
      <c r="A452" s="6" t="s">
        <v>8355</v>
      </c>
      <c r="B452" s="6" t="s">
        <v>7886</v>
      </c>
      <c r="C452" s="6" t="n">
        <v>1786431600</v>
      </c>
      <c r="D452" s="6" t="n">
        <v>1786460400</v>
      </c>
      <c r="E452" s="6" t="n">
        <v>30</v>
      </c>
      <c r="F452" s="6" t="n">
        <v>30</v>
      </c>
      <c r="G452" s="9" t="n">
        <f aca="false">IF(MIN(D452,Scenario!$B$12)&gt;MAX(C452,Scenario!$B$11),(MIN(D452,Scenario!$B$12)-MAX(C452,Scenario!$B$11))/60-IF(AND(C452&gt;=Scenario!$B$11,D452&lt;=Scenario!$B$12),E452,0),0)</f>
        <v>450</v>
      </c>
      <c r="H452" s="9" t="n">
        <f aca="false">(D452-C452)/60-E452</f>
        <v>450</v>
      </c>
    </row>
    <row r="453" customFormat="false" ht="15" hidden="false" customHeight="false" outlineLevel="0" collapsed="false">
      <c r="A453" s="6" t="s">
        <v>8356</v>
      </c>
      <c r="B453" s="6" t="s">
        <v>7888</v>
      </c>
      <c r="C453" s="6" t="n">
        <v>1786431600</v>
      </c>
      <c r="D453" s="6" t="n">
        <v>1786453200</v>
      </c>
      <c r="E453" s="6" t="n">
        <v>30</v>
      </c>
      <c r="F453" s="6" t="n">
        <v>30</v>
      </c>
      <c r="G453" s="9" t="n">
        <f aca="false">IF(MIN(D453,Scenario!$B$12)&gt;MAX(C453,Scenario!$B$11),(MIN(D453,Scenario!$B$12)-MAX(C453,Scenario!$B$11))/60-IF(AND(C453&gt;=Scenario!$B$11,D453&lt;=Scenario!$B$12),E453,0),0)</f>
        <v>330</v>
      </c>
      <c r="H453" s="9" t="n">
        <f aca="false">(D453-C453)/60-E453</f>
        <v>330</v>
      </c>
    </row>
    <row r="454" customFormat="false" ht="15" hidden="false" customHeight="false" outlineLevel="0" collapsed="false">
      <c r="A454" s="6" t="s">
        <v>8357</v>
      </c>
      <c r="B454" s="6" t="s">
        <v>7887</v>
      </c>
      <c r="C454" s="6" t="n">
        <v>1786438800</v>
      </c>
      <c r="D454" s="6" t="n">
        <v>1786467600</v>
      </c>
      <c r="E454" s="6" t="n">
        <v>0</v>
      </c>
      <c r="F454" s="6" t="n">
        <v>30</v>
      </c>
      <c r="G454" s="9" t="n">
        <f aca="false">IF(MIN(D454,Scenario!$B$12)&gt;MAX(C454,Scenario!$B$11),(MIN(D454,Scenario!$B$12)-MAX(C454,Scenario!$B$11))/60-IF(AND(C454&gt;=Scenario!$B$11,D454&lt;=Scenario!$B$12),E454,0),0)</f>
        <v>480</v>
      </c>
      <c r="H454" s="9" t="n">
        <f aca="false">(D454-C454)/60-E454</f>
        <v>480</v>
      </c>
    </row>
    <row r="455" customFormat="false" ht="15" hidden="false" customHeight="false" outlineLevel="0" collapsed="false">
      <c r="A455" s="6" t="s">
        <v>8358</v>
      </c>
      <c r="B455" s="6" t="s">
        <v>7889</v>
      </c>
      <c r="C455" s="6" t="n">
        <v>1786438800</v>
      </c>
      <c r="D455" s="6" t="n">
        <v>1786467600</v>
      </c>
      <c r="E455" s="6" t="n">
        <v>30</v>
      </c>
      <c r="F455" s="6" t="n">
        <v>30</v>
      </c>
      <c r="G455" s="9" t="n">
        <f aca="false">IF(MIN(D455,Scenario!$B$12)&gt;MAX(C455,Scenario!$B$11),(MIN(D455,Scenario!$B$12)-MAX(C455,Scenario!$B$11))/60-IF(AND(C455&gt;=Scenario!$B$11,D455&lt;=Scenario!$B$12),E455,0),0)</f>
        <v>450</v>
      </c>
      <c r="H455" s="9" t="n">
        <f aca="false">(D455-C455)/60-E455</f>
        <v>450</v>
      </c>
    </row>
    <row r="456" customFormat="false" ht="15" hidden="false" customHeight="false" outlineLevel="0" collapsed="false">
      <c r="A456" s="6" t="s">
        <v>8359</v>
      </c>
      <c r="B456" s="6" t="s">
        <v>7891</v>
      </c>
      <c r="C456" s="6" t="n">
        <v>1786449600</v>
      </c>
      <c r="D456" s="6" t="n">
        <v>1786478400</v>
      </c>
      <c r="E456" s="6" t="n">
        <v>30</v>
      </c>
      <c r="F456" s="6" t="n">
        <v>30</v>
      </c>
      <c r="G456" s="9" t="n">
        <f aca="false">IF(MIN(D456,Scenario!$B$12)&gt;MAX(C456,Scenario!$B$11),(MIN(D456,Scenario!$B$12)-MAX(C456,Scenario!$B$11))/60-IF(AND(C456&gt;=Scenario!$B$11,D456&lt;=Scenario!$B$12),E456,0),0)</f>
        <v>450</v>
      </c>
      <c r="H456" s="9" t="n">
        <f aca="false">(D456-C456)/60-E456</f>
        <v>450</v>
      </c>
    </row>
    <row r="457" customFormat="false" ht="15" hidden="false" customHeight="false" outlineLevel="0" collapsed="false">
      <c r="A457" s="6" t="s">
        <v>8360</v>
      </c>
      <c r="B457" s="6" t="s">
        <v>7890</v>
      </c>
      <c r="C457" s="6" t="n">
        <v>1786449600</v>
      </c>
      <c r="D457" s="6" t="n">
        <v>1786478400</v>
      </c>
      <c r="E457" s="6" t="n">
        <v>30</v>
      </c>
      <c r="F457" s="6" t="n">
        <v>30</v>
      </c>
      <c r="G457" s="9" t="n">
        <f aca="false">IF(MIN(D457,Scenario!$B$12)&gt;MAX(C457,Scenario!$B$11),(MIN(D457,Scenario!$B$12)-MAX(C457,Scenario!$B$11))/60-IF(AND(C457&gt;=Scenario!$B$11,D457&lt;=Scenario!$B$12),E457,0),0)</f>
        <v>450</v>
      </c>
      <c r="H457" s="9" t="n">
        <f aca="false">(D457-C457)/60-E457</f>
        <v>450</v>
      </c>
    </row>
    <row r="458" customFormat="false" ht="15" hidden="false" customHeight="false" outlineLevel="0" collapsed="false">
      <c r="A458" s="6" t="s">
        <v>8361</v>
      </c>
      <c r="B458" s="6" t="s">
        <v>7892</v>
      </c>
      <c r="C458" s="6" t="n">
        <v>1786449600</v>
      </c>
      <c r="D458" s="6" t="n">
        <v>1786478400</v>
      </c>
      <c r="E458" s="6" t="n">
        <v>30</v>
      </c>
      <c r="F458" s="6" t="n">
        <v>30</v>
      </c>
      <c r="G458" s="9" t="n">
        <f aca="false">IF(MIN(D458,Scenario!$B$12)&gt;MAX(C458,Scenario!$B$11),(MIN(D458,Scenario!$B$12)-MAX(C458,Scenario!$B$11))/60-IF(AND(C458&gt;=Scenario!$B$11,D458&lt;=Scenario!$B$12),E458,0),0)</f>
        <v>450</v>
      </c>
      <c r="H458" s="9" t="n">
        <f aca="false">(D458-C458)/60-E458</f>
        <v>450</v>
      </c>
    </row>
    <row r="459" customFormat="false" ht="15" hidden="false" customHeight="false" outlineLevel="0" collapsed="false">
      <c r="A459" s="6" t="s">
        <v>8362</v>
      </c>
      <c r="B459" s="6" t="s">
        <v>7899</v>
      </c>
      <c r="C459" s="6" t="n">
        <v>1786464000</v>
      </c>
      <c r="D459" s="6" t="n">
        <v>1786485600</v>
      </c>
      <c r="E459" s="6" t="n">
        <v>30</v>
      </c>
      <c r="F459" s="6" t="n">
        <v>30</v>
      </c>
      <c r="G459" s="9" t="n">
        <f aca="false">IF(MIN(D459,Scenario!$B$12)&gt;MAX(C459,Scenario!$B$11),(MIN(D459,Scenario!$B$12)-MAX(C459,Scenario!$B$11))/60-IF(AND(C459&gt;=Scenario!$B$11,D459&lt;=Scenario!$B$12),E459,0),0)</f>
        <v>330</v>
      </c>
      <c r="H459" s="9" t="n">
        <f aca="false">(D459-C459)/60-E459</f>
        <v>330</v>
      </c>
    </row>
    <row r="460" customFormat="false" ht="15" hidden="false" customHeight="false" outlineLevel="0" collapsed="false">
      <c r="A460" s="6" t="s">
        <v>8363</v>
      </c>
      <c r="B460" s="6" t="s">
        <v>7893</v>
      </c>
      <c r="C460" s="6" t="n">
        <v>1786464000</v>
      </c>
      <c r="D460" s="6" t="n">
        <v>1786492800</v>
      </c>
      <c r="E460" s="6" t="n">
        <v>30</v>
      </c>
      <c r="F460" s="6" t="n">
        <v>30</v>
      </c>
      <c r="G460" s="9" t="n">
        <f aca="false">IF(MIN(D460,Scenario!$B$12)&gt;MAX(C460,Scenario!$B$11),(MIN(D460,Scenario!$B$12)-MAX(C460,Scenario!$B$11))/60-IF(AND(C460&gt;=Scenario!$B$11,D460&lt;=Scenario!$B$12),E460,0),0)</f>
        <v>450</v>
      </c>
      <c r="H460" s="9" t="n">
        <f aca="false">(D460-C460)/60-E460</f>
        <v>450</v>
      </c>
    </row>
    <row r="461" customFormat="false" ht="15" hidden="false" customHeight="false" outlineLevel="0" collapsed="false">
      <c r="A461" s="6" t="s">
        <v>8364</v>
      </c>
      <c r="B461" s="6" t="s">
        <v>7895</v>
      </c>
      <c r="C461" s="6" t="n">
        <v>1786464000</v>
      </c>
      <c r="D461" s="6" t="n">
        <v>1786492800</v>
      </c>
      <c r="E461" s="6" t="n">
        <v>30</v>
      </c>
      <c r="F461" s="6" t="n">
        <v>30</v>
      </c>
      <c r="G461" s="9" t="n">
        <f aca="false">IF(MIN(D461,Scenario!$B$12)&gt;MAX(C461,Scenario!$B$11),(MIN(D461,Scenario!$B$12)-MAX(C461,Scenario!$B$11))/60-IF(AND(C461&gt;=Scenario!$B$11,D461&lt;=Scenario!$B$12),E461,0),0)</f>
        <v>450</v>
      </c>
      <c r="H461" s="9" t="n">
        <f aca="false">(D461-C461)/60-E461</f>
        <v>450</v>
      </c>
    </row>
    <row r="462" customFormat="false" ht="15" hidden="false" customHeight="false" outlineLevel="0" collapsed="false">
      <c r="A462" s="6" t="s">
        <v>8365</v>
      </c>
      <c r="B462" s="6" t="s">
        <v>7894</v>
      </c>
      <c r="C462" s="6" t="n">
        <v>1786464000</v>
      </c>
      <c r="D462" s="6" t="n">
        <v>1786492800</v>
      </c>
      <c r="E462" s="6" t="n">
        <v>30</v>
      </c>
      <c r="F462" s="6" t="n">
        <v>30</v>
      </c>
      <c r="G462" s="9" t="n">
        <f aca="false">IF(MIN(D462,Scenario!$B$12)&gt;MAX(C462,Scenario!$B$11),(MIN(D462,Scenario!$B$12)-MAX(C462,Scenario!$B$11))/60-IF(AND(C462&gt;=Scenario!$B$11,D462&lt;=Scenario!$B$12),E462,0),0)</f>
        <v>450</v>
      </c>
      <c r="H462" s="9" t="n">
        <f aca="false">(D462-C462)/60-E462</f>
        <v>450</v>
      </c>
    </row>
    <row r="463" customFormat="false" ht="15" hidden="false" customHeight="false" outlineLevel="0" collapsed="false">
      <c r="A463" s="6" t="s">
        <v>8366</v>
      </c>
      <c r="B463" s="6" t="s">
        <v>7896</v>
      </c>
      <c r="C463" s="6" t="n">
        <v>1786471200</v>
      </c>
      <c r="D463" s="6" t="n">
        <v>1786500000</v>
      </c>
      <c r="E463" s="6" t="n">
        <v>30</v>
      </c>
      <c r="F463" s="6" t="n">
        <v>30</v>
      </c>
      <c r="G463" s="9" t="n">
        <f aca="false">IF(MIN(D463,Scenario!$B$12)&gt;MAX(C463,Scenario!$B$11),(MIN(D463,Scenario!$B$12)-MAX(C463,Scenario!$B$11))/60-IF(AND(C463&gt;=Scenario!$B$11,D463&lt;=Scenario!$B$12),E463,0),0)</f>
        <v>450</v>
      </c>
      <c r="H463" s="9" t="n">
        <f aca="false">(D463-C463)/60-E463</f>
        <v>450</v>
      </c>
    </row>
    <row r="464" customFormat="false" ht="15" hidden="false" customHeight="false" outlineLevel="0" collapsed="false">
      <c r="A464" s="6" t="s">
        <v>8367</v>
      </c>
      <c r="B464" s="6" t="s">
        <v>7897</v>
      </c>
      <c r="C464" s="6" t="n">
        <v>1786471200</v>
      </c>
      <c r="D464" s="6" t="n">
        <v>1786500000</v>
      </c>
      <c r="E464" s="6" t="n">
        <v>30</v>
      </c>
      <c r="F464" s="6" t="n">
        <v>30</v>
      </c>
      <c r="G464" s="9" t="n">
        <f aca="false">IF(MIN(D464,Scenario!$B$12)&gt;MAX(C464,Scenario!$B$11),(MIN(D464,Scenario!$B$12)-MAX(C464,Scenario!$B$11))/60-IF(AND(C464&gt;=Scenario!$B$11,D464&lt;=Scenario!$B$12),E464,0),0)</f>
        <v>450</v>
      </c>
      <c r="H464" s="9" t="n">
        <f aca="false">(D464-C464)/60-E464</f>
        <v>450</v>
      </c>
    </row>
    <row r="465" customFormat="false" ht="15" hidden="false" customHeight="false" outlineLevel="0" collapsed="false">
      <c r="A465" s="6" t="s">
        <v>8368</v>
      </c>
      <c r="B465" s="6" t="s">
        <v>7883</v>
      </c>
      <c r="C465" s="6" t="n">
        <v>1786510800</v>
      </c>
      <c r="D465" s="6" t="n">
        <v>1786539600</v>
      </c>
      <c r="E465" s="6" t="n">
        <v>30</v>
      </c>
      <c r="F465" s="6" t="n">
        <v>30</v>
      </c>
      <c r="G465" s="9" t="n">
        <f aca="false">IF(MIN(D465,Scenario!$B$12)&gt;MAX(C465,Scenario!$B$11),(MIN(D465,Scenario!$B$12)-MAX(C465,Scenario!$B$11))/60-IF(AND(C465&gt;=Scenario!$B$11,D465&lt;=Scenario!$B$12),E465,0),0)</f>
        <v>450</v>
      </c>
      <c r="H465" s="9" t="n">
        <f aca="false">(D465-C465)/60-E465</f>
        <v>450</v>
      </c>
    </row>
    <row r="466" customFormat="false" ht="15" hidden="false" customHeight="false" outlineLevel="0" collapsed="false">
      <c r="A466" s="6" t="s">
        <v>8369</v>
      </c>
      <c r="B466" s="6" t="s">
        <v>7884</v>
      </c>
      <c r="C466" s="6" t="n">
        <v>1786510800</v>
      </c>
      <c r="D466" s="6" t="n">
        <v>1786539600</v>
      </c>
      <c r="E466" s="6" t="n">
        <v>30</v>
      </c>
      <c r="F466" s="6" t="n">
        <v>30</v>
      </c>
      <c r="G466" s="9" t="n">
        <f aca="false">IF(MIN(D466,Scenario!$B$12)&gt;MAX(C466,Scenario!$B$11),(MIN(D466,Scenario!$B$12)-MAX(C466,Scenario!$B$11))/60-IF(AND(C466&gt;=Scenario!$B$11,D466&lt;=Scenario!$B$12),E466,0),0)</f>
        <v>450</v>
      </c>
      <c r="H466" s="9" t="n">
        <f aca="false">(D466-C466)/60-E466</f>
        <v>450</v>
      </c>
    </row>
    <row r="467" customFormat="false" ht="15" hidden="false" customHeight="false" outlineLevel="0" collapsed="false">
      <c r="A467" s="6" t="s">
        <v>8370</v>
      </c>
      <c r="B467" s="6" t="s">
        <v>7882</v>
      </c>
      <c r="C467" s="6" t="n">
        <v>1786510800</v>
      </c>
      <c r="D467" s="6" t="n">
        <v>1786539600</v>
      </c>
      <c r="E467" s="6" t="n">
        <v>30</v>
      </c>
      <c r="F467" s="6" t="n">
        <v>30</v>
      </c>
      <c r="G467" s="9" t="n">
        <f aca="false">IF(MIN(D467,Scenario!$B$12)&gt;MAX(C467,Scenario!$B$11),(MIN(D467,Scenario!$B$12)-MAX(C467,Scenario!$B$11))/60-IF(AND(C467&gt;=Scenario!$B$11,D467&lt;=Scenario!$B$12),E467,0),0)</f>
        <v>450</v>
      </c>
      <c r="H467" s="9" t="n">
        <f aca="false">(D467-C467)/60-E467</f>
        <v>450</v>
      </c>
    </row>
    <row r="468" customFormat="false" ht="15" hidden="false" customHeight="false" outlineLevel="0" collapsed="false">
      <c r="A468" s="6" t="s">
        <v>8371</v>
      </c>
      <c r="B468" s="6" t="s">
        <v>7898</v>
      </c>
      <c r="C468" s="6" t="n">
        <v>1786518000</v>
      </c>
      <c r="D468" s="6" t="n">
        <v>1786546800</v>
      </c>
      <c r="E468" s="6" t="n">
        <v>30</v>
      </c>
      <c r="F468" s="6" t="n">
        <v>30</v>
      </c>
      <c r="G468" s="9" t="n">
        <f aca="false">IF(MIN(D468,Scenario!$B$12)&gt;MAX(C468,Scenario!$B$11),(MIN(D468,Scenario!$B$12)-MAX(C468,Scenario!$B$11))/60-IF(AND(C468&gt;=Scenario!$B$11,D468&lt;=Scenario!$B$12),E468,0),0)</f>
        <v>450</v>
      </c>
      <c r="H468" s="9" t="n">
        <f aca="false">(D468-C468)/60-E468</f>
        <v>450</v>
      </c>
    </row>
    <row r="469" customFormat="false" ht="15" hidden="false" customHeight="false" outlineLevel="0" collapsed="false">
      <c r="A469" s="6" t="s">
        <v>8372</v>
      </c>
      <c r="B469" s="6" t="s">
        <v>7885</v>
      </c>
      <c r="C469" s="6" t="n">
        <v>1786518000</v>
      </c>
      <c r="D469" s="6" t="n">
        <v>1786546800</v>
      </c>
      <c r="E469" s="6" t="n">
        <v>30</v>
      </c>
      <c r="F469" s="6" t="n">
        <v>30</v>
      </c>
      <c r="G469" s="9" t="n">
        <f aca="false">IF(MIN(D469,Scenario!$B$12)&gt;MAX(C469,Scenario!$B$11),(MIN(D469,Scenario!$B$12)-MAX(C469,Scenario!$B$11))/60-IF(AND(C469&gt;=Scenario!$B$11,D469&lt;=Scenario!$B$12),E469,0),0)</f>
        <v>450</v>
      </c>
      <c r="H469" s="9" t="n">
        <f aca="false">(D469-C469)/60-E469</f>
        <v>450</v>
      </c>
    </row>
    <row r="470" customFormat="false" ht="15" hidden="false" customHeight="false" outlineLevel="0" collapsed="false">
      <c r="A470" s="6" t="s">
        <v>8373</v>
      </c>
      <c r="B470" s="6" t="s">
        <v>7886</v>
      </c>
      <c r="C470" s="6" t="n">
        <v>1786518000</v>
      </c>
      <c r="D470" s="6" t="n">
        <v>1786546800</v>
      </c>
      <c r="E470" s="6" t="n">
        <v>30</v>
      </c>
      <c r="F470" s="6" t="n">
        <v>30</v>
      </c>
      <c r="G470" s="9" t="n">
        <f aca="false">IF(MIN(D470,Scenario!$B$12)&gt;MAX(C470,Scenario!$B$11),(MIN(D470,Scenario!$B$12)-MAX(C470,Scenario!$B$11))/60-IF(AND(C470&gt;=Scenario!$B$11,D470&lt;=Scenario!$B$12),E470,0),0)</f>
        <v>450</v>
      </c>
      <c r="H470" s="9" t="n">
        <f aca="false">(D470-C470)/60-E470</f>
        <v>450</v>
      </c>
    </row>
    <row r="471" customFormat="false" ht="15" hidden="false" customHeight="false" outlineLevel="0" collapsed="false">
      <c r="A471" s="6" t="s">
        <v>8374</v>
      </c>
      <c r="B471" s="6" t="s">
        <v>7888</v>
      </c>
      <c r="C471" s="6" t="n">
        <v>1786518000</v>
      </c>
      <c r="D471" s="6" t="n">
        <v>1786539600</v>
      </c>
      <c r="E471" s="6" t="n">
        <v>30</v>
      </c>
      <c r="F471" s="6" t="n">
        <v>30</v>
      </c>
      <c r="G471" s="9" t="n">
        <f aca="false">IF(MIN(D471,Scenario!$B$12)&gt;MAX(C471,Scenario!$B$11),(MIN(D471,Scenario!$B$12)-MAX(C471,Scenario!$B$11))/60-IF(AND(C471&gt;=Scenario!$B$11,D471&lt;=Scenario!$B$12),E471,0),0)</f>
        <v>330</v>
      </c>
      <c r="H471" s="9" t="n">
        <f aca="false">(D471-C471)/60-E471</f>
        <v>330</v>
      </c>
    </row>
    <row r="472" customFormat="false" ht="15" hidden="false" customHeight="false" outlineLevel="0" collapsed="false">
      <c r="A472" s="6" t="s">
        <v>8375</v>
      </c>
      <c r="B472" s="6" t="s">
        <v>7887</v>
      </c>
      <c r="C472" s="6" t="n">
        <v>1786525200</v>
      </c>
      <c r="D472" s="6" t="n">
        <v>1786554000</v>
      </c>
      <c r="E472" s="6" t="n">
        <v>30</v>
      </c>
      <c r="F472" s="6" t="n">
        <v>30</v>
      </c>
      <c r="G472" s="9" t="n">
        <f aca="false">IF(MIN(D472,Scenario!$B$12)&gt;MAX(C472,Scenario!$B$11),(MIN(D472,Scenario!$B$12)-MAX(C472,Scenario!$B$11))/60-IF(AND(C472&gt;=Scenario!$B$11,D472&lt;=Scenario!$B$12),E472,0),0)</f>
        <v>450</v>
      </c>
      <c r="H472" s="9" t="n">
        <f aca="false">(D472-C472)/60-E472</f>
        <v>450</v>
      </c>
    </row>
    <row r="473" customFormat="false" ht="15" hidden="false" customHeight="false" outlineLevel="0" collapsed="false">
      <c r="A473" s="6" t="s">
        <v>8376</v>
      </c>
      <c r="B473" s="6" t="s">
        <v>7891</v>
      </c>
      <c r="C473" s="6" t="n">
        <v>1786536000</v>
      </c>
      <c r="D473" s="6" t="n">
        <v>1786564800</v>
      </c>
      <c r="E473" s="6" t="n">
        <v>30</v>
      </c>
      <c r="F473" s="6" t="n">
        <v>30</v>
      </c>
      <c r="G473" s="9" t="n">
        <f aca="false">IF(MIN(D473,Scenario!$B$12)&gt;MAX(C473,Scenario!$B$11),(MIN(D473,Scenario!$B$12)-MAX(C473,Scenario!$B$11))/60-IF(AND(C473&gt;=Scenario!$B$11,D473&lt;=Scenario!$B$12),E473,0),0)</f>
        <v>450</v>
      </c>
      <c r="H473" s="9" t="n">
        <f aca="false">(D473-C473)/60-E473</f>
        <v>450</v>
      </c>
    </row>
    <row r="474" customFormat="false" ht="15" hidden="false" customHeight="false" outlineLevel="0" collapsed="false">
      <c r="A474" s="6" t="s">
        <v>8377</v>
      </c>
      <c r="B474" s="6" t="s">
        <v>7890</v>
      </c>
      <c r="C474" s="6" t="n">
        <v>1786536000</v>
      </c>
      <c r="D474" s="6" t="n">
        <v>1786564800</v>
      </c>
      <c r="E474" s="6" t="n">
        <v>30</v>
      </c>
      <c r="F474" s="6" t="n">
        <v>30</v>
      </c>
      <c r="G474" s="9" t="n">
        <f aca="false">IF(MIN(D474,Scenario!$B$12)&gt;MAX(C474,Scenario!$B$11),(MIN(D474,Scenario!$B$12)-MAX(C474,Scenario!$B$11))/60-IF(AND(C474&gt;=Scenario!$B$11,D474&lt;=Scenario!$B$12),E474,0),0)</f>
        <v>450</v>
      </c>
      <c r="H474" s="9" t="n">
        <f aca="false">(D474-C474)/60-E474</f>
        <v>450</v>
      </c>
    </row>
    <row r="475" customFormat="false" ht="15" hidden="false" customHeight="false" outlineLevel="0" collapsed="false">
      <c r="A475" s="6" t="s">
        <v>8378</v>
      </c>
      <c r="B475" s="6" t="s">
        <v>7892</v>
      </c>
      <c r="C475" s="6" t="n">
        <v>1786536000</v>
      </c>
      <c r="D475" s="6" t="n">
        <v>1786564800</v>
      </c>
      <c r="E475" s="6" t="n">
        <v>30</v>
      </c>
      <c r="F475" s="6" t="n">
        <v>30</v>
      </c>
      <c r="G475" s="9" t="n">
        <f aca="false">IF(MIN(D475,Scenario!$B$12)&gt;MAX(C475,Scenario!$B$11),(MIN(D475,Scenario!$B$12)-MAX(C475,Scenario!$B$11))/60-IF(AND(C475&gt;=Scenario!$B$11,D475&lt;=Scenario!$B$12),E475,0),0)</f>
        <v>450</v>
      </c>
      <c r="H475" s="9" t="n">
        <f aca="false">(D475-C475)/60-E475</f>
        <v>450</v>
      </c>
    </row>
    <row r="476" customFormat="false" ht="15" hidden="false" customHeight="false" outlineLevel="0" collapsed="false">
      <c r="A476" s="6" t="s">
        <v>8379</v>
      </c>
      <c r="B476" s="6" t="s">
        <v>7899</v>
      </c>
      <c r="C476" s="6" t="n">
        <v>1786550400</v>
      </c>
      <c r="D476" s="6" t="n">
        <v>1786572000</v>
      </c>
      <c r="E476" s="6" t="n">
        <v>30</v>
      </c>
      <c r="F476" s="6" t="n">
        <v>30</v>
      </c>
      <c r="G476" s="9" t="n">
        <f aca="false">IF(MIN(D476,Scenario!$B$12)&gt;MAX(C476,Scenario!$B$11),(MIN(D476,Scenario!$B$12)-MAX(C476,Scenario!$B$11))/60-IF(AND(C476&gt;=Scenario!$B$11,D476&lt;=Scenario!$B$12),E476,0),0)</f>
        <v>330</v>
      </c>
      <c r="H476" s="9" t="n">
        <f aca="false">(D476-C476)/60-E476</f>
        <v>330</v>
      </c>
    </row>
    <row r="477" customFormat="false" ht="15" hidden="false" customHeight="false" outlineLevel="0" collapsed="false">
      <c r="A477" s="6" t="s">
        <v>8380</v>
      </c>
      <c r="B477" s="6" t="s">
        <v>7893</v>
      </c>
      <c r="C477" s="6" t="n">
        <v>1786550400</v>
      </c>
      <c r="D477" s="6" t="n">
        <v>1786579200</v>
      </c>
      <c r="E477" s="6" t="n">
        <v>30</v>
      </c>
      <c r="F477" s="6" t="n">
        <v>30</v>
      </c>
      <c r="G477" s="9" t="n">
        <f aca="false">IF(MIN(D477,Scenario!$B$12)&gt;MAX(C477,Scenario!$B$11),(MIN(D477,Scenario!$B$12)-MAX(C477,Scenario!$B$11))/60-IF(AND(C477&gt;=Scenario!$B$11,D477&lt;=Scenario!$B$12),E477,0),0)</f>
        <v>450</v>
      </c>
      <c r="H477" s="9" t="n">
        <f aca="false">(D477-C477)/60-E477</f>
        <v>450</v>
      </c>
    </row>
    <row r="478" customFormat="false" ht="15" hidden="false" customHeight="false" outlineLevel="0" collapsed="false">
      <c r="A478" s="6" t="s">
        <v>8381</v>
      </c>
      <c r="B478" s="6" t="s">
        <v>7895</v>
      </c>
      <c r="C478" s="6" t="n">
        <v>1786550400</v>
      </c>
      <c r="D478" s="6" t="n">
        <v>1786579200</v>
      </c>
      <c r="E478" s="6" t="n">
        <v>30</v>
      </c>
      <c r="F478" s="6" t="n">
        <v>30</v>
      </c>
      <c r="G478" s="9" t="n">
        <f aca="false">IF(MIN(D478,Scenario!$B$12)&gt;MAX(C478,Scenario!$B$11),(MIN(D478,Scenario!$B$12)-MAX(C478,Scenario!$B$11))/60-IF(AND(C478&gt;=Scenario!$B$11,D478&lt;=Scenario!$B$12),E478,0),0)</f>
        <v>450</v>
      </c>
      <c r="H478" s="9" t="n">
        <f aca="false">(D478-C478)/60-E478</f>
        <v>450</v>
      </c>
    </row>
    <row r="479" customFormat="false" ht="15" hidden="false" customHeight="false" outlineLevel="0" collapsed="false">
      <c r="A479" s="6" t="s">
        <v>8382</v>
      </c>
      <c r="B479" s="6" t="s">
        <v>7894</v>
      </c>
      <c r="C479" s="6" t="n">
        <v>1786550400</v>
      </c>
      <c r="D479" s="6" t="n">
        <v>1786579200</v>
      </c>
      <c r="E479" s="6" t="n">
        <v>30</v>
      </c>
      <c r="F479" s="6" t="n">
        <v>30</v>
      </c>
      <c r="G479" s="9" t="n">
        <f aca="false">IF(MIN(D479,Scenario!$B$12)&gt;MAX(C479,Scenario!$B$11),(MIN(D479,Scenario!$B$12)-MAX(C479,Scenario!$B$11))/60-IF(AND(C479&gt;=Scenario!$B$11,D479&lt;=Scenario!$B$12),E479,0),0)</f>
        <v>450</v>
      </c>
      <c r="H479" s="9" t="n">
        <f aca="false">(D479-C479)/60-E479</f>
        <v>450</v>
      </c>
    </row>
    <row r="480" customFormat="false" ht="15" hidden="false" customHeight="false" outlineLevel="0" collapsed="false">
      <c r="A480" s="6" t="s">
        <v>8383</v>
      </c>
      <c r="B480" s="6" t="s">
        <v>7897</v>
      </c>
      <c r="C480" s="6" t="n">
        <v>1786557600</v>
      </c>
      <c r="D480" s="6" t="n">
        <v>1786586400</v>
      </c>
      <c r="E480" s="6" t="n">
        <v>30</v>
      </c>
      <c r="F480" s="6" t="n">
        <v>30</v>
      </c>
      <c r="G480" s="9" t="n">
        <f aca="false">IF(MIN(D480,Scenario!$B$12)&gt;MAX(C480,Scenario!$B$11),(MIN(D480,Scenario!$B$12)-MAX(C480,Scenario!$B$11))/60-IF(AND(C480&gt;=Scenario!$B$11,D480&lt;=Scenario!$B$12),E480,0),0)</f>
        <v>450</v>
      </c>
      <c r="H480" s="9" t="n">
        <f aca="false">(D480-C480)/60-E480</f>
        <v>450</v>
      </c>
    </row>
    <row r="481" customFormat="false" ht="15" hidden="false" customHeight="false" outlineLevel="0" collapsed="false">
      <c r="A481" s="6" t="s">
        <v>8384</v>
      </c>
      <c r="B481" s="6" t="s">
        <v>7883</v>
      </c>
      <c r="C481" s="6" t="n">
        <v>1786597200</v>
      </c>
      <c r="D481" s="6" t="n">
        <v>1786626000</v>
      </c>
      <c r="E481" s="6" t="n">
        <v>30</v>
      </c>
      <c r="F481" s="6" t="n">
        <v>30</v>
      </c>
      <c r="G481" s="9" t="n">
        <f aca="false">IF(MIN(D481,Scenario!$B$12)&gt;MAX(C481,Scenario!$B$11),(MIN(D481,Scenario!$B$12)-MAX(C481,Scenario!$B$11))/60-IF(AND(C481&gt;=Scenario!$B$11,D481&lt;=Scenario!$B$12),E481,0),0)</f>
        <v>450</v>
      </c>
      <c r="H481" s="9" t="n">
        <f aca="false">(D481-C481)/60-E481</f>
        <v>450</v>
      </c>
    </row>
    <row r="482" customFormat="false" ht="15" hidden="false" customHeight="false" outlineLevel="0" collapsed="false">
      <c r="A482" s="6" t="s">
        <v>8385</v>
      </c>
      <c r="B482" s="6" t="s">
        <v>7884</v>
      </c>
      <c r="C482" s="6" t="n">
        <v>1786597200</v>
      </c>
      <c r="D482" s="6" t="n">
        <v>1786626000</v>
      </c>
      <c r="E482" s="6" t="n">
        <v>30</v>
      </c>
      <c r="F482" s="6" t="n">
        <v>30</v>
      </c>
      <c r="G482" s="9" t="n">
        <f aca="false">IF(MIN(D482,Scenario!$B$12)&gt;MAX(C482,Scenario!$B$11),(MIN(D482,Scenario!$B$12)-MAX(C482,Scenario!$B$11))/60-IF(AND(C482&gt;=Scenario!$B$11,D482&lt;=Scenario!$B$12),E482,0),0)</f>
        <v>450</v>
      </c>
      <c r="H482" s="9" t="n">
        <f aca="false">(D482-C482)/60-E482</f>
        <v>450</v>
      </c>
    </row>
    <row r="483" customFormat="false" ht="15" hidden="false" customHeight="false" outlineLevel="0" collapsed="false">
      <c r="A483" s="6" t="s">
        <v>8386</v>
      </c>
      <c r="B483" s="6" t="s">
        <v>7882</v>
      </c>
      <c r="C483" s="6" t="n">
        <v>1786597200</v>
      </c>
      <c r="D483" s="6" t="n">
        <v>1786626000</v>
      </c>
      <c r="E483" s="6" t="n">
        <v>30</v>
      </c>
      <c r="F483" s="6" t="n">
        <v>30</v>
      </c>
      <c r="G483" s="9" t="n">
        <f aca="false">IF(MIN(D483,Scenario!$B$12)&gt;MAX(C483,Scenario!$B$11),(MIN(D483,Scenario!$B$12)-MAX(C483,Scenario!$B$11))/60-IF(AND(C483&gt;=Scenario!$B$11,D483&lt;=Scenario!$B$12),E483,0),0)</f>
        <v>450</v>
      </c>
      <c r="H483" s="9" t="n">
        <f aca="false">(D483-C483)/60-E483</f>
        <v>450</v>
      </c>
    </row>
    <row r="484" customFormat="false" ht="15" hidden="false" customHeight="false" outlineLevel="0" collapsed="false">
      <c r="A484" s="6" t="s">
        <v>8387</v>
      </c>
      <c r="B484" s="6" t="s">
        <v>7898</v>
      </c>
      <c r="C484" s="6" t="n">
        <v>1786604400</v>
      </c>
      <c r="D484" s="6" t="n">
        <v>1786633200</v>
      </c>
      <c r="E484" s="6" t="n">
        <v>30</v>
      </c>
      <c r="F484" s="6" t="n">
        <v>30</v>
      </c>
      <c r="G484" s="9" t="n">
        <f aca="false">IF(MIN(D484,Scenario!$B$12)&gt;MAX(C484,Scenario!$B$11),(MIN(D484,Scenario!$B$12)-MAX(C484,Scenario!$B$11))/60-IF(AND(C484&gt;=Scenario!$B$11,D484&lt;=Scenario!$B$12),E484,0),0)</f>
        <v>450</v>
      </c>
      <c r="H484" s="9" t="n">
        <f aca="false">(D484-C484)/60-E484</f>
        <v>450</v>
      </c>
    </row>
    <row r="485" customFormat="false" ht="15" hidden="false" customHeight="false" outlineLevel="0" collapsed="false">
      <c r="A485" s="6" t="s">
        <v>8388</v>
      </c>
      <c r="B485" s="6" t="s">
        <v>7885</v>
      </c>
      <c r="C485" s="6" t="n">
        <v>1786604400</v>
      </c>
      <c r="D485" s="6" t="n">
        <v>1786633200</v>
      </c>
      <c r="E485" s="6" t="n">
        <v>30</v>
      </c>
      <c r="F485" s="6" t="n">
        <v>30</v>
      </c>
      <c r="G485" s="9" t="n">
        <f aca="false">IF(MIN(D485,Scenario!$B$12)&gt;MAX(C485,Scenario!$B$11),(MIN(D485,Scenario!$B$12)-MAX(C485,Scenario!$B$11))/60-IF(AND(C485&gt;=Scenario!$B$11,D485&lt;=Scenario!$B$12),E485,0),0)</f>
        <v>450</v>
      </c>
      <c r="H485" s="9" t="n">
        <f aca="false">(D485-C485)/60-E485</f>
        <v>450</v>
      </c>
    </row>
    <row r="486" customFormat="false" ht="15" hidden="false" customHeight="false" outlineLevel="0" collapsed="false">
      <c r="A486" s="6" t="s">
        <v>8389</v>
      </c>
      <c r="B486" s="6" t="s">
        <v>7886</v>
      </c>
      <c r="C486" s="6" t="n">
        <v>1786604400</v>
      </c>
      <c r="D486" s="6" t="n">
        <v>1786633200</v>
      </c>
      <c r="E486" s="6" t="n">
        <v>30</v>
      </c>
      <c r="F486" s="6" t="n">
        <v>30</v>
      </c>
      <c r="G486" s="9" t="n">
        <f aca="false">IF(MIN(D486,Scenario!$B$12)&gt;MAX(C486,Scenario!$B$11),(MIN(D486,Scenario!$B$12)-MAX(C486,Scenario!$B$11))/60-IF(AND(C486&gt;=Scenario!$B$11,D486&lt;=Scenario!$B$12),E486,0),0)</f>
        <v>450</v>
      </c>
      <c r="H486" s="9" t="n">
        <f aca="false">(D486-C486)/60-E486</f>
        <v>450</v>
      </c>
    </row>
    <row r="487" customFormat="false" ht="15" hidden="false" customHeight="false" outlineLevel="0" collapsed="false">
      <c r="A487" s="6" t="s">
        <v>8390</v>
      </c>
      <c r="B487" s="6" t="s">
        <v>7888</v>
      </c>
      <c r="C487" s="6" t="n">
        <v>1786604400</v>
      </c>
      <c r="D487" s="6" t="n">
        <v>1786626000</v>
      </c>
      <c r="E487" s="6" t="n">
        <v>30</v>
      </c>
      <c r="F487" s="6" t="n">
        <v>30</v>
      </c>
      <c r="G487" s="9" t="n">
        <f aca="false">IF(MIN(D487,Scenario!$B$12)&gt;MAX(C487,Scenario!$B$11),(MIN(D487,Scenario!$B$12)-MAX(C487,Scenario!$B$11))/60-IF(AND(C487&gt;=Scenario!$B$11,D487&lt;=Scenario!$B$12),E487,0),0)</f>
        <v>330</v>
      </c>
      <c r="H487" s="9" t="n">
        <f aca="false">(D487-C487)/60-E487</f>
        <v>330</v>
      </c>
    </row>
    <row r="488" customFormat="false" ht="15" hidden="false" customHeight="false" outlineLevel="0" collapsed="false">
      <c r="A488" s="6" t="s">
        <v>8391</v>
      </c>
      <c r="B488" s="6" t="s">
        <v>7887</v>
      </c>
      <c r="C488" s="6" t="n">
        <v>1786611600</v>
      </c>
      <c r="D488" s="6" t="n">
        <v>1786640400</v>
      </c>
      <c r="E488" s="6" t="n">
        <v>30</v>
      </c>
      <c r="F488" s="6" t="n">
        <v>30</v>
      </c>
      <c r="G488" s="9" t="n">
        <f aca="false">IF(MIN(D488,Scenario!$B$12)&gt;MAX(C488,Scenario!$B$11),(MIN(D488,Scenario!$B$12)-MAX(C488,Scenario!$B$11))/60-IF(AND(C488&gt;=Scenario!$B$11,D488&lt;=Scenario!$B$12),E488,0),0)</f>
        <v>450</v>
      </c>
      <c r="H488" s="9" t="n">
        <f aca="false">(D488-C488)/60-E488</f>
        <v>450</v>
      </c>
    </row>
    <row r="489" customFormat="false" ht="15" hidden="false" customHeight="false" outlineLevel="0" collapsed="false">
      <c r="A489" s="6" t="s">
        <v>8392</v>
      </c>
      <c r="B489" s="6" t="s">
        <v>7889</v>
      </c>
      <c r="C489" s="6" t="n">
        <v>1786611600</v>
      </c>
      <c r="D489" s="6" t="n">
        <v>1786640400</v>
      </c>
      <c r="E489" s="6" t="n">
        <v>30</v>
      </c>
      <c r="F489" s="6" t="n">
        <v>30</v>
      </c>
      <c r="G489" s="9" t="n">
        <f aca="false">IF(MIN(D489,Scenario!$B$12)&gt;MAX(C489,Scenario!$B$11),(MIN(D489,Scenario!$B$12)-MAX(C489,Scenario!$B$11))/60-IF(AND(C489&gt;=Scenario!$B$11,D489&lt;=Scenario!$B$12),E489,0),0)</f>
        <v>450</v>
      </c>
      <c r="H489" s="9" t="n">
        <f aca="false">(D489-C489)/60-E489</f>
        <v>450</v>
      </c>
    </row>
    <row r="490" customFormat="false" ht="15" hidden="false" customHeight="false" outlineLevel="0" collapsed="false">
      <c r="A490" s="6" t="s">
        <v>8393</v>
      </c>
      <c r="B490" s="6" t="s">
        <v>7891</v>
      </c>
      <c r="C490" s="6" t="n">
        <v>1786622400</v>
      </c>
      <c r="D490" s="6" t="n">
        <v>1786651200</v>
      </c>
      <c r="E490" s="6" t="n">
        <v>30</v>
      </c>
      <c r="F490" s="6" t="n">
        <v>30</v>
      </c>
      <c r="G490" s="9" t="n">
        <f aca="false">IF(MIN(D490,Scenario!$B$12)&gt;MAX(C490,Scenario!$B$11),(MIN(D490,Scenario!$B$12)-MAX(C490,Scenario!$B$11))/60-IF(AND(C490&gt;=Scenario!$B$11,D490&lt;=Scenario!$B$12),E490,0),0)</f>
        <v>450</v>
      </c>
      <c r="H490" s="9" t="n">
        <f aca="false">(D490-C490)/60-E490</f>
        <v>450</v>
      </c>
    </row>
    <row r="491" customFormat="false" ht="15" hidden="false" customHeight="false" outlineLevel="0" collapsed="false">
      <c r="A491" s="6" t="s">
        <v>8394</v>
      </c>
      <c r="B491" s="6" t="s">
        <v>7890</v>
      </c>
      <c r="C491" s="6" t="n">
        <v>1786622400</v>
      </c>
      <c r="D491" s="6" t="n">
        <v>1786651200</v>
      </c>
      <c r="E491" s="6" t="n">
        <v>30</v>
      </c>
      <c r="F491" s="6" t="n">
        <v>30</v>
      </c>
      <c r="G491" s="9" t="n">
        <f aca="false">IF(MIN(D491,Scenario!$B$12)&gt;MAX(C491,Scenario!$B$11),(MIN(D491,Scenario!$B$12)-MAX(C491,Scenario!$B$11))/60-IF(AND(C491&gt;=Scenario!$B$11,D491&lt;=Scenario!$B$12),E491,0),0)</f>
        <v>450</v>
      </c>
      <c r="H491" s="9" t="n">
        <f aca="false">(D491-C491)/60-E491</f>
        <v>450</v>
      </c>
    </row>
    <row r="492" customFormat="false" ht="15" hidden="false" customHeight="false" outlineLevel="0" collapsed="false">
      <c r="A492" s="6" t="s">
        <v>8395</v>
      </c>
      <c r="B492" s="6" t="s">
        <v>7892</v>
      </c>
      <c r="C492" s="6" t="n">
        <v>1786622400</v>
      </c>
      <c r="D492" s="6" t="n">
        <v>1786651200</v>
      </c>
      <c r="E492" s="6" t="n">
        <v>30</v>
      </c>
      <c r="F492" s="6" t="n">
        <v>30</v>
      </c>
      <c r="G492" s="9" t="n">
        <f aca="false">IF(MIN(D492,Scenario!$B$12)&gt;MAX(C492,Scenario!$B$11),(MIN(D492,Scenario!$B$12)-MAX(C492,Scenario!$B$11))/60-IF(AND(C492&gt;=Scenario!$B$11,D492&lt;=Scenario!$B$12),E492,0),0)</f>
        <v>450</v>
      </c>
      <c r="H492" s="9" t="n">
        <f aca="false">(D492-C492)/60-E492</f>
        <v>450</v>
      </c>
    </row>
    <row r="493" customFormat="false" ht="15" hidden="false" customHeight="false" outlineLevel="0" collapsed="false">
      <c r="A493" s="6" t="s">
        <v>8396</v>
      </c>
      <c r="B493" s="6" t="s">
        <v>7899</v>
      </c>
      <c r="C493" s="6" t="n">
        <v>1786636800</v>
      </c>
      <c r="D493" s="6" t="n">
        <v>1786658400</v>
      </c>
      <c r="E493" s="6" t="n">
        <v>30</v>
      </c>
      <c r="F493" s="6" t="n">
        <v>30</v>
      </c>
      <c r="G493" s="9" t="n">
        <f aca="false">IF(MIN(D493,Scenario!$B$12)&gt;MAX(C493,Scenario!$B$11),(MIN(D493,Scenario!$B$12)-MAX(C493,Scenario!$B$11))/60-IF(AND(C493&gt;=Scenario!$B$11,D493&lt;=Scenario!$B$12),E493,0),0)</f>
        <v>330</v>
      </c>
      <c r="H493" s="9" t="n">
        <f aca="false">(D493-C493)/60-E493</f>
        <v>330</v>
      </c>
    </row>
    <row r="494" customFormat="false" ht="15" hidden="false" customHeight="false" outlineLevel="0" collapsed="false">
      <c r="A494" s="6" t="s">
        <v>8397</v>
      </c>
      <c r="B494" s="6" t="s">
        <v>7893</v>
      </c>
      <c r="C494" s="6" t="n">
        <v>1786636800</v>
      </c>
      <c r="D494" s="6" t="n">
        <v>1786665600</v>
      </c>
      <c r="E494" s="6" t="n">
        <v>30</v>
      </c>
      <c r="F494" s="6" t="n">
        <v>30</v>
      </c>
      <c r="G494" s="9" t="n">
        <f aca="false">IF(MIN(D494,Scenario!$B$12)&gt;MAX(C494,Scenario!$B$11),(MIN(D494,Scenario!$B$12)-MAX(C494,Scenario!$B$11))/60-IF(AND(C494&gt;=Scenario!$B$11,D494&lt;=Scenario!$B$12),E494,0),0)</f>
        <v>450</v>
      </c>
      <c r="H494" s="9" t="n">
        <f aca="false">(D494-C494)/60-E494</f>
        <v>450</v>
      </c>
    </row>
    <row r="495" customFormat="false" ht="15" hidden="false" customHeight="false" outlineLevel="0" collapsed="false">
      <c r="A495" s="6" t="s">
        <v>8398</v>
      </c>
      <c r="B495" s="6" t="s">
        <v>7895</v>
      </c>
      <c r="C495" s="6" t="n">
        <v>1786636800</v>
      </c>
      <c r="D495" s="6" t="n">
        <v>1786665600</v>
      </c>
      <c r="E495" s="6" t="n">
        <v>30</v>
      </c>
      <c r="F495" s="6" t="n">
        <v>30</v>
      </c>
      <c r="G495" s="9" t="n">
        <f aca="false">IF(MIN(D495,Scenario!$B$12)&gt;MAX(C495,Scenario!$B$11),(MIN(D495,Scenario!$B$12)-MAX(C495,Scenario!$B$11))/60-IF(AND(C495&gt;=Scenario!$B$11,D495&lt;=Scenario!$B$12),E495,0),0)</f>
        <v>450</v>
      </c>
      <c r="H495" s="9" t="n">
        <f aca="false">(D495-C495)/60-E495</f>
        <v>450</v>
      </c>
    </row>
    <row r="496" customFormat="false" ht="15" hidden="false" customHeight="false" outlineLevel="0" collapsed="false">
      <c r="A496" s="6" t="s">
        <v>8399</v>
      </c>
      <c r="B496" s="6" t="s">
        <v>7883</v>
      </c>
      <c r="C496" s="6" t="n">
        <v>1786683600</v>
      </c>
      <c r="D496" s="6" t="n">
        <v>1786712400</v>
      </c>
      <c r="E496" s="6" t="n">
        <v>30</v>
      </c>
      <c r="F496" s="6" t="n">
        <v>30</v>
      </c>
      <c r="G496" s="9" t="n">
        <f aca="false">IF(MIN(D496,Scenario!$B$12)&gt;MAX(C496,Scenario!$B$11),(MIN(D496,Scenario!$B$12)-MAX(C496,Scenario!$B$11))/60-IF(AND(C496&gt;=Scenario!$B$11,D496&lt;=Scenario!$B$12),E496,0),0)</f>
        <v>450</v>
      </c>
      <c r="H496" s="9" t="n">
        <f aca="false">(D496-C496)/60-E496</f>
        <v>450</v>
      </c>
    </row>
    <row r="497" customFormat="false" ht="15" hidden="false" customHeight="false" outlineLevel="0" collapsed="false">
      <c r="A497" s="6" t="s">
        <v>8400</v>
      </c>
      <c r="B497" s="6" t="s">
        <v>7884</v>
      </c>
      <c r="C497" s="6" t="n">
        <v>1786683600</v>
      </c>
      <c r="D497" s="6" t="n">
        <v>1786712400</v>
      </c>
      <c r="E497" s="6" t="n">
        <v>30</v>
      </c>
      <c r="F497" s="6" t="n">
        <v>30</v>
      </c>
      <c r="G497" s="9" t="n">
        <f aca="false">IF(MIN(D497,Scenario!$B$12)&gt;MAX(C497,Scenario!$B$11),(MIN(D497,Scenario!$B$12)-MAX(C497,Scenario!$B$11))/60-IF(AND(C497&gt;=Scenario!$B$11,D497&lt;=Scenario!$B$12),E497,0),0)</f>
        <v>450</v>
      </c>
      <c r="H497" s="9" t="n">
        <f aca="false">(D497-C497)/60-E497</f>
        <v>450</v>
      </c>
    </row>
    <row r="498" customFormat="false" ht="15" hidden="false" customHeight="false" outlineLevel="0" collapsed="false">
      <c r="A498" s="6" t="s">
        <v>8401</v>
      </c>
      <c r="B498" s="6" t="s">
        <v>7882</v>
      </c>
      <c r="C498" s="6" t="n">
        <v>1786683600</v>
      </c>
      <c r="D498" s="6" t="n">
        <v>1786712400</v>
      </c>
      <c r="E498" s="6" t="n">
        <v>30</v>
      </c>
      <c r="F498" s="6" t="n">
        <v>30</v>
      </c>
      <c r="G498" s="9" t="n">
        <f aca="false">IF(MIN(D498,Scenario!$B$12)&gt;MAX(C498,Scenario!$B$11),(MIN(D498,Scenario!$B$12)-MAX(C498,Scenario!$B$11))/60-IF(AND(C498&gt;=Scenario!$B$11,D498&lt;=Scenario!$B$12),E498,0),0)</f>
        <v>450</v>
      </c>
      <c r="H498" s="9" t="n">
        <f aca="false">(D498-C498)/60-E498</f>
        <v>450</v>
      </c>
    </row>
    <row r="499" customFormat="false" ht="15" hidden="false" customHeight="false" outlineLevel="0" collapsed="false">
      <c r="A499" s="6" t="s">
        <v>8402</v>
      </c>
      <c r="B499" s="6" t="s">
        <v>7898</v>
      </c>
      <c r="C499" s="6" t="n">
        <v>1786690800</v>
      </c>
      <c r="D499" s="6" t="n">
        <v>1786719600</v>
      </c>
      <c r="E499" s="6" t="n">
        <v>30</v>
      </c>
      <c r="F499" s="6" t="n">
        <v>30</v>
      </c>
      <c r="G499" s="9" t="n">
        <f aca="false">IF(MIN(D499,Scenario!$B$12)&gt;MAX(C499,Scenario!$B$11),(MIN(D499,Scenario!$B$12)-MAX(C499,Scenario!$B$11))/60-IF(AND(C499&gt;=Scenario!$B$11,D499&lt;=Scenario!$B$12),E499,0),0)</f>
        <v>450</v>
      </c>
      <c r="H499" s="9" t="n">
        <f aca="false">(D499-C499)/60-E499</f>
        <v>450</v>
      </c>
    </row>
    <row r="500" customFormat="false" ht="15" hidden="false" customHeight="false" outlineLevel="0" collapsed="false">
      <c r="A500" s="6" t="s">
        <v>8403</v>
      </c>
      <c r="B500" s="6" t="s">
        <v>7885</v>
      </c>
      <c r="C500" s="6" t="n">
        <v>1786690800</v>
      </c>
      <c r="D500" s="6" t="n">
        <v>1786719600</v>
      </c>
      <c r="E500" s="6" t="n">
        <v>30</v>
      </c>
      <c r="F500" s="6" t="n">
        <v>30</v>
      </c>
      <c r="G500" s="9" t="n">
        <f aca="false">IF(MIN(D500,Scenario!$B$12)&gt;MAX(C500,Scenario!$B$11),(MIN(D500,Scenario!$B$12)-MAX(C500,Scenario!$B$11))/60-IF(AND(C500&gt;=Scenario!$B$11,D500&lt;=Scenario!$B$12),E500,0),0)</f>
        <v>450</v>
      </c>
      <c r="H500" s="9" t="n">
        <f aca="false">(D500-C500)/60-E500</f>
        <v>450</v>
      </c>
    </row>
    <row r="501" customFormat="false" ht="15" hidden="false" customHeight="false" outlineLevel="0" collapsed="false">
      <c r="A501" s="6" t="s">
        <v>8404</v>
      </c>
      <c r="B501" s="6" t="s">
        <v>7887</v>
      </c>
      <c r="C501" s="6" t="n">
        <v>1786698000</v>
      </c>
      <c r="D501" s="6" t="n">
        <v>1786726800</v>
      </c>
      <c r="E501" s="6" t="n">
        <v>30</v>
      </c>
      <c r="F501" s="6" t="n">
        <v>30</v>
      </c>
      <c r="G501" s="9" t="n">
        <f aca="false">IF(MIN(D501,Scenario!$B$12)&gt;MAX(C501,Scenario!$B$11),(MIN(D501,Scenario!$B$12)-MAX(C501,Scenario!$B$11))/60-IF(AND(C501&gt;=Scenario!$B$11,D501&lt;=Scenario!$B$12),E501,0),0)</f>
        <v>450</v>
      </c>
      <c r="H501" s="9" t="n">
        <f aca="false">(D501-C501)/60-E501</f>
        <v>450</v>
      </c>
    </row>
    <row r="502" customFormat="false" ht="15" hidden="false" customHeight="false" outlineLevel="0" collapsed="false">
      <c r="A502" s="6" t="s">
        <v>8405</v>
      </c>
      <c r="B502" s="6" t="s">
        <v>7889</v>
      </c>
      <c r="C502" s="6" t="n">
        <v>1786698000</v>
      </c>
      <c r="D502" s="6" t="n">
        <v>1786726800</v>
      </c>
      <c r="E502" s="6" t="n">
        <v>30</v>
      </c>
      <c r="F502" s="6" t="n">
        <v>30</v>
      </c>
      <c r="G502" s="9" t="n">
        <f aca="false">IF(MIN(D502,Scenario!$B$12)&gt;MAX(C502,Scenario!$B$11),(MIN(D502,Scenario!$B$12)-MAX(C502,Scenario!$B$11))/60-IF(AND(C502&gt;=Scenario!$B$11,D502&lt;=Scenario!$B$12),E502,0),0)</f>
        <v>450</v>
      </c>
      <c r="H502" s="9" t="n">
        <f aca="false">(D502-C502)/60-E502</f>
        <v>450</v>
      </c>
    </row>
    <row r="503" customFormat="false" ht="15" hidden="false" customHeight="false" outlineLevel="0" collapsed="false">
      <c r="A503" s="6" t="s">
        <v>8406</v>
      </c>
      <c r="B503" s="6" t="s">
        <v>7891</v>
      </c>
      <c r="C503" s="6" t="n">
        <v>1786708800</v>
      </c>
      <c r="D503" s="6" t="n">
        <v>1786737600</v>
      </c>
      <c r="E503" s="6" t="n">
        <v>30</v>
      </c>
      <c r="F503" s="6" t="n">
        <v>30</v>
      </c>
      <c r="G503" s="9" t="n">
        <f aca="false">IF(MIN(D503,Scenario!$B$12)&gt;MAX(C503,Scenario!$B$11),(MIN(D503,Scenario!$B$12)-MAX(C503,Scenario!$B$11))/60-IF(AND(C503&gt;=Scenario!$B$11,D503&lt;=Scenario!$B$12),E503,0),0)</f>
        <v>450</v>
      </c>
      <c r="H503" s="9" t="n">
        <f aca="false">(D503-C503)/60-E503</f>
        <v>450</v>
      </c>
    </row>
    <row r="504" customFormat="false" ht="15" hidden="false" customHeight="false" outlineLevel="0" collapsed="false">
      <c r="A504" s="6" t="s">
        <v>8407</v>
      </c>
      <c r="B504" s="6" t="s">
        <v>7890</v>
      </c>
      <c r="C504" s="6" t="n">
        <v>1786708800</v>
      </c>
      <c r="D504" s="6" t="n">
        <v>1786737600</v>
      </c>
      <c r="E504" s="6" t="n">
        <v>30</v>
      </c>
      <c r="F504" s="6" t="n">
        <v>30</v>
      </c>
      <c r="G504" s="9" t="n">
        <f aca="false">IF(MIN(D504,Scenario!$B$12)&gt;MAX(C504,Scenario!$B$11),(MIN(D504,Scenario!$B$12)-MAX(C504,Scenario!$B$11))/60-IF(AND(C504&gt;=Scenario!$B$11,D504&lt;=Scenario!$B$12),E504,0),0)</f>
        <v>450</v>
      </c>
      <c r="H504" s="9" t="n">
        <f aca="false">(D504-C504)/60-E504</f>
        <v>450</v>
      </c>
    </row>
    <row r="505" customFormat="false" ht="15" hidden="false" customHeight="false" outlineLevel="0" collapsed="false">
      <c r="A505" s="6" t="s">
        <v>8408</v>
      </c>
      <c r="B505" s="6" t="s">
        <v>7892</v>
      </c>
      <c r="C505" s="6" t="n">
        <v>1786708800</v>
      </c>
      <c r="D505" s="6" t="n">
        <v>1786737600</v>
      </c>
      <c r="E505" s="6" t="n">
        <v>30</v>
      </c>
      <c r="F505" s="6" t="n">
        <v>30</v>
      </c>
      <c r="G505" s="9" t="n">
        <f aca="false">IF(MIN(D505,Scenario!$B$12)&gt;MAX(C505,Scenario!$B$11),(MIN(D505,Scenario!$B$12)-MAX(C505,Scenario!$B$11))/60-IF(AND(C505&gt;=Scenario!$B$11,D505&lt;=Scenario!$B$12),E505,0),0)</f>
        <v>450</v>
      </c>
      <c r="H505" s="9" t="n">
        <f aca="false">(D505-C505)/60-E505</f>
        <v>450</v>
      </c>
    </row>
    <row r="506" customFormat="false" ht="15" hidden="false" customHeight="false" outlineLevel="0" collapsed="false">
      <c r="A506" s="6" t="s">
        <v>8409</v>
      </c>
      <c r="B506" s="6" t="s">
        <v>7899</v>
      </c>
      <c r="C506" s="6" t="n">
        <v>1786723200</v>
      </c>
      <c r="D506" s="6" t="n">
        <v>1786744800</v>
      </c>
      <c r="E506" s="6" t="n">
        <v>30</v>
      </c>
      <c r="F506" s="6" t="n">
        <v>30</v>
      </c>
      <c r="G506" s="9" t="n">
        <f aca="false">IF(MIN(D506,Scenario!$B$12)&gt;MAX(C506,Scenario!$B$11),(MIN(D506,Scenario!$B$12)-MAX(C506,Scenario!$B$11))/60-IF(AND(C506&gt;=Scenario!$B$11,D506&lt;=Scenario!$B$12),E506,0),0)</f>
        <v>330</v>
      </c>
      <c r="H506" s="9" t="n">
        <f aca="false">(D506-C506)/60-E506</f>
        <v>330</v>
      </c>
    </row>
    <row r="507" customFormat="false" ht="15" hidden="false" customHeight="false" outlineLevel="0" collapsed="false">
      <c r="A507" s="6" t="s">
        <v>8410</v>
      </c>
      <c r="B507" s="6" t="s">
        <v>7893</v>
      </c>
      <c r="C507" s="6" t="n">
        <v>1786723200</v>
      </c>
      <c r="D507" s="6" t="n">
        <v>1786752000</v>
      </c>
      <c r="E507" s="6" t="n">
        <v>30</v>
      </c>
      <c r="F507" s="6" t="n">
        <v>30</v>
      </c>
      <c r="G507" s="9" t="n">
        <f aca="false">IF(MIN(D507,Scenario!$B$12)&gt;MAX(C507,Scenario!$B$11),(MIN(D507,Scenario!$B$12)-MAX(C507,Scenario!$B$11))/60-IF(AND(C507&gt;=Scenario!$B$11,D507&lt;=Scenario!$B$12),E507,0),0)</f>
        <v>450</v>
      </c>
      <c r="H507" s="9" t="n">
        <f aca="false">(D507-C507)/60-E507</f>
        <v>450</v>
      </c>
    </row>
    <row r="508" customFormat="false" ht="15" hidden="false" customHeight="false" outlineLevel="0" collapsed="false">
      <c r="A508" s="6" t="s">
        <v>8411</v>
      </c>
      <c r="B508" s="6" t="s">
        <v>7895</v>
      </c>
      <c r="C508" s="6" t="n">
        <v>1786723200</v>
      </c>
      <c r="D508" s="6" t="n">
        <v>1786752000</v>
      </c>
      <c r="E508" s="6" t="n">
        <v>30</v>
      </c>
      <c r="F508" s="6" t="n">
        <v>30</v>
      </c>
      <c r="G508" s="9" t="n">
        <f aca="false">IF(MIN(D508,Scenario!$B$12)&gt;MAX(C508,Scenario!$B$11),(MIN(D508,Scenario!$B$12)-MAX(C508,Scenario!$B$11))/60-IF(AND(C508&gt;=Scenario!$B$11,D508&lt;=Scenario!$B$12),E508,0),0)</f>
        <v>450</v>
      </c>
      <c r="H508" s="9" t="n">
        <f aca="false">(D508-C508)/60-E508</f>
        <v>450</v>
      </c>
    </row>
    <row r="509" customFormat="false" ht="15" hidden="false" customHeight="false" outlineLevel="0" collapsed="false">
      <c r="A509" s="6" t="s">
        <v>8412</v>
      </c>
      <c r="B509" s="6" t="s">
        <v>7898</v>
      </c>
      <c r="C509" s="6" t="n">
        <v>1786777200</v>
      </c>
      <c r="D509" s="6" t="n">
        <v>1786806000</v>
      </c>
      <c r="E509" s="6" t="n">
        <v>30</v>
      </c>
      <c r="F509" s="6" t="n">
        <v>30</v>
      </c>
      <c r="G509" s="9" t="n">
        <f aca="false">IF(MIN(D509,Scenario!$B$12)&gt;MAX(C509,Scenario!$B$11),(MIN(D509,Scenario!$B$12)-MAX(C509,Scenario!$B$11))/60-IF(AND(C509&gt;=Scenario!$B$11,D509&lt;=Scenario!$B$12),E509,0),0)</f>
        <v>450</v>
      </c>
      <c r="H509" s="9" t="n">
        <f aca="false">(D509-C509)/60-E509</f>
        <v>450</v>
      </c>
    </row>
    <row r="510" customFormat="false" ht="15" hidden="false" customHeight="false" outlineLevel="0" collapsed="false">
      <c r="A510" s="6" t="s">
        <v>8413</v>
      </c>
      <c r="B510" s="6" t="s">
        <v>7894</v>
      </c>
      <c r="C510" s="6" t="n">
        <v>1786802400</v>
      </c>
      <c r="D510" s="6" t="n">
        <v>1786831200</v>
      </c>
      <c r="E510" s="6" t="n">
        <v>30</v>
      </c>
      <c r="F510" s="6" t="n">
        <v>30</v>
      </c>
      <c r="G510" s="9" t="n">
        <f aca="false">IF(MIN(D510,Scenario!$B$12)&gt;MAX(C510,Scenario!$B$11),(MIN(D510,Scenario!$B$12)-MAX(C510,Scenario!$B$11))/60-IF(AND(C510&gt;=Scenario!$B$11,D510&lt;=Scenario!$B$12),E510,0),0)</f>
        <v>450</v>
      </c>
      <c r="H510" s="9" t="n">
        <f aca="false">(D510-C510)/60-E510</f>
        <v>450</v>
      </c>
    </row>
    <row r="511" customFormat="false" ht="15" hidden="false" customHeight="false" outlineLevel="0" collapsed="false">
      <c r="A511" s="6" t="s">
        <v>8414</v>
      </c>
      <c r="B511" s="6" t="s">
        <v>7896</v>
      </c>
      <c r="C511" s="6" t="n">
        <v>1786831200</v>
      </c>
      <c r="D511" s="6" t="n">
        <v>1786860000</v>
      </c>
      <c r="E511" s="6" t="n">
        <v>30</v>
      </c>
      <c r="F511" s="6" t="n">
        <v>30</v>
      </c>
      <c r="G511" s="9" t="n">
        <f aca="false">IF(MIN(D511,Scenario!$B$12)&gt;MAX(C511,Scenario!$B$11),(MIN(D511,Scenario!$B$12)-MAX(C511,Scenario!$B$11))/60-IF(AND(C511&gt;=Scenario!$B$11,D511&lt;=Scenario!$B$12),E511,0),0)</f>
        <v>450</v>
      </c>
      <c r="H511" s="9" t="n">
        <f aca="false">(D511-C511)/60-E511</f>
        <v>450</v>
      </c>
    </row>
    <row r="512" customFormat="false" ht="15" hidden="false" customHeight="false" outlineLevel="0" collapsed="false">
      <c r="A512" s="6" t="s">
        <v>8415</v>
      </c>
      <c r="B512" s="6" t="s">
        <v>7897</v>
      </c>
      <c r="C512" s="6" t="n">
        <v>1786831200</v>
      </c>
      <c r="D512" s="6" t="n">
        <v>1786860000</v>
      </c>
      <c r="E512" s="6" t="n">
        <v>30</v>
      </c>
      <c r="F512" s="6" t="n">
        <v>30</v>
      </c>
      <c r="G512" s="9" t="n">
        <f aca="false">IF(MIN(D512,Scenario!$B$12)&gt;MAX(C512,Scenario!$B$11),(MIN(D512,Scenario!$B$12)-MAX(C512,Scenario!$B$11))/60-IF(AND(C512&gt;=Scenario!$B$11,D512&lt;=Scenario!$B$12),E512,0),0)</f>
        <v>450</v>
      </c>
      <c r="H512" s="9" t="n">
        <f aca="false">(D512-C512)/60-E512</f>
        <v>450</v>
      </c>
    </row>
    <row r="513" customFormat="false" ht="15" hidden="false" customHeight="false" outlineLevel="0" collapsed="false">
      <c r="A513" s="6" t="s">
        <v>8416</v>
      </c>
      <c r="B513" s="6" t="s">
        <v>7886</v>
      </c>
      <c r="C513" s="6" t="n">
        <v>1786863600</v>
      </c>
      <c r="D513" s="6" t="n">
        <v>1786892400</v>
      </c>
      <c r="E513" s="6" t="n">
        <v>30</v>
      </c>
      <c r="F513" s="6" t="n">
        <v>30</v>
      </c>
      <c r="G513" s="9" t="n">
        <f aca="false">IF(MIN(D513,Scenario!$B$12)&gt;MAX(C513,Scenario!$B$11),(MIN(D513,Scenario!$B$12)-MAX(C513,Scenario!$B$11))/60-IF(AND(C513&gt;=Scenario!$B$11,D513&lt;=Scenario!$B$12),E513,0),0)</f>
        <v>450</v>
      </c>
      <c r="H513" s="9" t="n">
        <f aca="false">(D513-C513)/60-E513</f>
        <v>450</v>
      </c>
    </row>
    <row r="514" customFormat="false" ht="15" hidden="false" customHeight="false" outlineLevel="0" collapsed="false">
      <c r="A514" s="6" t="s">
        <v>8417</v>
      </c>
      <c r="B514" s="6" t="s">
        <v>7894</v>
      </c>
      <c r="C514" s="6" t="n">
        <v>1786888800</v>
      </c>
      <c r="D514" s="6" t="n">
        <v>1786917600</v>
      </c>
      <c r="E514" s="6" t="n">
        <v>30</v>
      </c>
      <c r="F514" s="6" t="n">
        <v>30</v>
      </c>
      <c r="G514" s="9" t="n">
        <f aca="false">IF(MIN(D514,Scenario!$B$12)&gt;MAX(C514,Scenario!$B$11),(MIN(D514,Scenario!$B$12)-MAX(C514,Scenario!$B$11))/60-IF(AND(C514&gt;=Scenario!$B$11,D514&lt;=Scenario!$B$12),E514,0),0)</f>
        <v>450</v>
      </c>
      <c r="H514" s="9" t="n">
        <f aca="false">(D514-C514)/60-E514</f>
        <v>450</v>
      </c>
    </row>
    <row r="515" customFormat="false" ht="15" hidden="false" customHeight="false" outlineLevel="0" collapsed="false">
      <c r="A515" s="6" t="s">
        <v>8418</v>
      </c>
      <c r="B515" s="6" t="s">
        <v>7896</v>
      </c>
      <c r="C515" s="6" t="n">
        <v>1786917600</v>
      </c>
      <c r="D515" s="6" t="n">
        <v>1786946400</v>
      </c>
      <c r="E515" s="6" t="n">
        <v>30</v>
      </c>
      <c r="F515" s="6" t="n">
        <v>30</v>
      </c>
      <c r="G515" s="9" t="n">
        <f aca="false">IF(MIN(D515,Scenario!$B$12)&gt;MAX(C515,Scenario!$B$11),(MIN(D515,Scenario!$B$12)-MAX(C515,Scenario!$B$11))/60-IF(AND(C515&gt;=Scenario!$B$11,D515&lt;=Scenario!$B$12),E515,0),0)</f>
        <v>450</v>
      </c>
      <c r="H515" s="9" t="n">
        <f aca="false">(D515-C515)/60-E515</f>
        <v>450</v>
      </c>
    </row>
    <row r="516" customFormat="false" ht="15" hidden="false" customHeight="false" outlineLevel="0" collapsed="false">
      <c r="A516" s="6" t="s">
        <v>8419</v>
      </c>
      <c r="B516" s="6" t="s">
        <v>7897</v>
      </c>
      <c r="C516" s="6" t="n">
        <v>1786917600</v>
      </c>
      <c r="D516" s="6" t="n">
        <v>1786946400</v>
      </c>
      <c r="E516" s="6" t="n">
        <v>30</v>
      </c>
      <c r="F516" s="6" t="n">
        <v>30</v>
      </c>
      <c r="G516" s="9" t="n">
        <f aca="false">IF(MIN(D516,Scenario!$B$12)&gt;MAX(C516,Scenario!$B$11),(MIN(D516,Scenario!$B$12)-MAX(C516,Scenario!$B$11))/60-IF(AND(C516&gt;=Scenario!$B$11,D516&lt;=Scenario!$B$12),E516,0),0)</f>
        <v>450</v>
      </c>
      <c r="H516" s="9" t="n">
        <f aca="false">(D516-C516)/60-E516</f>
        <v>450</v>
      </c>
    </row>
    <row r="517" customFormat="false" ht="15" hidden="false" customHeight="false" outlineLevel="0" collapsed="false">
      <c r="A517" s="6" t="s">
        <v>8420</v>
      </c>
      <c r="B517" s="6" t="s">
        <v>7883</v>
      </c>
      <c r="C517" s="6" t="n">
        <v>1786942800</v>
      </c>
      <c r="D517" s="6" t="n">
        <v>1786971600</v>
      </c>
      <c r="E517" s="6" t="n">
        <v>30</v>
      </c>
      <c r="F517" s="6" t="n">
        <v>30</v>
      </c>
      <c r="G517" s="9" t="n">
        <f aca="false">IF(MIN(D517,Scenario!$B$12)&gt;MAX(C517,Scenario!$B$11),(MIN(D517,Scenario!$B$12)-MAX(C517,Scenario!$B$11))/60-IF(AND(C517&gt;=Scenario!$B$11,D517&lt;=Scenario!$B$12),E517,0),0)</f>
        <v>450</v>
      </c>
      <c r="H517" s="9" t="n">
        <f aca="false">(D517-C517)/60-E517</f>
        <v>450</v>
      </c>
    </row>
    <row r="518" customFormat="false" ht="15" hidden="false" customHeight="false" outlineLevel="0" collapsed="false">
      <c r="A518" s="6" t="s">
        <v>8421</v>
      </c>
      <c r="B518" s="6" t="s">
        <v>7884</v>
      </c>
      <c r="C518" s="6" t="n">
        <v>1786942800</v>
      </c>
      <c r="D518" s="6" t="n">
        <v>1786971600</v>
      </c>
      <c r="E518" s="6" t="n">
        <v>30</v>
      </c>
      <c r="F518" s="6" t="n">
        <v>30</v>
      </c>
      <c r="G518" s="9" t="n">
        <f aca="false">IF(MIN(D518,Scenario!$B$12)&gt;MAX(C518,Scenario!$B$11),(MIN(D518,Scenario!$B$12)-MAX(C518,Scenario!$B$11))/60-IF(AND(C518&gt;=Scenario!$B$11,D518&lt;=Scenario!$B$12),E518,0),0)</f>
        <v>450</v>
      </c>
      <c r="H518" s="9" t="n">
        <f aca="false">(D518-C518)/60-E518</f>
        <v>450</v>
      </c>
    </row>
    <row r="519" customFormat="false" ht="15" hidden="false" customHeight="false" outlineLevel="0" collapsed="false">
      <c r="A519" s="6" t="s">
        <v>8422</v>
      </c>
      <c r="B519" s="6" t="s">
        <v>7882</v>
      </c>
      <c r="C519" s="6" t="n">
        <v>1786942800</v>
      </c>
      <c r="D519" s="6" t="n">
        <v>1786971600</v>
      </c>
      <c r="E519" s="6" t="n">
        <v>30</v>
      </c>
      <c r="F519" s="6" t="n">
        <v>30</v>
      </c>
      <c r="G519" s="9" t="n">
        <f aca="false">IF(MIN(D519,Scenario!$B$12)&gt;MAX(C519,Scenario!$B$11),(MIN(D519,Scenario!$B$12)-MAX(C519,Scenario!$B$11))/60-IF(AND(C519&gt;=Scenario!$B$11,D519&lt;=Scenario!$B$12),E519,0),0)</f>
        <v>450</v>
      </c>
      <c r="H519" s="9" t="n">
        <f aca="false">(D519-C519)/60-E519</f>
        <v>450</v>
      </c>
    </row>
    <row r="520" customFormat="false" ht="15" hidden="false" customHeight="false" outlineLevel="0" collapsed="false">
      <c r="A520" s="6" t="s">
        <v>8423</v>
      </c>
      <c r="B520" s="6" t="s">
        <v>7885</v>
      </c>
      <c r="C520" s="6" t="n">
        <v>1786950000</v>
      </c>
      <c r="D520" s="6" t="n">
        <v>1786978800</v>
      </c>
      <c r="E520" s="6" t="n">
        <v>30</v>
      </c>
      <c r="F520" s="6" t="n">
        <v>30</v>
      </c>
      <c r="G520" s="9" t="n">
        <f aca="false">IF(MIN(D520,Scenario!$B$12)&gt;MAX(C520,Scenario!$B$11),(MIN(D520,Scenario!$B$12)-MAX(C520,Scenario!$B$11))/60-IF(AND(C520&gt;=Scenario!$B$11,D520&lt;=Scenario!$B$12),E520,0),0)</f>
        <v>450</v>
      </c>
      <c r="H520" s="9" t="n">
        <f aca="false">(D520-C520)/60-E520</f>
        <v>450</v>
      </c>
    </row>
    <row r="521" customFormat="false" ht="15" hidden="false" customHeight="false" outlineLevel="0" collapsed="false">
      <c r="A521" s="6" t="s">
        <v>8424</v>
      </c>
      <c r="B521" s="6" t="s">
        <v>7886</v>
      </c>
      <c r="C521" s="6" t="n">
        <v>1786950000</v>
      </c>
      <c r="D521" s="6" t="n">
        <v>1786978800</v>
      </c>
      <c r="E521" s="6" t="n">
        <v>30</v>
      </c>
      <c r="F521" s="6" t="n">
        <v>30</v>
      </c>
      <c r="G521" s="9" t="n">
        <f aca="false">IF(MIN(D521,Scenario!$B$12)&gt;MAX(C521,Scenario!$B$11),(MIN(D521,Scenario!$B$12)-MAX(C521,Scenario!$B$11))/60-IF(AND(C521&gt;=Scenario!$B$11,D521&lt;=Scenario!$B$12),E521,0),0)</f>
        <v>450</v>
      </c>
      <c r="H521" s="9" t="n">
        <f aca="false">(D521-C521)/60-E521</f>
        <v>450</v>
      </c>
    </row>
    <row r="522" customFormat="false" ht="15" hidden="false" customHeight="false" outlineLevel="0" collapsed="false">
      <c r="A522" s="6" t="s">
        <v>8425</v>
      </c>
      <c r="B522" s="6" t="s">
        <v>7888</v>
      </c>
      <c r="C522" s="6" t="n">
        <v>1786950000</v>
      </c>
      <c r="D522" s="6" t="n">
        <v>1786971600</v>
      </c>
      <c r="E522" s="6" t="n">
        <v>30</v>
      </c>
      <c r="F522" s="6" t="n">
        <v>30</v>
      </c>
      <c r="G522" s="9" t="n">
        <f aca="false">IF(MIN(D522,Scenario!$B$12)&gt;MAX(C522,Scenario!$B$11),(MIN(D522,Scenario!$B$12)-MAX(C522,Scenario!$B$11))/60-IF(AND(C522&gt;=Scenario!$B$11,D522&lt;=Scenario!$B$12),E522,0),0)</f>
        <v>330</v>
      </c>
      <c r="H522" s="9" t="n">
        <f aca="false">(D522-C522)/60-E522</f>
        <v>330</v>
      </c>
    </row>
    <row r="523" customFormat="false" ht="15" hidden="false" customHeight="false" outlineLevel="0" collapsed="false">
      <c r="A523" s="6" t="s">
        <v>8426</v>
      </c>
      <c r="B523" s="6" t="s">
        <v>7887</v>
      </c>
      <c r="C523" s="6" t="n">
        <v>1786957200</v>
      </c>
      <c r="D523" s="6" t="n">
        <v>1786986000</v>
      </c>
      <c r="E523" s="6" t="n">
        <v>30</v>
      </c>
      <c r="F523" s="6" t="n">
        <v>30</v>
      </c>
      <c r="G523" s="9" t="n">
        <f aca="false">IF(MIN(D523,Scenario!$B$12)&gt;MAX(C523,Scenario!$B$11),(MIN(D523,Scenario!$B$12)-MAX(C523,Scenario!$B$11))/60-IF(AND(C523&gt;=Scenario!$B$11,D523&lt;=Scenario!$B$12),E523,0),0)</f>
        <v>450</v>
      </c>
      <c r="H523" s="9" t="n">
        <f aca="false">(D523-C523)/60-E523</f>
        <v>450</v>
      </c>
    </row>
    <row r="524" customFormat="false" ht="15" hidden="false" customHeight="false" outlineLevel="0" collapsed="false">
      <c r="A524" s="6" t="s">
        <v>8427</v>
      </c>
      <c r="B524" s="6" t="s">
        <v>7889</v>
      </c>
      <c r="C524" s="6" t="n">
        <v>1786957200</v>
      </c>
      <c r="D524" s="6" t="n">
        <v>1786986000</v>
      </c>
      <c r="E524" s="6" t="n">
        <v>30</v>
      </c>
      <c r="F524" s="6" t="n">
        <v>30</v>
      </c>
      <c r="G524" s="9" t="n">
        <f aca="false">IF(MIN(D524,Scenario!$B$12)&gt;MAX(C524,Scenario!$B$11),(MIN(D524,Scenario!$B$12)-MAX(C524,Scenario!$B$11))/60-IF(AND(C524&gt;=Scenario!$B$11,D524&lt;=Scenario!$B$12),E524,0),0)</f>
        <v>450</v>
      </c>
      <c r="H524" s="9" t="n">
        <f aca="false">(D524-C524)/60-E524</f>
        <v>450</v>
      </c>
    </row>
    <row r="525" customFormat="false" ht="15" hidden="false" customHeight="false" outlineLevel="0" collapsed="false">
      <c r="A525" s="6" t="s">
        <v>8428</v>
      </c>
      <c r="B525" s="6" t="s">
        <v>7891</v>
      </c>
      <c r="C525" s="6" t="n">
        <v>1786968000</v>
      </c>
      <c r="D525" s="6" t="n">
        <v>1786996800</v>
      </c>
      <c r="E525" s="6" t="n">
        <v>30</v>
      </c>
      <c r="F525" s="6" t="n">
        <v>30</v>
      </c>
      <c r="G525" s="9" t="n">
        <f aca="false">IF(MIN(D525,Scenario!$B$12)&gt;MAX(C525,Scenario!$B$11),(MIN(D525,Scenario!$B$12)-MAX(C525,Scenario!$B$11))/60-IF(AND(C525&gt;=Scenario!$B$11,D525&lt;=Scenario!$B$12),E525,0),0)</f>
        <v>450</v>
      </c>
      <c r="H525" s="9" t="n">
        <f aca="false">(D525-C525)/60-E525</f>
        <v>450</v>
      </c>
    </row>
    <row r="526" customFormat="false" ht="15" hidden="false" customHeight="false" outlineLevel="0" collapsed="false">
      <c r="A526" s="6" t="s">
        <v>8429</v>
      </c>
      <c r="B526" s="6" t="s">
        <v>7890</v>
      </c>
      <c r="C526" s="6" t="n">
        <v>1786968000</v>
      </c>
      <c r="D526" s="6" t="n">
        <v>1786996800</v>
      </c>
      <c r="E526" s="6" t="n">
        <v>30</v>
      </c>
      <c r="F526" s="6" t="n">
        <v>30</v>
      </c>
      <c r="G526" s="9" t="n">
        <f aca="false">IF(MIN(D526,Scenario!$B$12)&gt;MAX(C526,Scenario!$B$11),(MIN(D526,Scenario!$B$12)-MAX(C526,Scenario!$B$11))/60-IF(AND(C526&gt;=Scenario!$B$11,D526&lt;=Scenario!$B$12),E526,0),0)</f>
        <v>450</v>
      </c>
      <c r="H526" s="9" t="n">
        <f aca="false">(D526-C526)/60-E526</f>
        <v>450</v>
      </c>
    </row>
    <row r="527" customFormat="false" ht="15" hidden="false" customHeight="false" outlineLevel="0" collapsed="false">
      <c r="A527" s="6" t="s">
        <v>8430</v>
      </c>
      <c r="B527" s="6" t="s">
        <v>7892</v>
      </c>
      <c r="C527" s="6" t="n">
        <v>1786968000</v>
      </c>
      <c r="D527" s="6" t="n">
        <v>1786996800</v>
      </c>
      <c r="E527" s="6" t="n">
        <v>30</v>
      </c>
      <c r="F527" s="6" t="n">
        <v>30</v>
      </c>
      <c r="G527" s="9" t="n">
        <f aca="false">IF(MIN(D527,Scenario!$B$12)&gt;MAX(C527,Scenario!$B$11),(MIN(D527,Scenario!$B$12)-MAX(C527,Scenario!$B$11))/60-IF(AND(C527&gt;=Scenario!$B$11,D527&lt;=Scenario!$B$12),E527,0),0)</f>
        <v>450</v>
      </c>
      <c r="H527" s="9" t="n">
        <f aca="false">(D527-C527)/60-E527</f>
        <v>450</v>
      </c>
    </row>
    <row r="528" customFormat="false" ht="15" hidden="false" customHeight="false" outlineLevel="0" collapsed="false">
      <c r="A528" s="6" t="s">
        <v>8431</v>
      </c>
      <c r="B528" s="6" t="s">
        <v>7893</v>
      </c>
      <c r="C528" s="6" t="n">
        <v>1786982400</v>
      </c>
      <c r="D528" s="6" t="n">
        <v>1787011200</v>
      </c>
      <c r="E528" s="6" t="n">
        <v>30</v>
      </c>
      <c r="F528" s="6" t="n">
        <v>30</v>
      </c>
      <c r="G528" s="9" t="n">
        <f aca="false">IF(MIN(D528,Scenario!$B$12)&gt;MAX(C528,Scenario!$B$11),(MIN(D528,Scenario!$B$12)-MAX(C528,Scenario!$B$11))/60-IF(AND(C528&gt;=Scenario!$B$11,D528&lt;=Scenario!$B$12),E528,0),0)</f>
        <v>450</v>
      </c>
      <c r="H528" s="9" t="n">
        <f aca="false">(D528-C528)/60-E528</f>
        <v>450</v>
      </c>
    </row>
    <row r="529" customFormat="false" ht="15" hidden="false" customHeight="false" outlineLevel="0" collapsed="false">
      <c r="A529" s="6" t="s">
        <v>8432</v>
      </c>
      <c r="B529" s="6" t="s">
        <v>7895</v>
      </c>
      <c r="C529" s="6" t="n">
        <v>1786982400</v>
      </c>
      <c r="D529" s="6" t="n">
        <v>1787011200</v>
      </c>
      <c r="E529" s="6" t="n">
        <v>30</v>
      </c>
      <c r="F529" s="6" t="n">
        <v>30</v>
      </c>
      <c r="G529" s="9" t="n">
        <f aca="false">IF(MIN(D529,Scenario!$B$12)&gt;MAX(C529,Scenario!$B$11),(MIN(D529,Scenario!$B$12)-MAX(C529,Scenario!$B$11))/60-IF(AND(C529&gt;=Scenario!$B$11,D529&lt;=Scenario!$B$12),E529,0),0)</f>
        <v>450</v>
      </c>
      <c r="H529" s="9" t="n">
        <f aca="false">(D529-C529)/60-E529</f>
        <v>450</v>
      </c>
    </row>
    <row r="530" customFormat="false" ht="15" hidden="false" customHeight="false" outlineLevel="0" collapsed="false">
      <c r="A530" s="6" t="s">
        <v>8433</v>
      </c>
      <c r="B530" s="6" t="s">
        <v>7894</v>
      </c>
      <c r="C530" s="6" t="n">
        <v>1786982400</v>
      </c>
      <c r="D530" s="6" t="n">
        <v>1787011200</v>
      </c>
      <c r="E530" s="6" t="n">
        <v>30</v>
      </c>
      <c r="F530" s="6" t="n">
        <v>30</v>
      </c>
      <c r="G530" s="9" t="n">
        <f aca="false">IF(MIN(D530,Scenario!$B$12)&gt;MAX(C530,Scenario!$B$11),(MIN(D530,Scenario!$B$12)-MAX(C530,Scenario!$B$11))/60-IF(AND(C530&gt;=Scenario!$B$11,D530&lt;=Scenario!$B$12),E530,0),0)</f>
        <v>450</v>
      </c>
      <c r="H530" s="9" t="n">
        <f aca="false">(D530-C530)/60-E530</f>
        <v>450</v>
      </c>
    </row>
    <row r="531" customFormat="false" ht="15" hidden="false" customHeight="false" outlineLevel="0" collapsed="false">
      <c r="A531" s="6" t="s">
        <v>8434</v>
      </c>
      <c r="B531" s="6" t="s">
        <v>7896</v>
      </c>
      <c r="C531" s="6" t="n">
        <v>1786989600</v>
      </c>
      <c r="D531" s="6" t="n">
        <v>1787018400</v>
      </c>
      <c r="E531" s="6" t="n">
        <v>30</v>
      </c>
      <c r="F531" s="6" t="n">
        <v>30</v>
      </c>
      <c r="G531" s="9" t="n">
        <f aca="false">IF(MIN(D531,Scenario!$B$12)&gt;MAX(C531,Scenario!$B$11),(MIN(D531,Scenario!$B$12)-MAX(C531,Scenario!$B$11))/60-IF(AND(C531&gt;=Scenario!$B$11,D531&lt;=Scenario!$B$12),E531,0),0)</f>
        <v>450</v>
      </c>
      <c r="H531" s="9" t="n">
        <f aca="false">(D531-C531)/60-E531</f>
        <v>450</v>
      </c>
    </row>
    <row r="532" customFormat="false" ht="15" hidden="false" customHeight="false" outlineLevel="0" collapsed="false">
      <c r="A532" s="6" t="s">
        <v>8435</v>
      </c>
      <c r="B532" s="6" t="s">
        <v>7897</v>
      </c>
      <c r="C532" s="6" t="n">
        <v>1786989600</v>
      </c>
      <c r="D532" s="6" t="n">
        <v>1787018400</v>
      </c>
      <c r="E532" s="6" t="n">
        <v>30</v>
      </c>
      <c r="F532" s="6" t="n">
        <v>30</v>
      </c>
      <c r="G532" s="9" t="n">
        <f aca="false">IF(MIN(D532,Scenario!$B$12)&gt;MAX(C532,Scenario!$B$11),(MIN(D532,Scenario!$B$12)-MAX(C532,Scenario!$B$11))/60-IF(AND(C532&gt;=Scenario!$B$11,D532&lt;=Scenario!$B$12),E532,0),0)</f>
        <v>450</v>
      </c>
      <c r="H532" s="9" t="n">
        <f aca="false">(D532-C532)/60-E532</f>
        <v>450</v>
      </c>
    </row>
    <row r="533" customFormat="false" ht="15" hidden="false" customHeight="false" outlineLevel="0" collapsed="false">
      <c r="A533" s="6" t="s">
        <v>8436</v>
      </c>
      <c r="B533" s="6" t="s">
        <v>7883</v>
      </c>
      <c r="C533" s="6" t="n">
        <v>1787029200</v>
      </c>
      <c r="D533" s="6" t="n">
        <v>1787058000</v>
      </c>
      <c r="E533" s="6" t="n">
        <v>30</v>
      </c>
      <c r="F533" s="6" t="n">
        <v>30</v>
      </c>
      <c r="G533" s="9" t="n">
        <f aca="false">IF(MIN(D533,Scenario!$B$12)&gt;MAX(C533,Scenario!$B$11),(MIN(D533,Scenario!$B$12)-MAX(C533,Scenario!$B$11))/60-IF(AND(C533&gt;=Scenario!$B$11,D533&lt;=Scenario!$B$12),E533,0),0)</f>
        <v>450</v>
      </c>
      <c r="H533" s="9" t="n">
        <f aca="false">(D533-C533)/60-E533</f>
        <v>450</v>
      </c>
    </row>
    <row r="534" customFormat="false" ht="15" hidden="false" customHeight="false" outlineLevel="0" collapsed="false">
      <c r="A534" s="6" t="s">
        <v>8437</v>
      </c>
      <c r="B534" s="6" t="s">
        <v>7884</v>
      </c>
      <c r="C534" s="6" t="n">
        <v>1787029200</v>
      </c>
      <c r="D534" s="6" t="n">
        <v>1787058000</v>
      </c>
      <c r="E534" s="6" t="n">
        <v>30</v>
      </c>
      <c r="F534" s="6" t="n">
        <v>30</v>
      </c>
      <c r="G534" s="9" t="n">
        <f aca="false">IF(MIN(D534,Scenario!$B$12)&gt;MAX(C534,Scenario!$B$11),(MIN(D534,Scenario!$B$12)-MAX(C534,Scenario!$B$11))/60-IF(AND(C534&gt;=Scenario!$B$11,D534&lt;=Scenario!$B$12),E534,0),0)</f>
        <v>450</v>
      </c>
      <c r="H534" s="9" t="n">
        <f aca="false">(D534-C534)/60-E534</f>
        <v>450</v>
      </c>
    </row>
    <row r="535" customFormat="false" ht="15" hidden="false" customHeight="false" outlineLevel="0" collapsed="false">
      <c r="A535" s="6" t="s">
        <v>8438</v>
      </c>
      <c r="B535" s="6" t="s">
        <v>7882</v>
      </c>
      <c r="C535" s="6" t="n">
        <v>1787029200</v>
      </c>
      <c r="D535" s="6" t="n">
        <v>1787058000</v>
      </c>
      <c r="E535" s="6" t="n">
        <v>30</v>
      </c>
      <c r="F535" s="6" t="n">
        <v>30</v>
      </c>
      <c r="G535" s="9" t="n">
        <f aca="false">IF(MIN(D535,Scenario!$B$12)&gt;MAX(C535,Scenario!$B$11),(MIN(D535,Scenario!$B$12)-MAX(C535,Scenario!$B$11))/60-IF(AND(C535&gt;=Scenario!$B$11,D535&lt;=Scenario!$B$12),E535,0),0)</f>
        <v>450</v>
      </c>
      <c r="H535" s="9" t="n">
        <f aca="false">(D535-C535)/60-E535</f>
        <v>450</v>
      </c>
    </row>
    <row r="536" customFormat="false" ht="15" hidden="false" customHeight="false" outlineLevel="0" collapsed="false">
      <c r="A536" s="6" t="s">
        <v>8439</v>
      </c>
      <c r="B536" s="6" t="s">
        <v>7898</v>
      </c>
      <c r="C536" s="6" t="n">
        <v>1787036400</v>
      </c>
      <c r="D536" s="6" t="n">
        <v>1787065200</v>
      </c>
      <c r="E536" s="6" t="n">
        <v>30</v>
      </c>
      <c r="F536" s="6" t="n">
        <v>30</v>
      </c>
      <c r="G536" s="9" t="n">
        <f aca="false">IF(MIN(D536,Scenario!$B$12)&gt;MAX(C536,Scenario!$B$11),(MIN(D536,Scenario!$B$12)-MAX(C536,Scenario!$B$11))/60-IF(AND(C536&gt;=Scenario!$B$11,D536&lt;=Scenario!$B$12),E536,0),0)</f>
        <v>450</v>
      </c>
      <c r="H536" s="9" t="n">
        <f aca="false">(D536-C536)/60-E536</f>
        <v>450</v>
      </c>
    </row>
    <row r="537" customFormat="false" ht="15" hidden="false" customHeight="false" outlineLevel="0" collapsed="false">
      <c r="A537" s="6" t="s">
        <v>8440</v>
      </c>
      <c r="B537" s="6" t="s">
        <v>7885</v>
      </c>
      <c r="C537" s="6" t="n">
        <v>1787036400</v>
      </c>
      <c r="D537" s="6" t="n">
        <v>1787065200</v>
      </c>
      <c r="E537" s="6" t="n">
        <v>30</v>
      </c>
      <c r="F537" s="6" t="n">
        <v>30</v>
      </c>
      <c r="G537" s="9" t="n">
        <f aca="false">IF(MIN(D537,Scenario!$B$12)&gt;MAX(C537,Scenario!$B$11),(MIN(D537,Scenario!$B$12)-MAX(C537,Scenario!$B$11))/60-IF(AND(C537&gt;=Scenario!$B$11,D537&lt;=Scenario!$B$12),E537,0),0)</f>
        <v>450</v>
      </c>
      <c r="H537" s="9" t="n">
        <f aca="false">(D537-C537)/60-E537</f>
        <v>450</v>
      </c>
    </row>
    <row r="538" customFormat="false" ht="15" hidden="false" customHeight="false" outlineLevel="0" collapsed="false">
      <c r="A538" s="6" t="s">
        <v>8441</v>
      </c>
      <c r="B538" s="6" t="s">
        <v>7886</v>
      </c>
      <c r="C538" s="6" t="n">
        <v>1787036400</v>
      </c>
      <c r="D538" s="6" t="n">
        <v>1787065200</v>
      </c>
      <c r="E538" s="6" t="n">
        <v>30</v>
      </c>
      <c r="F538" s="6" t="n">
        <v>30</v>
      </c>
      <c r="G538" s="9" t="n">
        <f aca="false">IF(MIN(D538,Scenario!$B$12)&gt;MAX(C538,Scenario!$B$11),(MIN(D538,Scenario!$B$12)-MAX(C538,Scenario!$B$11))/60-IF(AND(C538&gt;=Scenario!$B$11,D538&lt;=Scenario!$B$12),E538,0),0)</f>
        <v>450</v>
      </c>
      <c r="H538" s="9" t="n">
        <f aca="false">(D538-C538)/60-E538</f>
        <v>450</v>
      </c>
    </row>
    <row r="539" customFormat="false" ht="15" hidden="false" customHeight="false" outlineLevel="0" collapsed="false">
      <c r="A539" s="6" t="s">
        <v>8442</v>
      </c>
      <c r="B539" s="6" t="s">
        <v>7888</v>
      </c>
      <c r="C539" s="6" t="n">
        <v>1787036400</v>
      </c>
      <c r="D539" s="6" t="n">
        <v>1787058000</v>
      </c>
      <c r="E539" s="6" t="n">
        <v>30</v>
      </c>
      <c r="F539" s="6" t="n">
        <v>30</v>
      </c>
      <c r="G539" s="9" t="n">
        <f aca="false">IF(MIN(D539,Scenario!$B$12)&gt;MAX(C539,Scenario!$B$11),(MIN(D539,Scenario!$B$12)-MAX(C539,Scenario!$B$11))/60-IF(AND(C539&gt;=Scenario!$B$11,D539&lt;=Scenario!$B$12),E539,0),0)</f>
        <v>330</v>
      </c>
      <c r="H539" s="9" t="n">
        <f aca="false">(D539-C539)/60-E539</f>
        <v>330</v>
      </c>
    </row>
    <row r="540" customFormat="false" ht="15" hidden="false" customHeight="false" outlineLevel="0" collapsed="false">
      <c r="A540" s="6" t="s">
        <v>8443</v>
      </c>
      <c r="B540" s="6" t="s">
        <v>7887</v>
      </c>
      <c r="C540" s="6" t="n">
        <v>1787043600</v>
      </c>
      <c r="D540" s="6" t="n">
        <v>1787072400</v>
      </c>
      <c r="E540" s="6" t="n">
        <v>30</v>
      </c>
      <c r="F540" s="6" t="n">
        <v>30</v>
      </c>
      <c r="G540" s="9" t="n">
        <f aca="false">IF(MIN(D540,Scenario!$B$12)&gt;MAX(C540,Scenario!$B$11),(MIN(D540,Scenario!$B$12)-MAX(C540,Scenario!$B$11))/60-IF(AND(C540&gt;=Scenario!$B$11,D540&lt;=Scenario!$B$12),E540,0),0)</f>
        <v>450</v>
      </c>
      <c r="H540" s="9" t="n">
        <f aca="false">(D540-C540)/60-E540</f>
        <v>450</v>
      </c>
    </row>
    <row r="541" customFormat="false" ht="15" hidden="false" customHeight="false" outlineLevel="0" collapsed="false">
      <c r="A541" s="6" t="s">
        <v>8444</v>
      </c>
      <c r="B541" s="6" t="s">
        <v>7889</v>
      </c>
      <c r="C541" s="6" t="n">
        <v>1787043600</v>
      </c>
      <c r="D541" s="6" t="n">
        <v>1787072400</v>
      </c>
      <c r="E541" s="6" t="n">
        <v>30</v>
      </c>
      <c r="F541" s="6" t="n">
        <v>30</v>
      </c>
      <c r="G541" s="9" t="n">
        <f aca="false">IF(MIN(D541,Scenario!$B$12)&gt;MAX(C541,Scenario!$B$11),(MIN(D541,Scenario!$B$12)-MAX(C541,Scenario!$B$11))/60-IF(AND(C541&gt;=Scenario!$B$11,D541&lt;=Scenario!$B$12),E541,0),0)</f>
        <v>450</v>
      </c>
      <c r="H541" s="9" t="n">
        <f aca="false">(D541-C541)/60-E541</f>
        <v>450</v>
      </c>
    </row>
    <row r="542" customFormat="false" ht="15" hidden="false" customHeight="false" outlineLevel="0" collapsed="false">
      <c r="A542" s="6" t="s">
        <v>8445</v>
      </c>
      <c r="B542" s="6" t="s">
        <v>7891</v>
      </c>
      <c r="C542" s="6" t="n">
        <v>1787054400</v>
      </c>
      <c r="D542" s="6" t="n">
        <v>1787083200</v>
      </c>
      <c r="E542" s="6" t="n">
        <v>30</v>
      </c>
      <c r="F542" s="6" t="n">
        <v>30</v>
      </c>
      <c r="G542" s="9" t="n">
        <f aca="false">IF(MIN(D542,Scenario!$B$12)&gt;MAX(C542,Scenario!$B$11),(MIN(D542,Scenario!$B$12)-MAX(C542,Scenario!$B$11))/60-IF(AND(C542&gt;=Scenario!$B$11,D542&lt;=Scenario!$B$12),E542,0),0)</f>
        <v>450</v>
      </c>
      <c r="H542" s="9" t="n">
        <f aca="false">(D542-C542)/60-E542</f>
        <v>450</v>
      </c>
    </row>
    <row r="543" customFormat="false" ht="15" hidden="false" customHeight="false" outlineLevel="0" collapsed="false">
      <c r="A543" s="6" t="s">
        <v>8446</v>
      </c>
      <c r="B543" s="6" t="s">
        <v>7890</v>
      </c>
      <c r="C543" s="6" t="n">
        <v>1787054400</v>
      </c>
      <c r="D543" s="6" t="n">
        <v>1787083200</v>
      </c>
      <c r="E543" s="6" t="n">
        <v>30</v>
      </c>
      <c r="F543" s="6" t="n">
        <v>30</v>
      </c>
      <c r="G543" s="9" t="n">
        <f aca="false">IF(MIN(D543,Scenario!$B$12)&gt;MAX(C543,Scenario!$B$11),(MIN(D543,Scenario!$B$12)-MAX(C543,Scenario!$B$11))/60-IF(AND(C543&gt;=Scenario!$B$11,D543&lt;=Scenario!$B$12),E543,0),0)</f>
        <v>450</v>
      </c>
      <c r="H543" s="9" t="n">
        <f aca="false">(D543-C543)/60-E543</f>
        <v>450</v>
      </c>
    </row>
    <row r="544" customFormat="false" ht="15" hidden="false" customHeight="false" outlineLevel="0" collapsed="false">
      <c r="A544" s="6" t="s">
        <v>8447</v>
      </c>
      <c r="B544" s="6" t="s">
        <v>7892</v>
      </c>
      <c r="C544" s="6" t="n">
        <v>1787054400</v>
      </c>
      <c r="D544" s="6" t="n">
        <v>1787083200</v>
      </c>
      <c r="E544" s="6" t="n">
        <v>30</v>
      </c>
      <c r="F544" s="6" t="n">
        <v>30</v>
      </c>
      <c r="G544" s="9" t="n">
        <f aca="false">IF(MIN(D544,Scenario!$B$12)&gt;MAX(C544,Scenario!$B$11),(MIN(D544,Scenario!$B$12)-MAX(C544,Scenario!$B$11))/60-IF(AND(C544&gt;=Scenario!$B$11,D544&lt;=Scenario!$B$12),E544,0),0)</f>
        <v>450</v>
      </c>
      <c r="H544" s="9" t="n">
        <f aca="false">(D544-C544)/60-E544</f>
        <v>450</v>
      </c>
    </row>
    <row r="545" customFormat="false" ht="15" hidden="false" customHeight="false" outlineLevel="0" collapsed="false">
      <c r="A545" s="6" t="s">
        <v>8448</v>
      </c>
      <c r="B545" s="6" t="s">
        <v>7899</v>
      </c>
      <c r="C545" s="6" t="n">
        <v>1787068800</v>
      </c>
      <c r="D545" s="6" t="n">
        <v>1787090400</v>
      </c>
      <c r="E545" s="6" t="n">
        <v>30</v>
      </c>
      <c r="F545" s="6" t="n">
        <v>30</v>
      </c>
      <c r="G545" s="9" t="n">
        <f aca="false">IF(MIN(D545,Scenario!$B$12)&gt;MAX(C545,Scenario!$B$11),(MIN(D545,Scenario!$B$12)-MAX(C545,Scenario!$B$11))/60-IF(AND(C545&gt;=Scenario!$B$11,D545&lt;=Scenario!$B$12),E545,0),0)</f>
        <v>330</v>
      </c>
      <c r="H545" s="9" t="n">
        <f aca="false">(D545-C545)/60-E545</f>
        <v>330</v>
      </c>
    </row>
    <row r="546" customFormat="false" ht="15" hidden="false" customHeight="false" outlineLevel="0" collapsed="false">
      <c r="A546" s="6" t="s">
        <v>8449</v>
      </c>
      <c r="B546" s="6" t="s">
        <v>7893</v>
      </c>
      <c r="C546" s="6" t="n">
        <v>1787068800</v>
      </c>
      <c r="D546" s="6" t="n">
        <v>1787097600</v>
      </c>
      <c r="E546" s="6" t="n">
        <v>30</v>
      </c>
      <c r="F546" s="6" t="n">
        <v>30</v>
      </c>
      <c r="G546" s="9" t="n">
        <f aca="false">IF(MIN(D546,Scenario!$B$12)&gt;MAX(C546,Scenario!$B$11),(MIN(D546,Scenario!$B$12)-MAX(C546,Scenario!$B$11))/60-IF(AND(C546&gt;=Scenario!$B$11,D546&lt;=Scenario!$B$12),E546,0),0)</f>
        <v>450</v>
      </c>
      <c r="H546" s="9" t="n">
        <f aca="false">(D546-C546)/60-E546</f>
        <v>450</v>
      </c>
    </row>
    <row r="547" customFormat="false" ht="15" hidden="false" customHeight="false" outlineLevel="0" collapsed="false">
      <c r="A547" s="6" t="s">
        <v>8450</v>
      </c>
      <c r="B547" s="6" t="s">
        <v>7895</v>
      </c>
      <c r="C547" s="6" t="n">
        <v>1787068800</v>
      </c>
      <c r="D547" s="6" t="n">
        <v>1787097600</v>
      </c>
      <c r="E547" s="6" t="n">
        <v>30</v>
      </c>
      <c r="F547" s="6" t="n">
        <v>30</v>
      </c>
      <c r="G547" s="9" t="n">
        <f aca="false">IF(MIN(D547,Scenario!$B$12)&gt;MAX(C547,Scenario!$B$11),(MIN(D547,Scenario!$B$12)-MAX(C547,Scenario!$B$11))/60-IF(AND(C547&gt;=Scenario!$B$11,D547&lt;=Scenario!$B$12),E547,0),0)</f>
        <v>450</v>
      </c>
      <c r="H547" s="9" t="n">
        <f aca="false">(D547-C547)/60-E547</f>
        <v>450</v>
      </c>
    </row>
    <row r="548" customFormat="false" ht="15" hidden="false" customHeight="false" outlineLevel="0" collapsed="false">
      <c r="A548" s="6" t="s">
        <v>8451</v>
      </c>
      <c r="B548" s="6" t="s">
        <v>7894</v>
      </c>
      <c r="C548" s="6" t="n">
        <v>1787068800</v>
      </c>
      <c r="D548" s="6" t="n">
        <v>1787097600</v>
      </c>
      <c r="E548" s="6" t="n">
        <v>30</v>
      </c>
      <c r="F548" s="6" t="n">
        <v>30</v>
      </c>
      <c r="G548" s="9" t="n">
        <f aca="false">IF(MIN(D548,Scenario!$B$12)&gt;MAX(C548,Scenario!$B$11),(MIN(D548,Scenario!$B$12)-MAX(C548,Scenario!$B$11))/60-IF(AND(C548&gt;=Scenario!$B$11,D548&lt;=Scenario!$B$12),E548,0),0)</f>
        <v>450</v>
      </c>
      <c r="H548" s="9" t="n">
        <f aca="false">(D548-C548)/60-E548</f>
        <v>450</v>
      </c>
    </row>
    <row r="549" customFormat="false" ht="15" hidden="false" customHeight="false" outlineLevel="0" collapsed="false">
      <c r="A549" s="6" t="s">
        <v>8452</v>
      </c>
      <c r="B549" s="6" t="s">
        <v>7896</v>
      </c>
      <c r="C549" s="6" t="n">
        <v>1787076000</v>
      </c>
      <c r="D549" s="6" t="n">
        <v>1787104800</v>
      </c>
      <c r="E549" s="6" t="n">
        <v>30</v>
      </c>
      <c r="F549" s="6" t="n">
        <v>30</v>
      </c>
      <c r="G549" s="9" t="n">
        <f aca="false">IF(MIN(D549,Scenario!$B$12)&gt;MAX(C549,Scenario!$B$11),(MIN(D549,Scenario!$B$12)-MAX(C549,Scenario!$B$11))/60-IF(AND(C549&gt;=Scenario!$B$11,D549&lt;=Scenario!$B$12),E549,0),0)</f>
        <v>450</v>
      </c>
      <c r="H549" s="9" t="n">
        <f aca="false">(D549-C549)/60-E549</f>
        <v>450</v>
      </c>
    </row>
    <row r="550" customFormat="false" ht="15" hidden="false" customHeight="false" outlineLevel="0" collapsed="false">
      <c r="A550" s="6" t="s">
        <v>8453</v>
      </c>
      <c r="B550" s="6" t="s">
        <v>7897</v>
      </c>
      <c r="C550" s="6" t="n">
        <v>1787076000</v>
      </c>
      <c r="D550" s="6" t="n">
        <v>1787104800</v>
      </c>
      <c r="E550" s="6" t="n">
        <v>30</v>
      </c>
      <c r="F550" s="6" t="n">
        <v>30</v>
      </c>
      <c r="G550" s="9" t="n">
        <f aca="false">IF(MIN(D550,Scenario!$B$12)&gt;MAX(C550,Scenario!$B$11),(MIN(D550,Scenario!$B$12)-MAX(C550,Scenario!$B$11))/60-IF(AND(C550&gt;=Scenario!$B$11,D550&lt;=Scenario!$B$12),E550,0),0)</f>
        <v>450</v>
      </c>
      <c r="H550" s="9" t="n">
        <f aca="false">(D550-C550)/60-E550</f>
        <v>450</v>
      </c>
    </row>
    <row r="551" customFormat="false" ht="15" hidden="false" customHeight="false" outlineLevel="0" collapsed="false">
      <c r="A551" s="6" t="s">
        <v>8454</v>
      </c>
      <c r="B551" s="6" t="s">
        <v>7883</v>
      </c>
      <c r="C551" s="6" t="n">
        <v>1787115600</v>
      </c>
      <c r="D551" s="6" t="n">
        <v>1787144400</v>
      </c>
      <c r="E551" s="6" t="n">
        <v>30</v>
      </c>
      <c r="F551" s="6" t="n">
        <v>30</v>
      </c>
      <c r="G551" s="9" t="n">
        <f aca="false">IF(MIN(D551,Scenario!$B$12)&gt;MAX(C551,Scenario!$B$11),(MIN(D551,Scenario!$B$12)-MAX(C551,Scenario!$B$11))/60-IF(AND(C551&gt;=Scenario!$B$11,D551&lt;=Scenario!$B$12),E551,0),0)</f>
        <v>450</v>
      </c>
      <c r="H551" s="9" t="n">
        <f aca="false">(D551-C551)/60-E551</f>
        <v>450</v>
      </c>
    </row>
    <row r="552" customFormat="false" ht="15" hidden="false" customHeight="false" outlineLevel="0" collapsed="false">
      <c r="A552" s="6" t="s">
        <v>8455</v>
      </c>
      <c r="B552" s="6" t="s">
        <v>7884</v>
      </c>
      <c r="C552" s="6" t="n">
        <v>1787115600</v>
      </c>
      <c r="D552" s="6" t="n">
        <v>1787144400</v>
      </c>
      <c r="E552" s="6" t="n">
        <v>30</v>
      </c>
      <c r="F552" s="6" t="n">
        <v>30</v>
      </c>
      <c r="G552" s="9" t="n">
        <f aca="false">IF(MIN(D552,Scenario!$B$12)&gt;MAX(C552,Scenario!$B$11),(MIN(D552,Scenario!$B$12)-MAX(C552,Scenario!$B$11))/60-IF(AND(C552&gt;=Scenario!$B$11,D552&lt;=Scenario!$B$12),E552,0),0)</f>
        <v>450</v>
      </c>
      <c r="H552" s="9" t="n">
        <f aca="false">(D552-C552)/60-E552</f>
        <v>450</v>
      </c>
    </row>
    <row r="553" customFormat="false" ht="15" hidden="false" customHeight="false" outlineLevel="0" collapsed="false">
      <c r="A553" s="6" t="s">
        <v>8456</v>
      </c>
      <c r="B553" s="6" t="s">
        <v>7882</v>
      </c>
      <c r="C553" s="6" t="n">
        <v>1787115600</v>
      </c>
      <c r="D553" s="6" t="n">
        <v>1787144400</v>
      </c>
      <c r="E553" s="6" t="n">
        <v>30</v>
      </c>
      <c r="F553" s="6" t="n">
        <v>30</v>
      </c>
      <c r="G553" s="9" t="n">
        <f aca="false">IF(MIN(D553,Scenario!$B$12)&gt;MAX(C553,Scenario!$B$11),(MIN(D553,Scenario!$B$12)-MAX(C553,Scenario!$B$11))/60-IF(AND(C553&gt;=Scenario!$B$11,D553&lt;=Scenario!$B$12),E553,0),0)</f>
        <v>450</v>
      </c>
      <c r="H553" s="9" t="n">
        <f aca="false">(D553-C553)/60-E553</f>
        <v>450</v>
      </c>
    </row>
    <row r="554" customFormat="false" ht="15" hidden="false" customHeight="false" outlineLevel="0" collapsed="false">
      <c r="A554" s="6" t="s">
        <v>8457</v>
      </c>
      <c r="B554" s="6" t="s">
        <v>7898</v>
      </c>
      <c r="C554" s="6" t="n">
        <v>1787122800</v>
      </c>
      <c r="D554" s="6" t="n">
        <v>1787151600</v>
      </c>
      <c r="E554" s="6" t="n">
        <v>30</v>
      </c>
      <c r="F554" s="6" t="n">
        <v>30</v>
      </c>
      <c r="G554" s="9" t="n">
        <f aca="false">IF(MIN(D554,Scenario!$B$12)&gt;MAX(C554,Scenario!$B$11),(MIN(D554,Scenario!$B$12)-MAX(C554,Scenario!$B$11))/60-IF(AND(C554&gt;=Scenario!$B$11,D554&lt;=Scenario!$B$12),E554,0),0)</f>
        <v>450</v>
      </c>
      <c r="H554" s="9" t="n">
        <f aca="false">(D554-C554)/60-E554</f>
        <v>450</v>
      </c>
    </row>
    <row r="555" customFormat="false" ht="15" hidden="false" customHeight="false" outlineLevel="0" collapsed="false">
      <c r="A555" s="6" t="s">
        <v>8458</v>
      </c>
      <c r="B555" s="6" t="s">
        <v>7885</v>
      </c>
      <c r="C555" s="6" t="n">
        <v>1787122800</v>
      </c>
      <c r="D555" s="6" t="n">
        <v>1787151600</v>
      </c>
      <c r="E555" s="6" t="n">
        <v>30</v>
      </c>
      <c r="F555" s="6" t="n">
        <v>30</v>
      </c>
      <c r="G555" s="9" t="n">
        <f aca="false">IF(MIN(D555,Scenario!$B$12)&gt;MAX(C555,Scenario!$B$11),(MIN(D555,Scenario!$B$12)-MAX(C555,Scenario!$B$11))/60-IF(AND(C555&gt;=Scenario!$B$11,D555&lt;=Scenario!$B$12),E555,0),0)</f>
        <v>450</v>
      </c>
      <c r="H555" s="9" t="n">
        <f aca="false">(D555-C555)/60-E555</f>
        <v>450</v>
      </c>
    </row>
    <row r="556" customFormat="false" ht="15" hidden="false" customHeight="false" outlineLevel="0" collapsed="false">
      <c r="A556" s="6" t="s">
        <v>8459</v>
      </c>
      <c r="B556" s="6" t="s">
        <v>7886</v>
      </c>
      <c r="C556" s="6" t="n">
        <v>1787122800</v>
      </c>
      <c r="D556" s="6" t="n">
        <v>1787151600</v>
      </c>
      <c r="E556" s="6" t="n">
        <v>30</v>
      </c>
      <c r="F556" s="6" t="n">
        <v>30</v>
      </c>
      <c r="G556" s="9" t="n">
        <f aca="false">IF(MIN(D556,Scenario!$B$12)&gt;MAX(C556,Scenario!$B$11),(MIN(D556,Scenario!$B$12)-MAX(C556,Scenario!$B$11))/60-IF(AND(C556&gt;=Scenario!$B$11,D556&lt;=Scenario!$B$12),E556,0),0)</f>
        <v>450</v>
      </c>
      <c r="H556" s="9" t="n">
        <f aca="false">(D556-C556)/60-E556</f>
        <v>450</v>
      </c>
    </row>
    <row r="557" customFormat="false" ht="15" hidden="false" customHeight="false" outlineLevel="0" collapsed="false">
      <c r="A557" s="6" t="s">
        <v>8460</v>
      </c>
      <c r="B557" s="6" t="s">
        <v>7888</v>
      </c>
      <c r="C557" s="6" t="n">
        <v>1787122800</v>
      </c>
      <c r="D557" s="6" t="n">
        <v>1787144400</v>
      </c>
      <c r="E557" s="6" t="n">
        <v>30</v>
      </c>
      <c r="F557" s="6" t="n">
        <v>30</v>
      </c>
      <c r="G557" s="9" t="n">
        <f aca="false">IF(MIN(D557,Scenario!$B$12)&gt;MAX(C557,Scenario!$B$11),(MIN(D557,Scenario!$B$12)-MAX(C557,Scenario!$B$11))/60-IF(AND(C557&gt;=Scenario!$B$11,D557&lt;=Scenario!$B$12),E557,0),0)</f>
        <v>330</v>
      </c>
      <c r="H557" s="9" t="n">
        <f aca="false">(D557-C557)/60-E557</f>
        <v>330</v>
      </c>
    </row>
    <row r="558" customFormat="false" ht="15" hidden="false" customHeight="false" outlineLevel="0" collapsed="false">
      <c r="A558" s="6" t="s">
        <v>8461</v>
      </c>
      <c r="B558" s="6" t="s">
        <v>7887</v>
      </c>
      <c r="C558" s="6" t="n">
        <v>1787130000</v>
      </c>
      <c r="D558" s="6" t="n">
        <v>1787158800</v>
      </c>
      <c r="E558" s="6" t="n">
        <v>30</v>
      </c>
      <c r="F558" s="6" t="n">
        <v>30</v>
      </c>
      <c r="G558" s="9" t="n">
        <f aca="false">IF(MIN(D558,Scenario!$B$12)&gt;MAX(C558,Scenario!$B$11),(MIN(D558,Scenario!$B$12)-MAX(C558,Scenario!$B$11))/60-IF(AND(C558&gt;=Scenario!$B$11,D558&lt;=Scenario!$B$12),E558,0),0)</f>
        <v>450</v>
      </c>
      <c r="H558" s="9" t="n">
        <f aca="false">(D558-C558)/60-E558</f>
        <v>450</v>
      </c>
    </row>
    <row r="559" customFormat="false" ht="15" hidden="false" customHeight="false" outlineLevel="0" collapsed="false">
      <c r="A559" s="6" t="s">
        <v>8462</v>
      </c>
      <c r="B559" s="6" t="s">
        <v>7889</v>
      </c>
      <c r="C559" s="6" t="n">
        <v>1787130000</v>
      </c>
      <c r="D559" s="6" t="n">
        <v>1787158800</v>
      </c>
      <c r="E559" s="6" t="n">
        <v>30</v>
      </c>
      <c r="F559" s="6" t="n">
        <v>30</v>
      </c>
      <c r="G559" s="9" t="n">
        <f aca="false">IF(MIN(D559,Scenario!$B$12)&gt;MAX(C559,Scenario!$B$11),(MIN(D559,Scenario!$B$12)-MAX(C559,Scenario!$B$11))/60-IF(AND(C559&gt;=Scenario!$B$11,D559&lt;=Scenario!$B$12),E559,0),0)</f>
        <v>450</v>
      </c>
      <c r="H559" s="9" t="n">
        <f aca="false">(D559-C559)/60-E559</f>
        <v>450</v>
      </c>
    </row>
    <row r="560" customFormat="false" ht="15" hidden="false" customHeight="false" outlineLevel="0" collapsed="false">
      <c r="A560" s="6" t="s">
        <v>8463</v>
      </c>
      <c r="B560" s="6" t="s">
        <v>7891</v>
      </c>
      <c r="C560" s="6" t="n">
        <v>1787140800</v>
      </c>
      <c r="D560" s="6" t="n">
        <v>1787169600</v>
      </c>
      <c r="E560" s="6" t="n">
        <v>30</v>
      </c>
      <c r="F560" s="6" t="n">
        <v>30</v>
      </c>
      <c r="G560" s="9" t="n">
        <f aca="false">IF(MIN(D560,Scenario!$B$12)&gt;MAX(C560,Scenario!$B$11),(MIN(D560,Scenario!$B$12)-MAX(C560,Scenario!$B$11))/60-IF(AND(C560&gt;=Scenario!$B$11,D560&lt;=Scenario!$B$12),E560,0),0)</f>
        <v>450</v>
      </c>
      <c r="H560" s="9" t="n">
        <f aca="false">(D560-C560)/60-E560</f>
        <v>450</v>
      </c>
    </row>
    <row r="561" customFormat="false" ht="15" hidden="false" customHeight="false" outlineLevel="0" collapsed="false">
      <c r="A561" s="6" t="s">
        <v>8464</v>
      </c>
      <c r="B561" s="6" t="s">
        <v>7890</v>
      </c>
      <c r="C561" s="6" t="n">
        <v>1787140800</v>
      </c>
      <c r="D561" s="6" t="n">
        <v>1787169600</v>
      </c>
      <c r="E561" s="6" t="n">
        <v>30</v>
      </c>
      <c r="F561" s="6" t="n">
        <v>30</v>
      </c>
      <c r="G561" s="9" t="n">
        <f aca="false">IF(MIN(D561,Scenario!$B$12)&gt;MAX(C561,Scenario!$B$11),(MIN(D561,Scenario!$B$12)-MAX(C561,Scenario!$B$11))/60-IF(AND(C561&gt;=Scenario!$B$11,D561&lt;=Scenario!$B$12),E561,0),0)</f>
        <v>450</v>
      </c>
      <c r="H561" s="9" t="n">
        <f aca="false">(D561-C561)/60-E561</f>
        <v>450</v>
      </c>
    </row>
    <row r="562" customFormat="false" ht="15" hidden="false" customHeight="false" outlineLevel="0" collapsed="false">
      <c r="A562" s="6" t="s">
        <v>8465</v>
      </c>
      <c r="B562" s="6" t="s">
        <v>7892</v>
      </c>
      <c r="C562" s="6" t="n">
        <v>1787140800</v>
      </c>
      <c r="D562" s="6" t="n">
        <v>1787169600</v>
      </c>
      <c r="E562" s="6" t="n">
        <v>30</v>
      </c>
      <c r="F562" s="6" t="n">
        <v>30</v>
      </c>
      <c r="G562" s="9" t="n">
        <f aca="false">IF(MIN(D562,Scenario!$B$12)&gt;MAX(C562,Scenario!$B$11),(MIN(D562,Scenario!$B$12)-MAX(C562,Scenario!$B$11))/60-IF(AND(C562&gt;=Scenario!$B$11,D562&lt;=Scenario!$B$12),E562,0),0)</f>
        <v>450</v>
      </c>
      <c r="H562" s="9" t="n">
        <f aca="false">(D562-C562)/60-E562</f>
        <v>450</v>
      </c>
    </row>
    <row r="563" customFormat="false" ht="15" hidden="false" customHeight="false" outlineLevel="0" collapsed="false">
      <c r="A563" s="6" t="s">
        <v>8466</v>
      </c>
      <c r="B563" s="6" t="s">
        <v>7899</v>
      </c>
      <c r="C563" s="6" t="n">
        <v>1787155200</v>
      </c>
      <c r="D563" s="6" t="n">
        <v>1787176800</v>
      </c>
      <c r="E563" s="6" t="n">
        <v>30</v>
      </c>
      <c r="F563" s="6" t="n">
        <v>30</v>
      </c>
      <c r="G563" s="9" t="n">
        <f aca="false">IF(MIN(D563,Scenario!$B$12)&gt;MAX(C563,Scenario!$B$11),(MIN(D563,Scenario!$B$12)-MAX(C563,Scenario!$B$11))/60-IF(AND(C563&gt;=Scenario!$B$11,D563&lt;=Scenario!$B$12),E563,0),0)</f>
        <v>330</v>
      </c>
      <c r="H563" s="9" t="n">
        <f aca="false">(D563-C563)/60-E563</f>
        <v>330</v>
      </c>
    </row>
    <row r="564" customFormat="false" ht="15" hidden="false" customHeight="false" outlineLevel="0" collapsed="false">
      <c r="A564" s="6" t="s">
        <v>8467</v>
      </c>
      <c r="B564" s="6" t="s">
        <v>7893</v>
      </c>
      <c r="C564" s="6" t="n">
        <v>1787155200</v>
      </c>
      <c r="D564" s="6" t="n">
        <v>1787184000</v>
      </c>
      <c r="E564" s="6" t="n">
        <v>30</v>
      </c>
      <c r="F564" s="6" t="n">
        <v>30</v>
      </c>
      <c r="G564" s="9" t="n">
        <f aca="false">IF(MIN(D564,Scenario!$B$12)&gt;MAX(C564,Scenario!$B$11),(MIN(D564,Scenario!$B$12)-MAX(C564,Scenario!$B$11))/60-IF(AND(C564&gt;=Scenario!$B$11,D564&lt;=Scenario!$B$12),E564,0),0)</f>
        <v>450</v>
      </c>
      <c r="H564" s="9" t="n">
        <f aca="false">(D564-C564)/60-E564</f>
        <v>450</v>
      </c>
    </row>
    <row r="565" customFormat="false" ht="15" hidden="false" customHeight="false" outlineLevel="0" collapsed="false">
      <c r="A565" s="6" t="s">
        <v>8468</v>
      </c>
      <c r="B565" s="6" t="s">
        <v>7895</v>
      </c>
      <c r="C565" s="6" t="n">
        <v>1787155200</v>
      </c>
      <c r="D565" s="6" t="n">
        <v>1787184000</v>
      </c>
      <c r="E565" s="6" t="n">
        <v>30</v>
      </c>
      <c r="F565" s="6" t="n">
        <v>30</v>
      </c>
      <c r="G565" s="9" t="n">
        <f aca="false">IF(MIN(D565,Scenario!$B$12)&gt;MAX(C565,Scenario!$B$11),(MIN(D565,Scenario!$B$12)-MAX(C565,Scenario!$B$11))/60-IF(AND(C565&gt;=Scenario!$B$11,D565&lt;=Scenario!$B$12),E565,0),0)</f>
        <v>450</v>
      </c>
      <c r="H565" s="9" t="n">
        <f aca="false">(D565-C565)/60-E565</f>
        <v>450</v>
      </c>
    </row>
    <row r="566" customFormat="false" ht="15" hidden="false" customHeight="false" outlineLevel="0" collapsed="false">
      <c r="A566" s="6" t="s">
        <v>8469</v>
      </c>
      <c r="B566" s="6" t="s">
        <v>7894</v>
      </c>
      <c r="C566" s="6" t="n">
        <v>1787155200</v>
      </c>
      <c r="D566" s="6" t="n">
        <v>1787184000</v>
      </c>
      <c r="E566" s="6" t="n">
        <v>30</v>
      </c>
      <c r="F566" s="6" t="n">
        <v>30</v>
      </c>
      <c r="G566" s="9" t="n">
        <f aca="false">IF(MIN(D566,Scenario!$B$12)&gt;MAX(C566,Scenario!$B$11),(MIN(D566,Scenario!$B$12)-MAX(C566,Scenario!$B$11))/60-IF(AND(C566&gt;=Scenario!$B$11,D566&lt;=Scenario!$B$12),E566,0),0)</f>
        <v>450</v>
      </c>
      <c r="H566" s="9" t="n">
        <f aca="false">(D566-C566)/60-E566</f>
        <v>450</v>
      </c>
    </row>
    <row r="567" customFormat="false" ht="15" hidden="false" customHeight="false" outlineLevel="0" collapsed="false">
      <c r="A567" s="6" t="s">
        <v>8470</v>
      </c>
      <c r="B567" s="6" t="s">
        <v>7896</v>
      </c>
      <c r="C567" s="6" t="n">
        <v>1787162400</v>
      </c>
      <c r="D567" s="6" t="n">
        <v>1787191200</v>
      </c>
      <c r="E567" s="6" t="n">
        <v>30</v>
      </c>
      <c r="F567" s="6" t="n">
        <v>30</v>
      </c>
      <c r="G567" s="9" t="n">
        <f aca="false">IF(MIN(D567,Scenario!$B$12)&gt;MAX(C567,Scenario!$B$11),(MIN(D567,Scenario!$B$12)-MAX(C567,Scenario!$B$11))/60-IF(AND(C567&gt;=Scenario!$B$11,D567&lt;=Scenario!$B$12),E567,0),0)</f>
        <v>450</v>
      </c>
      <c r="H567" s="9" t="n">
        <f aca="false">(D567-C567)/60-E567</f>
        <v>450</v>
      </c>
    </row>
    <row r="568" customFormat="false" ht="15" hidden="false" customHeight="false" outlineLevel="0" collapsed="false">
      <c r="A568" s="6" t="s">
        <v>8471</v>
      </c>
      <c r="B568" s="6" t="s">
        <v>7897</v>
      </c>
      <c r="C568" s="6" t="n">
        <v>1787162400</v>
      </c>
      <c r="D568" s="6" t="n">
        <v>1787191200</v>
      </c>
      <c r="E568" s="6" t="n">
        <v>30</v>
      </c>
      <c r="F568" s="6" t="n">
        <v>30</v>
      </c>
      <c r="G568" s="9" t="n">
        <f aca="false">IF(MIN(D568,Scenario!$B$12)&gt;MAX(C568,Scenario!$B$11),(MIN(D568,Scenario!$B$12)-MAX(C568,Scenario!$B$11))/60-IF(AND(C568&gt;=Scenario!$B$11,D568&lt;=Scenario!$B$12),E568,0),0)</f>
        <v>450</v>
      </c>
      <c r="H568" s="9" t="n">
        <f aca="false">(D568-C568)/60-E568</f>
        <v>450</v>
      </c>
    </row>
    <row r="569" customFormat="false" ht="15" hidden="false" customHeight="false" outlineLevel="0" collapsed="false">
      <c r="A569" s="6" t="s">
        <v>8472</v>
      </c>
      <c r="B569" s="6" t="s">
        <v>7883</v>
      </c>
      <c r="C569" s="6" t="n">
        <v>1787202000</v>
      </c>
      <c r="D569" s="6" t="n">
        <v>1787230800</v>
      </c>
      <c r="E569" s="6" t="n">
        <v>30</v>
      </c>
      <c r="F569" s="6" t="n">
        <v>30</v>
      </c>
      <c r="G569" s="9" t="n">
        <f aca="false">IF(MIN(D569,Scenario!$B$12)&gt;MAX(C569,Scenario!$B$11),(MIN(D569,Scenario!$B$12)-MAX(C569,Scenario!$B$11))/60-IF(AND(C569&gt;=Scenario!$B$11,D569&lt;=Scenario!$B$12),E569,0),0)</f>
        <v>450</v>
      </c>
      <c r="H569" s="9" t="n">
        <f aca="false">(D569-C569)/60-E569</f>
        <v>450</v>
      </c>
    </row>
    <row r="570" customFormat="false" ht="15" hidden="false" customHeight="false" outlineLevel="0" collapsed="false">
      <c r="A570" s="6" t="s">
        <v>8473</v>
      </c>
      <c r="B570" s="6" t="s">
        <v>7884</v>
      </c>
      <c r="C570" s="6" t="n">
        <v>1787202000</v>
      </c>
      <c r="D570" s="6" t="n">
        <v>1787230800</v>
      </c>
      <c r="E570" s="6" t="n">
        <v>30</v>
      </c>
      <c r="F570" s="6" t="n">
        <v>30</v>
      </c>
      <c r="G570" s="9" t="n">
        <f aca="false">IF(MIN(D570,Scenario!$B$12)&gt;MAX(C570,Scenario!$B$11),(MIN(D570,Scenario!$B$12)-MAX(C570,Scenario!$B$11))/60-IF(AND(C570&gt;=Scenario!$B$11,D570&lt;=Scenario!$B$12),E570,0),0)</f>
        <v>450</v>
      </c>
      <c r="H570" s="9" t="n">
        <f aca="false">(D570-C570)/60-E570</f>
        <v>450</v>
      </c>
    </row>
    <row r="571" customFormat="false" ht="15" hidden="false" customHeight="false" outlineLevel="0" collapsed="false">
      <c r="A571" s="6" t="s">
        <v>8474</v>
      </c>
      <c r="B571" s="6" t="s">
        <v>7882</v>
      </c>
      <c r="C571" s="6" t="n">
        <v>1787202000</v>
      </c>
      <c r="D571" s="6" t="n">
        <v>1787230800</v>
      </c>
      <c r="E571" s="6" t="n">
        <v>30</v>
      </c>
      <c r="F571" s="6" t="n">
        <v>30</v>
      </c>
      <c r="G571" s="9" t="n">
        <f aca="false">IF(MIN(D571,Scenario!$B$12)&gt;MAX(C571,Scenario!$B$11),(MIN(D571,Scenario!$B$12)-MAX(C571,Scenario!$B$11))/60-IF(AND(C571&gt;=Scenario!$B$11,D571&lt;=Scenario!$B$12),E571,0),0)</f>
        <v>450</v>
      </c>
      <c r="H571" s="9" t="n">
        <f aca="false">(D571-C571)/60-E571</f>
        <v>450</v>
      </c>
    </row>
    <row r="572" customFormat="false" ht="15" hidden="false" customHeight="false" outlineLevel="0" collapsed="false">
      <c r="A572" s="6" t="s">
        <v>8475</v>
      </c>
      <c r="B572" s="6" t="s">
        <v>7898</v>
      </c>
      <c r="C572" s="6" t="n">
        <v>1787209200</v>
      </c>
      <c r="D572" s="6" t="n">
        <v>1787238000</v>
      </c>
      <c r="E572" s="6" t="n">
        <v>30</v>
      </c>
      <c r="F572" s="6" t="n">
        <v>30</v>
      </c>
      <c r="G572" s="9" t="n">
        <f aca="false">IF(MIN(D572,Scenario!$B$12)&gt;MAX(C572,Scenario!$B$11),(MIN(D572,Scenario!$B$12)-MAX(C572,Scenario!$B$11))/60-IF(AND(C572&gt;=Scenario!$B$11,D572&lt;=Scenario!$B$12),E572,0),0)</f>
        <v>450</v>
      </c>
      <c r="H572" s="9" t="n">
        <f aca="false">(D572-C572)/60-E572</f>
        <v>450</v>
      </c>
    </row>
    <row r="573" customFormat="false" ht="15" hidden="false" customHeight="false" outlineLevel="0" collapsed="false">
      <c r="A573" s="6" t="s">
        <v>8476</v>
      </c>
      <c r="B573" s="6" t="s">
        <v>7885</v>
      </c>
      <c r="C573" s="6" t="n">
        <v>1787209200</v>
      </c>
      <c r="D573" s="6" t="n">
        <v>1787238000</v>
      </c>
      <c r="E573" s="6" t="n">
        <v>30</v>
      </c>
      <c r="F573" s="6" t="n">
        <v>30</v>
      </c>
      <c r="G573" s="9" t="n">
        <f aca="false">IF(MIN(D573,Scenario!$B$12)&gt;MAX(C573,Scenario!$B$11),(MIN(D573,Scenario!$B$12)-MAX(C573,Scenario!$B$11))/60-IF(AND(C573&gt;=Scenario!$B$11,D573&lt;=Scenario!$B$12),E573,0),0)</f>
        <v>450</v>
      </c>
      <c r="H573" s="9" t="n">
        <f aca="false">(D573-C573)/60-E573</f>
        <v>450</v>
      </c>
    </row>
    <row r="574" customFormat="false" ht="15" hidden="false" customHeight="false" outlineLevel="0" collapsed="false">
      <c r="A574" s="6" t="s">
        <v>8477</v>
      </c>
      <c r="B574" s="6" t="s">
        <v>7888</v>
      </c>
      <c r="C574" s="6" t="n">
        <v>1787209200</v>
      </c>
      <c r="D574" s="6" t="n">
        <v>1787230800</v>
      </c>
      <c r="E574" s="6" t="n">
        <v>30</v>
      </c>
      <c r="F574" s="6" t="n">
        <v>30</v>
      </c>
      <c r="G574" s="9" t="n">
        <f aca="false">IF(MIN(D574,Scenario!$B$12)&gt;MAX(C574,Scenario!$B$11),(MIN(D574,Scenario!$B$12)-MAX(C574,Scenario!$B$11))/60-IF(AND(C574&gt;=Scenario!$B$11,D574&lt;=Scenario!$B$12),E574,0),0)</f>
        <v>330</v>
      </c>
      <c r="H574" s="9" t="n">
        <f aca="false">(D574-C574)/60-E574</f>
        <v>330</v>
      </c>
    </row>
    <row r="575" customFormat="false" ht="15" hidden="false" customHeight="false" outlineLevel="0" collapsed="false">
      <c r="A575" s="6" t="s">
        <v>8478</v>
      </c>
      <c r="B575" s="6" t="s">
        <v>7891</v>
      </c>
      <c r="C575" s="6" t="n">
        <v>1787227200</v>
      </c>
      <c r="D575" s="6" t="n">
        <v>1787256000</v>
      </c>
      <c r="E575" s="6" t="n">
        <v>30</v>
      </c>
      <c r="F575" s="6" t="n">
        <v>30</v>
      </c>
      <c r="G575" s="9" t="n">
        <f aca="false">IF(MIN(D575,Scenario!$B$12)&gt;MAX(C575,Scenario!$B$11),(MIN(D575,Scenario!$B$12)-MAX(C575,Scenario!$B$11))/60-IF(AND(C575&gt;=Scenario!$B$11,D575&lt;=Scenario!$B$12),E575,0),0)</f>
        <v>450</v>
      </c>
      <c r="H575" s="9" t="n">
        <f aca="false">(D575-C575)/60-E575</f>
        <v>450</v>
      </c>
    </row>
    <row r="576" customFormat="false" ht="15" hidden="false" customHeight="false" outlineLevel="0" collapsed="false">
      <c r="A576" s="6" t="s">
        <v>8479</v>
      </c>
      <c r="B576" s="6" t="s">
        <v>7890</v>
      </c>
      <c r="C576" s="6" t="n">
        <v>1787227200</v>
      </c>
      <c r="D576" s="6" t="n">
        <v>1787256000</v>
      </c>
      <c r="E576" s="6" t="n">
        <v>30</v>
      </c>
      <c r="F576" s="6" t="n">
        <v>30</v>
      </c>
      <c r="G576" s="9" t="n">
        <f aca="false">IF(MIN(D576,Scenario!$B$12)&gt;MAX(C576,Scenario!$B$11),(MIN(D576,Scenario!$B$12)-MAX(C576,Scenario!$B$11))/60-IF(AND(C576&gt;=Scenario!$B$11,D576&lt;=Scenario!$B$12),E576,0),0)</f>
        <v>450</v>
      </c>
      <c r="H576" s="9" t="n">
        <f aca="false">(D576-C576)/60-E576</f>
        <v>450</v>
      </c>
    </row>
    <row r="577" customFormat="false" ht="15" hidden="false" customHeight="false" outlineLevel="0" collapsed="false">
      <c r="A577" s="6" t="s">
        <v>8480</v>
      </c>
      <c r="B577" s="6" t="s">
        <v>7899</v>
      </c>
      <c r="C577" s="6" t="n">
        <v>1787241600</v>
      </c>
      <c r="D577" s="6" t="n">
        <v>1787263200</v>
      </c>
      <c r="E577" s="6" t="n">
        <v>30</v>
      </c>
      <c r="F577" s="6" t="n">
        <v>30</v>
      </c>
      <c r="G577" s="9" t="n">
        <f aca="false">IF(MIN(D577,Scenario!$B$12)&gt;MAX(C577,Scenario!$B$11),(MIN(D577,Scenario!$B$12)-MAX(C577,Scenario!$B$11))/60-IF(AND(C577&gt;=Scenario!$B$11,D577&lt;=Scenario!$B$12),E577,0),0)</f>
        <v>330</v>
      </c>
      <c r="H577" s="9" t="n">
        <f aca="false">(D577-C577)/60-E577</f>
        <v>330</v>
      </c>
    </row>
    <row r="578" customFormat="false" ht="15" hidden="false" customHeight="false" outlineLevel="0" collapsed="false">
      <c r="A578" s="6" t="s">
        <v>8481</v>
      </c>
      <c r="B578" s="6" t="s">
        <v>7893</v>
      </c>
      <c r="C578" s="6" t="n">
        <v>1787241600</v>
      </c>
      <c r="D578" s="6" t="n">
        <v>1787270400</v>
      </c>
      <c r="E578" s="6" t="n">
        <v>30</v>
      </c>
      <c r="F578" s="6" t="n">
        <v>30</v>
      </c>
      <c r="G578" s="9" t="n">
        <f aca="false">IF(MIN(D578,Scenario!$B$12)&gt;MAX(C578,Scenario!$B$11),(MIN(D578,Scenario!$B$12)-MAX(C578,Scenario!$B$11))/60-IF(AND(C578&gt;=Scenario!$B$11,D578&lt;=Scenario!$B$12),E578,0),0)</f>
        <v>450</v>
      </c>
      <c r="H578" s="9" t="n">
        <f aca="false">(D578-C578)/60-E578</f>
        <v>450</v>
      </c>
    </row>
    <row r="579" customFormat="false" ht="15" hidden="false" customHeight="false" outlineLevel="0" collapsed="false">
      <c r="A579" s="6" t="s">
        <v>8482</v>
      </c>
      <c r="B579" s="6" t="s">
        <v>7895</v>
      </c>
      <c r="C579" s="6" t="n">
        <v>1787241600</v>
      </c>
      <c r="D579" s="6" t="n">
        <v>1787270400</v>
      </c>
      <c r="E579" s="6" t="n">
        <v>30</v>
      </c>
      <c r="F579" s="6" t="n">
        <v>30</v>
      </c>
      <c r="G579" s="9" t="n">
        <f aca="false">IF(MIN(D579,Scenario!$B$12)&gt;MAX(C579,Scenario!$B$11),(MIN(D579,Scenario!$B$12)-MAX(C579,Scenario!$B$11))/60-IF(AND(C579&gt;=Scenario!$B$11,D579&lt;=Scenario!$B$12),E579,0),0)</f>
        <v>450</v>
      </c>
      <c r="H579" s="9" t="n">
        <f aca="false">(D579-C579)/60-E579</f>
        <v>450</v>
      </c>
    </row>
    <row r="580" customFormat="false" ht="15" hidden="false" customHeight="false" outlineLevel="0" collapsed="false">
      <c r="A580" s="6" t="s">
        <v>8483</v>
      </c>
      <c r="B580" s="6" t="s">
        <v>7883</v>
      </c>
      <c r="C580" s="6" t="n">
        <v>1787288400</v>
      </c>
      <c r="D580" s="6" t="n">
        <v>1787317200</v>
      </c>
      <c r="E580" s="6" t="n">
        <v>30</v>
      </c>
      <c r="F580" s="6" t="n">
        <v>30</v>
      </c>
      <c r="G580" s="9" t="n">
        <f aca="false">IF(MIN(D580,Scenario!$B$12)&gt;MAX(C580,Scenario!$B$11),(MIN(D580,Scenario!$B$12)-MAX(C580,Scenario!$B$11))/60-IF(AND(C580&gt;=Scenario!$B$11,D580&lt;=Scenario!$B$12),E580,0),0)</f>
        <v>450</v>
      </c>
      <c r="H580" s="9" t="n">
        <f aca="false">(D580-C580)/60-E580</f>
        <v>450</v>
      </c>
    </row>
    <row r="581" customFormat="false" ht="15" hidden="false" customHeight="false" outlineLevel="0" collapsed="false">
      <c r="A581" s="6" t="s">
        <v>8484</v>
      </c>
      <c r="B581" s="6" t="s">
        <v>7884</v>
      </c>
      <c r="C581" s="6" t="n">
        <v>1787288400</v>
      </c>
      <c r="D581" s="6" t="n">
        <v>1787317200</v>
      </c>
      <c r="E581" s="6" t="n">
        <v>30</v>
      </c>
      <c r="F581" s="6" t="n">
        <v>30</v>
      </c>
      <c r="G581" s="9" t="n">
        <f aca="false">IF(MIN(D581,Scenario!$B$12)&gt;MAX(C581,Scenario!$B$11),(MIN(D581,Scenario!$B$12)-MAX(C581,Scenario!$B$11))/60-IF(AND(C581&gt;=Scenario!$B$11,D581&lt;=Scenario!$B$12),E581,0),0)</f>
        <v>450</v>
      </c>
      <c r="H581" s="9" t="n">
        <f aca="false">(D581-C581)/60-E581</f>
        <v>450</v>
      </c>
    </row>
    <row r="582" customFormat="false" ht="15" hidden="false" customHeight="false" outlineLevel="0" collapsed="false">
      <c r="A582" s="6" t="s">
        <v>8485</v>
      </c>
      <c r="B582" s="6" t="s">
        <v>7882</v>
      </c>
      <c r="C582" s="6" t="n">
        <v>1787288400</v>
      </c>
      <c r="D582" s="6" t="n">
        <v>1787317200</v>
      </c>
      <c r="E582" s="6" t="n">
        <v>30</v>
      </c>
      <c r="F582" s="6" t="n">
        <v>30</v>
      </c>
      <c r="G582" s="9" t="n">
        <f aca="false">IF(MIN(D582,Scenario!$B$12)&gt;MAX(C582,Scenario!$B$11),(MIN(D582,Scenario!$B$12)-MAX(C582,Scenario!$B$11))/60-IF(AND(C582&gt;=Scenario!$B$11,D582&lt;=Scenario!$B$12),E582,0),0)</f>
        <v>450</v>
      </c>
      <c r="H582" s="9" t="n">
        <f aca="false">(D582-C582)/60-E582</f>
        <v>450</v>
      </c>
    </row>
    <row r="583" customFormat="false" ht="15" hidden="false" customHeight="false" outlineLevel="0" collapsed="false">
      <c r="A583" s="6" t="s">
        <v>8486</v>
      </c>
      <c r="B583" s="6" t="s">
        <v>7898</v>
      </c>
      <c r="C583" s="6" t="n">
        <v>1787295600</v>
      </c>
      <c r="D583" s="6" t="n">
        <v>1787324400</v>
      </c>
      <c r="E583" s="6" t="n">
        <v>30</v>
      </c>
      <c r="F583" s="6" t="n">
        <v>30</v>
      </c>
      <c r="G583" s="9" t="n">
        <f aca="false">IF(MIN(D583,Scenario!$B$12)&gt;MAX(C583,Scenario!$B$11),(MIN(D583,Scenario!$B$12)-MAX(C583,Scenario!$B$11))/60-IF(AND(C583&gt;=Scenario!$B$11,D583&lt;=Scenario!$B$12),E583,0),0)</f>
        <v>450</v>
      </c>
      <c r="H583" s="9" t="n">
        <f aca="false">(D583-C583)/60-E583</f>
        <v>450</v>
      </c>
    </row>
    <row r="584" customFormat="false" ht="15" hidden="false" customHeight="false" outlineLevel="0" collapsed="false">
      <c r="A584" s="6" t="s">
        <v>8487</v>
      </c>
      <c r="B584" s="6" t="s">
        <v>7885</v>
      </c>
      <c r="C584" s="6" t="n">
        <v>1787295600</v>
      </c>
      <c r="D584" s="6" t="n">
        <v>1787324400</v>
      </c>
      <c r="E584" s="6" t="n">
        <v>30</v>
      </c>
      <c r="F584" s="6" t="n">
        <v>30</v>
      </c>
      <c r="G584" s="9" t="n">
        <f aca="false">IF(MIN(D584,Scenario!$B$12)&gt;MAX(C584,Scenario!$B$11),(MIN(D584,Scenario!$B$12)-MAX(C584,Scenario!$B$11))/60-IF(AND(C584&gt;=Scenario!$B$11,D584&lt;=Scenario!$B$12),E584,0),0)</f>
        <v>450</v>
      </c>
      <c r="H584" s="9" t="n">
        <f aca="false">(D584-C584)/60-E584</f>
        <v>450</v>
      </c>
    </row>
    <row r="585" customFormat="false" ht="15" hidden="false" customHeight="false" outlineLevel="0" collapsed="false">
      <c r="A585" s="6" t="s">
        <v>8488</v>
      </c>
      <c r="B585" s="6" t="s">
        <v>7887</v>
      </c>
      <c r="C585" s="6" t="n">
        <v>1787302800</v>
      </c>
      <c r="D585" s="6" t="n">
        <v>1787331600</v>
      </c>
      <c r="E585" s="6" t="n">
        <v>30</v>
      </c>
      <c r="F585" s="6" t="n">
        <v>30</v>
      </c>
      <c r="G585" s="9" t="n">
        <f aca="false">IF(MIN(D585,Scenario!$B$12)&gt;MAX(C585,Scenario!$B$11),(MIN(D585,Scenario!$B$12)-MAX(C585,Scenario!$B$11))/60-IF(AND(C585&gt;=Scenario!$B$11,D585&lt;=Scenario!$B$12),E585,0),0)</f>
        <v>450</v>
      </c>
      <c r="H585" s="9" t="n">
        <f aca="false">(D585-C585)/60-E585</f>
        <v>450</v>
      </c>
    </row>
    <row r="586" customFormat="false" ht="15" hidden="false" customHeight="false" outlineLevel="0" collapsed="false">
      <c r="A586" s="6" t="s">
        <v>8489</v>
      </c>
      <c r="B586" s="6" t="s">
        <v>7889</v>
      </c>
      <c r="C586" s="6" t="n">
        <v>1787302800</v>
      </c>
      <c r="D586" s="6" t="n">
        <v>1787331600</v>
      </c>
      <c r="E586" s="6" t="n">
        <v>30</v>
      </c>
      <c r="F586" s="6" t="n">
        <v>30</v>
      </c>
      <c r="G586" s="9" t="n">
        <f aca="false">IF(MIN(D586,Scenario!$B$12)&gt;MAX(C586,Scenario!$B$11),(MIN(D586,Scenario!$B$12)-MAX(C586,Scenario!$B$11))/60-IF(AND(C586&gt;=Scenario!$B$11,D586&lt;=Scenario!$B$12),E586,0),0)</f>
        <v>450</v>
      </c>
      <c r="H586" s="9" t="n">
        <f aca="false">(D586-C586)/60-E586</f>
        <v>450</v>
      </c>
    </row>
    <row r="587" customFormat="false" ht="15" hidden="false" customHeight="false" outlineLevel="0" collapsed="false">
      <c r="A587" s="6" t="s">
        <v>8490</v>
      </c>
      <c r="B587" s="6" t="s">
        <v>7891</v>
      </c>
      <c r="C587" s="6" t="n">
        <v>1787313600</v>
      </c>
      <c r="D587" s="6" t="n">
        <v>1787342400</v>
      </c>
      <c r="E587" s="6" t="n">
        <v>30</v>
      </c>
      <c r="F587" s="6" t="n">
        <v>30</v>
      </c>
      <c r="G587" s="9" t="n">
        <f aca="false">IF(MIN(D587,Scenario!$B$12)&gt;MAX(C587,Scenario!$B$11),(MIN(D587,Scenario!$B$12)-MAX(C587,Scenario!$B$11))/60-IF(AND(C587&gt;=Scenario!$B$11,D587&lt;=Scenario!$B$12),E587,0),0)</f>
        <v>450</v>
      </c>
      <c r="H587" s="9" t="n">
        <f aca="false">(D587-C587)/60-E587</f>
        <v>450</v>
      </c>
    </row>
    <row r="588" customFormat="false" ht="15" hidden="false" customHeight="false" outlineLevel="0" collapsed="false">
      <c r="A588" s="6" t="s">
        <v>8491</v>
      </c>
      <c r="B588" s="6" t="s">
        <v>7890</v>
      </c>
      <c r="C588" s="6" t="n">
        <v>1787313600</v>
      </c>
      <c r="D588" s="6" t="n">
        <v>1787342400</v>
      </c>
      <c r="E588" s="6" t="n">
        <v>30</v>
      </c>
      <c r="F588" s="6" t="n">
        <v>30</v>
      </c>
      <c r="G588" s="9" t="n">
        <f aca="false">IF(MIN(D588,Scenario!$B$12)&gt;MAX(C588,Scenario!$B$11),(MIN(D588,Scenario!$B$12)-MAX(C588,Scenario!$B$11))/60-IF(AND(C588&gt;=Scenario!$B$11,D588&lt;=Scenario!$B$12),E588,0),0)</f>
        <v>450</v>
      </c>
      <c r="H588" s="9" t="n">
        <f aca="false">(D588-C588)/60-E588</f>
        <v>450</v>
      </c>
    </row>
    <row r="589" customFormat="false" ht="15" hidden="false" customHeight="false" outlineLevel="0" collapsed="false">
      <c r="A589" s="6" t="s">
        <v>8492</v>
      </c>
      <c r="B589" s="6" t="s">
        <v>7892</v>
      </c>
      <c r="C589" s="6" t="n">
        <v>1787313600</v>
      </c>
      <c r="D589" s="6" t="n">
        <v>1787342400</v>
      </c>
      <c r="E589" s="6" t="n">
        <v>30</v>
      </c>
      <c r="F589" s="6" t="n">
        <v>30</v>
      </c>
      <c r="G589" s="9" t="n">
        <f aca="false">IF(MIN(D589,Scenario!$B$12)&gt;MAX(C589,Scenario!$B$11),(MIN(D589,Scenario!$B$12)-MAX(C589,Scenario!$B$11))/60-IF(AND(C589&gt;=Scenario!$B$11,D589&lt;=Scenario!$B$12),E589,0),0)</f>
        <v>450</v>
      </c>
      <c r="H589" s="9" t="n">
        <f aca="false">(D589-C589)/60-E589</f>
        <v>450</v>
      </c>
    </row>
    <row r="590" customFormat="false" ht="15" hidden="false" customHeight="false" outlineLevel="0" collapsed="false">
      <c r="A590" s="6" t="s">
        <v>8493</v>
      </c>
      <c r="B590" s="6" t="s">
        <v>7899</v>
      </c>
      <c r="C590" s="6" t="n">
        <v>1787328000</v>
      </c>
      <c r="D590" s="6" t="n">
        <v>1787349600</v>
      </c>
      <c r="E590" s="6" t="n">
        <v>30</v>
      </c>
      <c r="F590" s="6" t="n">
        <v>30</v>
      </c>
      <c r="G590" s="9" t="n">
        <f aca="false">IF(MIN(D590,Scenario!$B$12)&gt;MAX(C590,Scenario!$B$11),(MIN(D590,Scenario!$B$12)-MAX(C590,Scenario!$B$11))/60-IF(AND(C590&gt;=Scenario!$B$11,D590&lt;=Scenario!$B$12),E590,0),0)</f>
        <v>330</v>
      </c>
      <c r="H590" s="9" t="n">
        <f aca="false">(D590-C590)/60-E590</f>
        <v>330</v>
      </c>
    </row>
    <row r="591" customFormat="false" ht="15" hidden="false" customHeight="false" outlineLevel="0" collapsed="false">
      <c r="A591" s="6" t="s">
        <v>8494</v>
      </c>
      <c r="B591" s="6" t="s">
        <v>7893</v>
      </c>
      <c r="C591" s="6" t="n">
        <v>1787328000</v>
      </c>
      <c r="D591" s="6" t="n">
        <v>1787356800</v>
      </c>
      <c r="E591" s="6" t="n">
        <v>30</v>
      </c>
      <c r="F591" s="6" t="n">
        <v>30</v>
      </c>
      <c r="G591" s="9" t="n">
        <f aca="false">IF(MIN(D591,Scenario!$B$12)&gt;MAX(C591,Scenario!$B$11),(MIN(D591,Scenario!$B$12)-MAX(C591,Scenario!$B$11))/60-IF(AND(C591&gt;=Scenario!$B$11,D591&lt;=Scenario!$B$12),E591,0),0)</f>
        <v>450</v>
      </c>
      <c r="H591" s="9" t="n">
        <f aca="false">(D591-C591)/60-E591</f>
        <v>450</v>
      </c>
    </row>
    <row r="592" customFormat="false" ht="15" hidden="false" customHeight="false" outlineLevel="0" collapsed="false">
      <c r="A592" s="6" t="s">
        <v>8495</v>
      </c>
      <c r="B592" s="6" t="s">
        <v>7895</v>
      </c>
      <c r="C592" s="6" t="n">
        <v>1787328000</v>
      </c>
      <c r="D592" s="6" t="n">
        <v>1787356800</v>
      </c>
      <c r="E592" s="6" t="n">
        <v>30</v>
      </c>
      <c r="F592" s="6" t="n">
        <v>30</v>
      </c>
      <c r="G592" s="9" t="n">
        <f aca="false">IF(MIN(D592,Scenario!$B$12)&gt;MAX(C592,Scenario!$B$11),(MIN(D592,Scenario!$B$12)-MAX(C592,Scenario!$B$11))/60-IF(AND(C592&gt;=Scenario!$B$11,D592&lt;=Scenario!$B$12),E592,0),0)</f>
        <v>450</v>
      </c>
      <c r="H592" s="9" t="n">
        <f aca="false">(D592-C592)/60-E592</f>
        <v>450</v>
      </c>
    </row>
    <row r="593" customFormat="false" ht="15" hidden="false" customHeight="false" outlineLevel="0" collapsed="false">
      <c r="A593" s="6" t="s">
        <v>8496</v>
      </c>
      <c r="B593" s="6" t="s">
        <v>7898</v>
      </c>
      <c r="C593" s="6" t="n">
        <v>1787382000</v>
      </c>
      <c r="D593" s="6" t="n">
        <v>1787410800</v>
      </c>
      <c r="E593" s="6" t="n">
        <v>30</v>
      </c>
      <c r="F593" s="6" t="n">
        <v>30</v>
      </c>
      <c r="G593" s="9" t="n">
        <f aca="false">IF(MIN(D593,Scenario!$B$12)&gt;MAX(C593,Scenario!$B$11),(MIN(D593,Scenario!$B$12)-MAX(C593,Scenario!$B$11))/60-IF(AND(C593&gt;=Scenario!$B$11,D593&lt;=Scenario!$B$12),E593,0),0)</f>
        <v>450</v>
      </c>
      <c r="H593" s="9" t="n">
        <f aca="false">(D593-C593)/60-E593</f>
        <v>450</v>
      </c>
    </row>
    <row r="594" customFormat="false" ht="15" hidden="false" customHeight="false" outlineLevel="0" collapsed="false">
      <c r="A594" s="6" t="s">
        <v>8497</v>
      </c>
      <c r="B594" s="6" t="s">
        <v>7894</v>
      </c>
      <c r="C594" s="6" t="n">
        <v>1787407200</v>
      </c>
      <c r="D594" s="6" t="n">
        <v>1787436000</v>
      </c>
      <c r="E594" s="6" t="n">
        <v>30</v>
      </c>
      <c r="F594" s="6" t="n">
        <v>30</v>
      </c>
      <c r="G594" s="9" t="n">
        <f aca="false">IF(MIN(D594,Scenario!$B$12)&gt;MAX(C594,Scenario!$B$11),(MIN(D594,Scenario!$B$12)-MAX(C594,Scenario!$B$11))/60-IF(AND(C594&gt;=Scenario!$B$11,D594&lt;=Scenario!$B$12),E594,0),0)</f>
        <v>450</v>
      </c>
      <c r="H594" s="9" t="n">
        <f aca="false">(D594-C594)/60-E594</f>
        <v>450</v>
      </c>
    </row>
    <row r="595" customFormat="false" ht="15" hidden="false" customHeight="false" outlineLevel="0" collapsed="false">
      <c r="A595" s="6" t="s">
        <v>8498</v>
      </c>
      <c r="B595" s="6" t="s">
        <v>7896</v>
      </c>
      <c r="C595" s="6" t="n">
        <v>1787436000</v>
      </c>
      <c r="D595" s="6" t="n">
        <v>1787464800</v>
      </c>
      <c r="E595" s="6" t="n">
        <v>30</v>
      </c>
      <c r="F595" s="6" t="n">
        <v>30</v>
      </c>
      <c r="G595" s="9" t="n">
        <f aca="false">IF(MIN(D595,Scenario!$B$12)&gt;MAX(C595,Scenario!$B$11),(MIN(D595,Scenario!$B$12)-MAX(C595,Scenario!$B$11))/60-IF(AND(C595&gt;=Scenario!$B$11,D595&lt;=Scenario!$B$12),E595,0),0)</f>
        <v>450</v>
      </c>
      <c r="H595" s="9" t="n">
        <f aca="false">(D595-C595)/60-E595</f>
        <v>450</v>
      </c>
    </row>
    <row r="596" customFormat="false" ht="15" hidden="false" customHeight="false" outlineLevel="0" collapsed="false">
      <c r="A596" s="6" t="s">
        <v>8499</v>
      </c>
      <c r="B596" s="6" t="s">
        <v>7897</v>
      </c>
      <c r="C596" s="6" t="n">
        <v>1787436000</v>
      </c>
      <c r="D596" s="6" t="n">
        <v>1787464800</v>
      </c>
      <c r="E596" s="6" t="n">
        <v>30</v>
      </c>
      <c r="F596" s="6" t="n">
        <v>30</v>
      </c>
      <c r="G596" s="9" t="n">
        <f aca="false">IF(MIN(D596,Scenario!$B$12)&gt;MAX(C596,Scenario!$B$11),(MIN(D596,Scenario!$B$12)-MAX(C596,Scenario!$B$11))/60-IF(AND(C596&gt;=Scenario!$B$11,D596&lt;=Scenario!$B$12),E596,0),0)</f>
        <v>450</v>
      </c>
      <c r="H596" s="9" t="n">
        <f aca="false">(D596-C596)/60-E596</f>
        <v>450</v>
      </c>
    </row>
    <row r="597" customFormat="false" ht="15" hidden="false" customHeight="false" outlineLevel="0" collapsed="false">
      <c r="A597" s="6" t="s">
        <v>8500</v>
      </c>
      <c r="B597" s="6" t="s">
        <v>7886</v>
      </c>
      <c r="C597" s="6" t="n">
        <v>1787468400</v>
      </c>
      <c r="D597" s="6" t="n">
        <v>1787497200</v>
      </c>
      <c r="E597" s="6" t="n">
        <v>30</v>
      </c>
      <c r="F597" s="6" t="n">
        <v>30</v>
      </c>
      <c r="G597" s="9" t="n">
        <f aca="false">IF(MIN(D597,Scenario!$B$12)&gt;MAX(C597,Scenario!$B$11),(MIN(D597,Scenario!$B$12)-MAX(C597,Scenario!$B$11))/60-IF(AND(C597&gt;=Scenario!$B$11,D597&lt;=Scenario!$B$12),E597,0),0)</f>
        <v>450</v>
      </c>
      <c r="H597" s="9" t="n">
        <f aca="false">(D597-C597)/60-E597</f>
        <v>450</v>
      </c>
    </row>
    <row r="598" customFormat="false" ht="15" hidden="false" customHeight="false" outlineLevel="0" collapsed="false">
      <c r="A598" s="6" t="s">
        <v>8501</v>
      </c>
      <c r="B598" s="6" t="s">
        <v>7894</v>
      </c>
      <c r="C598" s="6" t="n">
        <v>1787493600</v>
      </c>
      <c r="D598" s="6" t="n">
        <v>1787522400</v>
      </c>
      <c r="E598" s="6" t="n">
        <v>30</v>
      </c>
      <c r="F598" s="6" t="n">
        <v>30</v>
      </c>
      <c r="G598" s="9" t="n">
        <f aca="false">IF(MIN(D598,Scenario!$B$12)&gt;MAX(C598,Scenario!$B$11),(MIN(D598,Scenario!$B$12)-MAX(C598,Scenario!$B$11))/60-IF(AND(C598&gt;=Scenario!$B$11,D598&lt;=Scenario!$B$12),E598,0),0)</f>
        <v>450</v>
      </c>
      <c r="H598" s="9" t="n">
        <f aca="false">(D598-C598)/60-E598</f>
        <v>450</v>
      </c>
    </row>
    <row r="599" customFormat="false" ht="15" hidden="false" customHeight="false" outlineLevel="0" collapsed="false">
      <c r="A599" s="6" t="s">
        <v>8502</v>
      </c>
      <c r="B599" s="6" t="s">
        <v>7896</v>
      </c>
      <c r="C599" s="6" t="n">
        <v>1787522400</v>
      </c>
      <c r="D599" s="6" t="n">
        <v>1787551200</v>
      </c>
      <c r="E599" s="6" t="n">
        <v>30</v>
      </c>
      <c r="F599" s="6" t="n">
        <v>30</v>
      </c>
      <c r="G599" s="9" t="n">
        <f aca="false">IF(MIN(D599,Scenario!$B$12)&gt;MAX(C599,Scenario!$B$11),(MIN(D599,Scenario!$B$12)-MAX(C599,Scenario!$B$11))/60-IF(AND(C599&gt;=Scenario!$B$11,D599&lt;=Scenario!$B$12),E599,0),0)</f>
        <v>450</v>
      </c>
      <c r="H599" s="9" t="n">
        <f aca="false">(D599-C599)/60-E599</f>
        <v>450</v>
      </c>
    </row>
    <row r="600" customFormat="false" ht="15" hidden="false" customHeight="false" outlineLevel="0" collapsed="false">
      <c r="A600" s="6" t="s">
        <v>8503</v>
      </c>
      <c r="B600" s="6" t="s">
        <v>7897</v>
      </c>
      <c r="C600" s="6" t="n">
        <v>1787522400</v>
      </c>
      <c r="D600" s="6" t="n">
        <v>1787551200</v>
      </c>
      <c r="E600" s="6" t="n">
        <v>30</v>
      </c>
      <c r="F600" s="6" t="n">
        <v>30</v>
      </c>
      <c r="G600" s="9" t="n">
        <f aca="false">IF(MIN(D600,Scenario!$B$12)&gt;MAX(C600,Scenario!$B$11),(MIN(D600,Scenario!$B$12)-MAX(C600,Scenario!$B$11))/60-IF(AND(C600&gt;=Scenario!$B$11,D600&lt;=Scenario!$B$12),E600,0),0)</f>
        <v>450</v>
      </c>
      <c r="H600" s="9" t="n">
        <f aca="false">(D600-C600)/60-E600</f>
        <v>450</v>
      </c>
    </row>
    <row r="601" customFormat="false" ht="15" hidden="false" customHeight="false" outlineLevel="0" collapsed="false">
      <c r="A601" s="6" t="s">
        <v>8504</v>
      </c>
      <c r="B601" s="6" t="s">
        <v>7883</v>
      </c>
      <c r="C601" s="6" t="n">
        <v>1787547600</v>
      </c>
      <c r="D601" s="6" t="n">
        <v>1787576400</v>
      </c>
      <c r="E601" s="6" t="n">
        <v>30</v>
      </c>
      <c r="F601" s="6" t="n">
        <v>30</v>
      </c>
      <c r="G601" s="9" t="n">
        <f aca="false">IF(MIN(D601,Scenario!$B$12)&gt;MAX(C601,Scenario!$B$11),(MIN(D601,Scenario!$B$12)-MAX(C601,Scenario!$B$11))/60-IF(AND(C601&gt;=Scenario!$B$11,D601&lt;=Scenario!$B$12),E601,0),0)</f>
        <v>450</v>
      </c>
      <c r="H601" s="9" t="n">
        <f aca="false">(D601-C601)/60-E601</f>
        <v>450</v>
      </c>
    </row>
    <row r="602" customFormat="false" ht="15" hidden="false" customHeight="false" outlineLevel="0" collapsed="false">
      <c r="A602" s="6" t="s">
        <v>8505</v>
      </c>
      <c r="B602" s="6" t="s">
        <v>7884</v>
      </c>
      <c r="C602" s="6" t="n">
        <v>1787547600</v>
      </c>
      <c r="D602" s="6" t="n">
        <v>1787576400</v>
      </c>
      <c r="E602" s="6" t="n">
        <v>30</v>
      </c>
      <c r="F602" s="6" t="n">
        <v>30</v>
      </c>
      <c r="G602" s="9" t="n">
        <f aca="false">IF(MIN(D602,Scenario!$B$12)&gt;MAX(C602,Scenario!$B$11),(MIN(D602,Scenario!$B$12)-MAX(C602,Scenario!$B$11))/60-IF(AND(C602&gt;=Scenario!$B$11,D602&lt;=Scenario!$B$12),E602,0),0)</f>
        <v>450</v>
      </c>
      <c r="H602" s="9" t="n">
        <f aca="false">(D602-C602)/60-E602</f>
        <v>450</v>
      </c>
    </row>
    <row r="603" customFormat="false" ht="15" hidden="false" customHeight="false" outlineLevel="0" collapsed="false">
      <c r="A603" s="6" t="s">
        <v>8506</v>
      </c>
      <c r="B603" s="6" t="s">
        <v>7882</v>
      </c>
      <c r="C603" s="6" t="n">
        <v>1787547600</v>
      </c>
      <c r="D603" s="6" t="n">
        <v>1787576400</v>
      </c>
      <c r="E603" s="6" t="n">
        <v>30</v>
      </c>
      <c r="F603" s="6" t="n">
        <v>30</v>
      </c>
      <c r="G603" s="9" t="n">
        <f aca="false">IF(MIN(D603,Scenario!$B$12)&gt;MAX(C603,Scenario!$B$11),(MIN(D603,Scenario!$B$12)-MAX(C603,Scenario!$B$11))/60-IF(AND(C603&gt;=Scenario!$B$11,D603&lt;=Scenario!$B$12),E603,0),0)</f>
        <v>450</v>
      </c>
      <c r="H603" s="9" t="n">
        <f aca="false">(D603-C603)/60-E603</f>
        <v>450</v>
      </c>
    </row>
    <row r="604" customFormat="false" ht="15" hidden="false" customHeight="false" outlineLevel="0" collapsed="false">
      <c r="A604" s="6" t="s">
        <v>8507</v>
      </c>
      <c r="B604" s="6" t="s">
        <v>7885</v>
      </c>
      <c r="C604" s="6" t="n">
        <v>1787554800</v>
      </c>
      <c r="D604" s="6" t="n">
        <v>1787583600</v>
      </c>
      <c r="E604" s="6" t="n">
        <v>30</v>
      </c>
      <c r="F604" s="6" t="n">
        <v>30</v>
      </c>
      <c r="G604" s="9" t="n">
        <f aca="false">IF(MIN(D604,Scenario!$B$12)&gt;MAX(C604,Scenario!$B$11),(MIN(D604,Scenario!$B$12)-MAX(C604,Scenario!$B$11))/60-IF(AND(C604&gt;=Scenario!$B$11,D604&lt;=Scenario!$B$12),E604,0),0)</f>
        <v>450</v>
      </c>
      <c r="H604" s="9" t="n">
        <f aca="false">(D604-C604)/60-E604</f>
        <v>450</v>
      </c>
    </row>
    <row r="605" customFormat="false" ht="15" hidden="false" customHeight="false" outlineLevel="0" collapsed="false">
      <c r="A605" s="6" t="s">
        <v>8508</v>
      </c>
      <c r="B605" s="6" t="s">
        <v>7886</v>
      </c>
      <c r="C605" s="6" t="n">
        <v>1787554800</v>
      </c>
      <c r="D605" s="6" t="n">
        <v>1787583600</v>
      </c>
      <c r="E605" s="6" t="n">
        <v>30</v>
      </c>
      <c r="F605" s="6" t="n">
        <v>30</v>
      </c>
      <c r="G605" s="9" t="n">
        <f aca="false">IF(MIN(D605,Scenario!$B$12)&gt;MAX(C605,Scenario!$B$11),(MIN(D605,Scenario!$B$12)-MAX(C605,Scenario!$B$11))/60-IF(AND(C605&gt;=Scenario!$B$11,D605&lt;=Scenario!$B$12),E605,0),0)</f>
        <v>450</v>
      </c>
      <c r="H605" s="9" t="n">
        <f aca="false">(D605-C605)/60-E605</f>
        <v>450</v>
      </c>
    </row>
    <row r="606" customFormat="false" ht="15" hidden="false" customHeight="false" outlineLevel="0" collapsed="false">
      <c r="A606" s="6" t="s">
        <v>8509</v>
      </c>
      <c r="B606" s="6" t="s">
        <v>7888</v>
      </c>
      <c r="C606" s="6" t="n">
        <v>1787554800</v>
      </c>
      <c r="D606" s="6" t="n">
        <v>1787576400</v>
      </c>
      <c r="E606" s="6" t="n">
        <v>30</v>
      </c>
      <c r="F606" s="6" t="n">
        <v>30</v>
      </c>
      <c r="G606" s="9" t="n">
        <f aca="false">IF(MIN(D606,Scenario!$B$12)&gt;MAX(C606,Scenario!$B$11),(MIN(D606,Scenario!$B$12)-MAX(C606,Scenario!$B$11))/60-IF(AND(C606&gt;=Scenario!$B$11,D606&lt;=Scenario!$B$12),E606,0),0)</f>
        <v>330</v>
      </c>
      <c r="H606" s="9" t="n">
        <f aca="false">(D606-C606)/60-E606</f>
        <v>330</v>
      </c>
    </row>
    <row r="607" customFormat="false" ht="15" hidden="false" customHeight="false" outlineLevel="0" collapsed="false">
      <c r="A607" s="6" t="s">
        <v>8510</v>
      </c>
      <c r="B607" s="6" t="s">
        <v>7887</v>
      </c>
      <c r="C607" s="6" t="n">
        <v>1787562000</v>
      </c>
      <c r="D607" s="6" t="n">
        <v>1787590800</v>
      </c>
      <c r="E607" s="6" t="n">
        <v>30</v>
      </c>
      <c r="F607" s="6" t="n">
        <v>30</v>
      </c>
      <c r="G607" s="9" t="n">
        <f aca="false">IF(MIN(D607,Scenario!$B$12)&gt;MAX(C607,Scenario!$B$11),(MIN(D607,Scenario!$B$12)-MAX(C607,Scenario!$B$11))/60-IF(AND(C607&gt;=Scenario!$B$11,D607&lt;=Scenario!$B$12),E607,0),0)</f>
        <v>450</v>
      </c>
      <c r="H607" s="9" t="n">
        <f aca="false">(D607-C607)/60-E607</f>
        <v>450</v>
      </c>
    </row>
    <row r="608" customFormat="false" ht="15" hidden="false" customHeight="false" outlineLevel="0" collapsed="false">
      <c r="A608" s="6" t="s">
        <v>8511</v>
      </c>
      <c r="B608" s="6" t="s">
        <v>7889</v>
      </c>
      <c r="C608" s="6" t="n">
        <v>1787562000</v>
      </c>
      <c r="D608" s="6" t="n">
        <v>1787590800</v>
      </c>
      <c r="E608" s="6" t="n">
        <v>30</v>
      </c>
      <c r="F608" s="6" t="n">
        <v>30</v>
      </c>
      <c r="G608" s="9" t="n">
        <f aca="false">IF(MIN(D608,Scenario!$B$12)&gt;MAX(C608,Scenario!$B$11),(MIN(D608,Scenario!$B$12)-MAX(C608,Scenario!$B$11))/60-IF(AND(C608&gt;=Scenario!$B$11,D608&lt;=Scenario!$B$12),E608,0),0)</f>
        <v>450</v>
      </c>
      <c r="H608" s="9" t="n">
        <f aca="false">(D608-C608)/60-E608</f>
        <v>450</v>
      </c>
    </row>
    <row r="609" customFormat="false" ht="15" hidden="false" customHeight="false" outlineLevel="0" collapsed="false">
      <c r="A609" s="6" t="s">
        <v>8512</v>
      </c>
      <c r="B609" s="6" t="s">
        <v>7891</v>
      </c>
      <c r="C609" s="6" t="n">
        <v>1787572800</v>
      </c>
      <c r="D609" s="6" t="n">
        <v>1787601600</v>
      </c>
      <c r="E609" s="6" t="n">
        <v>30</v>
      </c>
      <c r="F609" s="6" t="n">
        <v>30</v>
      </c>
      <c r="G609" s="9" t="n">
        <f aca="false">IF(MIN(D609,Scenario!$B$12)&gt;MAX(C609,Scenario!$B$11),(MIN(D609,Scenario!$B$12)-MAX(C609,Scenario!$B$11))/60-IF(AND(C609&gt;=Scenario!$B$11,D609&lt;=Scenario!$B$12),E609,0),0)</f>
        <v>450</v>
      </c>
      <c r="H609" s="9" t="n">
        <f aca="false">(D609-C609)/60-E609</f>
        <v>450</v>
      </c>
    </row>
    <row r="610" customFormat="false" ht="15" hidden="false" customHeight="false" outlineLevel="0" collapsed="false">
      <c r="A610" s="6" t="s">
        <v>8513</v>
      </c>
      <c r="B610" s="6" t="s">
        <v>7890</v>
      </c>
      <c r="C610" s="6" t="n">
        <v>1787572800</v>
      </c>
      <c r="D610" s="6" t="n">
        <v>1787601600</v>
      </c>
      <c r="E610" s="6" t="n">
        <v>30</v>
      </c>
      <c r="F610" s="6" t="n">
        <v>30</v>
      </c>
      <c r="G610" s="9" t="n">
        <f aca="false">IF(MIN(D610,Scenario!$B$12)&gt;MAX(C610,Scenario!$B$11),(MIN(D610,Scenario!$B$12)-MAX(C610,Scenario!$B$11))/60-IF(AND(C610&gt;=Scenario!$B$11,D610&lt;=Scenario!$B$12),E610,0),0)</f>
        <v>450</v>
      </c>
      <c r="H610" s="9" t="n">
        <f aca="false">(D610-C610)/60-E610</f>
        <v>450</v>
      </c>
    </row>
    <row r="611" customFormat="false" ht="15" hidden="false" customHeight="false" outlineLevel="0" collapsed="false">
      <c r="A611" s="6" t="s">
        <v>8514</v>
      </c>
      <c r="B611" s="6" t="s">
        <v>7892</v>
      </c>
      <c r="C611" s="6" t="n">
        <v>1787572800</v>
      </c>
      <c r="D611" s="6" t="n">
        <v>1787601600</v>
      </c>
      <c r="E611" s="6" t="n">
        <v>30</v>
      </c>
      <c r="F611" s="6" t="n">
        <v>30</v>
      </c>
      <c r="G611" s="9" t="n">
        <f aca="false">IF(MIN(D611,Scenario!$B$12)&gt;MAX(C611,Scenario!$B$11),(MIN(D611,Scenario!$B$12)-MAX(C611,Scenario!$B$11))/60-IF(AND(C611&gt;=Scenario!$B$11,D611&lt;=Scenario!$B$12),E611,0),0)</f>
        <v>450</v>
      </c>
      <c r="H611" s="9" t="n">
        <f aca="false">(D611-C611)/60-E611</f>
        <v>450</v>
      </c>
    </row>
    <row r="612" customFormat="false" ht="15" hidden="false" customHeight="false" outlineLevel="0" collapsed="false">
      <c r="A612" s="6" t="s">
        <v>8515</v>
      </c>
      <c r="B612" s="6" t="s">
        <v>7893</v>
      </c>
      <c r="C612" s="6" t="n">
        <v>1787587200</v>
      </c>
      <c r="D612" s="6" t="n">
        <v>1787616000</v>
      </c>
      <c r="E612" s="6" t="n">
        <v>30</v>
      </c>
      <c r="F612" s="6" t="n">
        <v>30</v>
      </c>
      <c r="G612" s="9" t="n">
        <f aca="false">IF(MIN(D612,Scenario!$B$12)&gt;MAX(C612,Scenario!$B$11),(MIN(D612,Scenario!$B$12)-MAX(C612,Scenario!$B$11))/60-IF(AND(C612&gt;=Scenario!$B$11,D612&lt;=Scenario!$B$12),E612,0),0)</f>
        <v>450</v>
      </c>
      <c r="H612" s="9" t="n">
        <f aca="false">(D612-C612)/60-E612</f>
        <v>450</v>
      </c>
    </row>
    <row r="613" customFormat="false" ht="15" hidden="false" customHeight="false" outlineLevel="0" collapsed="false">
      <c r="A613" s="6" t="s">
        <v>8516</v>
      </c>
      <c r="B613" s="6" t="s">
        <v>7895</v>
      </c>
      <c r="C613" s="6" t="n">
        <v>1787587200</v>
      </c>
      <c r="D613" s="6" t="n">
        <v>1787616000</v>
      </c>
      <c r="E613" s="6" t="n">
        <v>30</v>
      </c>
      <c r="F613" s="6" t="n">
        <v>30</v>
      </c>
      <c r="G613" s="9" t="n">
        <f aca="false">IF(MIN(D613,Scenario!$B$12)&gt;MAX(C613,Scenario!$B$11),(MIN(D613,Scenario!$B$12)-MAX(C613,Scenario!$B$11))/60-IF(AND(C613&gt;=Scenario!$B$11,D613&lt;=Scenario!$B$12),E613,0),0)</f>
        <v>450</v>
      </c>
      <c r="H613" s="9" t="n">
        <f aca="false">(D613-C613)/60-E613</f>
        <v>450</v>
      </c>
    </row>
    <row r="614" customFormat="false" ht="15" hidden="false" customHeight="false" outlineLevel="0" collapsed="false">
      <c r="A614" s="6" t="s">
        <v>8517</v>
      </c>
      <c r="B614" s="6" t="s">
        <v>7894</v>
      </c>
      <c r="C614" s="6" t="n">
        <v>1787587200</v>
      </c>
      <c r="D614" s="6" t="n">
        <v>1787616000</v>
      </c>
      <c r="E614" s="6" t="n">
        <v>30</v>
      </c>
      <c r="F614" s="6" t="n">
        <v>30</v>
      </c>
      <c r="G614" s="9" t="n">
        <f aca="false">IF(MIN(D614,Scenario!$B$12)&gt;MAX(C614,Scenario!$B$11),(MIN(D614,Scenario!$B$12)-MAX(C614,Scenario!$B$11))/60-IF(AND(C614&gt;=Scenario!$B$11,D614&lt;=Scenario!$B$12),E614,0),0)</f>
        <v>450</v>
      </c>
      <c r="H614" s="9" t="n">
        <f aca="false">(D614-C614)/60-E614</f>
        <v>450</v>
      </c>
    </row>
    <row r="615" customFormat="false" ht="15" hidden="false" customHeight="false" outlineLevel="0" collapsed="false">
      <c r="A615" s="6" t="s">
        <v>8518</v>
      </c>
      <c r="B615" s="6" t="s">
        <v>7896</v>
      </c>
      <c r="C615" s="6" t="n">
        <v>1787594400</v>
      </c>
      <c r="D615" s="6" t="n">
        <v>1787623200</v>
      </c>
      <c r="E615" s="6" t="n">
        <v>30</v>
      </c>
      <c r="F615" s="6" t="n">
        <v>30</v>
      </c>
      <c r="G615" s="9" t="n">
        <f aca="false">IF(MIN(D615,Scenario!$B$12)&gt;MAX(C615,Scenario!$B$11),(MIN(D615,Scenario!$B$12)-MAX(C615,Scenario!$B$11))/60-IF(AND(C615&gt;=Scenario!$B$11,D615&lt;=Scenario!$B$12),E615,0),0)</f>
        <v>450</v>
      </c>
      <c r="H615" s="9" t="n">
        <f aca="false">(D615-C615)/60-E615</f>
        <v>450</v>
      </c>
    </row>
    <row r="616" customFormat="false" ht="15" hidden="false" customHeight="false" outlineLevel="0" collapsed="false">
      <c r="A616" s="6" t="s">
        <v>8519</v>
      </c>
      <c r="B616" s="6" t="s">
        <v>7897</v>
      </c>
      <c r="C616" s="6" t="n">
        <v>1787594400</v>
      </c>
      <c r="D616" s="6" t="n">
        <v>1787623200</v>
      </c>
      <c r="E616" s="6" t="n">
        <v>30</v>
      </c>
      <c r="F616" s="6" t="n">
        <v>30</v>
      </c>
      <c r="G616" s="9" t="n">
        <f aca="false">IF(MIN(D616,Scenario!$B$12)&gt;MAX(C616,Scenario!$B$11),(MIN(D616,Scenario!$B$12)-MAX(C616,Scenario!$B$11))/60-IF(AND(C616&gt;=Scenario!$B$11,D616&lt;=Scenario!$B$12),E616,0),0)</f>
        <v>450</v>
      </c>
      <c r="H616" s="9" t="n">
        <f aca="false">(D616-C616)/60-E616</f>
        <v>450</v>
      </c>
    </row>
    <row r="617" customFormat="false" ht="15" hidden="false" customHeight="false" outlineLevel="0" collapsed="false">
      <c r="A617" s="6" t="s">
        <v>8520</v>
      </c>
      <c r="B617" s="6" t="s">
        <v>7883</v>
      </c>
      <c r="C617" s="6" t="n">
        <v>1787634000</v>
      </c>
      <c r="D617" s="6" t="n">
        <v>1787662800</v>
      </c>
      <c r="E617" s="6" t="n">
        <v>30</v>
      </c>
      <c r="F617" s="6" t="n">
        <v>30</v>
      </c>
      <c r="G617" s="9" t="n">
        <f aca="false">IF(MIN(D617,Scenario!$B$12)&gt;MAX(C617,Scenario!$B$11),(MIN(D617,Scenario!$B$12)-MAX(C617,Scenario!$B$11))/60-IF(AND(C617&gt;=Scenario!$B$11,D617&lt;=Scenario!$B$12),E617,0),0)</f>
        <v>450</v>
      </c>
      <c r="H617" s="9" t="n">
        <f aca="false">(D617-C617)/60-E617</f>
        <v>450</v>
      </c>
    </row>
    <row r="618" customFormat="false" ht="15" hidden="false" customHeight="false" outlineLevel="0" collapsed="false">
      <c r="A618" s="6" t="s">
        <v>8521</v>
      </c>
      <c r="B618" s="6" t="s">
        <v>7884</v>
      </c>
      <c r="C618" s="6" t="n">
        <v>1787634000</v>
      </c>
      <c r="D618" s="6" t="n">
        <v>1787662800</v>
      </c>
      <c r="E618" s="6" t="n">
        <v>30</v>
      </c>
      <c r="F618" s="6" t="n">
        <v>30</v>
      </c>
      <c r="G618" s="9" t="n">
        <f aca="false">IF(MIN(D618,Scenario!$B$12)&gt;MAX(C618,Scenario!$B$11),(MIN(D618,Scenario!$B$12)-MAX(C618,Scenario!$B$11))/60-IF(AND(C618&gt;=Scenario!$B$11,D618&lt;=Scenario!$B$12),E618,0),0)</f>
        <v>450</v>
      </c>
      <c r="H618" s="9" t="n">
        <f aca="false">(D618-C618)/60-E618</f>
        <v>450</v>
      </c>
    </row>
    <row r="619" customFormat="false" ht="15" hidden="false" customHeight="false" outlineLevel="0" collapsed="false">
      <c r="A619" s="6" t="s">
        <v>8522</v>
      </c>
      <c r="B619" s="6" t="s">
        <v>7882</v>
      </c>
      <c r="C619" s="6" t="n">
        <v>1787634000</v>
      </c>
      <c r="D619" s="6" t="n">
        <v>1787662800</v>
      </c>
      <c r="E619" s="6" t="n">
        <v>30</v>
      </c>
      <c r="F619" s="6" t="n">
        <v>30</v>
      </c>
      <c r="G619" s="9" t="n">
        <f aca="false">IF(MIN(D619,Scenario!$B$12)&gt;MAX(C619,Scenario!$B$11),(MIN(D619,Scenario!$B$12)-MAX(C619,Scenario!$B$11))/60-IF(AND(C619&gt;=Scenario!$B$11,D619&lt;=Scenario!$B$12),E619,0),0)</f>
        <v>450</v>
      </c>
      <c r="H619" s="9" t="n">
        <f aca="false">(D619-C619)/60-E619</f>
        <v>450</v>
      </c>
    </row>
    <row r="620" customFormat="false" ht="15" hidden="false" customHeight="false" outlineLevel="0" collapsed="false">
      <c r="A620" s="6" t="s">
        <v>8523</v>
      </c>
      <c r="B620" s="6" t="s">
        <v>7898</v>
      </c>
      <c r="C620" s="6" t="n">
        <v>1787641200</v>
      </c>
      <c r="D620" s="6" t="n">
        <v>1787670000</v>
      </c>
      <c r="E620" s="6" t="n">
        <v>30</v>
      </c>
      <c r="F620" s="6" t="n">
        <v>30</v>
      </c>
      <c r="G620" s="9" t="n">
        <f aca="false">IF(MIN(D620,Scenario!$B$12)&gt;MAX(C620,Scenario!$B$11),(MIN(D620,Scenario!$B$12)-MAX(C620,Scenario!$B$11))/60-IF(AND(C620&gt;=Scenario!$B$11,D620&lt;=Scenario!$B$12),E620,0),0)</f>
        <v>450</v>
      </c>
      <c r="H620" s="9" t="n">
        <f aca="false">(D620-C620)/60-E620</f>
        <v>450</v>
      </c>
    </row>
    <row r="621" customFormat="false" ht="15" hidden="false" customHeight="false" outlineLevel="0" collapsed="false">
      <c r="A621" s="6" t="s">
        <v>8524</v>
      </c>
      <c r="B621" s="6" t="s">
        <v>7885</v>
      </c>
      <c r="C621" s="6" t="n">
        <v>1787641200</v>
      </c>
      <c r="D621" s="6" t="n">
        <v>1787670000</v>
      </c>
      <c r="E621" s="6" t="n">
        <v>30</v>
      </c>
      <c r="F621" s="6" t="n">
        <v>30</v>
      </c>
      <c r="G621" s="9" t="n">
        <f aca="false">IF(MIN(D621,Scenario!$B$12)&gt;MAX(C621,Scenario!$B$11),(MIN(D621,Scenario!$B$12)-MAX(C621,Scenario!$B$11))/60-IF(AND(C621&gt;=Scenario!$B$11,D621&lt;=Scenario!$B$12),E621,0),0)</f>
        <v>450</v>
      </c>
      <c r="H621" s="9" t="n">
        <f aca="false">(D621-C621)/60-E621</f>
        <v>450</v>
      </c>
    </row>
    <row r="622" customFormat="false" ht="15" hidden="false" customHeight="false" outlineLevel="0" collapsed="false">
      <c r="A622" s="6" t="s">
        <v>8525</v>
      </c>
      <c r="B622" s="6" t="s">
        <v>7886</v>
      </c>
      <c r="C622" s="6" t="n">
        <v>1787641200</v>
      </c>
      <c r="D622" s="6" t="n">
        <v>1787670000</v>
      </c>
      <c r="E622" s="6" t="n">
        <v>30</v>
      </c>
      <c r="F622" s="6" t="n">
        <v>30</v>
      </c>
      <c r="G622" s="9" t="n">
        <f aca="false">IF(MIN(D622,Scenario!$B$12)&gt;MAX(C622,Scenario!$B$11),(MIN(D622,Scenario!$B$12)-MAX(C622,Scenario!$B$11))/60-IF(AND(C622&gt;=Scenario!$B$11,D622&lt;=Scenario!$B$12),E622,0),0)</f>
        <v>450</v>
      </c>
      <c r="H622" s="9" t="n">
        <f aca="false">(D622-C622)/60-E622</f>
        <v>450</v>
      </c>
    </row>
    <row r="623" customFormat="false" ht="15" hidden="false" customHeight="false" outlineLevel="0" collapsed="false">
      <c r="A623" s="6" t="s">
        <v>8526</v>
      </c>
      <c r="B623" s="6" t="s">
        <v>7888</v>
      </c>
      <c r="C623" s="6" t="n">
        <v>1787641200</v>
      </c>
      <c r="D623" s="6" t="n">
        <v>1787662800</v>
      </c>
      <c r="E623" s="6" t="n">
        <v>30</v>
      </c>
      <c r="F623" s="6" t="n">
        <v>30</v>
      </c>
      <c r="G623" s="9" t="n">
        <f aca="false">IF(MIN(D623,Scenario!$B$12)&gt;MAX(C623,Scenario!$B$11),(MIN(D623,Scenario!$B$12)-MAX(C623,Scenario!$B$11))/60-IF(AND(C623&gt;=Scenario!$B$11,D623&lt;=Scenario!$B$12),E623,0),0)</f>
        <v>330</v>
      </c>
      <c r="H623" s="9" t="n">
        <f aca="false">(D623-C623)/60-E623</f>
        <v>330</v>
      </c>
    </row>
    <row r="624" customFormat="false" ht="15" hidden="false" customHeight="false" outlineLevel="0" collapsed="false">
      <c r="A624" s="6" t="s">
        <v>8527</v>
      </c>
      <c r="B624" s="6" t="s">
        <v>7887</v>
      </c>
      <c r="C624" s="6" t="n">
        <v>1787648400</v>
      </c>
      <c r="D624" s="6" t="n">
        <v>1787677200</v>
      </c>
      <c r="E624" s="6" t="n">
        <v>30</v>
      </c>
      <c r="F624" s="6" t="n">
        <v>30</v>
      </c>
      <c r="G624" s="9" t="n">
        <f aca="false">IF(MIN(D624,Scenario!$B$12)&gt;MAX(C624,Scenario!$B$11),(MIN(D624,Scenario!$B$12)-MAX(C624,Scenario!$B$11))/60-IF(AND(C624&gt;=Scenario!$B$11,D624&lt;=Scenario!$B$12),E624,0),0)</f>
        <v>450</v>
      </c>
      <c r="H624" s="9" t="n">
        <f aca="false">(D624-C624)/60-E624</f>
        <v>450</v>
      </c>
    </row>
    <row r="625" customFormat="false" ht="15" hidden="false" customHeight="false" outlineLevel="0" collapsed="false">
      <c r="A625" s="6" t="s">
        <v>8528</v>
      </c>
      <c r="B625" s="6" t="s">
        <v>7889</v>
      </c>
      <c r="C625" s="6" t="n">
        <v>1787648400</v>
      </c>
      <c r="D625" s="6" t="n">
        <v>1787677200</v>
      </c>
      <c r="E625" s="6" t="n">
        <v>30</v>
      </c>
      <c r="F625" s="6" t="n">
        <v>30</v>
      </c>
      <c r="G625" s="9" t="n">
        <f aca="false">IF(MIN(D625,Scenario!$B$12)&gt;MAX(C625,Scenario!$B$11),(MIN(D625,Scenario!$B$12)-MAX(C625,Scenario!$B$11))/60-IF(AND(C625&gt;=Scenario!$B$11,D625&lt;=Scenario!$B$12),E625,0),0)</f>
        <v>450</v>
      </c>
      <c r="H625" s="9" t="n">
        <f aca="false">(D625-C625)/60-E625</f>
        <v>450</v>
      </c>
    </row>
    <row r="626" customFormat="false" ht="15" hidden="false" customHeight="false" outlineLevel="0" collapsed="false">
      <c r="A626" s="6" t="s">
        <v>8529</v>
      </c>
      <c r="B626" s="6" t="s">
        <v>7891</v>
      </c>
      <c r="C626" s="6" t="n">
        <v>1787659200</v>
      </c>
      <c r="D626" s="6" t="n">
        <v>1787688000</v>
      </c>
      <c r="E626" s="6" t="n">
        <v>30</v>
      </c>
      <c r="F626" s="6" t="n">
        <v>30</v>
      </c>
      <c r="G626" s="9" t="n">
        <f aca="false">IF(MIN(D626,Scenario!$B$12)&gt;MAX(C626,Scenario!$B$11),(MIN(D626,Scenario!$B$12)-MAX(C626,Scenario!$B$11))/60-IF(AND(C626&gt;=Scenario!$B$11,D626&lt;=Scenario!$B$12),E626,0),0)</f>
        <v>450</v>
      </c>
      <c r="H626" s="9" t="n">
        <f aca="false">(D626-C626)/60-E626</f>
        <v>450</v>
      </c>
    </row>
    <row r="627" customFormat="false" ht="15" hidden="false" customHeight="false" outlineLevel="0" collapsed="false">
      <c r="A627" s="6" t="s">
        <v>8530</v>
      </c>
      <c r="B627" s="6" t="s">
        <v>7890</v>
      </c>
      <c r="C627" s="6" t="n">
        <v>1787659200</v>
      </c>
      <c r="D627" s="6" t="n">
        <v>1787688000</v>
      </c>
      <c r="E627" s="6" t="n">
        <v>30</v>
      </c>
      <c r="F627" s="6" t="n">
        <v>30</v>
      </c>
      <c r="G627" s="9" t="n">
        <f aca="false">IF(MIN(D627,Scenario!$B$12)&gt;MAX(C627,Scenario!$B$11),(MIN(D627,Scenario!$B$12)-MAX(C627,Scenario!$B$11))/60-IF(AND(C627&gt;=Scenario!$B$11,D627&lt;=Scenario!$B$12),E627,0),0)</f>
        <v>450</v>
      </c>
      <c r="H627" s="9" t="n">
        <f aca="false">(D627-C627)/60-E627</f>
        <v>450</v>
      </c>
    </row>
    <row r="628" customFormat="false" ht="15" hidden="false" customHeight="false" outlineLevel="0" collapsed="false">
      <c r="A628" s="6" t="s">
        <v>8531</v>
      </c>
      <c r="B628" s="6" t="s">
        <v>7892</v>
      </c>
      <c r="C628" s="6" t="n">
        <v>1787659200</v>
      </c>
      <c r="D628" s="6" t="n">
        <v>1787688000</v>
      </c>
      <c r="E628" s="6" t="n">
        <v>30</v>
      </c>
      <c r="F628" s="6" t="n">
        <v>30</v>
      </c>
      <c r="G628" s="9" t="n">
        <f aca="false">IF(MIN(D628,Scenario!$B$12)&gt;MAX(C628,Scenario!$B$11),(MIN(D628,Scenario!$B$12)-MAX(C628,Scenario!$B$11))/60-IF(AND(C628&gt;=Scenario!$B$11,D628&lt;=Scenario!$B$12),E628,0),0)</f>
        <v>450</v>
      </c>
      <c r="H628" s="9" t="n">
        <f aca="false">(D628-C628)/60-E628</f>
        <v>450</v>
      </c>
    </row>
    <row r="629" customFormat="false" ht="15" hidden="false" customHeight="false" outlineLevel="0" collapsed="false">
      <c r="A629" s="6" t="s">
        <v>8532</v>
      </c>
      <c r="B629" s="6" t="s">
        <v>7899</v>
      </c>
      <c r="C629" s="6" t="n">
        <v>1787673600</v>
      </c>
      <c r="D629" s="6" t="n">
        <v>1787695200</v>
      </c>
      <c r="E629" s="6" t="n">
        <v>30</v>
      </c>
      <c r="F629" s="6" t="n">
        <v>30</v>
      </c>
      <c r="G629" s="9" t="n">
        <f aca="false">IF(MIN(D629,Scenario!$B$12)&gt;MAX(C629,Scenario!$B$11),(MIN(D629,Scenario!$B$12)-MAX(C629,Scenario!$B$11))/60-IF(AND(C629&gt;=Scenario!$B$11,D629&lt;=Scenario!$B$12),E629,0),0)</f>
        <v>330</v>
      </c>
      <c r="H629" s="9" t="n">
        <f aca="false">(D629-C629)/60-E629</f>
        <v>330</v>
      </c>
    </row>
    <row r="630" customFormat="false" ht="15" hidden="false" customHeight="false" outlineLevel="0" collapsed="false">
      <c r="A630" s="6" t="s">
        <v>8533</v>
      </c>
      <c r="B630" s="6" t="s">
        <v>7893</v>
      </c>
      <c r="C630" s="6" t="n">
        <v>1787673600</v>
      </c>
      <c r="D630" s="6" t="n">
        <v>1787702400</v>
      </c>
      <c r="E630" s="6" t="n">
        <v>30</v>
      </c>
      <c r="F630" s="6" t="n">
        <v>30</v>
      </c>
      <c r="G630" s="9" t="n">
        <f aca="false">IF(MIN(D630,Scenario!$B$12)&gt;MAX(C630,Scenario!$B$11),(MIN(D630,Scenario!$B$12)-MAX(C630,Scenario!$B$11))/60-IF(AND(C630&gt;=Scenario!$B$11,D630&lt;=Scenario!$B$12),E630,0),0)</f>
        <v>450</v>
      </c>
      <c r="H630" s="9" t="n">
        <f aca="false">(D630-C630)/60-E630</f>
        <v>450</v>
      </c>
    </row>
    <row r="631" customFormat="false" ht="15" hidden="false" customHeight="false" outlineLevel="0" collapsed="false">
      <c r="A631" s="6" t="s">
        <v>8534</v>
      </c>
      <c r="B631" s="6" t="s">
        <v>7895</v>
      </c>
      <c r="C631" s="6" t="n">
        <v>1787673600</v>
      </c>
      <c r="D631" s="6" t="n">
        <v>1787702400</v>
      </c>
      <c r="E631" s="6" t="n">
        <v>30</v>
      </c>
      <c r="F631" s="6" t="n">
        <v>30</v>
      </c>
      <c r="G631" s="9" t="n">
        <f aca="false">IF(MIN(D631,Scenario!$B$12)&gt;MAX(C631,Scenario!$B$11),(MIN(D631,Scenario!$B$12)-MAX(C631,Scenario!$B$11))/60-IF(AND(C631&gt;=Scenario!$B$11,D631&lt;=Scenario!$B$12),E631,0),0)</f>
        <v>450</v>
      </c>
      <c r="H631" s="9" t="n">
        <f aca="false">(D631-C631)/60-E631</f>
        <v>450</v>
      </c>
    </row>
    <row r="632" customFormat="false" ht="15" hidden="false" customHeight="false" outlineLevel="0" collapsed="false">
      <c r="A632" s="6" t="s">
        <v>8535</v>
      </c>
      <c r="B632" s="6" t="s">
        <v>7894</v>
      </c>
      <c r="C632" s="6" t="n">
        <v>1787673600</v>
      </c>
      <c r="D632" s="6" t="n">
        <v>1787702400</v>
      </c>
      <c r="E632" s="6" t="n">
        <v>30</v>
      </c>
      <c r="F632" s="6" t="n">
        <v>30</v>
      </c>
      <c r="G632" s="9" t="n">
        <f aca="false">IF(MIN(D632,Scenario!$B$12)&gt;MAX(C632,Scenario!$B$11),(MIN(D632,Scenario!$B$12)-MAX(C632,Scenario!$B$11))/60-IF(AND(C632&gt;=Scenario!$B$11,D632&lt;=Scenario!$B$12),E632,0),0)</f>
        <v>450</v>
      </c>
      <c r="H632" s="9" t="n">
        <f aca="false">(D632-C632)/60-E632</f>
        <v>450</v>
      </c>
    </row>
    <row r="633" customFormat="false" ht="15" hidden="false" customHeight="false" outlineLevel="0" collapsed="false">
      <c r="A633" s="6" t="s">
        <v>8536</v>
      </c>
      <c r="B633" s="6" t="s">
        <v>7897</v>
      </c>
      <c r="C633" s="6" t="n">
        <v>1787680800</v>
      </c>
      <c r="D633" s="6" t="n">
        <v>1787709600</v>
      </c>
      <c r="E633" s="6" t="n">
        <v>30</v>
      </c>
      <c r="F633" s="6" t="n">
        <v>30</v>
      </c>
      <c r="G633" s="9" t="n">
        <f aca="false">IF(MIN(D633,Scenario!$B$12)&gt;MAX(C633,Scenario!$B$11),(MIN(D633,Scenario!$B$12)-MAX(C633,Scenario!$B$11))/60-IF(AND(C633&gt;=Scenario!$B$11,D633&lt;=Scenario!$B$12),E633,0),0)</f>
        <v>450</v>
      </c>
      <c r="H633" s="9" t="n">
        <f aca="false">(D633-C633)/60-E633</f>
        <v>450</v>
      </c>
    </row>
    <row r="634" customFormat="false" ht="15" hidden="false" customHeight="false" outlineLevel="0" collapsed="false">
      <c r="A634" s="6" t="s">
        <v>8537</v>
      </c>
      <c r="B634" s="6" t="s">
        <v>7883</v>
      </c>
      <c r="C634" s="6" t="n">
        <v>1787720400</v>
      </c>
      <c r="D634" s="6" t="n">
        <v>1787749200</v>
      </c>
      <c r="E634" s="6" t="n">
        <v>30</v>
      </c>
      <c r="F634" s="6" t="n">
        <v>30</v>
      </c>
      <c r="G634" s="9" t="n">
        <f aca="false">IF(MIN(D634,Scenario!$B$12)&gt;MAX(C634,Scenario!$B$11),(MIN(D634,Scenario!$B$12)-MAX(C634,Scenario!$B$11))/60-IF(AND(C634&gt;=Scenario!$B$11,D634&lt;=Scenario!$B$12),E634,0),0)</f>
        <v>450</v>
      </c>
      <c r="H634" s="9" t="n">
        <f aca="false">(D634-C634)/60-E634</f>
        <v>450</v>
      </c>
    </row>
    <row r="635" customFormat="false" ht="15" hidden="false" customHeight="false" outlineLevel="0" collapsed="false">
      <c r="A635" s="6" t="s">
        <v>8538</v>
      </c>
      <c r="B635" s="6" t="s">
        <v>7884</v>
      </c>
      <c r="C635" s="6" t="n">
        <v>1787720400</v>
      </c>
      <c r="D635" s="6" t="n">
        <v>1787749200</v>
      </c>
      <c r="E635" s="6" t="n">
        <v>30</v>
      </c>
      <c r="F635" s="6" t="n">
        <v>30</v>
      </c>
      <c r="G635" s="9" t="n">
        <f aca="false">IF(MIN(D635,Scenario!$B$12)&gt;MAX(C635,Scenario!$B$11),(MIN(D635,Scenario!$B$12)-MAX(C635,Scenario!$B$11))/60-IF(AND(C635&gt;=Scenario!$B$11,D635&lt;=Scenario!$B$12),E635,0),0)</f>
        <v>450</v>
      </c>
      <c r="H635" s="9" t="n">
        <f aca="false">(D635-C635)/60-E635</f>
        <v>450</v>
      </c>
    </row>
    <row r="636" customFormat="false" ht="15" hidden="false" customHeight="false" outlineLevel="0" collapsed="false">
      <c r="A636" s="6" t="s">
        <v>8539</v>
      </c>
      <c r="B636" s="6" t="s">
        <v>7898</v>
      </c>
      <c r="C636" s="6" t="n">
        <v>1787727600</v>
      </c>
      <c r="D636" s="6" t="n">
        <v>1787756400</v>
      </c>
      <c r="E636" s="6" t="n">
        <v>30</v>
      </c>
      <c r="F636" s="6" t="n">
        <v>30</v>
      </c>
      <c r="G636" s="9" t="n">
        <f aca="false">IF(MIN(D636,Scenario!$B$12)&gt;MAX(C636,Scenario!$B$11),(MIN(D636,Scenario!$B$12)-MAX(C636,Scenario!$B$11))/60-IF(AND(C636&gt;=Scenario!$B$11,D636&lt;=Scenario!$B$12),E636,0),0)</f>
        <v>450</v>
      </c>
      <c r="H636" s="9" t="n">
        <f aca="false">(D636-C636)/60-E636</f>
        <v>450</v>
      </c>
    </row>
    <row r="637" customFormat="false" ht="15" hidden="false" customHeight="false" outlineLevel="0" collapsed="false">
      <c r="A637" s="6" t="s">
        <v>8540</v>
      </c>
      <c r="B637" s="6" t="s">
        <v>7886</v>
      </c>
      <c r="C637" s="6" t="n">
        <v>1787727600</v>
      </c>
      <c r="D637" s="6" t="n">
        <v>1787756400</v>
      </c>
      <c r="E637" s="6" t="n">
        <v>30</v>
      </c>
      <c r="F637" s="6" t="n">
        <v>30</v>
      </c>
      <c r="G637" s="9" t="n">
        <f aca="false">IF(MIN(D637,Scenario!$B$12)&gt;MAX(C637,Scenario!$B$11),(MIN(D637,Scenario!$B$12)-MAX(C637,Scenario!$B$11))/60-IF(AND(C637&gt;=Scenario!$B$11,D637&lt;=Scenario!$B$12),E637,0),0)</f>
        <v>450</v>
      </c>
      <c r="H637" s="9" t="n">
        <f aca="false">(D637-C637)/60-E637</f>
        <v>450</v>
      </c>
    </row>
    <row r="638" customFormat="false" ht="15" hidden="false" customHeight="false" outlineLevel="0" collapsed="false">
      <c r="A638" s="6" t="s">
        <v>8541</v>
      </c>
      <c r="B638" s="6" t="s">
        <v>7888</v>
      </c>
      <c r="C638" s="6" t="n">
        <v>1787727600</v>
      </c>
      <c r="D638" s="6" t="n">
        <v>1787749200</v>
      </c>
      <c r="E638" s="6" t="n">
        <v>30</v>
      </c>
      <c r="F638" s="6" t="n">
        <v>30</v>
      </c>
      <c r="G638" s="9" t="n">
        <f aca="false">IF(MIN(D638,Scenario!$B$12)&gt;MAX(C638,Scenario!$B$11),(MIN(D638,Scenario!$B$12)-MAX(C638,Scenario!$B$11))/60-IF(AND(C638&gt;=Scenario!$B$11,D638&lt;=Scenario!$B$12),E638,0),0)</f>
        <v>330</v>
      </c>
      <c r="H638" s="9" t="n">
        <f aca="false">(D638-C638)/60-E638</f>
        <v>330</v>
      </c>
    </row>
    <row r="639" customFormat="false" ht="15" hidden="false" customHeight="false" outlineLevel="0" collapsed="false">
      <c r="A639" s="6" t="s">
        <v>8542</v>
      </c>
      <c r="B639" s="6" t="s">
        <v>7889</v>
      </c>
      <c r="C639" s="6" t="n">
        <v>1787734800</v>
      </c>
      <c r="D639" s="6" t="n">
        <v>1787763600</v>
      </c>
      <c r="E639" s="6" t="n">
        <v>30</v>
      </c>
      <c r="F639" s="6" t="n">
        <v>30</v>
      </c>
      <c r="G639" s="9" t="n">
        <f aca="false">IF(MIN(D639,Scenario!$B$12)&gt;MAX(C639,Scenario!$B$11),(MIN(D639,Scenario!$B$12)-MAX(C639,Scenario!$B$11))/60-IF(AND(C639&gt;=Scenario!$B$11,D639&lt;=Scenario!$B$12),E639,0),0)</f>
        <v>450</v>
      </c>
      <c r="H639" s="9" t="n">
        <f aca="false">(D639-C639)/60-E639</f>
        <v>450</v>
      </c>
    </row>
    <row r="640" customFormat="false" ht="15" hidden="false" customHeight="false" outlineLevel="0" collapsed="false">
      <c r="A640" s="6" t="s">
        <v>8543</v>
      </c>
      <c r="B640" s="6" t="s">
        <v>7891</v>
      </c>
      <c r="C640" s="6" t="n">
        <v>1787745600</v>
      </c>
      <c r="D640" s="6" t="n">
        <v>1787774400</v>
      </c>
      <c r="E640" s="6" t="n">
        <v>30</v>
      </c>
      <c r="F640" s="6" t="n">
        <v>30</v>
      </c>
      <c r="G640" s="9" t="n">
        <f aca="false">IF(MIN(D640,Scenario!$B$12)&gt;MAX(C640,Scenario!$B$11),(MIN(D640,Scenario!$B$12)-MAX(C640,Scenario!$B$11))/60-IF(AND(C640&gt;=Scenario!$B$11,D640&lt;=Scenario!$B$12),E640,0),0)</f>
        <v>450</v>
      </c>
      <c r="H640" s="9" t="n">
        <f aca="false">(D640-C640)/60-E640</f>
        <v>450</v>
      </c>
    </row>
    <row r="641" customFormat="false" ht="15" hidden="false" customHeight="false" outlineLevel="0" collapsed="false">
      <c r="A641" s="6" t="s">
        <v>8544</v>
      </c>
      <c r="B641" s="6" t="s">
        <v>7892</v>
      </c>
      <c r="C641" s="6" t="n">
        <v>1787745600</v>
      </c>
      <c r="D641" s="6" t="n">
        <v>1787774400</v>
      </c>
      <c r="E641" s="6" t="n">
        <v>30</v>
      </c>
      <c r="F641" s="6" t="n">
        <v>30</v>
      </c>
      <c r="G641" s="9" t="n">
        <f aca="false">IF(MIN(D641,Scenario!$B$12)&gt;MAX(C641,Scenario!$B$11),(MIN(D641,Scenario!$B$12)-MAX(C641,Scenario!$B$11))/60-IF(AND(C641&gt;=Scenario!$B$11,D641&lt;=Scenario!$B$12),E641,0),0)</f>
        <v>450</v>
      </c>
      <c r="H641" s="9" t="n">
        <f aca="false">(D641-C641)/60-E641</f>
        <v>450</v>
      </c>
    </row>
    <row r="642" customFormat="false" ht="15" hidden="false" customHeight="false" outlineLevel="0" collapsed="false">
      <c r="A642" s="6" t="s">
        <v>8545</v>
      </c>
      <c r="B642" s="6" t="s">
        <v>7899</v>
      </c>
      <c r="C642" s="6" t="n">
        <v>1787760000</v>
      </c>
      <c r="D642" s="6" t="n">
        <v>1787781600</v>
      </c>
      <c r="E642" s="6" t="n">
        <v>30</v>
      </c>
      <c r="F642" s="6" t="n">
        <v>30</v>
      </c>
      <c r="G642" s="9" t="n">
        <f aca="false">IF(MIN(D642,Scenario!$B$12)&gt;MAX(C642,Scenario!$B$11),(MIN(D642,Scenario!$B$12)-MAX(C642,Scenario!$B$11))/60-IF(AND(C642&gt;=Scenario!$B$11,D642&lt;=Scenario!$B$12),E642,0),0)</f>
        <v>330</v>
      </c>
      <c r="H642" s="9" t="n">
        <f aca="false">(D642-C642)/60-E642</f>
        <v>330</v>
      </c>
    </row>
    <row r="643" customFormat="false" ht="15" hidden="false" customHeight="false" outlineLevel="0" collapsed="false">
      <c r="A643" s="6" t="s">
        <v>8546</v>
      </c>
      <c r="B643" s="6" t="s">
        <v>7893</v>
      </c>
      <c r="C643" s="6" t="n">
        <v>1787760000</v>
      </c>
      <c r="D643" s="6" t="n">
        <v>1787788800</v>
      </c>
      <c r="E643" s="6" t="n">
        <v>30</v>
      </c>
      <c r="F643" s="6" t="n">
        <v>30</v>
      </c>
      <c r="G643" s="9" t="n">
        <f aca="false">IF(MIN(D643,Scenario!$B$12)&gt;MAX(C643,Scenario!$B$11),(MIN(D643,Scenario!$B$12)-MAX(C643,Scenario!$B$11))/60-IF(AND(C643&gt;=Scenario!$B$11,D643&lt;=Scenario!$B$12),E643,0),0)</f>
        <v>450</v>
      </c>
      <c r="H643" s="9" t="n">
        <f aca="false">(D643-C643)/60-E643</f>
        <v>450</v>
      </c>
    </row>
    <row r="644" customFormat="false" ht="15" hidden="false" customHeight="false" outlineLevel="0" collapsed="false">
      <c r="A644" s="6" t="s">
        <v>8547</v>
      </c>
      <c r="B644" s="6" t="s">
        <v>7895</v>
      </c>
      <c r="C644" s="6" t="n">
        <v>1787760000</v>
      </c>
      <c r="D644" s="6" t="n">
        <v>1787788800</v>
      </c>
      <c r="E644" s="6" t="n">
        <v>30</v>
      </c>
      <c r="F644" s="6" t="n">
        <v>30</v>
      </c>
      <c r="G644" s="9" t="n">
        <f aca="false">IF(MIN(D644,Scenario!$B$12)&gt;MAX(C644,Scenario!$B$11),(MIN(D644,Scenario!$B$12)-MAX(C644,Scenario!$B$11))/60-IF(AND(C644&gt;=Scenario!$B$11,D644&lt;=Scenario!$B$12),E644,0),0)</f>
        <v>450</v>
      </c>
      <c r="H644" s="9" t="n">
        <f aca="false">(D644-C644)/60-E644</f>
        <v>450</v>
      </c>
    </row>
    <row r="645" customFormat="false" ht="15" hidden="false" customHeight="false" outlineLevel="0" collapsed="false">
      <c r="A645" s="6" t="s">
        <v>8548</v>
      </c>
      <c r="B645" s="6" t="s">
        <v>7894</v>
      </c>
      <c r="C645" s="6" t="n">
        <v>1787760000</v>
      </c>
      <c r="D645" s="6" t="n">
        <v>1787788800</v>
      </c>
      <c r="E645" s="6" t="n">
        <v>30</v>
      </c>
      <c r="F645" s="6" t="n">
        <v>30</v>
      </c>
      <c r="G645" s="9" t="n">
        <f aca="false">IF(MIN(D645,Scenario!$B$12)&gt;MAX(C645,Scenario!$B$11),(MIN(D645,Scenario!$B$12)-MAX(C645,Scenario!$B$11))/60-IF(AND(C645&gt;=Scenario!$B$11,D645&lt;=Scenario!$B$12),E645,0),0)</f>
        <v>450</v>
      </c>
      <c r="H645" s="9" t="n">
        <f aca="false">(D645-C645)/60-E645</f>
        <v>450</v>
      </c>
    </row>
    <row r="646" customFormat="false" ht="15" hidden="false" customHeight="false" outlineLevel="0" collapsed="false">
      <c r="A646" s="6" t="s">
        <v>8549</v>
      </c>
      <c r="B646" s="6" t="s">
        <v>7896</v>
      </c>
      <c r="C646" s="6" t="n">
        <v>1787767200</v>
      </c>
      <c r="D646" s="6" t="n">
        <v>1787796000</v>
      </c>
      <c r="E646" s="6" t="n">
        <v>30</v>
      </c>
      <c r="F646" s="6" t="n">
        <v>30</v>
      </c>
      <c r="G646" s="9" t="n">
        <f aca="false">IF(MIN(D646,Scenario!$B$12)&gt;MAX(C646,Scenario!$B$11),(MIN(D646,Scenario!$B$12)-MAX(C646,Scenario!$B$11))/60-IF(AND(C646&gt;=Scenario!$B$11,D646&lt;=Scenario!$B$12),E646,0),0)</f>
        <v>450</v>
      </c>
      <c r="H646" s="9" t="n">
        <f aca="false">(D646-C646)/60-E646</f>
        <v>450</v>
      </c>
    </row>
    <row r="647" customFormat="false" ht="15" hidden="false" customHeight="false" outlineLevel="0" collapsed="false">
      <c r="A647" s="6" t="s">
        <v>8550</v>
      </c>
      <c r="B647" s="6" t="s">
        <v>7897</v>
      </c>
      <c r="C647" s="6" t="n">
        <v>1787767200</v>
      </c>
      <c r="D647" s="6" t="n">
        <v>1787796000</v>
      </c>
      <c r="E647" s="6" t="n">
        <v>30</v>
      </c>
      <c r="F647" s="6" t="n">
        <v>30</v>
      </c>
      <c r="G647" s="9" t="n">
        <f aca="false">IF(MIN(D647,Scenario!$B$12)&gt;MAX(C647,Scenario!$B$11),(MIN(D647,Scenario!$B$12)-MAX(C647,Scenario!$B$11))/60-IF(AND(C647&gt;=Scenario!$B$11,D647&lt;=Scenario!$B$12),E647,0),0)</f>
        <v>450</v>
      </c>
      <c r="H647" s="9" t="n">
        <f aca="false">(D647-C647)/60-E647</f>
        <v>450</v>
      </c>
    </row>
    <row r="648" customFormat="false" ht="15" hidden="false" customHeight="false" outlineLevel="0" collapsed="false">
      <c r="A648" s="6" t="s">
        <v>8551</v>
      </c>
      <c r="B648" s="6" t="s">
        <v>7883</v>
      </c>
      <c r="C648" s="6" t="n">
        <v>1787806800</v>
      </c>
      <c r="D648" s="6" t="n">
        <v>1787835600</v>
      </c>
      <c r="E648" s="6" t="n">
        <v>30</v>
      </c>
      <c r="F648" s="6" t="n">
        <v>30</v>
      </c>
      <c r="G648" s="9" t="n">
        <f aca="false">IF(MIN(D648,Scenario!$B$12)&gt;MAX(C648,Scenario!$B$11),(MIN(D648,Scenario!$B$12)-MAX(C648,Scenario!$B$11))/60-IF(AND(C648&gt;=Scenario!$B$11,D648&lt;=Scenario!$B$12),E648,0),0)</f>
        <v>450</v>
      </c>
      <c r="H648" s="9" t="n">
        <f aca="false">(D648-C648)/60-E648</f>
        <v>450</v>
      </c>
    </row>
    <row r="649" customFormat="false" ht="15" hidden="false" customHeight="false" outlineLevel="0" collapsed="false">
      <c r="A649" s="6" t="s">
        <v>8552</v>
      </c>
      <c r="B649" s="6" t="s">
        <v>7884</v>
      </c>
      <c r="C649" s="6" t="n">
        <v>1787806800</v>
      </c>
      <c r="D649" s="6" t="n">
        <v>1787835600</v>
      </c>
      <c r="E649" s="6" t="n">
        <v>30</v>
      </c>
      <c r="F649" s="6" t="n">
        <v>30</v>
      </c>
      <c r="G649" s="9" t="n">
        <f aca="false">IF(MIN(D649,Scenario!$B$12)&gt;MAX(C649,Scenario!$B$11),(MIN(D649,Scenario!$B$12)-MAX(C649,Scenario!$B$11))/60-IF(AND(C649&gt;=Scenario!$B$11,D649&lt;=Scenario!$B$12),E649,0),0)</f>
        <v>450</v>
      </c>
      <c r="H649" s="9" t="n">
        <f aca="false">(D649-C649)/60-E649</f>
        <v>450</v>
      </c>
    </row>
    <row r="650" customFormat="false" ht="15" hidden="false" customHeight="false" outlineLevel="0" collapsed="false">
      <c r="A650" s="6" t="s">
        <v>8553</v>
      </c>
      <c r="B650" s="6" t="s">
        <v>7882</v>
      </c>
      <c r="C650" s="6" t="n">
        <v>1787806800</v>
      </c>
      <c r="D650" s="6" t="n">
        <v>1787835600</v>
      </c>
      <c r="E650" s="6" t="n">
        <v>30</v>
      </c>
      <c r="F650" s="6" t="n">
        <v>30</v>
      </c>
      <c r="G650" s="9" t="n">
        <f aca="false">IF(MIN(D650,Scenario!$B$12)&gt;MAX(C650,Scenario!$B$11),(MIN(D650,Scenario!$B$12)-MAX(C650,Scenario!$B$11))/60-IF(AND(C650&gt;=Scenario!$B$11,D650&lt;=Scenario!$B$12),E650,0),0)</f>
        <v>450</v>
      </c>
      <c r="H650" s="9" t="n">
        <f aca="false">(D650-C650)/60-E650</f>
        <v>450</v>
      </c>
    </row>
    <row r="651" customFormat="false" ht="15" hidden="false" customHeight="false" outlineLevel="0" collapsed="false">
      <c r="A651" s="6" t="s">
        <v>8554</v>
      </c>
      <c r="B651" s="6" t="s">
        <v>7898</v>
      </c>
      <c r="C651" s="6" t="n">
        <v>1787814000</v>
      </c>
      <c r="D651" s="6" t="n">
        <v>1787842800</v>
      </c>
      <c r="E651" s="6" t="n">
        <v>30</v>
      </c>
      <c r="F651" s="6" t="n">
        <v>30</v>
      </c>
      <c r="G651" s="9" t="n">
        <f aca="false">IF(MIN(D651,Scenario!$B$12)&gt;MAX(C651,Scenario!$B$11),(MIN(D651,Scenario!$B$12)-MAX(C651,Scenario!$B$11))/60-IF(AND(C651&gt;=Scenario!$B$11,D651&lt;=Scenario!$B$12),E651,0),0)</f>
        <v>450</v>
      </c>
      <c r="H651" s="9" t="n">
        <f aca="false">(D651-C651)/60-E651</f>
        <v>450</v>
      </c>
    </row>
    <row r="652" customFormat="false" ht="15" hidden="false" customHeight="false" outlineLevel="0" collapsed="false">
      <c r="A652" s="6" t="s">
        <v>8555</v>
      </c>
      <c r="B652" s="6" t="s">
        <v>7885</v>
      </c>
      <c r="C652" s="6" t="n">
        <v>1787814000</v>
      </c>
      <c r="D652" s="6" t="n">
        <v>1787842800</v>
      </c>
      <c r="E652" s="6" t="n">
        <v>30</v>
      </c>
      <c r="F652" s="6" t="n">
        <v>30</v>
      </c>
      <c r="G652" s="9" t="n">
        <f aca="false">IF(MIN(D652,Scenario!$B$12)&gt;MAX(C652,Scenario!$B$11),(MIN(D652,Scenario!$B$12)-MAX(C652,Scenario!$B$11))/60-IF(AND(C652&gt;=Scenario!$B$11,D652&lt;=Scenario!$B$12),E652,0),0)</f>
        <v>450</v>
      </c>
      <c r="H652" s="9" t="n">
        <f aca="false">(D652-C652)/60-E652</f>
        <v>450</v>
      </c>
    </row>
    <row r="653" customFormat="false" ht="15" hidden="false" customHeight="false" outlineLevel="0" collapsed="false">
      <c r="A653" s="6" t="s">
        <v>8556</v>
      </c>
      <c r="B653" s="6" t="s">
        <v>7886</v>
      </c>
      <c r="C653" s="6" t="n">
        <v>1787814000</v>
      </c>
      <c r="D653" s="6" t="n">
        <v>1787842800</v>
      </c>
      <c r="E653" s="6" t="n">
        <v>30</v>
      </c>
      <c r="F653" s="6" t="n">
        <v>30</v>
      </c>
      <c r="G653" s="9" t="n">
        <f aca="false">IF(MIN(D653,Scenario!$B$12)&gt;MAX(C653,Scenario!$B$11),(MIN(D653,Scenario!$B$12)-MAX(C653,Scenario!$B$11))/60-IF(AND(C653&gt;=Scenario!$B$11,D653&lt;=Scenario!$B$12),E653,0),0)</f>
        <v>450</v>
      </c>
      <c r="H653" s="9" t="n">
        <f aca="false">(D653-C653)/60-E653</f>
        <v>450</v>
      </c>
    </row>
    <row r="654" customFormat="false" ht="15" hidden="false" customHeight="false" outlineLevel="0" collapsed="false">
      <c r="A654" s="6" t="s">
        <v>8557</v>
      </c>
      <c r="B654" s="6" t="s">
        <v>7888</v>
      </c>
      <c r="C654" s="6" t="n">
        <v>1787814000</v>
      </c>
      <c r="D654" s="6" t="n">
        <v>1787835600</v>
      </c>
      <c r="E654" s="6" t="n">
        <v>30</v>
      </c>
      <c r="F654" s="6" t="n">
        <v>30</v>
      </c>
      <c r="G654" s="9" t="n">
        <f aca="false">IF(MIN(D654,Scenario!$B$12)&gt;MAX(C654,Scenario!$B$11),(MIN(D654,Scenario!$B$12)-MAX(C654,Scenario!$B$11))/60-IF(AND(C654&gt;=Scenario!$B$11,D654&lt;=Scenario!$B$12),E654,0),0)</f>
        <v>330</v>
      </c>
      <c r="H654" s="9" t="n">
        <f aca="false">(D654-C654)/60-E654</f>
        <v>330</v>
      </c>
    </row>
    <row r="655" customFormat="false" ht="15" hidden="false" customHeight="false" outlineLevel="0" collapsed="false">
      <c r="A655" s="6" t="s">
        <v>8558</v>
      </c>
      <c r="B655" s="6" t="s">
        <v>7887</v>
      </c>
      <c r="C655" s="6" t="n">
        <v>1787821200</v>
      </c>
      <c r="D655" s="6" t="n">
        <v>1787850000</v>
      </c>
      <c r="E655" s="6" t="n">
        <v>30</v>
      </c>
      <c r="F655" s="6" t="n">
        <v>30</v>
      </c>
      <c r="G655" s="9" t="n">
        <f aca="false">IF(MIN(D655,Scenario!$B$12)&gt;MAX(C655,Scenario!$B$11),(MIN(D655,Scenario!$B$12)-MAX(C655,Scenario!$B$11))/60-IF(AND(C655&gt;=Scenario!$B$11,D655&lt;=Scenario!$B$12),E655,0),0)</f>
        <v>450</v>
      </c>
      <c r="H655" s="9" t="n">
        <f aca="false">(D655-C655)/60-E655</f>
        <v>450</v>
      </c>
    </row>
    <row r="656" customFormat="false" ht="15" hidden="false" customHeight="false" outlineLevel="0" collapsed="false">
      <c r="A656" s="6" t="s">
        <v>8559</v>
      </c>
      <c r="B656" s="6" t="s">
        <v>7889</v>
      </c>
      <c r="C656" s="6" t="n">
        <v>1787821200</v>
      </c>
      <c r="D656" s="6" t="n">
        <v>1787850000</v>
      </c>
      <c r="E656" s="6" t="n">
        <v>30</v>
      </c>
      <c r="F656" s="6" t="n">
        <v>30</v>
      </c>
      <c r="G656" s="9" t="n">
        <f aca="false">IF(MIN(D656,Scenario!$B$12)&gt;MAX(C656,Scenario!$B$11),(MIN(D656,Scenario!$B$12)-MAX(C656,Scenario!$B$11))/60-IF(AND(C656&gt;=Scenario!$B$11,D656&lt;=Scenario!$B$12),E656,0),0)</f>
        <v>450</v>
      </c>
      <c r="H656" s="9" t="n">
        <f aca="false">(D656-C656)/60-E656</f>
        <v>450</v>
      </c>
    </row>
    <row r="657" customFormat="false" ht="15" hidden="false" customHeight="false" outlineLevel="0" collapsed="false">
      <c r="A657" s="6" t="s">
        <v>8560</v>
      </c>
      <c r="B657" s="6" t="s">
        <v>7890</v>
      </c>
      <c r="C657" s="6" t="n">
        <v>1787832000</v>
      </c>
      <c r="D657" s="6" t="n">
        <v>1787860800</v>
      </c>
      <c r="E657" s="6" t="n">
        <v>30</v>
      </c>
      <c r="F657" s="6" t="n">
        <v>30</v>
      </c>
      <c r="G657" s="9" t="n">
        <f aca="false">IF(MIN(D657,Scenario!$B$12)&gt;MAX(C657,Scenario!$B$11),(MIN(D657,Scenario!$B$12)-MAX(C657,Scenario!$B$11))/60-IF(AND(C657&gt;=Scenario!$B$11,D657&lt;=Scenario!$B$12),E657,0),0)</f>
        <v>450</v>
      </c>
      <c r="H657" s="9" t="n">
        <f aca="false">(D657-C657)/60-E657</f>
        <v>450</v>
      </c>
    </row>
    <row r="658" customFormat="false" ht="15" hidden="false" customHeight="false" outlineLevel="0" collapsed="false">
      <c r="A658" s="6" t="s">
        <v>8561</v>
      </c>
      <c r="B658" s="6" t="s">
        <v>7892</v>
      </c>
      <c r="C658" s="6" t="n">
        <v>1787832000</v>
      </c>
      <c r="D658" s="6" t="n">
        <v>1787860800</v>
      </c>
      <c r="E658" s="6" t="n">
        <v>30</v>
      </c>
      <c r="F658" s="6" t="n">
        <v>30</v>
      </c>
      <c r="G658" s="9" t="n">
        <f aca="false">IF(MIN(D658,Scenario!$B$12)&gt;MAX(C658,Scenario!$B$11),(MIN(D658,Scenario!$B$12)-MAX(C658,Scenario!$B$11))/60-IF(AND(C658&gt;=Scenario!$B$11,D658&lt;=Scenario!$B$12),E658,0),0)</f>
        <v>450</v>
      </c>
      <c r="H658" s="9" t="n">
        <f aca="false">(D658-C658)/60-E658</f>
        <v>450</v>
      </c>
    </row>
    <row r="659" customFormat="false" ht="15" hidden="false" customHeight="false" outlineLevel="0" collapsed="false">
      <c r="A659" s="6" t="s">
        <v>8562</v>
      </c>
      <c r="B659" s="6" t="s">
        <v>7899</v>
      </c>
      <c r="C659" s="6" t="n">
        <v>1787846400</v>
      </c>
      <c r="D659" s="6" t="n">
        <v>1787868000</v>
      </c>
      <c r="E659" s="6" t="n">
        <v>30</v>
      </c>
      <c r="F659" s="6" t="n">
        <v>30</v>
      </c>
      <c r="G659" s="9" t="n">
        <f aca="false">IF(MIN(D659,Scenario!$B$12)&gt;MAX(C659,Scenario!$B$11),(MIN(D659,Scenario!$B$12)-MAX(C659,Scenario!$B$11))/60-IF(AND(C659&gt;=Scenario!$B$11,D659&lt;=Scenario!$B$12),E659,0),0)</f>
        <v>330</v>
      </c>
      <c r="H659" s="9" t="n">
        <f aca="false">(D659-C659)/60-E659</f>
        <v>330</v>
      </c>
    </row>
    <row r="660" customFormat="false" ht="15" hidden="false" customHeight="false" outlineLevel="0" collapsed="false">
      <c r="A660" s="6" t="s">
        <v>8563</v>
      </c>
      <c r="B660" s="6" t="s">
        <v>7893</v>
      </c>
      <c r="C660" s="6" t="n">
        <v>1787846400</v>
      </c>
      <c r="D660" s="6" t="n">
        <v>1787875200</v>
      </c>
      <c r="E660" s="6" t="n">
        <v>30</v>
      </c>
      <c r="F660" s="6" t="n">
        <v>30</v>
      </c>
      <c r="G660" s="9" t="n">
        <f aca="false">IF(MIN(D660,Scenario!$B$12)&gt;MAX(C660,Scenario!$B$11),(MIN(D660,Scenario!$B$12)-MAX(C660,Scenario!$B$11))/60-IF(AND(C660&gt;=Scenario!$B$11,D660&lt;=Scenario!$B$12),E660,0),0)</f>
        <v>450</v>
      </c>
      <c r="H660" s="9" t="n">
        <f aca="false">(D660-C660)/60-E660</f>
        <v>450</v>
      </c>
    </row>
    <row r="661" customFormat="false" ht="15" hidden="false" customHeight="false" outlineLevel="0" collapsed="false">
      <c r="A661" s="6" t="s">
        <v>8564</v>
      </c>
      <c r="B661" s="6" t="s">
        <v>7895</v>
      </c>
      <c r="C661" s="6" t="n">
        <v>1787846400</v>
      </c>
      <c r="D661" s="6" t="n">
        <v>1787875200</v>
      </c>
      <c r="E661" s="6" t="n">
        <v>30</v>
      </c>
      <c r="F661" s="6" t="n">
        <v>30</v>
      </c>
      <c r="G661" s="9" t="n">
        <f aca="false">IF(MIN(D661,Scenario!$B$12)&gt;MAX(C661,Scenario!$B$11),(MIN(D661,Scenario!$B$12)-MAX(C661,Scenario!$B$11))/60-IF(AND(C661&gt;=Scenario!$B$11,D661&lt;=Scenario!$B$12),E661,0),0)</f>
        <v>450</v>
      </c>
      <c r="H661" s="9" t="n">
        <f aca="false">(D661-C661)/60-E661</f>
        <v>450</v>
      </c>
    </row>
    <row r="662" customFormat="false" ht="15" hidden="false" customHeight="false" outlineLevel="0" collapsed="false">
      <c r="A662" s="6" t="s">
        <v>8565</v>
      </c>
      <c r="B662" s="6" t="s">
        <v>7883</v>
      </c>
      <c r="C662" s="6" t="n">
        <v>1787893200</v>
      </c>
      <c r="D662" s="6" t="n">
        <v>1787922000</v>
      </c>
      <c r="E662" s="6" t="n">
        <v>30</v>
      </c>
      <c r="F662" s="6" t="n">
        <v>30</v>
      </c>
      <c r="G662" s="9" t="n">
        <f aca="false">IF(MIN(D662,Scenario!$B$12)&gt;MAX(C662,Scenario!$B$11),(MIN(D662,Scenario!$B$12)-MAX(C662,Scenario!$B$11))/60-IF(AND(C662&gt;=Scenario!$B$11,D662&lt;=Scenario!$B$12),E662,0),0)</f>
        <v>450</v>
      </c>
      <c r="H662" s="9" t="n">
        <f aca="false">(D662-C662)/60-E662</f>
        <v>450</v>
      </c>
    </row>
    <row r="663" customFormat="false" ht="15" hidden="false" customHeight="false" outlineLevel="0" collapsed="false">
      <c r="A663" s="6" t="s">
        <v>8566</v>
      </c>
      <c r="B663" s="6" t="s">
        <v>7884</v>
      </c>
      <c r="C663" s="6" t="n">
        <v>1787893200</v>
      </c>
      <c r="D663" s="6" t="n">
        <v>1787922000</v>
      </c>
      <c r="E663" s="6" t="n">
        <v>30</v>
      </c>
      <c r="F663" s="6" t="n">
        <v>30</v>
      </c>
      <c r="G663" s="9" t="n">
        <f aca="false">IF(MIN(D663,Scenario!$B$12)&gt;MAX(C663,Scenario!$B$11),(MIN(D663,Scenario!$B$12)-MAX(C663,Scenario!$B$11))/60-IF(AND(C663&gt;=Scenario!$B$11,D663&lt;=Scenario!$B$12),E663,0),0)</f>
        <v>450</v>
      </c>
      <c r="H663" s="9" t="n">
        <f aca="false">(D663-C663)/60-E663</f>
        <v>450</v>
      </c>
    </row>
    <row r="664" customFormat="false" ht="15" hidden="false" customHeight="false" outlineLevel="0" collapsed="false">
      <c r="A664" s="6" t="s">
        <v>8567</v>
      </c>
      <c r="B664" s="6" t="s">
        <v>7882</v>
      </c>
      <c r="C664" s="6" t="n">
        <v>1787893200</v>
      </c>
      <c r="D664" s="6" t="n">
        <v>1787922000</v>
      </c>
      <c r="E664" s="6" t="n">
        <v>30</v>
      </c>
      <c r="F664" s="6" t="n">
        <v>30</v>
      </c>
      <c r="G664" s="9" t="n">
        <f aca="false">IF(MIN(D664,Scenario!$B$12)&gt;MAX(C664,Scenario!$B$11),(MIN(D664,Scenario!$B$12)-MAX(C664,Scenario!$B$11))/60-IF(AND(C664&gt;=Scenario!$B$11,D664&lt;=Scenario!$B$12),E664,0),0)</f>
        <v>450</v>
      </c>
      <c r="H664" s="9" t="n">
        <f aca="false">(D664-C664)/60-E664</f>
        <v>450</v>
      </c>
    </row>
    <row r="665" customFormat="false" ht="15" hidden="false" customHeight="false" outlineLevel="0" collapsed="false">
      <c r="A665" s="6" t="s">
        <v>8568</v>
      </c>
      <c r="B665" s="6" t="s">
        <v>7885</v>
      </c>
      <c r="C665" s="6" t="n">
        <v>1787900400</v>
      </c>
      <c r="D665" s="6" t="n">
        <v>1787929200</v>
      </c>
      <c r="E665" s="6" t="n">
        <v>30</v>
      </c>
      <c r="F665" s="6" t="n">
        <v>30</v>
      </c>
      <c r="G665" s="9" t="n">
        <f aca="false">IF(MIN(D665,Scenario!$B$12)&gt;MAX(C665,Scenario!$B$11),(MIN(D665,Scenario!$B$12)-MAX(C665,Scenario!$B$11))/60-IF(AND(C665&gt;=Scenario!$B$11,D665&lt;=Scenario!$B$12),E665,0),0)</f>
        <v>450</v>
      </c>
      <c r="H665" s="9" t="n">
        <f aca="false">(D665-C665)/60-E665</f>
        <v>450</v>
      </c>
    </row>
    <row r="666" customFormat="false" ht="15" hidden="false" customHeight="false" outlineLevel="0" collapsed="false">
      <c r="A666" s="6" t="s">
        <v>8569</v>
      </c>
      <c r="B666" s="6" t="s">
        <v>7887</v>
      </c>
      <c r="C666" s="6" t="n">
        <v>1787907600</v>
      </c>
      <c r="D666" s="6" t="n">
        <v>1787936400</v>
      </c>
      <c r="E666" s="6" t="n">
        <v>30</v>
      </c>
      <c r="F666" s="6" t="n">
        <v>30</v>
      </c>
      <c r="G666" s="9" t="n">
        <f aca="false">IF(MIN(D666,Scenario!$B$12)&gt;MAX(C666,Scenario!$B$11),(MIN(D666,Scenario!$B$12)-MAX(C666,Scenario!$B$11))/60-IF(AND(C666&gt;=Scenario!$B$11,D666&lt;=Scenario!$B$12),E666,0),0)</f>
        <v>450</v>
      </c>
      <c r="H666" s="9" t="n">
        <f aca="false">(D666-C666)/60-E666</f>
        <v>450</v>
      </c>
    </row>
    <row r="667" customFormat="false" ht="15" hidden="false" customHeight="false" outlineLevel="0" collapsed="false">
      <c r="A667" s="6" t="s">
        <v>8570</v>
      </c>
      <c r="B667" s="6" t="s">
        <v>7889</v>
      </c>
      <c r="C667" s="6" t="n">
        <v>1787907600</v>
      </c>
      <c r="D667" s="6" t="n">
        <v>1787936400</v>
      </c>
      <c r="E667" s="6" t="n">
        <v>30</v>
      </c>
      <c r="F667" s="6" t="n">
        <v>30</v>
      </c>
      <c r="G667" s="9" t="n">
        <f aca="false">IF(MIN(D667,Scenario!$B$12)&gt;MAX(C667,Scenario!$B$11),(MIN(D667,Scenario!$B$12)-MAX(C667,Scenario!$B$11))/60-IF(AND(C667&gt;=Scenario!$B$11,D667&lt;=Scenario!$B$12),E667,0),0)</f>
        <v>450</v>
      </c>
      <c r="H667" s="9" t="n">
        <f aca="false">(D667-C667)/60-E667</f>
        <v>450</v>
      </c>
    </row>
    <row r="668" customFormat="false" ht="15" hidden="false" customHeight="false" outlineLevel="0" collapsed="false">
      <c r="A668" s="6" t="s">
        <v>8571</v>
      </c>
      <c r="B668" s="6" t="s">
        <v>7891</v>
      </c>
      <c r="C668" s="6" t="n">
        <v>1787918400</v>
      </c>
      <c r="D668" s="6" t="n">
        <v>1787947200</v>
      </c>
      <c r="E668" s="6" t="n">
        <v>30</v>
      </c>
      <c r="F668" s="6" t="n">
        <v>30</v>
      </c>
      <c r="G668" s="9" t="n">
        <f aca="false">IF(MIN(D668,Scenario!$B$12)&gt;MAX(C668,Scenario!$B$11),(MIN(D668,Scenario!$B$12)-MAX(C668,Scenario!$B$11))/60-IF(AND(C668&gt;=Scenario!$B$11,D668&lt;=Scenario!$B$12),E668,0),0)</f>
        <v>450</v>
      </c>
      <c r="H668" s="9" t="n">
        <f aca="false">(D668-C668)/60-E668</f>
        <v>450</v>
      </c>
    </row>
    <row r="669" customFormat="false" ht="15" hidden="false" customHeight="false" outlineLevel="0" collapsed="false">
      <c r="A669" s="6" t="s">
        <v>8572</v>
      </c>
      <c r="B669" s="6" t="s">
        <v>7890</v>
      </c>
      <c r="C669" s="6" t="n">
        <v>1787918400</v>
      </c>
      <c r="D669" s="6" t="n">
        <v>1787947200</v>
      </c>
      <c r="E669" s="6" t="n">
        <v>30</v>
      </c>
      <c r="F669" s="6" t="n">
        <v>30</v>
      </c>
      <c r="G669" s="9" t="n">
        <f aca="false">IF(MIN(D669,Scenario!$B$12)&gt;MAX(C669,Scenario!$B$11),(MIN(D669,Scenario!$B$12)-MAX(C669,Scenario!$B$11))/60-IF(AND(C669&gt;=Scenario!$B$11,D669&lt;=Scenario!$B$12),E669,0),0)</f>
        <v>450</v>
      </c>
      <c r="H669" s="9" t="n">
        <f aca="false">(D669-C669)/60-E669</f>
        <v>450</v>
      </c>
    </row>
    <row r="670" customFormat="false" ht="15" hidden="false" customHeight="false" outlineLevel="0" collapsed="false">
      <c r="A670" s="6" t="s">
        <v>8573</v>
      </c>
      <c r="B670" s="6" t="s">
        <v>7892</v>
      </c>
      <c r="C670" s="6" t="n">
        <v>1787918400</v>
      </c>
      <c r="D670" s="6" t="n">
        <v>1787947200</v>
      </c>
      <c r="E670" s="6" t="n">
        <v>30</v>
      </c>
      <c r="F670" s="6" t="n">
        <v>30</v>
      </c>
      <c r="G670" s="9" t="n">
        <f aca="false">IF(MIN(D670,Scenario!$B$12)&gt;MAX(C670,Scenario!$B$11),(MIN(D670,Scenario!$B$12)-MAX(C670,Scenario!$B$11))/60-IF(AND(C670&gt;=Scenario!$B$11,D670&lt;=Scenario!$B$12),E670,0),0)</f>
        <v>450</v>
      </c>
      <c r="H670" s="9" t="n">
        <f aca="false">(D670-C670)/60-E670</f>
        <v>450</v>
      </c>
    </row>
    <row r="671" customFormat="false" ht="15" hidden="false" customHeight="false" outlineLevel="0" collapsed="false">
      <c r="A671" s="6" t="s">
        <v>8574</v>
      </c>
      <c r="B671" s="6" t="s">
        <v>7899</v>
      </c>
      <c r="C671" s="6" t="n">
        <v>1787932800</v>
      </c>
      <c r="D671" s="6" t="n">
        <v>1787954400</v>
      </c>
      <c r="E671" s="6" t="n">
        <v>30</v>
      </c>
      <c r="F671" s="6" t="n">
        <v>30</v>
      </c>
      <c r="G671" s="9" t="n">
        <f aca="false">IF(MIN(D671,Scenario!$B$12)&gt;MAX(C671,Scenario!$B$11),(MIN(D671,Scenario!$B$12)-MAX(C671,Scenario!$B$11))/60-IF(AND(C671&gt;=Scenario!$B$11,D671&lt;=Scenario!$B$12),E671,0),0)</f>
        <v>330</v>
      </c>
      <c r="H671" s="9" t="n">
        <f aca="false">(D671-C671)/60-E671</f>
        <v>330</v>
      </c>
    </row>
    <row r="672" customFormat="false" ht="15" hidden="false" customHeight="false" outlineLevel="0" collapsed="false">
      <c r="A672" s="6" t="s">
        <v>8575</v>
      </c>
      <c r="B672" s="6" t="s">
        <v>7893</v>
      </c>
      <c r="C672" s="6" t="n">
        <v>1787932800</v>
      </c>
      <c r="D672" s="6" t="n">
        <v>1787961600</v>
      </c>
      <c r="E672" s="6" t="n">
        <v>30</v>
      </c>
      <c r="F672" s="6" t="n">
        <v>30</v>
      </c>
      <c r="G672" s="9" t="n">
        <f aca="false">IF(MIN(D672,Scenario!$B$12)&gt;MAX(C672,Scenario!$B$11),(MIN(D672,Scenario!$B$12)-MAX(C672,Scenario!$B$11))/60-IF(AND(C672&gt;=Scenario!$B$11,D672&lt;=Scenario!$B$12),E672,0),0)</f>
        <v>450</v>
      </c>
      <c r="H672" s="9" t="n">
        <f aca="false">(D672-C672)/60-E672</f>
        <v>450</v>
      </c>
    </row>
    <row r="673" customFormat="false" ht="15" hidden="false" customHeight="false" outlineLevel="0" collapsed="false">
      <c r="A673" s="6" t="s">
        <v>8576</v>
      </c>
      <c r="B673" s="6" t="s">
        <v>7895</v>
      </c>
      <c r="C673" s="6" t="n">
        <v>1787932800</v>
      </c>
      <c r="D673" s="6" t="n">
        <v>1787961600</v>
      </c>
      <c r="E673" s="6" t="n">
        <v>30</v>
      </c>
      <c r="F673" s="6" t="n">
        <v>30</v>
      </c>
      <c r="G673" s="9" t="n">
        <f aca="false">IF(MIN(D673,Scenario!$B$12)&gt;MAX(C673,Scenario!$B$11),(MIN(D673,Scenario!$B$12)-MAX(C673,Scenario!$B$11))/60-IF(AND(C673&gt;=Scenario!$B$11,D673&lt;=Scenario!$B$12),E673,0),0)</f>
        <v>450</v>
      </c>
      <c r="H673" s="9" t="n">
        <f aca="false">(D673-C673)/60-E673</f>
        <v>450</v>
      </c>
    </row>
    <row r="674" customFormat="false" ht="15" hidden="false" customHeight="false" outlineLevel="0" collapsed="false">
      <c r="A674" s="6" t="s">
        <v>8577</v>
      </c>
      <c r="B674" s="6" t="s">
        <v>7898</v>
      </c>
      <c r="C674" s="6" t="n">
        <v>1787986800</v>
      </c>
      <c r="D674" s="6" t="n">
        <v>1788015600</v>
      </c>
      <c r="E674" s="6" t="n">
        <v>30</v>
      </c>
      <c r="F674" s="6" t="n">
        <v>30</v>
      </c>
      <c r="G674" s="9" t="n">
        <f aca="false">IF(MIN(D674,Scenario!$B$12)&gt;MAX(C674,Scenario!$B$11),(MIN(D674,Scenario!$B$12)-MAX(C674,Scenario!$B$11))/60-IF(AND(C674&gt;=Scenario!$B$11,D674&lt;=Scenario!$B$12),E674,0),0)</f>
        <v>450</v>
      </c>
      <c r="H674" s="9" t="n">
        <f aca="false">(D674-C674)/60-E674</f>
        <v>450</v>
      </c>
    </row>
    <row r="675" customFormat="false" ht="15" hidden="false" customHeight="false" outlineLevel="0" collapsed="false">
      <c r="A675" s="6" t="s">
        <v>8578</v>
      </c>
      <c r="B675" s="6" t="s">
        <v>7894</v>
      </c>
      <c r="C675" s="6" t="n">
        <v>1788012000</v>
      </c>
      <c r="D675" s="6" t="n">
        <v>1788040800</v>
      </c>
      <c r="E675" s="6" t="n">
        <v>30</v>
      </c>
      <c r="F675" s="6" t="n">
        <v>30</v>
      </c>
      <c r="G675" s="9" t="n">
        <f aca="false">IF(MIN(D675,Scenario!$B$12)&gt;MAX(C675,Scenario!$B$11),(MIN(D675,Scenario!$B$12)-MAX(C675,Scenario!$B$11))/60-IF(AND(C675&gt;=Scenario!$B$11,D675&lt;=Scenario!$B$12),E675,0),0)</f>
        <v>450</v>
      </c>
      <c r="H675" s="9" t="n">
        <f aca="false">(D675-C675)/60-E675</f>
        <v>450</v>
      </c>
    </row>
    <row r="676" customFormat="false" ht="15" hidden="false" customHeight="false" outlineLevel="0" collapsed="false">
      <c r="A676" s="6" t="s">
        <v>8579</v>
      </c>
      <c r="B676" s="6" t="s">
        <v>7896</v>
      </c>
      <c r="C676" s="6" t="n">
        <v>1788040800</v>
      </c>
      <c r="D676" s="6" t="n">
        <v>1788069600</v>
      </c>
      <c r="E676" s="6" t="n">
        <v>30</v>
      </c>
      <c r="F676" s="6" t="n">
        <v>30</v>
      </c>
      <c r="G676" s="9" t="n">
        <f aca="false">IF(MIN(D676,Scenario!$B$12)&gt;MAX(C676,Scenario!$B$11),(MIN(D676,Scenario!$B$12)-MAX(C676,Scenario!$B$11))/60-IF(AND(C676&gt;=Scenario!$B$11,D676&lt;=Scenario!$B$12),E676,0),0)</f>
        <v>450</v>
      </c>
      <c r="H676" s="9" t="n">
        <f aca="false">(D676-C676)/60-E676</f>
        <v>450</v>
      </c>
    </row>
    <row r="677" customFormat="false" ht="15" hidden="false" customHeight="false" outlineLevel="0" collapsed="false">
      <c r="A677" s="6" t="s">
        <v>8580</v>
      </c>
      <c r="B677" s="6" t="s">
        <v>7897</v>
      </c>
      <c r="C677" s="6" t="n">
        <v>1788040800</v>
      </c>
      <c r="D677" s="6" t="n">
        <v>1788069600</v>
      </c>
      <c r="E677" s="6" t="n">
        <v>30</v>
      </c>
      <c r="F677" s="6" t="n">
        <v>30</v>
      </c>
      <c r="G677" s="9" t="n">
        <f aca="false">IF(MIN(D677,Scenario!$B$12)&gt;MAX(C677,Scenario!$B$11),(MIN(D677,Scenario!$B$12)-MAX(C677,Scenario!$B$11))/60-IF(AND(C677&gt;=Scenario!$B$11,D677&lt;=Scenario!$B$12),E677,0),0)</f>
        <v>450</v>
      </c>
      <c r="H677" s="9" t="n">
        <f aca="false">(D677-C677)/60-E677</f>
        <v>450</v>
      </c>
    </row>
    <row r="678" customFormat="false" ht="15" hidden="false" customHeight="false" outlineLevel="0" collapsed="false">
      <c r="A678" s="6" t="s">
        <v>8581</v>
      </c>
      <c r="B678" s="6" t="s">
        <v>7886</v>
      </c>
      <c r="C678" s="6" t="n">
        <v>1788073200</v>
      </c>
      <c r="D678" s="6" t="n">
        <v>1788102000</v>
      </c>
      <c r="E678" s="6" t="n">
        <v>30</v>
      </c>
      <c r="F678" s="6" t="n">
        <v>30</v>
      </c>
      <c r="G678" s="9" t="n">
        <f aca="false">IF(MIN(D678,Scenario!$B$12)&gt;MAX(C678,Scenario!$B$11),(MIN(D678,Scenario!$B$12)-MAX(C678,Scenario!$B$11))/60-IF(AND(C678&gt;=Scenario!$B$11,D678&lt;=Scenario!$B$12),E678,0),0)</f>
        <v>450</v>
      </c>
      <c r="H678" s="9" t="n">
        <f aca="false">(D678-C678)/60-E678</f>
        <v>450</v>
      </c>
    </row>
    <row r="679" customFormat="false" ht="15" hidden="false" customHeight="false" outlineLevel="0" collapsed="false">
      <c r="A679" s="6" t="s">
        <v>8582</v>
      </c>
      <c r="B679" s="6" t="s">
        <v>7894</v>
      </c>
      <c r="C679" s="6" t="n">
        <v>1788098400</v>
      </c>
      <c r="D679" s="6" t="n">
        <v>1788127200</v>
      </c>
      <c r="E679" s="6" t="n">
        <v>30</v>
      </c>
      <c r="F679" s="6" t="n">
        <v>30</v>
      </c>
      <c r="G679" s="9" t="n">
        <f aca="false">IF(MIN(D679,Scenario!$B$12)&gt;MAX(C679,Scenario!$B$11),(MIN(D679,Scenario!$B$12)-MAX(C679,Scenario!$B$11))/60-IF(AND(C679&gt;=Scenario!$B$11,D679&lt;=Scenario!$B$12),E679,0),0)</f>
        <v>450</v>
      </c>
      <c r="H679" s="9" t="n">
        <f aca="false">(D679-C679)/60-E679</f>
        <v>450</v>
      </c>
    </row>
    <row r="680" customFormat="false" ht="15" hidden="false" customHeight="false" outlineLevel="0" collapsed="false">
      <c r="A680" s="6" t="s">
        <v>8583</v>
      </c>
      <c r="B680" s="6" t="s">
        <v>7896</v>
      </c>
      <c r="C680" s="6" t="n">
        <v>1788127200</v>
      </c>
      <c r="D680" s="6" t="n">
        <v>1788156000</v>
      </c>
      <c r="E680" s="6" t="n">
        <v>30</v>
      </c>
      <c r="F680" s="6" t="n">
        <v>30</v>
      </c>
      <c r="G680" s="9" t="n">
        <f aca="false">IF(MIN(D680,Scenario!$B$12)&gt;MAX(C680,Scenario!$B$11),(MIN(D680,Scenario!$B$12)-MAX(C680,Scenario!$B$11))/60-IF(AND(C680&gt;=Scenario!$B$11,D680&lt;=Scenario!$B$12),E680,0),0)</f>
        <v>450</v>
      </c>
      <c r="H680" s="9" t="n">
        <f aca="false">(D680-C680)/60-E680</f>
        <v>450</v>
      </c>
    </row>
    <row r="681" customFormat="false" ht="15" hidden="false" customHeight="false" outlineLevel="0" collapsed="false">
      <c r="A681" s="6" t="s">
        <v>8584</v>
      </c>
      <c r="B681" s="6" t="s">
        <v>7897</v>
      </c>
      <c r="C681" s="6" t="n">
        <v>1788127200</v>
      </c>
      <c r="D681" s="6" t="n">
        <v>1788156000</v>
      </c>
      <c r="E681" s="6" t="n">
        <v>30</v>
      </c>
      <c r="F681" s="6" t="n">
        <v>30</v>
      </c>
      <c r="G681" s="9" t="n">
        <f aca="false">IF(MIN(D681,Scenario!$B$12)&gt;MAX(C681,Scenario!$B$11),(MIN(D681,Scenario!$B$12)-MAX(C681,Scenario!$B$11))/60-IF(AND(C681&gt;=Scenario!$B$11,D681&lt;=Scenario!$B$12),E681,0),0)</f>
        <v>450</v>
      </c>
      <c r="H681" s="9" t="n">
        <f aca="false">(D681-C681)/60-E681</f>
        <v>450</v>
      </c>
    </row>
    <row r="682" customFormat="false" ht="15" hidden="false" customHeight="false" outlineLevel="0" collapsed="false">
      <c r="A682" s="6" t="s">
        <v>8585</v>
      </c>
      <c r="B682" s="6" t="s">
        <v>7883</v>
      </c>
      <c r="C682" s="6" t="n">
        <v>1788152400</v>
      </c>
      <c r="D682" s="6" t="n">
        <v>1788181200</v>
      </c>
      <c r="E682" s="6" t="n">
        <v>30</v>
      </c>
      <c r="F682" s="6" t="n">
        <v>30</v>
      </c>
      <c r="G682" s="9" t="n">
        <f aca="false">IF(MIN(D682,Scenario!$B$12)&gt;MAX(C682,Scenario!$B$11),(MIN(D682,Scenario!$B$12)-MAX(C682,Scenario!$B$11))/60-IF(AND(C682&gt;=Scenario!$B$11,D682&lt;=Scenario!$B$12),E682,0),0)</f>
        <v>450</v>
      </c>
      <c r="H682" s="9" t="n">
        <f aca="false">(D682-C682)/60-E682</f>
        <v>450</v>
      </c>
    </row>
    <row r="683" customFormat="false" ht="15" hidden="false" customHeight="false" outlineLevel="0" collapsed="false">
      <c r="A683" s="6" t="s">
        <v>8586</v>
      </c>
      <c r="B683" s="6" t="s">
        <v>7884</v>
      </c>
      <c r="C683" s="6" t="n">
        <v>1788152400</v>
      </c>
      <c r="D683" s="6" t="n">
        <v>1788181200</v>
      </c>
      <c r="E683" s="6" t="n">
        <v>30</v>
      </c>
      <c r="F683" s="6" t="n">
        <v>30</v>
      </c>
      <c r="G683" s="9" t="n">
        <f aca="false">IF(MIN(D683,Scenario!$B$12)&gt;MAX(C683,Scenario!$B$11),(MIN(D683,Scenario!$B$12)-MAX(C683,Scenario!$B$11))/60-IF(AND(C683&gt;=Scenario!$B$11,D683&lt;=Scenario!$B$12),E683,0),0)</f>
        <v>450</v>
      </c>
      <c r="H683" s="9" t="n">
        <f aca="false">(D683-C683)/60-E683</f>
        <v>450</v>
      </c>
    </row>
    <row r="684" customFormat="false" ht="15" hidden="false" customHeight="false" outlineLevel="0" collapsed="false">
      <c r="A684" s="6" t="s">
        <v>8587</v>
      </c>
      <c r="B684" s="6" t="s">
        <v>7882</v>
      </c>
      <c r="C684" s="6" t="n">
        <v>1788152400</v>
      </c>
      <c r="D684" s="6" t="n">
        <v>1788181200</v>
      </c>
      <c r="E684" s="6" t="n">
        <v>30</v>
      </c>
      <c r="F684" s="6" t="n">
        <v>30</v>
      </c>
      <c r="G684" s="9" t="n">
        <f aca="false">IF(MIN(D684,Scenario!$B$12)&gt;MAX(C684,Scenario!$B$11),(MIN(D684,Scenario!$B$12)-MAX(C684,Scenario!$B$11))/60-IF(AND(C684&gt;=Scenario!$B$11,D684&lt;=Scenario!$B$12),E684,0),0)</f>
        <v>450</v>
      </c>
      <c r="H684" s="9" t="n">
        <f aca="false">(D684-C684)/60-E684</f>
        <v>450</v>
      </c>
    </row>
    <row r="685" customFormat="false" ht="15" hidden="false" customHeight="false" outlineLevel="0" collapsed="false">
      <c r="A685" s="6" t="s">
        <v>8588</v>
      </c>
      <c r="B685" s="6" t="s">
        <v>7885</v>
      </c>
      <c r="C685" s="6" t="n">
        <v>1788159600</v>
      </c>
      <c r="D685" s="6" t="n">
        <v>1788188400</v>
      </c>
      <c r="E685" s="6" t="n">
        <v>30</v>
      </c>
      <c r="F685" s="6" t="n">
        <v>30</v>
      </c>
      <c r="G685" s="9" t="n">
        <f aca="false">IF(MIN(D685,Scenario!$B$12)&gt;MAX(C685,Scenario!$B$11),(MIN(D685,Scenario!$B$12)-MAX(C685,Scenario!$B$11))/60-IF(AND(C685&gt;=Scenario!$B$11,D685&lt;=Scenario!$B$12),E685,0),0)</f>
        <v>450</v>
      </c>
      <c r="H685" s="9" t="n">
        <f aca="false">(D685-C685)/60-E685</f>
        <v>450</v>
      </c>
    </row>
    <row r="686" customFormat="false" ht="15" hidden="false" customHeight="false" outlineLevel="0" collapsed="false">
      <c r="A686" s="6" t="s">
        <v>8589</v>
      </c>
      <c r="B686" s="6" t="s">
        <v>7886</v>
      </c>
      <c r="C686" s="6" t="n">
        <v>1788159600</v>
      </c>
      <c r="D686" s="6" t="n">
        <v>1788188400</v>
      </c>
      <c r="E686" s="6" t="n">
        <v>30</v>
      </c>
      <c r="F686" s="6" t="n">
        <v>30</v>
      </c>
      <c r="G686" s="9" t="n">
        <f aca="false">IF(MIN(D686,Scenario!$B$12)&gt;MAX(C686,Scenario!$B$11),(MIN(D686,Scenario!$B$12)-MAX(C686,Scenario!$B$11))/60-IF(AND(C686&gt;=Scenario!$B$11,D686&lt;=Scenario!$B$12),E686,0),0)</f>
        <v>450</v>
      </c>
      <c r="H686" s="9" t="n">
        <f aca="false">(D686-C686)/60-E686</f>
        <v>450</v>
      </c>
    </row>
    <row r="687" customFormat="false" ht="15" hidden="false" customHeight="false" outlineLevel="0" collapsed="false">
      <c r="A687" s="6" t="s">
        <v>8590</v>
      </c>
      <c r="B687" s="6" t="s">
        <v>7888</v>
      </c>
      <c r="C687" s="6" t="n">
        <v>1788159600</v>
      </c>
      <c r="D687" s="6" t="n">
        <v>1788181200</v>
      </c>
      <c r="E687" s="6" t="n">
        <v>30</v>
      </c>
      <c r="F687" s="6" t="n">
        <v>30</v>
      </c>
      <c r="G687" s="9" t="n">
        <f aca="false">IF(MIN(D687,Scenario!$B$12)&gt;MAX(C687,Scenario!$B$11),(MIN(D687,Scenario!$B$12)-MAX(C687,Scenario!$B$11))/60-IF(AND(C687&gt;=Scenario!$B$11,D687&lt;=Scenario!$B$12),E687,0),0)</f>
        <v>330</v>
      </c>
      <c r="H687" s="9" t="n">
        <f aca="false">(D687-C687)/60-E687</f>
        <v>330</v>
      </c>
    </row>
    <row r="688" customFormat="false" ht="15" hidden="false" customHeight="false" outlineLevel="0" collapsed="false">
      <c r="A688" s="6" t="s">
        <v>8591</v>
      </c>
      <c r="B688" s="6" t="s">
        <v>7887</v>
      </c>
      <c r="C688" s="6" t="n">
        <v>1788166800</v>
      </c>
      <c r="D688" s="6" t="n">
        <v>1788195600</v>
      </c>
      <c r="E688" s="6" t="n">
        <v>30</v>
      </c>
      <c r="F688" s="6" t="n">
        <v>30</v>
      </c>
      <c r="G688" s="9" t="n">
        <f aca="false">IF(MIN(D688,Scenario!$B$12)&gt;MAX(C688,Scenario!$B$11),(MIN(D688,Scenario!$B$12)-MAX(C688,Scenario!$B$11))/60-IF(AND(C688&gt;=Scenario!$B$11,D688&lt;=Scenario!$B$12),E688,0),0)</f>
        <v>450</v>
      </c>
      <c r="H688" s="9" t="n">
        <f aca="false">(D688-C688)/60-E688</f>
        <v>450</v>
      </c>
    </row>
    <row r="689" customFormat="false" ht="15" hidden="false" customHeight="false" outlineLevel="0" collapsed="false">
      <c r="A689" s="6" t="s">
        <v>8592</v>
      </c>
      <c r="B689" s="6" t="s">
        <v>7889</v>
      </c>
      <c r="C689" s="6" t="n">
        <v>1788166800</v>
      </c>
      <c r="D689" s="6" t="n">
        <v>1788195600</v>
      </c>
      <c r="E689" s="6" t="n">
        <v>30</v>
      </c>
      <c r="F689" s="6" t="n">
        <v>30</v>
      </c>
      <c r="G689" s="9" t="n">
        <f aca="false">IF(MIN(D689,Scenario!$B$12)&gt;MAX(C689,Scenario!$B$11),(MIN(D689,Scenario!$B$12)-MAX(C689,Scenario!$B$11))/60-IF(AND(C689&gt;=Scenario!$B$11,D689&lt;=Scenario!$B$12),E689,0),0)</f>
        <v>450</v>
      </c>
      <c r="H689" s="9" t="n">
        <f aca="false">(D689-C689)/60-E689</f>
        <v>450</v>
      </c>
    </row>
    <row r="690" customFormat="false" ht="15" hidden="false" customHeight="false" outlineLevel="0" collapsed="false">
      <c r="A690" s="6" t="s">
        <v>8593</v>
      </c>
      <c r="B690" s="6" t="s">
        <v>7891</v>
      </c>
      <c r="C690" s="6" t="n">
        <v>1788177600</v>
      </c>
      <c r="D690" s="6" t="n">
        <v>1788206400</v>
      </c>
      <c r="E690" s="6" t="n">
        <v>30</v>
      </c>
      <c r="F690" s="6" t="n">
        <v>30</v>
      </c>
      <c r="G690" s="9" t="n">
        <f aca="false">IF(MIN(D690,Scenario!$B$12)&gt;MAX(C690,Scenario!$B$11),(MIN(D690,Scenario!$B$12)-MAX(C690,Scenario!$B$11))/60-IF(AND(C690&gt;=Scenario!$B$11,D690&lt;=Scenario!$B$12),E690,0),0)</f>
        <v>450</v>
      </c>
      <c r="H690" s="9" t="n">
        <f aca="false">(D690-C690)/60-E690</f>
        <v>450</v>
      </c>
    </row>
    <row r="691" customFormat="false" ht="15" hidden="false" customHeight="false" outlineLevel="0" collapsed="false">
      <c r="A691" s="6" t="s">
        <v>8594</v>
      </c>
      <c r="B691" s="6" t="s">
        <v>7890</v>
      </c>
      <c r="C691" s="6" t="n">
        <v>1788177600</v>
      </c>
      <c r="D691" s="6" t="n">
        <v>1788206400</v>
      </c>
      <c r="E691" s="6" t="n">
        <v>30</v>
      </c>
      <c r="F691" s="6" t="n">
        <v>30</v>
      </c>
      <c r="G691" s="9" t="n">
        <f aca="false">IF(MIN(D691,Scenario!$B$12)&gt;MAX(C691,Scenario!$B$11),(MIN(D691,Scenario!$B$12)-MAX(C691,Scenario!$B$11))/60-IF(AND(C691&gt;=Scenario!$B$11,D691&lt;=Scenario!$B$12),E691,0),0)</f>
        <v>450</v>
      </c>
      <c r="H691" s="9" t="n">
        <f aca="false">(D691-C691)/60-E691</f>
        <v>450</v>
      </c>
    </row>
    <row r="692" customFormat="false" ht="15" hidden="false" customHeight="false" outlineLevel="0" collapsed="false">
      <c r="A692" s="6" t="s">
        <v>8595</v>
      </c>
      <c r="B692" s="6" t="s">
        <v>7892</v>
      </c>
      <c r="C692" s="6" t="n">
        <v>1788177600</v>
      </c>
      <c r="D692" s="6" t="n">
        <v>1788206400</v>
      </c>
      <c r="E692" s="6" t="n">
        <v>30</v>
      </c>
      <c r="F692" s="6" t="n">
        <v>30</v>
      </c>
      <c r="G692" s="9" t="n">
        <f aca="false">IF(MIN(D692,Scenario!$B$12)&gt;MAX(C692,Scenario!$B$11),(MIN(D692,Scenario!$B$12)-MAX(C692,Scenario!$B$11))/60-IF(AND(C692&gt;=Scenario!$B$11,D692&lt;=Scenario!$B$12),E692,0),0)</f>
        <v>450</v>
      </c>
      <c r="H692" s="9" t="n">
        <f aca="false">(D692-C692)/60-E692</f>
        <v>450</v>
      </c>
    </row>
    <row r="693" customFormat="false" ht="15" hidden="false" customHeight="false" outlineLevel="0" collapsed="false">
      <c r="A693" s="6" t="s">
        <v>8596</v>
      </c>
      <c r="B693" s="6" t="s">
        <v>7893</v>
      </c>
      <c r="C693" s="6" t="n">
        <v>1788192000</v>
      </c>
      <c r="D693" s="6" t="n">
        <v>1788220800</v>
      </c>
      <c r="E693" s="6" t="n">
        <v>30</v>
      </c>
      <c r="F693" s="6" t="n">
        <v>30</v>
      </c>
      <c r="G693" s="9" t="n">
        <f aca="false">IF(MIN(D693,Scenario!$B$12)&gt;MAX(C693,Scenario!$B$11),(MIN(D693,Scenario!$B$12)-MAX(C693,Scenario!$B$11))/60-IF(AND(C693&gt;=Scenario!$B$11,D693&lt;=Scenario!$B$12),E693,0),0)</f>
        <v>450</v>
      </c>
      <c r="H693" s="9" t="n">
        <f aca="false">(D693-C693)/60-E693</f>
        <v>450</v>
      </c>
    </row>
    <row r="694" customFormat="false" ht="15" hidden="false" customHeight="false" outlineLevel="0" collapsed="false">
      <c r="A694" s="6" t="s">
        <v>8597</v>
      </c>
      <c r="B694" s="6" t="s">
        <v>7895</v>
      </c>
      <c r="C694" s="6" t="n">
        <v>1788192000</v>
      </c>
      <c r="D694" s="6" t="n">
        <v>1788220800</v>
      </c>
      <c r="E694" s="6" t="n">
        <v>30</v>
      </c>
      <c r="F694" s="6" t="n">
        <v>30</v>
      </c>
      <c r="G694" s="9" t="n">
        <f aca="false">IF(MIN(D694,Scenario!$B$12)&gt;MAX(C694,Scenario!$B$11),(MIN(D694,Scenario!$B$12)-MAX(C694,Scenario!$B$11))/60-IF(AND(C694&gt;=Scenario!$B$11,D694&lt;=Scenario!$B$12),E694,0),0)</f>
        <v>450</v>
      </c>
      <c r="H694" s="9" t="n">
        <f aca="false">(D694-C694)/60-E694</f>
        <v>450</v>
      </c>
    </row>
    <row r="695" customFormat="false" ht="15" hidden="false" customHeight="false" outlineLevel="0" collapsed="false">
      <c r="A695" s="6" t="s">
        <v>8598</v>
      </c>
      <c r="B695" s="6" t="s">
        <v>7894</v>
      </c>
      <c r="C695" s="6" t="n">
        <v>1788192000</v>
      </c>
      <c r="D695" s="6" t="n">
        <v>1788220800</v>
      </c>
      <c r="E695" s="6" t="n">
        <v>30</v>
      </c>
      <c r="F695" s="6" t="n">
        <v>30</v>
      </c>
      <c r="G695" s="9" t="n">
        <f aca="false">IF(MIN(D695,Scenario!$B$12)&gt;MAX(C695,Scenario!$B$11),(MIN(D695,Scenario!$B$12)-MAX(C695,Scenario!$B$11))/60-IF(AND(C695&gt;=Scenario!$B$11,D695&lt;=Scenario!$B$12),E695,0),0)</f>
        <v>450</v>
      </c>
      <c r="H695" s="9" t="n">
        <f aca="false">(D695-C695)/60-E695</f>
        <v>450</v>
      </c>
    </row>
    <row r="696" customFormat="false" ht="15" hidden="false" customHeight="false" outlineLevel="0" collapsed="false">
      <c r="A696" s="6" t="s">
        <v>8599</v>
      </c>
      <c r="B696" s="6" t="s">
        <v>7896</v>
      </c>
      <c r="C696" s="6" t="n">
        <v>1788199200</v>
      </c>
      <c r="D696" s="6" t="n">
        <v>1788228000</v>
      </c>
      <c r="E696" s="6" t="n">
        <v>30</v>
      </c>
      <c r="F696" s="6" t="n">
        <v>30</v>
      </c>
      <c r="G696" s="9" t="n">
        <f aca="false">IF(MIN(D696,Scenario!$B$12)&gt;MAX(C696,Scenario!$B$11),(MIN(D696,Scenario!$B$12)-MAX(C696,Scenario!$B$11))/60-IF(AND(C696&gt;=Scenario!$B$11,D696&lt;=Scenario!$B$12),E696,0),0)</f>
        <v>450</v>
      </c>
      <c r="H696" s="9" t="n">
        <f aca="false">(D696-C696)/60-E696</f>
        <v>450</v>
      </c>
    </row>
    <row r="697" customFormat="false" ht="15" hidden="false" customHeight="false" outlineLevel="0" collapsed="false">
      <c r="A697" s="6" t="s">
        <v>8600</v>
      </c>
      <c r="B697" s="6" t="s">
        <v>7897</v>
      </c>
      <c r="C697" s="6" t="n">
        <v>1788199200</v>
      </c>
      <c r="D697" s="6" t="n">
        <v>1788228000</v>
      </c>
      <c r="E697" s="6" t="n">
        <v>30</v>
      </c>
      <c r="F697" s="6" t="n">
        <v>30</v>
      </c>
      <c r="G697" s="9" t="n">
        <f aca="false">IF(MIN(D697,Scenario!$B$12)&gt;MAX(C697,Scenario!$B$11),(MIN(D697,Scenario!$B$12)-MAX(C697,Scenario!$B$11))/60-IF(AND(C697&gt;=Scenario!$B$11,D697&lt;=Scenario!$B$12),E697,0),0)</f>
        <v>450</v>
      </c>
      <c r="H697" s="9" t="n">
        <f aca="false">(D697-C697)/60-E697</f>
        <v>450</v>
      </c>
    </row>
    <row r="698" customFormat="false" ht="15" hidden="false" customHeight="false" outlineLevel="0" collapsed="false">
      <c r="A698" s="6" t="s">
        <v>8601</v>
      </c>
      <c r="B698" s="6" t="s">
        <v>7883</v>
      </c>
      <c r="C698" s="6" t="n">
        <v>1788238800</v>
      </c>
      <c r="D698" s="6" t="n">
        <v>1788267600</v>
      </c>
      <c r="E698" s="6" t="n">
        <v>30</v>
      </c>
      <c r="F698" s="6" t="n">
        <v>30</v>
      </c>
      <c r="G698" s="9" t="n">
        <f aca="false">IF(MIN(D698,Scenario!$B$12)&gt;MAX(C698,Scenario!$B$11),(MIN(D698,Scenario!$B$12)-MAX(C698,Scenario!$B$11))/60-IF(AND(C698&gt;=Scenario!$B$11,D698&lt;=Scenario!$B$12),E698,0),0)</f>
        <v>450</v>
      </c>
      <c r="H698" s="9" t="n">
        <f aca="false">(D698-C698)/60-E698</f>
        <v>450</v>
      </c>
    </row>
    <row r="699" customFormat="false" ht="15" hidden="false" customHeight="false" outlineLevel="0" collapsed="false">
      <c r="A699" s="6" t="s">
        <v>8602</v>
      </c>
      <c r="B699" s="6" t="s">
        <v>7884</v>
      </c>
      <c r="C699" s="6" t="n">
        <v>1788238800</v>
      </c>
      <c r="D699" s="6" t="n">
        <v>1788267600</v>
      </c>
      <c r="E699" s="6" t="n">
        <v>30</v>
      </c>
      <c r="F699" s="6" t="n">
        <v>30</v>
      </c>
      <c r="G699" s="9" t="n">
        <f aca="false">IF(MIN(D699,Scenario!$B$12)&gt;MAX(C699,Scenario!$B$11),(MIN(D699,Scenario!$B$12)-MAX(C699,Scenario!$B$11))/60-IF(AND(C699&gt;=Scenario!$B$11,D699&lt;=Scenario!$B$12),E699,0),0)</f>
        <v>450</v>
      </c>
      <c r="H699" s="9" t="n">
        <f aca="false">(D699-C699)/60-E699</f>
        <v>450</v>
      </c>
    </row>
    <row r="700" customFormat="false" ht="15" hidden="false" customHeight="false" outlineLevel="0" collapsed="false">
      <c r="A700" s="6" t="s">
        <v>8603</v>
      </c>
      <c r="B700" s="6" t="s">
        <v>7898</v>
      </c>
      <c r="C700" s="6" t="n">
        <v>1788246000</v>
      </c>
      <c r="D700" s="6" t="n">
        <v>1788274800</v>
      </c>
      <c r="E700" s="6" t="n">
        <v>30</v>
      </c>
      <c r="F700" s="6" t="n">
        <v>30</v>
      </c>
      <c r="G700" s="9" t="n">
        <f aca="false">IF(MIN(D700,Scenario!$B$12)&gt;MAX(C700,Scenario!$B$11),(MIN(D700,Scenario!$B$12)-MAX(C700,Scenario!$B$11))/60-IF(AND(C700&gt;=Scenario!$B$11,D700&lt;=Scenario!$B$12),E700,0),0)</f>
        <v>450</v>
      </c>
      <c r="H700" s="9" t="n">
        <f aca="false">(D700-C700)/60-E700</f>
        <v>450</v>
      </c>
    </row>
    <row r="701" customFormat="false" ht="15" hidden="false" customHeight="false" outlineLevel="0" collapsed="false">
      <c r="A701" s="6" t="s">
        <v>8604</v>
      </c>
      <c r="B701" s="6" t="s">
        <v>7885</v>
      </c>
      <c r="C701" s="6" t="n">
        <v>1788246000</v>
      </c>
      <c r="D701" s="6" t="n">
        <v>1788274800</v>
      </c>
      <c r="E701" s="6" t="n">
        <v>30</v>
      </c>
      <c r="F701" s="6" t="n">
        <v>30</v>
      </c>
      <c r="G701" s="9" t="n">
        <f aca="false">IF(MIN(D701,Scenario!$B$12)&gt;MAX(C701,Scenario!$B$11),(MIN(D701,Scenario!$B$12)-MAX(C701,Scenario!$B$11))/60-IF(AND(C701&gt;=Scenario!$B$11,D701&lt;=Scenario!$B$12),E701,0),0)</f>
        <v>450</v>
      </c>
      <c r="H701" s="9" t="n">
        <f aca="false">(D701-C701)/60-E701</f>
        <v>450</v>
      </c>
    </row>
    <row r="702" customFormat="false" ht="15" hidden="false" customHeight="false" outlineLevel="0" collapsed="false">
      <c r="A702" s="6" t="s">
        <v>8605</v>
      </c>
      <c r="B702" s="6" t="s">
        <v>7886</v>
      </c>
      <c r="C702" s="6" t="n">
        <v>1788246000</v>
      </c>
      <c r="D702" s="6" t="n">
        <v>1788274800</v>
      </c>
      <c r="E702" s="6" t="n">
        <v>30</v>
      </c>
      <c r="F702" s="6" t="n">
        <v>30</v>
      </c>
      <c r="G702" s="9" t="n">
        <f aca="false">IF(MIN(D702,Scenario!$B$12)&gt;MAX(C702,Scenario!$B$11),(MIN(D702,Scenario!$B$12)-MAX(C702,Scenario!$B$11))/60-IF(AND(C702&gt;=Scenario!$B$11,D702&lt;=Scenario!$B$12),E702,0),0)</f>
        <v>450</v>
      </c>
      <c r="H702" s="9" t="n">
        <f aca="false">(D702-C702)/60-E702</f>
        <v>450</v>
      </c>
    </row>
    <row r="703" customFormat="false" ht="15" hidden="false" customHeight="false" outlineLevel="0" collapsed="false">
      <c r="A703" s="6" t="s">
        <v>8606</v>
      </c>
      <c r="B703" s="6" t="s">
        <v>7888</v>
      </c>
      <c r="C703" s="6" t="n">
        <v>1788246000</v>
      </c>
      <c r="D703" s="6" t="n">
        <v>1788267600</v>
      </c>
      <c r="E703" s="6" t="n">
        <v>30</v>
      </c>
      <c r="F703" s="6" t="n">
        <v>30</v>
      </c>
      <c r="G703" s="9" t="n">
        <f aca="false">IF(MIN(D703,Scenario!$B$12)&gt;MAX(C703,Scenario!$B$11),(MIN(D703,Scenario!$B$12)-MAX(C703,Scenario!$B$11))/60-IF(AND(C703&gt;=Scenario!$B$11,D703&lt;=Scenario!$B$12),E703,0),0)</f>
        <v>330</v>
      </c>
      <c r="H703" s="9" t="n">
        <f aca="false">(D703-C703)/60-E703</f>
        <v>330</v>
      </c>
    </row>
    <row r="704" customFormat="false" ht="15" hidden="false" customHeight="false" outlineLevel="0" collapsed="false">
      <c r="A704" s="6" t="s">
        <v>8607</v>
      </c>
      <c r="B704" s="6" t="s">
        <v>7887</v>
      </c>
      <c r="C704" s="6" t="n">
        <v>1788253200</v>
      </c>
      <c r="D704" s="6" t="n">
        <v>1788282000</v>
      </c>
      <c r="E704" s="6" t="n">
        <v>30</v>
      </c>
      <c r="F704" s="6" t="n">
        <v>30</v>
      </c>
      <c r="G704" s="9" t="n">
        <f aca="false">IF(MIN(D704,Scenario!$B$12)&gt;MAX(C704,Scenario!$B$11),(MIN(D704,Scenario!$B$12)-MAX(C704,Scenario!$B$11))/60-IF(AND(C704&gt;=Scenario!$B$11,D704&lt;=Scenario!$B$12),E704,0),0)</f>
        <v>450</v>
      </c>
      <c r="H704" s="9" t="n">
        <f aca="false">(D704-C704)/60-E704</f>
        <v>450</v>
      </c>
    </row>
    <row r="705" customFormat="false" ht="15" hidden="false" customHeight="false" outlineLevel="0" collapsed="false">
      <c r="A705" s="6" t="s">
        <v>8608</v>
      </c>
      <c r="B705" s="6" t="s">
        <v>7889</v>
      </c>
      <c r="C705" s="6" t="n">
        <v>1788253200</v>
      </c>
      <c r="D705" s="6" t="n">
        <v>1788282000</v>
      </c>
      <c r="E705" s="6" t="n">
        <v>30</v>
      </c>
      <c r="F705" s="6" t="n">
        <v>30</v>
      </c>
      <c r="G705" s="9" t="n">
        <f aca="false">IF(MIN(D705,Scenario!$B$12)&gt;MAX(C705,Scenario!$B$11),(MIN(D705,Scenario!$B$12)-MAX(C705,Scenario!$B$11))/60-IF(AND(C705&gt;=Scenario!$B$11,D705&lt;=Scenario!$B$12),E705,0),0)</f>
        <v>450</v>
      </c>
      <c r="H705" s="9" t="n">
        <f aca="false">(D705-C705)/60-E705</f>
        <v>450</v>
      </c>
    </row>
    <row r="706" customFormat="false" ht="15" hidden="false" customHeight="false" outlineLevel="0" collapsed="false">
      <c r="A706" s="6" t="s">
        <v>8609</v>
      </c>
      <c r="B706" s="6" t="s">
        <v>7891</v>
      </c>
      <c r="C706" s="6" t="n">
        <v>1788264000</v>
      </c>
      <c r="D706" s="6" t="n">
        <v>1788292800</v>
      </c>
      <c r="E706" s="6" t="n">
        <v>30</v>
      </c>
      <c r="F706" s="6" t="n">
        <v>30</v>
      </c>
      <c r="G706" s="9" t="n">
        <f aca="false">IF(MIN(D706,Scenario!$B$12)&gt;MAX(C706,Scenario!$B$11),(MIN(D706,Scenario!$B$12)-MAX(C706,Scenario!$B$11))/60-IF(AND(C706&gt;=Scenario!$B$11,D706&lt;=Scenario!$B$12),E706,0),0)</f>
        <v>450</v>
      </c>
      <c r="H706" s="9" t="n">
        <f aca="false">(D706-C706)/60-E706</f>
        <v>450</v>
      </c>
    </row>
    <row r="707" customFormat="false" ht="15" hidden="false" customHeight="false" outlineLevel="0" collapsed="false">
      <c r="A707" s="6" t="s">
        <v>8610</v>
      </c>
      <c r="B707" s="6" t="s">
        <v>7890</v>
      </c>
      <c r="C707" s="6" t="n">
        <v>1788264000</v>
      </c>
      <c r="D707" s="6" t="n">
        <v>1788292800</v>
      </c>
      <c r="E707" s="6" t="n">
        <v>30</v>
      </c>
      <c r="F707" s="6" t="n">
        <v>30</v>
      </c>
      <c r="G707" s="9" t="n">
        <f aca="false">IF(MIN(D707,Scenario!$B$12)&gt;MAX(C707,Scenario!$B$11),(MIN(D707,Scenario!$B$12)-MAX(C707,Scenario!$B$11))/60-IF(AND(C707&gt;=Scenario!$B$11,D707&lt;=Scenario!$B$12),E707,0),0)</f>
        <v>450</v>
      </c>
      <c r="H707" s="9" t="n">
        <f aca="false">(D707-C707)/60-E707</f>
        <v>450</v>
      </c>
    </row>
    <row r="708" customFormat="false" ht="15" hidden="false" customHeight="false" outlineLevel="0" collapsed="false">
      <c r="A708" s="6" t="s">
        <v>8611</v>
      </c>
      <c r="B708" s="6" t="s">
        <v>7892</v>
      </c>
      <c r="C708" s="6" t="n">
        <v>1788264000</v>
      </c>
      <c r="D708" s="6" t="n">
        <v>1788292800</v>
      </c>
      <c r="E708" s="6" t="n">
        <v>30</v>
      </c>
      <c r="F708" s="6" t="n">
        <v>30</v>
      </c>
      <c r="G708" s="9" t="n">
        <f aca="false">IF(MIN(D708,Scenario!$B$12)&gt;MAX(C708,Scenario!$B$11),(MIN(D708,Scenario!$B$12)-MAX(C708,Scenario!$B$11))/60-IF(AND(C708&gt;=Scenario!$B$11,D708&lt;=Scenario!$B$12),E708,0),0)</f>
        <v>450</v>
      </c>
      <c r="H708" s="9" t="n">
        <f aca="false">(D708-C708)/60-E708</f>
        <v>450</v>
      </c>
    </row>
    <row r="709" customFormat="false" ht="15" hidden="false" customHeight="false" outlineLevel="0" collapsed="false">
      <c r="A709" s="6" t="s">
        <v>8612</v>
      </c>
      <c r="B709" s="6" t="s">
        <v>7899</v>
      </c>
      <c r="C709" s="6" t="n">
        <v>1788278400</v>
      </c>
      <c r="D709" s="6" t="n">
        <v>1788300000</v>
      </c>
      <c r="E709" s="6" t="n">
        <v>30</v>
      </c>
      <c r="F709" s="6" t="n">
        <v>30</v>
      </c>
      <c r="G709" s="9" t="n">
        <f aca="false">IF(MIN(D709,Scenario!$B$12)&gt;MAX(C709,Scenario!$B$11),(MIN(D709,Scenario!$B$12)-MAX(C709,Scenario!$B$11))/60-IF(AND(C709&gt;=Scenario!$B$11,D709&lt;=Scenario!$B$12),E709,0),0)</f>
        <v>330</v>
      </c>
      <c r="H709" s="9" t="n">
        <f aca="false">(D709-C709)/60-E709</f>
        <v>330</v>
      </c>
    </row>
    <row r="710" customFormat="false" ht="15" hidden="false" customHeight="false" outlineLevel="0" collapsed="false">
      <c r="A710" s="6" t="s">
        <v>8613</v>
      </c>
      <c r="B710" s="6" t="s">
        <v>7893</v>
      </c>
      <c r="C710" s="6" t="n">
        <v>1788278400</v>
      </c>
      <c r="D710" s="6" t="n">
        <v>1788307200</v>
      </c>
      <c r="E710" s="6" t="n">
        <v>30</v>
      </c>
      <c r="F710" s="6" t="n">
        <v>30</v>
      </c>
      <c r="G710" s="9" t="n">
        <f aca="false">IF(MIN(D710,Scenario!$B$12)&gt;MAX(C710,Scenario!$B$11),(MIN(D710,Scenario!$B$12)-MAX(C710,Scenario!$B$11))/60-IF(AND(C710&gt;=Scenario!$B$11,D710&lt;=Scenario!$B$12),E710,0),0)</f>
        <v>450</v>
      </c>
      <c r="H710" s="9" t="n">
        <f aca="false">(D710-C710)/60-E710</f>
        <v>450</v>
      </c>
    </row>
    <row r="711" customFormat="false" ht="15" hidden="false" customHeight="false" outlineLevel="0" collapsed="false">
      <c r="A711" s="6" t="s">
        <v>8614</v>
      </c>
      <c r="B711" s="6" t="s">
        <v>7895</v>
      </c>
      <c r="C711" s="6" t="n">
        <v>1788278400</v>
      </c>
      <c r="D711" s="6" t="n">
        <v>1788307200</v>
      </c>
      <c r="E711" s="6" t="n">
        <v>30</v>
      </c>
      <c r="F711" s="6" t="n">
        <v>30</v>
      </c>
      <c r="G711" s="9" t="n">
        <f aca="false">IF(MIN(D711,Scenario!$B$12)&gt;MAX(C711,Scenario!$B$11),(MIN(D711,Scenario!$B$12)-MAX(C711,Scenario!$B$11))/60-IF(AND(C711&gt;=Scenario!$B$11,D711&lt;=Scenario!$B$12),E711,0),0)</f>
        <v>450</v>
      </c>
      <c r="H711" s="9" t="n">
        <f aca="false">(D711-C711)/60-E711</f>
        <v>450</v>
      </c>
    </row>
    <row r="712" customFormat="false" ht="15" hidden="false" customHeight="false" outlineLevel="0" collapsed="false">
      <c r="A712" s="6" t="s">
        <v>8615</v>
      </c>
      <c r="B712" s="6" t="s">
        <v>7894</v>
      </c>
      <c r="C712" s="6" t="n">
        <v>1788278400</v>
      </c>
      <c r="D712" s="6" t="n">
        <v>1788307200</v>
      </c>
      <c r="E712" s="6" t="n">
        <v>30</v>
      </c>
      <c r="F712" s="6" t="n">
        <v>30</v>
      </c>
      <c r="G712" s="9" t="n">
        <f aca="false">IF(MIN(D712,Scenario!$B$12)&gt;MAX(C712,Scenario!$B$11),(MIN(D712,Scenario!$B$12)-MAX(C712,Scenario!$B$11))/60-IF(AND(C712&gt;=Scenario!$B$11,D712&lt;=Scenario!$B$12),E712,0),0)</f>
        <v>450</v>
      </c>
      <c r="H712" s="9" t="n">
        <f aca="false">(D712-C712)/60-E712</f>
        <v>450</v>
      </c>
    </row>
    <row r="713" customFormat="false" ht="15" hidden="false" customHeight="false" outlineLevel="0" collapsed="false">
      <c r="A713" s="6" t="s">
        <v>8616</v>
      </c>
      <c r="B713" s="6" t="s">
        <v>7896</v>
      </c>
      <c r="C713" s="6" t="n">
        <v>1788285600</v>
      </c>
      <c r="D713" s="6" t="n">
        <v>1788314400</v>
      </c>
      <c r="E713" s="6" t="n">
        <v>30</v>
      </c>
      <c r="F713" s="6" t="n">
        <v>30</v>
      </c>
      <c r="G713" s="9" t="n">
        <f aca="false">IF(MIN(D713,Scenario!$B$12)&gt;MAX(C713,Scenario!$B$11),(MIN(D713,Scenario!$B$12)-MAX(C713,Scenario!$B$11))/60-IF(AND(C713&gt;=Scenario!$B$11,D713&lt;=Scenario!$B$12),E713,0),0)</f>
        <v>450</v>
      </c>
      <c r="H713" s="9" t="n">
        <f aca="false">(D713-C713)/60-E713</f>
        <v>450</v>
      </c>
    </row>
    <row r="714" customFormat="false" ht="15" hidden="false" customHeight="false" outlineLevel="0" collapsed="false">
      <c r="A714" s="6" t="s">
        <v>8617</v>
      </c>
      <c r="B714" s="6" t="s">
        <v>7897</v>
      </c>
      <c r="C714" s="6" t="n">
        <v>1788285600</v>
      </c>
      <c r="D714" s="6" t="n">
        <v>1788314400</v>
      </c>
      <c r="E714" s="6" t="n">
        <v>30</v>
      </c>
      <c r="F714" s="6" t="n">
        <v>30</v>
      </c>
      <c r="G714" s="9" t="n">
        <f aca="false">IF(MIN(D714,Scenario!$B$12)&gt;MAX(C714,Scenario!$B$11),(MIN(D714,Scenario!$B$12)-MAX(C714,Scenario!$B$11))/60-IF(AND(C714&gt;=Scenario!$B$11,D714&lt;=Scenario!$B$12),E714,0),0)</f>
        <v>450</v>
      </c>
      <c r="H714" s="9" t="n">
        <f aca="false">(D714-C714)/60-E714</f>
        <v>450</v>
      </c>
    </row>
    <row r="715" customFormat="false" ht="15" hidden="false" customHeight="false" outlineLevel="0" collapsed="false">
      <c r="A715" s="6" t="s">
        <v>8618</v>
      </c>
      <c r="B715" s="6" t="s">
        <v>7883</v>
      </c>
      <c r="C715" s="6" t="n">
        <v>1788325200</v>
      </c>
      <c r="D715" s="6" t="n">
        <v>1788354000</v>
      </c>
      <c r="E715" s="6" t="n">
        <v>30</v>
      </c>
      <c r="F715" s="6" t="n">
        <v>30</v>
      </c>
      <c r="G715" s="9" t="n">
        <f aca="false">IF(MIN(D715,Scenario!$B$12)&gt;MAX(C715,Scenario!$B$11),(MIN(D715,Scenario!$B$12)-MAX(C715,Scenario!$B$11))/60-IF(AND(C715&gt;=Scenario!$B$11,D715&lt;=Scenario!$B$12),E715,0),0)</f>
        <v>450</v>
      </c>
      <c r="H715" s="9" t="n">
        <f aca="false">(D715-C715)/60-E715</f>
        <v>450</v>
      </c>
    </row>
    <row r="716" customFormat="false" ht="15" hidden="false" customHeight="false" outlineLevel="0" collapsed="false">
      <c r="A716" s="6" t="s">
        <v>8619</v>
      </c>
      <c r="B716" s="6" t="s">
        <v>7884</v>
      </c>
      <c r="C716" s="6" t="n">
        <v>1788325200</v>
      </c>
      <c r="D716" s="6" t="n">
        <v>1788354000</v>
      </c>
      <c r="E716" s="6" t="n">
        <v>30</v>
      </c>
      <c r="F716" s="6" t="n">
        <v>30</v>
      </c>
      <c r="G716" s="9" t="n">
        <f aca="false">IF(MIN(D716,Scenario!$B$12)&gt;MAX(C716,Scenario!$B$11),(MIN(D716,Scenario!$B$12)-MAX(C716,Scenario!$B$11))/60-IF(AND(C716&gt;=Scenario!$B$11,D716&lt;=Scenario!$B$12),E716,0),0)</f>
        <v>450</v>
      </c>
      <c r="H716" s="9" t="n">
        <f aca="false">(D716-C716)/60-E716</f>
        <v>450</v>
      </c>
    </row>
    <row r="717" customFormat="false" ht="15" hidden="false" customHeight="false" outlineLevel="0" collapsed="false">
      <c r="A717" s="6" t="s">
        <v>8620</v>
      </c>
      <c r="B717" s="6" t="s">
        <v>7882</v>
      </c>
      <c r="C717" s="6" t="n">
        <v>1788325200</v>
      </c>
      <c r="D717" s="6" t="n">
        <v>1788354000</v>
      </c>
      <c r="E717" s="6" t="n">
        <v>30</v>
      </c>
      <c r="F717" s="6" t="n">
        <v>30</v>
      </c>
      <c r="G717" s="9" t="n">
        <f aca="false">IF(MIN(D717,Scenario!$B$12)&gt;MAX(C717,Scenario!$B$11),(MIN(D717,Scenario!$B$12)-MAX(C717,Scenario!$B$11))/60-IF(AND(C717&gt;=Scenario!$B$11,D717&lt;=Scenario!$B$12),E717,0),0)</f>
        <v>450</v>
      </c>
      <c r="H717" s="9" t="n">
        <f aca="false">(D717-C717)/60-E717</f>
        <v>450</v>
      </c>
    </row>
    <row r="718" customFormat="false" ht="15" hidden="false" customHeight="false" outlineLevel="0" collapsed="false">
      <c r="A718" s="6" t="s">
        <v>8621</v>
      </c>
      <c r="B718" s="6" t="s">
        <v>7898</v>
      </c>
      <c r="C718" s="6" t="n">
        <v>1788332400</v>
      </c>
      <c r="D718" s="6" t="n">
        <v>1788361200</v>
      </c>
      <c r="E718" s="6" t="n">
        <v>30</v>
      </c>
      <c r="F718" s="6" t="n">
        <v>30</v>
      </c>
      <c r="G718" s="9" t="n">
        <f aca="false">IF(MIN(D718,Scenario!$B$12)&gt;MAX(C718,Scenario!$B$11),(MIN(D718,Scenario!$B$12)-MAX(C718,Scenario!$B$11))/60-IF(AND(C718&gt;=Scenario!$B$11,D718&lt;=Scenario!$B$12),E718,0),0)</f>
        <v>450</v>
      </c>
      <c r="H718" s="9" t="n">
        <f aca="false">(D718-C718)/60-E718</f>
        <v>450</v>
      </c>
    </row>
    <row r="719" customFormat="false" ht="15" hidden="false" customHeight="false" outlineLevel="0" collapsed="false">
      <c r="A719" s="6" t="s">
        <v>8622</v>
      </c>
      <c r="B719" s="6" t="s">
        <v>7885</v>
      </c>
      <c r="C719" s="6" t="n">
        <v>1788332400</v>
      </c>
      <c r="D719" s="6" t="n">
        <v>1788361200</v>
      </c>
      <c r="E719" s="6" t="n">
        <v>30</v>
      </c>
      <c r="F719" s="6" t="n">
        <v>30</v>
      </c>
      <c r="G719" s="9" t="n">
        <f aca="false">IF(MIN(D719,Scenario!$B$12)&gt;MAX(C719,Scenario!$B$11),(MIN(D719,Scenario!$B$12)-MAX(C719,Scenario!$B$11))/60-IF(AND(C719&gt;=Scenario!$B$11,D719&lt;=Scenario!$B$12),E719,0),0)</f>
        <v>450</v>
      </c>
      <c r="H719" s="9" t="n">
        <f aca="false">(D719-C719)/60-E719</f>
        <v>450</v>
      </c>
    </row>
    <row r="720" customFormat="false" ht="15" hidden="false" customHeight="false" outlineLevel="0" collapsed="false">
      <c r="A720" s="6" t="s">
        <v>8623</v>
      </c>
      <c r="B720" s="6" t="s">
        <v>7888</v>
      </c>
      <c r="C720" s="6" t="n">
        <v>1788332400</v>
      </c>
      <c r="D720" s="6" t="n">
        <v>1788354000</v>
      </c>
      <c r="E720" s="6" t="n">
        <v>30</v>
      </c>
      <c r="F720" s="6" t="n">
        <v>30</v>
      </c>
      <c r="G720" s="9" t="n">
        <f aca="false">IF(MIN(D720,Scenario!$B$12)&gt;MAX(C720,Scenario!$B$11),(MIN(D720,Scenario!$B$12)-MAX(C720,Scenario!$B$11))/60-IF(AND(C720&gt;=Scenario!$B$11,D720&lt;=Scenario!$B$12),E720,0),0)</f>
        <v>330</v>
      </c>
      <c r="H720" s="9" t="n">
        <f aca="false">(D720-C720)/60-E720</f>
        <v>330</v>
      </c>
    </row>
    <row r="721" customFormat="false" ht="15" hidden="false" customHeight="false" outlineLevel="0" collapsed="false">
      <c r="A721" s="6" t="s">
        <v>8624</v>
      </c>
      <c r="B721" s="6" t="s">
        <v>7887</v>
      </c>
      <c r="C721" s="6" t="n">
        <v>1788339600</v>
      </c>
      <c r="D721" s="6" t="n">
        <v>1788368400</v>
      </c>
      <c r="E721" s="6" t="n">
        <v>30</v>
      </c>
      <c r="F721" s="6" t="n">
        <v>30</v>
      </c>
      <c r="G721" s="9" t="n">
        <f aca="false">IF(MIN(D721,Scenario!$B$12)&gt;MAX(C721,Scenario!$B$11),(MIN(D721,Scenario!$B$12)-MAX(C721,Scenario!$B$11))/60-IF(AND(C721&gt;=Scenario!$B$11,D721&lt;=Scenario!$B$12),E721,0),0)</f>
        <v>450</v>
      </c>
      <c r="H721" s="9" t="n">
        <f aca="false">(D721-C721)/60-E721</f>
        <v>450</v>
      </c>
    </row>
    <row r="722" customFormat="false" ht="15" hidden="false" customHeight="false" outlineLevel="0" collapsed="false">
      <c r="A722" s="6" t="s">
        <v>8625</v>
      </c>
      <c r="B722" s="6" t="s">
        <v>7889</v>
      </c>
      <c r="C722" s="6" t="n">
        <v>1788339600</v>
      </c>
      <c r="D722" s="6" t="n">
        <v>1788368400</v>
      </c>
      <c r="E722" s="6" t="n">
        <v>30</v>
      </c>
      <c r="F722" s="6" t="n">
        <v>30</v>
      </c>
      <c r="G722" s="9" t="n">
        <f aca="false">IF(MIN(D722,Scenario!$B$12)&gt;MAX(C722,Scenario!$B$11),(MIN(D722,Scenario!$B$12)-MAX(C722,Scenario!$B$11))/60-IF(AND(C722&gt;=Scenario!$B$11,D722&lt;=Scenario!$B$12),E722,0),0)</f>
        <v>450</v>
      </c>
      <c r="H722" s="9" t="n">
        <f aca="false">(D722-C722)/60-E722</f>
        <v>450</v>
      </c>
    </row>
    <row r="723" customFormat="false" ht="15" hidden="false" customHeight="false" outlineLevel="0" collapsed="false">
      <c r="A723" s="6" t="s">
        <v>8626</v>
      </c>
      <c r="B723" s="6" t="s">
        <v>7891</v>
      </c>
      <c r="C723" s="6" t="n">
        <v>1788350400</v>
      </c>
      <c r="D723" s="6" t="n">
        <v>1788379200</v>
      </c>
      <c r="E723" s="6" t="n">
        <v>30</v>
      </c>
      <c r="F723" s="6" t="n">
        <v>30</v>
      </c>
      <c r="G723" s="9" t="n">
        <f aca="false">IF(MIN(D723,Scenario!$B$12)&gt;MAX(C723,Scenario!$B$11),(MIN(D723,Scenario!$B$12)-MAX(C723,Scenario!$B$11))/60-IF(AND(C723&gt;=Scenario!$B$11,D723&lt;=Scenario!$B$12),E723,0),0)</f>
        <v>450</v>
      </c>
      <c r="H723" s="9" t="n">
        <f aca="false">(D723-C723)/60-E723</f>
        <v>450</v>
      </c>
    </row>
    <row r="724" customFormat="false" ht="15" hidden="false" customHeight="false" outlineLevel="0" collapsed="false">
      <c r="A724" s="6" t="s">
        <v>8627</v>
      </c>
      <c r="B724" s="6" t="s">
        <v>7890</v>
      </c>
      <c r="C724" s="6" t="n">
        <v>1788350400</v>
      </c>
      <c r="D724" s="6" t="n">
        <v>1788379200</v>
      </c>
      <c r="E724" s="6" t="n">
        <v>30</v>
      </c>
      <c r="F724" s="6" t="n">
        <v>30</v>
      </c>
      <c r="G724" s="9" t="n">
        <f aca="false">IF(MIN(D724,Scenario!$B$12)&gt;MAX(C724,Scenario!$B$11),(MIN(D724,Scenario!$B$12)-MAX(C724,Scenario!$B$11))/60-IF(AND(C724&gt;=Scenario!$B$11,D724&lt;=Scenario!$B$12),E724,0),0)</f>
        <v>450</v>
      </c>
      <c r="H724" s="9" t="n">
        <f aca="false">(D724-C724)/60-E724</f>
        <v>450</v>
      </c>
    </row>
    <row r="725" customFormat="false" ht="15" hidden="false" customHeight="false" outlineLevel="0" collapsed="false">
      <c r="A725" s="6" t="s">
        <v>8628</v>
      </c>
      <c r="B725" s="6" t="s">
        <v>7892</v>
      </c>
      <c r="C725" s="6" t="n">
        <v>1788350400</v>
      </c>
      <c r="D725" s="6" t="n">
        <v>1788379200</v>
      </c>
      <c r="E725" s="6" t="n">
        <v>30</v>
      </c>
      <c r="F725" s="6" t="n">
        <v>30</v>
      </c>
      <c r="G725" s="9" t="n">
        <f aca="false">IF(MIN(D725,Scenario!$B$12)&gt;MAX(C725,Scenario!$B$11),(MIN(D725,Scenario!$B$12)-MAX(C725,Scenario!$B$11))/60-IF(AND(C725&gt;=Scenario!$B$11,D725&lt;=Scenario!$B$12),E725,0),0)</f>
        <v>450</v>
      </c>
      <c r="H725" s="9" t="n">
        <f aca="false">(D725-C725)/60-E725</f>
        <v>450</v>
      </c>
    </row>
    <row r="726" customFormat="false" ht="15" hidden="false" customHeight="false" outlineLevel="0" collapsed="false">
      <c r="A726" s="6" t="s">
        <v>8629</v>
      </c>
      <c r="B726" s="6" t="s">
        <v>7899</v>
      </c>
      <c r="C726" s="6" t="n">
        <v>1788364800</v>
      </c>
      <c r="D726" s="6" t="n">
        <v>1788386400</v>
      </c>
      <c r="E726" s="6" t="n">
        <v>30</v>
      </c>
      <c r="F726" s="6" t="n">
        <v>30</v>
      </c>
      <c r="G726" s="9" t="n">
        <f aca="false">IF(MIN(D726,Scenario!$B$12)&gt;MAX(C726,Scenario!$B$11),(MIN(D726,Scenario!$B$12)-MAX(C726,Scenario!$B$11))/60-IF(AND(C726&gt;=Scenario!$B$11,D726&lt;=Scenario!$B$12),E726,0),0)</f>
        <v>330</v>
      </c>
      <c r="H726" s="9" t="n">
        <f aca="false">(D726-C726)/60-E726</f>
        <v>330</v>
      </c>
    </row>
    <row r="727" customFormat="false" ht="15" hidden="false" customHeight="false" outlineLevel="0" collapsed="false">
      <c r="A727" s="6" t="s">
        <v>8630</v>
      </c>
      <c r="B727" s="6" t="s">
        <v>7893</v>
      </c>
      <c r="C727" s="6" t="n">
        <v>1788364800</v>
      </c>
      <c r="D727" s="6" t="n">
        <v>1788393600</v>
      </c>
      <c r="E727" s="6" t="n">
        <v>30</v>
      </c>
      <c r="F727" s="6" t="n">
        <v>30</v>
      </c>
      <c r="G727" s="9" t="n">
        <f aca="false">IF(MIN(D727,Scenario!$B$12)&gt;MAX(C727,Scenario!$B$11),(MIN(D727,Scenario!$B$12)-MAX(C727,Scenario!$B$11))/60-IF(AND(C727&gt;=Scenario!$B$11,D727&lt;=Scenario!$B$12),E727,0),0)</f>
        <v>450</v>
      </c>
      <c r="H727" s="9" t="n">
        <f aca="false">(D727-C727)/60-E727</f>
        <v>450</v>
      </c>
    </row>
    <row r="728" customFormat="false" ht="15" hidden="false" customHeight="false" outlineLevel="0" collapsed="false">
      <c r="A728" s="6" t="s">
        <v>8631</v>
      </c>
      <c r="B728" s="6" t="s">
        <v>7895</v>
      </c>
      <c r="C728" s="6" t="n">
        <v>1788364800</v>
      </c>
      <c r="D728" s="6" t="n">
        <v>1788393600</v>
      </c>
      <c r="E728" s="6" t="n">
        <v>30</v>
      </c>
      <c r="F728" s="6" t="n">
        <v>30</v>
      </c>
      <c r="G728" s="9" t="n">
        <f aca="false">IF(MIN(D728,Scenario!$B$12)&gt;MAX(C728,Scenario!$B$11),(MIN(D728,Scenario!$B$12)-MAX(C728,Scenario!$B$11))/60-IF(AND(C728&gt;=Scenario!$B$11,D728&lt;=Scenario!$B$12),E728,0),0)</f>
        <v>450</v>
      </c>
      <c r="H728" s="9" t="n">
        <f aca="false">(D728-C728)/60-E728</f>
        <v>450</v>
      </c>
    </row>
    <row r="729" customFormat="false" ht="15" hidden="false" customHeight="false" outlineLevel="0" collapsed="false">
      <c r="A729" s="6" t="s">
        <v>8632</v>
      </c>
      <c r="B729" s="6" t="s">
        <v>7894</v>
      </c>
      <c r="C729" s="6" t="n">
        <v>1788364800</v>
      </c>
      <c r="D729" s="6" t="n">
        <v>1788393600</v>
      </c>
      <c r="E729" s="6" t="n">
        <v>30</v>
      </c>
      <c r="F729" s="6" t="n">
        <v>30</v>
      </c>
      <c r="G729" s="9" t="n">
        <f aca="false">IF(MIN(D729,Scenario!$B$12)&gt;MAX(C729,Scenario!$B$11),(MIN(D729,Scenario!$B$12)-MAX(C729,Scenario!$B$11))/60-IF(AND(C729&gt;=Scenario!$B$11,D729&lt;=Scenario!$B$12),E729,0),0)</f>
        <v>450</v>
      </c>
      <c r="H729" s="9" t="n">
        <f aca="false">(D729-C729)/60-E729</f>
        <v>450</v>
      </c>
    </row>
    <row r="730" customFormat="false" ht="15" hidden="false" customHeight="false" outlineLevel="0" collapsed="false">
      <c r="A730" s="6" t="s">
        <v>8633</v>
      </c>
      <c r="B730" s="6" t="s">
        <v>7896</v>
      </c>
      <c r="C730" s="6" t="n">
        <v>1788372000</v>
      </c>
      <c r="D730" s="6" t="n">
        <v>1788400800</v>
      </c>
      <c r="E730" s="6" t="n">
        <v>30</v>
      </c>
      <c r="F730" s="6" t="n">
        <v>30</v>
      </c>
      <c r="G730" s="9" t="n">
        <f aca="false">IF(MIN(D730,Scenario!$B$12)&gt;MAX(C730,Scenario!$B$11),(MIN(D730,Scenario!$B$12)-MAX(C730,Scenario!$B$11))/60-IF(AND(C730&gt;=Scenario!$B$11,D730&lt;=Scenario!$B$12),E730,0),0)</f>
        <v>450</v>
      </c>
      <c r="H730" s="9" t="n">
        <f aca="false">(D730-C730)/60-E730</f>
        <v>450</v>
      </c>
    </row>
    <row r="731" customFormat="false" ht="15" hidden="false" customHeight="false" outlineLevel="0" collapsed="false">
      <c r="A731" s="6" t="s">
        <v>8634</v>
      </c>
      <c r="B731" s="6" t="s">
        <v>7897</v>
      </c>
      <c r="C731" s="6" t="n">
        <v>1788372000</v>
      </c>
      <c r="D731" s="6" t="n">
        <v>1788400800</v>
      </c>
      <c r="E731" s="6" t="n">
        <v>30</v>
      </c>
      <c r="F731" s="6" t="n">
        <v>30</v>
      </c>
      <c r="G731" s="9" t="n">
        <f aca="false">IF(MIN(D731,Scenario!$B$12)&gt;MAX(C731,Scenario!$B$11),(MIN(D731,Scenario!$B$12)-MAX(C731,Scenario!$B$11))/60-IF(AND(C731&gt;=Scenario!$B$11,D731&lt;=Scenario!$B$12),E731,0),0)</f>
        <v>450</v>
      </c>
      <c r="H731" s="9" t="n">
        <f aca="false">(D731-C731)/60-E731</f>
        <v>450</v>
      </c>
    </row>
    <row r="732" customFormat="false" ht="15" hidden="false" customHeight="false" outlineLevel="0" collapsed="false">
      <c r="A732" s="6" t="s">
        <v>8635</v>
      </c>
      <c r="B732" s="6" t="s">
        <v>7883</v>
      </c>
      <c r="C732" s="6" t="n">
        <v>1788411600</v>
      </c>
      <c r="D732" s="6" t="n">
        <v>1788440400</v>
      </c>
      <c r="E732" s="6" t="n">
        <v>30</v>
      </c>
      <c r="F732" s="6" t="n">
        <v>30</v>
      </c>
      <c r="G732" s="9" t="n">
        <f aca="false">IF(MIN(D732,Scenario!$B$12)&gt;MAX(C732,Scenario!$B$11),(MIN(D732,Scenario!$B$12)-MAX(C732,Scenario!$B$11))/60-IF(AND(C732&gt;=Scenario!$B$11,D732&lt;=Scenario!$B$12),E732,0),0)</f>
        <v>450</v>
      </c>
      <c r="H732" s="9" t="n">
        <f aca="false">(D732-C732)/60-E732</f>
        <v>450</v>
      </c>
    </row>
    <row r="733" customFormat="false" ht="15" hidden="false" customHeight="false" outlineLevel="0" collapsed="false">
      <c r="A733" s="6" t="s">
        <v>8636</v>
      </c>
      <c r="B733" s="6" t="s">
        <v>7884</v>
      </c>
      <c r="C733" s="6" t="n">
        <v>1788411600</v>
      </c>
      <c r="D733" s="6" t="n">
        <v>1788440400</v>
      </c>
      <c r="E733" s="6" t="n">
        <v>30</v>
      </c>
      <c r="F733" s="6" t="n">
        <v>30</v>
      </c>
      <c r="G733" s="9" t="n">
        <f aca="false">IF(MIN(D733,Scenario!$B$12)&gt;MAX(C733,Scenario!$B$11),(MIN(D733,Scenario!$B$12)-MAX(C733,Scenario!$B$11))/60-IF(AND(C733&gt;=Scenario!$B$11,D733&lt;=Scenario!$B$12),E733,0),0)</f>
        <v>450</v>
      </c>
      <c r="H733" s="9" t="n">
        <f aca="false">(D733-C733)/60-E733</f>
        <v>450</v>
      </c>
    </row>
    <row r="734" customFormat="false" ht="15" hidden="false" customHeight="false" outlineLevel="0" collapsed="false">
      <c r="A734" s="6" t="s">
        <v>8637</v>
      </c>
      <c r="B734" s="6" t="s">
        <v>7882</v>
      </c>
      <c r="C734" s="6" t="n">
        <v>1788411600</v>
      </c>
      <c r="D734" s="6" t="n">
        <v>1788440400</v>
      </c>
      <c r="E734" s="6" t="n">
        <v>30</v>
      </c>
      <c r="F734" s="6" t="n">
        <v>30</v>
      </c>
      <c r="G734" s="9" t="n">
        <f aca="false">IF(MIN(D734,Scenario!$B$12)&gt;MAX(C734,Scenario!$B$11),(MIN(D734,Scenario!$B$12)-MAX(C734,Scenario!$B$11))/60-IF(AND(C734&gt;=Scenario!$B$11,D734&lt;=Scenario!$B$12),E734,0),0)</f>
        <v>450</v>
      </c>
      <c r="H734" s="9" t="n">
        <f aca="false">(D734-C734)/60-E734</f>
        <v>450</v>
      </c>
    </row>
    <row r="735" customFormat="false" ht="15" hidden="false" customHeight="false" outlineLevel="0" collapsed="false">
      <c r="A735" s="6" t="s">
        <v>8638</v>
      </c>
      <c r="B735" s="6" t="s">
        <v>7898</v>
      </c>
      <c r="C735" s="6" t="n">
        <v>1788418800</v>
      </c>
      <c r="D735" s="6" t="n">
        <v>1788447600</v>
      </c>
      <c r="E735" s="6" t="n">
        <v>30</v>
      </c>
      <c r="F735" s="6" t="n">
        <v>30</v>
      </c>
      <c r="G735" s="9" t="n">
        <f aca="false">IF(MIN(D735,Scenario!$B$12)&gt;MAX(C735,Scenario!$B$11),(MIN(D735,Scenario!$B$12)-MAX(C735,Scenario!$B$11))/60-IF(AND(C735&gt;=Scenario!$B$11,D735&lt;=Scenario!$B$12),E735,0),0)</f>
        <v>450</v>
      </c>
      <c r="H735" s="9" t="n">
        <f aca="false">(D735-C735)/60-E735</f>
        <v>450</v>
      </c>
    </row>
    <row r="736" customFormat="false" ht="15" hidden="false" customHeight="false" outlineLevel="0" collapsed="false">
      <c r="A736" s="6" t="s">
        <v>8639</v>
      </c>
      <c r="B736" s="6" t="s">
        <v>7885</v>
      </c>
      <c r="C736" s="6" t="n">
        <v>1788418800</v>
      </c>
      <c r="D736" s="6" t="n">
        <v>1788447600</v>
      </c>
      <c r="E736" s="6" t="n">
        <v>30</v>
      </c>
      <c r="F736" s="6" t="n">
        <v>30</v>
      </c>
      <c r="G736" s="9" t="n">
        <f aca="false">IF(MIN(D736,Scenario!$B$12)&gt;MAX(C736,Scenario!$B$11),(MIN(D736,Scenario!$B$12)-MAX(C736,Scenario!$B$11))/60-IF(AND(C736&gt;=Scenario!$B$11,D736&lt;=Scenario!$B$12),E736,0),0)</f>
        <v>450</v>
      </c>
      <c r="H736" s="9" t="n">
        <f aca="false">(D736-C736)/60-E736</f>
        <v>450</v>
      </c>
    </row>
    <row r="737" customFormat="false" ht="15" hidden="false" customHeight="false" outlineLevel="0" collapsed="false">
      <c r="A737" s="6" t="s">
        <v>8640</v>
      </c>
      <c r="B737" s="6" t="s">
        <v>7886</v>
      </c>
      <c r="C737" s="6" t="n">
        <v>1788418800</v>
      </c>
      <c r="D737" s="6" t="n">
        <v>1788447600</v>
      </c>
      <c r="E737" s="6" t="n">
        <v>30</v>
      </c>
      <c r="F737" s="6" t="n">
        <v>30</v>
      </c>
      <c r="G737" s="9" t="n">
        <f aca="false">IF(MIN(D737,Scenario!$B$12)&gt;MAX(C737,Scenario!$B$11),(MIN(D737,Scenario!$B$12)-MAX(C737,Scenario!$B$11))/60-IF(AND(C737&gt;=Scenario!$B$11,D737&lt;=Scenario!$B$12),E737,0),0)</f>
        <v>450</v>
      </c>
      <c r="H737" s="9" t="n">
        <f aca="false">(D737-C737)/60-E737</f>
        <v>450</v>
      </c>
    </row>
    <row r="738" customFormat="false" ht="15" hidden="false" customHeight="false" outlineLevel="0" collapsed="false">
      <c r="A738" s="6" t="s">
        <v>8641</v>
      </c>
      <c r="B738" s="6" t="s">
        <v>7888</v>
      </c>
      <c r="C738" s="6" t="n">
        <v>1788418800</v>
      </c>
      <c r="D738" s="6" t="n">
        <v>1788440400</v>
      </c>
      <c r="E738" s="6" t="n">
        <v>30</v>
      </c>
      <c r="F738" s="6" t="n">
        <v>30</v>
      </c>
      <c r="G738" s="9" t="n">
        <f aca="false">IF(MIN(D738,Scenario!$B$12)&gt;MAX(C738,Scenario!$B$11),(MIN(D738,Scenario!$B$12)-MAX(C738,Scenario!$B$11))/60-IF(AND(C738&gt;=Scenario!$B$11,D738&lt;=Scenario!$B$12),E738,0),0)</f>
        <v>330</v>
      </c>
      <c r="H738" s="9" t="n">
        <f aca="false">(D738-C738)/60-E738</f>
        <v>330</v>
      </c>
    </row>
    <row r="739" customFormat="false" ht="15" hidden="false" customHeight="false" outlineLevel="0" collapsed="false">
      <c r="A739" s="6" t="s">
        <v>8642</v>
      </c>
      <c r="B739" s="6" t="s">
        <v>7887</v>
      </c>
      <c r="C739" s="6" t="n">
        <v>1788426000</v>
      </c>
      <c r="D739" s="6" t="n">
        <v>1788454800</v>
      </c>
      <c r="E739" s="6" t="n">
        <v>30</v>
      </c>
      <c r="F739" s="6" t="n">
        <v>30</v>
      </c>
      <c r="G739" s="9" t="n">
        <f aca="false">IF(MIN(D739,Scenario!$B$12)&gt;MAX(C739,Scenario!$B$11),(MIN(D739,Scenario!$B$12)-MAX(C739,Scenario!$B$11))/60-IF(AND(C739&gt;=Scenario!$B$11,D739&lt;=Scenario!$B$12),E739,0),0)</f>
        <v>450</v>
      </c>
      <c r="H739" s="9" t="n">
        <f aca="false">(D739-C739)/60-E739</f>
        <v>450</v>
      </c>
    </row>
    <row r="740" customFormat="false" ht="15" hidden="false" customHeight="false" outlineLevel="0" collapsed="false">
      <c r="A740" s="6" t="s">
        <v>8643</v>
      </c>
      <c r="B740" s="6" t="s">
        <v>7889</v>
      </c>
      <c r="C740" s="6" t="n">
        <v>1788426000</v>
      </c>
      <c r="D740" s="6" t="n">
        <v>1788454800</v>
      </c>
      <c r="E740" s="6" t="n">
        <v>30</v>
      </c>
      <c r="F740" s="6" t="n">
        <v>30</v>
      </c>
      <c r="G740" s="9" t="n">
        <f aca="false">IF(MIN(D740,Scenario!$B$12)&gt;MAX(C740,Scenario!$B$11),(MIN(D740,Scenario!$B$12)-MAX(C740,Scenario!$B$11))/60-IF(AND(C740&gt;=Scenario!$B$11,D740&lt;=Scenario!$B$12),E740,0),0)</f>
        <v>450</v>
      </c>
      <c r="H740" s="9" t="n">
        <f aca="false">(D740-C740)/60-E740</f>
        <v>450</v>
      </c>
    </row>
    <row r="741" customFormat="false" ht="15" hidden="false" customHeight="false" outlineLevel="0" collapsed="false">
      <c r="A741" s="6" t="s">
        <v>8644</v>
      </c>
      <c r="B741" s="6" t="s">
        <v>7891</v>
      </c>
      <c r="C741" s="6" t="n">
        <v>1788436800</v>
      </c>
      <c r="D741" s="6" t="n">
        <v>1788465600</v>
      </c>
      <c r="E741" s="6" t="n">
        <v>30</v>
      </c>
      <c r="F741" s="6" t="n">
        <v>30</v>
      </c>
      <c r="G741" s="9" t="n">
        <f aca="false">IF(MIN(D741,Scenario!$B$12)&gt;MAX(C741,Scenario!$B$11),(MIN(D741,Scenario!$B$12)-MAX(C741,Scenario!$B$11))/60-IF(AND(C741&gt;=Scenario!$B$11,D741&lt;=Scenario!$B$12),E741,0),0)</f>
        <v>450</v>
      </c>
      <c r="H741" s="9" t="n">
        <f aca="false">(D741-C741)/60-E741</f>
        <v>450</v>
      </c>
    </row>
    <row r="742" customFormat="false" ht="15" hidden="false" customHeight="false" outlineLevel="0" collapsed="false">
      <c r="A742" s="6" t="s">
        <v>8645</v>
      </c>
      <c r="B742" s="6" t="s">
        <v>7890</v>
      </c>
      <c r="C742" s="6" t="n">
        <v>1788436800</v>
      </c>
      <c r="D742" s="6" t="n">
        <v>1788465600</v>
      </c>
      <c r="E742" s="6" t="n">
        <v>30</v>
      </c>
      <c r="F742" s="6" t="n">
        <v>30</v>
      </c>
      <c r="G742" s="9" t="n">
        <f aca="false">IF(MIN(D742,Scenario!$B$12)&gt;MAX(C742,Scenario!$B$11),(MIN(D742,Scenario!$B$12)-MAX(C742,Scenario!$B$11))/60-IF(AND(C742&gt;=Scenario!$B$11,D742&lt;=Scenario!$B$12),E742,0),0)</f>
        <v>450</v>
      </c>
      <c r="H742" s="9" t="n">
        <f aca="false">(D742-C742)/60-E742</f>
        <v>450</v>
      </c>
    </row>
    <row r="743" customFormat="false" ht="15" hidden="false" customHeight="false" outlineLevel="0" collapsed="false">
      <c r="A743" s="6" t="s">
        <v>8646</v>
      </c>
      <c r="B743" s="6" t="s">
        <v>7892</v>
      </c>
      <c r="C743" s="6" t="n">
        <v>1788436800</v>
      </c>
      <c r="D743" s="6" t="n">
        <v>1788465600</v>
      </c>
      <c r="E743" s="6" t="n">
        <v>30</v>
      </c>
      <c r="F743" s="6" t="n">
        <v>30</v>
      </c>
      <c r="G743" s="9" t="n">
        <f aca="false">IF(MIN(D743,Scenario!$B$12)&gt;MAX(C743,Scenario!$B$11),(MIN(D743,Scenario!$B$12)-MAX(C743,Scenario!$B$11))/60-IF(AND(C743&gt;=Scenario!$B$11,D743&lt;=Scenario!$B$12),E743,0),0)</f>
        <v>450</v>
      </c>
      <c r="H743" s="9" t="n">
        <f aca="false">(D743-C743)/60-E743</f>
        <v>450</v>
      </c>
    </row>
    <row r="744" customFormat="false" ht="15" hidden="false" customHeight="false" outlineLevel="0" collapsed="false">
      <c r="A744" s="6" t="s">
        <v>8647</v>
      </c>
      <c r="B744" s="6" t="s">
        <v>7899</v>
      </c>
      <c r="C744" s="6" t="n">
        <v>1788451200</v>
      </c>
      <c r="D744" s="6" t="n">
        <v>1788472800</v>
      </c>
      <c r="E744" s="6" t="n">
        <v>30</v>
      </c>
      <c r="F744" s="6" t="n">
        <v>30</v>
      </c>
      <c r="G744" s="9" t="n">
        <f aca="false">IF(MIN(D744,Scenario!$B$12)&gt;MAX(C744,Scenario!$B$11),(MIN(D744,Scenario!$B$12)-MAX(C744,Scenario!$B$11))/60-IF(AND(C744&gt;=Scenario!$B$11,D744&lt;=Scenario!$B$12),E744,0),0)</f>
        <v>330</v>
      </c>
      <c r="H744" s="9" t="n">
        <f aca="false">(D744-C744)/60-E744</f>
        <v>330</v>
      </c>
    </row>
    <row r="745" customFormat="false" ht="15" hidden="false" customHeight="false" outlineLevel="0" collapsed="false">
      <c r="A745" s="6" t="s">
        <v>8648</v>
      </c>
      <c r="B745" s="6" t="s">
        <v>7893</v>
      </c>
      <c r="C745" s="6" t="n">
        <v>1788451200</v>
      </c>
      <c r="D745" s="6" t="n">
        <v>1788480000</v>
      </c>
      <c r="E745" s="6" t="n">
        <v>30</v>
      </c>
      <c r="F745" s="6" t="n">
        <v>30</v>
      </c>
      <c r="G745" s="9" t="n">
        <f aca="false">IF(MIN(D745,Scenario!$B$12)&gt;MAX(C745,Scenario!$B$11),(MIN(D745,Scenario!$B$12)-MAX(C745,Scenario!$B$11))/60-IF(AND(C745&gt;=Scenario!$B$11,D745&lt;=Scenario!$B$12),E745,0),0)</f>
        <v>450</v>
      </c>
      <c r="H745" s="9" t="n">
        <f aca="false">(D745-C745)/60-E745</f>
        <v>450</v>
      </c>
    </row>
    <row r="746" customFormat="false" ht="15" hidden="false" customHeight="false" outlineLevel="0" collapsed="false">
      <c r="A746" s="6" t="s">
        <v>8649</v>
      </c>
      <c r="B746" s="6" t="s">
        <v>7895</v>
      </c>
      <c r="C746" s="6" t="n">
        <v>1788451200</v>
      </c>
      <c r="D746" s="6" t="n">
        <v>1788480000</v>
      </c>
      <c r="E746" s="6" t="n">
        <v>30</v>
      </c>
      <c r="F746" s="6" t="n">
        <v>30</v>
      </c>
      <c r="G746" s="9" t="n">
        <f aca="false">IF(MIN(D746,Scenario!$B$12)&gt;MAX(C746,Scenario!$B$11),(MIN(D746,Scenario!$B$12)-MAX(C746,Scenario!$B$11))/60-IF(AND(C746&gt;=Scenario!$B$11,D746&lt;=Scenario!$B$12),E746,0),0)</f>
        <v>450</v>
      </c>
      <c r="H746" s="9" t="n">
        <f aca="false">(D746-C746)/60-E746</f>
        <v>450</v>
      </c>
    </row>
    <row r="747" customFormat="false" ht="15" hidden="false" customHeight="false" outlineLevel="0" collapsed="false">
      <c r="A747" s="6" t="s">
        <v>8650</v>
      </c>
      <c r="B747" s="6" t="s">
        <v>7883</v>
      </c>
      <c r="C747" s="6" t="n">
        <v>1788498000</v>
      </c>
      <c r="D747" s="6" t="n">
        <v>1788526800</v>
      </c>
      <c r="E747" s="6" t="n">
        <v>30</v>
      </c>
      <c r="F747" s="6" t="n">
        <v>30</v>
      </c>
      <c r="G747" s="9" t="n">
        <f aca="false">IF(MIN(D747,Scenario!$B$12)&gt;MAX(C747,Scenario!$B$11),(MIN(D747,Scenario!$B$12)-MAX(C747,Scenario!$B$11))/60-IF(AND(C747&gt;=Scenario!$B$11,D747&lt;=Scenario!$B$12),E747,0),0)</f>
        <v>450</v>
      </c>
      <c r="H747" s="9" t="n">
        <f aca="false">(D747-C747)/60-E747</f>
        <v>450</v>
      </c>
    </row>
    <row r="748" customFormat="false" ht="15" hidden="false" customHeight="false" outlineLevel="0" collapsed="false">
      <c r="A748" s="6" t="s">
        <v>8651</v>
      </c>
      <c r="B748" s="6" t="s">
        <v>7884</v>
      </c>
      <c r="C748" s="6" t="n">
        <v>1788498000</v>
      </c>
      <c r="D748" s="6" t="n">
        <v>1788526800</v>
      </c>
      <c r="E748" s="6" t="n">
        <v>30</v>
      </c>
      <c r="F748" s="6" t="n">
        <v>30</v>
      </c>
      <c r="G748" s="9" t="n">
        <f aca="false">IF(MIN(D748,Scenario!$B$12)&gt;MAX(C748,Scenario!$B$11),(MIN(D748,Scenario!$B$12)-MAX(C748,Scenario!$B$11))/60-IF(AND(C748&gt;=Scenario!$B$11,D748&lt;=Scenario!$B$12),E748,0),0)</f>
        <v>450</v>
      </c>
      <c r="H748" s="9" t="n">
        <f aca="false">(D748-C748)/60-E748</f>
        <v>450</v>
      </c>
    </row>
    <row r="749" customFormat="false" ht="15" hidden="false" customHeight="false" outlineLevel="0" collapsed="false">
      <c r="A749" s="6" t="s">
        <v>8652</v>
      </c>
      <c r="B749" s="6" t="s">
        <v>7882</v>
      </c>
      <c r="C749" s="6" t="n">
        <v>1788498000</v>
      </c>
      <c r="D749" s="6" t="n">
        <v>1788526800</v>
      </c>
      <c r="E749" s="6" t="n">
        <v>30</v>
      </c>
      <c r="F749" s="6" t="n">
        <v>30</v>
      </c>
      <c r="G749" s="9" t="n">
        <f aca="false">IF(MIN(D749,Scenario!$B$12)&gt;MAX(C749,Scenario!$B$11),(MIN(D749,Scenario!$B$12)-MAX(C749,Scenario!$B$11))/60-IF(AND(C749&gt;=Scenario!$B$11,D749&lt;=Scenario!$B$12),E749,0),0)</f>
        <v>450</v>
      </c>
      <c r="H749" s="9" t="n">
        <f aca="false">(D749-C749)/60-E749</f>
        <v>450</v>
      </c>
    </row>
    <row r="750" customFormat="false" ht="15" hidden="false" customHeight="false" outlineLevel="0" collapsed="false">
      <c r="A750" s="6" t="s">
        <v>8653</v>
      </c>
      <c r="B750" s="6" t="s">
        <v>7898</v>
      </c>
      <c r="C750" s="6" t="n">
        <v>1788505200</v>
      </c>
      <c r="D750" s="6" t="n">
        <v>1788534000</v>
      </c>
      <c r="E750" s="6" t="n">
        <v>30</v>
      </c>
      <c r="F750" s="6" t="n">
        <v>30</v>
      </c>
      <c r="G750" s="9" t="n">
        <f aca="false">IF(MIN(D750,Scenario!$B$12)&gt;MAX(C750,Scenario!$B$11),(MIN(D750,Scenario!$B$12)-MAX(C750,Scenario!$B$11))/60-IF(AND(C750&gt;=Scenario!$B$11,D750&lt;=Scenario!$B$12),E750,0),0)</f>
        <v>450</v>
      </c>
      <c r="H750" s="9" t="n">
        <f aca="false">(D750-C750)/60-E750</f>
        <v>450</v>
      </c>
    </row>
    <row r="751" customFormat="false" ht="15" hidden="false" customHeight="false" outlineLevel="0" collapsed="false">
      <c r="A751" s="6" t="s">
        <v>8654</v>
      </c>
      <c r="B751" s="6" t="s">
        <v>7885</v>
      </c>
      <c r="C751" s="6" t="n">
        <v>1788505200</v>
      </c>
      <c r="D751" s="6" t="n">
        <v>1788534000</v>
      </c>
      <c r="E751" s="6" t="n">
        <v>30</v>
      </c>
      <c r="F751" s="6" t="n">
        <v>30</v>
      </c>
      <c r="G751" s="9" t="n">
        <f aca="false">IF(MIN(D751,Scenario!$B$12)&gt;MAX(C751,Scenario!$B$11),(MIN(D751,Scenario!$B$12)-MAX(C751,Scenario!$B$11))/60-IF(AND(C751&gt;=Scenario!$B$11,D751&lt;=Scenario!$B$12),E751,0),0)</f>
        <v>450</v>
      </c>
      <c r="H751" s="9" t="n">
        <f aca="false">(D751-C751)/60-E751</f>
        <v>450</v>
      </c>
    </row>
    <row r="752" customFormat="false" ht="15" hidden="false" customHeight="false" outlineLevel="0" collapsed="false">
      <c r="A752" s="6" t="s">
        <v>8655</v>
      </c>
      <c r="B752" s="6" t="s">
        <v>7887</v>
      </c>
      <c r="C752" s="6" t="n">
        <v>1788512400</v>
      </c>
      <c r="D752" s="6" t="n">
        <v>1788541200</v>
      </c>
      <c r="E752" s="6" t="n">
        <v>30</v>
      </c>
      <c r="F752" s="6" t="n">
        <v>30</v>
      </c>
      <c r="G752" s="9" t="n">
        <f aca="false">IF(MIN(D752,Scenario!$B$12)&gt;MAX(C752,Scenario!$B$11),(MIN(D752,Scenario!$B$12)-MAX(C752,Scenario!$B$11))/60-IF(AND(C752&gt;=Scenario!$B$11,D752&lt;=Scenario!$B$12),E752,0),0)</f>
        <v>450</v>
      </c>
      <c r="H752" s="9" t="n">
        <f aca="false">(D752-C752)/60-E752</f>
        <v>450</v>
      </c>
    </row>
    <row r="753" customFormat="false" ht="15" hidden="false" customHeight="false" outlineLevel="0" collapsed="false">
      <c r="A753" s="6" t="s">
        <v>8656</v>
      </c>
      <c r="B753" s="6" t="s">
        <v>7889</v>
      </c>
      <c r="C753" s="6" t="n">
        <v>1788512400</v>
      </c>
      <c r="D753" s="6" t="n">
        <v>1788541200</v>
      </c>
      <c r="E753" s="6" t="n">
        <v>30</v>
      </c>
      <c r="F753" s="6" t="n">
        <v>30</v>
      </c>
      <c r="G753" s="9" t="n">
        <f aca="false">IF(MIN(D753,Scenario!$B$12)&gt;MAX(C753,Scenario!$B$11),(MIN(D753,Scenario!$B$12)-MAX(C753,Scenario!$B$11))/60-IF(AND(C753&gt;=Scenario!$B$11,D753&lt;=Scenario!$B$12),E753,0),0)</f>
        <v>450</v>
      </c>
      <c r="H753" s="9" t="n">
        <f aca="false">(D753-C753)/60-E753</f>
        <v>450</v>
      </c>
    </row>
    <row r="754" customFormat="false" ht="15" hidden="false" customHeight="false" outlineLevel="0" collapsed="false">
      <c r="A754" s="6" t="s">
        <v>8657</v>
      </c>
      <c r="B754" s="6" t="s">
        <v>7891</v>
      </c>
      <c r="C754" s="6" t="n">
        <v>1788523200</v>
      </c>
      <c r="D754" s="6" t="n">
        <v>1788552000</v>
      </c>
      <c r="E754" s="6" t="n">
        <v>30</v>
      </c>
      <c r="F754" s="6" t="n">
        <v>30</v>
      </c>
      <c r="G754" s="9" t="n">
        <f aca="false">IF(MIN(D754,Scenario!$B$12)&gt;MAX(C754,Scenario!$B$11),(MIN(D754,Scenario!$B$12)-MAX(C754,Scenario!$B$11))/60-IF(AND(C754&gt;=Scenario!$B$11,D754&lt;=Scenario!$B$12),E754,0),0)</f>
        <v>450</v>
      </c>
      <c r="H754" s="9" t="n">
        <f aca="false">(D754-C754)/60-E754</f>
        <v>450</v>
      </c>
    </row>
    <row r="755" customFormat="false" ht="15" hidden="false" customHeight="false" outlineLevel="0" collapsed="false">
      <c r="A755" s="6" t="s">
        <v>8658</v>
      </c>
      <c r="B755" s="6" t="s">
        <v>7890</v>
      </c>
      <c r="C755" s="6" t="n">
        <v>1788523200</v>
      </c>
      <c r="D755" s="6" t="n">
        <v>1788552000</v>
      </c>
      <c r="E755" s="6" t="n">
        <v>30</v>
      </c>
      <c r="F755" s="6" t="n">
        <v>30</v>
      </c>
      <c r="G755" s="9" t="n">
        <f aca="false">IF(MIN(D755,Scenario!$B$12)&gt;MAX(C755,Scenario!$B$11),(MIN(D755,Scenario!$B$12)-MAX(C755,Scenario!$B$11))/60-IF(AND(C755&gt;=Scenario!$B$11,D755&lt;=Scenario!$B$12),E755,0),0)</f>
        <v>450</v>
      </c>
      <c r="H755" s="9" t="n">
        <f aca="false">(D755-C755)/60-E755</f>
        <v>450</v>
      </c>
    </row>
    <row r="756" customFormat="false" ht="15" hidden="false" customHeight="false" outlineLevel="0" collapsed="false">
      <c r="A756" s="6" t="s">
        <v>8659</v>
      </c>
      <c r="B756" s="6" t="s">
        <v>7892</v>
      </c>
      <c r="C756" s="6" t="n">
        <v>1788523200</v>
      </c>
      <c r="D756" s="6" t="n">
        <v>1788552000</v>
      </c>
      <c r="E756" s="6" t="n">
        <v>30</v>
      </c>
      <c r="F756" s="6" t="n">
        <v>30</v>
      </c>
      <c r="G756" s="9" t="n">
        <f aca="false">IF(MIN(D756,Scenario!$B$12)&gt;MAX(C756,Scenario!$B$11),(MIN(D756,Scenario!$B$12)-MAX(C756,Scenario!$B$11))/60-IF(AND(C756&gt;=Scenario!$B$11,D756&lt;=Scenario!$B$12),E756,0),0)</f>
        <v>450</v>
      </c>
      <c r="H756" s="9" t="n">
        <f aca="false">(D756-C756)/60-E756</f>
        <v>450</v>
      </c>
    </row>
    <row r="757" customFormat="false" ht="15" hidden="false" customHeight="false" outlineLevel="0" collapsed="false">
      <c r="A757" s="6" t="s">
        <v>8660</v>
      </c>
      <c r="B757" s="6" t="s">
        <v>7899</v>
      </c>
      <c r="C757" s="6" t="n">
        <v>1788537600</v>
      </c>
      <c r="D757" s="6" t="n">
        <v>1788559200</v>
      </c>
      <c r="E757" s="6" t="n">
        <v>30</v>
      </c>
      <c r="F757" s="6" t="n">
        <v>30</v>
      </c>
      <c r="G757" s="9" t="n">
        <f aca="false">IF(MIN(D757,Scenario!$B$12)&gt;MAX(C757,Scenario!$B$11),(MIN(D757,Scenario!$B$12)-MAX(C757,Scenario!$B$11))/60-IF(AND(C757&gt;=Scenario!$B$11,D757&lt;=Scenario!$B$12),E757,0),0)</f>
        <v>330</v>
      </c>
      <c r="H757" s="9" t="n">
        <f aca="false">(D757-C757)/60-E757</f>
        <v>330</v>
      </c>
    </row>
    <row r="758" customFormat="false" ht="15" hidden="false" customHeight="false" outlineLevel="0" collapsed="false">
      <c r="A758" s="6" t="s">
        <v>8661</v>
      </c>
      <c r="B758" s="6" t="s">
        <v>7893</v>
      </c>
      <c r="C758" s="6" t="n">
        <v>1788537600</v>
      </c>
      <c r="D758" s="6" t="n">
        <v>1788566400</v>
      </c>
      <c r="E758" s="6" t="n">
        <v>30</v>
      </c>
      <c r="F758" s="6" t="n">
        <v>30</v>
      </c>
      <c r="G758" s="9" t="n">
        <f aca="false">IF(MIN(D758,Scenario!$B$12)&gt;MAX(C758,Scenario!$B$11),(MIN(D758,Scenario!$B$12)-MAX(C758,Scenario!$B$11))/60-IF(AND(C758&gt;=Scenario!$B$11,D758&lt;=Scenario!$B$12),E758,0),0)</f>
        <v>450</v>
      </c>
      <c r="H758" s="9" t="n">
        <f aca="false">(D758-C758)/60-E758</f>
        <v>450</v>
      </c>
    </row>
    <row r="759" customFormat="false" ht="15" hidden="false" customHeight="false" outlineLevel="0" collapsed="false">
      <c r="A759" s="6" t="s">
        <v>8662</v>
      </c>
      <c r="B759" s="6" t="s">
        <v>7895</v>
      </c>
      <c r="C759" s="6" t="n">
        <v>1788537600</v>
      </c>
      <c r="D759" s="6" t="n">
        <v>1788566400</v>
      </c>
      <c r="E759" s="6" t="n">
        <v>30</v>
      </c>
      <c r="F759" s="6" t="n">
        <v>30</v>
      </c>
      <c r="G759" s="9" t="n">
        <f aca="false">IF(MIN(D759,Scenario!$B$12)&gt;MAX(C759,Scenario!$B$11),(MIN(D759,Scenario!$B$12)-MAX(C759,Scenario!$B$11))/60-IF(AND(C759&gt;=Scenario!$B$11,D759&lt;=Scenario!$B$12),E759,0),0)</f>
        <v>450</v>
      </c>
      <c r="H759" s="9" t="n">
        <f aca="false">(D759-C759)/60-E759</f>
        <v>450</v>
      </c>
    </row>
    <row r="760" customFormat="false" ht="15" hidden="false" customHeight="false" outlineLevel="0" collapsed="false">
      <c r="A760" s="6" t="s">
        <v>8663</v>
      </c>
      <c r="B760" s="6" t="s">
        <v>7898</v>
      </c>
      <c r="C760" s="6" t="n">
        <v>1788591600</v>
      </c>
      <c r="D760" s="6" t="n">
        <v>1788620400</v>
      </c>
      <c r="E760" s="6" t="n">
        <v>30</v>
      </c>
      <c r="F760" s="6" t="n">
        <v>30</v>
      </c>
      <c r="G760" s="9" t="n">
        <f aca="false">IF(MIN(D760,Scenario!$B$12)&gt;MAX(C760,Scenario!$B$11),(MIN(D760,Scenario!$B$12)-MAX(C760,Scenario!$B$11))/60-IF(AND(C760&gt;=Scenario!$B$11,D760&lt;=Scenario!$B$12),E760,0),0)</f>
        <v>450</v>
      </c>
      <c r="H760" s="9" t="n">
        <f aca="false">(D760-C760)/60-E760</f>
        <v>450</v>
      </c>
    </row>
    <row r="761" customFormat="false" ht="15" hidden="false" customHeight="false" outlineLevel="0" collapsed="false">
      <c r="A761" s="6" t="s">
        <v>8664</v>
      </c>
      <c r="B761" s="6" t="s">
        <v>7894</v>
      </c>
      <c r="C761" s="6" t="n">
        <v>1788616800</v>
      </c>
      <c r="D761" s="6" t="n">
        <v>1788645600</v>
      </c>
      <c r="E761" s="6" t="n">
        <v>30</v>
      </c>
      <c r="F761" s="6" t="n">
        <v>30</v>
      </c>
      <c r="G761" s="9" t="n">
        <f aca="false">IF(MIN(D761,Scenario!$B$12)&gt;MAX(C761,Scenario!$B$11),(MIN(D761,Scenario!$B$12)-MAX(C761,Scenario!$B$11))/60-IF(AND(C761&gt;=Scenario!$B$11,D761&lt;=Scenario!$B$12),E761,0),0)</f>
        <v>450</v>
      </c>
      <c r="H761" s="9" t="n">
        <f aca="false">(D761-C761)/60-E761</f>
        <v>450</v>
      </c>
    </row>
    <row r="762" customFormat="false" ht="15" hidden="false" customHeight="false" outlineLevel="0" collapsed="false">
      <c r="A762" s="6" t="s">
        <v>8665</v>
      </c>
      <c r="B762" s="6" t="s">
        <v>7896</v>
      </c>
      <c r="C762" s="6" t="n">
        <v>1788645600</v>
      </c>
      <c r="D762" s="6" t="n">
        <v>1788670800</v>
      </c>
      <c r="E762" s="6" t="n">
        <v>30</v>
      </c>
      <c r="F762" s="6" t="n">
        <v>30</v>
      </c>
      <c r="G762" s="9" t="n">
        <f aca="false">IF(MIN(D762,Scenario!$B$12)&gt;MAX(C762,Scenario!$B$11),(MIN(D762,Scenario!$B$12)-MAX(C762,Scenario!$B$11))/60-IF(AND(C762&gt;=Scenario!$B$11,D762&lt;=Scenario!$B$12),E762,0),0)</f>
        <v>390</v>
      </c>
      <c r="H762" s="9" t="n">
        <f aca="false">(D762-C762)/60-E762</f>
        <v>390</v>
      </c>
    </row>
    <row r="763" customFormat="false" ht="15" hidden="false" customHeight="false" outlineLevel="0" collapsed="false">
      <c r="A763" s="6" t="s">
        <v>8666</v>
      </c>
      <c r="B763" s="6" t="s">
        <v>7897</v>
      </c>
      <c r="C763" s="6" t="n">
        <v>1788645600</v>
      </c>
      <c r="D763" s="6" t="n">
        <v>1788674400</v>
      </c>
      <c r="E763" s="6" t="n">
        <v>30</v>
      </c>
      <c r="F763" s="6" t="n">
        <v>30</v>
      </c>
      <c r="G763" s="9" t="n">
        <f aca="false">IF(MIN(D763,Scenario!$B$12)&gt;MAX(C763,Scenario!$B$11),(MIN(D763,Scenario!$B$12)-MAX(C763,Scenario!$B$11))/60-IF(AND(C763&gt;=Scenario!$B$11,D763&lt;=Scenario!$B$12),E763,0),0)</f>
        <v>450</v>
      </c>
      <c r="H763" s="9" t="n">
        <f aca="false">(D763-C763)/60-E763</f>
        <v>450</v>
      </c>
    </row>
    <row r="764" customFormat="false" ht="15" hidden="false" customHeight="false" outlineLevel="0" collapsed="false">
      <c r="A764" s="6" t="s">
        <v>8667</v>
      </c>
      <c r="B764" s="6" t="s">
        <v>7886</v>
      </c>
      <c r="C764" s="6" t="n">
        <v>1788678000</v>
      </c>
      <c r="D764" s="6" t="n">
        <v>1788706800</v>
      </c>
      <c r="E764" s="6" t="n">
        <v>30</v>
      </c>
      <c r="F764" s="6" t="n">
        <v>30</v>
      </c>
      <c r="G764" s="9" t="n">
        <f aca="false">IF(MIN(D764,Scenario!$B$12)&gt;MAX(C764,Scenario!$B$11),(MIN(D764,Scenario!$B$12)-MAX(C764,Scenario!$B$11))/60-IF(AND(C764&gt;=Scenario!$B$11,D764&lt;=Scenario!$B$12),E764,0),0)</f>
        <v>450</v>
      </c>
      <c r="H764" s="9" t="n">
        <f aca="false">(D764-C764)/60-E764</f>
        <v>450</v>
      </c>
    </row>
    <row r="765" customFormat="false" ht="15" hidden="false" customHeight="false" outlineLevel="0" collapsed="false">
      <c r="A765" s="6" t="s">
        <v>8668</v>
      </c>
      <c r="B765" s="6" t="s">
        <v>7894</v>
      </c>
      <c r="C765" s="6" t="n">
        <v>1788699600</v>
      </c>
      <c r="D765" s="6" t="n">
        <v>1788728400</v>
      </c>
      <c r="E765" s="6" t="n">
        <v>30</v>
      </c>
      <c r="F765" s="6" t="n">
        <v>30</v>
      </c>
      <c r="G765" s="9" t="n">
        <f aca="false">IF(MIN(D765,Scenario!$B$12)&gt;MAX(C765,Scenario!$B$11),(MIN(D765,Scenario!$B$12)-MAX(C765,Scenario!$B$11))/60-IF(AND(C765&gt;=Scenario!$B$11,D765&lt;=Scenario!$B$12),E765,0),0)</f>
        <v>450</v>
      </c>
      <c r="H765" s="9" t="n">
        <f aca="false">(D765-C765)/60-E765</f>
        <v>450</v>
      </c>
    </row>
    <row r="766" customFormat="false" ht="15" hidden="false" customHeight="false" outlineLevel="0" collapsed="false">
      <c r="A766" s="6" t="s">
        <v>8669</v>
      </c>
      <c r="B766" s="6" t="s">
        <v>7896</v>
      </c>
      <c r="C766" s="6" t="n">
        <v>1788728400</v>
      </c>
      <c r="D766" s="6" t="n">
        <v>1788757200</v>
      </c>
      <c r="E766" s="6" t="n">
        <v>30</v>
      </c>
      <c r="F766" s="6" t="n">
        <v>30</v>
      </c>
      <c r="G766" s="9" t="n">
        <f aca="false">IF(MIN(D766,Scenario!$B$12)&gt;MAX(C766,Scenario!$B$11),(MIN(D766,Scenario!$B$12)-MAX(C766,Scenario!$B$11))/60-IF(AND(C766&gt;=Scenario!$B$11,D766&lt;=Scenario!$B$12),E766,0),0)</f>
        <v>450</v>
      </c>
      <c r="H766" s="9" t="n">
        <f aca="false">(D766-C766)/60-E766</f>
        <v>450</v>
      </c>
    </row>
    <row r="767" customFormat="false" ht="15" hidden="false" customHeight="false" outlineLevel="0" collapsed="false">
      <c r="A767" s="6" t="s">
        <v>8670</v>
      </c>
      <c r="B767" s="6" t="s">
        <v>7897</v>
      </c>
      <c r="C767" s="6" t="n">
        <v>1788728400</v>
      </c>
      <c r="D767" s="6" t="n">
        <v>1788757200</v>
      </c>
      <c r="E767" s="6" t="n">
        <v>30</v>
      </c>
      <c r="F767" s="6" t="n">
        <v>30</v>
      </c>
      <c r="G767" s="9" t="n">
        <f aca="false">IF(MIN(D767,Scenario!$B$12)&gt;MAX(C767,Scenario!$B$11),(MIN(D767,Scenario!$B$12)-MAX(C767,Scenario!$B$11))/60-IF(AND(C767&gt;=Scenario!$B$11,D767&lt;=Scenario!$B$12),E767,0),0)</f>
        <v>450</v>
      </c>
      <c r="H767" s="9" t="n">
        <f aca="false">(D767-C767)/60-E767</f>
        <v>450</v>
      </c>
    </row>
    <row r="768" customFormat="false" ht="15" hidden="false" customHeight="false" outlineLevel="0" collapsed="false">
      <c r="A768" s="6" t="s">
        <v>8671</v>
      </c>
      <c r="B768" s="6" t="s">
        <v>7883</v>
      </c>
      <c r="C768" s="6" t="n">
        <v>1788757200</v>
      </c>
      <c r="D768" s="6" t="n">
        <v>1788786000</v>
      </c>
      <c r="E768" s="6" t="n">
        <v>30</v>
      </c>
      <c r="F768" s="6" t="n">
        <v>30</v>
      </c>
      <c r="G768" s="9" t="n">
        <f aca="false">IF(MIN(D768,Scenario!$B$12)&gt;MAX(C768,Scenario!$B$11),(MIN(D768,Scenario!$B$12)-MAX(C768,Scenario!$B$11))/60-IF(AND(C768&gt;=Scenario!$B$11,D768&lt;=Scenario!$B$12),E768,0),0)</f>
        <v>450</v>
      </c>
      <c r="H768" s="9" t="n">
        <f aca="false">(D768-C768)/60-E768</f>
        <v>450</v>
      </c>
    </row>
    <row r="769" customFormat="false" ht="15" hidden="false" customHeight="false" outlineLevel="0" collapsed="false">
      <c r="A769" s="6" t="s">
        <v>8672</v>
      </c>
      <c r="B769" s="6" t="s">
        <v>7884</v>
      </c>
      <c r="C769" s="6" t="n">
        <v>1788757200</v>
      </c>
      <c r="D769" s="6" t="n">
        <v>1788786000</v>
      </c>
      <c r="E769" s="6" t="n">
        <v>30</v>
      </c>
      <c r="F769" s="6" t="n">
        <v>30</v>
      </c>
      <c r="G769" s="9" t="n">
        <f aca="false">IF(MIN(D769,Scenario!$B$12)&gt;MAX(C769,Scenario!$B$11),(MIN(D769,Scenario!$B$12)-MAX(C769,Scenario!$B$11))/60-IF(AND(C769&gt;=Scenario!$B$11,D769&lt;=Scenario!$B$12),E769,0),0)</f>
        <v>450</v>
      </c>
      <c r="H769" s="9" t="n">
        <f aca="false">(D769-C769)/60-E769</f>
        <v>450</v>
      </c>
    </row>
    <row r="770" customFormat="false" ht="15" hidden="false" customHeight="false" outlineLevel="0" collapsed="false">
      <c r="A770" s="6" t="s">
        <v>8673</v>
      </c>
      <c r="B770" s="6" t="s">
        <v>7882</v>
      </c>
      <c r="C770" s="6" t="n">
        <v>1788757200</v>
      </c>
      <c r="D770" s="6" t="n">
        <v>1788786000</v>
      </c>
      <c r="E770" s="6" t="n">
        <v>30</v>
      </c>
      <c r="F770" s="6" t="n">
        <v>30</v>
      </c>
      <c r="G770" s="9" t="n">
        <f aca="false">IF(MIN(D770,Scenario!$B$12)&gt;MAX(C770,Scenario!$B$11),(MIN(D770,Scenario!$B$12)-MAX(C770,Scenario!$B$11))/60-IF(AND(C770&gt;=Scenario!$B$11,D770&lt;=Scenario!$B$12),E770,0),0)</f>
        <v>450</v>
      </c>
      <c r="H770" s="9" t="n">
        <f aca="false">(D770-C770)/60-E770</f>
        <v>450</v>
      </c>
    </row>
    <row r="771" customFormat="false" ht="15" hidden="false" customHeight="false" outlineLevel="0" collapsed="false">
      <c r="A771" s="6" t="s">
        <v>8674</v>
      </c>
      <c r="B771" s="6" t="s">
        <v>7885</v>
      </c>
      <c r="C771" s="6" t="n">
        <v>1788764400</v>
      </c>
      <c r="D771" s="6" t="n">
        <v>1788793200</v>
      </c>
      <c r="E771" s="6" t="n">
        <v>30</v>
      </c>
      <c r="F771" s="6" t="n">
        <v>30</v>
      </c>
      <c r="G771" s="9" t="n">
        <f aca="false">IF(MIN(D771,Scenario!$B$12)&gt;MAX(C771,Scenario!$B$11),(MIN(D771,Scenario!$B$12)-MAX(C771,Scenario!$B$11))/60-IF(AND(C771&gt;=Scenario!$B$11,D771&lt;=Scenario!$B$12),E771,0),0)</f>
        <v>450</v>
      </c>
      <c r="H771" s="9" t="n">
        <f aca="false">(D771-C771)/60-E771</f>
        <v>450</v>
      </c>
    </row>
    <row r="772" customFormat="false" ht="15" hidden="false" customHeight="false" outlineLevel="0" collapsed="false">
      <c r="A772" s="6" t="s">
        <v>8675</v>
      </c>
      <c r="B772" s="6" t="s">
        <v>7886</v>
      </c>
      <c r="C772" s="6" t="n">
        <v>1788764400</v>
      </c>
      <c r="D772" s="6" t="n">
        <v>1788793200</v>
      </c>
      <c r="E772" s="6" t="n">
        <v>30</v>
      </c>
      <c r="F772" s="6" t="n">
        <v>30</v>
      </c>
      <c r="G772" s="9" t="n">
        <f aca="false">IF(MIN(D772,Scenario!$B$12)&gt;MAX(C772,Scenario!$B$11),(MIN(D772,Scenario!$B$12)-MAX(C772,Scenario!$B$11))/60-IF(AND(C772&gt;=Scenario!$B$11,D772&lt;=Scenario!$B$12),E772,0),0)</f>
        <v>450</v>
      </c>
      <c r="H772" s="9" t="n">
        <f aca="false">(D772-C772)/60-E772</f>
        <v>450</v>
      </c>
    </row>
    <row r="773" customFormat="false" ht="15" hidden="false" customHeight="false" outlineLevel="0" collapsed="false">
      <c r="A773" s="6" t="s">
        <v>8676</v>
      </c>
      <c r="B773" s="6" t="s">
        <v>7888</v>
      </c>
      <c r="C773" s="6" t="n">
        <v>1788764400</v>
      </c>
      <c r="D773" s="6" t="n">
        <v>1788786000</v>
      </c>
      <c r="E773" s="6" t="n">
        <v>30</v>
      </c>
      <c r="F773" s="6" t="n">
        <v>30</v>
      </c>
      <c r="G773" s="9" t="n">
        <f aca="false">IF(MIN(D773,Scenario!$B$12)&gt;MAX(C773,Scenario!$B$11),(MIN(D773,Scenario!$B$12)-MAX(C773,Scenario!$B$11))/60-IF(AND(C773&gt;=Scenario!$B$11,D773&lt;=Scenario!$B$12),E773,0),0)</f>
        <v>330</v>
      </c>
      <c r="H773" s="9" t="n">
        <f aca="false">(D773-C773)/60-E773</f>
        <v>330</v>
      </c>
    </row>
    <row r="774" customFormat="false" ht="15" hidden="false" customHeight="false" outlineLevel="0" collapsed="false">
      <c r="A774" s="6" t="s">
        <v>8677</v>
      </c>
      <c r="B774" s="6" t="s">
        <v>7887</v>
      </c>
      <c r="C774" s="6" t="n">
        <v>1788771600</v>
      </c>
      <c r="D774" s="6" t="n">
        <v>1788800400</v>
      </c>
      <c r="E774" s="6" t="n">
        <v>30</v>
      </c>
      <c r="F774" s="6" t="n">
        <v>30</v>
      </c>
      <c r="G774" s="9" t="n">
        <f aca="false">IF(MIN(D774,Scenario!$B$12)&gt;MAX(C774,Scenario!$B$11),(MIN(D774,Scenario!$B$12)-MAX(C774,Scenario!$B$11))/60-IF(AND(C774&gt;=Scenario!$B$11,D774&lt;=Scenario!$B$12),E774,0),0)</f>
        <v>450</v>
      </c>
      <c r="H774" s="9" t="n">
        <f aca="false">(D774-C774)/60-E774</f>
        <v>450</v>
      </c>
    </row>
    <row r="775" customFormat="false" ht="15" hidden="false" customHeight="false" outlineLevel="0" collapsed="false">
      <c r="A775" s="6" t="s">
        <v>8678</v>
      </c>
      <c r="B775" s="6" t="s">
        <v>7889</v>
      </c>
      <c r="C775" s="6" t="n">
        <v>1788771600</v>
      </c>
      <c r="D775" s="6" t="n">
        <v>1788800400</v>
      </c>
      <c r="E775" s="6" t="n">
        <v>30</v>
      </c>
      <c r="F775" s="6" t="n">
        <v>30</v>
      </c>
      <c r="G775" s="9" t="n">
        <f aca="false">IF(MIN(D775,Scenario!$B$12)&gt;MAX(C775,Scenario!$B$11),(MIN(D775,Scenario!$B$12)-MAX(C775,Scenario!$B$11))/60-IF(AND(C775&gt;=Scenario!$B$11,D775&lt;=Scenario!$B$12),E775,0),0)</f>
        <v>450</v>
      </c>
      <c r="H775" s="9" t="n">
        <f aca="false">(D775-C775)/60-E775</f>
        <v>450</v>
      </c>
    </row>
    <row r="776" customFormat="false" ht="15" hidden="false" customHeight="false" outlineLevel="0" collapsed="false">
      <c r="A776" s="6" t="s">
        <v>8679</v>
      </c>
      <c r="B776" s="6" t="s">
        <v>7891</v>
      </c>
      <c r="C776" s="6" t="n">
        <v>1788778800</v>
      </c>
      <c r="D776" s="6" t="n">
        <v>1788807600</v>
      </c>
      <c r="E776" s="6" t="n">
        <v>30</v>
      </c>
      <c r="F776" s="6" t="n">
        <v>30</v>
      </c>
      <c r="G776" s="9" t="n">
        <f aca="false">IF(MIN(D776,Scenario!$B$12)&gt;MAX(C776,Scenario!$B$11),(MIN(D776,Scenario!$B$12)-MAX(C776,Scenario!$B$11))/60-IF(AND(C776&gt;=Scenario!$B$11,D776&lt;=Scenario!$B$12),E776,0),0)</f>
        <v>450</v>
      </c>
      <c r="H776" s="9" t="n">
        <f aca="false">(D776-C776)/60-E776</f>
        <v>450</v>
      </c>
    </row>
    <row r="777" customFormat="false" ht="15" hidden="false" customHeight="false" outlineLevel="0" collapsed="false">
      <c r="A777" s="6" t="s">
        <v>8680</v>
      </c>
      <c r="B777" s="6" t="s">
        <v>7890</v>
      </c>
      <c r="C777" s="6" t="n">
        <v>1788778800</v>
      </c>
      <c r="D777" s="6" t="n">
        <v>1788807600</v>
      </c>
      <c r="E777" s="6" t="n">
        <v>30</v>
      </c>
      <c r="F777" s="6" t="n">
        <v>30</v>
      </c>
      <c r="G777" s="9" t="n">
        <f aca="false">IF(MIN(D777,Scenario!$B$12)&gt;MAX(C777,Scenario!$B$11),(MIN(D777,Scenario!$B$12)-MAX(C777,Scenario!$B$11))/60-IF(AND(C777&gt;=Scenario!$B$11,D777&lt;=Scenario!$B$12),E777,0),0)</f>
        <v>450</v>
      </c>
      <c r="H777" s="9" t="n">
        <f aca="false">(D777-C777)/60-E777</f>
        <v>450</v>
      </c>
    </row>
    <row r="778" customFormat="false" ht="15" hidden="false" customHeight="false" outlineLevel="0" collapsed="false">
      <c r="A778" s="6" t="s">
        <v>8681</v>
      </c>
      <c r="B778" s="6" t="s">
        <v>7892</v>
      </c>
      <c r="C778" s="6" t="n">
        <v>1788778800</v>
      </c>
      <c r="D778" s="6" t="n">
        <v>1788807600</v>
      </c>
      <c r="E778" s="6" t="n">
        <v>30</v>
      </c>
      <c r="F778" s="6" t="n">
        <v>30</v>
      </c>
      <c r="G778" s="9" t="n">
        <f aca="false">IF(MIN(D778,Scenario!$B$12)&gt;MAX(C778,Scenario!$B$11),(MIN(D778,Scenario!$B$12)-MAX(C778,Scenario!$B$11))/60-IF(AND(C778&gt;=Scenario!$B$11,D778&lt;=Scenario!$B$12),E778,0),0)</f>
        <v>450</v>
      </c>
      <c r="H778" s="9" t="n">
        <f aca="false">(D778-C778)/60-E778</f>
        <v>450</v>
      </c>
    </row>
    <row r="779" customFormat="false" ht="15" hidden="false" customHeight="false" outlineLevel="0" collapsed="false">
      <c r="A779" s="6" t="s">
        <v>8682</v>
      </c>
      <c r="B779" s="6" t="s">
        <v>7893</v>
      </c>
      <c r="C779" s="6" t="n">
        <v>1788793200</v>
      </c>
      <c r="D779" s="6" t="n">
        <v>1788822000</v>
      </c>
      <c r="E779" s="6" t="n">
        <v>30</v>
      </c>
      <c r="F779" s="6" t="n">
        <v>30</v>
      </c>
      <c r="G779" s="9" t="n">
        <f aca="false">IF(MIN(D779,Scenario!$B$12)&gt;MAX(C779,Scenario!$B$11),(MIN(D779,Scenario!$B$12)-MAX(C779,Scenario!$B$11))/60-IF(AND(C779&gt;=Scenario!$B$11,D779&lt;=Scenario!$B$12),E779,0),0)</f>
        <v>450</v>
      </c>
      <c r="H779" s="9" t="n">
        <f aca="false">(D779-C779)/60-E779</f>
        <v>450</v>
      </c>
    </row>
    <row r="780" customFormat="false" ht="15" hidden="false" customHeight="false" outlineLevel="0" collapsed="false">
      <c r="A780" s="6" t="s">
        <v>8683</v>
      </c>
      <c r="B780" s="6" t="s">
        <v>7895</v>
      </c>
      <c r="C780" s="6" t="n">
        <v>1788793200</v>
      </c>
      <c r="D780" s="6" t="n">
        <v>1788822000</v>
      </c>
      <c r="E780" s="6" t="n">
        <v>30</v>
      </c>
      <c r="F780" s="6" t="n">
        <v>30</v>
      </c>
      <c r="G780" s="9" t="n">
        <f aca="false">IF(MIN(D780,Scenario!$B$12)&gt;MAX(C780,Scenario!$B$11),(MIN(D780,Scenario!$B$12)-MAX(C780,Scenario!$B$11))/60-IF(AND(C780&gt;=Scenario!$B$11,D780&lt;=Scenario!$B$12),E780,0),0)</f>
        <v>450</v>
      </c>
      <c r="H780" s="9" t="n">
        <f aca="false">(D780-C780)/60-E780</f>
        <v>450</v>
      </c>
    </row>
    <row r="781" customFormat="false" ht="15" hidden="false" customHeight="false" outlineLevel="0" collapsed="false">
      <c r="A781" s="6" t="s">
        <v>8684</v>
      </c>
      <c r="B781" s="6" t="s">
        <v>7894</v>
      </c>
      <c r="C781" s="6" t="n">
        <v>1788793200</v>
      </c>
      <c r="D781" s="6" t="n">
        <v>1788822000</v>
      </c>
      <c r="E781" s="6" t="n">
        <v>30</v>
      </c>
      <c r="F781" s="6" t="n">
        <v>30</v>
      </c>
      <c r="G781" s="9" t="n">
        <f aca="false">IF(MIN(D781,Scenario!$B$12)&gt;MAX(C781,Scenario!$B$11),(MIN(D781,Scenario!$B$12)-MAX(C781,Scenario!$B$11))/60-IF(AND(C781&gt;=Scenario!$B$11,D781&lt;=Scenario!$B$12),E781,0),0)</f>
        <v>450</v>
      </c>
      <c r="H781" s="9" t="n">
        <f aca="false">(D781-C781)/60-E781</f>
        <v>450</v>
      </c>
    </row>
    <row r="782" customFormat="false" ht="15" hidden="false" customHeight="false" outlineLevel="0" collapsed="false">
      <c r="A782" s="6" t="s">
        <v>8685</v>
      </c>
      <c r="B782" s="6" t="s">
        <v>7896</v>
      </c>
      <c r="C782" s="6" t="n">
        <v>1788800400</v>
      </c>
      <c r="D782" s="6" t="n">
        <v>1788829200</v>
      </c>
      <c r="E782" s="6" t="n">
        <v>30</v>
      </c>
      <c r="F782" s="6" t="n">
        <v>30</v>
      </c>
      <c r="G782" s="9" t="n">
        <f aca="false">IF(MIN(D782,Scenario!$B$12)&gt;MAX(C782,Scenario!$B$11),(MIN(D782,Scenario!$B$12)-MAX(C782,Scenario!$B$11))/60-IF(AND(C782&gt;=Scenario!$B$11,D782&lt;=Scenario!$B$12),E782,0),0)</f>
        <v>450</v>
      </c>
      <c r="H782" s="9" t="n">
        <f aca="false">(D782-C782)/60-E782</f>
        <v>450</v>
      </c>
    </row>
    <row r="783" customFormat="false" ht="15" hidden="false" customHeight="false" outlineLevel="0" collapsed="false">
      <c r="A783" s="6" t="s">
        <v>8686</v>
      </c>
      <c r="B783" s="6" t="s">
        <v>7897</v>
      </c>
      <c r="C783" s="6" t="n">
        <v>1788800400</v>
      </c>
      <c r="D783" s="6" t="n">
        <v>1788829200</v>
      </c>
      <c r="E783" s="6" t="n">
        <v>30</v>
      </c>
      <c r="F783" s="6" t="n">
        <v>30</v>
      </c>
      <c r="G783" s="9" t="n">
        <f aca="false">IF(MIN(D783,Scenario!$B$12)&gt;MAX(C783,Scenario!$B$11),(MIN(D783,Scenario!$B$12)-MAX(C783,Scenario!$B$11))/60-IF(AND(C783&gt;=Scenario!$B$11,D783&lt;=Scenario!$B$12),E783,0),0)</f>
        <v>450</v>
      </c>
      <c r="H783" s="9" t="n">
        <f aca="false">(D783-C783)/60-E783</f>
        <v>450</v>
      </c>
    </row>
    <row r="784" customFormat="false" ht="15" hidden="false" customHeight="false" outlineLevel="0" collapsed="false">
      <c r="A784" s="6" t="s">
        <v>8687</v>
      </c>
      <c r="B784" s="6" t="s">
        <v>7883</v>
      </c>
      <c r="C784" s="6" t="n">
        <v>1788843600</v>
      </c>
      <c r="D784" s="6" t="n">
        <v>1788872400</v>
      </c>
      <c r="E784" s="6" t="n">
        <v>30</v>
      </c>
      <c r="F784" s="6" t="n">
        <v>30</v>
      </c>
      <c r="G784" s="9" t="n">
        <f aca="false">IF(MIN(D784,Scenario!$B$12)&gt;MAX(C784,Scenario!$B$11),(MIN(D784,Scenario!$B$12)-MAX(C784,Scenario!$B$11))/60-IF(AND(C784&gt;=Scenario!$B$11,D784&lt;=Scenario!$B$12),E784,0),0)</f>
        <v>450</v>
      </c>
      <c r="H784" s="9" t="n">
        <f aca="false">(D784-C784)/60-E784</f>
        <v>450</v>
      </c>
    </row>
    <row r="785" customFormat="false" ht="15" hidden="false" customHeight="false" outlineLevel="0" collapsed="false">
      <c r="A785" s="6" t="s">
        <v>8688</v>
      </c>
      <c r="B785" s="6" t="s">
        <v>7884</v>
      </c>
      <c r="C785" s="6" t="n">
        <v>1788843600</v>
      </c>
      <c r="D785" s="6" t="n">
        <v>1788872400</v>
      </c>
      <c r="E785" s="6" t="n">
        <v>30</v>
      </c>
      <c r="F785" s="6" t="n">
        <v>30</v>
      </c>
      <c r="G785" s="9" t="n">
        <f aca="false">IF(MIN(D785,Scenario!$B$12)&gt;MAX(C785,Scenario!$B$11),(MIN(D785,Scenario!$B$12)-MAX(C785,Scenario!$B$11))/60-IF(AND(C785&gt;=Scenario!$B$11,D785&lt;=Scenario!$B$12),E785,0),0)</f>
        <v>450</v>
      </c>
      <c r="H785" s="9" t="n">
        <f aca="false">(D785-C785)/60-E785</f>
        <v>450</v>
      </c>
    </row>
    <row r="786" customFormat="false" ht="15" hidden="false" customHeight="false" outlineLevel="0" collapsed="false">
      <c r="A786" s="6" t="s">
        <v>8689</v>
      </c>
      <c r="B786" s="6" t="s">
        <v>7882</v>
      </c>
      <c r="C786" s="6" t="n">
        <v>1788843600</v>
      </c>
      <c r="D786" s="6" t="n">
        <v>1788872400</v>
      </c>
      <c r="E786" s="6" t="n">
        <v>30</v>
      </c>
      <c r="F786" s="6" t="n">
        <v>30</v>
      </c>
      <c r="G786" s="9" t="n">
        <f aca="false">IF(MIN(D786,Scenario!$B$12)&gt;MAX(C786,Scenario!$B$11),(MIN(D786,Scenario!$B$12)-MAX(C786,Scenario!$B$11))/60-IF(AND(C786&gt;=Scenario!$B$11,D786&lt;=Scenario!$B$12),E786,0),0)</f>
        <v>450</v>
      </c>
      <c r="H786" s="9" t="n">
        <f aca="false">(D786-C786)/60-E786</f>
        <v>450</v>
      </c>
    </row>
    <row r="787" customFormat="false" ht="15" hidden="false" customHeight="false" outlineLevel="0" collapsed="false">
      <c r="A787" s="6" t="s">
        <v>8690</v>
      </c>
      <c r="B787" s="6" t="s">
        <v>7898</v>
      </c>
      <c r="C787" s="6" t="n">
        <v>1788850800</v>
      </c>
      <c r="D787" s="6" t="n">
        <v>1788879600</v>
      </c>
      <c r="E787" s="6" t="n">
        <v>30</v>
      </c>
      <c r="F787" s="6" t="n">
        <v>30</v>
      </c>
      <c r="G787" s="9" t="n">
        <f aca="false">IF(MIN(D787,Scenario!$B$12)&gt;MAX(C787,Scenario!$B$11),(MIN(D787,Scenario!$B$12)-MAX(C787,Scenario!$B$11))/60-IF(AND(C787&gt;=Scenario!$B$11,D787&lt;=Scenario!$B$12),E787,0),0)</f>
        <v>450</v>
      </c>
      <c r="H787" s="9" t="n">
        <f aca="false">(D787-C787)/60-E787</f>
        <v>450</v>
      </c>
    </row>
    <row r="788" customFormat="false" ht="15" hidden="false" customHeight="false" outlineLevel="0" collapsed="false">
      <c r="A788" s="6" t="s">
        <v>8691</v>
      </c>
      <c r="B788" s="6" t="s">
        <v>7885</v>
      </c>
      <c r="C788" s="6" t="n">
        <v>1788850800</v>
      </c>
      <c r="D788" s="6" t="n">
        <v>1788879600</v>
      </c>
      <c r="E788" s="6" t="n">
        <v>30</v>
      </c>
      <c r="F788" s="6" t="n">
        <v>30</v>
      </c>
      <c r="G788" s="9" t="n">
        <f aca="false">IF(MIN(D788,Scenario!$B$12)&gt;MAX(C788,Scenario!$B$11),(MIN(D788,Scenario!$B$12)-MAX(C788,Scenario!$B$11))/60-IF(AND(C788&gt;=Scenario!$B$11,D788&lt;=Scenario!$B$12),E788,0),0)</f>
        <v>450</v>
      </c>
      <c r="H788" s="9" t="n">
        <f aca="false">(D788-C788)/60-E788</f>
        <v>450</v>
      </c>
    </row>
    <row r="789" customFormat="false" ht="15" hidden="false" customHeight="false" outlineLevel="0" collapsed="false">
      <c r="A789" s="6" t="s">
        <v>8692</v>
      </c>
      <c r="B789" s="6" t="s">
        <v>7886</v>
      </c>
      <c r="C789" s="6" t="n">
        <v>1788850800</v>
      </c>
      <c r="D789" s="6" t="n">
        <v>1788879600</v>
      </c>
      <c r="E789" s="6" t="n">
        <v>30</v>
      </c>
      <c r="F789" s="6" t="n">
        <v>30</v>
      </c>
      <c r="G789" s="9" t="n">
        <f aca="false">IF(MIN(D789,Scenario!$B$12)&gt;MAX(C789,Scenario!$B$11),(MIN(D789,Scenario!$B$12)-MAX(C789,Scenario!$B$11))/60-IF(AND(C789&gt;=Scenario!$B$11,D789&lt;=Scenario!$B$12),E789,0),0)</f>
        <v>450</v>
      </c>
      <c r="H789" s="9" t="n">
        <f aca="false">(D789-C789)/60-E789</f>
        <v>450</v>
      </c>
    </row>
    <row r="790" customFormat="false" ht="15" hidden="false" customHeight="false" outlineLevel="0" collapsed="false">
      <c r="A790" s="6" t="s">
        <v>8693</v>
      </c>
      <c r="B790" s="6" t="s">
        <v>7888</v>
      </c>
      <c r="C790" s="6" t="n">
        <v>1788850800</v>
      </c>
      <c r="D790" s="6" t="n">
        <v>1788872400</v>
      </c>
      <c r="E790" s="6" t="n">
        <v>30</v>
      </c>
      <c r="F790" s="6" t="n">
        <v>30</v>
      </c>
      <c r="G790" s="9" t="n">
        <f aca="false">IF(MIN(D790,Scenario!$B$12)&gt;MAX(C790,Scenario!$B$11),(MIN(D790,Scenario!$B$12)-MAX(C790,Scenario!$B$11))/60-IF(AND(C790&gt;=Scenario!$B$11,D790&lt;=Scenario!$B$12),E790,0),0)</f>
        <v>330</v>
      </c>
      <c r="H790" s="9" t="n">
        <f aca="false">(D790-C790)/60-E790</f>
        <v>330</v>
      </c>
    </row>
    <row r="791" customFormat="false" ht="15" hidden="false" customHeight="false" outlineLevel="0" collapsed="false">
      <c r="A791" s="6" t="s">
        <v>8694</v>
      </c>
      <c r="B791" s="6" t="s">
        <v>7887</v>
      </c>
      <c r="C791" s="6" t="n">
        <v>1788858000</v>
      </c>
      <c r="D791" s="6" t="n">
        <v>1788886800</v>
      </c>
      <c r="E791" s="6" t="n">
        <v>30</v>
      </c>
      <c r="F791" s="6" t="n">
        <v>30</v>
      </c>
      <c r="G791" s="9" t="n">
        <f aca="false">IF(MIN(D791,Scenario!$B$12)&gt;MAX(C791,Scenario!$B$11),(MIN(D791,Scenario!$B$12)-MAX(C791,Scenario!$B$11))/60-IF(AND(C791&gt;=Scenario!$B$11,D791&lt;=Scenario!$B$12),E791,0),0)</f>
        <v>450</v>
      </c>
      <c r="H791" s="9" t="n">
        <f aca="false">(D791-C791)/60-E791</f>
        <v>450</v>
      </c>
    </row>
    <row r="792" customFormat="false" ht="15" hidden="false" customHeight="false" outlineLevel="0" collapsed="false">
      <c r="A792" s="6" t="s">
        <v>8695</v>
      </c>
      <c r="B792" s="6" t="s">
        <v>7889</v>
      </c>
      <c r="C792" s="6" t="n">
        <v>1788858000</v>
      </c>
      <c r="D792" s="6" t="n">
        <v>1788886800</v>
      </c>
      <c r="E792" s="6" t="n">
        <v>30</v>
      </c>
      <c r="F792" s="6" t="n">
        <v>30</v>
      </c>
      <c r="G792" s="9" t="n">
        <f aca="false">IF(MIN(D792,Scenario!$B$12)&gt;MAX(C792,Scenario!$B$11),(MIN(D792,Scenario!$B$12)-MAX(C792,Scenario!$B$11))/60-IF(AND(C792&gt;=Scenario!$B$11,D792&lt;=Scenario!$B$12),E792,0),0)</f>
        <v>450</v>
      </c>
      <c r="H792" s="9" t="n">
        <f aca="false">(D792-C792)/60-E792</f>
        <v>450</v>
      </c>
    </row>
    <row r="793" customFormat="false" ht="15" hidden="false" customHeight="false" outlineLevel="0" collapsed="false">
      <c r="A793" s="6" t="s">
        <v>8696</v>
      </c>
      <c r="B793" s="6" t="s">
        <v>7891</v>
      </c>
      <c r="C793" s="6" t="n">
        <v>1788865200</v>
      </c>
      <c r="D793" s="6" t="n">
        <v>1788894000</v>
      </c>
      <c r="E793" s="6" t="n">
        <v>30</v>
      </c>
      <c r="F793" s="6" t="n">
        <v>30</v>
      </c>
      <c r="G793" s="9" t="n">
        <f aca="false">IF(MIN(D793,Scenario!$B$12)&gt;MAX(C793,Scenario!$B$11),(MIN(D793,Scenario!$B$12)-MAX(C793,Scenario!$B$11))/60-IF(AND(C793&gt;=Scenario!$B$11,D793&lt;=Scenario!$B$12),E793,0),0)</f>
        <v>450</v>
      </c>
      <c r="H793" s="9" t="n">
        <f aca="false">(D793-C793)/60-E793</f>
        <v>450</v>
      </c>
    </row>
    <row r="794" customFormat="false" ht="15" hidden="false" customHeight="false" outlineLevel="0" collapsed="false">
      <c r="A794" s="6" t="s">
        <v>8697</v>
      </c>
      <c r="B794" s="6" t="s">
        <v>7890</v>
      </c>
      <c r="C794" s="6" t="n">
        <v>1788865200</v>
      </c>
      <c r="D794" s="6" t="n">
        <v>1788894000</v>
      </c>
      <c r="E794" s="6" t="n">
        <v>30</v>
      </c>
      <c r="F794" s="6" t="n">
        <v>30</v>
      </c>
      <c r="G794" s="9" t="n">
        <f aca="false">IF(MIN(D794,Scenario!$B$12)&gt;MAX(C794,Scenario!$B$11),(MIN(D794,Scenario!$B$12)-MAX(C794,Scenario!$B$11))/60-IF(AND(C794&gt;=Scenario!$B$11,D794&lt;=Scenario!$B$12),E794,0),0)</f>
        <v>450</v>
      </c>
      <c r="H794" s="9" t="n">
        <f aca="false">(D794-C794)/60-E794</f>
        <v>450</v>
      </c>
    </row>
    <row r="795" customFormat="false" ht="15" hidden="false" customHeight="false" outlineLevel="0" collapsed="false">
      <c r="A795" s="6" t="s">
        <v>8698</v>
      </c>
      <c r="B795" s="6" t="s">
        <v>7892</v>
      </c>
      <c r="C795" s="6" t="n">
        <v>1788865200</v>
      </c>
      <c r="D795" s="6" t="n">
        <v>1788894000</v>
      </c>
      <c r="E795" s="6" t="n">
        <v>30</v>
      </c>
      <c r="F795" s="6" t="n">
        <v>30</v>
      </c>
      <c r="G795" s="9" t="n">
        <f aca="false">IF(MIN(D795,Scenario!$B$12)&gt;MAX(C795,Scenario!$B$11),(MIN(D795,Scenario!$B$12)-MAX(C795,Scenario!$B$11))/60-IF(AND(C795&gt;=Scenario!$B$11,D795&lt;=Scenario!$B$12),E795,0),0)</f>
        <v>450</v>
      </c>
      <c r="H795" s="9" t="n">
        <f aca="false">(D795-C795)/60-E795</f>
        <v>450</v>
      </c>
    </row>
    <row r="796" customFormat="false" ht="15" hidden="false" customHeight="false" outlineLevel="0" collapsed="false">
      <c r="A796" s="6" t="s">
        <v>8699</v>
      </c>
      <c r="B796" s="6" t="s">
        <v>7899</v>
      </c>
      <c r="C796" s="6" t="n">
        <v>1788879600</v>
      </c>
      <c r="D796" s="6" t="n">
        <v>1788901200</v>
      </c>
      <c r="E796" s="6" t="n">
        <v>30</v>
      </c>
      <c r="F796" s="6" t="n">
        <v>30</v>
      </c>
      <c r="G796" s="9" t="n">
        <f aca="false">IF(MIN(D796,Scenario!$B$12)&gt;MAX(C796,Scenario!$B$11),(MIN(D796,Scenario!$B$12)-MAX(C796,Scenario!$B$11))/60-IF(AND(C796&gt;=Scenario!$B$11,D796&lt;=Scenario!$B$12),E796,0),0)</f>
        <v>330</v>
      </c>
      <c r="H796" s="9" t="n">
        <f aca="false">(D796-C796)/60-E796</f>
        <v>330</v>
      </c>
    </row>
    <row r="797" customFormat="false" ht="15" hidden="false" customHeight="false" outlineLevel="0" collapsed="false">
      <c r="A797" s="6" t="s">
        <v>8700</v>
      </c>
      <c r="B797" s="6" t="s">
        <v>7893</v>
      </c>
      <c r="C797" s="6" t="n">
        <v>1788879600</v>
      </c>
      <c r="D797" s="6" t="n">
        <v>1788908400</v>
      </c>
      <c r="E797" s="6" t="n">
        <v>30</v>
      </c>
      <c r="F797" s="6" t="n">
        <v>30</v>
      </c>
      <c r="G797" s="9" t="n">
        <f aca="false">IF(MIN(D797,Scenario!$B$12)&gt;MAX(C797,Scenario!$B$11),(MIN(D797,Scenario!$B$12)-MAX(C797,Scenario!$B$11))/60-IF(AND(C797&gt;=Scenario!$B$11,D797&lt;=Scenario!$B$12),E797,0),0)</f>
        <v>450</v>
      </c>
      <c r="H797" s="9" t="n">
        <f aca="false">(D797-C797)/60-E797</f>
        <v>450</v>
      </c>
    </row>
    <row r="798" customFormat="false" ht="15" hidden="false" customHeight="false" outlineLevel="0" collapsed="false">
      <c r="A798" s="6" t="s">
        <v>8701</v>
      </c>
      <c r="B798" s="6" t="s">
        <v>7895</v>
      </c>
      <c r="C798" s="6" t="n">
        <v>1788879600</v>
      </c>
      <c r="D798" s="6" t="n">
        <v>1788908400</v>
      </c>
      <c r="E798" s="6" t="n">
        <v>30</v>
      </c>
      <c r="F798" s="6" t="n">
        <v>30</v>
      </c>
      <c r="G798" s="9" t="n">
        <f aca="false">IF(MIN(D798,Scenario!$B$12)&gt;MAX(C798,Scenario!$B$11),(MIN(D798,Scenario!$B$12)-MAX(C798,Scenario!$B$11))/60-IF(AND(C798&gt;=Scenario!$B$11,D798&lt;=Scenario!$B$12),E798,0),0)</f>
        <v>450</v>
      </c>
      <c r="H798" s="9" t="n">
        <f aca="false">(D798-C798)/60-E798</f>
        <v>450</v>
      </c>
    </row>
    <row r="799" customFormat="false" ht="15" hidden="false" customHeight="false" outlineLevel="0" collapsed="false">
      <c r="A799" s="6" t="s">
        <v>8702</v>
      </c>
      <c r="B799" s="6" t="s">
        <v>7894</v>
      </c>
      <c r="C799" s="6" t="n">
        <v>1788879600</v>
      </c>
      <c r="D799" s="6" t="n">
        <v>1788908400</v>
      </c>
      <c r="E799" s="6" t="n">
        <v>30</v>
      </c>
      <c r="F799" s="6" t="n">
        <v>30</v>
      </c>
      <c r="G799" s="9" t="n">
        <f aca="false">IF(MIN(D799,Scenario!$B$12)&gt;MAX(C799,Scenario!$B$11),(MIN(D799,Scenario!$B$12)-MAX(C799,Scenario!$B$11))/60-IF(AND(C799&gt;=Scenario!$B$11,D799&lt;=Scenario!$B$12),E799,0),0)</f>
        <v>450</v>
      </c>
      <c r="H799" s="9" t="n">
        <f aca="false">(D799-C799)/60-E799</f>
        <v>450</v>
      </c>
    </row>
    <row r="800" customFormat="false" ht="15" hidden="false" customHeight="false" outlineLevel="0" collapsed="false">
      <c r="A800" s="6" t="s">
        <v>8703</v>
      </c>
      <c r="B800" s="6" t="s">
        <v>7896</v>
      </c>
      <c r="C800" s="6" t="n">
        <v>1788886800</v>
      </c>
      <c r="D800" s="6" t="n">
        <v>1788915600</v>
      </c>
      <c r="E800" s="6" t="n">
        <v>30</v>
      </c>
      <c r="F800" s="6" t="n">
        <v>30</v>
      </c>
      <c r="G800" s="9" t="n">
        <f aca="false">IF(MIN(D800,Scenario!$B$12)&gt;MAX(C800,Scenario!$B$11),(MIN(D800,Scenario!$B$12)-MAX(C800,Scenario!$B$11))/60-IF(AND(C800&gt;=Scenario!$B$11,D800&lt;=Scenario!$B$12),E800,0),0)</f>
        <v>450</v>
      </c>
      <c r="H800" s="9" t="n">
        <f aca="false">(D800-C800)/60-E800</f>
        <v>450</v>
      </c>
    </row>
    <row r="801" customFormat="false" ht="15" hidden="false" customHeight="false" outlineLevel="0" collapsed="false">
      <c r="A801" s="6" t="s">
        <v>8704</v>
      </c>
      <c r="B801" s="6" t="s">
        <v>7897</v>
      </c>
      <c r="C801" s="6" t="n">
        <v>1788886800</v>
      </c>
      <c r="D801" s="6" t="n">
        <v>1788915600</v>
      </c>
      <c r="E801" s="6" t="n">
        <v>30</v>
      </c>
      <c r="F801" s="6" t="n">
        <v>30</v>
      </c>
      <c r="G801" s="9" t="n">
        <f aca="false">IF(MIN(D801,Scenario!$B$12)&gt;MAX(C801,Scenario!$B$11),(MIN(D801,Scenario!$B$12)-MAX(C801,Scenario!$B$11))/60-IF(AND(C801&gt;=Scenario!$B$11,D801&lt;=Scenario!$B$12),E801,0),0)</f>
        <v>450</v>
      </c>
      <c r="H801" s="9" t="n">
        <f aca="false">(D801-C801)/60-E801</f>
        <v>450</v>
      </c>
    </row>
    <row r="802" customFormat="false" ht="15" hidden="false" customHeight="false" outlineLevel="0" collapsed="false">
      <c r="A802" s="6" t="s">
        <v>8705</v>
      </c>
      <c r="B802" s="6" t="s">
        <v>7883</v>
      </c>
      <c r="C802" s="6" t="n">
        <v>1788930000</v>
      </c>
      <c r="D802" s="6" t="n">
        <v>1788958800</v>
      </c>
      <c r="E802" s="6" t="n">
        <v>30</v>
      </c>
      <c r="F802" s="6" t="n">
        <v>30</v>
      </c>
      <c r="G802" s="9" t="n">
        <f aca="false">IF(MIN(D802,Scenario!$B$12)&gt;MAX(C802,Scenario!$B$11),(MIN(D802,Scenario!$B$12)-MAX(C802,Scenario!$B$11))/60-IF(AND(C802&gt;=Scenario!$B$11,D802&lt;=Scenario!$B$12),E802,0),0)</f>
        <v>450</v>
      </c>
      <c r="H802" s="9" t="n">
        <f aca="false">(D802-C802)/60-E802</f>
        <v>450</v>
      </c>
    </row>
    <row r="803" customFormat="false" ht="15" hidden="false" customHeight="false" outlineLevel="0" collapsed="false">
      <c r="A803" s="6" t="s">
        <v>8706</v>
      </c>
      <c r="B803" s="6" t="s">
        <v>7884</v>
      </c>
      <c r="C803" s="6" t="n">
        <v>1788930000</v>
      </c>
      <c r="D803" s="6" t="n">
        <v>1788958800</v>
      </c>
      <c r="E803" s="6" t="n">
        <v>30</v>
      </c>
      <c r="F803" s="6" t="n">
        <v>30</v>
      </c>
      <c r="G803" s="9" t="n">
        <f aca="false">IF(MIN(D803,Scenario!$B$12)&gt;MAX(C803,Scenario!$B$11),(MIN(D803,Scenario!$B$12)-MAX(C803,Scenario!$B$11))/60-IF(AND(C803&gt;=Scenario!$B$11,D803&lt;=Scenario!$B$12),E803,0),0)</f>
        <v>450</v>
      </c>
      <c r="H803" s="9" t="n">
        <f aca="false">(D803-C803)/60-E803</f>
        <v>450</v>
      </c>
    </row>
    <row r="804" customFormat="false" ht="15" hidden="false" customHeight="false" outlineLevel="0" collapsed="false">
      <c r="A804" s="6" t="s">
        <v>8707</v>
      </c>
      <c r="B804" s="6" t="s">
        <v>7882</v>
      </c>
      <c r="C804" s="6" t="n">
        <v>1788930000</v>
      </c>
      <c r="D804" s="6" t="n">
        <v>1788958800</v>
      </c>
      <c r="E804" s="6" t="n">
        <v>30</v>
      </c>
      <c r="F804" s="6" t="n">
        <v>30</v>
      </c>
      <c r="G804" s="9" t="n">
        <f aca="false">IF(MIN(D804,Scenario!$B$12)&gt;MAX(C804,Scenario!$B$11),(MIN(D804,Scenario!$B$12)-MAX(C804,Scenario!$B$11))/60-IF(AND(C804&gt;=Scenario!$B$11,D804&lt;=Scenario!$B$12),E804,0),0)</f>
        <v>450</v>
      </c>
      <c r="H804" s="9" t="n">
        <f aca="false">(D804-C804)/60-E804</f>
        <v>450</v>
      </c>
    </row>
    <row r="805" customFormat="false" ht="15" hidden="false" customHeight="false" outlineLevel="0" collapsed="false">
      <c r="A805" s="6" t="s">
        <v>8708</v>
      </c>
      <c r="B805" s="6" t="s">
        <v>7898</v>
      </c>
      <c r="C805" s="6" t="n">
        <v>1788937200</v>
      </c>
      <c r="D805" s="6" t="n">
        <v>1788966000</v>
      </c>
      <c r="E805" s="6" t="n">
        <v>30</v>
      </c>
      <c r="F805" s="6" t="n">
        <v>30</v>
      </c>
      <c r="G805" s="9" t="n">
        <f aca="false">IF(MIN(D805,Scenario!$B$12)&gt;MAX(C805,Scenario!$B$11),(MIN(D805,Scenario!$B$12)-MAX(C805,Scenario!$B$11))/60-IF(AND(C805&gt;=Scenario!$B$11,D805&lt;=Scenario!$B$12),E805,0),0)</f>
        <v>450</v>
      </c>
      <c r="H805" s="9" t="n">
        <f aca="false">(D805-C805)/60-E805</f>
        <v>450</v>
      </c>
    </row>
    <row r="806" customFormat="false" ht="15" hidden="false" customHeight="false" outlineLevel="0" collapsed="false">
      <c r="A806" s="6" t="s">
        <v>8709</v>
      </c>
      <c r="B806" s="6" t="s">
        <v>7885</v>
      </c>
      <c r="C806" s="6" t="n">
        <v>1788937200</v>
      </c>
      <c r="D806" s="6" t="n">
        <v>1788966000</v>
      </c>
      <c r="E806" s="6" t="n">
        <v>30</v>
      </c>
      <c r="F806" s="6" t="n">
        <v>30</v>
      </c>
      <c r="G806" s="9" t="n">
        <f aca="false">IF(MIN(D806,Scenario!$B$12)&gt;MAX(C806,Scenario!$B$11),(MIN(D806,Scenario!$B$12)-MAX(C806,Scenario!$B$11))/60-IF(AND(C806&gt;=Scenario!$B$11,D806&lt;=Scenario!$B$12),E806,0),0)</f>
        <v>450</v>
      </c>
      <c r="H806" s="9" t="n">
        <f aca="false">(D806-C806)/60-E806</f>
        <v>450</v>
      </c>
    </row>
    <row r="807" customFormat="false" ht="15" hidden="false" customHeight="false" outlineLevel="0" collapsed="false">
      <c r="A807" s="6" t="s">
        <v>8710</v>
      </c>
      <c r="B807" s="6" t="s">
        <v>7886</v>
      </c>
      <c r="C807" s="6" t="n">
        <v>1788937200</v>
      </c>
      <c r="D807" s="6" t="n">
        <v>1788966000</v>
      </c>
      <c r="E807" s="6" t="n">
        <v>30</v>
      </c>
      <c r="F807" s="6" t="n">
        <v>30</v>
      </c>
      <c r="G807" s="9" t="n">
        <f aca="false">IF(MIN(D807,Scenario!$B$12)&gt;MAX(C807,Scenario!$B$11),(MIN(D807,Scenario!$B$12)-MAX(C807,Scenario!$B$11))/60-IF(AND(C807&gt;=Scenario!$B$11,D807&lt;=Scenario!$B$12),E807,0),0)</f>
        <v>450</v>
      </c>
      <c r="H807" s="9" t="n">
        <f aca="false">(D807-C807)/60-E807</f>
        <v>450</v>
      </c>
    </row>
    <row r="808" customFormat="false" ht="15" hidden="false" customHeight="false" outlineLevel="0" collapsed="false">
      <c r="A808" s="6" t="s">
        <v>8711</v>
      </c>
      <c r="B808" s="6" t="s">
        <v>7888</v>
      </c>
      <c r="C808" s="6" t="n">
        <v>1788937200</v>
      </c>
      <c r="D808" s="6" t="n">
        <v>1788958800</v>
      </c>
      <c r="E808" s="6" t="n">
        <v>30</v>
      </c>
      <c r="F808" s="6" t="n">
        <v>30</v>
      </c>
      <c r="G808" s="9" t="n">
        <f aca="false">IF(MIN(D808,Scenario!$B$12)&gt;MAX(C808,Scenario!$B$11),(MIN(D808,Scenario!$B$12)-MAX(C808,Scenario!$B$11))/60-IF(AND(C808&gt;=Scenario!$B$11,D808&lt;=Scenario!$B$12),E808,0),0)</f>
        <v>330</v>
      </c>
      <c r="H808" s="9" t="n">
        <f aca="false">(D808-C808)/60-E808</f>
        <v>330</v>
      </c>
    </row>
    <row r="809" customFormat="false" ht="15" hidden="false" customHeight="false" outlineLevel="0" collapsed="false">
      <c r="A809" s="6" t="s">
        <v>8712</v>
      </c>
      <c r="B809" s="6" t="s">
        <v>7887</v>
      </c>
      <c r="C809" s="6" t="n">
        <v>1788944400</v>
      </c>
      <c r="D809" s="6" t="n">
        <v>1788973200</v>
      </c>
      <c r="E809" s="6" t="n">
        <v>30</v>
      </c>
      <c r="F809" s="6" t="n">
        <v>30</v>
      </c>
      <c r="G809" s="9" t="n">
        <f aca="false">IF(MIN(D809,Scenario!$B$12)&gt;MAX(C809,Scenario!$B$11),(MIN(D809,Scenario!$B$12)-MAX(C809,Scenario!$B$11))/60-IF(AND(C809&gt;=Scenario!$B$11,D809&lt;=Scenario!$B$12),E809,0),0)</f>
        <v>450</v>
      </c>
      <c r="H809" s="9" t="n">
        <f aca="false">(D809-C809)/60-E809</f>
        <v>450</v>
      </c>
    </row>
    <row r="810" customFormat="false" ht="15" hidden="false" customHeight="false" outlineLevel="0" collapsed="false">
      <c r="A810" s="6" t="s">
        <v>8713</v>
      </c>
      <c r="B810" s="6" t="s">
        <v>7889</v>
      </c>
      <c r="C810" s="6" t="n">
        <v>1788944400</v>
      </c>
      <c r="D810" s="6" t="n">
        <v>1788973200</v>
      </c>
      <c r="E810" s="6" t="n">
        <v>30</v>
      </c>
      <c r="F810" s="6" t="n">
        <v>30</v>
      </c>
      <c r="G810" s="9" t="n">
        <f aca="false">IF(MIN(D810,Scenario!$B$12)&gt;MAX(C810,Scenario!$B$11),(MIN(D810,Scenario!$B$12)-MAX(C810,Scenario!$B$11))/60-IF(AND(C810&gt;=Scenario!$B$11,D810&lt;=Scenario!$B$12),E810,0),0)</f>
        <v>450</v>
      </c>
      <c r="H810" s="9" t="n">
        <f aca="false">(D810-C810)/60-E810</f>
        <v>450</v>
      </c>
    </row>
    <row r="811" customFormat="false" ht="15" hidden="false" customHeight="false" outlineLevel="0" collapsed="false">
      <c r="A811" s="6" t="s">
        <v>8714</v>
      </c>
      <c r="B811" s="6" t="s">
        <v>7891</v>
      </c>
      <c r="C811" s="6" t="n">
        <v>1788951600</v>
      </c>
      <c r="D811" s="6" t="n">
        <v>1788980400</v>
      </c>
      <c r="E811" s="6" t="n">
        <v>30</v>
      </c>
      <c r="F811" s="6" t="n">
        <v>30</v>
      </c>
      <c r="G811" s="9" t="n">
        <f aca="false">IF(MIN(D811,Scenario!$B$12)&gt;MAX(C811,Scenario!$B$11),(MIN(D811,Scenario!$B$12)-MAX(C811,Scenario!$B$11))/60-IF(AND(C811&gt;=Scenario!$B$11,D811&lt;=Scenario!$B$12),E811,0),0)</f>
        <v>450</v>
      </c>
      <c r="H811" s="9" t="n">
        <f aca="false">(D811-C811)/60-E811</f>
        <v>450</v>
      </c>
    </row>
    <row r="812" customFormat="false" ht="15" hidden="false" customHeight="false" outlineLevel="0" collapsed="false">
      <c r="A812" s="6" t="s">
        <v>8715</v>
      </c>
      <c r="B812" s="6" t="s">
        <v>7890</v>
      </c>
      <c r="C812" s="6" t="n">
        <v>1788951600</v>
      </c>
      <c r="D812" s="6" t="n">
        <v>1788980400</v>
      </c>
      <c r="E812" s="6" t="n">
        <v>30</v>
      </c>
      <c r="F812" s="6" t="n">
        <v>30</v>
      </c>
      <c r="G812" s="9" t="n">
        <f aca="false">IF(MIN(D812,Scenario!$B$12)&gt;MAX(C812,Scenario!$B$11),(MIN(D812,Scenario!$B$12)-MAX(C812,Scenario!$B$11))/60-IF(AND(C812&gt;=Scenario!$B$11,D812&lt;=Scenario!$B$12),E812,0),0)</f>
        <v>450</v>
      </c>
      <c r="H812" s="9" t="n">
        <f aca="false">(D812-C812)/60-E812</f>
        <v>450</v>
      </c>
    </row>
    <row r="813" customFormat="false" ht="15" hidden="false" customHeight="false" outlineLevel="0" collapsed="false">
      <c r="A813" s="6" t="s">
        <v>8716</v>
      </c>
      <c r="B813" s="6" t="s">
        <v>7892</v>
      </c>
      <c r="C813" s="6" t="n">
        <v>1788951600</v>
      </c>
      <c r="D813" s="6" t="n">
        <v>1788980400</v>
      </c>
      <c r="E813" s="6" t="n">
        <v>30</v>
      </c>
      <c r="F813" s="6" t="n">
        <v>30</v>
      </c>
      <c r="G813" s="9" t="n">
        <f aca="false">IF(MIN(D813,Scenario!$B$12)&gt;MAX(C813,Scenario!$B$11),(MIN(D813,Scenario!$B$12)-MAX(C813,Scenario!$B$11))/60-IF(AND(C813&gt;=Scenario!$B$11,D813&lt;=Scenario!$B$12),E813,0),0)</f>
        <v>450</v>
      </c>
      <c r="H813" s="9" t="n">
        <f aca="false">(D813-C813)/60-E813</f>
        <v>450</v>
      </c>
    </row>
    <row r="814" customFormat="false" ht="15" hidden="false" customHeight="false" outlineLevel="0" collapsed="false">
      <c r="A814" s="6" t="s">
        <v>8717</v>
      </c>
      <c r="B814" s="6" t="s">
        <v>7899</v>
      </c>
      <c r="C814" s="6" t="n">
        <v>1788966000</v>
      </c>
      <c r="D814" s="6" t="n">
        <v>1788987600</v>
      </c>
      <c r="E814" s="6" t="n">
        <v>30</v>
      </c>
      <c r="F814" s="6" t="n">
        <v>30</v>
      </c>
      <c r="G814" s="9" t="n">
        <f aca="false">IF(MIN(D814,Scenario!$B$12)&gt;MAX(C814,Scenario!$B$11),(MIN(D814,Scenario!$B$12)-MAX(C814,Scenario!$B$11))/60-IF(AND(C814&gt;=Scenario!$B$11,D814&lt;=Scenario!$B$12),E814,0),0)</f>
        <v>330</v>
      </c>
      <c r="H814" s="9" t="n">
        <f aca="false">(D814-C814)/60-E814</f>
        <v>330</v>
      </c>
    </row>
    <row r="815" customFormat="false" ht="15" hidden="false" customHeight="false" outlineLevel="0" collapsed="false">
      <c r="A815" s="6" t="s">
        <v>8718</v>
      </c>
      <c r="B815" s="6" t="s">
        <v>7893</v>
      </c>
      <c r="C815" s="6" t="n">
        <v>1788966000</v>
      </c>
      <c r="D815" s="6" t="n">
        <v>1788994800</v>
      </c>
      <c r="E815" s="6" t="n">
        <v>30</v>
      </c>
      <c r="F815" s="6" t="n">
        <v>30</v>
      </c>
      <c r="G815" s="9" t="n">
        <f aca="false">IF(MIN(D815,Scenario!$B$12)&gt;MAX(C815,Scenario!$B$11),(MIN(D815,Scenario!$B$12)-MAX(C815,Scenario!$B$11))/60-IF(AND(C815&gt;=Scenario!$B$11,D815&lt;=Scenario!$B$12),E815,0),0)</f>
        <v>450</v>
      </c>
      <c r="H815" s="9" t="n">
        <f aca="false">(D815-C815)/60-E815</f>
        <v>450</v>
      </c>
    </row>
    <row r="816" customFormat="false" ht="15" hidden="false" customHeight="false" outlineLevel="0" collapsed="false">
      <c r="A816" s="6" t="s">
        <v>8719</v>
      </c>
      <c r="B816" s="6" t="s">
        <v>7895</v>
      </c>
      <c r="C816" s="6" t="n">
        <v>1788966000</v>
      </c>
      <c r="D816" s="6" t="n">
        <v>1788994800</v>
      </c>
      <c r="E816" s="6" t="n">
        <v>30</v>
      </c>
      <c r="F816" s="6" t="n">
        <v>30</v>
      </c>
      <c r="G816" s="9" t="n">
        <f aca="false">IF(MIN(D816,Scenario!$B$12)&gt;MAX(C816,Scenario!$B$11),(MIN(D816,Scenario!$B$12)-MAX(C816,Scenario!$B$11))/60-IF(AND(C816&gt;=Scenario!$B$11,D816&lt;=Scenario!$B$12),E816,0),0)</f>
        <v>450</v>
      </c>
      <c r="H816" s="9" t="n">
        <f aca="false">(D816-C816)/60-E816</f>
        <v>450</v>
      </c>
    </row>
    <row r="817" customFormat="false" ht="15" hidden="false" customHeight="false" outlineLevel="0" collapsed="false">
      <c r="A817" s="6" t="s">
        <v>8720</v>
      </c>
      <c r="B817" s="6" t="s">
        <v>7894</v>
      </c>
      <c r="C817" s="6" t="n">
        <v>1788966000</v>
      </c>
      <c r="D817" s="6" t="n">
        <v>1788994800</v>
      </c>
      <c r="E817" s="6" t="n">
        <v>30</v>
      </c>
      <c r="F817" s="6" t="n">
        <v>30</v>
      </c>
      <c r="G817" s="9" t="n">
        <f aca="false">IF(MIN(D817,Scenario!$B$12)&gt;MAX(C817,Scenario!$B$11),(MIN(D817,Scenario!$B$12)-MAX(C817,Scenario!$B$11))/60-IF(AND(C817&gt;=Scenario!$B$11,D817&lt;=Scenario!$B$12),E817,0),0)</f>
        <v>450</v>
      </c>
      <c r="H817" s="9" t="n">
        <f aca="false">(D817-C817)/60-E817</f>
        <v>450</v>
      </c>
    </row>
    <row r="818" customFormat="false" ht="15" hidden="false" customHeight="false" outlineLevel="0" collapsed="false">
      <c r="A818" s="6" t="s">
        <v>8721</v>
      </c>
      <c r="B818" s="6" t="s">
        <v>7896</v>
      </c>
      <c r="C818" s="6" t="n">
        <v>1788973200</v>
      </c>
      <c r="D818" s="6" t="n">
        <v>1789002000</v>
      </c>
      <c r="E818" s="6" t="n">
        <v>30</v>
      </c>
      <c r="F818" s="6" t="n">
        <v>30</v>
      </c>
      <c r="G818" s="9" t="n">
        <f aca="false">IF(MIN(D818,Scenario!$B$12)&gt;MAX(C818,Scenario!$B$11),(MIN(D818,Scenario!$B$12)-MAX(C818,Scenario!$B$11))/60-IF(AND(C818&gt;=Scenario!$B$11,D818&lt;=Scenario!$B$12),E818,0),0)</f>
        <v>450</v>
      </c>
      <c r="H818" s="9" t="n">
        <f aca="false">(D818-C818)/60-E818</f>
        <v>450</v>
      </c>
    </row>
    <row r="819" customFormat="false" ht="15" hidden="false" customHeight="false" outlineLevel="0" collapsed="false">
      <c r="A819" s="6" t="s">
        <v>8722</v>
      </c>
      <c r="B819" s="6" t="s">
        <v>7897</v>
      </c>
      <c r="C819" s="6" t="n">
        <v>1788973200</v>
      </c>
      <c r="D819" s="6" t="n">
        <v>1789002000</v>
      </c>
      <c r="E819" s="6" t="n">
        <v>30</v>
      </c>
      <c r="F819" s="6" t="n">
        <v>30</v>
      </c>
      <c r="G819" s="9" t="n">
        <f aca="false">IF(MIN(D819,Scenario!$B$12)&gt;MAX(C819,Scenario!$B$11),(MIN(D819,Scenario!$B$12)-MAX(C819,Scenario!$B$11))/60-IF(AND(C819&gt;=Scenario!$B$11,D819&lt;=Scenario!$B$12),E819,0),0)</f>
        <v>450</v>
      </c>
      <c r="H819" s="9" t="n">
        <f aca="false">(D819-C819)/60-E819</f>
        <v>450</v>
      </c>
    </row>
    <row r="820" customFormat="false" ht="15" hidden="false" customHeight="false" outlineLevel="0" collapsed="false">
      <c r="A820" s="6" t="s">
        <v>8723</v>
      </c>
      <c r="B820" s="6" t="s">
        <v>7883</v>
      </c>
      <c r="C820" s="6" t="n">
        <v>1789016400</v>
      </c>
      <c r="D820" s="6" t="n">
        <v>1789045200</v>
      </c>
      <c r="E820" s="6" t="n">
        <v>30</v>
      </c>
      <c r="F820" s="6" t="n">
        <v>30</v>
      </c>
      <c r="G820" s="9" t="n">
        <f aca="false">IF(MIN(D820,Scenario!$B$12)&gt;MAX(C820,Scenario!$B$11),(MIN(D820,Scenario!$B$12)-MAX(C820,Scenario!$B$11))/60-IF(AND(C820&gt;=Scenario!$B$11,D820&lt;=Scenario!$B$12),E820,0),0)</f>
        <v>450</v>
      </c>
      <c r="H820" s="9" t="n">
        <f aca="false">(D820-C820)/60-E820</f>
        <v>450</v>
      </c>
    </row>
    <row r="821" customFormat="false" ht="15" hidden="false" customHeight="false" outlineLevel="0" collapsed="false">
      <c r="A821" s="6" t="s">
        <v>8724</v>
      </c>
      <c r="B821" s="6" t="s">
        <v>7884</v>
      </c>
      <c r="C821" s="6" t="n">
        <v>1789016400</v>
      </c>
      <c r="D821" s="6" t="n">
        <v>1789045200</v>
      </c>
      <c r="E821" s="6" t="n">
        <v>30</v>
      </c>
      <c r="F821" s="6" t="n">
        <v>30</v>
      </c>
      <c r="G821" s="9" t="n">
        <f aca="false">IF(MIN(D821,Scenario!$B$12)&gt;MAX(C821,Scenario!$B$11),(MIN(D821,Scenario!$B$12)-MAX(C821,Scenario!$B$11))/60-IF(AND(C821&gt;=Scenario!$B$11,D821&lt;=Scenario!$B$12),E821,0),0)</f>
        <v>450</v>
      </c>
      <c r="H821" s="9" t="n">
        <f aca="false">(D821-C821)/60-E821</f>
        <v>450</v>
      </c>
    </row>
    <row r="822" customFormat="false" ht="15" hidden="false" customHeight="false" outlineLevel="0" collapsed="false">
      <c r="A822" s="6" t="s">
        <v>8725</v>
      </c>
      <c r="B822" s="6" t="s">
        <v>7882</v>
      </c>
      <c r="C822" s="6" t="n">
        <v>1789016400</v>
      </c>
      <c r="D822" s="6" t="n">
        <v>1789045200</v>
      </c>
      <c r="E822" s="6" t="n">
        <v>30</v>
      </c>
      <c r="F822" s="6" t="n">
        <v>30</v>
      </c>
      <c r="G822" s="9" t="n">
        <f aca="false">IF(MIN(D822,Scenario!$B$12)&gt;MAX(C822,Scenario!$B$11),(MIN(D822,Scenario!$B$12)-MAX(C822,Scenario!$B$11))/60-IF(AND(C822&gt;=Scenario!$B$11,D822&lt;=Scenario!$B$12),E822,0),0)</f>
        <v>450</v>
      </c>
      <c r="H822" s="9" t="n">
        <f aca="false">(D822-C822)/60-E822</f>
        <v>450</v>
      </c>
    </row>
    <row r="823" customFormat="false" ht="15" hidden="false" customHeight="false" outlineLevel="0" collapsed="false">
      <c r="A823" s="6" t="s">
        <v>8726</v>
      </c>
      <c r="B823" s="6" t="s">
        <v>7898</v>
      </c>
      <c r="C823" s="6" t="n">
        <v>1789023600</v>
      </c>
      <c r="D823" s="6" t="n">
        <v>1789052400</v>
      </c>
      <c r="E823" s="6" t="n">
        <v>30</v>
      </c>
      <c r="F823" s="6" t="n">
        <v>30</v>
      </c>
      <c r="G823" s="9" t="n">
        <f aca="false">IF(MIN(D823,Scenario!$B$12)&gt;MAX(C823,Scenario!$B$11),(MIN(D823,Scenario!$B$12)-MAX(C823,Scenario!$B$11))/60-IF(AND(C823&gt;=Scenario!$B$11,D823&lt;=Scenario!$B$12),E823,0),0)</f>
        <v>450</v>
      </c>
      <c r="H823" s="9" t="n">
        <f aca="false">(D823-C823)/60-E823</f>
        <v>450</v>
      </c>
    </row>
    <row r="824" customFormat="false" ht="15" hidden="false" customHeight="false" outlineLevel="0" collapsed="false">
      <c r="A824" s="6" t="s">
        <v>8727</v>
      </c>
      <c r="B824" s="6" t="s">
        <v>7886</v>
      </c>
      <c r="C824" s="6" t="n">
        <v>1789023600</v>
      </c>
      <c r="D824" s="6" t="n">
        <v>1789052400</v>
      </c>
      <c r="E824" s="6" t="n">
        <v>30</v>
      </c>
      <c r="F824" s="6" t="n">
        <v>30</v>
      </c>
      <c r="G824" s="9" t="n">
        <f aca="false">IF(MIN(D824,Scenario!$B$12)&gt;MAX(C824,Scenario!$B$11),(MIN(D824,Scenario!$B$12)-MAX(C824,Scenario!$B$11))/60-IF(AND(C824&gt;=Scenario!$B$11,D824&lt;=Scenario!$B$12),E824,0),0)</f>
        <v>450</v>
      </c>
      <c r="H824" s="9" t="n">
        <f aca="false">(D824-C824)/60-E824</f>
        <v>450</v>
      </c>
    </row>
    <row r="825" customFormat="false" ht="15" hidden="false" customHeight="false" outlineLevel="0" collapsed="false">
      <c r="A825" s="6" t="s">
        <v>8728</v>
      </c>
      <c r="B825" s="6" t="s">
        <v>7887</v>
      </c>
      <c r="C825" s="6" t="n">
        <v>1789030800</v>
      </c>
      <c r="D825" s="6" t="n">
        <v>1789059600</v>
      </c>
      <c r="E825" s="6" t="n">
        <v>30</v>
      </c>
      <c r="F825" s="6" t="n">
        <v>30</v>
      </c>
      <c r="G825" s="9" t="n">
        <f aca="false">IF(MIN(D825,Scenario!$B$12)&gt;MAX(C825,Scenario!$B$11),(MIN(D825,Scenario!$B$12)-MAX(C825,Scenario!$B$11))/60-IF(AND(C825&gt;=Scenario!$B$11,D825&lt;=Scenario!$B$12),E825,0),0)</f>
        <v>450</v>
      </c>
      <c r="H825" s="9" t="n">
        <f aca="false">(D825-C825)/60-E825</f>
        <v>450</v>
      </c>
    </row>
    <row r="826" customFormat="false" ht="15" hidden="false" customHeight="false" outlineLevel="0" collapsed="false">
      <c r="A826" s="6" t="s">
        <v>8729</v>
      </c>
      <c r="B826" s="6" t="s">
        <v>7889</v>
      </c>
      <c r="C826" s="6" t="n">
        <v>1789030800</v>
      </c>
      <c r="D826" s="6" t="n">
        <v>1789059600</v>
      </c>
      <c r="E826" s="6" t="n">
        <v>30</v>
      </c>
      <c r="F826" s="6" t="n">
        <v>30</v>
      </c>
      <c r="G826" s="9" t="n">
        <f aca="false">IF(MIN(D826,Scenario!$B$12)&gt;MAX(C826,Scenario!$B$11),(MIN(D826,Scenario!$B$12)-MAX(C826,Scenario!$B$11))/60-IF(AND(C826&gt;=Scenario!$B$11,D826&lt;=Scenario!$B$12),E826,0),0)</f>
        <v>450</v>
      </c>
      <c r="H826" s="9" t="n">
        <f aca="false">(D826-C826)/60-E826</f>
        <v>450</v>
      </c>
    </row>
    <row r="827" customFormat="false" ht="15" hidden="false" customHeight="false" outlineLevel="0" collapsed="false">
      <c r="A827" s="6" t="s">
        <v>8730</v>
      </c>
      <c r="B827" s="6" t="s">
        <v>7891</v>
      </c>
      <c r="C827" s="6" t="n">
        <v>1789038000</v>
      </c>
      <c r="D827" s="6" t="n">
        <v>1789066800</v>
      </c>
      <c r="E827" s="6" t="n">
        <v>30</v>
      </c>
      <c r="F827" s="6" t="n">
        <v>30</v>
      </c>
      <c r="G827" s="9" t="n">
        <f aca="false">IF(MIN(D827,Scenario!$B$12)&gt;MAX(C827,Scenario!$B$11),(MIN(D827,Scenario!$B$12)-MAX(C827,Scenario!$B$11))/60-IF(AND(C827&gt;=Scenario!$B$11,D827&lt;=Scenario!$B$12),E827,0),0)</f>
        <v>450</v>
      </c>
      <c r="H827" s="9" t="n">
        <f aca="false">(D827-C827)/60-E827</f>
        <v>450</v>
      </c>
    </row>
    <row r="828" customFormat="false" ht="15" hidden="false" customHeight="false" outlineLevel="0" collapsed="false">
      <c r="A828" s="6" t="s">
        <v>8731</v>
      </c>
      <c r="B828" s="6" t="s">
        <v>7890</v>
      </c>
      <c r="C828" s="6" t="n">
        <v>1789038000</v>
      </c>
      <c r="D828" s="6" t="n">
        <v>1789066800</v>
      </c>
      <c r="E828" s="6" t="n">
        <v>30</v>
      </c>
      <c r="F828" s="6" t="n">
        <v>30</v>
      </c>
      <c r="G828" s="9" t="n">
        <f aca="false">IF(MIN(D828,Scenario!$B$12)&gt;MAX(C828,Scenario!$B$11),(MIN(D828,Scenario!$B$12)-MAX(C828,Scenario!$B$11))/60-IF(AND(C828&gt;=Scenario!$B$11,D828&lt;=Scenario!$B$12),E828,0),0)</f>
        <v>450</v>
      </c>
      <c r="H828" s="9" t="n">
        <f aca="false">(D828-C828)/60-E828</f>
        <v>450</v>
      </c>
    </row>
    <row r="829" customFormat="false" ht="15" hidden="false" customHeight="false" outlineLevel="0" collapsed="false">
      <c r="A829" s="6" t="s">
        <v>8732</v>
      </c>
      <c r="B829" s="6" t="s">
        <v>7892</v>
      </c>
      <c r="C829" s="6" t="n">
        <v>1789038000</v>
      </c>
      <c r="D829" s="6" t="n">
        <v>1789066800</v>
      </c>
      <c r="E829" s="6" t="n">
        <v>30</v>
      </c>
      <c r="F829" s="6" t="n">
        <v>30</v>
      </c>
      <c r="G829" s="9" t="n">
        <f aca="false">IF(MIN(D829,Scenario!$B$12)&gt;MAX(C829,Scenario!$B$11),(MIN(D829,Scenario!$B$12)-MAX(C829,Scenario!$B$11))/60-IF(AND(C829&gt;=Scenario!$B$11,D829&lt;=Scenario!$B$12),E829,0),0)</f>
        <v>450</v>
      </c>
      <c r="H829" s="9" t="n">
        <f aca="false">(D829-C829)/60-E829</f>
        <v>450</v>
      </c>
    </row>
    <row r="830" customFormat="false" ht="15" hidden="false" customHeight="false" outlineLevel="0" collapsed="false">
      <c r="A830" s="6" t="s">
        <v>8733</v>
      </c>
      <c r="B830" s="6" t="s">
        <v>7899</v>
      </c>
      <c r="C830" s="6" t="n">
        <v>1789052400</v>
      </c>
      <c r="D830" s="6" t="n">
        <v>1789074000</v>
      </c>
      <c r="E830" s="6" t="n">
        <v>30</v>
      </c>
      <c r="F830" s="6" t="n">
        <v>30</v>
      </c>
      <c r="G830" s="9" t="n">
        <f aca="false">IF(MIN(D830,Scenario!$B$12)&gt;MAX(C830,Scenario!$B$11),(MIN(D830,Scenario!$B$12)-MAX(C830,Scenario!$B$11))/60-IF(AND(C830&gt;=Scenario!$B$11,D830&lt;=Scenario!$B$12),E830,0),0)</f>
        <v>330</v>
      </c>
      <c r="H830" s="9" t="n">
        <f aca="false">(D830-C830)/60-E830</f>
        <v>330</v>
      </c>
    </row>
    <row r="831" customFormat="false" ht="15" hidden="false" customHeight="false" outlineLevel="0" collapsed="false">
      <c r="A831" s="6" t="s">
        <v>8734</v>
      </c>
      <c r="B831" s="6" t="s">
        <v>7893</v>
      </c>
      <c r="C831" s="6" t="n">
        <v>1789052400</v>
      </c>
      <c r="D831" s="6" t="n">
        <v>1789081200</v>
      </c>
      <c r="E831" s="6" t="n">
        <v>30</v>
      </c>
      <c r="F831" s="6" t="n">
        <v>30</v>
      </c>
      <c r="G831" s="9" t="n">
        <f aca="false">IF(MIN(D831,Scenario!$B$12)&gt;MAX(C831,Scenario!$B$11),(MIN(D831,Scenario!$B$12)-MAX(C831,Scenario!$B$11))/60-IF(AND(C831&gt;=Scenario!$B$11,D831&lt;=Scenario!$B$12),E831,0),0)</f>
        <v>450</v>
      </c>
      <c r="H831" s="9" t="n">
        <f aca="false">(D831-C831)/60-E831</f>
        <v>450</v>
      </c>
    </row>
    <row r="832" customFormat="false" ht="15" hidden="false" customHeight="false" outlineLevel="0" collapsed="false">
      <c r="A832" s="6" t="s">
        <v>8735</v>
      </c>
      <c r="B832" s="6" t="s">
        <v>7895</v>
      </c>
      <c r="C832" s="6" t="n">
        <v>1789052400</v>
      </c>
      <c r="D832" s="6" t="n">
        <v>1789081200</v>
      </c>
      <c r="E832" s="6" t="n">
        <v>30</v>
      </c>
      <c r="F832" s="6" t="n">
        <v>30</v>
      </c>
      <c r="G832" s="9" t="n">
        <f aca="false">IF(MIN(D832,Scenario!$B$12)&gt;MAX(C832,Scenario!$B$11),(MIN(D832,Scenario!$B$12)-MAX(C832,Scenario!$B$11))/60-IF(AND(C832&gt;=Scenario!$B$11,D832&lt;=Scenario!$B$12),E832,0),0)</f>
        <v>450</v>
      </c>
      <c r="H832" s="9" t="n">
        <f aca="false">(D832-C832)/60-E832</f>
        <v>450</v>
      </c>
    </row>
    <row r="833" customFormat="false" ht="15" hidden="false" customHeight="false" outlineLevel="0" collapsed="false">
      <c r="A833" s="6" t="s">
        <v>8736</v>
      </c>
      <c r="B833" s="6" t="s">
        <v>7884</v>
      </c>
      <c r="C833" s="6" t="n">
        <v>1789102800</v>
      </c>
      <c r="D833" s="6" t="n">
        <v>1789131600</v>
      </c>
      <c r="E833" s="6" t="n">
        <v>30</v>
      </c>
      <c r="F833" s="6" t="n">
        <v>30</v>
      </c>
      <c r="G833" s="9" t="n">
        <f aca="false">IF(MIN(D833,Scenario!$B$12)&gt;MAX(C833,Scenario!$B$11),(MIN(D833,Scenario!$B$12)-MAX(C833,Scenario!$B$11))/60-IF(AND(C833&gt;=Scenario!$B$11,D833&lt;=Scenario!$B$12),E833,0),0)</f>
        <v>450</v>
      </c>
      <c r="H833" s="9" t="n">
        <f aca="false">(D833-C833)/60-E833</f>
        <v>450</v>
      </c>
    </row>
    <row r="834" customFormat="false" ht="15" hidden="false" customHeight="false" outlineLevel="0" collapsed="false">
      <c r="A834" s="6" t="s">
        <v>8737</v>
      </c>
      <c r="B834" s="6" t="s">
        <v>7882</v>
      </c>
      <c r="C834" s="6" t="n">
        <v>1789102800</v>
      </c>
      <c r="D834" s="6" t="n">
        <v>1789131600</v>
      </c>
      <c r="E834" s="6" t="n">
        <v>30</v>
      </c>
      <c r="F834" s="6" t="n">
        <v>30</v>
      </c>
      <c r="G834" s="9" t="n">
        <f aca="false">IF(MIN(D834,Scenario!$B$12)&gt;MAX(C834,Scenario!$B$11),(MIN(D834,Scenario!$B$12)-MAX(C834,Scenario!$B$11))/60-IF(AND(C834&gt;=Scenario!$B$11,D834&lt;=Scenario!$B$12),E834,0),0)</f>
        <v>450</v>
      </c>
      <c r="H834" s="9" t="n">
        <f aca="false">(D834-C834)/60-E834</f>
        <v>450</v>
      </c>
    </row>
    <row r="835" customFormat="false" ht="15" hidden="false" customHeight="false" outlineLevel="0" collapsed="false">
      <c r="A835" s="6" t="s">
        <v>8738</v>
      </c>
      <c r="B835" s="6" t="s">
        <v>7898</v>
      </c>
      <c r="C835" s="6" t="n">
        <v>1789110000</v>
      </c>
      <c r="D835" s="6" t="n">
        <v>1789138800</v>
      </c>
      <c r="E835" s="6" t="n">
        <v>30</v>
      </c>
      <c r="F835" s="6" t="n">
        <v>30</v>
      </c>
      <c r="G835" s="9" t="n">
        <f aca="false">IF(MIN(D835,Scenario!$B$12)&gt;MAX(C835,Scenario!$B$11),(MIN(D835,Scenario!$B$12)-MAX(C835,Scenario!$B$11))/60-IF(AND(C835&gt;=Scenario!$B$11,D835&lt;=Scenario!$B$12),E835,0),0)</f>
        <v>450</v>
      </c>
      <c r="H835" s="9" t="n">
        <f aca="false">(D835-C835)/60-E835</f>
        <v>450</v>
      </c>
    </row>
    <row r="836" customFormat="false" ht="15" hidden="false" customHeight="false" outlineLevel="0" collapsed="false">
      <c r="A836" s="6" t="s">
        <v>8739</v>
      </c>
      <c r="B836" s="6" t="s">
        <v>7885</v>
      </c>
      <c r="C836" s="6" t="n">
        <v>1789110000</v>
      </c>
      <c r="D836" s="6" t="n">
        <v>1789138800</v>
      </c>
      <c r="E836" s="6" t="n">
        <v>30</v>
      </c>
      <c r="F836" s="6" t="n">
        <v>30</v>
      </c>
      <c r="G836" s="9" t="n">
        <f aca="false">IF(MIN(D836,Scenario!$B$12)&gt;MAX(C836,Scenario!$B$11),(MIN(D836,Scenario!$B$12)-MAX(C836,Scenario!$B$11))/60-IF(AND(C836&gt;=Scenario!$B$11,D836&lt;=Scenario!$B$12),E836,0),0)</f>
        <v>450</v>
      </c>
      <c r="H836" s="9" t="n">
        <f aca="false">(D836-C836)/60-E836</f>
        <v>450</v>
      </c>
    </row>
    <row r="837" customFormat="false" ht="15" hidden="false" customHeight="false" outlineLevel="0" collapsed="false">
      <c r="A837" s="6" t="s">
        <v>8740</v>
      </c>
      <c r="B837" s="6" t="s">
        <v>7887</v>
      </c>
      <c r="C837" s="6" t="n">
        <v>1789117200</v>
      </c>
      <c r="D837" s="6" t="n">
        <v>1789146000</v>
      </c>
      <c r="E837" s="6" t="n">
        <v>30</v>
      </c>
      <c r="F837" s="6" t="n">
        <v>30</v>
      </c>
      <c r="G837" s="9" t="n">
        <f aca="false">IF(MIN(D837,Scenario!$B$12)&gt;MAX(C837,Scenario!$B$11),(MIN(D837,Scenario!$B$12)-MAX(C837,Scenario!$B$11))/60-IF(AND(C837&gt;=Scenario!$B$11,D837&lt;=Scenario!$B$12),E837,0),0)</f>
        <v>450</v>
      </c>
      <c r="H837" s="9" t="n">
        <f aca="false">(D837-C837)/60-E837</f>
        <v>450</v>
      </c>
    </row>
    <row r="838" customFormat="false" ht="15" hidden="false" customHeight="false" outlineLevel="0" collapsed="false">
      <c r="A838" s="6" t="s">
        <v>8741</v>
      </c>
      <c r="B838" s="6" t="s">
        <v>7889</v>
      </c>
      <c r="C838" s="6" t="n">
        <v>1789117200</v>
      </c>
      <c r="D838" s="6" t="n">
        <v>1789146000</v>
      </c>
      <c r="E838" s="6" t="n">
        <v>30</v>
      </c>
      <c r="F838" s="6" t="n">
        <v>30</v>
      </c>
      <c r="G838" s="9" t="n">
        <f aca="false">IF(MIN(D838,Scenario!$B$12)&gt;MAX(C838,Scenario!$B$11),(MIN(D838,Scenario!$B$12)-MAX(C838,Scenario!$B$11))/60-IF(AND(C838&gt;=Scenario!$B$11,D838&lt;=Scenario!$B$12),E838,0),0)</f>
        <v>450</v>
      </c>
      <c r="H838" s="9" t="n">
        <f aca="false">(D838-C838)/60-E838</f>
        <v>450</v>
      </c>
    </row>
    <row r="839" customFormat="false" ht="15" hidden="false" customHeight="false" outlineLevel="0" collapsed="false">
      <c r="A839" s="6" t="s">
        <v>8742</v>
      </c>
      <c r="B839" s="6" t="s">
        <v>7891</v>
      </c>
      <c r="C839" s="6" t="n">
        <v>1789124400</v>
      </c>
      <c r="D839" s="6" t="n">
        <v>1789153200</v>
      </c>
      <c r="E839" s="6" t="n">
        <v>30</v>
      </c>
      <c r="F839" s="6" t="n">
        <v>30</v>
      </c>
      <c r="G839" s="9" t="n">
        <f aca="false">IF(MIN(D839,Scenario!$B$12)&gt;MAX(C839,Scenario!$B$11),(MIN(D839,Scenario!$B$12)-MAX(C839,Scenario!$B$11))/60-IF(AND(C839&gt;=Scenario!$B$11,D839&lt;=Scenario!$B$12),E839,0),0)</f>
        <v>450</v>
      </c>
      <c r="H839" s="9" t="n">
        <f aca="false">(D839-C839)/60-E839</f>
        <v>450</v>
      </c>
    </row>
    <row r="840" customFormat="false" ht="15" hidden="false" customHeight="false" outlineLevel="0" collapsed="false">
      <c r="A840" s="6" t="s">
        <v>8743</v>
      </c>
      <c r="B840" s="6" t="s">
        <v>7890</v>
      </c>
      <c r="C840" s="6" t="n">
        <v>1789124400</v>
      </c>
      <c r="D840" s="6" t="n">
        <v>1789153200</v>
      </c>
      <c r="E840" s="6" t="n">
        <v>30</v>
      </c>
      <c r="F840" s="6" t="n">
        <v>30</v>
      </c>
      <c r="G840" s="9" t="n">
        <f aca="false">IF(MIN(D840,Scenario!$B$12)&gt;MAX(C840,Scenario!$B$11),(MIN(D840,Scenario!$B$12)-MAX(C840,Scenario!$B$11))/60-IF(AND(C840&gt;=Scenario!$B$11,D840&lt;=Scenario!$B$12),E840,0),0)</f>
        <v>450</v>
      </c>
      <c r="H840" s="9" t="n">
        <f aca="false">(D840-C840)/60-E840</f>
        <v>450</v>
      </c>
    </row>
    <row r="841" customFormat="false" ht="15" hidden="false" customHeight="false" outlineLevel="0" collapsed="false">
      <c r="A841" s="6" t="s">
        <v>8744</v>
      </c>
      <c r="B841" s="6" t="s">
        <v>7892</v>
      </c>
      <c r="C841" s="6" t="n">
        <v>1789124400</v>
      </c>
      <c r="D841" s="6" t="n">
        <v>1789153200</v>
      </c>
      <c r="E841" s="6" t="n">
        <v>30</v>
      </c>
      <c r="F841" s="6" t="n">
        <v>30</v>
      </c>
      <c r="G841" s="9" t="n">
        <f aca="false">IF(MIN(D841,Scenario!$B$12)&gt;MAX(C841,Scenario!$B$11),(MIN(D841,Scenario!$B$12)-MAX(C841,Scenario!$B$11))/60-IF(AND(C841&gt;=Scenario!$B$11,D841&lt;=Scenario!$B$12),E841,0),0)</f>
        <v>450</v>
      </c>
      <c r="H841" s="9" t="n">
        <f aca="false">(D841-C841)/60-E841</f>
        <v>450</v>
      </c>
    </row>
    <row r="842" customFormat="false" ht="15" hidden="false" customHeight="false" outlineLevel="0" collapsed="false">
      <c r="A842" s="6" t="s">
        <v>8745</v>
      </c>
      <c r="B842" s="6" t="s">
        <v>7899</v>
      </c>
      <c r="C842" s="6" t="n">
        <v>1789138800</v>
      </c>
      <c r="D842" s="6" t="n">
        <v>1789160400</v>
      </c>
      <c r="E842" s="6" t="n">
        <v>30</v>
      </c>
      <c r="F842" s="6" t="n">
        <v>30</v>
      </c>
      <c r="G842" s="9" t="n">
        <f aca="false">IF(MIN(D842,Scenario!$B$12)&gt;MAX(C842,Scenario!$B$11),(MIN(D842,Scenario!$B$12)-MAX(C842,Scenario!$B$11))/60-IF(AND(C842&gt;=Scenario!$B$11,D842&lt;=Scenario!$B$12),E842,0),0)</f>
        <v>330</v>
      </c>
      <c r="H842" s="9" t="n">
        <f aca="false">(D842-C842)/60-E842</f>
        <v>330</v>
      </c>
    </row>
    <row r="843" customFormat="false" ht="15" hidden="false" customHeight="false" outlineLevel="0" collapsed="false">
      <c r="A843" s="6" t="s">
        <v>8746</v>
      </c>
      <c r="B843" s="6" t="s">
        <v>7893</v>
      </c>
      <c r="C843" s="6" t="n">
        <v>1789138800</v>
      </c>
      <c r="D843" s="6" t="n">
        <v>1789167600</v>
      </c>
      <c r="E843" s="6" t="n">
        <v>30</v>
      </c>
      <c r="F843" s="6" t="n">
        <v>30</v>
      </c>
      <c r="G843" s="9" t="n">
        <f aca="false">IF(MIN(D843,Scenario!$B$12)&gt;MAX(C843,Scenario!$B$11),(MIN(D843,Scenario!$B$12)-MAX(C843,Scenario!$B$11))/60-IF(AND(C843&gt;=Scenario!$B$11,D843&lt;=Scenario!$B$12),E843,0),0)</f>
        <v>450</v>
      </c>
      <c r="H843" s="9" t="n">
        <f aca="false">(D843-C843)/60-E843</f>
        <v>450</v>
      </c>
    </row>
    <row r="844" customFormat="false" ht="15" hidden="false" customHeight="false" outlineLevel="0" collapsed="false">
      <c r="A844" s="6" t="s">
        <v>8747</v>
      </c>
      <c r="B844" s="6" t="s">
        <v>7895</v>
      </c>
      <c r="C844" s="6" t="n">
        <v>1789138800</v>
      </c>
      <c r="D844" s="6" t="n">
        <v>1789167600</v>
      </c>
      <c r="E844" s="6" t="n">
        <v>30</v>
      </c>
      <c r="F844" s="6" t="n">
        <v>30</v>
      </c>
      <c r="G844" s="9" t="n">
        <f aca="false">IF(MIN(D844,Scenario!$B$12)&gt;MAX(C844,Scenario!$B$11),(MIN(D844,Scenario!$B$12)-MAX(C844,Scenario!$B$11))/60-IF(AND(C844&gt;=Scenario!$B$11,D844&lt;=Scenario!$B$12),E844,0),0)</f>
        <v>450</v>
      </c>
      <c r="H844" s="9" t="n">
        <f aca="false">(D844-C844)/60-E844</f>
        <v>450</v>
      </c>
    </row>
    <row r="845" customFormat="false" ht="15" hidden="false" customHeight="false" outlineLevel="0" collapsed="false">
      <c r="A845" s="6" t="s">
        <v>8748</v>
      </c>
      <c r="B845" s="6" t="s">
        <v>7898</v>
      </c>
      <c r="C845" s="6" t="n">
        <v>1789196400</v>
      </c>
      <c r="D845" s="6" t="n">
        <v>1789225200</v>
      </c>
      <c r="E845" s="6" t="n">
        <v>30</v>
      </c>
      <c r="F845" s="6" t="n">
        <v>30</v>
      </c>
      <c r="G845" s="9" t="n">
        <f aca="false">IF(MIN(D845,Scenario!$B$12)&gt;MAX(C845,Scenario!$B$11),(MIN(D845,Scenario!$B$12)-MAX(C845,Scenario!$B$11))/60-IF(AND(C845&gt;=Scenario!$B$11,D845&lt;=Scenario!$B$12),E845,0),0)</f>
        <v>450</v>
      </c>
      <c r="H845" s="9" t="n">
        <f aca="false">(D845-C845)/60-E845</f>
        <v>450</v>
      </c>
    </row>
    <row r="846" customFormat="false" ht="15" hidden="false" customHeight="false" outlineLevel="0" collapsed="false">
      <c r="A846" s="6" t="s">
        <v>8749</v>
      </c>
      <c r="B846" s="6" t="s">
        <v>7894</v>
      </c>
      <c r="C846" s="6" t="n">
        <v>1789218000</v>
      </c>
      <c r="D846" s="6" t="n">
        <v>1789246800</v>
      </c>
      <c r="E846" s="6" t="n">
        <v>30</v>
      </c>
      <c r="F846" s="6" t="n">
        <v>30</v>
      </c>
      <c r="G846" s="9" t="n">
        <f aca="false">IF(MIN(D846,Scenario!$B$12)&gt;MAX(C846,Scenario!$B$11),(MIN(D846,Scenario!$B$12)-MAX(C846,Scenario!$B$11))/60-IF(AND(C846&gt;=Scenario!$B$11,D846&lt;=Scenario!$B$12),E846,0),0)</f>
        <v>450</v>
      </c>
      <c r="H846" s="9" t="n">
        <f aca="false">(D846-C846)/60-E846</f>
        <v>450</v>
      </c>
    </row>
    <row r="847" customFormat="false" ht="15" hidden="false" customHeight="false" outlineLevel="0" collapsed="false">
      <c r="A847" s="6" t="s">
        <v>8750</v>
      </c>
      <c r="B847" s="6" t="s">
        <v>7896</v>
      </c>
      <c r="C847" s="6" t="n">
        <v>1789246800</v>
      </c>
      <c r="D847" s="6" t="n">
        <v>1789275600</v>
      </c>
      <c r="E847" s="6" t="n">
        <v>30</v>
      </c>
      <c r="F847" s="6" t="n">
        <v>30</v>
      </c>
      <c r="G847" s="9" t="n">
        <f aca="false">IF(MIN(D847,Scenario!$B$12)&gt;MAX(C847,Scenario!$B$11),(MIN(D847,Scenario!$B$12)-MAX(C847,Scenario!$B$11))/60-IF(AND(C847&gt;=Scenario!$B$11,D847&lt;=Scenario!$B$12),E847,0),0)</f>
        <v>450</v>
      </c>
      <c r="H847" s="9" t="n">
        <f aca="false">(D847-C847)/60-E847</f>
        <v>450</v>
      </c>
    </row>
    <row r="848" customFormat="false" ht="15" hidden="false" customHeight="false" outlineLevel="0" collapsed="false">
      <c r="A848" s="6" t="s">
        <v>8751</v>
      </c>
      <c r="B848" s="6" t="s">
        <v>7897</v>
      </c>
      <c r="C848" s="6" t="n">
        <v>1789246800</v>
      </c>
      <c r="D848" s="6" t="n">
        <v>1789275600</v>
      </c>
      <c r="E848" s="6" t="n">
        <v>30</v>
      </c>
      <c r="F848" s="6" t="n">
        <v>30</v>
      </c>
      <c r="G848" s="9" t="n">
        <f aca="false">IF(MIN(D848,Scenario!$B$12)&gt;MAX(C848,Scenario!$B$11),(MIN(D848,Scenario!$B$12)-MAX(C848,Scenario!$B$11))/60-IF(AND(C848&gt;=Scenario!$B$11,D848&lt;=Scenario!$B$12),E848,0),0)</f>
        <v>450</v>
      </c>
      <c r="H848" s="9" t="n">
        <f aca="false">(D848-C848)/60-E848</f>
        <v>450</v>
      </c>
    </row>
    <row r="849" customFormat="false" ht="15" hidden="false" customHeight="false" outlineLevel="0" collapsed="false">
      <c r="A849" s="6" t="s">
        <v>8752</v>
      </c>
      <c r="B849" s="6" t="s">
        <v>7886</v>
      </c>
      <c r="C849" s="6" t="n">
        <v>1789282800</v>
      </c>
      <c r="D849" s="6" t="n">
        <v>1789311600</v>
      </c>
      <c r="E849" s="6" t="n">
        <v>30</v>
      </c>
      <c r="F849" s="6" t="n">
        <v>30</v>
      </c>
      <c r="G849" s="9" t="n">
        <f aca="false">IF(MIN(D849,Scenario!$B$12)&gt;MAX(C849,Scenario!$B$11),(MIN(D849,Scenario!$B$12)-MAX(C849,Scenario!$B$11))/60-IF(AND(C849&gt;=Scenario!$B$11,D849&lt;=Scenario!$B$12),E849,0),0)</f>
        <v>450</v>
      </c>
      <c r="H849" s="9" t="n">
        <f aca="false">(D849-C849)/60-E849</f>
        <v>450</v>
      </c>
    </row>
    <row r="850" customFormat="false" ht="15" hidden="false" customHeight="false" outlineLevel="0" collapsed="false">
      <c r="A850" s="6" t="s">
        <v>8753</v>
      </c>
      <c r="B850" s="6" t="s">
        <v>7894</v>
      </c>
      <c r="C850" s="6" t="n">
        <v>1789304400</v>
      </c>
      <c r="D850" s="6" t="n">
        <v>1789333200</v>
      </c>
      <c r="E850" s="6" t="n">
        <v>30</v>
      </c>
      <c r="F850" s="6" t="n">
        <v>30</v>
      </c>
      <c r="G850" s="9" t="n">
        <f aca="false">IF(MIN(D850,Scenario!$B$12)&gt;MAX(C850,Scenario!$B$11),(MIN(D850,Scenario!$B$12)-MAX(C850,Scenario!$B$11))/60-IF(AND(C850&gt;=Scenario!$B$11,D850&lt;=Scenario!$B$12),E850,0),0)</f>
        <v>450</v>
      </c>
      <c r="H850" s="9" t="n">
        <f aca="false">(D850-C850)/60-E850</f>
        <v>450</v>
      </c>
    </row>
    <row r="851" customFormat="false" ht="15" hidden="false" customHeight="false" outlineLevel="0" collapsed="false">
      <c r="A851" s="6" t="s">
        <v>8754</v>
      </c>
      <c r="B851" s="6" t="s">
        <v>7896</v>
      </c>
      <c r="C851" s="6" t="n">
        <v>1789333200</v>
      </c>
      <c r="D851" s="6" t="n">
        <v>1789362000</v>
      </c>
      <c r="E851" s="6" t="n">
        <v>30</v>
      </c>
      <c r="F851" s="6" t="n">
        <v>30</v>
      </c>
      <c r="G851" s="9" t="n">
        <f aca="false">IF(MIN(D851,Scenario!$B$12)&gt;MAX(C851,Scenario!$B$11),(MIN(D851,Scenario!$B$12)-MAX(C851,Scenario!$B$11))/60-IF(AND(C851&gt;=Scenario!$B$11,D851&lt;=Scenario!$B$12),E851,0),0)</f>
        <v>450</v>
      </c>
      <c r="H851" s="9" t="n">
        <f aca="false">(D851-C851)/60-E851</f>
        <v>450</v>
      </c>
    </row>
    <row r="852" customFormat="false" ht="15" hidden="false" customHeight="false" outlineLevel="0" collapsed="false">
      <c r="A852" s="6" t="s">
        <v>8755</v>
      </c>
      <c r="B852" s="6" t="s">
        <v>7897</v>
      </c>
      <c r="C852" s="6" t="n">
        <v>1789333200</v>
      </c>
      <c r="D852" s="6" t="n">
        <v>1789362000</v>
      </c>
      <c r="E852" s="6" t="n">
        <v>30</v>
      </c>
      <c r="F852" s="6" t="n">
        <v>30</v>
      </c>
      <c r="G852" s="9" t="n">
        <f aca="false">IF(MIN(D852,Scenario!$B$12)&gt;MAX(C852,Scenario!$B$11),(MIN(D852,Scenario!$B$12)-MAX(C852,Scenario!$B$11))/60-IF(AND(C852&gt;=Scenario!$B$11,D852&lt;=Scenario!$B$12),E852,0),0)</f>
        <v>450</v>
      </c>
      <c r="H852" s="9" t="n">
        <f aca="false">(D852-C852)/60-E852</f>
        <v>450</v>
      </c>
    </row>
    <row r="853" customFormat="false" ht="15" hidden="false" customHeight="false" outlineLevel="0" collapsed="false">
      <c r="A853" s="6" t="s">
        <v>8756</v>
      </c>
      <c r="B853" s="6" t="s">
        <v>7883</v>
      </c>
      <c r="C853" s="6" t="n">
        <v>1789362000</v>
      </c>
      <c r="D853" s="6" t="n">
        <v>1789390800</v>
      </c>
      <c r="E853" s="6" t="n">
        <v>30</v>
      </c>
      <c r="F853" s="6" t="n">
        <v>30</v>
      </c>
      <c r="G853" s="9" t="n">
        <f aca="false">IF(MIN(D853,Scenario!$B$12)&gt;MAX(C853,Scenario!$B$11),(MIN(D853,Scenario!$B$12)-MAX(C853,Scenario!$B$11))/60-IF(AND(C853&gt;=Scenario!$B$11,D853&lt;=Scenario!$B$12),E853,0),0)</f>
        <v>450</v>
      </c>
      <c r="H853" s="9" t="n">
        <f aca="false">(D853-C853)/60-E853</f>
        <v>450</v>
      </c>
    </row>
    <row r="854" customFormat="false" ht="15" hidden="false" customHeight="false" outlineLevel="0" collapsed="false">
      <c r="A854" s="6" t="s">
        <v>8757</v>
      </c>
      <c r="B854" s="6" t="s">
        <v>7884</v>
      </c>
      <c r="C854" s="6" t="n">
        <v>1789362000</v>
      </c>
      <c r="D854" s="6" t="n">
        <v>1789390800</v>
      </c>
      <c r="E854" s="6" t="n">
        <v>30</v>
      </c>
      <c r="F854" s="6" t="n">
        <v>30</v>
      </c>
      <c r="G854" s="9" t="n">
        <f aca="false">IF(MIN(D854,Scenario!$B$12)&gt;MAX(C854,Scenario!$B$11),(MIN(D854,Scenario!$B$12)-MAX(C854,Scenario!$B$11))/60-IF(AND(C854&gt;=Scenario!$B$11,D854&lt;=Scenario!$B$12),E854,0),0)</f>
        <v>450</v>
      </c>
      <c r="H854" s="9" t="n">
        <f aca="false">(D854-C854)/60-E854</f>
        <v>450</v>
      </c>
    </row>
    <row r="855" customFormat="false" ht="15" hidden="false" customHeight="false" outlineLevel="0" collapsed="false">
      <c r="A855" s="6" t="s">
        <v>8758</v>
      </c>
      <c r="B855" s="6" t="s">
        <v>7882</v>
      </c>
      <c r="C855" s="6" t="n">
        <v>1789362000</v>
      </c>
      <c r="D855" s="6" t="n">
        <v>1789390800</v>
      </c>
      <c r="E855" s="6" t="n">
        <v>30</v>
      </c>
      <c r="F855" s="6" t="n">
        <v>30</v>
      </c>
      <c r="G855" s="9" t="n">
        <f aca="false">IF(MIN(D855,Scenario!$B$12)&gt;MAX(C855,Scenario!$B$11),(MIN(D855,Scenario!$B$12)-MAX(C855,Scenario!$B$11))/60-IF(AND(C855&gt;=Scenario!$B$11,D855&lt;=Scenario!$B$12),E855,0),0)</f>
        <v>450</v>
      </c>
      <c r="H855" s="9" t="n">
        <f aca="false">(D855-C855)/60-E855</f>
        <v>450</v>
      </c>
    </row>
    <row r="856" customFormat="false" ht="15" hidden="false" customHeight="false" outlineLevel="0" collapsed="false">
      <c r="A856" s="6" t="s">
        <v>8759</v>
      </c>
      <c r="B856" s="6" t="s">
        <v>7885</v>
      </c>
      <c r="C856" s="6" t="n">
        <v>1789369200</v>
      </c>
      <c r="D856" s="6" t="n">
        <v>1789398000</v>
      </c>
      <c r="E856" s="6" t="n">
        <v>30</v>
      </c>
      <c r="F856" s="6" t="n">
        <v>30</v>
      </c>
      <c r="G856" s="9" t="n">
        <f aca="false">IF(MIN(D856,Scenario!$B$12)&gt;MAX(C856,Scenario!$B$11),(MIN(D856,Scenario!$B$12)-MAX(C856,Scenario!$B$11))/60-IF(AND(C856&gt;=Scenario!$B$11,D856&lt;=Scenario!$B$12),E856,0),0)</f>
        <v>450</v>
      </c>
      <c r="H856" s="9" t="n">
        <f aca="false">(D856-C856)/60-E856</f>
        <v>450</v>
      </c>
    </row>
    <row r="857" customFormat="false" ht="15" hidden="false" customHeight="false" outlineLevel="0" collapsed="false">
      <c r="A857" s="6" t="s">
        <v>8760</v>
      </c>
      <c r="B857" s="6" t="s">
        <v>7886</v>
      </c>
      <c r="C857" s="6" t="n">
        <v>1789369200</v>
      </c>
      <c r="D857" s="6" t="n">
        <v>1789398000</v>
      </c>
      <c r="E857" s="6" t="n">
        <v>30</v>
      </c>
      <c r="F857" s="6" t="n">
        <v>30</v>
      </c>
      <c r="G857" s="9" t="n">
        <f aca="false">IF(MIN(D857,Scenario!$B$12)&gt;MAX(C857,Scenario!$B$11),(MIN(D857,Scenario!$B$12)-MAX(C857,Scenario!$B$11))/60-IF(AND(C857&gt;=Scenario!$B$11,D857&lt;=Scenario!$B$12),E857,0),0)</f>
        <v>450</v>
      </c>
      <c r="H857" s="9" t="n">
        <f aca="false">(D857-C857)/60-E857</f>
        <v>450</v>
      </c>
    </row>
    <row r="858" customFormat="false" ht="15" hidden="false" customHeight="false" outlineLevel="0" collapsed="false">
      <c r="A858" s="6" t="s">
        <v>8761</v>
      </c>
      <c r="B858" s="6" t="s">
        <v>7888</v>
      </c>
      <c r="C858" s="6" t="n">
        <v>1789369200</v>
      </c>
      <c r="D858" s="6" t="n">
        <v>1789390800</v>
      </c>
      <c r="E858" s="6" t="n">
        <v>30</v>
      </c>
      <c r="F858" s="6" t="n">
        <v>30</v>
      </c>
      <c r="G858" s="9" t="n">
        <f aca="false">IF(MIN(D858,Scenario!$B$12)&gt;MAX(C858,Scenario!$B$11),(MIN(D858,Scenario!$B$12)-MAX(C858,Scenario!$B$11))/60-IF(AND(C858&gt;=Scenario!$B$11,D858&lt;=Scenario!$B$12),E858,0),0)</f>
        <v>330</v>
      </c>
      <c r="H858" s="9" t="n">
        <f aca="false">(D858-C858)/60-E858</f>
        <v>330</v>
      </c>
    </row>
    <row r="859" customFormat="false" ht="15" hidden="false" customHeight="false" outlineLevel="0" collapsed="false">
      <c r="A859" s="6" t="s">
        <v>8762</v>
      </c>
      <c r="B859" s="6" t="s">
        <v>7887</v>
      </c>
      <c r="C859" s="6" t="n">
        <v>1789376400</v>
      </c>
      <c r="D859" s="6" t="n">
        <v>1789405200</v>
      </c>
      <c r="E859" s="6" t="n">
        <v>30</v>
      </c>
      <c r="F859" s="6" t="n">
        <v>30</v>
      </c>
      <c r="G859" s="9" t="n">
        <f aca="false">IF(MIN(D859,Scenario!$B$12)&gt;MAX(C859,Scenario!$B$11),(MIN(D859,Scenario!$B$12)-MAX(C859,Scenario!$B$11))/60-IF(AND(C859&gt;=Scenario!$B$11,D859&lt;=Scenario!$B$12),E859,0),0)</f>
        <v>450</v>
      </c>
      <c r="H859" s="9" t="n">
        <f aca="false">(D859-C859)/60-E859</f>
        <v>450</v>
      </c>
    </row>
    <row r="860" customFormat="false" ht="15" hidden="false" customHeight="false" outlineLevel="0" collapsed="false">
      <c r="A860" s="6" t="s">
        <v>8763</v>
      </c>
      <c r="B860" s="6" t="s">
        <v>7889</v>
      </c>
      <c r="C860" s="6" t="n">
        <v>1789376400</v>
      </c>
      <c r="D860" s="6" t="n">
        <v>1789405200</v>
      </c>
      <c r="E860" s="6" t="n">
        <v>30</v>
      </c>
      <c r="F860" s="6" t="n">
        <v>30</v>
      </c>
      <c r="G860" s="9" t="n">
        <f aca="false">IF(MIN(D860,Scenario!$B$12)&gt;MAX(C860,Scenario!$B$11),(MIN(D860,Scenario!$B$12)-MAX(C860,Scenario!$B$11))/60-IF(AND(C860&gt;=Scenario!$B$11,D860&lt;=Scenario!$B$12),E860,0),0)</f>
        <v>450</v>
      </c>
      <c r="H860" s="9" t="n">
        <f aca="false">(D860-C860)/60-E860</f>
        <v>450</v>
      </c>
    </row>
    <row r="861" customFormat="false" ht="15" hidden="false" customHeight="false" outlineLevel="0" collapsed="false">
      <c r="A861" s="6" t="s">
        <v>8764</v>
      </c>
      <c r="B861" s="6" t="s">
        <v>7891</v>
      </c>
      <c r="C861" s="6" t="n">
        <v>1789383600</v>
      </c>
      <c r="D861" s="6" t="n">
        <v>1789412400</v>
      </c>
      <c r="E861" s="6" t="n">
        <v>30</v>
      </c>
      <c r="F861" s="6" t="n">
        <v>30</v>
      </c>
      <c r="G861" s="9" t="n">
        <f aca="false">IF(MIN(D861,Scenario!$B$12)&gt;MAX(C861,Scenario!$B$11),(MIN(D861,Scenario!$B$12)-MAX(C861,Scenario!$B$11))/60-IF(AND(C861&gt;=Scenario!$B$11,D861&lt;=Scenario!$B$12),E861,0),0)</f>
        <v>450</v>
      </c>
      <c r="H861" s="9" t="n">
        <f aca="false">(D861-C861)/60-E861</f>
        <v>450</v>
      </c>
    </row>
    <row r="862" customFormat="false" ht="15" hidden="false" customHeight="false" outlineLevel="0" collapsed="false">
      <c r="A862" s="6" t="s">
        <v>8765</v>
      </c>
      <c r="B862" s="6" t="s">
        <v>7890</v>
      </c>
      <c r="C862" s="6" t="n">
        <v>1789383600</v>
      </c>
      <c r="D862" s="6" t="n">
        <v>1789412400</v>
      </c>
      <c r="E862" s="6" t="n">
        <v>30</v>
      </c>
      <c r="F862" s="6" t="n">
        <v>30</v>
      </c>
      <c r="G862" s="9" t="n">
        <f aca="false">IF(MIN(D862,Scenario!$B$12)&gt;MAX(C862,Scenario!$B$11),(MIN(D862,Scenario!$B$12)-MAX(C862,Scenario!$B$11))/60-IF(AND(C862&gt;=Scenario!$B$11,D862&lt;=Scenario!$B$12),E862,0),0)</f>
        <v>450</v>
      </c>
      <c r="H862" s="9" t="n">
        <f aca="false">(D862-C862)/60-E862</f>
        <v>450</v>
      </c>
    </row>
    <row r="863" customFormat="false" ht="15" hidden="false" customHeight="false" outlineLevel="0" collapsed="false">
      <c r="A863" s="6" t="s">
        <v>8766</v>
      </c>
      <c r="B863" s="6" t="s">
        <v>7892</v>
      </c>
      <c r="C863" s="6" t="n">
        <v>1789383600</v>
      </c>
      <c r="D863" s="6" t="n">
        <v>1789412400</v>
      </c>
      <c r="E863" s="6" t="n">
        <v>30</v>
      </c>
      <c r="F863" s="6" t="n">
        <v>30</v>
      </c>
      <c r="G863" s="9" t="n">
        <f aca="false">IF(MIN(D863,Scenario!$B$12)&gt;MAX(C863,Scenario!$B$11),(MIN(D863,Scenario!$B$12)-MAX(C863,Scenario!$B$11))/60-IF(AND(C863&gt;=Scenario!$B$11,D863&lt;=Scenario!$B$12),E863,0),0)</f>
        <v>450</v>
      </c>
      <c r="H863" s="9" t="n">
        <f aca="false">(D863-C863)/60-E863</f>
        <v>450</v>
      </c>
    </row>
    <row r="864" customFormat="false" ht="15" hidden="false" customHeight="false" outlineLevel="0" collapsed="false">
      <c r="A864" s="6" t="s">
        <v>8767</v>
      </c>
      <c r="B864" s="6" t="s">
        <v>7893</v>
      </c>
      <c r="C864" s="6" t="n">
        <v>1789398000</v>
      </c>
      <c r="D864" s="6" t="n">
        <v>1789426800</v>
      </c>
      <c r="E864" s="6" t="n">
        <v>30</v>
      </c>
      <c r="F864" s="6" t="n">
        <v>30</v>
      </c>
      <c r="G864" s="9" t="n">
        <f aca="false">IF(MIN(D864,Scenario!$B$12)&gt;MAX(C864,Scenario!$B$11),(MIN(D864,Scenario!$B$12)-MAX(C864,Scenario!$B$11))/60-IF(AND(C864&gt;=Scenario!$B$11,D864&lt;=Scenario!$B$12),E864,0),0)</f>
        <v>450</v>
      </c>
      <c r="H864" s="9" t="n">
        <f aca="false">(D864-C864)/60-E864</f>
        <v>450</v>
      </c>
    </row>
    <row r="865" customFormat="false" ht="15" hidden="false" customHeight="false" outlineLevel="0" collapsed="false">
      <c r="A865" s="6" t="s">
        <v>8768</v>
      </c>
      <c r="B865" s="6" t="s">
        <v>7895</v>
      </c>
      <c r="C865" s="6" t="n">
        <v>1789398000</v>
      </c>
      <c r="D865" s="6" t="n">
        <v>1789426800</v>
      </c>
      <c r="E865" s="6" t="n">
        <v>30</v>
      </c>
      <c r="F865" s="6" t="n">
        <v>30</v>
      </c>
      <c r="G865" s="9" t="n">
        <f aca="false">IF(MIN(D865,Scenario!$B$12)&gt;MAX(C865,Scenario!$B$11),(MIN(D865,Scenario!$B$12)-MAX(C865,Scenario!$B$11))/60-IF(AND(C865&gt;=Scenario!$B$11,D865&lt;=Scenario!$B$12),E865,0),0)</f>
        <v>450</v>
      </c>
      <c r="H865" s="9" t="n">
        <f aca="false">(D865-C865)/60-E865</f>
        <v>450</v>
      </c>
    </row>
    <row r="866" customFormat="false" ht="15" hidden="false" customHeight="false" outlineLevel="0" collapsed="false">
      <c r="A866" s="6" t="s">
        <v>8769</v>
      </c>
      <c r="B866" s="6" t="s">
        <v>7894</v>
      </c>
      <c r="C866" s="6" t="n">
        <v>1789398000</v>
      </c>
      <c r="D866" s="6" t="n">
        <v>1789426800</v>
      </c>
      <c r="E866" s="6" t="n">
        <v>30</v>
      </c>
      <c r="F866" s="6" t="n">
        <v>30</v>
      </c>
      <c r="G866" s="9" t="n">
        <f aca="false">IF(MIN(D866,Scenario!$B$12)&gt;MAX(C866,Scenario!$B$11),(MIN(D866,Scenario!$B$12)-MAX(C866,Scenario!$B$11))/60-IF(AND(C866&gt;=Scenario!$B$11,D866&lt;=Scenario!$B$12),E866,0),0)</f>
        <v>450</v>
      </c>
      <c r="H866" s="9" t="n">
        <f aca="false">(D866-C866)/60-E866</f>
        <v>450</v>
      </c>
    </row>
    <row r="867" customFormat="false" ht="15" hidden="false" customHeight="false" outlineLevel="0" collapsed="false">
      <c r="A867" s="6" t="s">
        <v>8770</v>
      </c>
      <c r="B867" s="6" t="s">
        <v>7896</v>
      </c>
      <c r="C867" s="6" t="n">
        <v>1789405200</v>
      </c>
      <c r="D867" s="6" t="n">
        <v>1789434000</v>
      </c>
      <c r="E867" s="6" t="n">
        <v>30</v>
      </c>
      <c r="F867" s="6" t="n">
        <v>30</v>
      </c>
      <c r="G867" s="9" t="n">
        <f aca="false">IF(MIN(D867,Scenario!$B$12)&gt;MAX(C867,Scenario!$B$11),(MIN(D867,Scenario!$B$12)-MAX(C867,Scenario!$B$11))/60-IF(AND(C867&gt;=Scenario!$B$11,D867&lt;=Scenario!$B$12),E867,0),0)</f>
        <v>450</v>
      </c>
      <c r="H867" s="9" t="n">
        <f aca="false">(D867-C867)/60-E867</f>
        <v>450</v>
      </c>
    </row>
    <row r="868" customFormat="false" ht="15" hidden="false" customHeight="false" outlineLevel="0" collapsed="false">
      <c r="A868" s="6" t="s">
        <v>8771</v>
      </c>
      <c r="B868" s="6" t="s">
        <v>7897</v>
      </c>
      <c r="C868" s="6" t="n">
        <v>1789405200</v>
      </c>
      <c r="D868" s="6" t="n">
        <v>1789434000</v>
      </c>
      <c r="E868" s="6" t="n">
        <v>30</v>
      </c>
      <c r="F868" s="6" t="n">
        <v>30</v>
      </c>
      <c r="G868" s="9" t="n">
        <f aca="false">IF(MIN(D868,Scenario!$B$12)&gt;MAX(C868,Scenario!$B$11),(MIN(D868,Scenario!$B$12)-MAX(C868,Scenario!$B$11))/60-IF(AND(C868&gt;=Scenario!$B$11,D868&lt;=Scenario!$B$12),E868,0),0)</f>
        <v>450</v>
      </c>
      <c r="H868" s="9" t="n">
        <f aca="false">(D868-C868)/60-E868</f>
        <v>450</v>
      </c>
    </row>
    <row r="869" customFormat="false" ht="15" hidden="false" customHeight="false" outlineLevel="0" collapsed="false">
      <c r="A869" s="6" t="s">
        <v>8772</v>
      </c>
      <c r="B869" s="6" t="s">
        <v>7884</v>
      </c>
      <c r="C869" s="6" t="n">
        <v>1789448400</v>
      </c>
      <c r="D869" s="6" t="n">
        <v>1789477200</v>
      </c>
      <c r="E869" s="6" t="n">
        <v>30</v>
      </c>
      <c r="F869" s="6" t="n">
        <v>30</v>
      </c>
      <c r="G869" s="9" t="n">
        <f aca="false">IF(MIN(D869,Scenario!$B$12)&gt;MAX(C869,Scenario!$B$11),(MIN(D869,Scenario!$B$12)-MAX(C869,Scenario!$B$11))/60-IF(AND(C869&gt;=Scenario!$B$11,D869&lt;=Scenario!$B$12),E869,0),0)</f>
        <v>450</v>
      </c>
      <c r="H869" s="9" t="n">
        <f aca="false">(D869-C869)/60-E869</f>
        <v>450</v>
      </c>
    </row>
    <row r="870" customFormat="false" ht="15" hidden="false" customHeight="false" outlineLevel="0" collapsed="false">
      <c r="A870" s="6" t="s">
        <v>8773</v>
      </c>
      <c r="B870" s="6" t="s">
        <v>7882</v>
      </c>
      <c r="C870" s="6" t="n">
        <v>1789448400</v>
      </c>
      <c r="D870" s="6" t="n">
        <v>1789477200</v>
      </c>
      <c r="E870" s="6" t="n">
        <v>30</v>
      </c>
      <c r="F870" s="6" t="n">
        <v>30</v>
      </c>
      <c r="G870" s="9" t="n">
        <f aca="false">IF(MIN(D870,Scenario!$B$12)&gt;MAX(C870,Scenario!$B$11),(MIN(D870,Scenario!$B$12)-MAX(C870,Scenario!$B$11))/60-IF(AND(C870&gt;=Scenario!$B$11,D870&lt;=Scenario!$B$12),E870,0),0)</f>
        <v>450</v>
      </c>
      <c r="H870" s="9" t="n">
        <f aca="false">(D870-C870)/60-E870</f>
        <v>450</v>
      </c>
    </row>
    <row r="871" customFormat="false" ht="15" hidden="false" customHeight="false" outlineLevel="0" collapsed="false">
      <c r="A871" s="6" t="s">
        <v>8774</v>
      </c>
      <c r="B871" s="6" t="s">
        <v>7898</v>
      </c>
      <c r="C871" s="6" t="n">
        <v>1789455600</v>
      </c>
      <c r="D871" s="6" t="n">
        <v>1789484400</v>
      </c>
      <c r="E871" s="6" t="n">
        <v>30</v>
      </c>
      <c r="F871" s="6" t="n">
        <v>30</v>
      </c>
      <c r="G871" s="9" t="n">
        <f aca="false">IF(MIN(D871,Scenario!$B$12)&gt;MAX(C871,Scenario!$B$11),(MIN(D871,Scenario!$B$12)-MAX(C871,Scenario!$B$11))/60-IF(AND(C871&gt;=Scenario!$B$11,D871&lt;=Scenario!$B$12),E871,0),0)</f>
        <v>450</v>
      </c>
      <c r="H871" s="9" t="n">
        <f aca="false">(D871-C871)/60-E871</f>
        <v>450</v>
      </c>
    </row>
    <row r="872" customFormat="false" ht="15" hidden="false" customHeight="false" outlineLevel="0" collapsed="false">
      <c r="A872" s="6" t="s">
        <v>8775</v>
      </c>
      <c r="B872" s="6" t="s">
        <v>7885</v>
      </c>
      <c r="C872" s="6" t="n">
        <v>1789455600</v>
      </c>
      <c r="D872" s="6" t="n">
        <v>1789484400</v>
      </c>
      <c r="E872" s="6" t="n">
        <v>30</v>
      </c>
      <c r="F872" s="6" t="n">
        <v>30</v>
      </c>
      <c r="G872" s="9" t="n">
        <f aca="false">IF(MIN(D872,Scenario!$B$12)&gt;MAX(C872,Scenario!$B$11),(MIN(D872,Scenario!$B$12)-MAX(C872,Scenario!$B$11))/60-IF(AND(C872&gt;=Scenario!$B$11,D872&lt;=Scenario!$B$12),E872,0),0)</f>
        <v>450</v>
      </c>
      <c r="H872" s="9" t="n">
        <f aca="false">(D872-C872)/60-E872</f>
        <v>450</v>
      </c>
    </row>
    <row r="873" customFormat="false" ht="15" hidden="false" customHeight="false" outlineLevel="0" collapsed="false">
      <c r="A873" s="6" t="s">
        <v>8776</v>
      </c>
      <c r="B873" s="6" t="s">
        <v>7886</v>
      </c>
      <c r="C873" s="6" t="n">
        <v>1789455600</v>
      </c>
      <c r="D873" s="6" t="n">
        <v>1789484400</v>
      </c>
      <c r="E873" s="6" t="n">
        <v>30</v>
      </c>
      <c r="F873" s="6" t="n">
        <v>30</v>
      </c>
      <c r="G873" s="9" t="n">
        <f aca="false">IF(MIN(D873,Scenario!$B$12)&gt;MAX(C873,Scenario!$B$11),(MIN(D873,Scenario!$B$12)-MAX(C873,Scenario!$B$11))/60-IF(AND(C873&gt;=Scenario!$B$11,D873&lt;=Scenario!$B$12),E873,0),0)</f>
        <v>450</v>
      </c>
      <c r="H873" s="9" t="n">
        <f aca="false">(D873-C873)/60-E873</f>
        <v>450</v>
      </c>
    </row>
    <row r="874" customFormat="false" ht="15" hidden="false" customHeight="false" outlineLevel="0" collapsed="false">
      <c r="A874" s="6" t="s">
        <v>8777</v>
      </c>
      <c r="B874" s="6" t="s">
        <v>7888</v>
      </c>
      <c r="C874" s="6" t="n">
        <v>1789455600</v>
      </c>
      <c r="D874" s="6" t="n">
        <v>1789477200</v>
      </c>
      <c r="E874" s="6" t="n">
        <v>30</v>
      </c>
      <c r="F874" s="6" t="n">
        <v>30</v>
      </c>
      <c r="G874" s="9" t="n">
        <f aca="false">IF(MIN(D874,Scenario!$B$12)&gt;MAX(C874,Scenario!$B$11),(MIN(D874,Scenario!$B$12)-MAX(C874,Scenario!$B$11))/60-IF(AND(C874&gt;=Scenario!$B$11,D874&lt;=Scenario!$B$12),E874,0),0)</f>
        <v>330</v>
      </c>
      <c r="H874" s="9" t="n">
        <f aca="false">(D874-C874)/60-E874</f>
        <v>330</v>
      </c>
    </row>
    <row r="875" customFormat="false" ht="15" hidden="false" customHeight="false" outlineLevel="0" collapsed="false">
      <c r="A875" s="6" t="s">
        <v>8778</v>
      </c>
      <c r="B875" s="6" t="s">
        <v>7887</v>
      </c>
      <c r="C875" s="6" t="n">
        <v>1789462800</v>
      </c>
      <c r="D875" s="6" t="n">
        <v>1789491600</v>
      </c>
      <c r="E875" s="6" t="n">
        <v>30</v>
      </c>
      <c r="F875" s="6" t="n">
        <v>30</v>
      </c>
      <c r="G875" s="9" t="n">
        <f aca="false">IF(MIN(D875,Scenario!$B$12)&gt;MAX(C875,Scenario!$B$11),(MIN(D875,Scenario!$B$12)-MAX(C875,Scenario!$B$11))/60-IF(AND(C875&gt;=Scenario!$B$11,D875&lt;=Scenario!$B$12),E875,0),0)</f>
        <v>450</v>
      </c>
      <c r="H875" s="9" t="n">
        <f aca="false">(D875-C875)/60-E875</f>
        <v>450</v>
      </c>
    </row>
    <row r="876" customFormat="false" ht="15" hidden="false" customHeight="false" outlineLevel="0" collapsed="false">
      <c r="A876" s="6" t="s">
        <v>8779</v>
      </c>
      <c r="B876" s="6" t="s">
        <v>7889</v>
      </c>
      <c r="C876" s="6" t="n">
        <v>1789462800</v>
      </c>
      <c r="D876" s="6" t="n">
        <v>1789491600</v>
      </c>
      <c r="E876" s="6" t="n">
        <v>30</v>
      </c>
      <c r="F876" s="6" t="n">
        <v>30</v>
      </c>
      <c r="G876" s="9" t="n">
        <f aca="false">IF(MIN(D876,Scenario!$B$12)&gt;MAX(C876,Scenario!$B$11),(MIN(D876,Scenario!$B$12)-MAX(C876,Scenario!$B$11))/60-IF(AND(C876&gt;=Scenario!$B$11,D876&lt;=Scenario!$B$12),E876,0),0)</f>
        <v>450</v>
      </c>
      <c r="H876" s="9" t="n">
        <f aca="false">(D876-C876)/60-E876</f>
        <v>450</v>
      </c>
    </row>
    <row r="877" customFormat="false" ht="15" hidden="false" customHeight="false" outlineLevel="0" collapsed="false">
      <c r="A877" s="6" t="s">
        <v>8780</v>
      </c>
      <c r="B877" s="6" t="s">
        <v>7891</v>
      </c>
      <c r="C877" s="6" t="n">
        <v>1789470000</v>
      </c>
      <c r="D877" s="6" t="n">
        <v>1789498800</v>
      </c>
      <c r="E877" s="6" t="n">
        <v>30</v>
      </c>
      <c r="F877" s="6" t="n">
        <v>30</v>
      </c>
      <c r="G877" s="9" t="n">
        <f aca="false">IF(MIN(D877,Scenario!$B$12)&gt;MAX(C877,Scenario!$B$11),(MIN(D877,Scenario!$B$12)-MAX(C877,Scenario!$B$11))/60-IF(AND(C877&gt;=Scenario!$B$11,D877&lt;=Scenario!$B$12),E877,0),0)</f>
        <v>450</v>
      </c>
      <c r="H877" s="9" t="n">
        <f aca="false">(D877-C877)/60-E877</f>
        <v>450</v>
      </c>
    </row>
    <row r="878" customFormat="false" ht="15" hidden="false" customHeight="false" outlineLevel="0" collapsed="false">
      <c r="A878" s="6" t="s">
        <v>8781</v>
      </c>
      <c r="B878" s="6" t="s">
        <v>7890</v>
      </c>
      <c r="C878" s="6" t="n">
        <v>1789470000</v>
      </c>
      <c r="D878" s="6" t="n">
        <v>1789498800</v>
      </c>
      <c r="E878" s="6" t="n">
        <v>30</v>
      </c>
      <c r="F878" s="6" t="n">
        <v>30</v>
      </c>
      <c r="G878" s="9" t="n">
        <f aca="false">IF(MIN(D878,Scenario!$B$12)&gt;MAX(C878,Scenario!$B$11),(MIN(D878,Scenario!$B$12)-MAX(C878,Scenario!$B$11))/60-IF(AND(C878&gt;=Scenario!$B$11,D878&lt;=Scenario!$B$12),E878,0),0)</f>
        <v>450</v>
      </c>
      <c r="H878" s="9" t="n">
        <f aca="false">(D878-C878)/60-E878</f>
        <v>450</v>
      </c>
    </row>
    <row r="879" customFormat="false" ht="15" hidden="false" customHeight="false" outlineLevel="0" collapsed="false">
      <c r="A879" s="6" t="s">
        <v>8782</v>
      </c>
      <c r="B879" s="6" t="s">
        <v>7892</v>
      </c>
      <c r="C879" s="6" t="n">
        <v>1789470000</v>
      </c>
      <c r="D879" s="6" t="n">
        <v>1789498800</v>
      </c>
      <c r="E879" s="6" t="n">
        <v>30</v>
      </c>
      <c r="F879" s="6" t="n">
        <v>30</v>
      </c>
      <c r="G879" s="9" t="n">
        <f aca="false">IF(MIN(D879,Scenario!$B$12)&gt;MAX(C879,Scenario!$B$11),(MIN(D879,Scenario!$B$12)-MAX(C879,Scenario!$B$11))/60-IF(AND(C879&gt;=Scenario!$B$11,D879&lt;=Scenario!$B$12),E879,0),0)</f>
        <v>450</v>
      </c>
      <c r="H879" s="9" t="n">
        <f aca="false">(D879-C879)/60-E879</f>
        <v>450</v>
      </c>
    </row>
    <row r="880" customFormat="false" ht="15" hidden="false" customHeight="false" outlineLevel="0" collapsed="false">
      <c r="A880" s="6" t="s">
        <v>8783</v>
      </c>
      <c r="B880" s="6" t="s">
        <v>7899</v>
      </c>
      <c r="C880" s="6" t="n">
        <v>1789484400</v>
      </c>
      <c r="D880" s="6" t="n">
        <v>1789506000</v>
      </c>
      <c r="E880" s="6" t="n">
        <v>30</v>
      </c>
      <c r="F880" s="6" t="n">
        <v>30</v>
      </c>
      <c r="G880" s="9" t="n">
        <f aca="false">IF(MIN(D880,Scenario!$B$12)&gt;MAX(C880,Scenario!$B$11),(MIN(D880,Scenario!$B$12)-MAX(C880,Scenario!$B$11))/60-IF(AND(C880&gt;=Scenario!$B$11,D880&lt;=Scenario!$B$12),E880,0),0)</f>
        <v>330</v>
      </c>
      <c r="H880" s="9" t="n">
        <f aca="false">(D880-C880)/60-E880</f>
        <v>330</v>
      </c>
    </row>
    <row r="881" customFormat="false" ht="15" hidden="false" customHeight="false" outlineLevel="0" collapsed="false">
      <c r="A881" s="6" t="s">
        <v>8784</v>
      </c>
      <c r="B881" s="6" t="s">
        <v>7893</v>
      </c>
      <c r="C881" s="6" t="n">
        <v>1789484400</v>
      </c>
      <c r="D881" s="6" t="n">
        <v>1789513200</v>
      </c>
      <c r="E881" s="6" t="n">
        <v>30</v>
      </c>
      <c r="F881" s="6" t="n">
        <v>30</v>
      </c>
      <c r="G881" s="9" t="n">
        <f aca="false">IF(MIN(D881,Scenario!$B$12)&gt;MAX(C881,Scenario!$B$11),(MIN(D881,Scenario!$B$12)-MAX(C881,Scenario!$B$11))/60-IF(AND(C881&gt;=Scenario!$B$11,D881&lt;=Scenario!$B$12),E881,0),0)</f>
        <v>450</v>
      </c>
      <c r="H881" s="9" t="n">
        <f aca="false">(D881-C881)/60-E881</f>
        <v>450</v>
      </c>
    </row>
    <row r="882" customFormat="false" ht="15" hidden="false" customHeight="false" outlineLevel="0" collapsed="false">
      <c r="A882" s="6" t="s">
        <v>8785</v>
      </c>
      <c r="B882" s="6" t="s">
        <v>7895</v>
      </c>
      <c r="C882" s="6" t="n">
        <v>1789484400</v>
      </c>
      <c r="D882" s="6" t="n">
        <v>1789513200</v>
      </c>
      <c r="E882" s="6" t="n">
        <v>30</v>
      </c>
      <c r="F882" s="6" t="n">
        <v>30</v>
      </c>
      <c r="G882" s="9" t="n">
        <f aca="false">IF(MIN(D882,Scenario!$B$12)&gt;MAX(C882,Scenario!$B$11),(MIN(D882,Scenario!$B$12)-MAX(C882,Scenario!$B$11))/60-IF(AND(C882&gt;=Scenario!$B$11,D882&lt;=Scenario!$B$12),E882,0),0)</f>
        <v>450</v>
      </c>
      <c r="H882" s="9" t="n">
        <f aca="false">(D882-C882)/60-E882</f>
        <v>450</v>
      </c>
    </row>
    <row r="883" customFormat="false" ht="15" hidden="false" customHeight="false" outlineLevel="0" collapsed="false">
      <c r="A883" s="6" t="s">
        <v>8786</v>
      </c>
      <c r="B883" s="6" t="s">
        <v>7894</v>
      </c>
      <c r="C883" s="6" t="n">
        <v>1789484400</v>
      </c>
      <c r="D883" s="6" t="n">
        <v>1789513200</v>
      </c>
      <c r="E883" s="6" t="n">
        <v>30</v>
      </c>
      <c r="F883" s="6" t="n">
        <v>30</v>
      </c>
      <c r="G883" s="9" t="n">
        <f aca="false">IF(MIN(D883,Scenario!$B$12)&gt;MAX(C883,Scenario!$B$11),(MIN(D883,Scenario!$B$12)-MAX(C883,Scenario!$B$11))/60-IF(AND(C883&gt;=Scenario!$B$11,D883&lt;=Scenario!$B$12),E883,0),0)</f>
        <v>450</v>
      </c>
      <c r="H883" s="9" t="n">
        <f aca="false">(D883-C883)/60-E883</f>
        <v>450</v>
      </c>
    </row>
    <row r="884" customFormat="false" ht="15" hidden="false" customHeight="false" outlineLevel="0" collapsed="false">
      <c r="A884" s="6" t="s">
        <v>8787</v>
      </c>
      <c r="B884" s="6" t="s">
        <v>7896</v>
      </c>
      <c r="C884" s="6" t="n">
        <v>1789491600</v>
      </c>
      <c r="D884" s="6" t="n">
        <v>1789520400</v>
      </c>
      <c r="E884" s="6" t="n">
        <v>30</v>
      </c>
      <c r="F884" s="6" t="n">
        <v>30</v>
      </c>
      <c r="G884" s="9" t="n">
        <f aca="false">IF(MIN(D884,Scenario!$B$12)&gt;MAX(C884,Scenario!$B$11),(MIN(D884,Scenario!$B$12)-MAX(C884,Scenario!$B$11))/60-IF(AND(C884&gt;=Scenario!$B$11,D884&lt;=Scenario!$B$12),E884,0),0)</f>
        <v>450</v>
      </c>
      <c r="H884" s="9" t="n">
        <f aca="false">(D884-C884)/60-E884</f>
        <v>450</v>
      </c>
    </row>
    <row r="885" customFormat="false" ht="15" hidden="false" customHeight="false" outlineLevel="0" collapsed="false">
      <c r="A885" s="6" t="s">
        <v>8788</v>
      </c>
      <c r="B885" s="6" t="s">
        <v>7897</v>
      </c>
      <c r="C885" s="6" t="n">
        <v>1789491600</v>
      </c>
      <c r="D885" s="6" t="n">
        <v>1789520400</v>
      </c>
      <c r="E885" s="6" t="n">
        <v>30</v>
      </c>
      <c r="F885" s="6" t="n">
        <v>30</v>
      </c>
      <c r="G885" s="9" t="n">
        <f aca="false">IF(MIN(D885,Scenario!$B$12)&gt;MAX(C885,Scenario!$B$11),(MIN(D885,Scenario!$B$12)-MAX(C885,Scenario!$B$11))/60-IF(AND(C885&gt;=Scenario!$B$11,D885&lt;=Scenario!$B$12),E885,0),0)</f>
        <v>450</v>
      </c>
      <c r="H885" s="9" t="n">
        <f aca="false">(D885-C885)/60-E885</f>
        <v>450</v>
      </c>
    </row>
    <row r="886" customFormat="false" ht="15" hidden="false" customHeight="false" outlineLevel="0" collapsed="false">
      <c r="A886" s="6" t="s">
        <v>8789</v>
      </c>
      <c r="B886" s="6" t="s">
        <v>7883</v>
      </c>
      <c r="C886" s="6" t="n">
        <v>1789534800</v>
      </c>
      <c r="D886" s="6" t="n">
        <v>1789563600</v>
      </c>
      <c r="E886" s="6" t="n">
        <v>30</v>
      </c>
      <c r="F886" s="6" t="n">
        <v>30</v>
      </c>
      <c r="G886" s="9" t="n">
        <f aca="false">IF(MIN(D886,Scenario!$B$12)&gt;MAX(C886,Scenario!$B$11),(MIN(D886,Scenario!$B$12)-MAX(C886,Scenario!$B$11))/60-IF(AND(C886&gt;=Scenario!$B$11,D886&lt;=Scenario!$B$12),E886,0),0)</f>
        <v>450</v>
      </c>
      <c r="H886" s="9" t="n">
        <f aca="false">(D886-C886)/60-E886</f>
        <v>450</v>
      </c>
    </row>
    <row r="887" customFormat="false" ht="15" hidden="false" customHeight="false" outlineLevel="0" collapsed="false">
      <c r="A887" s="6" t="s">
        <v>8790</v>
      </c>
      <c r="B887" s="6" t="s">
        <v>7884</v>
      </c>
      <c r="C887" s="6" t="n">
        <v>1789534800</v>
      </c>
      <c r="D887" s="6" t="n">
        <v>1789563600</v>
      </c>
      <c r="E887" s="6" t="n">
        <v>30</v>
      </c>
      <c r="F887" s="6" t="n">
        <v>30</v>
      </c>
      <c r="G887" s="9" t="n">
        <f aca="false">IF(MIN(D887,Scenario!$B$12)&gt;MAX(C887,Scenario!$B$11),(MIN(D887,Scenario!$B$12)-MAX(C887,Scenario!$B$11))/60-IF(AND(C887&gt;=Scenario!$B$11,D887&lt;=Scenario!$B$12),E887,0),0)</f>
        <v>450</v>
      </c>
      <c r="H887" s="9" t="n">
        <f aca="false">(D887-C887)/60-E887</f>
        <v>450</v>
      </c>
    </row>
    <row r="888" customFormat="false" ht="15" hidden="false" customHeight="false" outlineLevel="0" collapsed="false">
      <c r="A888" s="6" t="s">
        <v>8791</v>
      </c>
      <c r="B888" s="6" t="s">
        <v>7882</v>
      </c>
      <c r="C888" s="6" t="n">
        <v>1789534800</v>
      </c>
      <c r="D888" s="6" t="n">
        <v>1789563600</v>
      </c>
      <c r="E888" s="6" t="n">
        <v>30</v>
      </c>
      <c r="F888" s="6" t="n">
        <v>30</v>
      </c>
      <c r="G888" s="9" t="n">
        <f aca="false">IF(MIN(D888,Scenario!$B$12)&gt;MAX(C888,Scenario!$B$11),(MIN(D888,Scenario!$B$12)-MAX(C888,Scenario!$B$11))/60-IF(AND(C888&gt;=Scenario!$B$11,D888&lt;=Scenario!$B$12),E888,0),0)</f>
        <v>450</v>
      </c>
      <c r="H888" s="9" t="n">
        <f aca="false">(D888-C888)/60-E888</f>
        <v>450</v>
      </c>
    </row>
    <row r="889" customFormat="false" ht="15" hidden="false" customHeight="false" outlineLevel="0" collapsed="false">
      <c r="A889" s="6" t="s">
        <v>8792</v>
      </c>
      <c r="B889" s="6" t="s">
        <v>7898</v>
      </c>
      <c r="C889" s="6" t="n">
        <v>1789542000</v>
      </c>
      <c r="D889" s="6" t="n">
        <v>1789570800</v>
      </c>
      <c r="E889" s="6" t="n">
        <v>30</v>
      </c>
      <c r="F889" s="6" t="n">
        <v>30</v>
      </c>
      <c r="G889" s="9" t="n">
        <f aca="false">IF(MIN(D889,Scenario!$B$12)&gt;MAX(C889,Scenario!$B$11),(MIN(D889,Scenario!$B$12)-MAX(C889,Scenario!$B$11))/60-IF(AND(C889&gt;=Scenario!$B$11,D889&lt;=Scenario!$B$12),E889,0),0)</f>
        <v>450</v>
      </c>
      <c r="H889" s="9" t="n">
        <f aca="false">(D889-C889)/60-E889</f>
        <v>450</v>
      </c>
    </row>
    <row r="890" customFormat="false" ht="15" hidden="false" customHeight="false" outlineLevel="0" collapsed="false">
      <c r="A890" s="6" t="s">
        <v>8793</v>
      </c>
      <c r="B890" s="6" t="s">
        <v>7885</v>
      </c>
      <c r="C890" s="6" t="n">
        <v>1789542000</v>
      </c>
      <c r="D890" s="6" t="n">
        <v>1789570800</v>
      </c>
      <c r="E890" s="6" t="n">
        <v>30</v>
      </c>
      <c r="F890" s="6" t="n">
        <v>30</v>
      </c>
      <c r="G890" s="9" t="n">
        <f aca="false">IF(MIN(D890,Scenario!$B$12)&gt;MAX(C890,Scenario!$B$11),(MIN(D890,Scenario!$B$12)-MAX(C890,Scenario!$B$11))/60-IF(AND(C890&gt;=Scenario!$B$11,D890&lt;=Scenario!$B$12),E890,0),0)</f>
        <v>450</v>
      </c>
      <c r="H890" s="9" t="n">
        <f aca="false">(D890-C890)/60-E890</f>
        <v>450</v>
      </c>
    </row>
    <row r="891" customFormat="false" ht="15" hidden="false" customHeight="false" outlineLevel="0" collapsed="false">
      <c r="A891" s="6" t="s">
        <v>8794</v>
      </c>
      <c r="B891" s="6" t="s">
        <v>7886</v>
      </c>
      <c r="C891" s="6" t="n">
        <v>1789542000</v>
      </c>
      <c r="D891" s="6" t="n">
        <v>1789570800</v>
      </c>
      <c r="E891" s="6" t="n">
        <v>30</v>
      </c>
      <c r="F891" s="6" t="n">
        <v>30</v>
      </c>
      <c r="G891" s="9" t="n">
        <f aca="false">IF(MIN(D891,Scenario!$B$12)&gt;MAX(C891,Scenario!$B$11),(MIN(D891,Scenario!$B$12)-MAX(C891,Scenario!$B$11))/60-IF(AND(C891&gt;=Scenario!$B$11,D891&lt;=Scenario!$B$12),E891,0),0)</f>
        <v>450</v>
      </c>
      <c r="H891" s="9" t="n">
        <f aca="false">(D891-C891)/60-E891</f>
        <v>450</v>
      </c>
    </row>
    <row r="892" customFormat="false" ht="15" hidden="false" customHeight="false" outlineLevel="0" collapsed="false">
      <c r="A892" s="6" t="s">
        <v>8795</v>
      </c>
      <c r="B892" s="6" t="s">
        <v>7887</v>
      </c>
      <c r="C892" s="6" t="n">
        <v>1789549200</v>
      </c>
      <c r="D892" s="6" t="n">
        <v>1789578000</v>
      </c>
      <c r="E892" s="6" t="n">
        <v>30</v>
      </c>
      <c r="F892" s="6" t="n">
        <v>30</v>
      </c>
      <c r="G892" s="9" t="n">
        <f aca="false">IF(MIN(D892,Scenario!$B$12)&gt;MAX(C892,Scenario!$B$11),(MIN(D892,Scenario!$B$12)-MAX(C892,Scenario!$B$11))/60-IF(AND(C892&gt;=Scenario!$B$11,D892&lt;=Scenario!$B$12),E892,0),0)</f>
        <v>450</v>
      </c>
      <c r="H892" s="9" t="n">
        <f aca="false">(D892-C892)/60-E892</f>
        <v>450</v>
      </c>
    </row>
    <row r="893" customFormat="false" ht="15" hidden="false" customHeight="false" outlineLevel="0" collapsed="false">
      <c r="A893" s="6" t="s">
        <v>8796</v>
      </c>
      <c r="B893" s="6" t="s">
        <v>7889</v>
      </c>
      <c r="C893" s="6" t="n">
        <v>1789549200</v>
      </c>
      <c r="D893" s="6" t="n">
        <v>1789578000</v>
      </c>
      <c r="E893" s="6" t="n">
        <v>30</v>
      </c>
      <c r="F893" s="6" t="n">
        <v>30</v>
      </c>
      <c r="G893" s="9" t="n">
        <f aca="false">IF(MIN(D893,Scenario!$B$12)&gt;MAX(C893,Scenario!$B$11),(MIN(D893,Scenario!$B$12)-MAX(C893,Scenario!$B$11))/60-IF(AND(C893&gt;=Scenario!$B$11,D893&lt;=Scenario!$B$12),E893,0),0)</f>
        <v>450</v>
      </c>
      <c r="H893" s="9" t="n">
        <f aca="false">(D893-C893)/60-E893</f>
        <v>450</v>
      </c>
    </row>
    <row r="894" customFormat="false" ht="15" hidden="false" customHeight="false" outlineLevel="0" collapsed="false">
      <c r="A894" s="6" t="s">
        <v>8797</v>
      </c>
      <c r="B894" s="6" t="s">
        <v>7891</v>
      </c>
      <c r="C894" s="6" t="n">
        <v>1789556400</v>
      </c>
      <c r="D894" s="6" t="n">
        <v>1789585200</v>
      </c>
      <c r="E894" s="6" t="n">
        <v>30</v>
      </c>
      <c r="F894" s="6" t="n">
        <v>30</v>
      </c>
      <c r="G894" s="9" t="n">
        <f aca="false">IF(MIN(D894,Scenario!$B$12)&gt;MAX(C894,Scenario!$B$11),(MIN(D894,Scenario!$B$12)-MAX(C894,Scenario!$B$11))/60-IF(AND(C894&gt;=Scenario!$B$11,D894&lt;=Scenario!$B$12),E894,0),0)</f>
        <v>450</v>
      </c>
      <c r="H894" s="9" t="n">
        <f aca="false">(D894-C894)/60-E894</f>
        <v>450</v>
      </c>
    </row>
    <row r="895" customFormat="false" ht="15" hidden="false" customHeight="false" outlineLevel="0" collapsed="false">
      <c r="A895" s="6" t="s">
        <v>8798</v>
      </c>
      <c r="B895" s="6" t="s">
        <v>7890</v>
      </c>
      <c r="C895" s="6" t="n">
        <v>1789556400</v>
      </c>
      <c r="D895" s="6" t="n">
        <v>1789585200</v>
      </c>
      <c r="E895" s="6" t="n">
        <v>30</v>
      </c>
      <c r="F895" s="6" t="n">
        <v>30</v>
      </c>
      <c r="G895" s="9" t="n">
        <f aca="false">IF(MIN(D895,Scenario!$B$12)&gt;MAX(C895,Scenario!$B$11),(MIN(D895,Scenario!$B$12)-MAX(C895,Scenario!$B$11))/60-IF(AND(C895&gt;=Scenario!$B$11,D895&lt;=Scenario!$B$12),E895,0),0)</f>
        <v>450</v>
      </c>
      <c r="H895" s="9" t="n">
        <f aca="false">(D895-C895)/60-E895</f>
        <v>450</v>
      </c>
    </row>
    <row r="896" customFormat="false" ht="15" hidden="false" customHeight="false" outlineLevel="0" collapsed="false">
      <c r="A896" s="6" t="s">
        <v>8799</v>
      </c>
      <c r="B896" s="6" t="s">
        <v>7892</v>
      </c>
      <c r="C896" s="6" t="n">
        <v>1789556400</v>
      </c>
      <c r="D896" s="6" t="n">
        <v>1789585200</v>
      </c>
      <c r="E896" s="6" t="n">
        <v>30</v>
      </c>
      <c r="F896" s="6" t="n">
        <v>30</v>
      </c>
      <c r="G896" s="9" t="n">
        <f aca="false">IF(MIN(D896,Scenario!$B$12)&gt;MAX(C896,Scenario!$B$11),(MIN(D896,Scenario!$B$12)-MAX(C896,Scenario!$B$11))/60-IF(AND(C896&gt;=Scenario!$B$11,D896&lt;=Scenario!$B$12),E896,0),0)</f>
        <v>450</v>
      </c>
      <c r="H896" s="9" t="n">
        <f aca="false">(D896-C896)/60-E896</f>
        <v>450</v>
      </c>
    </row>
    <row r="897" customFormat="false" ht="15" hidden="false" customHeight="false" outlineLevel="0" collapsed="false">
      <c r="A897" s="6" t="s">
        <v>8800</v>
      </c>
      <c r="B897" s="6" t="s">
        <v>7899</v>
      </c>
      <c r="C897" s="6" t="n">
        <v>1789570800</v>
      </c>
      <c r="D897" s="6" t="n">
        <v>1789592400</v>
      </c>
      <c r="E897" s="6" t="n">
        <v>30</v>
      </c>
      <c r="F897" s="6" t="n">
        <v>30</v>
      </c>
      <c r="G897" s="9" t="n">
        <f aca="false">IF(MIN(D897,Scenario!$B$12)&gt;MAX(C897,Scenario!$B$11),(MIN(D897,Scenario!$B$12)-MAX(C897,Scenario!$B$11))/60-IF(AND(C897&gt;=Scenario!$B$11,D897&lt;=Scenario!$B$12),E897,0),0)</f>
        <v>330</v>
      </c>
      <c r="H897" s="9" t="n">
        <f aca="false">(D897-C897)/60-E897</f>
        <v>330</v>
      </c>
    </row>
    <row r="898" customFormat="false" ht="15" hidden="false" customHeight="false" outlineLevel="0" collapsed="false">
      <c r="A898" s="6" t="s">
        <v>8801</v>
      </c>
      <c r="B898" s="6" t="s">
        <v>7893</v>
      </c>
      <c r="C898" s="6" t="n">
        <v>1789570800</v>
      </c>
      <c r="D898" s="6" t="n">
        <v>1789599600</v>
      </c>
      <c r="E898" s="6" t="n">
        <v>30</v>
      </c>
      <c r="F898" s="6" t="n">
        <v>30</v>
      </c>
      <c r="G898" s="9" t="n">
        <f aca="false">IF(MIN(D898,Scenario!$B$12)&gt;MAX(C898,Scenario!$B$11),(MIN(D898,Scenario!$B$12)-MAX(C898,Scenario!$B$11))/60-IF(AND(C898&gt;=Scenario!$B$11,D898&lt;=Scenario!$B$12),E898,0),0)</f>
        <v>450</v>
      </c>
      <c r="H898" s="9" t="n">
        <f aca="false">(D898-C898)/60-E898</f>
        <v>450</v>
      </c>
    </row>
    <row r="899" customFormat="false" ht="15" hidden="false" customHeight="false" outlineLevel="0" collapsed="false">
      <c r="A899" s="6" t="s">
        <v>8802</v>
      </c>
      <c r="B899" s="6" t="s">
        <v>7895</v>
      </c>
      <c r="C899" s="6" t="n">
        <v>1789570800</v>
      </c>
      <c r="D899" s="6" t="n">
        <v>1789599600</v>
      </c>
      <c r="E899" s="6" t="n">
        <v>30</v>
      </c>
      <c r="F899" s="6" t="n">
        <v>30</v>
      </c>
      <c r="G899" s="9" t="n">
        <f aca="false">IF(MIN(D899,Scenario!$B$12)&gt;MAX(C899,Scenario!$B$11),(MIN(D899,Scenario!$B$12)-MAX(C899,Scenario!$B$11))/60-IF(AND(C899&gt;=Scenario!$B$11,D899&lt;=Scenario!$B$12),E899,0),0)</f>
        <v>450</v>
      </c>
      <c r="H899" s="9" t="n">
        <f aca="false">(D899-C899)/60-E899</f>
        <v>450</v>
      </c>
    </row>
    <row r="900" customFormat="false" ht="15" hidden="false" customHeight="false" outlineLevel="0" collapsed="false">
      <c r="A900" s="6" t="s">
        <v>8803</v>
      </c>
      <c r="B900" s="6" t="s">
        <v>7894</v>
      </c>
      <c r="C900" s="6" t="n">
        <v>1789570800</v>
      </c>
      <c r="D900" s="6" t="n">
        <v>1789599600</v>
      </c>
      <c r="E900" s="6" t="n">
        <v>30</v>
      </c>
      <c r="F900" s="6" t="n">
        <v>30</v>
      </c>
      <c r="G900" s="9" t="n">
        <f aca="false">IF(MIN(D900,Scenario!$B$12)&gt;MAX(C900,Scenario!$B$11),(MIN(D900,Scenario!$B$12)-MAX(C900,Scenario!$B$11))/60-IF(AND(C900&gt;=Scenario!$B$11,D900&lt;=Scenario!$B$12),E900,0),0)</f>
        <v>450</v>
      </c>
      <c r="H900" s="9" t="n">
        <f aca="false">(D900-C900)/60-E900</f>
        <v>450</v>
      </c>
    </row>
    <row r="901" customFormat="false" ht="15" hidden="false" customHeight="false" outlineLevel="0" collapsed="false">
      <c r="A901" s="6" t="s">
        <v>8804</v>
      </c>
      <c r="B901" s="6" t="s">
        <v>7896</v>
      </c>
      <c r="C901" s="6" t="n">
        <v>1789578000</v>
      </c>
      <c r="D901" s="6" t="n">
        <v>1789606800</v>
      </c>
      <c r="E901" s="6" t="n">
        <v>30</v>
      </c>
      <c r="F901" s="6" t="n">
        <v>30</v>
      </c>
      <c r="G901" s="9" t="n">
        <f aca="false">IF(MIN(D901,Scenario!$B$12)&gt;MAX(C901,Scenario!$B$11),(MIN(D901,Scenario!$B$12)-MAX(C901,Scenario!$B$11))/60-IF(AND(C901&gt;=Scenario!$B$11,D901&lt;=Scenario!$B$12),E901,0),0)</f>
        <v>450</v>
      </c>
      <c r="H901" s="9" t="n">
        <f aca="false">(D901-C901)/60-E901</f>
        <v>450</v>
      </c>
    </row>
    <row r="902" customFormat="false" ht="15" hidden="false" customHeight="false" outlineLevel="0" collapsed="false">
      <c r="A902" s="6" t="s">
        <v>8805</v>
      </c>
      <c r="B902" s="6" t="s">
        <v>7897</v>
      </c>
      <c r="C902" s="6" t="n">
        <v>1789578000</v>
      </c>
      <c r="D902" s="6" t="n">
        <v>1789606800</v>
      </c>
      <c r="E902" s="6" t="n">
        <v>30</v>
      </c>
      <c r="F902" s="6" t="n">
        <v>30</v>
      </c>
      <c r="G902" s="9" t="n">
        <f aca="false">IF(MIN(D902,Scenario!$B$12)&gt;MAX(C902,Scenario!$B$11),(MIN(D902,Scenario!$B$12)-MAX(C902,Scenario!$B$11))/60-IF(AND(C902&gt;=Scenario!$B$11,D902&lt;=Scenario!$B$12),E902,0),0)</f>
        <v>450</v>
      </c>
      <c r="H902" s="9" t="n">
        <f aca="false">(D902-C902)/60-E902</f>
        <v>450</v>
      </c>
    </row>
    <row r="903" customFormat="false" ht="15" hidden="false" customHeight="false" outlineLevel="0" collapsed="false">
      <c r="A903" s="6" t="s">
        <v>8806</v>
      </c>
      <c r="B903" s="6" t="s">
        <v>7883</v>
      </c>
      <c r="C903" s="6" t="n">
        <v>1789621200</v>
      </c>
      <c r="D903" s="6" t="n">
        <v>1789650000</v>
      </c>
      <c r="E903" s="6" t="n">
        <v>30</v>
      </c>
      <c r="F903" s="6" t="n">
        <v>30</v>
      </c>
      <c r="G903" s="9" t="n">
        <f aca="false">IF(MIN(D903,Scenario!$B$12)&gt;MAX(C903,Scenario!$B$11),(MIN(D903,Scenario!$B$12)-MAX(C903,Scenario!$B$11))/60-IF(AND(C903&gt;=Scenario!$B$11,D903&lt;=Scenario!$B$12),E903,0),0)</f>
        <v>450</v>
      </c>
      <c r="H903" s="9" t="n">
        <f aca="false">(D903-C903)/60-E903</f>
        <v>450</v>
      </c>
    </row>
    <row r="904" customFormat="false" ht="15" hidden="false" customHeight="false" outlineLevel="0" collapsed="false">
      <c r="A904" s="6" t="s">
        <v>8807</v>
      </c>
      <c r="B904" s="6" t="s">
        <v>7884</v>
      </c>
      <c r="C904" s="6" t="n">
        <v>1789621200</v>
      </c>
      <c r="D904" s="6" t="n">
        <v>1789650000</v>
      </c>
      <c r="E904" s="6" t="n">
        <v>30</v>
      </c>
      <c r="F904" s="6" t="n">
        <v>30</v>
      </c>
      <c r="G904" s="9" t="n">
        <f aca="false">IF(MIN(D904,Scenario!$B$12)&gt;MAX(C904,Scenario!$B$11),(MIN(D904,Scenario!$B$12)-MAX(C904,Scenario!$B$11))/60-IF(AND(C904&gt;=Scenario!$B$11,D904&lt;=Scenario!$B$12),E904,0),0)</f>
        <v>450</v>
      </c>
      <c r="H904" s="9" t="n">
        <f aca="false">(D904-C904)/60-E904</f>
        <v>450</v>
      </c>
    </row>
    <row r="905" customFormat="false" ht="15" hidden="false" customHeight="false" outlineLevel="0" collapsed="false">
      <c r="A905" s="6" t="s">
        <v>8808</v>
      </c>
      <c r="B905" s="6" t="s">
        <v>7882</v>
      </c>
      <c r="C905" s="6" t="n">
        <v>1789621200</v>
      </c>
      <c r="D905" s="6" t="n">
        <v>1789650000</v>
      </c>
      <c r="E905" s="6" t="n">
        <v>30</v>
      </c>
      <c r="F905" s="6" t="n">
        <v>30</v>
      </c>
      <c r="G905" s="9" t="n">
        <f aca="false">IF(MIN(D905,Scenario!$B$12)&gt;MAX(C905,Scenario!$B$11),(MIN(D905,Scenario!$B$12)-MAX(C905,Scenario!$B$11))/60-IF(AND(C905&gt;=Scenario!$B$11,D905&lt;=Scenario!$B$12),E905,0),0)</f>
        <v>450</v>
      </c>
      <c r="H905" s="9" t="n">
        <f aca="false">(D905-C905)/60-E905</f>
        <v>450</v>
      </c>
    </row>
    <row r="906" customFormat="false" ht="15" hidden="false" customHeight="false" outlineLevel="0" collapsed="false">
      <c r="A906" s="6" t="s">
        <v>8809</v>
      </c>
      <c r="B906" s="6" t="s">
        <v>7898</v>
      </c>
      <c r="C906" s="6" t="n">
        <v>1789628400</v>
      </c>
      <c r="D906" s="6" t="n">
        <v>1789657200</v>
      </c>
      <c r="E906" s="6" t="n">
        <v>30</v>
      </c>
      <c r="F906" s="6" t="n">
        <v>30</v>
      </c>
      <c r="G906" s="9" t="n">
        <f aca="false">IF(MIN(D906,Scenario!$B$12)&gt;MAX(C906,Scenario!$B$11),(MIN(D906,Scenario!$B$12)-MAX(C906,Scenario!$B$11))/60-IF(AND(C906&gt;=Scenario!$B$11,D906&lt;=Scenario!$B$12),E906,0),0)</f>
        <v>450</v>
      </c>
      <c r="H906" s="9" t="n">
        <f aca="false">(D906-C906)/60-E906</f>
        <v>450</v>
      </c>
    </row>
    <row r="907" customFormat="false" ht="15" hidden="false" customHeight="false" outlineLevel="0" collapsed="false">
      <c r="A907" s="6" t="s">
        <v>8810</v>
      </c>
      <c r="B907" s="6" t="s">
        <v>7885</v>
      </c>
      <c r="C907" s="6" t="n">
        <v>1789628400</v>
      </c>
      <c r="D907" s="6" t="n">
        <v>1789657200</v>
      </c>
      <c r="E907" s="6" t="n">
        <v>30</v>
      </c>
      <c r="F907" s="6" t="n">
        <v>30</v>
      </c>
      <c r="G907" s="9" t="n">
        <f aca="false">IF(MIN(D907,Scenario!$B$12)&gt;MAX(C907,Scenario!$B$11),(MIN(D907,Scenario!$B$12)-MAX(C907,Scenario!$B$11))/60-IF(AND(C907&gt;=Scenario!$B$11,D907&lt;=Scenario!$B$12),E907,0),0)</f>
        <v>450</v>
      </c>
      <c r="H907" s="9" t="n">
        <f aca="false">(D907-C907)/60-E907</f>
        <v>450</v>
      </c>
    </row>
    <row r="908" customFormat="false" ht="15" hidden="false" customHeight="false" outlineLevel="0" collapsed="false">
      <c r="A908" s="6" t="s">
        <v>8811</v>
      </c>
      <c r="B908" s="6" t="s">
        <v>7886</v>
      </c>
      <c r="C908" s="6" t="n">
        <v>1789628400</v>
      </c>
      <c r="D908" s="6" t="n">
        <v>1789657200</v>
      </c>
      <c r="E908" s="6" t="n">
        <v>30</v>
      </c>
      <c r="F908" s="6" t="n">
        <v>30</v>
      </c>
      <c r="G908" s="9" t="n">
        <f aca="false">IF(MIN(D908,Scenario!$B$12)&gt;MAX(C908,Scenario!$B$11),(MIN(D908,Scenario!$B$12)-MAX(C908,Scenario!$B$11))/60-IF(AND(C908&gt;=Scenario!$B$11,D908&lt;=Scenario!$B$12),E908,0),0)</f>
        <v>450</v>
      </c>
      <c r="H908" s="9" t="n">
        <f aca="false">(D908-C908)/60-E908</f>
        <v>450</v>
      </c>
    </row>
    <row r="909" customFormat="false" ht="15" hidden="false" customHeight="false" outlineLevel="0" collapsed="false">
      <c r="A909" s="6" t="s">
        <v>8812</v>
      </c>
      <c r="B909" s="6" t="s">
        <v>7888</v>
      </c>
      <c r="C909" s="6" t="n">
        <v>1789628400</v>
      </c>
      <c r="D909" s="6" t="n">
        <v>1789650000</v>
      </c>
      <c r="E909" s="6" t="n">
        <v>30</v>
      </c>
      <c r="F909" s="6" t="n">
        <v>30</v>
      </c>
      <c r="G909" s="9" t="n">
        <f aca="false">IF(MIN(D909,Scenario!$B$12)&gt;MAX(C909,Scenario!$B$11),(MIN(D909,Scenario!$B$12)-MAX(C909,Scenario!$B$11))/60-IF(AND(C909&gt;=Scenario!$B$11,D909&lt;=Scenario!$B$12),E909,0),0)</f>
        <v>330</v>
      </c>
      <c r="H909" s="9" t="n">
        <f aca="false">(D909-C909)/60-E909</f>
        <v>330</v>
      </c>
    </row>
    <row r="910" customFormat="false" ht="15" hidden="false" customHeight="false" outlineLevel="0" collapsed="false">
      <c r="A910" s="6" t="s">
        <v>8813</v>
      </c>
      <c r="B910" s="6" t="s">
        <v>7887</v>
      </c>
      <c r="C910" s="6" t="n">
        <v>1789635600</v>
      </c>
      <c r="D910" s="6" t="n">
        <v>1789664400</v>
      </c>
      <c r="E910" s="6" t="n">
        <v>30</v>
      </c>
      <c r="F910" s="6" t="n">
        <v>30</v>
      </c>
      <c r="G910" s="9" t="n">
        <f aca="false">IF(MIN(D910,Scenario!$B$12)&gt;MAX(C910,Scenario!$B$11),(MIN(D910,Scenario!$B$12)-MAX(C910,Scenario!$B$11))/60-IF(AND(C910&gt;=Scenario!$B$11,D910&lt;=Scenario!$B$12),E910,0),0)</f>
        <v>450</v>
      </c>
      <c r="H910" s="9" t="n">
        <f aca="false">(D910-C910)/60-E910</f>
        <v>450</v>
      </c>
    </row>
    <row r="911" customFormat="false" ht="15" hidden="false" customHeight="false" outlineLevel="0" collapsed="false">
      <c r="A911" s="6" t="s">
        <v>8814</v>
      </c>
      <c r="B911" s="6" t="s">
        <v>7889</v>
      </c>
      <c r="C911" s="6" t="n">
        <v>1789635600</v>
      </c>
      <c r="D911" s="6" t="n">
        <v>1789664400</v>
      </c>
      <c r="E911" s="6" t="n">
        <v>30</v>
      </c>
      <c r="F911" s="6" t="n">
        <v>30</v>
      </c>
      <c r="G911" s="9" t="n">
        <f aca="false">IF(MIN(D911,Scenario!$B$12)&gt;MAX(C911,Scenario!$B$11),(MIN(D911,Scenario!$B$12)-MAX(C911,Scenario!$B$11))/60-IF(AND(C911&gt;=Scenario!$B$11,D911&lt;=Scenario!$B$12),E911,0),0)</f>
        <v>450</v>
      </c>
      <c r="H911" s="9" t="n">
        <f aca="false">(D911-C911)/60-E911</f>
        <v>450</v>
      </c>
    </row>
    <row r="912" customFormat="false" ht="15" hidden="false" customHeight="false" outlineLevel="0" collapsed="false">
      <c r="A912" s="6" t="s">
        <v>8815</v>
      </c>
      <c r="B912" s="6" t="s">
        <v>7891</v>
      </c>
      <c r="C912" s="6" t="n">
        <v>1789642800</v>
      </c>
      <c r="D912" s="6" t="n">
        <v>1789671600</v>
      </c>
      <c r="E912" s="6" t="n">
        <v>30</v>
      </c>
      <c r="F912" s="6" t="n">
        <v>30</v>
      </c>
      <c r="G912" s="9" t="n">
        <f aca="false">IF(MIN(D912,Scenario!$B$12)&gt;MAX(C912,Scenario!$B$11),(MIN(D912,Scenario!$B$12)-MAX(C912,Scenario!$B$11))/60-IF(AND(C912&gt;=Scenario!$B$11,D912&lt;=Scenario!$B$12),E912,0),0)</f>
        <v>450</v>
      </c>
      <c r="H912" s="9" t="n">
        <f aca="false">(D912-C912)/60-E912</f>
        <v>450</v>
      </c>
    </row>
    <row r="913" customFormat="false" ht="15" hidden="false" customHeight="false" outlineLevel="0" collapsed="false">
      <c r="A913" s="6" t="s">
        <v>8816</v>
      </c>
      <c r="B913" s="6" t="s">
        <v>7890</v>
      </c>
      <c r="C913" s="6" t="n">
        <v>1789642800</v>
      </c>
      <c r="D913" s="6" t="n">
        <v>1789671600</v>
      </c>
      <c r="E913" s="6" t="n">
        <v>30</v>
      </c>
      <c r="F913" s="6" t="n">
        <v>30</v>
      </c>
      <c r="G913" s="9" t="n">
        <f aca="false">IF(MIN(D913,Scenario!$B$12)&gt;MAX(C913,Scenario!$B$11),(MIN(D913,Scenario!$B$12)-MAX(C913,Scenario!$B$11))/60-IF(AND(C913&gt;=Scenario!$B$11,D913&lt;=Scenario!$B$12),E913,0),0)</f>
        <v>450</v>
      </c>
      <c r="H913" s="9" t="n">
        <f aca="false">(D913-C913)/60-E913</f>
        <v>450</v>
      </c>
    </row>
    <row r="914" customFormat="false" ht="15" hidden="false" customHeight="false" outlineLevel="0" collapsed="false">
      <c r="A914" s="6" t="s">
        <v>8817</v>
      </c>
      <c r="B914" s="6" t="s">
        <v>7892</v>
      </c>
      <c r="C914" s="6" t="n">
        <v>1789642800</v>
      </c>
      <c r="D914" s="6" t="n">
        <v>1789671600</v>
      </c>
      <c r="E914" s="6" t="n">
        <v>30</v>
      </c>
      <c r="F914" s="6" t="n">
        <v>30</v>
      </c>
      <c r="G914" s="9" t="n">
        <f aca="false">IF(MIN(D914,Scenario!$B$12)&gt;MAX(C914,Scenario!$B$11),(MIN(D914,Scenario!$B$12)-MAX(C914,Scenario!$B$11))/60-IF(AND(C914&gt;=Scenario!$B$11,D914&lt;=Scenario!$B$12),E914,0),0)</f>
        <v>450</v>
      </c>
      <c r="H914" s="9" t="n">
        <f aca="false">(D914-C914)/60-E914</f>
        <v>450</v>
      </c>
    </row>
    <row r="915" customFormat="false" ht="15" hidden="false" customHeight="false" outlineLevel="0" collapsed="false">
      <c r="A915" s="6" t="s">
        <v>8818</v>
      </c>
      <c r="B915" s="6" t="s">
        <v>7899</v>
      </c>
      <c r="C915" s="6" t="n">
        <v>1789657200</v>
      </c>
      <c r="D915" s="6" t="n">
        <v>1789678800</v>
      </c>
      <c r="E915" s="6" t="n">
        <v>30</v>
      </c>
      <c r="F915" s="6" t="n">
        <v>30</v>
      </c>
      <c r="G915" s="9" t="n">
        <f aca="false">IF(MIN(D915,Scenario!$B$12)&gt;MAX(C915,Scenario!$B$11),(MIN(D915,Scenario!$B$12)-MAX(C915,Scenario!$B$11))/60-IF(AND(C915&gt;=Scenario!$B$11,D915&lt;=Scenario!$B$12),E915,0),0)</f>
        <v>330</v>
      </c>
      <c r="H915" s="9" t="n">
        <f aca="false">(D915-C915)/60-E915</f>
        <v>330</v>
      </c>
    </row>
    <row r="916" customFormat="false" ht="15" hidden="false" customHeight="false" outlineLevel="0" collapsed="false">
      <c r="A916" s="6" t="s">
        <v>8819</v>
      </c>
      <c r="B916" s="6" t="s">
        <v>7893</v>
      </c>
      <c r="C916" s="6" t="n">
        <v>1789657200</v>
      </c>
      <c r="D916" s="6" t="n">
        <v>1789686000</v>
      </c>
      <c r="E916" s="6" t="n">
        <v>30</v>
      </c>
      <c r="F916" s="6" t="n">
        <v>30</v>
      </c>
      <c r="G916" s="9" t="n">
        <f aca="false">IF(MIN(D916,Scenario!$B$12)&gt;MAX(C916,Scenario!$B$11),(MIN(D916,Scenario!$B$12)-MAX(C916,Scenario!$B$11))/60-IF(AND(C916&gt;=Scenario!$B$11,D916&lt;=Scenario!$B$12),E916,0),0)</f>
        <v>450</v>
      </c>
      <c r="H916" s="9" t="n">
        <f aca="false">(D916-C916)/60-E916</f>
        <v>450</v>
      </c>
    </row>
    <row r="917" customFormat="false" ht="15" hidden="false" customHeight="false" outlineLevel="0" collapsed="false">
      <c r="A917" s="6" t="s">
        <v>8820</v>
      </c>
      <c r="B917" s="6" t="s">
        <v>7895</v>
      </c>
      <c r="C917" s="6" t="n">
        <v>1789657200</v>
      </c>
      <c r="D917" s="6" t="n">
        <v>1789686000</v>
      </c>
      <c r="E917" s="6" t="n">
        <v>30</v>
      </c>
      <c r="F917" s="6" t="n">
        <v>30</v>
      </c>
      <c r="G917" s="9" t="n">
        <f aca="false">IF(MIN(D917,Scenario!$B$12)&gt;MAX(C917,Scenario!$B$11),(MIN(D917,Scenario!$B$12)-MAX(C917,Scenario!$B$11))/60-IF(AND(C917&gt;=Scenario!$B$11,D917&lt;=Scenario!$B$12),E917,0),0)</f>
        <v>450</v>
      </c>
      <c r="H917" s="9" t="n">
        <f aca="false">(D917-C917)/60-E917</f>
        <v>450</v>
      </c>
    </row>
    <row r="918" customFormat="false" ht="15" hidden="false" customHeight="false" outlineLevel="0" collapsed="false">
      <c r="A918" s="6" t="s">
        <v>8821</v>
      </c>
      <c r="B918" s="6" t="s">
        <v>7883</v>
      </c>
      <c r="C918" s="6" t="n">
        <v>1789707600</v>
      </c>
      <c r="D918" s="6" t="n">
        <v>1789736400</v>
      </c>
      <c r="E918" s="6" t="n">
        <v>30</v>
      </c>
      <c r="F918" s="6" t="n">
        <v>30</v>
      </c>
      <c r="G918" s="9" t="n">
        <f aca="false">IF(MIN(D918,Scenario!$B$12)&gt;MAX(C918,Scenario!$B$11),(MIN(D918,Scenario!$B$12)-MAX(C918,Scenario!$B$11))/60-IF(AND(C918&gt;=Scenario!$B$11,D918&lt;=Scenario!$B$12),E918,0),0)</f>
        <v>450</v>
      </c>
      <c r="H918" s="9" t="n">
        <f aca="false">(D918-C918)/60-E918</f>
        <v>450</v>
      </c>
    </row>
    <row r="919" customFormat="false" ht="15" hidden="false" customHeight="false" outlineLevel="0" collapsed="false">
      <c r="A919" s="6" t="s">
        <v>8822</v>
      </c>
      <c r="B919" s="6" t="s">
        <v>7884</v>
      </c>
      <c r="C919" s="6" t="n">
        <v>1789707600</v>
      </c>
      <c r="D919" s="6" t="n">
        <v>1789736400</v>
      </c>
      <c r="E919" s="6" t="n">
        <v>30</v>
      </c>
      <c r="F919" s="6" t="n">
        <v>30</v>
      </c>
      <c r="G919" s="9" t="n">
        <f aca="false">IF(MIN(D919,Scenario!$B$12)&gt;MAX(C919,Scenario!$B$11),(MIN(D919,Scenario!$B$12)-MAX(C919,Scenario!$B$11))/60-IF(AND(C919&gt;=Scenario!$B$11,D919&lt;=Scenario!$B$12),E919,0),0)</f>
        <v>450</v>
      </c>
      <c r="H919" s="9" t="n">
        <f aca="false">(D919-C919)/60-E919</f>
        <v>450</v>
      </c>
    </row>
    <row r="920" customFormat="false" ht="15" hidden="false" customHeight="false" outlineLevel="0" collapsed="false">
      <c r="A920" s="6" t="s">
        <v>8823</v>
      </c>
      <c r="B920" s="6" t="s">
        <v>7882</v>
      </c>
      <c r="C920" s="6" t="n">
        <v>1789707600</v>
      </c>
      <c r="D920" s="6" t="n">
        <v>1789736400</v>
      </c>
      <c r="E920" s="6" t="n">
        <v>30</v>
      </c>
      <c r="F920" s="6" t="n">
        <v>30</v>
      </c>
      <c r="G920" s="9" t="n">
        <f aca="false">IF(MIN(D920,Scenario!$B$12)&gt;MAX(C920,Scenario!$B$11),(MIN(D920,Scenario!$B$12)-MAX(C920,Scenario!$B$11))/60-IF(AND(C920&gt;=Scenario!$B$11,D920&lt;=Scenario!$B$12),E920,0),0)</f>
        <v>450</v>
      </c>
      <c r="H920" s="9" t="n">
        <f aca="false">(D920-C920)/60-E920</f>
        <v>450</v>
      </c>
    </row>
    <row r="921" customFormat="false" ht="15" hidden="false" customHeight="false" outlineLevel="0" collapsed="false">
      <c r="A921" s="6" t="s">
        <v>8824</v>
      </c>
      <c r="B921" s="6" t="s">
        <v>7898</v>
      </c>
      <c r="C921" s="6" t="n">
        <v>1789714800</v>
      </c>
      <c r="D921" s="6" t="n">
        <v>1789743600</v>
      </c>
      <c r="E921" s="6" t="n">
        <v>30</v>
      </c>
      <c r="F921" s="6" t="n">
        <v>30</v>
      </c>
      <c r="G921" s="9" t="n">
        <f aca="false">IF(MIN(D921,Scenario!$B$12)&gt;MAX(C921,Scenario!$B$11),(MIN(D921,Scenario!$B$12)-MAX(C921,Scenario!$B$11))/60-IF(AND(C921&gt;=Scenario!$B$11,D921&lt;=Scenario!$B$12),E921,0),0)</f>
        <v>450</v>
      </c>
      <c r="H921" s="9" t="n">
        <f aca="false">(D921-C921)/60-E921</f>
        <v>450</v>
      </c>
    </row>
    <row r="922" customFormat="false" ht="15" hidden="false" customHeight="false" outlineLevel="0" collapsed="false">
      <c r="A922" s="6" t="s">
        <v>8825</v>
      </c>
      <c r="B922" s="6" t="s">
        <v>7885</v>
      </c>
      <c r="C922" s="6" t="n">
        <v>1789714800</v>
      </c>
      <c r="D922" s="6" t="n">
        <v>1789743600</v>
      </c>
      <c r="E922" s="6" t="n">
        <v>30</v>
      </c>
      <c r="F922" s="6" t="n">
        <v>30</v>
      </c>
      <c r="G922" s="9" t="n">
        <f aca="false">IF(MIN(D922,Scenario!$B$12)&gt;MAX(C922,Scenario!$B$11),(MIN(D922,Scenario!$B$12)-MAX(C922,Scenario!$B$11))/60-IF(AND(C922&gt;=Scenario!$B$11,D922&lt;=Scenario!$B$12),E922,0),0)</f>
        <v>450</v>
      </c>
      <c r="H922" s="9" t="n">
        <f aca="false">(D922-C922)/60-E922</f>
        <v>450</v>
      </c>
    </row>
    <row r="923" customFormat="false" ht="15" hidden="false" customHeight="false" outlineLevel="0" collapsed="false">
      <c r="A923" s="6" t="s">
        <v>8826</v>
      </c>
      <c r="B923" s="6" t="s">
        <v>7887</v>
      </c>
      <c r="C923" s="6" t="n">
        <v>1789722000</v>
      </c>
      <c r="D923" s="6" t="n">
        <v>1789750800</v>
      </c>
      <c r="E923" s="6" t="n">
        <v>30</v>
      </c>
      <c r="F923" s="6" t="n">
        <v>30</v>
      </c>
      <c r="G923" s="9" t="n">
        <f aca="false">IF(MIN(D923,Scenario!$B$12)&gt;MAX(C923,Scenario!$B$11),(MIN(D923,Scenario!$B$12)-MAX(C923,Scenario!$B$11))/60-IF(AND(C923&gt;=Scenario!$B$11,D923&lt;=Scenario!$B$12),E923,0),0)</f>
        <v>450</v>
      </c>
      <c r="H923" s="9" t="n">
        <f aca="false">(D923-C923)/60-E923</f>
        <v>450</v>
      </c>
    </row>
    <row r="924" customFormat="false" ht="15" hidden="false" customHeight="false" outlineLevel="0" collapsed="false">
      <c r="A924" s="6" t="s">
        <v>8827</v>
      </c>
      <c r="B924" s="6" t="s">
        <v>7889</v>
      </c>
      <c r="C924" s="6" t="n">
        <v>1789722000</v>
      </c>
      <c r="D924" s="6" t="n">
        <v>1789750800</v>
      </c>
      <c r="E924" s="6" t="n">
        <v>30</v>
      </c>
      <c r="F924" s="6" t="n">
        <v>30</v>
      </c>
      <c r="G924" s="9" t="n">
        <f aca="false">IF(MIN(D924,Scenario!$B$12)&gt;MAX(C924,Scenario!$B$11),(MIN(D924,Scenario!$B$12)-MAX(C924,Scenario!$B$11))/60-IF(AND(C924&gt;=Scenario!$B$11,D924&lt;=Scenario!$B$12),E924,0),0)</f>
        <v>450</v>
      </c>
      <c r="H924" s="9" t="n">
        <f aca="false">(D924-C924)/60-E924</f>
        <v>450</v>
      </c>
    </row>
    <row r="925" customFormat="false" ht="15" hidden="false" customHeight="false" outlineLevel="0" collapsed="false">
      <c r="A925" s="6" t="s">
        <v>8828</v>
      </c>
      <c r="B925" s="6" t="s">
        <v>7891</v>
      </c>
      <c r="C925" s="6" t="n">
        <v>1789729200</v>
      </c>
      <c r="D925" s="6" t="n">
        <v>1789758000</v>
      </c>
      <c r="E925" s="6" t="n">
        <v>30</v>
      </c>
      <c r="F925" s="6" t="n">
        <v>30</v>
      </c>
      <c r="G925" s="9" t="n">
        <f aca="false">IF(MIN(D925,Scenario!$B$12)&gt;MAX(C925,Scenario!$B$11),(MIN(D925,Scenario!$B$12)-MAX(C925,Scenario!$B$11))/60-IF(AND(C925&gt;=Scenario!$B$11,D925&lt;=Scenario!$B$12),E925,0),0)</f>
        <v>450</v>
      </c>
      <c r="H925" s="9" t="n">
        <f aca="false">(D925-C925)/60-E925</f>
        <v>450</v>
      </c>
    </row>
    <row r="926" customFormat="false" ht="15" hidden="false" customHeight="false" outlineLevel="0" collapsed="false">
      <c r="A926" s="6" t="s">
        <v>8829</v>
      </c>
      <c r="B926" s="6" t="s">
        <v>7890</v>
      </c>
      <c r="C926" s="6" t="n">
        <v>1789729200</v>
      </c>
      <c r="D926" s="6" t="n">
        <v>1789758000</v>
      </c>
      <c r="E926" s="6" t="n">
        <v>30</v>
      </c>
      <c r="F926" s="6" t="n">
        <v>30</v>
      </c>
      <c r="G926" s="9" t="n">
        <f aca="false">IF(MIN(D926,Scenario!$B$12)&gt;MAX(C926,Scenario!$B$11),(MIN(D926,Scenario!$B$12)-MAX(C926,Scenario!$B$11))/60-IF(AND(C926&gt;=Scenario!$B$11,D926&lt;=Scenario!$B$12),E926,0),0)</f>
        <v>450</v>
      </c>
      <c r="H926" s="9" t="n">
        <f aca="false">(D926-C926)/60-E926</f>
        <v>450</v>
      </c>
    </row>
    <row r="927" customFormat="false" ht="15" hidden="false" customHeight="false" outlineLevel="0" collapsed="false">
      <c r="A927" s="6" t="s">
        <v>8830</v>
      </c>
      <c r="B927" s="6" t="s">
        <v>7892</v>
      </c>
      <c r="C927" s="6" t="n">
        <v>1789729200</v>
      </c>
      <c r="D927" s="6" t="n">
        <v>1789758000</v>
      </c>
      <c r="E927" s="6" t="n">
        <v>30</v>
      </c>
      <c r="F927" s="6" t="n">
        <v>30</v>
      </c>
      <c r="G927" s="9" t="n">
        <f aca="false">IF(MIN(D927,Scenario!$B$12)&gt;MAX(C927,Scenario!$B$11),(MIN(D927,Scenario!$B$12)-MAX(C927,Scenario!$B$11))/60-IF(AND(C927&gt;=Scenario!$B$11,D927&lt;=Scenario!$B$12),E927,0),0)</f>
        <v>450</v>
      </c>
      <c r="H927" s="9" t="n">
        <f aca="false">(D927-C927)/60-E927</f>
        <v>450</v>
      </c>
    </row>
    <row r="928" customFormat="false" ht="15" hidden="false" customHeight="false" outlineLevel="0" collapsed="false">
      <c r="A928" s="6" t="s">
        <v>8831</v>
      </c>
      <c r="B928" s="6" t="s">
        <v>7899</v>
      </c>
      <c r="C928" s="6" t="n">
        <v>1789743600</v>
      </c>
      <c r="D928" s="6" t="n">
        <v>1789765200</v>
      </c>
      <c r="E928" s="6" t="n">
        <v>30</v>
      </c>
      <c r="F928" s="6" t="n">
        <v>30</v>
      </c>
      <c r="G928" s="9" t="n">
        <f aca="false">IF(MIN(D928,Scenario!$B$12)&gt;MAX(C928,Scenario!$B$11),(MIN(D928,Scenario!$B$12)-MAX(C928,Scenario!$B$11))/60-IF(AND(C928&gt;=Scenario!$B$11,D928&lt;=Scenario!$B$12),E928,0),0)</f>
        <v>330</v>
      </c>
      <c r="H928" s="9" t="n">
        <f aca="false">(D928-C928)/60-E928</f>
        <v>330</v>
      </c>
    </row>
    <row r="929" customFormat="false" ht="15" hidden="false" customHeight="false" outlineLevel="0" collapsed="false">
      <c r="A929" s="6" t="s">
        <v>8832</v>
      </c>
      <c r="B929" s="6" t="s">
        <v>7893</v>
      </c>
      <c r="C929" s="6" t="n">
        <v>1789743600</v>
      </c>
      <c r="D929" s="6" t="n">
        <v>1789772400</v>
      </c>
      <c r="E929" s="6" t="n">
        <v>30</v>
      </c>
      <c r="F929" s="6" t="n">
        <v>30</v>
      </c>
      <c r="G929" s="9" t="n">
        <f aca="false">IF(MIN(D929,Scenario!$B$12)&gt;MAX(C929,Scenario!$B$11),(MIN(D929,Scenario!$B$12)-MAX(C929,Scenario!$B$11))/60-IF(AND(C929&gt;=Scenario!$B$11,D929&lt;=Scenario!$B$12),E929,0),0)</f>
        <v>450</v>
      </c>
      <c r="H929" s="9" t="n">
        <f aca="false">(D929-C929)/60-E929</f>
        <v>450</v>
      </c>
    </row>
    <row r="930" customFormat="false" ht="15" hidden="false" customHeight="false" outlineLevel="0" collapsed="false">
      <c r="A930" s="6" t="s">
        <v>8833</v>
      </c>
      <c r="B930" s="6" t="s">
        <v>7895</v>
      </c>
      <c r="C930" s="6" t="n">
        <v>1789743600</v>
      </c>
      <c r="D930" s="6" t="n">
        <v>1789772400</v>
      </c>
      <c r="E930" s="6" t="n">
        <v>30</v>
      </c>
      <c r="F930" s="6" t="n">
        <v>30</v>
      </c>
      <c r="G930" s="9" t="n">
        <f aca="false">IF(MIN(D930,Scenario!$B$12)&gt;MAX(C930,Scenario!$B$11),(MIN(D930,Scenario!$B$12)-MAX(C930,Scenario!$B$11))/60-IF(AND(C930&gt;=Scenario!$B$11,D930&lt;=Scenario!$B$12),E930,0),0)</f>
        <v>450</v>
      </c>
      <c r="H930" s="9" t="n">
        <f aca="false">(D930-C930)/60-E930</f>
        <v>450</v>
      </c>
    </row>
    <row r="931" customFormat="false" ht="15" hidden="false" customHeight="false" outlineLevel="0" collapsed="false">
      <c r="A931" s="6" t="s">
        <v>8834</v>
      </c>
      <c r="B931" s="6" t="s">
        <v>7898</v>
      </c>
      <c r="C931" s="6" t="n">
        <v>1789801200</v>
      </c>
      <c r="D931" s="6" t="n">
        <v>1789830000</v>
      </c>
      <c r="E931" s="6" t="n">
        <v>30</v>
      </c>
      <c r="F931" s="6" t="n">
        <v>30</v>
      </c>
      <c r="G931" s="9" t="n">
        <f aca="false">IF(MIN(D931,Scenario!$B$12)&gt;MAX(C931,Scenario!$B$11),(MIN(D931,Scenario!$B$12)-MAX(C931,Scenario!$B$11))/60-IF(AND(C931&gt;=Scenario!$B$11,D931&lt;=Scenario!$B$12),E931,0),0)</f>
        <v>450</v>
      </c>
      <c r="H931" s="9" t="n">
        <f aca="false">(D931-C931)/60-E931</f>
        <v>450</v>
      </c>
    </row>
    <row r="932" customFormat="false" ht="15" hidden="false" customHeight="false" outlineLevel="0" collapsed="false">
      <c r="A932" s="6" t="s">
        <v>8835</v>
      </c>
      <c r="B932" s="6" t="s">
        <v>7894</v>
      </c>
      <c r="C932" s="6" t="n">
        <v>1789822800</v>
      </c>
      <c r="D932" s="6" t="n">
        <v>1789851600</v>
      </c>
      <c r="E932" s="6" t="n">
        <v>30</v>
      </c>
      <c r="F932" s="6" t="n">
        <v>30</v>
      </c>
      <c r="G932" s="9" t="n">
        <f aca="false">IF(MIN(D932,Scenario!$B$12)&gt;MAX(C932,Scenario!$B$11),(MIN(D932,Scenario!$B$12)-MAX(C932,Scenario!$B$11))/60-IF(AND(C932&gt;=Scenario!$B$11,D932&lt;=Scenario!$B$12),E932,0),0)</f>
        <v>450</v>
      </c>
      <c r="H932" s="9" t="n">
        <f aca="false">(D932-C932)/60-E932</f>
        <v>450</v>
      </c>
    </row>
    <row r="933" customFormat="false" ht="15" hidden="false" customHeight="false" outlineLevel="0" collapsed="false">
      <c r="A933" s="6" t="s">
        <v>8836</v>
      </c>
      <c r="B933" s="6" t="s">
        <v>7896</v>
      </c>
      <c r="C933" s="6" t="n">
        <v>1789851600</v>
      </c>
      <c r="D933" s="6" t="n">
        <v>1789880400</v>
      </c>
      <c r="E933" s="6" t="n">
        <v>30</v>
      </c>
      <c r="F933" s="6" t="n">
        <v>30</v>
      </c>
      <c r="G933" s="9" t="n">
        <f aca="false">IF(MIN(D933,Scenario!$B$12)&gt;MAX(C933,Scenario!$B$11),(MIN(D933,Scenario!$B$12)-MAX(C933,Scenario!$B$11))/60-IF(AND(C933&gt;=Scenario!$B$11,D933&lt;=Scenario!$B$12),E933,0),0)</f>
        <v>450</v>
      </c>
      <c r="H933" s="9" t="n">
        <f aca="false">(D933-C933)/60-E933</f>
        <v>450</v>
      </c>
    </row>
    <row r="934" customFormat="false" ht="15" hidden="false" customHeight="false" outlineLevel="0" collapsed="false">
      <c r="A934" s="6" t="s">
        <v>8837</v>
      </c>
      <c r="B934" s="6" t="s">
        <v>7897</v>
      </c>
      <c r="C934" s="6" t="n">
        <v>1789851600</v>
      </c>
      <c r="D934" s="6" t="n">
        <v>1789880400</v>
      </c>
      <c r="E934" s="6" t="n">
        <v>30</v>
      </c>
      <c r="F934" s="6" t="n">
        <v>30</v>
      </c>
      <c r="G934" s="9" t="n">
        <f aca="false">IF(MIN(D934,Scenario!$B$12)&gt;MAX(C934,Scenario!$B$11),(MIN(D934,Scenario!$B$12)-MAX(C934,Scenario!$B$11))/60-IF(AND(C934&gt;=Scenario!$B$11,D934&lt;=Scenario!$B$12),E934,0),0)</f>
        <v>450</v>
      </c>
      <c r="H934" s="9" t="n">
        <f aca="false">(D934-C934)/60-E934</f>
        <v>450</v>
      </c>
    </row>
    <row r="935" customFormat="false" ht="15" hidden="false" customHeight="false" outlineLevel="0" collapsed="false">
      <c r="A935" s="6" t="s">
        <v>8838</v>
      </c>
      <c r="B935" s="6" t="s">
        <v>7886</v>
      </c>
      <c r="C935" s="6" t="n">
        <v>1789887600</v>
      </c>
      <c r="D935" s="6" t="n">
        <v>1789916400</v>
      </c>
      <c r="E935" s="6" t="n">
        <v>30</v>
      </c>
      <c r="F935" s="6" t="n">
        <v>30</v>
      </c>
      <c r="G935" s="9" t="n">
        <f aca="false">IF(MIN(D935,Scenario!$B$12)&gt;MAX(C935,Scenario!$B$11),(MIN(D935,Scenario!$B$12)-MAX(C935,Scenario!$B$11))/60-IF(AND(C935&gt;=Scenario!$B$11,D935&lt;=Scenario!$B$12),E935,0),0)</f>
        <v>450</v>
      </c>
      <c r="H935" s="9" t="n">
        <f aca="false">(D935-C935)/60-E935</f>
        <v>450</v>
      </c>
    </row>
    <row r="936" customFormat="false" ht="15" hidden="false" customHeight="false" outlineLevel="0" collapsed="false">
      <c r="A936" s="6" t="s">
        <v>8839</v>
      </c>
      <c r="B936" s="6" t="s">
        <v>7894</v>
      </c>
      <c r="C936" s="6" t="n">
        <v>1789909200</v>
      </c>
      <c r="D936" s="6" t="n">
        <v>1789938000</v>
      </c>
      <c r="E936" s="6" t="n">
        <v>30</v>
      </c>
      <c r="F936" s="6" t="n">
        <v>30</v>
      </c>
      <c r="G936" s="9" t="n">
        <f aca="false">IF(MIN(D936,Scenario!$B$12)&gt;MAX(C936,Scenario!$B$11),(MIN(D936,Scenario!$B$12)-MAX(C936,Scenario!$B$11))/60-IF(AND(C936&gt;=Scenario!$B$11,D936&lt;=Scenario!$B$12),E936,0),0)</f>
        <v>450</v>
      </c>
      <c r="H936" s="9" t="n">
        <f aca="false">(D936-C936)/60-E936</f>
        <v>450</v>
      </c>
    </row>
    <row r="937" customFormat="false" ht="15" hidden="false" customHeight="false" outlineLevel="0" collapsed="false">
      <c r="A937" s="6" t="s">
        <v>8840</v>
      </c>
      <c r="B937" s="6" t="s">
        <v>7896</v>
      </c>
      <c r="C937" s="6" t="n">
        <v>1789938000</v>
      </c>
      <c r="D937" s="6" t="n">
        <v>1789966800</v>
      </c>
      <c r="E937" s="6" t="n">
        <v>30</v>
      </c>
      <c r="F937" s="6" t="n">
        <v>30</v>
      </c>
      <c r="G937" s="9" t="n">
        <f aca="false">IF(MIN(D937,Scenario!$B$12)&gt;MAX(C937,Scenario!$B$11),(MIN(D937,Scenario!$B$12)-MAX(C937,Scenario!$B$11))/60-IF(AND(C937&gt;=Scenario!$B$11,D937&lt;=Scenario!$B$12),E937,0),0)</f>
        <v>450</v>
      </c>
      <c r="H937" s="9" t="n">
        <f aca="false">(D937-C937)/60-E937</f>
        <v>450</v>
      </c>
    </row>
    <row r="938" customFormat="false" ht="15" hidden="false" customHeight="false" outlineLevel="0" collapsed="false">
      <c r="A938" s="6" t="s">
        <v>8841</v>
      </c>
      <c r="B938" s="6" t="s">
        <v>7897</v>
      </c>
      <c r="C938" s="6" t="n">
        <v>1789938000</v>
      </c>
      <c r="D938" s="6" t="n">
        <v>1789966800</v>
      </c>
      <c r="E938" s="6" t="n">
        <v>30</v>
      </c>
      <c r="F938" s="6" t="n">
        <v>30</v>
      </c>
      <c r="G938" s="9" t="n">
        <f aca="false">IF(MIN(D938,Scenario!$B$12)&gt;MAX(C938,Scenario!$B$11),(MIN(D938,Scenario!$B$12)-MAX(C938,Scenario!$B$11))/60-IF(AND(C938&gt;=Scenario!$B$11,D938&lt;=Scenario!$B$12),E938,0),0)</f>
        <v>450</v>
      </c>
      <c r="H938" s="9" t="n">
        <f aca="false">(D938-C938)/60-E938</f>
        <v>450</v>
      </c>
    </row>
    <row r="939" customFormat="false" ht="15" hidden="false" customHeight="false" outlineLevel="0" collapsed="false">
      <c r="A939" s="6" t="s">
        <v>8842</v>
      </c>
      <c r="B939" s="6" t="s">
        <v>7883</v>
      </c>
      <c r="C939" s="6" t="n">
        <v>1789966800</v>
      </c>
      <c r="D939" s="6" t="n">
        <v>1789995600</v>
      </c>
      <c r="E939" s="6" t="n">
        <v>30</v>
      </c>
      <c r="F939" s="6" t="n">
        <v>30</v>
      </c>
      <c r="G939" s="9" t="n">
        <f aca="false">IF(MIN(D939,Scenario!$B$12)&gt;MAX(C939,Scenario!$B$11),(MIN(D939,Scenario!$B$12)-MAX(C939,Scenario!$B$11))/60-IF(AND(C939&gt;=Scenario!$B$11,D939&lt;=Scenario!$B$12),E939,0),0)</f>
        <v>450</v>
      </c>
      <c r="H939" s="9" t="n">
        <f aca="false">(D939-C939)/60-E939</f>
        <v>450</v>
      </c>
    </row>
    <row r="940" customFormat="false" ht="15" hidden="false" customHeight="false" outlineLevel="0" collapsed="false">
      <c r="A940" s="6" t="s">
        <v>8843</v>
      </c>
      <c r="B940" s="6" t="s">
        <v>7884</v>
      </c>
      <c r="C940" s="6" t="n">
        <v>1789966800</v>
      </c>
      <c r="D940" s="6" t="n">
        <v>1789995600</v>
      </c>
      <c r="E940" s="6" t="n">
        <v>30</v>
      </c>
      <c r="F940" s="6" t="n">
        <v>30</v>
      </c>
      <c r="G940" s="9" t="n">
        <f aca="false">IF(MIN(D940,Scenario!$B$12)&gt;MAX(C940,Scenario!$B$11),(MIN(D940,Scenario!$B$12)-MAX(C940,Scenario!$B$11))/60-IF(AND(C940&gt;=Scenario!$B$11,D940&lt;=Scenario!$B$12),E940,0),0)</f>
        <v>450</v>
      </c>
      <c r="H940" s="9" t="n">
        <f aca="false">(D940-C940)/60-E940</f>
        <v>450</v>
      </c>
    </row>
    <row r="941" customFormat="false" ht="15" hidden="false" customHeight="false" outlineLevel="0" collapsed="false">
      <c r="A941" s="6" t="s">
        <v>8844</v>
      </c>
      <c r="B941" s="6" t="s">
        <v>7882</v>
      </c>
      <c r="C941" s="6" t="n">
        <v>1789966800</v>
      </c>
      <c r="D941" s="6" t="n">
        <v>1789995600</v>
      </c>
      <c r="E941" s="6" t="n">
        <v>30</v>
      </c>
      <c r="F941" s="6" t="n">
        <v>30</v>
      </c>
      <c r="G941" s="9" t="n">
        <f aca="false">IF(MIN(D941,Scenario!$B$12)&gt;MAX(C941,Scenario!$B$11),(MIN(D941,Scenario!$B$12)-MAX(C941,Scenario!$B$11))/60-IF(AND(C941&gt;=Scenario!$B$11,D941&lt;=Scenario!$B$12),E941,0),0)</f>
        <v>450</v>
      </c>
      <c r="H941" s="9" t="n">
        <f aca="false">(D941-C941)/60-E941</f>
        <v>450</v>
      </c>
    </row>
    <row r="942" customFormat="false" ht="15" hidden="false" customHeight="false" outlineLevel="0" collapsed="false">
      <c r="A942" s="6" t="s">
        <v>8845</v>
      </c>
      <c r="B942" s="6" t="s">
        <v>7885</v>
      </c>
      <c r="C942" s="6" t="n">
        <v>1789974000</v>
      </c>
      <c r="D942" s="6" t="n">
        <v>1790002800</v>
      </c>
      <c r="E942" s="6" t="n">
        <v>30</v>
      </c>
      <c r="F942" s="6" t="n">
        <v>30</v>
      </c>
      <c r="G942" s="9" t="n">
        <f aca="false">IF(MIN(D942,Scenario!$B$12)&gt;MAX(C942,Scenario!$B$11),(MIN(D942,Scenario!$B$12)-MAX(C942,Scenario!$B$11))/60-IF(AND(C942&gt;=Scenario!$B$11,D942&lt;=Scenario!$B$12),E942,0),0)</f>
        <v>450</v>
      </c>
      <c r="H942" s="9" t="n">
        <f aca="false">(D942-C942)/60-E942</f>
        <v>450</v>
      </c>
    </row>
    <row r="943" customFormat="false" ht="15" hidden="false" customHeight="false" outlineLevel="0" collapsed="false">
      <c r="A943" s="6" t="s">
        <v>8846</v>
      </c>
      <c r="B943" s="6" t="s">
        <v>7886</v>
      </c>
      <c r="C943" s="6" t="n">
        <v>1789974000</v>
      </c>
      <c r="D943" s="6" t="n">
        <v>1790002800</v>
      </c>
      <c r="E943" s="6" t="n">
        <v>30</v>
      </c>
      <c r="F943" s="6" t="n">
        <v>30</v>
      </c>
      <c r="G943" s="9" t="n">
        <f aca="false">IF(MIN(D943,Scenario!$B$12)&gt;MAX(C943,Scenario!$B$11),(MIN(D943,Scenario!$B$12)-MAX(C943,Scenario!$B$11))/60-IF(AND(C943&gt;=Scenario!$B$11,D943&lt;=Scenario!$B$12),E943,0),0)</f>
        <v>450</v>
      </c>
      <c r="H943" s="9" t="n">
        <f aca="false">(D943-C943)/60-E943</f>
        <v>450</v>
      </c>
    </row>
    <row r="944" customFormat="false" ht="15" hidden="false" customHeight="false" outlineLevel="0" collapsed="false">
      <c r="A944" s="6" t="s">
        <v>8847</v>
      </c>
      <c r="B944" s="6" t="s">
        <v>7888</v>
      </c>
      <c r="C944" s="6" t="n">
        <v>1789974000</v>
      </c>
      <c r="D944" s="6" t="n">
        <v>1789995600</v>
      </c>
      <c r="E944" s="6" t="n">
        <v>30</v>
      </c>
      <c r="F944" s="6" t="n">
        <v>30</v>
      </c>
      <c r="G944" s="9" t="n">
        <f aca="false">IF(MIN(D944,Scenario!$B$12)&gt;MAX(C944,Scenario!$B$11),(MIN(D944,Scenario!$B$12)-MAX(C944,Scenario!$B$11))/60-IF(AND(C944&gt;=Scenario!$B$11,D944&lt;=Scenario!$B$12),E944,0),0)</f>
        <v>330</v>
      </c>
      <c r="H944" s="9" t="n">
        <f aca="false">(D944-C944)/60-E944</f>
        <v>330</v>
      </c>
    </row>
    <row r="945" customFormat="false" ht="15" hidden="false" customHeight="false" outlineLevel="0" collapsed="false">
      <c r="A945" s="6" t="s">
        <v>8848</v>
      </c>
      <c r="B945" s="6" t="s">
        <v>7887</v>
      </c>
      <c r="C945" s="6" t="n">
        <v>1789981200</v>
      </c>
      <c r="D945" s="6" t="n">
        <v>1790010000</v>
      </c>
      <c r="E945" s="6" t="n">
        <v>30</v>
      </c>
      <c r="F945" s="6" t="n">
        <v>30</v>
      </c>
      <c r="G945" s="9" t="n">
        <f aca="false">IF(MIN(D945,Scenario!$B$12)&gt;MAX(C945,Scenario!$B$11),(MIN(D945,Scenario!$B$12)-MAX(C945,Scenario!$B$11))/60-IF(AND(C945&gt;=Scenario!$B$11,D945&lt;=Scenario!$B$12),E945,0),0)</f>
        <v>450</v>
      </c>
      <c r="H945" s="9" t="n">
        <f aca="false">(D945-C945)/60-E945</f>
        <v>450</v>
      </c>
    </row>
    <row r="946" customFormat="false" ht="15" hidden="false" customHeight="false" outlineLevel="0" collapsed="false">
      <c r="A946" s="6" t="s">
        <v>8849</v>
      </c>
      <c r="B946" s="6" t="s">
        <v>7889</v>
      </c>
      <c r="C946" s="6" t="n">
        <v>1789981200</v>
      </c>
      <c r="D946" s="6" t="n">
        <v>1790010000</v>
      </c>
      <c r="E946" s="6" t="n">
        <v>30</v>
      </c>
      <c r="F946" s="6" t="n">
        <v>30</v>
      </c>
      <c r="G946" s="9" t="n">
        <f aca="false">IF(MIN(D946,Scenario!$B$12)&gt;MAX(C946,Scenario!$B$11),(MIN(D946,Scenario!$B$12)-MAX(C946,Scenario!$B$11))/60-IF(AND(C946&gt;=Scenario!$B$11,D946&lt;=Scenario!$B$12),E946,0),0)</f>
        <v>450</v>
      </c>
      <c r="H946" s="9" t="n">
        <f aca="false">(D946-C946)/60-E946</f>
        <v>450</v>
      </c>
    </row>
    <row r="947" customFormat="false" ht="15" hidden="false" customHeight="false" outlineLevel="0" collapsed="false">
      <c r="A947" s="6" t="s">
        <v>8850</v>
      </c>
      <c r="B947" s="6" t="s">
        <v>7891</v>
      </c>
      <c r="C947" s="6" t="n">
        <v>1789988400</v>
      </c>
      <c r="D947" s="6" t="n">
        <v>1790017200</v>
      </c>
      <c r="E947" s="6" t="n">
        <v>30</v>
      </c>
      <c r="F947" s="6" t="n">
        <v>30</v>
      </c>
      <c r="G947" s="9" t="n">
        <f aca="false">IF(MIN(D947,Scenario!$B$12)&gt;MAX(C947,Scenario!$B$11),(MIN(D947,Scenario!$B$12)-MAX(C947,Scenario!$B$11))/60-IF(AND(C947&gt;=Scenario!$B$11,D947&lt;=Scenario!$B$12),E947,0),0)</f>
        <v>450</v>
      </c>
      <c r="H947" s="9" t="n">
        <f aca="false">(D947-C947)/60-E947</f>
        <v>450</v>
      </c>
    </row>
    <row r="948" customFormat="false" ht="15" hidden="false" customHeight="false" outlineLevel="0" collapsed="false">
      <c r="A948" s="6" t="s">
        <v>8851</v>
      </c>
      <c r="B948" s="6" t="s">
        <v>7890</v>
      </c>
      <c r="C948" s="6" t="n">
        <v>1789988400</v>
      </c>
      <c r="D948" s="6" t="n">
        <v>1790017200</v>
      </c>
      <c r="E948" s="6" t="n">
        <v>30</v>
      </c>
      <c r="F948" s="6" t="n">
        <v>30</v>
      </c>
      <c r="G948" s="9" t="n">
        <f aca="false">IF(MIN(D948,Scenario!$B$12)&gt;MAX(C948,Scenario!$B$11),(MIN(D948,Scenario!$B$12)-MAX(C948,Scenario!$B$11))/60-IF(AND(C948&gt;=Scenario!$B$11,D948&lt;=Scenario!$B$12),E948,0),0)</f>
        <v>450</v>
      </c>
      <c r="H948" s="9" t="n">
        <f aca="false">(D948-C948)/60-E948</f>
        <v>450</v>
      </c>
    </row>
    <row r="949" customFormat="false" ht="15" hidden="false" customHeight="false" outlineLevel="0" collapsed="false">
      <c r="A949" s="6" t="s">
        <v>8852</v>
      </c>
      <c r="B949" s="6" t="s">
        <v>7892</v>
      </c>
      <c r="C949" s="6" t="n">
        <v>1789988400</v>
      </c>
      <c r="D949" s="6" t="n">
        <v>1790017200</v>
      </c>
      <c r="E949" s="6" t="n">
        <v>30</v>
      </c>
      <c r="F949" s="6" t="n">
        <v>30</v>
      </c>
      <c r="G949" s="9" t="n">
        <f aca="false">IF(MIN(D949,Scenario!$B$12)&gt;MAX(C949,Scenario!$B$11),(MIN(D949,Scenario!$B$12)-MAX(C949,Scenario!$B$11))/60-IF(AND(C949&gt;=Scenario!$B$11,D949&lt;=Scenario!$B$12),E949,0),0)</f>
        <v>450</v>
      </c>
      <c r="H949" s="9" t="n">
        <f aca="false">(D949-C949)/60-E949</f>
        <v>450</v>
      </c>
    </row>
    <row r="950" customFormat="false" ht="15" hidden="false" customHeight="false" outlineLevel="0" collapsed="false">
      <c r="A950" s="6" t="s">
        <v>8853</v>
      </c>
      <c r="B950" s="6" t="s">
        <v>7893</v>
      </c>
      <c r="C950" s="6" t="n">
        <v>1790002800</v>
      </c>
      <c r="D950" s="6" t="n">
        <v>1790031600</v>
      </c>
      <c r="E950" s="6" t="n">
        <v>30</v>
      </c>
      <c r="F950" s="6" t="n">
        <v>30</v>
      </c>
      <c r="G950" s="9" t="n">
        <f aca="false">IF(MIN(D950,Scenario!$B$12)&gt;MAX(C950,Scenario!$B$11),(MIN(D950,Scenario!$B$12)-MAX(C950,Scenario!$B$11))/60-IF(AND(C950&gt;=Scenario!$B$11,D950&lt;=Scenario!$B$12),E950,0),0)</f>
        <v>450</v>
      </c>
      <c r="H950" s="9" t="n">
        <f aca="false">(D950-C950)/60-E950</f>
        <v>450</v>
      </c>
    </row>
    <row r="951" customFormat="false" ht="15" hidden="false" customHeight="false" outlineLevel="0" collapsed="false">
      <c r="A951" s="6" t="s">
        <v>8854</v>
      </c>
      <c r="B951" s="6" t="s">
        <v>7895</v>
      </c>
      <c r="C951" s="6" t="n">
        <v>1790002800</v>
      </c>
      <c r="D951" s="6" t="n">
        <v>1790031600</v>
      </c>
      <c r="E951" s="6" t="n">
        <v>30</v>
      </c>
      <c r="F951" s="6" t="n">
        <v>30</v>
      </c>
      <c r="G951" s="9" t="n">
        <f aca="false">IF(MIN(D951,Scenario!$B$12)&gt;MAX(C951,Scenario!$B$11),(MIN(D951,Scenario!$B$12)-MAX(C951,Scenario!$B$11))/60-IF(AND(C951&gt;=Scenario!$B$11,D951&lt;=Scenario!$B$12),E951,0),0)</f>
        <v>450</v>
      </c>
      <c r="H951" s="9" t="n">
        <f aca="false">(D951-C951)/60-E951</f>
        <v>450</v>
      </c>
    </row>
    <row r="952" customFormat="false" ht="15" hidden="false" customHeight="false" outlineLevel="0" collapsed="false">
      <c r="A952" s="6" t="s">
        <v>8855</v>
      </c>
      <c r="B952" s="6" t="s">
        <v>7894</v>
      </c>
      <c r="C952" s="6" t="n">
        <v>1790002800</v>
      </c>
      <c r="D952" s="6" t="n">
        <v>1790031600</v>
      </c>
      <c r="E952" s="6" t="n">
        <v>30</v>
      </c>
      <c r="F952" s="6" t="n">
        <v>30</v>
      </c>
      <c r="G952" s="9" t="n">
        <f aca="false">IF(MIN(D952,Scenario!$B$12)&gt;MAX(C952,Scenario!$B$11),(MIN(D952,Scenario!$B$12)-MAX(C952,Scenario!$B$11))/60-IF(AND(C952&gt;=Scenario!$B$11,D952&lt;=Scenario!$B$12),E952,0),0)</f>
        <v>450</v>
      </c>
      <c r="H952" s="9" t="n">
        <f aca="false">(D952-C952)/60-E952</f>
        <v>450</v>
      </c>
    </row>
    <row r="953" customFormat="false" ht="15" hidden="false" customHeight="false" outlineLevel="0" collapsed="false">
      <c r="A953" s="6" t="s">
        <v>8856</v>
      </c>
      <c r="B953" s="6" t="s">
        <v>7896</v>
      </c>
      <c r="C953" s="6" t="n">
        <v>1790010000</v>
      </c>
      <c r="D953" s="6" t="n">
        <v>1790038800</v>
      </c>
      <c r="E953" s="6" t="n">
        <v>30</v>
      </c>
      <c r="F953" s="6" t="n">
        <v>30</v>
      </c>
      <c r="G953" s="9" t="n">
        <f aca="false">IF(MIN(D953,Scenario!$B$12)&gt;MAX(C953,Scenario!$B$11),(MIN(D953,Scenario!$B$12)-MAX(C953,Scenario!$B$11))/60-IF(AND(C953&gt;=Scenario!$B$11,D953&lt;=Scenario!$B$12),E953,0),0)</f>
        <v>450</v>
      </c>
      <c r="H953" s="9" t="n">
        <f aca="false">(D953-C953)/60-E953</f>
        <v>450</v>
      </c>
    </row>
    <row r="954" customFormat="false" ht="15" hidden="false" customHeight="false" outlineLevel="0" collapsed="false">
      <c r="A954" s="6" t="s">
        <v>8857</v>
      </c>
      <c r="B954" s="6" t="s">
        <v>7897</v>
      </c>
      <c r="C954" s="6" t="n">
        <v>1790010000</v>
      </c>
      <c r="D954" s="6" t="n">
        <v>1790038800</v>
      </c>
      <c r="E954" s="6" t="n">
        <v>30</v>
      </c>
      <c r="F954" s="6" t="n">
        <v>30</v>
      </c>
      <c r="G954" s="9" t="n">
        <f aca="false">IF(MIN(D954,Scenario!$B$12)&gt;MAX(C954,Scenario!$B$11),(MIN(D954,Scenario!$B$12)-MAX(C954,Scenario!$B$11))/60-IF(AND(C954&gt;=Scenario!$B$11,D954&lt;=Scenario!$B$12),E954,0),0)</f>
        <v>450</v>
      </c>
      <c r="H954" s="9" t="n">
        <f aca="false">(D954-C954)/60-E954</f>
        <v>450</v>
      </c>
    </row>
    <row r="955" customFormat="false" ht="15" hidden="false" customHeight="false" outlineLevel="0" collapsed="false">
      <c r="A955" s="6" t="s">
        <v>8858</v>
      </c>
      <c r="B955" s="6" t="s">
        <v>7883</v>
      </c>
      <c r="C955" s="6" t="n">
        <v>1790053200</v>
      </c>
      <c r="D955" s="6" t="n">
        <v>1790082000</v>
      </c>
      <c r="E955" s="6" t="n">
        <v>30</v>
      </c>
      <c r="F955" s="6" t="n">
        <v>30</v>
      </c>
      <c r="G955" s="9" t="n">
        <f aca="false">IF(MIN(D955,Scenario!$B$12)&gt;MAX(C955,Scenario!$B$11),(MIN(D955,Scenario!$B$12)-MAX(C955,Scenario!$B$11))/60-IF(AND(C955&gt;=Scenario!$B$11,D955&lt;=Scenario!$B$12),E955,0),0)</f>
        <v>450</v>
      </c>
      <c r="H955" s="9" t="n">
        <f aca="false">(D955-C955)/60-E955</f>
        <v>450</v>
      </c>
    </row>
    <row r="956" customFormat="false" ht="15" hidden="false" customHeight="false" outlineLevel="0" collapsed="false">
      <c r="A956" s="6" t="s">
        <v>8859</v>
      </c>
      <c r="B956" s="6" t="s">
        <v>7884</v>
      </c>
      <c r="C956" s="6" t="n">
        <v>1790053200</v>
      </c>
      <c r="D956" s="6" t="n">
        <v>1790082000</v>
      </c>
      <c r="E956" s="6" t="n">
        <v>30</v>
      </c>
      <c r="F956" s="6" t="n">
        <v>30</v>
      </c>
      <c r="G956" s="9" t="n">
        <f aca="false">IF(MIN(D956,Scenario!$B$12)&gt;MAX(C956,Scenario!$B$11),(MIN(D956,Scenario!$B$12)-MAX(C956,Scenario!$B$11))/60-IF(AND(C956&gt;=Scenario!$B$11,D956&lt;=Scenario!$B$12),E956,0),0)</f>
        <v>450</v>
      </c>
      <c r="H956" s="9" t="n">
        <f aca="false">(D956-C956)/60-E956</f>
        <v>450</v>
      </c>
    </row>
    <row r="957" customFormat="false" ht="15" hidden="false" customHeight="false" outlineLevel="0" collapsed="false">
      <c r="A957" s="6" t="s">
        <v>8860</v>
      </c>
      <c r="B957" s="6" t="s">
        <v>7882</v>
      </c>
      <c r="C957" s="6" t="n">
        <v>1790053200</v>
      </c>
      <c r="D957" s="6" t="n">
        <v>1790082000</v>
      </c>
      <c r="E957" s="6" t="n">
        <v>30</v>
      </c>
      <c r="F957" s="6" t="n">
        <v>30</v>
      </c>
      <c r="G957" s="9" t="n">
        <f aca="false">IF(MIN(D957,Scenario!$B$12)&gt;MAX(C957,Scenario!$B$11),(MIN(D957,Scenario!$B$12)-MAX(C957,Scenario!$B$11))/60-IF(AND(C957&gt;=Scenario!$B$11,D957&lt;=Scenario!$B$12),E957,0),0)</f>
        <v>450</v>
      </c>
      <c r="H957" s="9" t="n">
        <f aca="false">(D957-C957)/60-E957</f>
        <v>450</v>
      </c>
    </row>
    <row r="958" customFormat="false" ht="15" hidden="false" customHeight="false" outlineLevel="0" collapsed="false">
      <c r="A958" s="6" t="s">
        <v>8861</v>
      </c>
      <c r="B958" s="6" t="s">
        <v>7885</v>
      </c>
      <c r="C958" s="6" t="n">
        <v>1790060400</v>
      </c>
      <c r="D958" s="6" t="n">
        <v>1790089200</v>
      </c>
      <c r="E958" s="6" t="n">
        <v>30</v>
      </c>
      <c r="F958" s="6" t="n">
        <v>30</v>
      </c>
      <c r="G958" s="9" t="n">
        <f aca="false">IF(MIN(D958,Scenario!$B$12)&gt;MAX(C958,Scenario!$B$11),(MIN(D958,Scenario!$B$12)-MAX(C958,Scenario!$B$11))/60-IF(AND(C958&gt;=Scenario!$B$11,D958&lt;=Scenario!$B$12),E958,0),0)</f>
        <v>450</v>
      </c>
      <c r="H958" s="9" t="n">
        <f aca="false">(D958-C958)/60-E958</f>
        <v>450</v>
      </c>
    </row>
    <row r="959" customFormat="false" ht="15" hidden="false" customHeight="false" outlineLevel="0" collapsed="false">
      <c r="A959" s="6" t="s">
        <v>8862</v>
      </c>
      <c r="B959" s="6" t="s">
        <v>7886</v>
      </c>
      <c r="C959" s="6" t="n">
        <v>1790060400</v>
      </c>
      <c r="D959" s="6" t="n">
        <v>1790089200</v>
      </c>
      <c r="E959" s="6" t="n">
        <v>30</v>
      </c>
      <c r="F959" s="6" t="n">
        <v>30</v>
      </c>
      <c r="G959" s="9" t="n">
        <f aca="false">IF(MIN(D959,Scenario!$B$12)&gt;MAX(C959,Scenario!$B$11),(MIN(D959,Scenario!$B$12)-MAX(C959,Scenario!$B$11))/60-IF(AND(C959&gt;=Scenario!$B$11,D959&lt;=Scenario!$B$12),E959,0),0)</f>
        <v>450</v>
      </c>
      <c r="H959" s="9" t="n">
        <f aca="false">(D959-C959)/60-E959</f>
        <v>450</v>
      </c>
    </row>
    <row r="960" customFormat="false" ht="15" hidden="false" customHeight="false" outlineLevel="0" collapsed="false">
      <c r="A960" s="6" t="s">
        <v>8863</v>
      </c>
      <c r="B960" s="6" t="s">
        <v>7888</v>
      </c>
      <c r="C960" s="6" t="n">
        <v>1790060400</v>
      </c>
      <c r="D960" s="6" t="n">
        <v>1790082000</v>
      </c>
      <c r="E960" s="6" t="n">
        <v>30</v>
      </c>
      <c r="F960" s="6" t="n">
        <v>30</v>
      </c>
      <c r="G960" s="9" t="n">
        <f aca="false">IF(MIN(D960,Scenario!$B$12)&gt;MAX(C960,Scenario!$B$11),(MIN(D960,Scenario!$B$12)-MAX(C960,Scenario!$B$11))/60-IF(AND(C960&gt;=Scenario!$B$11,D960&lt;=Scenario!$B$12),E960,0),0)</f>
        <v>330</v>
      </c>
      <c r="H960" s="9" t="n">
        <f aca="false">(D960-C960)/60-E960</f>
        <v>330</v>
      </c>
    </row>
    <row r="961" customFormat="false" ht="15" hidden="false" customHeight="false" outlineLevel="0" collapsed="false">
      <c r="A961" s="6" t="s">
        <v>8864</v>
      </c>
      <c r="B961" s="6" t="s">
        <v>7887</v>
      </c>
      <c r="C961" s="6" t="n">
        <v>1790067600</v>
      </c>
      <c r="D961" s="6" t="n">
        <v>1790096400</v>
      </c>
      <c r="E961" s="6" t="n">
        <v>30</v>
      </c>
      <c r="F961" s="6" t="n">
        <v>30</v>
      </c>
      <c r="G961" s="9" t="n">
        <f aca="false">IF(MIN(D961,Scenario!$B$12)&gt;MAX(C961,Scenario!$B$11),(MIN(D961,Scenario!$B$12)-MAX(C961,Scenario!$B$11))/60-IF(AND(C961&gt;=Scenario!$B$11,D961&lt;=Scenario!$B$12),E961,0),0)</f>
        <v>450</v>
      </c>
      <c r="H961" s="9" t="n">
        <f aca="false">(D961-C961)/60-E961</f>
        <v>450</v>
      </c>
    </row>
    <row r="962" customFormat="false" ht="15" hidden="false" customHeight="false" outlineLevel="0" collapsed="false">
      <c r="A962" s="6" t="s">
        <v>8865</v>
      </c>
      <c r="B962" s="6" t="s">
        <v>7889</v>
      </c>
      <c r="C962" s="6" t="n">
        <v>1790067600</v>
      </c>
      <c r="D962" s="6" t="n">
        <v>1790096400</v>
      </c>
      <c r="E962" s="6" t="n">
        <v>30</v>
      </c>
      <c r="F962" s="6" t="n">
        <v>30</v>
      </c>
      <c r="G962" s="9" t="n">
        <f aca="false">IF(MIN(D962,Scenario!$B$12)&gt;MAX(C962,Scenario!$B$11),(MIN(D962,Scenario!$B$12)-MAX(C962,Scenario!$B$11))/60-IF(AND(C962&gt;=Scenario!$B$11,D962&lt;=Scenario!$B$12),E962,0),0)</f>
        <v>450</v>
      </c>
      <c r="H962" s="9" t="n">
        <f aca="false">(D962-C962)/60-E962</f>
        <v>450</v>
      </c>
    </row>
    <row r="963" customFormat="false" ht="15" hidden="false" customHeight="false" outlineLevel="0" collapsed="false">
      <c r="A963" s="6" t="s">
        <v>8866</v>
      </c>
      <c r="B963" s="6" t="s">
        <v>7890</v>
      </c>
      <c r="C963" s="6" t="n">
        <v>1790074800</v>
      </c>
      <c r="D963" s="6" t="n">
        <v>1790103600</v>
      </c>
      <c r="E963" s="6" t="n">
        <v>30</v>
      </c>
      <c r="F963" s="6" t="n">
        <v>30</v>
      </c>
      <c r="G963" s="9" t="n">
        <f aca="false">IF(MIN(D963,Scenario!$B$12)&gt;MAX(C963,Scenario!$B$11),(MIN(D963,Scenario!$B$12)-MAX(C963,Scenario!$B$11))/60-IF(AND(C963&gt;=Scenario!$B$11,D963&lt;=Scenario!$B$12),E963,0),0)</f>
        <v>450</v>
      </c>
      <c r="H963" s="9" t="n">
        <f aca="false">(D963-C963)/60-E963</f>
        <v>450</v>
      </c>
    </row>
    <row r="964" customFormat="false" ht="15" hidden="false" customHeight="false" outlineLevel="0" collapsed="false">
      <c r="A964" s="6" t="s">
        <v>8867</v>
      </c>
      <c r="B964" s="6" t="s">
        <v>7892</v>
      </c>
      <c r="C964" s="6" t="n">
        <v>1790074800</v>
      </c>
      <c r="D964" s="6" t="n">
        <v>1790103600</v>
      </c>
      <c r="E964" s="6" t="n">
        <v>30</v>
      </c>
      <c r="F964" s="6" t="n">
        <v>30</v>
      </c>
      <c r="G964" s="9" t="n">
        <f aca="false">IF(MIN(D964,Scenario!$B$12)&gt;MAX(C964,Scenario!$B$11),(MIN(D964,Scenario!$B$12)-MAX(C964,Scenario!$B$11))/60-IF(AND(C964&gt;=Scenario!$B$11,D964&lt;=Scenario!$B$12),E964,0),0)</f>
        <v>450</v>
      </c>
      <c r="H964" s="9" t="n">
        <f aca="false">(D964-C964)/60-E964</f>
        <v>450</v>
      </c>
    </row>
    <row r="965" customFormat="false" ht="15" hidden="false" customHeight="false" outlineLevel="0" collapsed="false">
      <c r="A965" s="6" t="s">
        <v>8868</v>
      </c>
      <c r="B965" s="6" t="s">
        <v>7895</v>
      </c>
      <c r="C965" s="6" t="n">
        <v>1790089200</v>
      </c>
      <c r="D965" s="6" t="n">
        <v>1790118000</v>
      </c>
      <c r="E965" s="6" t="n">
        <v>30</v>
      </c>
      <c r="F965" s="6" t="n">
        <v>30</v>
      </c>
      <c r="G965" s="9" t="n">
        <f aca="false">IF(MIN(D965,Scenario!$B$12)&gt;MAX(C965,Scenario!$B$11),(MIN(D965,Scenario!$B$12)-MAX(C965,Scenario!$B$11))/60-IF(AND(C965&gt;=Scenario!$B$11,D965&lt;=Scenario!$B$12),E965,0),0)</f>
        <v>450</v>
      </c>
      <c r="H965" s="9" t="n">
        <f aca="false">(D965-C965)/60-E965</f>
        <v>450</v>
      </c>
    </row>
    <row r="966" customFormat="false" ht="15" hidden="false" customHeight="false" outlineLevel="0" collapsed="false">
      <c r="A966" s="6" t="s">
        <v>8869</v>
      </c>
      <c r="B966" s="6" t="s">
        <v>7894</v>
      </c>
      <c r="C966" s="6" t="n">
        <v>1790089200</v>
      </c>
      <c r="D966" s="6" t="n">
        <v>1790118000</v>
      </c>
      <c r="E966" s="6" t="n">
        <v>30</v>
      </c>
      <c r="F966" s="6" t="n">
        <v>30</v>
      </c>
      <c r="G966" s="9" t="n">
        <f aca="false">IF(MIN(D966,Scenario!$B$12)&gt;MAX(C966,Scenario!$B$11),(MIN(D966,Scenario!$B$12)-MAX(C966,Scenario!$B$11))/60-IF(AND(C966&gt;=Scenario!$B$11,D966&lt;=Scenario!$B$12),E966,0),0)</f>
        <v>450</v>
      </c>
      <c r="H966" s="9" t="n">
        <f aca="false">(D966-C966)/60-E966</f>
        <v>450</v>
      </c>
    </row>
    <row r="967" customFormat="false" ht="15" hidden="false" customHeight="false" outlineLevel="0" collapsed="false">
      <c r="A967" s="6" t="s">
        <v>8870</v>
      </c>
      <c r="B967" s="6" t="s">
        <v>7896</v>
      </c>
      <c r="C967" s="6" t="n">
        <v>1790096400</v>
      </c>
      <c r="D967" s="6" t="n">
        <v>1790125200</v>
      </c>
      <c r="E967" s="6" t="n">
        <v>30</v>
      </c>
      <c r="F967" s="6" t="n">
        <v>30</v>
      </c>
      <c r="G967" s="9" t="n">
        <f aca="false">IF(MIN(D967,Scenario!$B$12)&gt;MAX(C967,Scenario!$B$11),(MIN(D967,Scenario!$B$12)-MAX(C967,Scenario!$B$11))/60-IF(AND(C967&gt;=Scenario!$B$11,D967&lt;=Scenario!$B$12),E967,0),0)</f>
        <v>450</v>
      </c>
      <c r="H967" s="9" t="n">
        <f aca="false">(D967-C967)/60-E967</f>
        <v>450</v>
      </c>
    </row>
    <row r="968" customFormat="false" ht="15" hidden="false" customHeight="false" outlineLevel="0" collapsed="false">
      <c r="A968" s="6" t="s">
        <v>8871</v>
      </c>
      <c r="B968" s="6" t="s">
        <v>7897</v>
      </c>
      <c r="C968" s="6" t="n">
        <v>1790096400</v>
      </c>
      <c r="D968" s="6" t="n">
        <v>1790125200</v>
      </c>
      <c r="E968" s="6" t="n">
        <v>30</v>
      </c>
      <c r="F968" s="6" t="n">
        <v>30</v>
      </c>
      <c r="G968" s="9" t="n">
        <f aca="false">IF(MIN(D968,Scenario!$B$12)&gt;MAX(C968,Scenario!$B$11),(MIN(D968,Scenario!$B$12)-MAX(C968,Scenario!$B$11))/60-IF(AND(C968&gt;=Scenario!$B$11,D968&lt;=Scenario!$B$12),E968,0),0)</f>
        <v>450</v>
      </c>
      <c r="H968" s="9" t="n">
        <f aca="false">(D968-C968)/60-E968</f>
        <v>450</v>
      </c>
    </row>
    <row r="969" customFormat="false" ht="15" hidden="false" customHeight="false" outlineLevel="0" collapsed="false">
      <c r="A969" s="6" t="s">
        <v>8872</v>
      </c>
      <c r="B969" s="6" t="s">
        <v>7883</v>
      </c>
      <c r="C969" s="6" t="n">
        <v>1790139600</v>
      </c>
      <c r="D969" s="6" t="n">
        <v>1790168400</v>
      </c>
      <c r="E969" s="6" t="n">
        <v>30</v>
      </c>
      <c r="F969" s="6" t="n">
        <v>30</v>
      </c>
      <c r="G969" s="9" t="n">
        <f aca="false">IF(MIN(D969,Scenario!$B$12)&gt;MAX(C969,Scenario!$B$11),(MIN(D969,Scenario!$B$12)-MAX(C969,Scenario!$B$11))/60-IF(AND(C969&gt;=Scenario!$B$11,D969&lt;=Scenario!$B$12),E969,0),0)</f>
        <v>450</v>
      </c>
      <c r="H969" s="9" t="n">
        <f aca="false">(D969-C969)/60-E969</f>
        <v>450</v>
      </c>
    </row>
    <row r="970" customFormat="false" ht="15" hidden="false" customHeight="false" outlineLevel="0" collapsed="false">
      <c r="A970" s="6" t="s">
        <v>8873</v>
      </c>
      <c r="B970" s="6" t="s">
        <v>7884</v>
      </c>
      <c r="C970" s="6" t="n">
        <v>1790139600</v>
      </c>
      <c r="D970" s="6" t="n">
        <v>1790168400</v>
      </c>
      <c r="E970" s="6" t="n">
        <v>30</v>
      </c>
      <c r="F970" s="6" t="n">
        <v>30</v>
      </c>
      <c r="G970" s="9" t="n">
        <f aca="false">IF(MIN(D970,Scenario!$B$12)&gt;MAX(C970,Scenario!$B$11),(MIN(D970,Scenario!$B$12)-MAX(C970,Scenario!$B$11))/60-IF(AND(C970&gt;=Scenario!$B$11,D970&lt;=Scenario!$B$12),E970,0),0)</f>
        <v>450</v>
      </c>
      <c r="H970" s="9" t="n">
        <f aca="false">(D970-C970)/60-E970</f>
        <v>450</v>
      </c>
    </row>
    <row r="971" customFormat="false" ht="15" hidden="false" customHeight="false" outlineLevel="0" collapsed="false">
      <c r="A971" s="6" t="s">
        <v>8874</v>
      </c>
      <c r="B971" s="6" t="s">
        <v>7882</v>
      </c>
      <c r="C971" s="6" t="n">
        <v>1790139600</v>
      </c>
      <c r="D971" s="6" t="n">
        <v>1790168400</v>
      </c>
      <c r="E971" s="6" t="n">
        <v>30</v>
      </c>
      <c r="F971" s="6" t="n">
        <v>30</v>
      </c>
      <c r="G971" s="9" t="n">
        <f aca="false">IF(MIN(D971,Scenario!$B$12)&gt;MAX(C971,Scenario!$B$11),(MIN(D971,Scenario!$B$12)-MAX(C971,Scenario!$B$11))/60-IF(AND(C971&gt;=Scenario!$B$11,D971&lt;=Scenario!$B$12),E971,0),0)</f>
        <v>450</v>
      </c>
      <c r="H971" s="9" t="n">
        <f aca="false">(D971-C971)/60-E971</f>
        <v>450</v>
      </c>
    </row>
    <row r="972" customFormat="false" ht="15" hidden="false" customHeight="false" outlineLevel="0" collapsed="false">
      <c r="A972" s="6" t="s">
        <v>8875</v>
      </c>
      <c r="B972" s="6" t="s">
        <v>7898</v>
      </c>
      <c r="C972" s="6" t="n">
        <v>1790146800</v>
      </c>
      <c r="D972" s="6" t="n">
        <v>1790175600</v>
      </c>
      <c r="E972" s="6" t="n">
        <v>30</v>
      </c>
      <c r="F972" s="6" t="n">
        <v>30</v>
      </c>
      <c r="G972" s="9" t="n">
        <f aca="false">IF(MIN(D972,Scenario!$B$12)&gt;MAX(C972,Scenario!$B$11),(MIN(D972,Scenario!$B$12)-MAX(C972,Scenario!$B$11))/60-IF(AND(C972&gt;=Scenario!$B$11,D972&lt;=Scenario!$B$12),E972,0),0)</f>
        <v>450</v>
      </c>
      <c r="H972" s="9" t="n">
        <f aca="false">(D972-C972)/60-E972</f>
        <v>450</v>
      </c>
    </row>
    <row r="973" customFormat="false" ht="15" hidden="false" customHeight="false" outlineLevel="0" collapsed="false">
      <c r="A973" s="6" t="s">
        <v>8876</v>
      </c>
      <c r="B973" s="6" t="s">
        <v>7885</v>
      </c>
      <c r="C973" s="6" t="n">
        <v>1790146800</v>
      </c>
      <c r="D973" s="6" t="n">
        <v>1790175600</v>
      </c>
      <c r="E973" s="6" t="n">
        <v>30</v>
      </c>
      <c r="F973" s="6" t="n">
        <v>30</v>
      </c>
      <c r="G973" s="9" t="n">
        <f aca="false">IF(MIN(D973,Scenario!$B$12)&gt;MAX(C973,Scenario!$B$11),(MIN(D973,Scenario!$B$12)-MAX(C973,Scenario!$B$11))/60-IF(AND(C973&gt;=Scenario!$B$11,D973&lt;=Scenario!$B$12),E973,0),0)</f>
        <v>450</v>
      </c>
      <c r="H973" s="9" t="n">
        <f aca="false">(D973-C973)/60-E973</f>
        <v>450</v>
      </c>
    </row>
    <row r="974" customFormat="false" ht="15" hidden="false" customHeight="false" outlineLevel="0" collapsed="false">
      <c r="A974" s="6" t="s">
        <v>8877</v>
      </c>
      <c r="B974" s="6" t="s">
        <v>7886</v>
      </c>
      <c r="C974" s="6" t="n">
        <v>1790146800</v>
      </c>
      <c r="D974" s="6" t="n">
        <v>1790175600</v>
      </c>
      <c r="E974" s="6" t="n">
        <v>30</v>
      </c>
      <c r="F974" s="6" t="n">
        <v>30</v>
      </c>
      <c r="G974" s="9" t="n">
        <f aca="false">IF(MIN(D974,Scenario!$B$12)&gt;MAX(C974,Scenario!$B$11),(MIN(D974,Scenario!$B$12)-MAX(C974,Scenario!$B$11))/60-IF(AND(C974&gt;=Scenario!$B$11,D974&lt;=Scenario!$B$12),E974,0),0)</f>
        <v>450</v>
      </c>
      <c r="H974" s="9" t="n">
        <f aca="false">(D974-C974)/60-E974</f>
        <v>450</v>
      </c>
    </row>
    <row r="975" customFormat="false" ht="15" hidden="false" customHeight="false" outlineLevel="0" collapsed="false">
      <c r="A975" s="6" t="s">
        <v>8878</v>
      </c>
      <c r="B975" s="6" t="s">
        <v>7888</v>
      </c>
      <c r="C975" s="6" t="n">
        <v>1790146800</v>
      </c>
      <c r="D975" s="6" t="n">
        <v>1790168400</v>
      </c>
      <c r="E975" s="6" t="n">
        <v>30</v>
      </c>
      <c r="F975" s="6" t="n">
        <v>30</v>
      </c>
      <c r="G975" s="9" t="n">
        <f aca="false">IF(MIN(D975,Scenario!$B$12)&gt;MAX(C975,Scenario!$B$11),(MIN(D975,Scenario!$B$12)-MAX(C975,Scenario!$B$11))/60-IF(AND(C975&gt;=Scenario!$B$11,D975&lt;=Scenario!$B$12),E975,0),0)</f>
        <v>330</v>
      </c>
      <c r="H975" s="9" t="n">
        <f aca="false">(D975-C975)/60-E975</f>
        <v>330</v>
      </c>
    </row>
    <row r="976" customFormat="false" ht="15" hidden="false" customHeight="false" outlineLevel="0" collapsed="false">
      <c r="A976" s="6" t="s">
        <v>8879</v>
      </c>
      <c r="B976" s="6" t="s">
        <v>7887</v>
      </c>
      <c r="C976" s="6" t="n">
        <v>1790154000</v>
      </c>
      <c r="D976" s="6" t="n">
        <v>1790182800</v>
      </c>
      <c r="E976" s="6" t="n">
        <v>30</v>
      </c>
      <c r="F976" s="6" t="n">
        <v>30</v>
      </c>
      <c r="G976" s="9" t="n">
        <f aca="false">IF(MIN(D976,Scenario!$B$12)&gt;MAX(C976,Scenario!$B$11),(MIN(D976,Scenario!$B$12)-MAX(C976,Scenario!$B$11))/60-IF(AND(C976&gt;=Scenario!$B$11,D976&lt;=Scenario!$B$12),E976,0),0)</f>
        <v>450</v>
      </c>
      <c r="H976" s="9" t="n">
        <f aca="false">(D976-C976)/60-E976</f>
        <v>450</v>
      </c>
    </row>
    <row r="977" customFormat="false" ht="15" hidden="false" customHeight="false" outlineLevel="0" collapsed="false">
      <c r="A977" s="6" t="s">
        <v>8880</v>
      </c>
      <c r="B977" s="6" t="s">
        <v>7889</v>
      </c>
      <c r="C977" s="6" t="n">
        <v>1790154000</v>
      </c>
      <c r="D977" s="6" t="n">
        <v>1790182800</v>
      </c>
      <c r="E977" s="6" t="n">
        <v>30</v>
      </c>
      <c r="F977" s="6" t="n">
        <v>30</v>
      </c>
      <c r="G977" s="9" t="n">
        <f aca="false">IF(MIN(D977,Scenario!$B$12)&gt;MAX(C977,Scenario!$B$11),(MIN(D977,Scenario!$B$12)-MAX(C977,Scenario!$B$11))/60-IF(AND(C977&gt;=Scenario!$B$11,D977&lt;=Scenario!$B$12),E977,0),0)</f>
        <v>450</v>
      </c>
      <c r="H977" s="9" t="n">
        <f aca="false">(D977-C977)/60-E977</f>
        <v>450</v>
      </c>
    </row>
    <row r="978" customFormat="false" ht="15" hidden="false" customHeight="false" outlineLevel="0" collapsed="false">
      <c r="A978" s="6" t="s">
        <v>8881</v>
      </c>
      <c r="B978" s="6" t="s">
        <v>7891</v>
      </c>
      <c r="C978" s="6" t="n">
        <v>1790161200</v>
      </c>
      <c r="D978" s="6" t="n">
        <v>1790190000</v>
      </c>
      <c r="E978" s="6" t="n">
        <v>30</v>
      </c>
      <c r="F978" s="6" t="n">
        <v>30</v>
      </c>
      <c r="G978" s="9" t="n">
        <f aca="false">IF(MIN(D978,Scenario!$B$12)&gt;MAX(C978,Scenario!$B$11),(MIN(D978,Scenario!$B$12)-MAX(C978,Scenario!$B$11))/60-IF(AND(C978&gt;=Scenario!$B$11,D978&lt;=Scenario!$B$12),E978,0),0)</f>
        <v>450</v>
      </c>
      <c r="H978" s="9" t="n">
        <f aca="false">(D978-C978)/60-E978</f>
        <v>450</v>
      </c>
    </row>
    <row r="979" customFormat="false" ht="15" hidden="false" customHeight="false" outlineLevel="0" collapsed="false">
      <c r="A979" s="6" t="s">
        <v>8882</v>
      </c>
      <c r="B979" s="6" t="s">
        <v>7890</v>
      </c>
      <c r="C979" s="6" t="n">
        <v>1790161200</v>
      </c>
      <c r="D979" s="6" t="n">
        <v>1790190000</v>
      </c>
      <c r="E979" s="6" t="n">
        <v>30</v>
      </c>
      <c r="F979" s="6" t="n">
        <v>30</v>
      </c>
      <c r="G979" s="9" t="n">
        <f aca="false">IF(MIN(D979,Scenario!$B$12)&gt;MAX(C979,Scenario!$B$11),(MIN(D979,Scenario!$B$12)-MAX(C979,Scenario!$B$11))/60-IF(AND(C979&gt;=Scenario!$B$11,D979&lt;=Scenario!$B$12),E979,0),0)</f>
        <v>450</v>
      </c>
      <c r="H979" s="9" t="n">
        <f aca="false">(D979-C979)/60-E979</f>
        <v>450</v>
      </c>
    </row>
    <row r="980" customFormat="false" ht="15" hidden="false" customHeight="false" outlineLevel="0" collapsed="false">
      <c r="A980" s="6" t="s">
        <v>8883</v>
      </c>
      <c r="B980" s="6" t="s">
        <v>7892</v>
      </c>
      <c r="C980" s="6" t="n">
        <v>1790161200</v>
      </c>
      <c r="D980" s="6" t="n">
        <v>1790190000</v>
      </c>
      <c r="E980" s="6" t="n">
        <v>30</v>
      </c>
      <c r="F980" s="6" t="n">
        <v>30</v>
      </c>
      <c r="G980" s="9" t="n">
        <f aca="false">IF(MIN(D980,Scenario!$B$12)&gt;MAX(C980,Scenario!$B$11),(MIN(D980,Scenario!$B$12)-MAX(C980,Scenario!$B$11))/60-IF(AND(C980&gt;=Scenario!$B$11,D980&lt;=Scenario!$B$12),E980,0),0)</f>
        <v>450</v>
      </c>
      <c r="H980" s="9" t="n">
        <f aca="false">(D980-C980)/60-E980</f>
        <v>450</v>
      </c>
    </row>
    <row r="981" customFormat="false" ht="15" hidden="false" customHeight="false" outlineLevel="0" collapsed="false">
      <c r="A981" s="6" t="s">
        <v>8884</v>
      </c>
      <c r="B981" s="6" t="s">
        <v>7899</v>
      </c>
      <c r="C981" s="6" t="n">
        <v>1790175600</v>
      </c>
      <c r="D981" s="6" t="n">
        <v>1790197200</v>
      </c>
      <c r="E981" s="6" t="n">
        <v>30</v>
      </c>
      <c r="F981" s="6" t="n">
        <v>30</v>
      </c>
      <c r="G981" s="9" t="n">
        <f aca="false">IF(MIN(D981,Scenario!$B$12)&gt;MAX(C981,Scenario!$B$11),(MIN(D981,Scenario!$B$12)-MAX(C981,Scenario!$B$11))/60-IF(AND(C981&gt;=Scenario!$B$11,D981&lt;=Scenario!$B$12),E981,0),0)</f>
        <v>330</v>
      </c>
      <c r="H981" s="9" t="n">
        <f aca="false">(D981-C981)/60-E981</f>
        <v>330</v>
      </c>
    </row>
    <row r="982" customFormat="false" ht="15" hidden="false" customHeight="false" outlineLevel="0" collapsed="false">
      <c r="A982" s="6" t="s">
        <v>8885</v>
      </c>
      <c r="B982" s="6" t="s">
        <v>7893</v>
      </c>
      <c r="C982" s="6" t="n">
        <v>1790175600</v>
      </c>
      <c r="D982" s="6" t="n">
        <v>1790204400</v>
      </c>
      <c r="E982" s="6" t="n">
        <v>30</v>
      </c>
      <c r="F982" s="6" t="n">
        <v>30</v>
      </c>
      <c r="G982" s="9" t="n">
        <f aca="false">IF(MIN(D982,Scenario!$B$12)&gt;MAX(C982,Scenario!$B$11),(MIN(D982,Scenario!$B$12)-MAX(C982,Scenario!$B$11))/60-IF(AND(C982&gt;=Scenario!$B$11,D982&lt;=Scenario!$B$12),E982,0),0)</f>
        <v>450</v>
      </c>
      <c r="H982" s="9" t="n">
        <f aca="false">(D982-C982)/60-E982</f>
        <v>450</v>
      </c>
    </row>
    <row r="983" customFormat="false" ht="15" hidden="false" customHeight="false" outlineLevel="0" collapsed="false">
      <c r="A983" s="6" t="s">
        <v>8886</v>
      </c>
      <c r="B983" s="6" t="s">
        <v>7895</v>
      </c>
      <c r="C983" s="6" t="n">
        <v>1790175600</v>
      </c>
      <c r="D983" s="6" t="n">
        <v>1790204400</v>
      </c>
      <c r="E983" s="6" t="n">
        <v>30</v>
      </c>
      <c r="F983" s="6" t="n">
        <v>30</v>
      </c>
      <c r="G983" s="9" t="n">
        <f aca="false">IF(MIN(D983,Scenario!$B$12)&gt;MAX(C983,Scenario!$B$11),(MIN(D983,Scenario!$B$12)-MAX(C983,Scenario!$B$11))/60-IF(AND(C983&gt;=Scenario!$B$11,D983&lt;=Scenario!$B$12),E983,0),0)</f>
        <v>450</v>
      </c>
      <c r="H983" s="9" t="n">
        <f aca="false">(D983-C983)/60-E983</f>
        <v>450</v>
      </c>
    </row>
    <row r="984" customFormat="false" ht="15" hidden="false" customHeight="false" outlineLevel="0" collapsed="false">
      <c r="A984" s="6" t="s">
        <v>8887</v>
      </c>
      <c r="B984" s="6" t="s">
        <v>7894</v>
      </c>
      <c r="C984" s="6" t="n">
        <v>1790175600</v>
      </c>
      <c r="D984" s="6" t="n">
        <v>1790204400</v>
      </c>
      <c r="E984" s="6" t="n">
        <v>30</v>
      </c>
      <c r="F984" s="6" t="n">
        <v>30</v>
      </c>
      <c r="G984" s="9" t="n">
        <f aca="false">IF(MIN(D984,Scenario!$B$12)&gt;MAX(C984,Scenario!$B$11),(MIN(D984,Scenario!$B$12)-MAX(C984,Scenario!$B$11))/60-IF(AND(C984&gt;=Scenario!$B$11,D984&lt;=Scenario!$B$12),E984,0),0)</f>
        <v>450</v>
      </c>
      <c r="H984" s="9" t="n">
        <f aca="false">(D984-C984)/60-E984</f>
        <v>450</v>
      </c>
    </row>
    <row r="985" customFormat="false" ht="15" hidden="false" customHeight="false" outlineLevel="0" collapsed="false">
      <c r="A985" s="6" t="s">
        <v>8888</v>
      </c>
      <c r="B985" s="6" t="s">
        <v>7896</v>
      </c>
      <c r="C985" s="6" t="n">
        <v>1790182800</v>
      </c>
      <c r="D985" s="6" t="n">
        <v>1790211600</v>
      </c>
      <c r="E985" s="6" t="n">
        <v>30</v>
      </c>
      <c r="F985" s="6" t="n">
        <v>30</v>
      </c>
      <c r="G985" s="9" t="n">
        <f aca="false">IF(MIN(D985,Scenario!$B$12)&gt;MAX(C985,Scenario!$B$11),(MIN(D985,Scenario!$B$12)-MAX(C985,Scenario!$B$11))/60-IF(AND(C985&gt;=Scenario!$B$11,D985&lt;=Scenario!$B$12),E985,0),0)</f>
        <v>450</v>
      </c>
      <c r="H985" s="9" t="n">
        <f aca="false">(D985-C985)/60-E985</f>
        <v>450</v>
      </c>
    </row>
    <row r="986" customFormat="false" ht="15" hidden="false" customHeight="false" outlineLevel="0" collapsed="false">
      <c r="A986" s="6" t="s">
        <v>8889</v>
      </c>
      <c r="B986" s="6" t="s">
        <v>7897</v>
      </c>
      <c r="C986" s="6" t="n">
        <v>1790182800</v>
      </c>
      <c r="D986" s="6" t="n">
        <v>1790211600</v>
      </c>
      <c r="E986" s="6" t="n">
        <v>30</v>
      </c>
      <c r="F986" s="6" t="n">
        <v>30</v>
      </c>
      <c r="G986" s="9" t="n">
        <f aca="false">IF(MIN(D986,Scenario!$B$12)&gt;MAX(C986,Scenario!$B$11),(MIN(D986,Scenario!$B$12)-MAX(C986,Scenario!$B$11))/60-IF(AND(C986&gt;=Scenario!$B$11,D986&lt;=Scenario!$B$12),E986,0),0)</f>
        <v>450</v>
      </c>
      <c r="H986" s="9" t="n">
        <f aca="false">(D986-C986)/60-E986</f>
        <v>450</v>
      </c>
    </row>
    <row r="987" customFormat="false" ht="15" hidden="false" customHeight="false" outlineLevel="0" collapsed="false">
      <c r="A987" s="6" t="s">
        <v>8890</v>
      </c>
      <c r="B987" s="6" t="s">
        <v>7883</v>
      </c>
      <c r="C987" s="6" t="n">
        <v>1790226000</v>
      </c>
      <c r="D987" s="6" t="n">
        <v>1790254800</v>
      </c>
      <c r="E987" s="6" t="n">
        <v>30</v>
      </c>
      <c r="F987" s="6" t="n">
        <v>30</v>
      </c>
      <c r="G987" s="9" t="n">
        <f aca="false">IF(MIN(D987,Scenario!$B$12)&gt;MAX(C987,Scenario!$B$11),(MIN(D987,Scenario!$B$12)-MAX(C987,Scenario!$B$11))/60-IF(AND(C987&gt;=Scenario!$B$11,D987&lt;=Scenario!$B$12),E987,0),0)</f>
        <v>450</v>
      </c>
      <c r="H987" s="9" t="n">
        <f aca="false">(D987-C987)/60-E987</f>
        <v>450</v>
      </c>
    </row>
    <row r="988" customFormat="false" ht="15" hidden="false" customHeight="false" outlineLevel="0" collapsed="false">
      <c r="A988" s="6" t="s">
        <v>8891</v>
      </c>
      <c r="B988" s="6" t="s">
        <v>7884</v>
      </c>
      <c r="C988" s="6" t="n">
        <v>1790226000</v>
      </c>
      <c r="D988" s="6" t="n">
        <v>1790254800</v>
      </c>
      <c r="E988" s="6" t="n">
        <v>30</v>
      </c>
      <c r="F988" s="6" t="n">
        <v>30</v>
      </c>
      <c r="G988" s="9" t="n">
        <f aca="false">IF(MIN(D988,Scenario!$B$12)&gt;MAX(C988,Scenario!$B$11),(MIN(D988,Scenario!$B$12)-MAX(C988,Scenario!$B$11))/60-IF(AND(C988&gt;=Scenario!$B$11,D988&lt;=Scenario!$B$12),E988,0),0)</f>
        <v>450</v>
      </c>
      <c r="H988" s="9" t="n">
        <f aca="false">(D988-C988)/60-E988</f>
        <v>450</v>
      </c>
    </row>
    <row r="989" customFormat="false" ht="15" hidden="false" customHeight="false" outlineLevel="0" collapsed="false">
      <c r="A989" s="6" t="s">
        <v>8892</v>
      </c>
      <c r="B989" s="6" t="s">
        <v>7882</v>
      </c>
      <c r="C989" s="6" t="n">
        <v>1790226000</v>
      </c>
      <c r="D989" s="6" t="n">
        <v>1790254800</v>
      </c>
      <c r="E989" s="6" t="n">
        <v>30</v>
      </c>
      <c r="F989" s="6" t="n">
        <v>30</v>
      </c>
      <c r="G989" s="9" t="n">
        <f aca="false">IF(MIN(D989,Scenario!$B$12)&gt;MAX(C989,Scenario!$B$11),(MIN(D989,Scenario!$B$12)-MAX(C989,Scenario!$B$11))/60-IF(AND(C989&gt;=Scenario!$B$11,D989&lt;=Scenario!$B$12),E989,0),0)</f>
        <v>450</v>
      </c>
      <c r="H989" s="9" t="n">
        <f aca="false">(D989-C989)/60-E989</f>
        <v>450</v>
      </c>
    </row>
    <row r="990" customFormat="false" ht="15" hidden="false" customHeight="false" outlineLevel="0" collapsed="false">
      <c r="A990" s="6" t="s">
        <v>8893</v>
      </c>
      <c r="B990" s="6" t="s">
        <v>7898</v>
      </c>
      <c r="C990" s="6" t="n">
        <v>1790233200</v>
      </c>
      <c r="D990" s="6" t="n">
        <v>1790262000</v>
      </c>
      <c r="E990" s="6" t="n">
        <v>30</v>
      </c>
      <c r="F990" s="6" t="n">
        <v>30</v>
      </c>
      <c r="G990" s="9" t="n">
        <f aca="false">IF(MIN(D990,Scenario!$B$12)&gt;MAX(C990,Scenario!$B$11),(MIN(D990,Scenario!$B$12)-MAX(C990,Scenario!$B$11))/60-IF(AND(C990&gt;=Scenario!$B$11,D990&lt;=Scenario!$B$12),E990,0),0)</f>
        <v>450</v>
      </c>
      <c r="H990" s="9" t="n">
        <f aca="false">(D990-C990)/60-E990</f>
        <v>450</v>
      </c>
    </row>
    <row r="991" customFormat="false" ht="15" hidden="false" customHeight="false" outlineLevel="0" collapsed="false">
      <c r="A991" s="6" t="s">
        <v>8894</v>
      </c>
      <c r="B991" s="6" t="s">
        <v>7885</v>
      </c>
      <c r="C991" s="6" t="n">
        <v>1790233200</v>
      </c>
      <c r="D991" s="6" t="n">
        <v>1790262000</v>
      </c>
      <c r="E991" s="6" t="n">
        <v>30</v>
      </c>
      <c r="F991" s="6" t="n">
        <v>30</v>
      </c>
      <c r="G991" s="9" t="n">
        <f aca="false">IF(MIN(D991,Scenario!$B$12)&gt;MAX(C991,Scenario!$B$11),(MIN(D991,Scenario!$B$12)-MAX(C991,Scenario!$B$11))/60-IF(AND(C991&gt;=Scenario!$B$11,D991&lt;=Scenario!$B$12),E991,0),0)</f>
        <v>450</v>
      </c>
      <c r="H991" s="9" t="n">
        <f aca="false">(D991-C991)/60-E991</f>
        <v>450</v>
      </c>
    </row>
    <row r="992" customFormat="false" ht="15" hidden="false" customHeight="false" outlineLevel="0" collapsed="false">
      <c r="A992" s="6" t="s">
        <v>8895</v>
      </c>
      <c r="B992" s="6" t="s">
        <v>7886</v>
      </c>
      <c r="C992" s="6" t="n">
        <v>1790233200</v>
      </c>
      <c r="D992" s="6" t="n">
        <v>1790262000</v>
      </c>
      <c r="E992" s="6" t="n">
        <v>30</v>
      </c>
      <c r="F992" s="6" t="n">
        <v>30</v>
      </c>
      <c r="G992" s="9" t="n">
        <f aca="false">IF(MIN(D992,Scenario!$B$12)&gt;MAX(C992,Scenario!$B$11),(MIN(D992,Scenario!$B$12)-MAX(C992,Scenario!$B$11))/60-IF(AND(C992&gt;=Scenario!$B$11,D992&lt;=Scenario!$B$12),E992,0),0)</f>
        <v>450</v>
      </c>
      <c r="H992" s="9" t="n">
        <f aca="false">(D992-C992)/60-E992</f>
        <v>450</v>
      </c>
    </row>
    <row r="993" customFormat="false" ht="15" hidden="false" customHeight="false" outlineLevel="0" collapsed="false">
      <c r="A993" s="6" t="s">
        <v>8896</v>
      </c>
      <c r="B993" s="6" t="s">
        <v>7888</v>
      </c>
      <c r="C993" s="6" t="n">
        <v>1790233200</v>
      </c>
      <c r="D993" s="6" t="n">
        <v>1790254800</v>
      </c>
      <c r="E993" s="6" t="n">
        <v>30</v>
      </c>
      <c r="F993" s="6" t="n">
        <v>30</v>
      </c>
      <c r="G993" s="9" t="n">
        <f aca="false">IF(MIN(D993,Scenario!$B$12)&gt;MAX(C993,Scenario!$B$11),(MIN(D993,Scenario!$B$12)-MAX(C993,Scenario!$B$11))/60-IF(AND(C993&gt;=Scenario!$B$11,D993&lt;=Scenario!$B$12),E993,0),0)</f>
        <v>330</v>
      </c>
      <c r="H993" s="9" t="n">
        <f aca="false">(D993-C993)/60-E993</f>
        <v>330</v>
      </c>
    </row>
    <row r="994" customFormat="false" ht="15" hidden="false" customHeight="false" outlineLevel="0" collapsed="false">
      <c r="A994" s="6" t="s">
        <v>8897</v>
      </c>
      <c r="B994" s="6" t="s">
        <v>7887</v>
      </c>
      <c r="C994" s="6" t="n">
        <v>1790240400</v>
      </c>
      <c r="D994" s="6" t="n">
        <v>1790269200</v>
      </c>
      <c r="E994" s="6" t="n">
        <v>30</v>
      </c>
      <c r="F994" s="6" t="n">
        <v>30</v>
      </c>
      <c r="G994" s="9" t="n">
        <f aca="false">IF(MIN(D994,Scenario!$B$12)&gt;MAX(C994,Scenario!$B$11),(MIN(D994,Scenario!$B$12)-MAX(C994,Scenario!$B$11))/60-IF(AND(C994&gt;=Scenario!$B$11,D994&lt;=Scenario!$B$12),E994,0),0)</f>
        <v>450</v>
      </c>
      <c r="H994" s="9" t="n">
        <f aca="false">(D994-C994)/60-E994</f>
        <v>450</v>
      </c>
    </row>
    <row r="995" customFormat="false" ht="15" hidden="false" customHeight="false" outlineLevel="0" collapsed="false">
      <c r="A995" s="6" t="s">
        <v>8898</v>
      </c>
      <c r="B995" s="6" t="s">
        <v>7889</v>
      </c>
      <c r="C995" s="6" t="n">
        <v>1790240400</v>
      </c>
      <c r="D995" s="6" t="n">
        <v>1790269200</v>
      </c>
      <c r="E995" s="6" t="n">
        <v>30</v>
      </c>
      <c r="F995" s="6" t="n">
        <v>30</v>
      </c>
      <c r="G995" s="9" t="n">
        <f aca="false">IF(MIN(D995,Scenario!$B$12)&gt;MAX(C995,Scenario!$B$11),(MIN(D995,Scenario!$B$12)-MAX(C995,Scenario!$B$11))/60-IF(AND(C995&gt;=Scenario!$B$11,D995&lt;=Scenario!$B$12),E995,0),0)</f>
        <v>450</v>
      </c>
      <c r="H995" s="9" t="n">
        <f aca="false">(D995-C995)/60-E995</f>
        <v>450</v>
      </c>
    </row>
    <row r="996" customFormat="false" ht="15" hidden="false" customHeight="false" outlineLevel="0" collapsed="false">
      <c r="A996" s="6" t="s">
        <v>8899</v>
      </c>
      <c r="B996" s="6" t="s">
        <v>7891</v>
      </c>
      <c r="C996" s="6" t="n">
        <v>1790247600</v>
      </c>
      <c r="D996" s="6" t="n">
        <v>1790276400</v>
      </c>
      <c r="E996" s="6" t="n">
        <v>30</v>
      </c>
      <c r="F996" s="6" t="n">
        <v>30</v>
      </c>
      <c r="G996" s="9" t="n">
        <f aca="false">IF(MIN(D996,Scenario!$B$12)&gt;MAX(C996,Scenario!$B$11),(MIN(D996,Scenario!$B$12)-MAX(C996,Scenario!$B$11))/60-IF(AND(C996&gt;=Scenario!$B$11,D996&lt;=Scenario!$B$12),E996,0),0)</f>
        <v>450</v>
      </c>
      <c r="H996" s="9" t="n">
        <f aca="false">(D996-C996)/60-E996</f>
        <v>450</v>
      </c>
    </row>
    <row r="997" customFormat="false" ht="15" hidden="false" customHeight="false" outlineLevel="0" collapsed="false">
      <c r="A997" s="6" t="s">
        <v>8900</v>
      </c>
      <c r="B997" s="6" t="s">
        <v>7890</v>
      </c>
      <c r="C997" s="6" t="n">
        <v>1790247600</v>
      </c>
      <c r="D997" s="6" t="n">
        <v>1790276400</v>
      </c>
      <c r="E997" s="6" t="n">
        <v>30</v>
      </c>
      <c r="F997" s="6" t="n">
        <v>30</v>
      </c>
      <c r="G997" s="9" t="n">
        <f aca="false">IF(MIN(D997,Scenario!$B$12)&gt;MAX(C997,Scenario!$B$11),(MIN(D997,Scenario!$B$12)-MAX(C997,Scenario!$B$11))/60-IF(AND(C997&gt;=Scenario!$B$11,D997&lt;=Scenario!$B$12),E997,0),0)</f>
        <v>450</v>
      </c>
      <c r="H997" s="9" t="n">
        <f aca="false">(D997-C997)/60-E997</f>
        <v>450</v>
      </c>
    </row>
    <row r="998" customFormat="false" ht="15" hidden="false" customHeight="false" outlineLevel="0" collapsed="false">
      <c r="A998" s="6" t="s">
        <v>8901</v>
      </c>
      <c r="B998" s="6" t="s">
        <v>7892</v>
      </c>
      <c r="C998" s="6" t="n">
        <v>1790247600</v>
      </c>
      <c r="D998" s="6" t="n">
        <v>1790276400</v>
      </c>
      <c r="E998" s="6" t="n">
        <v>30</v>
      </c>
      <c r="F998" s="6" t="n">
        <v>30</v>
      </c>
      <c r="G998" s="9" t="n">
        <f aca="false">IF(MIN(D998,Scenario!$B$12)&gt;MAX(C998,Scenario!$B$11),(MIN(D998,Scenario!$B$12)-MAX(C998,Scenario!$B$11))/60-IF(AND(C998&gt;=Scenario!$B$11,D998&lt;=Scenario!$B$12),E998,0),0)</f>
        <v>450</v>
      </c>
      <c r="H998" s="9" t="n">
        <f aca="false">(D998-C998)/60-E998</f>
        <v>450</v>
      </c>
    </row>
    <row r="999" customFormat="false" ht="15" hidden="false" customHeight="false" outlineLevel="0" collapsed="false">
      <c r="A999" s="6" t="s">
        <v>8902</v>
      </c>
      <c r="B999" s="6" t="s">
        <v>7899</v>
      </c>
      <c r="C999" s="6" t="n">
        <v>1790262000</v>
      </c>
      <c r="D999" s="6" t="n">
        <v>1790283600</v>
      </c>
      <c r="E999" s="6" t="n">
        <v>30</v>
      </c>
      <c r="F999" s="6" t="n">
        <v>30</v>
      </c>
      <c r="G999" s="9" t="n">
        <f aca="false">IF(MIN(D999,Scenario!$B$12)&gt;MAX(C999,Scenario!$B$11),(MIN(D999,Scenario!$B$12)-MAX(C999,Scenario!$B$11))/60-IF(AND(C999&gt;=Scenario!$B$11,D999&lt;=Scenario!$B$12),E999,0),0)</f>
        <v>330</v>
      </c>
      <c r="H999" s="9" t="n">
        <f aca="false">(D999-C999)/60-E999</f>
        <v>330</v>
      </c>
    </row>
    <row r="1000" customFormat="false" ht="15" hidden="false" customHeight="false" outlineLevel="0" collapsed="false">
      <c r="A1000" s="6" t="s">
        <v>8903</v>
      </c>
      <c r="B1000" s="6" t="s">
        <v>7893</v>
      </c>
      <c r="C1000" s="6" t="n">
        <v>1790262000</v>
      </c>
      <c r="D1000" s="6" t="n">
        <v>1790290800</v>
      </c>
      <c r="E1000" s="6" t="n">
        <v>30</v>
      </c>
      <c r="F1000" s="6" t="n">
        <v>30</v>
      </c>
      <c r="G1000" s="9" t="n">
        <f aca="false">IF(MIN(D1000,Scenario!$B$12)&gt;MAX(C1000,Scenario!$B$11),(MIN(D1000,Scenario!$B$12)-MAX(C1000,Scenario!$B$11))/60-IF(AND(C1000&gt;=Scenario!$B$11,D1000&lt;=Scenario!$B$12),E1000,0),0)</f>
        <v>450</v>
      </c>
      <c r="H1000" s="9" t="n">
        <f aca="false">(D1000-C1000)/60-E1000</f>
        <v>450</v>
      </c>
    </row>
    <row r="1001" customFormat="false" ht="15" hidden="false" customHeight="false" outlineLevel="0" collapsed="false">
      <c r="A1001" s="6" t="s">
        <v>8904</v>
      </c>
      <c r="B1001" s="6" t="s">
        <v>7895</v>
      </c>
      <c r="C1001" s="6" t="n">
        <v>1790262000</v>
      </c>
      <c r="D1001" s="6" t="n">
        <v>1790290800</v>
      </c>
      <c r="E1001" s="6" t="n">
        <v>30</v>
      </c>
      <c r="F1001" s="6" t="n">
        <v>30</v>
      </c>
      <c r="G1001" s="9" t="n">
        <f aca="false">IF(MIN(D1001,Scenario!$B$12)&gt;MAX(C1001,Scenario!$B$11),(MIN(D1001,Scenario!$B$12)-MAX(C1001,Scenario!$B$11))/60-IF(AND(C1001&gt;=Scenario!$B$11,D1001&lt;=Scenario!$B$12),E1001,0),0)</f>
        <v>450</v>
      </c>
      <c r="H1001" s="9" t="n">
        <f aca="false">(D1001-C1001)/60-E1001</f>
        <v>450</v>
      </c>
    </row>
    <row r="1002" customFormat="false" ht="15" hidden="false" customHeight="false" outlineLevel="0" collapsed="false">
      <c r="A1002" s="6" t="s">
        <v>8905</v>
      </c>
      <c r="B1002" s="6" t="s">
        <v>7883</v>
      </c>
      <c r="C1002" s="6" t="n">
        <v>1790312400</v>
      </c>
      <c r="D1002" s="6" t="n">
        <v>1790341200</v>
      </c>
      <c r="E1002" s="6" t="n">
        <v>30</v>
      </c>
      <c r="F1002" s="6" t="n">
        <v>30</v>
      </c>
      <c r="G1002" s="9" t="n">
        <f aca="false">IF(MIN(D1002,Scenario!$B$12)&gt;MAX(C1002,Scenario!$B$11),(MIN(D1002,Scenario!$B$12)-MAX(C1002,Scenario!$B$11))/60-IF(AND(C1002&gt;=Scenario!$B$11,D1002&lt;=Scenario!$B$12),E1002,0),0)</f>
        <v>450</v>
      </c>
      <c r="H1002" s="9" t="n">
        <f aca="false">(D1002-C1002)/60-E1002</f>
        <v>450</v>
      </c>
    </row>
    <row r="1003" customFormat="false" ht="15" hidden="false" customHeight="false" outlineLevel="0" collapsed="false">
      <c r="A1003" s="6" t="s">
        <v>8906</v>
      </c>
      <c r="B1003" s="6" t="s">
        <v>7884</v>
      </c>
      <c r="C1003" s="6" t="n">
        <v>1790312400</v>
      </c>
      <c r="D1003" s="6" t="n">
        <v>1790341200</v>
      </c>
      <c r="E1003" s="6" t="n">
        <v>30</v>
      </c>
      <c r="F1003" s="6" t="n">
        <v>30</v>
      </c>
      <c r="G1003" s="9" t="n">
        <f aca="false">IF(MIN(D1003,Scenario!$B$12)&gt;MAX(C1003,Scenario!$B$11),(MIN(D1003,Scenario!$B$12)-MAX(C1003,Scenario!$B$11))/60-IF(AND(C1003&gt;=Scenario!$B$11,D1003&lt;=Scenario!$B$12),E1003,0),0)</f>
        <v>450</v>
      </c>
      <c r="H1003" s="9" t="n">
        <f aca="false">(D1003-C1003)/60-E1003</f>
        <v>450</v>
      </c>
    </row>
    <row r="1004" customFormat="false" ht="15" hidden="false" customHeight="false" outlineLevel="0" collapsed="false">
      <c r="A1004" s="6" t="s">
        <v>8907</v>
      </c>
      <c r="B1004" s="6" t="s">
        <v>7882</v>
      </c>
      <c r="C1004" s="6" t="n">
        <v>1790312400</v>
      </c>
      <c r="D1004" s="6" t="n">
        <v>1790341200</v>
      </c>
      <c r="E1004" s="6" t="n">
        <v>30</v>
      </c>
      <c r="F1004" s="6" t="n">
        <v>30</v>
      </c>
      <c r="G1004" s="9" t="n">
        <f aca="false">IF(MIN(D1004,Scenario!$B$12)&gt;MAX(C1004,Scenario!$B$11),(MIN(D1004,Scenario!$B$12)-MAX(C1004,Scenario!$B$11))/60-IF(AND(C1004&gt;=Scenario!$B$11,D1004&lt;=Scenario!$B$12),E1004,0),0)</f>
        <v>450</v>
      </c>
      <c r="H1004" s="9" t="n">
        <f aca="false">(D1004-C1004)/60-E1004</f>
        <v>450</v>
      </c>
    </row>
    <row r="1005" customFormat="false" ht="15" hidden="false" customHeight="false" outlineLevel="0" collapsed="false">
      <c r="A1005" s="6" t="s">
        <v>8908</v>
      </c>
      <c r="B1005" s="6" t="s">
        <v>7898</v>
      </c>
      <c r="C1005" s="6" t="n">
        <v>1790319600</v>
      </c>
      <c r="D1005" s="6" t="n">
        <v>1790348400</v>
      </c>
      <c r="E1005" s="6" t="n">
        <v>30</v>
      </c>
      <c r="F1005" s="6" t="n">
        <v>30</v>
      </c>
      <c r="G1005" s="9" t="n">
        <f aca="false">IF(MIN(D1005,Scenario!$B$12)&gt;MAX(C1005,Scenario!$B$11),(MIN(D1005,Scenario!$B$12)-MAX(C1005,Scenario!$B$11))/60-IF(AND(C1005&gt;=Scenario!$B$11,D1005&lt;=Scenario!$B$12),E1005,0),0)</f>
        <v>450</v>
      </c>
      <c r="H1005" s="9" t="n">
        <f aca="false">(D1005-C1005)/60-E1005</f>
        <v>450</v>
      </c>
    </row>
    <row r="1006" customFormat="false" ht="15" hidden="false" customHeight="false" outlineLevel="0" collapsed="false">
      <c r="A1006" s="6" t="s">
        <v>8909</v>
      </c>
      <c r="B1006" s="6" t="s">
        <v>7885</v>
      </c>
      <c r="C1006" s="6" t="n">
        <v>1790319600</v>
      </c>
      <c r="D1006" s="6" t="n">
        <v>1790348400</v>
      </c>
      <c r="E1006" s="6" t="n">
        <v>30</v>
      </c>
      <c r="F1006" s="6" t="n">
        <v>30</v>
      </c>
      <c r="G1006" s="9" t="n">
        <f aca="false">IF(MIN(D1006,Scenario!$B$12)&gt;MAX(C1006,Scenario!$B$11),(MIN(D1006,Scenario!$B$12)-MAX(C1006,Scenario!$B$11))/60-IF(AND(C1006&gt;=Scenario!$B$11,D1006&lt;=Scenario!$B$12),E1006,0),0)</f>
        <v>450</v>
      </c>
      <c r="H1006" s="9" t="n">
        <f aca="false">(D1006-C1006)/60-E1006</f>
        <v>450</v>
      </c>
    </row>
    <row r="1007" customFormat="false" ht="15" hidden="false" customHeight="false" outlineLevel="0" collapsed="false">
      <c r="A1007" s="6" t="s">
        <v>8910</v>
      </c>
      <c r="B1007" s="6" t="s">
        <v>7887</v>
      </c>
      <c r="C1007" s="6" t="n">
        <v>1790326800</v>
      </c>
      <c r="D1007" s="6" t="n">
        <v>1790355600</v>
      </c>
      <c r="E1007" s="6" t="n">
        <v>30</v>
      </c>
      <c r="F1007" s="6" t="n">
        <v>30</v>
      </c>
      <c r="G1007" s="9" t="n">
        <f aca="false">IF(MIN(D1007,Scenario!$B$12)&gt;MAX(C1007,Scenario!$B$11),(MIN(D1007,Scenario!$B$12)-MAX(C1007,Scenario!$B$11))/60-IF(AND(C1007&gt;=Scenario!$B$11,D1007&lt;=Scenario!$B$12),E1007,0),0)</f>
        <v>450</v>
      </c>
      <c r="H1007" s="9" t="n">
        <f aca="false">(D1007-C1007)/60-E1007</f>
        <v>450</v>
      </c>
    </row>
    <row r="1008" customFormat="false" ht="15" hidden="false" customHeight="false" outlineLevel="0" collapsed="false">
      <c r="A1008" s="6" t="s">
        <v>8911</v>
      </c>
      <c r="B1008" s="6" t="s">
        <v>7889</v>
      </c>
      <c r="C1008" s="6" t="n">
        <v>1790326800</v>
      </c>
      <c r="D1008" s="6" t="n">
        <v>1790355600</v>
      </c>
      <c r="E1008" s="6" t="n">
        <v>30</v>
      </c>
      <c r="F1008" s="6" t="n">
        <v>30</v>
      </c>
      <c r="G1008" s="9" t="n">
        <f aca="false">IF(MIN(D1008,Scenario!$B$12)&gt;MAX(C1008,Scenario!$B$11),(MIN(D1008,Scenario!$B$12)-MAX(C1008,Scenario!$B$11))/60-IF(AND(C1008&gt;=Scenario!$B$11,D1008&lt;=Scenario!$B$12),E1008,0),0)</f>
        <v>450</v>
      </c>
      <c r="H1008" s="9" t="n">
        <f aca="false">(D1008-C1008)/60-E1008</f>
        <v>450</v>
      </c>
    </row>
    <row r="1009" customFormat="false" ht="15" hidden="false" customHeight="false" outlineLevel="0" collapsed="false">
      <c r="A1009" s="6" t="s">
        <v>8912</v>
      </c>
      <c r="B1009" s="6" t="s">
        <v>7891</v>
      </c>
      <c r="C1009" s="6" t="n">
        <v>1790334000</v>
      </c>
      <c r="D1009" s="6" t="n">
        <v>1790362800</v>
      </c>
      <c r="E1009" s="6" t="n">
        <v>30</v>
      </c>
      <c r="F1009" s="6" t="n">
        <v>30</v>
      </c>
      <c r="G1009" s="9" t="n">
        <f aca="false">IF(MIN(D1009,Scenario!$B$12)&gt;MAX(C1009,Scenario!$B$11),(MIN(D1009,Scenario!$B$12)-MAX(C1009,Scenario!$B$11))/60-IF(AND(C1009&gt;=Scenario!$B$11,D1009&lt;=Scenario!$B$12),E1009,0),0)</f>
        <v>450</v>
      </c>
      <c r="H1009" s="9" t="n">
        <f aca="false">(D1009-C1009)/60-E1009</f>
        <v>450</v>
      </c>
    </row>
    <row r="1010" customFormat="false" ht="15" hidden="false" customHeight="false" outlineLevel="0" collapsed="false">
      <c r="A1010" s="6" t="s">
        <v>8913</v>
      </c>
      <c r="B1010" s="6" t="s">
        <v>7890</v>
      </c>
      <c r="C1010" s="6" t="n">
        <v>1790334000</v>
      </c>
      <c r="D1010" s="6" t="n">
        <v>1790362800</v>
      </c>
      <c r="E1010" s="6" t="n">
        <v>30</v>
      </c>
      <c r="F1010" s="6" t="n">
        <v>30</v>
      </c>
      <c r="G1010" s="9" t="n">
        <f aca="false">IF(MIN(D1010,Scenario!$B$12)&gt;MAX(C1010,Scenario!$B$11),(MIN(D1010,Scenario!$B$12)-MAX(C1010,Scenario!$B$11))/60-IF(AND(C1010&gt;=Scenario!$B$11,D1010&lt;=Scenario!$B$12),E1010,0),0)</f>
        <v>450</v>
      </c>
      <c r="H1010" s="9" t="n">
        <f aca="false">(D1010-C1010)/60-E1010</f>
        <v>450</v>
      </c>
    </row>
    <row r="1011" customFormat="false" ht="15" hidden="false" customHeight="false" outlineLevel="0" collapsed="false">
      <c r="A1011" s="6" t="s">
        <v>8914</v>
      </c>
      <c r="B1011" s="6" t="s">
        <v>7899</v>
      </c>
      <c r="C1011" s="6" t="n">
        <v>1790348400</v>
      </c>
      <c r="D1011" s="6" t="n">
        <v>1790370000</v>
      </c>
      <c r="E1011" s="6" t="n">
        <v>30</v>
      </c>
      <c r="F1011" s="6" t="n">
        <v>30</v>
      </c>
      <c r="G1011" s="9" t="n">
        <f aca="false">IF(MIN(D1011,Scenario!$B$12)&gt;MAX(C1011,Scenario!$B$11),(MIN(D1011,Scenario!$B$12)-MAX(C1011,Scenario!$B$11))/60-IF(AND(C1011&gt;=Scenario!$B$11,D1011&lt;=Scenario!$B$12),E1011,0),0)</f>
        <v>330</v>
      </c>
      <c r="H1011" s="9" t="n">
        <f aca="false">(D1011-C1011)/60-E1011</f>
        <v>330</v>
      </c>
    </row>
    <row r="1012" customFormat="false" ht="15" hidden="false" customHeight="false" outlineLevel="0" collapsed="false">
      <c r="A1012" s="6" t="s">
        <v>8915</v>
      </c>
      <c r="B1012" s="6" t="s">
        <v>7893</v>
      </c>
      <c r="C1012" s="6" t="n">
        <v>1790348400</v>
      </c>
      <c r="D1012" s="6" t="n">
        <v>1790377200</v>
      </c>
      <c r="E1012" s="6" t="n">
        <v>30</v>
      </c>
      <c r="F1012" s="6" t="n">
        <v>30</v>
      </c>
      <c r="G1012" s="9" t="n">
        <f aca="false">IF(MIN(D1012,Scenario!$B$12)&gt;MAX(C1012,Scenario!$B$11),(MIN(D1012,Scenario!$B$12)-MAX(C1012,Scenario!$B$11))/60-IF(AND(C1012&gt;=Scenario!$B$11,D1012&lt;=Scenario!$B$12),E1012,0),0)</f>
        <v>450</v>
      </c>
      <c r="H1012" s="9" t="n">
        <f aca="false">(D1012-C1012)/60-E1012</f>
        <v>450</v>
      </c>
    </row>
    <row r="1013" customFormat="false" ht="15" hidden="false" customHeight="false" outlineLevel="0" collapsed="false">
      <c r="A1013" s="6" t="s">
        <v>8916</v>
      </c>
      <c r="B1013" s="6" t="s">
        <v>7895</v>
      </c>
      <c r="C1013" s="6" t="n">
        <v>1790348400</v>
      </c>
      <c r="D1013" s="6" t="n">
        <v>1790377200</v>
      </c>
      <c r="E1013" s="6" t="n">
        <v>30</v>
      </c>
      <c r="F1013" s="6" t="n">
        <v>30</v>
      </c>
      <c r="G1013" s="9" t="n">
        <f aca="false">IF(MIN(D1013,Scenario!$B$12)&gt;MAX(C1013,Scenario!$B$11),(MIN(D1013,Scenario!$B$12)-MAX(C1013,Scenario!$B$11))/60-IF(AND(C1013&gt;=Scenario!$B$11,D1013&lt;=Scenario!$B$12),E1013,0),0)</f>
        <v>450</v>
      </c>
      <c r="H1013" s="9" t="n">
        <f aca="false">(D1013-C1013)/60-E1013</f>
        <v>450</v>
      </c>
    </row>
    <row r="1014" customFormat="false" ht="15" hidden="false" customHeight="false" outlineLevel="0" collapsed="false">
      <c r="A1014" s="6" t="s">
        <v>8917</v>
      </c>
      <c r="B1014" s="6" t="s">
        <v>7898</v>
      </c>
      <c r="C1014" s="6" t="n">
        <v>1790406000</v>
      </c>
      <c r="D1014" s="6" t="n">
        <v>1790434800</v>
      </c>
      <c r="E1014" s="6" t="n">
        <v>30</v>
      </c>
      <c r="F1014" s="6" t="n">
        <v>30</v>
      </c>
      <c r="G1014" s="9" t="n">
        <f aca="false">IF(MIN(D1014,Scenario!$B$12)&gt;MAX(C1014,Scenario!$B$11),(MIN(D1014,Scenario!$B$12)-MAX(C1014,Scenario!$B$11))/60-IF(AND(C1014&gt;=Scenario!$B$11,D1014&lt;=Scenario!$B$12),E1014,0),0)</f>
        <v>450</v>
      </c>
      <c r="H1014" s="9" t="n">
        <f aca="false">(D1014-C1014)/60-E1014</f>
        <v>450</v>
      </c>
    </row>
    <row r="1015" customFormat="false" ht="15" hidden="false" customHeight="false" outlineLevel="0" collapsed="false">
      <c r="A1015" s="6" t="s">
        <v>8918</v>
      </c>
      <c r="B1015" s="6" t="s">
        <v>7894</v>
      </c>
      <c r="C1015" s="6" t="n">
        <v>1790427600</v>
      </c>
      <c r="D1015" s="6" t="n">
        <v>1790456400</v>
      </c>
      <c r="E1015" s="6" t="n">
        <v>30</v>
      </c>
      <c r="F1015" s="6" t="n">
        <v>30</v>
      </c>
      <c r="G1015" s="9" t="n">
        <f aca="false">IF(MIN(D1015,Scenario!$B$12)&gt;MAX(C1015,Scenario!$B$11),(MIN(D1015,Scenario!$B$12)-MAX(C1015,Scenario!$B$11))/60-IF(AND(C1015&gt;=Scenario!$B$11,D1015&lt;=Scenario!$B$12),E1015,0),0)</f>
        <v>450</v>
      </c>
      <c r="H1015" s="9" t="n">
        <f aca="false">(D1015-C1015)/60-E1015</f>
        <v>450</v>
      </c>
    </row>
    <row r="1016" customFormat="false" ht="15" hidden="false" customHeight="false" outlineLevel="0" collapsed="false">
      <c r="A1016" s="6" t="s">
        <v>8919</v>
      </c>
      <c r="B1016" s="6" t="s">
        <v>7896</v>
      </c>
      <c r="C1016" s="6" t="n">
        <v>1790456400</v>
      </c>
      <c r="D1016" s="6" t="n">
        <v>1790485200</v>
      </c>
      <c r="E1016" s="6" t="n">
        <v>30</v>
      </c>
      <c r="F1016" s="6" t="n">
        <v>30</v>
      </c>
      <c r="G1016" s="9" t="n">
        <f aca="false">IF(MIN(D1016,Scenario!$B$12)&gt;MAX(C1016,Scenario!$B$11),(MIN(D1016,Scenario!$B$12)-MAX(C1016,Scenario!$B$11))/60-IF(AND(C1016&gt;=Scenario!$B$11,D1016&lt;=Scenario!$B$12),E1016,0),0)</f>
        <v>450</v>
      </c>
      <c r="H1016" s="9" t="n">
        <f aca="false">(D1016-C1016)/60-E1016</f>
        <v>450</v>
      </c>
    </row>
    <row r="1017" customFormat="false" ht="15" hidden="false" customHeight="false" outlineLevel="0" collapsed="false">
      <c r="A1017" s="6" t="s">
        <v>8920</v>
      </c>
      <c r="B1017" s="6" t="s">
        <v>7897</v>
      </c>
      <c r="C1017" s="6" t="n">
        <v>1790456400</v>
      </c>
      <c r="D1017" s="6" t="n">
        <v>1790485200</v>
      </c>
      <c r="E1017" s="6" t="n">
        <v>30</v>
      </c>
      <c r="F1017" s="6" t="n">
        <v>30</v>
      </c>
      <c r="G1017" s="9" t="n">
        <f aca="false">IF(MIN(D1017,Scenario!$B$12)&gt;MAX(C1017,Scenario!$B$11),(MIN(D1017,Scenario!$B$12)-MAX(C1017,Scenario!$B$11))/60-IF(AND(C1017&gt;=Scenario!$B$11,D1017&lt;=Scenario!$B$12),E1017,0),0)</f>
        <v>450</v>
      </c>
      <c r="H1017" s="9" t="n">
        <f aca="false">(D1017-C1017)/60-E1017</f>
        <v>450</v>
      </c>
    </row>
    <row r="1018" customFormat="false" ht="15" hidden="false" customHeight="false" outlineLevel="0" collapsed="false">
      <c r="A1018" s="6" t="s">
        <v>8921</v>
      </c>
      <c r="B1018" s="6" t="s">
        <v>7886</v>
      </c>
      <c r="C1018" s="6" t="n">
        <v>1790492400</v>
      </c>
      <c r="D1018" s="6" t="n">
        <v>1790521200</v>
      </c>
      <c r="E1018" s="6" t="n">
        <v>30</v>
      </c>
      <c r="F1018" s="6" t="n">
        <v>30</v>
      </c>
      <c r="G1018" s="9" t="n">
        <f aca="false">IF(MIN(D1018,Scenario!$B$12)&gt;MAX(C1018,Scenario!$B$11),(MIN(D1018,Scenario!$B$12)-MAX(C1018,Scenario!$B$11))/60-IF(AND(C1018&gt;=Scenario!$B$11,D1018&lt;=Scenario!$B$12),E1018,0),0)</f>
        <v>450</v>
      </c>
      <c r="H1018" s="9" t="n">
        <f aca="false">(D1018-C1018)/60-E1018</f>
        <v>450</v>
      </c>
    </row>
    <row r="1019" customFormat="false" ht="15" hidden="false" customHeight="false" outlineLevel="0" collapsed="false">
      <c r="A1019" s="6" t="s">
        <v>8922</v>
      </c>
      <c r="B1019" s="6" t="s">
        <v>7894</v>
      </c>
      <c r="C1019" s="6" t="n">
        <v>1790514000</v>
      </c>
      <c r="D1019" s="6" t="n">
        <v>1790542800</v>
      </c>
      <c r="E1019" s="6" t="n">
        <v>30</v>
      </c>
      <c r="F1019" s="6" t="n">
        <v>30</v>
      </c>
      <c r="G1019" s="9" t="n">
        <f aca="false">IF(MIN(D1019,Scenario!$B$12)&gt;MAX(C1019,Scenario!$B$11),(MIN(D1019,Scenario!$B$12)-MAX(C1019,Scenario!$B$11))/60-IF(AND(C1019&gt;=Scenario!$B$11,D1019&lt;=Scenario!$B$12),E1019,0),0)</f>
        <v>450</v>
      </c>
      <c r="H1019" s="9" t="n">
        <f aca="false">(D1019-C1019)/60-E1019</f>
        <v>450</v>
      </c>
    </row>
    <row r="1020" customFormat="false" ht="15" hidden="false" customHeight="false" outlineLevel="0" collapsed="false">
      <c r="A1020" s="6" t="s">
        <v>8923</v>
      </c>
      <c r="B1020" s="6" t="s">
        <v>7896</v>
      </c>
      <c r="C1020" s="6" t="n">
        <v>1790542800</v>
      </c>
      <c r="D1020" s="6" t="n">
        <v>1790571600</v>
      </c>
      <c r="E1020" s="6" t="n">
        <v>30</v>
      </c>
      <c r="F1020" s="6" t="n">
        <v>0</v>
      </c>
      <c r="G1020" s="9" t="n">
        <f aca="false">IF(MIN(D1020,Scenario!$B$12)&gt;MAX(C1020,Scenario!$B$11),(MIN(D1020,Scenario!$B$12)-MAX(C1020,Scenario!$B$11))/60-IF(AND(C1020&gt;=Scenario!$B$11,D1020&lt;=Scenario!$B$12),E1020,0),0)</f>
        <v>180</v>
      </c>
      <c r="H1020" s="9" t="n">
        <f aca="false">(D1020-C1020)/60-E1020</f>
        <v>450</v>
      </c>
    </row>
    <row r="1021" customFormat="false" ht="15" hidden="false" customHeight="false" outlineLevel="0" collapsed="false">
      <c r="A1021" s="6" t="s">
        <v>8924</v>
      </c>
      <c r="B1021" s="6" t="s">
        <v>7897</v>
      </c>
      <c r="C1021" s="6" t="n">
        <v>1790542800</v>
      </c>
      <c r="D1021" s="6" t="n">
        <v>1790571600</v>
      </c>
      <c r="E1021" s="6" t="n">
        <v>30</v>
      </c>
      <c r="F1021" s="6" t="n">
        <v>0</v>
      </c>
      <c r="G1021" s="9" t="n">
        <f aca="false">IF(MIN(D1021,Scenario!$B$12)&gt;MAX(C1021,Scenario!$B$11),(MIN(D1021,Scenario!$B$12)-MAX(C1021,Scenario!$B$11))/60-IF(AND(C1021&gt;=Scenario!$B$11,D1021&lt;=Scenario!$B$12),E1021,0),0)</f>
        <v>180</v>
      </c>
      <c r="H1021" s="9" t="n">
        <f aca="false">(D1021-C1021)/60-E1021</f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8" min="6" style="0" width="14"/>
  </cols>
  <sheetData>
    <row r="1" customFormat="false" ht="41.75" hidden="false" customHeight="false" outlineLevel="0" collapsed="false">
      <c r="A1" s="5" t="s">
        <v>8925</v>
      </c>
      <c r="B1" s="5" t="s">
        <v>223</v>
      </c>
      <c r="C1" s="5" t="s">
        <v>8926</v>
      </c>
      <c r="D1" s="5" t="s">
        <v>8927</v>
      </c>
      <c r="E1" s="5" t="s">
        <v>8928</v>
      </c>
      <c r="F1" s="5" t="s">
        <v>8929</v>
      </c>
      <c r="G1" s="5" t="s">
        <v>8930</v>
      </c>
      <c r="H1" s="5" t="s">
        <v>8931</v>
      </c>
    </row>
    <row r="2" customFormat="false" ht="15" hidden="false" customHeight="false" outlineLevel="0" collapsed="false">
      <c r="A2" s="6" t="s">
        <v>8932</v>
      </c>
      <c r="B2" s="6" t="s">
        <v>251</v>
      </c>
      <c r="C2" s="6" t="n">
        <v>1</v>
      </c>
      <c r="D2" s="6" t="n">
        <v>4</v>
      </c>
      <c r="E2" s="9" t="n">
        <f aca="false">INDEX(Tickets!$O$2:$O$3818,MATCH(B2,Tickets!$A$2:$A$3818,0))</f>
        <v>1</v>
      </c>
      <c r="F2" s="9" t="n">
        <f aca="false">C2*E2</f>
        <v>1</v>
      </c>
      <c r="G2" s="9" t="n">
        <f aca="false">IF(AND(C2=1,ISNUMBER(D2)),1,0)*E2</f>
        <v>1</v>
      </c>
      <c r="H2" s="9" t="n">
        <f aca="false">IF(AND(G2=1,D2&gt;=Scenario!$B$24),1,0)</f>
        <v>1</v>
      </c>
    </row>
    <row r="3" customFormat="false" ht="15" hidden="false" customHeight="false" outlineLevel="0" collapsed="false">
      <c r="A3" s="6" t="s">
        <v>8933</v>
      </c>
      <c r="B3" s="6" t="s">
        <v>253</v>
      </c>
      <c r="C3" s="6" t="n">
        <v>1</v>
      </c>
      <c r="E3" s="9" t="n">
        <f aca="false">INDEX(Tickets!$O$2:$O$3818,MATCH(B3,Tickets!$A$2:$A$3818,0))</f>
        <v>1</v>
      </c>
      <c r="F3" s="9" t="n">
        <f aca="false">C3*E3</f>
        <v>1</v>
      </c>
      <c r="G3" s="9" t="n">
        <f aca="false">IF(AND(C3=1,ISNUMBER(D3)),1,0)*E3</f>
        <v>0</v>
      </c>
      <c r="H3" s="9" t="n">
        <f aca="false">IF(AND(G3=1,D3&gt;=Scenario!$B$24),1,0)</f>
        <v>0</v>
      </c>
    </row>
    <row r="4" customFormat="false" ht="15" hidden="false" customHeight="false" outlineLevel="0" collapsed="false">
      <c r="A4" s="6" t="s">
        <v>8934</v>
      </c>
      <c r="B4" s="6" t="s">
        <v>261</v>
      </c>
      <c r="C4" s="6" t="n">
        <v>1</v>
      </c>
      <c r="D4" s="6" t="n">
        <v>4</v>
      </c>
      <c r="E4" s="9" t="n">
        <f aca="false">INDEX(Tickets!$O$2:$O$3818,MATCH(B4,Tickets!$A$2:$A$3818,0))</f>
        <v>1</v>
      </c>
      <c r="F4" s="9" t="n">
        <f aca="false">C4*E4</f>
        <v>1</v>
      </c>
      <c r="G4" s="9" t="n">
        <f aca="false">IF(AND(C4=1,ISNUMBER(D4)),1,0)*E4</f>
        <v>1</v>
      </c>
      <c r="H4" s="9" t="n">
        <f aca="false">IF(AND(G4=1,D4&gt;=Scenario!$B$24),1,0)</f>
        <v>1</v>
      </c>
    </row>
    <row r="5" customFormat="false" ht="15" hidden="false" customHeight="false" outlineLevel="0" collapsed="false">
      <c r="A5" s="6" t="s">
        <v>8935</v>
      </c>
      <c r="B5" s="6" t="s">
        <v>263</v>
      </c>
      <c r="C5" s="6" t="n">
        <v>1</v>
      </c>
      <c r="E5" s="9" t="n">
        <f aca="false">INDEX(Tickets!$O$2:$O$3818,MATCH(B5,Tickets!$A$2:$A$3818,0))</f>
        <v>1</v>
      </c>
      <c r="F5" s="9" t="n">
        <f aca="false">C5*E5</f>
        <v>1</v>
      </c>
      <c r="G5" s="9" t="n">
        <f aca="false">IF(AND(C5=1,ISNUMBER(D5)),1,0)*E5</f>
        <v>0</v>
      </c>
      <c r="H5" s="9" t="n">
        <f aca="false">IF(AND(G5=1,D5&gt;=Scenario!$B$24),1,0)</f>
        <v>0</v>
      </c>
    </row>
    <row r="6" customFormat="false" ht="15" hidden="false" customHeight="false" outlineLevel="0" collapsed="false">
      <c r="A6" s="6" t="s">
        <v>8936</v>
      </c>
      <c r="B6" s="6" t="s">
        <v>265</v>
      </c>
      <c r="C6" s="6" t="n">
        <v>1</v>
      </c>
      <c r="D6" s="6" t="n">
        <v>3</v>
      </c>
      <c r="E6" s="9" t="n">
        <f aca="false">INDEX(Tickets!$O$2:$O$3818,MATCH(B6,Tickets!$A$2:$A$3818,0))</f>
        <v>1</v>
      </c>
      <c r="F6" s="9" t="n">
        <f aca="false">C6*E6</f>
        <v>1</v>
      </c>
      <c r="G6" s="9" t="n">
        <f aca="false">IF(AND(C6=1,ISNUMBER(D6)),1,0)*E6</f>
        <v>1</v>
      </c>
      <c r="H6" s="9" t="n">
        <f aca="false">IF(AND(G6=1,D6&gt;=Scenario!$B$24),1,0)</f>
        <v>0</v>
      </c>
    </row>
    <row r="7" customFormat="false" ht="15" hidden="false" customHeight="false" outlineLevel="0" collapsed="false">
      <c r="A7" s="6" t="s">
        <v>8937</v>
      </c>
      <c r="B7" s="6" t="s">
        <v>267</v>
      </c>
      <c r="C7" s="6" t="n">
        <v>1</v>
      </c>
      <c r="E7" s="9" t="n">
        <f aca="false">INDEX(Tickets!$O$2:$O$3818,MATCH(B7,Tickets!$A$2:$A$3818,0))</f>
        <v>1</v>
      </c>
      <c r="F7" s="9" t="n">
        <f aca="false">C7*E7</f>
        <v>1</v>
      </c>
      <c r="G7" s="9" t="n">
        <f aca="false">IF(AND(C7=1,ISNUMBER(D7)),1,0)*E7</f>
        <v>0</v>
      </c>
      <c r="H7" s="9" t="n">
        <f aca="false">IF(AND(G7=1,D7&gt;=Scenario!$B$24),1,0)</f>
        <v>0</v>
      </c>
    </row>
    <row r="8" customFormat="false" ht="15" hidden="false" customHeight="false" outlineLevel="0" collapsed="false">
      <c r="A8" s="6" t="s">
        <v>8938</v>
      </c>
      <c r="B8" s="6" t="s">
        <v>273</v>
      </c>
      <c r="C8" s="6" t="n">
        <v>1</v>
      </c>
      <c r="E8" s="9" t="n">
        <f aca="false">INDEX(Tickets!$O$2:$O$3818,MATCH(B8,Tickets!$A$2:$A$3818,0))</f>
        <v>1</v>
      </c>
      <c r="F8" s="9" t="n">
        <f aca="false">C8*E8</f>
        <v>1</v>
      </c>
      <c r="G8" s="9" t="n">
        <f aca="false">IF(AND(C8=1,ISNUMBER(D8)),1,0)*E8</f>
        <v>0</v>
      </c>
      <c r="H8" s="9" t="n">
        <f aca="false">IF(AND(G8=1,D8&gt;=Scenario!$B$24),1,0)</f>
        <v>0</v>
      </c>
    </row>
    <row r="9" customFormat="false" ht="15" hidden="false" customHeight="false" outlineLevel="0" collapsed="false">
      <c r="A9" s="6" t="s">
        <v>8939</v>
      </c>
      <c r="B9" s="6" t="s">
        <v>281</v>
      </c>
      <c r="C9" s="6" t="n">
        <v>1</v>
      </c>
      <c r="D9" s="6" t="n">
        <v>4</v>
      </c>
      <c r="E9" s="9" t="n">
        <f aca="false">INDEX(Tickets!$O$2:$O$3818,MATCH(B9,Tickets!$A$2:$A$3818,0))</f>
        <v>1</v>
      </c>
      <c r="F9" s="9" t="n">
        <f aca="false">C9*E9</f>
        <v>1</v>
      </c>
      <c r="G9" s="9" t="n">
        <f aca="false">IF(AND(C9=1,ISNUMBER(D9)),1,0)*E9</f>
        <v>1</v>
      </c>
      <c r="H9" s="9" t="n">
        <f aca="false">IF(AND(G9=1,D9&gt;=Scenario!$B$24),1,0)</f>
        <v>1</v>
      </c>
    </row>
    <row r="10" customFormat="false" ht="15" hidden="false" customHeight="false" outlineLevel="0" collapsed="false">
      <c r="A10" s="6" t="s">
        <v>8940</v>
      </c>
      <c r="B10" s="6" t="s">
        <v>287</v>
      </c>
      <c r="C10" s="6" t="n">
        <v>1</v>
      </c>
      <c r="E10" s="9" t="n">
        <f aca="false">INDEX(Tickets!$O$2:$O$3818,MATCH(B10,Tickets!$A$2:$A$3818,0))</f>
        <v>1</v>
      </c>
      <c r="F10" s="9" t="n">
        <f aca="false">C10*E10</f>
        <v>1</v>
      </c>
      <c r="G10" s="9" t="n">
        <f aca="false">IF(AND(C10=1,ISNUMBER(D10)),1,0)*E10</f>
        <v>0</v>
      </c>
      <c r="H10" s="9" t="n">
        <f aca="false">IF(AND(G10=1,D10&gt;=Scenario!$B$24),1,0)</f>
        <v>0</v>
      </c>
    </row>
    <row r="11" customFormat="false" ht="15" hidden="false" customHeight="false" outlineLevel="0" collapsed="false">
      <c r="A11" s="6" t="s">
        <v>8941</v>
      </c>
      <c r="B11" s="6" t="s">
        <v>290</v>
      </c>
      <c r="C11" s="6" t="n">
        <v>1</v>
      </c>
      <c r="E11" s="9" t="n">
        <f aca="false">INDEX(Tickets!$O$2:$O$3818,MATCH(B11,Tickets!$A$2:$A$3818,0))</f>
        <v>1</v>
      </c>
      <c r="F11" s="9" t="n">
        <f aca="false">C11*E11</f>
        <v>1</v>
      </c>
      <c r="G11" s="9" t="n">
        <f aca="false">IF(AND(C11=1,ISNUMBER(D11)),1,0)*E11</f>
        <v>0</v>
      </c>
      <c r="H11" s="9" t="n">
        <f aca="false">IF(AND(G11=1,D11&gt;=Scenario!$B$24),1,0)</f>
        <v>0</v>
      </c>
    </row>
    <row r="12" customFormat="false" ht="15" hidden="false" customHeight="false" outlineLevel="0" collapsed="false">
      <c r="A12" s="6" t="s">
        <v>8942</v>
      </c>
      <c r="B12" s="6" t="s">
        <v>292</v>
      </c>
      <c r="C12" s="6" t="n">
        <v>1</v>
      </c>
      <c r="D12" s="6" t="n">
        <v>1</v>
      </c>
      <c r="E12" s="9" t="n">
        <f aca="false">INDEX(Tickets!$O$2:$O$3818,MATCH(B12,Tickets!$A$2:$A$3818,0))</f>
        <v>1</v>
      </c>
      <c r="F12" s="9" t="n">
        <f aca="false">C12*E12</f>
        <v>1</v>
      </c>
      <c r="G12" s="9" t="n">
        <f aca="false">IF(AND(C12=1,ISNUMBER(D12)),1,0)*E12</f>
        <v>1</v>
      </c>
      <c r="H12" s="9" t="n">
        <f aca="false">IF(AND(G12=1,D12&gt;=Scenario!$B$24),1,0)</f>
        <v>0</v>
      </c>
    </row>
    <row r="13" customFormat="false" ht="15" hidden="false" customHeight="false" outlineLevel="0" collapsed="false">
      <c r="A13" s="6" t="s">
        <v>8943</v>
      </c>
      <c r="B13" s="6" t="s">
        <v>296</v>
      </c>
      <c r="C13" s="6" t="n">
        <v>1</v>
      </c>
      <c r="E13" s="9" t="n">
        <f aca="false">INDEX(Tickets!$O$2:$O$3818,MATCH(B13,Tickets!$A$2:$A$3818,0))</f>
        <v>1</v>
      </c>
      <c r="F13" s="9" t="n">
        <f aca="false">C13*E13</f>
        <v>1</v>
      </c>
      <c r="G13" s="9" t="n">
        <f aca="false">IF(AND(C13=1,ISNUMBER(D13)),1,0)*E13</f>
        <v>0</v>
      </c>
      <c r="H13" s="9" t="n">
        <f aca="false">IF(AND(G13=1,D13&gt;=Scenario!$B$24),1,0)</f>
        <v>0</v>
      </c>
    </row>
    <row r="14" customFormat="false" ht="15" hidden="false" customHeight="false" outlineLevel="0" collapsed="false">
      <c r="A14" s="6" t="s">
        <v>8944</v>
      </c>
      <c r="B14" s="6" t="s">
        <v>300</v>
      </c>
      <c r="C14" s="6" t="n">
        <v>1</v>
      </c>
      <c r="E14" s="9" t="n">
        <f aca="false">INDEX(Tickets!$O$2:$O$3818,MATCH(B14,Tickets!$A$2:$A$3818,0))</f>
        <v>1</v>
      </c>
      <c r="F14" s="9" t="n">
        <f aca="false">C14*E14</f>
        <v>1</v>
      </c>
      <c r="G14" s="9" t="n">
        <f aca="false">IF(AND(C14=1,ISNUMBER(D14)),1,0)*E14</f>
        <v>0</v>
      </c>
      <c r="H14" s="9" t="n">
        <f aca="false">IF(AND(G14=1,D14&gt;=Scenario!$B$24),1,0)</f>
        <v>0</v>
      </c>
    </row>
    <row r="15" customFormat="false" ht="15" hidden="false" customHeight="false" outlineLevel="0" collapsed="false">
      <c r="A15" s="6" t="s">
        <v>8945</v>
      </c>
      <c r="B15" s="6" t="s">
        <v>308</v>
      </c>
      <c r="C15" s="6" t="n">
        <v>1</v>
      </c>
      <c r="E15" s="9" t="n">
        <f aca="false">INDEX(Tickets!$O$2:$O$3818,MATCH(B15,Tickets!$A$2:$A$3818,0))</f>
        <v>1</v>
      </c>
      <c r="F15" s="9" t="n">
        <f aca="false">C15*E15</f>
        <v>1</v>
      </c>
      <c r="G15" s="9" t="n">
        <f aca="false">IF(AND(C15=1,ISNUMBER(D15)),1,0)*E15</f>
        <v>0</v>
      </c>
      <c r="H15" s="9" t="n">
        <f aca="false">IF(AND(G15=1,D15&gt;=Scenario!$B$24),1,0)</f>
        <v>0</v>
      </c>
    </row>
    <row r="16" customFormat="false" ht="15" hidden="false" customHeight="false" outlineLevel="0" collapsed="false">
      <c r="A16" s="6" t="s">
        <v>8946</v>
      </c>
      <c r="B16" s="6" t="s">
        <v>316</v>
      </c>
      <c r="C16" s="6" t="n">
        <v>1</v>
      </c>
      <c r="E16" s="9" t="n">
        <f aca="false">INDEX(Tickets!$O$2:$O$3818,MATCH(B16,Tickets!$A$2:$A$3818,0))</f>
        <v>1</v>
      </c>
      <c r="F16" s="9" t="n">
        <f aca="false">C16*E16</f>
        <v>1</v>
      </c>
      <c r="G16" s="9" t="n">
        <f aca="false">IF(AND(C16=1,ISNUMBER(D16)),1,0)*E16</f>
        <v>0</v>
      </c>
      <c r="H16" s="9" t="n">
        <f aca="false">IF(AND(G16=1,D16&gt;=Scenario!$B$24),1,0)</f>
        <v>0</v>
      </c>
    </row>
    <row r="17" customFormat="false" ht="15" hidden="false" customHeight="false" outlineLevel="0" collapsed="false">
      <c r="A17" s="6" t="s">
        <v>8947</v>
      </c>
      <c r="B17" s="6" t="s">
        <v>318</v>
      </c>
      <c r="C17" s="6" t="n">
        <v>1</v>
      </c>
      <c r="E17" s="9" t="n">
        <f aca="false">INDEX(Tickets!$O$2:$O$3818,MATCH(B17,Tickets!$A$2:$A$3818,0))</f>
        <v>1</v>
      </c>
      <c r="F17" s="9" t="n">
        <f aca="false">C17*E17</f>
        <v>1</v>
      </c>
      <c r="G17" s="9" t="n">
        <f aca="false">IF(AND(C17=1,ISNUMBER(D17)),1,0)*E17</f>
        <v>0</v>
      </c>
      <c r="H17" s="9" t="n">
        <f aca="false">IF(AND(G17=1,D17&gt;=Scenario!$B$24),1,0)</f>
        <v>0</v>
      </c>
    </row>
    <row r="18" customFormat="false" ht="15" hidden="false" customHeight="false" outlineLevel="0" collapsed="false">
      <c r="A18" s="6" t="s">
        <v>8948</v>
      </c>
      <c r="B18" s="6" t="s">
        <v>322</v>
      </c>
      <c r="C18" s="6" t="n">
        <v>1</v>
      </c>
      <c r="E18" s="9" t="n">
        <f aca="false">INDEX(Tickets!$O$2:$O$3818,MATCH(B18,Tickets!$A$2:$A$3818,0))</f>
        <v>1</v>
      </c>
      <c r="F18" s="9" t="n">
        <f aca="false">C18*E18</f>
        <v>1</v>
      </c>
      <c r="G18" s="9" t="n">
        <f aca="false">IF(AND(C18=1,ISNUMBER(D18)),1,0)*E18</f>
        <v>0</v>
      </c>
      <c r="H18" s="9" t="n">
        <f aca="false">IF(AND(G18=1,D18&gt;=Scenario!$B$24),1,0)</f>
        <v>0</v>
      </c>
    </row>
    <row r="19" customFormat="false" ht="15" hidden="false" customHeight="false" outlineLevel="0" collapsed="false">
      <c r="A19" s="6" t="s">
        <v>8949</v>
      </c>
      <c r="B19" s="6" t="s">
        <v>328</v>
      </c>
      <c r="C19" s="6" t="n">
        <v>1</v>
      </c>
      <c r="E19" s="9" t="n">
        <f aca="false">INDEX(Tickets!$O$2:$O$3818,MATCH(B19,Tickets!$A$2:$A$3818,0))</f>
        <v>1</v>
      </c>
      <c r="F19" s="9" t="n">
        <f aca="false">C19*E19</f>
        <v>1</v>
      </c>
      <c r="G19" s="9" t="n">
        <f aca="false">IF(AND(C19=1,ISNUMBER(D19)),1,0)*E19</f>
        <v>0</v>
      </c>
      <c r="H19" s="9" t="n">
        <f aca="false">IF(AND(G19=1,D19&gt;=Scenario!$B$24),1,0)</f>
        <v>0</v>
      </c>
    </row>
    <row r="20" customFormat="false" ht="15" hidden="false" customHeight="false" outlineLevel="0" collapsed="false">
      <c r="A20" s="6" t="s">
        <v>8950</v>
      </c>
      <c r="B20" s="6" t="s">
        <v>330</v>
      </c>
      <c r="C20" s="6" t="n">
        <v>1</v>
      </c>
      <c r="D20" s="6" t="n">
        <v>4</v>
      </c>
      <c r="E20" s="9" t="n">
        <f aca="false">INDEX(Tickets!$O$2:$O$3818,MATCH(B20,Tickets!$A$2:$A$3818,0))</f>
        <v>1</v>
      </c>
      <c r="F20" s="9" t="n">
        <f aca="false">C20*E20</f>
        <v>1</v>
      </c>
      <c r="G20" s="9" t="n">
        <f aca="false">IF(AND(C20=1,ISNUMBER(D20)),1,0)*E20</f>
        <v>1</v>
      </c>
      <c r="H20" s="9" t="n">
        <f aca="false">IF(AND(G20=1,D20&gt;=Scenario!$B$24),1,0)</f>
        <v>1</v>
      </c>
    </row>
    <row r="21" customFormat="false" ht="15" hidden="false" customHeight="false" outlineLevel="0" collapsed="false">
      <c r="A21" s="6" t="s">
        <v>8951</v>
      </c>
      <c r="B21" s="6" t="s">
        <v>332</v>
      </c>
      <c r="C21" s="6" t="n">
        <v>1</v>
      </c>
      <c r="D21" s="6" t="n">
        <v>5</v>
      </c>
      <c r="E21" s="9" t="n">
        <f aca="false">INDEX(Tickets!$O$2:$O$3818,MATCH(B21,Tickets!$A$2:$A$3818,0))</f>
        <v>1</v>
      </c>
      <c r="F21" s="9" t="n">
        <f aca="false">C21*E21</f>
        <v>1</v>
      </c>
      <c r="G21" s="9" t="n">
        <f aca="false">IF(AND(C21=1,ISNUMBER(D21)),1,0)*E21</f>
        <v>1</v>
      </c>
      <c r="H21" s="9" t="n">
        <f aca="false">IF(AND(G21=1,D21&gt;=Scenario!$B$24),1,0)</f>
        <v>1</v>
      </c>
    </row>
    <row r="22" customFormat="false" ht="15" hidden="false" customHeight="false" outlineLevel="0" collapsed="false">
      <c r="A22" s="6" t="s">
        <v>8952</v>
      </c>
      <c r="B22" s="6" t="s">
        <v>338</v>
      </c>
      <c r="C22" s="6" t="n">
        <v>1</v>
      </c>
      <c r="D22" s="6" t="n">
        <v>4</v>
      </c>
      <c r="E22" s="9" t="n">
        <f aca="false">INDEX(Tickets!$O$2:$O$3818,MATCH(B22,Tickets!$A$2:$A$3818,0))</f>
        <v>1</v>
      </c>
      <c r="F22" s="9" t="n">
        <f aca="false">C22*E22</f>
        <v>1</v>
      </c>
      <c r="G22" s="9" t="n">
        <f aca="false">IF(AND(C22=1,ISNUMBER(D22)),1,0)*E22</f>
        <v>1</v>
      </c>
      <c r="H22" s="9" t="n">
        <f aca="false">IF(AND(G22=1,D22&gt;=Scenario!$B$24),1,0)</f>
        <v>1</v>
      </c>
    </row>
    <row r="23" customFormat="false" ht="15" hidden="false" customHeight="false" outlineLevel="0" collapsed="false">
      <c r="A23" s="6" t="s">
        <v>8953</v>
      </c>
      <c r="B23" s="6" t="s">
        <v>342</v>
      </c>
      <c r="C23" s="6" t="n">
        <v>1</v>
      </c>
      <c r="D23" s="6" t="n">
        <v>5</v>
      </c>
      <c r="E23" s="9" t="n">
        <f aca="false">INDEX(Tickets!$O$2:$O$3818,MATCH(B23,Tickets!$A$2:$A$3818,0))</f>
        <v>1</v>
      </c>
      <c r="F23" s="9" t="n">
        <f aca="false">C23*E23</f>
        <v>1</v>
      </c>
      <c r="G23" s="9" t="n">
        <f aca="false">IF(AND(C23=1,ISNUMBER(D23)),1,0)*E23</f>
        <v>1</v>
      </c>
      <c r="H23" s="9" t="n">
        <f aca="false">IF(AND(G23=1,D23&gt;=Scenario!$B$24),1,0)</f>
        <v>1</v>
      </c>
    </row>
    <row r="24" customFormat="false" ht="15" hidden="false" customHeight="false" outlineLevel="0" collapsed="false">
      <c r="A24" s="6" t="s">
        <v>8954</v>
      </c>
      <c r="B24" s="6" t="s">
        <v>348</v>
      </c>
      <c r="C24" s="6" t="n">
        <v>1</v>
      </c>
      <c r="E24" s="9" t="n">
        <f aca="false">INDEX(Tickets!$O$2:$O$3818,MATCH(B24,Tickets!$A$2:$A$3818,0))</f>
        <v>1</v>
      </c>
      <c r="F24" s="9" t="n">
        <f aca="false">C24*E24</f>
        <v>1</v>
      </c>
      <c r="G24" s="9" t="n">
        <f aca="false">IF(AND(C24=1,ISNUMBER(D24)),1,0)*E24</f>
        <v>0</v>
      </c>
      <c r="H24" s="9" t="n">
        <f aca="false">IF(AND(G24=1,D24&gt;=Scenario!$B$24),1,0)</f>
        <v>0</v>
      </c>
    </row>
    <row r="25" customFormat="false" ht="15" hidden="false" customHeight="false" outlineLevel="0" collapsed="false">
      <c r="A25" s="6" t="s">
        <v>8955</v>
      </c>
      <c r="B25" s="6" t="s">
        <v>350</v>
      </c>
      <c r="C25" s="6" t="n">
        <v>1</v>
      </c>
      <c r="D25" s="6" t="n">
        <v>5</v>
      </c>
      <c r="E25" s="9" t="n">
        <f aca="false">INDEX(Tickets!$O$2:$O$3818,MATCH(B25,Tickets!$A$2:$A$3818,0))</f>
        <v>1</v>
      </c>
      <c r="F25" s="9" t="n">
        <f aca="false">C25*E25</f>
        <v>1</v>
      </c>
      <c r="G25" s="9" t="n">
        <f aca="false">IF(AND(C25=1,ISNUMBER(D25)),1,0)*E25</f>
        <v>1</v>
      </c>
      <c r="H25" s="9" t="n">
        <f aca="false">IF(AND(G25=1,D25&gt;=Scenario!$B$24),1,0)</f>
        <v>1</v>
      </c>
    </row>
    <row r="26" customFormat="false" ht="15" hidden="false" customHeight="false" outlineLevel="0" collapsed="false">
      <c r="A26" s="6" t="s">
        <v>8956</v>
      </c>
      <c r="B26" s="6" t="s">
        <v>354</v>
      </c>
      <c r="C26" s="6" t="n">
        <v>1</v>
      </c>
      <c r="D26" s="6" t="n">
        <v>4</v>
      </c>
      <c r="E26" s="9" t="n">
        <f aca="false">INDEX(Tickets!$O$2:$O$3818,MATCH(B26,Tickets!$A$2:$A$3818,0))</f>
        <v>1</v>
      </c>
      <c r="F26" s="9" t="n">
        <f aca="false">C26*E26</f>
        <v>1</v>
      </c>
      <c r="G26" s="9" t="n">
        <f aca="false">IF(AND(C26=1,ISNUMBER(D26)),1,0)*E26</f>
        <v>1</v>
      </c>
      <c r="H26" s="9" t="n">
        <f aca="false">IF(AND(G26=1,D26&gt;=Scenario!$B$24),1,0)</f>
        <v>1</v>
      </c>
    </row>
    <row r="27" customFormat="false" ht="15" hidden="false" customHeight="false" outlineLevel="0" collapsed="false">
      <c r="A27" s="6" t="s">
        <v>8957</v>
      </c>
      <c r="B27" s="6" t="s">
        <v>356</v>
      </c>
      <c r="C27" s="6" t="n">
        <v>1</v>
      </c>
      <c r="E27" s="9" t="n">
        <f aca="false">INDEX(Tickets!$O$2:$O$3818,MATCH(B27,Tickets!$A$2:$A$3818,0))</f>
        <v>1</v>
      </c>
      <c r="F27" s="9" t="n">
        <f aca="false">C27*E27</f>
        <v>1</v>
      </c>
      <c r="G27" s="9" t="n">
        <f aca="false">IF(AND(C27=1,ISNUMBER(D27)),1,0)*E27</f>
        <v>0</v>
      </c>
      <c r="H27" s="9" t="n">
        <f aca="false">IF(AND(G27=1,D27&gt;=Scenario!$B$24),1,0)</f>
        <v>0</v>
      </c>
    </row>
    <row r="28" customFormat="false" ht="15" hidden="false" customHeight="false" outlineLevel="0" collapsed="false">
      <c r="A28" s="6" t="s">
        <v>8958</v>
      </c>
      <c r="B28" s="6" t="s">
        <v>358</v>
      </c>
      <c r="C28" s="6" t="n">
        <v>1</v>
      </c>
      <c r="D28" s="6" t="n">
        <v>3</v>
      </c>
      <c r="E28" s="9" t="n">
        <f aca="false">INDEX(Tickets!$O$2:$O$3818,MATCH(B28,Tickets!$A$2:$A$3818,0))</f>
        <v>1</v>
      </c>
      <c r="F28" s="9" t="n">
        <f aca="false">C28*E28</f>
        <v>1</v>
      </c>
      <c r="G28" s="9" t="n">
        <f aca="false">IF(AND(C28=1,ISNUMBER(D28)),1,0)*E28</f>
        <v>1</v>
      </c>
      <c r="H28" s="9" t="n">
        <f aca="false">IF(AND(G28=1,D28&gt;=Scenario!$B$24),1,0)</f>
        <v>0</v>
      </c>
    </row>
    <row r="29" customFormat="false" ht="15" hidden="false" customHeight="false" outlineLevel="0" collapsed="false">
      <c r="A29" s="6" t="s">
        <v>8959</v>
      </c>
      <c r="B29" s="6" t="s">
        <v>360</v>
      </c>
      <c r="C29" s="6" t="n">
        <v>1</v>
      </c>
      <c r="E29" s="9" t="n">
        <f aca="false">INDEX(Tickets!$O$2:$O$3818,MATCH(B29,Tickets!$A$2:$A$3818,0))</f>
        <v>1</v>
      </c>
      <c r="F29" s="9" t="n">
        <f aca="false">C29*E29</f>
        <v>1</v>
      </c>
      <c r="G29" s="9" t="n">
        <f aca="false">IF(AND(C29=1,ISNUMBER(D29)),1,0)*E29</f>
        <v>0</v>
      </c>
      <c r="H29" s="9" t="n">
        <f aca="false">IF(AND(G29=1,D29&gt;=Scenario!$B$24),1,0)</f>
        <v>0</v>
      </c>
    </row>
    <row r="30" customFormat="false" ht="15" hidden="false" customHeight="false" outlineLevel="0" collapsed="false">
      <c r="A30" s="6" t="s">
        <v>8960</v>
      </c>
      <c r="B30" s="6" t="s">
        <v>366</v>
      </c>
      <c r="C30" s="6" t="n">
        <v>1</v>
      </c>
      <c r="E30" s="9" t="n">
        <f aca="false">INDEX(Tickets!$O$2:$O$3818,MATCH(B30,Tickets!$A$2:$A$3818,0))</f>
        <v>1</v>
      </c>
      <c r="F30" s="9" t="n">
        <f aca="false">C30*E30</f>
        <v>1</v>
      </c>
      <c r="G30" s="9" t="n">
        <f aca="false">IF(AND(C30=1,ISNUMBER(D30)),1,0)*E30</f>
        <v>0</v>
      </c>
      <c r="H30" s="9" t="n">
        <f aca="false">IF(AND(G30=1,D30&gt;=Scenario!$B$24),1,0)</f>
        <v>0</v>
      </c>
    </row>
    <row r="31" customFormat="false" ht="15" hidden="false" customHeight="false" outlineLevel="0" collapsed="false">
      <c r="A31" s="6" t="s">
        <v>8961</v>
      </c>
      <c r="B31" s="6" t="s">
        <v>374</v>
      </c>
      <c r="C31" s="6" t="n">
        <v>1</v>
      </c>
      <c r="E31" s="9" t="n">
        <f aca="false">INDEX(Tickets!$O$2:$O$3818,MATCH(B31,Tickets!$A$2:$A$3818,0))</f>
        <v>1</v>
      </c>
      <c r="F31" s="9" t="n">
        <f aca="false">C31*E31</f>
        <v>1</v>
      </c>
      <c r="G31" s="9" t="n">
        <f aca="false">IF(AND(C31=1,ISNUMBER(D31)),1,0)*E31</f>
        <v>0</v>
      </c>
      <c r="H31" s="9" t="n">
        <f aca="false">IF(AND(G31=1,D31&gt;=Scenario!$B$24),1,0)</f>
        <v>0</v>
      </c>
    </row>
    <row r="32" customFormat="false" ht="15" hidden="false" customHeight="false" outlineLevel="0" collapsed="false">
      <c r="A32" s="6" t="s">
        <v>8962</v>
      </c>
      <c r="B32" s="6" t="s">
        <v>380</v>
      </c>
      <c r="C32" s="6" t="n">
        <v>1</v>
      </c>
      <c r="E32" s="9" t="n">
        <f aca="false">INDEX(Tickets!$O$2:$O$3818,MATCH(B32,Tickets!$A$2:$A$3818,0))</f>
        <v>1</v>
      </c>
      <c r="F32" s="9" t="n">
        <f aca="false">C32*E32</f>
        <v>1</v>
      </c>
      <c r="G32" s="9" t="n">
        <f aca="false">IF(AND(C32=1,ISNUMBER(D32)),1,0)*E32</f>
        <v>0</v>
      </c>
      <c r="H32" s="9" t="n">
        <f aca="false">IF(AND(G32=1,D32&gt;=Scenario!$B$24),1,0)</f>
        <v>0</v>
      </c>
    </row>
    <row r="33" customFormat="false" ht="15" hidden="false" customHeight="false" outlineLevel="0" collapsed="false">
      <c r="A33" s="6" t="s">
        <v>8963</v>
      </c>
      <c r="B33" s="6" t="s">
        <v>382</v>
      </c>
      <c r="C33" s="6" t="n">
        <v>1</v>
      </c>
      <c r="D33" s="6" t="n">
        <v>5</v>
      </c>
      <c r="E33" s="9" t="n">
        <f aca="false">INDEX(Tickets!$O$2:$O$3818,MATCH(B33,Tickets!$A$2:$A$3818,0))</f>
        <v>1</v>
      </c>
      <c r="F33" s="9" t="n">
        <f aca="false">C33*E33</f>
        <v>1</v>
      </c>
      <c r="G33" s="9" t="n">
        <f aca="false">IF(AND(C33=1,ISNUMBER(D33)),1,0)*E33</f>
        <v>1</v>
      </c>
      <c r="H33" s="9" t="n">
        <f aca="false">IF(AND(G33=1,D33&gt;=Scenario!$B$24),1,0)</f>
        <v>1</v>
      </c>
    </row>
    <row r="34" customFormat="false" ht="15" hidden="false" customHeight="false" outlineLevel="0" collapsed="false">
      <c r="A34" s="6" t="s">
        <v>8964</v>
      </c>
      <c r="B34" s="6" t="s">
        <v>386</v>
      </c>
      <c r="C34" s="6" t="n">
        <v>1</v>
      </c>
      <c r="D34" s="6" t="n">
        <v>5</v>
      </c>
      <c r="E34" s="9" t="n">
        <f aca="false">INDEX(Tickets!$O$2:$O$3818,MATCH(B34,Tickets!$A$2:$A$3818,0))</f>
        <v>1</v>
      </c>
      <c r="F34" s="9" t="n">
        <f aca="false">C34*E34</f>
        <v>1</v>
      </c>
      <c r="G34" s="9" t="n">
        <f aca="false">IF(AND(C34=1,ISNUMBER(D34)),1,0)*E34</f>
        <v>1</v>
      </c>
      <c r="H34" s="9" t="n">
        <f aca="false">IF(AND(G34=1,D34&gt;=Scenario!$B$24),1,0)</f>
        <v>1</v>
      </c>
    </row>
    <row r="35" customFormat="false" ht="15" hidden="false" customHeight="false" outlineLevel="0" collapsed="false">
      <c r="A35" s="6" t="s">
        <v>8965</v>
      </c>
      <c r="B35" s="6" t="s">
        <v>388</v>
      </c>
      <c r="C35" s="6" t="n">
        <v>1</v>
      </c>
      <c r="E35" s="9" t="n">
        <f aca="false">INDEX(Tickets!$O$2:$O$3818,MATCH(B35,Tickets!$A$2:$A$3818,0))</f>
        <v>1</v>
      </c>
      <c r="F35" s="9" t="n">
        <f aca="false">C35*E35</f>
        <v>1</v>
      </c>
      <c r="G35" s="9" t="n">
        <f aca="false">IF(AND(C35=1,ISNUMBER(D35)),1,0)*E35</f>
        <v>0</v>
      </c>
      <c r="H35" s="9" t="n">
        <f aca="false">IF(AND(G35=1,D35&gt;=Scenario!$B$24),1,0)</f>
        <v>0</v>
      </c>
    </row>
    <row r="36" customFormat="false" ht="15" hidden="false" customHeight="false" outlineLevel="0" collapsed="false">
      <c r="A36" s="6" t="s">
        <v>8966</v>
      </c>
      <c r="B36" s="6" t="s">
        <v>390</v>
      </c>
      <c r="C36" s="6" t="n">
        <v>1</v>
      </c>
      <c r="E36" s="9" t="n">
        <f aca="false">INDEX(Tickets!$O$2:$O$3818,MATCH(B36,Tickets!$A$2:$A$3818,0))</f>
        <v>1</v>
      </c>
      <c r="F36" s="9" t="n">
        <f aca="false">C36*E36</f>
        <v>1</v>
      </c>
      <c r="G36" s="9" t="n">
        <f aca="false">IF(AND(C36=1,ISNUMBER(D36)),1,0)*E36</f>
        <v>0</v>
      </c>
      <c r="H36" s="9" t="n">
        <f aca="false">IF(AND(G36=1,D36&gt;=Scenario!$B$24),1,0)</f>
        <v>0</v>
      </c>
    </row>
    <row r="37" customFormat="false" ht="15" hidden="false" customHeight="false" outlineLevel="0" collapsed="false">
      <c r="A37" s="6" t="s">
        <v>8967</v>
      </c>
      <c r="B37" s="6" t="s">
        <v>392</v>
      </c>
      <c r="C37" s="6" t="n">
        <v>1</v>
      </c>
      <c r="D37" s="6" t="n">
        <v>4</v>
      </c>
      <c r="E37" s="9" t="n">
        <f aca="false">INDEX(Tickets!$O$2:$O$3818,MATCH(B37,Tickets!$A$2:$A$3818,0))</f>
        <v>1</v>
      </c>
      <c r="F37" s="9" t="n">
        <f aca="false">C37*E37</f>
        <v>1</v>
      </c>
      <c r="G37" s="9" t="n">
        <f aca="false">IF(AND(C37=1,ISNUMBER(D37)),1,0)*E37</f>
        <v>1</v>
      </c>
      <c r="H37" s="9" t="n">
        <f aca="false">IF(AND(G37=1,D37&gt;=Scenario!$B$24),1,0)</f>
        <v>1</v>
      </c>
    </row>
    <row r="38" customFormat="false" ht="15" hidden="false" customHeight="false" outlineLevel="0" collapsed="false">
      <c r="A38" s="6" t="s">
        <v>8968</v>
      </c>
      <c r="B38" s="6" t="s">
        <v>394</v>
      </c>
      <c r="C38" s="6" t="n">
        <v>1</v>
      </c>
      <c r="E38" s="9" t="n">
        <f aca="false">INDEX(Tickets!$O$2:$O$3818,MATCH(B38,Tickets!$A$2:$A$3818,0))</f>
        <v>1</v>
      </c>
      <c r="F38" s="9" t="n">
        <f aca="false">C38*E38</f>
        <v>1</v>
      </c>
      <c r="G38" s="9" t="n">
        <f aca="false">IF(AND(C38=1,ISNUMBER(D38)),1,0)*E38</f>
        <v>0</v>
      </c>
      <c r="H38" s="9" t="n">
        <f aca="false">IF(AND(G38=1,D38&gt;=Scenario!$B$24),1,0)</f>
        <v>0</v>
      </c>
    </row>
    <row r="39" customFormat="false" ht="15" hidden="false" customHeight="false" outlineLevel="0" collapsed="false">
      <c r="A39" s="6" t="s">
        <v>8969</v>
      </c>
      <c r="B39" s="6" t="s">
        <v>398</v>
      </c>
      <c r="C39" s="6" t="n">
        <v>1</v>
      </c>
      <c r="E39" s="9" t="n">
        <f aca="false">INDEX(Tickets!$O$2:$O$3818,MATCH(B39,Tickets!$A$2:$A$3818,0))</f>
        <v>1</v>
      </c>
      <c r="F39" s="9" t="n">
        <f aca="false">C39*E39</f>
        <v>1</v>
      </c>
      <c r="G39" s="9" t="n">
        <f aca="false">IF(AND(C39=1,ISNUMBER(D39)),1,0)*E39</f>
        <v>0</v>
      </c>
      <c r="H39" s="9" t="n">
        <f aca="false">IF(AND(G39=1,D39&gt;=Scenario!$B$24),1,0)</f>
        <v>0</v>
      </c>
    </row>
    <row r="40" customFormat="false" ht="15" hidden="false" customHeight="false" outlineLevel="0" collapsed="false">
      <c r="A40" s="6" t="s">
        <v>8970</v>
      </c>
      <c r="B40" s="6" t="s">
        <v>404</v>
      </c>
      <c r="C40" s="6" t="n">
        <v>1</v>
      </c>
      <c r="D40" s="6" t="n">
        <v>5</v>
      </c>
      <c r="E40" s="9" t="n">
        <f aca="false">INDEX(Tickets!$O$2:$O$3818,MATCH(B40,Tickets!$A$2:$A$3818,0))</f>
        <v>1</v>
      </c>
      <c r="F40" s="9" t="n">
        <f aca="false">C40*E40</f>
        <v>1</v>
      </c>
      <c r="G40" s="9" t="n">
        <f aca="false">IF(AND(C40=1,ISNUMBER(D40)),1,0)*E40</f>
        <v>1</v>
      </c>
      <c r="H40" s="9" t="n">
        <f aca="false">IF(AND(G40=1,D40&gt;=Scenario!$B$24),1,0)</f>
        <v>1</v>
      </c>
    </row>
    <row r="41" customFormat="false" ht="15" hidden="false" customHeight="false" outlineLevel="0" collapsed="false">
      <c r="A41" s="6" t="s">
        <v>8971</v>
      </c>
      <c r="B41" s="6" t="s">
        <v>406</v>
      </c>
      <c r="C41" s="6" t="n">
        <v>1</v>
      </c>
      <c r="E41" s="9" t="n">
        <f aca="false">INDEX(Tickets!$O$2:$O$3818,MATCH(B41,Tickets!$A$2:$A$3818,0))</f>
        <v>1</v>
      </c>
      <c r="F41" s="9" t="n">
        <f aca="false">C41*E41</f>
        <v>1</v>
      </c>
      <c r="G41" s="9" t="n">
        <f aca="false">IF(AND(C41=1,ISNUMBER(D41)),1,0)*E41</f>
        <v>0</v>
      </c>
      <c r="H41" s="9" t="n">
        <f aca="false">IF(AND(G41=1,D41&gt;=Scenario!$B$24),1,0)</f>
        <v>0</v>
      </c>
    </row>
    <row r="42" customFormat="false" ht="15" hidden="false" customHeight="false" outlineLevel="0" collapsed="false">
      <c r="A42" s="6" t="s">
        <v>8972</v>
      </c>
      <c r="B42" s="6" t="s">
        <v>408</v>
      </c>
      <c r="C42" s="6" t="n">
        <v>1</v>
      </c>
      <c r="E42" s="9" t="n">
        <f aca="false">INDEX(Tickets!$O$2:$O$3818,MATCH(B42,Tickets!$A$2:$A$3818,0))</f>
        <v>1</v>
      </c>
      <c r="F42" s="9" t="n">
        <f aca="false">C42*E42</f>
        <v>1</v>
      </c>
      <c r="G42" s="9" t="n">
        <f aca="false">IF(AND(C42=1,ISNUMBER(D42)),1,0)*E42</f>
        <v>0</v>
      </c>
      <c r="H42" s="9" t="n">
        <f aca="false">IF(AND(G42=1,D42&gt;=Scenario!$B$24),1,0)</f>
        <v>0</v>
      </c>
    </row>
    <row r="43" customFormat="false" ht="15" hidden="false" customHeight="false" outlineLevel="0" collapsed="false">
      <c r="A43" s="6" t="s">
        <v>8973</v>
      </c>
      <c r="B43" s="6" t="s">
        <v>410</v>
      </c>
      <c r="C43" s="6" t="n">
        <v>1</v>
      </c>
      <c r="E43" s="9" t="n">
        <f aca="false">INDEX(Tickets!$O$2:$O$3818,MATCH(B43,Tickets!$A$2:$A$3818,0))</f>
        <v>1</v>
      </c>
      <c r="F43" s="9" t="n">
        <f aca="false">C43*E43</f>
        <v>1</v>
      </c>
      <c r="G43" s="9" t="n">
        <f aca="false">IF(AND(C43=1,ISNUMBER(D43)),1,0)*E43</f>
        <v>0</v>
      </c>
      <c r="H43" s="9" t="n">
        <f aca="false">IF(AND(G43=1,D43&gt;=Scenario!$B$24),1,0)</f>
        <v>0</v>
      </c>
    </row>
    <row r="44" customFormat="false" ht="15" hidden="false" customHeight="false" outlineLevel="0" collapsed="false">
      <c r="A44" s="6" t="s">
        <v>8974</v>
      </c>
      <c r="B44" s="6" t="s">
        <v>416</v>
      </c>
      <c r="C44" s="6" t="n">
        <v>1</v>
      </c>
      <c r="E44" s="9" t="n">
        <f aca="false">INDEX(Tickets!$O$2:$O$3818,MATCH(B44,Tickets!$A$2:$A$3818,0))</f>
        <v>1</v>
      </c>
      <c r="F44" s="9" t="n">
        <f aca="false">C44*E44</f>
        <v>1</v>
      </c>
      <c r="G44" s="9" t="n">
        <f aca="false">IF(AND(C44=1,ISNUMBER(D44)),1,0)*E44</f>
        <v>0</v>
      </c>
      <c r="H44" s="9" t="n">
        <f aca="false">IF(AND(G44=1,D44&gt;=Scenario!$B$24),1,0)</f>
        <v>0</v>
      </c>
    </row>
    <row r="45" customFormat="false" ht="15" hidden="false" customHeight="false" outlineLevel="0" collapsed="false">
      <c r="A45" s="6" t="s">
        <v>8975</v>
      </c>
      <c r="B45" s="6" t="s">
        <v>418</v>
      </c>
      <c r="C45" s="6" t="n">
        <v>1</v>
      </c>
      <c r="D45" s="6" t="n">
        <v>4</v>
      </c>
      <c r="E45" s="9" t="n">
        <f aca="false">INDEX(Tickets!$O$2:$O$3818,MATCH(B45,Tickets!$A$2:$A$3818,0))</f>
        <v>1</v>
      </c>
      <c r="F45" s="9" t="n">
        <f aca="false">C45*E45</f>
        <v>1</v>
      </c>
      <c r="G45" s="9" t="n">
        <f aca="false">IF(AND(C45=1,ISNUMBER(D45)),1,0)*E45</f>
        <v>1</v>
      </c>
      <c r="H45" s="9" t="n">
        <f aca="false">IF(AND(G45=1,D45&gt;=Scenario!$B$24),1,0)</f>
        <v>1</v>
      </c>
    </row>
    <row r="46" customFormat="false" ht="15" hidden="false" customHeight="false" outlineLevel="0" collapsed="false">
      <c r="A46" s="6" t="s">
        <v>8976</v>
      </c>
      <c r="B46" s="6" t="s">
        <v>422</v>
      </c>
      <c r="C46" s="6" t="n">
        <v>1</v>
      </c>
      <c r="E46" s="9" t="n">
        <f aca="false">INDEX(Tickets!$O$2:$O$3818,MATCH(B46,Tickets!$A$2:$A$3818,0))</f>
        <v>1</v>
      </c>
      <c r="F46" s="9" t="n">
        <f aca="false">C46*E46</f>
        <v>1</v>
      </c>
      <c r="G46" s="9" t="n">
        <f aca="false">IF(AND(C46=1,ISNUMBER(D46)),1,0)*E46</f>
        <v>0</v>
      </c>
      <c r="H46" s="9" t="n">
        <f aca="false">IF(AND(G46=1,D46&gt;=Scenario!$B$24),1,0)</f>
        <v>0</v>
      </c>
    </row>
    <row r="47" customFormat="false" ht="15" hidden="false" customHeight="false" outlineLevel="0" collapsed="false">
      <c r="A47" s="6" t="s">
        <v>8977</v>
      </c>
      <c r="B47" s="6" t="s">
        <v>426</v>
      </c>
      <c r="C47" s="6" t="n">
        <v>1</v>
      </c>
      <c r="D47" s="6" t="n">
        <v>4</v>
      </c>
      <c r="E47" s="9" t="n">
        <f aca="false">INDEX(Tickets!$O$2:$O$3818,MATCH(B47,Tickets!$A$2:$A$3818,0))</f>
        <v>1</v>
      </c>
      <c r="F47" s="9" t="n">
        <f aca="false">C47*E47</f>
        <v>1</v>
      </c>
      <c r="G47" s="9" t="n">
        <f aca="false">IF(AND(C47=1,ISNUMBER(D47)),1,0)*E47</f>
        <v>1</v>
      </c>
      <c r="H47" s="9" t="n">
        <f aca="false">IF(AND(G47=1,D47&gt;=Scenario!$B$24),1,0)</f>
        <v>1</v>
      </c>
    </row>
    <row r="48" customFormat="false" ht="15" hidden="false" customHeight="false" outlineLevel="0" collapsed="false">
      <c r="A48" s="6" t="s">
        <v>8978</v>
      </c>
      <c r="B48" s="6" t="s">
        <v>428</v>
      </c>
      <c r="C48" s="6" t="n">
        <v>1</v>
      </c>
      <c r="E48" s="9" t="n">
        <f aca="false">INDEX(Tickets!$O$2:$O$3818,MATCH(B48,Tickets!$A$2:$A$3818,0))</f>
        <v>1</v>
      </c>
      <c r="F48" s="9" t="n">
        <f aca="false">C48*E48</f>
        <v>1</v>
      </c>
      <c r="G48" s="9" t="n">
        <f aca="false">IF(AND(C48=1,ISNUMBER(D48)),1,0)*E48</f>
        <v>0</v>
      </c>
      <c r="H48" s="9" t="n">
        <f aca="false">IF(AND(G48=1,D48&gt;=Scenario!$B$24),1,0)</f>
        <v>0</v>
      </c>
    </row>
    <row r="49" customFormat="false" ht="15" hidden="false" customHeight="false" outlineLevel="0" collapsed="false">
      <c r="A49" s="6" t="s">
        <v>8979</v>
      </c>
      <c r="B49" s="6" t="s">
        <v>432</v>
      </c>
      <c r="C49" s="6" t="n">
        <v>1</v>
      </c>
      <c r="E49" s="9" t="n">
        <f aca="false">INDEX(Tickets!$O$2:$O$3818,MATCH(B49,Tickets!$A$2:$A$3818,0))</f>
        <v>1</v>
      </c>
      <c r="F49" s="9" t="n">
        <f aca="false">C49*E49</f>
        <v>1</v>
      </c>
      <c r="G49" s="9" t="n">
        <f aca="false">IF(AND(C49=1,ISNUMBER(D49)),1,0)*E49</f>
        <v>0</v>
      </c>
      <c r="H49" s="9" t="n">
        <f aca="false">IF(AND(G49=1,D49&gt;=Scenario!$B$24),1,0)</f>
        <v>0</v>
      </c>
    </row>
    <row r="50" customFormat="false" ht="15" hidden="false" customHeight="false" outlineLevel="0" collapsed="false">
      <c r="A50" s="6" t="s">
        <v>8980</v>
      </c>
      <c r="B50" s="6" t="s">
        <v>434</v>
      </c>
      <c r="C50" s="6" t="n">
        <v>1</v>
      </c>
      <c r="E50" s="9" t="n">
        <f aca="false">INDEX(Tickets!$O$2:$O$3818,MATCH(B50,Tickets!$A$2:$A$3818,0))</f>
        <v>1</v>
      </c>
      <c r="F50" s="9" t="n">
        <f aca="false">C50*E50</f>
        <v>1</v>
      </c>
      <c r="G50" s="9" t="n">
        <f aca="false">IF(AND(C50=1,ISNUMBER(D50)),1,0)*E50</f>
        <v>0</v>
      </c>
      <c r="H50" s="9" t="n">
        <f aca="false">IF(AND(G50=1,D50&gt;=Scenario!$B$24),1,0)</f>
        <v>0</v>
      </c>
    </row>
    <row r="51" customFormat="false" ht="15" hidden="false" customHeight="false" outlineLevel="0" collapsed="false">
      <c r="A51" s="6" t="s">
        <v>8981</v>
      </c>
      <c r="B51" s="6" t="s">
        <v>438</v>
      </c>
      <c r="C51" s="6" t="n">
        <v>1</v>
      </c>
      <c r="E51" s="9" t="n">
        <f aca="false">INDEX(Tickets!$O$2:$O$3818,MATCH(B51,Tickets!$A$2:$A$3818,0))</f>
        <v>1</v>
      </c>
      <c r="F51" s="9" t="n">
        <f aca="false">C51*E51</f>
        <v>1</v>
      </c>
      <c r="G51" s="9" t="n">
        <f aca="false">IF(AND(C51=1,ISNUMBER(D51)),1,0)*E51</f>
        <v>0</v>
      </c>
      <c r="H51" s="9" t="n">
        <f aca="false">IF(AND(G51=1,D51&gt;=Scenario!$B$24),1,0)</f>
        <v>0</v>
      </c>
    </row>
    <row r="52" customFormat="false" ht="15" hidden="false" customHeight="false" outlineLevel="0" collapsed="false">
      <c r="A52" s="6" t="s">
        <v>8982</v>
      </c>
      <c r="B52" s="6" t="s">
        <v>440</v>
      </c>
      <c r="C52" s="6" t="n">
        <v>1</v>
      </c>
      <c r="D52" s="6" t="n">
        <v>5</v>
      </c>
      <c r="E52" s="9" t="n">
        <f aca="false">INDEX(Tickets!$O$2:$O$3818,MATCH(B52,Tickets!$A$2:$A$3818,0))</f>
        <v>1</v>
      </c>
      <c r="F52" s="9" t="n">
        <f aca="false">C52*E52</f>
        <v>1</v>
      </c>
      <c r="G52" s="9" t="n">
        <f aca="false">IF(AND(C52=1,ISNUMBER(D52)),1,0)*E52</f>
        <v>1</v>
      </c>
      <c r="H52" s="9" t="n">
        <f aca="false">IF(AND(G52=1,D52&gt;=Scenario!$B$24),1,0)</f>
        <v>1</v>
      </c>
    </row>
    <row r="53" customFormat="false" ht="15" hidden="false" customHeight="false" outlineLevel="0" collapsed="false">
      <c r="A53" s="6" t="s">
        <v>8983</v>
      </c>
      <c r="B53" s="6" t="s">
        <v>442</v>
      </c>
      <c r="C53" s="6" t="n">
        <v>1</v>
      </c>
      <c r="D53" s="6" t="n">
        <v>5</v>
      </c>
      <c r="E53" s="9" t="n">
        <f aca="false">INDEX(Tickets!$O$2:$O$3818,MATCH(B53,Tickets!$A$2:$A$3818,0))</f>
        <v>1</v>
      </c>
      <c r="F53" s="9" t="n">
        <f aca="false">C53*E53</f>
        <v>1</v>
      </c>
      <c r="G53" s="9" t="n">
        <f aca="false">IF(AND(C53=1,ISNUMBER(D53)),1,0)*E53</f>
        <v>1</v>
      </c>
      <c r="H53" s="9" t="n">
        <f aca="false">IF(AND(G53=1,D53&gt;=Scenario!$B$24),1,0)</f>
        <v>1</v>
      </c>
    </row>
    <row r="54" customFormat="false" ht="15" hidden="false" customHeight="false" outlineLevel="0" collapsed="false">
      <c r="A54" s="6" t="s">
        <v>8984</v>
      </c>
      <c r="B54" s="6" t="s">
        <v>448</v>
      </c>
      <c r="C54" s="6" t="n">
        <v>1</v>
      </c>
      <c r="E54" s="9" t="n">
        <f aca="false">INDEX(Tickets!$O$2:$O$3818,MATCH(B54,Tickets!$A$2:$A$3818,0))</f>
        <v>1</v>
      </c>
      <c r="F54" s="9" t="n">
        <f aca="false">C54*E54</f>
        <v>1</v>
      </c>
      <c r="G54" s="9" t="n">
        <f aca="false">IF(AND(C54=1,ISNUMBER(D54)),1,0)*E54</f>
        <v>0</v>
      </c>
      <c r="H54" s="9" t="n">
        <f aca="false">IF(AND(G54=1,D54&gt;=Scenario!$B$24),1,0)</f>
        <v>0</v>
      </c>
    </row>
    <row r="55" customFormat="false" ht="15" hidden="false" customHeight="false" outlineLevel="0" collapsed="false">
      <c r="A55" s="6" t="s">
        <v>8985</v>
      </c>
      <c r="B55" s="6" t="s">
        <v>450</v>
      </c>
      <c r="C55" s="6" t="n">
        <v>1</v>
      </c>
      <c r="D55" s="6" t="n">
        <v>5</v>
      </c>
      <c r="E55" s="9" t="n">
        <f aca="false">INDEX(Tickets!$O$2:$O$3818,MATCH(B55,Tickets!$A$2:$A$3818,0))</f>
        <v>1</v>
      </c>
      <c r="F55" s="9" t="n">
        <f aca="false">C55*E55</f>
        <v>1</v>
      </c>
      <c r="G55" s="9" t="n">
        <f aca="false">IF(AND(C55=1,ISNUMBER(D55)),1,0)*E55</f>
        <v>1</v>
      </c>
      <c r="H55" s="9" t="n">
        <f aca="false">IF(AND(G55=1,D55&gt;=Scenario!$B$24),1,0)</f>
        <v>1</v>
      </c>
    </row>
    <row r="56" customFormat="false" ht="15" hidden="false" customHeight="false" outlineLevel="0" collapsed="false">
      <c r="A56" s="6" t="s">
        <v>8986</v>
      </c>
      <c r="B56" s="6" t="s">
        <v>454</v>
      </c>
      <c r="C56" s="6" t="n">
        <v>1</v>
      </c>
      <c r="E56" s="9" t="n">
        <f aca="false">INDEX(Tickets!$O$2:$O$3818,MATCH(B56,Tickets!$A$2:$A$3818,0))</f>
        <v>1</v>
      </c>
      <c r="F56" s="9" t="n">
        <f aca="false">C56*E56</f>
        <v>1</v>
      </c>
      <c r="G56" s="9" t="n">
        <f aca="false">IF(AND(C56=1,ISNUMBER(D56)),1,0)*E56</f>
        <v>0</v>
      </c>
      <c r="H56" s="9" t="n">
        <f aca="false">IF(AND(G56=1,D56&gt;=Scenario!$B$24),1,0)</f>
        <v>0</v>
      </c>
    </row>
    <row r="57" customFormat="false" ht="15" hidden="false" customHeight="false" outlineLevel="0" collapsed="false">
      <c r="A57" s="6" t="s">
        <v>8987</v>
      </c>
      <c r="B57" s="6" t="s">
        <v>456</v>
      </c>
      <c r="C57" s="6" t="n">
        <v>1</v>
      </c>
      <c r="D57" s="6" t="n">
        <v>1</v>
      </c>
      <c r="E57" s="9" t="n">
        <f aca="false">INDEX(Tickets!$O$2:$O$3818,MATCH(B57,Tickets!$A$2:$A$3818,0))</f>
        <v>1</v>
      </c>
      <c r="F57" s="9" t="n">
        <f aca="false">C57*E57</f>
        <v>1</v>
      </c>
      <c r="G57" s="9" t="n">
        <f aca="false">IF(AND(C57=1,ISNUMBER(D57)),1,0)*E57</f>
        <v>1</v>
      </c>
      <c r="H57" s="9" t="n">
        <f aca="false">IF(AND(G57=1,D57&gt;=Scenario!$B$24),1,0)</f>
        <v>0</v>
      </c>
    </row>
    <row r="58" customFormat="false" ht="15" hidden="false" customHeight="false" outlineLevel="0" collapsed="false">
      <c r="A58" s="6" t="s">
        <v>8988</v>
      </c>
      <c r="B58" s="6" t="s">
        <v>460</v>
      </c>
      <c r="C58" s="6" t="n">
        <v>1</v>
      </c>
      <c r="E58" s="9" t="n">
        <f aca="false">INDEX(Tickets!$O$2:$O$3818,MATCH(B58,Tickets!$A$2:$A$3818,0))</f>
        <v>1</v>
      </c>
      <c r="F58" s="9" t="n">
        <f aca="false">C58*E58</f>
        <v>1</v>
      </c>
      <c r="G58" s="9" t="n">
        <f aca="false">IF(AND(C58=1,ISNUMBER(D58)),1,0)*E58</f>
        <v>0</v>
      </c>
      <c r="H58" s="9" t="n">
        <f aca="false">IF(AND(G58=1,D58&gt;=Scenario!$B$24),1,0)</f>
        <v>0</v>
      </c>
    </row>
    <row r="59" customFormat="false" ht="15" hidden="false" customHeight="false" outlineLevel="0" collapsed="false">
      <c r="A59" s="6" t="s">
        <v>8989</v>
      </c>
      <c r="B59" s="6" t="s">
        <v>466</v>
      </c>
      <c r="C59" s="6" t="n">
        <v>1</v>
      </c>
      <c r="D59" s="6" t="n">
        <v>3</v>
      </c>
      <c r="E59" s="9" t="n">
        <f aca="false">INDEX(Tickets!$O$2:$O$3818,MATCH(B59,Tickets!$A$2:$A$3818,0))</f>
        <v>1</v>
      </c>
      <c r="F59" s="9" t="n">
        <f aca="false">C59*E59</f>
        <v>1</v>
      </c>
      <c r="G59" s="9" t="n">
        <f aca="false">IF(AND(C59=1,ISNUMBER(D59)),1,0)*E59</f>
        <v>1</v>
      </c>
      <c r="H59" s="9" t="n">
        <f aca="false">IF(AND(G59=1,D59&gt;=Scenario!$B$24),1,0)</f>
        <v>0</v>
      </c>
    </row>
    <row r="60" customFormat="false" ht="15" hidden="false" customHeight="false" outlineLevel="0" collapsed="false">
      <c r="A60" s="6" t="s">
        <v>8990</v>
      </c>
      <c r="B60" s="6" t="s">
        <v>468</v>
      </c>
      <c r="C60" s="6" t="n">
        <v>1</v>
      </c>
      <c r="E60" s="9" t="n">
        <f aca="false">INDEX(Tickets!$O$2:$O$3818,MATCH(B60,Tickets!$A$2:$A$3818,0))</f>
        <v>1</v>
      </c>
      <c r="F60" s="9" t="n">
        <f aca="false">C60*E60</f>
        <v>1</v>
      </c>
      <c r="G60" s="9" t="n">
        <f aca="false">IF(AND(C60=1,ISNUMBER(D60)),1,0)*E60</f>
        <v>0</v>
      </c>
      <c r="H60" s="9" t="n">
        <f aca="false">IF(AND(G60=1,D60&gt;=Scenario!$B$24),1,0)</f>
        <v>0</v>
      </c>
    </row>
    <row r="61" customFormat="false" ht="15" hidden="false" customHeight="false" outlineLevel="0" collapsed="false">
      <c r="A61" s="6" t="s">
        <v>8991</v>
      </c>
      <c r="B61" s="6" t="s">
        <v>474</v>
      </c>
      <c r="C61" s="6" t="n">
        <v>1</v>
      </c>
      <c r="D61" s="6" t="n">
        <v>4</v>
      </c>
      <c r="E61" s="9" t="n">
        <f aca="false">INDEX(Tickets!$O$2:$O$3818,MATCH(B61,Tickets!$A$2:$A$3818,0))</f>
        <v>1</v>
      </c>
      <c r="F61" s="9" t="n">
        <f aca="false">C61*E61</f>
        <v>1</v>
      </c>
      <c r="G61" s="9" t="n">
        <f aca="false">IF(AND(C61=1,ISNUMBER(D61)),1,0)*E61</f>
        <v>1</v>
      </c>
      <c r="H61" s="9" t="n">
        <f aca="false">IF(AND(G61=1,D61&gt;=Scenario!$B$24),1,0)</f>
        <v>1</v>
      </c>
    </row>
    <row r="62" customFormat="false" ht="15" hidden="false" customHeight="false" outlineLevel="0" collapsed="false">
      <c r="A62" s="6" t="s">
        <v>8992</v>
      </c>
      <c r="B62" s="6" t="s">
        <v>478</v>
      </c>
      <c r="C62" s="6" t="n">
        <v>1</v>
      </c>
      <c r="E62" s="9" t="n">
        <f aca="false">INDEX(Tickets!$O$2:$O$3818,MATCH(B62,Tickets!$A$2:$A$3818,0))</f>
        <v>1</v>
      </c>
      <c r="F62" s="9" t="n">
        <f aca="false">C62*E62</f>
        <v>1</v>
      </c>
      <c r="G62" s="9" t="n">
        <f aca="false">IF(AND(C62=1,ISNUMBER(D62)),1,0)*E62</f>
        <v>0</v>
      </c>
      <c r="H62" s="9" t="n">
        <f aca="false">IF(AND(G62=1,D62&gt;=Scenario!$B$24),1,0)</f>
        <v>0</v>
      </c>
    </row>
    <row r="63" customFormat="false" ht="15" hidden="false" customHeight="false" outlineLevel="0" collapsed="false">
      <c r="A63" s="6" t="s">
        <v>8993</v>
      </c>
      <c r="B63" s="6" t="s">
        <v>480</v>
      </c>
      <c r="C63" s="6" t="n">
        <v>1</v>
      </c>
      <c r="E63" s="9" t="n">
        <f aca="false">INDEX(Tickets!$O$2:$O$3818,MATCH(B63,Tickets!$A$2:$A$3818,0))</f>
        <v>1</v>
      </c>
      <c r="F63" s="9" t="n">
        <f aca="false">C63*E63</f>
        <v>1</v>
      </c>
      <c r="G63" s="9" t="n">
        <f aca="false">IF(AND(C63=1,ISNUMBER(D63)),1,0)*E63</f>
        <v>0</v>
      </c>
      <c r="H63" s="9" t="n">
        <f aca="false">IF(AND(G63=1,D63&gt;=Scenario!$B$24),1,0)</f>
        <v>0</v>
      </c>
    </row>
    <row r="64" customFormat="false" ht="15" hidden="false" customHeight="false" outlineLevel="0" collapsed="false">
      <c r="A64" s="6" t="s">
        <v>8994</v>
      </c>
      <c r="B64" s="6" t="s">
        <v>482</v>
      </c>
      <c r="C64" s="6" t="n">
        <v>1</v>
      </c>
      <c r="E64" s="9" t="n">
        <f aca="false">INDEX(Tickets!$O$2:$O$3818,MATCH(B64,Tickets!$A$2:$A$3818,0))</f>
        <v>1</v>
      </c>
      <c r="F64" s="9" t="n">
        <f aca="false">C64*E64</f>
        <v>1</v>
      </c>
      <c r="G64" s="9" t="n">
        <f aca="false">IF(AND(C64=1,ISNUMBER(D64)),1,0)*E64</f>
        <v>0</v>
      </c>
      <c r="H64" s="9" t="n">
        <f aca="false">IF(AND(G64=1,D64&gt;=Scenario!$B$24),1,0)</f>
        <v>0</v>
      </c>
    </row>
    <row r="65" customFormat="false" ht="15" hidden="false" customHeight="false" outlineLevel="0" collapsed="false">
      <c r="A65" s="6" t="s">
        <v>8995</v>
      </c>
      <c r="B65" s="6" t="s">
        <v>486</v>
      </c>
      <c r="C65" s="6" t="n">
        <v>1</v>
      </c>
      <c r="E65" s="9" t="n">
        <f aca="false">INDEX(Tickets!$O$2:$O$3818,MATCH(B65,Tickets!$A$2:$A$3818,0))</f>
        <v>1</v>
      </c>
      <c r="F65" s="9" t="n">
        <f aca="false">C65*E65</f>
        <v>1</v>
      </c>
      <c r="G65" s="9" t="n">
        <f aca="false">IF(AND(C65=1,ISNUMBER(D65)),1,0)*E65</f>
        <v>0</v>
      </c>
      <c r="H65" s="9" t="n">
        <f aca="false">IF(AND(G65=1,D65&gt;=Scenario!$B$24),1,0)</f>
        <v>0</v>
      </c>
    </row>
    <row r="66" customFormat="false" ht="15" hidden="false" customHeight="false" outlineLevel="0" collapsed="false">
      <c r="A66" s="6" t="s">
        <v>8996</v>
      </c>
      <c r="B66" s="6" t="s">
        <v>490</v>
      </c>
      <c r="C66" s="6" t="n">
        <v>1</v>
      </c>
      <c r="E66" s="9" t="n">
        <f aca="false">INDEX(Tickets!$O$2:$O$3818,MATCH(B66,Tickets!$A$2:$A$3818,0))</f>
        <v>1</v>
      </c>
      <c r="F66" s="9" t="n">
        <f aca="false">C66*E66</f>
        <v>1</v>
      </c>
      <c r="G66" s="9" t="n">
        <f aca="false">IF(AND(C66=1,ISNUMBER(D66)),1,0)*E66</f>
        <v>0</v>
      </c>
      <c r="H66" s="9" t="n">
        <f aca="false">IF(AND(G66=1,D66&gt;=Scenario!$B$24),1,0)</f>
        <v>0</v>
      </c>
    </row>
    <row r="67" customFormat="false" ht="15" hidden="false" customHeight="false" outlineLevel="0" collapsed="false">
      <c r="A67" s="6" t="s">
        <v>8997</v>
      </c>
      <c r="B67" s="6" t="s">
        <v>492</v>
      </c>
      <c r="C67" s="6" t="n">
        <v>1</v>
      </c>
      <c r="E67" s="9" t="n">
        <f aca="false">INDEX(Tickets!$O$2:$O$3818,MATCH(B67,Tickets!$A$2:$A$3818,0))</f>
        <v>1</v>
      </c>
      <c r="F67" s="9" t="n">
        <f aca="false">C67*E67</f>
        <v>1</v>
      </c>
      <c r="G67" s="9" t="n">
        <f aca="false">IF(AND(C67=1,ISNUMBER(D67)),1,0)*E67</f>
        <v>0</v>
      </c>
      <c r="H67" s="9" t="n">
        <f aca="false">IF(AND(G67=1,D67&gt;=Scenario!$B$24),1,0)</f>
        <v>0</v>
      </c>
    </row>
    <row r="68" customFormat="false" ht="15" hidden="false" customHeight="false" outlineLevel="0" collapsed="false">
      <c r="A68" s="6" t="s">
        <v>8998</v>
      </c>
      <c r="B68" s="6" t="s">
        <v>498</v>
      </c>
      <c r="C68" s="6" t="n">
        <v>1</v>
      </c>
      <c r="D68" s="6" t="n">
        <v>5</v>
      </c>
      <c r="E68" s="9" t="n">
        <f aca="false">INDEX(Tickets!$O$2:$O$3818,MATCH(B68,Tickets!$A$2:$A$3818,0))</f>
        <v>1</v>
      </c>
      <c r="F68" s="9" t="n">
        <f aca="false">C68*E68</f>
        <v>1</v>
      </c>
      <c r="G68" s="9" t="n">
        <f aca="false">IF(AND(C68=1,ISNUMBER(D68)),1,0)*E68</f>
        <v>1</v>
      </c>
      <c r="H68" s="9" t="n">
        <f aca="false">IF(AND(G68=1,D68&gt;=Scenario!$B$24),1,0)</f>
        <v>1</v>
      </c>
    </row>
    <row r="69" customFormat="false" ht="15" hidden="false" customHeight="false" outlineLevel="0" collapsed="false">
      <c r="A69" s="6" t="s">
        <v>8999</v>
      </c>
      <c r="B69" s="6" t="s">
        <v>500</v>
      </c>
      <c r="C69" s="6" t="n">
        <v>1</v>
      </c>
      <c r="D69" s="6" t="n">
        <v>5</v>
      </c>
      <c r="E69" s="9" t="n">
        <f aca="false">INDEX(Tickets!$O$2:$O$3818,MATCH(B69,Tickets!$A$2:$A$3818,0))</f>
        <v>1</v>
      </c>
      <c r="F69" s="9" t="n">
        <f aca="false">C69*E69</f>
        <v>1</v>
      </c>
      <c r="G69" s="9" t="n">
        <f aca="false">IF(AND(C69=1,ISNUMBER(D69)),1,0)*E69</f>
        <v>1</v>
      </c>
      <c r="H69" s="9" t="n">
        <f aca="false">IF(AND(G69=1,D69&gt;=Scenario!$B$24),1,0)</f>
        <v>1</v>
      </c>
    </row>
    <row r="70" customFormat="false" ht="15" hidden="false" customHeight="false" outlineLevel="0" collapsed="false">
      <c r="A70" s="6" t="s">
        <v>9000</v>
      </c>
      <c r="B70" s="6" t="s">
        <v>504</v>
      </c>
      <c r="C70" s="6" t="n">
        <v>1</v>
      </c>
      <c r="D70" s="6" t="n">
        <v>5</v>
      </c>
      <c r="E70" s="9" t="n">
        <f aca="false">INDEX(Tickets!$O$2:$O$3818,MATCH(B70,Tickets!$A$2:$A$3818,0))</f>
        <v>1</v>
      </c>
      <c r="F70" s="9" t="n">
        <f aca="false">C70*E70</f>
        <v>1</v>
      </c>
      <c r="G70" s="9" t="n">
        <f aca="false">IF(AND(C70=1,ISNUMBER(D70)),1,0)*E70</f>
        <v>1</v>
      </c>
      <c r="H70" s="9" t="n">
        <f aca="false">IF(AND(G70=1,D70&gt;=Scenario!$B$24),1,0)</f>
        <v>1</v>
      </c>
    </row>
    <row r="71" customFormat="false" ht="15" hidden="false" customHeight="false" outlineLevel="0" collapsed="false">
      <c r="A71" s="6" t="s">
        <v>9001</v>
      </c>
      <c r="B71" s="6" t="s">
        <v>506</v>
      </c>
      <c r="C71" s="6" t="n">
        <v>1</v>
      </c>
      <c r="E71" s="9" t="n">
        <f aca="false">INDEX(Tickets!$O$2:$O$3818,MATCH(B71,Tickets!$A$2:$A$3818,0))</f>
        <v>1</v>
      </c>
      <c r="F71" s="9" t="n">
        <f aca="false">C71*E71</f>
        <v>1</v>
      </c>
      <c r="G71" s="9" t="n">
        <f aca="false">IF(AND(C71=1,ISNUMBER(D71)),1,0)*E71</f>
        <v>0</v>
      </c>
      <c r="H71" s="9" t="n">
        <f aca="false">IF(AND(G71=1,D71&gt;=Scenario!$B$24),1,0)</f>
        <v>0</v>
      </c>
    </row>
    <row r="72" customFormat="false" ht="15" hidden="false" customHeight="false" outlineLevel="0" collapsed="false">
      <c r="A72" s="6" t="s">
        <v>9002</v>
      </c>
      <c r="B72" s="6" t="s">
        <v>512</v>
      </c>
      <c r="C72" s="6" t="n">
        <v>1</v>
      </c>
      <c r="E72" s="9" t="n">
        <f aca="false">INDEX(Tickets!$O$2:$O$3818,MATCH(B72,Tickets!$A$2:$A$3818,0))</f>
        <v>1</v>
      </c>
      <c r="F72" s="9" t="n">
        <f aca="false">C72*E72</f>
        <v>1</v>
      </c>
      <c r="G72" s="9" t="n">
        <f aca="false">IF(AND(C72=1,ISNUMBER(D72)),1,0)*E72</f>
        <v>0</v>
      </c>
      <c r="H72" s="9" t="n">
        <f aca="false">IF(AND(G72=1,D72&gt;=Scenario!$B$24),1,0)</f>
        <v>0</v>
      </c>
    </row>
    <row r="73" customFormat="false" ht="15" hidden="false" customHeight="false" outlineLevel="0" collapsed="false">
      <c r="A73" s="6" t="s">
        <v>9003</v>
      </c>
      <c r="B73" s="6" t="s">
        <v>514</v>
      </c>
      <c r="C73" s="6" t="n">
        <v>1</v>
      </c>
      <c r="E73" s="9" t="n">
        <f aca="false">INDEX(Tickets!$O$2:$O$3818,MATCH(B73,Tickets!$A$2:$A$3818,0))</f>
        <v>1</v>
      </c>
      <c r="F73" s="9" t="n">
        <f aca="false">C73*E73</f>
        <v>1</v>
      </c>
      <c r="G73" s="9" t="n">
        <f aca="false">IF(AND(C73=1,ISNUMBER(D73)),1,0)*E73</f>
        <v>0</v>
      </c>
      <c r="H73" s="9" t="n">
        <f aca="false">IF(AND(G73=1,D73&gt;=Scenario!$B$24),1,0)</f>
        <v>0</v>
      </c>
    </row>
    <row r="74" customFormat="false" ht="15" hidden="false" customHeight="false" outlineLevel="0" collapsed="false">
      <c r="A74" s="6" t="s">
        <v>9004</v>
      </c>
      <c r="B74" s="6" t="s">
        <v>516</v>
      </c>
      <c r="C74" s="6" t="n">
        <v>1</v>
      </c>
      <c r="E74" s="9" t="n">
        <f aca="false">INDEX(Tickets!$O$2:$O$3818,MATCH(B74,Tickets!$A$2:$A$3818,0))</f>
        <v>1</v>
      </c>
      <c r="F74" s="9" t="n">
        <f aca="false">C74*E74</f>
        <v>1</v>
      </c>
      <c r="G74" s="9" t="n">
        <f aca="false">IF(AND(C74=1,ISNUMBER(D74)),1,0)*E74</f>
        <v>0</v>
      </c>
      <c r="H74" s="9" t="n">
        <f aca="false">IF(AND(G74=1,D74&gt;=Scenario!$B$24),1,0)</f>
        <v>0</v>
      </c>
    </row>
    <row r="75" customFormat="false" ht="15" hidden="false" customHeight="false" outlineLevel="0" collapsed="false">
      <c r="A75" s="6" t="s">
        <v>9005</v>
      </c>
      <c r="B75" s="6" t="s">
        <v>520</v>
      </c>
      <c r="C75" s="6" t="n">
        <v>1</v>
      </c>
      <c r="E75" s="9" t="n">
        <f aca="false">INDEX(Tickets!$O$2:$O$3818,MATCH(B75,Tickets!$A$2:$A$3818,0))</f>
        <v>1</v>
      </c>
      <c r="F75" s="9" t="n">
        <f aca="false">C75*E75</f>
        <v>1</v>
      </c>
      <c r="G75" s="9" t="n">
        <f aca="false">IF(AND(C75=1,ISNUMBER(D75)),1,0)*E75</f>
        <v>0</v>
      </c>
      <c r="H75" s="9" t="n">
        <f aca="false">IF(AND(G75=1,D75&gt;=Scenario!$B$24),1,0)</f>
        <v>0</v>
      </c>
    </row>
    <row r="76" customFormat="false" ht="15" hidden="false" customHeight="false" outlineLevel="0" collapsed="false">
      <c r="A76" s="6" t="s">
        <v>9006</v>
      </c>
      <c r="B76" s="6" t="s">
        <v>522</v>
      </c>
      <c r="C76" s="6" t="n">
        <v>1</v>
      </c>
      <c r="E76" s="9" t="n">
        <f aca="false">INDEX(Tickets!$O$2:$O$3818,MATCH(B76,Tickets!$A$2:$A$3818,0))</f>
        <v>1</v>
      </c>
      <c r="F76" s="9" t="n">
        <f aca="false">C76*E76</f>
        <v>1</v>
      </c>
      <c r="G76" s="9" t="n">
        <f aca="false">IF(AND(C76=1,ISNUMBER(D76)),1,0)*E76</f>
        <v>0</v>
      </c>
      <c r="H76" s="9" t="n">
        <f aca="false">IF(AND(G76=1,D76&gt;=Scenario!$B$24),1,0)</f>
        <v>0</v>
      </c>
    </row>
    <row r="77" customFormat="false" ht="15" hidden="false" customHeight="false" outlineLevel="0" collapsed="false">
      <c r="A77" s="6" t="s">
        <v>9007</v>
      </c>
      <c r="B77" s="6" t="s">
        <v>528</v>
      </c>
      <c r="C77" s="6" t="n">
        <v>1</v>
      </c>
      <c r="E77" s="9" t="n">
        <f aca="false">INDEX(Tickets!$O$2:$O$3818,MATCH(B77,Tickets!$A$2:$A$3818,0))</f>
        <v>1</v>
      </c>
      <c r="F77" s="9" t="n">
        <f aca="false">C77*E77</f>
        <v>1</v>
      </c>
      <c r="G77" s="9" t="n">
        <f aca="false">IF(AND(C77=1,ISNUMBER(D77)),1,0)*E77</f>
        <v>0</v>
      </c>
      <c r="H77" s="9" t="n">
        <f aca="false">IF(AND(G77=1,D77&gt;=Scenario!$B$24),1,0)</f>
        <v>0</v>
      </c>
    </row>
    <row r="78" customFormat="false" ht="15" hidden="false" customHeight="false" outlineLevel="0" collapsed="false">
      <c r="A78" s="6" t="s">
        <v>9008</v>
      </c>
      <c r="B78" s="6" t="s">
        <v>546</v>
      </c>
      <c r="C78" s="6" t="n">
        <v>1</v>
      </c>
      <c r="E78" s="9" t="n">
        <f aca="false">INDEX(Tickets!$O$2:$O$3818,MATCH(B78,Tickets!$A$2:$A$3818,0))</f>
        <v>1</v>
      </c>
      <c r="F78" s="9" t="n">
        <f aca="false">C78*E78</f>
        <v>1</v>
      </c>
      <c r="G78" s="9" t="n">
        <f aca="false">IF(AND(C78=1,ISNUMBER(D78)),1,0)*E78</f>
        <v>0</v>
      </c>
      <c r="H78" s="9" t="n">
        <f aca="false">IF(AND(G78=1,D78&gt;=Scenario!$B$24),1,0)</f>
        <v>0</v>
      </c>
    </row>
    <row r="79" customFormat="false" ht="15" hidden="false" customHeight="false" outlineLevel="0" collapsed="false">
      <c r="A79" s="6" t="s">
        <v>9009</v>
      </c>
      <c r="B79" s="6" t="s">
        <v>548</v>
      </c>
      <c r="C79" s="6" t="n">
        <v>1</v>
      </c>
      <c r="D79" s="6" t="n">
        <v>4</v>
      </c>
      <c r="E79" s="9" t="n">
        <f aca="false">INDEX(Tickets!$O$2:$O$3818,MATCH(B79,Tickets!$A$2:$A$3818,0))</f>
        <v>1</v>
      </c>
      <c r="F79" s="9" t="n">
        <f aca="false">C79*E79</f>
        <v>1</v>
      </c>
      <c r="G79" s="9" t="n">
        <f aca="false">IF(AND(C79=1,ISNUMBER(D79)),1,0)*E79</f>
        <v>1</v>
      </c>
      <c r="H79" s="9" t="n">
        <f aca="false">IF(AND(G79=1,D79&gt;=Scenario!$B$24),1,0)</f>
        <v>1</v>
      </c>
    </row>
    <row r="80" customFormat="false" ht="15" hidden="false" customHeight="false" outlineLevel="0" collapsed="false">
      <c r="A80" s="6" t="s">
        <v>9010</v>
      </c>
      <c r="B80" s="6" t="s">
        <v>550</v>
      </c>
      <c r="C80" s="6" t="n">
        <v>1</v>
      </c>
      <c r="E80" s="9" t="n">
        <f aca="false">INDEX(Tickets!$O$2:$O$3818,MATCH(B80,Tickets!$A$2:$A$3818,0))</f>
        <v>1</v>
      </c>
      <c r="F80" s="9" t="n">
        <f aca="false">C80*E80</f>
        <v>1</v>
      </c>
      <c r="G80" s="9" t="n">
        <f aca="false">IF(AND(C80=1,ISNUMBER(D80)),1,0)*E80</f>
        <v>0</v>
      </c>
      <c r="H80" s="9" t="n">
        <f aca="false">IF(AND(G80=1,D80&gt;=Scenario!$B$24),1,0)</f>
        <v>0</v>
      </c>
    </row>
    <row r="81" customFormat="false" ht="15" hidden="false" customHeight="false" outlineLevel="0" collapsed="false">
      <c r="A81" s="6" t="s">
        <v>9011</v>
      </c>
      <c r="B81" s="6" t="s">
        <v>556</v>
      </c>
      <c r="C81" s="6" t="n">
        <v>1</v>
      </c>
      <c r="E81" s="9" t="n">
        <f aca="false">INDEX(Tickets!$O$2:$O$3818,MATCH(B81,Tickets!$A$2:$A$3818,0))</f>
        <v>1</v>
      </c>
      <c r="F81" s="9" t="n">
        <f aca="false">C81*E81</f>
        <v>1</v>
      </c>
      <c r="G81" s="9" t="n">
        <f aca="false">IF(AND(C81=1,ISNUMBER(D81)),1,0)*E81</f>
        <v>0</v>
      </c>
      <c r="H81" s="9" t="n">
        <f aca="false">IF(AND(G81=1,D81&gt;=Scenario!$B$24),1,0)</f>
        <v>0</v>
      </c>
    </row>
    <row r="82" customFormat="false" ht="15" hidden="false" customHeight="false" outlineLevel="0" collapsed="false">
      <c r="A82" s="6" t="s">
        <v>9012</v>
      </c>
      <c r="B82" s="6" t="s">
        <v>558</v>
      </c>
      <c r="C82" s="6" t="n">
        <v>1</v>
      </c>
      <c r="D82" s="6" t="n">
        <v>5</v>
      </c>
      <c r="E82" s="9" t="n">
        <f aca="false">INDEX(Tickets!$O$2:$O$3818,MATCH(B82,Tickets!$A$2:$A$3818,0))</f>
        <v>1</v>
      </c>
      <c r="F82" s="9" t="n">
        <f aca="false">C82*E82</f>
        <v>1</v>
      </c>
      <c r="G82" s="9" t="n">
        <f aca="false">IF(AND(C82=1,ISNUMBER(D82)),1,0)*E82</f>
        <v>1</v>
      </c>
      <c r="H82" s="9" t="n">
        <f aca="false">IF(AND(G82=1,D82&gt;=Scenario!$B$24),1,0)</f>
        <v>1</v>
      </c>
    </row>
    <row r="83" customFormat="false" ht="15" hidden="false" customHeight="false" outlineLevel="0" collapsed="false">
      <c r="A83" s="6" t="s">
        <v>9013</v>
      </c>
      <c r="B83" s="6" t="s">
        <v>564</v>
      </c>
      <c r="C83" s="6" t="n">
        <v>1</v>
      </c>
      <c r="E83" s="9" t="n">
        <f aca="false">INDEX(Tickets!$O$2:$O$3818,MATCH(B83,Tickets!$A$2:$A$3818,0))</f>
        <v>1</v>
      </c>
      <c r="F83" s="9" t="n">
        <f aca="false">C83*E83</f>
        <v>1</v>
      </c>
      <c r="G83" s="9" t="n">
        <f aca="false">IF(AND(C83=1,ISNUMBER(D83)),1,0)*E83</f>
        <v>0</v>
      </c>
      <c r="H83" s="9" t="n">
        <f aca="false">IF(AND(G83=1,D83&gt;=Scenario!$B$24),1,0)</f>
        <v>0</v>
      </c>
    </row>
    <row r="84" customFormat="false" ht="15" hidden="false" customHeight="false" outlineLevel="0" collapsed="false">
      <c r="A84" s="6" t="s">
        <v>9014</v>
      </c>
      <c r="B84" s="6" t="s">
        <v>566</v>
      </c>
      <c r="C84" s="6" t="n">
        <v>1</v>
      </c>
      <c r="D84" s="6" t="n">
        <v>3</v>
      </c>
      <c r="E84" s="9" t="n">
        <f aca="false">INDEX(Tickets!$O$2:$O$3818,MATCH(B84,Tickets!$A$2:$A$3818,0))</f>
        <v>1</v>
      </c>
      <c r="F84" s="9" t="n">
        <f aca="false">C84*E84</f>
        <v>1</v>
      </c>
      <c r="G84" s="9" t="n">
        <f aca="false">IF(AND(C84=1,ISNUMBER(D84)),1,0)*E84</f>
        <v>1</v>
      </c>
      <c r="H84" s="9" t="n">
        <f aca="false">IF(AND(G84=1,D84&gt;=Scenario!$B$24),1,0)</f>
        <v>0</v>
      </c>
    </row>
    <row r="85" customFormat="false" ht="15" hidden="false" customHeight="false" outlineLevel="0" collapsed="false">
      <c r="A85" s="6" t="s">
        <v>9015</v>
      </c>
      <c r="B85" s="6" t="s">
        <v>568</v>
      </c>
      <c r="C85" s="6" t="n">
        <v>1</v>
      </c>
      <c r="E85" s="9" t="n">
        <f aca="false">INDEX(Tickets!$O$2:$O$3818,MATCH(B85,Tickets!$A$2:$A$3818,0))</f>
        <v>1</v>
      </c>
      <c r="F85" s="9" t="n">
        <f aca="false">C85*E85</f>
        <v>1</v>
      </c>
      <c r="G85" s="9" t="n">
        <f aca="false">IF(AND(C85=1,ISNUMBER(D85)),1,0)*E85</f>
        <v>0</v>
      </c>
      <c r="H85" s="9" t="n">
        <f aca="false">IF(AND(G85=1,D85&gt;=Scenario!$B$24),1,0)</f>
        <v>0</v>
      </c>
    </row>
    <row r="86" customFormat="false" ht="15" hidden="false" customHeight="false" outlineLevel="0" collapsed="false">
      <c r="A86" s="6" t="s">
        <v>9016</v>
      </c>
      <c r="B86" s="6" t="s">
        <v>570</v>
      </c>
      <c r="C86" s="6" t="n">
        <v>1</v>
      </c>
      <c r="D86" s="6" t="n">
        <v>4</v>
      </c>
      <c r="E86" s="9" t="n">
        <f aca="false">INDEX(Tickets!$O$2:$O$3818,MATCH(B86,Tickets!$A$2:$A$3818,0))</f>
        <v>1</v>
      </c>
      <c r="F86" s="9" t="n">
        <f aca="false">C86*E86</f>
        <v>1</v>
      </c>
      <c r="G86" s="9" t="n">
        <f aca="false">IF(AND(C86=1,ISNUMBER(D86)),1,0)*E86</f>
        <v>1</v>
      </c>
      <c r="H86" s="9" t="n">
        <f aca="false">IF(AND(G86=1,D86&gt;=Scenario!$B$24),1,0)</f>
        <v>1</v>
      </c>
    </row>
    <row r="87" customFormat="false" ht="15" hidden="false" customHeight="false" outlineLevel="0" collapsed="false">
      <c r="A87" s="6" t="s">
        <v>9017</v>
      </c>
      <c r="B87" s="6" t="s">
        <v>576</v>
      </c>
      <c r="C87" s="6" t="n">
        <v>1</v>
      </c>
      <c r="E87" s="9" t="n">
        <f aca="false">INDEX(Tickets!$O$2:$O$3818,MATCH(B87,Tickets!$A$2:$A$3818,0))</f>
        <v>1</v>
      </c>
      <c r="F87" s="9" t="n">
        <f aca="false">C87*E87</f>
        <v>1</v>
      </c>
      <c r="G87" s="9" t="n">
        <f aca="false">IF(AND(C87=1,ISNUMBER(D87)),1,0)*E87</f>
        <v>0</v>
      </c>
      <c r="H87" s="9" t="n">
        <f aca="false">IF(AND(G87=1,D87&gt;=Scenario!$B$24),1,0)</f>
        <v>0</v>
      </c>
    </row>
    <row r="88" customFormat="false" ht="15" hidden="false" customHeight="false" outlineLevel="0" collapsed="false">
      <c r="A88" s="6" t="s">
        <v>9018</v>
      </c>
      <c r="B88" s="6" t="s">
        <v>578</v>
      </c>
      <c r="C88" s="6" t="n">
        <v>1</v>
      </c>
      <c r="E88" s="9" t="n">
        <f aca="false">INDEX(Tickets!$O$2:$O$3818,MATCH(B88,Tickets!$A$2:$A$3818,0))</f>
        <v>1</v>
      </c>
      <c r="F88" s="9" t="n">
        <f aca="false">C88*E88</f>
        <v>1</v>
      </c>
      <c r="G88" s="9" t="n">
        <f aca="false">IF(AND(C88=1,ISNUMBER(D88)),1,0)*E88</f>
        <v>0</v>
      </c>
      <c r="H88" s="9" t="n">
        <f aca="false">IF(AND(G88=1,D88&gt;=Scenario!$B$24),1,0)</f>
        <v>0</v>
      </c>
    </row>
    <row r="89" customFormat="false" ht="15" hidden="false" customHeight="false" outlineLevel="0" collapsed="false">
      <c r="A89" s="6" t="s">
        <v>9019</v>
      </c>
      <c r="B89" s="6" t="s">
        <v>580</v>
      </c>
      <c r="C89" s="6" t="n">
        <v>1</v>
      </c>
      <c r="E89" s="9" t="n">
        <f aca="false">INDEX(Tickets!$O$2:$O$3818,MATCH(B89,Tickets!$A$2:$A$3818,0))</f>
        <v>1</v>
      </c>
      <c r="F89" s="9" t="n">
        <f aca="false">C89*E89</f>
        <v>1</v>
      </c>
      <c r="G89" s="9" t="n">
        <f aca="false">IF(AND(C89=1,ISNUMBER(D89)),1,0)*E89</f>
        <v>0</v>
      </c>
      <c r="H89" s="9" t="n">
        <f aca="false">IF(AND(G89=1,D89&gt;=Scenario!$B$24),1,0)</f>
        <v>0</v>
      </c>
    </row>
    <row r="90" customFormat="false" ht="15" hidden="false" customHeight="false" outlineLevel="0" collapsed="false">
      <c r="A90" s="6" t="s">
        <v>9020</v>
      </c>
      <c r="B90" s="6" t="s">
        <v>584</v>
      </c>
      <c r="C90" s="6" t="n">
        <v>1</v>
      </c>
      <c r="D90" s="6" t="n">
        <v>2</v>
      </c>
      <c r="E90" s="9" t="n">
        <f aca="false">INDEX(Tickets!$O$2:$O$3818,MATCH(B90,Tickets!$A$2:$A$3818,0))</f>
        <v>1</v>
      </c>
      <c r="F90" s="9" t="n">
        <f aca="false">C90*E90</f>
        <v>1</v>
      </c>
      <c r="G90" s="9" t="n">
        <f aca="false">IF(AND(C90=1,ISNUMBER(D90)),1,0)*E90</f>
        <v>1</v>
      </c>
      <c r="H90" s="9" t="n">
        <f aca="false">IF(AND(G90=1,D90&gt;=Scenario!$B$24),1,0)</f>
        <v>0</v>
      </c>
    </row>
    <row r="91" customFormat="false" ht="15" hidden="false" customHeight="false" outlineLevel="0" collapsed="false">
      <c r="A91" s="6" t="s">
        <v>9021</v>
      </c>
      <c r="B91" s="6" t="s">
        <v>588</v>
      </c>
      <c r="C91" s="6" t="n">
        <v>1</v>
      </c>
      <c r="E91" s="9" t="n">
        <f aca="false">INDEX(Tickets!$O$2:$O$3818,MATCH(B91,Tickets!$A$2:$A$3818,0))</f>
        <v>1</v>
      </c>
      <c r="F91" s="9" t="n">
        <f aca="false">C91*E91</f>
        <v>1</v>
      </c>
      <c r="G91" s="9" t="n">
        <f aca="false">IF(AND(C91=1,ISNUMBER(D91)),1,0)*E91</f>
        <v>0</v>
      </c>
      <c r="H91" s="9" t="n">
        <f aca="false">IF(AND(G91=1,D91&gt;=Scenario!$B$24),1,0)</f>
        <v>0</v>
      </c>
    </row>
    <row r="92" customFormat="false" ht="15" hidden="false" customHeight="false" outlineLevel="0" collapsed="false">
      <c r="A92" s="6" t="s">
        <v>9022</v>
      </c>
      <c r="B92" s="6" t="s">
        <v>594</v>
      </c>
      <c r="C92" s="6" t="n">
        <v>1</v>
      </c>
      <c r="E92" s="9" t="n">
        <f aca="false">INDEX(Tickets!$O$2:$O$3818,MATCH(B92,Tickets!$A$2:$A$3818,0))</f>
        <v>1</v>
      </c>
      <c r="F92" s="9" t="n">
        <f aca="false">C92*E92</f>
        <v>1</v>
      </c>
      <c r="G92" s="9" t="n">
        <f aca="false">IF(AND(C92=1,ISNUMBER(D92)),1,0)*E92</f>
        <v>0</v>
      </c>
      <c r="H92" s="9" t="n">
        <f aca="false">IF(AND(G92=1,D92&gt;=Scenario!$B$24),1,0)</f>
        <v>0</v>
      </c>
    </row>
    <row r="93" customFormat="false" ht="15" hidden="false" customHeight="false" outlineLevel="0" collapsed="false">
      <c r="A93" s="6" t="s">
        <v>9023</v>
      </c>
      <c r="B93" s="6" t="s">
        <v>596</v>
      </c>
      <c r="C93" s="6" t="n">
        <v>1</v>
      </c>
      <c r="D93" s="6" t="n">
        <v>5</v>
      </c>
      <c r="E93" s="9" t="n">
        <f aca="false">INDEX(Tickets!$O$2:$O$3818,MATCH(B93,Tickets!$A$2:$A$3818,0))</f>
        <v>1</v>
      </c>
      <c r="F93" s="9" t="n">
        <f aca="false">C93*E93</f>
        <v>1</v>
      </c>
      <c r="G93" s="9" t="n">
        <f aca="false">IF(AND(C93=1,ISNUMBER(D93)),1,0)*E93</f>
        <v>1</v>
      </c>
      <c r="H93" s="9" t="n">
        <f aca="false">IF(AND(G93=1,D93&gt;=Scenario!$B$24),1,0)</f>
        <v>1</v>
      </c>
    </row>
    <row r="94" customFormat="false" ht="15" hidden="false" customHeight="false" outlineLevel="0" collapsed="false">
      <c r="A94" s="6" t="s">
        <v>9024</v>
      </c>
      <c r="B94" s="6" t="s">
        <v>606</v>
      </c>
      <c r="C94" s="6" t="n">
        <v>1</v>
      </c>
      <c r="D94" s="6" t="n">
        <v>4</v>
      </c>
      <c r="E94" s="9" t="n">
        <f aca="false">INDEX(Tickets!$O$2:$O$3818,MATCH(B94,Tickets!$A$2:$A$3818,0))</f>
        <v>1</v>
      </c>
      <c r="F94" s="9" t="n">
        <f aca="false">C94*E94</f>
        <v>1</v>
      </c>
      <c r="G94" s="9" t="n">
        <f aca="false">IF(AND(C94=1,ISNUMBER(D94)),1,0)*E94</f>
        <v>1</v>
      </c>
      <c r="H94" s="9" t="n">
        <f aca="false">IF(AND(G94=1,D94&gt;=Scenario!$B$24),1,0)</f>
        <v>1</v>
      </c>
    </row>
    <row r="95" customFormat="false" ht="15" hidden="false" customHeight="false" outlineLevel="0" collapsed="false">
      <c r="A95" s="6" t="s">
        <v>9025</v>
      </c>
      <c r="B95" s="6" t="s">
        <v>608</v>
      </c>
      <c r="C95" s="6" t="n">
        <v>1</v>
      </c>
      <c r="D95" s="6" t="n">
        <v>5</v>
      </c>
      <c r="E95" s="9" t="n">
        <f aca="false">INDEX(Tickets!$O$2:$O$3818,MATCH(B95,Tickets!$A$2:$A$3818,0))</f>
        <v>1</v>
      </c>
      <c r="F95" s="9" t="n">
        <f aca="false">C95*E95</f>
        <v>1</v>
      </c>
      <c r="G95" s="9" t="n">
        <f aca="false">IF(AND(C95=1,ISNUMBER(D95)),1,0)*E95</f>
        <v>1</v>
      </c>
      <c r="H95" s="9" t="n">
        <f aca="false">IF(AND(G95=1,D95&gt;=Scenario!$B$24),1,0)</f>
        <v>1</v>
      </c>
    </row>
    <row r="96" customFormat="false" ht="15" hidden="false" customHeight="false" outlineLevel="0" collapsed="false">
      <c r="A96" s="6" t="s">
        <v>9026</v>
      </c>
      <c r="B96" s="6" t="s">
        <v>612</v>
      </c>
      <c r="C96" s="6" t="n">
        <v>1</v>
      </c>
      <c r="E96" s="9" t="n">
        <f aca="false">INDEX(Tickets!$O$2:$O$3818,MATCH(B96,Tickets!$A$2:$A$3818,0))</f>
        <v>1</v>
      </c>
      <c r="F96" s="9" t="n">
        <f aca="false">C96*E96</f>
        <v>1</v>
      </c>
      <c r="G96" s="9" t="n">
        <f aca="false">IF(AND(C96=1,ISNUMBER(D96)),1,0)*E96</f>
        <v>0</v>
      </c>
      <c r="H96" s="9" t="n">
        <f aca="false">IF(AND(G96=1,D96&gt;=Scenario!$B$24),1,0)</f>
        <v>0</v>
      </c>
    </row>
    <row r="97" customFormat="false" ht="15" hidden="false" customHeight="false" outlineLevel="0" collapsed="false">
      <c r="A97" s="6" t="s">
        <v>9027</v>
      </c>
      <c r="B97" s="6" t="s">
        <v>616</v>
      </c>
      <c r="C97" s="6" t="n">
        <v>1</v>
      </c>
      <c r="D97" s="6" t="n">
        <v>5</v>
      </c>
      <c r="E97" s="9" t="n">
        <f aca="false">INDEX(Tickets!$O$2:$O$3818,MATCH(B97,Tickets!$A$2:$A$3818,0))</f>
        <v>1</v>
      </c>
      <c r="F97" s="9" t="n">
        <f aca="false">C97*E97</f>
        <v>1</v>
      </c>
      <c r="G97" s="9" t="n">
        <f aca="false">IF(AND(C97=1,ISNUMBER(D97)),1,0)*E97</f>
        <v>1</v>
      </c>
      <c r="H97" s="9" t="n">
        <f aca="false">IF(AND(G97=1,D97&gt;=Scenario!$B$24),1,0)</f>
        <v>1</v>
      </c>
    </row>
    <row r="98" customFormat="false" ht="15" hidden="false" customHeight="false" outlineLevel="0" collapsed="false">
      <c r="A98" s="6" t="s">
        <v>9028</v>
      </c>
      <c r="B98" s="6" t="s">
        <v>618</v>
      </c>
      <c r="C98" s="6" t="n">
        <v>1</v>
      </c>
      <c r="E98" s="9" t="n">
        <f aca="false">INDEX(Tickets!$O$2:$O$3818,MATCH(B98,Tickets!$A$2:$A$3818,0))</f>
        <v>1</v>
      </c>
      <c r="F98" s="9" t="n">
        <f aca="false">C98*E98</f>
        <v>1</v>
      </c>
      <c r="G98" s="9" t="n">
        <f aca="false">IF(AND(C98=1,ISNUMBER(D98)),1,0)*E98</f>
        <v>0</v>
      </c>
      <c r="H98" s="9" t="n">
        <f aca="false">IF(AND(G98=1,D98&gt;=Scenario!$B$24),1,0)</f>
        <v>0</v>
      </c>
    </row>
    <row r="99" customFormat="false" ht="15" hidden="false" customHeight="false" outlineLevel="0" collapsed="false">
      <c r="A99" s="6" t="s">
        <v>9029</v>
      </c>
      <c r="B99" s="6" t="s">
        <v>620</v>
      </c>
      <c r="C99" s="6" t="n">
        <v>1</v>
      </c>
      <c r="D99" s="6" t="n">
        <v>5</v>
      </c>
      <c r="E99" s="9" t="n">
        <f aca="false">INDEX(Tickets!$O$2:$O$3818,MATCH(B99,Tickets!$A$2:$A$3818,0))</f>
        <v>1</v>
      </c>
      <c r="F99" s="9" t="n">
        <f aca="false">C99*E99</f>
        <v>1</v>
      </c>
      <c r="G99" s="9" t="n">
        <f aca="false">IF(AND(C99=1,ISNUMBER(D99)),1,0)*E99</f>
        <v>1</v>
      </c>
      <c r="H99" s="9" t="n">
        <f aca="false">IF(AND(G99=1,D99&gt;=Scenario!$B$24),1,0)</f>
        <v>1</v>
      </c>
    </row>
    <row r="100" customFormat="false" ht="15" hidden="false" customHeight="false" outlineLevel="0" collapsed="false">
      <c r="A100" s="6" t="s">
        <v>9030</v>
      </c>
      <c r="B100" s="6" t="s">
        <v>630</v>
      </c>
      <c r="C100" s="6" t="n">
        <v>1</v>
      </c>
      <c r="D100" s="6" t="n">
        <v>3</v>
      </c>
      <c r="E100" s="9" t="n">
        <f aca="false">INDEX(Tickets!$O$2:$O$3818,MATCH(B100,Tickets!$A$2:$A$3818,0))</f>
        <v>1</v>
      </c>
      <c r="F100" s="9" t="n">
        <f aca="false">C100*E100</f>
        <v>1</v>
      </c>
      <c r="G100" s="9" t="n">
        <f aca="false">IF(AND(C100=1,ISNUMBER(D100)),1,0)*E100</f>
        <v>1</v>
      </c>
      <c r="H100" s="9" t="n">
        <f aca="false">IF(AND(G100=1,D100&gt;=Scenario!$B$24),1,0)</f>
        <v>0</v>
      </c>
    </row>
    <row r="101" customFormat="false" ht="15" hidden="false" customHeight="false" outlineLevel="0" collapsed="false">
      <c r="A101" s="6" t="s">
        <v>9031</v>
      </c>
      <c r="B101" s="6" t="s">
        <v>632</v>
      </c>
      <c r="C101" s="6" t="n">
        <v>1</v>
      </c>
      <c r="E101" s="9" t="n">
        <f aca="false">INDEX(Tickets!$O$2:$O$3818,MATCH(B101,Tickets!$A$2:$A$3818,0))</f>
        <v>1</v>
      </c>
      <c r="F101" s="9" t="n">
        <f aca="false">C101*E101</f>
        <v>1</v>
      </c>
      <c r="G101" s="9" t="n">
        <f aca="false">IF(AND(C101=1,ISNUMBER(D101)),1,0)*E101</f>
        <v>0</v>
      </c>
      <c r="H101" s="9" t="n">
        <f aca="false">IF(AND(G101=1,D101&gt;=Scenario!$B$24),1,0)</f>
        <v>0</v>
      </c>
    </row>
    <row r="102" customFormat="false" ht="15" hidden="false" customHeight="false" outlineLevel="0" collapsed="false">
      <c r="A102" s="6" t="s">
        <v>9032</v>
      </c>
      <c r="B102" s="6" t="s">
        <v>634</v>
      </c>
      <c r="C102" s="6" t="n">
        <v>1</v>
      </c>
      <c r="E102" s="9" t="n">
        <f aca="false">INDEX(Tickets!$O$2:$O$3818,MATCH(B102,Tickets!$A$2:$A$3818,0))</f>
        <v>1</v>
      </c>
      <c r="F102" s="9" t="n">
        <f aca="false">C102*E102</f>
        <v>1</v>
      </c>
      <c r="G102" s="9" t="n">
        <f aca="false">IF(AND(C102=1,ISNUMBER(D102)),1,0)*E102</f>
        <v>0</v>
      </c>
      <c r="H102" s="9" t="n">
        <f aca="false">IF(AND(G102=1,D102&gt;=Scenario!$B$24),1,0)</f>
        <v>0</v>
      </c>
    </row>
    <row r="103" customFormat="false" ht="15" hidden="false" customHeight="false" outlineLevel="0" collapsed="false">
      <c r="A103" s="6" t="s">
        <v>9033</v>
      </c>
      <c r="B103" s="6" t="s">
        <v>638</v>
      </c>
      <c r="C103" s="6" t="n">
        <v>1</v>
      </c>
      <c r="E103" s="9" t="n">
        <f aca="false">INDEX(Tickets!$O$2:$O$3818,MATCH(B103,Tickets!$A$2:$A$3818,0))</f>
        <v>1</v>
      </c>
      <c r="F103" s="9" t="n">
        <f aca="false">C103*E103</f>
        <v>1</v>
      </c>
      <c r="G103" s="9" t="n">
        <f aca="false">IF(AND(C103=1,ISNUMBER(D103)),1,0)*E103</f>
        <v>0</v>
      </c>
      <c r="H103" s="9" t="n">
        <f aca="false">IF(AND(G103=1,D103&gt;=Scenario!$B$24),1,0)</f>
        <v>0</v>
      </c>
    </row>
    <row r="104" customFormat="false" ht="15" hidden="false" customHeight="false" outlineLevel="0" collapsed="false">
      <c r="A104" s="6" t="s">
        <v>9034</v>
      </c>
      <c r="B104" s="6" t="s">
        <v>640</v>
      </c>
      <c r="C104" s="6" t="n">
        <v>1</v>
      </c>
      <c r="D104" s="6" t="n">
        <v>5</v>
      </c>
      <c r="E104" s="9" t="n">
        <f aca="false">INDEX(Tickets!$O$2:$O$3818,MATCH(B104,Tickets!$A$2:$A$3818,0))</f>
        <v>1</v>
      </c>
      <c r="F104" s="9" t="n">
        <f aca="false">C104*E104</f>
        <v>1</v>
      </c>
      <c r="G104" s="9" t="n">
        <f aca="false">IF(AND(C104=1,ISNUMBER(D104)),1,0)*E104</f>
        <v>1</v>
      </c>
      <c r="H104" s="9" t="n">
        <f aca="false">IF(AND(G104=1,D104&gt;=Scenario!$B$24),1,0)</f>
        <v>1</v>
      </c>
    </row>
    <row r="105" customFormat="false" ht="15" hidden="false" customHeight="false" outlineLevel="0" collapsed="false">
      <c r="A105" s="6" t="s">
        <v>9035</v>
      </c>
      <c r="B105" s="6" t="s">
        <v>642</v>
      </c>
      <c r="C105" s="6" t="n">
        <v>1</v>
      </c>
      <c r="E105" s="9" t="n">
        <f aca="false">INDEX(Tickets!$O$2:$O$3818,MATCH(B105,Tickets!$A$2:$A$3818,0))</f>
        <v>1</v>
      </c>
      <c r="F105" s="9" t="n">
        <f aca="false">C105*E105</f>
        <v>1</v>
      </c>
      <c r="G105" s="9" t="n">
        <f aca="false">IF(AND(C105=1,ISNUMBER(D105)),1,0)*E105</f>
        <v>0</v>
      </c>
      <c r="H105" s="9" t="n">
        <f aca="false">IF(AND(G105=1,D105&gt;=Scenario!$B$24),1,0)</f>
        <v>0</v>
      </c>
    </row>
    <row r="106" customFormat="false" ht="15" hidden="false" customHeight="false" outlineLevel="0" collapsed="false">
      <c r="A106" s="6" t="s">
        <v>9036</v>
      </c>
      <c r="B106" s="6" t="s">
        <v>644</v>
      </c>
      <c r="C106" s="6" t="n">
        <v>1</v>
      </c>
      <c r="D106" s="6" t="n">
        <v>4</v>
      </c>
      <c r="E106" s="9" t="n">
        <f aca="false">INDEX(Tickets!$O$2:$O$3818,MATCH(B106,Tickets!$A$2:$A$3818,0))</f>
        <v>1</v>
      </c>
      <c r="F106" s="9" t="n">
        <f aca="false">C106*E106</f>
        <v>1</v>
      </c>
      <c r="G106" s="9" t="n">
        <f aca="false">IF(AND(C106=1,ISNUMBER(D106)),1,0)*E106</f>
        <v>1</v>
      </c>
      <c r="H106" s="9" t="n">
        <f aca="false">IF(AND(G106=1,D106&gt;=Scenario!$B$24),1,0)</f>
        <v>1</v>
      </c>
    </row>
    <row r="107" customFormat="false" ht="15" hidden="false" customHeight="false" outlineLevel="0" collapsed="false">
      <c r="A107" s="6" t="s">
        <v>9037</v>
      </c>
      <c r="B107" s="6" t="s">
        <v>646</v>
      </c>
      <c r="C107" s="6" t="n">
        <v>1</v>
      </c>
      <c r="E107" s="9" t="n">
        <f aca="false">INDEX(Tickets!$O$2:$O$3818,MATCH(B107,Tickets!$A$2:$A$3818,0))</f>
        <v>1</v>
      </c>
      <c r="F107" s="9" t="n">
        <f aca="false">C107*E107</f>
        <v>1</v>
      </c>
      <c r="G107" s="9" t="n">
        <f aca="false">IF(AND(C107=1,ISNUMBER(D107)),1,0)*E107</f>
        <v>0</v>
      </c>
      <c r="H107" s="9" t="n">
        <f aca="false">IF(AND(G107=1,D107&gt;=Scenario!$B$24),1,0)</f>
        <v>0</v>
      </c>
    </row>
    <row r="108" customFormat="false" ht="15" hidden="false" customHeight="false" outlineLevel="0" collapsed="false">
      <c r="A108" s="6" t="s">
        <v>9038</v>
      </c>
      <c r="B108" s="6" t="s">
        <v>648</v>
      </c>
      <c r="C108" s="6" t="n">
        <v>1</v>
      </c>
      <c r="E108" s="9" t="n">
        <f aca="false">INDEX(Tickets!$O$2:$O$3818,MATCH(B108,Tickets!$A$2:$A$3818,0))</f>
        <v>1</v>
      </c>
      <c r="F108" s="9" t="n">
        <f aca="false">C108*E108</f>
        <v>1</v>
      </c>
      <c r="G108" s="9" t="n">
        <f aca="false">IF(AND(C108=1,ISNUMBER(D108)),1,0)*E108</f>
        <v>0</v>
      </c>
      <c r="H108" s="9" t="n">
        <f aca="false">IF(AND(G108=1,D108&gt;=Scenario!$B$24),1,0)</f>
        <v>0</v>
      </c>
    </row>
    <row r="109" customFormat="false" ht="15" hidden="false" customHeight="false" outlineLevel="0" collapsed="false">
      <c r="A109" s="6" t="s">
        <v>9039</v>
      </c>
      <c r="B109" s="6" t="s">
        <v>650</v>
      </c>
      <c r="C109" s="6" t="n">
        <v>1</v>
      </c>
      <c r="E109" s="9" t="n">
        <f aca="false">INDEX(Tickets!$O$2:$O$3818,MATCH(B109,Tickets!$A$2:$A$3818,0))</f>
        <v>1</v>
      </c>
      <c r="F109" s="9" t="n">
        <f aca="false">C109*E109</f>
        <v>1</v>
      </c>
      <c r="G109" s="9" t="n">
        <f aca="false">IF(AND(C109=1,ISNUMBER(D109)),1,0)*E109</f>
        <v>0</v>
      </c>
      <c r="H109" s="9" t="n">
        <f aca="false">IF(AND(G109=1,D109&gt;=Scenario!$B$24),1,0)</f>
        <v>0</v>
      </c>
    </row>
    <row r="110" customFormat="false" ht="15" hidden="false" customHeight="false" outlineLevel="0" collapsed="false">
      <c r="A110" s="6" t="s">
        <v>9040</v>
      </c>
      <c r="B110" s="6" t="s">
        <v>652</v>
      </c>
      <c r="C110" s="6" t="n">
        <v>1</v>
      </c>
      <c r="D110" s="6" t="n">
        <v>4</v>
      </c>
      <c r="E110" s="9" t="n">
        <f aca="false">INDEX(Tickets!$O$2:$O$3818,MATCH(B110,Tickets!$A$2:$A$3818,0))</f>
        <v>1</v>
      </c>
      <c r="F110" s="9" t="n">
        <f aca="false">C110*E110</f>
        <v>1</v>
      </c>
      <c r="G110" s="9" t="n">
        <f aca="false">IF(AND(C110=1,ISNUMBER(D110)),1,0)*E110</f>
        <v>1</v>
      </c>
      <c r="H110" s="9" t="n">
        <f aca="false">IF(AND(G110=1,D110&gt;=Scenario!$B$24),1,0)</f>
        <v>1</v>
      </c>
    </row>
    <row r="111" customFormat="false" ht="15" hidden="false" customHeight="false" outlineLevel="0" collapsed="false">
      <c r="A111" s="6" t="s">
        <v>9041</v>
      </c>
      <c r="B111" s="6" t="s">
        <v>654</v>
      </c>
      <c r="C111" s="6" t="n">
        <v>1</v>
      </c>
      <c r="E111" s="9" t="n">
        <f aca="false">INDEX(Tickets!$O$2:$O$3818,MATCH(B111,Tickets!$A$2:$A$3818,0))</f>
        <v>1</v>
      </c>
      <c r="F111" s="9" t="n">
        <f aca="false">C111*E111</f>
        <v>1</v>
      </c>
      <c r="G111" s="9" t="n">
        <f aca="false">IF(AND(C111=1,ISNUMBER(D111)),1,0)*E111</f>
        <v>0</v>
      </c>
      <c r="H111" s="9" t="n">
        <f aca="false">IF(AND(G111=1,D111&gt;=Scenario!$B$24),1,0)</f>
        <v>0</v>
      </c>
    </row>
    <row r="112" customFormat="false" ht="15" hidden="false" customHeight="false" outlineLevel="0" collapsed="false">
      <c r="A112" s="6" t="s">
        <v>9042</v>
      </c>
      <c r="B112" s="6" t="s">
        <v>656</v>
      </c>
      <c r="C112" s="6" t="n">
        <v>1</v>
      </c>
      <c r="E112" s="9" t="n">
        <f aca="false">INDEX(Tickets!$O$2:$O$3818,MATCH(B112,Tickets!$A$2:$A$3818,0))</f>
        <v>1</v>
      </c>
      <c r="F112" s="9" t="n">
        <f aca="false">C112*E112</f>
        <v>1</v>
      </c>
      <c r="G112" s="9" t="n">
        <f aca="false">IF(AND(C112=1,ISNUMBER(D112)),1,0)*E112</f>
        <v>0</v>
      </c>
      <c r="H112" s="9" t="n">
        <f aca="false">IF(AND(G112=1,D112&gt;=Scenario!$B$24),1,0)</f>
        <v>0</v>
      </c>
    </row>
    <row r="113" customFormat="false" ht="15" hidden="false" customHeight="false" outlineLevel="0" collapsed="false">
      <c r="A113" s="6" t="s">
        <v>9043</v>
      </c>
      <c r="B113" s="6" t="s">
        <v>658</v>
      </c>
      <c r="C113" s="6" t="n">
        <v>1</v>
      </c>
      <c r="D113" s="6" t="n">
        <v>5</v>
      </c>
      <c r="E113" s="9" t="n">
        <f aca="false">INDEX(Tickets!$O$2:$O$3818,MATCH(B113,Tickets!$A$2:$A$3818,0))</f>
        <v>1</v>
      </c>
      <c r="F113" s="9" t="n">
        <f aca="false">C113*E113</f>
        <v>1</v>
      </c>
      <c r="G113" s="9" t="n">
        <f aca="false">IF(AND(C113=1,ISNUMBER(D113)),1,0)*E113</f>
        <v>1</v>
      </c>
      <c r="H113" s="9" t="n">
        <f aca="false">IF(AND(G113=1,D113&gt;=Scenario!$B$24),1,0)</f>
        <v>1</v>
      </c>
    </row>
    <row r="114" customFormat="false" ht="15" hidden="false" customHeight="false" outlineLevel="0" collapsed="false">
      <c r="A114" s="6" t="s">
        <v>9044</v>
      </c>
      <c r="B114" s="6" t="s">
        <v>664</v>
      </c>
      <c r="C114" s="6" t="n">
        <v>1</v>
      </c>
      <c r="E114" s="9" t="n">
        <f aca="false">INDEX(Tickets!$O$2:$O$3818,MATCH(B114,Tickets!$A$2:$A$3818,0))</f>
        <v>1</v>
      </c>
      <c r="F114" s="9" t="n">
        <f aca="false">C114*E114</f>
        <v>1</v>
      </c>
      <c r="G114" s="9" t="n">
        <f aca="false">IF(AND(C114=1,ISNUMBER(D114)),1,0)*E114</f>
        <v>0</v>
      </c>
      <c r="H114" s="9" t="n">
        <f aca="false">IF(AND(G114=1,D114&gt;=Scenario!$B$24),1,0)</f>
        <v>0</v>
      </c>
    </row>
    <row r="115" customFormat="false" ht="15" hidden="false" customHeight="false" outlineLevel="0" collapsed="false">
      <c r="A115" s="6" t="s">
        <v>9045</v>
      </c>
      <c r="B115" s="6" t="s">
        <v>666</v>
      </c>
      <c r="C115" s="6" t="n">
        <v>1</v>
      </c>
      <c r="D115" s="6" t="n">
        <v>4</v>
      </c>
      <c r="E115" s="9" t="n">
        <f aca="false">INDEX(Tickets!$O$2:$O$3818,MATCH(B115,Tickets!$A$2:$A$3818,0))</f>
        <v>1</v>
      </c>
      <c r="F115" s="9" t="n">
        <f aca="false">C115*E115</f>
        <v>1</v>
      </c>
      <c r="G115" s="9" t="n">
        <f aca="false">IF(AND(C115=1,ISNUMBER(D115)),1,0)*E115</f>
        <v>1</v>
      </c>
      <c r="H115" s="9" t="n">
        <f aca="false">IF(AND(G115=1,D115&gt;=Scenario!$B$24),1,0)</f>
        <v>1</v>
      </c>
    </row>
    <row r="116" customFormat="false" ht="15" hidden="false" customHeight="false" outlineLevel="0" collapsed="false">
      <c r="A116" s="6" t="s">
        <v>9046</v>
      </c>
      <c r="B116" s="6" t="s">
        <v>672</v>
      </c>
      <c r="C116" s="6" t="n">
        <v>1</v>
      </c>
      <c r="D116" s="6" t="n">
        <v>4</v>
      </c>
      <c r="E116" s="9" t="n">
        <f aca="false">INDEX(Tickets!$O$2:$O$3818,MATCH(B116,Tickets!$A$2:$A$3818,0))</f>
        <v>1</v>
      </c>
      <c r="F116" s="9" t="n">
        <f aca="false">C116*E116</f>
        <v>1</v>
      </c>
      <c r="G116" s="9" t="n">
        <f aca="false">IF(AND(C116=1,ISNUMBER(D116)),1,0)*E116</f>
        <v>1</v>
      </c>
      <c r="H116" s="9" t="n">
        <f aca="false">IF(AND(G116=1,D116&gt;=Scenario!$B$24),1,0)</f>
        <v>1</v>
      </c>
    </row>
    <row r="117" customFormat="false" ht="15" hidden="false" customHeight="false" outlineLevel="0" collapsed="false">
      <c r="A117" s="6" t="s">
        <v>9047</v>
      </c>
      <c r="B117" s="6" t="s">
        <v>674</v>
      </c>
      <c r="C117" s="6" t="n">
        <v>1</v>
      </c>
      <c r="E117" s="9" t="n">
        <f aca="false">INDEX(Tickets!$O$2:$O$3818,MATCH(B117,Tickets!$A$2:$A$3818,0))</f>
        <v>1</v>
      </c>
      <c r="F117" s="9" t="n">
        <f aca="false">C117*E117</f>
        <v>1</v>
      </c>
      <c r="G117" s="9" t="n">
        <f aca="false">IF(AND(C117=1,ISNUMBER(D117)),1,0)*E117</f>
        <v>0</v>
      </c>
      <c r="H117" s="9" t="n">
        <f aca="false">IF(AND(G117=1,D117&gt;=Scenario!$B$24),1,0)</f>
        <v>0</v>
      </c>
    </row>
    <row r="118" customFormat="false" ht="15" hidden="false" customHeight="false" outlineLevel="0" collapsed="false">
      <c r="A118" s="6" t="s">
        <v>9048</v>
      </c>
      <c r="B118" s="6" t="s">
        <v>682</v>
      </c>
      <c r="C118" s="6" t="n">
        <v>1</v>
      </c>
      <c r="E118" s="9" t="n">
        <f aca="false">INDEX(Tickets!$O$2:$O$3818,MATCH(B118,Tickets!$A$2:$A$3818,0))</f>
        <v>1</v>
      </c>
      <c r="F118" s="9" t="n">
        <f aca="false">C118*E118</f>
        <v>1</v>
      </c>
      <c r="G118" s="9" t="n">
        <f aca="false">IF(AND(C118=1,ISNUMBER(D118)),1,0)*E118</f>
        <v>0</v>
      </c>
      <c r="H118" s="9" t="n">
        <f aca="false">IF(AND(G118=1,D118&gt;=Scenario!$B$24),1,0)</f>
        <v>0</v>
      </c>
    </row>
    <row r="119" customFormat="false" ht="15" hidden="false" customHeight="false" outlineLevel="0" collapsed="false">
      <c r="A119" s="6" t="s">
        <v>9049</v>
      </c>
      <c r="B119" s="6" t="s">
        <v>686</v>
      </c>
      <c r="C119" s="6" t="n">
        <v>1</v>
      </c>
      <c r="E119" s="9" t="n">
        <f aca="false">INDEX(Tickets!$O$2:$O$3818,MATCH(B119,Tickets!$A$2:$A$3818,0))</f>
        <v>1</v>
      </c>
      <c r="F119" s="9" t="n">
        <f aca="false">C119*E119</f>
        <v>1</v>
      </c>
      <c r="G119" s="9" t="n">
        <f aca="false">IF(AND(C119=1,ISNUMBER(D119)),1,0)*E119</f>
        <v>0</v>
      </c>
      <c r="H119" s="9" t="n">
        <f aca="false">IF(AND(G119=1,D119&gt;=Scenario!$B$24),1,0)</f>
        <v>0</v>
      </c>
    </row>
    <row r="120" customFormat="false" ht="15" hidden="false" customHeight="false" outlineLevel="0" collapsed="false">
      <c r="A120" s="6" t="s">
        <v>9050</v>
      </c>
      <c r="B120" s="6" t="s">
        <v>690</v>
      </c>
      <c r="C120" s="6" t="n">
        <v>1</v>
      </c>
      <c r="E120" s="9" t="n">
        <f aca="false">INDEX(Tickets!$O$2:$O$3818,MATCH(B120,Tickets!$A$2:$A$3818,0))</f>
        <v>1</v>
      </c>
      <c r="F120" s="9" t="n">
        <f aca="false">C120*E120</f>
        <v>1</v>
      </c>
      <c r="G120" s="9" t="n">
        <f aca="false">IF(AND(C120=1,ISNUMBER(D120)),1,0)*E120</f>
        <v>0</v>
      </c>
      <c r="H120" s="9" t="n">
        <f aca="false">IF(AND(G120=1,D120&gt;=Scenario!$B$24),1,0)</f>
        <v>0</v>
      </c>
    </row>
    <row r="121" customFormat="false" ht="15" hidden="false" customHeight="false" outlineLevel="0" collapsed="false">
      <c r="A121" s="6" t="s">
        <v>9051</v>
      </c>
      <c r="B121" s="6" t="s">
        <v>700</v>
      </c>
      <c r="C121" s="6" t="n">
        <v>1</v>
      </c>
      <c r="E121" s="9" t="n">
        <f aca="false">INDEX(Tickets!$O$2:$O$3818,MATCH(B121,Tickets!$A$2:$A$3818,0))</f>
        <v>1</v>
      </c>
      <c r="F121" s="9" t="n">
        <f aca="false">C121*E121</f>
        <v>1</v>
      </c>
      <c r="G121" s="9" t="n">
        <f aca="false">IF(AND(C121=1,ISNUMBER(D121)),1,0)*E121</f>
        <v>0</v>
      </c>
      <c r="H121" s="9" t="n">
        <f aca="false">IF(AND(G121=1,D121&gt;=Scenario!$B$24),1,0)</f>
        <v>0</v>
      </c>
    </row>
    <row r="122" customFormat="false" ht="15" hidden="false" customHeight="false" outlineLevel="0" collapsed="false">
      <c r="A122" s="6" t="s">
        <v>9052</v>
      </c>
      <c r="B122" s="6" t="s">
        <v>702</v>
      </c>
      <c r="C122" s="6" t="n">
        <v>1</v>
      </c>
      <c r="E122" s="9" t="n">
        <f aca="false">INDEX(Tickets!$O$2:$O$3818,MATCH(B122,Tickets!$A$2:$A$3818,0))</f>
        <v>1</v>
      </c>
      <c r="F122" s="9" t="n">
        <f aca="false">C122*E122</f>
        <v>1</v>
      </c>
      <c r="G122" s="9" t="n">
        <f aca="false">IF(AND(C122=1,ISNUMBER(D122)),1,0)*E122</f>
        <v>0</v>
      </c>
      <c r="H122" s="9" t="n">
        <f aca="false">IF(AND(G122=1,D122&gt;=Scenario!$B$24),1,0)</f>
        <v>0</v>
      </c>
    </row>
    <row r="123" customFormat="false" ht="15" hidden="false" customHeight="false" outlineLevel="0" collapsed="false">
      <c r="A123" s="6" t="s">
        <v>9053</v>
      </c>
      <c r="B123" s="6" t="s">
        <v>704</v>
      </c>
      <c r="C123" s="6" t="n">
        <v>1</v>
      </c>
      <c r="E123" s="9" t="n">
        <f aca="false">INDEX(Tickets!$O$2:$O$3818,MATCH(B123,Tickets!$A$2:$A$3818,0))</f>
        <v>1</v>
      </c>
      <c r="F123" s="9" t="n">
        <f aca="false">C123*E123</f>
        <v>1</v>
      </c>
      <c r="G123" s="9" t="n">
        <f aca="false">IF(AND(C123=1,ISNUMBER(D123)),1,0)*E123</f>
        <v>0</v>
      </c>
      <c r="H123" s="9" t="n">
        <f aca="false">IF(AND(G123=1,D123&gt;=Scenario!$B$24),1,0)</f>
        <v>0</v>
      </c>
    </row>
    <row r="124" customFormat="false" ht="15" hidden="false" customHeight="false" outlineLevel="0" collapsed="false">
      <c r="A124" s="6" t="s">
        <v>9054</v>
      </c>
      <c r="B124" s="6" t="s">
        <v>710</v>
      </c>
      <c r="C124" s="6" t="n">
        <v>1</v>
      </c>
      <c r="D124" s="6" t="n">
        <v>3</v>
      </c>
      <c r="E124" s="9" t="n">
        <f aca="false">INDEX(Tickets!$O$2:$O$3818,MATCH(B124,Tickets!$A$2:$A$3818,0))</f>
        <v>1</v>
      </c>
      <c r="F124" s="9" t="n">
        <f aca="false">C124*E124</f>
        <v>1</v>
      </c>
      <c r="G124" s="9" t="n">
        <f aca="false">IF(AND(C124=1,ISNUMBER(D124)),1,0)*E124</f>
        <v>1</v>
      </c>
      <c r="H124" s="9" t="n">
        <f aca="false">IF(AND(G124=1,D124&gt;=Scenario!$B$24),1,0)</f>
        <v>0</v>
      </c>
    </row>
    <row r="125" customFormat="false" ht="15" hidden="false" customHeight="false" outlineLevel="0" collapsed="false">
      <c r="A125" s="6" t="s">
        <v>9055</v>
      </c>
      <c r="B125" s="6" t="s">
        <v>712</v>
      </c>
      <c r="C125" s="6" t="n">
        <v>1</v>
      </c>
      <c r="E125" s="9" t="n">
        <f aca="false">INDEX(Tickets!$O$2:$O$3818,MATCH(B125,Tickets!$A$2:$A$3818,0))</f>
        <v>1</v>
      </c>
      <c r="F125" s="9" t="n">
        <f aca="false">C125*E125</f>
        <v>1</v>
      </c>
      <c r="G125" s="9" t="n">
        <f aca="false">IF(AND(C125=1,ISNUMBER(D125)),1,0)*E125</f>
        <v>0</v>
      </c>
      <c r="H125" s="9" t="n">
        <f aca="false">IF(AND(G125=1,D125&gt;=Scenario!$B$24),1,0)</f>
        <v>0</v>
      </c>
    </row>
    <row r="126" customFormat="false" ht="15" hidden="false" customHeight="false" outlineLevel="0" collapsed="false">
      <c r="A126" s="6" t="s">
        <v>9056</v>
      </c>
      <c r="B126" s="6" t="s">
        <v>716</v>
      </c>
      <c r="C126" s="6" t="n">
        <v>1</v>
      </c>
      <c r="E126" s="9" t="n">
        <f aca="false">INDEX(Tickets!$O$2:$O$3818,MATCH(B126,Tickets!$A$2:$A$3818,0))</f>
        <v>1</v>
      </c>
      <c r="F126" s="9" t="n">
        <f aca="false">C126*E126</f>
        <v>1</v>
      </c>
      <c r="G126" s="9" t="n">
        <f aca="false">IF(AND(C126=1,ISNUMBER(D126)),1,0)*E126</f>
        <v>0</v>
      </c>
      <c r="H126" s="9" t="n">
        <f aca="false">IF(AND(G126=1,D126&gt;=Scenario!$B$24),1,0)</f>
        <v>0</v>
      </c>
    </row>
    <row r="127" customFormat="false" ht="15" hidden="false" customHeight="false" outlineLevel="0" collapsed="false">
      <c r="A127" s="6" t="s">
        <v>9057</v>
      </c>
      <c r="B127" s="6" t="s">
        <v>718</v>
      </c>
      <c r="C127" s="6" t="n">
        <v>1</v>
      </c>
      <c r="D127" s="6" t="n">
        <v>5</v>
      </c>
      <c r="E127" s="9" t="n">
        <f aca="false">INDEX(Tickets!$O$2:$O$3818,MATCH(B127,Tickets!$A$2:$A$3818,0))</f>
        <v>1</v>
      </c>
      <c r="F127" s="9" t="n">
        <f aca="false">C127*E127</f>
        <v>1</v>
      </c>
      <c r="G127" s="9" t="n">
        <f aca="false">IF(AND(C127=1,ISNUMBER(D127)),1,0)*E127</f>
        <v>1</v>
      </c>
      <c r="H127" s="9" t="n">
        <f aca="false">IF(AND(G127=1,D127&gt;=Scenario!$B$24),1,0)</f>
        <v>1</v>
      </c>
    </row>
    <row r="128" customFormat="false" ht="15" hidden="false" customHeight="false" outlineLevel="0" collapsed="false">
      <c r="A128" s="6" t="s">
        <v>9058</v>
      </c>
      <c r="B128" s="6" t="s">
        <v>724</v>
      </c>
      <c r="C128" s="6" t="n">
        <v>1</v>
      </c>
      <c r="D128" s="6" t="n">
        <v>5</v>
      </c>
      <c r="E128" s="9" t="n">
        <f aca="false">INDEX(Tickets!$O$2:$O$3818,MATCH(B128,Tickets!$A$2:$A$3818,0))</f>
        <v>1</v>
      </c>
      <c r="F128" s="9" t="n">
        <f aca="false">C128*E128</f>
        <v>1</v>
      </c>
      <c r="G128" s="9" t="n">
        <f aca="false">IF(AND(C128=1,ISNUMBER(D128)),1,0)*E128</f>
        <v>1</v>
      </c>
      <c r="H128" s="9" t="n">
        <f aca="false">IF(AND(G128=1,D128&gt;=Scenario!$B$24),1,0)</f>
        <v>1</v>
      </c>
    </row>
    <row r="129" customFormat="false" ht="15" hidden="false" customHeight="false" outlineLevel="0" collapsed="false">
      <c r="A129" s="6" t="s">
        <v>9059</v>
      </c>
      <c r="B129" s="6" t="s">
        <v>726</v>
      </c>
      <c r="C129" s="6" t="n">
        <v>1</v>
      </c>
      <c r="E129" s="9" t="n">
        <f aca="false">INDEX(Tickets!$O$2:$O$3818,MATCH(B129,Tickets!$A$2:$A$3818,0))</f>
        <v>1</v>
      </c>
      <c r="F129" s="9" t="n">
        <f aca="false">C129*E129</f>
        <v>1</v>
      </c>
      <c r="G129" s="9" t="n">
        <f aca="false">IF(AND(C129=1,ISNUMBER(D129)),1,0)*E129</f>
        <v>0</v>
      </c>
      <c r="H129" s="9" t="n">
        <f aca="false">IF(AND(G129=1,D129&gt;=Scenario!$B$24),1,0)</f>
        <v>0</v>
      </c>
    </row>
    <row r="130" customFormat="false" ht="15" hidden="false" customHeight="false" outlineLevel="0" collapsed="false">
      <c r="A130" s="6" t="s">
        <v>9060</v>
      </c>
      <c r="B130" s="6" t="s">
        <v>728</v>
      </c>
      <c r="C130" s="6" t="n">
        <v>1</v>
      </c>
      <c r="E130" s="9" t="n">
        <f aca="false">INDEX(Tickets!$O$2:$O$3818,MATCH(B130,Tickets!$A$2:$A$3818,0))</f>
        <v>1</v>
      </c>
      <c r="F130" s="9" t="n">
        <f aca="false">C130*E130</f>
        <v>1</v>
      </c>
      <c r="G130" s="9" t="n">
        <f aca="false">IF(AND(C130=1,ISNUMBER(D130)),1,0)*E130</f>
        <v>0</v>
      </c>
      <c r="H130" s="9" t="n">
        <f aca="false">IF(AND(G130=1,D130&gt;=Scenario!$B$24),1,0)</f>
        <v>0</v>
      </c>
    </row>
    <row r="131" customFormat="false" ht="15" hidden="false" customHeight="false" outlineLevel="0" collapsed="false">
      <c r="A131" s="6" t="s">
        <v>9061</v>
      </c>
      <c r="B131" s="6" t="s">
        <v>730</v>
      </c>
      <c r="C131" s="6" t="n">
        <v>1</v>
      </c>
      <c r="E131" s="9" t="n">
        <f aca="false">INDEX(Tickets!$O$2:$O$3818,MATCH(B131,Tickets!$A$2:$A$3818,0))</f>
        <v>1</v>
      </c>
      <c r="F131" s="9" t="n">
        <f aca="false">C131*E131</f>
        <v>1</v>
      </c>
      <c r="G131" s="9" t="n">
        <f aca="false">IF(AND(C131=1,ISNUMBER(D131)),1,0)*E131</f>
        <v>0</v>
      </c>
      <c r="H131" s="9" t="n">
        <f aca="false">IF(AND(G131=1,D131&gt;=Scenario!$B$24),1,0)</f>
        <v>0</v>
      </c>
    </row>
    <row r="132" customFormat="false" ht="15" hidden="false" customHeight="false" outlineLevel="0" collapsed="false">
      <c r="A132" s="6" t="s">
        <v>9062</v>
      </c>
      <c r="B132" s="6" t="s">
        <v>734</v>
      </c>
      <c r="C132" s="6" t="n">
        <v>1</v>
      </c>
      <c r="E132" s="9" t="n">
        <f aca="false">INDEX(Tickets!$O$2:$O$3818,MATCH(B132,Tickets!$A$2:$A$3818,0))</f>
        <v>1</v>
      </c>
      <c r="F132" s="9" t="n">
        <f aca="false">C132*E132</f>
        <v>1</v>
      </c>
      <c r="G132" s="9" t="n">
        <f aca="false">IF(AND(C132=1,ISNUMBER(D132)),1,0)*E132</f>
        <v>0</v>
      </c>
      <c r="H132" s="9" t="n">
        <f aca="false">IF(AND(G132=1,D132&gt;=Scenario!$B$24),1,0)</f>
        <v>0</v>
      </c>
    </row>
    <row r="133" customFormat="false" ht="15" hidden="false" customHeight="false" outlineLevel="0" collapsed="false">
      <c r="A133" s="6" t="s">
        <v>9063</v>
      </c>
      <c r="B133" s="6" t="s">
        <v>740</v>
      </c>
      <c r="C133" s="6" t="n">
        <v>1</v>
      </c>
      <c r="E133" s="9" t="n">
        <f aca="false">INDEX(Tickets!$O$2:$O$3818,MATCH(B133,Tickets!$A$2:$A$3818,0))</f>
        <v>1</v>
      </c>
      <c r="F133" s="9" t="n">
        <f aca="false">C133*E133</f>
        <v>1</v>
      </c>
      <c r="G133" s="9" t="n">
        <f aca="false">IF(AND(C133=1,ISNUMBER(D133)),1,0)*E133</f>
        <v>0</v>
      </c>
      <c r="H133" s="9" t="n">
        <f aca="false">IF(AND(G133=1,D133&gt;=Scenario!$B$24),1,0)</f>
        <v>0</v>
      </c>
    </row>
    <row r="134" customFormat="false" ht="15" hidden="false" customHeight="false" outlineLevel="0" collapsed="false">
      <c r="A134" s="6" t="s">
        <v>9064</v>
      </c>
      <c r="B134" s="6" t="s">
        <v>750</v>
      </c>
      <c r="C134" s="6" t="n">
        <v>1</v>
      </c>
      <c r="E134" s="9" t="n">
        <f aca="false">INDEX(Tickets!$O$2:$O$3818,MATCH(B134,Tickets!$A$2:$A$3818,0))</f>
        <v>1</v>
      </c>
      <c r="F134" s="9" t="n">
        <f aca="false">C134*E134</f>
        <v>1</v>
      </c>
      <c r="G134" s="9" t="n">
        <f aca="false">IF(AND(C134=1,ISNUMBER(D134)),1,0)*E134</f>
        <v>0</v>
      </c>
      <c r="H134" s="9" t="n">
        <f aca="false">IF(AND(G134=1,D134&gt;=Scenario!$B$24),1,0)</f>
        <v>0</v>
      </c>
    </row>
    <row r="135" customFormat="false" ht="15" hidden="false" customHeight="false" outlineLevel="0" collapsed="false">
      <c r="A135" s="6" t="s">
        <v>9065</v>
      </c>
      <c r="B135" s="6" t="s">
        <v>752</v>
      </c>
      <c r="C135" s="6" t="n">
        <v>1</v>
      </c>
      <c r="D135" s="6" t="n">
        <v>4</v>
      </c>
      <c r="E135" s="9" t="n">
        <f aca="false">INDEX(Tickets!$O$2:$O$3818,MATCH(B135,Tickets!$A$2:$A$3818,0))</f>
        <v>1</v>
      </c>
      <c r="F135" s="9" t="n">
        <f aca="false">C135*E135</f>
        <v>1</v>
      </c>
      <c r="G135" s="9" t="n">
        <f aca="false">IF(AND(C135=1,ISNUMBER(D135)),1,0)*E135</f>
        <v>1</v>
      </c>
      <c r="H135" s="9" t="n">
        <f aca="false">IF(AND(G135=1,D135&gt;=Scenario!$B$24),1,0)</f>
        <v>1</v>
      </c>
    </row>
    <row r="136" customFormat="false" ht="15" hidden="false" customHeight="false" outlineLevel="0" collapsed="false">
      <c r="A136" s="6" t="s">
        <v>9066</v>
      </c>
      <c r="B136" s="6" t="s">
        <v>756</v>
      </c>
      <c r="C136" s="6" t="n">
        <v>1</v>
      </c>
      <c r="E136" s="9" t="n">
        <f aca="false">INDEX(Tickets!$O$2:$O$3818,MATCH(B136,Tickets!$A$2:$A$3818,0))</f>
        <v>1</v>
      </c>
      <c r="F136" s="9" t="n">
        <f aca="false">C136*E136</f>
        <v>1</v>
      </c>
      <c r="G136" s="9" t="n">
        <f aca="false">IF(AND(C136=1,ISNUMBER(D136)),1,0)*E136</f>
        <v>0</v>
      </c>
      <c r="H136" s="9" t="n">
        <f aca="false">IF(AND(G136=1,D136&gt;=Scenario!$B$24),1,0)</f>
        <v>0</v>
      </c>
    </row>
    <row r="137" customFormat="false" ht="15" hidden="false" customHeight="false" outlineLevel="0" collapsed="false">
      <c r="A137" s="6" t="s">
        <v>9067</v>
      </c>
      <c r="B137" s="6" t="s">
        <v>762</v>
      </c>
      <c r="C137" s="6" t="n">
        <v>1</v>
      </c>
      <c r="E137" s="9" t="n">
        <f aca="false">INDEX(Tickets!$O$2:$O$3818,MATCH(B137,Tickets!$A$2:$A$3818,0))</f>
        <v>1</v>
      </c>
      <c r="F137" s="9" t="n">
        <f aca="false">C137*E137</f>
        <v>1</v>
      </c>
      <c r="G137" s="9" t="n">
        <f aca="false">IF(AND(C137=1,ISNUMBER(D137)),1,0)*E137</f>
        <v>0</v>
      </c>
      <c r="H137" s="9" t="n">
        <f aca="false">IF(AND(G137=1,D137&gt;=Scenario!$B$24),1,0)</f>
        <v>0</v>
      </c>
    </row>
    <row r="138" customFormat="false" ht="15" hidden="false" customHeight="false" outlineLevel="0" collapsed="false">
      <c r="A138" s="6" t="s">
        <v>9068</v>
      </c>
      <c r="B138" s="6" t="s">
        <v>768</v>
      </c>
      <c r="C138" s="6" t="n">
        <v>1</v>
      </c>
      <c r="E138" s="9" t="n">
        <f aca="false">INDEX(Tickets!$O$2:$O$3818,MATCH(B138,Tickets!$A$2:$A$3818,0))</f>
        <v>1</v>
      </c>
      <c r="F138" s="9" t="n">
        <f aca="false">C138*E138</f>
        <v>1</v>
      </c>
      <c r="G138" s="9" t="n">
        <f aca="false">IF(AND(C138=1,ISNUMBER(D138)),1,0)*E138</f>
        <v>0</v>
      </c>
      <c r="H138" s="9" t="n">
        <f aca="false">IF(AND(G138=1,D138&gt;=Scenario!$B$24),1,0)</f>
        <v>0</v>
      </c>
    </row>
    <row r="139" customFormat="false" ht="15" hidden="false" customHeight="false" outlineLevel="0" collapsed="false">
      <c r="A139" s="6" t="s">
        <v>9069</v>
      </c>
      <c r="B139" s="6" t="s">
        <v>772</v>
      </c>
      <c r="C139" s="6" t="n">
        <v>1</v>
      </c>
      <c r="D139" s="6" t="n">
        <v>5</v>
      </c>
      <c r="E139" s="9" t="n">
        <f aca="false">INDEX(Tickets!$O$2:$O$3818,MATCH(B139,Tickets!$A$2:$A$3818,0))</f>
        <v>1</v>
      </c>
      <c r="F139" s="9" t="n">
        <f aca="false">C139*E139</f>
        <v>1</v>
      </c>
      <c r="G139" s="9" t="n">
        <f aca="false">IF(AND(C139=1,ISNUMBER(D139)),1,0)*E139</f>
        <v>1</v>
      </c>
      <c r="H139" s="9" t="n">
        <f aca="false">IF(AND(G139=1,D139&gt;=Scenario!$B$24),1,0)</f>
        <v>1</v>
      </c>
    </row>
    <row r="140" customFormat="false" ht="15" hidden="false" customHeight="false" outlineLevel="0" collapsed="false">
      <c r="A140" s="6" t="s">
        <v>9070</v>
      </c>
      <c r="B140" s="6" t="s">
        <v>778</v>
      </c>
      <c r="C140" s="6" t="n">
        <v>1</v>
      </c>
      <c r="E140" s="9" t="n">
        <f aca="false">INDEX(Tickets!$O$2:$O$3818,MATCH(B140,Tickets!$A$2:$A$3818,0))</f>
        <v>1</v>
      </c>
      <c r="F140" s="9" t="n">
        <f aca="false">C140*E140</f>
        <v>1</v>
      </c>
      <c r="G140" s="9" t="n">
        <f aca="false">IF(AND(C140=1,ISNUMBER(D140)),1,0)*E140</f>
        <v>0</v>
      </c>
      <c r="H140" s="9" t="n">
        <f aca="false">IF(AND(G140=1,D140&gt;=Scenario!$B$24),1,0)</f>
        <v>0</v>
      </c>
    </row>
    <row r="141" customFormat="false" ht="15" hidden="false" customHeight="false" outlineLevel="0" collapsed="false">
      <c r="A141" s="6" t="s">
        <v>9071</v>
      </c>
      <c r="B141" s="6" t="s">
        <v>780</v>
      </c>
      <c r="C141" s="6" t="n">
        <v>1</v>
      </c>
      <c r="E141" s="9" t="n">
        <f aca="false">INDEX(Tickets!$O$2:$O$3818,MATCH(B141,Tickets!$A$2:$A$3818,0))</f>
        <v>1</v>
      </c>
      <c r="F141" s="9" t="n">
        <f aca="false">C141*E141</f>
        <v>1</v>
      </c>
      <c r="G141" s="9" t="n">
        <f aca="false">IF(AND(C141=1,ISNUMBER(D141)),1,0)*E141</f>
        <v>0</v>
      </c>
      <c r="H141" s="9" t="n">
        <f aca="false">IF(AND(G141=1,D141&gt;=Scenario!$B$24),1,0)</f>
        <v>0</v>
      </c>
    </row>
    <row r="142" customFormat="false" ht="15" hidden="false" customHeight="false" outlineLevel="0" collapsed="false">
      <c r="A142" s="6" t="s">
        <v>9072</v>
      </c>
      <c r="B142" s="6" t="s">
        <v>782</v>
      </c>
      <c r="C142" s="6" t="n">
        <v>1</v>
      </c>
      <c r="E142" s="9" t="n">
        <f aca="false">INDEX(Tickets!$O$2:$O$3818,MATCH(B142,Tickets!$A$2:$A$3818,0))</f>
        <v>1</v>
      </c>
      <c r="F142" s="9" t="n">
        <f aca="false">C142*E142</f>
        <v>1</v>
      </c>
      <c r="G142" s="9" t="n">
        <f aca="false">IF(AND(C142=1,ISNUMBER(D142)),1,0)*E142</f>
        <v>0</v>
      </c>
      <c r="H142" s="9" t="n">
        <f aca="false">IF(AND(G142=1,D142&gt;=Scenario!$B$24),1,0)</f>
        <v>0</v>
      </c>
    </row>
    <row r="143" customFormat="false" ht="15" hidden="false" customHeight="false" outlineLevel="0" collapsed="false">
      <c r="A143" s="6" t="s">
        <v>9073</v>
      </c>
      <c r="B143" s="6" t="s">
        <v>784</v>
      </c>
      <c r="C143" s="6" t="n">
        <v>1</v>
      </c>
      <c r="D143" s="6" t="n">
        <v>5</v>
      </c>
      <c r="E143" s="9" t="n">
        <f aca="false">INDEX(Tickets!$O$2:$O$3818,MATCH(B143,Tickets!$A$2:$A$3818,0))</f>
        <v>1</v>
      </c>
      <c r="F143" s="9" t="n">
        <f aca="false">C143*E143</f>
        <v>1</v>
      </c>
      <c r="G143" s="9" t="n">
        <f aca="false">IF(AND(C143=1,ISNUMBER(D143)),1,0)*E143</f>
        <v>1</v>
      </c>
      <c r="H143" s="9" t="n">
        <f aca="false">IF(AND(G143=1,D143&gt;=Scenario!$B$24),1,0)</f>
        <v>1</v>
      </c>
    </row>
    <row r="144" customFormat="false" ht="15" hidden="false" customHeight="false" outlineLevel="0" collapsed="false">
      <c r="A144" s="6" t="s">
        <v>9074</v>
      </c>
      <c r="B144" s="6" t="s">
        <v>786</v>
      </c>
      <c r="C144" s="6" t="n">
        <v>1</v>
      </c>
      <c r="E144" s="9" t="n">
        <f aca="false">INDEX(Tickets!$O$2:$O$3818,MATCH(B144,Tickets!$A$2:$A$3818,0))</f>
        <v>1</v>
      </c>
      <c r="F144" s="9" t="n">
        <f aca="false">C144*E144</f>
        <v>1</v>
      </c>
      <c r="G144" s="9" t="n">
        <f aca="false">IF(AND(C144=1,ISNUMBER(D144)),1,0)*E144</f>
        <v>0</v>
      </c>
      <c r="H144" s="9" t="n">
        <f aca="false">IF(AND(G144=1,D144&gt;=Scenario!$B$24),1,0)</f>
        <v>0</v>
      </c>
    </row>
    <row r="145" customFormat="false" ht="15" hidden="false" customHeight="false" outlineLevel="0" collapsed="false">
      <c r="A145" s="6" t="s">
        <v>9075</v>
      </c>
      <c r="B145" s="6" t="s">
        <v>794</v>
      </c>
      <c r="C145" s="6" t="n">
        <v>1</v>
      </c>
      <c r="D145" s="6" t="n">
        <v>4</v>
      </c>
      <c r="E145" s="9" t="n">
        <f aca="false">INDEX(Tickets!$O$2:$O$3818,MATCH(B145,Tickets!$A$2:$A$3818,0))</f>
        <v>1</v>
      </c>
      <c r="F145" s="9" t="n">
        <f aca="false">C145*E145</f>
        <v>1</v>
      </c>
      <c r="G145" s="9" t="n">
        <f aca="false">IF(AND(C145=1,ISNUMBER(D145)),1,0)*E145</f>
        <v>1</v>
      </c>
      <c r="H145" s="9" t="n">
        <f aca="false">IF(AND(G145=1,D145&gt;=Scenario!$B$24),1,0)</f>
        <v>1</v>
      </c>
    </row>
    <row r="146" customFormat="false" ht="15" hidden="false" customHeight="false" outlineLevel="0" collapsed="false">
      <c r="A146" s="6" t="s">
        <v>9076</v>
      </c>
      <c r="B146" s="6" t="s">
        <v>796</v>
      </c>
      <c r="C146" s="6" t="n">
        <v>1</v>
      </c>
      <c r="D146" s="6" t="n">
        <v>4</v>
      </c>
      <c r="E146" s="9" t="n">
        <f aca="false">INDEX(Tickets!$O$2:$O$3818,MATCH(B146,Tickets!$A$2:$A$3818,0))</f>
        <v>1</v>
      </c>
      <c r="F146" s="9" t="n">
        <f aca="false">C146*E146</f>
        <v>1</v>
      </c>
      <c r="G146" s="9" t="n">
        <f aca="false">IF(AND(C146=1,ISNUMBER(D146)),1,0)*E146</f>
        <v>1</v>
      </c>
      <c r="H146" s="9" t="n">
        <f aca="false">IF(AND(G146=1,D146&gt;=Scenario!$B$24),1,0)</f>
        <v>1</v>
      </c>
    </row>
    <row r="147" customFormat="false" ht="15" hidden="false" customHeight="false" outlineLevel="0" collapsed="false">
      <c r="A147" s="6" t="s">
        <v>9077</v>
      </c>
      <c r="B147" s="6" t="s">
        <v>800</v>
      </c>
      <c r="C147" s="6" t="n">
        <v>1</v>
      </c>
      <c r="E147" s="9" t="n">
        <f aca="false">INDEX(Tickets!$O$2:$O$3818,MATCH(B147,Tickets!$A$2:$A$3818,0))</f>
        <v>1</v>
      </c>
      <c r="F147" s="9" t="n">
        <f aca="false">C147*E147</f>
        <v>1</v>
      </c>
      <c r="G147" s="9" t="n">
        <f aca="false">IF(AND(C147=1,ISNUMBER(D147)),1,0)*E147</f>
        <v>0</v>
      </c>
      <c r="H147" s="9" t="n">
        <f aca="false">IF(AND(G147=1,D147&gt;=Scenario!$B$24),1,0)</f>
        <v>0</v>
      </c>
    </row>
    <row r="148" customFormat="false" ht="15" hidden="false" customHeight="false" outlineLevel="0" collapsed="false">
      <c r="A148" s="6" t="s">
        <v>9078</v>
      </c>
      <c r="B148" s="6" t="s">
        <v>802</v>
      </c>
      <c r="C148" s="6" t="n">
        <v>1</v>
      </c>
      <c r="D148" s="6" t="n">
        <v>5</v>
      </c>
      <c r="E148" s="9" t="n">
        <f aca="false">INDEX(Tickets!$O$2:$O$3818,MATCH(B148,Tickets!$A$2:$A$3818,0))</f>
        <v>1</v>
      </c>
      <c r="F148" s="9" t="n">
        <f aca="false">C148*E148</f>
        <v>1</v>
      </c>
      <c r="G148" s="9" t="n">
        <f aca="false">IF(AND(C148=1,ISNUMBER(D148)),1,0)*E148</f>
        <v>1</v>
      </c>
      <c r="H148" s="9" t="n">
        <f aca="false">IF(AND(G148=1,D148&gt;=Scenario!$B$24),1,0)</f>
        <v>1</v>
      </c>
    </row>
    <row r="149" customFormat="false" ht="15" hidden="false" customHeight="false" outlineLevel="0" collapsed="false">
      <c r="A149" s="6" t="s">
        <v>9079</v>
      </c>
      <c r="B149" s="6" t="s">
        <v>804</v>
      </c>
      <c r="C149" s="6" t="n">
        <v>1</v>
      </c>
      <c r="E149" s="9" t="n">
        <f aca="false">INDEX(Tickets!$O$2:$O$3818,MATCH(B149,Tickets!$A$2:$A$3818,0))</f>
        <v>1</v>
      </c>
      <c r="F149" s="9" t="n">
        <f aca="false">C149*E149</f>
        <v>1</v>
      </c>
      <c r="G149" s="9" t="n">
        <f aca="false">IF(AND(C149=1,ISNUMBER(D149)),1,0)*E149</f>
        <v>0</v>
      </c>
      <c r="H149" s="9" t="n">
        <f aca="false">IF(AND(G149=1,D149&gt;=Scenario!$B$24),1,0)</f>
        <v>0</v>
      </c>
    </row>
    <row r="150" customFormat="false" ht="15" hidden="false" customHeight="false" outlineLevel="0" collapsed="false">
      <c r="A150" s="6" t="s">
        <v>9080</v>
      </c>
      <c r="B150" s="6" t="s">
        <v>806</v>
      </c>
      <c r="C150" s="6" t="n">
        <v>1</v>
      </c>
      <c r="E150" s="9" t="n">
        <f aca="false">INDEX(Tickets!$O$2:$O$3818,MATCH(B150,Tickets!$A$2:$A$3818,0))</f>
        <v>1</v>
      </c>
      <c r="F150" s="9" t="n">
        <f aca="false">C150*E150</f>
        <v>1</v>
      </c>
      <c r="G150" s="9" t="n">
        <f aca="false">IF(AND(C150=1,ISNUMBER(D150)),1,0)*E150</f>
        <v>0</v>
      </c>
      <c r="H150" s="9" t="n">
        <f aca="false">IF(AND(G150=1,D150&gt;=Scenario!$B$24),1,0)</f>
        <v>0</v>
      </c>
    </row>
    <row r="151" customFormat="false" ht="15" hidden="false" customHeight="false" outlineLevel="0" collapsed="false">
      <c r="A151" s="6" t="s">
        <v>9081</v>
      </c>
      <c r="B151" s="6" t="s">
        <v>812</v>
      </c>
      <c r="C151" s="6" t="n">
        <v>1</v>
      </c>
      <c r="D151" s="6" t="n">
        <v>3</v>
      </c>
      <c r="E151" s="9" t="n">
        <f aca="false">INDEX(Tickets!$O$2:$O$3818,MATCH(B151,Tickets!$A$2:$A$3818,0))</f>
        <v>1</v>
      </c>
      <c r="F151" s="9" t="n">
        <f aca="false">C151*E151</f>
        <v>1</v>
      </c>
      <c r="G151" s="9" t="n">
        <f aca="false">IF(AND(C151=1,ISNUMBER(D151)),1,0)*E151</f>
        <v>1</v>
      </c>
      <c r="H151" s="9" t="n">
        <f aca="false">IF(AND(G151=1,D151&gt;=Scenario!$B$24),1,0)</f>
        <v>0</v>
      </c>
    </row>
    <row r="152" customFormat="false" ht="15" hidden="false" customHeight="false" outlineLevel="0" collapsed="false">
      <c r="A152" s="6" t="s">
        <v>9082</v>
      </c>
      <c r="B152" s="6" t="s">
        <v>816</v>
      </c>
      <c r="C152" s="6" t="n">
        <v>1</v>
      </c>
      <c r="E152" s="9" t="n">
        <f aca="false">INDEX(Tickets!$O$2:$O$3818,MATCH(B152,Tickets!$A$2:$A$3818,0))</f>
        <v>1</v>
      </c>
      <c r="F152" s="9" t="n">
        <f aca="false">C152*E152</f>
        <v>1</v>
      </c>
      <c r="G152" s="9" t="n">
        <f aca="false">IF(AND(C152=1,ISNUMBER(D152)),1,0)*E152</f>
        <v>0</v>
      </c>
      <c r="H152" s="9" t="n">
        <f aca="false">IF(AND(G152=1,D152&gt;=Scenario!$B$24),1,0)</f>
        <v>0</v>
      </c>
    </row>
    <row r="153" customFormat="false" ht="15" hidden="false" customHeight="false" outlineLevel="0" collapsed="false">
      <c r="A153" s="6" t="s">
        <v>9083</v>
      </c>
      <c r="B153" s="6" t="s">
        <v>822</v>
      </c>
      <c r="C153" s="6" t="n">
        <v>1</v>
      </c>
      <c r="E153" s="9" t="n">
        <f aca="false">INDEX(Tickets!$O$2:$O$3818,MATCH(B153,Tickets!$A$2:$A$3818,0))</f>
        <v>1</v>
      </c>
      <c r="F153" s="9" t="n">
        <f aca="false">C153*E153</f>
        <v>1</v>
      </c>
      <c r="G153" s="9" t="n">
        <f aca="false">IF(AND(C153=1,ISNUMBER(D153)),1,0)*E153</f>
        <v>0</v>
      </c>
      <c r="H153" s="9" t="n">
        <f aca="false">IF(AND(G153=1,D153&gt;=Scenario!$B$24),1,0)</f>
        <v>0</v>
      </c>
    </row>
    <row r="154" customFormat="false" ht="15" hidden="false" customHeight="false" outlineLevel="0" collapsed="false">
      <c r="A154" s="6" t="s">
        <v>9084</v>
      </c>
      <c r="B154" s="6" t="s">
        <v>824</v>
      </c>
      <c r="C154" s="6" t="n">
        <v>1</v>
      </c>
      <c r="E154" s="9" t="n">
        <f aca="false">INDEX(Tickets!$O$2:$O$3818,MATCH(B154,Tickets!$A$2:$A$3818,0))</f>
        <v>1</v>
      </c>
      <c r="F154" s="9" t="n">
        <f aca="false">C154*E154</f>
        <v>1</v>
      </c>
      <c r="G154" s="9" t="n">
        <f aca="false">IF(AND(C154=1,ISNUMBER(D154)),1,0)*E154</f>
        <v>0</v>
      </c>
      <c r="H154" s="9" t="n">
        <f aca="false">IF(AND(G154=1,D154&gt;=Scenario!$B$24),1,0)</f>
        <v>0</v>
      </c>
    </row>
    <row r="155" customFormat="false" ht="15" hidden="false" customHeight="false" outlineLevel="0" collapsed="false">
      <c r="A155" s="6" t="s">
        <v>9085</v>
      </c>
      <c r="B155" s="6" t="s">
        <v>826</v>
      </c>
      <c r="C155" s="6" t="n">
        <v>1</v>
      </c>
      <c r="E155" s="9" t="n">
        <f aca="false">INDEX(Tickets!$O$2:$O$3818,MATCH(B155,Tickets!$A$2:$A$3818,0))</f>
        <v>1</v>
      </c>
      <c r="F155" s="9" t="n">
        <f aca="false">C155*E155</f>
        <v>1</v>
      </c>
      <c r="G155" s="9" t="n">
        <f aca="false">IF(AND(C155=1,ISNUMBER(D155)),1,0)*E155</f>
        <v>0</v>
      </c>
      <c r="H155" s="9" t="n">
        <f aca="false">IF(AND(G155=1,D155&gt;=Scenario!$B$24),1,0)</f>
        <v>0</v>
      </c>
    </row>
    <row r="156" customFormat="false" ht="15" hidden="false" customHeight="false" outlineLevel="0" collapsed="false">
      <c r="A156" s="6" t="s">
        <v>9086</v>
      </c>
      <c r="B156" s="6" t="s">
        <v>832</v>
      </c>
      <c r="C156" s="6" t="n">
        <v>1</v>
      </c>
      <c r="E156" s="9" t="n">
        <f aca="false">INDEX(Tickets!$O$2:$O$3818,MATCH(B156,Tickets!$A$2:$A$3818,0))</f>
        <v>1</v>
      </c>
      <c r="F156" s="9" t="n">
        <f aca="false">C156*E156</f>
        <v>1</v>
      </c>
      <c r="G156" s="9" t="n">
        <f aca="false">IF(AND(C156=1,ISNUMBER(D156)),1,0)*E156</f>
        <v>0</v>
      </c>
      <c r="H156" s="9" t="n">
        <f aca="false">IF(AND(G156=1,D156&gt;=Scenario!$B$24),1,0)</f>
        <v>0</v>
      </c>
    </row>
    <row r="157" customFormat="false" ht="15" hidden="false" customHeight="false" outlineLevel="0" collapsed="false">
      <c r="A157" s="6" t="s">
        <v>9087</v>
      </c>
      <c r="B157" s="6" t="s">
        <v>838</v>
      </c>
      <c r="C157" s="6" t="n">
        <v>1</v>
      </c>
      <c r="E157" s="9" t="n">
        <f aca="false">INDEX(Tickets!$O$2:$O$3818,MATCH(B157,Tickets!$A$2:$A$3818,0))</f>
        <v>1</v>
      </c>
      <c r="F157" s="9" t="n">
        <f aca="false">C157*E157</f>
        <v>1</v>
      </c>
      <c r="G157" s="9" t="n">
        <f aca="false">IF(AND(C157=1,ISNUMBER(D157)),1,0)*E157</f>
        <v>0</v>
      </c>
      <c r="H157" s="9" t="n">
        <f aca="false">IF(AND(G157=1,D157&gt;=Scenario!$B$24),1,0)</f>
        <v>0</v>
      </c>
    </row>
    <row r="158" customFormat="false" ht="15" hidden="false" customHeight="false" outlineLevel="0" collapsed="false">
      <c r="A158" s="6" t="s">
        <v>9088</v>
      </c>
      <c r="B158" s="6" t="s">
        <v>844</v>
      </c>
      <c r="C158" s="6" t="n">
        <v>1</v>
      </c>
      <c r="E158" s="9" t="n">
        <f aca="false">INDEX(Tickets!$O$2:$O$3818,MATCH(B158,Tickets!$A$2:$A$3818,0))</f>
        <v>1</v>
      </c>
      <c r="F158" s="9" t="n">
        <f aca="false">C158*E158</f>
        <v>1</v>
      </c>
      <c r="G158" s="9" t="n">
        <f aca="false">IF(AND(C158=1,ISNUMBER(D158)),1,0)*E158</f>
        <v>0</v>
      </c>
      <c r="H158" s="9" t="n">
        <f aca="false">IF(AND(G158=1,D158&gt;=Scenario!$B$24),1,0)</f>
        <v>0</v>
      </c>
    </row>
    <row r="159" customFormat="false" ht="15" hidden="false" customHeight="false" outlineLevel="0" collapsed="false">
      <c r="A159" s="6" t="s">
        <v>9089</v>
      </c>
      <c r="B159" s="6" t="s">
        <v>846</v>
      </c>
      <c r="C159" s="6" t="n">
        <v>1</v>
      </c>
      <c r="D159" s="6" t="n">
        <v>4</v>
      </c>
      <c r="E159" s="9" t="n">
        <f aca="false">INDEX(Tickets!$O$2:$O$3818,MATCH(B159,Tickets!$A$2:$A$3818,0))</f>
        <v>1</v>
      </c>
      <c r="F159" s="9" t="n">
        <f aca="false">C159*E159</f>
        <v>1</v>
      </c>
      <c r="G159" s="9" t="n">
        <f aca="false">IF(AND(C159=1,ISNUMBER(D159)),1,0)*E159</f>
        <v>1</v>
      </c>
      <c r="H159" s="9" t="n">
        <f aca="false">IF(AND(G159=1,D159&gt;=Scenario!$B$24),1,0)</f>
        <v>1</v>
      </c>
    </row>
    <row r="160" customFormat="false" ht="15" hidden="false" customHeight="false" outlineLevel="0" collapsed="false">
      <c r="A160" s="6" t="s">
        <v>9090</v>
      </c>
      <c r="B160" s="6" t="s">
        <v>852</v>
      </c>
      <c r="C160" s="6" t="n">
        <v>1</v>
      </c>
      <c r="E160" s="9" t="n">
        <f aca="false">INDEX(Tickets!$O$2:$O$3818,MATCH(B160,Tickets!$A$2:$A$3818,0))</f>
        <v>1</v>
      </c>
      <c r="F160" s="9" t="n">
        <f aca="false">C160*E160</f>
        <v>1</v>
      </c>
      <c r="G160" s="9" t="n">
        <f aca="false">IF(AND(C160=1,ISNUMBER(D160)),1,0)*E160</f>
        <v>0</v>
      </c>
      <c r="H160" s="9" t="n">
        <f aca="false">IF(AND(G160=1,D160&gt;=Scenario!$B$24),1,0)</f>
        <v>0</v>
      </c>
    </row>
    <row r="161" customFormat="false" ht="15" hidden="false" customHeight="false" outlineLevel="0" collapsed="false">
      <c r="A161" s="6" t="s">
        <v>9091</v>
      </c>
      <c r="B161" s="6" t="s">
        <v>858</v>
      </c>
      <c r="C161" s="6" t="n">
        <v>1</v>
      </c>
      <c r="E161" s="9" t="n">
        <f aca="false">INDEX(Tickets!$O$2:$O$3818,MATCH(B161,Tickets!$A$2:$A$3818,0))</f>
        <v>1</v>
      </c>
      <c r="F161" s="9" t="n">
        <f aca="false">C161*E161</f>
        <v>1</v>
      </c>
      <c r="G161" s="9" t="n">
        <f aca="false">IF(AND(C161=1,ISNUMBER(D161)),1,0)*E161</f>
        <v>0</v>
      </c>
      <c r="H161" s="9" t="n">
        <f aca="false">IF(AND(G161=1,D161&gt;=Scenario!$B$24),1,0)</f>
        <v>0</v>
      </c>
    </row>
    <row r="162" customFormat="false" ht="15" hidden="false" customHeight="false" outlineLevel="0" collapsed="false">
      <c r="A162" s="6" t="s">
        <v>9092</v>
      </c>
      <c r="B162" s="6" t="s">
        <v>862</v>
      </c>
      <c r="C162" s="6" t="n">
        <v>1</v>
      </c>
      <c r="D162" s="6" t="n">
        <v>4</v>
      </c>
      <c r="E162" s="9" t="n">
        <f aca="false">INDEX(Tickets!$O$2:$O$3818,MATCH(B162,Tickets!$A$2:$A$3818,0))</f>
        <v>1</v>
      </c>
      <c r="F162" s="9" t="n">
        <f aca="false">C162*E162</f>
        <v>1</v>
      </c>
      <c r="G162" s="9" t="n">
        <f aca="false">IF(AND(C162=1,ISNUMBER(D162)),1,0)*E162</f>
        <v>1</v>
      </c>
      <c r="H162" s="9" t="n">
        <f aca="false">IF(AND(G162=1,D162&gt;=Scenario!$B$24),1,0)</f>
        <v>1</v>
      </c>
    </row>
    <row r="163" customFormat="false" ht="15" hidden="false" customHeight="false" outlineLevel="0" collapsed="false">
      <c r="A163" s="6" t="s">
        <v>9093</v>
      </c>
      <c r="B163" s="6" t="s">
        <v>868</v>
      </c>
      <c r="C163" s="6" t="n">
        <v>1</v>
      </c>
      <c r="E163" s="9" t="n">
        <f aca="false">INDEX(Tickets!$O$2:$O$3818,MATCH(B163,Tickets!$A$2:$A$3818,0))</f>
        <v>1</v>
      </c>
      <c r="F163" s="9" t="n">
        <f aca="false">C163*E163</f>
        <v>1</v>
      </c>
      <c r="G163" s="9" t="n">
        <f aca="false">IF(AND(C163=1,ISNUMBER(D163)),1,0)*E163</f>
        <v>0</v>
      </c>
      <c r="H163" s="9" t="n">
        <f aca="false">IF(AND(G163=1,D163&gt;=Scenario!$B$24),1,0)</f>
        <v>0</v>
      </c>
    </row>
    <row r="164" customFormat="false" ht="15" hidden="false" customHeight="false" outlineLevel="0" collapsed="false">
      <c r="A164" s="6" t="s">
        <v>9094</v>
      </c>
      <c r="B164" s="6" t="s">
        <v>870</v>
      </c>
      <c r="C164" s="6" t="n">
        <v>1</v>
      </c>
      <c r="E164" s="9" t="n">
        <f aca="false">INDEX(Tickets!$O$2:$O$3818,MATCH(B164,Tickets!$A$2:$A$3818,0))</f>
        <v>1</v>
      </c>
      <c r="F164" s="9" t="n">
        <f aca="false">C164*E164</f>
        <v>1</v>
      </c>
      <c r="G164" s="9" t="n">
        <f aca="false">IF(AND(C164=1,ISNUMBER(D164)),1,0)*E164</f>
        <v>0</v>
      </c>
      <c r="H164" s="9" t="n">
        <f aca="false">IF(AND(G164=1,D164&gt;=Scenario!$B$24),1,0)</f>
        <v>0</v>
      </c>
    </row>
    <row r="165" customFormat="false" ht="15" hidden="false" customHeight="false" outlineLevel="0" collapsed="false">
      <c r="A165" s="6" t="s">
        <v>9095</v>
      </c>
      <c r="B165" s="6" t="s">
        <v>872</v>
      </c>
      <c r="C165" s="6" t="n">
        <v>1</v>
      </c>
      <c r="E165" s="9" t="n">
        <f aca="false">INDEX(Tickets!$O$2:$O$3818,MATCH(B165,Tickets!$A$2:$A$3818,0))</f>
        <v>1</v>
      </c>
      <c r="F165" s="9" t="n">
        <f aca="false">C165*E165</f>
        <v>1</v>
      </c>
      <c r="G165" s="9" t="n">
        <f aca="false">IF(AND(C165=1,ISNUMBER(D165)),1,0)*E165</f>
        <v>0</v>
      </c>
      <c r="H165" s="9" t="n">
        <f aca="false">IF(AND(G165=1,D165&gt;=Scenario!$B$24),1,0)</f>
        <v>0</v>
      </c>
    </row>
    <row r="166" customFormat="false" ht="15" hidden="false" customHeight="false" outlineLevel="0" collapsed="false">
      <c r="A166" s="6" t="s">
        <v>9096</v>
      </c>
      <c r="B166" s="6" t="s">
        <v>874</v>
      </c>
      <c r="C166" s="6" t="n">
        <v>1</v>
      </c>
      <c r="E166" s="9" t="n">
        <f aca="false">INDEX(Tickets!$O$2:$O$3818,MATCH(B166,Tickets!$A$2:$A$3818,0))</f>
        <v>1</v>
      </c>
      <c r="F166" s="9" t="n">
        <f aca="false">C166*E166</f>
        <v>1</v>
      </c>
      <c r="G166" s="9" t="n">
        <f aca="false">IF(AND(C166=1,ISNUMBER(D166)),1,0)*E166</f>
        <v>0</v>
      </c>
      <c r="H166" s="9" t="n">
        <f aca="false">IF(AND(G166=1,D166&gt;=Scenario!$B$24),1,0)</f>
        <v>0</v>
      </c>
    </row>
    <row r="167" customFormat="false" ht="15" hidden="false" customHeight="false" outlineLevel="0" collapsed="false">
      <c r="A167" s="6" t="s">
        <v>9097</v>
      </c>
      <c r="B167" s="6" t="s">
        <v>876</v>
      </c>
      <c r="C167" s="6" t="n">
        <v>1</v>
      </c>
      <c r="E167" s="9" t="n">
        <f aca="false">INDEX(Tickets!$O$2:$O$3818,MATCH(B167,Tickets!$A$2:$A$3818,0))</f>
        <v>1</v>
      </c>
      <c r="F167" s="9" t="n">
        <f aca="false">C167*E167</f>
        <v>1</v>
      </c>
      <c r="G167" s="9" t="n">
        <f aca="false">IF(AND(C167=1,ISNUMBER(D167)),1,0)*E167</f>
        <v>0</v>
      </c>
      <c r="H167" s="9" t="n">
        <f aca="false">IF(AND(G167=1,D167&gt;=Scenario!$B$24),1,0)</f>
        <v>0</v>
      </c>
    </row>
    <row r="168" customFormat="false" ht="15" hidden="false" customHeight="false" outlineLevel="0" collapsed="false">
      <c r="A168" s="6" t="s">
        <v>9098</v>
      </c>
      <c r="B168" s="6" t="s">
        <v>878</v>
      </c>
      <c r="C168" s="6" t="n">
        <v>1</v>
      </c>
      <c r="E168" s="9" t="n">
        <f aca="false">INDEX(Tickets!$O$2:$O$3818,MATCH(B168,Tickets!$A$2:$A$3818,0))</f>
        <v>1</v>
      </c>
      <c r="F168" s="9" t="n">
        <f aca="false">C168*E168</f>
        <v>1</v>
      </c>
      <c r="G168" s="9" t="n">
        <f aca="false">IF(AND(C168=1,ISNUMBER(D168)),1,0)*E168</f>
        <v>0</v>
      </c>
      <c r="H168" s="9" t="n">
        <f aca="false">IF(AND(G168=1,D168&gt;=Scenario!$B$24),1,0)</f>
        <v>0</v>
      </c>
    </row>
    <row r="169" customFormat="false" ht="15" hidden="false" customHeight="false" outlineLevel="0" collapsed="false">
      <c r="A169" s="6" t="s">
        <v>9099</v>
      </c>
      <c r="B169" s="6" t="s">
        <v>880</v>
      </c>
      <c r="C169" s="6" t="n">
        <v>1</v>
      </c>
      <c r="E169" s="9" t="n">
        <f aca="false">INDEX(Tickets!$O$2:$O$3818,MATCH(B169,Tickets!$A$2:$A$3818,0))</f>
        <v>1</v>
      </c>
      <c r="F169" s="9" t="n">
        <f aca="false">C169*E169</f>
        <v>1</v>
      </c>
      <c r="G169" s="9" t="n">
        <f aca="false">IF(AND(C169=1,ISNUMBER(D169)),1,0)*E169</f>
        <v>0</v>
      </c>
      <c r="H169" s="9" t="n">
        <f aca="false">IF(AND(G169=1,D169&gt;=Scenario!$B$24),1,0)</f>
        <v>0</v>
      </c>
    </row>
    <row r="170" customFormat="false" ht="15" hidden="false" customHeight="false" outlineLevel="0" collapsed="false">
      <c r="A170" s="6" t="s">
        <v>9100</v>
      </c>
      <c r="B170" s="6" t="s">
        <v>884</v>
      </c>
      <c r="C170" s="6" t="n">
        <v>1</v>
      </c>
      <c r="D170" s="6" t="n">
        <v>4</v>
      </c>
      <c r="E170" s="9" t="n">
        <f aca="false">INDEX(Tickets!$O$2:$O$3818,MATCH(B170,Tickets!$A$2:$A$3818,0))</f>
        <v>1</v>
      </c>
      <c r="F170" s="9" t="n">
        <f aca="false">C170*E170</f>
        <v>1</v>
      </c>
      <c r="G170" s="9" t="n">
        <f aca="false">IF(AND(C170=1,ISNUMBER(D170)),1,0)*E170</f>
        <v>1</v>
      </c>
      <c r="H170" s="9" t="n">
        <f aca="false">IF(AND(G170=1,D170&gt;=Scenario!$B$24),1,0)</f>
        <v>1</v>
      </c>
    </row>
    <row r="171" customFormat="false" ht="15" hidden="false" customHeight="false" outlineLevel="0" collapsed="false">
      <c r="A171" s="6" t="s">
        <v>9101</v>
      </c>
      <c r="B171" s="6" t="s">
        <v>886</v>
      </c>
      <c r="C171" s="6" t="n">
        <v>1</v>
      </c>
      <c r="E171" s="9" t="n">
        <f aca="false">INDEX(Tickets!$O$2:$O$3818,MATCH(B171,Tickets!$A$2:$A$3818,0))</f>
        <v>1</v>
      </c>
      <c r="F171" s="9" t="n">
        <f aca="false">C171*E171</f>
        <v>1</v>
      </c>
      <c r="G171" s="9" t="n">
        <f aca="false">IF(AND(C171=1,ISNUMBER(D171)),1,0)*E171</f>
        <v>0</v>
      </c>
      <c r="H171" s="9" t="n">
        <f aca="false">IF(AND(G171=1,D171&gt;=Scenario!$B$24),1,0)</f>
        <v>0</v>
      </c>
    </row>
    <row r="172" customFormat="false" ht="15" hidden="false" customHeight="false" outlineLevel="0" collapsed="false">
      <c r="A172" s="6" t="s">
        <v>9102</v>
      </c>
      <c r="B172" s="6" t="s">
        <v>888</v>
      </c>
      <c r="C172" s="6" t="n">
        <v>1</v>
      </c>
      <c r="E172" s="9" t="n">
        <f aca="false">INDEX(Tickets!$O$2:$O$3818,MATCH(B172,Tickets!$A$2:$A$3818,0))</f>
        <v>1</v>
      </c>
      <c r="F172" s="9" t="n">
        <f aca="false">C172*E172</f>
        <v>1</v>
      </c>
      <c r="G172" s="9" t="n">
        <f aca="false">IF(AND(C172=1,ISNUMBER(D172)),1,0)*E172</f>
        <v>0</v>
      </c>
      <c r="H172" s="9" t="n">
        <f aca="false">IF(AND(G172=1,D172&gt;=Scenario!$B$24),1,0)</f>
        <v>0</v>
      </c>
    </row>
    <row r="173" customFormat="false" ht="15" hidden="false" customHeight="false" outlineLevel="0" collapsed="false">
      <c r="A173" s="6" t="s">
        <v>9103</v>
      </c>
      <c r="B173" s="6" t="s">
        <v>890</v>
      </c>
      <c r="C173" s="6" t="n">
        <v>1</v>
      </c>
      <c r="E173" s="9" t="n">
        <f aca="false">INDEX(Tickets!$O$2:$O$3818,MATCH(B173,Tickets!$A$2:$A$3818,0))</f>
        <v>1</v>
      </c>
      <c r="F173" s="9" t="n">
        <f aca="false">C173*E173</f>
        <v>1</v>
      </c>
      <c r="G173" s="9" t="n">
        <f aca="false">IF(AND(C173=1,ISNUMBER(D173)),1,0)*E173</f>
        <v>0</v>
      </c>
      <c r="H173" s="9" t="n">
        <f aca="false">IF(AND(G173=1,D173&gt;=Scenario!$B$24),1,0)</f>
        <v>0</v>
      </c>
    </row>
    <row r="174" customFormat="false" ht="15" hidden="false" customHeight="false" outlineLevel="0" collapsed="false">
      <c r="A174" s="6" t="s">
        <v>9104</v>
      </c>
      <c r="B174" s="6" t="s">
        <v>892</v>
      </c>
      <c r="C174" s="6" t="n">
        <v>1</v>
      </c>
      <c r="E174" s="9" t="n">
        <f aca="false">INDEX(Tickets!$O$2:$O$3818,MATCH(B174,Tickets!$A$2:$A$3818,0))</f>
        <v>1</v>
      </c>
      <c r="F174" s="9" t="n">
        <f aca="false">C174*E174</f>
        <v>1</v>
      </c>
      <c r="G174" s="9" t="n">
        <f aca="false">IF(AND(C174=1,ISNUMBER(D174)),1,0)*E174</f>
        <v>0</v>
      </c>
      <c r="H174" s="9" t="n">
        <f aca="false">IF(AND(G174=1,D174&gt;=Scenario!$B$24),1,0)</f>
        <v>0</v>
      </c>
    </row>
    <row r="175" customFormat="false" ht="15" hidden="false" customHeight="false" outlineLevel="0" collapsed="false">
      <c r="A175" s="6" t="s">
        <v>9105</v>
      </c>
      <c r="B175" s="6" t="s">
        <v>896</v>
      </c>
      <c r="C175" s="6" t="n">
        <v>1</v>
      </c>
      <c r="E175" s="9" t="n">
        <f aca="false">INDEX(Tickets!$O$2:$O$3818,MATCH(B175,Tickets!$A$2:$A$3818,0))</f>
        <v>1</v>
      </c>
      <c r="F175" s="9" t="n">
        <f aca="false">C175*E175</f>
        <v>1</v>
      </c>
      <c r="G175" s="9" t="n">
        <f aca="false">IF(AND(C175=1,ISNUMBER(D175)),1,0)*E175</f>
        <v>0</v>
      </c>
      <c r="H175" s="9" t="n">
        <f aca="false">IF(AND(G175=1,D175&gt;=Scenario!$B$24),1,0)</f>
        <v>0</v>
      </c>
    </row>
    <row r="176" customFormat="false" ht="15" hidden="false" customHeight="false" outlineLevel="0" collapsed="false">
      <c r="A176" s="6" t="s">
        <v>9106</v>
      </c>
      <c r="B176" s="6" t="s">
        <v>898</v>
      </c>
      <c r="C176" s="6" t="n">
        <v>1</v>
      </c>
      <c r="E176" s="9" t="n">
        <f aca="false">INDEX(Tickets!$O$2:$O$3818,MATCH(B176,Tickets!$A$2:$A$3818,0))</f>
        <v>1</v>
      </c>
      <c r="F176" s="9" t="n">
        <f aca="false">C176*E176</f>
        <v>1</v>
      </c>
      <c r="G176" s="9" t="n">
        <f aca="false">IF(AND(C176=1,ISNUMBER(D176)),1,0)*E176</f>
        <v>0</v>
      </c>
      <c r="H176" s="9" t="n">
        <f aca="false">IF(AND(G176=1,D176&gt;=Scenario!$B$24),1,0)</f>
        <v>0</v>
      </c>
    </row>
    <row r="177" customFormat="false" ht="15" hidden="false" customHeight="false" outlineLevel="0" collapsed="false">
      <c r="A177" s="6" t="s">
        <v>9107</v>
      </c>
      <c r="B177" s="6" t="s">
        <v>900</v>
      </c>
      <c r="C177" s="6" t="n">
        <v>1</v>
      </c>
      <c r="D177" s="6" t="n">
        <v>4</v>
      </c>
      <c r="E177" s="9" t="n">
        <f aca="false">INDEX(Tickets!$O$2:$O$3818,MATCH(B177,Tickets!$A$2:$A$3818,0))</f>
        <v>1</v>
      </c>
      <c r="F177" s="9" t="n">
        <f aca="false">C177*E177</f>
        <v>1</v>
      </c>
      <c r="G177" s="9" t="n">
        <f aca="false">IF(AND(C177=1,ISNUMBER(D177)),1,0)*E177</f>
        <v>1</v>
      </c>
      <c r="H177" s="9" t="n">
        <f aca="false">IF(AND(G177=1,D177&gt;=Scenario!$B$24),1,0)</f>
        <v>1</v>
      </c>
    </row>
    <row r="178" customFormat="false" ht="15" hidden="false" customHeight="false" outlineLevel="0" collapsed="false">
      <c r="A178" s="6" t="s">
        <v>9108</v>
      </c>
      <c r="B178" s="6" t="s">
        <v>906</v>
      </c>
      <c r="C178" s="6" t="n">
        <v>1</v>
      </c>
      <c r="E178" s="9" t="n">
        <f aca="false">INDEX(Tickets!$O$2:$O$3818,MATCH(B178,Tickets!$A$2:$A$3818,0))</f>
        <v>1</v>
      </c>
      <c r="F178" s="9" t="n">
        <f aca="false">C178*E178</f>
        <v>1</v>
      </c>
      <c r="G178" s="9" t="n">
        <f aca="false">IF(AND(C178=1,ISNUMBER(D178)),1,0)*E178</f>
        <v>0</v>
      </c>
      <c r="H178" s="9" t="n">
        <f aca="false">IF(AND(G178=1,D178&gt;=Scenario!$B$24),1,0)</f>
        <v>0</v>
      </c>
    </row>
    <row r="179" customFormat="false" ht="15" hidden="false" customHeight="false" outlineLevel="0" collapsed="false">
      <c r="A179" s="6" t="s">
        <v>9109</v>
      </c>
      <c r="B179" s="6" t="s">
        <v>912</v>
      </c>
      <c r="C179" s="6" t="n">
        <v>1</v>
      </c>
      <c r="E179" s="9" t="n">
        <f aca="false">INDEX(Tickets!$O$2:$O$3818,MATCH(B179,Tickets!$A$2:$A$3818,0))</f>
        <v>1</v>
      </c>
      <c r="F179" s="9" t="n">
        <f aca="false">C179*E179</f>
        <v>1</v>
      </c>
      <c r="G179" s="9" t="n">
        <f aca="false">IF(AND(C179=1,ISNUMBER(D179)),1,0)*E179</f>
        <v>0</v>
      </c>
      <c r="H179" s="9" t="n">
        <f aca="false">IF(AND(G179=1,D179&gt;=Scenario!$B$24),1,0)</f>
        <v>0</v>
      </c>
    </row>
    <row r="180" customFormat="false" ht="15" hidden="false" customHeight="false" outlineLevel="0" collapsed="false">
      <c r="A180" s="6" t="s">
        <v>9110</v>
      </c>
      <c r="B180" s="6" t="s">
        <v>918</v>
      </c>
      <c r="C180" s="6" t="n">
        <v>1</v>
      </c>
      <c r="E180" s="9" t="n">
        <f aca="false">INDEX(Tickets!$O$2:$O$3818,MATCH(B180,Tickets!$A$2:$A$3818,0))</f>
        <v>1</v>
      </c>
      <c r="F180" s="9" t="n">
        <f aca="false">C180*E180</f>
        <v>1</v>
      </c>
      <c r="G180" s="9" t="n">
        <f aca="false">IF(AND(C180=1,ISNUMBER(D180)),1,0)*E180</f>
        <v>0</v>
      </c>
      <c r="H180" s="9" t="n">
        <f aca="false">IF(AND(G180=1,D180&gt;=Scenario!$B$24),1,0)</f>
        <v>0</v>
      </c>
    </row>
    <row r="181" customFormat="false" ht="15" hidden="false" customHeight="false" outlineLevel="0" collapsed="false">
      <c r="A181" s="6" t="s">
        <v>9111</v>
      </c>
      <c r="B181" s="6" t="s">
        <v>920</v>
      </c>
      <c r="C181" s="6" t="n">
        <v>1</v>
      </c>
      <c r="E181" s="9" t="n">
        <f aca="false">INDEX(Tickets!$O$2:$O$3818,MATCH(B181,Tickets!$A$2:$A$3818,0))</f>
        <v>1</v>
      </c>
      <c r="F181" s="9" t="n">
        <f aca="false">C181*E181</f>
        <v>1</v>
      </c>
      <c r="G181" s="9" t="n">
        <f aca="false">IF(AND(C181=1,ISNUMBER(D181)),1,0)*E181</f>
        <v>0</v>
      </c>
      <c r="H181" s="9" t="n">
        <f aca="false">IF(AND(G181=1,D181&gt;=Scenario!$B$24),1,0)</f>
        <v>0</v>
      </c>
    </row>
    <row r="182" customFormat="false" ht="15" hidden="false" customHeight="false" outlineLevel="0" collapsed="false">
      <c r="A182" s="6" t="s">
        <v>9112</v>
      </c>
      <c r="B182" s="6" t="s">
        <v>926</v>
      </c>
      <c r="C182" s="6" t="n">
        <v>1</v>
      </c>
      <c r="D182" s="6" t="n">
        <v>4</v>
      </c>
      <c r="E182" s="9" t="n">
        <f aca="false">INDEX(Tickets!$O$2:$O$3818,MATCH(B182,Tickets!$A$2:$A$3818,0))</f>
        <v>1</v>
      </c>
      <c r="F182" s="9" t="n">
        <f aca="false">C182*E182</f>
        <v>1</v>
      </c>
      <c r="G182" s="9" t="n">
        <f aca="false">IF(AND(C182=1,ISNUMBER(D182)),1,0)*E182</f>
        <v>1</v>
      </c>
      <c r="H182" s="9" t="n">
        <f aca="false">IF(AND(G182=1,D182&gt;=Scenario!$B$24),1,0)</f>
        <v>1</v>
      </c>
    </row>
    <row r="183" customFormat="false" ht="15" hidden="false" customHeight="false" outlineLevel="0" collapsed="false">
      <c r="A183" s="6" t="s">
        <v>9113</v>
      </c>
      <c r="B183" s="6" t="s">
        <v>928</v>
      </c>
      <c r="C183" s="6" t="n">
        <v>1</v>
      </c>
      <c r="E183" s="9" t="n">
        <f aca="false">INDEX(Tickets!$O$2:$O$3818,MATCH(B183,Tickets!$A$2:$A$3818,0))</f>
        <v>1</v>
      </c>
      <c r="F183" s="9" t="n">
        <f aca="false">C183*E183</f>
        <v>1</v>
      </c>
      <c r="G183" s="9" t="n">
        <f aca="false">IF(AND(C183=1,ISNUMBER(D183)),1,0)*E183</f>
        <v>0</v>
      </c>
      <c r="H183" s="9" t="n">
        <f aca="false">IF(AND(G183=1,D183&gt;=Scenario!$B$24),1,0)</f>
        <v>0</v>
      </c>
    </row>
    <row r="184" customFormat="false" ht="15" hidden="false" customHeight="false" outlineLevel="0" collapsed="false">
      <c r="A184" s="6" t="s">
        <v>9114</v>
      </c>
      <c r="B184" s="6" t="s">
        <v>934</v>
      </c>
      <c r="C184" s="6" t="n">
        <v>1</v>
      </c>
      <c r="E184" s="9" t="n">
        <f aca="false">INDEX(Tickets!$O$2:$O$3818,MATCH(B184,Tickets!$A$2:$A$3818,0))</f>
        <v>1</v>
      </c>
      <c r="F184" s="9" t="n">
        <f aca="false">C184*E184</f>
        <v>1</v>
      </c>
      <c r="G184" s="9" t="n">
        <f aca="false">IF(AND(C184=1,ISNUMBER(D184)),1,0)*E184</f>
        <v>0</v>
      </c>
      <c r="H184" s="9" t="n">
        <f aca="false">IF(AND(G184=1,D184&gt;=Scenario!$B$24),1,0)</f>
        <v>0</v>
      </c>
    </row>
    <row r="185" customFormat="false" ht="15" hidden="false" customHeight="false" outlineLevel="0" collapsed="false">
      <c r="A185" s="6" t="s">
        <v>9115</v>
      </c>
      <c r="B185" s="6" t="s">
        <v>938</v>
      </c>
      <c r="C185" s="6" t="n">
        <v>1</v>
      </c>
      <c r="E185" s="9" t="n">
        <f aca="false">INDEX(Tickets!$O$2:$O$3818,MATCH(B185,Tickets!$A$2:$A$3818,0))</f>
        <v>1</v>
      </c>
      <c r="F185" s="9" t="n">
        <f aca="false">C185*E185</f>
        <v>1</v>
      </c>
      <c r="G185" s="9" t="n">
        <f aca="false">IF(AND(C185=1,ISNUMBER(D185)),1,0)*E185</f>
        <v>0</v>
      </c>
      <c r="H185" s="9" t="n">
        <f aca="false">IF(AND(G185=1,D185&gt;=Scenario!$B$24),1,0)</f>
        <v>0</v>
      </c>
    </row>
    <row r="186" customFormat="false" ht="15" hidden="false" customHeight="false" outlineLevel="0" collapsed="false">
      <c r="A186" s="6" t="s">
        <v>9116</v>
      </c>
      <c r="B186" s="6" t="s">
        <v>940</v>
      </c>
      <c r="C186" s="6" t="n">
        <v>1</v>
      </c>
      <c r="E186" s="9" t="n">
        <f aca="false">INDEX(Tickets!$O$2:$O$3818,MATCH(B186,Tickets!$A$2:$A$3818,0))</f>
        <v>1</v>
      </c>
      <c r="F186" s="9" t="n">
        <f aca="false">C186*E186</f>
        <v>1</v>
      </c>
      <c r="G186" s="9" t="n">
        <f aca="false">IF(AND(C186=1,ISNUMBER(D186)),1,0)*E186</f>
        <v>0</v>
      </c>
      <c r="H186" s="9" t="n">
        <f aca="false">IF(AND(G186=1,D186&gt;=Scenario!$B$24),1,0)</f>
        <v>0</v>
      </c>
    </row>
    <row r="187" customFormat="false" ht="15" hidden="false" customHeight="false" outlineLevel="0" collapsed="false">
      <c r="A187" s="6" t="s">
        <v>9117</v>
      </c>
      <c r="B187" s="6" t="s">
        <v>946</v>
      </c>
      <c r="C187" s="6" t="n">
        <v>1</v>
      </c>
      <c r="E187" s="9" t="n">
        <f aca="false">INDEX(Tickets!$O$2:$O$3818,MATCH(B187,Tickets!$A$2:$A$3818,0))</f>
        <v>1</v>
      </c>
      <c r="F187" s="9" t="n">
        <f aca="false">C187*E187</f>
        <v>1</v>
      </c>
      <c r="G187" s="9" t="n">
        <f aca="false">IF(AND(C187=1,ISNUMBER(D187)),1,0)*E187</f>
        <v>0</v>
      </c>
      <c r="H187" s="9" t="n">
        <f aca="false">IF(AND(G187=1,D187&gt;=Scenario!$B$24),1,0)</f>
        <v>0</v>
      </c>
    </row>
    <row r="188" customFormat="false" ht="15" hidden="false" customHeight="false" outlineLevel="0" collapsed="false">
      <c r="A188" s="6" t="s">
        <v>9118</v>
      </c>
      <c r="B188" s="6" t="s">
        <v>948</v>
      </c>
      <c r="C188" s="6" t="n">
        <v>1</v>
      </c>
      <c r="E188" s="9" t="n">
        <f aca="false">INDEX(Tickets!$O$2:$O$3818,MATCH(B188,Tickets!$A$2:$A$3818,0))</f>
        <v>1</v>
      </c>
      <c r="F188" s="9" t="n">
        <f aca="false">C188*E188</f>
        <v>1</v>
      </c>
      <c r="G188" s="9" t="n">
        <f aca="false">IF(AND(C188=1,ISNUMBER(D188)),1,0)*E188</f>
        <v>0</v>
      </c>
      <c r="H188" s="9" t="n">
        <f aca="false">IF(AND(G188=1,D188&gt;=Scenario!$B$24),1,0)</f>
        <v>0</v>
      </c>
    </row>
    <row r="189" customFormat="false" ht="15" hidden="false" customHeight="false" outlineLevel="0" collapsed="false">
      <c r="A189" s="6" t="s">
        <v>9119</v>
      </c>
      <c r="B189" s="6" t="s">
        <v>962</v>
      </c>
      <c r="C189" s="6" t="n">
        <v>1</v>
      </c>
      <c r="E189" s="9" t="n">
        <f aca="false">INDEX(Tickets!$O$2:$O$3818,MATCH(B189,Tickets!$A$2:$A$3818,0))</f>
        <v>1</v>
      </c>
      <c r="F189" s="9" t="n">
        <f aca="false">C189*E189</f>
        <v>1</v>
      </c>
      <c r="G189" s="9" t="n">
        <f aca="false">IF(AND(C189=1,ISNUMBER(D189)),1,0)*E189</f>
        <v>0</v>
      </c>
      <c r="H189" s="9" t="n">
        <f aca="false">IF(AND(G189=1,D189&gt;=Scenario!$B$24),1,0)</f>
        <v>0</v>
      </c>
    </row>
    <row r="190" customFormat="false" ht="15" hidden="false" customHeight="false" outlineLevel="0" collapsed="false">
      <c r="A190" s="6" t="s">
        <v>9120</v>
      </c>
      <c r="B190" s="6" t="s">
        <v>968</v>
      </c>
      <c r="C190" s="6" t="n">
        <v>1</v>
      </c>
      <c r="D190" s="6" t="n">
        <v>4</v>
      </c>
      <c r="E190" s="9" t="n">
        <f aca="false">INDEX(Tickets!$O$2:$O$3818,MATCH(B190,Tickets!$A$2:$A$3818,0))</f>
        <v>1</v>
      </c>
      <c r="F190" s="9" t="n">
        <f aca="false">C190*E190</f>
        <v>1</v>
      </c>
      <c r="G190" s="9" t="n">
        <f aca="false">IF(AND(C190=1,ISNUMBER(D190)),1,0)*E190</f>
        <v>1</v>
      </c>
      <c r="H190" s="9" t="n">
        <f aca="false">IF(AND(G190=1,D190&gt;=Scenario!$B$24),1,0)</f>
        <v>1</v>
      </c>
    </row>
    <row r="191" customFormat="false" ht="15" hidden="false" customHeight="false" outlineLevel="0" collapsed="false">
      <c r="A191" s="6" t="s">
        <v>9121</v>
      </c>
      <c r="B191" s="6" t="s">
        <v>970</v>
      </c>
      <c r="C191" s="6" t="n">
        <v>1</v>
      </c>
      <c r="D191" s="6" t="n">
        <v>5</v>
      </c>
      <c r="E191" s="9" t="n">
        <f aca="false">INDEX(Tickets!$O$2:$O$3818,MATCH(B191,Tickets!$A$2:$A$3818,0))</f>
        <v>1</v>
      </c>
      <c r="F191" s="9" t="n">
        <f aca="false">C191*E191</f>
        <v>1</v>
      </c>
      <c r="G191" s="9" t="n">
        <f aca="false">IF(AND(C191=1,ISNUMBER(D191)),1,0)*E191</f>
        <v>1</v>
      </c>
      <c r="H191" s="9" t="n">
        <f aca="false">IF(AND(G191=1,D191&gt;=Scenario!$B$24),1,0)</f>
        <v>1</v>
      </c>
    </row>
    <row r="192" customFormat="false" ht="15" hidden="false" customHeight="false" outlineLevel="0" collapsed="false">
      <c r="A192" s="6" t="s">
        <v>9122</v>
      </c>
      <c r="B192" s="6" t="s">
        <v>972</v>
      </c>
      <c r="C192" s="6" t="n">
        <v>1</v>
      </c>
      <c r="E192" s="9" t="n">
        <f aca="false">INDEX(Tickets!$O$2:$O$3818,MATCH(B192,Tickets!$A$2:$A$3818,0))</f>
        <v>1</v>
      </c>
      <c r="F192" s="9" t="n">
        <f aca="false">C192*E192</f>
        <v>1</v>
      </c>
      <c r="G192" s="9" t="n">
        <f aca="false">IF(AND(C192=1,ISNUMBER(D192)),1,0)*E192</f>
        <v>0</v>
      </c>
      <c r="H192" s="9" t="n">
        <f aca="false">IF(AND(G192=1,D192&gt;=Scenario!$B$24),1,0)</f>
        <v>0</v>
      </c>
    </row>
    <row r="193" customFormat="false" ht="15" hidden="false" customHeight="false" outlineLevel="0" collapsed="false">
      <c r="A193" s="6" t="s">
        <v>9123</v>
      </c>
      <c r="B193" s="6" t="s">
        <v>974</v>
      </c>
      <c r="C193" s="6" t="n">
        <v>1</v>
      </c>
      <c r="E193" s="9" t="n">
        <f aca="false">INDEX(Tickets!$O$2:$O$3818,MATCH(B193,Tickets!$A$2:$A$3818,0))</f>
        <v>1</v>
      </c>
      <c r="F193" s="9" t="n">
        <f aca="false">C193*E193</f>
        <v>1</v>
      </c>
      <c r="G193" s="9" t="n">
        <f aca="false">IF(AND(C193=1,ISNUMBER(D193)),1,0)*E193</f>
        <v>0</v>
      </c>
      <c r="H193" s="9" t="n">
        <f aca="false">IF(AND(G193=1,D193&gt;=Scenario!$B$24),1,0)</f>
        <v>0</v>
      </c>
    </row>
    <row r="194" customFormat="false" ht="15" hidden="false" customHeight="false" outlineLevel="0" collapsed="false">
      <c r="A194" s="6" t="s">
        <v>9124</v>
      </c>
      <c r="B194" s="6" t="s">
        <v>976</v>
      </c>
      <c r="C194" s="6" t="n">
        <v>1</v>
      </c>
      <c r="E194" s="9" t="n">
        <f aca="false">INDEX(Tickets!$O$2:$O$3818,MATCH(B194,Tickets!$A$2:$A$3818,0))</f>
        <v>1</v>
      </c>
      <c r="F194" s="9" t="n">
        <f aca="false">C194*E194</f>
        <v>1</v>
      </c>
      <c r="G194" s="9" t="n">
        <f aca="false">IF(AND(C194=1,ISNUMBER(D194)),1,0)*E194</f>
        <v>0</v>
      </c>
      <c r="H194" s="9" t="n">
        <f aca="false">IF(AND(G194=1,D194&gt;=Scenario!$B$24),1,0)</f>
        <v>0</v>
      </c>
    </row>
    <row r="195" customFormat="false" ht="15" hidden="false" customHeight="false" outlineLevel="0" collapsed="false">
      <c r="A195" s="6" t="s">
        <v>9125</v>
      </c>
      <c r="B195" s="6" t="s">
        <v>978</v>
      </c>
      <c r="C195" s="6" t="n">
        <v>1</v>
      </c>
      <c r="E195" s="9" t="n">
        <f aca="false">INDEX(Tickets!$O$2:$O$3818,MATCH(B195,Tickets!$A$2:$A$3818,0))</f>
        <v>1</v>
      </c>
      <c r="F195" s="9" t="n">
        <f aca="false">C195*E195</f>
        <v>1</v>
      </c>
      <c r="G195" s="9" t="n">
        <f aca="false">IF(AND(C195=1,ISNUMBER(D195)),1,0)*E195</f>
        <v>0</v>
      </c>
      <c r="H195" s="9" t="n">
        <f aca="false">IF(AND(G195=1,D195&gt;=Scenario!$B$24),1,0)</f>
        <v>0</v>
      </c>
    </row>
    <row r="196" customFormat="false" ht="15" hidden="false" customHeight="false" outlineLevel="0" collapsed="false">
      <c r="A196" s="6" t="s">
        <v>9126</v>
      </c>
      <c r="B196" s="6" t="s">
        <v>982</v>
      </c>
      <c r="C196" s="6" t="n">
        <v>1</v>
      </c>
      <c r="E196" s="9" t="n">
        <f aca="false">INDEX(Tickets!$O$2:$O$3818,MATCH(B196,Tickets!$A$2:$A$3818,0))</f>
        <v>1</v>
      </c>
      <c r="F196" s="9" t="n">
        <f aca="false">C196*E196</f>
        <v>1</v>
      </c>
      <c r="G196" s="9" t="n">
        <f aca="false">IF(AND(C196=1,ISNUMBER(D196)),1,0)*E196</f>
        <v>0</v>
      </c>
      <c r="H196" s="9" t="n">
        <f aca="false">IF(AND(G196=1,D196&gt;=Scenario!$B$24),1,0)</f>
        <v>0</v>
      </c>
    </row>
    <row r="197" customFormat="false" ht="15" hidden="false" customHeight="false" outlineLevel="0" collapsed="false">
      <c r="A197" s="6" t="s">
        <v>9127</v>
      </c>
      <c r="B197" s="6" t="s">
        <v>990</v>
      </c>
      <c r="C197" s="6" t="n">
        <v>1</v>
      </c>
      <c r="E197" s="9" t="n">
        <f aca="false">INDEX(Tickets!$O$2:$O$3818,MATCH(B197,Tickets!$A$2:$A$3818,0))</f>
        <v>1</v>
      </c>
      <c r="F197" s="9" t="n">
        <f aca="false">C197*E197</f>
        <v>1</v>
      </c>
      <c r="G197" s="9" t="n">
        <f aca="false">IF(AND(C197=1,ISNUMBER(D197)),1,0)*E197</f>
        <v>0</v>
      </c>
      <c r="H197" s="9" t="n">
        <f aca="false">IF(AND(G197=1,D197&gt;=Scenario!$B$24),1,0)</f>
        <v>0</v>
      </c>
    </row>
    <row r="198" customFormat="false" ht="15" hidden="false" customHeight="false" outlineLevel="0" collapsed="false">
      <c r="A198" s="6" t="s">
        <v>9128</v>
      </c>
      <c r="B198" s="6" t="s">
        <v>992</v>
      </c>
      <c r="C198" s="6" t="n">
        <v>1</v>
      </c>
      <c r="E198" s="9" t="n">
        <f aca="false">INDEX(Tickets!$O$2:$O$3818,MATCH(B198,Tickets!$A$2:$A$3818,0))</f>
        <v>1</v>
      </c>
      <c r="F198" s="9" t="n">
        <f aca="false">C198*E198</f>
        <v>1</v>
      </c>
      <c r="G198" s="9" t="n">
        <f aca="false">IF(AND(C198=1,ISNUMBER(D198)),1,0)*E198</f>
        <v>0</v>
      </c>
      <c r="H198" s="9" t="n">
        <f aca="false">IF(AND(G198=1,D198&gt;=Scenario!$B$24),1,0)</f>
        <v>0</v>
      </c>
    </row>
    <row r="199" customFormat="false" ht="15" hidden="false" customHeight="false" outlineLevel="0" collapsed="false">
      <c r="A199" s="6" t="s">
        <v>9129</v>
      </c>
      <c r="B199" s="6" t="s">
        <v>1000</v>
      </c>
      <c r="C199" s="6" t="n">
        <v>1</v>
      </c>
      <c r="D199" s="6" t="n">
        <v>4</v>
      </c>
      <c r="E199" s="9" t="n">
        <f aca="false">INDEX(Tickets!$O$2:$O$3818,MATCH(B199,Tickets!$A$2:$A$3818,0))</f>
        <v>1</v>
      </c>
      <c r="F199" s="9" t="n">
        <f aca="false">C199*E199</f>
        <v>1</v>
      </c>
      <c r="G199" s="9" t="n">
        <f aca="false">IF(AND(C199=1,ISNUMBER(D199)),1,0)*E199</f>
        <v>1</v>
      </c>
      <c r="H199" s="9" t="n">
        <f aca="false">IF(AND(G199=1,D199&gt;=Scenario!$B$24),1,0)</f>
        <v>1</v>
      </c>
    </row>
    <row r="200" customFormat="false" ht="15" hidden="false" customHeight="false" outlineLevel="0" collapsed="false">
      <c r="A200" s="6" t="s">
        <v>9130</v>
      </c>
      <c r="B200" s="6" t="s">
        <v>1002</v>
      </c>
      <c r="C200" s="6" t="n">
        <v>1</v>
      </c>
      <c r="E200" s="9" t="n">
        <f aca="false">INDEX(Tickets!$O$2:$O$3818,MATCH(B200,Tickets!$A$2:$A$3818,0))</f>
        <v>1</v>
      </c>
      <c r="F200" s="9" t="n">
        <f aca="false">C200*E200</f>
        <v>1</v>
      </c>
      <c r="G200" s="9" t="n">
        <f aca="false">IF(AND(C200=1,ISNUMBER(D200)),1,0)*E200</f>
        <v>0</v>
      </c>
      <c r="H200" s="9" t="n">
        <f aca="false">IF(AND(G200=1,D200&gt;=Scenario!$B$24),1,0)</f>
        <v>0</v>
      </c>
    </row>
    <row r="201" customFormat="false" ht="15" hidden="false" customHeight="false" outlineLevel="0" collapsed="false">
      <c r="A201" s="6" t="s">
        <v>9131</v>
      </c>
      <c r="B201" s="6" t="s">
        <v>1006</v>
      </c>
      <c r="C201" s="6" t="n">
        <v>1</v>
      </c>
      <c r="E201" s="9" t="n">
        <f aca="false">INDEX(Tickets!$O$2:$O$3818,MATCH(B201,Tickets!$A$2:$A$3818,0))</f>
        <v>1</v>
      </c>
      <c r="F201" s="9" t="n">
        <f aca="false">C201*E201</f>
        <v>1</v>
      </c>
      <c r="G201" s="9" t="n">
        <f aca="false">IF(AND(C201=1,ISNUMBER(D201)),1,0)*E201</f>
        <v>0</v>
      </c>
      <c r="H201" s="9" t="n">
        <f aca="false">IF(AND(G201=1,D201&gt;=Scenario!$B$24),1,0)</f>
        <v>0</v>
      </c>
    </row>
    <row r="202" customFormat="false" ht="15" hidden="false" customHeight="false" outlineLevel="0" collapsed="false">
      <c r="A202" s="6" t="s">
        <v>9132</v>
      </c>
      <c r="B202" s="6" t="s">
        <v>1010</v>
      </c>
      <c r="C202" s="6" t="n">
        <v>1</v>
      </c>
      <c r="D202" s="6" t="n">
        <v>5</v>
      </c>
      <c r="E202" s="9" t="n">
        <f aca="false">INDEX(Tickets!$O$2:$O$3818,MATCH(B202,Tickets!$A$2:$A$3818,0))</f>
        <v>1</v>
      </c>
      <c r="F202" s="9" t="n">
        <f aca="false">C202*E202</f>
        <v>1</v>
      </c>
      <c r="G202" s="9" t="n">
        <f aca="false">IF(AND(C202=1,ISNUMBER(D202)),1,0)*E202</f>
        <v>1</v>
      </c>
      <c r="H202" s="9" t="n">
        <f aca="false">IF(AND(G202=1,D202&gt;=Scenario!$B$24),1,0)</f>
        <v>1</v>
      </c>
    </row>
    <row r="203" customFormat="false" ht="15" hidden="false" customHeight="false" outlineLevel="0" collapsed="false">
      <c r="A203" s="6" t="s">
        <v>9133</v>
      </c>
      <c r="B203" s="6" t="s">
        <v>1014</v>
      </c>
      <c r="C203" s="6" t="n">
        <v>1</v>
      </c>
      <c r="E203" s="9" t="n">
        <f aca="false">INDEX(Tickets!$O$2:$O$3818,MATCH(B203,Tickets!$A$2:$A$3818,0))</f>
        <v>1</v>
      </c>
      <c r="F203" s="9" t="n">
        <f aca="false">C203*E203</f>
        <v>1</v>
      </c>
      <c r="G203" s="9" t="n">
        <f aca="false">IF(AND(C203=1,ISNUMBER(D203)),1,0)*E203</f>
        <v>0</v>
      </c>
      <c r="H203" s="9" t="n">
        <f aca="false">IF(AND(G203=1,D203&gt;=Scenario!$B$24),1,0)</f>
        <v>0</v>
      </c>
    </row>
    <row r="204" customFormat="false" ht="15" hidden="false" customHeight="false" outlineLevel="0" collapsed="false">
      <c r="A204" s="6" t="s">
        <v>9134</v>
      </c>
      <c r="B204" s="6" t="s">
        <v>1020</v>
      </c>
      <c r="C204" s="6" t="n">
        <v>1</v>
      </c>
      <c r="E204" s="9" t="n">
        <f aca="false">INDEX(Tickets!$O$2:$O$3818,MATCH(B204,Tickets!$A$2:$A$3818,0))</f>
        <v>1</v>
      </c>
      <c r="F204" s="9" t="n">
        <f aca="false">C204*E204</f>
        <v>1</v>
      </c>
      <c r="G204" s="9" t="n">
        <f aca="false">IF(AND(C204=1,ISNUMBER(D204)),1,0)*E204</f>
        <v>0</v>
      </c>
      <c r="H204" s="9" t="n">
        <f aca="false">IF(AND(G204=1,D204&gt;=Scenario!$B$24),1,0)</f>
        <v>0</v>
      </c>
    </row>
    <row r="205" customFormat="false" ht="15" hidden="false" customHeight="false" outlineLevel="0" collapsed="false">
      <c r="A205" s="6" t="s">
        <v>9135</v>
      </c>
      <c r="B205" s="6" t="s">
        <v>1022</v>
      </c>
      <c r="C205" s="6" t="n">
        <v>1</v>
      </c>
      <c r="E205" s="9" t="n">
        <f aca="false">INDEX(Tickets!$O$2:$O$3818,MATCH(B205,Tickets!$A$2:$A$3818,0))</f>
        <v>1</v>
      </c>
      <c r="F205" s="9" t="n">
        <f aca="false">C205*E205</f>
        <v>1</v>
      </c>
      <c r="G205" s="9" t="n">
        <f aca="false">IF(AND(C205=1,ISNUMBER(D205)),1,0)*E205</f>
        <v>0</v>
      </c>
      <c r="H205" s="9" t="n">
        <f aca="false">IF(AND(G205=1,D205&gt;=Scenario!$B$24),1,0)</f>
        <v>0</v>
      </c>
    </row>
    <row r="206" customFormat="false" ht="15" hidden="false" customHeight="false" outlineLevel="0" collapsed="false">
      <c r="A206" s="6" t="s">
        <v>9136</v>
      </c>
      <c r="B206" s="6" t="s">
        <v>1024</v>
      </c>
      <c r="C206" s="6" t="n">
        <v>1</v>
      </c>
      <c r="D206" s="6" t="n">
        <v>4</v>
      </c>
      <c r="E206" s="9" t="n">
        <f aca="false">INDEX(Tickets!$O$2:$O$3818,MATCH(B206,Tickets!$A$2:$A$3818,0))</f>
        <v>1</v>
      </c>
      <c r="F206" s="9" t="n">
        <f aca="false">C206*E206</f>
        <v>1</v>
      </c>
      <c r="G206" s="9" t="n">
        <f aca="false">IF(AND(C206=1,ISNUMBER(D206)),1,0)*E206</f>
        <v>1</v>
      </c>
      <c r="H206" s="9" t="n">
        <f aca="false">IF(AND(G206=1,D206&gt;=Scenario!$B$24),1,0)</f>
        <v>1</v>
      </c>
    </row>
    <row r="207" customFormat="false" ht="15" hidden="false" customHeight="false" outlineLevel="0" collapsed="false">
      <c r="A207" s="6" t="s">
        <v>9137</v>
      </c>
      <c r="B207" s="6" t="s">
        <v>1026</v>
      </c>
      <c r="C207" s="6" t="n">
        <v>1</v>
      </c>
      <c r="E207" s="9" t="n">
        <f aca="false">INDEX(Tickets!$O$2:$O$3818,MATCH(B207,Tickets!$A$2:$A$3818,0))</f>
        <v>1</v>
      </c>
      <c r="F207" s="9" t="n">
        <f aca="false">C207*E207</f>
        <v>1</v>
      </c>
      <c r="G207" s="9" t="n">
        <f aca="false">IF(AND(C207=1,ISNUMBER(D207)),1,0)*E207</f>
        <v>0</v>
      </c>
      <c r="H207" s="9" t="n">
        <f aca="false">IF(AND(G207=1,D207&gt;=Scenario!$B$24),1,0)</f>
        <v>0</v>
      </c>
    </row>
    <row r="208" customFormat="false" ht="15" hidden="false" customHeight="false" outlineLevel="0" collapsed="false">
      <c r="A208" s="6" t="s">
        <v>9138</v>
      </c>
      <c r="B208" s="6" t="s">
        <v>1028</v>
      </c>
      <c r="C208" s="6" t="n">
        <v>1</v>
      </c>
      <c r="D208" s="6" t="n">
        <v>4</v>
      </c>
      <c r="E208" s="9" t="n">
        <f aca="false">INDEX(Tickets!$O$2:$O$3818,MATCH(B208,Tickets!$A$2:$A$3818,0))</f>
        <v>1</v>
      </c>
      <c r="F208" s="9" t="n">
        <f aca="false">C208*E208</f>
        <v>1</v>
      </c>
      <c r="G208" s="9" t="n">
        <f aca="false">IF(AND(C208=1,ISNUMBER(D208)),1,0)*E208</f>
        <v>1</v>
      </c>
      <c r="H208" s="9" t="n">
        <f aca="false">IF(AND(G208=1,D208&gt;=Scenario!$B$24),1,0)</f>
        <v>1</v>
      </c>
    </row>
    <row r="209" customFormat="false" ht="15" hidden="false" customHeight="false" outlineLevel="0" collapsed="false">
      <c r="A209" s="6" t="s">
        <v>9139</v>
      </c>
      <c r="B209" s="6" t="s">
        <v>1034</v>
      </c>
      <c r="C209" s="6" t="n">
        <v>1</v>
      </c>
      <c r="E209" s="9" t="n">
        <f aca="false">INDEX(Tickets!$O$2:$O$3818,MATCH(B209,Tickets!$A$2:$A$3818,0))</f>
        <v>1</v>
      </c>
      <c r="F209" s="9" t="n">
        <f aca="false">C209*E209</f>
        <v>1</v>
      </c>
      <c r="G209" s="9" t="n">
        <f aca="false">IF(AND(C209=1,ISNUMBER(D209)),1,0)*E209</f>
        <v>0</v>
      </c>
      <c r="H209" s="9" t="n">
        <f aca="false">IF(AND(G209=1,D209&gt;=Scenario!$B$24),1,0)</f>
        <v>0</v>
      </c>
    </row>
    <row r="210" customFormat="false" ht="15" hidden="false" customHeight="false" outlineLevel="0" collapsed="false">
      <c r="A210" s="6" t="s">
        <v>9140</v>
      </c>
      <c r="B210" s="6" t="s">
        <v>1038</v>
      </c>
      <c r="C210" s="6" t="n">
        <v>1</v>
      </c>
      <c r="D210" s="6" t="n">
        <v>4</v>
      </c>
      <c r="E210" s="9" t="n">
        <f aca="false">INDEX(Tickets!$O$2:$O$3818,MATCH(B210,Tickets!$A$2:$A$3818,0))</f>
        <v>1</v>
      </c>
      <c r="F210" s="9" t="n">
        <f aca="false">C210*E210</f>
        <v>1</v>
      </c>
      <c r="G210" s="9" t="n">
        <f aca="false">IF(AND(C210=1,ISNUMBER(D210)),1,0)*E210</f>
        <v>1</v>
      </c>
      <c r="H210" s="9" t="n">
        <f aca="false">IF(AND(G210=1,D210&gt;=Scenario!$B$24),1,0)</f>
        <v>1</v>
      </c>
    </row>
    <row r="211" customFormat="false" ht="15" hidden="false" customHeight="false" outlineLevel="0" collapsed="false">
      <c r="A211" s="6" t="s">
        <v>9141</v>
      </c>
      <c r="B211" s="6" t="s">
        <v>1042</v>
      </c>
      <c r="C211" s="6" t="n">
        <v>1</v>
      </c>
      <c r="E211" s="9" t="n">
        <f aca="false">INDEX(Tickets!$O$2:$O$3818,MATCH(B211,Tickets!$A$2:$A$3818,0))</f>
        <v>1</v>
      </c>
      <c r="F211" s="9" t="n">
        <f aca="false">C211*E211</f>
        <v>1</v>
      </c>
      <c r="G211" s="9" t="n">
        <f aca="false">IF(AND(C211=1,ISNUMBER(D211)),1,0)*E211</f>
        <v>0</v>
      </c>
      <c r="H211" s="9" t="n">
        <f aca="false">IF(AND(G211=1,D211&gt;=Scenario!$B$24),1,0)</f>
        <v>0</v>
      </c>
    </row>
    <row r="212" customFormat="false" ht="15" hidden="false" customHeight="false" outlineLevel="0" collapsed="false">
      <c r="A212" s="6" t="s">
        <v>9142</v>
      </c>
      <c r="B212" s="6" t="s">
        <v>1044</v>
      </c>
      <c r="C212" s="6" t="n">
        <v>1</v>
      </c>
      <c r="E212" s="9" t="n">
        <f aca="false">INDEX(Tickets!$O$2:$O$3818,MATCH(B212,Tickets!$A$2:$A$3818,0))</f>
        <v>1</v>
      </c>
      <c r="F212" s="9" t="n">
        <f aca="false">C212*E212</f>
        <v>1</v>
      </c>
      <c r="G212" s="9" t="n">
        <f aca="false">IF(AND(C212=1,ISNUMBER(D212)),1,0)*E212</f>
        <v>0</v>
      </c>
      <c r="H212" s="9" t="n">
        <f aca="false">IF(AND(G212=1,D212&gt;=Scenario!$B$24),1,0)</f>
        <v>0</v>
      </c>
    </row>
    <row r="213" customFormat="false" ht="15" hidden="false" customHeight="false" outlineLevel="0" collapsed="false">
      <c r="A213" s="6" t="s">
        <v>9143</v>
      </c>
      <c r="B213" s="6" t="s">
        <v>1054</v>
      </c>
      <c r="C213" s="6" t="n">
        <v>1</v>
      </c>
      <c r="E213" s="9" t="n">
        <f aca="false">INDEX(Tickets!$O$2:$O$3818,MATCH(B213,Tickets!$A$2:$A$3818,0))</f>
        <v>1</v>
      </c>
      <c r="F213" s="9" t="n">
        <f aca="false">C213*E213</f>
        <v>1</v>
      </c>
      <c r="G213" s="9" t="n">
        <f aca="false">IF(AND(C213=1,ISNUMBER(D213)),1,0)*E213</f>
        <v>0</v>
      </c>
      <c r="H213" s="9" t="n">
        <f aca="false">IF(AND(G213=1,D213&gt;=Scenario!$B$24),1,0)</f>
        <v>0</v>
      </c>
    </row>
    <row r="214" customFormat="false" ht="15" hidden="false" customHeight="false" outlineLevel="0" collapsed="false">
      <c r="A214" s="6" t="s">
        <v>9144</v>
      </c>
      <c r="B214" s="6" t="s">
        <v>1056</v>
      </c>
      <c r="C214" s="6" t="n">
        <v>1</v>
      </c>
      <c r="E214" s="9" t="n">
        <f aca="false">INDEX(Tickets!$O$2:$O$3818,MATCH(B214,Tickets!$A$2:$A$3818,0))</f>
        <v>1</v>
      </c>
      <c r="F214" s="9" t="n">
        <f aca="false">C214*E214</f>
        <v>1</v>
      </c>
      <c r="G214" s="9" t="n">
        <f aca="false">IF(AND(C214=1,ISNUMBER(D214)),1,0)*E214</f>
        <v>0</v>
      </c>
      <c r="H214" s="9" t="n">
        <f aca="false">IF(AND(G214=1,D214&gt;=Scenario!$B$24),1,0)</f>
        <v>0</v>
      </c>
    </row>
    <row r="215" customFormat="false" ht="15" hidden="false" customHeight="false" outlineLevel="0" collapsed="false">
      <c r="A215" s="6" t="s">
        <v>9145</v>
      </c>
      <c r="B215" s="6" t="s">
        <v>1060</v>
      </c>
      <c r="C215" s="6" t="n">
        <v>1</v>
      </c>
      <c r="E215" s="9" t="n">
        <f aca="false">INDEX(Tickets!$O$2:$O$3818,MATCH(B215,Tickets!$A$2:$A$3818,0))</f>
        <v>1</v>
      </c>
      <c r="F215" s="9" t="n">
        <f aca="false">C215*E215</f>
        <v>1</v>
      </c>
      <c r="G215" s="9" t="n">
        <f aca="false">IF(AND(C215=1,ISNUMBER(D215)),1,0)*E215</f>
        <v>0</v>
      </c>
      <c r="H215" s="9" t="n">
        <f aca="false">IF(AND(G215=1,D215&gt;=Scenario!$B$24),1,0)</f>
        <v>0</v>
      </c>
    </row>
    <row r="216" customFormat="false" ht="15" hidden="false" customHeight="false" outlineLevel="0" collapsed="false">
      <c r="A216" s="6" t="s">
        <v>9146</v>
      </c>
      <c r="B216" s="6" t="s">
        <v>1064</v>
      </c>
      <c r="C216" s="6" t="n">
        <v>1</v>
      </c>
      <c r="E216" s="9" t="n">
        <f aca="false">INDEX(Tickets!$O$2:$O$3818,MATCH(B216,Tickets!$A$2:$A$3818,0))</f>
        <v>1</v>
      </c>
      <c r="F216" s="9" t="n">
        <f aca="false">C216*E216</f>
        <v>1</v>
      </c>
      <c r="G216" s="9" t="n">
        <f aca="false">IF(AND(C216=1,ISNUMBER(D216)),1,0)*E216</f>
        <v>0</v>
      </c>
      <c r="H216" s="9" t="n">
        <f aca="false">IF(AND(G216=1,D216&gt;=Scenario!$B$24),1,0)</f>
        <v>0</v>
      </c>
    </row>
    <row r="217" customFormat="false" ht="15" hidden="false" customHeight="false" outlineLevel="0" collapsed="false">
      <c r="A217" s="6" t="s">
        <v>9147</v>
      </c>
      <c r="B217" s="6" t="s">
        <v>1066</v>
      </c>
      <c r="C217" s="6" t="n">
        <v>1</v>
      </c>
      <c r="E217" s="9" t="n">
        <f aca="false">INDEX(Tickets!$O$2:$O$3818,MATCH(B217,Tickets!$A$2:$A$3818,0))</f>
        <v>1</v>
      </c>
      <c r="F217" s="9" t="n">
        <f aca="false">C217*E217</f>
        <v>1</v>
      </c>
      <c r="G217" s="9" t="n">
        <f aca="false">IF(AND(C217=1,ISNUMBER(D217)),1,0)*E217</f>
        <v>0</v>
      </c>
      <c r="H217" s="9" t="n">
        <f aca="false">IF(AND(G217=1,D217&gt;=Scenario!$B$24),1,0)</f>
        <v>0</v>
      </c>
    </row>
    <row r="218" customFormat="false" ht="15" hidden="false" customHeight="false" outlineLevel="0" collapsed="false">
      <c r="A218" s="6" t="s">
        <v>9148</v>
      </c>
      <c r="B218" s="6" t="s">
        <v>1072</v>
      </c>
      <c r="C218" s="6" t="n">
        <v>1</v>
      </c>
      <c r="E218" s="9" t="n">
        <f aca="false">INDEX(Tickets!$O$2:$O$3818,MATCH(B218,Tickets!$A$2:$A$3818,0))</f>
        <v>1</v>
      </c>
      <c r="F218" s="9" t="n">
        <f aca="false">C218*E218</f>
        <v>1</v>
      </c>
      <c r="G218" s="9" t="n">
        <f aca="false">IF(AND(C218=1,ISNUMBER(D218)),1,0)*E218</f>
        <v>0</v>
      </c>
      <c r="H218" s="9" t="n">
        <f aca="false">IF(AND(G218=1,D218&gt;=Scenario!$B$24),1,0)</f>
        <v>0</v>
      </c>
    </row>
    <row r="219" customFormat="false" ht="15" hidden="false" customHeight="false" outlineLevel="0" collapsed="false">
      <c r="A219" s="6" t="s">
        <v>9149</v>
      </c>
      <c r="B219" s="6" t="s">
        <v>1074</v>
      </c>
      <c r="C219" s="6" t="n">
        <v>1</v>
      </c>
      <c r="D219" s="6" t="n">
        <v>4</v>
      </c>
      <c r="E219" s="9" t="n">
        <f aca="false">INDEX(Tickets!$O$2:$O$3818,MATCH(B219,Tickets!$A$2:$A$3818,0))</f>
        <v>1</v>
      </c>
      <c r="F219" s="9" t="n">
        <f aca="false">C219*E219</f>
        <v>1</v>
      </c>
      <c r="G219" s="9" t="n">
        <f aca="false">IF(AND(C219=1,ISNUMBER(D219)),1,0)*E219</f>
        <v>1</v>
      </c>
      <c r="H219" s="9" t="n">
        <f aca="false">IF(AND(G219=1,D219&gt;=Scenario!$B$24),1,0)</f>
        <v>1</v>
      </c>
    </row>
    <row r="220" customFormat="false" ht="15" hidden="false" customHeight="false" outlineLevel="0" collapsed="false">
      <c r="A220" s="6" t="s">
        <v>9150</v>
      </c>
      <c r="B220" s="6" t="s">
        <v>1078</v>
      </c>
      <c r="C220" s="6" t="n">
        <v>1</v>
      </c>
      <c r="E220" s="9" t="n">
        <f aca="false">INDEX(Tickets!$O$2:$O$3818,MATCH(B220,Tickets!$A$2:$A$3818,0))</f>
        <v>1</v>
      </c>
      <c r="F220" s="9" t="n">
        <f aca="false">C220*E220</f>
        <v>1</v>
      </c>
      <c r="G220" s="9" t="n">
        <f aca="false">IF(AND(C220=1,ISNUMBER(D220)),1,0)*E220</f>
        <v>0</v>
      </c>
      <c r="H220" s="9" t="n">
        <f aca="false">IF(AND(G220=1,D220&gt;=Scenario!$B$24),1,0)</f>
        <v>0</v>
      </c>
    </row>
    <row r="221" customFormat="false" ht="15" hidden="false" customHeight="false" outlineLevel="0" collapsed="false">
      <c r="A221" s="6" t="s">
        <v>9151</v>
      </c>
      <c r="B221" s="6" t="s">
        <v>1080</v>
      </c>
      <c r="C221" s="6" t="n">
        <v>1</v>
      </c>
      <c r="E221" s="9" t="n">
        <f aca="false">INDEX(Tickets!$O$2:$O$3818,MATCH(B221,Tickets!$A$2:$A$3818,0))</f>
        <v>1</v>
      </c>
      <c r="F221" s="9" t="n">
        <f aca="false">C221*E221</f>
        <v>1</v>
      </c>
      <c r="G221" s="9" t="n">
        <f aca="false">IF(AND(C221=1,ISNUMBER(D221)),1,0)*E221</f>
        <v>0</v>
      </c>
      <c r="H221" s="9" t="n">
        <f aca="false">IF(AND(G221=1,D221&gt;=Scenario!$B$24),1,0)</f>
        <v>0</v>
      </c>
    </row>
    <row r="222" customFormat="false" ht="15" hidden="false" customHeight="false" outlineLevel="0" collapsed="false">
      <c r="A222" s="6" t="s">
        <v>9152</v>
      </c>
      <c r="B222" s="6" t="s">
        <v>1082</v>
      </c>
      <c r="C222" s="6" t="n">
        <v>1</v>
      </c>
      <c r="E222" s="9" t="n">
        <f aca="false">INDEX(Tickets!$O$2:$O$3818,MATCH(B222,Tickets!$A$2:$A$3818,0))</f>
        <v>1</v>
      </c>
      <c r="F222" s="9" t="n">
        <f aca="false">C222*E222</f>
        <v>1</v>
      </c>
      <c r="G222" s="9" t="n">
        <f aca="false">IF(AND(C222=1,ISNUMBER(D222)),1,0)*E222</f>
        <v>0</v>
      </c>
      <c r="H222" s="9" t="n">
        <f aca="false">IF(AND(G222=1,D222&gt;=Scenario!$B$24),1,0)</f>
        <v>0</v>
      </c>
    </row>
    <row r="223" customFormat="false" ht="15" hidden="false" customHeight="false" outlineLevel="0" collapsed="false">
      <c r="A223" s="6" t="s">
        <v>9153</v>
      </c>
      <c r="B223" s="6" t="s">
        <v>1086</v>
      </c>
      <c r="C223" s="6" t="n">
        <v>1</v>
      </c>
      <c r="E223" s="9" t="n">
        <f aca="false">INDEX(Tickets!$O$2:$O$3818,MATCH(B223,Tickets!$A$2:$A$3818,0))</f>
        <v>1</v>
      </c>
      <c r="F223" s="9" t="n">
        <f aca="false">C223*E223</f>
        <v>1</v>
      </c>
      <c r="G223" s="9" t="n">
        <f aca="false">IF(AND(C223=1,ISNUMBER(D223)),1,0)*E223</f>
        <v>0</v>
      </c>
      <c r="H223" s="9" t="n">
        <f aca="false">IF(AND(G223=1,D223&gt;=Scenario!$B$24),1,0)</f>
        <v>0</v>
      </c>
    </row>
    <row r="224" customFormat="false" ht="15" hidden="false" customHeight="false" outlineLevel="0" collapsed="false">
      <c r="A224" s="6" t="s">
        <v>9154</v>
      </c>
      <c r="B224" s="6" t="s">
        <v>1088</v>
      </c>
      <c r="C224" s="6" t="n">
        <v>1</v>
      </c>
      <c r="D224" s="6" t="n">
        <v>4</v>
      </c>
      <c r="E224" s="9" t="n">
        <f aca="false">INDEX(Tickets!$O$2:$O$3818,MATCH(B224,Tickets!$A$2:$A$3818,0))</f>
        <v>1</v>
      </c>
      <c r="F224" s="9" t="n">
        <f aca="false">C224*E224</f>
        <v>1</v>
      </c>
      <c r="G224" s="9" t="n">
        <f aca="false">IF(AND(C224=1,ISNUMBER(D224)),1,0)*E224</f>
        <v>1</v>
      </c>
      <c r="H224" s="9" t="n">
        <f aca="false">IF(AND(G224=1,D224&gt;=Scenario!$B$24),1,0)</f>
        <v>1</v>
      </c>
    </row>
    <row r="225" customFormat="false" ht="15" hidden="false" customHeight="false" outlineLevel="0" collapsed="false">
      <c r="A225" s="6" t="s">
        <v>9155</v>
      </c>
      <c r="B225" s="6" t="s">
        <v>1090</v>
      </c>
      <c r="C225" s="6" t="n">
        <v>1</v>
      </c>
      <c r="E225" s="9" t="n">
        <f aca="false">INDEX(Tickets!$O$2:$O$3818,MATCH(B225,Tickets!$A$2:$A$3818,0))</f>
        <v>1</v>
      </c>
      <c r="F225" s="9" t="n">
        <f aca="false">C225*E225</f>
        <v>1</v>
      </c>
      <c r="G225" s="9" t="n">
        <f aca="false">IF(AND(C225=1,ISNUMBER(D225)),1,0)*E225</f>
        <v>0</v>
      </c>
      <c r="H225" s="9" t="n">
        <f aca="false">IF(AND(G225=1,D225&gt;=Scenario!$B$24),1,0)</f>
        <v>0</v>
      </c>
    </row>
    <row r="226" customFormat="false" ht="15" hidden="false" customHeight="false" outlineLevel="0" collapsed="false">
      <c r="A226" s="6" t="s">
        <v>9156</v>
      </c>
      <c r="B226" s="6" t="s">
        <v>1096</v>
      </c>
      <c r="C226" s="6" t="n">
        <v>1</v>
      </c>
      <c r="E226" s="9" t="n">
        <f aca="false">INDEX(Tickets!$O$2:$O$3818,MATCH(B226,Tickets!$A$2:$A$3818,0))</f>
        <v>1</v>
      </c>
      <c r="F226" s="9" t="n">
        <f aca="false">C226*E226</f>
        <v>1</v>
      </c>
      <c r="G226" s="9" t="n">
        <f aca="false">IF(AND(C226=1,ISNUMBER(D226)),1,0)*E226</f>
        <v>0</v>
      </c>
      <c r="H226" s="9" t="n">
        <f aca="false">IF(AND(G226=1,D226&gt;=Scenario!$B$24),1,0)</f>
        <v>0</v>
      </c>
    </row>
    <row r="227" customFormat="false" ht="15" hidden="false" customHeight="false" outlineLevel="0" collapsed="false">
      <c r="A227" s="6" t="s">
        <v>9157</v>
      </c>
      <c r="B227" s="6" t="s">
        <v>1098</v>
      </c>
      <c r="C227" s="6" t="n">
        <v>1</v>
      </c>
      <c r="E227" s="9" t="n">
        <f aca="false">INDEX(Tickets!$O$2:$O$3818,MATCH(B227,Tickets!$A$2:$A$3818,0))</f>
        <v>1</v>
      </c>
      <c r="F227" s="9" t="n">
        <f aca="false">C227*E227</f>
        <v>1</v>
      </c>
      <c r="G227" s="9" t="n">
        <f aca="false">IF(AND(C227=1,ISNUMBER(D227)),1,0)*E227</f>
        <v>0</v>
      </c>
      <c r="H227" s="9" t="n">
        <f aca="false">IF(AND(G227=1,D227&gt;=Scenario!$B$24),1,0)</f>
        <v>0</v>
      </c>
    </row>
    <row r="228" customFormat="false" ht="15" hidden="false" customHeight="false" outlineLevel="0" collapsed="false">
      <c r="A228" s="6" t="s">
        <v>9158</v>
      </c>
      <c r="B228" s="6" t="s">
        <v>1100</v>
      </c>
      <c r="C228" s="6" t="n">
        <v>1</v>
      </c>
      <c r="D228" s="6" t="n">
        <v>4</v>
      </c>
      <c r="E228" s="9" t="n">
        <f aca="false">INDEX(Tickets!$O$2:$O$3818,MATCH(B228,Tickets!$A$2:$A$3818,0))</f>
        <v>1</v>
      </c>
      <c r="F228" s="9" t="n">
        <f aca="false">C228*E228</f>
        <v>1</v>
      </c>
      <c r="G228" s="9" t="n">
        <f aca="false">IF(AND(C228=1,ISNUMBER(D228)),1,0)*E228</f>
        <v>1</v>
      </c>
      <c r="H228" s="9" t="n">
        <f aca="false">IF(AND(G228=1,D228&gt;=Scenario!$B$24),1,0)</f>
        <v>1</v>
      </c>
    </row>
    <row r="229" customFormat="false" ht="15" hidden="false" customHeight="false" outlineLevel="0" collapsed="false">
      <c r="A229" s="6" t="s">
        <v>9159</v>
      </c>
      <c r="B229" s="6" t="s">
        <v>1102</v>
      </c>
      <c r="C229" s="6" t="n">
        <v>1</v>
      </c>
      <c r="E229" s="9" t="n">
        <f aca="false">INDEX(Tickets!$O$2:$O$3818,MATCH(B229,Tickets!$A$2:$A$3818,0))</f>
        <v>1</v>
      </c>
      <c r="F229" s="9" t="n">
        <f aca="false">C229*E229</f>
        <v>1</v>
      </c>
      <c r="G229" s="9" t="n">
        <f aca="false">IF(AND(C229=1,ISNUMBER(D229)),1,0)*E229</f>
        <v>0</v>
      </c>
      <c r="H229" s="9" t="n">
        <f aca="false">IF(AND(G229=1,D229&gt;=Scenario!$B$24),1,0)</f>
        <v>0</v>
      </c>
    </row>
    <row r="230" customFormat="false" ht="15" hidden="false" customHeight="false" outlineLevel="0" collapsed="false">
      <c r="A230" s="6" t="s">
        <v>9160</v>
      </c>
      <c r="B230" s="6" t="s">
        <v>1104</v>
      </c>
      <c r="C230" s="6" t="n">
        <v>1</v>
      </c>
      <c r="E230" s="9" t="n">
        <f aca="false">INDEX(Tickets!$O$2:$O$3818,MATCH(B230,Tickets!$A$2:$A$3818,0))</f>
        <v>1</v>
      </c>
      <c r="F230" s="9" t="n">
        <f aca="false">C230*E230</f>
        <v>1</v>
      </c>
      <c r="G230" s="9" t="n">
        <f aca="false">IF(AND(C230=1,ISNUMBER(D230)),1,0)*E230</f>
        <v>0</v>
      </c>
      <c r="H230" s="9" t="n">
        <f aca="false">IF(AND(G230=1,D230&gt;=Scenario!$B$24),1,0)</f>
        <v>0</v>
      </c>
    </row>
    <row r="231" customFormat="false" ht="15" hidden="false" customHeight="false" outlineLevel="0" collapsed="false">
      <c r="A231" s="6" t="s">
        <v>9161</v>
      </c>
      <c r="B231" s="6" t="s">
        <v>1106</v>
      </c>
      <c r="C231" s="6" t="n">
        <v>1</v>
      </c>
      <c r="E231" s="9" t="n">
        <f aca="false">INDEX(Tickets!$O$2:$O$3818,MATCH(B231,Tickets!$A$2:$A$3818,0))</f>
        <v>1</v>
      </c>
      <c r="F231" s="9" t="n">
        <f aca="false">C231*E231</f>
        <v>1</v>
      </c>
      <c r="G231" s="9" t="n">
        <f aca="false">IF(AND(C231=1,ISNUMBER(D231)),1,0)*E231</f>
        <v>0</v>
      </c>
      <c r="H231" s="9" t="n">
        <f aca="false">IF(AND(G231=1,D231&gt;=Scenario!$B$24),1,0)</f>
        <v>0</v>
      </c>
    </row>
    <row r="232" customFormat="false" ht="15" hidden="false" customHeight="false" outlineLevel="0" collapsed="false">
      <c r="A232" s="6" t="s">
        <v>9162</v>
      </c>
      <c r="B232" s="6" t="s">
        <v>1110</v>
      </c>
      <c r="C232" s="6" t="n">
        <v>1</v>
      </c>
      <c r="D232" s="6" t="n">
        <v>3</v>
      </c>
      <c r="E232" s="9" t="n">
        <f aca="false">INDEX(Tickets!$O$2:$O$3818,MATCH(B232,Tickets!$A$2:$A$3818,0))</f>
        <v>1</v>
      </c>
      <c r="F232" s="9" t="n">
        <f aca="false">C232*E232</f>
        <v>1</v>
      </c>
      <c r="G232" s="9" t="n">
        <f aca="false">IF(AND(C232=1,ISNUMBER(D232)),1,0)*E232</f>
        <v>1</v>
      </c>
      <c r="H232" s="9" t="n">
        <f aca="false">IF(AND(G232=1,D232&gt;=Scenario!$B$24),1,0)</f>
        <v>0</v>
      </c>
    </row>
    <row r="233" customFormat="false" ht="15" hidden="false" customHeight="false" outlineLevel="0" collapsed="false">
      <c r="A233" s="6" t="s">
        <v>9163</v>
      </c>
      <c r="B233" s="6" t="s">
        <v>1116</v>
      </c>
      <c r="C233" s="6" t="n">
        <v>1</v>
      </c>
      <c r="E233" s="9" t="n">
        <f aca="false">INDEX(Tickets!$O$2:$O$3818,MATCH(B233,Tickets!$A$2:$A$3818,0))</f>
        <v>1</v>
      </c>
      <c r="F233" s="9" t="n">
        <f aca="false">C233*E233</f>
        <v>1</v>
      </c>
      <c r="G233" s="9" t="n">
        <f aca="false">IF(AND(C233=1,ISNUMBER(D233)),1,0)*E233</f>
        <v>0</v>
      </c>
      <c r="H233" s="9" t="n">
        <f aca="false">IF(AND(G233=1,D233&gt;=Scenario!$B$24),1,0)</f>
        <v>0</v>
      </c>
    </row>
    <row r="234" customFormat="false" ht="15" hidden="false" customHeight="false" outlineLevel="0" collapsed="false">
      <c r="A234" s="6" t="s">
        <v>9164</v>
      </c>
      <c r="B234" s="6" t="s">
        <v>1120</v>
      </c>
      <c r="C234" s="6" t="n">
        <v>1</v>
      </c>
      <c r="D234" s="6" t="n">
        <v>4</v>
      </c>
      <c r="E234" s="9" t="n">
        <f aca="false">INDEX(Tickets!$O$2:$O$3818,MATCH(B234,Tickets!$A$2:$A$3818,0))</f>
        <v>1</v>
      </c>
      <c r="F234" s="9" t="n">
        <f aca="false">C234*E234</f>
        <v>1</v>
      </c>
      <c r="G234" s="9" t="n">
        <f aca="false">IF(AND(C234=1,ISNUMBER(D234)),1,0)*E234</f>
        <v>1</v>
      </c>
      <c r="H234" s="9" t="n">
        <f aca="false">IF(AND(G234=1,D234&gt;=Scenario!$B$24),1,0)</f>
        <v>1</v>
      </c>
    </row>
    <row r="235" customFormat="false" ht="15" hidden="false" customHeight="false" outlineLevel="0" collapsed="false">
      <c r="A235" s="6" t="s">
        <v>9165</v>
      </c>
      <c r="B235" s="6" t="s">
        <v>1122</v>
      </c>
      <c r="C235" s="6" t="n">
        <v>1</v>
      </c>
      <c r="E235" s="9" t="n">
        <f aca="false">INDEX(Tickets!$O$2:$O$3818,MATCH(B235,Tickets!$A$2:$A$3818,0))</f>
        <v>1</v>
      </c>
      <c r="F235" s="9" t="n">
        <f aca="false">C235*E235</f>
        <v>1</v>
      </c>
      <c r="G235" s="9" t="n">
        <f aca="false">IF(AND(C235=1,ISNUMBER(D235)),1,0)*E235</f>
        <v>0</v>
      </c>
      <c r="H235" s="9" t="n">
        <f aca="false">IF(AND(G235=1,D235&gt;=Scenario!$B$24),1,0)</f>
        <v>0</v>
      </c>
    </row>
    <row r="236" customFormat="false" ht="15" hidden="false" customHeight="false" outlineLevel="0" collapsed="false">
      <c r="A236" s="6" t="s">
        <v>9166</v>
      </c>
      <c r="B236" s="6" t="s">
        <v>1130</v>
      </c>
      <c r="C236" s="6" t="n">
        <v>1</v>
      </c>
      <c r="E236" s="9" t="n">
        <f aca="false">INDEX(Tickets!$O$2:$O$3818,MATCH(B236,Tickets!$A$2:$A$3818,0))</f>
        <v>1</v>
      </c>
      <c r="F236" s="9" t="n">
        <f aca="false">C236*E236</f>
        <v>1</v>
      </c>
      <c r="G236" s="9" t="n">
        <f aca="false">IF(AND(C236=1,ISNUMBER(D236)),1,0)*E236</f>
        <v>0</v>
      </c>
      <c r="H236" s="9" t="n">
        <f aca="false">IF(AND(G236=1,D236&gt;=Scenario!$B$24),1,0)</f>
        <v>0</v>
      </c>
    </row>
    <row r="237" customFormat="false" ht="15" hidden="false" customHeight="false" outlineLevel="0" collapsed="false">
      <c r="A237" s="6" t="s">
        <v>9167</v>
      </c>
      <c r="B237" s="6" t="s">
        <v>1134</v>
      </c>
      <c r="C237" s="6" t="n">
        <v>1</v>
      </c>
      <c r="D237" s="6" t="n">
        <v>5</v>
      </c>
      <c r="E237" s="9" t="n">
        <f aca="false">INDEX(Tickets!$O$2:$O$3818,MATCH(B237,Tickets!$A$2:$A$3818,0))</f>
        <v>1</v>
      </c>
      <c r="F237" s="9" t="n">
        <f aca="false">C237*E237</f>
        <v>1</v>
      </c>
      <c r="G237" s="9" t="n">
        <f aca="false">IF(AND(C237=1,ISNUMBER(D237)),1,0)*E237</f>
        <v>1</v>
      </c>
      <c r="H237" s="9" t="n">
        <f aca="false">IF(AND(G237=1,D237&gt;=Scenario!$B$24),1,0)</f>
        <v>1</v>
      </c>
    </row>
    <row r="238" customFormat="false" ht="15" hidden="false" customHeight="false" outlineLevel="0" collapsed="false">
      <c r="A238" s="6" t="s">
        <v>9168</v>
      </c>
      <c r="B238" s="6" t="s">
        <v>1140</v>
      </c>
      <c r="C238" s="6" t="n">
        <v>1</v>
      </c>
      <c r="D238" s="6" t="n">
        <v>4</v>
      </c>
      <c r="E238" s="9" t="n">
        <f aca="false">INDEX(Tickets!$O$2:$O$3818,MATCH(B238,Tickets!$A$2:$A$3818,0))</f>
        <v>1</v>
      </c>
      <c r="F238" s="9" t="n">
        <f aca="false">C238*E238</f>
        <v>1</v>
      </c>
      <c r="G238" s="9" t="n">
        <f aca="false">IF(AND(C238=1,ISNUMBER(D238)),1,0)*E238</f>
        <v>1</v>
      </c>
      <c r="H238" s="9" t="n">
        <f aca="false">IF(AND(G238=1,D238&gt;=Scenario!$B$24),1,0)</f>
        <v>1</v>
      </c>
    </row>
    <row r="239" customFormat="false" ht="15" hidden="false" customHeight="false" outlineLevel="0" collapsed="false">
      <c r="A239" s="6" t="s">
        <v>9169</v>
      </c>
      <c r="B239" s="6" t="s">
        <v>1142</v>
      </c>
      <c r="C239" s="6" t="n">
        <v>1</v>
      </c>
      <c r="E239" s="9" t="n">
        <f aca="false">INDEX(Tickets!$O$2:$O$3818,MATCH(B239,Tickets!$A$2:$A$3818,0))</f>
        <v>1</v>
      </c>
      <c r="F239" s="9" t="n">
        <f aca="false">C239*E239</f>
        <v>1</v>
      </c>
      <c r="G239" s="9" t="n">
        <f aca="false">IF(AND(C239=1,ISNUMBER(D239)),1,0)*E239</f>
        <v>0</v>
      </c>
      <c r="H239" s="9" t="n">
        <f aca="false">IF(AND(G239=1,D239&gt;=Scenario!$B$24),1,0)</f>
        <v>0</v>
      </c>
    </row>
    <row r="240" customFormat="false" ht="15" hidden="false" customHeight="false" outlineLevel="0" collapsed="false">
      <c r="A240" s="6" t="s">
        <v>9170</v>
      </c>
      <c r="B240" s="6" t="s">
        <v>1144</v>
      </c>
      <c r="C240" s="6" t="n">
        <v>1</v>
      </c>
      <c r="E240" s="9" t="n">
        <f aca="false">INDEX(Tickets!$O$2:$O$3818,MATCH(B240,Tickets!$A$2:$A$3818,0))</f>
        <v>1</v>
      </c>
      <c r="F240" s="9" t="n">
        <f aca="false">C240*E240</f>
        <v>1</v>
      </c>
      <c r="G240" s="9" t="n">
        <f aca="false">IF(AND(C240=1,ISNUMBER(D240)),1,0)*E240</f>
        <v>0</v>
      </c>
      <c r="H240" s="9" t="n">
        <f aca="false">IF(AND(G240=1,D240&gt;=Scenario!$B$24),1,0)</f>
        <v>0</v>
      </c>
    </row>
    <row r="241" customFormat="false" ht="15" hidden="false" customHeight="false" outlineLevel="0" collapsed="false">
      <c r="A241" s="6" t="s">
        <v>9171</v>
      </c>
      <c r="B241" s="6" t="s">
        <v>1146</v>
      </c>
      <c r="C241" s="6" t="n">
        <v>1</v>
      </c>
      <c r="D241" s="6" t="n">
        <v>3</v>
      </c>
      <c r="E241" s="9" t="n">
        <f aca="false">INDEX(Tickets!$O$2:$O$3818,MATCH(B241,Tickets!$A$2:$A$3818,0))</f>
        <v>1</v>
      </c>
      <c r="F241" s="9" t="n">
        <f aca="false">C241*E241</f>
        <v>1</v>
      </c>
      <c r="G241" s="9" t="n">
        <f aca="false">IF(AND(C241=1,ISNUMBER(D241)),1,0)*E241</f>
        <v>1</v>
      </c>
      <c r="H241" s="9" t="n">
        <f aca="false">IF(AND(G241=1,D241&gt;=Scenario!$B$24),1,0)</f>
        <v>0</v>
      </c>
    </row>
    <row r="242" customFormat="false" ht="15" hidden="false" customHeight="false" outlineLevel="0" collapsed="false">
      <c r="A242" s="6" t="s">
        <v>9172</v>
      </c>
      <c r="B242" s="6" t="s">
        <v>1150</v>
      </c>
      <c r="C242" s="6" t="n">
        <v>1</v>
      </c>
      <c r="E242" s="9" t="n">
        <f aca="false">INDEX(Tickets!$O$2:$O$3818,MATCH(B242,Tickets!$A$2:$A$3818,0))</f>
        <v>1</v>
      </c>
      <c r="F242" s="9" t="n">
        <f aca="false">C242*E242</f>
        <v>1</v>
      </c>
      <c r="G242" s="9" t="n">
        <f aca="false">IF(AND(C242=1,ISNUMBER(D242)),1,0)*E242</f>
        <v>0</v>
      </c>
      <c r="H242" s="9" t="n">
        <f aca="false">IF(AND(G242=1,D242&gt;=Scenario!$B$24),1,0)</f>
        <v>0</v>
      </c>
    </row>
    <row r="243" customFormat="false" ht="15" hidden="false" customHeight="false" outlineLevel="0" collapsed="false">
      <c r="A243" s="6" t="s">
        <v>9173</v>
      </c>
      <c r="B243" s="6" t="s">
        <v>1152</v>
      </c>
      <c r="C243" s="6" t="n">
        <v>1</v>
      </c>
      <c r="E243" s="9" t="n">
        <f aca="false">INDEX(Tickets!$O$2:$O$3818,MATCH(B243,Tickets!$A$2:$A$3818,0))</f>
        <v>1</v>
      </c>
      <c r="F243" s="9" t="n">
        <f aca="false">C243*E243</f>
        <v>1</v>
      </c>
      <c r="G243" s="9" t="n">
        <f aca="false">IF(AND(C243=1,ISNUMBER(D243)),1,0)*E243</f>
        <v>0</v>
      </c>
      <c r="H243" s="9" t="n">
        <f aca="false">IF(AND(G243=1,D243&gt;=Scenario!$B$24),1,0)</f>
        <v>0</v>
      </c>
    </row>
    <row r="244" customFormat="false" ht="15" hidden="false" customHeight="false" outlineLevel="0" collapsed="false">
      <c r="A244" s="6" t="s">
        <v>9174</v>
      </c>
      <c r="B244" s="6" t="s">
        <v>1154</v>
      </c>
      <c r="C244" s="6" t="n">
        <v>1</v>
      </c>
      <c r="E244" s="9" t="n">
        <f aca="false">INDEX(Tickets!$O$2:$O$3818,MATCH(B244,Tickets!$A$2:$A$3818,0))</f>
        <v>1</v>
      </c>
      <c r="F244" s="9" t="n">
        <f aca="false">C244*E244</f>
        <v>1</v>
      </c>
      <c r="G244" s="9" t="n">
        <f aca="false">IF(AND(C244=1,ISNUMBER(D244)),1,0)*E244</f>
        <v>0</v>
      </c>
      <c r="H244" s="9" t="n">
        <f aca="false">IF(AND(G244=1,D244&gt;=Scenario!$B$24),1,0)</f>
        <v>0</v>
      </c>
    </row>
    <row r="245" customFormat="false" ht="15" hidden="false" customHeight="false" outlineLevel="0" collapsed="false">
      <c r="A245" s="6" t="s">
        <v>9175</v>
      </c>
      <c r="B245" s="6" t="s">
        <v>1160</v>
      </c>
      <c r="C245" s="6" t="n">
        <v>1</v>
      </c>
      <c r="E245" s="9" t="n">
        <f aca="false">INDEX(Tickets!$O$2:$O$3818,MATCH(B245,Tickets!$A$2:$A$3818,0))</f>
        <v>1</v>
      </c>
      <c r="F245" s="9" t="n">
        <f aca="false">C245*E245</f>
        <v>1</v>
      </c>
      <c r="G245" s="9" t="n">
        <f aca="false">IF(AND(C245=1,ISNUMBER(D245)),1,0)*E245</f>
        <v>0</v>
      </c>
      <c r="H245" s="9" t="n">
        <f aca="false">IF(AND(G245=1,D245&gt;=Scenario!$B$24),1,0)</f>
        <v>0</v>
      </c>
    </row>
    <row r="246" customFormat="false" ht="15" hidden="false" customHeight="false" outlineLevel="0" collapsed="false">
      <c r="A246" s="6" t="s">
        <v>9176</v>
      </c>
      <c r="B246" s="6" t="s">
        <v>1162</v>
      </c>
      <c r="C246" s="6" t="n">
        <v>1</v>
      </c>
      <c r="E246" s="9" t="n">
        <f aca="false">INDEX(Tickets!$O$2:$O$3818,MATCH(B246,Tickets!$A$2:$A$3818,0))</f>
        <v>1</v>
      </c>
      <c r="F246" s="9" t="n">
        <f aca="false">C246*E246</f>
        <v>1</v>
      </c>
      <c r="G246" s="9" t="n">
        <f aca="false">IF(AND(C246=1,ISNUMBER(D246)),1,0)*E246</f>
        <v>0</v>
      </c>
      <c r="H246" s="9" t="n">
        <f aca="false">IF(AND(G246=1,D246&gt;=Scenario!$B$24),1,0)</f>
        <v>0</v>
      </c>
    </row>
    <row r="247" customFormat="false" ht="15" hidden="false" customHeight="false" outlineLevel="0" collapsed="false">
      <c r="A247" s="6" t="s">
        <v>9177</v>
      </c>
      <c r="B247" s="6" t="s">
        <v>1164</v>
      </c>
      <c r="C247" s="6" t="n">
        <v>1</v>
      </c>
      <c r="D247" s="6" t="n">
        <v>5</v>
      </c>
      <c r="E247" s="9" t="n">
        <f aca="false">INDEX(Tickets!$O$2:$O$3818,MATCH(B247,Tickets!$A$2:$A$3818,0))</f>
        <v>1</v>
      </c>
      <c r="F247" s="9" t="n">
        <f aca="false">C247*E247</f>
        <v>1</v>
      </c>
      <c r="G247" s="9" t="n">
        <f aca="false">IF(AND(C247=1,ISNUMBER(D247)),1,0)*E247</f>
        <v>1</v>
      </c>
      <c r="H247" s="9" t="n">
        <f aca="false">IF(AND(G247=1,D247&gt;=Scenario!$B$24),1,0)</f>
        <v>1</v>
      </c>
    </row>
    <row r="248" customFormat="false" ht="15" hidden="false" customHeight="false" outlineLevel="0" collapsed="false">
      <c r="A248" s="6" t="s">
        <v>9178</v>
      </c>
      <c r="B248" s="6" t="s">
        <v>1166</v>
      </c>
      <c r="C248" s="6" t="n">
        <v>1</v>
      </c>
      <c r="D248" s="6" t="n">
        <v>5</v>
      </c>
      <c r="E248" s="9" t="n">
        <f aca="false">INDEX(Tickets!$O$2:$O$3818,MATCH(B248,Tickets!$A$2:$A$3818,0))</f>
        <v>1</v>
      </c>
      <c r="F248" s="9" t="n">
        <f aca="false">C248*E248</f>
        <v>1</v>
      </c>
      <c r="G248" s="9" t="n">
        <f aca="false">IF(AND(C248=1,ISNUMBER(D248)),1,0)*E248</f>
        <v>1</v>
      </c>
      <c r="H248" s="9" t="n">
        <f aca="false">IF(AND(G248=1,D248&gt;=Scenario!$B$24),1,0)</f>
        <v>1</v>
      </c>
    </row>
    <row r="249" customFormat="false" ht="15" hidden="false" customHeight="false" outlineLevel="0" collapsed="false">
      <c r="A249" s="6" t="s">
        <v>9179</v>
      </c>
      <c r="B249" s="6" t="s">
        <v>1168</v>
      </c>
      <c r="C249" s="6" t="n">
        <v>1</v>
      </c>
      <c r="E249" s="9" t="n">
        <f aca="false">INDEX(Tickets!$O$2:$O$3818,MATCH(B249,Tickets!$A$2:$A$3818,0))</f>
        <v>1</v>
      </c>
      <c r="F249" s="9" t="n">
        <f aca="false">C249*E249</f>
        <v>1</v>
      </c>
      <c r="G249" s="9" t="n">
        <f aca="false">IF(AND(C249=1,ISNUMBER(D249)),1,0)*E249</f>
        <v>0</v>
      </c>
      <c r="H249" s="9" t="n">
        <f aca="false">IF(AND(G249=1,D249&gt;=Scenario!$B$24),1,0)</f>
        <v>0</v>
      </c>
    </row>
    <row r="250" customFormat="false" ht="15" hidden="false" customHeight="false" outlineLevel="0" collapsed="false">
      <c r="A250" s="6" t="s">
        <v>9180</v>
      </c>
      <c r="B250" s="6" t="s">
        <v>1170</v>
      </c>
      <c r="C250" s="6" t="n">
        <v>1</v>
      </c>
      <c r="D250" s="6" t="n">
        <v>5</v>
      </c>
      <c r="E250" s="9" t="n">
        <f aca="false">INDEX(Tickets!$O$2:$O$3818,MATCH(B250,Tickets!$A$2:$A$3818,0))</f>
        <v>1</v>
      </c>
      <c r="F250" s="9" t="n">
        <f aca="false">C250*E250</f>
        <v>1</v>
      </c>
      <c r="G250" s="9" t="n">
        <f aca="false">IF(AND(C250=1,ISNUMBER(D250)),1,0)*E250</f>
        <v>1</v>
      </c>
      <c r="H250" s="9" t="n">
        <f aca="false">IF(AND(G250=1,D250&gt;=Scenario!$B$24),1,0)</f>
        <v>1</v>
      </c>
    </row>
    <row r="251" customFormat="false" ht="15" hidden="false" customHeight="false" outlineLevel="0" collapsed="false">
      <c r="A251" s="6" t="s">
        <v>9181</v>
      </c>
      <c r="B251" s="6" t="s">
        <v>1174</v>
      </c>
      <c r="C251" s="6" t="n">
        <v>1</v>
      </c>
      <c r="E251" s="9" t="n">
        <f aca="false">INDEX(Tickets!$O$2:$O$3818,MATCH(B251,Tickets!$A$2:$A$3818,0))</f>
        <v>1</v>
      </c>
      <c r="F251" s="9" t="n">
        <f aca="false">C251*E251</f>
        <v>1</v>
      </c>
      <c r="G251" s="9" t="n">
        <f aca="false">IF(AND(C251=1,ISNUMBER(D251)),1,0)*E251</f>
        <v>0</v>
      </c>
      <c r="H251" s="9" t="n">
        <f aca="false">IF(AND(G251=1,D251&gt;=Scenario!$B$24),1,0)</f>
        <v>0</v>
      </c>
    </row>
    <row r="252" customFormat="false" ht="15" hidden="false" customHeight="false" outlineLevel="0" collapsed="false">
      <c r="A252" s="6" t="s">
        <v>9182</v>
      </c>
      <c r="B252" s="6" t="s">
        <v>1180</v>
      </c>
      <c r="C252" s="6" t="n">
        <v>1</v>
      </c>
      <c r="E252" s="9" t="n">
        <f aca="false">INDEX(Tickets!$O$2:$O$3818,MATCH(B252,Tickets!$A$2:$A$3818,0))</f>
        <v>1</v>
      </c>
      <c r="F252" s="9" t="n">
        <f aca="false">C252*E252</f>
        <v>1</v>
      </c>
      <c r="G252" s="9" t="n">
        <f aca="false">IF(AND(C252=1,ISNUMBER(D252)),1,0)*E252</f>
        <v>0</v>
      </c>
      <c r="H252" s="9" t="n">
        <f aca="false">IF(AND(G252=1,D252&gt;=Scenario!$B$24),1,0)</f>
        <v>0</v>
      </c>
    </row>
    <row r="253" customFormat="false" ht="15" hidden="false" customHeight="false" outlineLevel="0" collapsed="false">
      <c r="A253" s="6" t="s">
        <v>9183</v>
      </c>
      <c r="B253" s="6" t="s">
        <v>1182</v>
      </c>
      <c r="C253" s="6" t="n">
        <v>1</v>
      </c>
      <c r="E253" s="9" t="n">
        <f aca="false">INDEX(Tickets!$O$2:$O$3818,MATCH(B253,Tickets!$A$2:$A$3818,0))</f>
        <v>1</v>
      </c>
      <c r="F253" s="9" t="n">
        <f aca="false">C253*E253</f>
        <v>1</v>
      </c>
      <c r="G253" s="9" t="n">
        <f aca="false">IF(AND(C253=1,ISNUMBER(D253)),1,0)*E253</f>
        <v>0</v>
      </c>
      <c r="H253" s="9" t="n">
        <f aca="false">IF(AND(G253=1,D253&gt;=Scenario!$B$24),1,0)</f>
        <v>0</v>
      </c>
    </row>
    <row r="254" customFormat="false" ht="15" hidden="false" customHeight="false" outlineLevel="0" collapsed="false">
      <c r="A254" s="6" t="s">
        <v>9184</v>
      </c>
      <c r="B254" s="6" t="s">
        <v>1184</v>
      </c>
      <c r="C254" s="6" t="n">
        <v>1</v>
      </c>
      <c r="D254" s="6" t="n">
        <v>4</v>
      </c>
      <c r="E254" s="9" t="n">
        <f aca="false">INDEX(Tickets!$O$2:$O$3818,MATCH(B254,Tickets!$A$2:$A$3818,0))</f>
        <v>1</v>
      </c>
      <c r="F254" s="9" t="n">
        <f aca="false">C254*E254</f>
        <v>1</v>
      </c>
      <c r="G254" s="9" t="n">
        <f aca="false">IF(AND(C254=1,ISNUMBER(D254)),1,0)*E254</f>
        <v>1</v>
      </c>
      <c r="H254" s="9" t="n">
        <f aca="false">IF(AND(G254=1,D254&gt;=Scenario!$B$24),1,0)</f>
        <v>1</v>
      </c>
    </row>
    <row r="255" customFormat="false" ht="15" hidden="false" customHeight="false" outlineLevel="0" collapsed="false">
      <c r="A255" s="6" t="s">
        <v>9185</v>
      </c>
      <c r="B255" s="6" t="s">
        <v>1186</v>
      </c>
      <c r="C255" s="6" t="n">
        <v>1</v>
      </c>
      <c r="D255" s="6" t="n">
        <v>5</v>
      </c>
      <c r="E255" s="9" t="n">
        <f aca="false">INDEX(Tickets!$O$2:$O$3818,MATCH(B255,Tickets!$A$2:$A$3818,0))</f>
        <v>1</v>
      </c>
      <c r="F255" s="9" t="n">
        <f aca="false">C255*E255</f>
        <v>1</v>
      </c>
      <c r="G255" s="9" t="n">
        <f aca="false">IF(AND(C255=1,ISNUMBER(D255)),1,0)*E255</f>
        <v>1</v>
      </c>
      <c r="H255" s="9" t="n">
        <f aca="false">IF(AND(G255=1,D255&gt;=Scenario!$B$24),1,0)</f>
        <v>1</v>
      </c>
    </row>
    <row r="256" customFormat="false" ht="15" hidden="false" customHeight="false" outlineLevel="0" collapsed="false">
      <c r="A256" s="6" t="s">
        <v>9186</v>
      </c>
      <c r="B256" s="6" t="s">
        <v>1188</v>
      </c>
      <c r="C256" s="6" t="n">
        <v>1</v>
      </c>
      <c r="E256" s="9" t="n">
        <f aca="false">INDEX(Tickets!$O$2:$O$3818,MATCH(B256,Tickets!$A$2:$A$3818,0))</f>
        <v>1</v>
      </c>
      <c r="F256" s="9" t="n">
        <f aca="false">C256*E256</f>
        <v>1</v>
      </c>
      <c r="G256" s="9" t="n">
        <f aca="false">IF(AND(C256=1,ISNUMBER(D256)),1,0)*E256</f>
        <v>0</v>
      </c>
      <c r="H256" s="9" t="n">
        <f aca="false">IF(AND(G256=1,D256&gt;=Scenario!$B$24),1,0)</f>
        <v>0</v>
      </c>
    </row>
    <row r="257" customFormat="false" ht="15" hidden="false" customHeight="false" outlineLevel="0" collapsed="false">
      <c r="A257" s="6" t="s">
        <v>9187</v>
      </c>
      <c r="B257" s="6" t="s">
        <v>1190</v>
      </c>
      <c r="C257" s="6" t="n">
        <v>1</v>
      </c>
      <c r="E257" s="9" t="n">
        <f aca="false">INDEX(Tickets!$O$2:$O$3818,MATCH(B257,Tickets!$A$2:$A$3818,0))</f>
        <v>1</v>
      </c>
      <c r="F257" s="9" t="n">
        <f aca="false">C257*E257</f>
        <v>1</v>
      </c>
      <c r="G257" s="9" t="n">
        <f aca="false">IF(AND(C257=1,ISNUMBER(D257)),1,0)*E257</f>
        <v>0</v>
      </c>
      <c r="H257" s="9" t="n">
        <f aca="false">IF(AND(G257=1,D257&gt;=Scenario!$B$24),1,0)</f>
        <v>0</v>
      </c>
    </row>
    <row r="258" customFormat="false" ht="15" hidden="false" customHeight="false" outlineLevel="0" collapsed="false">
      <c r="A258" s="6" t="s">
        <v>9188</v>
      </c>
      <c r="B258" s="6" t="s">
        <v>1196</v>
      </c>
      <c r="C258" s="6" t="n">
        <v>1</v>
      </c>
      <c r="E258" s="9" t="n">
        <f aca="false">INDEX(Tickets!$O$2:$O$3818,MATCH(B258,Tickets!$A$2:$A$3818,0))</f>
        <v>1</v>
      </c>
      <c r="F258" s="9" t="n">
        <f aca="false">C258*E258</f>
        <v>1</v>
      </c>
      <c r="G258" s="9" t="n">
        <f aca="false">IF(AND(C258=1,ISNUMBER(D258)),1,0)*E258</f>
        <v>0</v>
      </c>
      <c r="H258" s="9" t="n">
        <f aca="false">IF(AND(G258=1,D258&gt;=Scenario!$B$24),1,0)</f>
        <v>0</v>
      </c>
    </row>
    <row r="259" customFormat="false" ht="15" hidden="false" customHeight="false" outlineLevel="0" collapsed="false">
      <c r="A259" s="6" t="s">
        <v>9189</v>
      </c>
      <c r="B259" s="6" t="s">
        <v>1204</v>
      </c>
      <c r="C259" s="6" t="n">
        <v>1</v>
      </c>
      <c r="E259" s="9" t="n">
        <f aca="false">INDEX(Tickets!$O$2:$O$3818,MATCH(B259,Tickets!$A$2:$A$3818,0))</f>
        <v>1</v>
      </c>
      <c r="F259" s="9" t="n">
        <f aca="false">C259*E259</f>
        <v>1</v>
      </c>
      <c r="G259" s="9" t="n">
        <f aca="false">IF(AND(C259=1,ISNUMBER(D259)),1,0)*E259</f>
        <v>0</v>
      </c>
      <c r="H259" s="9" t="n">
        <f aca="false">IF(AND(G259=1,D259&gt;=Scenario!$B$24),1,0)</f>
        <v>0</v>
      </c>
    </row>
    <row r="260" customFormat="false" ht="15" hidden="false" customHeight="false" outlineLevel="0" collapsed="false">
      <c r="A260" s="6" t="s">
        <v>9190</v>
      </c>
      <c r="B260" s="6" t="s">
        <v>1206</v>
      </c>
      <c r="C260" s="6" t="n">
        <v>1</v>
      </c>
      <c r="E260" s="9" t="n">
        <f aca="false">INDEX(Tickets!$O$2:$O$3818,MATCH(B260,Tickets!$A$2:$A$3818,0))</f>
        <v>1</v>
      </c>
      <c r="F260" s="9" t="n">
        <f aca="false">C260*E260</f>
        <v>1</v>
      </c>
      <c r="G260" s="9" t="n">
        <f aca="false">IF(AND(C260=1,ISNUMBER(D260)),1,0)*E260</f>
        <v>0</v>
      </c>
      <c r="H260" s="9" t="n">
        <f aca="false">IF(AND(G260=1,D260&gt;=Scenario!$B$24),1,0)</f>
        <v>0</v>
      </c>
    </row>
    <row r="261" customFormat="false" ht="15" hidden="false" customHeight="false" outlineLevel="0" collapsed="false">
      <c r="A261" s="6" t="s">
        <v>9191</v>
      </c>
      <c r="B261" s="6" t="s">
        <v>1208</v>
      </c>
      <c r="C261" s="6" t="n">
        <v>1</v>
      </c>
      <c r="E261" s="9" t="n">
        <f aca="false">INDEX(Tickets!$O$2:$O$3818,MATCH(B261,Tickets!$A$2:$A$3818,0))</f>
        <v>1</v>
      </c>
      <c r="F261" s="9" t="n">
        <f aca="false">C261*E261</f>
        <v>1</v>
      </c>
      <c r="G261" s="9" t="n">
        <f aca="false">IF(AND(C261=1,ISNUMBER(D261)),1,0)*E261</f>
        <v>0</v>
      </c>
      <c r="H261" s="9" t="n">
        <f aca="false">IF(AND(G261=1,D261&gt;=Scenario!$B$24),1,0)</f>
        <v>0</v>
      </c>
    </row>
    <row r="262" customFormat="false" ht="15" hidden="false" customHeight="false" outlineLevel="0" collapsed="false">
      <c r="A262" s="6" t="s">
        <v>9192</v>
      </c>
      <c r="B262" s="6" t="s">
        <v>1214</v>
      </c>
      <c r="C262" s="6" t="n">
        <v>1</v>
      </c>
      <c r="D262" s="6" t="n">
        <v>4</v>
      </c>
      <c r="E262" s="9" t="n">
        <f aca="false">INDEX(Tickets!$O$2:$O$3818,MATCH(B262,Tickets!$A$2:$A$3818,0))</f>
        <v>1</v>
      </c>
      <c r="F262" s="9" t="n">
        <f aca="false">C262*E262</f>
        <v>1</v>
      </c>
      <c r="G262" s="9" t="n">
        <f aca="false">IF(AND(C262=1,ISNUMBER(D262)),1,0)*E262</f>
        <v>1</v>
      </c>
      <c r="H262" s="9" t="n">
        <f aca="false">IF(AND(G262=1,D262&gt;=Scenario!$B$24),1,0)</f>
        <v>1</v>
      </c>
    </row>
    <row r="263" customFormat="false" ht="15" hidden="false" customHeight="false" outlineLevel="0" collapsed="false">
      <c r="A263" s="6" t="s">
        <v>9193</v>
      </c>
      <c r="B263" s="6" t="s">
        <v>1216</v>
      </c>
      <c r="C263" s="6" t="n">
        <v>1</v>
      </c>
      <c r="D263" s="6" t="n">
        <v>5</v>
      </c>
      <c r="E263" s="9" t="n">
        <f aca="false">INDEX(Tickets!$O$2:$O$3818,MATCH(B263,Tickets!$A$2:$A$3818,0))</f>
        <v>1</v>
      </c>
      <c r="F263" s="9" t="n">
        <f aca="false">C263*E263</f>
        <v>1</v>
      </c>
      <c r="G263" s="9" t="n">
        <f aca="false">IF(AND(C263=1,ISNUMBER(D263)),1,0)*E263</f>
        <v>1</v>
      </c>
      <c r="H263" s="9" t="n">
        <f aca="false">IF(AND(G263=1,D263&gt;=Scenario!$B$24),1,0)</f>
        <v>1</v>
      </c>
    </row>
    <row r="264" customFormat="false" ht="15" hidden="false" customHeight="false" outlineLevel="0" collapsed="false">
      <c r="A264" s="6" t="s">
        <v>9194</v>
      </c>
      <c r="B264" s="6" t="s">
        <v>1218</v>
      </c>
      <c r="C264" s="6" t="n">
        <v>1</v>
      </c>
      <c r="E264" s="9" t="n">
        <f aca="false">INDEX(Tickets!$O$2:$O$3818,MATCH(B264,Tickets!$A$2:$A$3818,0))</f>
        <v>1</v>
      </c>
      <c r="F264" s="9" t="n">
        <f aca="false">C264*E264</f>
        <v>1</v>
      </c>
      <c r="G264" s="9" t="n">
        <f aca="false">IF(AND(C264=1,ISNUMBER(D264)),1,0)*E264</f>
        <v>0</v>
      </c>
      <c r="H264" s="9" t="n">
        <f aca="false">IF(AND(G264=1,D264&gt;=Scenario!$B$24),1,0)</f>
        <v>0</v>
      </c>
    </row>
    <row r="265" customFormat="false" ht="15" hidden="false" customHeight="false" outlineLevel="0" collapsed="false">
      <c r="A265" s="6" t="s">
        <v>9195</v>
      </c>
      <c r="B265" s="6" t="s">
        <v>1222</v>
      </c>
      <c r="C265" s="6" t="n">
        <v>1</v>
      </c>
      <c r="E265" s="9" t="n">
        <f aca="false">INDEX(Tickets!$O$2:$O$3818,MATCH(B265,Tickets!$A$2:$A$3818,0))</f>
        <v>1</v>
      </c>
      <c r="F265" s="9" t="n">
        <f aca="false">C265*E265</f>
        <v>1</v>
      </c>
      <c r="G265" s="9" t="n">
        <f aca="false">IF(AND(C265=1,ISNUMBER(D265)),1,0)*E265</f>
        <v>0</v>
      </c>
      <c r="H265" s="9" t="n">
        <f aca="false">IF(AND(G265=1,D265&gt;=Scenario!$B$24),1,0)</f>
        <v>0</v>
      </c>
    </row>
    <row r="266" customFormat="false" ht="15" hidden="false" customHeight="false" outlineLevel="0" collapsed="false">
      <c r="A266" s="6" t="s">
        <v>9196</v>
      </c>
      <c r="B266" s="6" t="s">
        <v>1224</v>
      </c>
      <c r="C266" s="6" t="n">
        <v>1</v>
      </c>
      <c r="E266" s="9" t="n">
        <f aca="false">INDEX(Tickets!$O$2:$O$3818,MATCH(B266,Tickets!$A$2:$A$3818,0))</f>
        <v>1</v>
      </c>
      <c r="F266" s="9" t="n">
        <f aca="false">C266*E266</f>
        <v>1</v>
      </c>
      <c r="G266" s="9" t="n">
        <f aca="false">IF(AND(C266=1,ISNUMBER(D266)),1,0)*E266</f>
        <v>0</v>
      </c>
      <c r="H266" s="9" t="n">
        <f aca="false">IF(AND(G266=1,D266&gt;=Scenario!$B$24),1,0)</f>
        <v>0</v>
      </c>
    </row>
    <row r="267" customFormat="false" ht="15" hidden="false" customHeight="false" outlineLevel="0" collapsed="false">
      <c r="A267" s="6" t="s">
        <v>9197</v>
      </c>
      <c r="B267" s="6" t="s">
        <v>1226</v>
      </c>
      <c r="C267" s="6" t="n">
        <v>1</v>
      </c>
      <c r="E267" s="9" t="n">
        <f aca="false">INDEX(Tickets!$O$2:$O$3818,MATCH(B267,Tickets!$A$2:$A$3818,0))</f>
        <v>1</v>
      </c>
      <c r="F267" s="9" t="n">
        <f aca="false">C267*E267</f>
        <v>1</v>
      </c>
      <c r="G267" s="9" t="n">
        <f aca="false">IF(AND(C267=1,ISNUMBER(D267)),1,0)*E267</f>
        <v>0</v>
      </c>
      <c r="H267" s="9" t="n">
        <f aca="false">IF(AND(G267=1,D267&gt;=Scenario!$B$24),1,0)</f>
        <v>0</v>
      </c>
    </row>
    <row r="268" customFormat="false" ht="15" hidden="false" customHeight="false" outlineLevel="0" collapsed="false">
      <c r="A268" s="6" t="s">
        <v>9198</v>
      </c>
      <c r="B268" s="6" t="s">
        <v>1230</v>
      </c>
      <c r="C268" s="6" t="n">
        <v>1</v>
      </c>
      <c r="D268" s="6" t="n">
        <v>4</v>
      </c>
      <c r="E268" s="9" t="n">
        <f aca="false">INDEX(Tickets!$O$2:$O$3818,MATCH(B268,Tickets!$A$2:$A$3818,0))</f>
        <v>1</v>
      </c>
      <c r="F268" s="9" t="n">
        <f aca="false">C268*E268</f>
        <v>1</v>
      </c>
      <c r="G268" s="9" t="n">
        <f aca="false">IF(AND(C268=1,ISNUMBER(D268)),1,0)*E268</f>
        <v>1</v>
      </c>
      <c r="H268" s="9" t="n">
        <f aca="false">IF(AND(G268=1,D268&gt;=Scenario!$B$24),1,0)</f>
        <v>1</v>
      </c>
    </row>
    <row r="269" customFormat="false" ht="15" hidden="false" customHeight="false" outlineLevel="0" collapsed="false">
      <c r="A269" s="6" t="s">
        <v>9199</v>
      </c>
      <c r="B269" s="6" t="s">
        <v>1232</v>
      </c>
      <c r="C269" s="6" t="n">
        <v>1</v>
      </c>
      <c r="E269" s="9" t="n">
        <f aca="false">INDEX(Tickets!$O$2:$O$3818,MATCH(B269,Tickets!$A$2:$A$3818,0))</f>
        <v>1</v>
      </c>
      <c r="F269" s="9" t="n">
        <f aca="false">C269*E269</f>
        <v>1</v>
      </c>
      <c r="G269" s="9" t="n">
        <f aca="false">IF(AND(C269=1,ISNUMBER(D269)),1,0)*E269</f>
        <v>0</v>
      </c>
      <c r="H269" s="9" t="n">
        <f aca="false">IF(AND(G269=1,D269&gt;=Scenario!$B$24),1,0)</f>
        <v>0</v>
      </c>
    </row>
    <row r="270" customFormat="false" ht="15" hidden="false" customHeight="false" outlineLevel="0" collapsed="false">
      <c r="A270" s="6" t="s">
        <v>9200</v>
      </c>
      <c r="B270" s="6" t="s">
        <v>1236</v>
      </c>
      <c r="C270" s="6" t="n">
        <v>1</v>
      </c>
      <c r="D270" s="6" t="n">
        <v>4</v>
      </c>
      <c r="E270" s="9" t="n">
        <f aca="false">INDEX(Tickets!$O$2:$O$3818,MATCH(B270,Tickets!$A$2:$A$3818,0))</f>
        <v>1</v>
      </c>
      <c r="F270" s="9" t="n">
        <f aca="false">C270*E270</f>
        <v>1</v>
      </c>
      <c r="G270" s="9" t="n">
        <f aca="false">IF(AND(C270=1,ISNUMBER(D270)),1,0)*E270</f>
        <v>1</v>
      </c>
      <c r="H270" s="9" t="n">
        <f aca="false">IF(AND(G270=1,D270&gt;=Scenario!$B$24),1,0)</f>
        <v>1</v>
      </c>
    </row>
    <row r="271" customFormat="false" ht="15" hidden="false" customHeight="false" outlineLevel="0" collapsed="false">
      <c r="A271" s="6" t="s">
        <v>9201</v>
      </c>
      <c r="B271" s="6" t="s">
        <v>1238</v>
      </c>
      <c r="C271" s="6" t="n">
        <v>1</v>
      </c>
      <c r="E271" s="9" t="n">
        <f aca="false">INDEX(Tickets!$O$2:$O$3818,MATCH(B271,Tickets!$A$2:$A$3818,0))</f>
        <v>1</v>
      </c>
      <c r="F271" s="9" t="n">
        <f aca="false">C271*E271</f>
        <v>1</v>
      </c>
      <c r="G271" s="9" t="n">
        <f aca="false">IF(AND(C271=1,ISNUMBER(D271)),1,0)*E271</f>
        <v>0</v>
      </c>
      <c r="H271" s="9" t="n">
        <f aca="false">IF(AND(G271=1,D271&gt;=Scenario!$B$24),1,0)</f>
        <v>0</v>
      </c>
    </row>
    <row r="272" customFormat="false" ht="15" hidden="false" customHeight="false" outlineLevel="0" collapsed="false">
      <c r="A272" s="6" t="s">
        <v>9202</v>
      </c>
      <c r="B272" s="6" t="s">
        <v>1240</v>
      </c>
      <c r="C272" s="6" t="n">
        <v>1</v>
      </c>
      <c r="E272" s="9" t="n">
        <f aca="false">INDEX(Tickets!$O$2:$O$3818,MATCH(B272,Tickets!$A$2:$A$3818,0))</f>
        <v>1</v>
      </c>
      <c r="F272" s="9" t="n">
        <f aca="false">C272*E272</f>
        <v>1</v>
      </c>
      <c r="G272" s="9" t="n">
        <f aca="false">IF(AND(C272=1,ISNUMBER(D272)),1,0)*E272</f>
        <v>0</v>
      </c>
      <c r="H272" s="9" t="n">
        <f aca="false">IF(AND(G272=1,D272&gt;=Scenario!$B$24),1,0)</f>
        <v>0</v>
      </c>
    </row>
    <row r="273" customFormat="false" ht="15" hidden="false" customHeight="false" outlineLevel="0" collapsed="false">
      <c r="A273" s="6" t="s">
        <v>9203</v>
      </c>
      <c r="B273" s="6" t="s">
        <v>1242</v>
      </c>
      <c r="C273" s="6" t="n">
        <v>1</v>
      </c>
      <c r="E273" s="9" t="n">
        <f aca="false">INDEX(Tickets!$O$2:$O$3818,MATCH(B273,Tickets!$A$2:$A$3818,0))</f>
        <v>1</v>
      </c>
      <c r="F273" s="9" t="n">
        <f aca="false">C273*E273</f>
        <v>1</v>
      </c>
      <c r="G273" s="9" t="n">
        <f aca="false">IF(AND(C273=1,ISNUMBER(D273)),1,0)*E273</f>
        <v>0</v>
      </c>
      <c r="H273" s="9" t="n">
        <f aca="false">IF(AND(G273=1,D273&gt;=Scenario!$B$24),1,0)</f>
        <v>0</v>
      </c>
    </row>
    <row r="274" customFormat="false" ht="15" hidden="false" customHeight="false" outlineLevel="0" collapsed="false">
      <c r="A274" s="6" t="s">
        <v>9204</v>
      </c>
      <c r="B274" s="6" t="s">
        <v>1246</v>
      </c>
      <c r="C274" s="6" t="n">
        <v>1</v>
      </c>
      <c r="E274" s="9" t="n">
        <f aca="false">INDEX(Tickets!$O$2:$O$3818,MATCH(B274,Tickets!$A$2:$A$3818,0))</f>
        <v>1</v>
      </c>
      <c r="F274" s="9" t="n">
        <f aca="false">C274*E274</f>
        <v>1</v>
      </c>
      <c r="G274" s="9" t="n">
        <f aca="false">IF(AND(C274=1,ISNUMBER(D274)),1,0)*E274</f>
        <v>0</v>
      </c>
      <c r="H274" s="9" t="n">
        <f aca="false">IF(AND(G274=1,D274&gt;=Scenario!$B$24),1,0)</f>
        <v>0</v>
      </c>
    </row>
    <row r="275" customFormat="false" ht="15" hidden="false" customHeight="false" outlineLevel="0" collapsed="false">
      <c r="A275" s="6" t="s">
        <v>9205</v>
      </c>
      <c r="B275" s="6" t="s">
        <v>1252</v>
      </c>
      <c r="C275" s="6" t="n">
        <v>1</v>
      </c>
      <c r="D275" s="6" t="n">
        <v>5</v>
      </c>
      <c r="E275" s="9" t="n">
        <f aca="false">INDEX(Tickets!$O$2:$O$3818,MATCH(B275,Tickets!$A$2:$A$3818,0))</f>
        <v>1</v>
      </c>
      <c r="F275" s="9" t="n">
        <f aca="false">C275*E275</f>
        <v>1</v>
      </c>
      <c r="G275" s="9" t="n">
        <f aca="false">IF(AND(C275=1,ISNUMBER(D275)),1,0)*E275</f>
        <v>1</v>
      </c>
      <c r="H275" s="9" t="n">
        <f aca="false">IF(AND(G275=1,D275&gt;=Scenario!$B$24),1,0)</f>
        <v>1</v>
      </c>
    </row>
    <row r="276" customFormat="false" ht="15" hidden="false" customHeight="false" outlineLevel="0" collapsed="false">
      <c r="A276" s="6" t="s">
        <v>9206</v>
      </c>
      <c r="B276" s="6" t="s">
        <v>1254</v>
      </c>
      <c r="C276" s="6" t="n">
        <v>1</v>
      </c>
      <c r="E276" s="9" t="n">
        <f aca="false">INDEX(Tickets!$O$2:$O$3818,MATCH(B276,Tickets!$A$2:$A$3818,0))</f>
        <v>1</v>
      </c>
      <c r="F276" s="9" t="n">
        <f aca="false">C276*E276</f>
        <v>1</v>
      </c>
      <c r="G276" s="9" t="n">
        <f aca="false">IF(AND(C276=1,ISNUMBER(D276)),1,0)*E276</f>
        <v>0</v>
      </c>
      <c r="H276" s="9" t="n">
        <f aca="false">IF(AND(G276=1,D276&gt;=Scenario!$B$24),1,0)</f>
        <v>0</v>
      </c>
    </row>
    <row r="277" customFormat="false" ht="15" hidden="false" customHeight="false" outlineLevel="0" collapsed="false">
      <c r="A277" s="6" t="s">
        <v>9207</v>
      </c>
      <c r="B277" s="6" t="s">
        <v>1256</v>
      </c>
      <c r="C277" s="6" t="n">
        <v>1</v>
      </c>
      <c r="D277" s="6" t="n">
        <v>5</v>
      </c>
      <c r="E277" s="9" t="n">
        <f aca="false">INDEX(Tickets!$O$2:$O$3818,MATCH(B277,Tickets!$A$2:$A$3818,0))</f>
        <v>1</v>
      </c>
      <c r="F277" s="9" t="n">
        <f aca="false">C277*E277</f>
        <v>1</v>
      </c>
      <c r="G277" s="9" t="n">
        <f aca="false">IF(AND(C277=1,ISNUMBER(D277)),1,0)*E277</f>
        <v>1</v>
      </c>
      <c r="H277" s="9" t="n">
        <f aca="false">IF(AND(G277=1,D277&gt;=Scenario!$B$24),1,0)</f>
        <v>1</v>
      </c>
    </row>
    <row r="278" customFormat="false" ht="15" hidden="false" customHeight="false" outlineLevel="0" collapsed="false">
      <c r="A278" s="6" t="s">
        <v>9208</v>
      </c>
      <c r="B278" s="6" t="s">
        <v>1258</v>
      </c>
      <c r="C278" s="6" t="n">
        <v>1</v>
      </c>
      <c r="E278" s="9" t="n">
        <f aca="false">INDEX(Tickets!$O$2:$O$3818,MATCH(B278,Tickets!$A$2:$A$3818,0))</f>
        <v>1</v>
      </c>
      <c r="F278" s="9" t="n">
        <f aca="false">C278*E278</f>
        <v>1</v>
      </c>
      <c r="G278" s="9" t="n">
        <f aca="false">IF(AND(C278=1,ISNUMBER(D278)),1,0)*E278</f>
        <v>0</v>
      </c>
      <c r="H278" s="9" t="n">
        <f aca="false">IF(AND(G278=1,D278&gt;=Scenario!$B$24),1,0)</f>
        <v>0</v>
      </c>
    </row>
    <row r="279" customFormat="false" ht="15" hidden="false" customHeight="false" outlineLevel="0" collapsed="false">
      <c r="A279" s="6" t="s">
        <v>9209</v>
      </c>
      <c r="B279" s="6" t="s">
        <v>1260</v>
      </c>
      <c r="C279" s="6" t="n">
        <v>1</v>
      </c>
      <c r="E279" s="9" t="n">
        <f aca="false">INDEX(Tickets!$O$2:$O$3818,MATCH(B279,Tickets!$A$2:$A$3818,0))</f>
        <v>1</v>
      </c>
      <c r="F279" s="9" t="n">
        <f aca="false">C279*E279</f>
        <v>1</v>
      </c>
      <c r="G279" s="9" t="n">
        <f aca="false">IF(AND(C279=1,ISNUMBER(D279)),1,0)*E279</f>
        <v>0</v>
      </c>
      <c r="H279" s="9" t="n">
        <f aca="false">IF(AND(G279=1,D279&gt;=Scenario!$B$24),1,0)</f>
        <v>0</v>
      </c>
    </row>
    <row r="280" customFormat="false" ht="15" hidden="false" customHeight="false" outlineLevel="0" collapsed="false">
      <c r="A280" s="6" t="s">
        <v>9210</v>
      </c>
      <c r="B280" s="6" t="s">
        <v>1262</v>
      </c>
      <c r="C280" s="6" t="n">
        <v>1</v>
      </c>
      <c r="E280" s="9" t="n">
        <f aca="false">INDEX(Tickets!$O$2:$O$3818,MATCH(B280,Tickets!$A$2:$A$3818,0))</f>
        <v>1</v>
      </c>
      <c r="F280" s="9" t="n">
        <f aca="false">C280*E280</f>
        <v>1</v>
      </c>
      <c r="G280" s="9" t="n">
        <f aca="false">IF(AND(C280=1,ISNUMBER(D280)),1,0)*E280</f>
        <v>0</v>
      </c>
      <c r="H280" s="9" t="n">
        <f aca="false">IF(AND(G280=1,D280&gt;=Scenario!$B$24),1,0)</f>
        <v>0</v>
      </c>
    </row>
    <row r="281" customFormat="false" ht="15" hidden="false" customHeight="false" outlineLevel="0" collapsed="false">
      <c r="A281" s="6" t="s">
        <v>9211</v>
      </c>
      <c r="B281" s="6" t="s">
        <v>1270</v>
      </c>
      <c r="C281" s="6" t="n">
        <v>1</v>
      </c>
      <c r="E281" s="9" t="n">
        <f aca="false">INDEX(Tickets!$O$2:$O$3818,MATCH(B281,Tickets!$A$2:$A$3818,0))</f>
        <v>1</v>
      </c>
      <c r="F281" s="9" t="n">
        <f aca="false">C281*E281</f>
        <v>1</v>
      </c>
      <c r="G281" s="9" t="n">
        <f aca="false">IF(AND(C281=1,ISNUMBER(D281)),1,0)*E281</f>
        <v>0</v>
      </c>
      <c r="H281" s="9" t="n">
        <f aca="false">IF(AND(G281=1,D281&gt;=Scenario!$B$24),1,0)</f>
        <v>0</v>
      </c>
    </row>
    <row r="282" customFormat="false" ht="15" hidden="false" customHeight="false" outlineLevel="0" collapsed="false">
      <c r="A282" s="6" t="s">
        <v>9212</v>
      </c>
      <c r="B282" s="6" t="s">
        <v>1272</v>
      </c>
      <c r="C282" s="6" t="n">
        <v>1</v>
      </c>
      <c r="E282" s="9" t="n">
        <f aca="false">INDEX(Tickets!$O$2:$O$3818,MATCH(B282,Tickets!$A$2:$A$3818,0))</f>
        <v>1</v>
      </c>
      <c r="F282" s="9" t="n">
        <f aca="false">C282*E282</f>
        <v>1</v>
      </c>
      <c r="G282" s="9" t="n">
        <f aca="false">IF(AND(C282=1,ISNUMBER(D282)),1,0)*E282</f>
        <v>0</v>
      </c>
      <c r="H282" s="9" t="n">
        <f aca="false">IF(AND(G282=1,D282&gt;=Scenario!$B$24),1,0)</f>
        <v>0</v>
      </c>
    </row>
    <row r="283" customFormat="false" ht="15" hidden="false" customHeight="false" outlineLevel="0" collapsed="false">
      <c r="A283" s="6" t="s">
        <v>9213</v>
      </c>
      <c r="B283" s="6" t="s">
        <v>1274</v>
      </c>
      <c r="C283" s="6" t="n">
        <v>1</v>
      </c>
      <c r="E283" s="9" t="n">
        <f aca="false">INDEX(Tickets!$O$2:$O$3818,MATCH(B283,Tickets!$A$2:$A$3818,0))</f>
        <v>1</v>
      </c>
      <c r="F283" s="9" t="n">
        <f aca="false">C283*E283</f>
        <v>1</v>
      </c>
      <c r="G283" s="9" t="n">
        <f aca="false">IF(AND(C283=1,ISNUMBER(D283)),1,0)*E283</f>
        <v>0</v>
      </c>
      <c r="H283" s="9" t="n">
        <f aca="false">IF(AND(G283=1,D283&gt;=Scenario!$B$24),1,0)</f>
        <v>0</v>
      </c>
    </row>
    <row r="284" customFormat="false" ht="15" hidden="false" customHeight="false" outlineLevel="0" collapsed="false">
      <c r="A284" s="6" t="s">
        <v>9214</v>
      </c>
      <c r="B284" s="6" t="s">
        <v>1280</v>
      </c>
      <c r="C284" s="6" t="n">
        <v>1</v>
      </c>
      <c r="E284" s="9" t="n">
        <f aca="false">INDEX(Tickets!$O$2:$O$3818,MATCH(B284,Tickets!$A$2:$A$3818,0))</f>
        <v>1</v>
      </c>
      <c r="F284" s="9" t="n">
        <f aca="false">C284*E284</f>
        <v>1</v>
      </c>
      <c r="G284" s="9" t="n">
        <f aca="false">IF(AND(C284=1,ISNUMBER(D284)),1,0)*E284</f>
        <v>0</v>
      </c>
      <c r="H284" s="9" t="n">
        <f aca="false">IF(AND(G284=1,D284&gt;=Scenario!$B$24),1,0)</f>
        <v>0</v>
      </c>
    </row>
    <row r="285" customFormat="false" ht="15" hidden="false" customHeight="false" outlineLevel="0" collapsed="false">
      <c r="A285" s="6" t="s">
        <v>9215</v>
      </c>
      <c r="B285" s="6" t="s">
        <v>1282</v>
      </c>
      <c r="C285" s="6" t="n">
        <v>1</v>
      </c>
      <c r="D285" s="6" t="n">
        <v>5</v>
      </c>
      <c r="E285" s="9" t="n">
        <f aca="false">INDEX(Tickets!$O$2:$O$3818,MATCH(B285,Tickets!$A$2:$A$3818,0))</f>
        <v>1</v>
      </c>
      <c r="F285" s="9" t="n">
        <f aca="false">C285*E285</f>
        <v>1</v>
      </c>
      <c r="G285" s="9" t="n">
        <f aca="false">IF(AND(C285=1,ISNUMBER(D285)),1,0)*E285</f>
        <v>1</v>
      </c>
      <c r="H285" s="9" t="n">
        <f aca="false">IF(AND(G285=1,D285&gt;=Scenario!$B$24),1,0)</f>
        <v>1</v>
      </c>
    </row>
    <row r="286" customFormat="false" ht="15" hidden="false" customHeight="false" outlineLevel="0" collapsed="false">
      <c r="A286" s="6" t="s">
        <v>9216</v>
      </c>
      <c r="B286" s="6" t="s">
        <v>1284</v>
      </c>
      <c r="C286" s="6" t="n">
        <v>1</v>
      </c>
      <c r="D286" s="6" t="n">
        <v>5</v>
      </c>
      <c r="E286" s="9" t="n">
        <f aca="false">INDEX(Tickets!$O$2:$O$3818,MATCH(B286,Tickets!$A$2:$A$3818,0))</f>
        <v>1</v>
      </c>
      <c r="F286" s="9" t="n">
        <f aca="false">C286*E286</f>
        <v>1</v>
      </c>
      <c r="G286" s="9" t="n">
        <f aca="false">IF(AND(C286=1,ISNUMBER(D286)),1,0)*E286</f>
        <v>1</v>
      </c>
      <c r="H286" s="9" t="n">
        <f aca="false">IF(AND(G286=1,D286&gt;=Scenario!$B$24),1,0)</f>
        <v>1</v>
      </c>
    </row>
    <row r="287" customFormat="false" ht="15" hidden="false" customHeight="false" outlineLevel="0" collapsed="false">
      <c r="A287" s="6" t="s">
        <v>9217</v>
      </c>
      <c r="B287" s="6" t="s">
        <v>1288</v>
      </c>
      <c r="C287" s="6" t="n">
        <v>1</v>
      </c>
      <c r="D287" s="6" t="n">
        <v>4</v>
      </c>
      <c r="E287" s="9" t="n">
        <f aca="false">INDEX(Tickets!$O$2:$O$3818,MATCH(B287,Tickets!$A$2:$A$3818,0))</f>
        <v>1</v>
      </c>
      <c r="F287" s="9" t="n">
        <f aca="false">C287*E287</f>
        <v>1</v>
      </c>
      <c r="G287" s="9" t="n">
        <f aca="false">IF(AND(C287=1,ISNUMBER(D287)),1,0)*E287</f>
        <v>1</v>
      </c>
      <c r="H287" s="9" t="n">
        <f aca="false">IF(AND(G287=1,D287&gt;=Scenario!$B$24),1,0)</f>
        <v>1</v>
      </c>
    </row>
    <row r="288" customFormat="false" ht="15" hidden="false" customHeight="false" outlineLevel="0" collapsed="false">
      <c r="A288" s="6" t="s">
        <v>9218</v>
      </c>
      <c r="B288" s="6" t="s">
        <v>1290</v>
      </c>
      <c r="C288" s="6" t="n">
        <v>1</v>
      </c>
      <c r="D288" s="6" t="n">
        <v>5</v>
      </c>
      <c r="E288" s="9" t="n">
        <f aca="false">INDEX(Tickets!$O$2:$O$3818,MATCH(B288,Tickets!$A$2:$A$3818,0))</f>
        <v>1</v>
      </c>
      <c r="F288" s="9" t="n">
        <f aca="false">C288*E288</f>
        <v>1</v>
      </c>
      <c r="G288" s="9" t="n">
        <f aca="false">IF(AND(C288=1,ISNUMBER(D288)),1,0)*E288</f>
        <v>1</v>
      </c>
      <c r="H288" s="9" t="n">
        <f aca="false">IF(AND(G288=1,D288&gt;=Scenario!$B$24),1,0)</f>
        <v>1</v>
      </c>
    </row>
    <row r="289" customFormat="false" ht="15" hidden="false" customHeight="false" outlineLevel="0" collapsed="false">
      <c r="A289" s="6" t="s">
        <v>9219</v>
      </c>
      <c r="B289" s="6" t="s">
        <v>1292</v>
      </c>
      <c r="C289" s="6" t="n">
        <v>1</v>
      </c>
      <c r="D289" s="6" t="n">
        <v>5</v>
      </c>
      <c r="E289" s="9" t="n">
        <f aca="false">INDEX(Tickets!$O$2:$O$3818,MATCH(B289,Tickets!$A$2:$A$3818,0))</f>
        <v>1</v>
      </c>
      <c r="F289" s="9" t="n">
        <f aca="false">C289*E289</f>
        <v>1</v>
      </c>
      <c r="G289" s="9" t="n">
        <f aca="false">IF(AND(C289=1,ISNUMBER(D289)),1,0)*E289</f>
        <v>1</v>
      </c>
      <c r="H289" s="9" t="n">
        <f aca="false">IF(AND(G289=1,D289&gt;=Scenario!$B$24),1,0)</f>
        <v>1</v>
      </c>
    </row>
    <row r="290" customFormat="false" ht="15" hidden="false" customHeight="false" outlineLevel="0" collapsed="false">
      <c r="A290" s="6" t="s">
        <v>9220</v>
      </c>
      <c r="B290" s="6" t="s">
        <v>1294</v>
      </c>
      <c r="C290" s="6" t="n">
        <v>1</v>
      </c>
      <c r="D290" s="6" t="n">
        <v>5</v>
      </c>
      <c r="E290" s="9" t="n">
        <f aca="false">INDEX(Tickets!$O$2:$O$3818,MATCH(B290,Tickets!$A$2:$A$3818,0))</f>
        <v>1</v>
      </c>
      <c r="F290" s="9" t="n">
        <f aca="false">C290*E290</f>
        <v>1</v>
      </c>
      <c r="G290" s="9" t="n">
        <f aca="false">IF(AND(C290=1,ISNUMBER(D290)),1,0)*E290</f>
        <v>1</v>
      </c>
      <c r="H290" s="9" t="n">
        <f aca="false">IF(AND(G290=1,D290&gt;=Scenario!$B$24),1,0)</f>
        <v>1</v>
      </c>
    </row>
    <row r="291" customFormat="false" ht="15" hidden="false" customHeight="false" outlineLevel="0" collapsed="false">
      <c r="A291" s="6" t="s">
        <v>9221</v>
      </c>
      <c r="B291" s="6" t="s">
        <v>1296</v>
      </c>
      <c r="C291" s="6" t="n">
        <v>1</v>
      </c>
      <c r="D291" s="6" t="n">
        <v>4</v>
      </c>
      <c r="E291" s="9" t="n">
        <f aca="false">INDEX(Tickets!$O$2:$O$3818,MATCH(B291,Tickets!$A$2:$A$3818,0))</f>
        <v>1</v>
      </c>
      <c r="F291" s="9" t="n">
        <f aca="false">C291*E291</f>
        <v>1</v>
      </c>
      <c r="G291" s="9" t="n">
        <f aca="false">IF(AND(C291=1,ISNUMBER(D291)),1,0)*E291</f>
        <v>1</v>
      </c>
      <c r="H291" s="9" t="n">
        <f aca="false">IF(AND(G291=1,D291&gt;=Scenario!$B$24),1,0)</f>
        <v>1</v>
      </c>
    </row>
    <row r="292" customFormat="false" ht="15" hidden="false" customHeight="false" outlineLevel="0" collapsed="false">
      <c r="A292" s="6" t="s">
        <v>9222</v>
      </c>
      <c r="B292" s="6" t="s">
        <v>1300</v>
      </c>
      <c r="C292" s="6" t="n">
        <v>1</v>
      </c>
      <c r="D292" s="6" t="n">
        <v>4</v>
      </c>
      <c r="E292" s="9" t="n">
        <f aca="false">INDEX(Tickets!$O$2:$O$3818,MATCH(B292,Tickets!$A$2:$A$3818,0))</f>
        <v>1</v>
      </c>
      <c r="F292" s="9" t="n">
        <f aca="false">C292*E292</f>
        <v>1</v>
      </c>
      <c r="G292" s="9" t="n">
        <f aca="false">IF(AND(C292=1,ISNUMBER(D292)),1,0)*E292</f>
        <v>1</v>
      </c>
      <c r="H292" s="9" t="n">
        <f aca="false">IF(AND(G292=1,D292&gt;=Scenario!$B$24),1,0)</f>
        <v>1</v>
      </c>
    </row>
    <row r="293" customFormat="false" ht="15" hidden="false" customHeight="false" outlineLevel="0" collapsed="false">
      <c r="A293" s="6" t="s">
        <v>9223</v>
      </c>
      <c r="B293" s="6" t="s">
        <v>1304</v>
      </c>
      <c r="C293" s="6" t="n">
        <v>1</v>
      </c>
      <c r="D293" s="6" t="n">
        <v>4</v>
      </c>
      <c r="E293" s="9" t="n">
        <f aca="false">INDEX(Tickets!$O$2:$O$3818,MATCH(B293,Tickets!$A$2:$A$3818,0))</f>
        <v>1</v>
      </c>
      <c r="F293" s="9" t="n">
        <f aca="false">C293*E293</f>
        <v>1</v>
      </c>
      <c r="G293" s="9" t="n">
        <f aca="false">IF(AND(C293=1,ISNUMBER(D293)),1,0)*E293</f>
        <v>1</v>
      </c>
      <c r="H293" s="9" t="n">
        <f aca="false">IF(AND(G293=1,D293&gt;=Scenario!$B$24),1,0)</f>
        <v>1</v>
      </c>
    </row>
    <row r="294" customFormat="false" ht="15" hidden="false" customHeight="false" outlineLevel="0" collapsed="false">
      <c r="A294" s="6" t="s">
        <v>9224</v>
      </c>
      <c r="B294" s="6" t="s">
        <v>1306</v>
      </c>
      <c r="C294" s="6" t="n">
        <v>1</v>
      </c>
      <c r="E294" s="9" t="n">
        <f aca="false">INDEX(Tickets!$O$2:$O$3818,MATCH(B294,Tickets!$A$2:$A$3818,0))</f>
        <v>1</v>
      </c>
      <c r="F294" s="9" t="n">
        <f aca="false">C294*E294</f>
        <v>1</v>
      </c>
      <c r="G294" s="9" t="n">
        <f aca="false">IF(AND(C294=1,ISNUMBER(D294)),1,0)*E294</f>
        <v>0</v>
      </c>
      <c r="H294" s="9" t="n">
        <f aca="false">IF(AND(G294=1,D294&gt;=Scenario!$B$24),1,0)</f>
        <v>0</v>
      </c>
    </row>
    <row r="295" customFormat="false" ht="15" hidden="false" customHeight="false" outlineLevel="0" collapsed="false">
      <c r="A295" s="6" t="s">
        <v>9225</v>
      </c>
      <c r="B295" s="6" t="s">
        <v>1312</v>
      </c>
      <c r="C295" s="6" t="n">
        <v>1</v>
      </c>
      <c r="D295" s="6" t="n">
        <v>4</v>
      </c>
      <c r="E295" s="9" t="n">
        <f aca="false">INDEX(Tickets!$O$2:$O$3818,MATCH(B295,Tickets!$A$2:$A$3818,0))</f>
        <v>1</v>
      </c>
      <c r="F295" s="9" t="n">
        <f aca="false">C295*E295</f>
        <v>1</v>
      </c>
      <c r="G295" s="9" t="n">
        <f aca="false">IF(AND(C295=1,ISNUMBER(D295)),1,0)*E295</f>
        <v>1</v>
      </c>
      <c r="H295" s="9" t="n">
        <f aca="false">IF(AND(G295=1,D295&gt;=Scenario!$B$24),1,0)</f>
        <v>1</v>
      </c>
    </row>
    <row r="296" customFormat="false" ht="15" hidden="false" customHeight="false" outlineLevel="0" collapsed="false">
      <c r="A296" s="6" t="s">
        <v>9226</v>
      </c>
      <c r="B296" s="6" t="s">
        <v>1320</v>
      </c>
      <c r="C296" s="6" t="n">
        <v>1</v>
      </c>
      <c r="E296" s="9" t="n">
        <f aca="false">INDEX(Tickets!$O$2:$O$3818,MATCH(B296,Tickets!$A$2:$A$3818,0))</f>
        <v>1</v>
      </c>
      <c r="F296" s="9" t="n">
        <f aca="false">C296*E296</f>
        <v>1</v>
      </c>
      <c r="G296" s="9" t="n">
        <f aca="false">IF(AND(C296=1,ISNUMBER(D296)),1,0)*E296</f>
        <v>0</v>
      </c>
      <c r="H296" s="9" t="n">
        <f aca="false">IF(AND(G296=1,D296&gt;=Scenario!$B$24),1,0)</f>
        <v>0</v>
      </c>
    </row>
    <row r="297" customFormat="false" ht="15" hidden="false" customHeight="false" outlineLevel="0" collapsed="false">
      <c r="A297" s="6" t="s">
        <v>9227</v>
      </c>
      <c r="B297" s="6" t="s">
        <v>1324</v>
      </c>
      <c r="C297" s="6" t="n">
        <v>1</v>
      </c>
      <c r="D297" s="6" t="n">
        <v>4</v>
      </c>
      <c r="E297" s="9" t="n">
        <f aca="false">INDEX(Tickets!$O$2:$O$3818,MATCH(B297,Tickets!$A$2:$A$3818,0))</f>
        <v>1</v>
      </c>
      <c r="F297" s="9" t="n">
        <f aca="false">C297*E297</f>
        <v>1</v>
      </c>
      <c r="G297" s="9" t="n">
        <f aca="false">IF(AND(C297=1,ISNUMBER(D297)),1,0)*E297</f>
        <v>1</v>
      </c>
      <c r="H297" s="9" t="n">
        <f aca="false">IF(AND(G297=1,D297&gt;=Scenario!$B$24),1,0)</f>
        <v>1</v>
      </c>
    </row>
    <row r="298" customFormat="false" ht="15" hidden="false" customHeight="false" outlineLevel="0" collapsed="false">
      <c r="A298" s="6" t="s">
        <v>9228</v>
      </c>
      <c r="B298" s="6" t="s">
        <v>1326</v>
      </c>
      <c r="C298" s="6" t="n">
        <v>1</v>
      </c>
      <c r="D298" s="6" t="n">
        <v>4</v>
      </c>
      <c r="E298" s="9" t="n">
        <f aca="false">INDEX(Tickets!$O$2:$O$3818,MATCH(B298,Tickets!$A$2:$A$3818,0))</f>
        <v>1</v>
      </c>
      <c r="F298" s="9" t="n">
        <f aca="false">C298*E298</f>
        <v>1</v>
      </c>
      <c r="G298" s="9" t="n">
        <f aca="false">IF(AND(C298=1,ISNUMBER(D298)),1,0)*E298</f>
        <v>1</v>
      </c>
      <c r="H298" s="9" t="n">
        <f aca="false">IF(AND(G298=1,D298&gt;=Scenario!$B$24),1,0)</f>
        <v>1</v>
      </c>
    </row>
    <row r="299" customFormat="false" ht="15" hidden="false" customHeight="false" outlineLevel="0" collapsed="false">
      <c r="A299" s="6" t="s">
        <v>9229</v>
      </c>
      <c r="B299" s="6" t="s">
        <v>1328</v>
      </c>
      <c r="C299" s="6" t="n">
        <v>1</v>
      </c>
      <c r="E299" s="9" t="n">
        <f aca="false">INDEX(Tickets!$O$2:$O$3818,MATCH(B299,Tickets!$A$2:$A$3818,0))</f>
        <v>1</v>
      </c>
      <c r="F299" s="9" t="n">
        <f aca="false">C299*E299</f>
        <v>1</v>
      </c>
      <c r="G299" s="9" t="n">
        <f aca="false">IF(AND(C299=1,ISNUMBER(D299)),1,0)*E299</f>
        <v>0</v>
      </c>
      <c r="H299" s="9" t="n">
        <f aca="false">IF(AND(G299=1,D299&gt;=Scenario!$B$24),1,0)</f>
        <v>0</v>
      </c>
    </row>
    <row r="300" customFormat="false" ht="15" hidden="false" customHeight="false" outlineLevel="0" collapsed="false">
      <c r="A300" s="6" t="s">
        <v>9230</v>
      </c>
      <c r="B300" s="6" t="s">
        <v>1330</v>
      </c>
      <c r="C300" s="6" t="n">
        <v>1</v>
      </c>
      <c r="D300" s="6" t="n">
        <v>5</v>
      </c>
      <c r="E300" s="9" t="n">
        <f aca="false">INDEX(Tickets!$O$2:$O$3818,MATCH(B300,Tickets!$A$2:$A$3818,0))</f>
        <v>1</v>
      </c>
      <c r="F300" s="9" t="n">
        <f aca="false">C300*E300</f>
        <v>1</v>
      </c>
      <c r="G300" s="9" t="n">
        <f aca="false">IF(AND(C300=1,ISNUMBER(D300)),1,0)*E300</f>
        <v>1</v>
      </c>
      <c r="H300" s="9" t="n">
        <f aca="false">IF(AND(G300=1,D300&gt;=Scenario!$B$24),1,0)</f>
        <v>1</v>
      </c>
    </row>
    <row r="301" customFormat="false" ht="15" hidden="false" customHeight="false" outlineLevel="0" collapsed="false">
      <c r="A301" s="6" t="s">
        <v>9231</v>
      </c>
      <c r="B301" s="6" t="s">
        <v>1336</v>
      </c>
      <c r="C301" s="6" t="n">
        <v>1</v>
      </c>
      <c r="E301" s="9" t="n">
        <f aca="false">INDEX(Tickets!$O$2:$O$3818,MATCH(B301,Tickets!$A$2:$A$3818,0))</f>
        <v>1</v>
      </c>
      <c r="F301" s="9" t="n">
        <f aca="false">C301*E301</f>
        <v>1</v>
      </c>
      <c r="G301" s="9" t="n">
        <f aca="false">IF(AND(C301=1,ISNUMBER(D301)),1,0)*E301</f>
        <v>0</v>
      </c>
      <c r="H301" s="9" t="n">
        <f aca="false">IF(AND(G301=1,D301&gt;=Scenario!$B$24),1,0)</f>
        <v>0</v>
      </c>
    </row>
    <row r="302" customFormat="false" ht="15" hidden="false" customHeight="false" outlineLevel="0" collapsed="false">
      <c r="A302" s="6" t="s">
        <v>9232</v>
      </c>
      <c r="B302" s="6" t="s">
        <v>1344</v>
      </c>
      <c r="C302" s="6" t="n">
        <v>1</v>
      </c>
      <c r="D302" s="6" t="n">
        <v>4</v>
      </c>
      <c r="E302" s="9" t="n">
        <f aca="false">INDEX(Tickets!$O$2:$O$3818,MATCH(B302,Tickets!$A$2:$A$3818,0))</f>
        <v>1</v>
      </c>
      <c r="F302" s="9" t="n">
        <f aca="false">C302*E302</f>
        <v>1</v>
      </c>
      <c r="G302" s="9" t="n">
        <f aca="false">IF(AND(C302=1,ISNUMBER(D302)),1,0)*E302</f>
        <v>1</v>
      </c>
      <c r="H302" s="9" t="n">
        <f aca="false">IF(AND(G302=1,D302&gt;=Scenario!$B$24),1,0)</f>
        <v>1</v>
      </c>
    </row>
    <row r="303" customFormat="false" ht="15" hidden="false" customHeight="false" outlineLevel="0" collapsed="false">
      <c r="A303" s="6" t="s">
        <v>9233</v>
      </c>
      <c r="B303" s="6" t="s">
        <v>1346</v>
      </c>
      <c r="C303" s="6" t="n">
        <v>1</v>
      </c>
      <c r="E303" s="9" t="n">
        <f aca="false">INDEX(Tickets!$O$2:$O$3818,MATCH(B303,Tickets!$A$2:$A$3818,0))</f>
        <v>1</v>
      </c>
      <c r="F303" s="9" t="n">
        <f aca="false">C303*E303</f>
        <v>1</v>
      </c>
      <c r="G303" s="9" t="n">
        <f aca="false">IF(AND(C303=1,ISNUMBER(D303)),1,0)*E303</f>
        <v>0</v>
      </c>
      <c r="H303" s="9" t="n">
        <f aca="false">IF(AND(G303=1,D303&gt;=Scenario!$B$24),1,0)</f>
        <v>0</v>
      </c>
    </row>
    <row r="304" customFormat="false" ht="15" hidden="false" customHeight="false" outlineLevel="0" collapsed="false">
      <c r="A304" s="6" t="s">
        <v>9234</v>
      </c>
      <c r="B304" s="6" t="s">
        <v>1348</v>
      </c>
      <c r="C304" s="6" t="n">
        <v>1</v>
      </c>
      <c r="D304" s="6" t="n">
        <v>5</v>
      </c>
      <c r="E304" s="9" t="n">
        <f aca="false">INDEX(Tickets!$O$2:$O$3818,MATCH(B304,Tickets!$A$2:$A$3818,0))</f>
        <v>1</v>
      </c>
      <c r="F304" s="9" t="n">
        <f aca="false">C304*E304</f>
        <v>1</v>
      </c>
      <c r="G304" s="9" t="n">
        <f aca="false">IF(AND(C304=1,ISNUMBER(D304)),1,0)*E304</f>
        <v>1</v>
      </c>
      <c r="H304" s="9" t="n">
        <f aca="false">IF(AND(G304=1,D304&gt;=Scenario!$B$24),1,0)</f>
        <v>1</v>
      </c>
    </row>
    <row r="305" customFormat="false" ht="15" hidden="false" customHeight="false" outlineLevel="0" collapsed="false">
      <c r="A305" s="6" t="s">
        <v>9235</v>
      </c>
      <c r="B305" s="6" t="s">
        <v>1356</v>
      </c>
      <c r="C305" s="6" t="n">
        <v>1</v>
      </c>
      <c r="E305" s="9" t="n">
        <f aca="false">INDEX(Tickets!$O$2:$O$3818,MATCH(B305,Tickets!$A$2:$A$3818,0))</f>
        <v>1</v>
      </c>
      <c r="F305" s="9" t="n">
        <f aca="false">C305*E305</f>
        <v>1</v>
      </c>
      <c r="G305" s="9" t="n">
        <f aca="false">IF(AND(C305=1,ISNUMBER(D305)),1,0)*E305</f>
        <v>0</v>
      </c>
      <c r="H305" s="9" t="n">
        <f aca="false">IF(AND(G305=1,D305&gt;=Scenario!$B$24),1,0)</f>
        <v>0</v>
      </c>
    </row>
    <row r="306" customFormat="false" ht="15" hidden="false" customHeight="false" outlineLevel="0" collapsed="false">
      <c r="A306" s="6" t="s">
        <v>9236</v>
      </c>
      <c r="B306" s="6" t="s">
        <v>1358</v>
      </c>
      <c r="C306" s="6" t="n">
        <v>1</v>
      </c>
      <c r="D306" s="6" t="n">
        <v>4</v>
      </c>
      <c r="E306" s="9" t="n">
        <f aca="false">INDEX(Tickets!$O$2:$O$3818,MATCH(B306,Tickets!$A$2:$A$3818,0))</f>
        <v>1</v>
      </c>
      <c r="F306" s="9" t="n">
        <f aca="false">C306*E306</f>
        <v>1</v>
      </c>
      <c r="G306" s="9" t="n">
        <f aca="false">IF(AND(C306=1,ISNUMBER(D306)),1,0)*E306</f>
        <v>1</v>
      </c>
      <c r="H306" s="9" t="n">
        <f aca="false">IF(AND(G306=1,D306&gt;=Scenario!$B$24),1,0)</f>
        <v>1</v>
      </c>
    </row>
    <row r="307" customFormat="false" ht="15" hidden="false" customHeight="false" outlineLevel="0" collapsed="false">
      <c r="A307" s="6" t="s">
        <v>9237</v>
      </c>
      <c r="B307" s="6" t="s">
        <v>1364</v>
      </c>
      <c r="C307" s="6" t="n">
        <v>1</v>
      </c>
      <c r="E307" s="9" t="n">
        <f aca="false">INDEX(Tickets!$O$2:$O$3818,MATCH(B307,Tickets!$A$2:$A$3818,0))</f>
        <v>1</v>
      </c>
      <c r="F307" s="9" t="n">
        <f aca="false">C307*E307</f>
        <v>1</v>
      </c>
      <c r="G307" s="9" t="n">
        <f aca="false">IF(AND(C307=1,ISNUMBER(D307)),1,0)*E307</f>
        <v>0</v>
      </c>
      <c r="H307" s="9" t="n">
        <f aca="false">IF(AND(G307=1,D307&gt;=Scenario!$B$24),1,0)</f>
        <v>0</v>
      </c>
    </row>
    <row r="308" customFormat="false" ht="15" hidden="false" customHeight="false" outlineLevel="0" collapsed="false">
      <c r="A308" s="6" t="s">
        <v>9238</v>
      </c>
      <c r="B308" s="6" t="s">
        <v>1376</v>
      </c>
      <c r="C308" s="6" t="n">
        <v>1</v>
      </c>
      <c r="E308" s="9" t="n">
        <f aca="false">INDEX(Tickets!$O$2:$O$3818,MATCH(B308,Tickets!$A$2:$A$3818,0))</f>
        <v>1</v>
      </c>
      <c r="F308" s="9" t="n">
        <f aca="false">C308*E308</f>
        <v>1</v>
      </c>
      <c r="G308" s="9" t="n">
        <f aca="false">IF(AND(C308=1,ISNUMBER(D308)),1,0)*E308</f>
        <v>0</v>
      </c>
      <c r="H308" s="9" t="n">
        <f aca="false">IF(AND(G308=1,D308&gt;=Scenario!$B$24),1,0)</f>
        <v>0</v>
      </c>
    </row>
    <row r="309" customFormat="false" ht="15" hidden="false" customHeight="false" outlineLevel="0" collapsed="false">
      <c r="A309" s="6" t="s">
        <v>9239</v>
      </c>
      <c r="B309" s="6" t="s">
        <v>1378</v>
      </c>
      <c r="C309" s="6" t="n">
        <v>1</v>
      </c>
      <c r="E309" s="9" t="n">
        <f aca="false">INDEX(Tickets!$O$2:$O$3818,MATCH(B309,Tickets!$A$2:$A$3818,0))</f>
        <v>1</v>
      </c>
      <c r="F309" s="9" t="n">
        <f aca="false">C309*E309</f>
        <v>1</v>
      </c>
      <c r="G309" s="9" t="n">
        <f aca="false">IF(AND(C309=1,ISNUMBER(D309)),1,0)*E309</f>
        <v>0</v>
      </c>
      <c r="H309" s="9" t="n">
        <f aca="false">IF(AND(G309=1,D309&gt;=Scenario!$B$24),1,0)</f>
        <v>0</v>
      </c>
    </row>
    <row r="310" customFormat="false" ht="15" hidden="false" customHeight="false" outlineLevel="0" collapsed="false">
      <c r="A310" s="6" t="s">
        <v>9240</v>
      </c>
      <c r="B310" s="6" t="s">
        <v>1380</v>
      </c>
      <c r="C310" s="6" t="n">
        <v>1</v>
      </c>
      <c r="D310" s="6" t="n">
        <v>5</v>
      </c>
      <c r="E310" s="9" t="n">
        <f aca="false">INDEX(Tickets!$O$2:$O$3818,MATCH(B310,Tickets!$A$2:$A$3818,0))</f>
        <v>1</v>
      </c>
      <c r="F310" s="9" t="n">
        <f aca="false">C310*E310</f>
        <v>1</v>
      </c>
      <c r="G310" s="9" t="n">
        <f aca="false">IF(AND(C310=1,ISNUMBER(D310)),1,0)*E310</f>
        <v>1</v>
      </c>
      <c r="H310" s="9" t="n">
        <f aca="false">IF(AND(G310=1,D310&gt;=Scenario!$B$24),1,0)</f>
        <v>1</v>
      </c>
    </row>
    <row r="311" customFormat="false" ht="15" hidden="false" customHeight="false" outlineLevel="0" collapsed="false">
      <c r="A311" s="6" t="s">
        <v>9241</v>
      </c>
      <c r="B311" s="6" t="s">
        <v>1382</v>
      </c>
      <c r="C311" s="6" t="n">
        <v>1</v>
      </c>
      <c r="E311" s="9" t="n">
        <f aca="false">INDEX(Tickets!$O$2:$O$3818,MATCH(B311,Tickets!$A$2:$A$3818,0))</f>
        <v>1</v>
      </c>
      <c r="F311" s="9" t="n">
        <f aca="false">C311*E311</f>
        <v>1</v>
      </c>
      <c r="G311" s="9" t="n">
        <f aca="false">IF(AND(C311=1,ISNUMBER(D311)),1,0)*E311</f>
        <v>0</v>
      </c>
      <c r="H311" s="9" t="n">
        <f aca="false">IF(AND(G311=1,D311&gt;=Scenario!$B$24),1,0)</f>
        <v>0</v>
      </c>
    </row>
    <row r="312" customFormat="false" ht="15" hidden="false" customHeight="false" outlineLevel="0" collapsed="false">
      <c r="A312" s="6" t="s">
        <v>9242</v>
      </c>
      <c r="B312" s="6" t="s">
        <v>1388</v>
      </c>
      <c r="C312" s="6" t="n">
        <v>1</v>
      </c>
      <c r="D312" s="6" t="n">
        <v>4</v>
      </c>
      <c r="E312" s="9" t="n">
        <f aca="false">INDEX(Tickets!$O$2:$O$3818,MATCH(B312,Tickets!$A$2:$A$3818,0))</f>
        <v>1</v>
      </c>
      <c r="F312" s="9" t="n">
        <f aca="false">C312*E312</f>
        <v>1</v>
      </c>
      <c r="G312" s="9" t="n">
        <f aca="false">IF(AND(C312=1,ISNUMBER(D312)),1,0)*E312</f>
        <v>1</v>
      </c>
      <c r="H312" s="9" t="n">
        <f aca="false">IF(AND(G312=1,D312&gt;=Scenario!$B$24),1,0)</f>
        <v>1</v>
      </c>
    </row>
    <row r="313" customFormat="false" ht="15" hidden="false" customHeight="false" outlineLevel="0" collapsed="false">
      <c r="A313" s="6" t="s">
        <v>9243</v>
      </c>
      <c r="B313" s="6" t="s">
        <v>1390</v>
      </c>
      <c r="C313" s="6" t="n">
        <v>1</v>
      </c>
      <c r="E313" s="9" t="n">
        <f aca="false">INDEX(Tickets!$O$2:$O$3818,MATCH(B313,Tickets!$A$2:$A$3818,0))</f>
        <v>1</v>
      </c>
      <c r="F313" s="9" t="n">
        <f aca="false">C313*E313</f>
        <v>1</v>
      </c>
      <c r="G313" s="9" t="n">
        <f aca="false">IF(AND(C313=1,ISNUMBER(D313)),1,0)*E313</f>
        <v>0</v>
      </c>
      <c r="H313" s="9" t="n">
        <f aca="false">IF(AND(G313=1,D313&gt;=Scenario!$B$24),1,0)</f>
        <v>0</v>
      </c>
    </row>
    <row r="314" customFormat="false" ht="15" hidden="false" customHeight="false" outlineLevel="0" collapsed="false">
      <c r="A314" s="6" t="s">
        <v>9244</v>
      </c>
      <c r="B314" s="6" t="s">
        <v>1400</v>
      </c>
      <c r="C314" s="6" t="n">
        <v>1</v>
      </c>
      <c r="E314" s="9" t="n">
        <f aca="false">INDEX(Tickets!$O$2:$O$3818,MATCH(B314,Tickets!$A$2:$A$3818,0))</f>
        <v>1</v>
      </c>
      <c r="F314" s="9" t="n">
        <f aca="false">C314*E314</f>
        <v>1</v>
      </c>
      <c r="G314" s="9" t="n">
        <f aca="false">IF(AND(C314=1,ISNUMBER(D314)),1,0)*E314</f>
        <v>0</v>
      </c>
      <c r="H314" s="9" t="n">
        <f aca="false">IF(AND(G314=1,D314&gt;=Scenario!$B$24),1,0)</f>
        <v>0</v>
      </c>
    </row>
    <row r="315" customFormat="false" ht="15" hidden="false" customHeight="false" outlineLevel="0" collapsed="false">
      <c r="A315" s="6" t="s">
        <v>9245</v>
      </c>
      <c r="B315" s="6" t="s">
        <v>1402</v>
      </c>
      <c r="C315" s="6" t="n">
        <v>1</v>
      </c>
      <c r="D315" s="6" t="n">
        <v>4</v>
      </c>
      <c r="E315" s="9" t="n">
        <f aca="false">INDEX(Tickets!$O$2:$O$3818,MATCH(B315,Tickets!$A$2:$A$3818,0))</f>
        <v>1</v>
      </c>
      <c r="F315" s="9" t="n">
        <f aca="false">C315*E315</f>
        <v>1</v>
      </c>
      <c r="G315" s="9" t="n">
        <f aca="false">IF(AND(C315=1,ISNUMBER(D315)),1,0)*E315</f>
        <v>1</v>
      </c>
      <c r="H315" s="9" t="n">
        <f aca="false">IF(AND(G315=1,D315&gt;=Scenario!$B$24),1,0)</f>
        <v>1</v>
      </c>
    </row>
    <row r="316" customFormat="false" ht="15" hidden="false" customHeight="false" outlineLevel="0" collapsed="false">
      <c r="A316" s="6" t="s">
        <v>9246</v>
      </c>
      <c r="B316" s="6" t="s">
        <v>1404</v>
      </c>
      <c r="C316" s="6" t="n">
        <v>1</v>
      </c>
      <c r="D316" s="6" t="n">
        <v>3</v>
      </c>
      <c r="E316" s="9" t="n">
        <f aca="false">INDEX(Tickets!$O$2:$O$3818,MATCH(B316,Tickets!$A$2:$A$3818,0))</f>
        <v>1</v>
      </c>
      <c r="F316" s="9" t="n">
        <f aca="false">C316*E316</f>
        <v>1</v>
      </c>
      <c r="G316" s="9" t="n">
        <f aca="false">IF(AND(C316=1,ISNUMBER(D316)),1,0)*E316</f>
        <v>1</v>
      </c>
      <c r="H316" s="9" t="n">
        <f aca="false">IF(AND(G316=1,D316&gt;=Scenario!$B$24),1,0)</f>
        <v>0</v>
      </c>
    </row>
    <row r="317" customFormat="false" ht="15" hidden="false" customHeight="false" outlineLevel="0" collapsed="false">
      <c r="A317" s="6" t="s">
        <v>9247</v>
      </c>
      <c r="B317" s="6" t="s">
        <v>1406</v>
      </c>
      <c r="C317" s="6" t="n">
        <v>1</v>
      </c>
      <c r="D317" s="6" t="n">
        <v>4</v>
      </c>
      <c r="E317" s="9" t="n">
        <f aca="false">INDEX(Tickets!$O$2:$O$3818,MATCH(B317,Tickets!$A$2:$A$3818,0))</f>
        <v>1</v>
      </c>
      <c r="F317" s="9" t="n">
        <f aca="false">C317*E317</f>
        <v>1</v>
      </c>
      <c r="G317" s="9" t="n">
        <f aca="false">IF(AND(C317=1,ISNUMBER(D317)),1,0)*E317</f>
        <v>1</v>
      </c>
      <c r="H317" s="9" t="n">
        <f aca="false">IF(AND(G317=1,D317&gt;=Scenario!$B$24),1,0)</f>
        <v>1</v>
      </c>
    </row>
    <row r="318" customFormat="false" ht="15" hidden="false" customHeight="false" outlineLevel="0" collapsed="false">
      <c r="A318" s="6" t="s">
        <v>9248</v>
      </c>
      <c r="B318" s="6" t="s">
        <v>1410</v>
      </c>
      <c r="C318" s="6" t="n">
        <v>1</v>
      </c>
      <c r="E318" s="9" t="n">
        <f aca="false">INDEX(Tickets!$O$2:$O$3818,MATCH(B318,Tickets!$A$2:$A$3818,0))</f>
        <v>1</v>
      </c>
      <c r="F318" s="9" t="n">
        <f aca="false">C318*E318</f>
        <v>1</v>
      </c>
      <c r="G318" s="9" t="n">
        <f aca="false">IF(AND(C318=1,ISNUMBER(D318)),1,0)*E318</f>
        <v>0</v>
      </c>
      <c r="H318" s="9" t="n">
        <f aca="false">IF(AND(G318=1,D318&gt;=Scenario!$B$24),1,0)</f>
        <v>0</v>
      </c>
    </row>
    <row r="319" customFormat="false" ht="15" hidden="false" customHeight="false" outlineLevel="0" collapsed="false">
      <c r="A319" s="6" t="s">
        <v>9249</v>
      </c>
      <c r="B319" s="6" t="s">
        <v>1412</v>
      </c>
      <c r="C319" s="6" t="n">
        <v>1</v>
      </c>
      <c r="E319" s="9" t="n">
        <f aca="false">INDEX(Tickets!$O$2:$O$3818,MATCH(B319,Tickets!$A$2:$A$3818,0))</f>
        <v>1</v>
      </c>
      <c r="F319" s="9" t="n">
        <f aca="false">C319*E319</f>
        <v>1</v>
      </c>
      <c r="G319" s="9" t="n">
        <f aca="false">IF(AND(C319=1,ISNUMBER(D319)),1,0)*E319</f>
        <v>0</v>
      </c>
      <c r="H319" s="9" t="n">
        <f aca="false">IF(AND(G319=1,D319&gt;=Scenario!$B$24),1,0)</f>
        <v>0</v>
      </c>
    </row>
    <row r="320" customFormat="false" ht="15" hidden="false" customHeight="false" outlineLevel="0" collapsed="false">
      <c r="A320" s="6" t="s">
        <v>9250</v>
      </c>
      <c r="B320" s="6" t="s">
        <v>1414</v>
      </c>
      <c r="C320" s="6" t="n">
        <v>1</v>
      </c>
      <c r="E320" s="9" t="n">
        <f aca="false">INDEX(Tickets!$O$2:$O$3818,MATCH(B320,Tickets!$A$2:$A$3818,0))</f>
        <v>1</v>
      </c>
      <c r="F320" s="9" t="n">
        <f aca="false">C320*E320</f>
        <v>1</v>
      </c>
      <c r="G320" s="9" t="n">
        <f aca="false">IF(AND(C320=1,ISNUMBER(D320)),1,0)*E320</f>
        <v>0</v>
      </c>
      <c r="H320" s="9" t="n">
        <f aca="false">IF(AND(G320=1,D320&gt;=Scenario!$B$24),1,0)</f>
        <v>0</v>
      </c>
    </row>
    <row r="321" customFormat="false" ht="15" hidden="false" customHeight="false" outlineLevel="0" collapsed="false">
      <c r="A321" s="6" t="s">
        <v>9251</v>
      </c>
      <c r="B321" s="6" t="s">
        <v>1416</v>
      </c>
      <c r="C321" s="6" t="n">
        <v>1</v>
      </c>
      <c r="E321" s="9" t="n">
        <f aca="false">INDEX(Tickets!$O$2:$O$3818,MATCH(B321,Tickets!$A$2:$A$3818,0))</f>
        <v>1</v>
      </c>
      <c r="F321" s="9" t="n">
        <f aca="false">C321*E321</f>
        <v>1</v>
      </c>
      <c r="G321" s="9" t="n">
        <f aca="false">IF(AND(C321=1,ISNUMBER(D321)),1,0)*E321</f>
        <v>0</v>
      </c>
      <c r="H321" s="9" t="n">
        <f aca="false">IF(AND(G321=1,D321&gt;=Scenario!$B$24),1,0)</f>
        <v>0</v>
      </c>
    </row>
    <row r="322" customFormat="false" ht="15" hidden="false" customHeight="false" outlineLevel="0" collapsed="false">
      <c r="A322" s="6" t="s">
        <v>9252</v>
      </c>
      <c r="B322" s="6" t="s">
        <v>1418</v>
      </c>
      <c r="C322" s="6" t="n">
        <v>1</v>
      </c>
      <c r="D322" s="6" t="n">
        <v>4</v>
      </c>
      <c r="E322" s="9" t="n">
        <f aca="false">INDEX(Tickets!$O$2:$O$3818,MATCH(B322,Tickets!$A$2:$A$3818,0))</f>
        <v>1</v>
      </c>
      <c r="F322" s="9" t="n">
        <f aca="false">C322*E322</f>
        <v>1</v>
      </c>
      <c r="G322" s="9" t="n">
        <f aca="false">IF(AND(C322=1,ISNUMBER(D322)),1,0)*E322</f>
        <v>1</v>
      </c>
      <c r="H322" s="9" t="n">
        <f aca="false">IF(AND(G322=1,D322&gt;=Scenario!$B$24),1,0)</f>
        <v>1</v>
      </c>
    </row>
    <row r="323" customFormat="false" ht="15" hidden="false" customHeight="false" outlineLevel="0" collapsed="false">
      <c r="A323" s="6" t="s">
        <v>9253</v>
      </c>
      <c r="B323" s="6" t="s">
        <v>1420</v>
      </c>
      <c r="C323" s="6" t="n">
        <v>1</v>
      </c>
      <c r="E323" s="9" t="n">
        <f aca="false">INDEX(Tickets!$O$2:$O$3818,MATCH(B323,Tickets!$A$2:$A$3818,0))</f>
        <v>1</v>
      </c>
      <c r="F323" s="9" t="n">
        <f aca="false">C323*E323</f>
        <v>1</v>
      </c>
      <c r="G323" s="9" t="n">
        <f aca="false">IF(AND(C323=1,ISNUMBER(D323)),1,0)*E323</f>
        <v>0</v>
      </c>
      <c r="H323" s="9" t="n">
        <f aca="false">IF(AND(G323=1,D323&gt;=Scenario!$B$24),1,0)</f>
        <v>0</v>
      </c>
    </row>
    <row r="324" customFormat="false" ht="15" hidden="false" customHeight="false" outlineLevel="0" collapsed="false">
      <c r="A324" s="6" t="s">
        <v>9254</v>
      </c>
      <c r="B324" s="6" t="s">
        <v>1422</v>
      </c>
      <c r="C324" s="6" t="n">
        <v>1</v>
      </c>
      <c r="E324" s="9" t="n">
        <f aca="false">INDEX(Tickets!$O$2:$O$3818,MATCH(B324,Tickets!$A$2:$A$3818,0))</f>
        <v>1</v>
      </c>
      <c r="F324" s="9" t="n">
        <f aca="false">C324*E324</f>
        <v>1</v>
      </c>
      <c r="G324" s="9" t="n">
        <f aca="false">IF(AND(C324=1,ISNUMBER(D324)),1,0)*E324</f>
        <v>0</v>
      </c>
      <c r="H324" s="9" t="n">
        <f aca="false">IF(AND(G324=1,D324&gt;=Scenario!$B$24),1,0)</f>
        <v>0</v>
      </c>
    </row>
    <row r="325" customFormat="false" ht="15" hidden="false" customHeight="false" outlineLevel="0" collapsed="false">
      <c r="A325" s="6" t="s">
        <v>9255</v>
      </c>
      <c r="B325" s="6" t="s">
        <v>1430</v>
      </c>
      <c r="C325" s="6" t="n">
        <v>1</v>
      </c>
      <c r="D325" s="6" t="n">
        <v>4</v>
      </c>
      <c r="E325" s="9" t="n">
        <f aca="false">INDEX(Tickets!$O$2:$O$3818,MATCH(B325,Tickets!$A$2:$A$3818,0))</f>
        <v>1</v>
      </c>
      <c r="F325" s="9" t="n">
        <f aca="false">C325*E325</f>
        <v>1</v>
      </c>
      <c r="G325" s="9" t="n">
        <f aca="false">IF(AND(C325=1,ISNUMBER(D325)),1,0)*E325</f>
        <v>1</v>
      </c>
      <c r="H325" s="9" t="n">
        <f aca="false">IF(AND(G325=1,D325&gt;=Scenario!$B$24),1,0)</f>
        <v>1</v>
      </c>
    </row>
    <row r="326" customFormat="false" ht="15" hidden="false" customHeight="false" outlineLevel="0" collapsed="false">
      <c r="A326" s="6" t="s">
        <v>9256</v>
      </c>
      <c r="B326" s="6" t="s">
        <v>1432</v>
      </c>
      <c r="C326" s="6" t="n">
        <v>1</v>
      </c>
      <c r="E326" s="9" t="n">
        <f aca="false">INDEX(Tickets!$O$2:$O$3818,MATCH(B326,Tickets!$A$2:$A$3818,0))</f>
        <v>1</v>
      </c>
      <c r="F326" s="9" t="n">
        <f aca="false">C326*E326</f>
        <v>1</v>
      </c>
      <c r="G326" s="9" t="n">
        <f aca="false">IF(AND(C326=1,ISNUMBER(D326)),1,0)*E326</f>
        <v>0</v>
      </c>
      <c r="H326" s="9" t="n">
        <f aca="false">IF(AND(G326=1,D326&gt;=Scenario!$B$24),1,0)</f>
        <v>0</v>
      </c>
    </row>
    <row r="327" customFormat="false" ht="15" hidden="false" customHeight="false" outlineLevel="0" collapsed="false">
      <c r="A327" s="6" t="s">
        <v>9257</v>
      </c>
      <c r="B327" s="6" t="s">
        <v>1434</v>
      </c>
      <c r="C327" s="6" t="n">
        <v>1</v>
      </c>
      <c r="D327" s="6" t="n">
        <v>5</v>
      </c>
      <c r="E327" s="9" t="n">
        <f aca="false">INDEX(Tickets!$O$2:$O$3818,MATCH(B327,Tickets!$A$2:$A$3818,0))</f>
        <v>1</v>
      </c>
      <c r="F327" s="9" t="n">
        <f aca="false">C327*E327</f>
        <v>1</v>
      </c>
      <c r="G327" s="9" t="n">
        <f aca="false">IF(AND(C327=1,ISNUMBER(D327)),1,0)*E327</f>
        <v>1</v>
      </c>
      <c r="H327" s="9" t="n">
        <f aca="false">IF(AND(G327=1,D327&gt;=Scenario!$B$24),1,0)</f>
        <v>1</v>
      </c>
    </row>
    <row r="328" customFormat="false" ht="15" hidden="false" customHeight="false" outlineLevel="0" collapsed="false">
      <c r="A328" s="6" t="s">
        <v>9258</v>
      </c>
      <c r="B328" s="6" t="s">
        <v>1436</v>
      </c>
      <c r="C328" s="6" t="n">
        <v>1</v>
      </c>
      <c r="E328" s="9" t="n">
        <f aca="false">INDEX(Tickets!$O$2:$O$3818,MATCH(B328,Tickets!$A$2:$A$3818,0))</f>
        <v>1</v>
      </c>
      <c r="F328" s="9" t="n">
        <f aca="false">C328*E328</f>
        <v>1</v>
      </c>
      <c r="G328" s="9" t="n">
        <f aca="false">IF(AND(C328=1,ISNUMBER(D328)),1,0)*E328</f>
        <v>0</v>
      </c>
      <c r="H328" s="9" t="n">
        <f aca="false">IF(AND(G328=1,D328&gt;=Scenario!$B$24),1,0)</f>
        <v>0</v>
      </c>
    </row>
    <row r="329" customFormat="false" ht="15" hidden="false" customHeight="false" outlineLevel="0" collapsed="false">
      <c r="A329" s="6" t="s">
        <v>9259</v>
      </c>
      <c r="B329" s="6" t="s">
        <v>1438</v>
      </c>
      <c r="C329" s="6" t="n">
        <v>1</v>
      </c>
      <c r="E329" s="9" t="n">
        <f aca="false">INDEX(Tickets!$O$2:$O$3818,MATCH(B329,Tickets!$A$2:$A$3818,0))</f>
        <v>1</v>
      </c>
      <c r="F329" s="9" t="n">
        <f aca="false">C329*E329</f>
        <v>1</v>
      </c>
      <c r="G329" s="9" t="n">
        <f aca="false">IF(AND(C329=1,ISNUMBER(D329)),1,0)*E329</f>
        <v>0</v>
      </c>
      <c r="H329" s="9" t="n">
        <f aca="false">IF(AND(G329=1,D329&gt;=Scenario!$B$24),1,0)</f>
        <v>0</v>
      </c>
    </row>
    <row r="330" customFormat="false" ht="15" hidden="false" customHeight="false" outlineLevel="0" collapsed="false">
      <c r="A330" s="6" t="s">
        <v>9260</v>
      </c>
      <c r="B330" s="6" t="s">
        <v>1442</v>
      </c>
      <c r="C330" s="6" t="n">
        <v>1</v>
      </c>
      <c r="E330" s="9" t="n">
        <f aca="false">INDEX(Tickets!$O$2:$O$3818,MATCH(B330,Tickets!$A$2:$A$3818,0))</f>
        <v>1</v>
      </c>
      <c r="F330" s="9" t="n">
        <f aca="false">C330*E330</f>
        <v>1</v>
      </c>
      <c r="G330" s="9" t="n">
        <f aca="false">IF(AND(C330=1,ISNUMBER(D330)),1,0)*E330</f>
        <v>0</v>
      </c>
      <c r="H330" s="9" t="n">
        <f aca="false">IF(AND(G330=1,D330&gt;=Scenario!$B$24),1,0)</f>
        <v>0</v>
      </c>
    </row>
    <row r="331" customFormat="false" ht="15" hidden="false" customHeight="false" outlineLevel="0" collapsed="false">
      <c r="A331" s="6" t="s">
        <v>9261</v>
      </c>
      <c r="B331" s="6" t="s">
        <v>1448</v>
      </c>
      <c r="C331" s="6" t="n">
        <v>1</v>
      </c>
      <c r="E331" s="9" t="n">
        <f aca="false">INDEX(Tickets!$O$2:$O$3818,MATCH(B331,Tickets!$A$2:$A$3818,0))</f>
        <v>1</v>
      </c>
      <c r="F331" s="9" t="n">
        <f aca="false">C331*E331</f>
        <v>1</v>
      </c>
      <c r="G331" s="9" t="n">
        <f aca="false">IF(AND(C331=1,ISNUMBER(D331)),1,0)*E331</f>
        <v>0</v>
      </c>
      <c r="H331" s="9" t="n">
        <f aca="false">IF(AND(G331=1,D331&gt;=Scenario!$B$24),1,0)</f>
        <v>0</v>
      </c>
    </row>
    <row r="332" customFormat="false" ht="15" hidden="false" customHeight="false" outlineLevel="0" collapsed="false">
      <c r="A332" s="6" t="s">
        <v>9262</v>
      </c>
      <c r="B332" s="6" t="s">
        <v>1460</v>
      </c>
      <c r="C332" s="6" t="n">
        <v>1</v>
      </c>
      <c r="D332" s="6" t="n">
        <v>4</v>
      </c>
      <c r="E332" s="9" t="n">
        <f aca="false">INDEX(Tickets!$O$2:$O$3818,MATCH(B332,Tickets!$A$2:$A$3818,0))</f>
        <v>1</v>
      </c>
      <c r="F332" s="9" t="n">
        <f aca="false">C332*E332</f>
        <v>1</v>
      </c>
      <c r="G332" s="9" t="n">
        <f aca="false">IF(AND(C332=1,ISNUMBER(D332)),1,0)*E332</f>
        <v>1</v>
      </c>
      <c r="H332" s="9" t="n">
        <f aca="false">IF(AND(G332=1,D332&gt;=Scenario!$B$24),1,0)</f>
        <v>1</v>
      </c>
    </row>
    <row r="333" customFormat="false" ht="15" hidden="false" customHeight="false" outlineLevel="0" collapsed="false">
      <c r="A333" s="6" t="s">
        <v>9263</v>
      </c>
      <c r="B333" s="6" t="s">
        <v>1464</v>
      </c>
      <c r="C333" s="6" t="n">
        <v>1</v>
      </c>
      <c r="D333" s="6" t="n">
        <v>5</v>
      </c>
      <c r="E333" s="9" t="n">
        <f aca="false">INDEX(Tickets!$O$2:$O$3818,MATCH(B333,Tickets!$A$2:$A$3818,0))</f>
        <v>1</v>
      </c>
      <c r="F333" s="9" t="n">
        <f aca="false">C333*E333</f>
        <v>1</v>
      </c>
      <c r="G333" s="9" t="n">
        <f aca="false">IF(AND(C333=1,ISNUMBER(D333)),1,0)*E333</f>
        <v>1</v>
      </c>
      <c r="H333" s="9" t="n">
        <f aca="false">IF(AND(G333=1,D333&gt;=Scenario!$B$24),1,0)</f>
        <v>1</v>
      </c>
    </row>
    <row r="334" customFormat="false" ht="15" hidden="false" customHeight="false" outlineLevel="0" collapsed="false">
      <c r="A334" s="6" t="s">
        <v>9264</v>
      </c>
      <c r="B334" s="6" t="s">
        <v>1474</v>
      </c>
      <c r="C334" s="6" t="n">
        <v>1</v>
      </c>
      <c r="E334" s="9" t="n">
        <f aca="false">INDEX(Tickets!$O$2:$O$3818,MATCH(B334,Tickets!$A$2:$A$3818,0))</f>
        <v>1</v>
      </c>
      <c r="F334" s="9" t="n">
        <f aca="false">C334*E334</f>
        <v>1</v>
      </c>
      <c r="G334" s="9" t="n">
        <f aca="false">IF(AND(C334=1,ISNUMBER(D334)),1,0)*E334</f>
        <v>0</v>
      </c>
      <c r="H334" s="9" t="n">
        <f aca="false">IF(AND(G334=1,D334&gt;=Scenario!$B$24),1,0)</f>
        <v>0</v>
      </c>
    </row>
    <row r="335" customFormat="false" ht="15" hidden="false" customHeight="false" outlineLevel="0" collapsed="false">
      <c r="A335" s="6" t="s">
        <v>9265</v>
      </c>
      <c r="B335" s="6" t="s">
        <v>1476</v>
      </c>
      <c r="C335" s="6" t="n">
        <v>1</v>
      </c>
      <c r="D335" s="6" t="n">
        <v>4</v>
      </c>
      <c r="E335" s="9" t="n">
        <f aca="false">INDEX(Tickets!$O$2:$O$3818,MATCH(B335,Tickets!$A$2:$A$3818,0))</f>
        <v>1</v>
      </c>
      <c r="F335" s="9" t="n">
        <f aca="false">C335*E335</f>
        <v>1</v>
      </c>
      <c r="G335" s="9" t="n">
        <f aca="false">IF(AND(C335=1,ISNUMBER(D335)),1,0)*E335</f>
        <v>1</v>
      </c>
      <c r="H335" s="9" t="n">
        <f aca="false">IF(AND(G335=1,D335&gt;=Scenario!$B$24),1,0)</f>
        <v>1</v>
      </c>
    </row>
    <row r="336" customFormat="false" ht="15" hidden="false" customHeight="false" outlineLevel="0" collapsed="false">
      <c r="A336" s="6" t="s">
        <v>9266</v>
      </c>
      <c r="B336" s="6" t="s">
        <v>1478</v>
      </c>
      <c r="C336" s="6" t="n">
        <v>1</v>
      </c>
      <c r="E336" s="9" t="n">
        <f aca="false">INDEX(Tickets!$O$2:$O$3818,MATCH(B336,Tickets!$A$2:$A$3818,0))</f>
        <v>1</v>
      </c>
      <c r="F336" s="9" t="n">
        <f aca="false">C336*E336</f>
        <v>1</v>
      </c>
      <c r="G336" s="9" t="n">
        <f aca="false">IF(AND(C336=1,ISNUMBER(D336)),1,0)*E336</f>
        <v>0</v>
      </c>
      <c r="H336" s="9" t="n">
        <f aca="false">IF(AND(G336=1,D336&gt;=Scenario!$B$24),1,0)</f>
        <v>0</v>
      </c>
    </row>
    <row r="337" customFormat="false" ht="15" hidden="false" customHeight="false" outlineLevel="0" collapsed="false">
      <c r="A337" s="6" t="s">
        <v>9267</v>
      </c>
      <c r="B337" s="6" t="s">
        <v>1486</v>
      </c>
      <c r="C337" s="6" t="n">
        <v>1</v>
      </c>
      <c r="D337" s="6" t="n">
        <v>5</v>
      </c>
      <c r="E337" s="9" t="n">
        <f aca="false">INDEX(Tickets!$O$2:$O$3818,MATCH(B337,Tickets!$A$2:$A$3818,0))</f>
        <v>1</v>
      </c>
      <c r="F337" s="9" t="n">
        <f aca="false">C337*E337</f>
        <v>1</v>
      </c>
      <c r="G337" s="9" t="n">
        <f aca="false">IF(AND(C337=1,ISNUMBER(D337)),1,0)*E337</f>
        <v>1</v>
      </c>
      <c r="H337" s="9" t="n">
        <f aca="false">IF(AND(G337=1,D337&gt;=Scenario!$B$24),1,0)</f>
        <v>1</v>
      </c>
    </row>
    <row r="338" customFormat="false" ht="15" hidden="false" customHeight="false" outlineLevel="0" collapsed="false">
      <c r="A338" s="6" t="s">
        <v>9268</v>
      </c>
      <c r="B338" s="6" t="s">
        <v>1492</v>
      </c>
      <c r="C338" s="6" t="n">
        <v>1</v>
      </c>
      <c r="E338" s="9" t="n">
        <f aca="false">INDEX(Tickets!$O$2:$O$3818,MATCH(B338,Tickets!$A$2:$A$3818,0))</f>
        <v>1</v>
      </c>
      <c r="F338" s="9" t="n">
        <f aca="false">C338*E338</f>
        <v>1</v>
      </c>
      <c r="G338" s="9" t="n">
        <f aca="false">IF(AND(C338=1,ISNUMBER(D338)),1,0)*E338</f>
        <v>0</v>
      </c>
      <c r="H338" s="9" t="n">
        <f aca="false">IF(AND(G338=1,D338&gt;=Scenario!$B$24),1,0)</f>
        <v>0</v>
      </c>
    </row>
    <row r="339" customFormat="false" ht="15" hidden="false" customHeight="false" outlineLevel="0" collapsed="false">
      <c r="A339" s="6" t="s">
        <v>9269</v>
      </c>
      <c r="B339" s="6" t="s">
        <v>1494</v>
      </c>
      <c r="C339" s="6" t="n">
        <v>1</v>
      </c>
      <c r="D339" s="6" t="n">
        <v>3</v>
      </c>
      <c r="E339" s="9" t="n">
        <f aca="false">INDEX(Tickets!$O$2:$O$3818,MATCH(B339,Tickets!$A$2:$A$3818,0))</f>
        <v>1</v>
      </c>
      <c r="F339" s="9" t="n">
        <f aca="false">C339*E339</f>
        <v>1</v>
      </c>
      <c r="G339" s="9" t="n">
        <f aca="false">IF(AND(C339=1,ISNUMBER(D339)),1,0)*E339</f>
        <v>1</v>
      </c>
      <c r="H339" s="9" t="n">
        <f aca="false">IF(AND(G339=1,D339&gt;=Scenario!$B$24),1,0)</f>
        <v>0</v>
      </c>
    </row>
    <row r="340" customFormat="false" ht="15" hidden="false" customHeight="false" outlineLevel="0" collapsed="false">
      <c r="A340" s="6" t="s">
        <v>9270</v>
      </c>
      <c r="B340" s="6" t="s">
        <v>1496</v>
      </c>
      <c r="C340" s="6" t="n">
        <v>1</v>
      </c>
      <c r="D340" s="6" t="n">
        <v>4</v>
      </c>
      <c r="E340" s="9" t="n">
        <f aca="false">INDEX(Tickets!$O$2:$O$3818,MATCH(B340,Tickets!$A$2:$A$3818,0))</f>
        <v>1</v>
      </c>
      <c r="F340" s="9" t="n">
        <f aca="false">C340*E340</f>
        <v>1</v>
      </c>
      <c r="G340" s="9" t="n">
        <f aca="false">IF(AND(C340=1,ISNUMBER(D340)),1,0)*E340</f>
        <v>1</v>
      </c>
      <c r="H340" s="9" t="n">
        <f aca="false">IF(AND(G340=1,D340&gt;=Scenario!$B$24),1,0)</f>
        <v>1</v>
      </c>
    </row>
    <row r="341" customFormat="false" ht="15" hidden="false" customHeight="false" outlineLevel="0" collapsed="false">
      <c r="A341" s="6" t="s">
        <v>9271</v>
      </c>
      <c r="B341" s="6" t="s">
        <v>1500</v>
      </c>
      <c r="C341" s="6" t="n">
        <v>1</v>
      </c>
      <c r="E341" s="9" t="n">
        <f aca="false">INDEX(Tickets!$O$2:$O$3818,MATCH(B341,Tickets!$A$2:$A$3818,0))</f>
        <v>1</v>
      </c>
      <c r="F341" s="9" t="n">
        <f aca="false">C341*E341</f>
        <v>1</v>
      </c>
      <c r="G341" s="9" t="n">
        <f aca="false">IF(AND(C341=1,ISNUMBER(D341)),1,0)*E341</f>
        <v>0</v>
      </c>
      <c r="H341" s="9" t="n">
        <f aca="false">IF(AND(G341=1,D341&gt;=Scenario!$B$24),1,0)</f>
        <v>0</v>
      </c>
    </row>
    <row r="342" customFormat="false" ht="15" hidden="false" customHeight="false" outlineLevel="0" collapsed="false">
      <c r="A342" s="6" t="s">
        <v>9272</v>
      </c>
      <c r="B342" s="6" t="s">
        <v>1502</v>
      </c>
      <c r="C342" s="6" t="n">
        <v>1</v>
      </c>
      <c r="D342" s="6" t="n">
        <v>4</v>
      </c>
      <c r="E342" s="9" t="n">
        <f aca="false">INDEX(Tickets!$O$2:$O$3818,MATCH(B342,Tickets!$A$2:$A$3818,0))</f>
        <v>1</v>
      </c>
      <c r="F342" s="9" t="n">
        <f aca="false">C342*E342</f>
        <v>1</v>
      </c>
      <c r="G342" s="9" t="n">
        <f aca="false">IF(AND(C342=1,ISNUMBER(D342)),1,0)*E342</f>
        <v>1</v>
      </c>
      <c r="H342" s="9" t="n">
        <f aca="false">IF(AND(G342=1,D342&gt;=Scenario!$B$24),1,0)</f>
        <v>1</v>
      </c>
    </row>
    <row r="343" customFormat="false" ht="15" hidden="false" customHeight="false" outlineLevel="0" collapsed="false">
      <c r="A343" s="6" t="s">
        <v>9273</v>
      </c>
      <c r="B343" s="6" t="s">
        <v>1510</v>
      </c>
      <c r="C343" s="6" t="n">
        <v>1</v>
      </c>
      <c r="D343" s="6" t="n">
        <v>5</v>
      </c>
      <c r="E343" s="9" t="n">
        <f aca="false">INDEX(Tickets!$O$2:$O$3818,MATCH(B343,Tickets!$A$2:$A$3818,0))</f>
        <v>1</v>
      </c>
      <c r="F343" s="9" t="n">
        <f aca="false">C343*E343</f>
        <v>1</v>
      </c>
      <c r="G343" s="9" t="n">
        <f aca="false">IF(AND(C343=1,ISNUMBER(D343)),1,0)*E343</f>
        <v>1</v>
      </c>
      <c r="H343" s="9" t="n">
        <f aca="false">IF(AND(G343=1,D343&gt;=Scenario!$B$24),1,0)</f>
        <v>1</v>
      </c>
    </row>
    <row r="344" customFormat="false" ht="15" hidden="false" customHeight="false" outlineLevel="0" collapsed="false">
      <c r="A344" s="6" t="s">
        <v>9274</v>
      </c>
      <c r="B344" s="6" t="s">
        <v>1516</v>
      </c>
      <c r="C344" s="6" t="n">
        <v>1</v>
      </c>
      <c r="E344" s="9" t="n">
        <f aca="false">INDEX(Tickets!$O$2:$O$3818,MATCH(B344,Tickets!$A$2:$A$3818,0))</f>
        <v>1</v>
      </c>
      <c r="F344" s="9" t="n">
        <f aca="false">C344*E344</f>
        <v>1</v>
      </c>
      <c r="G344" s="9" t="n">
        <f aca="false">IF(AND(C344=1,ISNUMBER(D344)),1,0)*E344</f>
        <v>0</v>
      </c>
      <c r="H344" s="9" t="n">
        <f aca="false">IF(AND(G344=1,D344&gt;=Scenario!$B$24),1,0)</f>
        <v>0</v>
      </c>
    </row>
    <row r="345" customFormat="false" ht="15" hidden="false" customHeight="false" outlineLevel="0" collapsed="false">
      <c r="A345" s="6" t="s">
        <v>9275</v>
      </c>
      <c r="B345" s="6" t="s">
        <v>1522</v>
      </c>
      <c r="C345" s="6" t="n">
        <v>1</v>
      </c>
      <c r="E345" s="9" t="n">
        <f aca="false">INDEX(Tickets!$O$2:$O$3818,MATCH(B345,Tickets!$A$2:$A$3818,0))</f>
        <v>1</v>
      </c>
      <c r="F345" s="9" t="n">
        <f aca="false">C345*E345</f>
        <v>1</v>
      </c>
      <c r="G345" s="9" t="n">
        <f aca="false">IF(AND(C345=1,ISNUMBER(D345)),1,0)*E345</f>
        <v>0</v>
      </c>
      <c r="H345" s="9" t="n">
        <f aca="false">IF(AND(G345=1,D345&gt;=Scenario!$B$24),1,0)</f>
        <v>0</v>
      </c>
    </row>
    <row r="346" customFormat="false" ht="15" hidden="false" customHeight="false" outlineLevel="0" collapsed="false">
      <c r="A346" s="6" t="s">
        <v>9276</v>
      </c>
      <c r="B346" s="6" t="s">
        <v>1526</v>
      </c>
      <c r="C346" s="6" t="n">
        <v>1</v>
      </c>
      <c r="D346" s="6" t="n">
        <v>5</v>
      </c>
      <c r="E346" s="9" t="n">
        <f aca="false">INDEX(Tickets!$O$2:$O$3818,MATCH(B346,Tickets!$A$2:$A$3818,0))</f>
        <v>1</v>
      </c>
      <c r="F346" s="9" t="n">
        <f aca="false">C346*E346</f>
        <v>1</v>
      </c>
      <c r="G346" s="9" t="n">
        <f aca="false">IF(AND(C346=1,ISNUMBER(D346)),1,0)*E346</f>
        <v>1</v>
      </c>
      <c r="H346" s="9" t="n">
        <f aca="false">IF(AND(G346=1,D346&gt;=Scenario!$B$24),1,0)</f>
        <v>1</v>
      </c>
    </row>
    <row r="347" customFormat="false" ht="15" hidden="false" customHeight="false" outlineLevel="0" collapsed="false">
      <c r="A347" s="6" t="s">
        <v>9277</v>
      </c>
      <c r="B347" s="6" t="s">
        <v>1530</v>
      </c>
      <c r="C347" s="6" t="n">
        <v>1</v>
      </c>
      <c r="D347" s="6" t="n">
        <v>4</v>
      </c>
      <c r="E347" s="9" t="n">
        <f aca="false">INDEX(Tickets!$O$2:$O$3818,MATCH(B347,Tickets!$A$2:$A$3818,0))</f>
        <v>1</v>
      </c>
      <c r="F347" s="9" t="n">
        <f aca="false">C347*E347</f>
        <v>1</v>
      </c>
      <c r="G347" s="9" t="n">
        <f aca="false">IF(AND(C347=1,ISNUMBER(D347)),1,0)*E347</f>
        <v>1</v>
      </c>
      <c r="H347" s="9" t="n">
        <f aca="false">IF(AND(G347=1,D347&gt;=Scenario!$B$24),1,0)</f>
        <v>1</v>
      </c>
    </row>
    <row r="348" customFormat="false" ht="15" hidden="false" customHeight="false" outlineLevel="0" collapsed="false">
      <c r="A348" s="6" t="s">
        <v>9278</v>
      </c>
      <c r="B348" s="6" t="s">
        <v>1532</v>
      </c>
      <c r="C348" s="6" t="n">
        <v>1</v>
      </c>
      <c r="E348" s="9" t="n">
        <f aca="false">INDEX(Tickets!$O$2:$O$3818,MATCH(B348,Tickets!$A$2:$A$3818,0))</f>
        <v>1</v>
      </c>
      <c r="F348" s="9" t="n">
        <f aca="false">C348*E348</f>
        <v>1</v>
      </c>
      <c r="G348" s="9" t="n">
        <f aca="false">IF(AND(C348=1,ISNUMBER(D348)),1,0)*E348</f>
        <v>0</v>
      </c>
      <c r="H348" s="9" t="n">
        <f aca="false">IF(AND(G348=1,D348&gt;=Scenario!$B$24),1,0)</f>
        <v>0</v>
      </c>
    </row>
    <row r="349" customFormat="false" ht="15" hidden="false" customHeight="false" outlineLevel="0" collapsed="false">
      <c r="A349" s="6" t="s">
        <v>9279</v>
      </c>
      <c r="B349" s="6" t="s">
        <v>1534</v>
      </c>
      <c r="C349" s="6" t="n">
        <v>1</v>
      </c>
      <c r="E349" s="9" t="n">
        <f aca="false">INDEX(Tickets!$O$2:$O$3818,MATCH(B349,Tickets!$A$2:$A$3818,0))</f>
        <v>1</v>
      </c>
      <c r="F349" s="9" t="n">
        <f aca="false">C349*E349</f>
        <v>1</v>
      </c>
      <c r="G349" s="9" t="n">
        <f aca="false">IF(AND(C349=1,ISNUMBER(D349)),1,0)*E349</f>
        <v>0</v>
      </c>
      <c r="H349" s="9" t="n">
        <f aca="false">IF(AND(G349=1,D349&gt;=Scenario!$B$24),1,0)</f>
        <v>0</v>
      </c>
    </row>
    <row r="350" customFormat="false" ht="15" hidden="false" customHeight="false" outlineLevel="0" collapsed="false">
      <c r="A350" s="6" t="s">
        <v>9280</v>
      </c>
      <c r="B350" s="6" t="s">
        <v>1540</v>
      </c>
      <c r="C350" s="6" t="n">
        <v>1</v>
      </c>
      <c r="E350" s="9" t="n">
        <f aca="false">INDEX(Tickets!$O$2:$O$3818,MATCH(B350,Tickets!$A$2:$A$3818,0))</f>
        <v>1</v>
      </c>
      <c r="F350" s="9" t="n">
        <f aca="false">C350*E350</f>
        <v>1</v>
      </c>
      <c r="G350" s="9" t="n">
        <f aca="false">IF(AND(C350=1,ISNUMBER(D350)),1,0)*E350</f>
        <v>0</v>
      </c>
      <c r="H350" s="9" t="n">
        <f aca="false">IF(AND(G350=1,D350&gt;=Scenario!$B$24),1,0)</f>
        <v>0</v>
      </c>
    </row>
    <row r="351" customFormat="false" ht="15" hidden="false" customHeight="false" outlineLevel="0" collapsed="false">
      <c r="A351" s="6" t="s">
        <v>9281</v>
      </c>
      <c r="B351" s="6" t="s">
        <v>1544</v>
      </c>
      <c r="C351" s="6" t="n">
        <v>1</v>
      </c>
      <c r="E351" s="9" t="n">
        <f aca="false">INDEX(Tickets!$O$2:$O$3818,MATCH(B351,Tickets!$A$2:$A$3818,0))</f>
        <v>1</v>
      </c>
      <c r="F351" s="9" t="n">
        <f aca="false">C351*E351</f>
        <v>1</v>
      </c>
      <c r="G351" s="9" t="n">
        <f aca="false">IF(AND(C351=1,ISNUMBER(D351)),1,0)*E351</f>
        <v>0</v>
      </c>
      <c r="H351" s="9" t="n">
        <f aca="false">IF(AND(G351=1,D351&gt;=Scenario!$B$24),1,0)</f>
        <v>0</v>
      </c>
    </row>
    <row r="352" customFormat="false" ht="15" hidden="false" customHeight="false" outlineLevel="0" collapsed="false">
      <c r="A352" s="6" t="s">
        <v>9282</v>
      </c>
      <c r="B352" s="6" t="s">
        <v>1546</v>
      </c>
      <c r="C352" s="6" t="n">
        <v>1</v>
      </c>
      <c r="D352" s="6" t="n">
        <v>4</v>
      </c>
      <c r="E352" s="9" t="n">
        <f aca="false">INDEX(Tickets!$O$2:$O$3818,MATCH(B352,Tickets!$A$2:$A$3818,0))</f>
        <v>1</v>
      </c>
      <c r="F352" s="9" t="n">
        <f aca="false">C352*E352</f>
        <v>1</v>
      </c>
      <c r="G352" s="9" t="n">
        <f aca="false">IF(AND(C352=1,ISNUMBER(D352)),1,0)*E352</f>
        <v>1</v>
      </c>
      <c r="H352" s="9" t="n">
        <f aca="false">IF(AND(G352=1,D352&gt;=Scenario!$B$24),1,0)</f>
        <v>1</v>
      </c>
    </row>
    <row r="353" customFormat="false" ht="15" hidden="false" customHeight="false" outlineLevel="0" collapsed="false">
      <c r="A353" s="6" t="s">
        <v>9283</v>
      </c>
      <c r="B353" s="6" t="s">
        <v>1550</v>
      </c>
      <c r="C353" s="6" t="n">
        <v>1</v>
      </c>
      <c r="D353" s="6" t="n">
        <v>5</v>
      </c>
      <c r="E353" s="9" t="n">
        <f aca="false">INDEX(Tickets!$O$2:$O$3818,MATCH(B353,Tickets!$A$2:$A$3818,0))</f>
        <v>1</v>
      </c>
      <c r="F353" s="9" t="n">
        <f aca="false">C353*E353</f>
        <v>1</v>
      </c>
      <c r="G353" s="9" t="n">
        <f aca="false">IF(AND(C353=1,ISNUMBER(D353)),1,0)*E353</f>
        <v>1</v>
      </c>
      <c r="H353" s="9" t="n">
        <f aca="false">IF(AND(G353=1,D353&gt;=Scenario!$B$24),1,0)</f>
        <v>1</v>
      </c>
    </row>
    <row r="354" customFormat="false" ht="15" hidden="false" customHeight="false" outlineLevel="0" collapsed="false">
      <c r="A354" s="6" t="s">
        <v>9284</v>
      </c>
      <c r="B354" s="6" t="s">
        <v>1554</v>
      </c>
      <c r="C354" s="6" t="n">
        <v>1</v>
      </c>
      <c r="D354" s="6" t="n">
        <v>4</v>
      </c>
      <c r="E354" s="9" t="n">
        <f aca="false">INDEX(Tickets!$O$2:$O$3818,MATCH(B354,Tickets!$A$2:$A$3818,0))</f>
        <v>1</v>
      </c>
      <c r="F354" s="9" t="n">
        <f aca="false">C354*E354</f>
        <v>1</v>
      </c>
      <c r="G354" s="9" t="n">
        <f aca="false">IF(AND(C354=1,ISNUMBER(D354)),1,0)*E354</f>
        <v>1</v>
      </c>
      <c r="H354" s="9" t="n">
        <f aca="false">IF(AND(G354=1,D354&gt;=Scenario!$B$24),1,0)</f>
        <v>1</v>
      </c>
    </row>
    <row r="355" customFormat="false" ht="15" hidden="false" customHeight="false" outlineLevel="0" collapsed="false">
      <c r="A355" s="6" t="s">
        <v>9285</v>
      </c>
      <c r="B355" s="6" t="s">
        <v>1556</v>
      </c>
      <c r="C355" s="6" t="n">
        <v>1</v>
      </c>
      <c r="E355" s="9" t="n">
        <f aca="false">INDEX(Tickets!$O$2:$O$3818,MATCH(B355,Tickets!$A$2:$A$3818,0))</f>
        <v>1</v>
      </c>
      <c r="F355" s="9" t="n">
        <f aca="false">C355*E355</f>
        <v>1</v>
      </c>
      <c r="G355" s="9" t="n">
        <f aca="false">IF(AND(C355=1,ISNUMBER(D355)),1,0)*E355</f>
        <v>0</v>
      </c>
      <c r="H355" s="9" t="n">
        <f aca="false">IF(AND(G355=1,D355&gt;=Scenario!$B$24),1,0)</f>
        <v>0</v>
      </c>
    </row>
    <row r="356" customFormat="false" ht="15" hidden="false" customHeight="false" outlineLevel="0" collapsed="false">
      <c r="A356" s="6" t="s">
        <v>9286</v>
      </c>
      <c r="B356" s="6" t="s">
        <v>1558</v>
      </c>
      <c r="C356" s="6" t="n">
        <v>1</v>
      </c>
      <c r="D356" s="6" t="n">
        <v>5</v>
      </c>
      <c r="E356" s="9" t="n">
        <f aca="false">INDEX(Tickets!$O$2:$O$3818,MATCH(B356,Tickets!$A$2:$A$3818,0))</f>
        <v>1</v>
      </c>
      <c r="F356" s="9" t="n">
        <f aca="false">C356*E356</f>
        <v>1</v>
      </c>
      <c r="G356" s="9" t="n">
        <f aca="false">IF(AND(C356=1,ISNUMBER(D356)),1,0)*E356</f>
        <v>1</v>
      </c>
      <c r="H356" s="9" t="n">
        <f aca="false">IF(AND(G356=1,D356&gt;=Scenario!$B$24),1,0)</f>
        <v>1</v>
      </c>
    </row>
    <row r="357" customFormat="false" ht="15" hidden="false" customHeight="false" outlineLevel="0" collapsed="false">
      <c r="A357" s="6" t="s">
        <v>9287</v>
      </c>
      <c r="B357" s="6" t="s">
        <v>1564</v>
      </c>
      <c r="C357" s="6" t="n">
        <v>1</v>
      </c>
      <c r="D357" s="6" t="n">
        <v>4</v>
      </c>
      <c r="E357" s="9" t="n">
        <f aca="false">INDEX(Tickets!$O$2:$O$3818,MATCH(B357,Tickets!$A$2:$A$3818,0))</f>
        <v>1</v>
      </c>
      <c r="F357" s="9" t="n">
        <f aca="false">C357*E357</f>
        <v>1</v>
      </c>
      <c r="G357" s="9" t="n">
        <f aca="false">IF(AND(C357=1,ISNUMBER(D357)),1,0)*E357</f>
        <v>1</v>
      </c>
      <c r="H357" s="9" t="n">
        <f aca="false">IF(AND(G357=1,D357&gt;=Scenario!$B$24),1,0)</f>
        <v>1</v>
      </c>
    </row>
    <row r="358" customFormat="false" ht="15" hidden="false" customHeight="false" outlineLevel="0" collapsed="false">
      <c r="A358" s="6" t="s">
        <v>9288</v>
      </c>
      <c r="B358" s="6" t="s">
        <v>1568</v>
      </c>
      <c r="C358" s="6" t="n">
        <v>1</v>
      </c>
      <c r="D358" s="6" t="n">
        <v>4</v>
      </c>
      <c r="E358" s="9" t="n">
        <f aca="false">INDEX(Tickets!$O$2:$O$3818,MATCH(B358,Tickets!$A$2:$A$3818,0))</f>
        <v>1</v>
      </c>
      <c r="F358" s="9" t="n">
        <f aca="false">C358*E358</f>
        <v>1</v>
      </c>
      <c r="G358" s="9" t="n">
        <f aca="false">IF(AND(C358=1,ISNUMBER(D358)),1,0)*E358</f>
        <v>1</v>
      </c>
      <c r="H358" s="9" t="n">
        <f aca="false">IF(AND(G358=1,D358&gt;=Scenario!$B$24),1,0)</f>
        <v>1</v>
      </c>
    </row>
    <row r="359" customFormat="false" ht="15" hidden="false" customHeight="false" outlineLevel="0" collapsed="false">
      <c r="A359" s="6" t="s">
        <v>9289</v>
      </c>
      <c r="B359" s="6" t="s">
        <v>1572</v>
      </c>
      <c r="C359" s="6" t="n">
        <v>1</v>
      </c>
      <c r="E359" s="9" t="n">
        <f aca="false">INDEX(Tickets!$O$2:$O$3818,MATCH(B359,Tickets!$A$2:$A$3818,0))</f>
        <v>1</v>
      </c>
      <c r="F359" s="9" t="n">
        <f aca="false">C359*E359</f>
        <v>1</v>
      </c>
      <c r="G359" s="9" t="n">
        <f aca="false">IF(AND(C359=1,ISNUMBER(D359)),1,0)*E359</f>
        <v>0</v>
      </c>
      <c r="H359" s="9" t="n">
        <f aca="false">IF(AND(G359=1,D359&gt;=Scenario!$B$24),1,0)</f>
        <v>0</v>
      </c>
    </row>
    <row r="360" customFormat="false" ht="15" hidden="false" customHeight="false" outlineLevel="0" collapsed="false">
      <c r="A360" s="6" t="s">
        <v>9290</v>
      </c>
      <c r="B360" s="6" t="s">
        <v>1574</v>
      </c>
      <c r="C360" s="6" t="n">
        <v>1</v>
      </c>
      <c r="D360" s="6" t="n">
        <v>4</v>
      </c>
      <c r="E360" s="9" t="n">
        <f aca="false">INDEX(Tickets!$O$2:$O$3818,MATCH(B360,Tickets!$A$2:$A$3818,0))</f>
        <v>1</v>
      </c>
      <c r="F360" s="9" t="n">
        <f aca="false">C360*E360</f>
        <v>1</v>
      </c>
      <c r="G360" s="9" t="n">
        <f aca="false">IF(AND(C360=1,ISNUMBER(D360)),1,0)*E360</f>
        <v>1</v>
      </c>
      <c r="H360" s="9" t="n">
        <f aca="false">IF(AND(G360=1,D360&gt;=Scenario!$B$24),1,0)</f>
        <v>1</v>
      </c>
    </row>
    <row r="361" customFormat="false" ht="15" hidden="false" customHeight="false" outlineLevel="0" collapsed="false">
      <c r="A361" s="6" t="s">
        <v>9291</v>
      </c>
      <c r="B361" s="6" t="s">
        <v>1578</v>
      </c>
      <c r="C361" s="6" t="n">
        <v>1</v>
      </c>
      <c r="D361" s="6" t="n">
        <v>5</v>
      </c>
      <c r="E361" s="9" t="n">
        <f aca="false">INDEX(Tickets!$O$2:$O$3818,MATCH(B361,Tickets!$A$2:$A$3818,0))</f>
        <v>1</v>
      </c>
      <c r="F361" s="9" t="n">
        <f aca="false">C361*E361</f>
        <v>1</v>
      </c>
      <c r="G361" s="9" t="n">
        <f aca="false">IF(AND(C361=1,ISNUMBER(D361)),1,0)*E361</f>
        <v>1</v>
      </c>
      <c r="H361" s="9" t="n">
        <f aca="false">IF(AND(G361=1,D361&gt;=Scenario!$B$24),1,0)</f>
        <v>1</v>
      </c>
    </row>
    <row r="362" customFormat="false" ht="15" hidden="false" customHeight="false" outlineLevel="0" collapsed="false">
      <c r="A362" s="6" t="s">
        <v>9292</v>
      </c>
      <c r="B362" s="6" t="s">
        <v>1580</v>
      </c>
      <c r="C362" s="6" t="n">
        <v>1</v>
      </c>
      <c r="E362" s="9" t="n">
        <f aca="false">INDEX(Tickets!$O$2:$O$3818,MATCH(B362,Tickets!$A$2:$A$3818,0))</f>
        <v>1</v>
      </c>
      <c r="F362" s="9" t="n">
        <f aca="false">C362*E362</f>
        <v>1</v>
      </c>
      <c r="G362" s="9" t="n">
        <f aca="false">IF(AND(C362=1,ISNUMBER(D362)),1,0)*E362</f>
        <v>0</v>
      </c>
      <c r="H362" s="9" t="n">
        <f aca="false">IF(AND(G362=1,D362&gt;=Scenario!$B$24),1,0)</f>
        <v>0</v>
      </c>
    </row>
    <row r="363" customFormat="false" ht="15" hidden="false" customHeight="false" outlineLevel="0" collapsed="false">
      <c r="A363" s="6" t="s">
        <v>9293</v>
      </c>
      <c r="B363" s="6" t="s">
        <v>1582</v>
      </c>
      <c r="C363" s="6" t="n">
        <v>1</v>
      </c>
      <c r="D363" s="6" t="n">
        <v>2</v>
      </c>
      <c r="E363" s="9" t="n">
        <f aca="false">INDEX(Tickets!$O$2:$O$3818,MATCH(B363,Tickets!$A$2:$A$3818,0))</f>
        <v>1</v>
      </c>
      <c r="F363" s="9" t="n">
        <f aca="false">C363*E363</f>
        <v>1</v>
      </c>
      <c r="G363" s="9" t="n">
        <f aca="false">IF(AND(C363=1,ISNUMBER(D363)),1,0)*E363</f>
        <v>1</v>
      </c>
      <c r="H363" s="9" t="n">
        <f aca="false">IF(AND(G363=1,D363&gt;=Scenario!$B$24),1,0)</f>
        <v>0</v>
      </c>
    </row>
    <row r="364" customFormat="false" ht="15" hidden="false" customHeight="false" outlineLevel="0" collapsed="false">
      <c r="A364" s="6" t="s">
        <v>9294</v>
      </c>
      <c r="B364" s="6" t="s">
        <v>1586</v>
      </c>
      <c r="C364" s="6" t="n">
        <v>1</v>
      </c>
      <c r="D364" s="6" t="n">
        <v>5</v>
      </c>
      <c r="E364" s="9" t="n">
        <f aca="false">INDEX(Tickets!$O$2:$O$3818,MATCH(B364,Tickets!$A$2:$A$3818,0))</f>
        <v>1</v>
      </c>
      <c r="F364" s="9" t="n">
        <f aca="false">C364*E364</f>
        <v>1</v>
      </c>
      <c r="G364" s="9" t="n">
        <f aca="false">IF(AND(C364=1,ISNUMBER(D364)),1,0)*E364</f>
        <v>1</v>
      </c>
      <c r="H364" s="9" t="n">
        <f aca="false">IF(AND(G364=1,D364&gt;=Scenario!$B$24),1,0)</f>
        <v>1</v>
      </c>
    </row>
    <row r="365" customFormat="false" ht="15" hidden="false" customHeight="false" outlineLevel="0" collapsed="false">
      <c r="A365" s="6" t="s">
        <v>9295</v>
      </c>
      <c r="B365" s="6" t="s">
        <v>1590</v>
      </c>
      <c r="C365" s="6" t="n">
        <v>1</v>
      </c>
      <c r="D365" s="6" t="n">
        <v>4</v>
      </c>
      <c r="E365" s="9" t="n">
        <f aca="false">INDEX(Tickets!$O$2:$O$3818,MATCH(B365,Tickets!$A$2:$A$3818,0))</f>
        <v>1</v>
      </c>
      <c r="F365" s="9" t="n">
        <f aca="false">C365*E365</f>
        <v>1</v>
      </c>
      <c r="G365" s="9" t="n">
        <f aca="false">IF(AND(C365=1,ISNUMBER(D365)),1,0)*E365</f>
        <v>1</v>
      </c>
      <c r="H365" s="9" t="n">
        <f aca="false">IF(AND(G365=1,D365&gt;=Scenario!$B$24),1,0)</f>
        <v>1</v>
      </c>
    </row>
    <row r="366" customFormat="false" ht="15" hidden="false" customHeight="false" outlineLevel="0" collapsed="false">
      <c r="A366" s="6" t="s">
        <v>9296</v>
      </c>
      <c r="B366" s="6" t="s">
        <v>1592</v>
      </c>
      <c r="C366" s="6" t="n">
        <v>1</v>
      </c>
      <c r="E366" s="9" t="n">
        <f aca="false">INDEX(Tickets!$O$2:$O$3818,MATCH(B366,Tickets!$A$2:$A$3818,0))</f>
        <v>1</v>
      </c>
      <c r="F366" s="9" t="n">
        <f aca="false">C366*E366</f>
        <v>1</v>
      </c>
      <c r="G366" s="9" t="n">
        <f aca="false">IF(AND(C366=1,ISNUMBER(D366)),1,0)*E366</f>
        <v>0</v>
      </c>
      <c r="H366" s="9" t="n">
        <f aca="false">IF(AND(G366=1,D366&gt;=Scenario!$B$24),1,0)</f>
        <v>0</v>
      </c>
    </row>
    <row r="367" customFormat="false" ht="15" hidden="false" customHeight="false" outlineLevel="0" collapsed="false">
      <c r="A367" s="6" t="s">
        <v>9297</v>
      </c>
      <c r="B367" s="6" t="s">
        <v>1596</v>
      </c>
      <c r="C367" s="6" t="n">
        <v>1</v>
      </c>
      <c r="D367" s="6" t="n">
        <v>3</v>
      </c>
      <c r="E367" s="9" t="n">
        <f aca="false">INDEX(Tickets!$O$2:$O$3818,MATCH(B367,Tickets!$A$2:$A$3818,0))</f>
        <v>1</v>
      </c>
      <c r="F367" s="9" t="n">
        <f aca="false">C367*E367</f>
        <v>1</v>
      </c>
      <c r="G367" s="9" t="n">
        <f aca="false">IF(AND(C367=1,ISNUMBER(D367)),1,0)*E367</f>
        <v>1</v>
      </c>
      <c r="H367" s="9" t="n">
        <f aca="false">IF(AND(G367=1,D367&gt;=Scenario!$B$24),1,0)</f>
        <v>0</v>
      </c>
    </row>
    <row r="368" customFormat="false" ht="15" hidden="false" customHeight="false" outlineLevel="0" collapsed="false">
      <c r="A368" s="6" t="s">
        <v>9298</v>
      </c>
      <c r="B368" s="6" t="s">
        <v>1600</v>
      </c>
      <c r="C368" s="6" t="n">
        <v>1</v>
      </c>
      <c r="E368" s="9" t="n">
        <f aca="false">INDEX(Tickets!$O$2:$O$3818,MATCH(B368,Tickets!$A$2:$A$3818,0))</f>
        <v>1</v>
      </c>
      <c r="F368" s="9" t="n">
        <f aca="false">C368*E368</f>
        <v>1</v>
      </c>
      <c r="G368" s="9" t="n">
        <f aca="false">IF(AND(C368=1,ISNUMBER(D368)),1,0)*E368</f>
        <v>0</v>
      </c>
      <c r="H368" s="9" t="n">
        <f aca="false">IF(AND(G368=1,D368&gt;=Scenario!$B$24),1,0)</f>
        <v>0</v>
      </c>
    </row>
    <row r="369" customFormat="false" ht="15" hidden="false" customHeight="false" outlineLevel="0" collapsed="false">
      <c r="A369" s="6" t="s">
        <v>9299</v>
      </c>
      <c r="B369" s="6" t="s">
        <v>1604</v>
      </c>
      <c r="C369" s="6" t="n">
        <v>1</v>
      </c>
      <c r="D369" s="6" t="n">
        <v>5</v>
      </c>
      <c r="E369" s="9" t="n">
        <f aca="false">INDEX(Tickets!$O$2:$O$3818,MATCH(B369,Tickets!$A$2:$A$3818,0))</f>
        <v>1</v>
      </c>
      <c r="F369" s="9" t="n">
        <f aca="false">C369*E369</f>
        <v>1</v>
      </c>
      <c r="G369" s="9" t="n">
        <f aca="false">IF(AND(C369=1,ISNUMBER(D369)),1,0)*E369</f>
        <v>1</v>
      </c>
      <c r="H369" s="9" t="n">
        <f aca="false">IF(AND(G369=1,D369&gt;=Scenario!$B$24),1,0)</f>
        <v>1</v>
      </c>
    </row>
    <row r="370" customFormat="false" ht="15" hidden="false" customHeight="false" outlineLevel="0" collapsed="false">
      <c r="A370" s="6" t="s">
        <v>9300</v>
      </c>
      <c r="B370" s="6" t="s">
        <v>1608</v>
      </c>
      <c r="C370" s="6" t="n">
        <v>1</v>
      </c>
      <c r="E370" s="9" t="n">
        <f aca="false">INDEX(Tickets!$O$2:$O$3818,MATCH(B370,Tickets!$A$2:$A$3818,0))</f>
        <v>1</v>
      </c>
      <c r="F370" s="9" t="n">
        <f aca="false">C370*E370</f>
        <v>1</v>
      </c>
      <c r="G370" s="9" t="n">
        <f aca="false">IF(AND(C370=1,ISNUMBER(D370)),1,0)*E370</f>
        <v>0</v>
      </c>
      <c r="H370" s="9" t="n">
        <f aca="false">IF(AND(G370=1,D370&gt;=Scenario!$B$24),1,0)</f>
        <v>0</v>
      </c>
    </row>
    <row r="371" customFormat="false" ht="15" hidden="false" customHeight="false" outlineLevel="0" collapsed="false">
      <c r="A371" s="6" t="s">
        <v>9301</v>
      </c>
      <c r="B371" s="6" t="s">
        <v>1616</v>
      </c>
      <c r="C371" s="6" t="n">
        <v>1</v>
      </c>
      <c r="E371" s="9" t="n">
        <f aca="false">INDEX(Tickets!$O$2:$O$3818,MATCH(B371,Tickets!$A$2:$A$3818,0))</f>
        <v>1</v>
      </c>
      <c r="F371" s="9" t="n">
        <f aca="false">C371*E371</f>
        <v>1</v>
      </c>
      <c r="G371" s="9" t="n">
        <f aca="false">IF(AND(C371=1,ISNUMBER(D371)),1,0)*E371</f>
        <v>0</v>
      </c>
      <c r="H371" s="9" t="n">
        <f aca="false">IF(AND(G371=1,D371&gt;=Scenario!$B$24),1,0)</f>
        <v>0</v>
      </c>
    </row>
    <row r="372" customFormat="false" ht="15" hidden="false" customHeight="false" outlineLevel="0" collapsed="false">
      <c r="A372" s="6" t="s">
        <v>9302</v>
      </c>
      <c r="B372" s="6" t="s">
        <v>1626</v>
      </c>
      <c r="C372" s="6" t="n">
        <v>1</v>
      </c>
      <c r="E372" s="9" t="n">
        <f aca="false">INDEX(Tickets!$O$2:$O$3818,MATCH(B372,Tickets!$A$2:$A$3818,0))</f>
        <v>1</v>
      </c>
      <c r="F372" s="9" t="n">
        <f aca="false">C372*E372</f>
        <v>1</v>
      </c>
      <c r="G372" s="9" t="n">
        <f aca="false">IF(AND(C372=1,ISNUMBER(D372)),1,0)*E372</f>
        <v>0</v>
      </c>
      <c r="H372" s="9" t="n">
        <f aca="false">IF(AND(G372=1,D372&gt;=Scenario!$B$24),1,0)</f>
        <v>0</v>
      </c>
    </row>
    <row r="373" customFormat="false" ht="15" hidden="false" customHeight="false" outlineLevel="0" collapsed="false">
      <c r="A373" s="6" t="s">
        <v>9303</v>
      </c>
      <c r="B373" s="6" t="s">
        <v>1628</v>
      </c>
      <c r="C373" s="6" t="n">
        <v>1</v>
      </c>
      <c r="D373" s="6" t="n">
        <v>5</v>
      </c>
      <c r="E373" s="9" t="n">
        <f aca="false">INDEX(Tickets!$O$2:$O$3818,MATCH(B373,Tickets!$A$2:$A$3818,0))</f>
        <v>1</v>
      </c>
      <c r="F373" s="9" t="n">
        <f aca="false">C373*E373</f>
        <v>1</v>
      </c>
      <c r="G373" s="9" t="n">
        <f aca="false">IF(AND(C373=1,ISNUMBER(D373)),1,0)*E373</f>
        <v>1</v>
      </c>
      <c r="H373" s="9" t="n">
        <f aca="false">IF(AND(G373=1,D373&gt;=Scenario!$B$24),1,0)</f>
        <v>1</v>
      </c>
    </row>
    <row r="374" customFormat="false" ht="15" hidden="false" customHeight="false" outlineLevel="0" collapsed="false">
      <c r="A374" s="6" t="s">
        <v>9304</v>
      </c>
      <c r="B374" s="6" t="s">
        <v>1630</v>
      </c>
      <c r="C374" s="6" t="n">
        <v>1</v>
      </c>
      <c r="E374" s="9" t="n">
        <f aca="false">INDEX(Tickets!$O$2:$O$3818,MATCH(B374,Tickets!$A$2:$A$3818,0))</f>
        <v>1</v>
      </c>
      <c r="F374" s="9" t="n">
        <f aca="false">C374*E374</f>
        <v>1</v>
      </c>
      <c r="G374" s="9" t="n">
        <f aca="false">IF(AND(C374=1,ISNUMBER(D374)),1,0)*E374</f>
        <v>0</v>
      </c>
      <c r="H374" s="9" t="n">
        <f aca="false">IF(AND(G374=1,D374&gt;=Scenario!$B$24),1,0)</f>
        <v>0</v>
      </c>
    </row>
    <row r="375" customFormat="false" ht="15" hidden="false" customHeight="false" outlineLevel="0" collapsed="false">
      <c r="A375" s="6" t="s">
        <v>9305</v>
      </c>
      <c r="B375" s="6" t="s">
        <v>1632</v>
      </c>
      <c r="C375" s="6" t="n">
        <v>1</v>
      </c>
      <c r="E375" s="9" t="n">
        <f aca="false">INDEX(Tickets!$O$2:$O$3818,MATCH(B375,Tickets!$A$2:$A$3818,0))</f>
        <v>1</v>
      </c>
      <c r="F375" s="9" t="n">
        <f aca="false">C375*E375</f>
        <v>1</v>
      </c>
      <c r="G375" s="9" t="n">
        <f aca="false">IF(AND(C375=1,ISNUMBER(D375)),1,0)*E375</f>
        <v>0</v>
      </c>
      <c r="H375" s="9" t="n">
        <f aca="false">IF(AND(G375=1,D375&gt;=Scenario!$B$24),1,0)</f>
        <v>0</v>
      </c>
    </row>
    <row r="376" customFormat="false" ht="15" hidden="false" customHeight="false" outlineLevel="0" collapsed="false">
      <c r="A376" s="6" t="s">
        <v>9306</v>
      </c>
      <c r="B376" s="6" t="s">
        <v>1640</v>
      </c>
      <c r="C376" s="6" t="n">
        <v>1</v>
      </c>
      <c r="E376" s="9" t="n">
        <f aca="false">INDEX(Tickets!$O$2:$O$3818,MATCH(B376,Tickets!$A$2:$A$3818,0))</f>
        <v>1</v>
      </c>
      <c r="F376" s="9" t="n">
        <f aca="false">C376*E376</f>
        <v>1</v>
      </c>
      <c r="G376" s="9" t="n">
        <f aca="false">IF(AND(C376=1,ISNUMBER(D376)),1,0)*E376</f>
        <v>0</v>
      </c>
      <c r="H376" s="9" t="n">
        <f aca="false">IF(AND(G376=1,D376&gt;=Scenario!$B$24),1,0)</f>
        <v>0</v>
      </c>
    </row>
    <row r="377" customFormat="false" ht="15" hidden="false" customHeight="false" outlineLevel="0" collapsed="false">
      <c r="A377" s="6" t="s">
        <v>9307</v>
      </c>
      <c r="B377" s="6" t="s">
        <v>1644</v>
      </c>
      <c r="C377" s="6" t="n">
        <v>1</v>
      </c>
      <c r="E377" s="9" t="n">
        <f aca="false">INDEX(Tickets!$O$2:$O$3818,MATCH(B377,Tickets!$A$2:$A$3818,0))</f>
        <v>1</v>
      </c>
      <c r="F377" s="9" t="n">
        <f aca="false">C377*E377</f>
        <v>1</v>
      </c>
      <c r="G377" s="9" t="n">
        <f aca="false">IF(AND(C377=1,ISNUMBER(D377)),1,0)*E377</f>
        <v>0</v>
      </c>
      <c r="H377" s="9" t="n">
        <f aca="false">IF(AND(G377=1,D377&gt;=Scenario!$B$24),1,0)</f>
        <v>0</v>
      </c>
    </row>
    <row r="378" customFormat="false" ht="15" hidden="false" customHeight="false" outlineLevel="0" collapsed="false">
      <c r="A378" s="6" t="s">
        <v>9308</v>
      </c>
      <c r="B378" s="6" t="s">
        <v>1646</v>
      </c>
      <c r="C378" s="6" t="n">
        <v>1</v>
      </c>
      <c r="D378" s="6" t="n">
        <v>4</v>
      </c>
      <c r="E378" s="9" t="n">
        <f aca="false">INDEX(Tickets!$O$2:$O$3818,MATCH(B378,Tickets!$A$2:$A$3818,0))</f>
        <v>1</v>
      </c>
      <c r="F378" s="9" t="n">
        <f aca="false">C378*E378</f>
        <v>1</v>
      </c>
      <c r="G378" s="9" t="n">
        <f aca="false">IF(AND(C378=1,ISNUMBER(D378)),1,0)*E378</f>
        <v>1</v>
      </c>
      <c r="H378" s="9" t="n">
        <f aca="false">IF(AND(G378=1,D378&gt;=Scenario!$B$24),1,0)</f>
        <v>1</v>
      </c>
    </row>
    <row r="379" customFormat="false" ht="15" hidden="false" customHeight="false" outlineLevel="0" collapsed="false">
      <c r="A379" s="6" t="s">
        <v>9309</v>
      </c>
      <c r="B379" s="6" t="s">
        <v>1656</v>
      </c>
      <c r="C379" s="6" t="n">
        <v>1</v>
      </c>
      <c r="E379" s="9" t="n">
        <f aca="false">INDEX(Tickets!$O$2:$O$3818,MATCH(B379,Tickets!$A$2:$A$3818,0))</f>
        <v>1</v>
      </c>
      <c r="F379" s="9" t="n">
        <f aca="false">C379*E379</f>
        <v>1</v>
      </c>
      <c r="G379" s="9" t="n">
        <f aca="false">IF(AND(C379=1,ISNUMBER(D379)),1,0)*E379</f>
        <v>0</v>
      </c>
      <c r="H379" s="9" t="n">
        <f aca="false">IF(AND(G379=1,D379&gt;=Scenario!$B$24),1,0)</f>
        <v>0</v>
      </c>
    </row>
    <row r="380" customFormat="false" ht="15" hidden="false" customHeight="false" outlineLevel="0" collapsed="false">
      <c r="A380" s="6" t="s">
        <v>9310</v>
      </c>
      <c r="B380" s="6" t="s">
        <v>1658</v>
      </c>
      <c r="C380" s="6" t="n">
        <v>1</v>
      </c>
      <c r="E380" s="9" t="n">
        <f aca="false">INDEX(Tickets!$O$2:$O$3818,MATCH(B380,Tickets!$A$2:$A$3818,0))</f>
        <v>1</v>
      </c>
      <c r="F380" s="9" t="n">
        <f aca="false">C380*E380</f>
        <v>1</v>
      </c>
      <c r="G380" s="9" t="n">
        <f aca="false">IF(AND(C380=1,ISNUMBER(D380)),1,0)*E380</f>
        <v>0</v>
      </c>
      <c r="H380" s="9" t="n">
        <f aca="false">IF(AND(G380=1,D380&gt;=Scenario!$B$24),1,0)</f>
        <v>0</v>
      </c>
    </row>
    <row r="381" customFormat="false" ht="15" hidden="false" customHeight="false" outlineLevel="0" collapsed="false">
      <c r="A381" s="6" t="s">
        <v>9311</v>
      </c>
      <c r="B381" s="6" t="s">
        <v>1660</v>
      </c>
      <c r="C381" s="6" t="n">
        <v>1</v>
      </c>
      <c r="E381" s="9" t="n">
        <f aca="false">INDEX(Tickets!$O$2:$O$3818,MATCH(B381,Tickets!$A$2:$A$3818,0))</f>
        <v>1</v>
      </c>
      <c r="F381" s="9" t="n">
        <f aca="false">C381*E381</f>
        <v>1</v>
      </c>
      <c r="G381" s="9" t="n">
        <f aca="false">IF(AND(C381=1,ISNUMBER(D381)),1,0)*E381</f>
        <v>0</v>
      </c>
      <c r="H381" s="9" t="n">
        <f aca="false">IF(AND(G381=1,D381&gt;=Scenario!$B$24),1,0)</f>
        <v>0</v>
      </c>
    </row>
    <row r="382" customFormat="false" ht="15" hidden="false" customHeight="false" outlineLevel="0" collapsed="false">
      <c r="A382" s="6" t="s">
        <v>9312</v>
      </c>
      <c r="B382" s="6" t="s">
        <v>1662</v>
      </c>
      <c r="C382" s="6" t="n">
        <v>1</v>
      </c>
      <c r="E382" s="9" t="n">
        <f aca="false">INDEX(Tickets!$O$2:$O$3818,MATCH(B382,Tickets!$A$2:$A$3818,0))</f>
        <v>1</v>
      </c>
      <c r="F382" s="9" t="n">
        <f aca="false">C382*E382</f>
        <v>1</v>
      </c>
      <c r="G382" s="9" t="n">
        <f aca="false">IF(AND(C382=1,ISNUMBER(D382)),1,0)*E382</f>
        <v>0</v>
      </c>
      <c r="H382" s="9" t="n">
        <f aca="false">IF(AND(G382=1,D382&gt;=Scenario!$B$24),1,0)</f>
        <v>0</v>
      </c>
    </row>
    <row r="383" customFormat="false" ht="15" hidden="false" customHeight="false" outlineLevel="0" collapsed="false">
      <c r="A383" s="6" t="s">
        <v>9313</v>
      </c>
      <c r="B383" s="6" t="s">
        <v>1664</v>
      </c>
      <c r="C383" s="6" t="n">
        <v>1</v>
      </c>
      <c r="D383" s="6" t="n">
        <v>4</v>
      </c>
      <c r="E383" s="9" t="n">
        <f aca="false">INDEX(Tickets!$O$2:$O$3818,MATCH(B383,Tickets!$A$2:$A$3818,0))</f>
        <v>1</v>
      </c>
      <c r="F383" s="9" t="n">
        <f aca="false">C383*E383</f>
        <v>1</v>
      </c>
      <c r="G383" s="9" t="n">
        <f aca="false">IF(AND(C383=1,ISNUMBER(D383)),1,0)*E383</f>
        <v>1</v>
      </c>
      <c r="H383" s="9" t="n">
        <f aca="false">IF(AND(G383=1,D383&gt;=Scenario!$B$24),1,0)</f>
        <v>1</v>
      </c>
    </row>
    <row r="384" customFormat="false" ht="15" hidden="false" customHeight="false" outlineLevel="0" collapsed="false">
      <c r="A384" s="6" t="s">
        <v>9314</v>
      </c>
      <c r="B384" s="6" t="s">
        <v>1666</v>
      </c>
      <c r="C384" s="6" t="n">
        <v>1</v>
      </c>
      <c r="D384" s="6" t="n">
        <v>4</v>
      </c>
      <c r="E384" s="9" t="n">
        <f aca="false">INDEX(Tickets!$O$2:$O$3818,MATCH(B384,Tickets!$A$2:$A$3818,0))</f>
        <v>1</v>
      </c>
      <c r="F384" s="9" t="n">
        <f aca="false">C384*E384</f>
        <v>1</v>
      </c>
      <c r="G384" s="9" t="n">
        <f aca="false">IF(AND(C384=1,ISNUMBER(D384)),1,0)*E384</f>
        <v>1</v>
      </c>
      <c r="H384" s="9" t="n">
        <f aca="false">IF(AND(G384=1,D384&gt;=Scenario!$B$24),1,0)</f>
        <v>1</v>
      </c>
    </row>
    <row r="385" customFormat="false" ht="15" hidden="false" customHeight="false" outlineLevel="0" collapsed="false">
      <c r="A385" s="6" t="s">
        <v>9315</v>
      </c>
      <c r="B385" s="6" t="s">
        <v>1668</v>
      </c>
      <c r="C385" s="6" t="n">
        <v>1</v>
      </c>
      <c r="D385" s="6" t="n">
        <v>3</v>
      </c>
      <c r="E385" s="9" t="n">
        <f aca="false">INDEX(Tickets!$O$2:$O$3818,MATCH(B385,Tickets!$A$2:$A$3818,0))</f>
        <v>1</v>
      </c>
      <c r="F385" s="9" t="n">
        <f aca="false">C385*E385</f>
        <v>1</v>
      </c>
      <c r="G385" s="9" t="n">
        <f aca="false">IF(AND(C385=1,ISNUMBER(D385)),1,0)*E385</f>
        <v>1</v>
      </c>
      <c r="H385" s="9" t="n">
        <f aca="false">IF(AND(G385=1,D385&gt;=Scenario!$B$24),1,0)</f>
        <v>0</v>
      </c>
    </row>
    <row r="386" customFormat="false" ht="15" hidden="false" customHeight="false" outlineLevel="0" collapsed="false">
      <c r="A386" s="6" t="s">
        <v>9316</v>
      </c>
      <c r="B386" s="6" t="s">
        <v>1670</v>
      </c>
      <c r="C386" s="6" t="n">
        <v>1</v>
      </c>
      <c r="D386" s="6" t="n">
        <v>4</v>
      </c>
      <c r="E386" s="9" t="n">
        <f aca="false">INDEX(Tickets!$O$2:$O$3818,MATCH(B386,Tickets!$A$2:$A$3818,0))</f>
        <v>1</v>
      </c>
      <c r="F386" s="9" t="n">
        <f aca="false">C386*E386</f>
        <v>1</v>
      </c>
      <c r="G386" s="9" t="n">
        <f aca="false">IF(AND(C386=1,ISNUMBER(D386)),1,0)*E386</f>
        <v>1</v>
      </c>
      <c r="H386" s="9" t="n">
        <f aca="false">IF(AND(G386=1,D386&gt;=Scenario!$B$24),1,0)</f>
        <v>1</v>
      </c>
    </row>
    <row r="387" customFormat="false" ht="15" hidden="false" customHeight="false" outlineLevel="0" collapsed="false">
      <c r="A387" s="6" t="s">
        <v>9317</v>
      </c>
      <c r="B387" s="6" t="s">
        <v>1680</v>
      </c>
      <c r="C387" s="6" t="n">
        <v>1</v>
      </c>
      <c r="E387" s="9" t="n">
        <f aca="false">INDEX(Tickets!$O$2:$O$3818,MATCH(B387,Tickets!$A$2:$A$3818,0))</f>
        <v>1</v>
      </c>
      <c r="F387" s="9" t="n">
        <f aca="false">C387*E387</f>
        <v>1</v>
      </c>
      <c r="G387" s="9" t="n">
        <f aca="false">IF(AND(C387=1,ISNUMBER(D387)),1,0)*E387</f>
        <v>0</v>
      </c>
      <c r="H387" s="9" t="n">
        <f aca="false">IF(AND(G387=1,D387&gt;=Scenario!$B$24),1,0)</f>
        <v>0</v>
      </c>
    </row>
    <row r="388" customFormat="false" ht="15" hidden="false" customHeight="false" outlineLevel="0" collapsed="false">
      <c r="A388" s="6" t="s">
        <v>9318</v>
      </c>
      <c r="B388" s="6" t="s">
        <v>1684</v>
      </c>
      <c r="C388" s="6" t="n">
        <v>1</v>
      </c>
      <c r="D388" s="6" t="n">
        <v>5</v>
      </c>
      <c r="E388" s="9" t="n">
        <f aca="false">INDEX(Tickets!$O$2:$O$3818,MATCH(B388,Tickets!$A$2:$A$3818,0))</f>
        <v>1</v>
      </c>
      <c r="F388" s="9" t="n">
        <f aca="false">C388*E388</f>
        <v>1</v>
      </c>
      <c r="G388" s="9" t="n">
        <f aca="false">IF(AND(C388=1,ISNUMBER(D388)),1,0)*E388</f>
        <v>1</v>
      </c>
      <c r="H388" s="9" t="n">
        <f aca="false">IF(AND(G388=1,D388&gt;=Scenario!$B$24),1,0)</f>
        <v>1</v>
      </c>
    </row>
    <row r="389" customFormat="false" ht="15" hidden="false" customHeight="false" outlineLevel="0" collapsed="false">
      <c r="A389" s="6" t="s">
        <v>9319</v>
      </c>
      <c r="B389" s="6" t="s">
        <v>1688</v>
      </c>
      <c r="C389" s="6" t="n">
        <v>1</v>
      </c>
      <c r="E389" s="9" t="n">
        <f aca="false">INDEX(Tickets!$O$2:$O$3818,MATCH(B389,Tickets!$A$2:$A$3818,0))</f>
        <v>1</v>
      </c>
      <c r="F389" s="9" t="n">
        <f aca="false">C389*E389</f>
        <v>1</v>
      </c>
      <c r="G389" s="9" t="n">
        <f aca="false">IF(AND(C389=1,ISNUMBER(D389)),1,0)*E389</f>
        <v>0</v>
      </c>
      <c r="H389" s="9" t="n">
        <f aca="false">IF(AND(G389=1,D389&gt;=Scenario!$B$24),1,0)</f>
        <v>0</v>
      </c>
    </row>
    <row r="390" customFormat="false" ht="15" hidden="false" customHeight="false" outlineLevel="0" collapsed="false">
      <c r="A390" s="6" t="s">
        <v>9320</v>
      </c>
      <c r="B390" s="6" t="s">
        <v>1690</v>
      </c>
      <c r="C390" s="6" t="n">
        <v>1</v>
      </c>
      <c r="E390" s="9" t="n">
        <f aca="false">INDEX(Tickets!$O$2:$O$3818,MATCH(B390,Tickets!$A$2:$A$3818,0))</f>
        <v>1</v>
      </c>
      <c r="F390" s="9" t="n">
        <f aca="false">C390*E390</f>
        <v>1</v>
      </c>
      <c r="G390" s="9" t="n">
        <f aca="false">IF(AND(C390=1,ISNUMBER(D390)),1,0)*E390</f>
        <v>0</v>
      </c>
      <c r="H390" s="9" t="n">
        <f aca="false">IF(AND(G390=1,D390&gt;=Scenario!$B$24),1,0)</f>
        <v>0</v>
      </c>
    </row>
    <row r="391" customFormat="false" ht="15" hidden="false" customHeight="false" outlineLevel="0" collapsed="false">
      <c r="A391" s="6" t="s">
        <v>9321</v>
      </c>
      <c r="B391" s="6" t="s">
        <v>1694</v>
      </c>
      <c r="C391" s="6" t="n">
        <v>1</v>
      </c>
      <c r="E391" s="9" t="n">
        <f aca="false">INDEX(Tickets!$O$2:$O$3818,MATCH(B391,Tickets!$A$2:$A$3818,0))</f>
        <v>1</v>
      </c>
      <c r="F391" s="9" t="n">
        <f aca="false">C391*E391</f>
        <v>1</v>
      </c>
      <c r="G391" s="9" t="n">
        <f aca="false">IF(AND(C391=1,ISNUMBER(D391)),1,0)*E391</f>
        <v>0</v>
      </c>
      <c r="H391" s="9" t="n">
        <f aca="false">IF(AND(G391=1,D391&gt;=Scenario!$B$24),1,0)</f>
        <v>0</v>
      </c>
    </row>
    <row r="392" customFormat="false" ht="15" hidden="false" customHeight="false" outlineLevel="0" collapsed="false">
      <c r="A392" s="6" t="s">
        <v>9322</v>
      </c>
      <c r="B392" s="6" t="s">
        <v>1696</v>
      </c>
      <c r="C392" s="6" t="n">
        <v>1</v>
      </c>
      <c r="E392" s="9" t="n">
        <f aca="false">INDEX(Tickets!$O$2:$O$3818,MATCH(B392,Tickets!$A$2:$A$3818,0))</f>
        <v>1</v>
      </c>
      <c r="F392" s="9" t="n">
        <f aca="false">C392*E392</f>
        <v>1</v>
      </c>
      <c r="G392" s="9" t="n">
        <f aca="false">IF(AND(C392=1,ISNUMBER(D392)),1,0)*E392</f>
        <v>0</v>
      </c>
      <c r="H392" s="9" t="n">
        <f aca="false">IF(AND(G392=1,D392&gt;=Scenario!$B$24),1,0)</f>
        <v>0</v>
      </c>
    </row>
    <row r="393" customFormat="false" ht="15" hidden="false" customHeight="false" outlineLevel="0" collapsed="false">
      <c r="A393" s="6" t="s">
        <v>9323</v>
      </c>
      <c r="B393" s="6" t="s">
        <v>1702</v>
      </c>
      <c r="C393" s="6" t="n">
        <v>1</v>
      </c>
      <c r="D393" s="6" t="n">
        <v>3</v>
      </c>
      <c r="E393" s="9" t="n">
        <f aca="false">INDEX(Tickets!$O$2:$O$3818,MATCH(B393,Tickets!$A$2:$A$3818,0))</f>
        <v>1</v>
      </c>
      <c r="F393" s="9" t="n">
        <f aca="false">C393*E393</f>
        <v>1</v>
      </c>
      <c r="G393" s="9" t="n">
        <f aca="false">IF(AND(C393=1,ISNUMBER(D393)),1,0)*E393</f>
        <v>1</v>
      </c>
      <c r="H393" s="9" t="n">
        <f aca="false">IF(AND(G393=1,D393&gt;=Scenario!$B$24),1,0)</f>
        <v>0</v>
      </c>
    </row>
    <row r="394" customFormat="false" ht="15" hidden="false" customHeight="false" outlineLevel="0" collapsed="false">
      <c r="A394" s="6" t="s">
        <v>9324</v>
      </c>
      <c r="B394" s="6" t="s">
        <v>1710</v>
      </c>
      <c r="C394" s="6" t="n">
        <v>1</v>
      </c>
      <c r="E394" s="9" t="n">
        <f aca="false">INDEX(Tickets!$O$2:$O$3818,MATCH(B394,Tickets!$A$2:$A$3818,0))</f>
        <v>1</v>
      </c>
      <c r="F394" s="9" t="n">
        <f aca="false">C394*E394</f>
        <v>1</v>
      </c>
      <c r="G394" s="9" t="n">
        <f aca="false">IF(AND(C394=1,ISNUMBER(D394)),1,0)*E394</f>
        <v>0</v>
      </c>
      <c r="H394" s="9" t="n">
        <f aca="false">IF(AND(G394=1,D394&gt;=Scenario!$B$24),1,0)</f>
        <v>0</v>
      </c>
    </row>
    <row r="395" customFormat="false" ht="15" hidden="false" customHeight="false" outlineLevel="0" collapsed="false">
      <c r="A395" s="6" t="s">
        <v>9325</v>
      </c>
      <c r="B395" s="6" t="s">
        <v>1716</v>
      </c>
      <c r="C395" s="6" t="n">
        <v>1</v>
      </c>
      <c r="E395" s="9" t="n">
        <f aca="false">INDEX(Tickets!$O$2:$O$3818,MATCH(B395,Tickets!$A$2:$A$3818,0))</f>
        <v>1</v>
      </c>
      <c r="F395" s="9" t="n">
        <f aca="false">C395*E395</f>
        <v>1</v>
      </c>
      <c r="G395" s="9" t="n">
        <f aca="false">IF(AND(C395=1,ISNUMBER(D395)),1,0)*E395</f>
        <v>0</v>
      </c>
      <c r="H395" s="9" t="n">
        <f aca="false">IF(AND(G395=1,D395&gt;=Scenario!$B$24),1,0)</f>
        <v>0</v>
      </c>
    </row>
    <row r="396" customFormat="false" ht="15" hidden="false" customHeight="false" outlineLevel="0" collapsed="false">
      <c r="A396" s="6" t="s">
        <v>9326</v>
      </c>
      <c r="B396" s="6" t="s">
        <v>1720</v>
      </c>
      <c r="C396" s="6" t="n">
        <v>1</v>
      </c>
      <c r="E396" s="9" t="n">
        <f aca="false">INDEX(Tickets!$O$2:$O$3818,MATCH(B396,Tickets!$A$2:$A$3818,0))</f>
        <v>1</v>
      </c>
      <c r="F396" s="9" t="n">
        <f aca="false">C396*E396</f>
        <v>1</v>
      </c>
      <c r="G396" s="9" t="n">
        <f aca="false">IF(AND(C396=1,ISNUMBER(D396)),1,0)*E396</f>
        <v>0</v>
      </c>
      <c r="H396" s="9" t="n">
        <f aca="false">IF(AND(G396=1,D396&gt;=Scenario!$B$24),1,0)</f>
        <v>0</v>
      </c>
    </row>
    <row r="397" customFormat="false" ht="15" hidden="false" customHeight="false" outlineLevel="0" collapsed="false">
      <c r="A397" s="6" t="s">
        <v>9327</v>
      </c>
      <c r="B397" s="6" t="s">
        <v>1722</v>
      </c>
      <c r="C397" s="6" t="n">
        <v>1</v>
      </c>
      <c r="E397" s="9" t="n">
        <f aca="false">INDEX(Tickets!$O$2:$O$3818,MATCH(B397,Tickets!$A$2:$A$3818,0))</f>
        <v>1</v>
      </c>
      <c r="F397" s="9" t="n">
        <f aca="false">C397*E397</f>
        <v>1</v>
      </c>
      <c r="G397" s="9" t="n">
        <f aca="false">IF(AND(C397=1,ISNUMBER(D397)),1,0)*E397</f>
        <v>0</v>
      </c>
      <c r="H397" s="9" t="n">
        <f aca="false">IF(AND(G397=1,D397&gt;=Scenario!$B$24),1,0)</f>
        <v>0</v>
      </c>
    </row>
    <row r="398" customFormat="false" ht="15" hidden="false" customHeight="false" outlineLevel="0" collapsed="false">
      <c r="A398" s="6" t="s">
        <v>9328</v>
      </c>
      <c r="B398" s="6" t="s">
        <v>1724</v>
      </c>
      <c r="C398" s="6" t="n">
        <v>1</v>
      </c>
      <c r="E398" s="9" t="n">
        <f aca="false">INDEX(Tickets!$O$2:$O$3818,MATCH(B398,Tickets!$A$2:$A$3818,0))</f>
        <v>1</v>
      </c>
      <c r="F398" s="9" t="n">
        <f aca="false">C398*E398</f>
        <v>1</v>
      </c>
      <c r="G398" s="9" t="n">
        <f aca="false">IF(AND(C398=1,ISNUMBER(D398)),1,0)*E398</f>
        <v>0</v>
      </c>
      <c r="H398" s="9" t="n">
        <f aca="false">IF(AND(G398=1,D398&gt;=Scenario!$B$24),1,0)</f>
        <v>0</v>
      </c>
    </row>
    <row r="399" customFormat="false" ht="15" hidden="false" customHeight="false" outlineLevel="0" collapsed="false">
      <c r="A399" s="6" t="s">
        <v>9329</v>
      </c>
      <c r="B399" s="6" t="s">
        <v>1730</v>
      </c>
      <c r="C399" s="6" t="n">
        <v>1</v>
      </c>
      <c r="D399" s="6" t="n">
        <v>5</v>
      </c>
      <c r="E399" s="9" t="n">
        <f aca="false">INDEX(Tickets!$O$2:$O$3818,MATCH(B399,Tickets!$A$2:$A$3818,0))</f>
        <v>1</v>
      </c>
      <c r="F399" s="9" t="n">
        <f aca="false">C399*E399</f>
        <v>1</v>
      </c>
      <c r="G399" s="9" t="n">
        <f aca="false">IF(AND(C399=1,ISNUMBER(D399)),1,0)*E399</f>
        <v>1</v>
      </c>
      <c r="H399" s="9" t="n">
        <f aca="false">IF(AND(G399=1,D399&gt;=Scenario!$B$24),1,0)</f>
        <v>1</v>
      </c>
    </row>
    <row r="400" customFormat="false" ht="15" hidden="false" customHeight="false" outlineLevel="0" collapsed="false">
      <c r="A400" s="6" t="s">
        <v>9330</v>
      </c>
      <c r="B400" s="6" t="s">
        <v>1732</v>
      </c>
      <c r="C400" s="6" t="n">
        <v>1</v>
      </c>
      <c r="E400" s="9" t="n">
        <f aca="false">INDEX(Tickets!$O$2:$O$3818,MATCH(B400,Tickets!$A$2:$A$3818,0))</f>
        <v>1</v>
      </c>
      <c r="F400" s="9" t="n">
        <f aca="false">C400*E400</f>
        <v>1</v>
      </c>
      <c r="G400" s="9" t="n">
        <f aca="false">IF(AND(C400=1,ISNUMBER(D400)),1,0)*E400</f>
        <v>0</v>
      </c>
      <c r="H400" s="9" t="n">
        <f aca="false">IF(AND(G400=1,D400&gt;=Scenario!$B$24),1,0)</f>
        <v>0</v>
      </c>
    </row>
    <row r="401" customFormat="false" ht="15" hidden="false" customHeight="false" outlineLevel="0" collapsed="false">
      <c r="A401" s="6" t="s">
        <v>9331</v>
      </c>
      <c r="B401" s="6" t="s">
        <v>1734</v>
      </c>
      <c r="C401" s="6" t="n">
        <v>1</v>
      </c>
      <c r="D401" s="6" t="n">
        <v>5</v>
      </c>
      <c r="E401" s="9" t="n">
        <f aca="false">INDEX(Tickets!$O$2:$O$3818,MATCH(B401,Tickets!$A$2:$A$3818,0))</f>
        <v>1</v>
      </c>
      <c r="F401" s="9" t="n">
        <f aca="false">C401*E401</f>
        <v>1</v>
      </c>
      <c r="G401" s="9" t="n">
        <f aca="false">IF(AND(C401=1,ISNUMBER(D401)),1,0)*E401</f>
        <v>1</v>
      </c>
      <c r="H401" s="9" t="n">
        <f aca="false">IF(AND(G401=1,D401&gt;=Scenario!$B$24),1,0)</f>
        <v>1</v>
      </c>
    </row>
    <row r="402" customFormat="false" ht="15" hidden="false" customHeight="false" outlineLevel="0" collapsed="false">
      <c r="A402" s="6" t="s">
        <v>9332</v>
      </c>
      <c r="B402" s="6" t="s">
        <v>1736</v>
      </c>
      <c r="C402" s="6" t="n">
        <v>1</v>
      </c>
      <c r="E402" s="9" t="n">
        <f aca="false">INDEX(Tickets!$O$2:$O$3818,MATCH(B402,Tickets!$A$2:$A$3818,0))</f>
        <v>1</v>
      </c>
      <c r="F402" s="9" t="n">
        <f aca="false">C402*E402</f>
        <v>1</v>
      </c>
      <c r="G402" s="9" t="n">
        <f aca="false">IF(AND(C402=1,ISNUMBER(D402)),1,0)*E402</f>
        <v>0</v>
      </c>
      <c r="H402" s="9" t="n">
        <f aca="false">IF(AND(G402=1,D402&gt;=Scenario!$B$24),1,0)</f>
        <v>0</v>
      </c>
    </row>
    <row r="403" customFormat="false" ht="15" hidden="false" customHeight="false" outlineLevel="0" collapsed="false">
      <c r="A403" s="6" t="s">
        <v>9333</v>
      </c>
      <c r="B403" s="6" t="s">
        <v>1738</v>
      </c>
      <c r="C403" s="6" t="n">
        <v>1</v>
      </c>
      <c r="E403" s="9" t="n">
        <f aca="false">INDEX(Tickets!$O$2:$O$3818,MATCH(B403,Tickets!$A$2:$A$3818,0))</f>
        <v>1</v>
      </c>
      <c r="F403" s="9" t="n">
        <f aca="false">C403*E403</f>
        <v>1</v>
      </c>
      <c r="G403" s="9" t="n">
        <f aca="false">IF(AND(C403=1,ISNUMBER(D403)),1,0)*E403</f>
        <v>0</v>
      </c>
      <c r="H403" s="9" t="n">
        <f aca="false">IF(AND(G403=1,D403&gt;=Scenario!$B$24),1,0)</f>
        <v>0</v>
      </c>
    </row>
    <row r="404" customFormat="false" ht="15" hidden="false" customHeight="false" outlineLevel="0" collapsed="false">
      <c r="A404" s="6" t="s">
        <v>9334</v>
      </c>
      <c r="B404" s="6" t="s">
        <v>1744</v>
      </c>
      <c r="C404" s="6" t="n">
        <v>1</v>
      </c>
      <c r="D404" s="6" t="n">
        <v>4</v>
      </c>
      <c r="E404" s="9" t="n">
        <f aca="false">INDEX(Tickets!$O$2:$O$3818,MATCH(B404,Tickets!$A$2:$A$3818,0))</f>
        <v>1</v>
      </c>
      <c r="F404" s="9" t="n">
        <f aca="false">C404*E404</f>
        <v>1</v>
      </c>
      <c r="G404" s="9" t="n">
        <f aca="false">IF(AND(C404=1,ISNUMBER(D404)),1,0)*E404</f>
        <v>1</v>
      </c>
      <c r="H404" s="9" t="n">
        <f aca="false">IF(AND(G404=1,D404&gt;=Scenario!$B$24),1,0)</f>
        <v>1</v>
      </c>
    </row>
    <row r="405" customFormat="false" ht="15" hidden="false" customHeight="false" outlineLevel="0" collapsed="false">
      <c r="A405" s="6" t="s">
        <v>9335</v>
      </c>
      <c r="B405" s="6" t="s">
        <v>1750</v>
      </c>
      <c r="C405" s="6" t="n">
        <v>1</v>
      </c>
      <c r="E405" s="9" t="n">
        <f aca="false">INDEX(Tickets!$O$2:$O$3818,MATCH(B405,Tickets!$A$2:$A$3818,0))</f>
        <v>1</v>
      </c>
      <c r="F405" s="9" t="n">
        <f aca="false">C405*E405</f>
        <v>1</v>
      </c>
      <c r="G405" s="9" t="n">
        <f aca="false">IF(AND(C405=1,ISNUMBER(D405)),1,0)*E405</f>
        <v>0</v>
      </c>
      <c r="H405" s="9" t="n">
        <f aca="false">IF(AND(G405=1,D405&gt;=Scenario!$B$24),1,0)</f>
        <v>0</v>
      </c>
    </row>
    <row r="406" customFormat="false" ht="15" hidden="false" customHeight="false" outlineLevel="0" collapsed="false">
      <c r="A406" s="6" t="s">
        <v>9336</v>
      </c>
      <c r="B406" s="6" t="s">
        <v>1752</v>
      </c>
      <c r="C406" s="6" t="n">
        <v>1</v>
      </c>
      <c r="E406" s="9" t="n">
        <f aca="false">INDEX(Tickets!$O$2:$O$3818,MATCH(B406,Tickets!$A$2:$A$3818,0))</f>
        <v>1</v>
      </c>
      <c r="F406" s="9" t="n">
        <f aca="false">C406*E406</f>
        <v>1</v>
      </c>
      <c r="G406" s="9" t="n">
        <f aca="false">IF(AND(C406=1,ISNUMBER(D406)),1,0)*E406</f>
        <v>0</v>
      </c>
      <c r="H406" s="9" t="n">
        <f aca="false">IF(AND(G406=1,D406&gt;=Scenario!$B$24),1,0)</f>
        <v>0</v>
      </c>
    </row>
    <row r="407" customFormat="false" ht="15" hidden="false" customHeight="false" outlineLevel="0" collapsed="false">
      <c r="A407" s="6" t="s">
        <v>9337</v>
      </c>
      <c r="B407" s="6" t="s">
        <v>1754</v>
      </c>
      <c r="C407" s="6" t="n">
        <v>1</v>
      </c>
      <c r="D407" s="6" t="n">
        <v>4</v>
      </c>
      <c r="E407" s="9" t="n">
        <f aca="false">INDEX(Tickets!$O$2:$O$3818,MATCH(B407,Tickets!$A$2:$A$3818,0))</f>
        <v>1</v>
      </c>
      <c r="F407" s="9" t="n">
        <f aca="false">C407*E407</f>
        <v>1</v>
      </c>
      <c r="G407" s="9" t="n">
        <f aca="false">IF(AND(C407=1,ISNUMBER(D407)),1,0)*E407</f>
        <v>1</v>
      </c>
      <c r="H407" s="9" t="n">
        <f aca="false">IF(AND(G407=1,D407&gt;=Scenario!$B$24),1,0)</f>
        <v>1</v>
      </c>
    </row>
    <row r="408" customFormat="false" ht="15" hidden="false" customHeight="false" outlineLevel="0" collapsed="false">
      <c r="A408" s="6" t="s">
        <v>9338</v>
      </c>
      <c r="B408" s="6" t="s">
        <v>1756</v>
      </c>
      <c r="C408" s="6" t="n">
        <v>1</v>
      </c>
      <c r="D408" s="6" t="n">
        <v>5</v>
      </c>
      <c r="E408" s="9" t="n">
        <f aca="false">INDEX(Tickets!$O$2:$O$3818,MATCH(B408,Tickets!$A$2:$A$3818,0))</f>
        <v>1</v>
      </c>
      <c r="F408" s="9" t="n">
        <f aca="false">C408*E408</f>
        <v>1</v>
      </c>
      <c r="G408" s="9" t="n">
        <f aca="false">IF(AND(C408=1,ISNUMBER(D408)),1,0)*E408</f>
        <v>1</v>
      </c>
      <c r="H408" s="9" t="n">
        <f aca="false">IF(AND(G408=1,D408&gt;=Scenario!$B$24),1,0)</f>
        <v>1</v>
      </c>
    </row>
    <row r="409" customFormat="false" ht="15" hidden="false" customHeight="false" outlineLevel="0" collapsed="false">
      <c r="A409" s="6" t="s">
        <v>9339</v>
      </c>
      <c r="B409" s="6" t="s">
        <v>1760</v>
      </c>
      <c r="C409" s="6" t="n">
        <v>1</v>
      </c>
      <c r="E409" s="9" t="n">
        <f aca="false">INDEX(Tickets!$O$2:$O$3818,MATCH(B409,Tickets!$A$2:$A$3818,0))</f>
        <v>1</v>
      </c>
      <c r="F409" s="9" t="n">
        <f aca="false">C409*E409</f>
        <v>1</v>
      </c>
      <c r="G409" s="9" t="n">
        <f aca="false">IF(AND(C409=1,ISNUMBER(D409)),1,0)*E409</f>
        <v>0</v>
      </c>
      <c r="H409" s="9" t="n">
        <f aca="false">IF(AND(G409=1,D409&gt;=Scenario!$B$24),1,0)</f>
        <v>0</v>
      </c>
    </row>
    <row r="410" customFormat="false" ht="15" hidden="false" customHeight="false" outlineLevel="0" collapsed="false">
      <c r="A410" s="6" t="s">
        <v>9340</v>
      </c>
      <c r="B410" s="6" t="s">
        <v>1764</v>
      </c>
      <c r="C410" s="6" t="n">
        <v>1</v>
      </c>
      <c r="E410" s="9" t="n">
        <f aca="false">INDEX(Tickets!$O$2:$O$3818,MATCH(B410,Tickets!$A$2:$A$3818,0))</f>
        <v>1</v>
      </c>
      <c r="F410" s="9" t="n">
        <f aca="false">C410*E410</f>
        <v>1</v>
      </c>
      <c r="G410" s="9" t="n">
        <f aca="false">IF(AND(C410=1,ISNUMBER(D410)),1,0)*E410</f>
        <v>0</v>
      </c>
      <c r="H410" s="9" t="n">
        <f aca="false">IF(AND(G410=1,D410&gt;=Scenario!$B$24),1,0)</f>
        <v>0</v>
      </c>
    </row>
    <row r="411" customFormat="false" ht="15" hidden="false" customHeight="false" outlineLevel="0" collapsed="false">
      <c r="A411" s="6" t="s">
        <v>9341</v>
      </c>
      <c r="B411" s="6" t="s">
        <v>1768</v>
      </c>
      <c r="C411" s="6" t="n">
        <v>1</v>
      </c>
      <c r="E411" s="9" t="n">
        <f aca="false">INDEX(Tickets!$O$2:$O$3818,MATCH(B411,Tickets!$A$2:$A$3818,0))</f>
        <v>1</v>
      </c>
      <c r="F411" s="9" t="n">
        <f aca="false">C411*E411</f>
        <v>1</v>
      </c>
      <c r="G411" s="9" t="n">
        <f aca="false">IF(AND(C411=1,ISNUMBER(D411)),1,0)*E411</f>
        <v>0</v>
      </c>
      <c r="H411" s="9" t="n">
        <f aca="false">IF(AND(G411=1,D411&gt;=Scenario!$B$24),1,0)</f>
        <v>0</v>
      </c>
    </row>
    <row r="412" customFormat="false" ht="15" hidden="false" customHeight="false" outlineLevel="0" collapsed="false">
      <c r="A412" s="6" t="s">
        <v>9342</v>
      </c>
      <c r="B412" s="6" t="s">
        <v>1770</v>
      </c>
      <c r="C412" s="6" t="n">
        <v>1</v>
      </c>
      <c r="E412" s="9" t="n">
        <f aca="false">INDEX(Tickets!$O$2:$O$3818,MATCH(B412,Tickets!$A$2:$A$3818,0))</f>
        <v>1</v>
      </c>
      <c r="F412" s="9" t="n">
        <f aca="false">C412*E412</f>
        <v>1</v>
      </c>
      <c r="G412" s="9" t="n">
        <f aca="false">IF(AND(C412=1,ISNUMBER(D412)),1,0)*E412</f>
        <v>0</v>
      </c>
      <c r="H412" s="9" t="n">
        <f aca="false">IF(AND(G412=1,D412&gt;=Scenario!$B$24),1,0)</f>
        <v>0</v>
      </c>
    </row>
    <row r="413" customFormat="false" ht="15" hidden="false" customHeight="false" outlineLevel="0" collapsed="false">
      <c r="A413" s="6" t="s">
        <v>9343</v>
      </c>
      <c r="B413" s="6" t="s">
        <v>1776</v>
      </c>
      <c r="C413" s="6" t="n">
        <v>1</v>
      </c>
      <c r="E413" s="9" t="n">
        <f aca="false">INDEX(Tickets!$O$2:$O$3818,MATCH(B413,Tickets!$A$2:$A$3818,0))</f>
        <v>1</v>
      </c>
      <c r="F413" s="9" t="n">
        <f aca="false">C413*E413</f>
        <v>1</v>
      </c>
      <c r="G413" s="9" t="n">
        <f aca="false">IF(AND(C413=1,ISNUMBER(D413)),1,0)*E413</f>
        <v>0</v>
      </c>
      <c r="H413" s="9" t="n">
        <f aca="false">IF(AND(G413=1,D413&gt;=Scenario!$B$24),1,0)</f>
        <v>0</v>
      </c>
    </row>
    <row r="414" customFormat="false" ht="15" hidden="false" customHeight="false" outlineLevel="0" collapsed="false">
      <c r="A414" s="6" t="s">
        <v>9344</v>
      </c>
      <c r="B414" s="6" t="s">
        <v>1780</v>
      </c>
      <c r="C414" s="6" t="n">
        <v>1</v>
      </c>
      <c r="E414" s="9" t="n">
        <f aca="false">INDEX(Tickets!$O$2:$O$3818,MATCH(B414,Tickets!$A$2:$A$3818,0))</f>
        <v>1</v>
      </c>
      <c r="F414" s="9" t="n">
        <f aca="false">C414*E414</f>
        <v>1</v>
      </c>
      <c r="G414" s="9" t="n">
        <f aca="false">IF(AND(C414=1,ISNUMBER(D414)),1,0)*E414</f>
        <v>0</v>
      </c>
      <c r="H414" s="9" t="n">
        <f aca="false">IF(AND(G414=1,D414&gt;=Scenario!$B$24),1,0)</f>
        <v>0</v>
      </c>
    </row>
    <row r="415" customFormat="false" ht="15" hidden="false" customHeight="false" outlineLevel="0" collapsed="false">
      <c r="A415" s="6" t="s">
        <v>9345</v>
      </c>
      <c r="B415" s="6" t="s">
        <v>1784</v>
      </c>
      <c r="C415" s="6" t="n">
        <v>1</v>
      </c>
      <c r="E415" s="9" t="n">
        <f aca="false">INDEX(Tickets!$O$2:$O$3818,MATCH(B415,Tickets!$A$2:$A$3818,0))</f>
        <v>1</v>
      </c>
      <c r="F415" s="9" t="n">
        <f aca="false">C415*E415</f>
        <v>1</v>
      </c>
      <c r="G415" s="9" t="n">
        <f aca="false">IF(AND(C415=1,ISNUMBER(D415)),1,0)*E415</f>
        <v>0</v>
      </c>
      <c r="H415" s="9" t="n">
        <f aca="false">IF(AND(G415=1,D415&gt;=Scenario!$B$24),1,0)</f>
        <v>0</v>
      </c>
    </row>
    <row r="416" customFormat="false" ht="15" hidden="false" customHeight="false" outlineLevel="0" collapsed="false">
      <c r="A416" s="6" t="s">
        <v>9346</v>
      </c>
      <c r="B416" s="6" t="s">
        <v>1786</v>
      </c>
      <c r="C416" s="6" t="n">
        <v>1</v>
      </c>
      <c r="E416" s="9" t="n">
        <f aca="false">INDEX(Tickets!$O$2:$O$3818,MATCH(B416,Tickets!$A$2:$A$3818,0))</f>
        <v>1</v>
      </c>
      <c r="F416" s="9" t="n">
        <f aca="false">C416*E416</f>
        <v>1</v>
      </c>
      <c r="G416" s="9" t="n">
        <f aca="false">IF(AND(C416=1,ISNUMBER(D416)),1,0)*E416</f>
        <v>0</v>
      </c>
      <c r="H416" s="9" t="n">
        <f aca="false">IF(AND(G416=1,D416&gt;=Scenario!$B$24),1,0)</f>
        <v>0</v>
      </c>
    </row>
    <row r="417" customFormat="false" ht="15" hidden="false" customHeight="false" outlineLevel="0" collapsed="false">
      <c r="A417" s="6" t="s">
        <v>9347</v>
      </c>
      <c r="B417" s="6" t="s">
        <v>1788</v>
      </c>
      <c r="C417" s="6" t="n">
        <v>1</v>
      </c>
      <c r="E417" s="9" t="n">
        <f aca="false">INDEX(Tickets!$O$2:$O$3818,MATCH(B417,Tickets!$A$2:$A$3818,0))</f>
        <v>1</v>
      </c>
      <c r="F417" s="9" t="n">
        <f aca="false">C417*E417</f>
        <v>1</v>
      </c>
      <c r="G417" s="9" t="n">
        <f aca="false">IF(AND(C417=1,ISNUMBER(D417)),1,0)*E417</f>
        <v>0</v>
      </c>
      <c r="H417" s="9" t="n">
        <f aca="false">IF(AND(G417=1,D417&gt;=Scenario!$B$24),1,0)</f>
        <v>0</v>
      </c>
    </row>
    <row r="418" customFormat="false" ht="15" hidden="false" customHeight="false" outlineLevel="0" collapsed="false">
      <c r="A418" s="6" t="s">
        <v>9348</v>
      </c>
      <c r="B418" s="6" t="s">
        <v>1790</v>
      </c>
      <c r="C418" s="6" t="n">
        <v>1</v>
      </c>
      <c r="D418" s="6" t="n">
        <v>4</v>
      </c>
      <c r="E418" s="9" t="n">
        <f aca="false">INDEX(Tickets!$O$2:$O$3818,MATCH(B418,Tickets!$A$2:$A$3818,0))</f>
        <v>1</v>
      </c>
      <c r="F418" s="9" t="n">
        <f aca="false">C418*E418</f>
        <v>1</v>
      </c>
      <c r="G418" s="9" t="n">
        <f aca="false">IF(AND(C418=1,ISNUMBER(D418)),1,0)*E418</f>
        <v>1</v>
      </c>
      <c r="H418" s="9" t="n">
        <f aca="false">IF(AND(G418=1,D418&gt;=Scenario!$B$24),1,0)</f>
        <v>1</v>
      </c>
    </row>
    <row r="419" customFormat="false" ht="15" hidden="false" customHeight="false" outlineLevel="0" collapsed="false">
      <c r="A419" s="6" t="s">
        <v>9349</v>
      </c>
      <c r="B419" s="6" t="s">
        <v>1792</v>
      </c>
      <c r="C419" s="6" t="n">
        <v>1</v>
      </c>
      <c r="D419" s="6" t="n">
        <v>4</v>
      </c>
      <c r="E419" s="9" t="n">
        <f aca="false">INDEX(Tickets!$O$2:$O$3818,MATCH(B419,Tickets!$A$2:$A$3818,0))</f>
        <v>1</v>
      </c>
      <c r="F419" s="9" t="n">
        <f aca="false">C419*E419</f>
        <v>1</v>
      </c>
      <c r="G419" s="9" t="n">
        <f aca="false">IF(AND(C419=1,ISNUMBER(D419)),1,0)*E419</f>
        <v>1</v>
      </c>
      <c r="H419" s="9" t="n">
        <f aca="false">IF(AND(G419=1,D419&gt;=Scenario!$B$24),1,0)</f>
        <v>1</v>
      </c>
    </row>
    <row r="420" customFormat="false" ht="15" hidden="false" customHeight="false" outlineLevel="0" collapsed="false">
      <c r="A420" s="6" t="s">
        <v>9350</v>
      </c>
      <c r="B420" s="6" t="s">
        <v>1796</v>
      </c>
      <c r="C420" s="6" t="n">
        <v>1</v>
      </c>
      <c r="D420" s="6" t="n">
        <v>3</v>
      </c>
      <c r="E420" s="9" t="n">
        <f aca="false">INDEX(Tickets!$O$2:$O$3818,MATCH(B420,Tickets!$A$2:$A$3818,0))</f>
        <v>1</v>
      </c>
      <c r="F420" s="9" t="n">
        <f aca="false">C420*E420</f>
        <v>1</v>
      </c>
      <c r="G420" s="9" t="n">
        <f aca="false">IF(AND(C420=1,ISNUMBER(D420)),1,0)*E420</f>
        <v>1</v>
      </c>
      <c r="H420" s="9" t="n">
        <f aca="false">IF(AND(G420=1,D420&gt;=Scenario!$B$24),1,0)</f>
        <v>0</v>
      </c>
    </row>
    <row r="421" customFormat="false" ht="15" hidden="false" customHeight="false" outlineLevel="0" collapsed="false">
      <c r="A421" s="6" t="s">
        <v>9351</v>
      </c>
      <c r="B421" s="6" t="s">
        <v>1802</v>
      </c>
      <c r="C421" s="6" t="n">
        <v>1</v>
      </c>
      <c r="E421" s="9" t="n">
        <f aca="false">INDEX(Tickets!$O$2:$O$3818,MATCH(B421,Tickets!$A$2:$A$3818,0))</f>
        <v>1</v>
      </c>
      <c r="F421" s="9" t="n">
        <f aca="false">C421*E421</f>
        <v>1</v>
      </c>
      <c r="G421" s="9" t="n">
        <f aca="false">IF(AND(C421=1,ISNUMBER(D421)),1,0)*E421</f>
        <v>0</v>
      </c>
      <c r="H421" s="9" t="n">
        <f aca="false">IF(AND(G421=1,D421&gt;=Scenario!$B$24),1,0)</f>
        <v>0</v>
      </c>
    </row>
    <row r="422" customFormat="false" ht="15" hidden="false" customHeight="false" outlineLevel="0" collapsed="false">
      <c r="A422" s="6" t="s">
        <v>9352</v>
      </c>
      <c r="B422" s="6" t="s">
        <v>1804</v>
      </c>
      <c r="C422" s="6" t="n">
        <v>1</v>
      </c>
      <c r="D422" s="6" t="n">
        <v>4</v>
      </c>
      <c r="E422" s="9" t="n">
        <f aca="false">INDEX(Tickets!$O$2:$O$3818,MATCH(B422,Tickets!$A$2:$A$3818,0))</f>
        <v>1</v>
      </c>
      <c r="F422" s="9" t="n">
        <f aca="false">C422*E422</f>
        <v>1</v>
      </c>
      <c r="G422" s="9" t="n">
        <f aca="false">IF(AND(C422=1,ISNUMBER(D422)),1,0)*E422</f>
        <v>1</v>
      </c>
      <c r="H422" s="9" t="n">
        <f aca="false">IF(AND(G422=1,D422&gt;=Scenario!$B$24),1,0)</f>
        <v>1</v>
      </c>
    </row>
    <row r="423" customFormat="false" ht="15" hidden="false" customHeight="false" outlineLevel="0" collapsed="false">
      <c r="A423" s="6" t="s">
        <v>9353</v>
      </c>
      <c r="B423" s="6" t="s">
        <v>1806</v>
      </c>
      <c r="C423" s="6" t="n">
        <v>1</v>
      </c>
      <c r="D423" s="6" t="n">
        <v>5</v>
      </c>
      <c r="E423" s="9" t="n">
        <f aca="false">INDEX(Tickets!$O$2:$O$3818,MATCH(B423,Tickets!$A$2:$A$3818,0))</f>
        <v>1</v>
      </c>
      <c r="F423" s="9" t="n">
        <f aca="false">C423*E423</f>
        <v>1</v>
      </c>
      <c r="G423" s="9" t="n">
        <f aca="false">IF(AND(C423=1,ISNUMBER(D423)),1,0)*E423</f>
        <v>1</v>
      </c>
      <c r="H423" s="9" t="n">
        <f aca="false">IF(AND(G423=1,D423&gt;=Scenario!$B$24),1,0)</f>
        <v>1</v>
      </c>
    </row>
    <row r="424" customFormat="false" ht="15" hidden="false" customHeight="false" outlineLevel="0" collapsed="false">
      <c r="A424" s="6" t="s">
        <v>9354</v>
      </c>
      <c r="B424" s="6" t="s">
        <v>1816</v>
      </c>
      <c r="C424" s="6" t="n">
        <v>1</v>
      </c>
      <c r="D424" s="6" t="n">
        <v>3</v>
      </c>
      <c r="E424" s="9" t="n">
        <f aca="false">INDEX(Tickets!$O$2:$O$3818,MATCH(B424,Tickets!$A$2:$A$3818,0))</f>
        <v>1</v>
      </c>
      <c r="F424" s="9" t="n">
        <f aca="false">C424*E424</f>
        <v>1</v>
      </c>
      <c r="G424" s="9" t="n">
        <f aca="false">IF(AND(C424=1,ISNUMBER(D424)),1,0)*E424</f>
        <v>1</v>
      </c>
      <c r="H424" s="9" t="n">
        <f aca="false">IF(AND(G424=1,D424&gt;=Scenario!$B$24),1,0)</f>
        <v>0</v>
      </c>
    </row>
    <row r="425" customFormat="false" ht="15" hidden="false" customHeight="false" outlineLevel="0" collapsed="false">
      <c r="A425" s="6" t="s">
        <v>9355</v>
      </c>
      <c r="B425" s="6" t="s">
        <v>1818</v>
      </c>
      <c r="C425" s="6" t="n">
        <v>1</v>
      </c>
      <c r="E425" s="9" t="n">
        <f aca="false">INDEX(Tickets!$O$2:$O$3818,MATCH(B425,Tickets!$A$2:$A$3818,0))</f>
        <v>1</v>
      </c>
      <c r="F425" s="9" t="n">
        <f aca="false">C425*E425</f>
        <v>1</v>
      </c>
      <c r="G425" s="9" t="n">
        <f aca="false">IF(AND(C425=1,ISNUMBER(D425)),1,0)*E425</f>
        <v>0</v>
      </c>
      <c r="H425" s="9" t="n">
        <f aca="false">IF(AND(G425=1,D425&gt;=Scenario!$B$24),1,0)</f>
        <v>0</v>
      </c>
    </row>
    <row r="426" customFormat="false" ht="15" hidden="false" customHeight="false" outlineLevel="0" collapsed="false">
      <c r="A426" s="6" t="s">
        <v>9356</v>
      </c>
      <c r="B426" s="6" t="s">
        <v>1822</v>
      </c>
      <c r="C426" s="6" t="n">
        <v>1</v>
      </c>
      <c r="E426" s="9" t="n">
        <f aca="false">INDEX(Tickets!$O$2:$O$3818,MATCH(B426,Tickets!$A$2:$A$3818,0))</f>
        <v>1</v>
      </c>
      <c r="F426" s="9" t="n">
        <f aca="false">C426*E426</f>
        <v>1</v>
      </c>
      <c r="G426" s="9" t="n">
        <f aca="false">IF(AND(C426=1,ISNUMBER(D426)),1,0)*E426</f>
        <v>0</v>
      </c>
      <c r="H426" s="9" t="n">
        <f aca="false">IF(AND(G426=1,D426&gt;=Scenario!$B$24),1,0)</f>
        <v>0</v>
      </c>
    </row>
    <row r="427" customFormat="false" ht="15" hidden="false" customHeight="false" outlineLevel="0" collapsed="false">
      <c r="A427" s="6" t="s">
        <v>9357</v>
      </c>
      <c r="B427" s="6" t="s">
        <v>1824</v>
      </c>
      <c r="C427" s="6" t="n">
        <v>1</v>
      </c>
      <c r="E427" s="9" t="n">
        <f aca="false">INDEX(Tickets!$O$2:$O$3818,MATCH(B427,Tickets!$A$2:$A$3818,0))</f>
        <v>1</v>
      </c>
      <c r="F427" s="9" t="n">
        <f aca="false">C427*E427</f>
        <v>1</v>
      </c>
      <c r="G427" s="9" t="n">
        <f aca="false">IF(AND(C427=1,ISNUMBER(D427)),1,0)*E427</f>
        <v>0</v>
      </c>
      <c r="H427" s="9" t="n">
        <f aca="false">IF(AND(G427=1,D427&gt;=Scenario!$B$24),1,0)</f>
        <v>0</v>
      </c>
    </row>
    <row r="428" customFormat="false" ht="15" hidden="false" customHeight="false" outlineLevel="0" collapsed="false">
      <c r="A428" s="6" t="s">
        <v>9358</v>
      </c>
      <c r="B428" s="6" t="s">
        <v>1828</v>
      </c>
      <c r="C428" s="6" t="n">
        <v>1</v>
      </c>
      <c r="E428" s="9" t="n">
        <f aca="false">INDEX(Tickets!$O$2:$O$3818,MATCH(B428,Tickets!$A$2:$A$3818,0))</f>
        <v>1</v>
      </c>
      <c r="F428" s="9" t="n">
        <f aca="false">C428*E428</f>
        <v>1</v>
      </c>
      <c r="G428" s="9" t="n">
        <f aca="false">IF(AND(C428=1,ISNUMBER(D428)),1,0)*E428</f>
        <v>0</v>
      </c>
      <c r="H428" s="9" t="n">
        <f aca="false">IF(AND(G428=1,D428&gt;=Scenario!$B$24),1,0)</f>
        <v>0</v>
      </c>
    </row>
    <row r="429" customFormat="false" ht="15" hidden="false" customHeight="false" outlineLevel="0" collapsed="false">
      <c r="A429" s="6" t="s">
        <v>9359</v>
      </c>
      <c r="B429" s="6" t="s">
        <v>1834</v>
      </c>
      <c r="C429" s="6" t="n">
        <v>1</v>
      </c>
      <c r="E429" s="9" t="n">
        <f aca="false">INDEX(Tickets!$O$2:$O$3818,MATCH(B429,Tickets!$A$2:$A$3818,0))</f>
        <v>1</v>
      </c>
      <c r="F429" s="9" t="n">
        <f aca="false">C429*E429</f>
        <v>1</v>
      </c>
      <c r="G429" s="9" t="n">
        <f aca="false">IF(AND(C429=1,ISNUMBER(D429)),1,0)*E429</f>
        <v>0</v>
      </c>
      <c r="H429" s="9" t="n">
        <f aca="false">IF(AND(G429=1,D429&gt;=Scenario!$B$24),1,0)</f>
        <v>0</v>
      </c>
    </row>
    <row r="430" customFormat="false" ht="15" hidden="false" customHeight="false" outlineLevel="0" collapsed="false">
      <c r="A430" s="6" t="s">
        <v>9360</v>
      </c>
      <c r="B430" s="6" t="s">
        <v>1840</v>
      </c>
      <c r="C430" s="6" t="n">
        <v>1</v>
      </c>
      <c r="E430" s="9" t="n">
        <f aca="false">INDEX(Tickets!$O$2:$O$3818,MATCH(B430,Tickets!$A$2:$A$3818,0))</f>
        <v>1</v>
      </c>
      <c r="F430" s="9" t="n">
        <f aca="false">C430*E430</f>
        <v>1</v>
      </c>
      <c r="G430" s="9" t="n">
        <f aca="false">IF(AND(C430=1,ISNUMBER(D430)),1,0)*E430</f>
        <v>0</v>
      </c>
      <c r="H430" s="9" t="n">
        <f aca="false">IF(AND(G430=1,D430&gt;=Scenario!$B$24),1,0)</f>
        <v>0</v>
      </c>
    </row>
    <row r="431" customFormat="false" ht="15" hidden="false" customHeight="false" outlineLevel="0" collapsed="false">
      <c r="A431" s="6" t="s">
        <v>9361</v>
      </c>
      <c r="B431" s="6" t="s">
        <v>1842</v>
      </c>
      <c r="C431" s="6" t="n">
        <v>1</v>
      </c>
      <c r="E431" s="9" t="n">
        <f aca="false">INDEX(Tickets!$O$2:$O$3818,MATCH(B431,Tickets!$A$2:$A$3818,0))</f>
        <v>1</v>
      </c>
      <c r="F431" s="9" t="n">
        <f aca="false">C431*E431</f>
        <v>1</v>
      </c>
      <c r="G431" s="9" t="n">
        <f aca="false">IF(AND(C431=1,ISNUMBER(D431)),1,0)*E431</f>
        <v>0</v>
      </c>
      <c r="H431" s="9" t="n">
        <f aca="false">IF(AND(G431=1,D431&gt;=Scenario!$B$24),1,0)</f>
        <v>0</v>
      </c>
    </row>
    <row r="432" customFormat="false" ht="15" hidden="false" customHeight="false" outlineLevel="0" collapsed="false">
      <c r="A432" s="6" t="s">
        <v>9362</v>
      </c>
      <c r="B432" s="6" t="s">
        <v>1844</v>
      </c>
      <c r="C432" s="6" t="n">
        <v>1</v>
      </c>
      <c r="E432" s="9" t="n">
        <f aca="false">INDEX(Tickets!$O$2:$O$3818,MATCH(B432,Tickets!$A$2:$A$3818,0))</f>
        <v>1</v>
      </c>
      <c r="F432" s="9" t="n">
        <f aca="false">C432*E432</f>
        <v>1</v>
      </c>
      <c r="G432" s="9" t="n">
        <f aca="false">IF(AND(C432=1,ISNUMBER(D432)),1,0)*E432</f>
        <v>0</v>
      </c>
      <c r="H432" s="9" t="n">
        <f aca="false">IF(AND(G432=1,D432&gt;=Scenario!$B$24),1,0)</f>
        <v>0</v>
      </c>
    </row>
    <row r="433" customFormat="false" ht="15" hidden="false" customHeight="false" outlineLevel="0" collapsed="false">
      <c r="A433" s="6" t="s">
        <v>9363</v>
      </c>
      <c r="B433" s="6" t="s">
        <v>1846</v>
      </c>
      <c r="C433" s="6" t="n">
        <v>1</v>
      </c>
      <c r="D433" s="6" t="n">
        <v>4</v>
      </c>
      <c r="E433" s="9" t="n">
        <f aca="false">INDEX(Tickets!$O$2:$O$3818,MATCH(B433,Tickets!$A$2:$A$3818,0))</f>
        <v>1</v>
      </c>
      <c r="F433" s="9" t="n">
        <f aca="false">C433*E433</f>
        <v>1</v>
      </c>
      <c r="G433" s="9" t="n">
        <f aca="false">IF(AND(C433=1,ISNUMBER(D433)),1,0)*E433</f>
        <v>1</v>
      </c>
      <c r="H433" s="9" t="n">
        <f aca="false">IF(AND(G433=1,D433&gt;=Scenario!$B$24),1,0)</f>
        <v>1</v>
      </c>
    </row>
    <row r="434" customFormat="false" ht="15" hidden="false" customHeight="false" outlineLevel="0" collapsed="false">
      <c r="A434" s="6" t="s">
        <v>9364</v>
      </c>
      <c r="B434" s="6" t="s">
        <v>1848</v>
      </c>
      <c r="C434" s="6" t="n">
        <v>1</v>
      </c>
      <c r="D434" s="6" t="n">
        <v>4</v>
      </c>
      <c r="E434" s="9" t="n">
        <f aca="false">INDEX(Tickets!$O$2:$O$3818,MATCH(B434,Tickets!$A$2:$A$3818,0))</f>
        <v>1</v>
      </c>
      <c r="F434" s="9" t="n">
        <f aca="false">C434*E434</f>
        <v>1</v>
      </c>
      <c r="G434" s="9" t="n">
        <f aca="false">IF(AND(C434=1,ISNUMBER(D434)),1,0)*E434</f>
        <v>1</v>
      </c>
      <c r="H434" s="9" t="n">
        <f aca="false">IF(AND(G434=1,D434&gt;=Scenario!$B$24),1,0)</f>
        <v>1</v>
      </c>
    </row>
    <row r="435" customFormat="false" ht="15" hidden="false" customHeight="false" outlineLevel="0" collapsed="false">
      <c r="A435" s="6" t="s">
        <v>9365</v>
      </c>
      <c r="B435" s="6" t="s">
        <v>1852</v>
      </c>
      <c r="C435" s="6" t="n">
        <v>1</v>
      </c>
      <c r="D435" s="6" t="n">
        <v>4</v>
      </c>
      <c r="E435" s="9" t="n">
        <f aca="false">INDEX(Tickets!$O$2:$O$3818,MATCH(B435,Tickets!$A$2:$A$3818,0))</f>
        <v>1</v>
      </c>
      <c r="F435" s="9" t="n">
        <f aca="false">C435*E435</f>
        <v>1</v>
      </c>
      <c r="G435" s="9" t="n">
        <f aca="false">IF(AND(C435=1,ISNUMBER(D435)),1,0)*E435</f>
        <v>1</v>
      </c>
      <c r="H435" s="9" t="n">
        <f aca="false">IF(AND(G435=1,D435&gt;=Scenario!$B$24),1,0)</f>
        <v>1</v>
      </c>
    </row>
    <row r="436" customFormat="false" ht="15" hidden="false" customHeight="false" outlineLevel="0" collapsed="false">
      <c r="A436" s="6" t="s">
        <v>9366</v>
      </c>
      <c r="B436" s="6" t="s">
        <v>1858</v>
      </c>
      <c r="C436" s="6" t="n">
        <v>1</v>
      </c>
      <c r="E436" s="9" t="n">
        <f aca="false">INDEX(Tickets!$O$2:$O$3818,MATCH(B436,Tickets!$A$2:$A$3818,0))</f>
        <v>1</v>
      </c>
      <c r="F436" s="9" t="n">
        <f aca="false">C436*E436</f>
        <v>1</v>
      </c>
      <c r="G436" s="9" t="n">
        <f aca="false">IF(AND(C436=1,ISNUMBER(D436)),1,0)*E436</f>
        <v>0</v>
      </c>
      <c r="H436" s="9" t="n">
        <f aca="false">IF(AND(G436=1,D436&gt;=Scenario!$B$24),1,0)</f>
        <v>0</v>
      </c>
    </row>
    <row r="437" customFormat="false" ht="15" hidden="false" customHeight="false" outlineLevel="0" collapsed="false">
      <c r="A437" s="6" t="s">
        <v>9367</v>
      </c>
      <c r="B437" s="6" t="s">
        <v>1860</v>
      </c>
      <c r="C437" s="6" t="n">
        <v>1</v>
      </c>
      <c r="E437" s="9" t="n">
        <f aca="false">INDEX(Tickets!$O$2:$O$3818,MATCH(B437,Tickets!$A$2:$A$3818,0))</f>
        <v>1</v>
      </c>
      <c r="F437" s="9" t="n">
        <f aca="false">C437*E437</f>
        <v>1</v>
      </c>
      <c r="G437" s="9" t="n">
        <f aca="false">IF(AND(C437=1,ISNUMBER(D437)),1,0)*E437</f>
        <v>0</v>
      </c>
      <c r="H437" s="9" t="n">
        <f aca="false">IF(AND(G437=1,D437&gt;=Scenario!$B$24),1,0)</f>
        <v>0</v>
      </c>
    </row>
    <row r="438" customFormat="false" ht="15" hidden="false" customHeight="false" outlineLevel="0" collapsed="false">
      <c r="A438" s="6" t="s">
        <v>9368</v>
      </c>
      <c r="B438" s="6" t="s">
        <v>1862</v>
      </c>
      <c r="C438" s="6" t="n">
        <v>1</v>
      </c>
      <c r="D438" s="6" t="n">
        <v>3</v>
      </c>
      <c r="E438" s="9" t="n">
        <f aca="false">INDEX(Tickets!$O$2:$O$3818,MATCH(B438,Tickets!$A$2:$A$3818,0))</f>
        <v>1</v>
      </c>
      <c r="F438" s="9" t="n">
        <f aca="false">C438*E438</f>
        <v>1</v>
      </c>
      <c r="G438" s="9" t="n">
        <f aca="false">IF(AND(C438=1,ISNUMBER(D438)),1,0)*E438</f>
        <v>1</v>
      </c>
      <c r="H438" s="9" t="n">
        <f aca="false">IF(AND(G438=1,D438&gt;=Scenario!$B$24),1,0)</f>
        <v>0</v>
      </c>
    </row>
    <row r="439" customFormat="false" ht="15" hidden="false" customHeight="false" outlineLevel="0" collapsed="false">
      <c r="A439" s="6" t="s">
        <v>9369</v>
      </c>
      <c r="B439" s="6" t="s">
        <v>1866</v>
      </c>
      <c r="C439" s="6" t="n">
        <v>1</v>
      </c>
      <c r="E439" s="9" t="n">
        <f aca="false">INDEX(Tickets!$O$2:$O$3818,MATCH(B439,Tickets!$A$2:$A$3818,0))</f>
        <v>1</v>
      </c>
      <c r="F439" s="9" t="n">
        <f aca="false">C439*E439</f>
        <v>1</v>
      </c>
      <c r="G439" s="9" t="n">
        <f aca="false">IF(AND(C439=1,ISNUMBER(D439)),1,0)*E439</f>
        <v>0</v>
      </c>
      <c r="H439" s="9" t="n">
        <f aca="false">IF(AND(G439=1,D439&gt;=Scenario!$B$24),1,0)</f>
        <v>0</v>
      </c>
    </row>
    <row r="440" customFormat="false" ht="15" hidden="false" customHeight="false" outlineLevel="0" collapsed="false">
      <c r="A440" s="6" t="s">
        <v>9370</v>
      </c>
      <c r="B440" s="6" t="s">
        <v>1868</v>
      </c>
      <c r="C440" s="6" t="n">
        <v>1</v>
      </c>
      <c r="D440" s="6" t="n">
        <v>5</v>
      </c>
      <c r="E440" s="9" t="n">
        <f aca="false">INDEX(Tickets!$O$2:$O$3818,MATCH(B440,Tickets!$A$2:$A$3818,0))</f>
        <v>1</v>
      </c>
      <c r="F440" s="9" t="n">
        <f aca="false">C440*E440</f>
        <v>1</v>
      </c>
      <c r="G440" s="9" t="n">
        <f aca="false">IF(AND(C440=1,ISNUMBER(D440)),1,0)*E440</f>
        <v>1</v>
      </c>
      <c r="H440" s="9" t="n">
        <f aca="false">IF(AND(G440=1,D440&gt;=Scenario!$B$24),1,0)</f>
        <v>1</v>
      </c>
    </row>
    <row r="441" customFormat="false" ht="15" hidden="false" customHeight="false" outlineLevel="0" collapsed="false">
      <c r="A441" s="6" t="s">
        <v>9371</v>
      </c>
      <c r="B441" s="6" t="s">
        <v>1872</v>
      </c>
      <c r="C441" s="6" t="n">
        <v>1</v>
      </c>
      <c r="D441" s="6" t="n">
        <v>4</v>
      </c>
      <c r="E441" s="9" t="n">
        <f aca="false">INDEX(Tickets!$O$2:$O$3818,MATCH(B441,Tickets!$A$2:$A$3818,0))</f>
        <v>1</v>
      </c>
      <c r="F441" s="9" t="n">
        <f aca="false">C441*E441</f>
        <v>1</v>
      </c>
      <c r="G441" s="9" t="n">
        <f aca="false">IF(AND(C441=1,ISNUMBER(D441)),1,0)*E441</f>
        <v>1</v>
      </c>
      <c r="H441" s="9" t="n">
        <f aca="false">IF(AND(G441=1,D441&gt;=Scenario!$B$24),1,0)</f>
        <v>1</v>
      </c>
    </row>
    <row r="442" customFormat="false" ht="15" hidden="false" customHeight="false" outlineLevel="0" collapsed="false">
      <c r="A442" s="6" t="s">
        <v>9372</v>
      </c>
      <c r="B442" s="6" t="s">
        <v>1874</v>
      </c>
      <c r="C442" s="6" t="n">
        <v>1</v>
      </c>
      <c r="E442" s="9" t="n">
        <f aca="false">INDEX(Tickets!$O$2:$O$3818,MATCH(B442,Tickets!$A$2:$A$3818,0))</f>
        <v>1</v>
      </c>
      <c r="F442" s="9" t="n">
        <f aca="false">C442*E442</f>
        <v>1</v>
      </c>
      <c r="G442" s="9" t="n">
        <f aca="false">IF(AND(C442=1,ISNUMBER(D442)),1,0)*E442</f>
        <v>0</v>
      </c>
      <c r="H442" s="9" t="n">
        <f aca="false">IF(AND(G442=1,D442&gt;=Scenario!$B$24),1,0)</f>
        <v>0</v>
      </c>
    </row>
    <row r="443" customFormat="false" ht="15" hidden="false" customHeight="false" outlineLevel="0" collapsed="false">
      <c r="A443" s="6" t="s">
        <v>9373</v>
      </c>
      <c r="B443" s="6" t="s">
        <v>1876</v>
      </c>
      <c r="C443" s="6" t="n">
        <v>1</v>
      </c>
      <c r="E443" s="9" t="n">
        <f aca="false">INDEX(Tickets!$O$2:$O$3818,MATCH(B443,Tickets!$A$2:$A$3818,0))</f>
        <v>1</v>
      </c>
      <c r="F443" s="9" t="n">
        <f aca="false">C443*E443</f>
        <v>1</v>
      </c>
      <c r="G443" s="9" t="n">
        <f aca="false">IF(AND(C443=1,ISNUMBER(D443)),1,0)*E443</f>
        <v>0</v>
      </c>
      <c r="H443" s="9" t="n">
        <f aca="false">IF(AND(G443=1,D443&gt;=Scenario!$B$24),1,0)</f>
        <v>0</v>
      </c>
    </row>
    <row r="444" customFormat="false" ht="15" hidden="false" customHeight="false" outlineLevel="0" collapsed="false">
      <c r="A444" s="6" t="s">
        <v>9374</v>
      </c>
      <c r="B444" s="6" t="s">
        <v>1884</v>
      </c>
      <c r="C444" s="6" t="n">
        <v>1</v>
      </c>
      <c r="D444" s="6" t="n">
        <v>5</v>
      </c>
      <c r="E444" s="9" t="n">
        <f aca="false">INDEX(Tickets!$O$2:$O$3818,MATCH(B444,Tickets!$A$2:$A$3818,0))</f>
        <v>1</v>
      </c>
      <c r="F444" s="9" t="n">
        <f aca="false">C444*E444</f>
        <v>1</v>
      </c>
      <c r="G444" s="9" t="n">
        <f aca="false">IF(AND(C444=1,ISNUMBER(D444)),1,0)*E444</f>
        <v>1</v>
      </c>
      <c r="H444" s="9" t="n">
        <f aca="false">IF(AND(G444=1,D444&gt;=Scenario!$B$24),1,0)</f>
        <v>1</v>
      </c>
    </row>
    <row r="445" customFormat="false" ht="15" hidden="false" customHeight="false" outlineLevel="0" collapsed="false">
      <c r="A445" s="6" t="s">
        <v>9375</v>
      </c>
      <c r="B445" s="6" t="s">
        <v>1886</v>
      </c>
      <c r="C445" s="6" t="n">
        <v>1</v>
      </c>
      <c r="E445" s="9" t="n">
        <f aca="false">INDEX(Tickets!$O$2:$O$3818,MATCH(B445,Tickets!$A$2:$A$3818,0))</f>
        <v>1</v>
      </c>
      <c r="F445" s="9" t="n">
        <f aca="false">C445*E445</f>
        <v>1</v>
      </c>
      <c r="G445" s="9" t="n">
        <f aca="false">IF(AND(C445=1,ISNUMBER(D445)),1,0)*E445</f>
        <v>0</v>
      </c>
      <c r="H445" s="9" t="n">
        <f aca="false">IF(AND(G445=1,D445&gt;=Scenario!$B$24),1,0)</f>
        <v>0</v>
      </c>
    </row>
    <row r="446" customFormat="false" ht="15" hidden="false" customHeight="false" outlineLevel="0" collapsed="false">
      <c r="A446" s="6" t="s">
        <v>9376</v>
      </c>
      <c r="B446" s="6" t="s">
        <v>1888</v>
      </c>
      <c r="C446" s="6" t="n">
        <v>1</v>
      </c>
      <c r="E446" s="9" t="n">
        <f aca="false">INDEX(Tickets!$O$2:$O$3818,MATCH(B446,Tickets!$A$2:$A$3818,0))</f>
        <v>1</v>
      </c>
      <c r="F446" s="9" t="n">
        <f aca="false">C446*E446</f>
        <v>1</v>
      </c>
      <c r="G446" s="9" t="n">
        <f aca="false">IF(AND(C446=1,ISNUMBER(D446)),1,0)*E446</f>
        <v>0</v>
      </c>
      <c r="H446" s="9" t="n">
        <f aca="false">IF(AND(G446=1,D446&gt;=Scenario!$B$24),1,0)</f>
        <v>0</v>
      </c>
    </row>
    <row r="447" customFormat="false" ht="15" hidden="false" customHeight="false" outlineLevel="0" collapsed="false">
      <c r="A447" s="6" t="s">
        <v>9377</v>
      </c>
      <c r="B447" s="6" t="s">
        <v>1890</v>
      </c>
      <c r="C447" s="6" t="n">
        <v>1</v>
      </c>
      <c r="E447" s="9" t="n">
        <f aca="false">INDEX(Tickets!$O$2:$O$3818,MATCH(B447,Tickets!$A$2:$A$3818,0))</f>
        <v>1</v>
      </c>
      <c r="F447" s="9" t="n">
        <f aca="false">C447*E447</f>
        <v>1</v>
      </c>
      <c r="G447" s="9" t="n">
        <f aca="false">IF(AND(C447=1,ISNUMBER(D447)),1,0)*E447</f>
        <v>0</v>
      </c>
      <c r="H447" s="9" t="n">
        <f aca="false">IF(AND(G447=1,D447&gt;=Scenario!$B$24),1,0)</f>
        <v>0</v>
      </c>
    </row>
    <row r="448" customFormat="false" ht="15" hidden="false" customHeight="false" outlineLevel="0" collapsed="false">
      <c r="A448" s="6" t="s">
        <v>9378</v>
      </c>
      <c r="B448" s="6" t="s">
        <v>1892</v>
      </c>
      <c r="C448" s="6" t="n">
        <v>1</v>
      </c>
      <c r="D448" s="6" t="n">
        <v>4</v>
      </c>
      <c r="E448" s="9" t="n">
        <f aca="false">INDEX(Tickets!$O$2:$O$3818,MATCH(B448,Tickets!$A$2:$A$3818,0))</f>
        <v>1</v>
      </c>
      <c r="F448" s="9" t="n">
        <f aca="false">C448*E448</f>
        <v>1</v>
      </c>
      <c r="G448" s="9" t="n">
        <f aca="false">IF(AND(C448=1,ISNUMBER(D448)),1,0)*E448</f>
        <v>1</v>
      </c>
      <c r="H448" s="9" t="n">
        <f aca="false">IF(AND(G448=1,D448&gt;=Scenario!$B$24),1,0)</f>
        <v>1</v>
      </c>
    </row>
    <row r="449" customFormat="false" ht="15" hidden="false" customHeight="false" outlineLevel="0" collapsed="false">
      <c r="A449" s="6" t="s">
        <v>9379</v>
      </c>
      <c r="B449" s="6" t="s">
        <v>1898</v>
      </c>
      <c r="C449" s="6" t="n">
        <v>1</v>
      </c>
      <c r="E449" s="9" t="n">
        <f aca="false">INDEX(Tickets!$O$2:$O$3818,MATCH(B449,Tickets!$A$2:$A$3818,0))</f>
        <v>1</v>
      </c>
      <c r="F449" s="9" t="n">
        <f aca="false">C449*E449</f>
        <v>1</v>
      </c>
      <c r="G449" s="9" t="n">
        <f aca="false">IF(AND(C449=1,ISNUMBER(D449)),1,0)*E449</f>
        <v>0</v>
      </c>
      <c r="H449" s="9" t="n">
        <f aca="false">IF(AND(G449=1,D449&gt;=Scenario!$B$24),1,0)</f>
        <v>0</v>
      </c>
    </row>
    <row r="450" customFormat="false" ht="15" hidden="false" customHeight="false" outlineLevel="0" collapsed="false">
      <c r="A450" s="6" t="s">
        <v>9380</v>
      </c>
      <c r="B450" s="6" t="s">
        <v>1900</v>
      </c>
      <c r="C450" s="6" t="n">
        <v>1</v>
      </c>
      <c r="E450" s="9" t="n">
        <f aca="false">INDEX(Tickets!$O$2:$O$3818,MATCH(B450,Tickets!$A$2:$A$3818,0))</f>
        <v>1</v>
      </c>
      <c r="F450" s="9" t="n">
        <f aca="false">C450*E450</f>
        <v>1</v>
      </c>
      <c r="G450" s="9" t="n">
        <f aca="false">IF(AND(C450=1,ISNUMBER(D450)),1,0)*E450</f>
        <v>0</v>
      </c>
      <c r="H450" s="9" t="n">
        <f aca="false">IF(AND(G450=1,D450&gt;=Scenario!$B$24),1,0)</f>
        <v>0</v>
      </c>
    </row>
    <row r="451" customFormat="false" ht="15" hidden="false" customHeight="false" outlineLevel="0" collapsed="false">
      <c r="A451" s="6" t="s">
        <v>9381</v>
      </c>
      <c r="B451" s="6" t="s">
        <v>1902</v>
      </c>
      <c r="C451" s="6" t="n">
        <v>1</v>
      </c>
      <c r="E451" s="9" t="n">
        <f aca="false">INDEX(Tickets!$O$2:$O$3818,MATCH(B451,Tickets!$A$2:$A$3818,0))</f>
        <v>1</v>
      </c>
      <c r="F451" s="9" t="n">
        <f aca="false">C451*E451</f>
        <v>1</v>
      </c>
      <c r="G451" s="9" t="n">
        <f aca="false">IF(AND(C451=1,ISNUMBER(D451)),1,0)*E451</f>
        <v>0</v>
      </c>
      <c r="H451" s="9" t="n">
        <f aca="false">IF(AND(G451=1,D451&gt;=Scenario!$B$24),1,0)</f>
        <v>0</v>
      </c>
    </row>
    <row r="452" customFormat="false" ht="15" hidden="false" customHeight="false" outlineLevel="0" collapsed="false">
      <c r="A452" s="6" t="s">
        <v>9382</v>
      </c>
      <c r="B452" s="6" t="s">
        <v>1906</v>
      </c>
      <c r="C452" s="6" t="n">
        <v>1</v>
      </c>
      <c r="E452" s="9" t="n">
        <f aca="false">INDEX(Tickets!$O$2:$O$3818,MATCH(B452,Tickets!$A$2:$A$3818,0))</f>
        <v>1</v>
      </c>
      <c r="F452" s="9" t="n">
        <f aca="false">C452*E452</f>
        <v>1</v>
      </c>
      <c r="G452" s="9" t="n">
        <f aca="false">IF(AND(C452=1,ISNUMBER(D452)),1,0)*E452</f>
        <v>0</v>
      </c>
      <c r="H452" s="9" t="n">
        <f aca="false">IF(AND(G452=1,D452&gt;=Scenario!$B$24),1,0)</f>
        <v>0</v>
      </c>
    </row>
    <row r="453" customFormat="false" ht="15" hidden="false" customHeight="false" outlineLevel="0" collapsed="false">
      <c r="A453" s="6" t="s">
        <v>9383</v>
      </c>
      <c r="B453" s="6" t="s">
        <v>1908</v>
      </c>
      <c r="C453" s="6" t="n">
        <v>1</v>
      </c>
      <c r="E453" s="9" t="n">
        <f aca="false">INDEX(Tickets!$O$2:$O$3818,MATCH(B453,Tickets!$A$2:$A$3818,0))</f>
        <v>1</v>
      </c>
      <c r="F453" s="9" t="n">
        <f aca="false">C453*E453</f>
        <v>1</v>
      </c>
      <c r="G453" s="9" t="n">
        <f aca="false">IF(AND(C453=1,ISNUMBER(D453)),1,0)*E453</f>
        <v>0</v>
      </c>
      <c r="H453" s="9" t="n">
        <f aca="false">IF(AND(G453=1,D453&gt;=Scenario!$B$24),1,0)</f>
        <v>0</v>
      </c>
    </row>
    <row r="454" customFormat="false" ht="15" hidden="false" customHeight="false" outlineLevel="0" collapsed="false">
      <c r="A454" s="6" t="s">
        <v>9384</v>
      </c>
      <c r="B454" s="6" t="s">
        <v>1910</v>
      </c>
      <c r="C454" s="6" t="n">
        <v>1</v>
      </c>
      <c r="D454" s="6" t="n">
        <v>4</v>
      </c>
      <c r="E454" s="9" t="n">
        <f aca="false">INDEX(Tickets!$O$2:$O$3818,MATCH(B454,Tickets!$A$2:$A$3818,0))</f>
        <v>1</v>
      </c>
      <c r="F454" s="9" t="n">
        <f aca="false">C454*E454</f>
        <v>1</v>
      </c>
      <c r="G454" s="9" t="n">
        <f aca="false">IF(AND(C454=1,ISNUMBER(D454)),1,0)*E454</f>
        <v>1</v>
      </c>
      <c r="H454" s="9" t="n">
        <f aca="false">IF(AND(G454=1,D454&gt;=Scenario!$B$24),1,0)</f>
        <v>1</v>
      </c>
    </row>
    <row r="455" customFormat="false" ht="15" hidden="false" customHeight="false" outlineLevel="0" collapsed="false">
      <c r="A455" s="6" t="s">
        <v>9385</v>
      </c>
      <c r="B455" s="6" t="s">
        <v>1914</v>
      </c>
      <c r="C455" s="6" t="n">
        <v>1</v>
      </c>
      <c r="E455" s="9" t="n">
        <f aca="false">INDEX(Tickets!$O$2:$O$3818,MATCH(B455,Tickets!$A$2:$A$3818,0))</f>
        <v>1</v>
      </c>
      <c r="F455" s="9" t="n">
        <f aca="false">C455*E455</f>
        <v>1</v>
      </c>
      <c r="G455" s="9" t="n">
        <f aca="false">IF(AND(C455=1,ISNUMBER(D455)),1,0)*E455</f>
        <v>0</v>
      </c>
      <c r="H455" s="9" t="n">
        <f aca="false">IF(AND(G455=1,D455&gt;=Scenario!$B$24),1,0)</f>
        <v>0</v>
      </c>
    </row>
    <row r="456" customFormat="false" ht="15" hidden="false" customHeight="false" outlineLevel="0" collapsed="false">
      <c r="A456" s="6" t="s">
        <v>9386</v>
      </c>
      <c r="B456" s="6" t="s">
        <v>1918</v>
      </c>
      <c r="C456" s="6" t="n">
        <v>1</v>
      </c>
      <c r="E456" s="9" t="n">
        <f aca="false">INDEX(Tickets!$O$2:$O$3818,MATCH(B456,Tickets!$A$2:$A$3818,0))</f>
        <v>1</v>
      </c>
      <c r="F456" s="9" t="n">
        <f aca="false">C456*E456</f>
        <v>1</v>
      </c>
      <c r="G456" s="9" t="n">
        <f aca="false">IF(AND(C456=1,ISNUMBER(D456)),1,0)*E456</f>
        <v>0</v>
      </c>
      <c r="H456" s="9" t="n">
        <f aca="false">IF(AND(G456=1,D456&gt;=Scenario!$B$24),1,0)</f>
        <v>0</v>
      </c>
    </row>
    <row r="457" customFormat="false" ht="15" hidden="false" customHeight="false" outlineLevel="0" collapsed="false">
      <c r="A457" s="6" t="s">
        <v>9387</v>
      </c>
      <c r="B457" s="6" t="s">
        <v>1922</v>
      </c>
      <c r="C457" s="6" t="n">
        <v>1</v>
      </c>
      <c r="E457" s="9" t="n">
        <f aca="false">INDEX(Tickets!$O$2:$O$3818,MATCH(B457,Tickets!$A$2:$A$3818,0))</f>
        <v>1</v>
      </c>
      <c r="F457" s="9" t="n">
        <f aca="false">C457*E457</f>
        <v>1</v>
      </c>
      <c r="G457" s="9" t="n">
        <f aca="false">IF(AND(C457=1,ISNUMBER(D457)),1,0)*E457</f>
        <v>0</v>
      </c>
      <c r="H457" s="9" t="n">
        <f aca="false">IF(AND(G457=1,D457&gt;=Scenario!$B$24),1,0)</f>
        <v>0</v>
      </c>
    </row>
    <row r="458" customFormat="false" ht="15" hidden="false" customHeight="false" outlineLevel="0" collapsed="false">
      <c r="A458" s="6" t="s">
        <v>9388</v>
      </c>
      <c r="B458" s="6" t="s">
        <v>1924</v>
      </c>
      <c r="C458" s="6" t="n">
        <v>1</v>
      </c>
      <c r="D458" s="6" t="n">
        <v>4</v>
      </c>
      <c r="E458" s="9" t="n">
        <f aca="false">INDEX(Tickets!$O$2:$O$3818,MATCH(B458,Tickets!$A$2:$A$3818,0))</f>
        <v>1</v>
      </c>
      <c r="F458" s="9" t="n">
        <f aca="false">C458*E458</f>
        <v>1</v>
      </c>
      <c r="G458" s="9" t="n">
        <f aca="false">IF(AND(C458=1,ISNUMBER(D458)),1,0)*E458</f>
        <v>1</v>
      </c>
      <c r="H458" s="9" t="n">
        <f aca="false">IF(AND(G458=1,D458&gt;=Scenario!$B$24),1,0)</f>
        <v>1</v>
      </c>
    </row>
    <row r="459" customFormat="false" ht="15" hidden="false" customHeight="false" outlineLevel="0" collapsed="false">
      <c r="A459" s="6" t="s">
        <v>9389</v>
      </c>
      <c r="B459" s="6" t="s">
        <v>1926</v>
      </c>
      <c r="C459" s="6" t="n">
        <v>1</v>
      </c>
      <c r="D459" s="6" t="n">
        <v>3</v>
      </c>
      <c r="E459" s="9" t="n">
        <f aca="false">INDEX(Tickets!$O$2:$O$3818,MATCH(B459,Tickets!$A$2:$A$3818,0))</f>
        <v>1</v>
      </c>
      <c r="F459" s="9" t="n">
        <f aca="false">C459*E459</f>
        <v>1</v>
      </c>
      <c r="G459" s="9" t="n">
        <f aca="false">IF(AND(C459=1,ISNUMBER(D459)),1,0)*E459</f>
        <v>1</v>
      </c>
      <c r="H459" s="9" t="n">
        <f aca="false">IF(AND(G459=1,D459&gt;=Scenario!$B$24),1,0)</f>
        <v>0</v>
      </c>
    </row>
    <row r="460" customFormat="false" ht="15" hidden="false" customHeight="false" outlineLevel="0" collapsed="false">
      <c r="A460" s="6" t="s">
        <v>9390</v>
      </c>
      <c r="B460" s="6" t="s">
        <v>1928</v>
      </c>
      <c r="C460" s="6" t="n">
        <v>1</v>
      </c>
      <c r="E460" s="9" t="n">
        <f aca="false">INDEX(Tickets!$O$2:$O$3818,MATCH(B460,Tickets!$A$2:$A$3818,0))</f>
        <v>1</v>
      </c>
      <c r="F460" s="9" t="n">
        <f aca="false">C460*E460</f>
        <v>1</v>
      </c>
      <c r="G460" s="9" t="n">
        <f aca="false">IF(AND(C460=1,ISNUMBER(D460)),1,0)*E460</f>
        <v>0</v>
      </c>
      <c r="H460" s="9" t="n">
        <f aca="false">IF(AND(G460=1,D460&gt;=Scenario!$B$24),1,0)</f>
        <v>0</v>
      </c>
    </row>
    <row r="461" customFormat="false" ht="15" hidden="false" customHeight="false" outlineLevel="0" collapsed="false">
      <c r="A461" s="6" t="s">
        <v>9391</v>
      </c>
      <c r="B461" s="6" t="s">
        <v>1932</v>
      </c>
      <c r="C461" s="6" t="n">
        <v>1</v>
      </c>
      <c r="E461" s="9" t="n">
        <f aca="false">INDEX(Tickets!$O$2:$O$3818,MATCH(B461,Tickets!$A$2:$A$3818,0))</f>
        <v>1</v>
      </c>
      <c r="F461" s="9" t="n">
        <f aca="false">C461*E461</f>
        <v>1</v>
      </c>
      <c r="G461" s="9" t="n">
        <f aca="false">IF(AND(C461=1,ISNUMBER(D461)),1,0)*E461</f>
        <v>0</v>
      </c>
      <c r="H461" s="9" t="n">
        <f aca="false">IF(AND(G461=1,D461&gt;=Scenario!$B$24),1,0)</f>
        <v>0</v>
      </c>
    </row>
    <row r="462" customFormat="false" ht="15" hidden="false" customHeight="false" outlineLevel="0" collapsed="false">
      <c r="A462" s="6" t="s">
        <v>9392</v>
      </c>
      <c r="B462" s="6" t="s">
        <v>1936</v>
      </c>
      <c r="C462" s="6" t="n">
        <v>1</v>
      </c>
      <c r="D462" s="6" t="n">
        <v>5</v>
      </c>
      <c r="E462" s="9" t="n">
        <f aca="false">INDEX(Tickets!$O$2:$O$3818,MATCH(B462,Tickets!$A$2:$A$3818,0))</f>
        <v>1</v>
      </c>
      <c r="F462" s="9" t="n">
        <f aca="false">C462*E462</f>
        <v>1</v>
      </c>
      <c r="G462" s="9" t="n">
        <f aca="false">IF(AND(C462=1,ISNUMBER(D462)),1,0)*E462</f>
        <v>1</v>
      </c>
      <c r="H462" s="9" t="n">
        <f aca="false">IF(AND(G462=1,D462&gt;=Scenario!$B$24),1,0)</f>
        <v>1</v>
      </c>
    </row>
    <row r="463" customFormat="false" ht="15" hidden="false" customHeight="false" outlineLevel="0" collapsed="false">
      <c r="A463" s="6" t="s">
        <v>9393</v>
      </c>
      <c r="B463" s="6" t="s">
        <v>1938</v>
      </c>
      <c r="C463" s="6" t="n">
        <v>1</v>
      </c>
      <c r="D463" s="6" t="n">
        <v>4</v>
      </c>
      <c r="E463" s="9" t="n">
        <f aca="false">INDEX(Tickets!$O$2:$O$3818,MATCH(B463,Tickets!$A$2:$A$3818,0))</f>
        <v>1</v>
      </c>
      <c r="F463" s="9" t="n">
        <f aca="false">C463*E463</f>
        <v>1</v>
      </c>
      <c r="G463" s="9" t="n">
        <f aca="false">IF(AND(C463=1,ISNUMBER(D463)),1,0)*E463</f>
        <v>1</v>
      </c>
      <c r="H463" s="9" t="n">
        <f aca="false">IF(AND(G463=1,D463&gt;=Scenario!$B$24),1,0)</f>
        <v>1</v>
      </c>
    </row>
    <row r="464" customFormat="false" ht="15" hidden="false" customHeight="false" outlineLevel="0" collapsed="false">
      <c r="A464" s="6" t="s">
        <v>9394</v>
      </c>
      <c r="B464" s="6" t="s">
        <v>1940</v>
      </c>
      <c r="C464" s="6" t="n">
        <v>1</v>
      </c>
      <c r="E464" s="9" t="n">
        <f aca="false">INDEX(Tickets!$O$2:$O$3818,MATCH(B464,Tickets!$A$2:$A$3818,0))</f>
        <v>1</v>
      </c>
      <c r="F464" s="9" t="n">
        <f aca="false">C464*E464</f>
        <v>1</v>
      </c>
      <c r="G464" s="9" t="n">
        <f aca="false">IF(AND(C464=1,ISNUMBER(D464)),1,0)*E464</f>
        <v>0</v>
      </c>
      <c r="H464" s="9" t="n">
        <f aca="false">IF(AND(G464=1,D464&gt;=Scenario!$B$24),1,0)</f>
        <v>0</v>
      </c>
    </row>
    <row r="465" customFormat="false" ht="15" hidden="false" customHeight="false" outlineLevel="0" collapsed="false">
      <c r="A465" s="6" t="s">
        <v>9395</v>
      </c>
      <c r="B465" s="6" t="s">
        <v>1942</v>
      </c>
      <c r="C465" s="6" t="n">
        <v>1</v>
      </c>
      <c r="D465" s="6" t="n">
        <v>4</v>
      </c>
      <c r="E465" s="9" t="n">
        <f aca="false">INDEX(Tickets!$O$2:$O$3818,MATCH(B465,Tickets!$A$2:$A$3818,0))</f>
        <v>1</v>
      </c>
      <c r="F465" s="9" t="n">
        <f aca="false">C465*E465</f>
        <v>1</v>
      </c>
      <c r="G465" s="9" t="n">
        <f aca="false">IF(AND(C465=1,ISNUMBER(D465)),1,0)*E465</f>
        <v>1</v>
      </c>
      <c r="H465" s="9" t="n">
        <f aca="false">IF(AND(G465=1,D465&gt;=Scenario!$B$24),1,0)</f>
        <v>1</v>
      </c>
    </row>
    <row r="466" customFormat="false" ht="15" hidden="false" customHeight="false" outlineLevel="0" collapsed="false">
      <c r="A466" s="6" t="s">
        <v>9396</v>
      </c>
      <c r="B466" s="6" t="s">
        <v>1946</v>
      </c>
      <c r="C466" s="6" t="n">
        <v>1</v>
      </c>
      <c r="E466" s="9" t="n">
        <f aca="false">INDEX(Tickets!$O$2:$O$3818,MATCH(B466,Tickets!$A$2:$A$3818,0))</f>
        <v>1</v>
      </c>
      <c r="F466" s="9" t="n">
        <f aca="false">C466*E466</f>
        <v>1</v>
      </c>
      <c r="G466" s="9" t="n">
        <f aca="false">IF(AND(C466=1,ISNUMBER(D466)),1,0)*E466</f>
        <v>0</v>
      </c>
      <c r="H466" s="9" t="n">
        <f aca="false">IF(AND(G466=1,D466&gt;=Scenario!$B$24),1,0)</f>
        <v>0</v>
      </c>
    </row>
    <row r="467" customFormat="false" ht="15" hidden="false" customHeight="false" outlineLevel="0" collapsed="false">
      <c r="A467" s="6" t="s">
        <v>9397</v>
      </c>
      <c r="B467" s="6" t="s">
        <v>1950</v>
      </c>
      <c r="C467" s="6" t="n">
        <v>1</v>
      </c>
      <c r="E467" s="9" t="n">
        <f aca="false">INDEX(Tickets!$O$2:$O$3818,MATCH(B467,Tickets!$A$2:$A$3818,0))</f>
        <v>1</v>
      </c>
      <c r="F467" s="9" t="n">
        <f aca="false">C467*E467</f>
        <v>1</v>
      </c>
      <c r="G467" s="9" t="n">
        <f aca="false">IF(AND(C467=1,ISNUMBER(D467)),1,0)*E467</f>
        <v>0</v>
      </c>
      <c r="H467" s="9" t="n">
        <f aca="false">IF(AND(G467=1,D467&gt;=Scenario!$B$24),1,0)</f>
        <v>0</v>
      </c>
    </row>
    <row r="468" customFormat="false" ht="15" hidden="false" customHeight="false" outlineLevel="0" collapsed="false">
      <c r="A468" s="6" t="s">
        <v>9398</v>
      </c>
      <c r="B468" s="6" t="s">
        <v>1954</v>
      </c>
      <c r="C468" s="6" t="n">
        <v>1</v>
      </c>
      <c r="D468" s="6" t="n">
        <v>2</v>
      </c>
      <c r="E468" s="9" t="n">
        <f aca="false">INDEX(Tickets!$O$2:$O$3818,MATCH(B468,Tickets!$A$2:$A$3818,0))</f>
        <v>1</v>
      </c>
      <c r="F468" s="9" t="n">
        <f aca="false">C468*E468</f>
        <v>1</v>
      </c>
      <c r="G468" s="9" t="n">
        <f aca="false">IF(AND(C468=1,ISNUMBER(D468)),1,0)*E468</f>
        <v>1</v>
      </c>
      <c r="H468" s="9" t="n">
        <f aca="false">IF(AND(G468=1,D468&gt;=Scenario!$B$24),1,0)</f>
        <v>0</v>
      </c>
    </row>
    <row r="469" customFormat="false" ht="15" hidden="false" customHeight="false" outlineLevel="0" collapsed="false">
      <c r="A469" s="6" t="s">
        <v>9399</v>
      </c>
      <c r="B469" s="6" t="s">
        <v>1956</v>
      </c>
      <c r="C469" s="6" t="n">
        <v>1</v>
      </c>
      <c r="E469" s="9" t="n">
        <f aca="false">INDEX(Tickets!$O$2:$O$3818,MATCH(B469,Tickets!$A$2:$A$3818,0))</f>
        <v>1</v>
      </c>
      <c r="F469" s="9" t="n">
        <f aca="false">C469*E469</f>
        <v>1</v>
      </c>
      <c r="G469" s="9" t="n">
        <f aca="false">IF(AND(C469=1,ISNUMBER(D469)),1,0)*E469</f>
        <v>0</v>
      </c>
      <c r="H469" s="9" t="n">
        <f aca="false">IF(AND(G469=1,D469&gt;=Scenario!$B$24),1,0)</f>
        <v>0</v>
      </c>
    </row>
    <row r="470" customFormat="false" ht="15" hidden="false" customHeight="false" outlineLevel="0" collapsed="false">
      <c r="A470" s="6" t="s">
        <v>9400</v>
      </c>
      <c r="B470" s="6" t="s">
        <v>1962</v>
      </c>
      <c r="C470" s="6" t="n">
        <v>1</v>
      </c>
      <c r="E470" s="9" t="n">
        <f aca="false">INDEX(Tickets!$O$2:$O$3818,MATCH(B470,Tickets!$A$2:$A$3818,0))</f>
        <v>1</v>
      </c>
      <c r="F470" s="9" t="n">
        <f aca="false">C470*E470</f>
        <v>1</v>
      </c>
      <c r="G470" s="9" t="n">
        <f aca="false">IF(AND(C470=1,ISNUMBER(D470)),1,0)*E470</f>
        <v>0</v>
      </c>
      <c r="H470" s="9" t="n">
        <f aca="false">IF(AND(G470=1,D470&gt;=Scenario!$B$24),1,0)</f>
        <v>0</v>
      </c>
    </row>
    <row r="471" customFormat="false" ht="15" hidden="false" customHeight="false" outlineLevel="0" collapsed="false">
      <c r="A471" s="6" t="s">
        <v>9401</v>
      </c>
      <c r="B471" s="6" t="s">
        <v>1966</v>
      </c>
      <c r="C471" s="6" t="n">
        <v>1</v>
      </c>
      <c r="D471" s="6" t="n">
        <v>5</v>
      </c>
      <c r="E471" s="9" t="n">
        <f aca="false">INDEX(Tickets!$O$2:$O$3818,MATCH(B471,Tickets!$A$2:$A$3818,0))</f>
        <v>1</v>
      </c>
      <c r="F471" s="9" t="n">
        <f aca="false">C471*E471</f>
        <v>1</v>
      </c>
      <c r="G471" s="9" t="n">
        <f aca="false">IF(AND(C471=1,ISNUMBER(D471)),1,0)*E471</f>
        <v>1</v>
      </c>
      <c r="H471" s="9" t="n">
        <f aca="false">IF(AND(G471=1,D471&gt;=Scenario!$B$24),1,0)</f>
        <v>1</v>
      </c>
    </row>
    <row r="472" customFormat="false" ht="15" hidden="false" customHeight="false" outlineLevel="0" collapsed="false">
      <c r="A472" s="6" t="s">
        <v>9402</v>
      </c>
      <c r="B472" s="6" t="s">
        <v>1978</v>
      </c>
      <c r="C472" s="6" t="n">
        <v>1</v>
      </c>
      <c r="D472" s="6" t="n">
        <v>3</v>
      </c>
      <c r="E472" s="9" t="n">
        <f aca="false">INDEX(Tickets!$O$2:$O$3818,MATCH(B472,Tickets!$A$2:$A$3818,0))</f>
        <v>1</v>
      </c>
      <c r="F472" s="9" t="n">
        <f aca="false">C472*E472</f>
        <v>1</v>
      </c>
      <c r="G472" s="9" t="n">
        <f aca="false">IF(AND(C472=1,ISNUMBER(D472)),1,0)*E472</f>
        <v>1</v>
      </c>
      <c r="H472" s="9" t="n">
        <f aca="false">IF(AND(G472=1,D472&gt;=Scenario!$B$24),1,0)</f>
        <v>0</v>
      </c>
    </row>
    <row r="473" customFormat="false" ht="15" hidden="false" customHeight="false" outlineLevel="0" collapsed="false">
      <c r="A473" s="6" t="s">
        <v>9403</v>
      </c>
      <c r="B473" s="6" t="s">
        <v>1982</v>
      </c>
      <c r="C473" s="6" t="n">
        <v>1</v>
      </c>
      <c r="D473" s="6" t="n">
        <v>5</v>
      </c>
      <c r="E473" s="9" t="n">
        <f aca="false">INDEX(Tickets!$O$2:$O$3818,MATCH(B473,Tickets!$A$2:$A$3818,0))</f>
        <v>1</v>
      </c>
      <c r="F473" s="9" t="n">
        <f aca="false">C473*E473</f>
        <v>1</v>
      </c>
      <c r="G473" s="9" t="n">
        <f aca="false">IF(AND(C473=1,ISNUMBER(D473)),1,0)*E473</f>
        <v>1</v>
      </c>
      <c r="H473" s="9" t="n">
        <f aca="false">IF(AND(G473=1,D473&gt;=Scenario!$B$24),1,0)</f>
        <v>1</v>
      </c>
    </row>
    <row r="474" customFormat="false" ht="15" hidden="false" customHeight="false" outlineLevel="0" collapsed="false">
      <c r="A474" s="6" t="s">
        <v>9404</v>
      </c>
      <c r="B474" s="6" t="s">
        <v>1986</v>
      </c>
      <c r="C474" s="6" t="n">
        <v>1</v>
      </c>
      <c r="D474" s="6" t="n">
        <v>4</v>
      </c>
      <c r="E474" s="9" t="n">
        <f aca="false">INDEX(Tickets!$O$2:$O$3818,MATCH(B474,Tickets!$A$2:$A$3818,0))</f>
        <v>1</v>
      </c>
      <c r="F474" s="9" t="n">
        <f aca="false">C474*E474</f>
        <v>1</v>
      </c>
      <c r="G474" s="9" t="n">
        <f aca="false">IF(AND(C474=1,ISNUMBER(D474)),1,0)*E474</f>
        <v>1</v>
      </c>
      <c r="H474" s="9" t="n">
        <f aca="false">IF(AND(G474=1,D474&gt;=Scenario!$B$24),1,0)</f>
        <v>1</v>
      </c>
    </row>
    <row r="475" customFormat="false" ht="15" hidden="false" customHeight="false" outlineLevel="0" collapsed="false">
      <c r="A475" s="6" t="s">
        <v>9405</v>
      </c>
      <c r="B475" s="6" t="s">
        <v>1988</v>
      </c>
      <c r="C475" s="6" t="n">
        <v>1</v>
      </c>
      <c r="E475" s="9" t="n">
        <f aca="false">INDEX(Tickets!$O$2:$O$3818,MATCH(B475,Tickets!$A$2:$A$3818,0))</f>
        <v>1</v>
      </c>
      <c r="F475" s="9" t="n">
        <f aca="false">C475*E475</f>
        <v>1</v>
      </c>
      <c r="G475" s="9" t="n">
        <f aca="false">IF(AND(C475=1,ISNUMBER(D475)),1,0)*E475</f>
        <v>0</v>
      </c>
      <c r="H475" s="9" t="n">
        <f aca="false">IF(AND(G475=1,D475&gt;=Scenario!$B$24),1,0)</f>
        <v>0</v>
      </c>
    </row>
    <row r="476" customFormat="false" ht="15" hidden="false" customHeight="false" outlineLevel="0" collapsed="false">
      <c r="A476" s="6" t="s">
        <v>9406</v>
      </c>
      <c r="B476" s="6" t="s">
        <v>1990</v>
      </c>
      <c r="C476" s="6" t="n">
        <v>1</v>
      </c>
      <c r="D476" s="6" t="n">
        <v>4</v>
      </c>
      <c r="E476" s="9" t="n">
        <f aca="false">INDEX(Tickets!$O$2:$O$3818,MATCH(B476,Tickets!$A$2:$A$3818,0))</f>
        <v>1</v>
      </c>
      <c r="F476" s="9" t="n">
        <f aca="false">C476*E476</f>
        <v>1</v>
      </c>
      <c r="G476" s="9" t="n">
        <f aca="false">IF(AND(C476=1,ISNUMBER(D476)),1,0)*E476</f>
        <v>1</v>
      </c>
      <c r="H476" s="9" t="n">
        <f aca="false">IF(AND(G476=1,D476&gt;=Scenario!$B$24),1,0)</f>
        <v>1</v>
      </c>
    </row>
    <row r="477" customFormat="false" ht="15" hidden="false" customHeight="false" outlineLevel="0" collapsed="false">
      <c r="A477" s="6" t="s">
        <v>9407</v>
      </c>
      <c r="B477" s="6" t="s">
        <v>1994</v>
      </c>
      <c r="C477" s="6" t="n">
        <v>1</v>
      </c>
      <c r="E477" s="9" t="n">
        <f aca="false">INDEX(Tickets!$O$2:$O$3818,MATCH(B477,Tickets!$A$2:$A$3818,0))</f>
        <v>1</v>
      </c>
      <c r="F477" s="9" t="n">
        <f aca="false">C477*E477</f>
        <v>1</v>
      </c>
      <c r="G477" s="9" t="n">
        <f aca="false">IF(AND(C477=1,ISNUMBER(D477)),1,0)*E477</f>
        <v>0</v>
      </c>
      <c r="H477" s="9" t="n">
        <f aca="false">IF(AND(G477=1,D477&gt;=Scenario!$B$24),1,0)</f>
        <v>0</v>
      </c>
    </row>
    <row r="478" customFormat="false" ht="15" hidden="false" customHeight="false" outlineLevel="0" collapsed="false">
      <c r="A478" s="6" t="s">
        <v>9408</v>
      </c>
      <c r="B478" s="6" t="s">
        <v>2006</v>
      </c>
      <c r="C478" s="6" t="n">
        <v>1</v>
      </c>
      <c r="E478" s="9" t="n">
        <f aca="false">INDEX(Tickets!$O$2:$O$3818,MATCH(B478,Tickets!$A$2:$A$3818,0))</f>
        <v>1</v>
      </c>
      <c r="F478" s="9" t="n">
        <f aca="false">C478*E478</f>
        <v>1</v>
      </c>
      <c r="G478" s="9" t="n">
        <f aca="false">IF(AND(C478=1,ISNUMBER(D478)),1,0)*E478</f>
        <v>0</v>
      </c>
      <c r="H478" s="9" t="n">
        <f aca="false">IF(AND(G478=1,D478&gt;=Scenario!$B$24),1,0)</f>
        <v>0</v>
      </c>
    </row>
    <row r="479" customFormat="false" ht="15" hidden="false" customHeight="false" outlineLevel="0" collapsed="false">
      <c r="A479" s="6" t="s">
        <v>9409</v>
      </c>
      <c r="B479" s="6" t="s">
        <v>2010</v>
      </c>
      <c r="C479" s="6" t="n">
        <v>1</v>
      </c>
      <c r="E479" s="9" t="n">
        <f aca="false">INDEX(Tickets!$O$2:$O$3818,MATCH(B479,Tickets!$A$2:$A$3818,0))</f>
        <v>1</v>
      </c>
      <c r="F479" s="9" t="n">
        <f aca="false">C479*E479</f>
        <v>1</v>
      </c>
      <c r="G479" s="9" t="n">
        <f aca="false">IF(AND(C479=1,ISNUMBER(D479)),1,0)*E479</f>
        <v>0</v>
      </c>
      <c r="H479" s="9" t="n">
        <f aca="false">IF(AND(G479=1,D479&gt;=Scenario!$B$24),1,0)</f>
        <v>0</v>
      </c>
    </row>
    <row r="480" customFormat="false" ht="15" hidden="false" customHeight="false" outlineLevel="0" collapsed="false">
      <c r="A480" s="6" t="s">
        <v>9410</v>
      </c>
      <c r="B480" s="6" t="s">
        <v>2012</v>
      </c>
      <c r="C480" s="6" t="n">
        <v>1</v>
      </c>
      <c r="E480" s="9" t="n">
        <f aca="false">INDEX(Tickets!$O$2:$O$3818,MATCH(B480,Tickets!$A$2:$A$3818,0))</f>
        <v>1</v>
      </c>
      <c r="F480" s="9" t="n">
        <f aca="false">C480*E480</f>
        <v>1</v>
      </c>
      <c r="G480" s="9" t="n">
        <f aca="false">IF(AND(C480=1,ISNUMBER(D480)),1,0)*E480</f>
        <v>0</v>
      </c>
      <c r="H480" s="9" t="n">
        <f aca="false">IF(AND(G480=1,D480&gt;=Scenario!$B$24),1,0)</f>
        <v>0</v>
      </c>
    </row>
    <row r="481" customFormat="false" ht="15" hidden="false" customHeight="false" outlineLevel="0" collapsed="false">
      <c r="A481" s="6" t="s">
        <v>9411</v>
      </c>
      <c r="B481" s="6" t="s">
        <v>2024</v>
      </c>
      <c r="C481" s="6" t="n">
        <v>1</v>
      </c>
      <c r="E481" s="9" t="n">
        <f aca="false">INDEX(Tickets!$O$2:$O$3818,MATCH(B481,Tickets!$A$2:$A$3818,0))</f>
        <v>1</v>
      </c>
      <c r="F481" s="9" t="n">
        <f aca="false">C481*E481</f>
        <v>1</v>
      </c>
      <c r="G481" s="9" t="n">
        <f aca="false">IF(AND(C481=1,ISNUMBER(D481)),1,0)*E481</f>
        <v>0</v>
      </c>
      <c r="H481" s="9" t="n">
        <f aca="false">IF(AND(G481=1,D481&gt;=Scenario!$B$24),1,0)</f>
        <v>0</v>
      </c>
    </row>
    <row r="482" customFormat="false" ht="15" hidden="false" customHeight="false" outlineLevel="0" collapsed="false">
      <c r="A482" s="6" t="s">
        <v>9412</v>
      </c>
      <c r="B482" s="6" t="s">
        <v>2026</v>
      </c>
      <c r="C482" s="6" t="n">
        <v>1</v>
      </c>
      <c r="E482" s="9" t="n">
        <f aca="false">INDEX(Tickets!$O$2:$O$3818,MATCH(B482,Tickets!$A$2:$A$3818,0))</f>
        <v>1</v>
      </c>
      <c r="F482" s="9" t="n">
        <f aca="false">C482*E482</f>
        <v>1</v>
      </c>
      <c r="G482" s="9" t="n">
        <f aca="false">IF(AND(C482=1,ISNUMBER(D482)),1,0)*E482</f>
        <v>0</v>
      </c>
      <c r="H482" s="9" t="n">
        <f aca="false">IF(AND(G482=1,D482&gt;=Scenario!$B$24),1,0)</f>
        <v>0</v>
      </c>
    </row>
    <row r="483" customFormat="false" ht="15" hidden="false" customHeight="false" outlineLevel="0" collapsed="false">
      <c r="A483" s="6" t="s">
        <v>9413</v>
      </c>
      <c r="B483" s="6" t="s">
        <v>2028</v>
      </c>
      <c r="C483" s="6" t="n">
        <v>1</v>
      </c>
      <c r="D483" s="6" t="n">
        <v>4</v>
      </c>
      <c r="E483" s="9" t="n">
        <f aca="false">INDEX(Tickets!$O$2:$O$3818,MATCH(B483,Tickets!$A$2:$A$3818,0))</f>
        <v>1</v>
      </c>
      <c r="F483" s="9" t="n">
        <f aca="false">C483*E483</f>
        <v>1</v>
      </c>
      <c r="G483" s="9" t="n">
        <f aca="false">IF(AND(C483=1,ISNUMBER(D483)),1,0)*E483</f>
        <v>1</v>
      </c>
      <c r="H483" s="9" t="n">
        <f aca="false">IF(AND(G483=1,D483&gt;=Scenario!$B$24),1,0)</f>
        <v>1</v>
      </c>
    </row>
    <row r="484" customFormat="false" ht="15" hidden="false" customHeight="false" outlineLevel="0" collapsed="false">
      <c r="A484" s="6" t="s">
        <v>9414</v>
      </c>
      <c r="B484" s="6" t="s">
        <v>2030</v>
      </c>
      <c r="C484" s="6" t="n">
        <v>1</v>
      </c>
      <c r="E484" s="9" t="n">
        <f aca="false">INDEX(Tickets!$O$2:$O$3818,MATCH(B484,Tickets!$A$2:$A$3818,0))</f>
        <v>1</v>
      </c>
      <c r="F484" s="9" t="n">
        <f aca="false">C484*E484</f>
        <v>1</v>
      </c>
      <c r="G484" s="9" t="n">
        <f aca="false">IF(AND(C484=1,ISNUMBER(D484)),1,0)*E484</f>
        <v>0</v>
      </c>
      <c r="H484" s="9" t="n">
        <f aca="false">IF(AND(G484=1,D484&gt;=Scenario!$B$24),1,0)</f>
        <v>0</v>
      </c>
    </row>
    <row r="485" customFormat="false" ht="15" hidden="false" customHeight="false" outlineLevel="0" collapsed="false">
      <c r="A485" s="6" t="s">
        <v>9415</v>
      </c>
      <c r="B485" s="6" t="s">
        <v>2042</v>
      </c>
      <c r="C485" s="6" t="n">
        <v>1</v>
      </c>
      <c r="E485" s="9" t="n">
        <f aca="false">INDEX(Tickets!$O$2:$O$3818,MATCH(B485,Tickets!$A$2:$A$3818,0))</f>
        <v>1</v>
      </c>
      <c r="F485" s="9" t="n">
        <f aca="false">C485*E485</f>
        <v>1</v>
      </c>
      <c r="G485" s="9" t="n">
        <f aca="false">IF(AND(C485=1,ISNUMBER(D485)),1,0)*E485</f>
        <v>0</v>
      </c>
      <c r="H485" s="9" t="n">
        <f aca="false">IF(AND(G485=1,D485&gt;=Scenario!$B$24),1,0)</f>
        <v>0</v>
      </c>
    </row>
    <row r="486" customFormat="false" ht="15" hidden="false" customHeight="false" outlineLevel="0" collapsed="false">
      <c r="A486" s="6" t="s">
        <v>9416</v>
      </c>
      <c r="B486" s="6" t="s">
        <v>2046</v>
      </c>
      <c r="C486" s="6" t="n">
        <v>1</v>
      </c>
      <c r="E486" s="9" t="n">
        <f aca="false">INDEX(Tickets!$O$2:$O$3818,MATCH(B486,Tickets!$A$2:$A$3818,0))</f>
        <v>1</v>
      </c>
      <c r="F486" s="9" t="n">
        <f aca="false">C486*E486</f>
        <v>1</v>
      </c>
      <c r="G486" s="9" t="n">
        <f aca="false">IF(AND(C486=1,ISNUMBER(D486)),1,0)*E486</f>
        <v>0</v>
      </c>
      <c r="H486" s="9" t="n">
        <f aca="false">IF(AND(G486=1,D486&gt;=Scenario!$B$24),1,0)</f>
        <v>0</v>
      </c>
    </row>
    <row r="487" customFormat="false" ht="15" hidden="false" customHeight="false" outlineLevel="0" collapsed="false">
      <c r="A487" s="6" t="s">
        <v>9417</v>
      </c>
      <c r="B487" s="6" t="s">
        <v>2048</v>
      </c>
      <c r="C487" s="6" t="n">
        <v>1</v>
      </c>
      <c r="E487" s="9" t="n">
        <f aca="false">INDEX(Tickets!$O$2:$O$3818,MATCH(B487,Tickets!$A$2:$A$3818,0))</f>
        <v>1</v>
      </c>
      <c r="F487" s="9" t="n">
        <f aca="false">C487*E487</f>
        <v>1</v>
      </c>
      <c r="G487" s="9" t="n">
        <f aca="false">IF(AND(C487=1,ISNUMBER(D487)),1,0)*E487</f>
        <v>0</v>
      </c>
      <c r="H487" s="9" t="n">
        <f aca="false">IF(AND(G487=1,D487&gt;=Scenario!$B$24),1,0)</f>
        <v>0</v>
      </c>
    </row>
    <row r="488" customFormat="false" ht="15" hidden="false" customHeight="false" outlineLevel="0" collapsed="false">
      <c r="A488" s="6" t="s">
        <v>9418</v>
      </c>
      <c r="B488" s="6" t="s">
        <v>2050</v>
      </c>
      <c r="C488" s="6" t="n">
        <v>1</v>
      </c>
      <c r="E488" s="9" t="n">
        <f aca="false">INDEX(Tickets!$O$2:$O$3818,MATCH(B488,Tickets!$A$2:$A$3818,0))</f>
        <v>1</v>
      </c>
      <c r="F488" s="9" t="n">
        <f aca="false">C488*E488</f>
        <v>1</v>
      </c>
      <c r="G488" s="9" t="n">
        <f aca="false">IF(AND(C488=1,ISNUMBER(D488)),1,0)*E488</f>
        <v>0</v>
      </c>
      <c r="H488" s="9" t="n">
        <f aca="false">IF(AND(G488=1,D488&gt;=Scenario!$B$24),1,0)</f>
        <v>0</v>
      </c>
    </row>
    <row r="489" customFormat="false" ht="15" hidden="false" customHeight="false" outlineLevel="0" collapsed="false">
      <c r="A489" s="6" t="s">
        <v>9419</v>
      </c>
      <c r="B489" s="6" t="s">
        <v>2052</v>
      </c>
      <c r="C489" s="6" t="n">
        <v>1</v>
      </c>
      <c r="E489" s="9" t="n">
        <f aca="false">INDEX(Tickets!$O$2:$O$3818,MATCH(B489,Tickets!$A$2:$A$3818,0))</f>
        <v>1</v>
      </c>
      <c r="F489" s="9" t="n">
        <f aca="false">C489*E489</f>
        <v>1</v>
      </c>
      <c r="G489" s="9" t="n">
        <f aca="false">IF(AND(C489=1,ISNUMBER(D489)),1,0)*E489</f>
        <v>0</v>
      </c>
      <c r="H489" s="9" t="n">
        <f aca="false">IF(AND(G489=1,D489&gt;=Scenario!$B$24),1,0)</f>
        <v>0</v>
      </c>
    </row>
    <row r="490" customFormat="false" ht="15" hidden="false" customHeight="false" outlineLevel="0" collapsed="false">
      <c r="A490" s="6" t="s">
        <v>9420</v>
      </c>
      <c r="B490" s="6" t="s">
        <v>2058</v>
      </c>
      <c r="C490" s="6" t="n">
        <v>1</v>
      </c>
      <c r="D490" s="6" t="n">
        <v>4</v>
      </c>
      <c r="E490" s="9" t="n">
        <f aca="false">INDEX(Tickets!$O$2:$O$3818,MATCH(B490,Tickets!$A$2:$A$3818,0))</f>
        <v>1</v>
      </c>
      <c r="F490" s="9" t="n">
        <f aca="false">C490*E490</f>
        <v>1</v>
      </c>
      <c r="G490" s="9" t="n">
        <f aca="false">IF(AND(C490=1,ISNUMBER(D490)),1,0)*E490</f>
        <v>1</v>
      </c>
      <c r="H490" s="9" t="n">
        <f aca="false">IF(AND(G490=1,D490&gt;=Scenario!$B$24),1,0)</f>
        <v>1</v>
      </c>
    </row>
    <row r="491" customFormat="false" ht="15" hidden="false" customHeight="false" outlineLevel="0" collapsed="false">
      <c r="A491" s="6" t="s">
        <v>9421</v>
      </c>
      <c r="B491" s="6" t="s">
        <v>2062</v>
      </c>
      <c r="C491" s="6" t="n">
        <v>1</v>
      </c>
      <c r="E491" s="9" t="n">
        <f aca="false">INDEX(Tickets!$O$2:$O$3818,MATCH(B491,Tickets!$A$2:$A$3818,0))</f>
        <v>1</v>
      </c>
      <c r="F491" s="9" t="n">
        <f aca="false">C491*E491</f>
        <v>1</v>
      </c>
      <c r="G491" s="9" t="n">
        <f aca="false">IF(AND(C491=1,ISNUMBER(D491)),1,0)*E491</f>
        <v>0</v>
      </c>
      <c r="H491" s="9" t="n">
        <f aca="false">IF(AND(G491=1,D491&gt;=Scenario!$B$24),1,0)</f>
        <v>0</v>
      </c>
    </row>
    <row r="492" customFormat="false" ht="15" hidden="false" customHeight="false" outlineLevel="0" collapsed="false">
      <c r="A492" s="6" t="s">
        <v>9422</v>
      </c>
      <c r="B492" s="6" t="s">
        <v>2072</v>
      </c>
      <c r="C492" s="6" t="n">
        <v>1</v>
      </c>
      <c r="E492" s="9" t="n">
        <f aca="false">INDEX(Tickets!$O$2:$O$3818,MATCH(B492,Tickets!$A$2:$A$3818,0))</f>
        <v>1</v>
      </c>
      <c r="F492" s="9" t="n">
        <f aca="false">C492*E492</f>
        <v>1</v>
      </c>
      <c r="G492" s="9" t="n">
        <f aca="false">IF(AND(C492=1,ISNUMBER(D492)),1,0)*E492</f>
        <v>0</v>
      </c>
      <c r="H492" s="9" t="n">
        <f aca="false">IF(AND(G492=1,D492&gt;=Scenario!$B$24),1,0)</f>
        <v>0</v>
      </c>
    </row>
    <row r="493" customFormat="false" ht="15" hidden="false" customHeight="false" outlineLevel="0" collapsed="false">
      <c r="A493" s="6" t="s">
        <v>9423</v>
      </c>
      <c r="B493" s="6" t="s">
        <v>2080</v>
      </c>
      <c r="C493" s="6" t="n">
        <v>1</v>
      </c>
      <c r="D493" s="6" t="n">
        <v>4</v>
      </c>
      <c r="E493" s="9" t="n">
        <f aca="false">INDEX(Tickets!$O$2:$O$3818,MATCH(B493,Tickets!$A$2:$A$3818,0))</f>
        <v>1</v>
      </c>
      <c r="F493" s="9" t="n">
        <f aca="false">C493*E493</f>
        <v>1</v>
      </c>
      <c r="G493" s="9" t="n">
        <f aca="false">IF(AND(C493=1,ISNUMBER(D493)),1,0)*E493</f>
        <v>1</v>
      </c>
      <c r="H493" s="9" t="n">
        <f aca="false">IF(AND(G493=1,D493&gt;=Scenario!$B$24),1,0)</f>
        <v>1</v>
      </c>
    </row>
    <row r="494" customFormat="false" ht="15" hidden="false" customHeight="false" outlineLevel="0" collapsed="false">
      <c r="A494" s="6" t="s">
        <v>9424</v>
      </c>
      <c r="B494" s="6" t="s">
        <v>2084</v>
      </c>
      <c r="C494" s="6" t="n">
        <v>1</v>
      </c>
      <c r="D494" s="6" t="n">
        <v>5</v>
      </c>
      <c r="E494" s="9" t="n">
        <f aca="false">INDEX(Tickets!$O$2:$O$3818,MATCH(B494,Tickets!$A$2:$A$3818,0))</f>
        <v>1</v>
      </c>
      <c r="F494" s="9" t="n">
        <f aca="false">C494*E494</f>
        <v>1</v>
      </c>
      <c r="G494" s="9" t="n">
        <f aca="false">IF(AND(C494=1,ISNUMBER(D494)),1,0)*E494</f>
        <v>1</v>
      </c>
      <c r="H494" s="9" t="n">
        <f aca="false">IF(AND(G494=1,D494&gt;=Scenario!$B$24),1,0)</f>
        <v>1</v>
      </c>
    </row>
    <row r="495" customFormat="false" ht="15" hidden="false" customHeight="false" outlineLevel="0" collapsed="false">
      <c r="A495" s="6" t="s">
        <v>9425</v>
      </c>
      <c r="B495" s="6" t="s">
        <v>2086</v>
      </c>
      <c r="C495" s="6" t="n">
        <v>1</v>
      </c>
      <c r="E495" s="9" t="n">
        <f aca="false">INDEX(Tickets!$O$2:$O$3818,MATCH(B495,Tickets!$A$2:$A$3818,0))</f>
        <v>1</v>
      </c>
      <c r="F495" s="9" t="n">
        <f aca="false">C495*E495</f>
        <v>1</v>
      </c>
      <c r="G495" s="9" t="n">
        <f aca="false">IF(AND(C495=1,ISNUMBER(D495)),1,0)*E495</f>
        <v>0</v>
      </c>
      <c r="H495" s="9" t="n">
        <f aca="false">IF(AND(G495=1,D495&gt;=Scenario!$B$24),1,0)</f>
        <v>0</v>
      </c>
    </row>
    <row r="496" customFormat="false" ht="15" hidden="false" customHeight="false" outlineLevel="0" collapsed="false">
      <c r="A496" s="6" t="s">
        <v>9426</v>
      </c>
      <c r="B496" s="6" t="s">
        <v>2088</v>
      </c>
      <c r="C496" s="6" t="n">
        <v>1</v>
      </c>
      <c r="E496" s="9" t="n">
        <f aca="false">INDEX(Tickets!$O$2:$O$3818,MATCH(B496,Tickets!$A$2:$A$3818,0))</f>
        <v>1</v>
      </c>
      <c r="F496" s="9" t="n">
        <f aca="false">C496*E496</f>
        <v>1</v>
      </c>
      <c r="G496" s="9" t="n">
        <f aca="false">IF(AND(C496=1,ISNUMBER(D496)),1,0)*E496</f>
        <v>0</v>
      </c>
      <c r="H496" s="9" t="n">
        <f aca="false">IF(AND(G496=1,D496&gt;=Scenario!$B$24),1,0)</f>
        <v>0</v>
      </c>
    </row>
    <row r="497" customFormat="false" ht="15" hidden="false" customHeight="false" outlineLevel="0" collapsed="false">
      <c r="A497" s="6" t="s">
        <v>9427</v>
      </c>
      <c r="B497" s="6" t="s">
        <v>2090</v>
      </c>
      <c r="C497" s="6" t="n">
        <v>1</v>
      </c>
      <c r="E497" s="9" t="n">
        <f aca="false">INDEX(Tickets!$O$2:$O$3818,MATCH(B497,Tickets!$A$2:$A$3818,0))</f>
        <v>1</v>
      </c>
      <c r="F497" s="9" t="n">
        <f aca="false">C497*E497</f>
        <v>1</v>
      </c>
      <c r="G497" s="9" t="n">
        <f aca="false">IF(AND(C497=1,ISNUMBER(D497)),1,0)*E497</f>
        <v>0</v>
      </c>
      <c r="H497" s="9" t="n">
        <f aca="false">IF(AND(G497=1,D497&gt;=Scenario!$B$24),1,0)</f>
        <v>0</v>
      </c>
    </row>
    <row r="498" customFormat="false" ht="15" hidden="false" customHeight="false" outlineLevel="0" collapsed="false">
      <c r="A498" s="6" t="s">
        <v>9428</v>
      </c>
      <c r="B498" s="6" t="s">
        <v>2092</v>
      </c>
      <c r="C498" s="6" t="n">
        <v>1</v>
      </c>
      <c r="E498" s="9" t="n">
        <f aca="false">INDEX(Tickets!$O$2:$O$3818,MATCH(B498,Tickets!$A$2:$A$3818,0))</f>
        <v>1</v>
      </c>
      <c r="F498" s="9" t="n">
        <f aca="false">C498*E498</f>
        <v>1</v>
      </c>
      <c r="G498" s="9" t="n">
        <f aca="false">IF(AND(C498=1,ISNUMBER(D498)),1,0)*E498</f>
        <v>0</v>
      </c>
      <c r="H498" s="9" t="n">
        <f aca="false">IF(AND(G498=1,D498&gt;=Scenario!$B$24),1,0)</f>
        <v>0</v>
      </c>
    </row>
    <row r="499" customFormat="false" ht="15" hidden="false" customHeight="false" outlineLevel="0" collapsed="false">
      <c r="A499" s="6" t="s">
        <v>9429</v>
      </c>
      <c r="B499" s="6" t="s">
        <v>2096</v>
      </c>
      <c r="C499" s="6" t="n">
        <v>1</v>
      </c>
      <c r="E499" s="9" t="n">
        <f aca="false">INDEX(Tickets!$O$2:$O$3818,MATCH(B499,Tickets!$A$2:$A$3818,0))</f>
        <v>1</v>
      </c>
      <c r="F499" s="9" t="n">
        <f aca="false">C499*E499</f>
        <v>1</v>
      </c>
      <c r="G499" s="9" t="n">
        <f aca="false">IF(AND(C499=1,ISNUMBER(D499)),1,0)*E499</f>
        <v>0</v>
      </c>
      <c r="H499" s="9" t="n">
        <f aca="false">IF(AND(G499=1,D499&gt;=Scenario!$B$24),1,0)</f>
        <v>0</v>
      </c>
    </row>
    <row r="500" customFormat="false" ht="15" hidden="false" customHeight="false" outlineLevel="0" collapsed="false">
      <c r="A500" s="6" t="s">
        <v>9430</v>
      </c>
      <c r="B500" s="6" t="s">
        <v>2098</v>
      </c>
      <c r="C500" s="6" t="n">
        <v>1</v>
      </c>
      <c r="E500" s="9" t="n">
        <f aca="false">INDEX(Tickets!$O$2:$O$3818,MATCH(B500,Tickets!$A$2:$A$3818,0))</f>
        <v>1</v>
      </c>
      <c r="F500" s="9" t="n">
        <f aca="false">C500*E500</f>
        <v>1</v>
      </c>
      <c r="G500" s="9" t="n">
        <f aca="false">IF(AND(C500=1,ISNUMBER(D500)),1,0)*E500</f>
        <v>0</v>
      </c>
      <c r="H500" s="9" t="n">
        <f aca="false">IF(AND(G500=1,D500&gt;=Scenario!$B$24),1,0)</f>
        <v>0</v>
      </c>
    </row>
    <row r="501" customFormat="false" ht="15" hidden="false" customHeight="false" outlineLevel="0" collapsed="false">
      <c r="A501" s="6" t="s">
        <v>9431</v>
      </c>
      <c r="B501" s="6" t="s">
        <v>2100</v>
      </c>
      <c r="C501" s="6" t="n">
        <v>1</v>
      </c>
      <c r="E501" s="9" t="n">
        <f aca="false">INDEX(Tickets!$O$2:$O$3818,MATCH(B501,Tickets!$A$2:$A$3818,0))</f>
        <v>1</v>
      </c>
      <c r="F501" s="9" t="n">
        <f aca="false">C501*E501</f>
        <v>1</v>
      </c>
      <c r="G501" s="9" t="n">
        <f aca="false">IF(AND(C501=1,ISNUMBER(D501)),1,0)*E501</f>
        <v>0</v>
      </c>
      <c r="H501" s="9" t="n">
        <f aca="false">IF(AND(G501=1,D501&gt;=Scenario!$B$24),1,0)</f>
        <v>0</v>
      </c>
    </row>
    <row r="502" customFormat="false" ht="15" hidden="false" customHeight="false" outlineLevel="0" collapsed="false">
      <c r="A502" s="6" t="s">
        <v>9432</v>
      </c>
      <c r="B502" s="6" t="s">
        <v>2104</v>
      </c>
      <c r="C502" s="6" t="n">
        <v>1</v>
      </c>
      <c r="D502" s="6" t="n">
        <v>5</v>
      </c>
      <c r="E502" s="9" t="n">
        <f aca="false">INDEX(Tickets!$O$2:$O$3818,MATCH(B502,Tickets!$A$2:$A$3818,0))</f>
        <v>1</v>
      </c>
      <c r="F502" s="9" t="n">
        <f aca="false">C502*E502</f>
        <v>1</v>
      </c>
      <c r="G502" s="9" t="n">
        <f aca="false">IF(AND(C502=1,ISNUMBER(D502)),1,0)*E502</f>
        <v>1</v>
      </c>
      <c r="H502" s="9" t="n">
        <f aca="false">IF(AND(G502=1,D502&gt;=Scenario!$B$24),1,0)</f>
        <v>1</v>
      </c>
    </row>
    <row r="503" customFormat="false" ht="15" hidden="false" customHeight="false" outlineLevel="0" collapsed="false">
      <c r="A503" s="6" t="s">
        <v>9433</v>
      </c>
      <c r="B503" s="6" t="s">
        <v>2106</v>
      </c>
      <c r="C503" s="6" t="n">
        <v>1</v>
      </c>
      <c r="E503" s="9" t="n">
        <f aca="false">INDEX(Tickets!$O$2:$O$3818,MATCH(B503,Tickets!$A$2:$A$3818,0))</f>
        <v>1</v>
      </c>
      <c r="F503" s="9" t="n">
        <f aca="false">C503*E503</f>
        <v>1</v>
      </c>
      <c r="G503" s="9" t="n">
        <f aca="false">IF(AND(C503=1,ISNUMBER(D503)),1,0)*E503</f>
        <v>0</v>
      </c>
      <c r="H503" s="9" t="n">
        <f aca="false">IF(AND(G503=1,D503&gt;=Scenario!$B$24),1,0)</f>
        <v>0</v>
      </c>
    </row>
    <row r="504" customFormat="false" ht="15" hidden="false" customHeight="false" outlineLevel="0" collapsed="false">
      <c r="A504" s="6" t="s">
        <v>9434</v>
      </c>
      <c r="B504" s="6" t="s">
        <v>2116</v>
      </c>
      <c r="C504" s="6" t="n">
        <v>1</v>
      </c>
      <c r="D504" s="6" t="n">
        <v>5</v>
      </c>
      <c r="E504" s="9" t="n">
        <f aca="false">INDEX(Tickets!$O$2:$O$3818,MATCH(B504,Tickets!$A$2:$A$3818,0))</f>
        <v>1</v>
      </c>
      <c r="F504" s="9" t="n">
        <f aca="false">C504*E504</f>
        <v>1</v>
      </c>
      <c r="G504" s="9" t="n">
        <f aca="false">IF(AND(C504=1,ISNUMBER(D504)),1,0)*E504</f>
        <v>1</v>
      </c>
      <c r="H504" s="9" t="n">
        <f aca="false">IF(AND(G504=1,D504&gt;=Scenario!$B$24),1,0)</f>
        <v>1</v>
      </c>
    </row>
    <row r="505" customFormat="false" ht="15" hidden="false" customHeight="false" outlineLevel="0" collapsed="false">
      <c r="A505" s="6" t="s">
        <v>9435</v>
      </c>
      <c r="B505" s="6" t="s">
        <v>2126</v>
      </c>
      <c r="C505" s="6" t="n">
        <v>1</v>
      </c>
      <c r="E505" s="9" t="n">
        <f aca="false">INDEX(Tickets!$O$2:$O$3818,MATCH(B505,Tickets!$A$2:$A$3818,0))</f>
        <v>1</v>
      </c>
      <c r="F505" s="9" t="n">
        <f aca="false">C505*E505</f>
        <v>1</v>
      </c>
      <c r="G505" s="9" t="n">
        <f aca="false">IF(AND(C505=1,ISNUMBER(D505)),1,0)*E505</f>
        <v>0</v>
      </c>
      <c r="H505" s="9" t="n">
        <f aca="false">IF(AND(G505=1,D505&gt;=Scenario!$B$24),1,0)</f>
        <v>0</v>
      </c>
    </row>
    <row r="506" customFormat="false" ht="15" hidden="false" customHeight="false" outlineLevel="0" collapsed="false">
      <c r="A506" s="6" t="s">
        <v>9436</v>
      </c>
      <c r="B506" s="6" t="s">
        <v>2128</v>
      </c>
      <c r="C506" s="6" t="n">
        <v>1</v>
      </c>
      <c r="E506" s="9" t="n">
        <f aca="false">INDEX(Tickets!$O$2:$O$3818,MATCH(B506,Tickets!$A$2:$A$3818,0))</f>
        <v>1</v>
      </c>
      <c r="F506" s="9" t="n">
        <f aca="false">C506*E506</f>
        <v>1</v>
      </c>
      <c r="G506" s="9" t="n">
        <f aca="false">IF(AND(C506=1,ISNUMBER(D506)),1,0)*E506</f>
        <v>0</v>
      </c>
      <c r="H506" s="9" t="n">
        <f aca="false">IF(AND(G506=1,D506&gt;=Scenario!$B$24),1,0)</f>
        <v>0</v>
      </c>
    </row>
    <row r="507" customFormat="false" ht="15" hidden="false" customHeight="false" outlineLevel="0" collapsed="false">
      <c r="A507" s="6" t="s">
        <v>9437</v>
      </c>
      <c r="B507" s="6" t="s">
        <v>2132</v>
      </c>
      <c r="C507" s="6" t="n">
        <v>1</v>
      </c>
      <c r="E507" s="9" t="n">
        <f aca="false">INDEX(Tickets!$O$2:$O$3818,MATCH(B507,Tickets!$A$2:$A$3818,0))</f>
        <v>1</v>
      </c>
      <c r="F507" s="9" t="n">
        <f aca="false">C507*E507</f>
        <v>1</v>
      </c>
      <c r="G507" s="9" t="n">
        <f aca="false">IF(AND(C507=1,ISNUMBER(D507)),1,0)*E507</f>
        <v>0</v>
      </c>
      <c r="H507" s="9" t="n">
        <f aca="false">IF(AND(G507=1,D507&gt;=Scenario!$B$24),1,0)</f>
        <v>0</v>
      </c>
    </row>
    <row r="508" customFormat="false" ht="15" hidden="false" customHeight="false" outlineLevel="0" collapsed="false">
      <c r="A508" s="6" t="s">
        <v>9438</v>
      </c>
      <c r="B508" s="6" t="s">
        <v>2140</v>
      </c>
      <c r="C508" s="6" t="n">
        <v>1</v>
      </c>
      <c r="D508" s="6" t="n">
        <v>5</v>
      </c>
      <c r="E508" s="9" t="n">
        <f aca="false">INDEX(Tickets!$O$2:$O$3818,MATCH(B508,Tickets!$A$2:$A$3818,0))</f>
        <v>1</v>
      </c>
      <c r="F508" s="9" t="n">
        <f aca="false">C508*E508</f>
        <v>1</v>
      </c>
      <c r="G508" s="9" t="n">
        <f aca="false">IF(AND(C508=1,ISNUMBER(D508)),1,0)*E508</f>
        <v>1</v>
      </c>
      <c r="H508" s="9" t="n">
        <f aca="false">IF(AND(G508=1,D508&gt;=Scenario!$B$24),1,0)</f>
        <v>1</v>
      </c>
    </row>
    <row r="509" customFormat="false" ht="15" hidden="false" customHeight="false" outlineLevel="0" collapsed="false">
      <c r="A509" s="6" t="s">
        <v>9439</v>
      </c>
      <c r="B509" s="6" t="s">
        <v>2142</v>
      </c>
      <c r="C509" s="6" t="n">
        <v>1</v>
      </c>
      <c r="D509" s="6" t="n">
        <v>5</v>
      </c>
      <c r="E509" s="9" t="n">
        <f aca="false">INDEX(Tickets!$O$2:$O$3818,MATCH(B509,Tickets!$A$2:$A$3818,0))</f>
        <v>1</v>
      </c>
      <c r="F509" s="9" t="n">
        <f aca="false">C509*E509</f>
        <v>1</v>
      </c>
      <c r="G509" s="9" t="n">
        <f aca="false">IF(AND(C509=1,ISNUMBER(D509)),1,0)*E509</f>
        <v>1</v>
      </c>
      <c r="H509" s="9" t="n">
        <f aca="false">IF(AND(G509=1,D509&gt;=Scenario!$B$24),1,0)</f>
        <v>1</v>
      </c>
    </row>
    <row r="510" customFormat="false" ht="15" hidden="false" customHeight="false" outlineLevel="0" collapsed="false">
      <c r="A510" s="6" t="s">
        <v>9440</v>
      </c>
      <c r="B510" s="6" t="s">
        <v>2144</v>
      </c>
      <c r="C510" s="6" t="n">
        <v>1</v>
      </c>
      <c r="E510" s="9" t="n">
        <f aca="false">INDEX(Tickets!$O$2:$O$3818,MATCH(B510,Tickets!$A$2:$A$3818,0))</f>
        <v>1</v>
      </c>
      <c r="F510" s="9" t="n">
        <f aca="false">C510*E510</f>
        <v>1</v>
      </c>
      <c r="G510" s="9" t="n">
        <f aca="false">IF(AND(C510=1,ISNUMBER(D510)),1,0)*E510</f>
        <v>0</v>
      </c>
      <c r="H510" s="9" t="n">
        <f aca="false">IF(AND(G510=1,D510&gt;=Scenario!$B$24),1,0)</f>
        <v>0</v>
      </c>
    </row>
    <row r="511" customFormat="false" ht="15" hidden="false" customHeight="false" outlineLevel="0" collapsed="false">
      <c r="A511" s="6" t="s">
        <v>9441</v>
      </c>
      <c r="B511" s="6" t="s">
        <v>2148</v>
      </c>
      <c r="C511" s="6" t="n">
        <v>1</v>
      </c>
      <c r="E511" s="9" t="n">
        <f aca="false">INDEX(Tickets!$O$2:$O$3818,MATCH(B511,Tickets!$A$2:$A$3818,0))</f>
        <v>1</v>
      </c>
      <c r="F511" s="9" t="n">
        <f aca="false">C511*E511</f>
        <v>1</v>
      </c>
      <c r="G511" s="9" t="n">
        <f aca="false">IF(AND(C511=1,ISNUMBER(D511)),1,0)*E511</f>
        <v>0</v>
      </c>
      <c r="H511" s="9" t="n">
        <f aca="false">IF(AND(G511=1,D511&gt;=Scenario!$B$24),1,0)</f>
        <v>0</v>
      </c>
    </row>
    <row r="512" customFormat="false" ht="15" hidden="false" customHeight="false" outlineLevel="0" collapsed="false">
      <c r="A512" s="6" t="s">
        <v>9442</v>
      </c>
      <c r="B512" s="6" t="s">
        <v>2152</v>
      </c>
      <c r="C512" s="6" t="n">
        <v>1</v>
      </c>
      <c r="E512" s="9" t="n">
        <f aca="false">INDEX(Tickets!$O$2:$O$3818,MATCH(B512,Tickets!$A$2:$A$3818,0))</f>
        <v>1</v>
      </c>
      <c r="F512" s="9" t="n">
        <f aca="false">C512*E512</f>
        <v>1</v>
      </c>
      <c r="G512" s="9" t="n">
        <f aca="false">IF(AND(C512=1,ISNUMBER(D512)),1,0)*E512</f>
        <v>0</v>
      </c>
      <c r="H512" s="9" t="n">
        <f aca="false">IF(AND(G512=1,D512&gt;=Scenario!$B$24),1,0)</f>
        <v>0</v>
      </c>
    </row>
    <row r="513" customFormat="false" ht="15" hidden="false" customHeight="false" outlineLevel="0" collapsed="false">
      <c r="A513" s="6" t="s">
        <v>9443</v>
      </c>
      <c r="B513" s="6" t="s">
        <v>2154</v>
      </c>
      <c r="C513" s="6" t="n">
        <v>1</v>
      </c>
      <c r="E513" s="9" t="n">
        <f aca="false">INDEX(Tickets!$O$2:$O$3818,MATCH(B513,Tickets!$A$2:$A$3818,0))</f>
        <v>1</v>
      </c>
      <c r="F513" s="9" t="n">
        <f aca="false">C513*E513</f>
        <v>1</v>
      </c>
      <c r="G513" s="9" t="n">
        <f aca="false">IF(AND(C513=1,ISNUMBER(D513)),1,0)*E513</f>
        <v>0</v>
      </c>
      <c r="H513" s="9" t="n">
        <f aca="false">IF(AND(G513=1,D513&gt;=Scenario!$B$24),1,0)</f>
        <v>0</v>
      </c>
    </row>
    <row r="514" customFormat="false" ht="15" hidden="false" customHeight="false" outlineLevel="0" collapsed="false">
      <c r="A514" s="6" t="s">
        <v>9444</v>
      </c>
      <c r="B514" s="6" t="s">
        <v>2156</v>
      </c>
      <c r="C514" s="6" t="n">
        <v>1</v>
      </c>
      <c r="E514" s="9" t="n">
        <f aca="false">INDEX(Tickets!$O$2:$O$3818,MATCH(B514,Tickets!$A$2:$A$3818,0))</f>
        <v>1</v>
      </c>
      <c r="F514" s="9" t="n">
        <f aca="false">C514*E514</f>
        <v>1</v>
      </c>
      <c r="G514" s="9" t="n">
        <f aca="false">IF(AND(C514=1,ISNUMBER(D514)),1,0)*E514</f>
        <v>0</v>
      </c>
      <c r="H514" s="9" t="n">
        <f aca="false">IF(AND(G514=1,D514&gt;=Scenario!$B$24),1,0)</f>
        <v>0</v>
      </c>
    </row>
    <row r="515" customFormat="false" ht="15" hidden="false" customHeight="false" outlineLevel="0" collapsed="false">
      <c r="A515" s="6" t="s">
        <v>9445</v>
      </c>
      <c r="B515" s="6" t="s">
        <v>2162</v>
      </c>
      <c r="C515" s="6" t="n">
        <v>1</v>
      </c>
      <c r="E515" s="9" t="n">
        <f aca="false">INDEX(Tickets!$O$2:$O$3818,MATCH(B515,Tickets!$A$2:$A$3818,0))</f>
        <v>1</v>
      </c>
      <c r="F515" s="9" t="n">
        <f aca="false">C515*E515</f>
        <v>1</v>
      </c>
      <c r="G515" s="9" t="n">
        <f aca="false">IF(AND(C515=1,ISNUMBER(D515)),1,0)*E515</f>
        <v>0</v>
      </c>
      <c r="H515" s="9" t="n">
        <f aca="false">IF(AND(G515=1,D515&gt;=Scenario!$B$24),1,0)</f>
        <v>0</v>
      </c>
    </row>
    <row r="516" customFormat="false" ht="15" hidden="false" customHeight="false" outlineLevel="0" collapsed="false">
      <c r="A516" s="6" t="s">
        <v>9446</v>
      </c>
      <c r="B516" s="6" t="s">
        <v>2164</v>
      </c>
      <c r="C516" s="6" t="n">
        <v>1</v>
      </c>
      <c r="E516" s="9" t="n">
        <f aca="false">INDEX(Tickets!$O$2:$O$3818,MATCH(B516,Tickets!$A$2:$A$3818,0))</f>
        <v>1</v>
      </c>
      <c r="F516" s="9" t="n">
        <f aca="false">C516*E516</f>
        <v>1</v>
      </c>
      <c r="G516" s="9" t="n">
        <f aca="false">IF(AND(C516=1,ISNUMBER(D516)),1,0)*E516</f>
        <v>0</v>
      </c>
      <c r="H516" s="9" t="n">
        <f aca="false">IF(AND(G516=1,D516&gt;=Scenario!$B$24),1,0)</f>
        <v>0</v>
      </c>
    </row>
    <row r="517" customFormat="false" ht="15" hidden="false" customHeight="false" outlineLevel="0" collapsed="false">
      <c r="A517" s="6" t="s">
        <v>9447</v>
      </c>
      <c r="B517" s="6" t="s">
        <v>2166</v>
      </c>
      <c r="C517" s="6" t="n">
        <v>1</v>
      </c>
      <c r="E517" s="9" t="n">
        <f aca="false">INDEX(Tickets!$O$2:$O$3818,MATCH(B517,Tickets!$A$2:$A$3818,0))</f>
        <v>1</v>
      </c>
      <c r="F517" s="9" t="n">
        <f aca="false">C517*E517</f>
        <v>1</v>
      </c>
      <c r="G517" s="9" t="n">
        <f aca="false">IF(AND(C517=1,ISNUMBER(D517)),1,0)*E517</f>
        <v>0</v>
      </c>
      <c r="H517" s="9" t="n">
        <f aca="false">IF(AND(G517=1,D517&gt;=Scenario!$B$24),1,0)</f>
        <v>0</v>
      </c>
    </row>
    <row r="518" customFormat="false" ht="15" hidden="false" customHeight="false" outlineLevel="0" collapsed="false">
      <c r="A518" s="6" t="s">
        <v>9448</v>
      </c>
      <c r="B518" s="6" t="s">
        <v>2170</v>
      </c>
      <c r="C518" s="6" t="n">
        <v>1</v>
      </c>
      <c r="E518" s="9" t="n">
        <f aca="false">INDEX(Tickets!$O$2:$O$3818,MATCH(B518,Tickets!$A$2:$A$3818,0))</f>
        <v>1</v>
      </c>
      <c r="F518" s="9" t="n">
        <f aca="false">C518*E518</f>
        <v>1</v>
      </c>
      <c r="G518" s="9" t="n">
        <f aca="false">IF(AND(C518=1,ISNUMBER(D518)),1,0)*E518</f>
        <v>0</v>
      </c>
      <c r="H518" s="9" t="n">
        <f aca="false">IF(AND(G518=1,D518&gt;=Scenario!$B$24),1,0)</f>
        <v>0</v>
      </c>
    </row>
    <row r="519" customFormat="false" ht="15" hidden="false" customHeight="false" outlineLevel="0" collapsed="false">
      <c r="A519" s="6" t="s">
        <v>9449</v>
      </c>
      <c r="B519" s="6" t="s">
        <v>2172</v>
      </c>
      <c r="C519" s="6" t="n">
        <v>1</v>
      </c>
      <c r="E519" s="9" t="n">
        <f aca="false">INDEX(Tickets!$O$2:$O$3818,MATCH(B519,Tickets!$A$2:$A$3818,0))</f>
        <v>1</v>
      </c>
      <c r="F519" s="9" t="n">
        <f aca="false">C519*E519</f>
        <v>1</v>
      </c>
      <c r="G519" s="9" t="n">
        <f aca="false">IF(AND(C519=1,ISNUMBER(D519)),1,0)*E519</f>
        <v>0</v>
      </c>
      <c r="H519" s="9" t="n">
        <f aca="false">IF(AND(G519=1,D519&gt;=Scenario!$B$24),1,0)</f>
        <v>0</v>
      </c>
    </row>
    <row r="520" customFormat="false" ht="15" hidden="false" customHeight="false" outlineLevel="0" collapsed="false">
      <c r="A520" s="6" t="s">
        <v>9450</v>
      </c>
      <c r="B520" s="6" t="s">
        <v>2178</v>
      </c>
      <c r="C520" s="6" t="n">
        <v>1</v>
      </c>
      <c r="E520" s="9" t="n">
        <f aca="false">INDEX(Tickets!$O$2:$O$3818,MATCH(B520,Tickets!$A$2:$A$3818,0))</f>
        <v>1</v>
      </c>
      <c r="F520" s="9" t="n">
        <f aca="false">C520*E520</f>
        <v>1</v>
      </c>
      <c r="G520" s="9" t="n">
        <f aca="false">IF(AND(C520=1,ISNUMBER(D520)),1,0)*E520</f>
        <v>0</v>
      </c>
      <c r="H520" s="9" t="n">
        <f aca="false">IF(AND(G520=1,D520&gt;=Scenario!$B$24),1,0)</f>
        <v>0</v>
      </c>
    </row>
    <row r="521" customFormat="false" ht="15" hidden="false" customHeight="false" outlineLevel="0" collapsed="false">
      <c r="A521" s="6" t="s">
        <v>9451</v>
      </c>
      <c r="B521" s="6" t="s">
        <v>2180</v>
      </c>
      <c r="C521" s="6" t="n">
        <v>1</v>
      </c>
      <c r="E521" s="9" t="n">
        <f aca="false">INDEX(Tickets!$O$2:$O$3818,MATCH(B521,Tickets!$A$2:$A$3818,0))</f>
        <v>1</v>
      </c>
      <c r="F521" s="9" t="n">
        <f aca="false">C521*E521</f>
        <v>1</v>
      </c>
      <c r="G521" s="9" t="n">
        <f aca="false">IF(AND(C521=1,ISNUMBER(D521)),1,0)*E521</f>
        <v>0</v>
      </c>
      <c r="H521" s="9" t="n">
        <f aca="false">IF(AND(G521=1,D521&gt;=Scenario!$B$24),1,0)</f>
        <v>0</v>
      </c>
    </row>
    <row r="522" customFormat="false" ht="15" hidden="false" customHeight="false" outlineLevel="0" collapsed="false">
      <c r="A522" s="6" t="s">
        <v>9452</v>
      </c>
      <c r="B522" s="6" t="s">
        <v>2184</v>
      </c>
      <c r="C522" s="6" t="n">
        <v>1</v>
      </c>
      <c r="E522" s="9" t="n">
        <f aca="false">INDEX(Tickets!$O$2:$O$3818,MATCH(B522,Tickets!$A$2:$A$3818,0))</f>
        <v>1</v>
      </c>
      <c r="F522" s="9" t="n">
        <f aca="false">C522*E522</f>
        <v>1</v>
      </c>
      <c r="G522" s="9" t="n">
        <f aca="false">IF(AND(C522=1,ISNUMBER(D522)),1,0)*E522</f>
        <v>0</v>
      </c>
      <c r="H522" s="9" t="n">
        <f aca="false">IF(AND(G522=1,D522&gt;=Scenario!$B$24),1,0)</f>
        <v>0</v>
      </c>
    </row>
    <row r="523" customFormat="false" ht="15" hidden="false" customHeight="false" outlineLevel="0" collapsed="false">
      <c r="A523" s="6" t="s">
        <v>9453</v>
      </c>
      <c r="B523" s="6" t="s">
        <v>2186</v>
      </c>
      <c r="C523" s="6" t="n">
        <v>1</v>
      </c>
      <c r="E523" s="9" t="n">
        <f aca="false">INDEX(Tickets!$O$2:$O$3818,MATCH(B523,Tickets!$A$2:$A$3818,0))</f>
        <v>1</v>
      </c>
      <c r="F523" s="9" t="n">
        <f aca="false">C523*E523</f>
        <v>1</v>
      </c>
      <c r="G523" s="9" t="n">
        <f aca="false">IF(AND(C523=1,ISNUMBER(D523)),1,0)*E523</f>
        <v>0</v>
      </c>
      <c r="H523" s="9" t="n">
        <f aca="false">IF(AND(G523=1,D523&gt;=Scenario!$B$24),1,0)</f>
        <v>0</v>
      </c>
    </row>
    <row r="524" customFormat="false" ht="15" hidden="false" customHeight="false" outlineLevel="0" collapsed="false">
      <c r="A524" s="6" t="s">
        <v>9454</v>
      </c>
      <c r="B524" s="6" t="s">
        <v>2188</v>
      </c>
      <c r="C524" s="6" t="n">
        <v>1</v>
      </c>
      <c r="E524" s="9" t="n">
        <f aca="false">INDEX(Tickets!$O$2:$O$3818,MATCH(B524,Tickets!$A$2:$A$3818,0))</f>
        <v>1</v>
      </c>
      <c r="F524" s="9" t="n">
        <f aca="false">C524*E524</f>
        <v>1</v>
      </c>
      <c r="G524" s="9" t="n">
        <f aca="false">IF(AND(C524=1,ISNUMBER(D524)),1,0)*E524</f>
        <v>0</v>
      </c>
      <c r="H524" s="9" t="n">
        <f aca="false">IF(AND(G524=1,D524&gt;=Scenario!$B$24),1,0)</f>
        <v>0</v>
      </c>
    </row>
    <row r="525" customFormat="false" ht="15" hidden="false" customHeight="false" outlineLevel="0" collapsed="false">
      <c r="A525" s="6" t="s">
        <v>9455</v>
      </c>
      <c r="B525" s="6" t="s">
        <v>2190</v>
      </c>
      <c r="C525" s="6" t="n">
        <v>1</v>
      </c>
      <c r="D525" s="6" t="n">
        <v>5</v>
      </c>
      <c r="E525" s="9" t="n">
        <f aca="false">INDEX(Tickets!$O$2:$O$3818,MATCH(B525,Tickets!$A$2:$A$3818,0))</f>
        <v>1</v>
      </c>
      <c r="F525" s="9" t="n">
        <f aca="false">C525*E525</f>
        <v>1</v>
      </c>
      <c r="G525" s="9" t="n">
        <f aca="false">IF(AND(C525=1,ISNUMBER(D525)),1,0)*E525</f>
        <v>1</v>
      </c>
      <c r="H525" s="9" t="n">
        <f aca="false">IF(AND(G525=1,D525&gt;=Scenario!$B$24),1,0)</f>
        <v>1</v>
      </c>
    </row>
    <row r="526" customFormat="false" ht="15" hidden="false" customHeight="false" outlineLevel="0" collapsed="false">
      <c r="A526" s="6" t="s">
        <v>9456</v>
      </c>
      <c r="B526" s="6" t="s">
        <v>2194</v>
      </c>
      <c r="C526" s="6" t="n">
        <v>1</v>
      </c>
      <c r="D526" s="6" t="n">
        <v>5</v>
      </c>
      <c r="E526" s="9" t="n">
        <f aca="false">INDEX(Tickets!$O$2:$O$3818,MATCH(B526,Tickets!$A$2:$A$3818,0))</f>
        <v>1</v>
      </c>
      <c r="F526" s="9" t="n">
        <f aca="false">C526*E526</f>
        <v>1</v>
      </c>
      <c r="G526" s="9" t="n">
        <f aca="false">IF(AND(C526=1,ISNUMBER(D526)),1,0)*E526</f>
        <v>1</v>
      </c>
      <c r="H526" s="9" t="n">
        <f aca="false">IF(AND(G526=1,D526&gt;=Scenario!$B$24),1,0)</f>
        <v>1</v>
      </c>
    </row>
    <row r="527" customFormat="false" ht="15" hidden="false" customHeight="false" outlineLevel="0" collapsed="false">
      <c r="A527" s="6" t="s">
        <v>9457</v>
      </c>
      <c r="B527" s="6" t="s">
        <v>2196</v>
      </c>
      <c r="C527" s="6" t="n">
        <v>1</v>
      </c>
      <c r="E527" s="9" t="n">
        <f aca="false">INDEX(Tickets!$O$2:$O$3818,MATCH(B527,Tickets!$A$2:$A$3818,0))</f>
        <v>1</v>
      </c>
      <c r="F527" s="9" t="n">
        <f aca="false">C527*E527</f>
        <v>1</v>
      </c>
      <c r="G527" s="9" t="n">
        <f aca="false">IF(AND(C527=1,ISNUMBER(D527)),1,0)*E527</f>
        <v>0</v>
      </c>
      <c r="H527" s="9" t="n">
        <f aca="false">IF(AND(G527=1,D527&gt;=Scenario!$B$24),1,0)</f>
        <v>0</v>
      </c>
    </row>
    <row r="528" customFormat="false" ht="15" hidden="false" customHeight="false" outlineLevel="0" collapsed="false">
      <c r="A528" s="6" t="s">
        <v>9458</v>
      </c>
      <c r="B528" s="6" t="s">
        <v>2202</v>
      </c>
      <c r="C528" s="6" t="n">
        <v>1</v>
      </c>
      <c r="E528" s="9" t="n">
        <f aca="false">INDEX(Tickets!$O$2:$O$3818,MATCH(B528,Tickets!$A$2:$A$3818,0))</f>
        <v>1</v>
      </c>
      <c r="F528" s="9" t="n">
        <f aca="false">C528*E528</f>
        <v>1</v>
      </c>
      <c r="G528" s="9" t="n">
        <f aca="false">IF(AND(C528=1,ISNUMBER(D528)),1,0)*E528</f>
        <v>0</v>
      </c>
      <c r="H528" s="9" t="n">
        <f aca="false">IF(AND(G528=1,D528&gt;=Scenario!$B$24),1,0)</f>
        <v>0</v>
      </c>
    </row>
    <row r="529" customFormat="false" ht="15" hidden="false" customHeight="false" outlineLevel="0" collapsed="false">
      <c r="A529" s="6" t="s">
        <v>9459</v>
      </c>
      <c r="B529" s="6" t="s">
        <v>2210</v>
      </c>
      <c r="C529" s="6" t="n">
        <v>1</v>
      </c>
      <c r="E529" s="9" t="n">
        <f aca="false">INDEX(Tickets!$O$2:$O$3818,MATCH(B529,Tickets!$A$2:$A$3818,0))</f>
        <v>1</v>
      </c>
      <c r="F529" s="9" t="n">
        <f aca="false">C529*E529</f>
        <v>1</v>
      </c>
      <c r="G529" s="9" t="n">
        <f aca="false">IF(AND(C529=1,ISNUMBER(D529)),1,0)*E529</f>
        <v>0</v>
      </c>
      <c r="H529" s="9" t="n">
        <f aca="false">IF(AND(G529=1,D529&gt;=Scenario!$B$24),1,0)</f>
        <v>0</v>
      </c>
    </row>
    <row r="530" customFormat="false" ht="15" hidden="false" customHeight="false" outlineLevel="0" collapsed="false">
      <c r="A530" s="6" t="s">
        <v>9460</v>
      </c>
      <c r="B530" s="6" t="s">
        <v>2212</v>
      </c>
      <c r="C530" s="6" t="n">
        <v>1</v>
      </c>
      <c r="E530" s="9" t="n">
        <f aca="false">INDEX(Tickets!$O$2:$O$3818,MATCH(B530,Tickets!$A$2:$A$3818,0))</f>
        <v>1</v>
      </c>
      <c r="F530" s="9" t="n">
        <f aca="false">C530*E530</f>
        <v>1</v>
      </c>
      <c r="G530" s="9" t="n">
        <f aca="false">IF(AND(C530=1,ISNUMBER(D530)),1,0)*E530</f>
        <v>0</v>
      </c>
      <c r="H530" s="9" t="n">
        <f aca="false">IF(AND(G530=1,D530&gt;=Scenario!$B$24),1,0)</f>
        <v>0</v>
      </c>
    </row>
    <row r="531" customFormat="false" ht="15" hidden="false" customHeight="false" outlineLevel="0" collapsed="false">
      <c r="A531" s="6" t="s">
        <v>9461</v>
      </c>
      <c r="B531" s="6" t="s">
        <v>2214</v>
      </c>
      <c r="C531" s="6" t="n">
        <v>1</v>
      </c>
      <c r="E531" s="9" t="n">
        <f aca="false">INDEX(Tickets!$O$2:$O$3818,MATCH(B531,Tickets!$A$2:$A$3818,0))</f>
        <v>1</v>
      </c>
      <c r="F531" s="9" t="n">
        <f aca="false">C531*E531</f>
        <v>1</v>
      </c>
      <c r="G531" s="9" t="n">
        <f aca="false">IF(AND(C531=1,ISNUMBER(D531)),1,0)*E531</f>
        <v>0</v>
      </c>
      <c r="H531" s="9" t="n">
        <f aca="false">IF(AND(G531=1,D531&gt;=Scenario!$B$24),1,0)</f>
        <v>0</v>
      </c>
    </row>
    <row r="532" customFormat="false" ht="15" hidden="false" customHeight="false" outlineLevel="0" collapsed="false">
      <c r="A532" s="6" t="s">
        <v>9462</v>
      </c>
      <c r="B532" s="6" t="s">
        <v>2216</v>
      </c>
      <c r="C532" s="6" t="n">
        <v>1</v>
      </c>
      <c r="E532" s="9" t="n">
        <f aca="false">INDEX(Tickets!$O$2:$O$3818,MATCH(B532,Tickets!$A$2:$A$3818,0))</f>
        <v>1</v>
      </c>
      <c r="F532" s="9" t="n">
        <f aca="false">C532*E532</f>
        <v>1</v>
      </c>
      <c r="G532" s="9" t="n">
        <f aca="false">IF(AND(C532=1,ISNUMBER(D532)),1,0)*E532</f>
        <v>0</v>
      </c>
      <c r="H532" s="9" t="n">
        <f aca="false">IF(AND(G532=1,D532&gt;=Scenario!$B$24),1,0)</f>
        <v>0</v>
      </c>
    </row>
    <row r="533" customFormat="false" ht="15" hidden="false" customHeight="false" outlineLevel="0" collapsed="false">
      <c r="A533" s="6" t="s">
        <v>9463</v>
      </c>
      <c r="B533" s="6" t="s">
        <v>2226</v>
      </c>
      <c r="C533" s="6" t="n">
        <v>1</v>
      </c>
      <c r="E533" s="9" t="n">
        <f aca="false">INDEX(Tickets!$O$2:$O$3818,MATCH(B533,Tickets!$A$2:$A$3818,0))</f>
        <v>1</v>
      </c>
      <c r="F533" s="9" t="n">
        <f aca="false">C533*E533</f>
        <v>1</v>
      </c>
      <c r="G533" s="9" t="n">
        <f aca="false">IF(AND(C533=1,ISNUMBER(D533)),1,0)*E533</f>
        <v>0</v>
      </c>
      <c r="H533" s="9" t="n">
        <f aca="false">IF(AND(G533=1,D533&gt;=Scenario!$B$24),1,0)</f>
        <v>0</v>
      </c>
    </row>
    <row r="534" customFormat="false" ht="15" hidden="false" customHeight="false" outlineLevel="0" collapsed="false">
      <c r="A534" s="6" t="s">
        <v>9464</v>
      </c>
      <c r="B534" s="6" t="s">
        <v>2228</v>
      </c>
      <c r="C534" s="6" t="n">
        <v>1</v>
      </c>
      <c r="E534" s="9" t="n">
        <f aca="false">INDEX(Tickets!$O$2:$O$3818,MATCH(B534,Tickets!$A$2:$A$3818,0))</f>
        <v>1</v>
      </c>
      <c r="F534" s="9" t="n">
        <f aca="false">C534*E534</f>
        <v>1</v>
      </c>
      <c r="G534" s="9" t="n">
        <f aca="false">IF(AND(C534=1,ISNUMBER(D534)),1,0)*E534</f>
        <v>0</v>
      </c>
      <c r="H534" s="9" t="n">
        <f aca="false">IF(AND(G534=1,D534&gt;=Scenario!$B$24),1,0)</f>
        <v>0</v>
      </c>
    </row>
    <row r="535" customFormat="false" ht="15" hidden="false" customHeight="false" outlineLevel="0" collapsed="false">
      <c r="A535" s="6" t="s">
        <v>9465</v>
      </c>
      <c r="B535" s="6" t="s">
        <v>2230</v>
      </c>
      <c r="C535" s="6" t="n">
        <v>1</v>
      </c>
      <c r="D535" s="6" t="n">
        <v>4</v>
      </c>
      <c r="E535" s="9" t="n">
        <f aca="false">INDEX(Tickets!$O$2:$O$3818,MATCH(B535,Tickets!$A$2:$A$3818,0))</f>
        <v>1</v>
      </c>
      <c r="F535" s="9" t="n">
        <f aca="false">C535*E535</f>
        <v>1</v>
      </c>
      <c r="G535" s="9" t="n">
        <f aca="false">IF(AND(C535=1,ISNUMBER(D535)),1,0)*E535</f>
        <v>1</v>
      </c>
      <c r="H535" s="9" t="n">
        <f aca="false">IF(AND(G535=1,D535&gt;=Scenario!$B$24),1,0)</f>
        <v>1</v>
      </c>
    </row>
    <row r="536" customFormat="false" ht="15" hidden="false" customHeight="false" outlineLevel="0" collapsed="false">
      <c r="A536" s="6" t="s">
        <v>9466</v>
      </c>
      <c r="B536" s="6" t="s">
        <v>2232</v>
      </c>
      <c r="C536" s="6" t="n">
        <v>1</v>
      </c>
      <c r="E536" s="9" t="n">
        <f aca="false">INDEX(Tickets!$O$2:$O$3818,MATCH(B536,Tickets!$A$2:$A$3818,0))</f>
        <v>1</v>
      </c>
      <c r="F536" s="9" t="n">
        <f aca="false">C536*E536</f>
        <v>1</v>
      </c>
      <c r="G536" s="9" t="n">
        <f aca="false">IF(AND(C536=1,ISNUMBER(D536)),1,0)*E536</f>
        <v>0</v>
      </c>
      <c r="H536" s="9" t="n">
        <f aca="false">IF(AND(G536=1,D536&gt;=Scenario!$B$24),1,0)</f>
        <v>0</v>
      </c>
    </row>
    <row r="537" customFormat="false" ht="15" hidden="false" customHeight="false" outlineLevel="0" collapsed="false">
      <c r="A537" s="6" t="s">
        <v>9467</v>
      </c>
      <c r="B537" s="6" t="s">
        <v>2234</v>
      </c>
      <c r="C537" s="6" t="n">
        <v>1</v>
      </c>
      <c r="D537" s="6" t="n">
        <v>4</v>
      </c>
      <c r="E537" s="9" t="n">
        <f aca="false">INDEX(Tickets!$O$2:$O$3818,MATCH(B537,Tickets!$A$2:$A$3818,0))</f>
        <v>1</v>
      </c>
      <c r="F537" s="9" t="n">
        <f aca="false">C537*E537</f>
        <v>1</v>
      </c>
      <c r="G537" s="9" t="n">
        <f aca="false">IF(AND(C537=1,ISNUMBER(D537)),1,0)*E537</f>
        <v>1</v>
      </c>
      <c r="H537" s="9" t="n">
        <f aca="false">IF(AND(G537=1,D537&gt;=Scenario!$B$24),1,0)</f>
        <v>1</v>
      </c>
    </row>
    <row r="538" customFormat="false" ht="15" hidden="false" customHeight="false" outlineLevel="0" collapsed="false">
      <c r="A538" s="6" t="s">
        <v>9468</v>
      </c>
      <c r="B538" s="6" t="s">
        <v>2238</v>
      </c>
      <c r="C538" s="6" t="n">
        <v>1</v>
      </c>
      <c r="E538" s="9" t="n">
        <f aca="false">INDEX(Tickets!$O$2:$O$3818,MATCH(B538,Tickets!$A$2:$A$3818,0))</f>
        <v>1</v>
      </c>
      <c r="F538" s="9" t="n">
        <f aca="false">C538*E538</f>
        <v>1</v>
      </c>
      <c r="G538" s="9" t="n">
        <f aca="false">IF(AND(C538=1,ISNUMBER(D538)),1,0)*E538</f>
        <v>0</v>
      </c>
      <c r="H538" s="9" t="n">
        <f aca="false">IF(AND(G538=1,D538&gt;=Scenario!$B$24),1,0)</f>
        <v>0</v>
      </c>
    </row>
    <row r="539" customFormat="false" ht="15" hidden="false" customHeight="false" outlineLevel="0" collapsed="false">
      <c r="A539" s="6" t="s">
        <v>9469</v>
      </c>
      <c r="B539" s="6" t="s">
        <v>2242</v>
      </c>
      <c r="C539" s="6" t="n">
        <v>1</v>
      </c>
      <c r="D539" s="6" t="n">
        <v>3</v>
      </c>
      <c r="E539" s="9" t="n">
        <f aca="false">INDEX(Tickets!$O$2:$O$3818,MATCH(B539,Tickets!$A$2:$A$3818,0))</f>
        <v>1</v>
      </c>
      <c r="F539" s="9" t="n">
        <f aca="false">C539*E539</f>
        <v>1</v>
      </c>
      <c r="G539" s="9" t="n">
        <f aca="false">IF(AND(C539=1,ISNUMBER(D539)),1,0)*E539</f>
        <v>1</v>
      </c>
      <c r="H539" s="9" t="n">
        <f aca="false">IF(AND(G539=1,D539&gt;=Scenario!$B$24),1,0)</f>
        <v>0</v>
      </c>
    </row>
    <row r="540" customFormat="false" ht="15" hidden="false" customHeight="false" outlineLevel="0" collapsed="false">
      <c r="A540" s="6" t="s">
        <v>9470</v>
      </c>
      <c r="B540" s="6" t="s">
        <v>2248</v>
      </c>
      <c r="C540" s="6" t="n">
        <v>1</v>
      </c>
      <c r="D540" s="6" t="n">
        <v>5</v>
      </c>
      <c r="E540" s="9" t="n">
        <f aca="false">INDEX(Tickets!$O$2:$O$3818,MATCH(B540,Tickets!$A$2:$A$3818,0))</f>
        <v>1</v>
      </c>
      <c r="F540" s="9" t="n">
        <f aca="false">C540*E540</f>
        <v>1</v>
      </c>
      <c r="G540" s="9" t="n">
        <f aca="false">IF(AND(C540=1,ISNUMBER(D540)),1,0)*E540</f>
        <v>1</v>
      </c>
      <c r="H540" s="9" t="n">
        <f aca="false">IF(AND(G540=1,D540&gt;=Scenario!$B$24),1,0)</f>
        <v>1</v>
      </c>
    </row>
    <row r="541" customFormat="false" ht="15" hidden="false" customHeight="false" outlineLevel="0" collapsed="false">
      <c r="A541" s="6" t="s">
        <v>9471</v>
      </c>
      <c r="B541" s="6" t="s">
        <v>2250</v>
      </c>
      <c r="C541" s="6" t="n">
        <v>1</v>
      </c>
      <c r="E541" s="9" t="n">
        <f aca="false">INDEX(Tickets!$O$2:$O$3818,MATCH(B541,Tickets!$A$2:$A$3818,0))</f>
        <v>1</v>
      </c>
      <c r="F541" s="9" t="n">
        <f aca="false">C541*E541</f>
        <v>1</v>
      </c>
      <c r="G541" s="9" t="n">
        <f aca="false">IF(AND(C541=1,ISNUMBER(D541)),1,0)*E541</f>
        <v>0</v>
      </c>
      <c r="H541" s="9" t="n">
        <f aca="false">IF(AND(G541=1,D541&gt;=Scenario!$B$24),1,0)</f>
        <v>0</v>
      </c>
    </row>
    <row r="542" customFormat="false" ht="15" hidden="false" customHeight="false" outlineLevel="0" collapsed="false">
      <c r="A542" s="6" t="s">
        <v>9472</v>
      </c>
      <c r="B542" s="6" t="s">
        <v>2254</v>
      </c>
      <c r="C542" s="6" t="n">
        <v>1</v>
      </c>
      <c r="E542" s="9" t="n">
        <f aca="false">INDEX(Tickets!$O$2:$O$3818,MATCH(B542,Tickets!$A$2:$A$3818,0))</f>
        <v>1</v>
      </c>
      <c r="F542" s="9" t="n">
        <f aca="false">C542*E542</f>
        <v>1</v>
      </c>
      <c r="G542" s="9" t="n">
        <f aca="false">IF(AND(C542=1,ISNUMBER(D542)),1,0)*E542</f>
        <v>0</v>
      </c>
      <c r="H542" s="9" t="n">
        <f aca="false">IF(AND(G542=1,D542&gt;=Scenario!$B$24),1,0)</f>
        <v>0</v>
      </c>
    </row>
    <row r="543" customFormat="false" ht="15" hidden="false" customHeight="false" outlineLevel="0" collapsed="false">
      <c r="A543" s="6" t="s">
        <v>9473</v>
      </c>
      <c r="B543" s="6" t="s">
        <v>2256</v>
      </c>
      <c r="C543" s="6" t="n">
        <v>1</v>
      </c>
      <c r="D543" s="6" t="n">
        <v>4</v>
      </c>
      <c r="E543" s="9" t="n">
        <f aca="false">INDEX(Tickets!$O$2:$O$3818,MATCH(B543,Tickets!$A$2:$A$3818,0))</f>
        <v>1</v>
      </c>
      <c r="F543" s="9" t="n">
        <f aca="false">C543*E543</f>
        <v>1</v>
      </c>
      <c r="G543" s="9" t="n">
        <f aca="false">IF(AND(C543=1,ISNUMBER(D543)),1,0)*E543</f>
        <v>1</v>
      </c>
      <c r="H543" s="9" t="n">
        <f aca="false">IF(AND(G543=1,D543&gt;=Scenario!$B$24),1,0)</f>
        <v>1</v>
      </c>
    </row>
    <row r="544" customFormat="false" ht="15" hidden="false" customHeight="false" outlineLevel="0" collapsed="false">
      <c r="A544" s="6" t="s">
        <v>9474</v>
      </c>
      <c r="B544" s="6" t="s">
        <v>2262</v>
      </c>
      <c r="C544" s="6" t="n">
        <v>1</v>
      </c>
      <c r="D544" s="6" t="n">
        <v>5</v>
      </c>
      <c r="E544" s="9" t="n">
        <f aca="false">INDEX(Tickets!$O$2:$O$3818,MATCH(B544,Tickets!$A$2:$A$3818,0))</f>
        <v>1</v>
      </c>
      <c r="F544" s="9" t="n">
        <f aca="false">C544*E544</f>
        <v>1</v>
      </c>
      <c r="G544" s="9" t="n">
        <f aca="false">IF(AND(C544=1,ISNUMBER(D544)),1,0)*E544</f>
        <v>1</v>
      </c>
      <c r="H544" s="9" t="n">
        <f aca="false">IF(AND(G544=1,D544&gt;=Scenario!$B$24),1,0)</f>
        <v>1</v>
      </c>
    </row>
    <row r="545" customFormat="false" ht="15" hidden="false" customHeight="false" outlineLevel="0" collapsed="false">
      <c r="A545" s="6" t="s">
        <v>9475</v>
      </c>
      <c r="B545" s="6" t="s">
        <v>2264</v>
      </c>
      <c r="C545" s="6" t="n">
        <v>1</v>
      </c>
      <c r="E545" s="9" t="n">
        <f aca="false">INDEX(Tickets!$O$2:$O$3818,MATCH(B545,Tickets!$A$2:$A$3818,0))</f>
        <v>1</v>
      </c>
      <c r="F545" s="9" t="n">
        <f aca="false">C545*E545</f>
        <v>1</v>
      </c>
      <c r="G545" s="9" t="n">
        <f aca="false">IF(AND(C545=1,ISNUMBER(D545)),1,0)*E545</f>
        <v>0</v>
      </c>
      <c r="H545" s="9" t="n">
        <f aca="false">IF(AND(G545=1,D545&gt;=Scenario!$B$24),1,0)</f>
        <v>0</v>
      </c>
    </row>
    <row r="546" customFormat="false" ht="15" hidden="false" customHeight="false" outlineLevel="0" collapsed="false">
      <c r="A546" s="6" t="s">
        <v>9476</v>
      </c>
      <c r="B546" s="6" t="s">
        <v>2266</v>
      </c>
      <c r="C546" s="6" t="n">
        <v>1</v>
      </c>
      <c r="D546" s="6" t="n">
        <v>5</v>
      </c>
      <c r="E546" s="9" t="n">
        <f aca="false">INDEX(Tickets!$O$2:$O$3818,MATCH(B546,Tickets!$A$2:$A$3818,0))</f>
        <v>1</v>
      </c>
      <c r="F546" s="9" t="n">
        <f aca="false">C546*E546</f>
        <v>1</v>
      </c>
      <c r="G546" s="9" t="n">
        <f aca="false">IF(AND(C546=1,ISNUMBER(D546)),1,0)*E546</f>
        <v>1</v>
      </c>
      <c r="H546" s="9" t="n">
        <f aca="false">IF(AND(G546=1,D546&gt;=Scenario!$B$24),1,0)</f>
        <v>1</v>
      </c>
    </row>
    <row r="547" customFormat="false" ht="15" hidden="false" customHeight="false" outlineLevel="0" collapsed="false">
      <c r="A547" s="6" t="s">
        <v>9477</v>
      </c>
      <c r="B547" s="6" t="s">
        <v>2274</v>
      </c>
      <c r="C547" s="6" t="n">
        <v>1</v>
      </c>
      <c r="E547" s="9" t="n">
        <f aca="false">INDEX(Tickets!$O$2:$O$3818,MATCH(B547,Tickets!$A$2:$A$3818,0))</f>
        <v>1</v>
      </c>
      <c r="F547" s="9" t="n">
        <f aca="false">C547*E547</f>
        <v>1</v>
      </c>
      <c r="G547" s="9" t="n">
        <f aca="false">IF(AND(C547=1,ISNUMBER(D547)),1,0)*E547</f>
        <v>0</v>
      </c>
      <c r="H547" s="9" t="n">
        <f aca="false">IF(AND(G547=1,D547&gt;=Scenario!$B$24),1,0)</f>
        <v>0</v>
      </c>
    </row>
    <row r="548" customFormat="false" ht="15" hidden="false" customHeight="false" outlineLevel="0" collapsed="false">
      <c r="A548" s="6" t="s">
        <v>9478</v>
      </c>
      <c r="B548" s="6" t="s">
        <v>2276</v>
      </c>
      <c r="C548" s="6" t="n">
        <v>1</v>
      </c>
      <c r="E548" s="9" t="n">
        <f aca="false">INDEX(Tickets!$O$2:$O$3818,MATCH(B548,Tickets!$A$2:$A$3818,0))</f>
        <v>1</v>
      </c>
      <c r="F548" s="9" t="n">
        <f aca="false">C548*E548</f>
        <v>1</v>
      </c>
      <c r="G548" s="9" t="n">
        <f aca="false">IF(AND(C548=1,ISNUMBER(D548)),1,0)*E548</f>
        <v>0</v>
      </c>
      <c r="H548" s="9" t="n">
        <f aca="false">IF(AND(G548=1,D548&gt;=Scenario!$B$24),1,0)</f>
        <v>0</v>
      </c>
    </row>
    <row r="549" customFormat="false" ht="15" hidden="false" customHeight="false" outlineLevel="0" collapsed="false">
      <c r="A549" s="6" t="s">
        <v>9479</v>
      </c>
      <c r="B549" s="6" t="s">
        <v>2278</v>
      </c>
      <c r="C549" s="6" t="n">
        <v>1</v>
      </c>
      <c r="E549" s="9" t="n">
        <f aca="false">INDEX(Tickets!$O$2:$O$3818,MATCH(B549,Tickets!$A$2:$A$3818,0))</f>
        <v>1</v>
      </c>
      <c r="F549" s="9" t="n">
        <f aca="false">C549*E549</f>
        <v>1</v>
      </c>
      <c r="G549" s="9" t="n">
        <f aca="false">IF(AND(C549=1,ISNUMBER(D549)),1,0)*E549</f>
        <v>0</v>
      </c>
      <c r="H549" s="9" t="n">
        <f aca="false">IF(AND(G549=1,D549&gt;=Scenario!$B$24),1,0)</f>
        <v>0</v>
      </c>
    </row>
    <row r="550" customFormat="false" ht="15" hidden="false" customHeight="false" outlineLevel="0" collapsed="false">
      <c r="A550" s="6" t="s">
        <v>9480</v>
      </c>
      <c r="B550" s="6" t="s">
        <v>2284</v>
      </c>
      <c r="C550" s="6" t="n">
        <v>1</v>
      </c>
      <c r="D550" s="6" t="n">
        <v>4</v>
      </c>
      <c r="E550" s="9" t="n">
        <f aca="false">INDEX(Tickets!$O$2:$O$3818,MATCH(B550,Tickets!$A$2:$A$3818,0))</f>
        <v>1</v>
      </c>
      <c r="F550" s="9" t="n">
        <f aca="false">C550*E550</f>
        <v>1</v>
      </c>
      <c r="G550" s="9" t="n">
        <f aca="false">IF(AND(C550=1,ISNUMBER(D550)),1,0)*E550</f>
        <v>1</v>
      </c>
      <c r="H550" s="9" t="n">
        <f aca="false">IF(AND(G550=1,D550&gt;=Scenario!$B$24),1,0)</f>
        <v>1</v>
      </c>
    </row>
    <row r="551" customFormat="false" ht="15" hidden="false" customHeight="false" outlineLevel="0" collapsed="false">
      <c r="A551" s="6" t="s">
        <v>9481</v>
      </c>
      <c r="B551" s="6" t="s">
        <v>2286</v>
      </c>
      <c r="C551" s="6" t="n">
        <v>1</v>
      </c>
      <c r="D551" s="6" t="n">
        <v>5</v>
      </c>
      <c r="E551" s="9" t="n">
        <f aca="false">INDEX(Tickets!$O$2:$O$3818,MATCH(B551,Tickets!$A$2:$A$3818,0))</f>
        <v>1</v>
      </c>
      <c r="F551" s="9" t="n">
        <f aca="false">C551*E551</f>
        <v>1</v>
      </c>
      <c r="G551" s="9" t="n">
        <f aca="false">IF(AND(C551=1,ISNUMBER(D551)),1,0)*E551</f>
        <v>1</v>
      </c>
      <c r="H551" s="9" t="n">
        <f aca="false">IF(AND(G551=1,D551&gt;=Scenario!$B$24),1,0)</f>
        <v>1</v>
      </c>
    </row>
    <row r="552" customFormat="false" ht="15" hidden="false" customHeight="false" outlineLevel="0" collapsed="false">
      <c r="A552" s="6" t="s">
        <v>9482</v>
      </c>
      <c r="B552" s="6" t="s">
        <v>2290</v>
      </c>
      <c r="C552" s="6" t="n">
        <v>1</v>
      </c>
      <c r="D552" s="6" t="n">
        <v>5</v>
      </c>
      <c r="E552" s="9" t="n">
        <f aca="false">INDEX(Tickets!$O$2:$O$3818,MATCH(B552,Tickets!$A$2:$A$3818,0))</f>
        <v>1</v>
      </c>
      <c r="F552" s="9" t="n">
        <f aca="false">C552*E552</f>
        <v>1</v>
      </c>
      <c r="G552" s="9" t="n">
        <f aca="false">IF(AND(C552=1,ISNUMBER(D552)),1,0)*E552</f>
        <v>1</v>
      </c>
      <c r="H552" s="9" t="n">
        <f aca="false">IF(AND(G552=1,D552&gt;=Scenario!$B$24),1,0)</f>
        <v>1</v>
      </c>
    </row>
    <row r="553" customFormat="false" ht="15" hidden="false" customHeight="false" outlineLevel="0" collapsed="false">
      <c r="A553" s="6" t="s">
        <v>9483</v>
      </c>
      <c r="B553" s="6" t="s">
        <v>2294</v>
      </c>
      <c r="C553" s="6" t="n">
        <v>1</v>
      </c>
      <c r="D553" s="6" t="n">
        <v>4</v>
      </c>
      <c r="E553" s="9" t="n">
        <f aca="false">INDEX(Tickets!$O$2:$O$3818,MATCH(B553,Tickets!$A$2:$A$3818,0))</f>
        <v>1</v>
      </c>
      <c r="F553" s="9" t="n">
        <f aca="false">C553*E553</f>
        <v>1</v>
      </c>
      <c r="G553" s="9" t="n">
        <f aca="false">IF(AND(C553=1,ISNUMBER(D553)),1,0)*E553</f>
        <v>1</v>
      </c>
      <c r="H553" s="9" t="n">
        <f aca="false">IF(AND(G553=1,D553&gt;=Scenario!$B$24),1,0)</f>
        <v>1</v>
      </c>
    </row>
    <row r="554" customFormat="false" ht="15" hidden="false" customHeight="false" outlineLevel="0" collapsed="false">
      <c r="A554" s="6" t="s">
        <v>9484</v>
      </c>
      <c r="B554" s="6" t="s">
        <v>2302</v>
      </c>
      <c r="C554" s="6" t="n">
        <v>1</v>
      </c>
      <c r="E554" s="9" t="n">
        <f aca="false">INDEX(Tickets!$O$2:$O$3818,MATCH(B554,Tickets!$A$2:$A$3818,0))</f>
        <v>1</v>
      </c>
      <c r="F554" s="9" t="n">
        <f aca="false">C554*E554</f>
        <v>1</v>
      </c>
      <c r="G554" s="9" t="n">
        <f aca="false">IF(AND(C554=1,ISNUMBER(D554)),1,0)*E554</f>
        <v>0</v>
      </c>
      <c r="H554" s="9" t="n">
        <f aca="false">IF(AND(G554=1,D554&gt;=Scenario!$B$24),1,0)</f>
        <v>0</v>
      </c>
    </row>
    <row r="555" customFormat="false" ht="15" hidden="false" customHeight="false" outlineLevel="0" collapsed="false">
      <c r="A555" s="6" t="s">
        <v>9485</v>
      </c>
      <c r="B555" s="6" t="s">
        <v>2304</v>
      </c>
      <c r="C555" s="6" t="n">
        <v>1</v>
      </c>
      <c r="E555" s="9" t="n">
        <f aca="false">INDEX(Tickets!$O$2:$O$3818,MATCH(B555,Tickets!$A$2:$A$3818,0))</f>
        <v>1</v>
      </c>
      <c r="F555" s="9" t="n">
        <f aca="false">C555*E555</f>
        <v>1</v>
      </c>
      <c r="G555" s="9" t="n">
        <f aca="false">IF(AND(C555=1,ISNUMBER(D555)),1,0)*E555</f>
        <v>0</v>
      </c>
      <c r="H555" s="9" t="n">
        <f aca="false">IF(AND(G555=1,D555&gt;=Scenario!$B$24),1,0)</f>
        <v>0</v>
      </c>
    </row>
    <row r="556" customFormat="false" ht="15" hidden="false" customHeight="false" outlineLevel="0" collapsed="false">
      <c r="A556" s="6" t="s">
        <v>9486</v>
      </c>
      <c r="B556" s="6" t="s">
        <v>2306</v>
      </c>
      <c r="C556" s="6" t="n">
        <v>1</v>
      </c>
      <c r="E556" s="9" t="n">
        <f aca="false">INDEX(Tickets!$O$2:$O$3818,MATCH(B556,Tickets!$A$2:$A$3818,0))</f>
        <v>1</v>
      </c>
      <c r="F556" s="9" t="n">
        <f aca="false">C556*E556</f>
        <v>1</v>
      </c>
      <c r="G556" s="9" t="n">
        <f aca="false">IF(AND(C556=1,ISNUMBER(D556)),1,0)*E556</f>
        <v>0</v>
      </c>
      <c r="H556" s="9" t="n">
        <f aca="false">IF(AND(G556=1,D556&gt;=Scenario!$B$24),1,0)</f>
        <v>0</v>
      </c>
    </row>
    <row r="557" customFormat="false" ht="15" hidden="false" customHeight="false" outlineLevel="0" collapsed="false">
      <c r="A557" s="6" t="s">
        <v>9487</v>
      </c>
      <c r="B557" s="6" t="s">
        <v>2308</v>
      </c>
      <c r="C557" s="6" t="n">
        <v>1</v>
      </c>
      <c r="D557" s="6" t="n">
        <v>4</v>
      </c>
      <c r="E557" s="9" t="n">
        <f aca="false">INDEX(Tickets!$O$2:$O$3818,MATCH(B557,Tickets!$A$2:$A$3818,0))</f>
        <v>1</v>
      </c>
      <c r="F557" s="9" t="n">
        <f aca="false">C557*E557</f>
        <v>1</v>
      </c>
      <c r="G557" s="9" t="n">
        <f aca="false">IF(AND(C557=1,ISNUMBER(D557)),1,0)*E557</f>
        <v>1</v>
      </c>
      <c r="H557" s="9" t="n">
        <f aca="false">IF(AND(G557=1,D557&gt;=Scenario!$B$24),1,0)</f>
        <v>1</v>
      </c>
    </row>
    <row r="558" customFormat="false" ht="15" hidden="false" customHeight="false" outlineLevel="0" collapsed="false">
      <c r="A558" s="6" t="s">
        <v>9488</v>
      </c>
      <c r="B558" s="6" t="s">
        <v>2312</v>
      </c>
      <c r="C558" s="6" t="n">
        <v>1</v>
      </c>
      <c r="D558" s="6" t="n">
        <v>5</v>
      </c>
      <c r="E558" s="9" t="n">
        <f aca="false">INDEX(Tickets!$O$2:$O$3818,MATCH(B558,Tickets!$A$2:$A$3818,0))</f>
        <v>1</v>
      </c>
      <c r="F558" s="9" t="n">
        <f aca="false">C558*E558</f>
        <v>1</v>
      </c>
      <c r="G558" s="9" t="n">
        <f aca="false">IF(AND(C558=1,ISNUMBER(D558)),1,0)*E558</f>
        <v>1</v>
      </c>
      <c r="H558" s="9" t="n">
        <f aca="false">IF(AND(G558=1,D558&gt;=Scenario!$B$24),1,0)</f>
        <v>1</v>
      </c>
    </row>
    <row r="559" customFormat="false" ht="15" hidden="false" customHeight="false" outlineLevel="0" collapsed="false">
      <c r="A559" s="6" t="s">
        <v>9489</v>
      </c>
      <c r="B559" s="6" t="s">
        <v>2314</v>
      </c>
      <c r="C559" s="6" t="n">
        <v>1</v>
      </c>
      <c r="D559" s="6" t="n">
        <v>4</v>
      </c>
      <c r="E559" s="9" t="n">
        <f aca="false">INDEX(Tickets!$O$2:$O$3818,MATCH(B559,Tickets!$A$2:$A$3818,0))</f>
        <v>1</v>
      </c>
      <c r="F559" s="9" t="n">
        <f aca="false">C559*E559</f>
        <v>1</v>
      </c>
      <c r="G559" s="9" t="n">
        <f aca="false">IF(AND(C559=1,ISNUMBER(D559)),1,0)*E559</f>
        <v>1</v>
      </c>
      <c r="H559" s="9" t="n">
        <f aca="false">IF(AND(G559=1,D559&gt;=Scenario!$B$24),1,0)</f>
        <v>1</v>
      </c>
    </row>
    <row r="560" customFormat="false" ht="15" hidden="false" customHeight="false" outlineLevel="0" collapsed="false">
      <c r="A560" s="6" t="s">
        <v>9490</v>
      </c>
      <c r="B560" s="6" t="s">
        <v>2318</v>
      </c>
      <c r="C560" s="6" t="n">
        <v>1</v>
      </c>
      <c r="E560" s="9" t="n">
        <f aca="false">INDEX(Tickets!$O$2:$O$3818,MATCH(B560,Tickets!$A$2:$A$3818,0))</f>
        <v>1</v>
      </c>
      <c r="F560" s="9" t="n">
        <f aca="false">C560*E560</f>
        <v>1</v>
      </c>
      <c r="G560" s="9" t="n">
        <f aca="false">IF(AND(C560=1,ISNUMBER(D560)),1,0)*E560</f>
        <v>0</v>
      </c>
      <c r="H560" s="9" t="n">
        <f aca="false">IF(AND(G560=1,D560&gt;=Scenario!$B$24),1,0)</f>
        <v>0</v>
      </c>
    </row>
    <row r="561" customFormat="false" ht="15" hidden="false" customHeight="false" outlineLevel="0" collapsed="false">
      <c r="A561" s="6" t="s">
        <v>9491</v>
      </c>
      <c r="B561" s="6" t="s">
        <v>2320</v>
      </c>
      <c r="C561" s="6" t="n">
        <v>1</v>
      </c>
      <c r="D561" s="6" t="n">
        <v>5</v>
      </c>
      <c r="E561" s="9" t="n">
        <f aca="false">INDEX(Tickets!$O$2:$O$3818,MATCH(B561,Tickets!$A$2:$A$3818,0))</f>
        <v>1</v>
      </c>
      <c r="F561" s="9" t="n">
        <f aca="false">C561*E561</f>
        <v>1</v>
      </c>
      <c r="G561" s="9" t="n">
        <f aca="false">IF(AND(C561=1,ISNUMBER(D561)),1,0)*E561</f>
        <v>1</v>
      </c>
      <c r="H561" s="9" t="n">
        <f aca="false">IF(AND(G561=1,D561&gt;=Scenario!$B$24),1,0)</f>
        <v>1</v>
      </c>
    </row>
    <row r="562" customFormat="false" ht="15" hidden="false" customHeight="false" outlineLevel="0" collapsed="false">
      <c r="A562" s="6" t="s">
        <v>9492</v>
      </c>
      <c r="B562" s="6" t="s">
        <v>2326</v>
      </c>
      <c r="C562" s="6" t="n">
        <v>1</v>
      </c>
      <c r="D562" s="6" t="n">
        <v>5</v>
      </c>
      <c r="E562" s="9" t="n">
        <f aca="false">INDEX(Tickets!$O$2:$O$3818,MATCH(B562,Tickets!$A$2:$A$3818,0))</f>
        <v>1</v>
      </c>
      <c r="F562" s="9" t="n">
        <f aca="false">C562*E562</f>
        <v>1</v>
      </c>
      <c r="G562" s="9" t="n">
        <f aca="false">IF(AND(C562=1,ISNUMBER(D562)),1,0)*E562</f>
        <v>1</v>
      </c>
      <c r="H562" s="9" t="n">
        <f aca="false">IF(AND(G562=1,D562&gt;=Scenario!$B$24),1,0)</f>
        <v>1</v>
      </c>
    </row>
    <row r="563" customFormat="false" ht="15" hidden="false" customHeight="false" outlineLevel="0" collapsed="false">
      <c r="A563" s="6" t="s">
        <v>9493</v>
      </c>
      <c r="B563" s="6" t="s">
        <v>2328</v>
      </c>
      <c r="C563" s="6" t="n">
        <v>1</v>
      </c>
      <c r="E563" s="9" t="n">
        <f aca="false">INDEX(Tickets!$O$2:$O$3818,MATCH(B563,Tickets!$A$2:$A$3818,0))</f>
        <v>1</v>
      </c>
      <c r="F563" s="9" t="n">
        <f aca="false">C563*E563</f>
        <v>1</v>
      </c>
      <c r="G563" s="9" t="n">
        <f aca="false">IF(AND(C563=1,ISNUMBER(D563)),1,0)*E563</f>
        <v>0</v>
      </c>
      <c r="H563" s="9" t="n">
        <f aca="false">IF(AND(G563=1,D563&gt;=Scenario!$B$24),1,0)</f>
        <v>0</v>
      </c>
    </row>
    <row r="564" customFormat="false" ht="15" hidden="false" customHeight="false" outlineLevel="0" collapsed="false">
      <c r="A564" s="6" t="s">
        <v>9494</v>
      </c>
      <c r="B564" s="6" t="s">
        <v>2330</v>
      </c>
      <c r="C564" s="6" t="n">
        <v>1</v>
      </c>
      <c r="E564" s="9" t="n">
        <f aca="false">INDEX(Tickets!$O$2:$O$3818,MATCH(B564,Tickets!$A$2:$A$3818,0))</f>
        <v>1</v>
      </c>
      <c r="F564" s="9" t="n">
        <f aca="false">C564*E564</f>
        <v>1</v>
      </c>
      <c r="G564" s="9" t="n">
        <f aca="false">IF(AND(C564=1,ISNUMBER(D564)),1,0)*E564</f>
        <v>0</v>
      </c>
      <c r="H564" s="9" t="n">
        <f aca="false">IF(AND(G564=1,D564&gt;=Scenario!$B$24),1,0)</f>
        <v>0</v>
      </c>
    </row>
    <row r="565" customFormat="false" ht="15" hidden="false" customHeight="false" outlineLevel="0" collapsed="false">
      <c r="A565" s="6" t="s">
        <v>9495</v>
      </c>
      <c r="B565" s="6" t="s">
        <v>2334</v>
      </c>
      <c r="C565" s="6" t="n">
        <v>1</v>
      </c>
      <c r="D565" s="6" t="n">
        <v>3</v>
      </c>
      <c r="E565" s="9" t="n">
        <f aca="false">INDEX(Tickets!$O$2:$O$3818,MATCH(B565,Tickets!$A$2:$A$3818,0))</f>
        <v>1</v>
      </c>
      <c r="F565" s="9" t="n">
        <f aca="false">C565*E565</f>
        <v>1</v>
      </c>
      <c r="G565" s="9" t="n">
        <f aca="false">IF(AND(C565=1,ISNUMBER(D565)),1,0)*E565</f>
        <v>1</v>
      </c>
      <c r="H565" s="9" t="n">
        <f aca="false">IF(AND(G565=1,D565&gt;=Scenario!$B$24),1,0)</f>
        <v>0</v>
      </c>
    </row>
    <row r="566" customFormat="false" ht="15" hidden="false" customHeight="false" outlineLevel="0" collapsed="false">
      <c r="A566" s="6" t="s">
        <v>9496</v>
      </c>
      <c r="B566" s="6" t="s">
        <v>2336</v>
      </c>
      <c r="C566" s="6" t="n">
        <v>1</v>
      </c>
      <c r="E566" s="9" t="n">
        <f aca="false">INDEX(Tickets!$O$2:$O$3818,MATCH(B566,Tickets!$A$2:$A$3818,0))</f>
        <v>1</v>
      </c>
      <c r="F566" s="9" t="n">
        <f aca="false">C566*E566</f>
        <v>1</v>
      </c>
      <c r="G566" s="9" t="n">
        <f aca="false">IF(AND(C566=1,ISNUMBER(D566)),1,0)*E566</f>
        <v>0</v>
      </c>
      <c r="H566" s="9" t="n">
        <f aca="false">IF(AND(G566=1,D566&gt;=Scenario!$B$24),1,0)</f>
        <v>0</v>
      </c>
    </row>
    <row r="567" customFormat="false" ht="15" hidden="false" customHeight="false" outlineLevel="0" collapsed="false">
      <c r="A567" s="6" t="s">
        <v>9497</v>
      </c>
      <c r="B567" s="6" t="s">
        <v>2338</v>
      </c>
      <c r="C567" s="6" t="n">
        <v>1</v>
      </c>
      <c r="E567" s="9" t="n">
        <f aca="false">INDEX(Tickets!$O$2:$O$3818,MATCH(B567,Tickets!$A$2:$A$3818,0))</f>
        <v>1</v>
      </c>
      <c r="F567" s="9" t="n">
        <f aca="false">C567*E567</f>
        <v>1</v>
      </c>
      <c r="G567" s="9" t="n">
        <f aca="false">IF(AND(C567=1,ISNUMBER(D567)),1,0)*E567</f>
        <v>0</v>
      </c>
      <c r="H567" s="9" t="n">
        <f aca="false">IF(AND(G567=1,D567&gt;=Scenario!$B$24),1,0)</f>
        <v>0</v>
      </c>
    </row>
    <row r="568" customFormat="false" ht="15" hidden="false" customHeight="false" outlineLevel="0" collapsed="false">
      <c r="A568" s="6" t="s">
        <v>9498</v>
      </c>
      <c r="B568" s="6" t="s">
        <v>2342</v>
      </c>
      <c r="C568" s="6" t="n">
        <v>1</v>
      </c>
      <c r="E568" s="9" t="n">
        <f aca="false">INDEX(Tickets!$O$2:$O$3818,MATCH(B568,Tickets!$A$2:$A$3818,0))</f>
        <v>1</v>
      </c>
      <c r="F568" s="9" t="n">
        <f aca="false">C568*E568</f>
        <v>1</v>
      </c>
      <c r="G568" s="9" t="n">
        <f aca="false">IF(AND(C568=1,ISNUMBER(D568)),1,0)*E568</f>
        <v>0</v>
      </c>
      <c r="H568" s="9" t="n">
        <f aca="false">IF(AND(G568=1,D568&gt;=Scenario!$B$24),1,0)</f>
        <v>0</v>
      </c>
    </row>
    <row r="569" customFormat="false" ht="15" hidden="false" customHeight="false" outlineLevel="0" collapsed="false">
      <c r="A569" s="6" t="s">
        <v>9499</v>
      </c>
      <c r="B569" s="6" t="s">
        <v>2344</v>
      </c>
      <c r="C569" s="6" t="n">
        <v>1</v>
      </c>
      <c r="D569" s="6" t="n">
        <v>3</v>
      </c>
      <c r="E569" s="9" t="n">
        <f aca="false">INDEX(Tickets!$O$2:$O$3818,MATCH(B569,Tickets!$A$2:$A$3818,0))</f>
        <v>1</v>
      </c>
      <c r="F569" s="9" t="n">
        <f aca="false">C569*E569</f>
        <v>1</v>
      </c>
      <c r="G569" s="9" t="n">
        <f aca="false">IF(AND(C569=1,ISNUMBER(D569)),1,0)*E569</f>
        <v>1</v>
      </c>
      <c r="H569" s="9" t="n">
        <f aca="false">IF(AND(G569=1,D569&gt;=Scenario!$B$24),1,0)</f>
        <v>0</v>
      </c>
    </row>
    <row r="570" customFormat="false" ht="15" hidden="false" customHeight="false" outlineLevel="0" collapsed="false">
      <c r="A570" s="6" t="s">
        <v>9500</v>
      </c>
      <c r="B570" s="6" t="s">
        <v>2354</v>
      </c>
      <c r="C570" s="6" t="n">
        <v>1</v>
      </c>
      <c r="D570" s="6" t="n">
        <v>5</v>
      </c>
      <c r="E570" s="9" t="n">
        <f aca="false">INDEX(Tickets!$O$2:$O$3818,MATCH(B570,Tickets!$A$2:$A$3818,0))</f>
        <v>1</v>
      </c>
      <c r="F570" s="9" t="n">
        <f aca="false">C570*E570</f>
        <v>1</v>
      </c>
      <c r="G570" s="9" t="n">
        <f aca="false">IF(AND(C570=1,ISNUMBER(D570)),1,0)*E570</f>
        <v>1</v>
      </c>
      <c r="H570" s="9" t="n">
        <f aca="false">IF(AND(G570=1,D570&gt;=Scenario!$B$24),1,0)</f>
        <v>1</v>
      </c>
    </row>
    <row r="571" customFormat="false" ht="15" hidden="false" customHeight="false" outlineLevel="0" collapsed="false">
      <c r="A571" s="6" t="s">
        <v>9501</v>
      </c>
      <c r="B571" s="6" t="s">
        <v>2356</v>
      </c>
      <c r="C571" s="6" t="n">
        <v>1</v>
      </c>
      <c r="E571" s="9" t="n">
        <f aca="false">INDEX(Tickets!$O$2:$O$3818,MATCH(B571,Tickets!$A$2:$A$3818,0))</f>
        <v>1</v>
      </c>
      <c r="F571" s="9" t="n">
        <f aca="false">C571*E571</f>
        <v>1</v>
      </c>
      <c r="G571" s="9" t="n">
        <f aca="false">IF(AND(C571=1,ISNUMBER(D571)),1,0)*E571</f>
        <v>0</v>
      </c>
      <c r="H571" s="9" t="n">
        <f aca="false">IF(AND(G571=1,D571&gt;=Scenario!$B$24),1,0)</f>
        <v>0</v>
      </c>
    </row>
    <row r="572" customFormat="false" ht="15" hidden="false" customHeight="false" outlineLevel="0" collapsed="false">
      <c r="A572" s="6" t="s">
        <v>9502</v>
      </c>
      <c r="B572" s="6" t="s">
        <v>2360</v>
      </c>
      <c r="C572" s="6" t="n">
        <v>1</v>
      </c>
      <c r="D572" s="6" t="n">
        <v>4</v>
      </c>
      <c r="E572" s="9" t="n">
        <f aca="false">INDEX(Tickets!$O$2:$O$3818,MATCH(B572,Tickets!$A$2:$A$3818,0))</f>
        <v>1</v>
      </c>
      <c r="F572" s="9" t="n">
        <f aca="false">C572*E572</f>
        <v>1</v>
      </c>
      <c r="G572" s="9" t="n">
        <f aca="false">IF(AND(C572=1,ISNUMBER(D572)),1,0)*E572</f>
        <v>1</v>
      </c>
      <c r="H572" s="9" t="n">
        <f aca="false">IF(AND(G572=1,D572&gt;=Scenario!$B$24),1,0)</f>
        <v>1</v>
      </c>
    </row>
    <row r="573" customFormat="false" ht="15" hidden="false" customHeight="false" outlineLevel="0" collapsed="false">
      <c r="A573" s="6" t="s">
        <v>9503</v>
      </c>
      <c r="B573" s="6" t="s">
        <v>2364</v>
      </c>
      <c r="C573" s="6" t="n">
        <v>1</v>
      </c>
      <c r="E573" s="9" t="n">
        <f aca="false">INDEX(Tickets!$O$2:$O$3818,MATCH(B573,Tickets!$A$2:$A$3818,0))</f>
        <v>1</v>
      </c>
      <c r="F573" s="9" t="n">
        <f aca="false">C573*E573</f>
        <v>1</v>
      </c>
      <c r="G573" s="9" t="n">
        <f aca="false">IF(AND(C573=1,ISNUMBER(D573)),1,0)*E573</f>
        <v>0</v>
      </c>
      <c r="H573" s="9" t="n">
        <f aca="false">IF(AND(G573=1,D573&gt;=Scenario!$B$24),1,0)</f>
        <v>0</v>
      </c>
    </row>
    <row r="574" customFormat="false" ht="15" hidden="false" customHeight="false" outlineLevel="0" collapsed="false">
      <c r="A574" s="6" t="s">
        <v>9504</v>
      </c>
      <c r="B574" s="6" t="s">
        <v>2366</v>
      </c>
      <c r="C574" s="6" t="n">
        <v>1</v>
      </c>
      <c r="E574" s="9" t="n">
        <f aca="false">INDEX(Tickets!$O$2:$O$3818,MATCH(B574,Tickets!$A$2:$A$3818,0))</f>
        <v>1</v>
      </c>
      <c r="F574" s="9" t="n">
        <f aca="false">C574*E574</f>
        <v>1</v>
      </c>
      <c r="G574" s="9" t="n">
        <f aca="false">IF(AND(C574=1,ISNUMBER(D574)),1,0)*E574</f>
        <v>0</v>
      </c>
      <c r="H574" s="9" t="n">
        <f aca="false">IF(AND(G574=1,D574&gt;=Scenario!$B$24),1,0)</f>
        <v>0</v>
      </c>
    </row>
    <row r="575" customFormat="false" ht="15" hidden="false" customHeight="false" outlineLevel="0" collapsed="false">
      <c r="A575" s="6" t="s">
        <v>9505</v>
      </c>
      <c r="B575" s="6" t="s">
        <v>2372</v>
      </c>
      <c r="C575" s="6" t="n">
        <v>1</v>
      </c>
      <c r="D575" s="6" t="n">
        <v>5</v>
      </c>
      <c r="E575" s="9" t="n">
        <f aca="false">INDEX(Tickets!$O$2:$O$3818,MATCH(B575,Tickets!$A$2:$A$3818,0))</f>
        <v>1</v>
      </c>
      <c r="F575" s="9" t="n">
        <f aca="false">C575*E575</f>
        <v>1</v>
      </c>
      <c r="G575" s="9" t="n">
        <f aca="false">IF(AND(C575=1,ISNUMBER(D575)),1,0)*E575</f>
        <v>1</v>
      </c>
      <c r="H575" s="9" t="n">
        <f aca="false">IF(AND(G575=1,D575&gt;=Scenario!$B$24),1,0)</f>
        <v>1</v>
      </c>
    </row>
    <row r="576" customFormat="false" ht="15" hidden="false" customHeight="false" outlineLevel="0" collapsed="false">
      <c r="A576" s="6" t="s">
        <v>9506</v>
      </c>
      <c r="B576" s="6" t="s">
        <v>2374</v>
      </c>
      <c r="C576" s="6" t="n">
        <v>1</v>
      </c>
      <c r="E576" s="9" t="n">
        <f aca="false">INDEX(Tickets!$O$2:$O$3818,MATCH(B576,Tickets!$A$2:$A$3818,0))</f>
        <v>1</v>
      </c>
      <c r="F576" s="9" t="n">
        <f aca="false">C576*E576</f>
        <v>1</v>
      </c>
      <c r="G576" s="9" t="n">
        <f aca="false">IF(AND(C576=1,ISNUMBER(D576)),1,0)*E576</f>
        <v>0</v>
      </c>
      <c r="H576" s="9" t="n">
        <f aca="false">IF(AND(G576=1,D576&gt;=Scenario!$B$24),1,0)</f>
        <v>0</v>
      </c>
    </row>
    <row r="577" customFormat="false" ht="15" hidden="false" customHeight="false" outlineLevel="0" collapsed="false">
      <c r="A577" s="6" t="s">
        <v>9507</v>
      </c>
      <c r="B577" s="6" t="s">
        <v>2376</v>
      </c>
      <c r="C577" s="6" t="n">
        <v>1</v>
      </c>
      <c r="E577" s="9" t="n">
        <f aca="false">INDEX(Tickets!$O$2:$O$3818,MATCH(B577,Tickets!$A$2:$A$3818,0))</f>
        <v>1</v>
      </c>
      <c r="F577" s="9" t="n">
        <f aca="false">C577*E577</f>
        <v>1</v>
      </c>
      <c r="G577" s="9" t="n">
        <f aca="false">IF(AND(C577=1,ISNUMBER(D577)),1,0)*E577</f>
        <v>0</v>
      </c>
      <c r="H577" s="9" t="n">
        <f aca="false">IF(AND(G577=1,D577&gt;=Scenario!$B$24),1,0)</f>
        <v>0</v>
      </c>
    </row>
    <row r="578" customFormat="false" ht="15" hidden="false" customHeight="false" outlineLevel="0" collapsed="false">
      <c r="A578" s="6" t="s">
        <v>9508</v>
      </c>
      <c r="B578" s="6" t="s">
        <v>2380</v>
      </c>
      <c r="C578" s="6" t="n">
        <v>1</v>
      </c>
      <c r="E578" s="9" t="n">
        <f aca="false">INDEX(Tickets!$O$2:$O$3818,MATCH(B578,Tickets!$A$2:$A$3818,0))</f>
        <v>1</v>
      </c>
      <c r="F578" s="9" t="n">
        <f aca="false">C578*E578</f>
        <v>1</v>
      </c>
      <c r="G578" s="9" t="n">
        <f aca="false">IF(AND(C578=1,ISNUMBER(D578)),1,0)*E578</f>
        <v>0</v>
      </c>
      <c r="H578" s="9" t="n">
        <f aca="false">IF(AND(G578=1,D578&gt;=Scenario!$B$24),1,0)</f>
        <v>0</v>
      </c>
    </row>
    <row r="579" customFormat="false" ht="15" hidden="false" customHeight="false" outlineLevel="0" collapsed="false">
      <c r="A579" s="6" t="s">
        <v>9509</v>
      </c>
      <c r="B579" s="6" t="s">
        <v>2382</v>
      </c>
      <c r="C579" s="6" t="n">
        <v>1</v>
      </c>
      <c r="E579" s="9" t="n">
        <f aca="false">INDEX(Tickets!$O$2:$O$3818,MATCH(B579,Tickets!$A$2:$A$3818,0))</f>
        <v>1</v>
      </c>
      <c r="F579" s="9" t="n">
        <f aca="false">C579*E579</f>
        <v>1</v>
      </c>
      <c r="G579" s="9" t="n">
        <f aca="false">IF(AND(C579=1,ISNUMBER(D579)),1,0)*E579</f>
        <v>0</v>
      </c>
      <c r="H579" s="9" t="n">
        <f aca="false">IF(AND(G579=1,D579&gt;=Scenario!$B$24),1,0)</f>
        <v>0</v>
      </c>
    </row>
    <row r="580" customFormat="false" ht="15" hidden="false" customHeight="false" outlineLevel="0" collapsed="false">
      <c r="A580" s="6" t="s">
        <v>9510</v>
      </c>
      <c r="B580" s="6" t="s">
        <v>2384</v>
      </c>
      <c r="C580" s="6" t="n">
        <v>1</v>
      </c>
      <c r="D580" s="6" t="n">
        <v>4</v>
      </c>
      <c r="E580" s="9" t="n">
        <f aca="false">INDEX(Tickets!$O$2:$O$3818,MATCH(B580,Tickets!$A$2:$A$3818,0))</f>
        <v>1</v>
      </c>
      <c r="F580" s="9" t="n">
        <f aca="false">C580*E580</f>
        <v>1</v>
      </c>
      <c r="G580" s="9" t="n">
        <f aca="false">IF(AND(C580=1,ISNUMBER(D580)),1,0)*E580</f>
        <v>1</v>
      </c>
      <c r="H580" s="9" t="n">
        <f aca="false">IF(AND(G580=1,D580&gt;=Scenario!$B$24),1,0)</f>
        <v>1</v>
      </c>
    </row>
    <row r="581" customFormat="false" ht="15" hidden="false" customHeight="false" outlineLevel="0" collapsed="false">
      <c r="A581" s="6" t="s">
        <v>9511</v>
      </c>
      <c r="B581" s="6" t="s">
        <v>2392</v>
      </c>
      <c r="C581" s="6" t="n">
        <v>1</v>
      </c>
      <c r="E581" s="9" t="n">
        <f aca="false">INDEX(Tickets!$O$2:$O$3818,MATCH(B581,Tickets!$A$2:$A$3818,0))</f>
        <v>1</v>
      </c>
      <c r="F581" s="9" t="n">
        <f aca="false">C581*E581</f>
        <v>1</v>
      </c>
      <c r="G581" s="9" t="n">
        <f aca="false">IF(AND(C581=1,ISNUMBER(D581)),1,0)*E581</f>
        <v>0</v>
      </c>
      <c r="H581" s="9" t="n">
        <f aca="false">IF(AND(G581=1,D581&gt;=Scenario!$B$24),1,0)</f>
        <v>0</v>
      </c>
    </row>
    <row r="582" customFormat="false" ht="15" hidden="false" customHeight="false" outlineLevel="0" collapsed="false">
      <c r="A582" s="6" t="s">
        <v>9512</v>
      </c>
      <c r="B582" s="6" t="s">
        <v>2394</v>
      </c>
      <c r="C582" s="6" t="n">
        <v>1</v>
      </c>
      <c r="E582" s="9" t="n">
        <f aca="false">INDEX(Tickets!$O$2:$O$3818,MATCH(B582,Tickets!$A$2:$A$3818,0))</f>
        <v>1</v>
      </c>
      <c r="F582" s="9" t="n">
        <f aca="false">C582*E582</f>
        <v>1</v>
      </c>
      <c r="G582" s="9" t="n">
        <f aca="false">IF(AND(C582=1,ISNUMBER(D582)),1,0)*E582</f>
        <v>0</v>
      </c>
      <c r="H582" s="9" t="n">
        <f aca="false">IF(AND(G582=1,D582&gt;=Scenario!$B$24),1,0)</f>
        <v>0</v>
      </c>
    </row>
    <row r="583" customFormat="false" ht="15" hidden="false" customHeight="false" outlineLevel="0" collapsed="false">
      <c r="A583" s="6" t="s">
        <v>9513</v>
      </c>
      <c r="B583" s="6" t="s">
        <v>2396</v>
      </c>
      <c r="C583" s="6" t="n">
        <v>1</v>
      </c>
      <c r="D583" s="6" t="n">
        <v>5</v>
      </c>
      <c r="E583" s="9" t="n">
        <f aca="false">INDEX(Tickets!$O$2:$O$3818,MATCH(B583,Tickets!$A$2:$A$3818,0))</f>
        <v>1</v>
      </c>
      <c r="F583" s="9" t="n">
        <f aca="false">C583*E583</f>
        <v>1</v>
      </c>
      <c r="G583" s="9" t="n">
        <f aca="false">IF(AND(C583=1,ISNUMBER(D583)),1,0)*E583</f>
        <v>1</v>
      </c>
      <c r="H583" s="9" t="n">
        <f aca="false">IF(AND(G583=1,D583&gt;=Scenario!$B$24),1,0)</f>
        <v>1</v>
      </c>
    </row>
    <row r="584" customFormat="false" ht="15" hidden="false" customHeight="false" outlineLevel="0" collapsed="false">
      <c r="A584" s="6" t="s">
        <v>9514</v>
      </c>
      <c r="B584" s="6" t="s">
        <v>2400</v>
      </c>
      <c r="C584" s="6" t="n">
        <v>1</v>
      </c>
      <c r="E584" s="9" t="n">
        <f aca="false">INDEX(Tickets!$O$2:$O$3818,MATCH(B584,Tickets!$A$2:$A$3818,0))</f>
        <v>1</v>
      </c>
      <c r="F584" s="9" t="n">
        <f aca="false">C584*E584</f>
        <v>1</v>
      </c>
      <c r="G584" s="9" t="n">
        <f aca="false">IF(AND(C584=1,ISNUMBER(D584)),1,0)*E584</f>
        <v>0</v>
      </c>
      <c r="H584" s="9" t="n">
        <f aca="false">IF(AND(G584=1,D584&gt;=Scenario!$B$24),1,0)</f>
        <v>0</v>
      </c>
    </row>
    <row r="585" customFormat="false" ht="15" hidden="false" customHeight="false" outlineLevel="0" collapsed="false">
      <c r="A585" s="6" t="s">
        <v>9515</v>
      </c>
      <c r="B585" s="6" t="s">
        <v>2402</v>
      </c>
      <c r="C585" s="6" t="n">
        <v>1</v>
      </c>
      <c r="E585" s="9" t="n">
        <f aca="false">INDEX(Tickets!$O$2:$O$3818,MATCH(B585,Tickets!$A$2:$A$3818,0))</f>
        <v>1</v>
      </c>
      <c r="F585" s="9" t="n">
        <f aca="false">C585*E585</f>
        <v>1</v>
      </c>
      <c r="G585" s="9" t="n">
        <f aca="false">IF(AND(C585=1,ISNUMBER(D585)),1,0)*E585</f>
        <v>0</v>
      </c>
      <c r="H585" s="9" t="n">
        <f aca="false">IF(AND(G585=1,D585&gt;=Scenario!$B$24),1,0)</f>
        <v>0</v>
      </c>
    </row>
    <row r="586" customFormat="false" ht="15" hidden="false" customHeight="false" outlineLevel="0" collapsed="false">
      <c r="A586" s="6" t="s">
        <v>9516</v>
      </c>
      <c r="B586" s="6" t="s">
        <v>2404</v>
      </c>
      <c r="C586" s="6" t="n">
        <v>1</v>
      </c>
      <c r="E586" s="9" t="n">
        <f aca="false">INDEX(Tickets!$O$2:$O$3818,MATCH(B586,Tickets!$A$2:$A$3818,0))</f>
        <v>1</v>
      </c>
      <c r="F586" s="9" t="n">
        <f aca="false">C586*E586</f>
        <v>1</v>
      </c>
      <c r="G586" s="9" t="n">
        <f aca="false">IF(AND(C586=1,ISNUMBER(D586)),1,0)*E586</f>
        <v>0</v>
      </c>
      <c r="H586" s="9" t="n">
        <f aca="false">IF(AND(G586=1,D586&gt;=Scenario!$B$24),1,0)</f>
        <v>0</v>
      </c>
    </row>
    <row r="587" customFormat="false" ht="15" hidden="false" customHeight="false" outlineLevel="0" collapsed="false">
      <c r="A587" s="6" t="s">
        <v>9517</v>
      </c>
      <c r="B587" s="6" t="s">
        <v>2406</v>
      </c>
      <c r="C587" s="6" t="n">
        <v>1</v>
      </c>
      <c r="D587" s="6" t="n">
        <v>5</v>
      </c>
      <c r="E587" s="9" t="n">
        <f aca="false">INDEX(Tickets!$O$2:$O$3818,MATCH(B587,Tickets!$A$2:$A$3818,0))</f>
        <v>1</v>
      </c>
      <c r="F587" s="9" t="n">
        <f aca="false">C587*E587</f>
        <v>1</v>
      </c>
      <c r="G587" s="9" t="n">
        <f aca="false">IF(AND(C587=1,ISNUMBER(D587)),1,0)*E587</f>
        <v>1</v>
      </c>
      <c r="H587" s="9" t="n">
        <f aca="false">IF(AND(G587=1,D587&gt;=Scenario!$B$24),1,0)</f>
        <v>1</v>
      </c>
    </row>
    <row r="588" customFormat="false" ht="15" hidden="false" customHeight="false" outlineLevel="0" collapsed="false">
      <c r="A588" s="6" t="s">
        <v>9518</v>
      </c>
      <c r="B588" s="6" t="s">
        <v>2412</v>
      </c>
      <c r="C588" s="6" t="n">
        <v>1</v>
      </c>
      <c r="E588" s="9" t="n">
        <f aca="false">INDEX(Tickets!$O$2:$O$3818,MATCH(B588,Tickets!$A$2:$A$3818,0))</f>
        <v>1</v>
      </c>
      <c r="F588" s="9" t="n">
        <f aca="false">C588*E588</f>
        <v>1</v>
      </c>
      <c r="G588" s="9" t="n">
        <f aca="false">IF(AND(C588=1,ISNUMBER(D588)),1,0)*E588</f>
        <v>0</v>
      </c>
      <c r="H588" s="9" t="n">
        <f aca="false">IF(AND(G588=1,D588&gt;=Scenario!$B$24),1,0)</f>
        <v>0</v>
      </c>
    </row>
    <row r="589" customFormat="false" ht="15" hidden="false" customHeight="false" outlineLevel="0" collapsed="false">
      <c r="A589" s="6" t="s">
        <v>9519</v>
      </c>
      <c r="B589" s="6" t="s">
        <v>2414</v>
      </c>
      <c r="C589" s="6" t="n">
        <v>1</v>
      </c>
      <c r="E589" s="9" t="n">
        <f aca="false">INDEX(Tickets!$O$2:$O$3818,MATCH(B589,Tickets!$A$2:$A$3818,0))</f>
        <v>1</v>
      </c>
      <c r="F589" s="9" t="n">
        <f aca="false">C589*E589</f>
        <v>1</v>
      </c>
      <c r="G589" s="9" t="n">
        <f aca="false">IF(AND(C589=1,ISNUMBER(D589)),1,0)*E589</f>
        <v>0</v>
      </c>
      <c r="H589" s="9" t="n">
        <f aca="false">IF(AND(G589=1,D589&gt;=Scenario!$B$24),1,0)</f>
        <v>0</v>
      </c>
    </row>
    <row r="590" customFormat="false" ht="15" hidden="false" customHeight="false" outlineLevel="0" collapsed="false">
      <c r="A590" s="6" t="s">
        <v>9520</v>
      </c>
      <c r="B590" s="6" t="s">
        <v>2416</v>
      </c>
      <c r="C590" s="6" t="n">
        <v>1</v>
      </c>
      <c r="E590" s="9" t="n">
        <f aca="false">INDEX(Tickets!$O$2:$O$3818,MATCH(B590,Tickets!$A$2:$A$3818,0))</f>
        <v>1</v>
      </c>
      <c r="F590" s="9" t="n">
        <f aca="false">C590*E590</f>
        <v>1</v>
      </c>
      <c r="G590" s="9" t="n">
        <f aca="false">IF(AND(C590=1,ISNUMBER(D590)),1,0)*E590</f>
        <v>0</v>
      </c>
      <c r="H590" s="9" t="n">
        <f aca="false">IF(AND(G590=1,D590&gt;=Scenario!$B$24),1,0)</f>
        <v>0</v>
      </c>
    </row>
    <row r="591" customFormat="false" ht="15" hidden="false" customHeight="false" outlineLevel="0" collapsed="false">
      <c r="A591" s="6" t="s">
        <v>9521</v>
      </c>
      <c r="B591" s="6" t="s">
        <v>2418</v>
      </c>
      <c r="C591" s="6" t="n">
        <v>1</v>
      </c>
      <c r="E591" s="9" t="n">
        <f aca="false">INDEX(Tickets!$O$2:$O$3818,MATCH(B591,Tickets!$A$2:$A$3818,0))</f>
        <v>1</v>
      </c>
      <c r="F591" s="9" t="n">
        <f aca="false">C591*E591</f>
        <v>1</v>
      </c>
      <c r="G591" s="9" t="n">
        <f aca="false">IF(AND(C591=1,ISNUMBER(D591)),1,0)*E591</f>
        <v>0</v>
      </c>
      <c r="H591" s="9" t="n">
        <f aca="false">IF(AND(G591=1,D591&gt;=Scenario!$B$24),1,0)</f>
        <v>0</v>
      </c>
    </row>
    <row r="592" customFormat="false" ht="15" hidden="false" customHeight="false" outlineLevel="0" collapsed="false">
      <c r="A592" s="6" t="s">
        <v>9522</v>
      </c>
      <c r="B592" s="6" t="s">
        <v>2422</v>
      </c>
      <c r="C592" s="6" t="n">
        <v>1</v>
      </c>
      <c r="E592" s="9" t="n">
        <f aca="false">INDEX(Tickets!$O$2:$O$3818,MATCH(B592,Tickets!$A$2:$A$3818,0))</f>
        <v>1</v>
      </c>
      <c r="F592" s="9" t="n">
        <f aca="false">C592*E592</f>
        <v>1</v>
      </c>
      <c r="G592" s="9" t="n">
        <f aca="false">IF(AND(C592=1,ISNUMBER(D592)),1,0)*E592</f>
        <v>0</v>
      </c>
      <c r="H592" s="9" t="n">
        <f aca="false">IF(AND(G592=1,D592&gt;=Scenario!$B$24),1,0)</f>
        <v>0</v>
      </c>
    </row>
    <row r="593" customFormat="false" ht="15" hidden="false" customHeight="false" outlineLevel="0" collapsed="false">
      <c r="A593" s="6" t="s">
        <v>9523</v>
      </c>
      <c r="B593" s="6" t="s">
        <v>2426</v>
      </c>
      <c r="C593" s="6" t="n">
        <v>1</v>
      </c>
      <c r="E593" s="9" t="n">
        <f aca="false">INDEX(Tickets!$O$2:$O$3818,MATCH(B593,Tickets!$A$2:$A$3818,0))</f>
        <v>1</v>
      </c>
      <c r="F593" s="9" t="n">
        <f aca="false">C593*E593</f>
        <v>1</v>
      </c>
      <c r="G593" s="9" t="n">
        <f aca="false">IF(AND(C593=1,ISNUMBER(D593)),1,0)*E593</f>
        <v>0</v>
      </c>
      <c r="H593" s="9" t="n">
        <f aca="false">IF(AND(G593=1,D593&gt;=Scenario!$B$24),1,0)</f>
        <v>0</v>
      </c>
    </row>
    <row r="594" customFormat="false" ht="15" hidden="false" customHeight="false" outlineLevel="0" collapsed="false">
      <c r="A594" s="6" t="s">
        <v>9524</v>
      </c>
      <c r="B594" s="6" t="s">
        <v>2428</v>
      </c>
      <c r="C594" s="6" t="n">
        <v>1</v>
      </c>
      <c r="D594" s="6" t="n">
        <v>4</v>
      </c>
      <c r="E594" s="9" t="n">
        <f aca="false">INDEX(Tickets!$O$2:$O$3818,MATCH(B594,Tickets!$A$2:$A$3818,0))</f>
        <v>1</v>
      </c>
      <c r="F594" s="9" t="n">
        <f aca="false">C594*E594</f>
        <v>1</v>
      </c>
      <c r="G594" s="9" t="n">
        <f aca="false">IF(AND(C594=1,ISNUMBER(D594)),1,0)*E594</f>
        <v>1</v>
      </c>
      <c r="H594" s="9" t="n">
        <f aca="false">IF(AND(G594=1,D594&gt;=Scenario!$B$24),1,0)</f>
        <v>1</v>
      </c>
    </row>
    <row r="595" customFormat="false" ht="15" hidden="false" customHeight="false" outlineLevel="0" collapsed="false">
      <c r="A595" s="6" t="s">
        <v>9525</v>
      </c>
      <c r="B595" s="6" t="s">
        <v>2430</v>
      </c>
      <c r="C595" s="6" t="n">
        <v>1</v>
      </c>
      <c r="E595" s="9" t="n">
        <f aca="false">INDEX(Tickets!$O$2:$O$3818,MATCH(B595,Tickets!$A$2:$A$3818,0))</f>
        <v>1</v>
      </c>
      <c r="F595" s="9" t="n">
        <f aca="false">C595*E595</f>
        <v>1</v>
      </c>
      <c r="G595" s="9" t="n">
        <f aca="false">IF(AND(C595=1,ISNUMBER(D595)),1,0)*E595</f>
        <v>0</v>
      </c>
      <c r="H595" s="9" t="n">
        <f aca="false">IF(AND(G595=1,D595&gt;=Scenario!$B$24),1,0)</f>
        <v>0</v>
      </c>
    </row>
    <row r="596" customFormat="false" ht="15" hidden="false" customHeight="false" outlineLevel="0" collapsed="false">
      <c r="A596" s="6" t="s">
        <v>9526</v>
      </c>
      <c r="B596" s="6" t="s">
        <v>2436</v>
      </c>
      <c r="C596" s="6" t="n">
        <v>1</v>
      </c>
      <c r="E596" s="9" t="n">
        <f aca="false">INDEX(Tickets!$O$2:$O$3818,MATCH(B596,Tickets!$A$2:$A$3818,0))</f>
        <v>1</v>
      </c>
      <c r="F596" s="9" t="n">
        <f aca="false">C596*E596</f>
        <v>1</v>
      </c>
      <c r="G596" s="9" t="n">
        <f aca="false">IF(AND(C596=1,ISNUMBER(D596)),1,0)*E596</f>
        <v>0</v>
      </c>
      <c r="H596" s="9" t="n">
        <f aca="false">IF(AND(G596=1,D596&gt;=Scenario!$B$24),1,0)</f>
        <v>0</v>
      </c>
    </row>
    <row r="597" customFormat="false" ht="15" hidden="false" customHeight="false" outlineLevel="0" collapsed="false">
      <c r="A597" s="6" t="s">
        <v>9527</v>
      </c>
      <c r="B597" s="6" t="s">
        <v>2438</v>
      </c>
      <c r="C597" s="6" t="n">
        <v>1</v>
      </c>
      <c r="E597" s="9" t="n">
        <f aca="false">INDEX(Tickets!$O$2:$O$3818,MATCH(B597,Tickets!$A$2:$A$3818,0))</f>
        <v>1</v>
      </c>
      <c r="F597" s="9" t="n">
        <f aca="false">C597*E597</f>
        <v>1</v>
      </c>
      <c r="G597" s="9" t="n">
        <f aca="false">IF(AND(C597=1,ISNUMBER(D597)),1,0)*E597</f>
        <v>0</v>
      </c>
      <c r="H597" s="9" t="n">
        <f aca="false">IF(AND(G597=1,D597&gt;=Scenario!$B$24),1,0)</f>
        <v>0</v>
      </c>
    </row>
    <row r="598" customFormat="false" ht="15" hidden="false" customHeight="false" outlineLevel="0" collapsed="false">
      <c r="A598" s="6" t="s">
        <v>9528</v>
      </c>
      <c r="B598" s="6" t="s">
        <v>2440</v>
      </c>
      <c r="C598" s="6" t="n">
        <v>1</v>
      </c>
      <c r="D598" s="6" t="n">
        <v>5</v>
      </c>
      <c r="E598" s="9" t="n">
        <f aca="false">INDEX(Tickets!$O$2:$O$3818,MATCH(B598,Tickets!$A$2:$A$3818,0))</f>
        <v>1</v>
      </c>
      <c r="F598" s="9" t="n">
        <f aca="false">C598*E598</f>
        <v>1</v>
      </c>
      <c r="G598" s="9" t="n">
        <f aca="false">IF(AND(C598=1,ISNUMBER(D598)),1,0)*E598</f>
        <v>1</v>
      </c>
      <c r="H598" s="9" t="n">
        <f aca="false">IF(AND(G598=1,D598&gt;=Scenario!$B$24),1,0)</f>
        <v>1</v>
      </c>
    </row>
    <row r="599" customFormat="false" ht="15" hidden="false" customHeight="false" outlineLevel="0" collapsed="false">
      <c r="A599" s="6" t="s">
        <v>9529</v>
      </c>
      <c r="B599" s="6" t="s">
        <v>2442</v>
      </c>
      <c r="C599" s="6" t="n">
        <v>1</v>
      </c>
      <c r="E599" s="9" t="n">
        <f aca="false">INDEX(Tickets!$O$2:$O$3818,MATCH(B599,Tickets!$A$2:$A$3818,0))</f>
        <v>1</v>
      </c>
      <c r="F599" s="9" t="n">
        <f aca="false">C599*E599</f>
        <v>1</v>
      </c>
      <c r="G599" s="9" t="n">
        <f aca="false">IF(AND(C599=1,ISNUMBER(D599)),1,0)*E599</f>
        <v>0</v>
      </c>
      <c r="H599" s="9" t="n">
        <f aca="false">IF(AND(G599=1,D599&gt;=Scenario!$B$24),1,0)</f>
        <v>0</v>
      </c>
    </row>
    <row r="600" customFormat="false" ht="15" hidden="false" customHeight="false" outlineLevel="0" collapsed="false">
      <c r="A600" s="6" t="s">
        <v>9530</v>
      </c>
      <c r="B600" s="6" t="s">
        <v>2452</v>
      </c>
      <c r="C600" s="6" t="n">
        <v>1</v>
      </c>
      <c r="E600" s="9" t="n">
        <f aca="false">INDEX(Tickets!$O$2:$O$3818,MATCH(B600,Tickets!$A$2:$A$3818,0))</f>
        <v>1</v>
      </c>
      <c r="F600" s="9" t="n">
        <f aca="false">C600*E600</f>
        <v>1</v>
      </c>
      <c r="G600" s="9" t="n">
        <f aca="false">IF(AND(C600=1,ISNUMBER(D600)),1,0)*E600</f>
        <v>0</v>
      </c>
      <c r="H600" s="9" t="n">
        <f aca="false">IF(AND(G600=1,D600&gt;=Scenario!$B$24),1,0)</f>
        <v>0</v>
      </c>
    </row>
    <row r="601" customFormat="false" ht="15" hidden="false" customHeight="false" outlineLevel="0" collapsed="false">
      <c r="A601" s="6" t="s">
        <v>9531</v>
      </c>
      <c r="B601" s="6" t="s">
        <v>2454</v>
      </c>
      <c r="C601" s="6" t="n">
        <v>1</v>
      </c>
      <c r="D601" s="6" t="n">
        <v>4</v>
      </c>
      <c r="E601" s="9" t="n">
        <f aca="false">INDEX(Tickets!$O$2:$O$3818,MATCH(B601,Tickets!$A$2:$A$3818,0))</f>
        <v>1</v>
      </c>
      <c r="F601" s="9" t="n">
        <f aca="false">C601*E601</f>
        <v>1</v>
      </c>
      <c r="G601" s="9" t="n">
        <f aca="false">IF(AND(C601=1,ISNUMBER(D601)),1,0)*E601</f>
        <v>1</v>
      </c>
      <c r="H601" s="9" t="n">
        <f aca="false">IF(AND(G601=1,D601&gt;=Scenario!$B$24),1,0)</f>
        <v>1</v>
      </c>
    </row>
    <row r="602" customFormat="false" ht="15" hidden="false" customHeight="false" outlineLevel="0" collapsed="false">
      <c r="A602" s="6" t="s">
        <v>9532</v>
      </c>
      <c r="B602" s="6" t="s">
        <v>2456</v>
      </c>
      <c r="C602" s="6" t="n">
        <v>1</v>
      </c>
      <c r="E602" s="9" t="n">
        <f aca="false">INDEX(Tickets!$O$2:$O$3818,MATCH(B602,Tickets!$A$2:$A$3818,0))</f>
        <v>1</v>
      </c>
      <c r="F602" s="9" t="n">
        <f aca="false">C602*E602</f>
        <v>1</v>
      </c>
      <c r="G602" s="9" t="n">
        <f aca="false">IF(AND(C602=1,ISNUMBER(D602)),1,0)*E602</f>
        <v>0</v>
      </c>
      <c r="H602" s="9" t="n">
        <f aca="false">IF(AND(G602=1,D602&gt;=Scenario!$B$24),1,0)</f>
        <v>0</v>
      </c>
    </row>
    <row r="603" customFormat="false" ht="15" hidden="false" customHeight="false" outlineLevel="0" collapsed="false">
      <c r="A603" s="6" t="s">
        <v>9533</v>
      </c>
      <c r="B603" s="6" t="s">
        <v>2466</v>
      </c>
      <c r="C603" s="6" t="n">
        <v>1</v>
      </c>
      <c r="E603" s="9" t="n">
        <f aca="false">INDEX(Tickets!$O$2:$O$3818,MATCH(B603,Tickets!$A$2:$A$3818,0))</f>
        <v>1</v>
      </c>
      <c r="F603" s="9" t="n">
        <f aca="false">C603*E603</f>
        <v>1</v>
      </c>
      <c r="G603" s="9" t="n">
        <f aca="false">IF(AND(C603=1,ISNUMBER(D603)),1,0)*E603</f>
        <v>0</v>
      </c>
      <c r="H603" s="9" t="n">
        <f aca="false">IF(AND(G603=1,D603&gt;=Scenario!$B$24),1,0)</f>
        <v>0</v>
      </c>
    </row>
    <row r="604" customFormat="false" ht="15" hidden="false" customHeight="false" outlineLevel="0" collapsed="false">
      <c r="A604" s="6" t="s">
        <v>9534</v>
      </c>
      <c r="B604" s="6" t="s">
        <v>2470</v>
      </c>
      <c r="C604" s="6" t="n">
        <v>1</v>
      </c>
      <c r="D604" s="6" t="n">
        <v>3</v>
      </c>
      <c r="E604" s="9" t="n">
        <f aca="false">INDEX(Tickets!$O$2:$O$3818,MATCH(B604,Tickets!$A$2:$A$3818,0))</f>
        <v>1</v>
      </c>
      <c r="F604" s="9" t="n">
        <f aca="false">C604*E604</f>
        <v>1</v>
      </c>
      <c r="G604" s="9" t="n">
        <f aca="false">IF(AND(C604=1,ISNUMBER(D604)),1,0)*E604</f>
        <v>1</v>
      </c>
      <c r="H604" s="9" t="n">
        <f aca="false">IF(AND(G604=1,D604&gt;=Scenario!$B$24),1,0)</f>
        <v>0</v>
      </c>
    </row>
    <row r="605" customFormat="false" ht="15" hidden="false" customHeight="false" outlineLevel="0" collapsed="false">
      <c r="A605" s="6" t="s">
        <v>9535</v>
      </c>
      <c r="B605" s="6" t="s">
        <v>2474</v>
      </c>
      <c r="C605" s="6" t="n">
        <v>1</v>
      </c>
      <c r="E605" s="9" t="n">
        <f aca="false">INDEX(Tickets!$O$2:$O$3818,MATCH(B605,Tickets!$A$2:$A$3818,0))</f>
        <v>1</v>
      </c>
      <c r="F605" s="9" t="n">
        <f aca="false">C605*E605</f>
        <v>1</v>
      </c>
      <c r="G605" s="9" t="n">
        <f aca="false">IF(AND(C605=1,ISNUMBER(D605)),1,0)*E605</f>
        <v>0</v>
      </c>
      <c r="H605" s="9" t="n">
        <f aca="false">IF(AND(G605=1,D605&gt;=Scenario!$B$24),1,0)</f>
        <v>0</v>
      </c>
    </row>
    <row r="606" customFormat="false" ht="15" hidden="false" customHeight="false" outlineLevel="0" collapsed="false">
      <c r="A606" s="6" t="s">
        <v>9536</v>
      </c>
      <c r="B606" s="6" t="s">
        <v>2478</v>
      </c>
      <c r="C606" s="6" t="n">
        <v>1</v>
      </c>
      <c r="D606" s="6" t="n">
        <v>5</v>
      </c>
      <c r="E606" s="9" t="n">
        <f aca="false">INDEX(Tickets!$O$2:$O$3818,MATCH(B606,Tickets!$A$2:$A$3818,0))</f>
        <v>1</v>
      </c>
      <c r="F606" s="9" t="n">
        <f aca="false">C606*E606</f>
        <v>1</v>
      </c>
      <c r="G606" s="9" t="n">
        <f aca="false">IF(AND(C606=1,ISNUMBER(D606)),1,0)*E606</f>
        <v>1</v>
      </c>
      <c r="H606" s="9" t="n">
        <f aca="false">IF(AND(G606=1,D606&gt;=Scenario!$B$24),1,0)</f>
        <v>1</v>
      </c>
    </row>
    <row r="607" customFormat="false" ht="15" hidden="false" customHeight="false" outlineLevel="0" collapsed="false">
      <c r="A607" s="6" t="s">
        <v>9537</v>
      </c>
      <c r="B607" s="6" t="s">
        <v>2482</v>
      </c>
      <c r="C607" s="6" t="n">
        <v>1</v>
      </c>
      <c r="E607" s="9" t="n">
        <f aca="false">INDEX(Tickets!$O$2:$O$3818,MATCH(B607,Tickets!$A$2:$A$3818,0))</f>
        <v>1</v>
      </c>
      <c r="F607" s="9" t="n">
        <f aca="false">C607*E607</f>
        <v>1</v>
      </c>
      <c r="G607" s="9" t="n">
        <f aca="false">IF(AND(C607=1,ISNUMBER(D607)),1,0)*E607</f>
        <v>0</v>
      </c>
      <c r="H607" s="9" t="n">
        <f aca="false">IF(AND(G607=1,D607&gt;=Scenario!$B$24),1,0)</f>
        <v>0</v>
      </c>
    </row>
    <row r="608" customFormat="false" ht="15" hidden="false" customHeight="false" outlineLevel="0" collapsed="false">
      <c r="A608" s="6" t="s">
        <v>9538</v>
      </c>
      <c r="B608" s="6" t="s">
        <v>2484</v>
      </c>
      <c r="C608" s="6" t="n">
        <v>1</v>
      </c>
      <c r="D608" s="6" t="n">
        <v>5</v>
      </c>
      <c r="E608" s="9" t="n">
        <f aca="false">INDEX(Tickets!$O$2:$O$3818,MATCH(B608,Tickets!$A$2:$A$3818,0))</f>
        <v>1</v>
      </c>
      <c r="F608" s="9" t="n">
        <f aca="false">C608*E608</f>
        <v>1</v>
      </c>
      <c r="G608" s="9" t="n">
        <f aca="false">IF(AND(C608=1,ISNUMBER(D608)),1,0)*E608</f>
        <v>1</v>
      </c>
      <c r="H608" s="9" t="n">
        <f aca="false">IF(AND(G608=1,D608&gt;=Scenario!$B$24),1,0)</f>
        <v>1</v>
      </c>
    </row>
    <row r="609" customFormat="false" ht="15" hidden="false" customHeight="false" outlineLevel="0" collapsed="false">
      <c r="A609" s="6" t="s">
        <v>9539</v>
      </c>
      <c r="B609" s="6" t="s">
        <v>2488</v>
      </c>
      <c r="C609" s="6" t="n">
        <v>1</v>
      </c>
      <c r="E609" s="9" t="n">
        <f aca="false">INDEX(Tickets!$O$2:$O$3818,MATCH(B609,Tickets!$A$2:$A$3818,0))</f>
        <v>1</v>
      </c>
      <c r="F609" s="9" t="n">
        <f aca="false">C609*E609</f>
        <v>1</v>
      </c>
      <c r="G609" s="9" t="n">
        <f aca="false">IF(AND(C609=1,ISNUMBER(D609)),1,0)*E609</f>
        <v>0</v>
      </c>
      <c r="H609" s="9" t="n">
        <f aca="false">IF(AND(G609=1,D609&gt;=Scenario!$B$24),1,0)</f>
        <v>0</v>
      </c>
    </row>
    <row r="610" customFormat="false" ht="15" hidden="false" customHeight="false" outlineLevel="0" collapsed="false">
      <c r="A610" s="6" t="s">
        <v>9540</v>
      </c>
      <c r="B610" s="6" t="s">
        <v>2494</v>
      </c>
      <c r="C610" s="6" t="n">
        <v>1</v>
      </c>
      <c r="E610" s="9" t="n">
        <f aca="false">INDEX(Tickets!$O$2:$O$3818,MATCH(B610,Tickets!$A$2:$A$3818,0))</f>
        <v>1</v>
      </c>
      <c r="F610" s="9" t="n">
        <f aca="false">C610*E610</f>
        <v>1</v>
      </c>
      <c r="G610" s="9" t="n">
        <f aca="false">IF(AND(C610=1,ISNUMBER(D610)),1,0)*E610</f>
        <v>0</v>
      </c>
      <c r="H610" s="9" t="n">
        <f aca="false">IF(AND(G610=1,D610&gt;=Scenario!$B$24),1,0)</f>
        <v>0</v>
      </c>
    </row>
    <row r="611" customFormat="false" ht="15" hidden="false" customHeight="false" outlineLevel="0" collapsed="false">
      <c r="A611" s="6" t="s">
        <v>9541</v>
      </c>
      <c r="B611" s="6" t="s">
        <v>2496</v>
      </c>
      <c r="C611" s="6" t="n">
        <v>1</v>
      </c>
      <c r="E611" s="9" t="n">
        <f aca="false">INDEX(Tickets!$O$2:$O$3818,MATCH(B611,Tickets!$A$2:$A$3818,0))</f>
        <v>1</v>
      </c>
      <c r="F611" s="9" t="n">
        <f aca="false">C611*E611</f>
        <v>1</v>
      </c>
      <c r="G611" s="9" t="n">
        <f aca="false">IF(AND(C611=1,ISNUMBER(D611)),1,0)*E611</f>
        <v>0</v>
      </c>
      <c r="H611" s="9" t="n">
        <f aca="false">IF(AND(G611=1,D611&gt;=Scenario!$B$24),1,0)</f>
        <v>0</v>
      </c>
    </row>
    <row r="612" customFormat="false" ht="15" hidden="false" customHeight="false" outlineLevel="0" collapsed="false">
      <c r="A612" s="6" t="s">
        <v>9542</v>
      </c>
      <c r="B612" s="6" t="s">
        <v>2500</v>
      </c>
      <c r="C612" s="6" t="n">
        <v>1</v>
      </c>
      <c r="E612" s="9" t="n">
        <f aca="false">INDEX(Tickets!$O$2:$O$3818,MATCH(B612,Tickets!$A$2:$A$3818,0))</f>
        <v>1</v>
      </c>
      <c r="F612" s="9" t="n">
        <f aca="false">C612*E612</f>
        <v>1</v>
      </c>
      <c r="G612" s="9" t="n">
        <f aca="false">IF(AND(C612=1,ISNUMBER(D612)),1,0)*E612</f>
        <v>0</v>
      </c>
      <c r="H612" s="9" t="n">
        <f aca="false">IF(AND(G612=1,D612&gt;=Scenario!$B$24),1,0)</f>
        <v>0</v>
      </c>
    </row>
    <row r="613" customFormat="false" ht="15" hidden="false" customHeight="false" outlineLevel="0" collapsed="false">
      <c r="A613" s="6" t="s">
        <v>9543</v>
      </c>
      <c r="B613" s="6" t="s">
        <v>2512</v>
      </c>
      <c r="C613" s="6" t="n">
        <v>1</v>
      </c>
      <c r="D613" s="6" t="n">
        <v>5</v>
      </c>
      <c r="E613" s="9" t="n">
        <f aca="false">INDEX(Tickets!$O$2:$O$3818,MATCH(B613,Tickets!$A$2:$A$3818,0))</f>
        <v>1</v>
      </c>
      <c r="F613" s="9" t="n">
        <f aca="false">C613*E613</f>
        <v>1</v>
      </c>
      <c r="G613" s="9" t="n">
        <f aca="false">IF(AND(C613=1,ISNUMBER(D613)),1,0)*E613</f>
        <v>1</v>
      </c>
      <c r="H613" s="9" t="n">
        <f aca="false">IF(AND(G613=1,D613&gt;=Scenario!$B$24),1,0)</f>
        <v>1</v>
      </c>
    </row>
    <row r="614" customFormat="false" ht="15" hidden="false" customHeight="false" outlineLevel="0" collapsed="false">
      <c r="A614" s="6" t="s">
        <v>9544</v>
      </c>
      <c r="B614" s="6" t="s">
        <v>2514</v>
      </c>
      <c r="C614" s="6" t="n">
        <v>1</v>
      </c>
      <c r="E614" s="9" t="n">
        <f aca="false">INDEX(Tickets!$O$2:$O$3818,MATCH(B614,Tickets!$A$2:$A$3818,0))</f>
        <v>1</v>
      </c>
      <c r="F614" s="9" t="n">
        <f aca="false">C614*E614</f>
        <v>1</v>
      </c>
      <c r="G614" s="9" t="n">
        <f aca="false">IF(AND(C614=1,ISNUMBER(D614)),1,0)*E614</f>
        <v>0</v>
      </c>
      <c r="H614" s="9" t="n">
        <f aca="false">IF(AND(G614=1,D614&gt;=Scenario!$B$24),1,0)</f>
        <v>0</v>
      </c>
    </row>
    <row r="615" customFormat="false" ht="15" hidden="false" customHeight="false" outlineLevel="0" collapsed="false">
      <c r="A615" s="6" t="s">
        <v>9545</v>
      </c>
      <c r="B615" s="6" t="s">
        <v>2522</v>
      </c>
      <c r="C615" s="6" t="n">
        <v>1</v>
      </c>
      <c r="E615" s="9" t="n">
        <f aca="false">INDEX(Tickets!$O$2:$O$3818,MATCH(B615,Tickets!$A$2:$A$3818,0))</f>
        <v>1</v>
      </c>
      <c r="F615" s="9" t="n">
        <f aca="false">C615*E615</f>
        <v>1</v>
      </c>
      <c r="G615" s="9" t="n">
        <f aca="false">IF(AND(C615=1,ISNUMBER(D615)),1,0)*E615</f>
        <v>0</v>
      </c>
      <c r="H615" s="9" t="n">
        <f aca="false">IF(AND(G615=1,D615&gt;=Scenario!$B$24),1,0)</f>
        <v>0</v>
      </c>
    </row>
    <row r="616" customFormat="false" ht="15" hidden="false" customHeight="false" outlineLevel="0" collapsed="false">
      <c r="A616" s="6" t="s">
        <v>9546</v>
      </c>
      <c r="B616" s="6" t="s">
        <v>2524</v>
      </c>
      <c r="C616" s="6" t="n">
        <v>1</v>
      </c>
      <c r="E616" s="9" t="n">
        <f aca="false">INDEX(Tickets!$O$2:$O$3818,MATCH(B616,Tickets!$A$2:$A$3818,0))</f>
        <v>1</v>
      </c>
      <c r="F616" s="9" t="n">
        <f aca="false">C616*E616</f>
        <v>1</v>
      </c>
      <c r="G616" s="9" t="n">
        <f aca="false">IF(AND(C616=1,ISNUMBER(D616)),1,0)*E616</f>
        <v>0</v>
      </c>
      <c r="H616" s="9" t="n">
        <f aca="false">IF(AND(G616=1,D616&gt;=Scenario!$B$24),1,0)</f>
        <v>0</v>
      </c>
    </row>
    <row r="617" customFormat="false" ht="15" hidden="false" customHeight="false" outlineLevel="0" collapsed="false">
      <c r="A617" s="6" t="s">
        <v>9547</v>
      </c>
      <c r="B617" s="6" t="s">
        <v>2526</v>
      </c>
      <c r="C617" s="6" t="n">
        <v>1</v>
      </c>
      <c r="D617" s="6" t="n">
        <v>4</v>
      </c>
      <c r="E617" s="9" t="n">
        <f aca="false">INDEX(Tickets!$O$2:$O$3818,MATCH(B617,Tickets!$A$2:$A$3818,0))</f>
        <v>1</v>
      </c>
      <c r="F617" s="9" t="n">
        <f aca="false">C617*E617</f>
        <v>1</v>
      </c>
      <c r="G617" s="9" t="n">
        <f aca="false">IF(AND(C617=1,ISNUMBER(D617)),1,0)*E617</f>
        <v>1</v>
      </c>
      <c r="H617" s="9" t="n">
        <f aca="false">IF(AND(G617=1,D617&gt;=Scenario!$B$24),1,0)</f>
        <v>1</v>
      </c>
    </row>
    <row r="618" customFormat="false" ht="15" hidden="false" customHeight="false" outlineLevel="0" collapsed="false">
      <c r="A618" s="6" t="s">
        <v>9548</v>
      </c>
      <c r="B618" s="6" t="s">
        <v>2530</v>
      </c>
      <c r="C618" s="6" t="n">
        <v>1</v>
      </c>
      <c r="D618" s="6" t="n">
        <v>5</v>
      </c>
      <c r="E618" s="9" t="n">
        <f aca="false">INDEX(Tickets!$O$2:$O$3818,MATCH(B618,Tickets!$A$2:$A$3818,0))</f>
        <v>1</v>
      </c>
      <c r="F618" s="9" t="n">
        <f aca="false">C618*E618</f>
        <v>1</v>
      </c>
      <c r="G618" s="9" t="n">
        <f aca="false">IF(AND(C618=1,ISNUMBER(D618)),1,0)*E618</f>
        <v>1</v>
      </c>
      <c r="H618" s="9" t="n">
        <f aca="false">IF(AND(G618=1,D618&gt;=Scenario!$B$24),1,0)</f>
        <v>1</v>
      </c>
    </row>
    <row r="619" customFormat="false" ht="15" hidden="false" customHeight="false" outlineLevel="0" collapsed="false">
      <c r="A619" s="6" t="s">
        <v>9549</v>
      </c>
      <c r="B619" s="6" t="s">
        <v>2534</v>
      </c>
      <c r="C619" s="6" t="n">
        <v>1</v>
      </c>
      <c r="D619" s="6" t="n">
        <v>3</v>
      </c>
      <c r="E619" s="9" t="n">
        <f aca="false">INDEX(Tickets!$O$2:$O$3818,MATCH(B619,Tickets!$A$2:$A$3818,0))</f>
        <v>1</v>
      </c>
      <c r="F619" s="9" t="n">
        <f aca="false">C619*E619</f>
        <v>1</v>
      </c>
      <c r="G619" s="9" t="n">
        <f aca="false">IF(AND(C619=1,ISNUMBER(D619)),1,0)*E619</f>
        <v>1</v>
      </c>
      <c r="H619" s="9" t="n">
        <f aca="false">IF(AND(G619=1,D619&gt;=Scenario!$B$24),1,0)</f>
        <v>0</v>
      </c>
    </row>
    <row r="620" customFormat="false" ht="15" hidden="false" customHeight="false" outlineLevel="0" collapsed="false">
      <c r="A620" s="6" t="s">
        <v>9550</v>
      </c>
      <c r="B620" s="6" t="s">
        <v>2538</v>
      </c>
      <c r="C620" s="6" t="n">
        <v>1</v>
      </c>
      <c r="E620" s="9" t="n">
        <f aca="false">INDEX(Tickets!$O$2:$O$3818,MATCH(B620,Tickets!$A$2:$A$3818,0))</f>
        <v>1</v>
      </c>
      <c r="F620" s="9" t="n">
        <f aca="false">C620*E620</f>
        <v>1</v>
      </c>
      <c r="G620" s="9" t="n">
        <f aca="false">IF(AND(C620=1,ISNUMBER(D620)),1,0)*E620</f>
        <v>0</v>
      </c>
      <c r="H620" s="9" t="n">
        <f aca="false">IF(AND(G620=1,D620&gt;=Scenario!$B$24),1,0)</f>
        <v>0</v>
      </c>
    </row>
    <row r="621" customFormat="false" ht="15" hidden="false" customHeight="false" outlineLevel="0" collapsed="false">
      <c r="A621" s="6" t="s">
        <v>9551</v>
      </c>
      <c r="B621" s="6" t="s">
        <v>2540</v>
      </c>
      <c r="C621" s="6" t="n">
        <v>1</v>
      </c>
      <c r="E621" s="9" t="n">
        <f aca="false">INDEX(Tickets!$O$2:$O$3818,MATCH(B621,Tickets!$A$2:$A$3818,0))</f>
        <v>1</v>
      </c>
      <c r="F621" s="9" t="n">
        <f aca="false">C621*E621</f>
        <v>1</v>
      </c>
      <c r="G621" s="9" t="n">
        <f aca="false">IF(AND(C621=1,ISNUMBER(D621)),1,0)*E621</f>
        <v>0</v>
      </c>
      <c r="H621" s="9" t="n">
        <f aca="false">IF(AND(G621=1,D621&gt;=Scenario!$B$24),1,0)</f>
        <v>0</v>
      </c>
    </row>
    <row r="622" customFormat="false" ht="15" hidden="false" customHeight="false" outlineLevel="0" collapsed="false">
      <c r="A622" s="6" t="s">
        <v>9552</v>
      </c>
      <c r="B622" s="6" t="s">
        <v>2550</v>
      </c>
      <c r="C622" s="6" t="n">
        <v>1</v>
      </c>
      <c r="E622" s="9" t="n">
        <f aca="false">INDEX(Tickets!$O$2:$O$3818,MATCH(B622,Tickets!$A$2:$A$3818,0))</f>
        <v>1</v>
      </c>
      <c r="F622" s="9" t="n">
        <f aca="false">C622*E622</f>
        <v>1</v>
      </c>
      <c r="G622" s="9" t="n">
        <f aca="false">IF(AND(C622=1,ISNUMBER(D622)),1,0)*E622</f>
        <v>0</v>
      </c>
      <c r="H622" s="9" t="n">
        <f aca="false">IF(AND(G622=1,D622&gt;=Scenario!$B$24),1,0)</f>
        <v>0</v>
      </c>
    </row>
    <row r="623" customFormat="false" ht="15" hidden="false" customHeight="false" outlineLevel="0" collapsed="false">
      <c r="A623" s="6" t="s">
        <v>9553</v>
      </c>
      <c r="B623" s="6" t="s">
        <v>2552</v>
      </c>
      <c r="C623" s="6" t="n">
        <v>1</v>
      </c>
      <c r="D623" s="6" t="n">
        <v>5</v>
      </c>
      <c r="E623" s="9" t="n">
        <f aca="false">INDEX(Tickets!$O$2:$O$3818,MATCH(B623,Tickets!$A$2:$A$3818,0))</f>
        <v>1</v>
      </c>
      <c r="F623" s="9" t="n">
        <f aca="false">C623*E623</f>
        <v>1</v>
      </c>
      <c r="G623" s="9" t="n">
        <f aca="false">IF(AND(C623=1,ISNUMBER(D623)),1,0)*E623</f>
        <v>1</v>
      </c>
      <c r="H623" s="9" t="n">
        <f aca="false">IF(AND(G623=1,D623&gt;=Scenario!$B$24),1,0)</f>
        <v>1</v>
      </c>
    </row>
    <row r="624" customFormat="false" ht="15" hidden="false" customHeight="false" outlineLevel="0" collapsed="false">
      <c r="A624" s="6" t="s">
        <v>9554</v>
      </c>
      <c r="B624" s="6" t="s">
        <v>2554</v>
      </c>
      <c r="C624" s="6" t="n">
        <v>1</v>
      </c>
      <c r="E624" s="9" t="n">
        <f aca="false">INDEX(Tickets!$O$2:$O$3818,MATCH(B624,Tickets!$A$2:$A$3818,0))</f>
        <v>1</v>
      </c>
      <c r="F624" s="9" t="n">
        <f aca="false">C624*E624</f>
        <v>1</v>
      </c>
      <c r="G624" s="9" t="n">
        <f aca="false">IF(AND(C624=1,ISNUMBER(D624)),1,0)*E624</f>
        <v>0</v>
      </c>
      <c r="H624" s="9" t="n">
        <f aca="false">IF(AND(G624=1,D624&gt;=Scenario!$B$24),1,0)</f>
        <v>0</v>
      </c>
    </row>
    <row r="625" customFormat="false" ht="15" hidden="false" customHeight="false" outlineLevel="0" collapsed="false">
      <c r="A625" s="6" t="s">
        <v>9555</v>
      </c>
      <c r="B625" s="6" t="s">
        <v>2556</v>
      </c>
      <c r="C625" s="6" t="n">
        <v>1</v>
      </c>
      <c r="E625" s="9" t="n">
        <f aca="false">INDEX(Tickets!$O$2:$O$3818,MATCH(B625,Tickets!$A$2:$A$3818,0))</f>
        <v>1</v>
      </c>
      <c r="F625" s="9" t="n">
        <f aca="false">C625*E625</f>
        <v>1</v>
      </c>
      <c r="G625" s="9" t="n">
        <f aca="false">IF(AND(C625=1,ISNUMBER(D625)),1,0)*E625</f>
        <v>0</v>
      </c>
      <c r="H625" s="9" t="n">
        <f aca="false">IF(AND(G625=1,D625&gt;=Scenario!$B$24),1,0)</f>
        <v>0</v>
      </c>
    </row>
    <row r="626" customFormat="false" ht="15" hidden="false" customHeight="false" outlineLevel="0" collapsed="false">
      <c r="A626" s="6" t="s">
        <v>9556</v>
      </c>
      <c r="B626" s="6" t="s">
        <v>2568</v>
      </c>
      <c r="C626" s="6" t="n">
        <v>1</v>
      </c>
      <c r="D626" s="6" t="n">
        <v>4</v>
      </c>
      <c r="E626" s="9" t="n">
        <f aca="false">INDEX(Tickets!$O$2:$O$3818,MATCH(B626,Tickets!$A$2:$A$3818,0))</f>
        <v>1</v>
      </c>
      <c r="F626" s="9" t="n">
        <f aca="false">C626*E626</f>
        <v>1</v>
      </c>
      <c r="G626" s="9" t="n">
        <f aca="false">IF(AND(C626=1,ISNUMBER(D626)),1,0)*E626</f>
        <v>1</v>
      </c>
      <c r="H626" s="9" t="n">
        <f aca="false">IF(AND(G626=1,D626&gt;=Scenario!$B$24),1,0)</f>
        <v>1</v>
      </c>
    </row>
    <row r="627" customFormat="false" ht="15" hidden="false" customHeight="false" outlineLevel="0" collapsed="false">
      <c r="A627" s="6" t="s">
        <v>9557</v>
      </c>
      <c r="B627" s="6" t="s">
        <v>2576</v>
      </c>
      <c r="C627" s="6" t="n">
        <v>1</v>
      </c>
      <c r="E627" s="9" t="n">
        <f aca="false">INDEX(Tickets!$O$2:$O$3818,MATCH(B627,Tickets!$A$2:$A$3818,0))</f>
        <v>1</v>
      </c>
      <c r="F627" s="9" t="n">
        <f aca="false">C627*E627</f>
        <v>1</v>
      </c>
      <c r="G627" s="9" t="n">
        <f aca="false">IF(AND(C627=1,ISNUMBER(D627)),1,0)*E627</f>
        <v>0</v>
      </c>
      <c r="H627" s="9" t="n">
        <f aca="false">IF(AND(G627=1,D627&gt;=Scenario!$B$24),1,0)</f>
        <v>0</v>
      </c>
    </row>
    <row r="628" customFormat="false" ht="15" hidden="false" customHeight="false" outlineLevel="0" collapsed="false">
      <c r="A628" s="6" t="s">
        <v>9558</v>
      </c>
      <c r="B628" s="6" t="s">
        <v>2580</v>
      </c>
      <c r="C628" s="6" t="n">
        <v>1</v>
      </c>
      <c r="E628" s="9" t="n">
        <f aca="false">INDEX(Tickets!$O$2:$O$3818,MATCH(B628,Tickets!$A$2:$A$3818,0))</f>
        <v>1</v>
      </c>
      <c r="F628" s="9" t="n">
        <f aca="false">C628*E628</f>
        <v>1</v>
      </c>
      <c r="G628" s="9" t="n">
        <f aca="false">IF(AND(C628=1,ISNUMBER(D628)),1,0)*E628</f>
        <v>0</v>
      </c>
      <c r="H628" s="9" t="n">
        <f aca="false">IF(AND(G628=1,D628&gt;=Scenario!$B$24),1,0)</f>
        <v>0</v>
      </c>
    </row>
    <row r="629" customFormat="false" ht="15" hidden="false" customHeight="false" outlineLevel="0" collapsed="false">
      <c r="A629" s="6" t="s">
        <v>9559</v>
      </c>
      <c r="B629" s="6" t="s">
        <v>2586</v>
      </c>
      <c r="C629" s="6" t="n">
        <v>1</v>
      </c>
      <c r="E629" s="9" t="n">
        <f aca="false">INDEX(Tickets!$O$2:$O$3818,MATCH(B629,Tickets!$A$2:$A$3818,0))</f>
        <v>1</v>
      </c>
      <c r="F629" s="9" t="n">
        <f aca="false">C629*E629</f>
        <v>1</v>
      </c>
      <c r="G629" s="9" t="n">
        <f aca="false">IF(AND(C629=1,ISNUMBER(D629)),1,0)*E629</f>
        <v>0</v>
      </c>
      <c r="H629" s="9" t="n">
        <f aca="false">IF(AND(G629=1,D629&gt;=Scenario!$B$24),1,0)</f>
        <v>0</v>
      </c>
    </row>
    <row r="630" customFormat="false" ht="15" hidden="false" customHeight="false" outlineLevel="0" collapsed="false">
      <c r="A630" s="6" t="s">
        <v>9560</v>
      </c>
      <c r="B630" s="6" t="s">
        <v>2588</v>
      </c>
      <c r="C630" s="6" t="n">
        <v>1</v>
      </c>
      <c r="D630" s="6" t="n">
        <v>4</v>
      </c>
      <c r="E630" s="9" t="n">
        <f aca="false">INDEX(Tickets!$O$2:$O$3818,MATCH(B630,Tickets!$A$2:$A$3818,0))</f>
        <v>1</v>
      </c>
      <c r="F630" s="9" t="n">
        <f aca="false">C630*E630</f>
        <v>1</v>
      </c>
      <c r="G630" s="9" t="n">
        <f aca="false">IF(AND(C630=1,ISNUMBER(D630)),1,0)*E630</f>
        <v>1</v>
      </c>
      <c r="H630" s="9" t="n">
        <f aca="false">IF(AND(G630=1,D630&gt;=Scenario!$B$24),1,0)</f>
        <v>1</v>
      </c>
    </row>
    <row r="631" customFormat="false" ht="15" hidden="false" customHeight="false" outlineLevel="0" collapsed="false">
      <c r="A631" s="6" t="s">
        <v>9561</v>
      </c>
      <c r="B631" s="6" t="s">
        <v>2590</v>
      </c>
      <c r="C631" s="6" t="n">
        <v>1</v>
      </c>
      <c r="E631" s="9" t="n">
        <f aca="false">INDEX(Tickets!$O$2:$O$3818,MATCH(B631,Tickets!$A$2:$A$3818,0))</f>
        <v>1</v>
      </c>
      <c r="F631" s="9" t="n">
        <f aca="false">C631*E631</f>
        <v>1</v>
      </c>
      <c r="G631" s="9" t="n">
        <f aca="false">IF(AND(C631=1,ISNUMBER(D631)),1,0)*E631</f>
        <v>0</v>
      </c>
      <c r="H631" s="9" t="n">
        <f aca="false">IF(AND(G631=1,D631&gt;=Scenario!$B$24),1,0)</f>
        <v>0</v>
      </c>
    </row>
    <row r="632" customFormat="false" ht="15" hidden="false" customHeight="false" outlineLevel="0" collapsed="false">
      <c r="A632" s="6" t="s">
        <v>9562</v>
      </c>
      <c r="B632" s="6" t="s">
        <v>2592</v>
      </c>
      <c r="C632" s="6" t="n">
        <v>1</v>
      </c>
      <c r="D632" s="6" t="n">
        <v>4</v>
      </c>
      <c r="E632" s="9" t="n">
        <f aca="false">INDEX(Tickets!$O$2:$O$3818,MATCH(B632,Tickets!$A$2:$A$3818,0))</f>
        <v>1</v>
      </c>
      <c r="F632" s="9" t="n">
        <f aca="false">C632*E632</f>
        <v>1</v>
      </c>
      <c r="G632" s="9" t="n">
        <f aca="false">IF(AND(C632=1,ISNUMBER(D632)),1,0)*E632</f>
        <v>1</v>
      </c>
      <c r="H632" s="9" t="n">
        <f aca="false">IF(AND(G632=1,D632&gt;=Scenario!$B$24),1,0)</f>
        <v>1</v>
      </c>
    </row>
    <row r="633" customFormat="false" ht="15" hidden="false" customHeight="false" outlineLevel="0" collapsed="false">
      <c r="A633" s="6" t="s">
        <v>9563</v>
      </c>
      <c r="B633" s="6" t="s">
        <v>2594</v>
      </c>
      <c r="C633" s="6" t="n">
        <v>1</v>
      </c>
      <c r="E633" s="9" t="n">
        <f aca="false">INDEX(Tickets!$O$2:$O$3818,MATCH(B633,Tickets!$A$2:$A$3818,0))</f>
        <v>1</v>
      </c>
      <c r="F633" s="9" t="n">
        <f aca="false">C633*E633</f>
        <v>1</v>
      </c>
      <c r="G633" s="9" t="n">
        <f aca="false">IF(AND(C633=1,ISNUMBER(D633)),1,0)*E633</f>
        <v>0</v>
      </c>
      <c r="H633" s="9" t="n">
        <f aca="false">IF(AND(G633=1,D633&gt;=Scenario!$B$24),1,0)</f>
        <v>0</v>
      </c>
    </row>
    <row r="634" customFormat="false" ht="15" hidden="false" customHeight="false" outlineLevel="0" collapsed="false">
      <c r="A634" s="6" t="s">
        <v>9564</v>
      </c>
      <c r="B634" s="6" t="s">
        <v>2598</v>
      </c>
      <c r="C634" s="6" t="n">
        <v>1</v>
      </c>
      <c r="E634" s="9" t="n">
        <f aca="false">INDEX(Tickets!$O$2:$O$3818,MATCH(B634,Tickets!$A$2:$A$3818,0))</f>
        <v>1</v>
      </c>
      <c r="F634" s="9" t="n">
        <f aca="false">C634*E634</f>
        <v>1</v>
      </c>
      <c r="G634" s="9" t="n">
        <f aca="false">IF(AND(C634=1,ISNUMBER(D634)),1,0)*E634</f>
        <v>0</v>
      </c>
      <c r="H634" s="9" t="n">
        <f aca="false">IF(AND(G634=1,D634&gt;=Scenario!$B$24),1,0)</f>
        <v>0</v>
      </c>
    </row>
    <row r="635" customFormat="false" ht="15" hidden="false" customHeight="false" outlineLevel="0" collapsed="false">
      <c r="A635" s="6" t="s">
        <v>9565</v>
      </c>
      <c r="B635" s="6" t="s">
        <v>2600</v>
      </c>
      <c r="C635" s="6" t="n">
        <v>1</v>
      </c>
      <c r="D635" s="6" t="n">
        <v>3</v>
      </c>
      <c r="E635" s="9" t="n">
        <f aca="false">INDEX(Tickets!$O$2:$O$3818,MATCH(B635,Tickets!$A$2:$A$3818,0))</f>
        <v>1</v>
      </c>
      <c r="F635" s="9" t="n">
        <f aca="false">C635*E635</f>
        <v>1</v>
      </c>
      <c r="G635" s="9" t="n">
        <f aca="false">IF(AND(C635=1,ISNUMBER(D635)),1,0)*E635</f>
        <v>1</v>
      </c>
      <c r="H635" s="9" t="n">
        <f aca="false">IF(AND(G635=1,D635&gt;=Scenario!$B$24),1,0)</f>
        <v>0</v>
      </c>
    </row>
    <row r="636" customFormat="false" ht="15" hidden="false" customHeight="false" outlineLevel="0" collapsed="false">
      <c r="A636" s="6" t="s">
        <v>9566</v>
      </c>
      <c r="B636" s="6" t="s">
        <v>2602</v>
      </c>
      <c r="C636" s="6" t="n">
        <v>1</v>
      </c>
      <c r="E636" s="9" t="n">
        <f aca="false">INDEX(Tickets!$O$2:$O$3818,MATCH(B636,Tickets!$A$2:$A$3818,0))</f>
        <v>1</v>
      </c>
      <c r="F636" s="9" t="n">
        <f aca="false">C636*E636</f>
        <v>1</v>
      </c>
      <c r="G636" s="9" t="n">
        <f aca="false">IF(AND(C636=1,ISNUMBER(D636)),1,0)*E636</f>
        <v>0</v>
      </c>
      <c r="H636" s="9" t="n">
        <f aca="false">IF(AND(G636=1,D636&gt;=Scenario!$B$24),1,0)</f>
        <v>0</v>
      </c>
    </row>
    <row r="637" customFormat="false" ht="15" hidden="false" customHeight="false" outlineLevel="0" collapsed="false">
      <c r="A637" s="6" t="s">
        <v>9567</v>
      </c>
      <c r="B637" s="6" t="s">
        <v>2614</v>
      </c>
      <c r="C637" s="6" t="n">
        <v>1</v>
      </c>
      <c r="D637" s="6" t="n">
        <v>5</v>
      </c>
      <c r="E637" s="9" t="n">
        <f aca="false">INDEX(Tickets!$O$2:$O$3818,MATCH(B637,Tickets!$A$2:$A$3818,0))</f>
        <v>1</v>
      </c>
      <c r="F637" s="9" t="n">
        <f aca="false">C637*E637</f>
        <v>1</v>
      </c>
      <c r="G637" s="9" t="n">
        <f aca="false">IF(AND(C637=1,ISNUMBER(D637)),1,0)*E637</f>
        <v>1</v>
      </c>
      <c r="H637" s="9" t="n">
        <f aca="false">IF(AND(G637=1,D637&gt;=Scenario!$B$24),1,0)</f>
        <v>1</v>
      </c>
    </row>
    <row r="638" customFormat="false" ht="15" hidden="false" customHeight="false" outlineLevel="0" collapsed="false">
      <c r="A638" s="6" t="s">
        <v>9568</v>
      </c>
      <c r="B638" s="6" t="s">
        <v>2616</v>
      </c>
      <c r="C638" s="6" t="n">
        <v>1</v>
      </c>
      <c r="E638" s="9" t="n">
        <f aca="false">INDEX(Tickets!$O$2:$O$3818,MATCH(B638,Tickets!$A$2:$A$3818,0))</f>
        <v>1</v>
      </c>
      <c r="F638" s="9" t="n">
        <f aca="false">C638*E638</f>
        <v>1</v>
      </c>
      <c r="G638" s="9" t="n">
        <f aca="false">IF(AND(C638=1,ISNUMBER(D638)),1,0)*E638</f>
        <v>0</v>
      </c>
      <c r="H638" s="9" t="n">
        <f aca="false">IF(AND(G638=1,D638&gt;=Scenario!$B$24),1,0)</f>
        <v>0</v>
      </c>
    </row>
    <row r="639" customFormat="false" ht="15" hidden="false" customHeight="false" outlineLevel="0" collapsed="false">
      <c r="A639" s="6" t="s">
        <v>9569</v>
      </c>
      <c r="B639" s="6" t="s">
        <v>2626</v>
      </c>
      <c r="C639" s="6" t="n">
        <v>1</v>
      </c>
      <c r="E639" s="9" t="n">
        <f aca="false">INDEX(Tickets!$O$2:$O$3818,MATCH(B639,Tickets!$A$2:$A$3818,0))</f>
        <v>1</v>
      </c>
      <c r="F639" s="9" t="n">
        <f aca="false">C639*E639</f>
        <v>1</v>
      </c>
      <c r="G639" s="9" t="n">
        <f aca="false">IF(AND(C639=1,ISNUMBER(D639)),1,0)*E639</f>
        <v>0</v>
      </c>
      <c r="H639" s="9" t="n">
        <f aca="false">IF(AND(G639=1,D639&gt;=Scenario!$B$24),1,0)</f>
        <v>0</v>
      </c>
    </row>
    <row r="640" customFormat="false" ht="15" hidden="false" customHeight="false" outlineLevel="0" collapsed="false">
      <c r="A640" s="6" t="s">
        <v>9570</v>
      </c>
      <c r="B640" s="6" t="s">
        <v>2630</v>
      </c>
      <c r="C640" s="6" t="n">
        <v>1</v>
      </c>
      <c r="E640" s="9" t="n">
        <f aca="false">INDEX(Tickets!$O$2:$O$3818,MATCH(B640,Tickets!$A$2:$A$3818,0))</f>
        <v>1</v>
      </c>
      <c r="F640" s="9" t="n">
        <f aca="false">C640*E640</f>
        <v>1</v>
      </c>
      <c r="G640" s="9" t="n">
        <f aca="false">IF(AND(C640=1,ISNUMBER(D640)),1,0)*E640</f>
        <v>0</v>
      </c>
      <c r="H640" s="9" t="n">
        <f aca="false">IF(AND(G640=1,D640&gt;=Scenario!$B$24),1,0)</f>
        <v>0</v>
      </c>
    </row>
    <row r="641" customFormat="false" ht="15" hidden="false" customHeight="false" outlineLevel="0" collapsed="false">
      <c r="A641" s="6" t="s">
        <v>9571</v>
      </c>
      <c r="B641" s="6" t="s">
        <v>2634</v>
      </c>
      <c r="C641" s="6" t="n">
        <v>1</v>
      </c>
      <c r="E641" s="9" t="n">
        <f aca="false">INDEX(Tickets!$O$2:$O$3818,MATCH(B641,Tickets!$A$2:$A$3818,0))</f>
        <v>1</v>
      </c>
      <c r="F641" s="9" t="n">
        <f aca="false">C641*E641</f>
        <v>1</v>
      </c>
      <c r="G641" s="9" t="n">
        <f aca="false">IF(AND(C641=1,ISNUMBER(D641)),1,0)*E641</f>
        <v>0</v>
      </c>
      <c r="H641" s="9" t="n">
        <f aca="false">IF(AND(G641=1,D641&gt;=Scenario!$B$24),1,0)</f>
        <v>0</v>
      </c>
    </row>
    <row r="642" customFormat="false" ht="15" hidden="false" customHeight="false" outlineLevel="0" collapsed="false">
      <c r="A642" s="6" t="s">
        <v>9572</v>
      </c>
      <c r="B642" s="6" t="s">
        <v>2638</v>
      </c>
      <c r="C642" s="6" t="n">
        <v>1</v>
      </c>
      <c r="E642" s="9" t="n">
        <f aca="false">INDEX(Tickets!$O$2:$O$3818,MATCH(B642,Tickets!$A$2:$A$3818,0))</f>
        <v>1</v>
      </c>
      <c r="F642" s="9" t="n">
        <f aca="false">C642*E642</f>
        <v>1</v>
      </c>
      <c r="G642" s="9" t="n">
        <f aca="false">IF(AND(C642=1,ISNUMBER(D642)),1,0)*E642</f>
        <v>0</v>
      </c>
      <c r="H642" s="9" t="n">
        <f aca="false">IF(AND(G642=1,D642&gt;=Scenario!$B$24),1,0)</f>
        <v>0</v>
      </c>
    </row>
    <row r="643" customFormat="false" ht="15" hidden="false" customHeight="false" outlineLevel="0" collapsed="false">
      <c r="A643" s="6" t="s">
        <v>9573</v>
      </c>
      <c r="B643" s="6" t="s">
        <v>2640</v>
      </c>
      <c r="C643" s="6" t="n">
        <v>1</v>
      </c>
      <c r="D643" s="6" t="n">
        <v>4</v>
      </c>
      <c r="E643" s="9" t="n">
        <f aca="false">INDEX(Tickets!$O$2:$O$3818,MATCH(B643,Tickets!$A$2:$A$3818,0))</f>
        <v>1</v>
      </c>
      <c r="F643" s="9" t="n">
        <f aca="false">C643*E643</f>
        <v>1</v>
      </c>
      <c r="G643" s="9" t="n">
        <f aca="false">IF(AND(C643=1,ISNUMBER(D643)),1,0)*E643</f>
        <v>1</v>
      </c>
      <c r="H643" s="9" t="n">
        <f aca="false">IF(AND(G643=1,D643&gt;=Scenario!$B$24),1,0)</f>
        <v>1</v>
      </c>
    </row>
    <row r="644" customFormat="false" ht="15" hidden="false" customHeight="false" outlineLevel="0" collapsed="false">
      <c r="A644" s="6" t="s">
        <v>9574</v>
      </c>
      <c r="B644" s="6" t="s">
        <v>2642</v>
      </c>
      <c r="C644" s="6" t="n">
        <v>1</v>
      </c>
      <c r="D644" s="6" t="n">
        <v>5</v>
      </c>
      <c r="E644" s="9" t="n">
        <f aca="false">INDEX(Tickets!$O$2:$O$3818,MATCH(B644,Tickets!$A$2:$A$3818,0))</f>
        <v>1</v>
      </c>
      <c r="F644" s="9" t="n">
        <f aca="false">C644*E644</f>
        <v>1</v>
      </c>
      <c r="G644" s="9" t="n">
        <f aca="false">IF(AND(C644=1,ISNUMBER(D644)),1,0)*E644</f>
        <v>1</v>
      </c>
      <c r="H644" s="9" t="n">
        <f aca="false">IF(AND(G644=1,D644&gt;=Scenario!$B$24),1,0)</f>
        <v>1</v>
      </c>
    </row>
    <row r="645" customFormat="false" ht="15" hidden="false" customHeight="false" outlineLevel="0" collapsed="false">
      <c r="A645" s="6" t="s">
        <v>9575</v>
      </c>
      <c r="B645" s="6" t="s">
        <v>2644</v>
      </c>
      <c r="C645" s="6" t="n">
        <v>1</v>
      </c>
      <c r="D645" s="6" t="n">
        <v>5</v>
      </c>
      <c r="E645" s="9" t="n">
        <f aca="false">INDEX(Tickets!$O$2:$O$3818,MATCH(B645,Tickets!$A$2:$A$3818,0))</f>
        <v>1</v>
      </c>
      <c r="F645" s="9" t="n">
        <f aca="false">C645*E645</f>
        <v>1</v>
      </c>
      <c r="G645" s="9" t="n">
        <f aca="false">IF(AND(C645=1,ISNUMBER(D645)),1,0)*E645</f>
        <v>1</v>
      </c>
      <c r="H645" s="9" t="n">
        <f aca="false">IF(AND(G645=1,D645&gt;=Scenario!$B$24),1,0)</f>
        <v>1</v>
      </c>
    </row>
    <row r="646" customFormat="false" ht="15" hidden="false" customHeight="false" outlineLevel="0" collapsed="false">
      <c r="A646" s="6" t="s">
        <v>9576</v>
      </c>
      <c r="B646" s="6" t="s">
        <v>2646</v>
      </c>
      <c r="C646" s="6" t="n">
        <v>1</v>
      </c>
      <c r="D646" s="6" t="n">
        <v>4</v>
      </c>
      <c r="E646" s="9" t="n">
        <f aca="false">INDEX(Tickets!$O$2:$O$3818,MATCH(B646,Tickets!$A$2:$A$3818,0))</f>
        <v>1</v>
      </c>
      <c r="F646" s="9" t="n">
        <f aca="false">C646*E646</f>
        <v>1</v>
      </c>
      <c r="G646" s="9" t="n">
        <f aca="false">IF(AND(C646=1,ISNUMBER(D646)),1,0)*E646</f>
        <v>1</v>
      </c>
      <c r="H646" s="9" t="n">
        <f aca="false">IF(AND(G646=1,D646&gt;=Scenario!$B$24),1,0)</f>
        <v>1</v>
      </c>
    </row>
    <row r="647" customFormat="false" ht="15" hidden="false" customHeight="false" outlineLevel="0" collapsed="false">
      <c r="A647" s="6" t="s">
        <v>9577</v>
      </c>
      <c r="B647" s="6" t="s">
        <v>2648</v>
      </c>
      <c r="C647" s="6" t="n">
        <v>1</v>
      </c>
      <c r="E647" s="9" t="n">
        <f aca="false">INDEX(Tickets!$O$2:$O$3818,MATCH(B647,Tickets!$A$2:$A$3818,0))</f>
        <v>1</v>
      </c>
      <c r="F647" s="9" t="n">
        <f aca="false">C647*E647</f>
        <v>1</v>
      </c>
      <c r="G647" s="9" t="n">
        <f aca="false">IF(AND(C647=1,ISNUMBER(D647)),1,0)*E647</f>
        <v>0</v>
      </c>
      <c r="H647" s="9" t="n">
        <f aca="false">IF(AND(G647=1,D647&gt;=Scenario!$B$24),1,0)</f>
        <v>0</v>
      </c>
    </row>
    <row r="648" customFormat="false" ht="15" hidden="false" customHeight="false" outlineLevel="0" collapsed="false">
      <c r="A648" s="6" t="s">
        <v>9578</v>
      </c>
      <c r="B648" s="6" t="s">
        <v>2650</v>
      </c>
      <c r="C648" s="6" t="n">
        <v>1</v>
      </c>
      <c r="D648" s="6" t="n">
        <v>5</v>
      </c>
      <c r="E648" s="9" t="n">
        <f aca="false">INDEX(Tickets!$O$2:$O$3818,MATCH(B648,Tickets!$A$2:$A$3818,0))</f>
        <v>1</v>
      </c>
      <c r="F648" s="9" t="n">
        <f aca="false">C648*E648</f>
        <v>1</v>
      </c>
      <c r="G648" s="9" t="n">
        <f aca="false">IF(AND(C648=1,ISNUMBER(D648)),1,0)*E648</f>
        <v>1</v>
      </c>
      <c r="H648" s="9" t="n">
        <f aca="false">IF(AND(G648=1,D648&gt;=Scenario!$B$24),1,0)</f>
        <v>1</v>
      </c>
    </row>
    <row r="649" customFormat="false" ht="15" hidden="false" customHeight="false" outlineLevel="0" collapsed="false">
      <c r="A649" s="6" t="s">
        <v>9579</v>
      </c>
      <c r="B649" s="6" t="s">
        <v>2652</v>
      </c>
      <c r="C649" s="6" t="n">
        <v>1</v>
      </c>
      <c r="E649" s="9" t="n">
        <f aca="false">INDEX(Tickets!$O$2:$O$3818,MATCH(B649,Tickets!$A$2:$A$3818,0))</f>
        <v>1</v>
      </c>
      <c r="F649" s="9" t="n">
        <f aca="false">C649*E649</f>
        <v>1</v>
      </c>
      <c r="G649" s="9" t="n">
        <f aca="false">IF(AND(C649=1,ISNUMBER(D649)),1,0)*E649</f>
        <v>0</v>
      </c>
      <c r="H649" s="9" t="n">
        <f aca="false">IF(AND(G649=1,D649&gt;=Scenario!$B$24),1,0)</f>
        <v>0</v>
      </c>
    </row>
    <row r="650" customFormat="false" ht="15" hidden="false" customHeight="false" outlineLevel="0" collapsed="false">
      <c r="A650" s="6" t="s">
        <v>9580</v>
      </c>
      <c r="B650" s="6" t="s">
        <v>2656</v>
      </c>
      <c r="C650" s="6" t="n">
        <v>1</v>
      </c>
      <c r="E650" s="9" t="n">
        <f aca="false">INDEX(Tickets!$O$2:$O$3818,MATCH(B650,Tickets!$A$2:$A$3818,0))</f>
        <v>1</v>
      </c>
      <c r="F650" s="9" t="n">
        <f aca="false">C650*E650</f>
        <v>1</v>
      </c>
      <c r="G650" s="9" t="n">
        <f aca="false">IF(AND(C650=1,ISNUMBER(D650)),1,0)*E650</f>
        <v>0</v>
      </c>
      <c r="H650" s="9" t="n">
        <f aca="false">IF(AND(G650=1,D650&gt;=Scenario!$B$24),1,0)</f>
        <v>0</v>
      </c>
    </row>
    <row r="651" customFormat="false" ht="15" hidden="false" customHeight="false" outlineLevel="0" collapsed="false">
      <c r="A651" s="6" t="s">
        <v>9581</v>
      </c>
      <c r="B651" s="6" t="s">
        <v>2660</v>
      </c>
      <c r="C651" s="6" t="n">
        <v>1</v>
      </c>
      <c r="D651" s="6" t="n">
        <v>5</v>
      </c>
      <c r="E651" s="9" t="n">
        <f aca="false">INDEX(Tickets!$O$2:$O$3818,MATCH(B651,Tickets!$A$2:$A$3818,0))</f>
        <v>1</v>
      </c>
      <c r="F651" s="9" t="n">
        <f aca="false">C651*E651</f>
        <v>1</v>
      </c>
      <c r="G651" s="9" t="n">
        <f aca="false">IF(AND(C651=1,ISNUMBER(D651)),1,0)*E651</f>
        <v>1</v>
      </c>
      <c r="H651" s="9" t="n">
        <f aca="false">IF(AND(G651=1,D651&gt;=Scenario!$B$24),1,0)</f>
        <v>1</v>
      </c>
    </row>
    <row r="652" customFormat="false" ht="15" hidden="false" customHeight="false" outlineLevel="0" collapsed="false">
      <c r="A652" s="6" t="s">
        <v>9582</v>
      </c>
      <c r="B652" s="6" t="s">
        <v>2662</v>
      </c>
      <c r="C652" s="6" t="n">
        <v>1</v>
      </c>
      <c r="D652" s="6" t="n">
        <v>4</v>
      </c>
      <c r="E652" s="9" t="n">
        <f aca="false">INDEX(Tickets!$O$2:$O$3818,MATCH(B652,Tickets!$A$2:$A$3818,0))</f>
        <v>1</v>
      </c>
      <c r="F652" s="9" t="n">
        <f aca="false">C652*E652</f>
        <v>1</v>
      </c>
      <c r="G652" s="9" t="n">
        <f aca="false">IF(AND(C652=1,ISNUMBER(D652)),1,0)*E652</f>
        <v>1</v>
      </c>
      <c r="H652" s="9" t="n">
        <f aca="false">IF(AND(G652=1,D652&gt;=Scenario!$B$24),1,0)</f>
        <v>1</v>
      </c>
    </row>
    <row r="653" customFormat="false" ht="15" hidden="false" customHeight="false" outlineLevel="0" collapsed="false">
      <c r="A653" s="6" t="s">
        <v>9583</v>
      </c>
      <c r="B653" s="6" t="s">
        <v>2666</v>
      </c>
      <c r="C653" s="6" t="n">
        <v>1</v>
      </c>
      <c r="D653" s="6" t="n">
        <v>5</v>
      </c>
      <c r="E653" s="9" t="n">
        <f aca="false">INDEX(Tickets!$O$2:$O$3818,MATCH(B653,Tickets!$A$2:$A$3818,0))</f>
        <v>1</v>
      </c>
      <c r="F653" s="9" t="n">
        <f aca="false">C653*E653</f>
        <v>1</v>
      </c>
      <c r="G653" s="9" t="n">
        <f aca="false">IF(AND(C653=1,ISNUMBER(D653)),1,0)*E653</f>
        <v>1</v>
      </c>
      <c r="H653" s="9" t="n">
        <f aca="false">IF(AND(G653=1,D653&gt;=Scenario!$B$24),1,0)</f>
        <v>1</v>
      </c>
    </row>
    <row r="654" customFormat="false" ht="15" hidden="false" customHeight="false" outlineLevel="0" collapsed="false">
      <c r="A654" s="6" t="s">
        <v>9584</v>
      </c>
      <c r="B654" s="6" t="s">
        <v>2674</v>
      </c>
      <c r="C654" s="6" t="n">
        <v>1</v>
      </c>
      <c r="E654" s="9" t="n">
        <f aca="false">INDEX(Tickets!$O$2:$O$3818,MATCH(B654,Tickets!$A$2:$A$3818,0))</f>
        <v>1</v>
      </c>
      <c r="F654" s="9" t="n">
        <f aca="false">C654*E654</f>
        <v>1</v>
      </c>
      <c r="G654" s="9" t="n">
        <f aca="false">IF(AND(C654=1,ISNUMBER(D654)),1,0)*E654</f>
        <v>0</v>
      </c>
      <c r="H654" s="9" t="n">
        <f aca="false">IF(AND(G654=1,D654&gt;=Scenario!$B$24),1,0)</f>
        <v>0</v>
      </c>
    </row>
    <row r="655" customFormat="false" ht="15" hidden="false" customHeight="false" outlineLevel="0" collapsed="false">
      <c r="A655" s="6" t="s">
        <v>9585</v>
      </c>
      <c r="B655" s="6" t="s">
        <v>2676</v>
      </c>
      <c r="C655" s="6" t="n">
        <v>1</v>
      </c>
      <c r="D655" s="6" t="n">
        <v>5</v>
      </c>
      <c r="E655" s="9" t="n">
        <f aca="false">INDEX(Tickets!$O$2:$O$3818,MATCH(B655,Tickets!$A$2:$A$3818,0))</f>
        <v>1</v>
      </c>
      <c r="F655" s="9" t="n">
        <f aca="false">C655*E655</f>
        <v>1</v>
      </c>
      <c r="G655" s="9" t="n">
        <f aca="false">IF(AND(C655=1,ISNUMBER(D655)),1,0)*E655</f>
        <v>1</v>
      </c>
      <c r="H655" s="9" t="n">
        <f aca="false">IF(AND(G655=1,D655&gt;=Scenario!$B$24),1,0)</f>
        <v>1</v>
      </c>
    </row>
    <row r="656" customFormat="false" ht="15" hidden="false" customHeight="false" outlineLevel="0" collapsed="false">
      <c r="A656" s="6" t="s">
        <v>9586</v>
      </c>
      <c r="B656" s="6" t="s">
        <v>2686</v>
      </c>
      <c r="C656" s="6" t="n">
        <v>1</v>
      </c>
      <c r="E656" s="9" t="n">
        <f aca="false">INDEX(Tickets!$O$2:$O$3818,MATCH(B656,Tickets!$A$2:$A$3818,0))</f>
        <v>1</v>
      </c>
      <c r="F656" s="9" t="n">
        <f aca="false">C656*E656</f>
        <v>1</v>
      </c>
      <c r="G656" s="9" t="n">
        <f aca="false">IF(AND(C656=1,ISNUMBER(D656)),1,0)*E656</f>
        <v>0</v>
      </c>
      <c r="H656" s="9" t="n">
        <f aca="false">IF(AND(G656=1,D656&gt;=Scenario!$B$24),1,0)</f>
        <v>0</v>
      </c>
    </row>
    <row r="657" customFormat="false" ht="15" hidden="false" customHeight="false" outlineLevel="0" collapsed="false">
      <c r="A657" s="6" t="s">
        <v>9587</v>
      </c>
      <c r="B657" s="6" t="s">
        <v>2690</v>
      </c>
      <c r="C657" s="6" t="n">
        <v>1</v>
      </c>
      <c r="E657" s="9" t="n">
        <f aca="false">INDEX(Tickets!$O$2:$O$3818,MATCH(B657,Tickets!$A$2:$A$3818,0))</f>
        <v>1</v>
      </c>
      <c r="F657" s="9" t="n">
        <f aca="false">C657*E657</f>
        <v>1</v>
      </c>
      <c r="G657" s="9" t="n">
        <f aca="false">IF(AND(C657=1,ISNUMBER(D657)),1,0)*E657</f>
        <v>0</v>
      </c>
      <c r="H657" s="9" t="n">
        <f aca="false">IF(AND(G657=1,D657&gt;=Scenario!$B$24),1,0)</f>
        <v>0</v>
      </c>
    </row>
    <row r="658" customFormat="false" ht="15" hidden="false" customHeight="false" outlineLevel="0" collapsed="false">
      <c r="A658" s="6" t="s">
        <v>9588</v>
      </c>
      <c r="B658" s="6" t="s">
        <v>2692</v>
      </c>
      <c r="C658" s="6" t="n">
        <v>1</v>
      </c>
      <c r="E658" s="9" t="n">
        <f aca="false">INDEX(Tickets!$O$2:$O$3818,MATCH(B658,Tickets!$A$2:$A$3818,0))</f>
        <v>1</v>
      </c>
      <c r="F658" s="9" t="n">
        <f aca="false">C658*E658</f>
        <v>1</v>
      </c>
      <c r="G658" s="9" t="n">
        <f aca="false">IF(AND(C658=1,ISNUMBER(D658)),1,0)*E658</f>
        <v>0</v>
      </c>
      <c r="H658" s="9" t="n">
        <f aca="false">IF(AND(G658=1,D658&gt;=Scenario!$B$24),1,0)</f>
        <v>0</v>
      </c>
    </row>
    <row r="659" customFormat="false" ht="15" hidden="false" customHeight="false" outlineLevel="0" collapsed="false">
      <c r="A659" s="6" t="s">
        <v>9589</v>
      </c>
      <c r="B659" s="6" t="s">
        <v>2694</v>
      </c>
      <c r="C659" s="6" t="n">
        <v>1</v>
      </c>
      <c r="D659" s="6" t="n">
        <v>5</v>
      </c>
      <c r="E659" s="9" t="n">
        <f aca="false">INDEX(Tickets!$O$2:$O$3818,MATCH(B659,Tickets!$A$2:$A$3818,0))</f>
        <v>1</v>
      </c>
      <c r="F659" s="9" t="n">
        <f aca="false">C659*E659</f>
        <v>1</v>
      </c>
      <c r="G659" s="9" t="n">
        <f aca="false">IF(AND(C659=1,ISNUMBER(D659)),1,0)*E659</f>
        <v>1</v>
      </c>
      <c r="H659" s="9" t="n">
        <f aca="false">IF(AND(G659=1,D659&gt;=Scenario!$B$24),1,0)</f>
        <v>1</v>
      </c>
    </row>
    <row r="660" customFormat="false" ht="15" hidden="false" customHeight="false" outlineLevel="0" collapsed="false">
      <c r="A660" s="6" t="s">
        <v>9590</v>
      </c>
      <c r="B660" s="6" t="s">
        <v>2696</v>
      </c>
      <c r="C660" s="6" t="n">
        <v>1</v>
      </c>
      <c r="E660" s="9" t="n">
        <f aca="false">INDEX(Tickets!$O$2:$O$3818,MATCH(B660,Tickets!$A$2:$A$3818,0))</f>
        <v>1</v>
      </c>
      <c r="F660" s="9" t="n">
        <f aca="false">C660*E660</f>
        <v>1</v>
      </c>
      <c r="G660" s="9" t="n">
        <f aca="false">IF(AND(C660=1,ISNUMBER(D660)),1,0)*E660</f>
        <v>0</v>
      </c>
      <c r="H660" s="9" t="n">
        <f aca="false">IF(AND(G660=1,D660&gt;=Scenario!$B$24),1,0)</f>
        <v>0</v>
      </c>
    </row>
    <row r="661" customFormat="false" ht="15" hidden="false" customHeight="false" outlineLevel="0" collapsed="false">
      <c r="A661" s="6" t="s">
        <v>9591</v>
      </c>
      <c r="B661" s="6" t="s">
        <v>2698</v>
      </c>
      <c r="C661" s="6" t="n">
        <v>1</v>
      </c>
      <c r="E661" s="9" t="n">
        <f aca="false">INDEX(Tickets!$O$2:$O$3818,MATCH(B661,Tickets!$A$2:$A$3818,0))</f>
        <v>1</v>
      </c>
      <c r="F661" s="9" t="n">
        <f aca="false">C661*E661</f>
        <v>1</v>
      </c>
      <c r="G661" s="9" t="n">
        <f aca="false">IF(AND(C661=1,ISNUMBER(D661)),1,0)*E661</f>
        <v>0</v>
      </c>
      <c r="H661" s="9" t="n">
        <f aca="false">IF(AND(G661=1,D661&gt;=Scenario!$B$24),1,0)</f>
        <v>0</v>
      </c>
    </row>
    <row r="662" customFormat="false" ht="15" hidden="false" customHeight="false" outlineLevel="0" collapsed="false">
      <c r="A662" s="6" t="s">
        <v>9592</v>
      </c>
      <c r="B662" s="6" t="s">
        <v>2702</v>
      </c>
      <c r="C662" s="6" t="n">
        <v>1</v>
      </c>
      <c r="D662" s="6" t="n">
        <v>5</v>
      </c>
      <c r="E662" s="9" t="n">
        <f aca="false">INDEX(Tickets!$O$2:$O$3818,MATCH(B662,Tickets!$A$2:$A$3818,0))</f>
        <v>1</v>
      </c>
      <c r="F662" s="9" t="n">
        <f aca="false">C662*E662</f>
        <v>1</v>
      </c>
      <c r="G662" s="9" t="n">
        <f aca="false">IF(AND(C662=1,ISNUMBER(D662)),1,0)*E662</f>
        <v>1</v>
      </c>
      <c r="H662" s="9" t="n">
        <f aca="false">IF(AND(G662=1,D662&gt;=Scenario!$B$24),1,0)</f>
        <v>1</v>
      </c>
    </row>
    <row r="663" customFormat="false" ht="15" hidden="false" customHeight="false" outlineLevel="0" collapsed="false">
      <c r="A663" s="6" t="s">
        <v>9593</v>
      </c>
      <c r="B663" s="6" t="s">
        <v>2704</v>
      </c>
      <c r="C663" s="6" t="n">
        <v>1</v>
      </c>
      <c r="E663" s="9" t="n">
        <f aca="false">INDEX(Tickets!$O$2:$O$3818,MATCH(B663,Tickets!$A$2:$A$3818,0))</f>
        <v>1</v>
      </c>
      <c r="F663" s="9" t="n">
        <f aca="false">C663*E663</f>
        <v>1</v>
      </c>
      <c r="G663" s="9" t="n">
        <f aca="false">IF(AND(C663=1,ISNUMBER(D663)),1,0)*E663</f>
        <v>0</v>
      </c>
      <c r="H663" s="9" t="n">
        <f aca="false">IF(AND(G663=1,D663&gt;=Scenario!$B$24),1,0)</f>
        <v>0</v>
      </c>
    </row>
    <row r="664" customFormat="false" ht="15" hidden="false" customHeight="false" outlineLevel="0" collapsed="false">
      <c r="A664" s="6" t="s">
        <v>9594</v>
      </c>
      <c r="B664" s="6" t="s">
        <v>2716</v>
      </c>
      <c r="C664" s="6" t="n">
        <v>1</v>
      </c>
      <c r="E664" s="9" t="n">
        <f aca="false">INDEX(Tickets!$O$2:$O$3818,MATCH(B664,Tickets!$A$2:$A$3818,0))</f>
        <v>1</v>
      </c>
      <c r="F664" s="9" t="n">
        <f aca="false">C664*E664</f>
        <v>1</v>
      </c>
      <c r="G664" s="9" t="n">
        <f aca="false">IF(AND(C664=1,ISNUMBER(D664)),1,0)*E664</f>
        <v>0</v>
      </c>
      <c r="H664" s="9" t="n">
        <f aca="false">IF(AND(G664=1,D664&gt;=Scenario!$B$24),1,0)</f>
        <v>0</v>
      </c>
    </row>
    <row r="665" customFormat="false" ht="15" hidden="false" customHeight="false" outlineLevel="0" collapsed="false">
      <c r="A665" s="6" t="s">
        <v>9595</v>
      </c>
      <c r="B665" s="6" t="s">
        <v>2718</v>
      </c>
      <c r="C665" s="6" t="n">
        <v>1</v>
      </c>
      <c r="D665" s="6" t="n">
        <v>3</v>
      </c>
      <c r="E665" s="9" t="n">
        <f aca="false">INDEX(Tickets!$O$2:$O$3818,MATCH(B665,Tickets!$A$2:$A$3818,0))</f>
        <v>1</v>
      </c>
      <c r="F665" s="9" t="n">
        <f aca="false">C665*E665</f>
        <v>1</v>
      </c>
      <c r="G665" s="9" t="n">
        <f aca="false">IF(AND(C665=1,ISNUMBER(D665)),1,0)*E665</f>
        <v>1</v>
      </c>
      <c r="H665" s="9" t="n">
        <f aca="false">IF(AND(G665=1,D665&gt;=Scenario!$B$24),1,0)</f>
        <v>0</v>
      </c>
    </row>
    <row r="666" customFormat="false" ht="15" hidden="false" customHeight="false" outlineLevel="0" collapsed="false">
      <c r="A666" s="6" t="s">
        <v>9596</v>
      </c>
      <c r="B666" s="6" t="s">
        <v>2720</v>
      </c>
      <c r="C666" s="6" t="n">
        <v>1</v>
      </c>
      <c r="D666" s="6" t="n">
        <v>4</v>
      </c>
      <c r="E666" s="9" t="n">
        <f aca="false">INDEX(Tickets!$O$2:$O$3818,MATCH(B666,Tickets!$A$2:$A$3818,0))</f>
        <v>1</v>
      </c>
      <c r="F666" s="9" t="n">
        <f aca="false">C666*E666</f>
        <v>1</v>
      </c>
      <c r="G666" s="9" t="n">
        <f aca="false">IF(AND(C666=1,ISNUMBER(D666)),1,0)*E666</f>
        <v>1</v>
      </c>
      <c r="H666" s="9" t="n">
        <f aca="false">IF(AND(G666=1,D666&gt;=Scenario!$B$24),1,0)</f>
        <v>1</v>
      </c>
    </row>
    <row r="667" customFormat="false" ht="15" hidden="false" customHeight="false" outlineLevel="0" collapsed="false">
      <c r="A667" s="6" t="s">
        <v>9597</v>
      </c>
      <c r="B667" s="6" t="s">
        <v>2724</v>
      </c>
      <c r="C667" s="6" t="n">
        <v>1</v>
      </c>
      <c r="D667" s="6" t="n">
        <v>5</v>
      </c>
      <c r="E667" s="9" t="n">
        <f aca="false">INDEX(Tickets!$O$2:$O$3818,MATCH(B667,Tickets!$A$2:$A$3818,0))</f>
        <v>1</v>
      </c>
      <c r="F667" s="9" t="n">
        <f aca="false">C667*E667</f>
        <v>1</v>
      </c>
      <c r="G667" s="9" t="n">
        <f aca="false">IF(AND(C667=1,ISNUMBER(D667)),1,0)*E667</f>
        <v>1</v>
      </c>
      <c r="H667" s="9" t="n">
        <f aca="false">IF(AND(G667=1,D667&gt;=Scenario!$B$24),1,0)</f>
        <v>1</v>
      </c>
    </row>
    <row r="668" customFormat="false" ht="15" hidden="false" customHeight="false" outlineLevel="0" collapsed="false">
      <c r="A668" s="6" t="s">
        <v>9598</v>
      </c>
      <c r="B668" s="6" t="s">
        <v>2726</v>
      </c>
      <c r="C668" s="6" t="n">
        <v>1</v>
      </c>
      <c r="D668" s="6" t="n">
        <v>5</v>
      </c>
      <c r="E668" s="9" t="n">
        <f aca="false">INDEX(Tickets!$O$2:$O$3818,MATCH(B668,Tickets!$A$2:$A$3818,0))</f>
        <v>1</v>
      </c>
      <c r="F668" s="9" t="n">
        <f aca="false">C668*E668</f>
        <v>1</v>
      </c>
      <c r="G668" s="9" t="n">
        <f aca="false">IF(AND(C668=1,ISNUMBER(D668)),1,0)*E668</f>
        <v>1</v>
      </c>
      <c r="H668" s="9" t="n">
        <f aca="false">IF(AND(G668=1,D668&gt;=Scenario!$B$24),1,0)</f>
        <v>1</v>
      </c>
    </row>
    <row r="669" customFormat="false" ht="15" hidden="false" customHeight="false" outlineLevel="0" collapsed="false">
      <c r="A669" s="6" t="s">
        <v>9599</v>
      </c>
      <c r="B669" s="6" t="s">
        <v>2728</v>
      </c>
      <c r="C669" s="6" t="n">
        <v>1</v>
      </c>
      <c r="E669" s="9" t="n">
        <f aca="false">INDEX(Tickets!$O$2:$O$3818,MATCH(B669,Tickets!$A$2:$A$3818,0))</f>
        <v>1</v>
      </c>
      <c r="F669" s="9" t="n">
        <f aca="false">C669*E669</f>
        <v>1</v>
      </c>
      <c r="G669" s="9" t="n">
        <f aca="false">IF(AND(C669=1,ISNUMBER(D669)),1,0)*E669</f>
        <v>0</v>
      </c>
      <c r="H669" s="9" t="n">
        <f aca="false">IF(AND(G669=1,D669&gt;=Scenario!$B$24),1,0)</f>
        <v>0</v>
      </c>
    </row>
    <row r="670" customFormat="false" ht="15" hidden="false" customHeight="false" outlineLevel="0" collapsed="false">
      <c r="A670" s="6" t="s">
        <v>9600</v>
      </c>
      <c r="B670" s="6" t="s">
        <v>2730</v>
      </c>
      <c r="C670" s="6" t="n">
        <v>1</v>
      </c>
      <c r="E670" s="9" t="n">
        <f aca="false">INDEX(Tickets!$O$2:$O$3818,MATCH(B670,Tickets!$A$2:$A$3818,0))</f>
        <v>1</v>
      </c>
      <c r="F670" s="9" t="n">
        <f aca="false">C670*E670</f>
        <v>1</v>
      </c>
      <c r="G670" s="9" t="n">
        <f aca="false">IF(AND(C670=1,ISNUMBER(D670)),1,0)*E670</f>
        <v>0</v>
      </c>
      <c r="H670" s="9" t="n">
        <f aca="false">IF(AND(G670=1,D670&gt;=Scenario!$B$24),1,0)</f>
        <v>0</v>
      </c>
    </row>
    <row r="671" customFormat="false" ht="15" hidden="false" customHeight="false" outlineLevel="0" collapsed="false">
      <c r="A671" s="6" t="s">
        <v>9601</v>
      </c>
      <c r="B671" s="6" t="s">
        <v>2732</v>
      </c>
      <c r="C671" s="6" t="n">
        <v>1</v>
      </c>
      <c r="E671" s="9" t="n">
        <f aca="false">INDEX(Tickets!$O$2:$O$3818,MATCH(B671,Tickets!$A$2:$A$3818,0))</f>
        <v>1</v>
      </c>
      <c r="F671" s="9" t="n">
        <f aca="false">C671*E671</f>
        <v>1</v>
      </c>
      <c r="G671" s="9" t="n">
        <f aca="false">IF(AND(C671=1,ISNUMBER(D671)),1,0)*E671</f>
        <v>0</v>
      </c>
      <c r="H671" s="9" t="n">
        <f aca="false">IF(AND(G671=1,D671&gt;=Scenario!$B$24),1,0)</f>
        <v>0</v>
      </c>
    </row>
    <row r="672" customFormat="false" ht="15" hidden="false" customHeight="false" outlineLevel="0" collapsed="false">
      <c r="A672" s="6" t="s">
        <v>9602</v>
      </c>
      <c r="B672" s="6" t="s">
        <v>2734</v>
      </c>
      <c r="C672" s="6" t="n">
        <v>1</v>
      </c>
      <c r="E672" s="9" t="n">
        <f aca="false">INDEX(Tickets!$O$2:$O$3818,MATCH(B672,Tickets!$A$2:$A$3818,0))</f>
        <v>1</v>
      </c>
      <c r="F672" s="9" t="n">
        <f aca="false">C672*E672</f>
        <v>1</v>
      </c>
      <c r="G672" s="9" t="n">
        <f aca="false">IF(AND(C672=1,ISNUMBER(D672)),1,0)*E672</f>
        <v>0</v>
      </c>
      <c r="H672" s="9" t="n">
        <f aca="false">IF(AND(G672=1,D672&gt;=Scenario!$B$24),1,0)</f>
        <v>0</v>
      </c>
    </row>
    <row r="673" customFormat="false" ht="15" hidden="false" customHeight="false" outlineLevel="0" collapsed="false">
      <c r="A673" s="6" t="s">
        <v>9603</v>
      </c>
      <c r="B673" s="6" t="s">
        <v>2736</v>
      </c>
      <c r="C673" s="6" t="n">
        <v>1</v>
      </c>
      <c r="E673" s="9" t="n">
        <f aca="false">INDEX(Tickets!$O$2:$O$3818,MATCH(B673,Tickets!$A$2:$A$3818,0))</f>
        <v>1</v>
      </c>
      <c r="F673" s="9" t="n">
        <f aca="false">C673*E673</f>
        <v>1</v>
      </c>
      <c r="G673" s="9" t="n">
        <f aca="false">IF(AND(C673=1,ISNUMBER(D673)),1,0)*E673</f>
        <v>0</v>
      </c>
      <c r="H673" s="9" t="n">
        <f aca="false">IF(AND(G673=1,D673&gt;=Scenario!$B$24),1,0)</f>
        <v>0</v>
      </c>
    </row>
    <row r="674" customFormat="false" ht="15" hidden="false" customHeight="false" outlineLevel="0" collapsed="false">
      <c r="A674" s="6" t="s">
        <v>9604</v>
      </c>
      <c r="B674" s="6" t="s">
        <v>2740</v>
      </c>
      <c r="C674" s="6" t="n">
        <v>1</v>
      </c>
      <c r="E674" s="9" t="n">
        <f aca="false">INDEX(Tickets!$O$2:$O$3818,MATCH(B674,Tickets!$A$2:$A$3818,0))</f>
        <v>1</v>
      </c>
      <c r="F674" s="9" t="n">
        <f aca="false">C674*E674</f>
        <v>1</v>
      </c>
      <c r="G674" s="9" t="n">
        <f aca="false">IF(AND(C674=1,ISNUMBER(D674)),1,0)*E674</f>
        <v>0</v>
      </c>
      <c r="H674" s="9" t="n">
        <f aca="false">IF(AND(G674=1,D674&gt;=Scenario!$B$24),1,0)</f>
        <v>0</v>
      </c>
    </row>
    <row r="675" customFormat="false" ht="15" hidden="false" customHeight="false" outlineLevel="0" collapsed="false">
      <c r="A675" s="6" t="s">
        <v>9605</v>
      </c>
      <c r="B675" s="6" t="s">
        <v>2742</v>
      </c>
      <c r="C675" s="6" t="n">
        <v>1</v>
      </c>
      <c r="D675" s="6" t="n">
        <v>4</v>
      </c>
      <c r="E675" s="9" t="n">
        <f aca="false">INDEX(Tickets!$O$2:$O$3818,MATCH(B675,Tickets!$A$2:$A$3818,0))</f>
        <v>1</v>
      </c>
      <c r="F675" s="9" t="n">
        <f aca="false">C675*E675</f>
        <v>1</v>
      </c>
      <c r="G675" s="9" t="n">
        <f aca="false">IF(AND(C675=1,ISNUMBER(D675)),1,0)*E675</f>
        <v>1</v>
      </c>
      <c r="H675" s="9" t="n">
        <f aca="false">IF(AND(G675=1,D675&gt;=Scenario!$B$24),1,0)</f>
        <v>1</v>
      </c>
    </row>
    <row r="676" customFormat="false" ht="15" hidden="false" customHeight="false" outlineLevel="0" collapsed="false">
      <c r="A676" s="6" t="s">
        <v>9606</v>
      </c>
      <c r="B676" s="6" t="s">
        <v>2744</v>
      </c>
      <c r="C676" s="6" t="n">
        <v>1</v>
      </c>
      <c r="E676" s="9" t="n">
        <f aca="false">INDEX(Tickets!$O$2:$O$3818,MATCH(B676,Tickets!$A$2:$A$3818,0))</f>
        <v>1</v>
      </c>
      <c r="F676" s="9" t="n">
        <f aca="false">C676*E676</f>
        <v>1</v>
      </c>
      <c r="G676" s="9" t="n">
        <f aca="false">IF(AND(C676=1,ISNUMBER(D676)),1,0)*E676</f>
        <v>0</v>
      </c>
      <c r="H676" s="9" t="n">
        <f aca="false">IF(AND(G676=1,D676&gt;=Scenario!$B$24),1,0)</f>
        <v>0</v>
      </c>
    </row>
    <row r="677" customFormat="false" ht="15" hidden="false" customHeight="false" outlineLevel="0" collapsed="false">
      <c r="A677" s="6" t="s">
        <v>9607</v>
      </c>
      <c r="B677" s="6" t="s">
        <v>2746</v>
      </c>
      <c r="C677" s="6" t="n">
        <v>1</v>
      </c>
      <c r="D677" s="6" t="n">
        <v>5</v>
      </c>
      <c r="E677" s="9" t="n">
        <f aca="false">INDEX(Tickets!$O$2:$O$3818,MATCH(B677,Tickets!$A$2:$A$3818,0))</f>
        <v>1</v>
      </c>
      <c r="F677" s="9" t="n">
        <f aca="false">C677*E677</f>
        <v>1</v>
      </c>
      <c r="G677" s="9" t="n">
        <f aca="false">IF(AND(C677=1,ISNUMBER(D677)),1,0)*E677</f>
        <v>1</v>
      </c>
      <c r="H677" s="9" t="n">
        <f aca="false">IF(AND(G677=1,D677&gt;=Scenario!$B$24),1,0)</f>
        <v>1</v>
      </c>
    </row>
    <row r="678" customFormat="false" ht="15" hidden="false" customHeight="false" outlineLevel="0" collapsed="false">
      <c r="A678" s="6" t="s">
        <v>9608</v>
      </c>
      <c r="B678" s="6" t="s">
        <v>2750</v>
      </c>
      <c r="C678" s="6" t="n">
        <v>1</v>
      </c>
      <c r="E678" s="9" t="n">
        <f aca="false">INDEX(Tickets!$O$2:$O$3818,MATCH(B678,Tickets!$A$2:$A$3818,0))</f>
        <v>1</v>
      </c>
      <c r="F678" s="9" t="n">
        <f aca="false">C678*E678</f>
        <v>1</v>
      </c>
      <c r="G678" s="9" t="n">
        <f aca="false">IF(AND(C678=1,ISNUMBER(D678)),1,0)*E678</f>
        <v>0</v>
      </c>
      <c r="H678" s="9" t="n">
        <f aca="false">IF(AND(G678=1,D678&gt;=Scenario!$B$24),1,0)</f>
        <v>0</v>
      </c>
    </row>
    <row r="679" customFormat="false" ht="15" hidden="false" customHeight="false" outlineLevel="0" collapsed="false">
      <c r="A679" s="6" t="s">
        <v>9609</v>
      </c>
      <c r="B679" s="6" t="s">
        <v>2752</v>
      </c>
      <c r="C679" s="6" t="n">
        <v>1</v>
      </c>
      <c r="D679" s="6" t="n">
        <v>5</v>
      </c>
      <c r="E679" s="9" t="n">
        <f aca="false">INDEX(Tickets!$O$2:$O$3818,MATCH(B679,Tickets!$A$2:$A$3818,0))</f>
        <v>1</v>
      </c>
      <c r="F679" s="9" t="n">
        <f aca="false">C679*E679</f>
        <v>1</v>
      </c>
      <c r="G679" s="9" t="n">
        <f aca="false">IF(AND(C679=1,ISNUMBER(D679)),1,0)*E679</f>
        <v>1</v>
      </c>
      <c r="H679" s="9" t="n">
        <f aca="false">IF(AND(G679=1,D679&gt;=Scenario!$B$24),1,0)</f>
        <v>1</v>
      </c>
    </row>
    <row r="680" customFormat="false" ht="15" hidden="false" customHeight="false" outlineLevel="0" collapsed="false">
      <c r="A680" s="6" t="s">
        <v>9610</v>
      </c>
      <c r="B680" s="6" t="s">
        <v>2756</v>
      </c>
      <c r="C680" s="6" t="n">
        <v>1</v>
      </c>
      <c r="D680" s="6" t="n">
        <v>5</v>
      </c>
      <c r="E680" s="9" t="n">
        <f aca="false">INDEX(Tickets!$O$2:$O$3818,MATCH(B680,Tickets!$A$2:$A$3818,0))</f>
        <v>1</v>
      </c>
      <c r="F680" s="9" t="n">
        <f aca="false">C680*E680</f>
        <v>1</v>
      </c>
      <c r="G680" s="9" t="n">
        <f aca="false">IF(AND(C680=1,ISNUMBER(D680)),1,0)*E680</f>
        <v>1</v>
      </c>
      <c r="H680" s="9" t="n">
        <f aca="false">IF(AND(G680=1,D680&gt;=Scenario!$B$24),1,0)</f>
        <v>1</v>
      </c>
    </row>
    <row r="681" customFormat="false" ht="15" hidden="false" customHeight="false" outlineLevel="0" collapsed="false">
      <c r="A681" s="6" t="s">
        <v>9611</v>
      </c>
      <c r="B681" s="6" t="s">
        <v>2758</v>
      </c>
      <c r="C681" s="6" t="n">
        <v>1</v>
      </c>
      <c r="E681" s="9" t="n">
        <f aca="false">INDEX(Tickets!$O$2:$O$3818,MATCH(B681,Tickets!$A$2:$A$3818,0))</f>
        <v>1</v>
      </c>
      <c r="F681" s="9" t="n">
        <f aca="false">C681*E681</f>
        <v>1</v>
      </c>
      <c r="G681" s="9" t="n">
        <f aca="false">IF(AND(C681=1,ISNUMBER(D681)),1,0)*E681</f>
        <v>0</v>
      </c>
      <c r="H681" s="9" t="n">
        <f aca="false">IF(AND(G681=1,D681&gt;=Scenario!$B$24),1,0)</f>
        <v>0</v>
      </c>
    </row>
    <row r="682" customFormat="false" ht="15" hidden="false" customHeight="false" outlineLevel="0" collapsed="false">
      <c r="A682" s="6" t="s">
        <v>9612</v>
      </c>
      <c r="B682" s="6" t="s">
        <v>2766</v>
      </c>
      <c r="C682" s="6" t="n">
        <v>1</v>
      </c>
      <c r="D682" s="6" t="n">
        <v>5</v>
      </c>
      <c r="E682" s="9" t="n">
        <f aca="false">INDEX(Tickets!$O$2:$O$3818,MATCH(B682,Tickets!$A$2:$A$3818,0))</f>
        <v>1</v>
      </c>
      <c r="F682" s="9" t="n">
        <f aca="false">C682*E682</f>
        <v>1</v>
      </c>
      <c r="G682" s="9" t="n">
        <f aca="false">IF(AND(C682=1,ISNUMBER(D682)),1,0)*E682</f>
        <v>1</v>
      </c>
      <c r="H682" s="9" t="n">
        <f aca="false">IF(AND(G682=1,D682&gt;=Scenario!$B$24),1,0)</f>
        <v>1</v>
      </c>
    </row>
    <row r="683" customFormat="false" ht="15" hidden="false" customHeight="false" outlineLevel="0" collapsed="false">
      <c r="A683" s="6" t="s">
        <v>9613</v>
      </c>
      <c r="B683" s="6" t="s">
        <v>2772</v>
      </c>
      <c r="C683" s="6" t="n">
        <v>1</v>
      </c>
      <c r="E683" s="9" t="n">
        <f aca="false">INDEX(Tickets!$O$2:$O$3818,MATCH(B683,Tickets!$A$2:$A$3818,0))</f>
        <v>1</v>
      </c>
      <c r="F683" s="9" t="n">
        <f aca="false">C683*E683</f>
        <v>1</v>
      </c>
      <c r="G683" s="9" t="n">
        <f aca="false">IF(AND(C683=1,ISNUMBER(D683)),1,0)*E683</f>
        <v>0</v>
      </c>
      <c r="H683" s="9" t="n">
        <f aca="false">IF(AND(G683=1,D683&gt;=Scenario!$B$24),1,0)</f>
        <v>0</v>
      </c>
    </row>
    <row r="684" customFormat="false" ht="15" hidden="false" customHeight="false" outlineLevel="0" collapsed="false">
      <c r="A684" s="6" t="s">
        <v>9614</v>
      </c>
      <c r="B684" s="6" t="s">
        <v>2774</v>
      </c>
      <c r="C684" s="6" t="n">
        <v>1</v>
      </c>
      <c r="D684" s="6" t="n">
        <v>5</v>
      </c>
      <c r="E684" s="9" t="n">
        <f aca="false">INDEX(Tickets!$O$2:$O$3818,MATCH(B684,Tickets!$A$2:$A$3818,0))</f>
        <v>1</v>
      </c>
      <c r="F684" s="9" t="n">
        <f aca="false">C684*E684</f>
        <v>1</v>
      </c>
      <c r="G684" s="9" t="n">
        <f aca="false">IF(AND(C684=1,ISNUMBER(D684)),1,0)*E684</f>
        <v>1</v>
      </c>
      <c r="H684" s="9" t="n">
        <f aca="false">IF(AND(G684=1,D684&gt;=Scenario!$B$24),1,0)</f>
        <v>1</v>
      </c>
    </row>
    <row r="685" customFormat="false" ht="15" hidden="false" customHeight="false" outlineLevel="0" collapsed="false">
      <c r="A685" s="6" t="s">
        <v>9615</v>
      </c>
      <c r="B685" s="6" t="s">
        <v>2776</v>
      </c>
      <c r="C685" s="6" t="n">
        <v>1</v>
      </c>
      <c r="D685" s="6" t="n">
        <v>4</v>
      </c>
      <c r="E685" s="9" t="n">
        <f aca="false">INDEX(Tickets!$O$2:$O$3818,MATCH(B685,Tickets!$A$2:$A$3818,0))</f>
        <v>1</v>
      </c>
      <c r="F685" s="9" t="n">
        <f aca="false">C685*E685</f>
        <v>1</v>
      </c>
      <c r="G685" s="9" t="n">
        <f aca="false">IF(AND(C685=1,ISNUMBER(D685)),1,0)*E685</f>
        <v>1</v>
      </c>
      <c r="H685" s="9" t="n">
        <f aca="false">IF(AND(G685=1,D685&gt;=Scenario!$B$24),1,0)</f>
        <v>1</v>
      </c>
    </row>
    <row r="686" customFormat="false" ht="15" hidden="false" customHeight="false" outlineLevel="0" collapsed="false">
      <c r="A686" s="6" t="s">
        <v>9616</v>
      </c>
      <c r="B686" s="6" t="s">
        <v>2782</v>
      </c>
      <c r="C686" s="6" t="n">
        <v>1</v>
      </c>
      <c r="D686" s="6" t="n">
        <v>4</v>
      </c>
      <c r="E686" s="9" t="n">
        <f aca="false">INDEX(Tickets!$O$2:$O$3818,MATCH(B686,Tickets!$A$2:$A$3818,0))</f>
        <v>1</v>
      </c>
      <c r="F686" s="9" t="n">
        <f aca="false">C686*E686</f>
        <v>1</v>
      </c>
      <c r="G686" s="9" t="n">
        <f aca="false">IF(AND(C686=1,ISNUMBER(D686)),1,0)*E686</f>
        <v>1</v>
      </c>
      <c r="H686" s="9" t="n">
        <f aca="false">IF(AND(G686=1,D686&gt;=Scenario!$B$24),1,0)</f>
        <v>1</v>
      </c>
    </row>
    <row r="687" customFormat="false" ht="15" hidden="false" customHeight="false" outlineLevel="0" collapsed="false">
      <c r="A687" s="6" t="s">
        <v>9617</v>
      </c>
      <c r="B687" s="6" t="s">
        <v>2784</v>
      </c>
      <c r="C687" s="6" t="n">
        <v>1</v>
      </c>
      <c r="D687" s="6" t="n">
        <v>5</v>
      </c>
      <c r="E687" s="9" t="n">
        <f aca="false">INDEX(Tickets!$O$2:$O$3818,MATCH(B687,Tickets!$A$2:$A$3818,0))</f>
        <v>1</v>
      </c>
      <c r="F687" s="9" t="n">
        <f aca="false">C687*E687</f>
        <v>1</v>
      </c>
      <c r="G687" s="9" t="n">
        <f aca="false">IF(AND(C687=1,ISNUMBER(D687)),1,0)*E687</f>
        <v>1</v>
      </c>
      <c r="H687" s="9" t="n">
        <f aca="false">IF(AND(G687=1,D687&gt;=Scenario!$B$24),1,0)</f>
        <v>1</v>
      </c>
    </row>
    <row r="688" customFormat="false" ht="15" hidden="false" customHeight="false" outlineLevel="0" collapsed="false">
      <c r="A688" s="6" t="s">
        <v>9618</v>
      </c>
      <c r="B688" s="6" t="s">
        <v>2788</v>
      </c>
      <c r="C688" s="6" t="n">
        <v>1</v>
      </c>
      <c r="D688" s="6" t="n">
        <v>5</v>
      </c>
      <c r="E688" s="9" t="n">
        <f aca="false">INDEX(Tickets!$O$2:$O$3818,MATCH(B688,Tickets!$A$2:$A$3818,0))</f>
        <v>1</v>
      </c>
      <c r="F688" s="9" t="n">
        <f aca="false">C688*E688</f>
        <v>1</v>
      </c>
      <c r="G688" s="9" t="n">
        <f aca="false">IF(AND(C688=1,ISNUMBER(D688)),1,0)*E688</f>
        <v>1</v>
      </c>
      <c r="H688" s="9" t="n">
        <f aca="false">IF(AND(G688=1,D688&gt;=Scenario!$B$24),1,0)</f>
        <v>1</v>
      </c>
    </row>
    <row r="689" customFormat="false" ht="15" hidden="false" customHeight="false" outlineLevel="0" collapsed="false">
      <c r="A689" s="6" t="s">
        <v>9619</v>
      </c>
      <c r="B689" s="6" t="s">
        <v>2790</v>
      </c>
      <c r="C689" s="6" t="n">
        <v>1</v>
      </c>
      <c r="E689" s="9" t="n">
        <f aca="false">INDEX(Tickets!$O$2:$O$3818,MATCH(B689,Tickets!$A$2:$A$3818,0))</f>
        <v>1</v>
      </c>
      <c r="F689" s="9" t="n">
        <f aca="false">C689*E689</f>
        <v>1</v>
      </c>
      <c r="G689" s="9" t="n">
        <f aca="false">IF(AND(C689=1,ISNUMBER(D689)),1,0)*E689</f>
        <v>0</v>
      </c>
      <c r="H689" s="9" t="n">
        <f aca="false">IF(AND(G689=1,D689&gt;=Scenario!$B$24),1,0)</f>
        <v>0</v>
      </c>
    </row>
    <row r="690" customFormat="false" ht="15" hidden="false" customHeight="false" outlineLevel="0" collapsed="false">
      <c r="A690" s="6" t="s">
        <v>9620</v>
      </c>
      <c r="B690" s="6" t="s">
        <v>2798</v>
      </c>
      <c r="C690" s="6" t="n">
        <v>1</v>
      </c>
      <c r="D690" s="6" t="n">
        <v>5</v>
      </c>
      <c r="E690" s="9" t="n">
        <f aca="false">INDEX(Tickets!$O$2:$O$3818,MATCH(B690,Tickets!$A$2:$A$3818,0))</f>
        <v>1</v>
      </c>
      <c r="F690" s="9" t="n">
        <f aca="false">C690*E690</f>
        <v>1</v>
      </c>
      <c r="G690" s="9" t="n">
        <f aca="false">IF(AND(C690=1,ISNUMBER(D690)),1,0)*E690</f>
        <v>1</v>
      </c>
      <c r="H690" s="9" t="n">
        <f aca="false">IF(AND(G690=1,D690&gt;=Scenario!$B$24),1,0)</f>
        <v>1</v>
      </c>
    </row>
    <row r="691" customFormat="false" ht="15" hidden="false" customHeight="false" outlineLevel="0" collapsed="false">
      <c r="A691" s="6" t="s">
        <v>9621</v>
      </c>
      <c r="B691" s="6" t="s">
        <v>2800</v>
      </c>
      <c r="C691" s="6" t="n">
        <v>1</v>
      </c>
      <c r="D691" s="6" t="n">
        <v>4</v>
      </c>
      <c r="E691" s="9" t="n">
        <f aca="false">INDEX(Tickets!$O$2:$O$3818,MATCH(B691,Tickets!$A$2:$A$3818,0))</f>
        <v>1</v>
      </c>
      <c r="F691" s="9" t="n">
        <f aca="false">C691*E691</f>
        <v>1</v>
      </c>
      <c r="G691" s="9" t="n">
        <f aca="false">IF(AND(C691=1,ISNUMBER(D691)),1,0)*E691</f>
        <v>1</v>
      </c>
      <c r="H691" s="9" t="n">
        <f aca="false">IF(AND(G691=1,D691&gt;=Scenario!$B$24),1,0)</f>
        <v>1</v>
      </c>
    </row>
    <row r="692" customFormat="false" ht="15" hidden="false" customHeight="false" outlineLevel="0" collapsed="false">
      <c r="A692" s="6" t="s">
        <v>9622</v>
      </c>
      <c r="B692" s="6" t="s">
        <v>2802</v>
      </c>
      <c r="C692" s="6" t="n">
        <v>1</v>
      </c>
      <c r="E692" s="9" t="n">
        <f aca="false">INDEX(Tickets!$O$2:$O$3818,MATCH(B692,Tickets!$A$2:$A$3818,0))</f>
        <v>1</v>
      </c>
      <c r="F692" s="9" t="n">
        <f aca="false">C692*E692</f>
        <v>1</v>
      </c>
      <c r="G692" s="9" t="n">
        <f aca="false">IF(AND(C692=1,ISNUMBER(D692)),1,0)*E692</f>
        <v>0</v>
      </c>
      <c r="H692" s="9" t="n">
        <f aca="false">IF(AND(G692=1,D692&gt;=Scenario!$B$24),1,0)</f>
        <v>0</v>
      </c>
    </row>
    <row r="693" customFormat="false" ht="15" hidden="false" customHeight="false" outlineLevel="0" collapsed="false">
      <c r="A693" s="6" t="s">
        <v>9623</v>
      </c>
      <c r="B693" s="6" t="s">
        <v>2804</v>
      </c>
      <c r="C693" s="6" t="n">
        <v>1</v>
      </c>
      <c r="D693" s="6" t="n">
        <v>5</v>
      </c>
      <c r="E693" s="9" t="n">
        <f aca="false">INDEX(Tickets!$O$2:$O$3818,MATCH(B693,Tickets!$A$2:$A$3818,0))</f>
        <v>1</v>
      </c>
      <c r="F693" s="9" t="n">
        <f aca="false">C693*E693</f>
        <v>1</v>
      </c>
      <c r="G693" s="9" t="n">
        <f aca="false">IF(AND(C693=1,ISNUMBER(D693)),1,0)*E693</f>
        <v>1</v>
      </c>
      <c r="H693" s="9" t="n">
        <f aca="false">IF(AND(G693=1,D693&gt;=Scenario!$B$24),1,0)</f>
        <v>1</v>
      </c>
    </row>
    <row r="694" customFormat="false" ht="15" hidden="false" customHeight="false" outlineLevel="0" collapsed="false">
      <c r="A694" s="6" t="s">
        <v>9624</v>
      </c>
      <c r="B694" s="6" t="s">
        <v>2806</v>
      </c>
      <c r="C694" s="6" t="n">
        <v>1</v>
      </c>
      <c r="D694" s="6" t="n">
        <v>4</v>
      </c>
      <c r="E694" s="9" t="n">
        <f aca="false">INDEX(Tickets!$O$2:$O$3818,MATCH(B694,Tickets!$A$2:$A$3818,0))</f>
        <v>1</v>
      </c>
      <c r="F694" s="9" t="n">
        <f aca="false">C694*E694</f>
        <v>1</v>
      </c>
      <c r="G694" s="9" t="n">
        <f aca="false">IF(AND(C694=1,ISNUMBER(D694)),1,0)*E694</f>
        <v>1</v>
      </c>
      <c r="H694" s="9" t="n">
        <f aca="false">IF(AND(G694=1,D694&gt;=Scenario!$B$24),1,0)</f>
        <v>1</v>
      </c>
    </row>
    <row r="695" customFormat="false" ht="15" hidden="false" customHeight="false" outlineLevel="0" collapsed="false">
      <c r="A695" s="6" t="s">
        <v>9625</v>
      </c>
      <c r="B695" s="6" t="s">
        <v>2812</v>
      </c>
      <c r="C695" s="6" t="n">
        <v>1</v>
      </c>
      <c r="E695" s="9" t="n">
        <f aca="false">INDEX(Tickets!$O$2:$O$3818,MATCH(B695,Tickets!$A$2:$A$3818,0))</f>
        <v>1</v>
      </c>
      <c r="F695" s="9" t="n">
        <f aca="false">C695*E695</f>
        <v>1</v>
      </c>
      <c r="G695" s="9" t="n">
        <f aca="false">IF(AND(C695=1,ISNUMBER(D695)),1,0)*E695</f>
        <v>0</v>
      </c>
      <c r="H695" s="9" t="n">
        <f aca="false">IF(AND(G695=1,D695&gt;=Scenario!$B$24),1,0)</f>
        <v>0</v>
      </c>
    </row>
    <row r="696" customFormat="false" ht="15" hidden="false" customHeight="false" outlineLevel="0" collapsed="false">
      <c r="A696" s="6" t="s">
        <v>9626</v>
      </c>
      <c r="B696" s="6" t="s">
        <v>2818</v>
      </c>
      <c r="C696" s="6" t="n">
        <v>1</v>
      </c>
      <c r="E696" s="9" t="n">
        <f aca="false">INDEX(Tickets!$O$2:$O$3818,MATCH(B696,Tickets!$A$2:$A$3818,0))</f>
        <v>1</v>
      </c>
      <c r="F696" s="9" t="n">
        <f aca="false">C696*E696</f>
        <v>1</v>
      </c>
      <c r="G696" s="9" t="n">
        <f aca="false">IF(AND(C696=1,ISNUMBER(D696)),1,0)*E696</f>
        <v>0</v>
      </c>
      <c r="H696" s="9" t="n">
        <f aca="false">IF(AND(G696=1,D696&gt;=Scenario!$B$24),1,0)</f>
        <v>0</v>
      </c>
    </row>
    <row r="697" customFormat="false" ht="15" hidden="false" customHeight="false" outlineLevel="0" collapsed="false">
      <c r="A697" s="6" t="s">
        <v>9627</v>
      </c>
      <c r="B697" s="6" t="s">
        <v>2820</v>
      </c>
      <c r="C697" s="6" t="n">
        <v>1</v>
      </c>
      <c r="E697" s="9" t="n">
        <f aca="false">INDEX(Tickets!$O$2:$O$3818,MATCH(B697,Tickets!$A$2:$A$3818,0))</f>
        <v>1</v>
      </c>
      <c r="F697" s="9" t="n">
        <f aca="false">C697*E697</f>
        <v>1</v>
      </c>
      <c r="G697" s="9" t="n">
        <f aca="false">IF(AND(C697=1,ISNUMBER(D697)),1,0)*E697</f>
        <v>0</v>
      </c>
      <c r="H697" s="9" t="n">
        <f aca="false">IF(AND(G697=1,D697&gt;=Scenario!$B$24),1,0)</f>
        <v>0</v>
      </c>
    </row>
    <row r="698" customFormat="false" ht="15" hidden="false" customHeight="false" outlineLevel="0" collapsed="false">
      <c r="A698" s="6" t="s">
        <v>9628</v>
      </c>
      <c r="B698" s="6" t="s">
        <v>2834</v>
      </c>
      <c r="C698" s="6" t="n">
        <v>1</v>
      </c>
      <c r="E698" s="9" t="n">
        <f aca="false">INDEX(Tickets!$O$2:$O$3818,MATCH(B698,Tickets!$A$2:$A$3818,0))</f>
        <v>1</v>
      </c>
      <c r="F698" s="9" t="n">
        <f aca="false">C698*E698</f>
        <v>1</v>
      </c>
      <c r="G698" s="9" t="n">
        <f aca="false">IF(AND(C698=1,ISNUMBER(D698)),1,0)*E698</f>
        <v>0</v>
      </c>
      <c r="H698" s="9" t="n">
        <f aca="false">IF(AND(G698=1,D698&gt;=Scenario!$B$24),1,0)</f>
        <v>0</v>
      </c>
    </row>
    <row r="699" customFormat="false" ht="15" hidden="false" customHeight="false" outlineLevel="0" collapsed="false">
      <c r="A699" s="6" t="s">
        <v>9629</v>
      </c>
      <c r="B699" s="6" t="s">
        <v>2836</v>
      </c>
      <c r="C699" s="6" t="n">
        <v>1</v>
      </c>
      <c r="E699" s="9" t="n">
        <f aca="false">INDEX(Tickets!$O$2:$O$3818,MATCH(B699,Tickets!$A$2:$A$3818,0))</f>
        <v>1</v>
      </c>
      <c r="F699" s="9" t="n">
        <f aca="false">C699*E699</f>
        <v>1</v>
      </c>
      <c r="G699" s="9" t="n">
        <f aca="false">IF(AND(C699=1,ISNUMBER(D699)),1,0)*E699</f>
        <v>0</v>
      </c>
      <c r="H699" s="9" t="n">
        <f aca="false">IF(AND(G699=1,D699&gt;=Scenario!$B$24),1,0)</f>
        <v>0</v>
      </c>
    </row>
    <row r="700" customFormat="false" ht="15" hidden="false" customHeight="false" outlineLevel="0" collapsed="false">
      <c r="A700" s="6" t="s">
        <v>9630</v>
      </c>
      <c r="B700" s="6" t="s">
        <v>2838</v>
      </c>
      <c r="C700" s="6" t="n">
        <v>1</v>
      </c>
      <c r="E700" s="9" t="n">
        <f aca="false">INDEX(Tickets!$O$2:$O$3818,MATCH(B700,Tickets!$A$2:$A$3818,0))</f>
        <v>1</v>
      </c>
      <c r="F700" s="9" t="n">
        <f aca="false">C700*E700</f>
        <v>1</v>
      </c>
      <c r="G700" s="9" t="n">
        <f aca="false">IF(AND(C700=1,ISNUMBER(D700)),1,0)*E700</f>
        <v>0</v>
      </c>
      <c r="H700" s="9" t="n">
        <f aca="false">IF(AND(G700=1,D700&gt;=Scenario!$B$24),1,0)</f>
        <v>0</v>
      </c>
    </row>
    <row r="701" customFormat="false" ht="15" hidden="false" customHeight="false" outlineLevel="0" collapsed="false">
      <c r="A701" s="6" t="s">
        <v>9631</v>
      </c>
      <c r="B701" s="6" t="s">
        <v>2840</v>
      </c>
      <c r="C701" s="6" t="n">
        <v>1</v>
      </c>
      <c r="E701" s="9" t="n">
        <f aca="false">INDEX(Tickets!$O$2:$O$3818,MATCH(B701,Tickets!$A$2:$A$3818,0))</f>
        <v>1</v>
      </c>
      <c r="F701" s="9" t="n">
        <f aca="false">C701*E701</f>
        <v>1</v>
      </c>
      <c r="G701" s="9" t="n">
        <f aca="false">IF(AND(C701=1,ISNUMBER(D701)),1,0)*E701</f>
        <v>0</v>
      </c>
      <c r="H701" s="9" t="n">
        <f aca="false">IF(AND(G701=1,D701&gt;=Scenario!$B$24),1,0)</f>
        <v>0</v>
      </c>
    </row>
    <row r="702" customFormat="false" ht="15" hidden="false" customHeight="false" outlineLevel="0" collapsed="false">
      <c r="A702" s="6" t="s">
        <v>9632</v>
      </c>
      <c r="B702" s="6" t="s">
        <v>2842</v>
      </c>
      <c r="C702" s="6" t="n">
        <v>1</v>
      </c>
      <c r="D702" s="6" t="n">
        <v>4</v>
      </c>
      <c r="E702" s="9" t="n">
        <f aca="false">INDEX(Tickets!$O$2:$O$3818,MATCH(B702,Tickets!$A$2:$A$3818,0))</f>
        <v>1</v>
      </c>
      <c r="F702" s="9" t="n">
        <f aca="false">C702*E702</f>
        <v>1</v>
      </c>
      <c r="G702" s="9" t="n">
        <f aca="false">IF(AND(C702=1,ISNUMBER(D702)),1,0)*E702</f>
        <v>1</v>
      </c>
      <c r="H702" s="9" t="n">
        <f aca="false">IF(AND(G702=1,D702&gt;=Scenario!$B$24),1,0)</f>
        <v>1</v>
      </c>
    </row>
    <row r="703" customFormat="false" ht="15" hidden="false" customHeight="false" outlineLevel="0" collapsed="false">
      <c r="A703" s="6" t="s">
        <v>9633</v>
      </c>
      <c r="B703" s="6" t="s">
        <v>2844</v>
      </c>
      <c r="C703" s="6" t="n">
        <v>1</v>
      </c>
      <c r="D703" s="6" t="n">
        <v>4</v>
      </c>
      <c r="E703" s="9" t="n">
        <f aca="false">INDEX(Tickets!$O$2:$O$3818,MATCH(B703,Tickets!$A$2:$A$3818,0))</f>
        <v>1</v>
      </c>
      <c r="F703" s="9" t="n">
        <f aca="false">C703*E703</f>
        <v>1</v>
      </c>
      <c r="G703" s="9" t="n">
        <f aca="false">IF(AND(C703=1,ISNUMBER(D703)),1,0)*E703</f>
        <v>1</v>
      </c>
      <c r="H703" s="9" t="n">
        <f aca="false">IF(AND(G703=1,D703&gt;=Scenario!$B$24),1,0)</f>
        <v>1</v>
      </c>
    </row>
    <row r="704" customFormat="false" ht="15" hidden="false" customHeight="false" outlineLevel="0" collapsed="false">
      <c r="A704" s="6" t="s">
        <v>9634</v>
      </c>
      <c r="B704" s="6" t="s">
        <v>2846</v>
      </c>
      <c r="C704" s="6" t="n">
        <v>1</v>
      </c>
      <c r="E704" s="9" t="n">
        <f aca="false">INDEX(Tickets!$O$2:$O$3818,MATCH(B704,Tickets!$A$2:$A$3818,0))</f>
        <v>1</v>
      </c>
      <c r="F704" s="9" t="n">
        <f aca="false">C704*E704</f>
        <v>1</v>
      </c>
      <c r="G704" s="9" t="n">
        <f aca="false">IF(AND(C704=1,ISNUMBER(D704)),1,0)*E704</f>
        <v>0</v>
      </c>
      <c r="H704" s="9" t="n">
        <f aca="false">IF(AND(G704=1,D704&gt;=Scenario!$B$24),1,0)</f>
        <v>0</v>
      </c>
    </row>
    <row r="705" customFormat="false" ht="15" hidden="false" customHeight="false" outlineLevel="0" collapsed="false">
      <c r="A705" s="6" t="s">
        <v>9635</v>
      </c>
      <c r="B705" s="6" t="s">
        <v>2854</v>
      </c>
      <c r="C705" s="6" t="n">
        <v>1</v>
      </c>
      <c r="E705" s="9" t="n">
        <f aca="false">INDEX(Tickets!$O$2:$O$3818,MATCH(B705,Tickets!$A$2:$A$3818,0))</f>
        <v>1</v>
      </c>
      <c r="F705" s="9" t="n">
        <f aca="false">C705*E705</f>
        <v>1</v>
      </c>
      <c r="G705" s="9" t="n">
        <f aca="false">IF(AND(C705=1,ISNUMBER(D705)),1,0)*E705</f>
        <v>0</v>
      </c>
      <c r="H705" s="9" t="n">
        <f aca="false">IF(AND(G705=1,D705&gt;=Scenario!$B$24),1,0)</f>
        <v>0</v>
      </c>
    </row>
    <row r="706" customFormat="false" ht="15" hidden="false" customHeight="false" outlineLevel="0" collapsed="false">
      <c r="A706" s="6" t="s">
        <v>9636</v>
      </c>
      <c r="B706" s="6" t="s">
        <v>2856</v>
      </c>
      <c r="C706" s="6" t="n">
        <v>1</v>
      </c>
      <c r="E706" s="9" t="n">
        <f aca="false">INDEX(Tickets!$O$2:$O$3818,MATCH(B706,Tickets!$A$2:$A$3818,0))</f>
        <v>1</v>
      </c>
      <c r="F706" s="9" t="n">
        <f aca="false">C706*E706</f>
        <v>1</v>
      </c>
      <c r="G706" s="9" t="n">
        <f aca="false">IF(AND(C706=1,ISNUMBER(D706)),1,0)*E706</f>
        <v>0</v>
      </c>
      <c r="H706" s="9" t="n">
        <f aca="false">IF(AND(G706=1,D706&gt;=Scenario!$B$24),1,0)</f>
        <v>0</v>
      </c>
    </row>
    <row r="707" customFormat="false" ht="15" hidden="false" customHeight="false" outlineLevel="0" collapsed="false">
      <c r="A707" s="6" t="s">
        <v>9637</v>
      </c>
      <c r="B707" s="6" t="s">
        <v>2862</v>
      </c>
      <c r="C707" s="6" t="n">
        <v>1</v>
      </c>
      <c r="E707" s="9" t="n">
        <f aca="false">INDEX(Tickets!$O$2:$O$3818,MATCH(B707,Tickets!$A$2:$A$3818,0))</f>
        <v>1</v>
      </c>
      <c r="F707" s="9" t="n">
        <f aca="false">C707*E707</f>
        <v>1</v>
      </c>
      <c r="G707" s="9" t="n">
        <f aca="false">IF(AND(C707=1,ISNUMBER(D707)),1,0)*E707</f>
        <v>0</v>
      </c>
      <c r="H707" s="9" t="n">
        <f aca="false">IF(AND(G707=1,D707&gt;=Scenario!$B$24),1,0)</f>
        <v>0</v>
      </c>
    </row>
    <row r="708" customFormat="false" ht="15" hidden="false" customHeight="false" outlineLevel="0" collapsed="false">
      <c r="A708" s="6" t="s">
        <v>9638</v>
      </c>
      <c r="B708" s="6" t="s">
        <v>2864</v>
      </c>
      <c r="C708" s="6" t="n">
        <v>1</v>
      </c>
      <c r="E708" s="9" t="n">
        <f aca="false">INDEX(Tickets!$O$2:$O$3818,MATCH(B708,Tickets!$A$2:$A$3818,0))</f>
        <v>1</v>
      </c>
      <c r="F708" s="9" t="n">
        <f aca="false">C708*E708</f>
        <v>1</v>
      </c>
      <c r="G708" s="9" t="n">
        <f aca="false">IF(AND(C708=1,ISNUMBER(D708)),1,0)*E708</f>
        <v>0</v>
      </c>
      <c r="H708" s="9" t="n">
        <f aca="false">IF(AND(G708=1,D708&gt;=Scenario!$B$24),1,0)</f>
        <v>0</v>
      </c>
    </row>
    <row r="709" customFormat="false" ht="15" hidden="false" customHeight="false" outlineLevel="0" collapsed="false">
      <c r="A709" s="6" t="s">
        <v>9639</v>
      </c>
      <c r="B709" s="6" t="s">
        <v>2868</v>
      </c>
      <c r="C709" s="6" t="n">
        <v>1</v>
      </c>
      <c r="E709" s="9" t="n">
        <f aca="false">INDEX(Tickets!$O$2:$O$3818,MATCH(B709,Tickets!$A$2:$A$3818,0))</f>
        <v>1</v>
      </c>
      <c r="F709" s="9" t="n">
        <f aca="false">C709*E709</f>
        <v>1</v>
      </c>
      <c r="G709" s="9" t="n">
        <f aca="false">IF(AND(C709=1,ISNUMBER(D709)),1,0)*E709</f>
        <v>0</v>
      </c>
      <c r="H709" s="9" t="n">
        <f aca="false">IF(AND(G709=1,D709&gt;=Scenario!$B$24),1,0)</f>
        <v>0</v>
      </c>
    </row>
    <row r="710" customFormat="false" ht="15" hidden="false" customHeight="false" outlineLevel="0" collapsed="false">
      <c r="A710" s="6" t="s">
        <v>9640</v>
      </c>
      <c r="B710" s="6" t="s">
        <v>2870</v>
      </c>
      <c r="C710" s="6" t="n">
        <v>1</v>
      </c>
      <c r="E710" s="9" t="n">
        <f aca="false">INDEX(Tickets!$O$2:$O$3818,MATCH(B710,Tickets!$A$2:$A$3818,0))</f>
        <v>1</v>
      </c>
      <c r="F710" s="9" t="n">
        <f aca="false">C710*E710</f>
        <v>1</v>
      </c>
      <c r="G710" s="9" t="n">
        <f aca="false">IF(AND(C710=1,ISNUMBER(D710)),1,0)*E710</f>
        <v>0</v>
      </c>
      <c r="H710" s="9" t="n">
        <f aca="false">IF(AND(G710=1,D710&gt;=Scenario!$B$24),1,0)</f>
        <v>0</v>
      </c>
    </row>
    <row r="711" customFormat="false" ht="15" hidden="false" customHeight="false" outlineLevel="0" collapsed="false">
      <c r="A711" s="6" t="s">
        <v>9641</v>
      </c>
      <c r="B711" s="6" t="s">
        <v>2872</v>
      </c>
      <c r="C711" s="6" t="n">
        <v>1</v>
      </c>
      <c r="E711" s="9" t="n">
        <f aca="false">INDEX(Tickets!$O$2:$O$3818,MATCH(B711,Tickets!$A$2:$A$3818,0))</f>
        <v>1</v>
      </c>
      <c r="F711" s="9" t="n">
        <f aca="false">C711*E711</f>
        <v>1</v>
      </c>
      <c r="G711" s="9" t="n">
        <f aca="false">IF(AND(C711=1,ISNUMBER(D711)),1,0)*E711</f>
        <v>0</v>
      </c>
      <c r="H711" s="9" t="n">
        <f aca="false">IF(AND(G711=1,D711&gt;=Scenario!$B$24),1,0)</f>
        <v>0</v>
      </c>
    </row>
    <row r="712" customFormat="false" ht="15" hidden="false" customHeight="false" outlineLevel="0" collapsed="false">
      <c r="A712" s="6" t="s">
        <v>9642</v>
      </c>
      <c r="B712" s="6" t="s">
        <v>2874</v>
      </c>
      <c r="C712" s="6" t="n">
        <v>1</v>
      </c>
      <c r="E712" s="9" t="n">
        <f aca="false">INDEX(Tickets!$O$2:$O$3818,MATCH(B712,Tickets!$A$2:$A$3818,0))</f>
        <v>1</v>
      </c>
      <c r="F712" s="9" t="n">
        <f aca="false">C712*E712</f>
        <v>1</v>
      </c>
      <c r="G712" s="9" t="n">
        <f aca="false">IF(AND(C712=1,ISNUMBER(D712)),1,0)*E712</f>
        <v>0</v>
      </c>
      <c r="H712" s="9" t="n">
        <f aca="false">IF(AND(G712=1,D712&gt;=Scenario!$B$24),1,0)</f>
        <v>0</v>
      </c>
    </row>
    <row r="713" customFormat="false" ht="15" hidden="false" customHeight="false" outlineLevel="0" collapsed="false">
      <c r="A713" s="6" t="s">
        <v>9643</v>
      </c>
      <c r="B713" s="6" t="s">
        <v>2880</v>
      </c>
      <c r="C713" s="6" t="n">
        <v>1</v>
      </c>
      <c r="D713" s="6" t="n">
        <v>5</v>
      </c>
      <c r="E713" s="9" t="n">
        <f aca="false">INDEX(Tickets!$O$2:$O$3818,MATCH(B713,Tickets!$A$2:$A$3818,0))</f>
        <v>1</v>
      </c>
      <c r="F713" s="9" t="n">
        <f aca="false">C713*E713</f>
        <v>1</v>
      </c>
      <c r="G713" s="9" t="n">
        <f aca="false">IF(AND(C713=1,ISNUMBER(D713)),1,0)*E713</f>
        <v>1</v>
      </c>
      <c r="H713" s="9" t="n">
        <f aca="false">IF(AND(G713=1,D713&gt;=Scenario!$B$24),1,0)</f>
        <v>1</v>
      </c>
    </row>
    <row r="714" customFormat="false" ht="15" hidden="false" customHeight="false" outlineLevel="0" collapsed="false">
      <c r="A714" s="6" t="s">
        <v>9644</v>
      </c>
      <c r="B714" s="6" t="s">
        <v>2882</v>
      </c>
      <c r="C714" s="6" t="n">
        <v>1</v>
      </c>
      <c r="E714" s="9" t="n">
        <f aca="false">INDEX(Tickets!$O$2:$O$3818,MATCH(B714,Tickets!$A$2:$A$3818,0))</f>
        <v>1</v>
      </c>
      <c r="F714" s="9" t="n">
        <f aca="false">C714*E714</f>
        <v>1</v>
      </c>
      <c r="G714" s="9" t="n">
        <f aca="false">IF(AND(C714=1,ISNUMBER(D714)),1,0)*E714</f>
        <v>0</v>
      </c>
      <c r="H714" s="9" t="n">
        <f aca="false">IF(AND(G714=1,D714&gt;=Scenario!$B$24),1,0)</f>
        <v>0</v>
      </c>
    </row>
    <row r="715" customFormat="false" ht="15" hidden="false" customHeight="false" outlineLevel="0" collapsed="false">
      <c r="A715" s="6" t="s">
        <v>9645</v>
      </c>
      <c r="B715" s="6" t="s">
        <v>2884</v>
      </c>
      <c r="C715" s="6" t="n">
        <v>1</v>
      </c>
      <c r="E715" s="9" t="n">
        <f aca="false">INDEX(Tickets!$O$2:$O$3818,MATCH(B715,Tickets!$A$2:$A$3818,0))</f>
        <v>1</v>
      </c>
      <c r="F715" s="9" t="n">
        <f aca="false">C715*E715</f>
        <v>1</v>
      </c>
      <c r="G715" s="9" t="n">
        <f aca="false">IF(AND(C715=1,ISNUMBER(D715)),1,0)*E715</f>
        <v>0</v>
      </c>
      <c r="H715" s="9" t="n">
        <f aca="false">IF(AND(G715=1,D715&gt;=Scenario!$B$24),1,0)</f>
        <v>0</v>
      </c>
    </row>
    <row r="716" customFormat="false" ht="15" hidden="false" customHeight="false" outlineLevel="0" collapsed="false">
      <c r="A716" s="6" t="s">
        <v>9646</v>
      </c>
      <c r="B716" s="6" t="s">
        <v>2886</v>
      </c>
      <c r="C716" s="6" t="n">
        <v>1</v>
      </c>
      <c r="E716" s="9" t="n">
        <f aca="false">INDEX(Tickets!$O$2:$O$3818,MATCH(B716,Tickets!$A$2:$A$3818,0))</f>
        <v>1</v>
      </c>
      <c r="F716" s="9" t="n">
        <f aca="false">C716*E716</f>
        <v>1</v>
      </c>
      <c r="G716" s="9" t="n">
        <f aca="false">IF(AND(C716=1,ISNUMBER(D716)),1,0)*E716</f>
        <v>0</v>
      </c>
      <c r="H716" s="9" t="n">
        <f aca="false">IF(AND(G716=1,D716&gt;=Scenario!$B$24),1,0)</f>
        <v>0</v>
      </c>
    </row>
    <row r="717" customFormat="false" ht="15" hidden="false" customHeight="false" outlineLevel="0" collapsed="false">
      <c r="A717" s="6" t="s">
        <v>9647</v>
      </c>
      <c r="B717" s="6" t="s">
        <v>2892</v>
      </c>
      <c r="C717" s="6" t="n">
        <v>1</v>
      </c>
      <c r="E717" s="9" t="n">
        <f aca="false">INDEX(Tickets!$O$2:$O$3818,MATCH(B717,Tickets!$A$2:$A$3818,0))</f>
        <v>1</v>
      </c>
      <c r="F717" s="9" t="n">
        <f aca="false">C717*E717</f>
        <v>1</v>
      </c>
      <c r="G717" s="9" t="n">
        <f aca="false">IF(AND(C717=1,ISNUMBER(D717)),1,0)*E717</f>
        <v>0</v>
      </c>
      <c r="H717" s="9" t="n">
        <f aca="false">IF(AND(G717=1,D717&gt;=Scenario!$B$24),1,0)</f>
        <v>0</v>
      </c>
    </row>
    <row r="718" customFormat="false" ht="15" hidden="false" customHeight="false" outlineLevel="0" collapsed="false">
      <c r="A718" s="6" t="s">
        <v>9648</v>
      </c>
      <c r="B718" s="6" t="s">
        <v>2896</v>
      </c>
      <c r="C718" s="6" t="n">
        <v>1</v>
      </c>
      <c r="E718" s="9" t="n">
        <f aca="false">INDEX(Tickets!$O$2:$O$3818,MATCH(B718,Tickets!$A$2:$A$3818,0))</f>
        <v>1</v>
      </c>
      <c r="F718" s="9" t="n">
        <f aca="false">C718*E718</f>
        <v>1</v>
      </c>
      <c r="G718" s="9" t="n">
        <f aca="false">IF(AND(C718=1,ISNUMBER(D718)),1,0)*E718</f>
        <v>0</v>
      </c>
      <c r="H718" s="9" t="n">
        <f aca="false">IF(AND(G718=1,D718&gt;=Scenario!$B$24),1,0)</f>
        <v>0</v>
      </c>
    </row>
    <row r="719" customFormat="false" ht="15" hidden="false" customHeight="false" outlineLevel="0" collapsed="false">
      <c r="A719" s="6" t="s">
        <v>9649</v>
      </c>
      <c r="B719" s="6" t="s">
        <v>2900</v>
      </c>
      <c r="C719" s="6" t="n">
        <v>1</v>
      </c>
      <c r="E719" s="9" t="n">
        <f aca="false">INDEX(Tickets!$O$2:$O$3818,MATCH(B719,Tickets!$A$2:$A$3818,0))</f>
        <v>1</v>
      </c>
      <c r="F719" s="9" t="n">
        <f aca="false">C719*E719</f>
        <v>1</v>
      </c>
      <c r="G719" s="9" t="n">
        <f aca="false">IF(AND(C719=1,ISNUMBER(D719)),1,0)*E719</f>
        <v>0</v>
      </c>
      <c r="H719" s="9" t="n">
        <f aca="false">IF(AND(G719=1,D719&gt;=Scenario!$B$24),1,0)</f>
        <v>0</v>
      </c>
    </row>
    <row r="720" customFormat="false" ht="15" hidden="false" customHeight="false" outlineLevel="0" collapsed="false">
      <c r="A720" s="6" t="s">
        <v>9650</v>
      </c>
      <c r="B720" s="6" t="s">
        <v>2902</v>
      </c>
      <c r="C720" s="6" t="n">
        <v>1</v>
      </c>
      <c r="D720" s="6" t="n">
        <v>4</v>
      </c>
      <c r="E720" s="9" t="n">
        <f aca="false">INDEX(Tickets!$O$2:$O$3818,MATCH(B720,Tickets!$A$2:$A$3818,0))</f>
        <v>1</v>
      </c>
      <c r="F720" s="9" t="n">
        <f aca="false">C720*E720</f>
        <v>1</v>
      </c>
      <c r="G720" s="9" t="n">
        <f aca="false">IF(AND(C720=1,ISNUMBER(D720)),1,0)*E720</f>
        <v>1</v>
      </c>
      <c r="H720" s="9" t="n">
        <f aca="false">IF(AND(G720=1,D720&gt;=Scenario!$B$24),1,0)</f>
        <v>1</v>
      </c>
    </row>
    <row r="721" customFormat="false" ht="15" hidden="false" customHeight="false" outlineLevel="0" collapsed="false">
      <c r="A721" s="6" t="s">
        <v>9651</v>
      </c>
      <c r="B721" s="6" t="s">
        <v>2906</v>
      </c>
      <c r="C721" s="6" t="n">
        <v>1</v>
      </c>
      <c r="E721" s="9" t="n">
        <f aca="false">INDEX(Tickets!$O$2:$O$3818,MATCH(B721,Tickets!$A$2:$A$3818,0))</f>
        <v>1</v>
      </c>
      <c r="F721" s="9" t="n">
        <f aca="false">C721*E721</f>
        <v>1</v>
      </c>
      <c r="G721" s="9" t="n">
        <f aca="false">IF(AND(C721=1,ISNUMBER(D721)),1,0)*E721</f>
        <v>0</v>
      </c>
      <c r="H721" s="9" t="n">
        <f aca="false">IF(AND(G721=1,D721&gt;=Scenario!$B$24),1,0)</f>
        <v>0</v>
      </c>
    </row>
    <row r="722" customFormat="false" ht="15" hidden="false" customHeight="false" outlineLevel="0" collapsed="false">
      <c r="A722" s="6" t="s">
        <v>9652</v>
      </c>
      <c r="B722" s="6" t="s">
        <v>2918</v>
      </c>
      <c r="C722" s="6" t="n">
        <v>1</v>
      </c>
      <c r="E722" s="9" t="n">
        <f aca="false">INDEX(Tickets!$O$2:$O$3818,MATCH(B722,Tickets!$A$2:$A$3818,0))</f>
        <v>1</v>
      </c>
      <c r="F722" s="9" t="n">
        <f aca="false">C722*E722</f>
        <v>1</v>
      </c>
      <c r="G722" s="9" t="n">
        <f aca="false">IF(AND(C722=1,ISNUMBER(D722)),1,0)*E722</f>
        <v>0</v>
      </c>
      <c r="H722" s="9" t="n">
        <f aca="false">IF(AND(G722=1,D722&gt;=Scenario!$B$24),1,0)</f>
        <v>0</v>
      </c>
    </row>
    <row r="723" customFormat="false" ht="15" hidden="false" customHeight="false" outlineLevel="0" collapsed="false">
      <c r="A723" s="6" t="s">
        <v>9653</v>
      </c>
      <c r="B723" s="6" t="s">
        <v>2920</v>
      </c>
      <c r="C723" s="6" t="n">
        <v>1</v>
      </c>
      <c r="E723" s="9" t="n">
        <f aca="false">INDEX(Tickets!$O$2:$O$3818,MATCH(B723,Tickets!$A$2:$A$3818,0))</f>
        <v>1</v>
      </c>
      <c r="F723" s="9" t="n">
        <f aca="false">C723*E723</f>
        <v>1</v>
      </c>
      <c r="G723" s="9" t="n">
        <f aca="false">IF(AND(C723=1,ISNUMBER(D723)),1,0)*E723</f>
        <v>0</v>
      </c>
      <c r="H723" s="9" t="n">
        <f aca="false">IF(AND(G723=1,D723&gt;=Scenario!$B$24),1,0)</f>
        <v>0</v>
      </c>
    </row>
    <row r="724" customFormat="false" ht="15" hidden="false" customHeight="false" outlineLevel="0" collapsed="false">
      <c r="A724" s="6" t="s">
        <v>9654</v>
      </c>
      <c r="B724" s="6" t="s">
        <v>2922</v>
      </c>
      <c r="C724" s="6" t="n">
        <v>1</v>
      </c>
      <c r="E724" s="9" t="n">
        <f aca="false">INDEX(Tickets!$O$2:$O$3818,MATCH(B724,Tickets!$A$2:$A$3818,0))</f>
        <v>1</v>
      </c>
      <c r="F724" s="9" t="n">
        <f aca="false">C724*E724</f>
        <v>1</v>
      </c>
      <c r="G724" s="9" t="n">
        <f aca="false">IF(AND(C724=1,ISNUMBER(D724)),1,0)*E724</f>
        <v>0</v>
      </c>
      <c r="H724" s="9" t="n">
        <f aca="false">IF(AND(G724=1,D724&gt;=Scenario!$B$24),1,0)</f>
        <v>0</v>
      </c>
    </row>
    <row r="725" customFormat="false" ht="15" hidden="false" customHeight="false" outlineLevel="0" collapsed="false">
      <c r="A725" s="6" t="s">
        <v>9655</v>
      </c>
      <c r="B725" s="6" t="s">
        <v>2926</v>
      </c>
      <c r="C725" s="6" t="n">
        <v>1</v>
      </c>
      <c r="D725" s="6" t="n">
        <v>5</v>
      </c>
      <c r="E725" s="9" t="n">
        <f aca="false">INDEX(Tickets!$O$2:$O$3818,MATCH(B725,Tickets!$A$2:$A$3818,0))</f>
        <v>1</v>
      </c>
      <c r="F725" s="9" t="n">
        <f aca="false">C725*E725</f>
        <v>1</v>
      </c>
      <c r="G725" s="9" t="n">
        <f aca="false">IF(AND(C725=1,ISNUMBER(D725)),1,0)*E725</f>
        <v>1</v>
      </c>
      <c r="H725" s="9" t="n">
        <f aca="false">IF(AND(G725=1,D725&gt;=Scenario!$B$24),1,0)</f>
        <v>1</v>
      </c>
    </row>
    <row r="726" customFormat="false" ht="15" hidden="false" customHeight="false" outlineLevel="0" collapsed="false">
      <c r="A726" s="6" t="s">
        <v>9656</v>
      </c>
      <c r="B726" s="6" t="s">
        <v>2930</v>
      </c>
      <c r="C726" s="6" t="n">
        <v>1</v>
      </c>
      <c r="D726" s="6" t="n">
        <v>4</v>
      </c>
      <c r="E726" s="9" t="n">
        <f aca="false">INDEX(Tickets!$O$2:$O$3818,MATCH(B726,Tickets!$A$2:$A$3818,0))</f>
        <v>1</v>
      </c>
      <c r="F726" s="9" t="n">
        <f aca="false">C726*E726</f>
        <v>1</v>
      </c>
      <c r="G726" s="9" t="n">
        <f aca="false">IF(AND(C726=1,ISNUMBER(D726)),1,0)*E726</f>
        <v>1</v>
      </c>
      <c r="H726" s="9" t="n">
        <f aca="false">IF(AND(G726=1,D726&gt;=Scenario!$B$24),1,0)</f>
        <v>1</v>
      </c>
    </row>
    <row r="727" customFormat="false" ht="15" hidden="false" customHeight="false" outlineLevel="0" collapsed="false">
      <c r="A727" s="6" t="s">
        <v>9657</v>
      </c>
      <c r="B727" s="6" t="s">
        <v>2934</v>
      </c>
      <c r="C727" s="6" t="n">
        <v>1</v>
      </c>
      <c r="D727" s="6" t="n">
        <v>5</v>
      </c>
      <c r="E727" s="9" t="n">
        <f aca="false">INDEX(Tickets!$O$2:$O$3818,MATCH(B727,Tickets!$A$2:$A$3818,0))</f>
        <v>1</v>
      </c>
      <c r="F727" s="9" t="n">
        <f aca="false">C727*E727</f>
        <v>1</v>
      </c>
      <c r="G727" s="9" t="n">
        <f aca="false">IF(AND(C727=1,ISNUMBER(D727)),1,0)*E727</f>
        <v>1</v>
      </c>
      <c r="H727" s="9" t="n">
        <f aca="false">IF(AND(G727=1,D727&gt;=Scenario!$B$24),1,0)</f>
        <v>1</v>
      </c>
    </row>
    <row r="728" customFormat="false" ht="15" hidden="false" customHeight="false" outlineLevel="0" collapsed="false">
      <c r="A728" s="6" t="s">
        <v>9658</v>
      </c>
      <c r="B728" s="6" t="s">
        <v>2936</v>
      </c>
      <c r="C728" s="6" t="n">
        <v>1</v>
      </c>
      <c r="D728" s="6" t="n">
        <v>4</v>
      </c>
      <c r="E728" s="9" t="n">
        <f aca="false">INDEX(Tickets!$O$2:$O$3818,MATCH(B728,Tickets!$A$2:$A$3818,0))</f>
        <v>1</v>
      </c>
      <c r="F728" s="9" t="n">
        <f aca="false">C728*E728</f>
        <v>1</v>
      </c>
      <c r="G728" s="9" t="n">
        <f aca="false">IF(AND(C728=1,ISNUMBER(D728)),1,0)*E728</f>
        <v>1</v>
      </c>
      <c r="H728" s="9" t="n">
        <f aca="false">IF(AND(G728=1,D728&gt;=Scenario!$B$24),1,0)</f>
        <v>1</v>
      </c>
    </row>
    <row r="729" customFormat="false" ht="15" hidden="false" customHeight="false" outlineLevel="0" collapsed="false">
      <c r="A729" s="6" t="s">
        <v>9659</v>
      </c>
      <c r="B729" s="6" t="s">
        <v>2942</v>
      </c>
      <c r="C729" s="6" t="n">
        <v>1</v>
      </c>
      <c r="E729" s="9" t="n">
        <f aca="false">INDEX(Tickets!$O$2:$O$3818,MATCH(B729,Tickets!$A$2:$A$3818,0))</f>
        <v>1</v>
      </c>
      <c r="F729" s="9" t="n">
        <f aca="false">C729*E729</f>
        <v>1</v>
      </c>
      <c r="G729" s="9" t="n">
        <f aca="false">IF(AND(C729=1,ISNUMBER(D729)),1,0)*E729</f>
        <v>0</v>
      </c>
      <c r="H729" s="9" t="n">
        <f aca="false">IF(AND(G729=1,D729&gt;=Scenario!$B$24),1,0)</f>
        <v>0</v>
      </c>
    </row>
    <row r="730" customFormat="false" ht="15" hidden="false" customHeight="false" outlineLevel="0" collapsed="false">
      <c r="A730" s="6" t="s">
        <v>9660</v>
      </c>
      <c r="B730" s="6" t="s">
        <v>2944</v>
      </c>
      <c r="C730" s="6" t="n">
        <v>1</v>
      </c>
      <c r="D730" s="6" t="n">
        <v>4</v>
      </c>
      <c r="E730" s="9" t="n">
        <f aca="false">INDEX(Tickets!$O$2:$O$3818,MATCH(B730,Tickets!$A$2:$A$3818,0))</f>
        <v>1</v>
      </c>
      <c r="F730" s="9" t="n">
        <f aca="false">C730*E730</f>
        <v>1</v>
      </c>
      <c r="G730" s="9" t="n">
        <f aca="false">IF(AND(C730=1,ISNUMBER(D730)),1,0)*E730</f>
        <v>1</v>
      </c>
      <c r="H730" s="9" t="n">
        <f aca="false">IF(AND(G730=1,D730&gt;=Scenario!$B$24),1,0)</f>
        <v>1</v>
      </c>
    </row>
    <row r="731" customFormat="false" ht="15" hidden="false" customHeight="false" outlineLevel="0" collapsed="false">
      <c r="A731" s="6" t="s">
        <v>9661</v>
      </c>
      <c r="B731" s="6" t="s">
        <v>2946</v>
      </c>
      <c r="C731" s="6" t="n">
        <v>1</v>
      </c>
      <c r="E731" s="9" t="n">
        <f aca="false">INDEX(Tickets!$O$2:$O$3818,MATCH(B731,Tickets!$A$2:$A$3818,0))</f>
        <v>1</v>
      </c>
      <c r="F731" s="9" t="n">
        <f aca="false">C731*E731</f>
        <v>1</v>
      </c>
      <c r="G731" s="9" t="n">
        <f aca="false">IF(AND(C731=1,ISNUMBER(D731)),1,0)*E731</f>
        <v>0</v>
      </c>
      <c r="H731" s="9" t="n">
        <f aca="false">IF(AND(G731=1,D731&gt;=Scenario!$B$24),1,0)</f>
        <v>0</v>
      </c>
    </row>
    <row r="732" customFormat="false" ht="15" hidden="false" customHeight="false" outlineLevel="0" collapsed="false">
      <c r="A732" s="6" t="s">
        <v>9662</v>
      </c>
      <c r="B732" s="6" t="s">
        <v>2950</v>
      </c>
      <c r="C732" s="6" t="n">
        <v>1</v>
      </c>
      <c r="D732" s="6" t="n">
        <v>3</v>
      </c>
      <c r="E732" s="9" t="n">
        <f aca="false">INDEX(Tickets!$O$2:$O$3818,MATCH(B732,Tickets!$A$2:$A$3818,0))</f>
        <v>1</v>
      </c>
      <c r="F732" s="9" t="n">
        <f aca="false">C732*E732</f>
        <v>1</v>
      </c>
      <c r="G732" s="9" t="n">
        <f aca="false">IF(AND(C732=1,ISNUMBER(D732)),1,0)*E732</f>
        <v>1</v>
      </c>
      <c r="H732" s="9" t="n">
        <f aca="false">IF(AND(G732=1,D732&gt;=Scenario!$B$24),1,0)</f>
        <v>0</v>
      </c>
    </row>
    <row r="733" customFormat="false" ht="15" hidden="false" customHeight="false" outlineLevel="0" collapsed="false">
      <c r="A733" s="6" t="s">
        <v>9663</v>
      </c>
      <c r="B733" s="6" t="s">
        <v>2952</v>
      </c>
      <c r="C733" s="6" t="n">
        <v>1</v>
      </c>
      <c r="E733" s="9" t="n">
        <f aca="false">INDEX(Tickets!$O$2:$O$3818,MATCH(B733,Tickets!$A$2:$A$3818,0))</f>
        <v>1</v>
      </c>
      <c r="F733" s="9" t="n">
        <f aca="false">C733*E733</f>
        <v>1</v>
      </c>
      <c r="G733" s="9" t="n">
        <f aca="false">IF(AND(C733=1,ISNUMBER(D733)),1,0)*E733</f>
        <v>0</v>
      </c>
      <c r="H733" s="9" t="n">
        <f aca="false">IF(AND(G733=1,D733&gt;=Scenario!$B$24),1,0)</f>
        <v>0</v>
      </c>
    </row>
    <row r="734" customFormat="false" ht="15" hidden="false" customHeight="false" outlineLevel="0" collapsed="false">
      <c r="A734" s="6" t="s">
        <v>9664</v>
      </c>
      <c r="B734" s="6" t="s">
        <v>2954</v>
      </c>
      <c r="C734" s="6" t="n">
        <v>1</v>
      </c>
      <c r="E734" s="9" t="n">
        <f aca="false">INDEX(Tickets!$O$2:$O$3818,MATCH(B734,Tickets!$A$2:$A$3818,0))</f>
        <v>1</v>
      </c>
      <c r="F734" s="9" t="n">
        <f aca="false">C734*E734</f>
        <v>1</v>
      </c>
      <c r="G734" s="9" t="n">
        <f aca="false">IF(AND(C734=1,ISNUMBER(D734)),1,0)*E734</f>
        <v>0</v>
      </c>
      <c r="H734" s="9" t="n">
        <f aca="false">IF(AND(G734=1,D734&gt;=Scenario!$B$24),1,0)</f>
        <v>0</v>
      </c>
    </row>
    <row r="735" customFormat="false" ht="15" hidden="false" customHeight="false" outlineLevel="0" collapsed="false">
      <c r="A735" s="6" t="s">
        <v>9665</v>
      </c>
      <c r="B735" s="6" t="s">
        <v>2956</v>
      </c>
      <c r="C735" s="6" t="n">
        <v>1</v>
      </c>
      <c r="E735" s="9" t="n">
        <f aca="false">INDEX(Tickets!$O$2:$O$3818,MATCH(B735,Tickets!$A$2:$A$3818,0))</f>
        <v>1</v>
      </c>
      <c r="F735" s="9" t="n">
        <f aca="false">C735*E735</f>
        <v>1</v>
      </c>
      <c r="G735" s="9" t="n">
        <f aca="false">IF(AND(C735=1,ISNUMBER(D735)),1,0)*E735</f>
        <v>0</v>
      </c>
      <c r="H735" s="9" t="n">
        <f aca="false">IF(AND(G735=1,D735&gt;=Scenario!$B$24),1,0)</f>
        <v>0</v>
      </c>
    </row>
    <row r="736" customFormat="false" ht="15" hidden="false" customHeight="false" outlineLevel="0" collapsed="false">
      <c r="A736" s="6" t="s">
        <v>9666</v>
      </c>
      <c r="B736" s="6" t="s">
        <v>2958</v>
      </c>
      <c r="C736" s="6" t="n">
        <v>1</v>
      </c>
      <c r="E736" s="9" t="n">
        <f aca="false">INDEX(Tickets!$O$2:$O$3818,MATCH(B736,Tickets!$A$2:$A$3818,0))</f>
        <v>1</v>
      </c>
      <c r="F736" s="9" t="n">
        <f aca="false">C736*E736</f>
        <v>1</v>
      </c>
      <c r="G736" s="9" t="n">
        <f aca="false">IF(AND(C736=1,ISNUMBER(D736)),1,0)*E736</f>
        <v>0</v>
      </c>
      <c r="H736" s="9" t="n">
        <f aca="false">IF(AND(G736=1,D736&gt;=Scenario!$B$24),1,0)</f>
        <v>0</v>
      </c>
    </row>
    <row r="737" customFormat="false" ht="15" hidden="false" customHeight="false" outlineLevel="0" collapsed="false">
      <c r="A737" s="6" t="s">
        <v>9667</v>
      </c>
      <c r="B737" s="6" t="s">
        <v>2960</v>
      </c>
      <c r="C737" s="6" t="n">
        <v>1</v>
      </c>
      <c r="D737" s="6" t="n">
        <v>4</v>
      </c>
      <c r="E737" s="9" t="n">
        <f aca="false">INDEX(Tickets!$O$2:$O$3818,MATCH(B737,Tickets!$A$2:$A$3818,0))</f>
        <v>1</v>
      </c>
      <c r="F737" s="9" t="n">
        <f aca="false">C737*E737</f>
        <v>1</v>
      </c>
      <c r="G737" s="9" t="n">
        <f aca="false">IF(AND(C737=1,ISNUMBER(D737)),1,0)*E737</f>
        <v>1</v>
      </c>
      <c r="H737" s="9" t="n">
        <f aca="false">IF(AND(G737=1,D737&gt;=Scenario!$B$24),1,0)</f>
        <v>1</v>
      </c>
    </row>
    <row r="738" customFormat="false" ht="15" hidden="false" customHeight="false" outlineLevel="0" collapsed="false">
      <c r="A738" s="6" t="s">
        <v>9668</v>
      </c>
      <c r="B738" s="6" t="s">
        <v>2962</v>
      </c>
      <c r="C738" s="6" t="n">
        <v>1</v>
      </c>
      <c r="E738" s="9" t="n">
        <f aca="false">INDEX(Tickets!$O$2:$O$3818,MATCH(B738,Tickets!$A$2:$A$3818,0))</f>
        <v>1</v>
      </c>
      <c r="F738" s="9" t="n">
        <f aca="false">C738*E738</f>
        <v>1</v>
      </c>
      <c r="G738" s="9" t="n">
        <f aca="false">IF(AND(C738=1,ISNUMBER(D738)),1,0)*E738</f>
        <v>0</v>
      </c>
      <c r="H738" s="9" t="n">
        <f aca="false">IF(AND(G738=1,D738&gt;=Scenario!$B$24),1,0)</f>
        <v>0</v>
      </c>
    </row>
    <row r="739" customFormat="false" ht="15" hidden="false" customHeight="false" outlineLevel="0" collapsed="false">
      <c r="A739" s="6" t="s">
        <v>9669</v>
      </c>
      <c r="B739" s="6" t="s">
        <v>2964</v>
      </c>
      <c r="C739" s="6" t="n">
        <v>1</v>
      </c>
      <c r="E739" s="9" t="n">
        <f aca="false">INDEX(Tickets!$O$2:$O$3818,MATCH(B739,Tickets!$A$2:$A$3818,0))</f>
        <v>1</v>
      </c>
      <c r="F739" s="9" t="n">
        <f aca="false">C739*E739</f>
        <v>1</v>
      </c>
      <c r="G739" s="9" t="n">
        <f aca="false">IF(AND(C739=1,ISNUMBER(D739)),1,0)*E739</f>
        <v>0</v>
      </c>
      <c r="H739" s="9" t="n">
        <f aca="false">IF(AND(G739=1,D739&gt;=Scenario!$B$24),1,0)</f>
        <v>0</v>
      </c>
    </row>
    <row r="740" customFormat="false" ht="15" hidden="false" customHeight="false" outlineLevel="0" collapsed="false">
      <c r="A740" s="6" t="s">
        <v>9670</v>
      </c>
      <c r="B740" s="6" t="s">
        <v>2972</v>
      </c>
      <c r="C740" s="6" t="n">
        <v>1</v>
      </c>
      <c r="E740" s="9" t="n">
        <f aca="false">INDEX(Tickets!$O$2:$O$3818,MATCH(B740,Tickets!$A$2:$A$3818,0))</f>
        <v>1</v>
      </c>
      <c r="F740" s="9" t="n">
        <f aca="false">C740*E740</f>
        <v>1</v>
      </c>
      <c r="G740" s="9" t="n">
        <f aca="false">IF(AND(C740=1,ISNUMBER(D740)),1,0)*E740</f>
        <v>0</v>
      </c>
      <c r="H740" s="9" t="n">
        <f aca="false">IF(AND(G740=1,D740&gt;=Scenario!$B$24),1,0)</f>
        <v>0</v>
      </c>
    </row>
    <row r="741" customFormat="false" ht="15" hidden="false" customHeight="false" outlineLevel="0" collapsed="false">
      <c r="A741" s="6" t="s">
        <v>9671</v>
      </c>
      <c r="B741" s="6" t="s">
        <v>2974</v>
      </c>
      <c r="C741" s="6" t="n">
        <v>1</v>
      </c>
      <c r="D741" s="6" t="n">
        <v>4</v>
      </c>
      <c r="E741" s="9" t="n">
        <f aca="false">INDEX(Tickets!$O$2:$O$3818,MATCH(B741,Tickets!$A$2:$A$3818,0))</f>
        <v>1</v>
      </c>
      <c r="F741" s="9" t="n">
        <f aca="false">C741*E741</f>
        <v>1</v>
      </c>
      <c r="G741" s="9" t="n">
        <f aca="false">IF(AND(C741=1,ISNUMBER(D741)),1,0)*E741</f>
        <v>1</v>
      </c>
      <c r="H741" s="9" t="n">
        <f aca="false">IF(AND(G741=1,D741&gt;=Scenario!$B$24),1,0)</f>
        <v>1</v>
      </c>
    </row>
    <row r="742" customFormat="false" ht="15" hidden="false" customHeight="false" outlineLevel="0" collapsed="false">
      <c r="A742" s="6" t="s">
        <v>9672</v>
      </c>
      <c r="B742" s="6" t="s">
        <v>2976</v>
      </c>
      <c r="C742" s="6" t="n">
        <v>1</v>
      </c>
      <c r="D742" s="6" t="n">
        <v>4</v>
      </c>
      <c r="E742" s="9" t="n">
        <f aca="false">INDEX(Tickets!$O$2:$O$3818,MATCH(B742,Tickets!$A$2:$A$3818,0))</f>
        <v>1</v>
      </c>
      <c r="F742" s="9" t="n">
        <f aca="false">C742*E742</f>
        <v>1</v>
      </c>
      <c r="G742" s="9" t="n">
        <f aca="false">IF(AND(C742=1,ISNUMBER(D742)),1,0)*E742</f>
        <v>1</v>
      </c>
      <c r="H742" s="9" t="n">
        <f aca="false">IF(AND(G742=1,D742&gt;=Scenario!$B$24),1,0)</f>
        <v>1</v>
      </c>
    </row>
    <row r="743" customFormat="false" ht="15" hidden="false" customHeight="false" outlineLevel="0" collapsed="false">
      <c r="A743" s="6" t="s">
        <v>9673</v>
      </c>
      <c r="B743" s="6" t="s">
        <v>2978</v>
      </c>
      <c r="C743" s="6" t="n">
        <v>1</v>
      </c>
      <c r="E743" s="9" t="n">
        <f aca="false">INDEX(Tickets!$O$2:$O$3818,MATCH(B743,Tickets!$A$2:$A$3818,0))</f>
        <v>1</v>
      </c>
      <c r="F743" s="9" t="n">
        <f aca="false">C743*E743</f>
        <v>1</v>
      </c>
      <c r="G743" s="9" t="n">
        <f aca="false">IF(AND(C743=1,ISNUMBER(D743)),1,0)*E743</f>
        <v>0</v>
      </c>
      <c r="H743" s="9" t="n">
        <f aca="false">IF(AND(G743=1,D743&gt;=Scenario!$B$24),1,0)</f>
        <v>0</v>
      </c>
    </row>
    <row r="744" customFormat="false" ht="15" hidden="false" customHeight="false" outlineLevel="0" collapsed="false">
      <c r="A744" s="6" t="s">
        <v>9674</v>
      </c>
      <c r="B744" s="6" t="s">
        <v>2982</v>
      </c>
      <c r="C744" s="6" t="n">
        <v>1</v>
      </c>
      <c r="E744" s="9" t="n">
        <f aca="false">INDEX(Tickets!$O$2:$O$3818,MATCH(B744,Tickets!$A$2:$A$3818,0))</f>
        <v>1</v>
      </c>
      <c r="F744" s="9" t="n">
        <f aca="false">C744*E744</f>
        <v>1</v>
      </c>
      <c r="G744" s="9" t="n">
        <f aca="false">IF(AND(C744=1,ISNUMBER(D744)),1,0)*E744</f>
        <v>0</v>
      </c>
      <c r="H744" s="9" t="n">
        <f aca="false">IF(AND(G744=1,D744&gt;=Scenario!$B$24),1,0)</f>
        <v>0</v>
      </c>
    </row>
    <row r="745" customFormat="false" ht="15" hidden="false" customHeight="false" outlineLevel="0" collapsed="false">
      <c r="A745" s="6" t="s">
        <v>9675</v>
      </c>
      <c r="B745" s="6" t="s">
        <v>2986</v>
      </c>
      <c r="C745" s="6" t="n">
        <v>1</v>
      </c>
      <c r="E745" s="9" t="n">
        <f aca="false">INDEX(Tickets!$O$2:$O$3818,MATCH(B745,Tickets!$A$2:$A$3818,0))</f>
        <v>1</v>
      </c>
      <c r="F745" s="9" t="n">
        <f aca="false">C745*E745</f>
        <v>1</v>
      </c>
      <c r="G745" s="9" t="n">
        <f aca="false">IF(AND(C745=1,ISNUMBER(D745)),1,0)*E745</f>
        <v>0</v>
      </c>
      <c r="H745" s="9" t="n">
        <f aca="false">IF(AND(G745=1,D745&gt;=Scenario!$B$24),1,0)</f>
        <v>0</v>
      </c>
    </row>
    <row r="746" customFormat="false" ht="15" hidden="false" customHeight="false" outlineLevel="0" collapsed="false">
      <c r="A746" s="6" t="s">
        <v>9676</v>
      </c>
      <c r="B746" s="6" t="s">
        <v>2996</v>
      </c>
      <c r="C746" s="6" t="n">
        <v>1</v>
      </c>
      <c r="E746" s="9" t="n">
        <f aca="false">INDEX(Tickets!$O$2:$O$3818,MATCH(B746,Tickets!$A$2:$A$3818,0))</f>
        <v>1</v>
      </c>
      <c r="F746" s="9" t="n">
        <f aca="false">C746*E746</f>
        <v>1</v>
      </c>
      <c r="G746" s="9" t="n">
        <f aca="false">IF(AND(C746=1,ISNUMBER(D746)),1,0)*E746</f>
        <v>0</v>
      </c>
      <c r="H746" s="9" t="n">
        <f aca="false">IF(AND(G746=1,D746&gt;=Scenario!$B$24),1,0)</f>
        <v>0</v>
      </c>
    </row>
    <row r="747" customFormat="false" ht="15" hidden="false" customHeight="false" outlineLevel="0" collapsed="false">
      <c r="A747" s="6" t="s">
        <v>9677</v>
      </c>
      <c r="B747" s="6" t="s">
        <v>3000</v>
      </c>
      <c r="C747" s="6" t="n">
        <v>1</v>
      </c>
      <c r="E747" s="9" t="n">
        <f aca="false">INDEX(Tickets!$O$2:$O$3818,MATCH(B747,Tickets!$A$2:$A$3818,0))</f>
        <v>1</v>
      </c>
      <c r="F747" s="9" t="n">
        <f aca="false">C747*E747</f>
        <v>1</v>
      </c>
      <c r="G747" s="9" t="n">
        <f aca="false">IF(AND(C747=1,ISNUMBER(D747)),1,0)*E747</f>
        <v>0</v>
      </c>
      <c r="H747" s="9" t="n">
        <f aca="false">IF(AND(G747=1,D747&gt;=Scenario!$B$24),1,0)</f>
        <v>0</v>
      </c>
    </row>
    <row r="748" customFormat="false" ht="15" hidden="false" customHeight="false" outlineLevel="0" collapsed="false">
      <c r="A748" s="6" t="s">
        <v>9678</v>
      </c>
      <c r="B748" s="6" t="s">
        <v>3004</v>
      </c>
      <c r="C748" s="6" t="n">
        <v>1</v>
      </c>
      <c r="E748" s="9" t="n">
        <f aca="false">INDEX(Tickets!$O$2:$O$3818,MATCH(B748,Tickets!$A$2:$A$3818,0))</f>
        <v>1</v>
      </c>
      <c r="F748" s="9" t="n">
        <f aca="false">C748*E748</f>
        <v>1</v>
      </c>
      <c r="G748" s="9" t="n">
        <f aca="false">IF(AND(C748=1,ISNUMBER(D748)),1,0)*E748</f>
        <v>0</v>
      </c>
      <c r="H748" s="9" t="n">
        <f aca="false">IF(AND(G748=1,D748&gt;=Scenario!$B$24),1,0)</f>
        <v>0</v>
      </c>
    </row>
    <row r="749" customFormat="false" ht="15" hidden="false" customHeight="false" outlineLevel="0" collapsed="false">
      <c r="A749" s="6" t="s">
        <v>9679</v>
      </c>
      <c r="B749" s="6" t="s">
        <v>3006</v>
      </c>
      <c r="C749" s="6" t="n">
        <v>1</v>
      </c>
      <c r="D749" s="6" t="n">
        <v>4</v>
      </c>
      <c r="E749" s="9" t="n">
        <f aca="false">INDEX(Tickets!$O$2:$O$3818,MATCH(B749,Tickets!$A$2:$A$3818,0))</f>
        <v>1</v>
      </c>
      <c r="F749" s="9" t="n">
        <f aca="false">C749*E749</f>
        <v>1</v>
      </c>
      <c r="G749" s="9" t="n">
        <f aca="false">IF(AND(C749=1,ISNUMBER(D749)),1,0)*E749</f>
        <v>1</v>
      </c>
      <c r="H749" s="9" t="n">
        <f aca="false">IF(AND(G749=1,D749&gt;=Scenario!$B$24),1,0)</f>
        <v>1</v>
      </c>
    </row>
    <row r="750" customFormat="false" ht="15" hidden="false" customHeight="false" outlineLevel="0" collapsed="false">
      <c r="A750" s="6" t="s">
        <v>9680</v>
      </c>
      <c r="B750" s="6" t="s">
        <v>3008</v>
      </c>
      <c r="C750" s="6" t="n">
        <v>1</v>
      </c>
      <c r="E750" s="9" t="n">
        <f aca="false">INDEX(Tickets!$O$2:$O$3818,MATCH(B750,Tickets!$A$2:$A$3818,0))</f>
        <v>1</v>
      </c>
      <c r="F750" s="9" t="n">
        <f aca="false">C750*E750</f>
        <v>1</v>
      </c>
      <c r="G750" s="9" t="n">
        <f aca="false">IF(AND(C750=1,ISNUMBER(D750)),1,0)*E750</f>
        <v>0</v>
      </c>
      <c r="H750" s="9" t="n">
        <f aca="false">IF(AND(G750=1,D750&gt;=Scenario!$B$24),1,0)</f>
        <v>0</v>
      </c>
    </row>
    <row r="751" customFormat="false" ht="15" hidden="false" customHeight="false" outlineLevel="0" collapsed="false">
      <c r="A751" s="6" t="s">
        <v>9681</v>
      </c>
      <c r="B751" s="6" t="s">
        <v>3010</v>
      </c>
      <c r="C751" s="6" t="n">
        <v>1</v>
      </c>
      <c r="E751" s="9" t="n">
        <f aca="false">INDEX(Tickets!$O$2:$O$3818,MATCH(B751,Tickets!$A$2:$A$3818,0))</f>
        <v>1</v>
      </c>
      <c r="F751" s="9" t="n">
        <f aca="false">C751*E751</f>
        <v>1</v>
      </c>
      <c r="G751" s="9" t="n">
        <f aca="false">IF(AND(C751=1,ISNUMBER(D751)),1,0)*E751</f>
        <v>0</v>
      </c>
      <c r="H751" s="9" t="n">
        <f aca="false">IF(AND(G751=1,D751&gt;=Scenario!$B$24),1,0)</f>
        <v>0</v>
      </c>
    </row>
    <row r="752" customFormat="false" ht="15" hidden="false" customHeight="false" outlineLevel="0" collapsed="false">
      <c r="A752" s="6" t="s">
        <v>9682</v>
      </c>
      <c r="B752" s="6" t="s">
        <v>3014</v>
      </c>
      <c r="C752" s="6" t="n">
        <v>1</v>
      </c>
      <c r="E752" s="9" t="n">
        <f aca="false">INDEX(Tickets!$O$2:$O$3818,MATCH(B752,Tickets!$A$2:$A$3818,0))</f>
        <v>1</v>
      </c>
      <c r="F752" s="9" t="n">
        <f aca="false">C752*E752</f>
        <v>1</v>
      </c>
      <c r="G752" s="9" t="n">
        <f aca="false">IF(AND(C752=1,ISNUMBER(D752)),1,0)*E752</f>
        <v>0</v>
      </c>
      <c r="H752" s="9" t="n">
        <f aca="false">IF(AND(G752=1,D752&gt;=Scenario!$B$24),1,0)</f>
        <v>0</v>
      </c>
    </row>
    <row r="753" customFormat="false" ht="15" hidden="false" customHeight="false" outlineLevel="0" collapsed="false">
      <c r="A753" s="6" t="s">
        <v>9683</v>
      </c>
      <c r="B753" s="6" t="s">
        <v>3016</v>
      </c>
      <c r="C753" s="6" t="n">
        <v>1</v>
      </c>
      <c r="E753" s="9" t="n">
        <f aca="false">INDEX(Tickets!$O$2:$O$3818,MATCH(B753,Tickets!$A$2:$A$3818,0))</f>
        <v>1</v>
      </c>
      <c r="F753" s="9" t="n">
        <f aca="false">C753*E753</f>
        <v>1</v>
      </c>
      <c r="G753" s="9" t="n">
        <f aca="false">IF(AND(C753=1,ISNUMBER(D753)),1,0)*E753</f>
        <v>0</v>
      </c>
      <c r="H753" s="9" t="n">
        <f aca="false">IF(AND(G753=1,D753&gt;=Scenario!$B$24),1,0)</f>
        <v>0</v>
      </c>
    </row>
    <row r="754" customFormat="false" ht="15" hidden="false" customHeight="false" outlineLevel="0" collapsed="false">
      <c r="A754" s="6" t="s">
        <v>9684</v>
      </c>
      <c r="B754" s="6" t="s">
        <v>3018</v>
      </c>
      <c r="C754" s="6" t="n">
        <v>1</v>
      </c>
      <c r="E754" s="9" t="n">
        <f aca="false">INDEX(Tickets!$O$2:$O$3818,MATCH(B754,Tickets!$A$2:$A$3818,0))</f>
        <v>1</v>
      </c>
      <c r="F754" s="9" t="n">
        <f aca="false">C754*E754</f>
        <v>1</v>
      </c>
      <c r="G754" s="9" t="n">
        <f aca="false">IF(AND(C754=1,ISNUMBER(D754)),1,0)*E754</f>
        <v>0</v>
      </c>
      <c r="H754" s="9" t="n">
        <f aca="false">IF(AND(G754=1,D754&gt;=Scenario!$B$24),1,0)</f>
        <v>0</v>
      </c>
    </row>
    <row r="755" customFormat="false" ht="15" hidden="false" customHeight="false" outlineLevel="0" collapsed="false">
      <c r="A755" s="6" t="s">
        <v>9685</v>
      </c>
      <c r="B755" s="6" t="s">
        <v>3022</v>
      </c>
      <c r="C755" s="6" t="n">
        <v>1</v>
      </c>
      <c r="E755" s="9" t="n">
        <f aca="false">INDEX(Tickets!$O$2:$O$3818,MATCH(B755,Tickets!$A$2:$A$3818,0))</f>
        <v>1</v>
      </c>
      <c r="F755" s="9" t="n">
        <f aca="false">C755*E755</f>
        <v>1</v>
      </c>
      <c r="G755" s="9" t="n">
        <f aca="false">IF(AND(C755=1,ISNUMBER(D755)),1,0)*E755</f>
        <v>0</v>
      </c>
      <c r="H755" s="9" t="n">
        <f aca="false">IF(AND(G755=1,D755&gt;=Scenario!$B$24),1,0)</f>
        <v>0</v>
      </c>
    </row>
    <row r="756" customFormat="false" ht="15" hidden="false" customHeight="false" outlineLevel="0" collapsed="false">
      <c r="A756" s="6" t="s">
        <v>9686</v>
      </c>
      <c r="B756" s="6" t="s">
        <v>3024</v>
      </c>
      <c r="C756" s="6" t="n">
        <v>1</v>
      </c>
      <c r="E756" s="9" t="n">
        <f aca="false">INDEX(Tickets!$O$2:$O$3818,MATCH(B756,Tickets!$A$2:$A$3818,0))</f>
        <v>1</v>
      </c>
      <c r="F756" s="9" t="n">
        <f aca="false">C756*E756</f>
        <v>1</v>
      </c>
      <c r="G756" s="9" t="n">
        <f aca="false">IF(AND(C756=1,ISNUMBER(D756)),1,0)*E756</f>
        <v>0</v>
      </c>
      <c r="H756" s="9" t="n">
        <f aca="false">IF(AND(G756=1,D756&gt;=Scenario!$B$24),1,0)</f>
        <v>0</v>
      </c>
    </row>
    <row r="757" customFormat="false" ht="15" hidden="false" customHeight="false" outlineLevel="0" collapsed="false">
      <c r="A757" s="6" t="s">
        <v>9687</v>
      </c>
      <c r="B757" s="6" t="s">
        <v>3026</v>
      </c>
      <c r="C757" s="6" t="n">
        <v>1</v>
      </c>
      <c r="D757" s="6" t="n">
        <v>4</v>
      </c>
      <c r="E757" s="9" t="n">
        <f aca="false">INDEX(Tickets!$O$2:$O$3818,MATCH(B757,Tickets!$A$2:$A$3818,0))</f>
        <v>1</v>
      </c>
      <c r="F757" s="9" t="n">
        <f aca="false">C757*E757</f>
        <v>1</v>
      </c>
      <c r="G757" s="9" t="n">
        <f aca="false">IF(AND(C757=1,ISNUMBER(D757)),1,0)*E757</f>
        <v>1</v>
      </c>
      <c r="H757" s="9" t="n">
        <f aca="false">IF(AND(G757=1,D757&gt;=Scenario!$B$24),1,0)</f>
        <v>1</v>
      </c>
    </row>
    <row r="758" customFormat="false" ht="15" hidden="false" customHeight="false" outlineLevel="0" collapsed="false">
      <c r="A758" s="6" t="s">
        <v>9688</v>
      </c>
      <c r="B758" s="6" t="s">
        <v>3028</v>
      </c>
      <c r="C758" s="6" t="n">
        <v>1</v>
      </c>
      <c r="E758" s="9" t="n">
        <f aca="false">INDEX(Tickets!$O$2:$O$3818,MATCH(B758,Tickets!$A$2:$A$3818,0))</f>
        <v>1</v>
      </c>
      <c r="F758" s="9" t="n">
        <f aca="false">C758*E758</f>
        <v>1</v>
      </c>
      <c r="G758" s="9" t="n">
        <f aca="false">IF(AND(C758=1,ISNUMBER(D758)),1,0)*E758</f>
        <v>0</v>
      </c>
      <c r="H758" s="9" t="n">
        <f aca="false">IF(AND(G758=1,D758&gt;=Scenario!$B$24),1,0)</f>
        <v>0</v>
      </c>
    </row>
    <row r="759" customFormat="false" ht="15" hidden="false" customHeight="false" outlineLevel="0" collapsed="false">
      <c r="A759" s="6" t="s">
        <v>9689</v>
      </c>
      <c r="B759" s="6" t="s">
        <v>3030</v>
      </c>
      <c r="C759" s="6" t="n">
        <v>1</v>
      </c>
      <c r="E759" s="9" t="n">
        <f aca="false">INDEX(Tickets!$O$2:$O$3818,MATCH(B759,Tickets!$A$2:$A$3818,0))</f>
        <v>1</v>
      </c>
      <c r="F759" s="9" t="n">
        <f aca="false">C759*E759</f>
        <v>1</v>
      </c>
      <c r="G759" s="9" t="n">
        <f aca="false">IF(AND(C759=1,ISNUMBER(D759)),1,0)*E759</f>
        <v>0</v>
      </c>
      <c r="H759" s="9" t="n">
        <f aca="false">IF(AND(G759=1,D759&gt;=Scenario!$B$24),1,0)</f>
        <v>0</v>
      </c>
    </row>
    <row r="760" customFormat="false" ht="15" hidden="false" customHeight="false" outlineLevel="0" collapsed="false">
      <c r="A760" s="6" t="s">
        <v>9690</v>
      </c>
      <c r="B760" s="6" t="s">
        <v>3032</v>
      </c>
      <c r="C760" s="6" t="n">
        <v>1</v>
      </c>
      <c r="E760" s="9" t="n">
        <f aca="false">INDEX(Tickets!$O$2:$O$3818,MATCH(B760,Tickets!$A$2:$A$3818,0))</f>
        <v>1</v>
      </c>
      <c r="F760" s="9" t="n">
        <f aca="false">C760*E760</f>
        <v>1</v>
      </c>
      <c r="G760" s="9" t="n">
        <f aca="false">IF(AND(C760=1,ISNUMBER(D760)),1,0)*E760</f>
        <v>0</v>
      </c>
      <c r="H760" s="9" t="n">
        <f aca="false">IF(AND(G760=1,D760&gt;=Scenario!$B$24),1,0)</f>
        <v>0</v>
      </c>
    </row>
    <row r="761" customFormat="false" ht="15" hidden="false" customHeight="false" outlineLevel="0" collapsed="false">
      <c r="A761" s="6" t="s">
        <v>9691</v>
      </c>
      <c r="B761" s="6" t="s">
        <v>3034</v>
      </c>
      <c r="C761" s="6" t="n">
        <v>1</v>
      </c>
      <c r="E761" s="9" t="n">
        <f aca="false">INDEX(Tickets!$O$2:$O$3818,MATCH(B761,Tickets!$A$2:$A$3818,0))</f>
        <v>1</v>
      </c>
      <c r="F761" s="9" t="n">
        <f aca="false">C761*E761</f>
        <v>1</v>
      </c>
      <c r="G761" s="9" t="n">
        <f aca="false">IF(AND(C761=1,ISNUMBER(D761)),1,0)*E761</f>
        <v>0</v>
      </c>
      <c r="H761" s="9" t="n">
        <f aca="false">IF(AND(G761=1,D761&gt;=Scenario!$B$24),1,0)</f>
        <v>0</v>
      </c>
    </row>
    <row r="762" customFormat="false" ht="15" hidden="false" customHeight="false" outlineLevel="0" collapsed="false">
      <c r="A762" s="6" t="s">
        <v>9692</v>
      </c>
      <c r="B762" s="6" t="s">
        <v>3038</v>
      </c>
      <c r="C762" s="6" t="n">
        <v>1</v>
      </c>
      <c r="E762" s="9" t="n">
        <f aca="false">INDEX(Tickets!$O$2:$O$3818,MATCH(B762,Tickets!$A$2:$A$3818,0))</f>
        <v>1</v>
      </c>
      <c r="F762" s="9" t="n">
        <f aca="false">C762*E762</f>
        <v>1</v>
      </c>
      <c r="G762" s="9" t="n">
        <f aca="false">IF(AND(C762=1,ISNUMBER(D762)),1,0)*E762</f>
        <v>0</v>
      </c>
      <c r="H762" s="9" t="n">
        <f aca="false">IF(AND(G762=1,D762&gt;=Scenario!$B$24),1,0)</f>
        <v>0</v>
      </c>
    </row>
    <row r="763" customFormat="false" ht="15" hidden="false" customHeight="false" outlineLevel="0" collapsed="false">
      <c r="A763" s="6" t="s">
        <v>9693</v>
      </c>
      <c r="B763" s="6" t="s">
        <v>3040</v>
      </c>
      <c r="C763" s="6" t="n">
        <v>1</v>
      </c>
      <c r="D763" s="6" t="n">
        <v>3</v>
      </c>
      <c r="E763" s="9" t="n">
        <f aca="false">INDEX(Tickets!$O$2:$O$3818,MATCH(B763,Tickets!$A$2:$A$3818,0))</f>
        <v>1</v>
      </c>
      <c r="F763" s="9" t="n">
        <f aca="false">C763*E763</f>
        <v>1</v>
      </c>
      <c r="G763" s="9" t="n">
        <f aca="false">IF(AND(C763=1,ISNUMBER(D763)),1,0)*E763</f>
        <v>1</v>
      </c>
      <c r="H763" s="9" t="n">
        <f aca="false">IF(AND(G763=1,D763&gt;=Scenario!$B$24),1,0)</f>
        <v>0</v>
      </c>
    </row>
    <row r="764" customFormat="false" ht="15" hidden="false" customHeight="false" outlineLevel="0" collapsed="false">
      <c r="A764" s="6" t="s">
        <v>9694</v>
      </c>
      <c r="B764" s="6" t="s">
        <v>3046</v>
      </c>
      <c r="C764" s="6" t="n">
        <v>1</v>
      </c>
      <c r="D764" s="6" t="n">
        <v>4</v>
      </c>
      <c r="E764" s="9" t="n">
        <f aca="false">INDEX(Tickets!$O$2:$O$3818,MATCH(B764,Tickets!$A$2:$A$3818,0))</f>
        <v>1</v>
      </c>
      <c r="F764" s="9" t="n">
        <f aca="false">C764*E764</f>
        <v>1</v>
      </c>
      <c r="G764" s="9" t="n">
        <f aca="false">IF(AND(C764=1,ISNUMBER(D764)),1,0)*E764</f>
        <v>1</v>
      </c>
      <c r="H764" s="9" t="n">
        <f aca="false">IF(AND(G764=1,D764&gt;=Scenario!$B$24),1,0)</f>
        <v>1</v>
      </c>
    </row>
    <row r="765" customFormat="false" ht="15" hidden="false" customHeight="false" outlineLevel="0" collapsed="false">
      <c r="A765" s="6" t="s">
        <v>9695</v>
      </c>
      <c r="B765" s="6" t="s">
        <v>3048</v>
      </c>
      <c r="C765" s="6" t="n">
        <v>1</v>
      </c>
      <c r="E765" s="9" t="n">
        <f aca="false">INDEX(Tickets!$O$2:$O$3818,MATCH(B765,Tickets!$A$2:$A$3818,0))</f>
        <v>1</v>
      </c>
      <c r="F765" s="9" t="n">
        <f aca="false">C765*E765</f>
        <v>1</v>
      </c>
      <c r="G765" s="9" t="n">
        <f aca="false">IF(AND(C765=1,ISNUMBER(D765)),1,0)*E765</f>
        <v>0</v>
      </c>
      <c r="H765" s="9" t="n">
        <f aca="false">IF(AND(G765=1,D765&gt;=Scenario!$B$24),1,0)</f>
        <v>0</v>
      </c>
    </row>
    <row r="766" customFormat="false" ht="15" hidden="false" customHeight="false" outlineLevel="0" collapsed="false">
      <c r="A766" s="6" t="s">
        <v>9696</v>
      </c>
      <c r="B766" s="6" t="s">
        <v>3050</v>
      </c>
      <c r="C766" s="6" t="n">
        <v>1</v>
      </c>
      <c r="E766" s="9" t="n">
        <f aca="false">INDEX(Tickets!$O$2:$O$3818,MATCH(B766,Tickets!$A$2:$A$3818,0))</f>
        <v>1</v>
      </c>
      <c r="F766" s="9" t="n">
        <f aca="false">C766*E766</f>
        <v>1</v>
      </c>
      <c r="G766" s="9" t="n">
        <f aca="false">IF(AND(C766=1,ISNUMBER(D766)),1,0)*E766</f>
        <v>0</v>
      </c>
      <c r="H766" s="9" t="n">
        <f aca="false">IF(AND(G766=1,D766&gt;=Scenario!$B$24),1,0)</f>
        <v>0</v>
      </c>
    </row>
    <row r="767" customFormat="false" ht="15" hidden="false" customHeight="false" outlineLevel="0" collapsed="false">
      <c r="A767" s="6" t="s">
        <v>9697</v>
      </c>
      <c r="B767" s="6" t="s">
        <v>3054</v>
      </c>
      <c r="C767" s="6" t="n">
        <v>1</v>
      </c>
      <c r="E767" s="9" t="n">
        <f aca="false">INDEX(Tickets!$O$2:$O$3818,MATCH(B767,Tickets!$A$2:$A$3818,0))</f>
        <v>1</v>
      </c>
      <c r="F767" s="9" t="n">
        <f aca="false">C767*E767</f>
        <v>1</v>
      </c>
      <c r="G767" s="9" t="n">
        <f aca="false">IF(AND(C767=1,ISNUMBER(D767)),1,0)*E767</f>
        <v>0</v>
      </c>
      <c r="H767" s="9" t="n">
        <f aca="false">IF(AND(G767=1,D767&gt;=Scenario!$B$24),1,0)</f>
        <v>0</v>
      </c>
    </row>
    <row r="768" customFormat="false" ht="15" hidden="false" customHeight="false" outlineLevel="0" collapsed="false">
      <c r="A768" s="6" t="s">
        <v>9698</v>
      </c>
      <c r="B768" s="6" t="s">
        <v>3056</v>
      </c>
      <c r="C768" s="6" t="n">
        <v>1</v>
      </c>
      <c r="E768" s="9" t="n">
        <f aca="false">INDEX(Tickets!$O$2:$O$3818,MATCH(B768,Tickets!$A$2:$A$3818,0))</f>
        <v>1</v>
      </c>
      <c r="F768" s="9" t="n">
        <f aca="false">C768*E768</f>
        <v>1</v>
      </c>
      <c r="G768" s="9" t="n">
        <f aca="false">IF(AND(C768=1,ISNUMBER(D768)),1,0)*E768</f>
        <v>0</v>
      </c>
      <c r="H768" s="9" t="n">
        <f aca="false">IF(AND(G768=1,D768&gt;=Scenario!$B$24),1,0)</f>
        <v>0</v>
      </c>
    </row>
    <row r="769" customFormat="false" ht="15" hidden="false" customHeight="false" outlineLevel="0" collapsed="false">
      <c r="A769" s="6" t="s">
        <v>9699</v>
      </c>
      <c r="B769" s="6" t="s">
        <v>3058</v>
      </c>
      <c r="C769" s="6" t="n">
        <v>1</v>
      </c>
      <c r="E769" s="9" t="n">
        <f aca="false">INDEX(Tickets!$O$2:$O$3818,MATCH(B769,Tickets!$A$2:$A$3818,0))</f>
        <v>1</v>
      </c>
      <c r="F769" s="9" t="n">
        <f aca="false">C769*E769</f>
        <v>1</v>
      </c>
      <c r="G769" s="9" t="n">
        <f aca="false">IF(AND(C769=1,ISNUMBER(D769)),1,0)*E769</f>
        <v>0</v>
      </c>
      <c r="H769" s="9" t="n">
        <f aca="false">IF(AND(G769=1,D769&gt;=Scenario!$B$24),1,0)</f>
        <v>0</v>
      </c>
    </row>
    <row r="770" customFormat="false" ht="15" hidden="false" customHeight="false" outlineLevel="0" collapsed="false">
      <c r="A770" s="6" t="s">
        <v>9700</v>
      </c>
      <c r="B770" s="6" t="s">
        <v>3062</v>
      </c>
      <c r="C770" s="6" t="n">
        <v>1</v>
      </c>
      <c r="E770" s="9" t="n">
        <f aca="false">INDEX(Tickets!$O$2:$O$3818,MATCH(B770,Tickets!$A$2:$A$3818,0))</f>
        <v>1</v>
      </c>
      <c r="F770" s="9" t="n">
        <f aca="false">C770*E770</f>
        <v>1</v>
      </c>
      <c r="G770" s="9" t="n">
        <f aca="false">IF(AND(C770=1,ISNUMBER(D770)),1,0)*E770</f>
        <v>0</v>
      </c>
      <c r="H770" s="9" t="n">
        <f aca="false">IF(AND(G770=1,D770&gt;=Scenario!$B$24),1,0)</f>
        <v>0</v>
      </c>
    </row>
    <row r="771" customFormat="false" ht="15" hidden="false" customHeight="false" outlineLevel="0" collapsed="false">
      <c r="A771" s="6" t="s">
        <v>9701</v>
      </c>
      <c r="B771" s="6" t="s">
        <v>3064</v>
      </c>
      <c r="C771" s="6" t="n">
        <v>1</v>
      </c>
      <c r="E771" s="9" t="n">
        <f aca="false">INDEX(Tickets!$O$2:$O$3818,MATCH(B771,Tickets!$A$2:$A$3818,0))</f>
        <v>1</v>
      </c>
      <c r="F771" s="9" t="n">
        <f aca="false">C771*E771</f>
        <v>1</v>
      </c>
      <c r="G771" s="9" t="n">
        <f aca="false">IF(AND(C771=1,ISNUMBER(D771)),1,0)*E771</f>
        <v>0</v>
      </c>
      <c r="H771" s="9" t="n">
        <f aca="false">IF(AND(G771=1,D771&gt;=Scenario!$B$24),1,0)</f>
        <v>0</v>
      </c>
    </row>
    <row r="772" customFormat="false" ht="15" hidden="false" customHeight="false" outlineLevel="0" collapsed="false">
      <c r="A772" s="6" t="s">
        <v>9702</v>
      </c>
      <c r="B772" s="6" t="s">
        <v>3066</v>
      </c>
      <c r="C772" s="6" t="n">
        <v>1</v>
      </c>
      <c r="E772" s="9" t="n">
        <f aca="false">INDEX(Tickets!$O$2:$O$3818,MATCH(B772,Tickets!$A$2:$A$3818,0))</f>
        <v>1</v>
      </c>
      <c r="F772" s="9" t="n">
        <f aca="false">C772*E772</f>
        <v>1</v>
      </c>
      <c r="G772" s="9" t="n">
        <f aca="false">IF(AND(C772=1,ISNUMBER(D772)),1,0)*E772</f>
        <v>0</v>
      </c>
      <c r="H772" s="9" t="n">
        <f aca="false">IF(AND(G772=1,D772&gt;=Scenario!$B$24),1,0)</f>
        <v>0</v>
      </c>
    </row>
    <row r="773" customFormat="false" ht="15" hidden="false" customHeight="false" outlineLevel="0" collapsed="false">
      <c r="A773" s="6" t="s">
        <v>9703</v>
      </c>
      <c r="B773" s="6" t="s">
        <v>3068</v>
      </c>
      <c r="C773" s="6" t="n">
        <v>1</v>
      </c>
      <c r="D773" s="6" t="n">
        <v>4</v>
      </c>
      <c r="E773" s="9" t="n">
        <f aca="false">INDEX(Tickets!$O$2:$O$3818,MATCH(B773,Tickets!$A$2:$A$3818,0))</f>
        <v>1</v>
      </c>
      <c r="F773" s="9" t="n">
        <f aca="false">C773*E773</f>
        <v>1</v>
      </c>
      <c r="G773" s="9" t="n">
        <f aca="false">IF(AND(C773=1,ISNUMBER(D773)),1,0)*E773</f>
        <v>1</v>
      </c>
      <c r="H773" s="9" t="n">
        <f aca="false">IF(AND(G773=1,D773&gt;=Scenario!$B$24),1,0)</f>
        <v>1</v>
      </c>
    </row>
    <row r="774" customFormat="false" ht="15" hidden="false" customHeight="false" outlineLevel="0" collapsed="false">
      <c r="A774" s="6" t="s">
        <v>9704</v>
      </c>
      <c r="B774" s="6" t="s">
        <v>3070</v>
      </c>
      <c r="C774" s="6" t="n">
        <v>1</v>
      </c>
      <c r="E774" s="9" t="n">
        <f aca="false">INDEX(Tickets!$O$2:$O$3818,MATCH(B774,Tickets!$A$2:$A$3818,0))</f>
        <v>1</v>
      </c>
      <c r="F774" s="9" t="n">
        <f aca="false">C774*E774</f>
        <v>1</v>
      </c>
      <c r="G774" s="9" t="n">
        <f aca="false">IF(AND(C774=1,ISNUMBER(D774)),1,0)*E774</f>
        <v>0</v>
      </c>
      <c r="H774" s="9" t="n">
        <f aca="false">IF(AND(G774=1,D774&gt;=Scenario!$B$24),1,0)</f>
        <v>0</v>
      </c>
    </row>
    <row r="775" customFormat="false" ht="15" hidden="false" customHeight="false" outlineLevel="0" collapsed="false">
      <c r="A775" s="6" t="s">
        <v>9705</v>
      </c>
      <c r="B775" s="6" t="s">
        <v>3078</v>
      </c>
      <c r="C775" s="6" t="n">
        <v>1</v>
      </c>
      <c r="E775" s="9" t="n">
        <f aca="false">INDEX(Tickets!$O$2:$O$3818,MATCH(B775,Tickets!$A$2:$A$3818,0))</f>
        <v>1</v>
      </c>
      <c r="F775" s="9" t="n">
        <f aca="false">C775*E775</f>
        <v>1</v>
      </c>
      <c r="G775" s="9" t="n">
        <f aca="false">IF(AND(C775=1,ISNUMBER(D775)),1,0)*E775</f>
        <v>0</v>
      </c>
      <c r="H775" s="9" t="n">
        <f aca="false">IF(AND(G775=1,D775&gt;=Scenario!$B$24),1,0)</f>
        <v>0</v>
      </c>
    </row>
    <row r="776" customFormat="false" ht="15" hidden="false" customHeight="false" outlineLevel="0" collapsed="false">
      <c r="A776" s="6" t="s">
        <v>9706</v>
      </c>
      <c r="B776" s="6" t="s">
        <v>3084</v>
      </c>
      <c r="C776" s="6" t="n">
        <v>1</v>
      </c>
      <c r="E776" s="9" t="n">
        <f aca="false">INDEX(Tickets!$O$2:$O$3818,MATCH(B776,Tickets!$A$2:$A$3818,0))</f>
        <v>1</v>
      </c>
      <c r="F776" s="9" t="n">
        <f aca="false">C776*E776</f>
        <v>1</v>
      </c>
      <c r="G776" s="9" t="n">
        <f aca="false">IF(AND(C776=1,ISNUMBER(D776)),1,0)*E776</f>
        <v>0</v>
      </c>
      <c r="H776" s="9" t="n">
        <f aca="false">IF(AND(G776=1,D776&gt;=Scenario!$B$24),1,0)</f>
        <v>0</v>
      </c>
    </row>
    <row r="777" customFormat="false" ht="15" hidden="false" customHeight="false" outlineLevel="0" collapsed="false">
      <c r="A777" s="6" t="s">
        <v>9707</v>
      </c>
      <c r="B777" s="6" t="s">
        <v>3086</v>
      </c>
      <c r="C777" s="6" t="n">
        <v>1</v>
      </c>
      <c r="D777" s="6" t="n">
        <v>4</v>
      </c>
      <c r="E777" s="9" t="n">
        <f aca="false">INDEX(Tickets!$O$2:$O$3818,MATCH(B777,Tickets!$A$2:$A$3818,0))</f>
        <v>1</v>
      </c>
      <c r="F777" s="9" t="n">
        <f aca="false">C777*E777</f>
        <v>1</v>
      </c>
      <c r="G777" s="9" t="n">
        <f aca="false">IF(AND(C777=1,ISNUMBER(D777)),1,0)*E777</f>
        <v>1</v>
      </c>
      <c r="H777" s="9" t="n">
        <f aca="false">IF(AND(G777=1,D777&gt;=Scenario!$B$24),1,0)</f>
        <v>1</v>
      </c>
    </row>
    <row r="778" customFormat="false" ht="15" hidden="false" customHeight="false" outlineLevel="0" collapsed="false">
      <c r="A778" s="6" t="s">
        <v>9708</v>
      </c>
      <c r="B778" s="6" t="s">
        <v>3088</v>
      </c>
      <c r="C778" s="6" t="n">
        <v>1</v>
      </c>
      <c r="E778" s="9" t="n">
        <f aca="false">INDEX(Tickets!$O$2:$O$3818,MATCH(B778,Tickets!$A$2:$A$3818,0))</f>
        <v>1</v>
      </c>
      <c r="F778" s="9" t="n">
        <f aca="false">C778*E778</f>
        <v>1</v>
      </c>
      <c r="G778" s="9" t="n">
        <f aca="false">IF(AND(C778=1,ISNUMBER(D778)),1,0)*E778</f>
        <v>0</v>
      </c>
      <c r="H778" s="9" t="n">
        <f aca="false">IF(AND(G778=1,D778&gt;=Scenario!$B$24),1,0)</f>
        <v>0</v>
      </c>
    </row>
    <row r="779" customFormat="false" ht="15" hidden="false" customHeight="false" outlineLevel="0" collapsed="false">
      <c r="A779" s="6" t="s">
        <v>9709</v>
      </c>
      <c r="B779" s="6" t="s">
        <v>3096</v>
      </c>
      <c r="C779" s="6" t="n">
        <v>1</v>
      </c>
      <c r="E779" s="9" t="n">
        <f aca="false">INDEX(Tickets!$O$2:$O$3818,MATCH(B779,Tickets!$A$2:$A$3818,0))</f>
        <v>1</v>
      </c>
      <c r="F779" s="9" t="n">
        <f aca="false">C779*E779</f>
        <v>1</v>
      </c>
      <c r="G779" s="9" t="n">
        <f aca="false">IF(AND(C779=1,ISNUMBER(D779)),1,0)*E779</f>
        <v>0</v>
      </c>
      <c r="H779" s="9" t="n">
        <f aca="false">IF(AND(G779=1,D779&gt;=Scenario!$B$24),1,0)</f>
        <v>0</v>
      </c>
    </row>
    <row r="780" customFormat="false" ht="15" hidden="false" customHeight="false" outlineLevel="0" collapsed="false">
      <c r="A780" s="6" t="s">
        <v>9710</v>
      </c>
      <c r="B780" s="6" t="s">
        <v>3102</v>
      </c>
      <c r="C780" s="6" t="n">
        <v>1</v>
      </c>
      <c r="D780" s="6" t="n">
        <v>4</v>
      </c>
      <c r="E780" s="9" t="n">
        <f aca="false">INDEX(Tickets!$O$2:$O$3818,MATCH(B780,Tickets!$A$2:$A$3818,0))</f>
        <v>1</v>
      </c>
      <c r="F780" s="9" t="n">
        <f aca="false">C780*E780</f>
        <v>1</v>
      </c>
      <c r="G780" s="9" t="n">
        <f aca="false">IF(AND(C780=1,ISNUMBER(D780)),1,0)*E780</f>
        <v>1</v>
      </c>
      <c r="H780" s="9" t="n">
        <f aca="false">IF(AND(G780=1,D780&gt;=Scenario!$B$24),1,0)</f>
        <v>1</v>
      </c>
    </row>
    <row r="781" customFormat="false" ht="15" hidden="false" customHeight="false" outlineLevel="0" collapsed="false">
      <c r="A781" s="6" t="s">
        <v>9711</v>
      </c>
      <c r="B781" s="6" t="s">
        <v>3108</v>
      </c>
      <c r="C781" s="6" t="n">
        <v>1</v>
      </c>
      <c r="D781" s="6" t="n">
        <v>5</v>
      </c>
      <c r="E781" s="9" t="n">
        <f aca="false">INDEX(Tickets!$O$2:$O$3818,MATCH(B781,Tickets!$A$2:$A$3818,0))</f>
        <v>1</v>
      </c>
      <c r="F781" s="9" t="n">
        <f aca="false">C781*E781</f>
        <v>1</v>
      </c>
      <c r="G781" s="9" t="n">
        <f aca="false">IF(AND(C781=1,ISNUMBER(D781)),1,0)*E781</f>
        <v>1</v>
      </c>
      <c r="H781" s="9" t="n">
        <f aca="false">IF(AND(G781=1,D781&gt;=Scenario!$B$24),1,0)</f>
        <v>1</v>
      </c>
    </row>
    <row r="782" customFormat="false" ht="15" hidden="false" customHeight="false" outlineLevel="0" collapsed="false">
      <c r="A782" s="6" t="s">
        <v>9712</v>
      </c>
      <c r="B782" s="6" t="s">
        <v>3112</v>
      </c>
      <c r="C782" s="6" t="n">
        <v>1</v>
      </c>
      <c r="D782" s="6" t="n">
        <v>5</v>
      </c>
      <c r="E782" s="9" t="n">
        <f aca="false">INDEX(Tickets!$O$2:$O$3818,MATCH(B782,Tickets!$A$2:$A$3818,0))</f>
        <v>1</v>
      </c>
      <c r="F782" s="9" t="n">
        <f aca="false">C782*E782</f>
        <v>1</v>
      </c>
      <c r="G782" s="9" t="n">
        <f aca="false">IF(AND(C782=1,ISNUMBER(D782)),1,0)*E782</f>
        <v>1</v>
      </c>
      <c r="H782" s="9" t="n">
        <f aca="false">IF(AND(G782=1,D782&gt;=Scenario!$B$24),1,0)</f>
        <v>1</v>
      </c>
    </row>
    <row r="783" customFormat="false" ht="15" hidden="false" customHeight="false" outlineLevel="0" collapsed="false">
      <c r="A783" s="6" t="s">
        <v>9713</v>
      </c>
      <c r="B783" s="6" t="s">
        <v>3114</v>
      </c>
      <c r="C783" s="6" t="n">
        <v>1</v>
      </c>
      <c r="E783" s="9" t="n">
        <f aca="false">INDEX(Tickets!$O$2:$O$3818,MATCH(B783,Tickets!$A$2:$A$3818,0))</f>
        <v>1</v>
      </c>
      <c r="F783" s="9" t="n">
        <f aca="false">C783*E783</f>
        <v>1</v>
      </c>
      <c r="G783" s="9" t="n">
        <f aca="false">IF(AND(C783=1,ISNUMBER(D783)),1,0)*E783</f>
        <v>0</v>
      </c>
      <c r="H783" s="9" t="n">
        <f aca="false">IF(AND(G783=1,D783&gt;=Scenario!$B$24),1,0)</f>
        <v>0</v>
      </c>
    </row>
    <row r="784" customFormat="false" ht="15" hidden="false" customHeight="false" outlineLevel="0" collapsed="false">
      <c r="A784" s="6" t="s">
        <v>9714</v>
      </c>
      <c r="B784" s="6" t="s">
        <v>3116</v>
      </c>
      <c r="C784" s="6" t="n">
        <v>1</v>
      </c>
      <c r="E784" s="9" t="n">
        <f aca="false">INDEX(Tickets!$O$2:$O$3818,MATCH(B784,Tickets!$A$2:$A$3818,0))</f>
        <v>1</v>
      </c>
      <c r="F784" s="9" t="n">
        <f aca="false">C784*E784</f>
        <v>1</v>
      </c>
      <c r="G784" s="9" t="n">
        <f aca="false">IF(AND(C784=1,ISNUMBER(D784)),1,0)*E784</f>
        <v>0</v>
      </c>
      <c r="H784" s="9" t="n">
        <f aca="false">IF(AND(G784=1,D784&gt;=Scenario!$B$24),1,0)</f>
        <v>0</v>
      </c>
    </row>
    <row r="785" customFormat="false" ht="15" hidden="false" customHeight="false" outlineLevel="0" collapsed="false">
      <c r="A785" s="6" t="s">
        <v>9715</v>
      </c>
      <c r="B785" s="6" t="s">
        <v>3118</v>
      </c>
      <c r="C785" s="6" t="n">
        <v>1</v>
      </c>
      <c r="E785" s="9" t="n">
        <f aca="false">INDEX(Tickets!$O$2:$O$3818,MATCH(B785,Tickets!$A$2:$A$3818,0))</f>
        <v>1</v>
      </c>
      <c r="F785" s="9" t="n">
        <f aca="false">C785*E785</f>
        <v>1</v>
      </c>
      <c r="G785" s="9" t="n">
        <f aca="false">IF(AND(C785=1,ISNUMBER(D785)),1,0)*E785</f>
        <v>0</v>
      </c>
      <c r="H785" s="9" t="n">
        <f aca="false">IF(AND(G785=1,D785&gt;=Scenario!$B$24),1,0)</f>
        <v>0</v>
      </c>
    </row>
    <row r="786" customFormat="false" ht="15" hidden="false" customHeight="false" outlineLevel="0" collapsed="false">
      <c r="A786" s="6" t="s">
        <v>9716</v>
      </c>
      <c r="B786" s="6" t="s">
        <v>3120</v>
      </c>
      <c r="C786" s="6" t="n">
        <v>1</v>
      </c>
      <c r="D786" s="6" t="n">
        <v>5</v>
      </c>
      <c r="E786" s="9" t="n">
        <f aca="false">INDEX(Tickets!$O$2:$O$3818,MATCH(B786,Tickets!$A$2:$A$3818,0))</f>
        <v>1</v>
      </c>
      <c r="F786" s="9" t="n">
        <f aca="false">C786*E786</f>
        <v>1</v>
      </c>
      <c r="G786" s="9" t="n">
        <f aca="false">IF(AND(C786=1,ISNUMBER(D786)),1,0)*E786</f>
        <v>1</v>
      </c>
      <c r="H786" s="9" t="n">
        <f aca="false">IF(AND(G786=1,D786&gt;=Scenario!$B$24),1,0)</f>
        <v>1</v>
      </c>
    </row>
    <row r="787" customFormat="false" ht="15" hidden="false" customHeight="false" outlineLevel="0" collapsed="false">
      <c r="A787" s="6" t="s">
        <v>9717</v>
      </c>
      <c r="B787" s="6" t="s">
        <v>3124</v>
      </c>
      <c r="C787" s="6" t="n">
        <v>1</v>
      </c>
      <c r="E787" s="9" t="n">
        <f aca="false">INDEX(Tickets!$O$2:$O$3818,MATCH(B787,Tickets!$A$2:$A$3818,0))</f>
        <v>1</v>
      </c>
      <c r="F787" s="9" t="n">
        <f aca="false">C787*E787</f>
        <v>1</v>
      </c>
      <c r="G787" s="9" t="n">
        <f aca="false">IF(AND(C787=1,ISNUMBER(D787)),1,0)*E787</f>
        <v>0</v>
      </c>
      <c r="H787" s="9" t="n">
        <f aca="false">IF(AND(G787=1,D787&gt;=Scenario!$B$24),1,0)</f>
        <v>0</v>
      </c>
    </row>
    <row r="788" customFormat="false" ht="15" hidden="false" customHeight="false" outlineLevel="0" collapsed="false">
      <c r="A788" s="6" t="s">
        <v>9718</v>
      </c>
      <c r="B788" s="6" t="s">
        <v>3126</v>
      </c>
      <c r="C788" s="6" t="n">
        <v>1</v>
      </c>
      <c r="E788" s="9" t="n">
        <f aca="false">INDEX(Tickets!$O$2:$O$3818,MATCH(B788,Tickets!$A$2:$A$3818,0))</f>
        <v>1</v>
      </c>
      <c r="F788" s="9" t="n">
        <f aca="false">C788*E788</f>
        <v>1</v>
      </c>
      <c r="G788" s="9" t="n">
        <f aca="false">IF(AND(C788=1,ISNUMBER(D788)),1,0)*E788</f>
        <v>0</v>
      </c>
      <c r="H788" s="9" t="n">
        <f aca="false">IF(AND(G788=1,D788&gt;=Scenario!$B$24),1,0)</f>
        <v>0</v>
      </c>
    </row>
    <row r="789" customFormat="false" ht="15" hidden="false" customHeight="false" outlineLevel="0" collapsed="false">
      <c r="A789" s="6" t="s">
        <v>9719</v>
      </c>
      <c r="B789" s="6" t="s">
        <v>3130</v>
      </c>
      <c r="C789" s="6" t="n">
        <v>1</v>
      </c>
      <c r="E789" s="9" t="n">
        <f aca="false">INDEX(Tickets!$O$2:$O$3818,MATCH(B789,Tickets!$A$2:$A$3818,0))</f>
        <v>1</v>
      </c>
      <c r="F789" s="9" t="n">
        <f aca="false">C789*E789</f>
        <v>1</v>
      </c>
      <c r="G789" s="9" t="n">
        <f aca="false">IF(AND(C789=1,ISNUMBER(D789)),1,0)*E789</f>
        <v>0</v>
      </c>
      <c r="H789" s="9" t="n">
        <f aca="false">IF(AND(G789=1,D789&gt;=Scenario!$B$24),1,0)</f>
        <v>0</v>
      </c>
    </row>
    <row r="790" customFormat="false" ht="15" hidden="false" customHeight="false" outlineLevel="0" collapsed="false">
      <c r="A790" s="6" t="s">
        <v>9720</v>
      </c>
      <c r="B790" s="6" t="s">
        <v>3134</v>
      </c>
      <c r="C790" s="6" t="n">
        <v>1</v>
      </c>
      <c r="E790" s="9" t="n">
        <f aca="false">INDEX(Tickets!$O$2:$O$3818,MATCH(B790,Tickets!$A$2:$A$3818,0))</f>
        <v>1</v>
      </c>
      <c r="F790" s="9" t="n">
        <f aca="false">C790*E790</f>
        <v>1</v>
      </c>
      <c r="G790" s="9" t="n">
        <f aca="false">IF(AND(C790=1,ISNUMBER(D790)),1,0)*E790</f>
        <v>0</v>
      </c>
      <c r="H790" s="9" t="n">
        <f aca="false">IF(AND(G790=1,D790&gt;=Scenario!$B$24),1,0)</f>
        <v>0</v>
      </c>
    </row>
    <row r="791" customFormat="false" ht="15" hidden="false" customHeight="false" outlineLevel="0" collapsed="false">
      <c r="A791" s="6" t="s">
        <v>9721</v>
      </c>
      <c r="B791" s="6" t="s">
        <v>3136</v>
      </c>
      <c r="C791" s="6" t="n">
        <v>1</v>
      </c>
      <c r="E791" s="9" t="n">
        <f aca="false">INDEX(Tickets!$O$2:$O$3818,MATCH(B791,Tickets!$A$2:$A$3818,0))</f>
        <v>1</v>
      </c>
      <c r="F791" s="9" t="n">
        <f aca="false">C791*E791</f>
        <v>1</v>
      </c>
      <c r="G791" s="9" t="n">
        <f aca="false">IF(AND(C791=1,ISNUMBER(D791)),1,0)*E791</f>
        <v>0</v>
      </c>
      <c r="H791" s="9" t="n">
        <f aca="false">IF(AND(G791=1,D791&gt;=Scenario!$B$24),1,0)</f>
        <v>0</v>
      </c>
    </row>
    <row r="792" customFormat="false" ht="15" hidden="false" customHeight="false" outlineLevel="0" collapsed="false">
      <c r="A792" s="6" t="s">
        <v>9722</v>
      </c>
      <c r="B792" s="6" t="s">
        <v>3138</v>
      </c>
      <c r="C792" s="6" t="n">
        <v>1</v>
      </c>
      <c r="E792" s="9" t="n">
        <f aca="false">INDEX(Tickets!$O$2:$O$3818,MATCH(B792,Tickets!$A$2:$A$3818,0))</f>
        <v>1</v>
      </c>
      <c r="F792" s="9" t="n">
        <f aca="false">C792*E792</f>
        <v>1</v>
      </c>
      <c r="G792" s="9" t="n">
        <f aca="false">IF(AND(C792=1,ISNUMBER(D792)),1,0)*E792</f>
        <v>0</v>
      </c>
      <c r="H792" s="9" t="n">
        <f aca="false">IF(AND(G792=1,D792&gt;=Scenario!$B$24),1,0)</f>
        <v>0</v>
      </c>
    </row>
    <row r="793" customFormat="false" ht="15" hidden="false" customHeight="false" outlineLevel="0" collapsed="false">
      <c r="A793" s="6" t="s">
        <v>9723</v>
      </c>
      <c r="B793" s="6" t="s">
        <v>3142</v>
      </c>
      <c r="C793" s="6" t="n">
        <v>1</v>
      </c>
      <c r="D793" s="6" t="n">
        <v>3</v>
      </c>
      <c r="E793" s="9" t="n">
        <f aca="false">INDEX(Tickets!$O$2:$O$3818,MATCH(B793,Tickets!$A$2:$A$3818,0))</f>
        <v>1</v>
      </c>
      <c r="F793" s="9" t="n">
        <f aca="false">C793*E793</f>
        <v>1</v>
      </c>
      <c r="G793" s="9" t="n">
        <f aca="false">IF(AND(C793=1,ISNUMBER(D793)),1,0)*E793</f>
        <v>1</v>
      </c>
      <c r="H793" s="9" t="n">
        <f aca="false">IF(AND(G793=1,D793&gt;=Scenario!$B$24),1,0)</f>
        <v>0</v>
      </c>
    </row>
    <row r="794" customFormat="false" ht="15" hidden="false" customHeight="false" outlineLevel="0" collapsed="false">
      <c r="A794" s="6" t="s">
        <v>9724</v>
      </c>
      <c r="B794" s="6" t="s">
        <v>3146</v>
      </c>
      <c r="C794" s="6" t="n">
        <v>1</v>
      </c>
      <c r="E794" s="9" t="n">
        <f aca="false">INDEX(Tickets!$O$2:$O$3818,MATCH(B794,Tickets!$A$2:$A$3818,0))</f>
        <v>1</v>
      </c>
      <c r="F794" s="9" t="n">
        <f aca="false">C794*E794</f>
        <v>1</v>
      </c>
      <c r="G794" s="9" t="n">
        <f aca="false">IF(AND(C794=1,ISNUMBER(D794)),1,0)*E794</f>
        <v>0</v>
      </c>
      <c r="H794" s="9" t="n">
        <f aca="false">IF(AND(G794=1,D794&gt;=Scenario!$B$24),1,0)</f>
        <v>0</v>
      </c>
    </row>
    <row r="795" customFormat="false" ht="15" hidden="false" customHeight="false" outlineLevel="0" collapsed="false">
      <c r="A795" s="6" t="s">
        <v>9725</v>
      </c>
      <c r="B795" s="6" t="s">
        <v>3148</v>
      </c>
      <c r="C795" s="6" t="n">
        <v>1</v>
      </c>
      <c r="D795" s="6" t="n">
        <v>4</v>
      </c>
      <c r="E795" s="9" t="n">
        <f aca="false">INDEX(Tickets!$O$2:$O$3818,MATCH(B795,Tickets!$A$2:$A$3818,0))</f>
        <v>1</v>
      </c>
      <c r="F795" s="9" t="n">
        <f aca="false">C795*E795</f>
        <v>1</v>
      </c>
      <c r="G795" s="9" t="n">
        <f aca="false">IF(AND(C795=1,ISNUMBER(D795)),1,0)*E795</f>
        <v>1</v>
      </c>
      <c r="H795" s="9" t="n">
        <f aca="false">IF(AND(G795=1,D795&gt;=Scenario!$B$24),1,0)</f>
        <v>1</v>
      </c>
    </row>
    <row r="796" customFormat="false" ht="15" hidden="false" customHeight="false" outlineLevel="0" collapsed="false">
      <c r="A796" s="6" t="s">
        <v>9726</v>
      </c>
      <c r="B796" s="6" t="s">
        <v>3154</v>
      </c>
      <c r="C796" s="6" t="n">
        <v>1</v>
      </c>
      <c r="E796" s="9" t="n">
        <f aca="false">INDEX(Tickets!$O$2:$O$3818,MATCH(B796,Tickets!$A$2:$A$3818,0))</f>
        <v>1</v>
      </c>
      <c r="F796" s="9" t="n">
        <f aca="false">C796*E796</f>
        <v>1</v>
      </c>
      <c r="G796" s="9" t="n">
        <f aca="false">IF(AND(C796=1,ISNUMBER(D796)),1,0)*E796</f>
        <v>0</v>
      </c>
      <c r="H796" s="9" t="n">
        <f aca="false">IF(AND(G796=1,D796&gt;=Scenario!$B$24),1,0)</f>
        <v>0</v>
      </c>
    </row>
    <row r="797" customFormat="false" ht="15" hidden="false" customHeight="false" outlineLevel="0" collapsed="false">
      <c r="A797" s="6" t="s">
        <v>9727</v>
      </c>
      <c r="B797" s="6" t="s">
        <v>3156</v>
      </c>
      <c r="C797" s="6" t="n">
        <v>1</v>
      </c>
      <c r="D797" s="6" t="n">
        <v>5</v>
      </c>
      <c r="E797" s="9" t="n">
        <f aca="false">INDEX(Tickets!$O$2:$O$3818,MATCH(B797,Tickets!$A$2:$A$3818,0))</f>
        <v>1</v>
      </c>
      <c r="F797" s="9" t="n">
        <f aca="false">C797*E797</f>
        <v>1</v>
      </c>
      <c r="G797" s="9" t="n">
        <f aca="false">IF(AND(C797=1,ISNUMBER(D797)),1,0)*E797</f>
        <v>1</v>
      </c>
      <c r="H797" s="9" t="n">
        <f aca="false">IF(AND(G797=1,D797&gt;=Scenario!$B$24),1,0)</f>
        <v>1</v>
      </c>
    </row>
    <row r="798" customFormat="false" ht="15" hidden="false" customHeight="false" outlineLevel="0" collapsed="false">
      <c r="A798" s="6" t="s">
        <v>9728</v>
      </c>
      <c r="B798" s="6" t="s">
        <v>3158</v>
      </c>
      <c r="C798" s="6" t="n">
        <v>1</v>
      </c>
      <c r="E798" s="9" t="n">
        <f aca="false">INDEX(Tickets!$O$2:$O$3818,MATCH(B798,Tickets!$A$2:$A$3818,0))</f>
        <v>1</v>
      </c>
      <c r="F798" s="9" t="n">
        <f aca="false">C798*E798</f>
        <v>1</v>
      </c>
      <c r="G798" s="9" t="n">
        <f aca="false">IF(AND(C798=1,ISNUMBER(D798)),1,0)*E798</f>
        <v>0</v>
      </c>
      <c r="H798" s="9" t="n">
        <f aca="false">IF(AND(G798=1,D798&gt;=Scenario!$B$24),1,0)</f>
        <v>0</v>
      </c>
    </row>
    <row r="799" customFormat="false" ht="15" hidden="false" customHeight="false" outlineLevel="0" collapsed="false">
      <c r="A799" s="6" t="s">
        <v>9729</v>
      </c>
      <c r="B799" s="6" t="s">
        <v>3162</v>
      </c>
      <c r="C799" s="6" t="n">
        <v>1</v>
      </c>
      <c r="D799" s="6" t="n">
        <v>5</v>
      </c>
      <c r="E799" s="9" t="n">
        <f aca="false">INDEX(Tickets!$O$2:$O$3818,MATCH(B799,Tickets!$A$2:$A$3818,0))</f>
        <v>1</v>
      </c>
      <c r="F799" s="9" t="n">
        <f aca="false">C799*E799</f>
        <v>1</v>
      </c>
      <c r="G799" s="9" t="n">
        <f aca="false">IF(AND(C799=1,ISNUMBER(D799)),1,0)*E799</f>
        <v>1</v>
      </c>
      <c r="H799" s="9" t="n">
        <f aca="false">IF(AND(G799=1,D799&gt;=Scenario!$B$24),1,0)</f>
        <v>1</v>
      </c>
    </row>
    <row r="800" customFormat="false" ht="15" hidden="false" customHeight="false" outlineLevel="0" collapsed="false">
      <c r="A800" s="6" t="s">
        <v>9730</v>
      </c>
      <c r="B800" s="6" t="s">
        <v>3164</v>
      </c>
      <c r="C800" s="6" t="n">
        <v>1</v>
      </c>
      <c r="E800" s="9" t="n">
        <f aca="false">INDEX(Tickets!$O$2:$O$3818,MATCH(B800,Tickets!$A$2:$A$3818,0))</f>
        <v>1</v>
      </c>
      <c r="F800" s="9" t="n">
        <f aca="false">C800*E800</f>
        <v>1</v>
      </c>
      <c r="G800" s="9" t="n">
        <f aca="false">IF(AND(C800=1,ISNUMBER(D800)),1,0)*E800</f>
        <v>0</v>
      </c>
      <c r="H800" s="9" t="n">
        <f aca="false">IF(AND(G800=1,D800&gt;=Scenario!$B$24),1,0)</f>
        <v>0</v>
      </c>
    </row>
    <row r="801" customFormat="false" ht="15" hidden="false" customHeight="false" outlineLevel="0" collapsed="false">
      <c r="A801" s="6" t="s">
        <v>9731</v>
      </c>
      <c r="B801" s="6" t="s">
        <v>3166</v>
      </c>
      <c r="C801" s="6" t="n">
        <v>1</v>
      </c>
      <c r="D801" s="6" t="n">
        <v>4</v>
      </c>
      <c r="E801" s="9" t="n">
        <f aca="false">INDEX(Tickets!$O$2:$O$3818,MATCH(B801,Tickets!$A$2:$A$3818,0))</f>
        <v>1</v>
      </c>
      <c r="F801" s="9" t="n">
        <f aca="false">C801*E801</f>
        <v>1</v>
      </c>
      <c r="G801" s="9" t="n">
        <f aca="false">IF(AND(C801=1,ISNUMBER(D801)),1,0)*E801</f>
        <v>1</v>
      </c>
      <c r="H801" s="9" t="n">
        <f aca="false">IF(AND(G801=1,D801&gt;=Scenario!$B$24),1,0)</f>
        <v>1</v>
      </c>
    </row>
    <row r="802" customFormat="false" ht="15" hidden="false" customHeight="false" outlineLevel="0" collapsed="false">
      <c r="A802" s="6" t="s">
        <v>9732</v>
      </c>
      <c r="B802" s="6" t="s">
        <v>3168</v>
      </c>
      <c r="C802" s="6" t="n">
        <v>1</v>
      </c>
      <c r="E802" s="9" t="n">
        <f aca="false">INDEX(Tickets!$O$2:$O$3818,MATCH(B802,Tickets!$A$2:$A$3818,0))</f>
        <v>1</v>
      </c>
      <c r="F802" s="9" t="n">
        <f aca="false">C802*E802</f>
        <v>1</v>
      </c>
      <c r="G802" s="9" t="n">
        <f aca="false">IF(AND(C802=1,ISNUMBER(D802)),1,0)*E802</f>
        <v>0</v>
      </c>
      <c r="H802" s="9" t="n">
        <f aca="false">IF(AND(G802=1,D802&gt;=Scenario!$B$24),1,0)</f>
        <v>0</v>
      </c>
    </row>
    <row r="803" customFormat="false" ht="15" hidden="false" customHeight="false" outlineLevel="0" collapsed="false">
      <c r="A803" s="6" t="s">
        <v>9733</v>
      </c>
      <c r="B803" s="6" t="s">
        <v>3172</v>
      </c>
      <c r="C803" s="6" t="n">
        <v>1</v>
      </c>
      <c r="E803" s="9" t="n">
        <f aca="false">INDEX(Tickets!$O$2:$O$3818,MATCH(B803,Tickets!$A$2:$A$3818,0))</f>
        <v>1</v>
      </c>
      <c r="F803" s="9" t="n">
        <f aca="false">C803*E803</f>
        <v>1</v>
      </c>
      <c r="G803" s="9" t="n">
        <f aca="false">IF(AND(C803=1,ISNUMBER(D803)),1,0)*E803</f>
        <v>0</v>
      </c>
      <c r="H803" s="9" t="n">
        <f aca="false">IF(AND(G803=1,D803&gt;=Scenario!$B$24),1,0)</f>
        <v>0</v>
      </c>
    </row>
    <row r="804" customFormat="false" ht="15" hidden="false" customHeight="false" outlineLevel="0" collapsed="false">
      <c r="A804" s="6" t="s">
        <v>9734</v>
      </c>
      <c r="B804" s="6" t="s">
        <v>3176</v>
      </c>
      <c r="C804" s="6" t="n">
        <v>1</v>
      </c>
      <c r="E804" s="9" t="n">
        <f aca="false">INDEX(Tickets!$O$2:$O$3818,MATCH(B804,Tickets!$A$2:$A$3818,0))</f>
        <v>1</v>
      </c>
      <c r="F804" s="9" t="n">
        <f aca="false">C804*E804</f>
        <v>1</v>
      </c>
      <c r="G804" s="9" t="n">
        <f aca="false">IF(AND(C804=1,ISNUMBER(D804)),1,0)*E804</f>
        <v>0</v>
      </c>
      <c r="H804" s="9" t="n">
        <f aca="false">IF(AND(G804=1,D804&gt;=Scenario!$B$24),1,0)</f>
        <v>0</v>
      </c>
    </row>
    <row r="805" customFormat="false" ht="15" hidden="false" customHeight="false" outlineLevel="0" collapsed="false">
      <c r="A805" s="6" t="s">
        <v>9735</v>
      </c>
      <c r="B805" s="6" t="s">
        <v>3178</v>
      </c>
      <c r="C805" s="6" t="n">
        <v>1</v>
      </c>
      <c r="D805" s="6" t="n">
        <v>5</v>
      </c>
      <c r="E805" s="9" t="n">
        <f aca="false">INDEX(Tickets!$O$2:$O$3818,MATCH(B805,Tickets!$A$2:$A$3818,0))</f>
        <v>1</v>
      </c>
      <c r="F805" s="9" t="n">
        <f aca="false">C805*E805</f>
        <v>1</v>
      </c>
      <c r="G805" s="9" t="n">
        <f aca="false">IF(AND(C805=1,ISNUMBER(D805)),1,0)*E805</f>
        <v>1</v>
      </c>
      <c r="H805" s="9" t="n">
        <f aca="false">IF(AND(G805=1,D805&gt;=Scenario!$B$24),1,0)</f>
        <v>1</v>
      </c>
    </row>
    <row r="806" customFormat="false" ht="15" hidden="false" customHeight="false" outlineLevel="0" collapsed="false">
      <c r="A806" s="6" t="s">
        <v>9736</v>
      </c>
      <c r="B806" s="6" t="s">
        <v>3184</v>
      </c>
      <c r="C806" s="6" t="n">
        <v>1</v>
      </c>
      <c r="E806" s="9" t="n">
        <f aca="false">INDEX(Tickets!$O$2:$O$3818,MATCH(B806,Tickets!$A$2:$A$3818,0))</f>
        <v>1</v>
      </c>
      <c r="F806" s="9" t="n">
        <f aca="false">C806*E806</f>
        <v>1</v>
      </c>
      <c r="G806" s="9" t="n">
        <f aca="false">IF(AND(C806=1,ISNUMBER(D806)),1,0)*E806</f>
        <v>0</v>
      </c>
      <c r="H806" s="9" t="n">
        <f aca="false">IF(AND(G806=1,D806&gt;=Scenario!$B$24),1,0)</f>
        <v>0</v>
      </c>
    </row>
    <row r="807" customFormat="false" ht="15" hidden="false" customHeight="false" outlineLevel="0" collapsed="false">
      <c r="A807" s="6" t="s">
        <v>9737</v>
      </c>
      <c r="B807" s="6" t="s">
        <v>3188</v>
      </c>
      <c r="C807" s="6" t="n">
        <v>1</v>
      </c>
      <c r="D807" s="6" t="n">
        <v>5</v>
      </c>
      <c r="E807" s="9" t="n">
        <f aca="false">INDEX(Tickets!$O$2:$O$3818,MATCH(B807,Tickets!$A$2:$A$3818,0))</f>
        <v>1</v>
      </c>
      <c r="F807" s="9" t="n">
        <f aca="false">C807*E807</f>
        <v>1</v>
      </c>
      <c r="G807" s="9" t="n">
        <f aca="false">IF(AND(C807=1,ISNUMBER(D807)),1,0)*E807</f>
        <v>1</v>
      </c>
      <c r="H807" s="9" t="n">
        <f aca="false">IF(AND(G807=1,D807&gt;=Scenario!$B$24),1,0)</f>
        <v>1</v>
      </c>
    </row>
    <row r="808" customFormat="false" ht="15" hidden="false" customHeight="false" outlineLevel="0" collapsed="false">
      <c r="A808" s="6" t="s">
        <v>9738</v>
      </c>
      <c r="B808" s="6" t="s">
        <v>3190</v>
      </c>
      <c r="C808" s="6" t="n">
        <v>1</v>
      </c>
      <c r="E808" s="9" t="n">
        <f aca="false">INDEX(Tickets!$O$2:$O$3818,MATCH(B808,Tickets!$A$2:$A$3818,0))</f>
        <v>1</v>
      </c>
      <c r="F808" s="9" t="n">
        <f aca="false">C808*E808</f>
        <v>1</v>
      </c>
      <c r="G808" s="9" t="n">
        <f aca="false">IF(AND(C808=1,ISNUMBER(D808)),1,0)*E808</f>
        <v>0</v>
      </c>
      <c r="H808" s="9" t="n">
        <f aca="false">IF(AND(G808=1,D808&gt;=Scenario!$B$24),1,0)</f>
        <v>0</v>
      </c>
    </row>
    <row r="809" customFormat="false" ht="15" hidden="false" customHeight="false" outlineLevel="0" collapsed="false">
      <c r="A809" s="6" t="s">
        <v>9739</v>
      </c>
      <c r="B809" s="6" t="s">
        <v>3192</v>
      </c>
      <c r="C809" s="6" t="n">
        <v>1</v>
      </c>
      <c r="E809" s="9" t="n">
        <f aca="false">INDEX(Tickets!$O$2:$O$3818,MATCH(B809,Tickets!$A$2:$A$3818,0))</f>
        <v>1</v>
      </c>
      <c r="F809" s="9" t="n">
        <f aca="false">C809*E809</f>
        <v>1</v>
      </c>
      <c r="G809" s="9" t="n">
        <f aca="false">IF(AND(C809=1,ISNUMBER(D809)),1,0)*E809</f>
        <v>0</v>
      </c>
      <c r="H809" s="9" t="n">
        <f aca="false">IF(AND(G809=1,D809&gt;=Scenario!$B$24),1,0)</f>
        <v>0</v>
      </c>
    </row>
    <row r="810" customFormat="false" ht="15" hidden="false" customHeight="false" outlineLevel="0" collapsed="false">
      <c r="A810" s="6" t="s">
        <v>9740</v>
      </c>
      <c r="B810" s="6" t="s">
        <v>3196</v>
      </c>
      <c r="C810" s="6" t="n">
        <v>1</v>
      </c>
      <c r="E810" s="9" t="n">
        <f aca="false">INDEX(Tickets!$O$2:$O$3818,MATCH(B810,Tickets!$A$2:$A$3818,0))</f>
        <v>1</v>
      </c>
      <c r="F810" s="9" t="n">
        <f aca="false">C810*E810</f>
        <v>1</v>
      </c>
      <c r="G810" s="9" t="n">
        <f aca="false">IF(AND(C810=1,ISNUMBER(D810)),1,0)*E810</f>
        <v>0</v>
      </c>
      <c r="H810" s="9" t="n">
        <f aca="false">IF(AND(G810=1,D810&gt;=Scenario!$B$24),1,0)</f>
        <v>0</v>
      </c>
    </row>
    <row r="811" customFormat="false" ht="15" hidden="false" customHeight="false" outlineLevel="0" collapsed="false">
      <c r="A811" s="6" t="s">
        <v>9741</v>
      </c>
      <c r="B811" s="6" t="s">
        <v>3200</v>
      </c>
      <c r="C811" s="6" t="n">
        <v>1</v>
      </c>
      <c r="D811" s="6" t="n">
        <v>5</v>
      </c>
      <c r="E811" s="9" t="n">
        <f aca="false">INDEX(Tickets!$O$2:$O$3818,MATCH(B811,Tickets!$A$2:$A$3818,0))</f>
        <v>1</v>
      </c>
      <c r="F811" s="9" t="n">
        <f aca="false">C811*E811</f>
        <v>1</v>
      </c>
      <c r="G811" s="9" t="n">
        <f aca="false">IF(AND(C811=1,ISNUMBER(D811)),1,0)*E811</f>
        <v>1</v>
      </c>
      <c r="H811" s="9" t="n">
        <f aca="false">IF(AND(G811=1,D811&gt;=Scenario!$B$24),1,0)</f>
        <v>1</v>
      </c>
    </row>
    <row r="812" customFormat="false" ht="15" hidden="false" customHeight="false" outlineLevel="0" collapsed="false">
      <c r="A812" s="6" t="s">
        <v>9742</v>
      </c>
      <c r="B812" s="6" t="s">
        <v>3212</v>
      </c>
      <c r="C812" s="6" t="n">
        <v>1</v>
      </c>
      <c r="E812" s="9" t="n">
        <f aca="false">INDEX(Tickets!$O$2:$O$3818,MATCH(B812,Tickets!$A$2:$A$3818,0))</f>
        <v>1</v>
      </c>
      <c r="F812" s="9" t="n">
        <f aca="false">C812*E812</f>
        <v>1</v>
      </c>
      <c r="G812" s="9" t="n">
        <f aca="false">IF(AND(C812=1,ISNUMBER(D812)),1,0)*E812</f>
        <v>0</v>
      </c>
      <c r="H812" s="9" t="n">
        <f aca="false">IF(AND(G812=1,D812&gt;=Scenario!$B$24),1,0)</f>
        <v>0</v>
      </c>
    </row>
    <row r="813" customFormat="false" ht="15" hidden="false" customHeight="false" outlineLevel="0" collapsed="false">
      <c r="A813" s="6" t="s">
        <v>9743</v>
      </c>
      <c r="B813" s="6" t="s">
        <v>3218</v>
      </c>
      <c r="C813" s="6" t="n">
        <v>1</v>
      </c>
      <c r="E813" s="9" t="n">
        <f aca="false">INDEX(Tickets!$O$2:$O$3818,MATCH(B813,Tickets!$A$2:$A$3818,0))</f>
        <v>1</v>
      </c>
      <c r="F813" s="9" t="n">
        <f aca="false">C813*E813</f>
        <v>1</v>
      </c>
      <c r="G813" s="9" t="n">
        <f aca="false">IF(AND(C813=1,ISNUMBER(D813)),1,0)*E813</f>
        <v>0</v>
      </c>
      <c r="H813" s="9" t="n">
        <f aca="false">IF(AND(G813=1,D813&gt;=Scenario!$B$24),1,0)</f>
        <v>0</v>
      </c>
    </row>
    <row r="814" customFormat="false" ht="15" hidden="false" customHeight="false" outlineLevel="0" collapsed="false">
      <c r="A814" s="6" t="s">
        <v>9744</v>
      </c>
      <c r="B814" s="6" t="s">
        <v>3226</v>
      </c>
      <c r="C814" s="6" t="n">
        <v>1</v>
      </c>
      <c r="E814" s="9" t="n">
        <f aca="false">INDEX(Tickets!$O$2:$O$3818,MATCH(B814,Tickets!$A$2:$A$3818,0))</f>
        <v>1</v>
      </c>
      <c r="F814" s="9" t="n">
        <f aca="false">C814*E814</f>
        <v>1</v>
      </c>
      <c r="G814" s="9" t="n">
        <f aca="false">IF(AND(C814=1,ISNUMBER(D814)),1,0)*E814</f>
        <v>0</v>
      </c>
      <c r="H814" s="9" t="n">
        <f aca="false">IF(AND(G814=1,D814&gt;=Scenario!$B$24),1,0)</f>
        <v>0</v>
      </c>
    </row>
    <row r="815" customFormat="false" ht="15" hidden="false" customHeight="false" outlineLevel="0" collapsed="false">
      <c r="A815" s="6" t="s">
        <v>9745</v>
      </c>
      <c r="B815" s="6" t="s">
        <v>3228</v>
      </c>
      <c r="C815" s="6" t="n">
        <v>1</v>
      </c>
      <c r="E815" s="9" t="n">
        <f aca="false">INDEX(Tickets!$O$2:$O$3818,MATCH(B815,Tickets!$A$2:$A$3818,0))</f>
        <v>1</v>
      </c>
      <c r="F815" s="9" t="n">
        <f aca="false">C815*E815</f>
        <v>1</v>
      </c>
      <c r="G815" s="9" t="n">
        <f aca="false">IF(AND(C815=1,ISNUMBER(D815)),1,0)*E815</f>
        <v>0</v>
      </c>
      <c r="H815" s="9" t="n">
        <f aca="false">IF(AND(G815=1,D815&gt;=Scenario!$B$24),1,0)</f>
        <v>0</v>
      </c>
    </row>
    <row r="816" customFormat="false" ht="15" hidden="false" customHeight="false" outlineLevel="0" collapsed="false">
      <c r="A816" s="6" t="s">
        <v>9746</v>
      </c>
      <c r="B816" s="6" t="s">
        <v>3230</v>
      </c>
      <c r="C816" s="6" t="n">
        <v>1</v>
      </c>
      <c r="D816" s="6" t="n">
        <v>5</v>
      </c>
      <c r="E816" s="9" t="n">
        <f aca="false">INDEX(Tickets!$O$2:$O$3818,MATCH(B816,Tickets!$A$2:$A$3818,0))</f>
        <v>1</v>
      </c>
      <c r="F816" s="9" t="n">
        <f aca="false">C816*E816</f>
        <v>1</v>
      </c>
      <c r="G816" s="9" t="n">
        <f aca="false">IF(AND(C816=1,ISNUMBER(D816)),1,0)*E816</f>
        <v>1</v>
      </c>
      <c r="H816" s="9" t="n">
        <f aca="false">IF(AND(G816=1,D816&gt;=Scenario!$B$24),1,0)</f>
        <v>1</v>
      </c>
    </row>
    <row r="817" customFormat="false" ht="15" hidden="false" customHeight="false" outlineLevel="0" collapsed="false">
      <c r="A817" s="6" t="s">
        <v>9747</v>
      </c>
      <c r="B817" s="6" t="s">
        <v>3232</v>
      </c>
      <c r="C817" s="6" t="n">
        <v>1</v>
      </c>
      <c r="D817" s="6" t="n">
        <v>4</v>
      </c>
      <c r="E817" s="9" t="n">
        <f aca="false">INDEX(Tickets!$O$2:$O$3818,MATCH(B817,Tickets!$A$2:$A$3818,0))</f>
        <v>1</v>
      </c>
      <c r="F817" s="9" t="n">
        <f aca="false">C817*E817</f>
        <v>1</v>
      </c>
      <c r="G817" s="9" t="n">
        <f aca="false">IF(AND(C817=1,ISNUMBER(D817)),1,0)*E817</f>
        <v>1</v>
      </c>
      <c r="H817" s="9" t="n">
        <f aca="false">IF(AND(G817=1,D817&gt;=Scenario!$B$24),1,0)</f>
        <v>1</v>
      </c>
    </row>
    <row r="818" customFormat="false" ht="15" hidden="false" customHeight="false" outlineLevel="0" collapsed="false">
      <c r="A818" s="6" t="s">
        <v>9748</v>
      </c>
      <c r="B818" s="6" t="s">
        <v>3234</v>
      </c>
      <c r="C818" s="6" t="n">
        <v>1</v>
      </c>
      <c r="E818" s="9" t="n">
        <f aca="false">INDEX(Tickets!$O$2:$O$3818,MATCH(B818,Tickets!$A$2:$A$3818,0))</f>
        <v>1</v>
      </c>
      <c r="F818" s="9" t="n">
        <f aca="false">C818*E818</f>
        <v>1</v>
      </c>
      <c r="G818" s="9" t="n">
        <f aca="false">IF(AND(C818=1,ISNUMBER(D818)),1,0)*E818</f>
        <v>0</v>
      </c>
      <c r="H818" s="9" t="n">
        <f aca="false">IF(AND(G818=1,D818&gt;=Scenario!$B$24),1,0)</f>
        <v>0</v>
      </c>
    </row>
    <row r="819" customFormat="false" ht="15" hidden="false" customHeight="false" outlineLevel="0" collapsed="false">
      <c r="A819" s="6" t="s">
        <v>9749</v>
      </c>
      <c r="B819" s="6" t="s">
        <v>3240</v>
      </c>
      <c r="C819" s="6" t="n">
        <v>1</v>
      </c>
      <c r="E819" s="9" t="n">
        <f aca="false">INDEX(Tickets!$O$2:$O$3818,MATCH(B819,Tickets!$A$2:$A$3818,0))</f>
        <v>1</v>
      </c>
      <c r="F819" s="9" t="n">
        <f aca="false">C819*E819</f>
        <v>1</v>
      </c>
      <c r="G819" s="9" t="n">
        <f aca="false">IF(AND(C819=1,ISNUMBER(D819)),1,0)*E819</f>
        <v>0</v>
      </c>
      <c r="H819" s="9" t="n">
        <f aca="false">IF(AND(G819=1,D819&gt;=Scenario!$B$24),1,0)</f>
        <v>0</v>
      </c>
    </row>
    <row r="820" customFormat="false" ht="15" hidden="false" customHeight="false" outlineLevel="0" collapsed="false">
      <c r="A820" s="6" t="s">
        <v>9750</v>
      </c>
      <c r="B820" s="6" t="s">
        <v>3242</v>
      </c>
      <c r="C820" s="6" t="n">
        <v>1</v>
      </c>
      <c r="E820" s="9" t="n">
        <f aca="false">INDEX(Tickets!$O$2:$O$3818,MATCH(B820,Tickets!$A$2:$A$3818,0))</f>
        <v>1</v>
      </c>
      <c r="F820" s="9" t="n">
        <f aca="false">C820*E820</f>
        <v>1</v>
      </c>
      <c r="G820" s="9" t="n">
        <f aca="false">IF(AND(C820=1,ISNUMBER(D820)),1,0)*E820</f>
        <v>0</v>
      </c>
      <c r="H820" s="9" t="n">
        <f aca="false">IF(AND(G820=1,D820&gt;=Scenario!$B$24),1,0)</f>
        <v>0</v>
      </c>
    </row>
    <row r="821" customFormat="false" ht="15" hidden="false" customHeight="false" outlineLevel="0" collapsed="false">
      <c r="A821" s="6" t="s">
        <v>9751</v>
      </c>
      <c r="B821" s="6" t="s">
        <v>3246</v>
      </c>
      <c r="C821" s="6" t="n">
        <v>1</v>
      </c>
      <c r="E821" s="9" t="n">
        <f aca="false">INDEX(Tickets!$O$2:$O$3818,MATCH(B821,Tickets!$A$2:$A$3818,0))</f>
        <v>1</v>
      </c>
      <c r="F821" s="9" t="n">
        <f aca="false">C821*E821</f>
        <v>1</v>
      </c>
      <c r="G821" s="9" t="n">
        <f aca="false">IF(AND(C821=1,ISNUMBER(D821)),1,0)*E821</f>
        <v>0</v>
      </c>
      <c r="H821" s="9" t="n">
        <f aca="false">IF(AND(G821=1,D821&gt;=Scenario!$B$24),1,0)</f>
        <v>0</v>
      </c>
    </row>
    <row r="822" customFormat="false" ht="15" hidden="false" customHeight="false" outlineLevel="0" collapsed="false">
      <c r="A822" s="6" t="s">
        <v>9752</v>
      </c>
      <c r="B822" s="6" t="s">
        <v>3248</v>
      </c>
      <c r="C822" s="6" t="n">
        <v>1</v>
      </c>
      <c r="E822" s="9" t="n">
        <f aca="false">INDEX(Tickets!$O$2:$O$3818,MATCH(B822,Tickets!$A$2:$A$3818,0))</f>
        <v>1</v>
      </c>
      <c r="F822" s="9" t="n">
        <f aca="false">C822*E822</f>
        <v>1</v>
      </c>
      <c r="G822" s="9" t="n">
        <f aca="false">IF(AND(C822=1,ISNUMBER(D822)),1,0)*E822</f>
        <v>0</v>
      </c>
      <c r="H822" s="9" t="n">
        <f aca="false">IF(AND(G822=1,D822&gt;=Scenario!$B$24),1,0)</f>
        <v>0</v>
      </c>
    </row>
    <row r="823" customFormat="false" ht="15" hidden="false" customHeight="false" outlineLevel="0" collapsed="false">
      <c r="A823" s="6" t="s">
        <v>9753</v>
      </c>
      <c r="B823" s="6" t="s">
        <v>3250</v>
      </c>
      <c r="C823" s="6" t="n">
        <v>1</v>
      </c>
      <c r="E823" s="9" t="n">
        <f aca="false">INDEX(Tickets!$O$2:$O$3818,MATCH(B823,Tickets!$A$2:$A$3818,0))</f>
        <v>1</v>
      </c>
      <c r="F823" s="9" t="n">
        <f aca="false">C823*E823</f>
        <v>1</v>
      </c>
      <c r="G823" s="9" t="n">
        <f aca="false">IF(AND(C823=1,ISNUMBER(D823)),1,0)*E823</f>
        <v>0</v>
      </c>
      <c r="H823" s="9" t="n">
        <f aca="false">IF(AND(G823=1,D823&gt;=Scenario!$B$24),1,0)</f>
        <v>0</v>
      </c>
    </row>
    <row r="824" customFormat="false" ht="15" hidden="false" customHeight="false" outlineLevel="0" collapsed="false">
      <c r="A824" s="6" t="s">
        <v>9754</v>
      </c>
      <c r="B824" s="6" t="s">
        <v>3252</v>
      </c>
      <c r="C824" s="6" t="n">
        <v>1</v>
      </c>
      <c r="D824" s="6" t="n">
        <v>4</v>
      </c>
      <c r="E824" s="9" t="n">
        <f aca="false">INDEX(Tickets!$O$2:$O$3818,MATCH(B824,Tickets!$A$2:$A$3818,0))</f>
        <v>1</v>
      </c>
      <c r="F824" s="9" t="n">
        <f aca="false">C824*E824</f>
        <v>1</v>
      </c>
      <c r="G824" s="9" t="n">
        <f aca="false">IF(AND(C824=1,ISNUMBER(D824)),1,0)*E824</f>
        <v>1</v>
      </c>
      <c r="H824" s="9" t="n">
        <f aca="false">IF(AND(G824=1,D824&gt;=Scenario!$B$24),1,0)</f>
        <v>1</v>
      </c>
    </row>
    <row r="825" customFormat="false" ht="15" hidden="false" customHeight="false" outlineLevel="0" collapsed="false">
      <c r="A825" s="6" t="s">
        <v>9755</v>
      </c>
      <c r="B825" s="6" t="s">
        <v>3256</v>
      </c>
      <c r="C825" s="6" t="n">
        <v>1</v>
      </c>
      <c r="E825" s="9" t="n">
        <f aca="false">INDEX(Tickets!$O$2:$O$3818,MATCH(B825,Tickets!$A$2:$A$3818,0))</f>
        <v>1</v>
      </c>
      <c r="F825" s="9" t="n">
        <f aca="false">C825*E825</f>
        <v>1</v>
      </c>
      <c r="G825" s="9" t="n">
        <f aca="false">IF(AND(C825=1,ISNUMBER(D825)),1,0)*E825</f>
        <v>0</v>
      </c>
      <c r="H825" s="9" t="n">
        <f aca="false">IF(AND(G825=1,D825&gt;=Scenario!$B$24),1,0)</f>
        <v>0</v>
      </c>
    </row>
    <row r="826" customFormat="false" ht="15" hidden="false" customHeight="false" outlineLevel="0" collapsed="false">
      <c r="A826" s="6" t="s">
        <v>9756</v>
      </c>
      <c r="B826" s="6" t="s">
        <v>3258</v>
      </c>
      <c r="C826" s="6" t="n">
        <v>1</v>
      </c>
      <c r="E826" s="9" t="n">
        <f aca="false">INDEX(Tickets!$O$2:$O$3818,MATCH(B826,Tickets!$A$2:$A$3818,0))</f>
        <v>1</v>
      </c>
      <c r="F826" s="9" t="n">
        <f aca="false">C826*E826</f>
        <v>1</v>
      </c>
      <c r="G826" s="9" t="n">
        <f aca="false">IF(AND(C826=1,ISNUMBER(D826)),1,0)*E826</f>
        <v>0</v>
      </c>
      <c r="H826" s="9" t="n">
        <f aca="false">IF(AND(G826=1,D826&gt;=Scenario!$B$24),1,0)</f>
        <v>0</v>
      </c>
    </row>
    <row r="827" customFormat="false" ht="15" hidden="false" customHeight="false" outlineLevel="0" collapsed="false">
      <c r="A827" s="6" t="s">
        <v>9757</v>
      </c>
      <c r="B827" s="6" t="s">
        <v>3262</v>
      </c>
      <c r="C827" s="6" t="n">
        <v>1</v>
      </c>
      <c r="E827" s="9" t="n">
        <f aca="false">INDEX(Tickets!$O$2:$O$3818,MATCH(B827,Tickets!$A$2:$A$3818,0))</f>
        <v>1</v>
      </c>
      <c r="F827" s="9" t="n">
        <f aca="false">C827*E827</f>
        <v>1</v>
      </c>
      <c r="G827" s="9" t="n">
        <f aca="false">IF(AND(C827=1,ISNUMBER(D827)),1,0)*E827</f>
        <v>0</v>
      </c>
      <c r="H827" s="9" t="n">
        <f aca="false">IF(AND(G827=1,D827&gt;=Scenario!$B$24),1,0)</f>
        <v>0</v>
      </c>
    </row>
    <row r="828" customFormat="false" ht="15" hidden="false" customHeight="false" outlineLevel="0" collapsed="false">
      <c r="A828" s="6" t="s">
        <v>9758</v>
      </c>
      <c r="B828" s="6" t="s">
        <v>3266</v>
      </c>
      <c r="C828" s="6" t="n">
        <v>1</v>
      </c>
      <c r="E828" s="9" t="n">
        <f aca="false">INDEX(Tickets!$O$2:$O$3818,MATCH(B828,Tickets!$A$2:$A$3818,0))</f>
        <v>1</v>
      </c>
      <c r="F828" s="9" t="n">
        <f aca="false">C828*E828</f>
        <v>1</v>
      </c>
      <c r="G828" s="9" t="n">
        <f aca="false">IF(AND(C828=1,ISNUMBER(D828)),1,0)*E828</f>
        <v>0</v>
      </c>
      <c r="H828" s="9" t="n">
        <f aca="false">IF(AND(G828=1,D828&gt;=Scenario!$B$24),1,0)</f>
        <v>0</v>
      </c>
    </row>
    <row r="829" customFormat="false" ht="15" hidden="false" customHeight="false" outlineLevel="0" collapsed="false">
      <c r="A829" s="6" t="s">
        <v>9759</v>
      </c>
      <c r="B829" s="6" t="s">
        <v>3270</v>
      </c>
      <c r="C829" s="6" t="n">
        <v>1</v>
      </c>
      <c r="E829" s="9" t="n">
        <f aca="false">INDEX(Tickets!$O$2:$O$3818,MATCH(B829,Tickets!$A$2:$A$3818,0))</f>
        <v>1</v>
      </c>
      <c r="F829" s="9" t="n">
        <f aca="false">C829*E829</f>
        <v>1</v>
      </c>
      <c r="G829" s="9" t="n">
        <f aca="false">IF(AND(C829=1,ISNUMBER(D829)),1,0)*E829</f>
        <v>0</v>
      </c>
      <c r="H829" s="9" t="n">
        <f aca="false">IF(AND(G829=1,D829&gt;=Scenario!$B$24),1,0)</f>
        <v>0</v>
      </c>
    </row>
    <row r="830" customFormat="false" ht="15" hidden="false" customHeight="false" outlineLevel="0" collapsed="false">
      <c r="A830" s="6" t="s">
        <v>9760</v>
      </c>
      <c r="B830" s="6" t="s">
        <v>3272</v>
      </c>
      <c r="C830" s="6" t="n">
        <v>1</v>
      </c>
      <c r="E830" s="9" t="n">
        <f aca="false">INDEX(Tickets!$O$2:$O$3818,MATCH(B830,Tickets!$A$2:$A$3818,0))</f>
        <v>1</v>
      </c>
      <c r="F830" s="9" t="n">
        <f aca="false">C830*E830</f>
        <v>1</v>
      </c>
      <c r="G830" s="9" t="n">
        <f aca="false">IF(AND(C830=1,ISNUMBER(D830)),1,0)*E830</f>
        <v>0</v>
      </c>
      <c r="H830" s="9" t="n">
        <f aca="false">IF(AND(G830=1,D830&gt;=Scenario!$B$24),1,0)</f>
        <v>0</v>
      </c>
    </row>
    <row r="831" customFormat="false" ht="15" hidden="false" customHeight="false" outlineLevel="0" collapsed="false">
      <c r="A831" s="6" t="s">
        <v>9761</v>
      </c>
      <c r="B831" s="6" t="s">
        <v>3274</v>
      </c>
      <c r="C831" s="6" t="n">
        <v>1</v>
      </c>
      <c r="E831" s="9" t="n">
        <f aca="false">INDEX(Tickets!$O$2:$O$3818,MATCH(B831,Tickets!$A$2:$A$3818,0))</f>
        <v>1</v>
      </c>
      <c r="F831" s="9" t="n">
        <f aca="false">C831*E831</f>
        <v>1</v>
      </c>
      <c r="G831" s="9" t="n">
        <f aca="false">IF(AND(C831=1,ISNUMBER(D831)),1,0)*E831</f>
        <v>0</v>
      </c>
      <c r="H831" s="9" t="n">
        <f aca="false">IF(AND(G831=1,D831&gt;=Scenario!$B$24),1,0)</f>
        <v>0</v>
      </c>
    </row>
    <row r="832" customFormat="false" ht="15" hidden="false" customHeight="false" outlineLevel="0" collapsed="false">
      <c r="A832" s="6" t="s">
        <v>9762</v>
      </c>
      <c r="B832" s="6" t="s">
        <v>3276</v>
      </c>
      <c r="C832" s="6" t="n">
        <v>1</v>
      </c>
      <c r="E832" s="9" t="n">
        <f aca="false">INDEX(Tickets!$O$2:$O$3818,MATCH(B832,Tickets!$A$2:$A$3818,0))</f>
        <v>1</v>
      </c>
      <c r="F832" s="9" t="n">
        <f aca="false">C832*E832</f>
        <v>1</v>
      </c>
      <c r="G832" s="9" t="n">
        <f aca="false">IF(AND(C832=1,ISNUMBER(D832)),1,0)*E832</f>
        <v>0</v>
      </c>
      <c r="H832" s="9" t="n">
        <f aca="false">IF(AND(G832=1,D832&gt;=Scenario!$B$24),1,0)</f>
        <v>0</v>
      </c>
    </row>
    <row r="833" customFormat="false" ht="15" hidden="false" customHeight="false" outlineLevel="0" collapsed="false">
      <c r="A833" s="6" t="s">
        <v>9763</v>
      </c>
      <c r="B833" s="6" t="s">
        <v>3278</v>
      </c>
      <c r="C833" s="6" t="n">
        <v>1</v>
      </c>
      <c r="E833" s="9" t="n">
        <f aca="false">INDEX(Tickets!$O$2:$O$3818,MATCH(B833,Tickets!$A$2:$A$3818,0))</f>
        <v>1</v>
      </c>
      <c r="F833" s="9" t="n">
        <f aca="false">C833*E833</f>
        <v>1</v>
      </c>
      <c r="G833" s="9" t="n">
        <f aca="false">IF(AND(C833=1,ISNUMBER(D833)),1,0)*E833</f>
        <v>0</v>
      </c>
      <c r="H833" s="9" t="n">
        <f aca="false">IF(AND(G833=1,D833&gt;=Scenario!$B$24),1,0)</f>
        <v>0</v>
      </c>
    </row>
    <row r="834" customFormat="false" ht="15" hidden="false" customHeight="false" outlineLevel="0" collapsed="false">
      <c r="A834" s="6" t="s">
        <v>9764</v>
      </c>
      <c r="B834" s="6" t="s">
        <v>3282</v>
      </c>
      <c r="C834" s="6" t="n">
        <v>1</v>
      </c>
      <c r="D834" s="6" t="n">
        <v>4</v>
      </c>
      <c r="E834" s="9" t="n">
        <f aca="false">INDEX(Tickets!$O$2:$O$3818,MATCH(B834,Tickets!$A$2:$A$3818,0))</f>
        <v>1</v>
      </c>
      <c r="F834" s="9" t="n">
        <f aca="false">C834*E834</f>
        <v>1</v>
      </c>
      <c r="G834" s="9" t="n">
        <f aca="false">IF(AND(C834=1,ISNUMBER(D834)),1,0)*E834</f>
        <v>1</v>
      </c>
      <c r="H834" s="9" t="n">
        <f aca="false">IF(AND(G834=1,D834&gt;=Scenario!$B$24),1,0)</f>
        <v>1</v>
      </c>
    </row>
    <row r="835" customFormat="false" ht="15" hidden="false" customHeight="false" outlineLevel="0" collapsed="false">
      <c r="A835" s="6" t="s">
        <v>9765</v>
      </c>
      <c r="B835" s="6" t="s">
        <v>3284</v>
      </c>
      <c r="C835" s="6" t="n">
        <v>1</v>
      </c>
      <c r="D835" s="6" t="n">
        <v>5</v>
      </c>
      <c r="E835" s="9" t="n">
        <f aca="false">INDEX(Tickets!$O$2:$O$3818,MATCH(B835,Tickets!$A$2:$A$3818,0))</f>
        <v>1</v>
      </c>
      <c r="F835" s="9" t="n">
        <f aca="false">C835*E835</f>
        <v>1</v>
      </c>
      <c r="G835" s="9" t="n">
        <f aca="false">IF(AND(C835=1,ISNUMBER(D835)),1,0)*E835</f>
        <v>1</v>
      </c>
      <c r="H835" s="9" t="n">
        <f aca="false">IF(AND(G835=1,D835&gt;=Scenario!$B$24),1,0)</f>
        <v>1</v>
      </c>
    </row>
    <row r="836" customFormat="false" ht="15" hidden="false" customHeight="false" outlineLevel="0" collapsed="false">
      <c r="A836" s="6" t="s">
        <v>9766</v>
      </c>
      <c r="B836" s="6" t="s">
        <v>3292</v>
      </c>
      <c r="C836" s="6" t="n">
        <v>1</v>
      </c>
      <c r="D836" s="6" t="n">
        <v>4</v>
      </c>
      <c r="E836" s="9" t="n">
        <f aca="false">INDEX(Tickets!$O$2:$O$3818,MATCH(B836,Tickets!$A$2:$A$3818,0))</f>
        <v>1</v>
      </c>
      <c r="F836" s="9" t="n">
        <f aca="false">C836*E836</f>
        <v>1</v>
      </c>
      <c r="G836" s="9" t="n">
        <f aca="false">IF(AND(C836=1,ISNUMBER(D836)),1,0)*E836</f>
        <v>1</v>
      </c>
      <c r="H836" s="9" t="n">
        <f aca="false">IF(AND(G836=1,D836&gt;=Scenario!$B$24),1,0)</f>
        <v>1</v>
      </c>
    </row>
    <row r="837" customFormat="false" ht="15" hidden="false" customHeight="false" outlineLevel="0" collapsed="false">
      <c r="A837" s="6" t="s">
        <v>9767</v>
      </c>
      <c r="B837" s="6" t="s">
        <v>3298</v>
      </c>
      <c r="C837" s="6" t="n">
        <v>1</v>
      </c>
      <c r="D837" s="6" t="n">
        <v>5</v>
      </c>
      <c r="E837" s="9" t="n">
        <f aca="false">INDEX(Tickets!$O$2:$O$3818,MATCH(B837,Tickets!$A$2:$A$3818,0))</f>
        <v>1</v>
      </c>
      <c r="F837" s="9" t="n">
        <f aca="false">C837*E837</f>
        <v>1</v>
      </c>
      <c r="G837" s="9" t="n">
        <f aca="false">IF(AND(C837=1,ISNUMBER(D837)),1,0)*E837</f>
        <v>1</v>
      </c>
      <c r="H837" s="9" t="n">
        <f aca="false">IF(AND(G837=1,D837&gt;=Scenario!$B$24),1,0)</f>
        <v>1</v>
      </c>
    </row>
    <row r="838" customFormat="false" ht="15" hidden="false" customHeight="false" outlineLevel="0" collapsed="false">
      <c r="A838" s="6" t="s">
        <v>9768</v>
      </c>
      <c r="B838" s="6" t="s">
        <v>3300</v>
      </c>
      <c r="C838" s="6" t="n">
        <v>1</v>
      </c>
      <c r="E838" s="9" t="n">
        <f aca="false">INDEX(Tickets!$O$2:$O$3818,MATCH(B838,Tickets!$A$2:$A$3818,0))</f>
        <v>1</v>
      </c>
      <c r="F838" s="9" t="n">
        <f aca="false">C838*E838</f>
        <v>1</v>
      </c>
      <c r="G838" s="9" t="n">
        <f aca="false">IF(AND(C838=1,ISNUMBER(D838)),1,0)*E838</f>
        <v>0</v>
      </c>
      <c r="H838" s="9" t="n">
        <f aca="false">IF(AND(G838=1,D838&gt;=Scenario!$B$24),1,0)</f>
        <v>0</v>
      </c>
    </row>
    <row r="839" customFormat="false" ht="15" hidden="false" customHeight="false" outlineLevel="0" collapsed="false">
      <c r="A839" s="6" t="s">
        <v>9769</v>
      </c>
      <c r="B839" s="6" t="s">
        <v>3302</v>
      </c>
      <c r="C839" s="6" t="n">
        <v>1</v>
      </c>
      <c r="D839" s="6" t="n">
        <v>4</v>
      </c>
      <c r="E839" s="9" t="n">
        <f aca="false">INDEX(Tickets!$O$2:$O$3818,MATCH(B839,Tickets!$A$2:$A$3818,0))</f>
        <v>1</v>
      </c>
      <c r="F839" s="9" t="n">
        <f aca="false">C839*E839</f>
        <v>1</v>
      </c>
      <c r="G839" s="9" t="n">
        <f aca="false">IF(AND(C839=1,ISNUMBER(D839)),1,0)*E839</f>
        <v>1</v>
      </c>
      <c r="H839" s="9" t="n">
        <f aca="false">IF(AND(G839=1,D839&gt;=Scenario!$B$24),1,0)</f>
        <v>1</v>
      </c>
    </row>
    <row r="840" customFormat="false" ht="15" hidden="false" customHeight="false" outlineLevel="0" collapsed="false">
      <c r="A840" s="6" t="s">
        <v>9770</v>
      </c>
      <c r="B840" s="6" t="s">
        <v>3304</v>
      </c>
      <c r="C840" s="6" t="n">
        <v>1</v>
      </c>
      <c r="E840" s="9" t="n">
        <f aca="false">INDEX(Tickets!$O$2:$O$3818,MATCH(B840,Tickets!$A$2:$A$3818,0))</f>
        <v>1</v>
      </c>
      <c r="F840" s="9" t="n">
        <f aca="false">C840*E840</f>
        <v>1</v>
      </c>
      <c r="G840" s="9" t="n">
        <f aca="false">IF(AND(C840=1,ISNUMBER(D840)),1,0)*E840</f>
        <v>0</v>
      </c>
      <c r="H840" s="9" t="n">
        <f aca="false">IF(AND(G840=1,D840&gt;=Scenario!$B$24),1,0)</f>
        <v>0</v>
      </c>
    </row>
    <row r="841" customFormat="false" ht="15" hidden="false" customHeight="false" outlineLevel="0" collapsed="false">
      <c r="A841" s="6" t="s">
        <v>9771</v>
      </c>
      <c r="B841" s="6" t="s">
        <v>3306</v>
      </c>
      <c r="C841" s="6" t="n">
        <v>1</v>
      </c>
      <c r="D841" s="6" t="n">
        <v>3</v>
      </c>
      <c r="E841" s="9" t="n">
        <f aca="false">INDEX(Tickets!$O$2:$O$3818,MATCH(B841,Tickets!$A$2:$A$3818,0))</f>
        <v>1</v>
      </c>
      <c r="F841" s="9" t="n">
        <f aca="false">C841*E841</f>
        <v>1</v>
      </c>
      <c r="G841" s="9" t="n">
        <f aca="false">IF(AND(C841=1,ISNUMBER(D841)),1,0)*E841</f>
        <v>1</v>
      </c>
      <c r="H841" s="9" t="n">
        <f aca="false">IF(AND(G841=1,D841&gt;=Scenario!$B$24),1,0)</f>
        <v>0</v>
      </c>
    </row>
    <row r="842" customFormat="false" ht="15" hidden="false" customHeight="false" outlineLevel="0" collapsed="false">
      <c r="A842" s="6" t="s">
        <v>9772</v>
      </c>
      <c r="B842" s="6" t="s">
        <v>3308</v>
      </c>
      <c r="C842" s="6" t="n">
        <v>1</v>
      </c>
      <c r="D842" s="6" t="n">
        <v>5</v>
      </c>
      <c r="E842" s="9" t="n">
        <f aca="false">INDEX(Tickets!$O$2:$O$3818,MATCH(B842,Tickets!$A$2:$A$3818,0))</f>
        <v>1</v>
      </c>
      <c r="F842" s="9" t="n">
        <f aca="false">C842*E842</f>
        <v>1</v>
      </c>
      <c r="G842" s="9" t="n">
        <f aca="false">IF(AND(C842=1,ISNUMBER(D842)),1,0)*E842</f>
        <v>1</v>
      </c>
      <c r="H842" s="9" t="n">
        <f aca="false">IF(AND(G842=1,D842&gt;=Scenario!$B$24),1,0)</f>
        <v>1</v>
      </c>
    </row>
    <row r="843" customFormat="false" ht="15" hidden="false" customHeight="false" outlineLevel="0" collapsed="false">
      <c r="A843" s="6" t="s">
        <v>9773</v>
      </c>
      <c r="B843" s="6" t="s">
        <v>3310</v>
      </c>
      <c r="C843" s="6" t="n">
        <v>1</v>
      </c>
      <c r="E843" s="9" t="n">
        <f aca="false">INDEX(Tickets!$O$2:$O$3818,MATCH(B843,Tickets!$A$2:$A$3818,0))</f>
        <v>1</v>
      </c>
      <c r="F843" s="9" t="n">
        <f aca="false">C843*E843</f>
        <v>1</v>
      </c>
      <c r="G843" s="9" t="n">
        <f aca="false">IF(AND(C843=1,ISNUMBER(D843)),1,0)*E843</f>
        <v>0</v>
      </c>
      <c r="H843" s="9" t="n">
        <f aca="false">IF(AND(G843=1,D843&gt;=Scenario!$B$24),1,0)</f>
        <v>0</v>
      </c>
    </row>
    <row r="844" customFormat="false" ht="15" hidden="false" customHeight="false" outlineLevel="0" collapsed="false">
      <c r="A844" s="6" t="s">
        <v>9774</v>
      </c>
      <c r="B844" s="6" t="s">
        <v>3312</v>
      </c>
      <c r="C844" s="6" t="n">
        <v>1</v>
      </c>
      <c r="D844" s="6" t="n">
        <v>4</v>
      </c>
      <c r="E844" s="9" t="n">
        <f aca="false">INDEX(Tickets!$O$2:$O$3818,MATCH(B844,Tickets!$A$2:$A$3818,0))</f>
        <v>1</v>
      </c>
      <c r="F844" s="9" t="n">
        <f aca="false">C844*E844</f>
        <v>1</v>
      </c>
      <c r="G844" s="9" t="n">
        <f aca="false">IF(AND(C844=1,ISNUMBER(D844)),1,0)*E844</f>
        <v>1</v>
      </c>
      <c r="H844" s="9" t="n">
        <f aca="false">IF(AND(G844=1,D844&gt;=Scenario!$B$24),1,0)</f>
        <v>1</v>
      </c>
    </row>
    <row r="845" customFormat="false" ht="15" hidden="false" customHeight="false" outlineLevel="0" collapsed="false">
      <c r="A845" s="6" t="s">
        <v>9775</v>
      </c>
      <c r="B845" s="6" t="s">
        <v>3314</v>
      </c>
      <c r="C845" s="6" t="n">
        <v>1</v>
      </c>
      <c r="E845" s="9" t="n">
        <f aca="false">INDEX(Tickets!$O$2:$O$3818,MATCH(B845,Tickets!$A$2:$A$3818,0))</f>
        <v>1</v>
      </c>
      <c r="F845" s="9" t="n">
        <f aca="false">C845*E845</f>
        <v>1</v>
      </c>
      <c r="G845" s="9" t="n">
        <f aca="false">IF(AND(C845=1,ISNUMBER(D845)),1,0)*E845</f>
        <v>0</v>
      </c>
      <c r="H845" s="9" t="n">
        <f aca="false">IF(AND(G845=1,D845&gt;=Scenario!$B$24),1,0)</f>
        <v>0</v>
      </c>
    </row>
    <row r="846" customFormat="false" ht="15" hidden="false" customHeight="false" outlineLevel="0" collapsed="false">
      <c r="A846" s="6" t="s">
        <v>9776</v>
      </c>
      <c r="B846" s="6" t="s">
        <v>3318</v>
      </c>
      <c r="C846" s="6" t="n">
        <v>1</v>
      </c>
      <c r="E846" s="9" t="n">
        <f aca="false">INDEX(Tickets!$O$2:$O$3818,MATCH(B846,Tickets!$A$2:$A$3818,0))</f>
        <v>1</v>
      </c>
      <c r="F846" s="9" t="n">
        <f aca="false">C846*E846</f>
        <v>1</v>
      </c>
      <c r="G846" s="9" t="n">
        <f aca="false">IF(AND(C846=1,ISNUMBER(D846)),1,0)*E846</f>
        <v>0</v>
      </c>
      <c r="H846" s="9" t="n">
        <f aca="false">IF(AND(G846=1,D846&gt;=Scenario!$B$24),1,0)</f>
        <v>0</v>
      </c>
    </row>
    <row r="847" customFormat="false" ht="15" hidden="false" customHeight="false" outlineLevel="0" collapsed="false">
      <c r="A847" s="6" t="s">
        <v>9777</v>
      </c>
      <c r="B847" s="6" t="s">
        <v>3320</v>
      </c>
      <c r="C847" s="6" t="n">
        <v>1</v>
      </c>
      <c r="E847" s="9" t="n">
        <f aca="false">INDEX(Tickets!$O$2:$O$3818,MATCH(B847,Tickets!$A$2:$A$3818,0))</f>
        <v>1</v>
      </c>
      <c r="F847" s="9" t="n">
        <f aca="false">C847*E847</f>
        <v>1</v>
      </c>
      <c r="G847" s="9" t="n">
        <f aca="false">IF(AND(C847=1,ISNUMBER(D847)),1,0)*E847</f>
        <v>0</v>
      </c>
      <c r="H847" s="9" t="n">
        <f aca="false">IF(AND(G847=1,D847&gt;=Scenario!$B$24),1,0)</f>
        <v>0</v>
      </c>
    </row>
    <row r="848" customFormat="false" ht="15" hidden="false" customHeight="false" outlineLevel="0" collapsed="false">
      <c r="A848" s="6" t="s">
        <v>9778</v>
      </c>
      <c r="B848" s="6" t="s">
        <v>3326</v>
      </c>
      <c r="C848" s="6" t="n">
        <v>1</v>
      </c>
      <c r="E848" s="9" t="n">
        <f aca="false">INDEX(Tickets!$O$2:$O$3818,MATCH(B848,Tickets!$A$2:$A$3818,0))</f>
        <v>1</v>
      </c>
      <c r="F848" s="9" t="n">
        <f aca="false">C848*E848</f>
        <v>1</v>
      </c>
      <c r="G848" s="9" t="n">
        <f aca="false">IF(AND(C848=1,ISNUMBER(D848)),1,0)*E848</f>
        <v>0</v>
      </c>
      <c r="H848" s="9" t="n">
        <f aca="false">IF(AND(G848=1,D848&gt;=Scenario!$B$24),1,0)</f>
        <v>0</v>
      </c>
    </row>
    <row r="849" customFormat="false" ht="15" hidden="false" customHeight="false" outlineLevel="0" collapsed="false">
      <c r="A849" s="6" t="s">
        <v>9779</v>
      </c>
      <c r="B849" s="6" t="s">
        <v>3328</v>
      </c>
      <c r="C849" s="6" t="n">
        <v>1</v>
      </c>
      <c r="D849" s="6" t="n">
        <v>5</v>
      </c>
      <c r="E849" s="9" t="n">
        <f aca="false">INDEX(Tickets!$O$2:$O$3818,MATCH(B849,Tickets!$A$2:$A$3818,0))</f>
        <v>1</v>
      </c>
      <c r="F849" s="9" t="n">
        <f aca="false">C849*E849</f>
        <v>1</v>
      </c>
      <c r="G849" s="9" t="n">
        <f aca="false">IF(AND(C849=1,ISNUMBER(D849)),1,0)*E849</f>
        <v>1</v>
      </c>
      <c r="H849" s="9" t="n">
        <f aca="false">IF(AND(G849=1,D849&gt;=Scenario!$B$24),1,0)</f>
        <v>1</v>
      </c>
    </row>
    <row r="850" customFormat="false" ht="15" hidden="false" customHeight="false" outlineLevel="0" collapsed="false">
      <c r="A850" s="6" t="s">
        <v>9780</v>
      </c>
      <c r="B850" s="6" t="s">
        <v>3330</v>
      </c>
      <c r="C850" s="6" t="n">
        <v>1</v>
      </c>
      <c r="D850" s="6" t="n">
        <v>5</v>
      </c>
      <c r="E850" s="9" t="n">
        <f aca="false">INDEX(Tickets!$O$2:$O$3818,MATCH(B850,Tickets!$A$2:$A$3818,0))</f>
        <v>1</v>
      </c>
      <c r="F850" s="9" t="n">
        <f aca="false">C850*E850</f>
        <v>1</v>
      </c>
      <c r="G850" s="9" t="n">
        <f aca="false">IF(AND(C850=1,ISNUMBER(D850)),1,0)*E850</f>
        <v>1</v>
      </c>
      <c r="H850" s="9" t="n">
        <f aca="false">IF(AND(G850=1,D850&gt;=Scenario!$B$24),1,0)</f>
        <v>1</v>
      </c>
    </row>
    <row r="851" customFormat="false" ht="15" hidden="false" customHeight="false" outlineLevel="0" collapsed="false">
      <c r="A851" s="6" t="s">
        <v>9781</v>
      </c>
      <c r="B851" s="6" t="s">
        <v>3332</v>
      </c>
      <c r="C851" s="6" t="n">
        <v>1</v>
      </c>
      <c r="D851" s="6" t="n">
        <v>4</v>
      </c>
      <c r="E851" s="9" t="n">
        <f aca="false">INDEX(Tickets!$O$2:$O$3818,MATCH(B851,Tickets!$A$2:$A$3818,0))</f>
        <v>1</v>
      </c>
      <c r="F851" s="9" t="n">
        <f aca="false">C851*E851</f>
        <v>1</v>
      </c>
      <c r="G851" s="9" t="n">
        <f aca="false">IF(AND(C851=1,ISNUMBER(D851)),1,0)*E851</f>
        <v>1</v>
      </c>
      <c r="H851" s="9" t="n">
        <f aca="false">IF(AND(G851=1,D851&gt;=Scenario!$B$24),1,0)</f>
        <v>1</v>
      </c>
    </row>
    <row r="852" customFormat="false" ht="15" hidden="false" customHeight="false" outlineLevel="0" collapsed="false">
      <c r="A852" s="6" t="s">
        <v>9782</v>
      </c>
      <c r="B852" s="6" t="s">
        <v>3336</v>
      </c>
      <c r="C852" s="6" t="n">
        <v>1</v>
      </c>
      <c r="E852" s="9" t="n">
        <f aca="false">INDEX(Tickets!$O$2:$O$3818,MATCH(B852,Tickets!$A$2:$A$3818,0))</f>
        <v>1</v>
      </c>
      <c r="F852" s="9" t="n">
        <f aca="false">C852*E852</f>
        <v>1</v>
      </c>
      <c r="G852" s="9" t="n">
        <f aca="false">IF(AND(C852=1,ISNUMBER(D852)),1,0)*E852</f>
        <v>0</v>
      </c>
      <c r="H852" s="9" t="n">
        <f aca="false">IF(AND(G852=1,D852&gt;=Scenario!$B$24),1,0)</f>
        <v>0</v>
      </c>
    </row>
    <row r="853" customFormat="false" ht="15" hidden="false" customHeight="false" outlineLevel="0" collapsed="false">
      <c r="A853" s="6" t="s">
        <v>9783</v>
      </c>
      <c r="B853" s="6" t="s">
        <v>3338</v>
      </c>
      <c r="C853" s="6" t="n">
        <v>1</v>
      </c>
      <c r="E853" s="9" t="n">
        <f aca="false">INDEX(Tickets!$O$2:$O$3818,MATCH(B853,Tickets!$A$2:$A$3818,0))</f>
        <v>1</v>
      </c>
      <c r="F853" s="9" t="n">
        <f aca="false">C853*E853</f>
        <v>1</v>
      </c>
      <c r="G853" s="9" t="n">
        <f aca="false">IF(AND(C853=1,ISNUMBER(D853)),1,0)*E853</f>
        <v>0</v>
      </c>
      <c r="H853" s="9" t="n">
        <f aca="false">IF(AND(G853=1,D853&gt;=Scenario!$B$24),1,0)</f>
        <v>0</v>
      </c>
    </row>
    <row r="854" customFormat="false" ht="15" hidden="false" customHeight="false" outlineLevel="0" collapsed="false">
      <c r="A854" s="6" t="s">
        <v>9784</v>
      </c>
      <c r="B854" s="6" t="s">
        <v>3342</v>
      </c>
      <c r="C854" s="6" t="n">
        <v>1</v>
      </c>
      <c r="E854" s="9" t="n">
        <f aca="false">INDEX(Tickets!$O$2:$O$3818,MATCH(B854,Tickets!$A$2:$A$3818,0))</f>
        <v>1</v>
      </c>
      <c r="F854" s="9" t="n">
        <f aca="false">C854*E854</f>
        <v>1</v>
      </c>
      <c r="G854" s="9" t="n">
        <f aca="false">IF(AND(C854=1,ISNUMBER(D854)),1,0)*E854</f>
        <v>0</v>
      </c>
      <c r="H854" s="9" t="n">
        <f aca="false">IF(AND(G854=1,D854&gt;=Scenario!$B$24),1,0)</f>
        <v>0</v>
      </c>
    </row>
    <row r="855" customFormat="false" ht="15" hidden="false" customHeight="false" outlineLevel="0" collapsed="false">
      <c r="A855" s="6" t="s">
        <v>9785</v>
      </c>
      <c r="B855" s="6" t="s">
        <v>3350</v>
      </c>
      <c r="C855" s="6" t="n">
        <v>1</v>
      </c>
      <c r="E855" s="9" t="n">
        <f aca="false">INDEX(Tickets!$O$2:$O$3818,MATCH(B855,Tickets!$A$2:$A$3818,0))</f>
        <v>1</v>
      </c>
      <c r="F855" s="9" t="n">
        <f aca="false">C855*E855</f>
        <v>1</v>
      </c>
      <c r="G855" s="9" t="n">
        <f aca="false">IF(AND(C855=1,ISNUMBER(D855)),1,0)*E855</f>
        <v>0</v>
      </c>
      <c r="H855" s="9" t="n">
        <f aca="false">IF(AND(G855=1,D855&gt;=Scenario!$B$24),1,0)</f>
        <v>0</v>
      </c>
    </row>
    <row r="856" customFormat="false" ht="15" hidden="false" customHeight="false" outlineLevel="0" collapsed="false">
      <c r="A856" s="6" t="s">
        <v>9786</v>
      </c>
      <c r="B856" s="6" t="s">
        <v>3352</v>
      </c>
      <c r="C856" s="6" t="n">
        <v>1</v>
      </c>
      <c r="D856" s="6" t="n">
        <v>5</v>
      </c>
      <c r="E856" s="9" t="n">
        <f aca="false">INDEX(Tickets!$O$2:$O$3818,MATCH(B856,Tickets!$A$2:$A$3818,0))</f>
        <v>1</v>
      </c>
      <c r="F856" s="9" t="n">
        <f aca="false">C856*E856</f>
        <v>1</v>
      </c>
      <c r="G856" s="9" t="n">
        <f aca="false">IF(AND(C856=1,ISNUMBER(D856)),1,0)*E856</f>
        <v>1</v>
      </c>
      <c r="H856" s="9" t="n">
        <f aca="false">IF(AND(G856=1,D856&gt;=Scenario!$B$24),1,0)</f>
        <v>1</v>
      </c>
    </row>
    <row r="857" customFormat="false" ht="15" hidden="false" customHeight="false" outlineLevel="0" collapsed="false">
      <c r="A857" s="6" t="s">
        <v>9787</v>
      </c>
      <c r="B857" s="6" t="s">
        <v>3354</v>
      </c>
      <c r="C857" s="6" t="n">
        <v>1</v>
      </c>
      <c r="E857" s="9" t="n">
        <f aca="false">INDEX(Tickets!$O$2:$O$3818,MATCH(B857,Tickets!$A$2:$A$3818,0))</f>
        <v>1</v>
      </c>
      <c r="F857" s="9" t="n">
        <f aca="false">C857*E857</f>
        <v>1</v>
      </c>
      <c r="G857" s="9" t="n">
        <f aca="false">IF(AND(C857=1,ISNUMBER(D857)),1,0)*E857</f>
        <v>0</v>
      </c>
      <c r="H857" s="9" t="n">
        <f aca="false">IF(AND(G857=1,D857&gt;=Scenario!$B$24),1,0)</f>
        <v>0</v>
      </c>
    </row>
    <row r="858" customFormat="false" ht="15" hidden="false" customHeight="false" outlineLevel="0" collapsed="false">
      <c r="A858" s="6" t="s">
        <v>9788</v>
      </c>
      <c r="B858" s="6" t="s">
        <v>3356</v>
      </c>
      <c r="C858" s="6" t="n">
        <v>1</v>
      </c>
      <c r="E858" s="9" t="n">
        <f aca="false">INDEX(Tickets!$O$2:$O$3818,MATCH(B858,Tickets!$A$2:$A$3818,0))</f>
        <v>1</v>
      </c>
      <c r="F858" s="9" t="n">
        <f aca="false">C858*E858</f>
        <v>1</v>
      </c>
      <c r="G858" s="9" t="n">
        <f aca="false">IF(AND(C858=1,ISNUMBER(D858)),1,0)*E858</f>
        <v>0</v>
      </c>
      <c r="H858" s="9" t="n">
        <f aca="false">IF(AND(G858=1,D858&gt;=Scenario!$B$24),1,0)</f>
        <v>0</v>
      </c>
    </row>
    <row r="859" customFormat="false" ht="15" hidden="false" customHeight="false" outlineLevel="0" collapsed="false">
      <c r="A859" s="6" t="s">
        <v>9789</v>
      </c>
      <c r="B859" s="6" t="s">
        <v>3358</v>
      </c>
      <c r="C859" s="6" t="n">
        <v>1</v>
      </c>
      <c r="D859" s="6" t="n">
        <v>5</v>
      </c>
      <c r="E859" s="9" t="n">
        <f aca="false">INDEX(Tickets!$O$2:$O$3818,MATCH(B859,Tickets!$A$2:$A$3818,0))</f>
        <v>1</v>
      </c>
      <c r="F859" s="9" t="n">
        <f aca="false">C859*E859</f>
        <v>1</v>
      </c>
      <c r="G859" s="9" t="n">
        <f aca="false">IF(AND(C859=1,ISNUMBER(D859)),1,0)*E859</f>
        <v>1</v>
      </c>
      <c r="H859" s="9" t="n">
        <f aca="false">IF(AND(G859=1,D859&gt;=Scenario!$B$24),1,0)</f>
        <v>1</v>
      </c>
    </row>
    <row r="860" customFormat="false" ht="15" hidden="false" customHeight="false" outlineLevel="0" collapsed="false">
      <c r="A860" s="6" t="s">
        <v>9790</v>
      </c>
      <c r="B860" s="6" t="s">
        <v>3360</v>
      </c>
      <c r="C860" s="6" t="n">
        <v>1</v>
      </c>
      <c r="D860" s="6" t="n">
        <v>5</v>
      </c>
      <c r="E860" s="9" t="n">
        <f aca="false">INDEX(Tickets!$O$2:$O$3818,MATCH(B860,Tickets!$A$2:$A$3818,0))</f>
        <v>1</v>
      </c>
      <c r="F860" s="9" t="n">
        <f aca="false">C860*E860</f>
        <v>1</v>
      </c>
      <c r="G860" s="9" t="n">
        <f aca="false">IF(AND(C860=1,ISNUMBER(D860)),1,0)*E860</f>
        <v>1</v>
      </c>
      <c r="H860" s="9" t="n">
        <f aca="false">IF(AND(G860=1,D860&gt;=Scenario!$B$24),1,0)</f>
        <v>1</v>
      </c>
    </row>
    <row r="861" customFormat="false" ht="15" hidden="false" customHeight="false" outlineLevel="0" collapsed="false">
      <c r="A861" s="6" t="s">
        <v>9791</v>
      </c>
      <c r="B861" s="6" t="s">
        <v>3362</v>
      </c>
      <c r="C861" s="6" t="n">
        <v>1</v>
      </c>
      <c r="D861" s="6" t="n">
        <v>5</v>
      </c>
      <c r="E861" s="9" t="n">
        <f aca="false">INDEX(Tickets!$O$2:$O$3818,MATCH(B861,Tickets!$A$2:$A$3818,0))</f>
        <v>1</v>
      </c>
      <c r="F861" s="9" t="n">
        <f aca="false">C861*E861</f>
        <v>1</v>
      </c>
      <c r="G861" s="9" t="n">
        <f aca="false">IF(AND(C861=1,ISNUMBER(D861)),1,0)*E861</f>
        <v>1</v>
      </c>
      <c r="H861" s="9" t="n">
        <f aca="false">IF(AND(G861=1,D861&gt;=Scenario!$B$24),1,0)</f>
        <v>1</v>
      </c>
    </row>
    <row r="862" customFormat="false" ht="15" hidden="false" customHeight="false" outlineLevel="0" collapsed="false">
      <c r="A862" s="6" t="s">
        <v>9792</v>
      </c>
      <c r="B862" s="6" t="s">
        <v>3364</v>
      </c>
      <c r="C862" s="6" t="n">
        <v>1</v>
      </c>
      <c r="E862" s="9" t="n">
        <f aca="false">INDEX(Tickets!$O$2:$O$3818,MATCH(B862,Tickets!$A$2:$A$3818,0))</f>
        <v>1</v>
      </c>
      <c r="F862" s="9" t="n">
        <f aca="false">C862*E862</f>
        <v>1</v>
      </c>
      <c r="G862" s="9" t="n">
        <f aca="false">IF(AND(C862=1,ISNUMBER(D862)),1,0)*E862</f>
        <v>0</v>
      </c>
      <c r="H862" s="9" t="n">
        <f aca="false">IF(AND(G862=1,D862&gt;=Scenario!$B$24),1,0)</f>
        <v>0</v>
      </c>
    </row>
    <row r="863" customFormat="false" ht="15" hidden="false" customHeight="false" outlineLevel="0" collapsed="false">
      <c r="A863" s="6" t="s">
        <v>9793</v>
      </c>
      <c r="B863" s="6" t="s">
        <v>3370</v>
      </c>
      <c r="C863" s="6" t="n">
        <v>1</v>
      </c>
      <c r="E863" s="9" t="n">
        <f aca="false">INDEX(Tickets!$O$2:$O$3818,MATCH(B863,Tickets!$A$2:$A$3818,0))</f>
        <v>1</v>
      </c>
      <c r="F863" s="9" t="n">
        <f aca="false">C863*E863</f>
        <v>1</v>
      </c>
      <c r="G863" s="9" t="n">
        <f aca="false">IF(AND(C863=1,ISNUMBER(D863)),1,0)*E863</f>
        <v>0</v>
      </c>
      <c r="H863" s="9" t="n">
        <f aca="false">IF(AND(G863=1,D863&gt;=Scenario!$B$24),1,0)</f>
        <v>0</v>
      </c>
    </row>
    <row r="864" customFormat="false" ht="15" hidden="false" customHeight="false" outlineLevel="0" collapsed="false">
      <c r="A864" s="6" t="s">
        <v>9794</v>
      </c>
      <c r="B864" s="6" t="s">
        <v>3376</v>
      </c>
      <c r="C864" s="6" t="n">
        <v>1</v>
      </c>
      <c r="E864" s="9" t="n">
        <f aca="false">INDEX(Tickets!$O$2:$O$3818,MATCH(B864,Tickets!$A$2:$A$3818,0))</f>
        <v>1</v>
      </c>
      <c r="F864" s="9" t="n">
        <f aca="false">C864*E864</f>
        <v>1</v>
      </c>
      <c r="G864" s="9" t="n">
        <f aca="false">IF(AND(C864=1,ISNUMBER(D864)),1,0)*E864</f>
        <v>0</v>
      </c>
      <c r="H864" s="9" t="n">
        <f aca="false">IF(AND(G864=1,D864&gt;=Scenario!$B$24),1,0)</f>
        <v>0</v>
      </c>
    </row>
    <row r="865" customFormat="false" ht="15" hidden="false" customHeight="false" outlineLevel="0" collapsed="false">
      <c r="A865" s="6" t="s">
        <v>9795</v>
      </c>
      <c r="B865" s="6" t="s">
        <v>3380</v>
      </c>
      <c r="C865" s="6" t="n">
        <v>1</v>
      </c>
      <c r="E865" s="9" t="n">
        <f aca="false">INDEX(Tickets!$O$2:$O$3818,MATCH(B865,Tickets!$A$2:$A$3818,0))</f>
        <v>1</v>
      </c>
      <c r="F865" s="9" t="n">
        <f aca="false">C865*E865</f>
        <v>1</v>
      </c>
      <c r="G865" s="9" t="n">
        <f aca="false">IF(AND(C865=1,ISNUMBER(D865)),1,0)*E865</f>
        <v>0</v>
      </c>
      <c r="H865" s="9" t="n">
        <f aca="false">IF(AND(G865=1,D865&gt;=Scenario!$B$24),1,0)</f>
        <v>0</v>
      </c>
    </row>
    <row r="866" customFormat="false" ht="15" hidden="false" customHeight="false" outlineLevel="0" collapsed="false">
      <c r="A866" s="6" t="s">
        <v>9796</v>
      </c>
      <c r="B866" s="6" t="s">
        <v>3394</v>
      </c>
      <c r="C866" s="6" t="n">
        <v>1</v>
      </c>
      <c r="E866" s="9" t="n">
        <f aca="false">INDEX(Tickets!$O$2:$O$3818,MATCH(B866,Tickets!$A$2:$A$3818,0))</f>
        <v>1</v>
      </c>
      <c r="F866" s="9" t="n">
        <f aca="false">C866*E866</f>
        <v>1</v>
      </c>
      <c r="G866" s="9" t="n">
        <f aca="false">IF(AND(C866=1,ISNUMBER(D866)),1,0)*E866</f>
        <v>0</v>
      </c>
      <c r="H866" s="9" t="n">
        <f aca="false">IF(AND(G866=1,D866&gt;=Scenario!$B$24),1,0)</f>
        <v>0</v>
      </c>
    </row>
    <row r="867" customFormat="false" ht="15" hidden="false" customHeight="false" outlineLevel="0" collapsed="false">
      <c r="A867" s="6" t="s">
        <v>9797</v>
      </c>
      <c r="B867" s="6" t="s">
        <v>3400</v>
      </c>
      <c r="C867" s="6" t="n">
        <v>1</v>
      </c>
      <c r="D867" s="6" t="n">
        <v>4</v>
      </c>
      <c r="E867" s="9" t="n">
        <f aca="false">INDEX(Tickets!$O$2:$O$3818,MATCH(B867,Tickets!$A$2:$A$3818,0))</f>
        <v>1</v>
      </c>
      <c r="F867" s="9" t="n">
        <f aca="false">C867*E867</f>
        <v>1</v>
      </c>
      <c r="G867" s="9" t="n">
        <f aca="false">IF(AND(C867=1,ISNUMBER(D867)),1,0)*E867</f>
        <v>1</v>
      </c>
      <c r="H867" s="9" t="n">
        <f aca="false">IF(AND(G867=1,D867&gt;=Scenario!$B$24),1,0)</f>
        <v>1</v>
      </c>
    </row>
    <row r="868" customFormat="false" ht="15" hidden="false" customHeight="false" outlineLevel="0" collapsed="false">
      <c r="A868" s="6" t="s">
        <v>9798</v>
      </c>
      <c r="B868" s="6" t="s">
        <v>3402</v>
      </c>
      <c r="C868" s="6" t="n">
        <v>1</v>
      </c>
      <c r="D868" s="6" t="n">
        <v>3</v>
      </c>
      <c r="E868" s="9" t="n">
        <f aca="false">INDEX(Tickets!$O$2:$O$3818,MATCH(B868,Tickets!$A$2:$A$3818,0))</f>
        <v>1</v>
      </c>
      <c r="F868" s="9" t="n">
        <f aca="false">C868*E868</f>
        <v>1</v>
      </c>
      <c r="G868" s="9" t="n">
        <f aca="false">IF(AND(C868=1,ISNUMBER(D868)),1,0)*E868</f>
        <v>1</v>
      </c>
      <c r="H868" s="9" t="n">
        <f aca="false">IF(AND(G868=1,D868&gt;=Scenario!$B$24),1,0)</f>
        <v>0</v>
      </c>
    </row>
    <row r="869" customFormat="false" ht="15" hidden="false" customHeight="false" outlineLevel="0" collapsed="false">
      <c r="A869" s="6" t="s">
        <v>9799</v>
      </c>
      <c r="B869" s="6" t="s">
        <v>3408</v>
      </c>
      <c r="C869" s="6" t="n">
        <v>1</v>
      </c>
      <c r="E869" s="9" t="n">
        <f aca="false">INDEX(Tickets!$O$2:$O$3818,MATCH(B869,Tickets!$A$2:$A$3818,0))</f>
        <v>1</v>
      </c>
      <c r="F869" s="9" t="n">
        <f aca="false">C869*E869</f>
        <v>1</v>
      </c>
      <c r="G869" s="9" t="n">
        <f aca="false">IF(AND(C869=1,ISNUMBER(D869)),1,0)*E869</f>
        <v>0</v>
      </c>
      <c r="H869" s="9" t="n">
        <f aca="false">IF(AND(G869=1,D869&gt;=Scenario!$B$24),1,0)</f>
        <v>0</v>
      </c>
    </row>
    <row r="870" customFormat="false" ht="15" hidden="false" customHeight="false" outlineLevel="0" collapsed="false">
      <c r="A870" s="6" t="s">
        <v>9800</v>
      </c>
      <c r="B870" s="6" t="s">
        <v>3410</v>
      </c>
      <c r="C870" s="6" t="n">
        <v>1</v>
      </c>
      <c r="E870" s="9" t="n">
        <f aca="false">INDEX(Tickets!$O$2:$O$3818,MATCH(B870,Tickets!$A$2:$A$3818,0))</f>
        <v>1</v>
      </c>
      <c r="F870" s="9" t="n">
        <f aca="false">C870*E870</f>
        <v>1</v>
      </c>
      <c r="G870" s="9" t="n">
        <f aca="false">IF(AND(C870=1,ISNUMBER(D870)),1,0)*E870</f>
        <v>0</v>
      </c>
      <c r="H870" s="9" t="n">
        <f aca="false">IF(AND(G870=1,D870&gt;=Scenario!$B$24),1,0)</f>
        <v>0</v>
      </c>
    </row>
    <row r="871" customFormat="false" ht="15" hidden="false" customHeight="false" outlineLevel="0" collapsed="false">
      <c r="A871" s="6" t="s">
        <v>9801</v>
      </c>
      <c r="B871" s="6" t="s">
        <v>3418</v>
      </c>
      <c r="C871" s="6" t="n">
        <v>1</v>
      </c>
      <c r="E871" s="9" t="n">
        <f aca="false">INDEX(Tickets!$O$2:$O$3818,MATCH(B871,Tickets!$A$2:$A$3818,0))</f>
        <v>1</v>
      </c>
      <c r="F871" s="9" t="n">
        <f aca="false">C871*E871</f>
        <v>1</v>
      </c>
      <c r="G871" s="9" t="n">
        <f aca="false">IF(AND(C871=1,ISNUMBER(D871)),1,0)*E871</f>
        <v>0</v>
      </c>
      <c r="H871" s="9" t="n">
        <f aca="false">IF(AND(G871=1,D871&gt;=Scenario!$B$24),1,0)</f>
        <v>0</v>
      </c>
    </row>
    <row r="872" customFormat="false" ht="15" hidden="false" customHeight="false" outlineLevel="0" collapsed="false">
      <c r="A872" s="6" t="s">
        <v>9802</v>
      </c>
      <c r="B872" s="6" t="s">
        <v>3424</v>
      </c>
      <c r="C872" s="6" t="n">
        <v>1</v>
      </c>
      <c r="E872" s="9" t="n">
        <f aca="false">INDEX(Tickets!$O$2:$O$3818,MATCH(B872,Tickets!$A$2:$A$3818,0))</f>
        <v>1</v>
      </c>
      <c r="F872" s="9" t="n">
        <f aca="false">C872*E872</f>
        <v>1</v>
      </c>
      <c r="G872" s="9" t="n">
        <f aca="false">IF(AND(C872=1,ISNUMBER(D872)),1,0)*E872</f>
        <v>0</v>
      </c>
      <c r="H872" s="9" t="n">
        <f aca="false">IF(AND(G872=1,D872&gt;=Scenario!$B$24),1,0)</f>
        <v>0</v>
      </c>
    </row>
    <row r="873" customFormat="false" ht="15" hidden="false" customHeight="false" outlineLevel="0" collapsed="false">
      <c r="A873" s="6" t="s">
        <v>9803</v>
      </c>
      <c r="B873" s="6" t="s">
        <v>3426</v>
      </c>
      <c r="C873" s="6" t="n">
        <v>1</v>
      </c>
      <c r="D873" s="6" t="n">
        <v>5</v>
      </c>
      <c r="E873" s="9" t="n">
        <f aca="false">INDEX(Tickets!$O$2:$O$3818,MATCH(B873,Tickets!$A$2:$A$3818,0))</f>
        <v>1</v>
      </c>
      <c r="F873" s="9" t="n">
        <f aca="false">C873*E873</f>
        <v>1</v>
      </c>
      <c r="G873" s="9" t="n">
        <f aca="false">IF(AND(C873=1,ISNUMBER(D873)),1,0)*E873</f>
        <v>1</v>
      </c>
      <c r="H873" s="9" t="n">
        <f aca="false">IF(AND(G873=1,D873&gt;=Scenario!$B$24),1,0)</f>
        <v>1</v>
      </c>
    </row>
    <row r="874" customFormat="false" ht="15" hidden="false" customHeight="false" outlineLevel="0" collapsed="false">
      <c r="A874" s="6" t="s">
        <v>9804</v>
      </c>
      <c r="B874" s="6" t="s">
        <v>3436</v>
      </c>
      <c r="C874" s="6" t="n">
        <v>1</v>
      </c>
      <c r="E874" s="9" t="n">
        <f aca="false">INDEX(Tickets!$O$2:$O$3818,MATCH(B874,Tickets!$A$2:$A$3818,0))</f>
        <v>1</v>
      </c>
      <c r="F874" s="9" t="n">
        <f aca="false">C874*E874</f>
        <v>1</v>
      </c>
      <c r="G874" s="9" t="n">
        <f aca="false">IF(AND(C874=1,ISNUMBER(D874)),1,0)*E874</f>
        <v>0</v>
      </c>
      <c r="H874" s="9" t="n">
        <f aca="false">IF(AND(G874=1,D874&gt;=Scenario!$B$24),1,0)</f>
        <v>0</v>
      </c>
    </row>
    <row r="875" customFormat="false" ht="15" hidden="false" customHeight="false" outlineLevel="0" collapsed="false">
      <c r="A875" s="6" t="s">
        <v>9805</v>
      </c>
      <c r="B875" s="6" t="s">
        <v>3442</v>
      </c>
      <c r="C875" s="6" t="n">
        <v>1</v>
      </c>
      <c r="E875" s="9" t="n">
        <f aca="false">INDEX(Tickets!$O$2:$O$3818,MATCH(B875,Tickets!$A$2:$A$3818,0))</f>
        <v>1</v>
      </c>
      <c r="F875" s="9" t="n">
        <f aca="false">C875*E875</f>
        <v>1</v>
      </c>
      <c r="G875" s="9" t="n">
        <f aca="false">IF(AND(C875=1,ISNUMBER(D875)),1,0)*E875</f>
        <v>0</v>
      </c>
      <c r="H875" s="9" t="n">
        <f aca="false">IF(AND(G875=1,D875&gt;=Scenario!$B$24),1,0)</f>
        <v>0</v>
      </c>
    </row>
    <row r="876" customFormat="false" ht="15" hidden="false" customHeight="false" outlineLevel="0" collapsed="false">
      <c r="A876" s="6" t="s">
        <v>9806</v>
      </c>
      <c r="B876" s="6" t="s">
        <v>3446</v>
      </c>
      <c r="C876" s="6" t="n">
        <v>1</v>
      </c>
      <c r="E876" s="9" t="n">
        <f aca="false">INDEX(Tickets!$O$2:$O$3818,MATCH(B876,Tickets!$A$2:$A$3818,0))</f>
        <v>1</v>
      </c>
      <c r="F876" s="9" t="n">
        <f aca="false">C876*E876</f>
        <v>1</v>
      </c>
      <c r="G876" s="9" t="n">
        <f aca="false">IF(AND(C876=1,ISNUMBER(D876)),1,0)*E876</f>
        <v>0</v>
      </c>
      <c r="H876" s="9" t="n">
        <f aca="false">IF(AND(G876=1,D876&gt;=Scenario!$B$24),1,0)</f>
        <v>0</v>
      </c>
    </row>
    <row r="877" customFormat="false" ht="15" hidden="false" customHeight="false" outlineLevel="0" collapsed="false">
      <c r="A877" s="6" t="s">
        <v>9807</v>
      </c>
      <c r="B877" s="6" t="s">
        <v>3448</v>
      </c>
      <c r="C877" s="6" t="n">
        <v>1</v>
      </c>
      <c r="E877" s="9" t="n">
        <f aca="false">INDEX(Tickets!$O$2:$O$3818,MATCH(B877,Tickets!$A$2:$A$3818,0))</f>
        <v>1</v>
      </c>
      <c r="F877" s="9" t="n">
        <f aca="false">C877*E877</f>
        <v>1</v>
      </c>
      <c r="G877" s="9" t="n">
        <f aca="false">IF(AND(C877=1,ISNUMBER(D877)),1,0)*E877</f>
        <v>0</v>
      </c>
      <c r="H877" s="9" t="n">
        <f aca="false">IF(AND(G877=1,D877&gt;=Scenario!$B$24),1,0)</f>
        <v>0</v>
      </c>
    </row>
    <row r="878" customFormat="false" ht="15" hidden="false" customHeight="false" outlineLevel="0" collapsed="false">
      <c r="A878" s="6" t="s">
        <v>9808</v>
      </c>
      <c r="B878" s="6" t="s">
        <v>3450</v>
      </c>
      <c r="C878" s="6" t="n">
        <v>1</v>
      </c>
      <c r="D878" s="6" t="n">
        <v>4</v>
      </c>
      <c r="E878" s="9" t="n">
        <f aca="false">INDEX(Tickets!$O$2:$O$3818,MATCH(B878,Tickets!$A$2:$A$3818,0))</f>
        <v>1</v>
      </c>
      <c r="F878" s="9" t="n">
        <f aca="false">C878*E878</f>
        <v>1</v>
      </c>
      <c r="G878" s="9" t="n">
        <f aca="false">IF(AND(C878=1,ISNUMBER(D878)),1,0)*E878</f>
        <v>1</v>
      </c>
      <c r="H878" s="9" t="n">
        <f aca="false">IF(AND(G878=1,D878&gt;=Scenario!$B$24),1,0)</f>
        <v>1</v>
      </c>
    </row>
    <row r="879" customFormat="false" ht="15" hidden="false" customHeight="false" outlineLevel="0" collapsed="false">
      <c r="A879" s="6" t="s">
        <v>9809</v>
      </c>
      <c r="B879" s="6" t="s">
        <v>3454</v>
      </c>
      <c r="C879" s="6" t="n">
        <v>1</v>
      </c>
      <c r="E879" s="9" t="n">
        <f aca="false">INDEX(Tickets!$O$2:$O$3818,MATCH(B879,Tickets!$A$2:$A$3818,0))</f>
        <v>1</v>
      </c>
      <c r="F879" s="9" t="n">
        <f aca="false">C879*E879</f>
        <v>1</v>
      </c>
      <c r="G879" s="9" t="n">
        <f aca="false">IF(AND(C879=1,ISNUMBER(D879)),1,0)*E879</f>
        <v>0</v>
      </c>
      <c r="H879" s="9" t="n">
        <f aca="false">IF(AND(G879=1,D879&gt;=Scenario!$B$24),1,0)</f>
        <v>0</v>
      </c>
    </row>
    <row r="880" customFormat="false" ht="15" hidden="false" customHeight="false" outlineLevel="0" collapsed="false">
      <c r="A880" s="6" t="s">
        <v>9810</v>
      </c>
      <c r="B880" s="6" t="s">
        <v>3462</v>
      </c>
      <c r="C880" s="6" t="n">
        <v>1</v>
      </c>
      <c r="D880" s="6" t="n">
        <v>5</v>
      </c>
      <c r="E880" s="9" t="n">
        <f aca="false">INDEX(Tickets!$O$2:$O$3818,MATCH(B880,Tickets!$A$2:$A$3818,0))</f>
        <v>1</v>
      </c>
      <c r="F880" s="9" t="n">
        <f aca="false">C880*E880</f>
        <v>1</v>
      </c>
      <c r="G880" s="9" t="n">
        <f aca="false">IF(AND(C880=1,ISNUMBER(D880)),1,0)*E880</f>
        <v>1</v>
      </c>
      <c r="H880" s="9" t="n">
        <f aca="false">IF(AND(G880=1,D880&gt;=Scenario!$B$24),1,0)</f>
        <v>1</v>
      </c>
    </row>
    <row r="881" customFormat="false" ht="15" hidden="false" customHeight="false" outlineLevel="0" collapsed="false">
      <c r="A881" s="6" t="s">
        <v>9811</v>
      </c>
      <c r="B881" s="6" t="s">
        <v>3464</v>
      </c>
      <c r="C881" s="6" t="n">
        <v>1</v>
      </c>
      <c r="D881" s="6" t="n">
        <v>4</v>
      </c>
      <c r="E881" s="9" t="n">
        <f aca="false">INDEX(Tickets!$O$2:$O$3818,MATCH(B881,Tickets!$A$2:$A$3818,0))</f>
        <v>1</v>
      </c>
      <c r="F881" s="9" t="n">
        <f aca="false">C881*E881</f>
        <v>1</v>
      </c>
      <c r="G881" s="9" t="n">
        <f aca="false">IF(AND(C881=1,ISNUMBER(D881)),1,0)*E881</f>
        <v>1</v>
      </c>
      <c r="H881" s="9" t="n">
        <f aca="false">IF(AND(G881=1,D881&gt;=Scenario!$B$24),1,0)</f>
        <v>1</v>
      </c>
    </row>
    <row r="882" customFormat="false" ht="15" hidden="false" customHeight="false" outlineLevel="0" collapsed="false">
      <c r="A882" s="6" t="s">
        <v>9812</v>
      </c>
      <c r="B882" s="6" t="s">
        <v>3474</v>
      </c>
      <c r="C882" s="6" t="n">
        <v>1</v>
      </c>
      <c r="E882" s="9" t="n">
        <f aca="false">INDEX(Tickets!$O$2:$O$3818,MATCH(B882,Tickets!$A$2:$A$3818,0))</f>
        <v>1</v>
      </c>
      <c r="F882" s="9" t="n">
        <f aca="false">C882*E882</f>
        <v>1</v>
      </c>
      <c r="G882" s="9" t="n">
        <f aca="false">IF(AND(C882=1,ISNUMBER(D882)),1,0)*E882</f>
        <v>0</v>
      </c>
      <c r="H882" s="9" t="n">
        <f aca="false">IF(AND(G882=1,D882&gt;=Scenario!$B$24),1,0)</f>
        <v>0</v>
      </c>
    </row>
    <row r="883" customFormat="false" ht="15" hidden="false" customHeight="false" outlineLevel="0" collapsed="false">
      <c r="A883" s="6" t="s">
        <v>9813</v>
      </c>
      <c r="B883" s="6" t="s">
        <v>3476</v>
      </c>
      <c r="C883" s="6" t="n">
        <v>1</v>
      </c>
      <c r="D883" s="6" t="n">
        <v>4</v>
      </c>
      <c r="E883" s="9" t="n">
        <f aca="false">INDEX(Tickets!$O$2:$O$3818,MATCH(B883,Tickets!$A$2:$A$3818,0))</f>
        <v>1</v>
      </c>
      <c r="F883" s="9" t="n">
        <f aca="false">C883*E883</f>
        <v>1</v>
      </c>
      <c r="G883" s="9" t="n">
        <f aca="false">IF(AND(C883=1,ISNUMBER(D883)),1,0)*E883</f>
        <v>1</v>
      </c>
      <c r="H883" s="9" t="n">
        <f aca="false">IF(AND(G883=1,D883&gt;=Scenario!$B$24),1,0)</f>
        <v>1</v>
      </c>
    </row>
    <row r="884" customFormat="false" ht="15" hidden="false" customHeight="false" outlineLevel="0" collapsed="false">
      <c r="A884" s="6" t="s">
        <v>9814</v>
      </c>
      <c r="B884" s="6" t="s">
        <v>3478</v>
      </c>
      <c r="C884" s="6" t="n">
        <v>1</v>
      </c>
      <c r="E884" s="9" t="n">
        <f aca="false">INDEX(Tickets!$O$2:$O$3818,MATCH(B884,Tickets!$A$2:$A$3818,0))</f>
        <v>1</v>
      </c>
      <c r="F884" s="9" t="n">
        <f aca="false">C884*E884</f>
        <v>1</v>
      </c>
      <c r="G884" s="9" t="n">
        <f aca="false">IF(AND(C884=1,ISNUMBER(D884)),1,0)*E884</f>
        <v>0</v>
      </c>
      <c r="H884" s="9" t="n">
        <f aca="false">IF(AND(G884=1,D884&gt;=Scenario!$B$24),1,0)</f>
        <v>0</v>
      </c>
    </row>
    <row r="885" customFormat="false" ht="15" hidden="false" customHeight="false" outlineLevel="0" collapsed="false">
      <c r="A885" s="6" t="s">
        <v>9815</v>
      </c>
      <c r="B885" s="6" t="s">
        <v>3482</v>
      </c>
      <c r="C885" s="6" t="n">
        <v>1</v>
      </c>
      <c r="E885" s="9" t="n">
        <f aca="false">INDEX(Tickets!$O$2:$O$3818,MATCH(B885,Tickets!$A$2:$A$3818,0))</f>
        <v>1</v>
      </c>
      <c r="F885" s="9" t="n">
        <f aca="false">C885*E885</f>
        <v>1</v>
      </c>
      <c r="G885" s="9" t="n">
        <f aca="false">IF(AND(C885=1,ISNUMBER(D885)),1,0)*E885</f>
        <v>0</v>
      </c>
      <c r="H885" s="9" t="n">
        <f aca="false">IF(AND(G885=1,D885&gt;=Scenario!$B$24),1,0)</f>
        <v>0</v>
      </c>
    </row>
    <row r="886" customFormat="false" ht="15" hidden="false" customHeight="false" outlineLevel="0" collapsed="false">
      <c r="A886" s="6" t="s">
        <v>9816</v>
      </c>
      <c r="B886" s="6" t="s">
        <v>3486</v>
      </c>
      <c r="C886" s="6" t="n">
        <v>1</v>
      </c>
      <c r="D886" s="6" t="n">
        <v>5</v>
      </c>
      <c r="E886" s="9" t="n">
        <f aca="false">INDEX(Tickets!$O$2:$O$3818,MATCH(B886,Tickets!$A$2:$A$3818,0))</f>
        <v>1</v>
      </c>
      <c r="F886" s="9" t="n">
        <f aca="false">C886*E886</f>
        <v>1</v>
      </c>
      <c r="G886" s="9" t="n">
        <f aca="false">IF(AND(C886=1,ISNUMBER(D886)),1,0)*E886</f>
        <v>1</v>
      </c>
      <c r="H886" s="9" t="n">
        <f aca="false">IF(AND(G886=1,D886&gt;=Scenario!$B$24),1,0)</f>
        <v>1</v>
      </c>
    </row>
    <row r="887" customFormat="false" ht="15" hidden="false" customHeight="false" outlineLevel="0" collapsed="false">
      <c r="A887" s="6" t="s">
        <v>9817</v>
      </c>
      <c r="B887" s="6" t="s">
        <v>3488</v>
      </c>
      <c r="C887" s="6" t="n">
        <v>1</v>
      </c>
      <c r="D887" s="6" t="n">
        <v>4</v>
      </c>
      <c r="E887" s="9" t="n">
        <f aca="false">INDEX(Tickets!$O$2:$O$3818,MATCH(B887,Tickets!$A$2:$A$3818,0))</f>
        <v>1</v>
      </c>
      <c r="F887" s="9" t="n">
        <f aca="false">C887*E887</f>
        <v>1</v>
      </c>
      <c r="G887" s="9" t="n">
        <f aca="false">IF(AND(C887=1,ISNUMBER(D887)),1,0)*E887</f>
        <v>1</v>
      </c>
      <c r="H887" s="9" t="n">
        <f aca="false">IF(AND(G887=1,D887&gt;=Scenario!$B$24),1,0)</f>
        <v>1</v>
      </c>
    </row>
    <row r="888" customFormat="false" ht="15" hidden="false" customHeight="false" outlineLevel="0" collapsed="false">
      <c r="A888" s="6" t="s">
        <v>9818</v>
      </c>
      <c r="B888" s="6" t="s">
        <v>3490</v>
      </c>
      <c r="C888" s="6" t="n">
        <v>1</v>
      </c>
      <c r="E888" s="9" t="n">
        <f aca="false">INDEX(Tickets!$O$2:$O$3818,MATCH(B888,Tickets!$A$2:$A$3818,0))</f>
        <v>1</v>
      </c>
      <c r="F888" s="9" t="n">
        <f aca="false">C888*E888</f>
        <v>1</v>
      </c>
      <c r="G888" s="9" t="n">
        <f aca="false">IF(AND(C888=1,ISNUMBER(D888)),1,0)*E888</f>
        <v>0</v>
      </c>
      <c r="H888" s="9" t="n">
        <f aca="false">IF(AND(G888=1,D888&gt;=Scenario!$B$24),1,0)</f>
        <v>0</v>
      </c>
    </row>
    <row r="889" customFormat="false" ht="15" hidden="false" customHeight="false" outlineLevel="0" collapsed="false">
      <c r="A889" s="6" t="s">
        <v>9819</v>
      </c>
      <c r="B889" s="6" t="s">
        <v>3492</v>
      </c>
      <c r="C889" s="6" t="n">
        <v>1</v>
      </c>
      <c r="E889" s="9" t="n">
        <f aca="false">INDEX(Tickets!$O$2:$O$3818,MATCH(B889,Tickets!$A$2:$A$3818,0))</f>
        <v>1</v>
      </c>
      <c r="F889" s="9" t="n">
        <f aca="false">C889*E889</f>
        <v>1</v>
      </c>
      <c r="G889" s="9" t="n">
        <f aca="false">IF(AND(C889=1,ISNUMBER(D889)),1,0)*E889</f>
        <v>0</v>
      </c>
      <c r="H889" s="9" t="n">
        <f aca="false">IF(AND(G889=1,D889&gt;=Scenario!$B$24),1,0)</f>
        <v>0</v>
      </c>
    </row>
    <row r="890" customFormat="false" ht="15" hidden="false" customHeight="false" outlineLevel="0" collapsed="false">
      <c r="A890" s="6" t="s">
        <v>9820</v>
      </c>
      <c r="B890" s="6" t="s">
        <v>3494</v>
      </c>
      <c r="C890" s="6" t="n">
        <v>1</v>
      </c>
      <c r="E890" s="9" t="n">
        <f aca="false">INDEX(Tickets!$O$2:$O$3818,MATCH(B890,Tickets!$A$2:$A$3818,0))</f>
        <v>1</v>
      </c>
      <c r="F890" s="9" t="n">
        <f aca="false">C890*E890</f>
        <v>1</v>
      </c>
      <c r="G890" s="9" t="n">
        <f aca="false">IF(AND(C890=1,ISNUMBER(D890)),1,0)*E890</f>
        <v>0</v>
      </c>
      <c r="H890" s="9" t="n">
        <f aca="false">IF(AND(G890=1,D890&gt;=Scenario!$B$24),1,0)</f>
        <v>0</v>
      </c>
    </row>
    <row r="891" customFormat="false" ht="15" hidden="false" customHeight="false" outlineLevel="0" collapsed="false">
      <c r="A891" s="6" t="s">
        <v>9821</v>
      </c>
      <c r="B891" s="6" t="s">
        <v>3496</v>
      </c>
      <c r="C891" s="6" t="n">
        <v>1</v>
      </c>
      <c r="D891" s="6" t="n">
        <v>3</v>
      </c>
      <c r="E891" s="9" t="n">
        <f aca="false">INDEX(Tickets!$O$2:$O$3818,MATCH(B891,Tickets!$A$2:$A$3818,0))</f>
        <v>1</v>
      </c>
      <c r="F891" s="9" t="n">
        <f aca="false">C891*E891</f>
        <v>1</v>
      </c>
      <c r="G891" s="9" t="n">
        <f aca="false">IF(AND(C891=1,ISNUMBER(D891)),1,0)*E891</f>
        <v>1</v>
      </c>
      <c r="H891" s="9" t="n">
        <f aca="false">IF(AND(G891=1,D891&gt;=Scenario!$B$24),1,0)</f>
        <v>0</v>
      </c>
    </row>
    <row r="892" customFormat="false" ht="15" hidden="false" customHeight="false" outlineLevel="0" collapsed="false">
      <c r="A892" s="6" t="s">
        <v>9822</v>
      </c>
      <c r="B892" s="6" t="s">
        <v>3498</v>
      </c>
      <c r="C892" s="6" t="n">
        <v>1</v>
      </c>
      <c r="D892" s="6" t="n">
        <v>4</v>
      </c>
      <c r="E892" s="9" t="n">
        <f aca="false">INDEX(Tickets!$O$2:$O$3818,MATCH(B892,Tickets!$A$2:$A$3818,0))</f>
        <v>1</v>
      </c>
      <c r="F892" s="9" t="n">
        <f aca="false">C892*E892</f>
        <v>1</v>
      </c>
      <c r="G892" s="9" t="n">
        <f aca="false">IF(AND(C892=1,ISNUMBER(D892)),1,0)*E892</f>
        <v>1</v>
      </c>
      <c r="H892" s="9" t="n">
        <f aca="false">IF(AND(G892=1,D892&gt;=Scenario!$B$24),1,0)</f>
        <v>1</v>
      </c>
    </row>
    <row r="893" customFormat="false" ht="15" hidden="false" customHeight="false" outlineLevel="0" collapsed="false">
      <c r="A893" s="6" t="s">
        <v>9823</v>
      </c>
      <c r="B893" s="6" t="s">
        <v>3504</v>
      </c>
      <c r="C893" s="6" t="n">
        <v>1</v>
      </c>
      <c r="E893" s="9" t="n">
        <f aca="false">INDEX(Tickets!$O$2:$O$3818,MATCH(B893,Tickets!$A$2:$A$3818,0))</f>
        <v>1</v>
      </c>
      <c r="F893" s="9" t="n">
        <f aca="false">C893*E893</f>
        <v>1</v>
      </c>
      <c r="G893" s="9" t="n">
        <f aca="false">IF(AND(C893=1,ISNUMBER(D893)),1,0)*E893</f>
        <v>0</v>
      </c>
      <c r="H893" s="9" t="n">
        <f aca="false">IF(AND(G893=1,D893&gt;=Scenario!$B$24),1,0)</f>
        <v>0</v>
      </c>
    </row>
    <row r="894" customFormat="false" ht="15" hidden="false" customHeight="false" outlineLevel="0" collapsed="false">
      <c r="A894" s="6" t="s">
        <v>9824</v>
      </c>
      <c r="B894" s="6" t="s">
        <v>3506</v>
      </c>
      <c r="C894" s="6" t="n">
        <v>1</v>
      </c>
      <c r="E894" s="9" t="n">
        <f aca="false">INDEX(Tickets!$O$2:$O$3818,MATCH(B894,Tickets!$A$2:$A$3818,0))</f>
        <v>1</v>
      </c>
      <c r="F894" s="9" t="n">
        <f aca="false">C894*E894</f>
        <v>1</v>
      </c>
      <c r="G894" s="9" t="n">
        <f aca="false">IF(AND(C894=1,ISNUMBER(D894)),1,0)*E894</f>
        <v>0</v>
      </c>
      <c r="H894" s="9" t="n">
        <f aca="false">IF(AND(G894=1,D894&gt;=Scenario!$B$24),1,0)</f>
        <v>0</v>
      </c>
    </row>
    <row r="895" customFormat="false" ht="15" hidden="false" customHeight="false" outlineLevel="0" collapsed="false">
      <c r="A895" s="6" t="s">
        <v>9825</v>
      </c>
      <c r="B895" s="6" t="s">
        <v>3510</v>
      </c>
      <c r="C895" s="6" t="n">
        <v>1</v>
      </c>
      <c r="D895" s="6" t="n">
        <v>5</v>
      </c>
      <c r="E895" s="9" t="n">
        <f aca="false">INDEX(Tickets!$O$2:$O$3818,MATCH(B895,Tickets!$A$2:$A$3818,0))</f>
        <v>1</v>
      </c>
      <c r="F895" s="9" t="n">
        <f aca="false">C895*E895</f>
        <v>1</v>
      </c>
      <c r="G895" s="9" t="n">
        <f aca="false">IF(AND(C895=1,ISNUMBER(D895)),1,0)*E895</f>
        <v>1</v>
      </c>
      <c r="H895" s="9" t="n">
        <f aca="false">IF(AND(G895=1,D895&gt;=Scenario!$B$24),1,0)</f>
        <v>1</v>
      </c>
    </row>
    <row r="896" customFormat="false" ht="15" hidden="false" customHeight="false" outlineLevel="0" collapsed="false">
      <c r="A896" s="6" t="s">
        <v>9826</v>
      </c>
      <c r="B896" s="6" t="s">
        <v>3512</v>
      </c>
      <c r="C896" s="6" t="n">
        <v>1</v>
      </c>
      <c r="D896" s="6" t="n">
        <v>3</v>
      </c>
      <c r="E896" s="9" t="n">
        <f aca="false">INDEX(Tickets!$O$2:$O$3818,MATCH(B896,Tickets!$A$2:$A$3818,0))</f>
        <v>1</v>
      </c>
      <c r="F896" s="9" t="n">
        <f aca="false">C896*E896</f>
        <v>1</v>
      </c>
      <c r="G896" s="9" t="n">
        <f aca="false">IF(AND(C896=1,ISNUMBER(D896)),1,0)*E896</f>
        <v>1</v>
      </c>
      <c r="H896" s="9" t="n">
        <f aca="false">IF(AND(G896=1,D896&gt;=Scenario!$B$24),1,0)</f>
        <v>0</v>
      </c>
    </row>
    <row r="897" customFormat="false" ht="15" hidden="false" customHeight="false" outlineLevel="0" collapsed="false">
      <c r="A897" s="6" t="s">
        <v>9827</v>
      </c>
      <c r="B897" s="6" t="s">
        <v>3522</v>
      </c>
      <c r="C897" s="6" t="n">
        <v>1</v>
      </c>
      <c r="D897" s="6" t="n">
        <v>4</v>
      </c>
      <c r="E897" s="9" t="n">
        <f aca="false">INDEX(Tickets!$O$2:$O$3818,MATCH(B897,Tickets!$A$2:$A$3818,0))</f>
        <v>1</v>
      </c>
      <c r="F897" s="9" t="n">
        <f aca="false">C897*E897</f>
        <v>1</v>
      </c>
      <c r="G897" s="9" t="n">
        <f aca="false">IF(AND(C897=1,ISNUMBER(D897)),1,0)*E897</f>
        <v>1</v>
      </c>
      <c r="H897" s="9" t="n">
        <f aca="false">IF(AND(G897=1,D897&gt;=Scenario!$B$24),1,0)</f>
        <v>1</v>
      </c>
    </row>
    <row r="898" customFormat="false" ht="15" hidden="false" customHeight="false" outlineLevel="0" collapsed="false">
      <c r="A898" s="6" t="s">
        <v>9828</v>
      </c>
      <c r="B898" s="6" t="s">
        <v>3526</v>
      </c>
      <c r="C898" s="6" t="n">
        <v>1</v>
      </c>
      <c r="D898" s="6" t="n">
        <v>4</v>
      </c>
      <c r="E898" s="9" t="n">
        <f aca="false">INDEX(Tickets!$O$2:$O$3818,MATCH(B898,Tickets!$A$2:$A$3818,0))</f>
        <v>1</v>
      </c>
      <c r="F898" s="9" t="n">
        <f aca="false">C898*E898</f>
        <v>1</v>
      </c>
      <c r="G898" s="9" t="n">
        <f aca="false">IF(AND(C898=1,ISNUMBER(D898)),1,0)*E898</f>
        <v>1</v>
      </c>
      <c r="H898" s="9" t="n">
        <f aca="false">IF(AND(G898=1,D898&gt;=Scenario!$B$24),1,0)</f>
        <v>1</v>
      </c>
    </row>
    <row r="899" customFormat="false" ht="15" hidden="false" customHeight="false" outlineLevel="0" collapsed="false">
      <c r="A899" s="6" t="s">
        <v>9829</v>
      </c>
      <c r="B899" s="6" t="s">
        <v>3530</v>
      </c>
      <c r="C899" s="6" t="n">
        <v>1</v>
      </c>
      <c r="E899" s="9" t="n">
        <f aca="false">INDEX(Tickets!$O$2:$O$3818,MATCH(B899,Tickets!$A$2:$A$3818,0))</f>
        <v>1</v>
      </c>
      <c r="F899" s="9" t="n">
        <f aca="false">C899*E899</f>
        <v>1</v>
      </c>
      <c r="G899" s="9" t="n">
        <f aca="false">IF(AND(C899=1,ISNUMBER(D899)),1,0)*E899</f>
        <v>0</v>
      </c>
      <c r="H899" s="9" t="n">
        <f aca="false">IF(AND(G899=1,D899&gt;=Scenario!$B$24),1,0)</f>
        <v>0</v>
      </c>
    </row>
    <row r="900" customFormat="false" ht="15" hidden="false" customHeight="false" outlineLevel="0" collapsed="false">
      <c r="A900" s="6" t="s">
        <v>9830</v>
      </c>
      <c r="B900" s="6" t="s">
        <v>3532</v>
      </c>
      <c r="C900" s="6" t="n">
        <v>1</v>
      </c>
      <c r="D900" s="6" t="n">
        <v>5</v>
      </c>
      <c r="E900" s="9" t="n">
        <f aca="false">INDEX(Tickets!$O$2:$O$3818,MATCH(B900,Tickets!$A$2:$A$3818,0))</f>
        <v>1</v>
      </c>
      <c r="F900" s="9" t="n">
        <f aca="false">C900*E900</f>
        <v>1</v>
      </c>
      <c r="G900" s="9" t="n">
        <f aca="false">IF(AND(C900=1,ISNUMBER(D900)),1,0)*E900</f>
        <v>1</v>
      </c>
      <c r="H900" s="9" t="n">
        <f aca="false">IF(AND(G900=1,D900&gt;=Scenario!$B$24),1,0)</f>
        <v>1</v>
      </c>
    </row>
    <row r="901" customFormat="false" ht="15" hidden="false" customHeight="false" outlineLevel="0" collapsed="false">
      <c r="A901" s="6" t="s">
        <v>9831</v>
      </c>
      <c r="B901" s="6" t="s">
        <v>3536</v>
      </c>
      <c r="C901" s="6" t="n">
        <v>1</v>
      </c>
      <c r="D901" s="6" t="n">
        <v>4</v>
      </c>
      <c r="E901" s="9" t="n">
        <f aca="false">INDEX(Tickets!$O$2:$O$3818,MATCH(B901,Tickets!$A$2:$A$3818,0))</f>
        <v>1</v>
      </c>
      <c r="F901" s="9" t="n">
        <f aca="false">C901*E901</f>
        <v>1</v>
      </c>
      <c r="G901" s="9" t="n">
        <f aca="false">IF(AND(C901=1,ISNUMBER(D901)),1,0)*E901</f>
        <v>1</v>
      </c>
      <c r="H901" s="9" t="n">
        <f aca="false">IF(AND(G901=1,D901&gt;=Scenario!$B$24),1,0)</f>
        <v>1</v>
      </c>
    </row>
    <row r="902" customFormat="false" ht="15" hidden="false" customHeight="false" outlineLevel="0" collapsed="false">
      <c r="A902" s="6" t="s">
        <v>9832</v>
      </c>
      <c r="B902" s="6" t="s">
        <v>3538</v>
      </c>
      <c r="C902" s="6" t="n">
        <v>1</v>
      </c>
      <c r="E902" s="9" t="n">
        <f aca="false">INDEX(Tickets!$O$2:$O$3818,MATCH(B902,Tickets!$A$2:$A$3818,0))</f>
        <v>1</v>
      </c>
      <c r="F902" s="9" t="n">
        <f aca="false">C902*E902</f>
        <v>1</v>
      </c>
      <c r="G902" s="9" t="n">
        <f aca="false">IF(AND(C902=1,ISNUMBER(D902)),1,0)*E902</f>
        <v>0</v>
      </c>
      <c r="H902" s="9" t="n">
        <f aca="false">IF(AND(G902=1,D902&gt;=Scenario!$B$24),1,0)</f>
        <v>0</v>
      </c>
    </row>
    <row r="903" customFormat="false" ht="15" hidden="false" customHeight="false" outlineLevel="0" collapsed="false">
      <c r="A903" s="6" t="s">
        <v>9833</v>
      </c>
      <c r="B903" s="6" t="s">
        <v>3542</v>
      </c>
      <c r="C903" s="6" t="n">
        <v>1</v>
      </c>
      <c r="E903" s="9" t="n">
        <f aca="false">INDEX(Tickets!$O$2:$O$3818,MATCH(B903,Tickets!$A$2:$A$3818,0))</f>
        <v>1</v>
      </c>
      <c r="F903" s="9" t="n">
        <f aca="false">C903*E903</f>
        <v>1</v>
      </c>
      <c r="G903" s="9" t="n">
        <f aca="false">IF(AND(C903=1,ISNUMBER(D903)),1,0)*E903</f>
        <v>0</v>
      </c>
      <c r="H903" s="9" t="n">
        <f aca="false">IF(AND(G903=1,D903&gt;=Scenario!$B$24),1,0)</f>
        <v>0</v>
      </c>
    </row>
    <row r="904" customFormat="false" ht="15" hidden="false" customHeight="false" outlineLevel="0" collapsed="false">
      <c r="A904" s="6" t="s">
        <v>9834</v>
      </c>
      <c r="B904" s="6" t="s">
        <v>3544</v>
      </c>
      <c r="C904" s="6" t="n">
        <v>1</v>
      </c>
      <c r="E904" s="9" t="n">
        <f aca="false">INDEX(Tickets!$O$2:$O$3818,MATCH(B904,Tickets!$A$2:$A$3818,0))</f>
        <v>1</v>
      </c>
      <c r="F904" s="9" t="n">
        <f aca="false">C904*E904</f>
        <v>1</v>
      </c>
      <c r="G904" s="9" t="n">
        <f aca="false">IF(AND(C904=1,ISNUMBER(D904)),1,0)*E904</f>
        <v>0</v>
      </c>
      <c r="H904" s="9" t="n">
        <f aca="false">IF(AND(G904=1,D904&gt;=Scenario!$B$24),1,0)</f>
        <v>0</v>
      </c>
    </row>
    <row r="905" customFormat="false" ht="15" hidden="false" customHeight="false" outlineLevel="0" collapsed="false">
      <c r="A905" s="6" t="s">
        <v>9835</v>
      </c>
      <c r="B905" s="6" t="s">
        <v>3546</v>
      </c>
      <c r="C905" s="6" t="n">
        <v>1</v>
      </c>
      <c r="E905" s="9" t="n">
        <f aca="false">INDEX(Tickets!$O$2:$O$3818,MATCH(B905,Tickets!$A$2:$A$3818,0))</f>
        <v>1</v>
      </c>
      <c r="F905" s="9" t="n">
        <f aca="false">C905*E905</f>
        <v>1</v>
      </c>
      <c r="G905" s="9" t="n">
        <f aca="false">IF(AND(C905=1,ISNUMBER(D905)),1,0)*E905</f>
        <v>0</v>
      </c>
      <c r="H905" s="9" t="n">
        <f aca="false">IF(AND(G905=1,D905&gt;=Scenario!$B$24),1,0)</f>
        <v>0</v>
      </c>
    </row>
    <row r="906" customFormat="false" ht="15" hidden="false" customHeight="false" outlineLevel="0" collapsed="false">
      <c r="A906" s="6" t="s">
        <v>9836</v>
      </c>
      <c r="B906" s="6" t="s">
        <v>3550</v>
      </c>
      <c r="C906" s="6" t="n">
        <v>1</v>
      </c>
      <c r="E906" s="9" t="n">
        <f aca="false">INDEX(Tickets!$O$2:$O$3818,MATCH(B906,Tickets!$A$2:$A$3818,0))</f>
        <v>1</v>
      </c>
      <c r="F906" s="9" t="n">
        <f aca="false">C906*E906</f>
        <v>1</v>
      </c>
      <c r="G906" s="9" t="n">
        <f aca="false">IF(AND(C906=1,ISNUMBER(D906)),1,0)*E906</f>
        <v>0</v>
      </c>
      <c r="H906" s="9" t="n">
        <f aca="false">IF(AND(G906=1,D906&gt;=Scenario!$B$24),1,0)</f>
        <v>0</v>
      </c>
    </row>
    <row r="907" customFormat="false" ht="15" hidden="false" customHeight="false" outlineLevel="0" collapsed="false">
      <c r="A907" s="6" t="s">
        <v>9837</v>
      </c>
      <c r="B907" s="6" t="s">
        <v>3552</v>
      </c>
      <c r="C907" s="6" t="n">
        <v>1</v>
      </c>
      <c r="E907" s="9" t="n">
        <f aca="false">INDEX(Tickets!$O$2:$O$3818,MATCH(B907,Tickets!$A$2:$A$3818,0))</f>
        <v>1</v>
      </c>
      <c r="F907" s="9" t="n">
        <f aca="false">C907*E907</f>
        <v>1</v>
      </c>
      <c r="G907" s="9" t="n">
        <f aca="false">IF(AND(C907=1,ISNUMBER(D907)),1,0)*E907</f>
        <v>0</v>
      </c>
      <c r="H907" s="9" t="n">
        <f aca="false">IF(AND(G907=1,D907&gt;=Scenario!$B$24),1,0)</f>
        <v>0</v>
      </c>
    </row>
    <row r="908" customFormat="false" ht="15" hidden="false" customHeight="false" outlineLevel="0" collapsed="false">
      <c r="A908" s="6" t="s">
        <v>9838</v>
      </c>
      <c r="B908" s="6" t="s">
        <v>3556</v>
      </c>
      <c r="C908" s="6" t="n">
        <v>1</v>
      </c>
      <c r="E908" s="9" t="n">
        <f aca="false">INDEX(Tickets!$O$2:$O$3818,MATCH(B908,Tickets!$A$2:$A$3818,0))</f>
        <v>1</v>
      </c>
      <c r="F908" s="9" t="n">
        <f aca="false">C908*E908</f>
        <v>1</v>
      </c>
      <c r="G908" s="9" t="n">
        <f aca="false">IF(AND(C908=1,ISNUMBER(D908)),1,0)*E908</f>
        <v>0</v>
      </c>
      <c r="H908" s="9" t="n">
        <f aca="false">IF(AND(G908=1,D908&gt;=Scenario!$B$24),1,0)</f>
        <v>0</v>
      </c>
    </row>
    <row r="909" customFormat="false" ht="15" hidden="false" customHeight="false" outlineLevel="0" collapsed="false">
      <c r="A909" s="6" t="s">
        <v>9839</v>
      </c>
      <c r="B909" s="6" t="s">
        <v>3558</v>
      </c>
      <c r="C909" s="6" t="n">
        <v>1</v>
      </c>
      <c r="D909" s="6" t="n">
        <v>4</v>
      </c>
      <c r="E909" s="9" t="n">
        <f aca="false">INDEX(Tickets!$O$2:$O$3818,MATCH(B909,Tickets!$A$2:$A$3818,0))</f>
        <v>1</v>
      </c>
      <c r="F909" s="9" t="n">
        <f aca="false">C909*E909</f>
        <v>1</v>
      </c>
      <c r="G909" s="9" t="n">
        <f aca="false">IF(AND(C909=1,ISNUMBER(D909)),1,0)*E909</f>
        <v>1</v>
      </c>
      <c r="H909" s="9" t="n">
        <f aca="false">IF(AND(G909=1,D909&gt;=Scenario!$B$24),1,0)</f>
        <v>1</v>
      </c>
    </row>
    <row r="910" customFormat="false" ht="15" hidden="false" customHeight="false" outlineLevel="0" collapsed="false">
      <c r="A910" s="6" t="s">
        <v>9840</v>
      </c>
      <c r="B910" s="6" t="s">
        <v>3560</v>
      </c>
      <c r="C910" s="6" t="n">
        <v>1</v>
      </c>
      <c r="D910" s="6" t="n">
        <v>4</v>
      </c>
      <c r="E910" s="9" t="n">
        <f aca="false">INDEX(Tickets!$O$2:$O$3818,MATCH(B910,Tickets!$A$2:$A$3818,0))</f>
        <v>1</v>
      </c>
      <c r="F910" s="9" t="n">
        <f aca="false">C910*E910</f>
        <v>1</v>
      </c>
      <c r="G910" s="9" t="n">
        <f aca="false">IF(AND(C910=1,ISNUMBER(D910)),1,0)*E910</f>
        <v>1</v>
      </c>
      <c r="H910" s="9" t="n">
        <f aca="false">IF(AND(G910=1,D910&gt;=Scenario!$B$24),1,0)</f>
        <v>1</v>
      </c>
    </row>
    <row r="911" customFormat="false" ht="15" hidden="false" customHeight="false" outlineLevel="0" collapsed="false">
      <c r="A911" s="6" t="s">
        <v>9841</v>
      </c>
      <c r="B911" s="6" t="s">
        <v>3562</v>
      </c>
      <c r="C911" s="6" t="n">
        <v>1</v>
      </c>
      <c r="E911" s="9" t="n">
        <f aca="false">INDEX(Tickets!$O$2:$O$3818,MATCH(B911,Tickets!$A$2:$A$3818,0))</f>
        <v>1</v>
      </c>
      <c r="F911" s="9" t="n">
        <f aca="false">C911*E911</f>
        <v>1</v>
      </c>
      <c r="G911" s="9" t="n">
        <f aca="false">IF(AND(C911=1,ISNUMBER(D911)),1,0)*E911</f>
        <v>0</v>
      </c>
      <c r="H911" s="9" t="n">
        <f aca="false">IF(AND(G911=1,D911&gt;=Scenario!$B$24),1,0)</f>
        <v>0</v>
      </c>
    </row>
    <row r="912" customFormat="false" ht="15" hidden="false" customHeight="false" outlineLevel="0" collapsed="false">
      <c r="A912" s="6" t="s">
        <v>9842</v>
      </c>
      <c r="B912" s="6" t="s">
        <v>3564</v>
      </c>
      <c r="C912" s="6" t="n">
        <v>1</v>
      </c>
      <c r="E912" s="9" t="n">
        <f aca="false">INDEX(Tickets!$O$2:$O$3818,MATCH(B912,Tickets!$A$2:$A$3818,0))</f>
        <v>1</v>
      </c>
      <c r="F912" s="9" t="n">
        <f aca="false">C912*E912</f>
        <v>1</v>
      </c>
      <c r="G912" s="9" t="n">
        <f aca="false">IF(AND(C912=1,ISNUMBER(D912)),1,0)*E912</f>
        <v>0</v>
      </c>
      <c r="H912" s="9" t="n">
        <f aca="false">IF(AND(G912=1,D912&gt;=Scenario!$B$24),1,0)</f>
        <v>0</v>
      </c>
    </row>
    <row r="913" customFormat="false" ht="15" hidden="false" customHeight="false" outlineLevel="0" collapsed="false">
      <c r="A913" s="6" t="s">
        <v>9843</v>
      </c>
      <c r="B913" s="6" t="s">
        <v>3568</v>
      </c>
      <c r="C913" s="6" t="n">
        <v>1</v>
      </c>
      <c r="E913" s="9" t="n">
        <f aca="false">INDEX(Tickets!$O$2:$O$3818,MATCH(B913,Tickets!$A$2:$A$3818,0))</f>
        <v>1</v>
      </c>
      <c r="F913" s="9" t="n">
        <f aca="false">C913*E913</f>
        <v>1</v>
      </c>
      <c r="G913" s="9" t="n">
        <f aca="false">IF(AND(C913=1,ISNUMBER(D913)),1,0)*E913</f>
        <v>0</v>
      </c>
      <c r="H913" s="9" t="n">
        <f aca="false">IF(AND(G913=1,D913&gt;=Scenario!$B$24),1,0)</f>
        <v>0</v>
      </c>
    </row>
    <row r="914" customFormat="false" ht="15" hidden="false" customHeight="false" outlineLevel="0" collapsed="false">
      <c r="A914" s="6" t="s">
        <v>9844</v>
      </c>
      <c r="B914" s="6" t="s">
        <v>3570</v>
      </c>
      <c r="C914" s="6" t="n">
        <v>1</v>
      </c>
      <c r="E914" s="9" t="n">
        <f aca="false">INDEX(Tickets!$O$2:$O$3818,MATCH(B914,Tickets!$A$2:$A$3818,0))</f>
        <v>1</v>
      </c>
      <c r="F914" s="9" t="n">
        <f aca="false">C914*E914</f>
        <v>1</v>
      </c>
      <c r="G914" s="9" t="n">
        <f aca="false">IF(AND(C914=1,ISNUMBER(D914)),1,0)*E914</f>
        <v>0</v>
      </c>
      <c r="H914" s="9" t="n">
        <f aca="false">IF(AND(G914=1,D914&gt;=Scenario!$B$24),1,0)</f>
        <v>0</v>
      </c>
    </row>
    <row r="915" customFormat="false" ht="15" hidden="false" customHeight="false" outlineLevel="0" collapsed="false">
      <c r="A915" s="6" t="s">
        <v>9845</v>
      </c>
      <c r="B915" s="6" t="s">
        <v>3574</v>
      </c>
      <c r="C915" s="6" t="n">
        <v>1</v>
      </c>
      <c r="D915" s="6" t="n">
        <v>4</v>
      </c>
      <c r="E915" s="9" t="n">
        <f aca="false">INDEX(Tickets!$O$2:$O$3818,MATCH(B915,Tickets!$A$2:$A$3818,0))</f>
        <v>1</v>
      </c>
      <c r="F915" s="9" t="n">
        <f aca="false">C915*E915</f>
        <v>1</v>
      </c>
      <c r="G915" s="9" t="n">
        <f aca="false">IF(AND(C915=1,ISNUMBER(D915)),1,0)*E915</f>
        <v>1</v>
      </c>
      <c r="H915" s="9" t="n">
        <f aca="false">IF(AND(G915=1,D915&gt;=Scenario!$B$24),1,0)</f>
        <v>1</v>
      </c>
    </row>
    <row r="916" customFormat="false" ht="15" hidden="false" customHeight="false" outlineLevel="0" collapsed="false">
      <c r="A916" s="6" t="s">
        <v>9846</v>
      </c>
      <c r="B916" s="6" t="s">
        <v>3576</v>
      </c>
      <c r="C916" s="6" t="n">
        <v>1</v>
      </c>
      <c r="E916" s="9" t="n">
        <f aca="false">INDEX(Tickets!$O$2:$O$3818,MATCH(B916,Tickets!$A$2:$A$3818,0))</f>
        <v>1</v>
      </c>
      <c r="F916" s="9" t="n">
        <f aca="false">C916*E916</f>
        <v>1</v>
      </c>
      <c r="G916" s="9" t="n">
        <f aca="false">IF(AND(C916=1,ISNUMBER(D916)),1,0)*E916</f>
        <v>0</v>
      </c>
      <c r="H916" s="9" t="n">
        <f aca="false">IF(AND(G916=1,D916&gt;=Scenario!$B$24),1,0)</f>
        <v>0</v>
      </c>
    </row>
    <row r="917" customFormat="false" ht="15" hidden="false" customHeight="false" outlineLevel="0" collapsed="false">
      <c r="A917" s="6" t="s">
        <v>9847</v>
      </c>
      <c r="B917" s="6" t="s">
        <v>3578</v>
      </c>
      <c r="C917" s="6" t="n">
        <v>1</v>
      </c>
      <c r="E917" s="9" t="n">
        <f aca="false">INDEX(Tickets!$O$2:$O$3818,MATCH(B917,Tickets!$A$2:$A$3818,0))</f>
        <v>1</v>
      </c>
      <c r="F917" s="9" t="n">
        <f aca="false">C917*E917</f>
        <v>1</v>
      </c>
      <c r="G917" s="9" t="n">
        <f aca="false">IF(AND(C917=1,ISNUMBER(D917)),1,0)*E917</f>
        <v>0</v>
      </c>
      <c r="H917" s="9" t="n">
        <f aca="false">IF(AND(G917=1,D917&gt;=Scenario!$B$24),1,0)</f>
        <v>0</v>
      </c>
    </row>
    <row r="918" customFormat="false" ht="15" hidden="false" customHeight="false" outlineLevel="0" collapsed="false">
      <c r="A918" s="6" t="s">
        <v>9848</v>
      </c>
      <c r="B918" s="6" t="s">
        <v>3580</v>
      </c>
      <c r="C918" s="6" t="n">
        <v>1</v>
      </c>
      <c r="E918" s="9" t="n">
        <f aca="false">INDEX(Tickets!$O$2:$O$3818,MATCH(B918,Tickets!$A$2:$A$3818,0))</f>
        <v>1</v>
      </c>
      <c r="F918" s="9" t="n">
        <f aca="false">C918*E918</f>
        <v>1</v>
      </c>
      <c r="G918" s="9" t="n">
        <f aca="false">IF(AND(C918=1,ISNUMBER(D918)),1,0)*E918</f>
        <v>0</v>
      </c>
      <c r="H918" s="9" t="n">
        <f aca="false">IF(AND(G918=1,D918&gt;=Scenario!$B$24),1,0)</f>
        <v>0</v>
      </c>
    </row>
    <row r="919" customFormat="false" ht="15" hidden="false" customHeight="false" outlineLevel="0" collapsed="false">
      <c r="A919" s="6" t="s">
        <v>9849</v>
      </c>
      <c r="B919" s="6" t="s">
        <v>3582</v>
      </c>
      <c r="C919" s="6" t="n">
        <v>1</v>
      </c>
      <c r="D919" s="6" t="n">
        <v>5</v>
      </c>
      <c r="E919" s="9" t="n">
        <f aca="false">INDEX(Tickets!$O$2:$O$3818,MATCH(B919,Tickets!$A$2:$A$3818,0))</f>
        <v>1</v>
      </c>
      <c r="F919" s="9" t="n">
        <f aca="false">C919*E919</f>
        <v>1</v>
      </c>
      <c r="G919" s="9" t="n">
        <f aca="false">IF(AND(C919=1,ISNUMBER(D919)),1,0)*E919</f>
        <v>1</v>
      </c>
      <c r="H919" s="9" t="n">
        <f aca="false">IF(AND(G919=1,D919&gt;=Scenario!$B$24),1,0)</f>
        <v>1</v>
      </c>
    </row>
    <row r="920" customFormat="false" ht="15" hidden="false" customHeight="false" outlineLevel="0" collapsed="false">
      <c r="A920" s="6" t="s">
        <v>9850</v>
      </c>
      <c r="B920" s="6" t="s">
        <v>3584</v>
      </c>
      <c r="C920" s="6" t="n">
        <v>1</v>
      </c>
      <c r="E920" s="9" t="n">
        <f aca="false">INDEX(Tickets!$O$2:$O$3818,MATCH(B920,Tickets!$A$2:$A$3818,0))</f>
        <v>1</v>
      </c>
      <c r="F920" s="9" t="n">
        <f aca="false">C920*E920</f>
        <v>1</v>
      </c>
      <c r="G920" s="9" t="n">
        <f aca="false">IF(AND(C920=1,ISNUMBER(D920)),1,0)*E920</f>
        <v>0</v>
      </c>
      <c r="H920" s="9" t="n">
        <f aca="false">IF(AND(G920=1,D920&gt;=Scenario!$B$24),1,0)</f>
        <v>0</v>
      </c>
    </row>
    <row r="921" customFormat="false" ht="15" hidden="false" customHeight="false" outlineLevel="0" collapsed="false">
      <c r="A921" s="6" t="s">
        <v>9851</v>
      </c>
      <c r="B921" s="6" t="s">
        <v>3586</v>
      </c>
      <c r="C921" s="6" t="n">
        <v>1</v>
      </c>
      <c r="E921" s="9" t="n">
        <f aca="false">INDEX(Tickets!$O$2:$O$3818,MATCH(B921,Tickets!$A$2:$A$3818,0))</f>
        <v>1</v>
      </c>
      <c r="F921" s="9" t="n">
        <f aca="false">C921*E921</f>
        <v>1</v>
      </c>
      <c r="G921" s="9" t="n">
        <f aca="false">IF(AND(C921=1,ISNUMBER(D921)),1,0)*E921</f>
        <v>0</v>
      </c>
      <c r="H921" s="9" t="n">
        <f aca="false">IF(AND(G921=1,D921&gt;=Scenario!$B$24),1,0)</f>
        <v>0</v>
      </c>
    </row>
    <row r="922" customFormat="false" ht="15" hidden="false" customHeight="false" outlineLevel="0" collapsed="false">
      <c r="A922" s="6" t="s">
        <v>9852</v>
      </c>
      <c r="B922" s="6" t="s">
        <v>3590</v>
      </c>
      <c r="C922" s="6" t="n">
        <v>1</v>
      </c>
      <c r="E922" s="9" t="n">
        <f aca="false">INDEX(Tickets!$O$2:$O$3818,MATCH(B922,Tickets!$A$2:$A$3818,0))</f>
        <v>1</v>
      </c>
      <c r="F922" s="9" t="n">
        <f aca="false">C922*E922</f>
        <v>1</v>
      </c>
      <c r="G922" s="9" t="n">
        <f aca="false">IF(AND(C922=1,ISNUMBER(D922)),1,0)*E922</f>
        <v>0</v>
      </c>
      <c r="H922" s="9" t="n">
        <f aca="false">IF(AND(G922=1,D922&gt;=Scenario!$B$24),1,0)</f>
        <v>0</v>
      </c>
    </row>
    <row r="923" customFormat="false" ht="15" hidden="false" customHeight="false" outlineLevel="0" collapsed="false">
      <c r="A923" s="6" t="s">
        <v>9853</v>
      </c>
      <c r="B923" s="6" t="s">
        <v>3594</v>
      </c>
      <c r="C923" s="6" t="n">
        <v>1</v>
      </c>
      <c r="E923" s="9" t="n">
        <f aca="false">INDEX(Tickets!$O$2:$O$3818,MATCH(B923,Tickets!$A$2:$A$3818,0))</f>
        <v>1</v>
      </c>
      <c r="F923" s="9" t="n">
        <f aca="false">C923*E923</f>
        <v>1</v>
      </c>
      <c r="G923" s="9" t="n">
        <f aca="false">IF(AND(C923=1,ISNUMBER(D923)),1,0)*E923</f>
        <v>0</v>
      </c>
      <c r="H923" s="9" t="n">
        <f aca="false">IF(AND(G923=1,D923&gt;=Scenario!$B$24),1,0)</f>
        <v>0</v>
      </c>
    </row>
    <row r="924" customFormat="false" ht="15" hidden="false" customHeight="false" outlineLevel="0" collapsed="false">
      <c r="A924" s="6" t="s">
        <v>9854</v>
      </c>
      <c r="B924" s="6" t="s">
        <v>3596</v>
      </c>
      <c r="C924" s="6" t="n">
        <v>1</v>
      </c>
      <c r="D924" s="6" t="n">
        <v>5</v>
      </c>
      <c r="E924" s="9" t="n">
        <f aca="false">INDEX(Tickets!$O$2:$O$3818,MATCH(B924,Tickets!$A$2:$A$3818,0))</f>
        <v>1</v>
      </c>
      <c r="F924" s="9" t="n">
        <f aca="false">C924*E924</f>
        <v>1</v>
      </c>
      <c r="G924" s="9" t="n">
        <f aca="false">IF(AND(C924=1,ISNUMBER(D924)),1,0)*E924</f>
        <v>1</v>
      </c>
      <c r="H924" s="9" t="n">
        <f aca="false">IF(AND(G924=1,D924&gt;=Scenario!$B$24),1,0)</f>
        <v>1</v>
      </c>
    </row>
    <row r="925" customFormat="false" ht="15" hidden="false" customHeight="false" outlineLevel="0" collapsed="false">
      <c r="A925" s="6" t="s">
        <v>9855</v>
      </c>
      <c r="B925" s="6" t="s">
        <v>3598</v>
      </c>
      <c r="C925" s="6" t="n">
        <v>1</v>
      </c>
      <c r="D925" s="6" t="n">
        <v>3</v>
      </c>
      <c r="E925" s="9" t="n">
        <f aca="false">INDEX(Tickets!$O$2:$O$3818,MATCH(B925,Tickets!$A$2:$A$3818,0))</f>
        <v>1</v>
      </c>
      <c r="F925" s="9" t="n">
        <f aca="false">C925*E925</f>
        <v>1</v>
      </c>
      <c r="G925" s="9" t="n">
        <f aca="false">IF(AND(C925=1,ISNUMBER(D925)),1,0)*E925</f>
        <v>1</v>
      </c>
      <c r="H925" s="9" t="n">
        <f aca="false">IF(AND(G925=1,D925&gt;=Scenario!$B$24),1,0)</f>
        <v>0</v>
      </c>
    </row>
    <row r="926" customFormat="false" ht="15" hidden="false" customHeight="false" outlineLevel="0" collapsed="false">
      <c r="A926" s="6" t="s">
        <v>9856</v>
      </c>
      <c r="B926" s="6" t="s">
        <v>3604</v>
      </c>
      <c r="C926" s="6" t="n">
        <v>1</v>
      </c>
      <c r="D926" s="6" t="n">
        <v>5</v>
      </c>
      <c r="E926" s="9" t="n">
        <f aca="false">INDEX(Tickets!$O$2:$O$3818,MATCH(B926,Tickets!$A$2:$A$3818,0))</f>
        <v>1</v>
      </c>
      <c r="F926" s="9" t="n">
        <f aca="false">C926*E926</f>
        <v>1</v>
      </c>
      <c r="G926" s="9" t="n">
        <f aca="false">IF(AND(C926=1,ISNUMBER(D926)),1,0)*E926</f>
        <v>1</v>
      </c>
      <c r="H926" s="9" t="n">
        <f aca="false">IF(AND(G926=1,D926&gt;=Scenario!$B$24),1,0)</f>
        <v>1</v>
      </c>
    </row>
    <row r="927" customFormat="false" ht="15" hidden="false" customHeight="false" outlineLevel="0" collapsed="false">
      <c r="A927" s="6" t="s">
        <v>9857</v>
      </c>
      <c r="B927" s="6" t="s">
        <v>3610</v>
      </c>
      <c r="C927" s="6" t="n">
        <v>1</v>
      </c>
      <c r="E927" s="9" t="n">
        <f aca="false">INDEX(Tickets!$O$2:$O$3818,MATCH(B927,Tickets!$A$2:$A$3818,0))</f>
        <v>1</v>
      </c>
      <c r="F927" s="9" t="n">
        <f aca="false">C927*E927</f>
        <v>1</v>
      </c>
      <c r="G927" s="9" t="n">
        <f aca="false">IF(AND(C927=1,ISNUMBER(D927)),1,0)*E927</f>
        <v>0</v>
      </c>
      <c r="H927" s="9" t="n">
        <f aca="false">IF(AND(G927=1,D927&gt;=Scenario!$B$24),1,0)</f>
        <v>0</v>
      </c>
    </row>
    <row r="928" customFormat="false" ht="15" hidden="false" customHeight="false" outlineLevel="0" collapsed="false">
      <c r="A928" s="6" t="s">
        <v>9858</v>
      </c>
      <c r="B928" s="6" t="s">
        <v>3612</v>
      </c>
      <c r="C928" s="6" t="n">
        <v>1</v>
      </c>
      <c r="D928" s="6" t="n">
        <v>4</v>
      </c>
      <c r="E928" s="9" t="n">
        <f aca="false">INDEX(Tickets!$O$2:$O$3818,MATCH(B928,Tickets!$A$2:$A$3818,0))</f>
        <v>1</v>
      </c>
      <c r="F928" s="9" t="n">
        <f aca="false">C928*E928</f>
        <v>1</v>
      </c>
      <c r="G928" s="9" t="n">
        <f aca="false">IF(AND(C928=1,ISNUMBER(D928)),1,0)*E928</f>
        <v>1</v>
      </c>
      <c r="H928" s="9" t="n">
        <f aca="false">IF(AND(G928=1,D928&gt;=Scenario!$B$24),1,0)</f>
        <v>1</v>
      </c>
    </row>
    <row r="929" customFormat="false" ht="15" hidden="false" customHeight="false" outlineLevel="0" collapsed="false">
      <c r="A929" s="6" t="s">
        <v>9859</v>
      </c>
      <c r="B929" s="6" t="s">
        <v>3618</v>
      </c>
      <c r="C929" s="6" t="n">
        <v>1</v>
      </c>
      <c r="D929" s="6" t="n">
        <v>4</v>
      </c>
      <c r="E929" s="9" t="n">
        <f aca="false">INDEX(Tickets!$O$2:$O$3818,MATCH(B929,Tickets!$A$2:$A$3818,0))</f>
        <v>1</v>
      </c>
      <c r="F929" s="9" t="n">
        <f aca="false">C929*E929</f>
        <v>1</v>
      </c>
      <c r="G929" s="9" t="n">
        <f aca="false">IF(AND(C929=1,ISNUMBER(D929)),1,0)*E929</f>
        <v>1</v>
      </c>
      <c r="H929" s="9" t="n">
        <f aca="false">IF(AND(G929=1,D929&gt;=Scenario!$B$24),1,0)</f>
        <v>1</v>
      </c>
    </row>
    <row r="930" customFormat="false" ht="15" hidden="false" customHeight="false" outlineLevel="0" collapsed="false">
      <c r="A930" s="6" t="s">
        <v>9860</v>
      </c>
      <c r="B930" s="6" t="s">
        <v>3620</v>
      </c>
      <c r="C930" s="6" t="n">
        <v>1</v>
      </c>
      <c r="E930" s="9" t="n">
        <f aca="false">INDEX(Tickets!$O$2:$O$3818,MATCH(B930,Tickets!$A$2:$A$3818,0))</f>
        <v>1</v>
      </c>
      <c r="F930" s="9" t="n">
        <f aca="false">C930*E930</f>
        <v>1</v>
      </c>
      <c r="G930" s="9" t="n">
        <f aca="false">IF(AND(C930=1,ISNUMBER(D930)),1,0)*E930</f>
        <v>0</v>
      </c>
      <c r="H930" s="9" t="n">
        <f aca="false">IF(AND(G930=1,D930&gt;=Scenario!$B$24),1,0)</f>
        <v>0</v>
      </c>
    </row>
    <row r="931" customFormat="false" ht="15" hidden="false" customHeight="false" outlineLevel="0" collapsed="false">
      <c r="A931" s="6" t="s">
        <v>9861</v>
      </c>
      <c r="B931" s="6" t="s">
        <v>3622</v>
      </c>
      <c r="C931" s="6" t="n">
        <v>1</v>
      </c>
      <c r="E931" s="9" t="n">
        <f aca="false">INDEX(Tickets!$O$2:$O$3818,MATCH(B931,Tickets!$A$2:$A$3818,0))</f>
        <v>1</v>
      </c>
      <c r="F931" s="9" t="n">
        <f aca="false">C931*E931</f>
        <v>1</v>
      </c>
      <c r="G931" s="9" t="n">
        <f aca="false">IF(AND(C931=1,ISNUMBER(D931)),1,0)*E931</f>
        <v>0</v>
      </c>
      <c r="H931" s="9" t="n">
        <f aca="false">IF(AND(G931=1,D931&gt;=Scenario!$B$24),1,0)</f>
        <v>0</v>
      </c>
    </row>
    <row r="932" customFormat="false" ht="15" hidden="false" customHeight="false" outlineLevel="0" collapsed="false">
      <c r="A932" s="6" t="s">
        <v>9862</v>
      </c>
      <c r="B932" s="6" t="s">
        <v>3624</v>
      </c>
      <c r="C932" s="6" t="n">
        <v>1</v>
      </c>
      <c r="E932" s="9" t="n">
        <f aca="false">INDEX(Tickets!$O$2:$O$3818,MATCH(B932,Tickets!$A$2:$A$3818,0))</f>
        <v>1</v>
      </c>
      <c r="F932" s="9" t="n">
        <f aca="false">C932*E932</f>
        <v>1</v>
      </c>
      <c r="G932" s="9" t="n">
        <f aca="false">IF(AND(C932=1,ISNUMBER(D932)),1,0)*E932</f>
        <v>0</v>
      </c>
      <c r="H932" s="9" t="n">
        <f aca="false">IF(AND(G932=1,D932&gt;=Scenario!$B$24),1,0)</f>
        <v>0</v>
      </c>
    </row>
    <row r="933" customFormat="false" ht="15" hidden="false" customHeight="false" outlineLevel="0" collapsed="false">
      <c r="A933" s="6" t="s">
        <v>9863</v>
      </c>
      <c r="B933" s="6" t="s">
        <v>3626</v>
      </c>
      <c r="C933" s="6" t="n">
        <v>1</v>
      </c>
      <c r="E933" s="9" t="n">
        <f aca="false">INDEX(Tickets!$O$2:$O$3818,MATCH(B933,Tickets!$A$2:$A$3818,0))</f>
        <v>1</v>
      </c>
      <c r="F933" s="9" t="n">
        <f aca="false">C933*E933</f>
        <v>1</v>
      </c>
      <c r="G933" s="9" t="n">
        <f aca="false">IF(AND(C933=1,ISNUMBER(D933)),1,0)*E933</f>
        <v>0</v>
      </c>
      <c r="H933" s="9" t="n">
        <f aca="false">IF(AND(G933=1,D933&gt;=Scenario!$B$24),1,0)</f>
        <v>0</v>
      </c>
    </row>
    <row r="934" customFormat="false" ht="15" hidden="false" customHeight="false" outlineLevel="0" collapsed="false">
      <c r="A934" s="6" t="s">
        <v>9864</v>
      </c>
      <c r="B934" s="6" t="s">
        <v>3628</v>
      </c>
      <c r="C934" s="6" t="n">
        <v>1</v>
      </c>
      <c r="E934" s="9" t="n">
        <f aca="false">INDEX(Tickets!$O$2:$O$3818,MATCH(B934,Tickets!$A$2:$A$3818,0))</f>
        <v>1</v>
      </c>
      <c r="F934" s="9" t="n">
        <f aca="false">C934*E934</f>
        <v>1</v>
      </c>
      <c r="G934" s="9" t="n">
        <f aca="false">IF(AND(C934=1,ISNUMBER(D934)),1,0)*E934</f>
        <v>0</v>
      </c>
      <c r="H934" s="9" t="n">
        <f aca="false">IF(AND(G934=1,D934&gt;=Scenario!$B$24),1,0)</f>
        <v>0</v>
      </c>
    </row>
    <row r="935" customFormat="false" ht="15" hidden="false" customHeight="false" outlineLevel="0" collapsed="false">
      <c r="A935" s="6" t="s">
        <v>9865</v>
      </c>
      <c r="B935" s="6" t="s">
        <v>3634</v>
      </c>
      <c r="C935" s="6" t="n">
        <v>1</v>
      </c>
      <c r="E935" s="9" t="n">
        <f aca="false">INDEX(Tickets!$O$2:$O$3818,MATCH(B935,Tickets!$A$2:$A$3818,0))</f>
        <v>1</v>
      </c>
      <c r="F935" s="9" t="n">
        <f aca="false">C935*E935</f>
        <v>1</v>
      </c>
      <c r="G935" s="9" t="n">
        <f aca="false">IF(AND(C935=1,ISNUMBER(D935)),1,0)*E935</f>
        <v>0</v>
      </c>
      <c r="H935" s="9" t="n">
        <f aca="false">IF(AND(G935=1,D935&gt;=Scenario!$B$24),1,0)</f>
        <v>0</v>
      </c>
    </row>
    <row r="936" customFormat="false" ht="15" hidden="false" customHeight="false" outlineLevel="0" collapsed="false">
      <c r="A936" s="6" t="s">
        <v>9866</v>
      </c>
      <c r="B936" s="6" t="s">
        <v>3636</v>
      </c>
      <c r="C936" s="6" t="n">
        <v>1</v>
      </c>
      <c r="D936" s="6" t="n">
        <v>5</v>
      </c>
      <c r="E936" s="9" t="n">
        <f aca="false">INDEX(Tickets!$O$2:$O$3818,MATCH(B936,Tickets!$A$2:$A$3818,0))</f>
        <v>1</v>
      </c>
      <c r="F936" s="9" t="n">
        <f aca="false">C936*E936</f>
        <v>1</v>
      </c>
      <c r="G936" s="9" t="n">
        <f aca="false">IF(AND(C936=1,ISNUMBER(D936)),1,0)*E936</f>
        <v>1</v>
      </c>
      <c r="H936" s="9" t="n">
        <f aca="false">IF(AND(G936=1,D936&gt;=Scenario!$B$24),1,0)</f>
        <v>1</v>
      </c>
    </row>
    <row r="937" customFormat="false" ht="15" hidden="false" customHeight="false" outlineLevel="0" collapsed="false">
      <c r="A937" s="6" t="s">
        <v>9867</v>
      </c>
      <c r="B937" s="6" t="s">
        <v>3638</v>
      </c>
      <c r="C937" s="6" t="n">
        <v>1</v>
      </c>
      <c r="E937" s="9" t="n">
        <f aca="false">INDEX(Tickets!$O$2:$O$3818,MATCH(B937,Tickets!$A$2:$A$3818,0))</f>
        <v>1</v>
      </c>
      <c r="F937" s="9" t="n">
        <f aca="false">C937*E937</f>
        <v>1</v>
      </c>
      <c r="G937" s="9" t="n">
        <f aca="false">IF(AND(C937=1,ISNUMBER(D937)),1,0)*E937</f>
        <v>0</v>
      </c>
      <c r="H937" s="9" t="n">
        <f aca="false">IF(AND(G937=1,D937&gt;=Scenario!$B$24),1,0)</f>
        <v>0</v>
      </c>
    </row>
    <row r="938" customFormat="false" ht="15" hidden="false" customHeight="false" outlineLevel="0" collapsed="false">
      <c r="A938" s="6" t="s">
        <v>9868</v>
      </c>
      <c r="B938" s="6" t="s">
        <v>3644</v>
      </c>
      <c r="C938" s="6" t="n">
        <v>1</v>
      </c>
      <c r="E938" s="9" t="n">
        <f aca="false">INDEX(Tickets!$O$2:$O$3818,MATCH(B938,Tickets!$A$2:$A$3818,0))</f>
        <v>1</v>
      </c>
      <c r="F938" s="9" t="n">
        <f aca="false">C938*E938</f>
        <v>1</v>
      </c>
      <c r="G938" s="9" t="n">
        <f aca="false">IF(AND(C938=1,ISNUMBER(D938)),1,0)*E938</f>
        <v>0</v>
      </c>
      <c r="H938" s="9" t="n">
        <f aca="false">IF(AND(G938=1,D938&gt;=Scenario!$B$24),1,0)</f>
        <v>0</v>
      </c>
    </row>
    <row r="939" customFormat="false" ht="15" hidden="false" customHeight="false" outlineLevel="0" collapsed="false">
      <c r="A939" s="6" t="s">
        <v>9869</v>
      </c>
      <c r="B939" s="6" t="s">
        <v>3646</v>
      </c>
      <c r="C939" s="6" t="n">
        <v>1</v>
      </c>
      <c r="D939" s="6" t="n">
        <v>4</v>
      </c>
      <c r="E939" s="9" t="n">
        <f aca="false">INDEX(Tickets!$O$2:$O$3818,MATCH(B939,Tickets!$A$2:$A$3818,0))</f>
        <v>1</v>
      </c>
      <c r="F939" s="9" t="n">
        <f aca="false">C939*E939</f>
        <v>1</v>
      </c>
      <c r="G939" s="9" t="n">
        <f aca="false">IF(AND(C939=1,ISNUMBER(D939)),1,0)*E939</f>
        <v>1</v>
      </c>
      <c r="H939" s="9" t="n">
        <f aca="false">IF(AND(G939=1,D939&gt;=Scenario!$B$24),1,0)</f>
        <v>1</v>
      </c>
    </row>
    <row r="940" customFormat="false" ht="15" hidden="false" customHeight="false" outlineLevel="0" collapsed="false">
      <c r="A940" s="6" t="s">
        <v>9870</v>
      </c>
      <c r="B940" s="6" t="s">
        <v>3648</v>
      </c>
      <c r="C940" s="6" t="n">
        <v>1</v>
      </c>
      <c r="E940" s="9" t="n">
        <f aca="false">INDEX(Tickets!$O$2:$O$3818,MATCH(B940,Tickets!$A$2:$A$3818,0))</f>
        <v>1</v>
      </c>
      <c r="F940" s="9" t="n">
        <f aca="false">C940*E940</f>
        <v>1</v>
      </c>
      <c r="G940" s="9" t="n">
        <f aca="false">IF(AND(C940=1,ISNUMBER(D940)),1,0)*E940</f>
        <v>0</v>
      </c>
      <c r="H940" s="9" t="n">
        <f aca="false">IF(AND(G940=1,D940&gt;=Scenario!$B$24),1,0)</f>
        <v>0</v>
      </c>
    </row>
    <row r="941" customFormat="false" ht="15" hidden="false" customHeight="false" outlineLevel="0" collapsed="false">
      <c r="A941" s="6" t="s">
        <v>9871</v>
      </c>
      <c r="B941" s="6" t="s">
        <v>3654</v>
      </c>
      <c r="C941" s="6" t="n">
        <v>1</v>
      </c>
      <c r="E941" s="9" t="n">
        <f aca="false">INDEX(Tickets!$O$2:$O$3818,MATCH(B941,Tickets!$A$2:$A$3818,0))</f>
        <v>1</v>
      </c>
      <c r="F941" s="9" t="n">
        <f aca="false">C941*E941</f>
        <v>1</v>
      </c>
      <c r="G941" s="9" t="n">
        <f aca="false">IF(AND(C941=1,ISNUMBER(D941)),1,0)*E941</f>
        <v>0</v>
      </c>
      <c r="H941" s="9" t="n">
        <f aca="false">IF(AND(G941=1,D941&gt;=Scenario!$B$24),1,0)</f>
        <v>0</v>
      </c>
    </row>
    <row r="942" customFormat="false" ht="15" hidden="false" customHeight="false" outlineLevel="0" collapsed="false">
      <c r="A942" s="6" t="s">
        <v>9872</v>
      </c>
      <c r="B942" s="6" t="s">
        <v>3656</v>
      </c>
      <c r="C942" s="6" t="n">
        <v>1</v>
      </c>
      <c r="D942" s="6" t="n">
        <v>3</v>
      </c>
      <c r="E942" s="9" t="n">
        <f aca="false">INDEX(Tickets!$O$2:$O$3818,MATCH(B942,Tickets!$A$2:$A$3818,0))</f>
        <v>1</v>
      </c>
      <c r="F942" s="9" t="n">
        <f aca="false">C942*E942</f>
        <v>1</v>
      </c>
      <c r="G942" s="9" t="n">
        <f aca="false">IF(AND(C942=1,ISNUMBER(D942)),1,0)*E942</f>
        <v>1</v>
      </c>
      <c r="H942" s="9" t="n">
        <f aca="false">IF(AND(G942=1,D942&gt;=Scenario!$B$24),1,0)</f>
        <v>0</v>
      </c>
    </row>
    <row r="943" customFormat="false" ht="15" hidden="false" customHeight="false" outlineLevel="0" collapsed="false">
      <c r="A943" s="6" t="s">
        <v>9873</v>
      </c>
      <c r="B943" s="6" t="s">
        <v>3658</v>
      </c>
      <c r="C943" s="6" t="n">
        <v>1</v>
      </c>
      <c r="E943" s="9" t="n">
        <f aca="false">INDEX(Tickets!$O$2:$O$3818,MATCH(B943,Tickets!$A$2:$A$3818,0))</f>
        <v>1</v>
      </c>
      <c r="F943" s="9" t="n">
        <f aca="false">C943*E943</f>
        <v>1</v>
      </c>
      <c r="G943" s="9" t="n">
        <f aca="false">IF(AND(C943=1,ISNUMBER(D943)),1,0)*E943</f>
        <v>0</v>
      </c>
      <c r="H943" s="9" t="n">
        <f aca="false">IF(AND(G943=1,D943&gt;=Scenario!$B$24),1,0)</f>
        <v>0</v>
      </c>
    </row>
    <row r="944" customFormat="false" ht="15" hidden="false" customHeight="false" outlineLevel="0" collapsed="false">
      <c r="A944" s="6" t="s">
        <v>9874</v>
      </c>
      <c r="B944" s="6" t="s">
        <v>3660</v>
      </c>
      <c r="C944" s="6" t="n">
        <v>1</v>
      </c>
      <c r="D944" s="6" t="n">
        <v>4</v>
      </c>
      <c r="E944" s="9" t="n">
        <f aca="false">INDEX(Tickets!$O$2:$O$3818,MATCH(B944,Tickets!$A$2:$A$3818,0))</f>
        <v>1</v>
      </c>
      <c r="F944" s="9" t="n">
        <f aca="false">C944*E944</f>
        <v>1</v>
      </c>
      <c r="G944" s="9" t="n">
        <f aca="false">IF(AND(C944=1,ISNUMBER(D944)),1,0)*E944</f>
        <v>1</v>
      </c>
      <c r="H944" s="9" t="n">
        <f aca="false">IF(AND(G944=1,D944&gt;=Scenario!$B$24),1,0)</f>
        <v>1</v>
      </c>
    </row>
    <row r="945" customFormat="false" ht="15" hidden="false" customHeight="false" outlineLevel="0" collapsed="false">
      <c r="A945" s="6" t="s">
        <v>9875</v>
      </c>
      <c r="B945" s="6" t="s">
        <v>3662</v>
      </c>
      <c r="C945" s="6" t="n">
        <v>1</v>
      </c>
      <c r="D945" s="6" t="n">
        <v>4</v>
      </c>
      <c r="E945" s="9" t="n">
        <f aca="false">INDEX(Tickets!$O$2:$O$3818,MATCH(B945,Tickets!$A$2:$A$3818,0))</f>
        <v>1</v>
      </c>
      <c r="F945" s="9" t="n">
        <f aca="false">C945*E945</f>
        <v>1</v>
      </c>
      <c r="G945" s="9" t="n">
        <f aca="false">IF(AND(C945=1,ISNUMBER(D945)),1,0)*E945</f>
        <v>1</v>
      </c>
      <c r="H945" s="9" t="n">
        <f aca="false">IF(AND(G945=1,D945&gt;=Scenario!$B$24),1,0)</f>
        <v>1</v>
      </c>
    </row>
    <row r="946" customFormat="false" ht="15" hidden="false" customHeight="false" outlineLevel="0" collapsed="false">
      <c r="A946" s="6" t="s">
        <v>9876</v>
      </c>
      <c r="B946" s="6" t="s">
        <v>3666</v>
      </c>
      <c r="C946" s="6" t="n">
        <v>1</v>
      </c>
      <c r="E946" s="9" t="n">
        <f aca="false">INDEX(Tickets!$O$2:$O$3818,MATCH(B946,Tickets!$A$2:$A$3818,0))</f>
        <v>1</v>
      </c>
      <c r="F946" s="9" t="n">
        <f aca="false">C946*E946</f>
        <v>1</v>
      </c>
      <c r="G946" s="9" t="n">
        <f aca="false">IF(AND(C946=1,ISNUMBER(D946)),1,0)*E946</f>
        <v>0</v>
      </c>
      <c r="H946" s="9" t="n">
        <f aca="false">IF(AND(G946=1,D946&gt;=Scenario!$B$24),1,0)</f>
        <v>0</v>
      </c>
    </row>
    <row r="947" customFormat="false" ht="15" hidden="false" customHeight="false" outlineLevel="0" collapsed="false">
      <c r="A947" s="6" t="s">
        <v>9877</v>
      </c>
      <c r="B947" s="6" t="s">
        <v>3668</v>
      </c>
      <c r="C947" s="6" t="n">
        <v>1</v>
      </c>
      <c r="E947" s="9" t="n">
        <f aca="false">INDEX(Tickets!$O$2:$O$3818,MATCH(B947,Tickets!$A$2:$A$3818,0))</f>
        <v>1</v>
      </c>
      <c r="F947" s="9" t="n">
        <f aca="false">C947*E947</f>
        <v>1</v>
      </c>
      <c r="G947" s="9" t="n">
        <f aca="false">IF(AND(C947=1,ISNUMBER(D947)),1,0)*E947</f>
        <v>0</v>
      </c>
      <c r="H947" s="9" t="n">
        <f aca="false">IF(AND(G947=1,D947&gt;=Scenario!$B$24),1,0)</f>
        <v>0</v>
      </c>
    </row>
    <row r="948" customFormat="false" ht="15" hidden="false" customHeight="false" outlineLevel="0" collapsed="false">
      <c r="A948" s="6" t="s">
        <v>9878</v>
      </c>
      <c r="B948" s="6" t="s">
        <v>3672</v>
      </c>
      <c r="C948" s="6" t="n">
        <v>1</v>
      </c>
      <c r="E948" s="9" t="n">
        <f aca="false">INDEX(Tickets!$O$2:$O$3818,MATCH(B948,Tickets!$A$2:$A$3818,0))</f>
        <v>1</v>
      </c>
      <c r="F948" s="9" t="n">
        <f aca="false">C948*E948</f>
        <v>1</v>
      </c>
      <c r="G948" s="9" t="n">
        <f aca="false">IF(AND(C948=1,ISNUMBER(D948)),1,0)*E948</f>
        <v>0</v>
      </c>
      <c r="H948" s="9" t="n">
        <f aca="false">IF(AND(G948=1,D948&gt;=Scenario!$B$24),1,0)</f>
        <v>0</v>
      </c>
    </row>
    <row r="949" customFormat="false" ht="15" hidden="false" customHeight="false" outlineLevel="0" collapsed="false">
      <c r="A949" s="6" t="s">
        <v>9879</v>
      </c>
      <c r="B949" s="6" t="s">
        <v>3676</v>
      </c>
      <c r="C949" s="6" t="n">
        <v>1</v>
      </c>
      <c r="D949" s="6" t="n">
        <v>5</v>
      </c>
      <c r="E949" s="9" t="n">
        <f aca="false">INDEX(Tickets!$O$2:$O$3818,MATCH(B949,Tickets!$A$2:$A$3818,0))</f>
        <v>1</v>
      </c>
      <c r="F949" s="9" t="n">
        <f aca="false">C949*E949</f>
        <v>1</v>
      </c>
      <c r="G949" s="9" t="n">
        <f aca="false">IF(AND(C949=1,ISNUMBER(D949)),1,0)*E949</f>
        <v>1</v>
      </c>
      <c r="H949" s="9" t="n">
        <f aca="false">IF(AND(G949=1,D949&gt;=Scenario!$B$24),1,0)</f>
        <v>1</v>
      </c>
    </row>
    <row r="950" customFormat="false" ht="15" hidden="false" customHeight="false" outlineLevel="0" collapsed="false">
      <c r="A950" s="6" t="s">
        <v>9880</v>
      </c>
      <c r="B950" s="6" t="s">
        <v>3678</v>
      </c>
      <c r="C950" s="6" t="n">
        <v>1</v>
      </c>
      <c r="E950" s="9" t="n">
        <f aca="false">INDEX(Tickets!$O$2:$O$3818,MATCH(B950,Tickets!$A$2:$A$3818,0))</f>
        <v>1</v>
      </c>
      <c r="F950" s="9" t="n">
        <f aca="false">C950*E950</f>
        <v>1</v>
      </c>
      <c r="G950" s="9" t="n">
        <f aca="false">IF(AND(C950=1,ISNUMBER(D950)),1,0)*E950</f>
        <v>0</v>
      </c>
      <c r="H950" s="9" t="n">
        <f aca="false">IF(AND(G950=1,D950&gt;=Scenario!$B$24),1,0)</f>
        <v>0</v>
      </c>
    </row>
    <row r="951" customFormat="false" ht="15" hidden="false" customHeight="false" outlineLevel="0" collapsed="false">
      <c r="A951" s="6" t="s">
        <v>9881</v>
      </c>
      <c r="B951" s="6" t="s">
        <v>3686</v>
      </c>
      <c r="C951" s="6" t="n">
        <v>1</v>
      </c>
      <c r="E951" s="9" t="n">
        <f aca="false">INDEX(Tickets!$O$2:$O$3818,MATCH(B951,Tickets!$A$2:$A$3818,0))</f>
        <v>1</v>
      </c>
      <c r="F951" s="9" t="n">
        <f aca="false">C951*E951</f>
        <v>1</v>
      </c>
      <c r="G951" s="9" t="n">
        <f aca="false">IF(AND(C951=1,ISNUMBER(D951)),1,0)*E951</f>
        <v>0</v>
      </c>
      <c r="H951" s="9" t="n">
        <f aca="false">IF(AND(G951=1,D951&gt;=Scenario!$B$24),1,0)</f>
        <v>0</v>
      </c>
    </row>
    <row r="952" customFormat="false" ht="15" hidden="false" customHeight="false" outlineLevel="0" collapsed="false">
      <c r="A952" s="6" t="s">
        <v>9882</v>
      </c>
      <c r="B952" s="6" t="s">
        <v>3690</v>
      </c>
      <c r="C952" s="6" t="n">
        <v>1</v>
      </c>
      <c r="E952" s="9" t="n">
        <f aca="false">INDEX(Tickets!$O$2:$O$3818,MATCH(B952,Tickets!$A$2:$A$3818,0))</f>
        <v>1</v>
      </c>
      <c r="F952" s="9" t="n">
        <f aca="false">C952*E952</f>
        <v>1</v>
      </c>
      <c r="G952" s="9" t="n">
        <f aca="false">IF(AND(C952=1,ISNUMBER(D952)),1,0)*E952</f>
        <v>0</v>
      </c>
      <c r="H952" s="9" t="n">
        <f aca="false">IF(AND(G952=1,D952&gt;=Scenario!$B$24),1,0)</f>
        <v>0</v>
      </c>
    </row>
    <row r="953" customFormat="false" ht="15" hidden="false" customHeight="false" outlineLevel="0" collapsed="false">
      <c r="A953" s="6" t="s">
        <v>9883</v>
      </c>
      <c r="B953" s="6" t="s">
        <v>3692</v>
      </c>
      <c r="C953" s="6" t="n">
        <v>1</v>
      </c>
      <c r="D953" s="6" t="n">
        <v>5</v>
      </c>
      <c r="E953" s="9" t="n">
        <f aca="false">INDEX(Tickets!$O$2:$O$3818,MATCH(B953,Tickets!$A$2:$A$3818,0))</f>
        <v>1</v>
      </c>
      <c r="F953" s="9" t="n">
        <f aca="false">C953*E953</f>
        <v>1</v>
      </c>
      <c r="G953" s="9" t="n">
        <f aca="false">IF(AND(C953=1,ISNUMBER(D953)),1,0)*E953</f>
        <v>1</v>
      </c>
      <c r="H953" s="9" t="n">
        <f aca="false">IF(AND(G953=1,D953&gt;=Scenario!$B$24),1,0)</f>
        <v>1</v>
      </c>
    </row>
    <row r="954" customFormat="false" ht="15" hidden="false" customHeight="false" outlineLevel="0" collapsed="false">
      <c r="A954" s="6" t="s">
        <v>9884</v>
      </c>
      <c r="B954" s="6" t="s">
        <v>3694</v>
      </c>
      <c r="C954" s="6" t="n">
        <v>1</v>
      </c>
      <c r="E954" s="9" t="n">
        <f aca="false">INDEX(Tickets!$O$2:$O$3818,MATCH(B954,Tickets!$A$2:$A$3818,0))</f>
        <v>1</v>
      </c>
      <c r="F954" s="9" t="n">
        <f aca="false">C954*E954</f>
        <v>1</v>
      </c>
      <c r="G954" s="9" t="n">
        <f aca="false">IF(AND(C954=1,ISNUMBER(D954)),1,0)*E954</f>
        <v>0</v>
      </c>
      <c r="H954" s="9" t="n">
        <f aca="false">IF(AND(G954=1,D954&gt;=Scenario!$B$24),1,0)</f>
        <v>0</v>
      </c>
    </row>
    <row r="955" customFormat="false" ht="15" hidden="false" customHeight="false" outlineLevel="0" collapsed="false">
      <c r="A955" s="6" t="s">
        <v>9885</v>
      </c>
      <c r="B955" s="6" t="s">
        <v>3696</v>
      </c>
      <c r="C955" s="6" t="n">
        <v>1</v>
      </c>
      <c r="E955" s="9" t="n">
        <f aca="false">INDEX(Tickets!$O$2:$O$3818,MATCH(B955,Tickets!$A$2:$A$3818,0))</f>
        <v>1</v>
      </c>
      <c r="F955" s="9" t="n">
        <f aca="false">C955*E955</f>
        <v>1</v>
      </c>
      <c r="G955" s="9" t="n">
        <f aca="false">IF(AND(C955=1,ISNUMBER(D955)),1,0)*E955</f>
        <v>0</v>
      </c>
      <c r="H955" s="9" t="n">
        <f aca="false">IF(AND(G955=1,D955&gt;=Scenario!$B$24),1,0)</f>
        <v>0</v>
      </c>
    </row>
    <row r="956" customFormat="false" ht="15" hidden="false" customHeight="false" outlineLevel="0" collapsed="false">
      <c r="A956" s="6" t="s">
        <v>9886</v>
      </c>
      <c r="B956" s="6" t="s">
        <v>3700</v>
      </c>
      <c r="C956" s="6" t="n">
        <v>1</v>
      </c>
      <c r="E956" s="9" t="n">
        <f aca="false">INDEX(Tickets!$O$2:$O$3818,MATCH(B956,Tickets!$A$2:$A$3818,0))</f>
        <v>1</v>
      </c>
      <c r="F956" s="9" t="n">
        <f aca="false">C956*E956</f>
        <v>1</v>
      </c>
      <c r="G956" s="9" t="n">
        <f aca="false">IF(AND(C956=1,ISNUMBER(D956)),1,0)*E956</f>
        <v>0</v>
      </c>
      <c r="H956" s="9" t="n">
        <f aca="false">IF(AND(G956=1,D956&gt;=Scenario!$B$24),1,0)</f>
        <v>0</v>
      </c>
    </row>
    <row r="957" customFormat="false" ht="15" hidden="false" customHeight="false" outlineLevel="0" collapsed="false">
      <c r="A957" s="6" t="s">
        <v>9887</v>
      </c>
      <c r="B957" s="6" t="s">
        <v>3708</v>
      </c>
      <c r="C957" s="6" t="n">
        <v>1</v>
      </c>
      <c r="E957" s="9" t="n">
        <f aca="false">INDEX(Tickets!$O$2:$O$3818,MATCH(B957,Tickets!$A$2:$A$3818,0))</f>
        <v>1</v>
      </c>
      <c r="F957" s="9" t="n">
        <f aca="false">C957*E957</f>
        <v>1</v>
      </c>
      <c r="G957" s="9" t="n">
        <f aca="false">IF(AND(C957=1,ISNUMBER(D957)),1,0)*E957</f>
        <v>0</v>
      </c>
      <c r="H957" s="9" t="n">
        <f aca="false">IF(AND(G957=1,D957&gt;=Scenario!$B$24),1,0)</f>
        <v>0</v>
      </c>
    </row>
    <row r="958" customFormat="false" ht="15" hidden="false" customHeight="false" outlineLevel="0" collapsed="false">
      <c r="A958" s="6" t="s">
        <v>9888</v>
      </c>
      <c r="B958" s="6" t="s">
        <v>3710</v>
      </c>
      <c r="C958" s="6" t="n">
        <v>1</v>
      </c>
      <c r="D958" s="6" t="n">
        <v>4</v>
      </c>
      <c r="E958" s="9" t="n">
        <f aca="false">INDEX(Tickets!$O$2:$O$3818,MATCH(B958,Tickets!$A$2:$A$3818,0))</f>
        <v>1</v>
      </c>
      <c r="F958" s="9" t="n">
        <f aca="false">C958*E958</f>
        <v>1</v>
      </c>
      <c r="G958" s="9" t="n">
        <f aca="false">IF(AND(C958=1,ISNUMBER(D958)),1,0)*E958</f>
        <v>1</v>
      </c>
      <c r="H958" s="9" t="n">
        <f aca="false">IF(AND(G958=1,D958&gt;=Scenario!$B$24),1,0)</f>
        <v>1</v>
      </c>
    </row>
    <row r="959" customFormat="false" ht="15" hidden="false" customHeight="false" outlineLevel="0" collapsed="false">
      <c r="A959" s="6" t="s">
        <v>9889</v>
      </c>
      <c r="B959" s="6" t="s">
        <v>3712</v>
      </c>
      <c r="C959" s="6" t="n">
        <v>1</v>
      </c>
      <c r="E959" s="9" t="n">
        <f aca="false">INDEX(Tickets!$O$2:$O$3818,MATCH(B959,Tickets!$A$2:$A$3818,0))</f>
        <v>1</v>
      </c>
      <c r="F959" s="9" t="n">
        <f aca="false">C959*E959</f>
        <v>1</v>
      </c>
      <c r="G959" s="9" t="n">
        <f aca="false">IF(AND(C959=1,ISNUMBER(D959)),1,0)*E959</f>
        <v>0</v>
      </c>
      <c r="H959" s="9" t="n">
        <f aca="false">IF(AND(G959=1,D959&gt;=Scenario!$B$24),1,0)</f>
        <v>0</v>
      </c>
    </row>
    <row r="960" customFormat="false" ht="15" hidden="false" customHeight="false" outlineLevel="0" collapsed="false">
      <c r="A960" s="6" t="s">
        <v>9890</v>
      </c>
      <c r="B960" s="6" t="s">
        <v>3716</v>
      </c>
      <c r="C960" s="6" t="n">
        <v>1</v>
      </c>
      <c r="E960" s="9" t="n">
        <f aca="false">INDEX(Tickets!$O$2:$O$3818,MATCH(B960,Tickets!$A$2:$A$3818,0))</f>
        <v>1</v>
      </c>
      <c r="F960" s="9" t="n">
        <f aca="false">C960*E960</f>
        <v>1</v>
      </c>
      <c r="G960" s="9" t="n">
        <f aca="false">IF(AND(C960=1,ISNUMBER(D960)),1,0)*E960</f>
        <v>0</v>
      </c>
      <c r="H960" s="9" t="n">
        <f aca="false">IF(AND(G960=1,D960&gt;=Scenario!$B$24),1,0)</f>
        <v>0</v>
      </c>
    </row>
    <row r="961" customFormat="false" ht="15" hidden="false" customHeight="false" outlineLevel="0" collapsed="false">
      <c r="A961" s="6" t="s">
        <v>9891</v>
      </c>
      <c r="B961" s="6" t="s">
        <v>3718</v>
      </c>
      <c r="C961" s="6" t="n">
        <v>1</v>
      </c>
      <c r="E961" s="9" t="n">
        <f aca="false">INDEX(Tickets!$O$2:$O$3818,MATCH(B961,Tickets!$A$2:$A$3818,0))</f>
        <v>1</v>
      </c>
      <c r="F961" s="9" t="n">
        <f aca="false">C961*E961</f>
        <v>1</v>
      </c>
      <c r="G961" s="9" t="n">
        <f aca="false">IF(AND(C961=1,ISNUMBER(D961)),1,0)*E961</f>
        <v>0</v>
      </c>
      <c r="H961" s="9" t="n">
        <f aca="false">IF(AND(G961=1,D961&gt;=Scenario!$B$24),1,0)</f>
        <v>0</v>
      </c>
    </row>
    <row r="962" customFormat="false" ht="15" hidden="false" customHeight="false" outlineLevel="0" collapsed="false">
      <c r="A962" s="6" t="s">
        <v>9892</v>
      </c>
      <c r="B962" s="6" t="s">
        <v>3720</v>
      </c>
      <c r="C962" s="6" t="n">
        <v>1</v>
      </c>
      <c r="E962" s="9" t="n">
        <f aca="false">INDEX(Tickets!$O$2:$O$3818,MATCH(B962,Tickets!$A$2:$A$3818,0))</f>
        <v>1</v>
      </c>
      <c r="F962" s="9" t="n">
        <f aca="false">C962*E962</f>
        <v>1</v>
      </c>
      <c r="G962" s="9" t="n">
        <f aca="false">IF(AND(C962=1,ISNUMBER(D962)),1,0)*E962</f>
        <v>0</v>
      </c>
      <c r="H962" s="9" t="n">
        <f aca="false">IF(AND(G962=1,D962&gt;=Scenario!$B$24),1,0)</f>
        <v>0</v>
      </c>
    </row>
    <row r="963" customFormat="false" ht="15" hidden="false" customHeight="false" outlineLevel="0" collapsed="false">
      <c r="A963" s="6" t="s">
        <v>9893</v>
      </c>
      <c r="B963" s="6" t="s">
        <v>3722</v>
      </c>
      <c r="C963" s="6" t="n">
        <v>1</v>
      </c>
      <c r="E963" s="9" t="n">
        <f aca="false">INDEX(Tickets!$O$2:$O$3818,MATCH(B963,Tickets!$A$2:$A$3818,0))</f>
        <v>1</v>
      </c>
      <c r="F963" s="9" t="n">
        <f aca="false">C963*E963</f>
        <v>1</v>
      </c>
      <c r="G963" s="9" t="n">
        <f aca="false">IF(AND(C963=1,ISNUMBER(D963)),1,0)*E963</f>
        <v>0</v>
      </c>
      <c r="H963" s="9" t="n">
        <f aca="false">IF(AND(G963=1,D963&gt;=Scenario!$B$24),1,0)</f>
        <v>0</v>
      </c>
    </row>
    <row r="964" customFormat="false" ht="15" hidden="false" customHeight="false" outlineLevel="0" collapsed="false">
      <c r="A964" s="6" t="s">
        <v>9894</v>
      </c>
      <c r="B964" s="6" t="s">
        <v>3726</v>
      </c>
      <c r="C964" s="6" t="n">
        <v>1</v>
      </c>
      <c r="E964" s="9" t="n">
        <f aca="false">INDEX(Tickets!$O$2:$O$3818,MATCH(B964,Tickets!$A$2:$A$3818,0))</f>
        <v>1</v>
      </c>
      <c r="F964" s="9" t="n">
        <f aca="false">C964*E964</f>
        <v>1</v>
      </c>
      <c r="G964" s="9" t="n">
        <f aca="false">IF(AND(C964=1,ISNUMBER(D964)),1,0)*E964</f>
        <v>0</v>
      </c>
      <c r="H964" s="9" t="n">
        <f aca="false">IF(AND(G964=1,D964&gt;=Scenario!$B$24),1,0)</f>
        <v>0</v>
      </c>
    </row>
    <row r="965" customFormat="false" ht="15" hidden="false" customHeight="false" outlineLevel="0" collapsed="false">
      <c r="A965" s="6" t="s">
        <v>9895</v>
      </c>
      <c r="B965" s="6" t="s">
        <v>3732</v>
      </c>
      <c r="C965" s="6" t="n">
        <v>1</v>
      </c>
      <c r="E965" s="9" t="n">
        <f aca="false">INDEX(Tickets!$O$2:$O$3818,MATCH(B965,Tickets!$A$2:$A$3818,0))</f>
        <v>1</v>
      </c>
      <c r="F965" s="9" t="n">
        <f aca="false">C965*E965</f>
        <v>1</v>
      </c>
      <c r="G965" s="9" t="n">
        <f aca="false">IF(AND(C965=1,ISNUMBER(D965)),1,0)*E965</f>
        <v>0</v>
      </c>
      <c r="H965" s="9" t="n">
        <f aca="false">IF(AND(G965=1,D965&gt;=Scenario!$B$24),1,0)</f>
        <v>0</v>
      </c>
    </row>
    <row r="966" customFormat="false" ht="15" hidden="false" customHeight="false" outlineLevel="0" collapsed="false">
      <c r="A966" s="6" t="s">
        <v>9896</v>
      </c>
      <c r="B966" s="6" t="s">
        <v>3740</v>
      </c>
      <c r="C966" s="6" t="n">
        <v>1</v>
      </c>
      <c r="E966" s="9" t="n">
        <f aca="false">INDEX(Tickets!$O$2:$O$3818,MATCH(B966,Tickets!$A$2:$A$3818,0))</f>
        <v>1</v>
      </c>
      <c r="F966" s="9" t="n">
        <f aca="false">C966*E966</f>
        <v>1</v>
      </c>
      <c r="G966" s="9" t="n">
        <f aca="false">IF(AND(C966=1,ISNUMBER(D966)),1,0)*E966</f>
        <v>0</v>
      </c>
      <c r="H966" s="9" t="n">
        <f aca="false">IF(AND(G966=1,D966&gt;=Scenario!$B$24),1,0)</f>
        <v>0</v>
      </c>
    </row>
    <row r="967" customFormat="false" ht="15" hidden="false" customHeight="false" outlineLevel="0" collapsed="false">
      <c r="A967" s="6" t="s">
        <v>9897</v>
      </c>
      <c r="B967" s="6" t="s">
        <v>3744</v>
      </c>
      <c r="C967" s="6" t="n">
        <v>1</v>
      </c>
      <c r="E967" s="9" t="n">
        <f aca="false">INDEX(Tickets!$O$2:$O$3818,MATCH(B967,Tickets!$A$2:$A$3818,0))</f>
        <v>1</v>
      </c>
      <c r="F967" s="9" t="n">
        <f aca="false">C967*E967</f>
        <v>1</v>
      </c>
      <c r="G967" s="9" t="n">
        <f aca="false">IF(AND(C967=1,ISNUMBER(D967)),1,0)*E967</f>
        <v>0</v>
      </c>
      <c r="H967" s="9" t="n">
        <f aca="false">IF(AND(G967=1,D967&gt;=Scenario!$B$24),1,0)</f>
        <v>0</v>
      </c>
    </row>
    <row r="968" customFormat="false" ht="15" hidden="false" customHeight="false" outlineLevel="0" collapsed="false">
      <c r="A968" s="6" t="s">
        <v>9898</v>
      </c>
      <c r="B968" s="6" t="s">
        <v>3746</v>
      </c>
      <c r="C968" s="6" t="n">
        <v>1</v>
      </c>
      <c r="E968" s="9" t="n">
        <f aca="false">INDEX(Tickets!$O$2:$O$3818,MATCH(B968,Tickets!$A$2:$A$3818,0))</f>
        <v>1</v>
      </c>
      <c r="F968" s="9" t="n">
        <f aca="false">C968*E968</f>
        <v>1</v>
      </c>
      <c r="G968" s="9" t="n">
        <f aca="false">IF(AND(C968=1,ISNUMBER(D968)),1,0)*E968</f>
        <v>0</v>
      </c>
      <c r="H968" s="9" t="n">
        <f aca="false">IF(AND(G968=1,D968&gt;=Scenario!$B$24),1,0)</f>
        <v>0</v>
      </c>
    </row>
    <row r="969" customFormat="false" ht="15" hidden="false" customHeight="false" outlineLevel="0" collapsed="false">
      <c r="A969" s="6" t="s">
        <v>9899</v>
      </c>
      <c r="B969" s="6" t="s">
        <v>3752</v>
      </c>
      <c r="C969" s="6" t="n">
        <v>1</v>
      </c>
      <c r="E969" s="9" t="n">
        <f aca="false">INDEX(Tickets!$O$2:$O$3818,MATCH(B969,Tickets!$A$2:$A$3818,0))</f>
        <v>1</v>
      </c>
      <c r="F969" s="9" t="n">
        <f aca="false">C969*E969</f>
        <v>1</v>
      </c>
      <c r="G969" s="9" t="n">
        <f aca="false">IF(AND(C969=1,ISNUMBER(D969)),1,0)*E969</f>
        <v>0</v>
      </c>
      <c r="H969" s="9" t="n">
        <f aca="false">IF(AND(G969=1,D969&gt;=Scenario!$B$24),1,0)</f>
        <v>0</v>
      </c>
    </row>
    <row r="970" customFormat="false" ht="15" hidden="false" customHeight="false" outlineLevel="0" collapsed="false">
      <c r="A970" s="6" t="s">
        <v>9900</v>
      </c>
      <c r="B970" s="6" t="s">
        <v>3754</v>
      </c>
      <c r="C970" s="6" t="n">
        <v>1</v>
      </c>
      <c r="E970" s="9" t="n">
        <f aca="false">INDEX(Tickets!$O$2:$O$3818,MATCH(B970,Tickets!$A$2:$A$3818,0))</f>
        <v>1</v>
      </c>
      <c r="F970" s="9" t="n">
        <f aca="false">C970*E970</f>
        <v>1</v>
      </c>
      <c r="G970" s="9" t="n">
        <f aca="false">IF(AND(C970=1,ISNUMBER(D970)),1,0)*E970</f>
        <v>0</v>
      </c>
      <c r="H970" s="9" t="n">
        <f aca="false">IF(AND(G970=1,D970&gt;=Scenario!$B$24),1,0)</f>
        <v>0</v>
      </c>
    </row>
    <row r="971" customFormat="false" ht="15" hidden="false" customHeight="false" outlineLevel="0" collapsed="false">
      <c r="A971" s="6" t="s">
        <v>9901</v>
      </c>
      <c r="B971" s="6" t="s">
        <v>3756</v>
      </c>
      <c r="C971" s="6" t="n">
        <v>1</v>
      </c>
      <c r="E971" s="9" t="n">
        <f aca="false">INDEX(Tickets!$O$2:$O$3818,MATCH(B971,Tickets!$A$2:$A$3818,0))</f>
        <v>1</v>
      </c>
      <c r="F971" s="9" t="n">
        <f aca="false">C971*E971</f>
        <v>1</v>
      </c>
      <c r="G971" s="9" t="n">
        <f aca="false">IF(AND(C971=1,ISNUMBER(D971)),1,0)*E971</f>
        <v>0</v>
      </c>
      <c r="H971" s="9" t="n">
        <f aca="false">IF(AND(G971=1,D971&gt;=Scenario!$B$24),1,0)</f>
        <v>0</v>
      </c>
    </row>
    <row r="972" customFormat="false" ht="15" hidden="false" customHeight="false" outlineLevel="0" collapsed="false">
      <c r="A972" s="6" t="s">
        <v>9902</v>
      </c>
      <c r="B972" s="6" t="s">
        <v>3758</v>
      </c>
      <c r="C972" s="6" t="n">
        <v>1</v>
      </c>
      <c r="E972" s="9" t="n">
        <f aca="false">INDEX(Tickets!$O$2:$O$3818,MATCH(B972,Tickets!$A$2:$A$3818,0))</f>
        <v>1</v>
      </c>
      <c r="F972" s="9" t="n">
        <f aca="false">C972*E972</f>
        <v>1</v>
      </c>
      <c r="G972" s="9" t="n">
        <f aca="false">IF(AND(C972=1,ISNUMBER(D972)),1,0)*E972</f>
        <v>0</v>
      </c>
      <c r="H972" s="9" t="n">
        <f aca="false">IF(AND(G972=1,D972&gt;=Scenario!$B$24),1,0)</f>
        <v>0</v>
      </c>
    </row>
    <row r="973" customFormat="false" ht="15" hidden="false" customHeight="false" outlineLevel="0" collapsed="false">
      <c r="A973" s="6" t="s">
        <v>9903</v>
      </c>
      <c r="B973" s="6" t="s">
        <v>3760</v>
      </c>
      <c r="C973" s="6" t="n">
        <v>1</v>
      </c>
      <c r="E973" s="9" t="n">
        <f aca="false">INDEX(Tickets!$O$2:$O$3818,MATCH(B973,Tickets!$A$2:$A$3818,0))</f>
        <v>1</v>
      </c>
      <c r="F973" s="9" t="n">
        <f aca="false">C973*E973</f>
        <v>1</v>
      </c>
      <c r="G973" s="9" t="n">
        <f aca="false">IF(AND(C973=1,ISNUMBER(D973)),1,0)*E973</f>
        <v>0</v>
      </c>
      <c r="H973" s="9" t="n">
        <f aca="false">IF(AND(G973=1,D973&gt;=Scenario!$B$24),1,0)</f>
        <v>0</v>
      </c>
    </row>
    <row r="974" customFormat="false" ht="15" hidden="false" customHeight="false" outlineLevel="0" collapsed="false">
      <c r="A974" s="6" t="s">
        <v>9904</v>
      </c>
      <c r="B974" s="6" t="s">
        <v>3764</v>
      </c>
      <c r="C974" s="6" t="n">
        <v>1</v>
      </c>
      <c r="E974" s="9" t="n">
        <f aca="false">INDEX(Tickets!$O$2:$O$3818,MATCH(B974,Tickets!$A$2:$A$3818,0))</f>
        <v>1</v>
      </c>
      <c r="F974" s="9" t="n">
        <f aca="false">C974*E974</f>
        <v>1</v>
      </c>
      <c r="G974" s="9" t="n">
        <f aca="false">IF(AND(C974=1,ISNUMBER(D974)),1,0)*E974</f>
        <v>0</v>
      </c>
      <c r="H974" s="9" t="n">
        <f aca="false">IF(AND(G974=1,D974&gt;=Scenario!$B$24),1,0)</f>
        <v>0</v>
      </c>
    </row>
    <row r="975" customFormat="false" ht="15" hidden="false" customHeight="false" outlineLevel="0" collapsed="false">
      <c r="A975" s="6" t="s">
        <v>9905</v>
      </c>
      <c r="B975" s="6" t="s">
        <v>3768</v>
      </c>
      <c r="C975" s="6" t="n">
        <v>1</v>
      </c>
      <c r="E975" s="9" t="n">
        <f aca="false">INDEX(Tickets!$O$2:$O$3818,MATCH(B975,Tickets!$A$2:$A$3818,0))</f>
        <v>1</v>
      </c>
      <c r="F975" s="9" t="n">
        <f aca="false">C975*E975</f>
        <v>1</v>
      </c>
      <c r="G975" s="9" t="n">
        <f aca="false">IF(AND(C975=1,ISNUMBER(D975)),1,0)*E975</f>
        <v>0</v>
      </c>
      <c r="H975" s="9" t="n">
        <f aca="false">IF(AND(G975=1,D975&gt;=Scenario!$B$24),1,0)</f>
        <v>0</v>
      </c>
    </row>
    <row r="976" customFormat="false" ht="15" hidden="false" customHeight="false" outlineLevel="0" collapsed="false">
      <c r="A976" s="6" t="s">
        <v>9906</v>
      </c>
      <c r="B976" s="6" t="s">
        <v>3778</v>
      </c>
      <c r="C976" s="6" t="n">
        <v>1</v>
      </c>
      <c r="E976" s="9" t="n">
        <f aca="false">INDEX(Tickets!$O$2:$O$3818,MATCH(B976,Tickets!$A$2:$A$3818,0))</f>
        <v>1</v>
      </c>
      <c r="F976" s="9" t="n">
        <f aca="false">C976*E976</f>
        <v>1</v>
      </c>
      <c r="G976" s="9" t="n">
        <f aca="false">IF(AND(C976=1,ISNUMBER(D976)),1,0)*E976</f>
        <v>0</v>
      </c>
      <c r="H976" s="9" t="n">
        <f aca="false">IF(AND(G976=1,D976&gt;=Scenario!$B$24),1,0)</f>
        <v>0</v>
      </c>
    </row>
    <row r="977" customFormat="false" ht="15" hidden="false" customHeight="false" outlineLevel="0" collapsed="false">
      <c r="A977" s="6" t="s">
        <v>9907</v>
      </c>
      <c r="B977" s="6" t="s">
        <v>3780</v>
      </c>
      <c r="C977" s="6" t="n">
        <v>1</v>
      </c>
      <c r="E977" s="9" t="n">
        <f aca="false">INDEX(Tickets!$O$2:$O$3818,MATCH(B977,Tickets!$A$2:$A$3818,0))</f>
        <v>1</v>
      </c>
      <c r="F977" s="9" t="n">
        <f aca="false">C977*E977</f>
        <v>1</v>
      </c>
      <c r="G977" s="9" t="n">
        <f aca="false">IF(AND(C977=1,ISNUMBER(D977)),1,0)*E977</f>
        <v>0</v>
      </c>
      <c r="H977" s="9" t="n">
        <f aca="false">IF(AND(G977=1,D977&gt;=Scenario!$B$24),1,0)</f>
        <v>0</v>
      </c>
    </row>
    <row r="978" customFormat="false" ht="15" hidden="false" customHeight="false" outlineLevel="0" collapsed="false">
      <c r="A978" s="6" t="s">
        <v>9908</v>
      </c>
      <c r="B978" s="6" t="s">
        <v>3782</v>
      </c>
      <c r="C978" s="6" t="n">
        <v>1</v>
      </c>
      <c r="E978" s="9" t="n">
        <f aca="false">INDEX(Tickets!$O$2:$O$3818,MATCH(B978,Tickets!$A$2:$A$3818,0))</f>
        <v>1</v>
      </c>
      <c r="F978" s="9" t="n">
        <f aca="false">C978*E978</f>
        <v>1</v>
      </c>
      <c r="G978" s="9" t="n">
        <f aca="false">IF(AND(C978=1,ISNUMBER(D978)),1,0)*E978</f>
        <v>0</v>
      </c>
      <c r="H978" s="9" t="n">
        <f aca="false">IF(AND(G978=1,D978&gt;=Scenario!$B$24),1,0)</f>
        <v>0</v>
      </c>
    </row>
    <row r="979" customFormat="false" ht="15" hidden="false" customHeight="false" outlineLevel="0" collapsed="false">
      <c r="A979" s="6" t="s">
        <v>9909</v>
      </c>
      <c r="B979" s="6" t="s">
        <v>3793</v>
      </c>
      <c r="C979" s="6" t="n">
        <v>1</v>
      </c>
      <c r="E979" s="9" t="n">
        <f aca="false">INDEX(Tickets!$O$2:$O$3818,MATCH(B979,Tickets!$A$2:$A$3818,0))</f>
        <v>1</v>
      </c>
      <c r="F979" s="9" t="n">
        <f aca="false">C979*E979</f>
        <v>1</v>
      </c>
      <c r="G979" s="9" t="n">
        <f aca="false">IF(AND(C979=1,ISNUMBER(D979)),1,0)*E979</f>
        <v>0</v>
      </c>
      <c r="H979" s="9" t="n">
        <f aca="false">IF(AND(G979=1,D979&gt;=Scenario!$B$24),1,0)</f>
        <v>0</v>
      </c>
    </row>
    <row r="980" customFormat="false" ht="15" hidden="false" customHeight="false" outlineLevel="0" collapsed="false">
      <c r="A980" s="6" t="s">
        <v>9910</v>
      </c>
      <c r="B980" s="6" t="s">
        <v>3795</v>
      </c>
      <c r="C980" s="6" t="n">
        <v>1</v>
      </c>
      <c r="E980" s="9" t="n">
        <f aca="false">INDEX(Tickets!$O$2:$O$3818,MATCH(B980,Tickets!$A$2:$A$3818,0))</f>
        <v>1</v>
      </c>
      <c r="F980" s="9" t="n">
        <f aca="false">C980*E980</f>
        <v>1</v>
      </c>
      <c r="G980" s="9" t="n">
        <f aca="false">IF(AND(C980=1,ISNUMBER(D980)),1,0)*E980</f>
        <v>0</v>
      </c>
      <c r="H980" s="9" t="n">
        <f aca="false">IF(AND(G980=1,D980&gt;=Scenario!$B$24),1,0)</f>
        <v>0</v>
      </c>
    </row>
    <row r="981" customFormat="false" ht="15" hidden="false" customHeight="false" outlineLevel="0" collapsed="false">
      <c r="A981" s="6" t="s">
        <v>9911</v>
      </c>
      <c r="B981" s="6" t="s">
        <v>3797</v>
      </c>
      <c r="C981" s="6" t="n">
        <v>1</v>
      </c>
      <c r="D981" s="6" t="n">
        <v>4</v>
      </c>
      <c r="E981" s="9" t="n">
        <f aca="false">INDEX(Tickets!$O$2:$O$3818,MATCH(B981,Tickets!$A$2:$A$3818,0))</f>
        <v>1</v>
      </c>
      <c r="F981" s="9" t="n">
        <f aca="false">C981*E981</f>
        <v>1</v>
      </c>
      <c r="G981" s="9" t="n">
        <f aca="false">IF(AND(C981=1,ISNUMBER(D981)),1,0)*E981</f>
        <v>1</v>
      </c>
      <c r="H981" s="9" t="n">
        <f aca="false">IF(AND(G981=1,D981&gt;=Scenario!$B$24),1,0)</f>
        <v>1</v>
      </c>
    </row>
    <row r="982" customFormat="false" ht="15" hidden="false" customHeight="false" outlineLevel="0" collapsed="false">
      <c r="A982" s="6" t="s">
        <v>9912</v>
      </c>
      <c r="B982" s="6" t="s">
        <v>3799</v>
      </c>
      <c r="C982" s="6" t="n">
        <v>1</v>
      </c>
      <c r="D982" s="6" t="n">
        <v>4</v>
      </c>
      <c r="E982" s="9" t="n">
        <f aca="false">INDEX(Tickets!$O$2:$O$3818,MATCH(B982,Tickets!$A$2:$A$3818,0))</f>
        <v>1</v>
      </c>
      <c r="F982" s="9" t="n">
        <f aca="false">C982*E982</f>
        <v>1</v>
      </c>
      <c r="G982" s="9" t="n">
        <f aca="false">IF(AND(C982=1,ISNUMBER(D982)),1,0)*E982</f>
        <v>1</v>
      </c>
      <c r="H982" s="9" t="n">
        <f aca="false">IF(AND(G982=1,D982&gt;=Scenario!$B$24),1,0)</f>
        <v>1</v>
      </c>
    </row>
    <row r="983" customFormat="false" ht="15" hidden="false" customHeight="false" outlineLevel="0" collapsed="false">
      <c r="A983" s="6" t="s">
        <v>9913</v>
      </c>
      <c r="B983" s="6" t="s">
        <v>3801</v>
      </c>
      <c r="C983" s="6" t="n">
        <v>1</v>
      </c>
      <c r="D983" s="6" t="n">
        <v>3</v>
      </c>
      <c r="E983" s="9" t="n">
        <f aca="false">INDEX(Tickets!$O$2:$O$3818,MATCH(B983,Tickets!$A$2:$A$3818,0))</f>
        <v>1</v>
      </c>
      <c r="F983" s="9" t="n">
        <f aca="false">C983*E983</f>
        <v>1</v>
      </c>
      <c r="G983" s="9" t="n">
        <f aca="false">IF(AND(C983=1,ISNUMBER(D983)),1,0)*E983</f>
        <v>1</v>
      </c>
      <c r="H983" s="9" t="n">
        <f aca="false">IF(AND(G983=1,D983&gt;=Scenario!$B$24),1,0)</f>
        <v>0</v>
      </c>
    </row>
    <row r="984" customFormat="false" ht="15" hidden="false" customHeight="false" outlineLevel="0" collapsed="false">
      <c r="A984" s="6" t="s">
        <v>9914</v>
      </c>
      <c r="B984" s="6" t="s">
        <v>3805</v>
      </c>
      <c r="C984" s="6" t="n">
        <v>1</v>
      </c>
      <c r="D984" s="6" t="n">
        <v>4</v>
      </c>
      <c r="E984" s="9" t="n">
        <f aca="false">INDEX(Tickets!$O$2:$O$3818,MATCH(B984,Tickets!$A$2:$A$3818,0))</f>
        <v>1</v>
      </c>
      <c r="F984" s="9" t="n">
        <f aca="false">C984*E984</f>
        <v>1</v>
      </c>
      <c r="G984" s="9" t="n">
        <f aca="false">IF(AND(C984=1,ISNUMBER(D984)),1,0)*E984</f>
        <v>1</v>
      </c>
      <c r="H984" s="9" t="n">
        <f aca="false">IF(AND(G984=1,D984&gt;=Scenario!$B$24),1,0)</f>
        <v>1</v>
      </c>
    </row>
    <row r="985" customFormat="false" ht="15" hidden="false" customHeight="false" outlineLevel="0" collapsed="false">
      <c r="A985" s="6" t="s">
        <v>9915</v>
      </c>
      <c r="B985" s="6" t="s">
        <v>3807</v>
      </c>
      <c r="C985" s="6" t="n">
        <v>1</v>
      </c>
      <c r="E985" s="9" t="n">
        <f aca="false">INDEX(Tickets!$O$2:$O$3818,MATCH(B985,Tickets!$A$2:$A$3818,0))</f>
        <v>1</v>
      </c>
      <c r="F985" s="9" t="n">
        <f aca="false">C985*E985</f>
        <v>1</v>
      </c>
      <c r="G985" s="9" t="n">
        <f aca="false">IF(AND(C985=1,ISNUMBER(D985)),1,0)*E985</f>
        <v>0</v>
      </c>
      <c r="H985" s="9" t="n">
        <f aca="false">IF(AND(G985=1,D985&gt;=Scenario!$B$24),1,0)</f>
        <v>0</v>
      </c>
    </row>
    <row r="986" customFormat="false" ht="15" hidden="false" customHeight="false" outlineLevel="0" collapsed="false">
      <c r="A986" s="6" t="s">
        <v>9916</v>
      </c>
      <c r="B986" s="6" t="s">
        <v>3809</v>
      </c>
      <c r="C986" s="6" t="n">
        <v>1</v>
      </c>
      <c r="D986" s="6" t="n">
        <v>5</v>
      </c>
      <c r="E986" s="9" t="n">
        <f aca="false">INDEX(Tickets!$O$2:$O$3818,MATCH(B986,Tickets!$A$2:$A$3818,0))</f>
        <v>1</v>
      </c>
      <c r="F986" s="9" t="n">
        <f aca="false">C986*E986</f>
        <v>1</v>
      </c>
      <c r="G986" s="9" t="n">
        <f aca="false">IF(AND(C986=1,ISNUMBER(D986)),1,0)*E986</f>
        <v>1</v>
      </c>
      <c r="H986" s="9" t="n">
        <f aca="false">IF(AND(G986=1,D986&gt;=Scenario!$B$24),1,0)</f>
        <v>1</v>
      </c>
    </row>
    <row r="987" customFormat="false" ht="15" hidden="false" customHeight="false" outlineLevel="0" collapsed="false">
      <c r="A987" s="6" t="s">
        <v>9917</v>
      </c>
      <c r="B987" s="6" t="s">
        <v>3813</v>
      </c>
      <c r="C987" s="6" t="n">
        <v>1</v>
      </c>
      <c r="E987" s="9" t="n">
        <f aca="false">INDEX(Tickets!$O$2:$O$3818,MATCH(B987,Tickets!$A$2:$A$3818,0))</f>
        <v>1</v>
      </c>
      <c r="F987" s="9" t="n">
        <f aca="false">C987*E987</f>
        <v>1</v>
      </c>
      <c r="G987" s="9" t="n">
        <f aca="false">IF(AND(C987=1,ISNUMBER(D987)),1,0)*E987</f>
        <v>0</v>
      </c>
      <c r="H987" s="9" t="n">
        <f aca="false">IF(AND(G987=1,D987&gt;=Scenario!$B$24),1,0)</f>
        <v>0</v>
      </c>
    </row>
    <row r="988" customFormat="false" ht="15" hidden="false" customHeight="false" outlineLevel="0" collapsed="false">
      <c r="A988" s="6" t="s">
        <v>9918</v>
      </c>
      <c r="B988" s="6" t="s">
        <v>3815</v>
      </c>
      <c r="C988" s="6" t="n">
        <v>1</v>
      </c>
      <c r="D988" s="6" t="n">
        <v>3</v>
      </c>
      <c r="E988" s="9" t="n">
        <f aca="false">INDEX(Tickets!$O$2:$O$3818,MATCH(B988,Tickets!$A$2:$A$3818,0))</f>
        <v>1</v>
      </c>
      <c r="F988" s="9" t="n">
        <f aca="false">C988*E988</f>
        <v>1</v>
      </c>
      <c r="G988" s="9" t="n">
        <f aca="false">IF(AND(C988=1,ISNUMBER(D988)),1,0)*E988</f>
        <v>1</v>
      </c>
      <c r="H988" s="9" t="n">
        <f aca="false">IF(AND(G988=1,D988&gt;=Scenario!$B$24),1,0)</f>
        <v>0</v>
      </c>
    </row>
    <row r="989" customFormat="false" ht="15" hidden="false" customHeight="false" outlineLevel="0" collapsed="false">
      <c r="A989" s="6" t="s">
        <v>9919</v>
      </c>
      <c r="B989" s="6" t="s">
        <v>3817</v>
      </c>
      <c r="C989" s="6" t="n">
        <v>1</v>
      </c>
      <c r="D989" s="6" t="n">
        <v>4</v>
      </c>
      <c r="E989" s="9" t="n">
        <f aca="false">INDEX(Tickets!$O$2:$O$3818,MATCH(B989,Tickets!$A$2:$A$3818,0))</f>
        <v>1</v>
      </c>
      <c r="F989" s="9" t="n">
        <f aca="false">C989*E989</f>
        <v>1</v>
      </c>
      <c r="G989" s="9" t="n">
        <f aca="false">IF(AND(C989=1,ISNUMBER(D989)),1,0)*E989</f>
        <v>1</v>
      </c>
      <c r="H989" s="9" t="n">
        <f aca="false">IF(AND(G989=1,D989&gt;=Scenario!$B$24),1,0)</f>
        <v>1</v>
      </c>
    </row>
    <row r="990" customFormat="false" ht="15" hidden="false" customHeight="false" outlineLevel="0" collapsed="false">
      <c r="A990" s="6" t="s">
        <v>9920</v>
      </c>
      <c r="B990" s="6" t="s">
        <v>3825</v>
      </c>
      <c r="C990" s="6" t="n">
        <v>1</v>
      </c>
      <c r="E990" s="9" t="n">
        <f aca="false">INDEX(Tickets!$O$2:$O$3818,MATCH(B990,Tickets!$A$2:$A$3818,0))</f>
        <v>1</v>
      </c>
      <c r="F990" s="9" t="n">
        <f aca="false">C990*E990</f>
        <v>1</v>
      </c>
      <c r="G990" s="9" t="n">
        <f aca="false">IF(AND(C990=1,ISNUMBER(D990)),1,0)*E990</f>
        <v>0</v>
      </c>
      <c r="H990" s="9" t="n">
        <f aca="false">IF(AND(G990=1,D990&gt;=Scenario!$B$24),1,0)</f>
        <v>0</v>
      </c>
    </row>
    <row r="991" customFormat="false" ht="15" hidden="false" customHeight="false" outlineLevel="0" collapsed="false">
      <c r="A991" s="6" t="s">
        <v>9921</v>
      </c>
      <c r="B991" s="6" t="s">
        <v>3827</v>
      </c>
      <c r="C991" s="6" t="n">
        <v>1</v>
      </c>
      <c r="E991" s="9" t="n">
        <f aca="false">INDEX(Tickets!$O$2:$O$3818,MATCH(B991,Tickets!$A$2:$A$3818,0))</f>
        <v>1</v>
      </c>
      <c r="F991" s="9" t="n">
        <f aca="false">C991*E991</f>
        <v>1</v>
      </c>
      <c r="G991" s="9" t="n">
        <f aca="false">IF(AND(C991=1,ISNUMBER(D991)),1,0)*E991</f>
        <v>0</v>
      </c>
      <c r="H991" s="9" t="n">
        <f aca="false">IF(AND(G991=1,D991&gt;=Scenario!$B$24),1,0)</f>
        <v>0</v>
      </c>
    </row>
    <row r="992" customFormat="false" ht="15" hidden="false" customHeight="false" outlineLevel="0" collapsed="false">
      <c r="A992" s="6" t="s">
        <v>9922</v>
      </c>
      <c r="B992" s="6" t="s">
        <v>3835</v>
      </c>
      <c r="C992" s="6" t="n">
        <v>1</v>
      </c>
      <c r="D992" s="6" t="n">
        <v>5</v>
      </c>
      <c r="E992" s="9" t="n">
        <f aca="false">INDEX(Tickets!$O$2:$O$3818,MATCH(B992,Tickets!$A$2:$A$3818,0))</f>
        <v>1</v>
      </c>
      <c r="F992" s="9" t="n">
        <f aca="false">C992*E992</f>
        <v>1</v>
      </c>
      <c r="G992" s="9" t="n">
        <f aca="false">IF(AND(C992=1,ISNUMBER(D992)),1,0)*E992</f>
        <v>1</v>
      </c>
      <c r="H992" s="9" t="n">
        <f aca="false">IF(AND(G992=1,D992&gt;=Scenario!$B$24),1,0)</f>
        <v>1</v>
      </c>
    </row>
    <row r="993" customFormat="false" ht="15" hidden="false" customHeight="false" outlineLevel="0" collapsed="false">
      <c r="A993" s="6" t="s">
        <v>9923</v>
      </c>
      <c r="B993" s="6" t="s">
        <v>3841</v>
      </c>
      <c r="C993" s="6" t="n">
        <v>1</v>
      </c>
      <c r="D993" s="6" t="n">
        <v>4</v>
      </c>
      <c r="E993" s="9" t="n">
        <f aca="false">INDEX(Tickets!$O$2:$O$3818,MATCH(B993,Tickets!$A$2:$A$3818,0))</f>
        <v>1</v>
      </c>
      <c r="F993" s="9" t="n">
        <f aca="false">C993*E993</f>
        <v>1</v>
      </c>
      <c r="G993" s="9" t="n">
        <f aca="false">IF(AND(C993=1,ISNUMBER(D993)),1,0)*E993</f>
        <v>1</v>
      </c>
      <c r="H993" s="9" t="n">
        <f aca="false">IF(AND(G993=1,D993&gt;=Scenario!$B$24),1,0)</f>
        <v>1</v>
      </c>
    </row>
    <row r="994" customFormat="false" ht="15" hidden="false" customHeight="false" outlineLevel="0" collapsed="false">
      <c r="A994" s="6" t="s">
        <v>9924</v>
      </c>
      <c r="B994" s="6" t="s">
        <v>3843</v>
      </c>
      <c r="C994" s="6" t="n">
        <v>1</v>
      </c>
      <c r="E994" s="9" t="n">
        <f aca="false">INDEX(Tickets!$O$2:$O$3818,MATCH(B994,Tickets!$A$2:$A$3818,0))</f>
        <v>1</v>
      </c>
      <c r="F994" s="9" t="n">
        <f aca="false">C994*E994</f>
        <v>1</v>
      </c>
      <c r="G994" s="9" t="n">
        <f aca="false">IF(AND(C994=1,ISNUMBER(D994)),1,0)*E994</f>
        <v>0</v>
      </c>
      <c r="H994" s="9" t="n">
        <f aca="false">IF(AND(G994=1,D994&gt;=Scenario!$B$24),1,0)</f>
        <v>0</v>
      </c>
    </row>
    <row r="995" customFormat="false" ht="15" hidden="false" customHeight="false" outlineLevel="0" collapsed="false">
      <c r="A995" s="6" t="s">
        <v>9925</v>
      </c>
      <c r="B995" s="6" t="s">
        <v>3849</v>
      </c>
      <c r="C995" s="6" t="n">
        <v>1</v>
      </c>
      <c r="D995" s="6" t="n">
        <v>5</v>
      </c>
      <c r="E995" s="9" t="n">
        <f aca="false">INDEX(Tickets!$O$2:$O$3818,MATCH(B995,Tickets!$A$2:$A$3818,0))</f>
        <v>1</v>
      </c>
      <c r="F995" s="9" t="n">
        <f aca="false">C995*E995</f>
        <v>1</v>
      </c>
      <c r="G995" s="9" t="n">
        <f aca="false">IF(AND(C995=1,ISNUMBER(D995)),1,0)*E995</f>
        <v>1</v>
      </c>
      <c r="H995" s="9" t="n">
        <f aca="false">IF(AND(G995=1,D995&gt;=Scenario!$B$24),1,0)</f>
        <v>1</v>
      </c>
    </row>
    <row r="996" customFormat="false" ht="15" hidden="false" customHeight="false" outlineLevel="0" collapsed="false">
      <c r="A996" s="6" t="s">
        <v>9926</v>
      </c>
      <c r="B996" s="6" t="s">
        <v>3851</v>
      </c>
      <c r="C996" s="6" t="n">
        <v>1</v>
      </c>
      <c r="E996" s="9" t="n">
        <f aca="false">INDEX(Tickets!$O$2:$O$3818,MATCH(B996,Tickets!$A$2:$A$3818,0))</f>
        <v>1</v>
      </c>
      <c r="F996" s="9" t="n">
        <f aca="false">C996*E996</f>
        <v>1</v>
      </c>
      <c r="G996" s="9" t="n">
        <f aca="false">IF(AND(C996=1,ISNUMBER(D996)),1,0)*E996</f>
        <v>0</v>
      </c>
      <c r="H996" s="9" t="n">
        <f aca="false">IF(AND(G996=1,D996&gt;=Scenario!$B$24),1,0)</f>
        <v>0</v>
      </c>
    </row>
    <row r="997" customFormat="false" ht="15" hidden="false" customHeight="false" outlineLevel="0" collapsed="false">
      <c r="A997" s="6" t="s">
        <v>9927</v>
      </c>
      <c r="B997" s="6" t="s">
        <v>3853</v>
      </c>
      <c r="C997" s="6" t="n">
        <v>1</v>
      </c>
      <c r="D997" s="6" t="n">
        <v>3</v>
      </c>
      <c r="E997" s="9" t="n">
        <f aca="false">INDEX(Tickets!$O$2:$O$3818,MATCH(B997,Tickets!$A$2:$A$3818,0))</f>
        <v>1</v>
      </c>
      <c r="F997" s="9" t="n">
        <f aca="false">C997*E997</f>
        <v>1</v>
      </c>
      <c r="G997" s="9" t="n">
        <f aca="false">IF(AND(C997=1,ISNUMBER(D997)),1,0)*E997</f>
        <v>1</v>
      </c>
      <c r="H997" s="9" t="n">
        <f aca="false">IF(AND(G997=1,D997&gt;=Scenario!$B$24),1,0)</f>
        <v>0</v>
      </c>
    </row>
    <row r="998" customFormat="false" ht="15" hidden="false" customHeight="false" outlineLevel="0" collapsed="false">
      <c r="A998" s="6" t="s">
        <v>9928</v>
      </c>
      <c r="B998" s="6" t="s">
        <v>3855</v>
      </c>
      <c r="C998" s="6" t="n">
        <v>1</v>
      </c>
      <c r="D998" s="6" t="n">
        <v>5</v>
      </c>
      <c r="E998" s="9" t="n">
        <f aca="false">INDEX(Tickets!$O$2:$O$3818,MATCH(B998,Tickets!$A$2:$A$3818,0))</f>
        <v>1</v>
      </c>
      <c r="F998" s="9" t="n">
        <f aca="false">C998*E998</f>
        <v>1</v>
      </c>
      <c r="G998" s="9" t="n">
        <f aca="false">IF(AND(C998=1,ISNUMBER(D998)),1,0)*E998</f>
        <v>1</v>
      </c>
      <c r="H998" s="9" t="n">
        <f aca="false">IF(AND(G998=1,D998&gt;=Scenario!$B$24),1,0)</f>
        <v>1</v>
      </c>
    </row>
    <row r="999" customFormat="false" ht="15" hidden="false" customHeight="false" outlineLevel="0" collapsed="false">
      <c r="A999" s="6" t="s">
        <v>9929</v>
      </c>
      <c r="B999" s="6" t="s">
        <v>3857</v>
      </c>
      <c r="C999" s="6" t="n">
        <v>1</v>
      </c>
      <c r="D999" s="6" t="n">
        <v>5</v>
      </c>
      <c r="E999" s="9" t="n">
        <f aca="false">INDEX(Tickets!$O$2:$O$3818,MATCH(B999,Tickets!$A$2:$A$3818,0))</f>
        <v>1</v>
      </c>
      <c r="F999" s="9" t="n">
        <f aca="false">C999*E999</f>
        <v>1</v>
      </c>
      <c r="G999" s="9" t="n">
        <f aca="false">IF(AND(C999=1,ISNUMBER(D999)),1,0)*E999</f>
        <v>1</v>
      </c>
      <c r="H999" s="9" t="n">
        <f aca="false">IF(AND(G999=1,D999&gt;=Scenario!$B$24),1,0)</f>
        <v>1</v>
      </c>
    </row>
    <row r="1000" customFormat="false" ht="15" hidden="false" customHeight="false" outlineLevel="0" collapsed="false">
      <c r="A1000" s="6" t="s">
        <v>9930</v>
      </c>
      <c r="B1000" s="6" t="s">
        <v>3859</v>
      </c>
      <c r="C1000" s="6" t="n">
        <v>1</v>
      </c>
      <c r="E1000" s="9" t="n">
        <f aca="false">INDEX(Tickets!$O$2:$O$3818,MATCH(B1000,Tickets!$A$2:$A$3818,0))</f>
        <v>1</v>
      </c>
      <c r="F1000" s="9" t="n">
        <f aca="false">C1000*E1000</f>
        <v>1</v>
      </c>
      <c r="G1000" s="9" t="n">
        <f aca="false">IF(AND(C1000=1,ISNUMBER(D1000)),1,0)*E1000</f>
        <v>0</v>
      </c>
      <c r="H1000" s="9" t="n">
        <f aca="false">IF(AND(G1000=1,D1000&gt;=Scenario!$B$24),1,0)</f>
        <v>0</v>
      </c>
    </row>
    <row r="1001" customFormat="false" ht="15" hidden="false" customHeight="false" outlineLevel="0" collapsed="false">
      <c r="A1001" s="6" t="s">
        <v>9931</v>
      </c>
      <c r="B1001" s="6" t="s">
        <v>3863</v>
      </c>
      <c r="C1001" s="6" t="n">
        <v>1</v>
      </c>
      <c r="E1001" s="9" t="n">
        <f aca="false">INDEX(Tickets!$O$2:$O$3818,MATCH(B1001,Tickets!$A$2:$A$3818,0))</f>
        <v>1</v>
      </c>
      <c r="F1001" s="9" t="n">
        <f aca="false">C1001*E1001</f>
        <v>1</v>
      </c>
      <c r="G1001" s="9" t="n">
        <f aca="false">IF(AND(C1001=1,ISNUMBER(D1001)),1,0)*E1001</f>
        <v>0</v>
      </c>
      <c r="H1001" s="9" t="n">
        <f aca="false">IF(AND(G1001=1,D1001&gt;=Scenario!$B$24),1,0)</f>
        <v>0</v>
      </c>
    </row>
    <row r="1002" customFormat="false" ht="15" hidden="false" customHeight="false" outlineLevel="0" collapsed="false">
      <c r="A1002" s="6" t="s">
        <v>9932</v>
      </c>
      <c r="B1002" s="6" t="s">
        <v>3865</v>
      </c>
      <c r="C1002" s="6" t="n">
        <v>1</v>
      </c>
      <c r="E1002" s="9" t="n">
        <f aca="false">INDEX(Tickets!$O$2:$O$3818,MATCH(B1002,Tickets!$A$2:$A$3818,0))</f>
        <v>1</v>
      </c>
      <c r="F1002" s="9" t="n">
        <f aca="false">C1002*E1002</f>
        <v>1</v>
      </c>
      <c r="G1002" s="9" t="n">
        <f aca="false">IF(AND(C1002=1,ISNUMBER(D1002)),1,0)*E1002</f>
        <v>0</v>
      </c>
      <c r="H1002" s="9" t="n">
        <f aca="false">IF(AND(G1002=1,D1002&gt;=Scenario!$B$24),1,0)</f>
        <v>0</v>
      </c>
    </row>
    <row r="1003" customFormat="false" ht="15" hidden="false" customHeight="false" outlineLevel="0" collapsed="false">
      <c r="A1003" s="6" t="s">
        <v>9933</v>
      </c>
      <c r="B1003" s="6" t="s">
        <v>3867</v>
      </c>
      <c r="C1003" s="6" t="n">
        <v>1</v>
      </c>
      <c r="D1003" s="6" t="n">
        <v>5</v>
      </c>
      <c r="E1003" s="9" t="n">
        <f aca="false">INDEX(Tickets!$O$2:$O$3818,MATCH(B1003,Tickets!$A$2:$A$3818,0))</f>
        <v>1</v>
      </c>
      <c r="F1003" s="9" t="n">
        <f aca="false">C1003*E1003</f>
        <v>1</v>
      </c>
      <c r="G1003" s="9" t="n">
        <f aca="false">IF(AND(C1003=1,ISNUMBER(D1003)),1,0)*E1003</f>
        <v>1</v>
      </c>
      <c r="H1003" s="9" t="n">
        <f aca="false">IF(AND(G1003=1,D1003&gt;=Scenario!$B$24),1,0)</f>
        <v>1</v>
      </c>
    </row>
    <row r="1004" customFormat="false" ht="15" hidden="false" customHeight="false" outlineLevel="0" collapsed="false">
      <c r="A1004" s="6" t="s">
        <v>9934</v>
      </c>
      <c r="B1004" s="6" t="s">
        <v>3871</v>
      </c>
      <c r="C1004" s="6" t="n">
        <v>1</v>
      </c>
      <c r="E1004" s="9" t="n">
        <f aca="false">INDEX(Tickets!$O$2:$O$3818,MATCH(B1004,Tickets!$A$2:$A$3818,0))</f>
        <v>1</v>
      </c>
      <c r="F1004" s="9" t="n">
        <f aca="false">C1004*E1004</f>
        <v>1</v>
      </c>
      <c r="G1004" s="9" t="n">
        <f aca="false">IF(AND(C1004=1,ISNUMBER(D1004)),1,0)*E1004</f>
        <v>0</v>
      </c>
      <c r="H1004" s="9" t="n">
        <f aca="false">IF(AND(G1004=1,D1004&gt;=Scenario!$B$24),1,0)</f>
        <v>0</v>
      </c>
    </row>
    <row r="1005" customFormat="false" ht="15" hidden="false" customHeight="false" outlineLevel="0" collapsed="false">
      <c r="A1005" s="6" t="s">
        <v>9935</v>
      </c>
      <c r="B1005" s="6" t="s">
        <v>3873</v>
      </c>
      <c r="C1005" s="6" t="n">
        <v>1</v>
      </c>
      <c r="E1005" s="9" t="n">
        <f aca="false">INDEX(Tickets!$O$2:$O$3818,MATCH(B1005,Tickets!$A$2:$A$3818,0))</f>
        <v>1</v>
      </c>
      <c r="F1005" s="9" t="n">
        <f aca="false">C1005*E1005</f>
        <v>1</v>
      </c>
      <c r="G1005" s="9" t="n">
        <f aca="false">IF(AND(C1005=1,ISNUMBER(D1005)),1,0)*E1005</f>
        <v>0</v>
      </c>
      <c r="H1005" s="9" t="n">
        <f aca="false">IF(AND(G1005=1,D1005&gt;=Scenario!$B$24),1,0)</f>
        <v>0</v>
      </c>
    </row>
    <row r="1006" customFormat="false" ht="15" hidden="false" customHeight="false" outlineLevel="0" collapsed="false">
      <c r="A1006" s="6" t="s">
        <v>9936</v>
      </c>
      <c r="B1006" s="6" t="s">
        <v>3875</v>
      </c>
      <c r="C1006" s="6" t="n">
        <v>1</v>
      </c>
      <c r="D1006" s="6" t="n">
        <v>5</v>
      </c>
      <c r="E1006" s="9" t="n">
        <f aca="false">INDEX(Tickets!$O$2:$O$3818,MATCH(B1006,Tickets!$A$2:$A$3818,0))</f>
        <v>1</v>
      </c>
      <c r="F1006" s="9" t="n">
        <f aca="false">C1006*E1006</f>
        <v>1</v>
      </c>
      <c r="G1006" s="9" t="n">
        <f aca="false">IF(AND(C1006=1,ISNUMBER(D1006)),1,0)*E1006</f>
        <v>1</v>
      </c>
      <c r="H1006" s="9" t="n">
        <f aca="false">IF(AND(G1006=1,D1006&gt;=Scenario!$B$24),1,0)</f>
        <v>1</v>
      </c>
    </row>
    <row r="1007" customFormat="false" ht="15" hidden="false" customHeight="false" outlineLevel="0" collapsed="false">
      <c r="A1007" s="6" t="s">
        <v>9937</v>
      </c>
      <c r="B1007" s="6" t="s">
        <v>3883</v>
      </c>
      <c r="C1007" s="6" t="n">
        <v>1</v>
      </c>
      <c r="E1007" s="9" t="n">
        <f aca="false">INDEX(Tickets!$O$2:$O$3818,MATCH(B1007,Tickets!$A$2:$A$3818,0))</f>
        <v>1</v>
      </c>
      <c r="F1007" s="9" t="n">
        <f aca="false">C1007*E1007</f>
        <v>1</v>
      </c>
      <c r="G1007" s="9" t="n">
        <f aca="false">IF(AND(C1007=1,ISNUMBER(D1007)),1,0)*E1007</f>
        <v>0</v>
      </c>
      <c r="H1007" s="9" t="n">
        <f aca="false">IF(AND(G1007=1,D1007&gt;=Scenario!$B$24),1,0)</f>
        <v>0</v>
      </c>
    </row>
    <row r="1008" customFormat="false" ht="15" hidden="false" customHeight="false" outlineLevel="0" collapsed="false">
      <c r="A1008" s="6" t="s">
        <v>9938</v>
      </c>
      <c r="B1008" s="6" t="s">
        <v>3897</v>
      </c>
      <c r="C1008" s="6" t="n">
        <v>1</v>
      </c>
      <c r="D1008" s="6" t="n">
        <v>5</v>
      </c>
      <c r="E1008" s="9" t="n">
        <f aca="false">INDEX(Tickets!$O$2:$O$3818,MATCH(B1008,Tickets!$A$2:$A$3818,0))</f>
        <v>1</v>
      </c>
      <c r="F1008" s="9" t="n">
        <f aca="false">C1008*E1008</f>
        <v>1</v>
      </c>
      <c r="G1008" s="9" t="n">
        <f aca="false">IF(AND(C1008=1,ISNUMBER(D1008)),1,0)*E1008</f>
        <v>1</v>
      </c>
      <c r="H1008" s="9" t="n">
        <f aca="false">IF(AND(G1008=1,D1008&gt;=Scenario!$B$24),1,0)</f>
        <v>1</v>
      </c>
    </row>
    <row r="1009" customFormat="false" ht="15" hidden="false" customHeight="false" outlineLevel="0" collapsed="false">
      <c r="A1009" s="6" t="s">
        <v>9939</v>
      </c>
      <c r="B1009" s="6" t="s">
        <v>3909</v>
      </c>
      <c r="C1009" s="6" t="n">
        <v>1</v>
      </c>
      <c r="E1009" s="9" t="n">
        <f aca="false">INDEX(Tickets!$O$2:$O$3818,MATCH(B1009,Tickets!$A$2:$A$3818,0))</f>
        <v>1</v>
      </c>
      <c r="F1009" s="9" t="n">
        <f aca="false">C1009*E1009</f>
        <v>1</v>
      </c>
      <c r="G1009" s="9" t="n">
        <f aca="false">IF(AND(C1009=1,ISNUMBER(D1009)),1,0)*E1009</f>
        <v>0</v>
      </c>
      <c r="H1009" s="9" t="n">
        <f aca="false">IF(AND(G1009=1,D1009&gt;=Scenario!$B$24),1,0)</f>
        <v>0</v>
      </c>
    </row>
    <row r="1010" customFormat="false" ht="15" hidden="false" customHeight="false" outlineLevel="0" collapsed="false">
      <c r="A1010" s="6" t="s">
        <v>9940</v>
      </c>
      <c r="B1010" s="6" t="s">
        <v>3923</v>
      </c>
      <c r="C1010" s="6" t="n">
        <v>1</v>
      </c>
      <c r="E1010" s="9" t="n">
        <f aca="false">INDEX(Tickets!$O$2:$O$3818,MATCH(B1010,Tickets!$A$2:$A$3818,0))</f>
        <v>1</v>
      </c>
      <c r="F1010" s="9" t="n">
        <f aca="false">C1010*E1010</f>
        <v>1</v>
      </c>
      <c r="G1010" s="9" t="n">
        <f aca="false">IF(AND(C1010=1,ISNUMBER(D1010)),1,0)*E1010</f>
        <v>0</v>
      </c>
      <c r="H1010" s="9" t="n">
        <f aca="false">IF(AND(G1010=1,D1010&gt;=Scenario!$B$24),1,0)</f>
        <v>0</v>
      </c>
    </row>
    <row r="1011" customFormat="false" ht="15" hidden="false" customHeight="false" outlineLevel="0" collapsed="false">
      <c r="A1011" s="6" t="s">
        <v>9941</v>
      </c>
      <c r="B1011" s="6" t="s">
        <v>3927</v>
      </c>
      <c r="C1011" s="6" t="n">
        <v>1</v>
      </c>
      <c r="E1011" s="9" t="n">
        <f aca="false">INDEX(Tickets!$O$2:$O$3818,MATCH(B1011,Tickets!$A$2:$A$3818,0))</f>
        <v>1</v>
      </c>
      <c r="F1011" s="9" t="n">
        <f aca="false">C1011*E1011</f>
        <v>1</v>
      </c>
      <c r="G1011" s="9" t="n">
        <f aca="false">IF(AND(C1011=1,ISNUMBER(D1011)),1,0)*E1011</f>
        <v>0</v>
      </c>
      <c r="H1011" s="9" t="n">
        <f aca="false">IF(AND(G1011=1,D1011&gt;=Scenario!$B$24),1,0)</f>
        <v>0</v>
      </c>
    </row>
    <row r="1012" customFormat="false" ht="15" hidden="false" customHeight="false" outlineLevel="0" collapsed="false">
      <c r="A1012" s="6" t="s">
        <v>9942</v>
      </c>
      <c r="B1012" s="6" t="s">
        <v>3939</v>
      </c>
      <c r="C1012" s="6" t="n">
        <v>1</v>
      </c>
      <c r="D1012" s="6" t="n">
        <v>3</v>
      </c>
      <c r="E1012" s="9" t="n">
        <f aca="false">INDEX(Tickets!$O$2:$O$3818,MATCH(B1012,Tickets!$A$2:$A$3818,0))</f>
        <v>1</v>
      </c>
      <c r="F1012" s="9" t="n">
        <f aca="false">C1012*E1012</f>
        <v>1</v>
      </c>
      <c r="G1012" s="9" t="n">
        <f aca="false">IF(AND(C1012=1,ISNUMBER(D1012)),1,0)*E1012</f>
        <v>1</v>
      </c>
      <c r="H1012" s="9" t="n">
        <f aca="false">IF(AND(G1012=1,D1012&gt;=Scenario!$B$24),1,0)</f>
        <v>0</v>
      </c>
    </row>
    <row r="1013" customFormat="false" ht="15" hidden="false" customHeight="false" outlineLevel="0" collapsed="false">
      <c r="A1013" s="6" t="s">
        <v>9943</v>
      </c>
      <c r="B1013" s="6" t="s">
        <v>3943</v>
      </c>
      <c r="C1013" s="6" t="n">
        <v>1</v>
      </c>
      <c r="E1013" s="9" t="n">
        <f aca="false">INDEX(Tickets!$O$2:$O$3818,MATCH(B1013,Tickets!$A$2:$A$3818,0))</f>
        <v>1</v>
      </c>
      <c r="F1013" s="9" t="n">
        <f aca="false">C1013*E1013</f>
        <v>1</v>
      </c>
      <c r="G1013" s="9" t="n">
        <f aca="false">IF(AND(C1013=1,ISNUMBER(D1013)),1,0)*E1013</f>
        <v>0</v>
      </c>
      <c r="H1013" s="9" t="n">
        <f aca="false">IF(AND(G1013=1,D1013&gt;=Scenario!$B$24),1,0)</f>
        <v>0</v>
      </c>
    </row>
    <row r="1014" customFormat="false" ht="15" hidden="false" customHeight="false" outlineLevel="0" collapsed="false">
      <c r="A1014" s="6" t="s">
        <v>9944</v>
      </c>
      <c r="B1014" s="6" t="s">
        <v>3945</v>
      </c>
      <c r="C1014" s="6" t="n">
        <v>1</v>
      </c>
      <c r="E1014" s="9" t="n">
        <f aca="false">INDEX(Tickets!$O$2:$O$3818,MATCH(B1014,Tickets!$A$2:$A$3818,0))</f>
        <v>1</v>
      </c>
      <c r="F1014" s="9" t="n">
        <f aca="false">C1014*E1014</f>
        <v>1</v>
      </c>
      <c r="G1014" s="9" t="n">
        <f aca="false">IF(AND(C1014=1,ISNUMBER(D1014)),1,0)*E1014</f>
        <v>0</v>
      </c>
      <c r="H1014" s="9" t="n">
        <f aca="false">IF(AND(G1014=1,D1014&gt;=Scenario!$B$24),1,0)</f>
        <v>0</v>
      </c>
    </row>
    <row r="1015" customFormat="false" ht="15" hidden="false" customHeight="false" outlineLevel="0" collapsed="false">
      <c r="A1015" s="6" t="s">
        <v>9945</v>
      </c>
      <c r="B1015" s="6" t="s">
        <v>3947</v>
      </c>
      <c r="C1015" s="6" t="n">
        <v>1</v>
      </c>
      <c r="D1015" s="6" t="n">
        <v>4</v>
      </c>
      <c r="E1015" s="9" t="n">
        <f aca="false">INDEX(Tickets!$O$2:$O$3818,MATCH(B1015,Tickets!$A$2:$A$3818,0))</f>
        <v>1</v>
      </c>
      <c r="F1015" s="9" t="n">
        <f aca="false">C1015*E1015</f>
        <v>1</v>
      </c>
      <c r="G1015" s="9" t="n">
        <f aca="false">IF(AND(C1015=1,ISNUMBER(D1015)),1,0)*E1015</f>
        <v>1</v>
      </c>
      <c r="H1015" s="9" t="n">
        <f aca="false">IF(AND(G1015=1,D1015&gt;=Scenario!$B$24),1,0)</f>
        <v>1</v>
      </c>
    </row>
    <row r="1016" customFormat="false" ht="15" hidden="false" customHeight="false" outlineLevel="0" collapsed="false">
      <c r="A1016" s="6" t="s">
        <v>9946</v>
      </c>
      <c r="B1016" s="6" t="s">
        <v>3949</v>
      </c>
      <c r="C1016" s="6" t="n">
        <v>1</v>
      </c>
      <c r="D1016" s="6" t="n">
        <v>5</v>
      </c>
      <c r="E1016" s="9" t="n">
        <f aca="false">INDEX(Tickets!$O$2:$O$3818,MATCH(B1016,Tickets!$A$2:$A$3818,0))</f>
        <v>1</v>
      </c>
      <c r="F1016" s="9" t="n">
        <f aca="false">C1016*E1016</f>
        <v>1</v>
      </c>
      <c r="G1016" s="9" t="n">
        <f aca="false">IF(AND(C1016=1,ISNUMBER(D1016)),1,0)*E1016</f>
        <v>1</v>
      </c>
      <c r="H1016" s="9" t="n">
        <f aca="false">IF(AND(G1016=1,D1016&gt;=Scenario!$B$24),1,0)</f>
        <v>1</v>
      </c>
    </row>
    <row r="1017" customFormat="false" ht="15" hidden="false" customHeight="false" outlineLevel="0" collapsed="false">
      <c r="A1017" s="6" t="s">
        <v>9947</v>
      </c>
      <c r="B1017" s="6" t="s">
        <v>3951</v>
      </c>
      <c r="C1017" s="6" t="n">
        <v>1</v>
      </c>
      <c r="E1017" s="9" t="n">
        <f aca="false">INDEX(Tickets!$O$2:$O$3818,MATCH(B1017,Tickets!$A$2:$A$3818,0))</f>
        <v>1</v>
      </c>
      <c r="F1017" s="9" t="n">
        <f aca="false">C1017*E1017</f>
        <v>1</v>
      </c>
      <c r="G1017" s="9" t="n">
        <f aca="false">IF(AND(C1017=1,ISNUMBER(D1017)),1,0)*E1017</f>
        <v>0</v>
      </c>
      <c r="H1017" s="9" t="n">
        <f aca="false">IF(AND(G1017=1,D1017&gt;=Scenario!$B$24),1,0)</f>
        <v>0</v>
      </c>
    </row>
    <row r="1018" customFormat="false" ht="15" hidden="false" customHeight="false" outlineLevel="0" collapsed="false">
      <c r="A1018" s="6" t="s">
        <v>9948</v>
      </c>
      <c r="B1018" s="6" t="s">
        <v>3955</v>
      </c>
      <c r="C1018" s="6" t="n">
        <v>1</v>
      </c>
      <c r="E1018" s="9" t="n">
        <f aca="false">INDEX(Tickets!$O$2:$O$3818,MATCH(B1018,Tickets!$A$2:$A$3818,0))</f>
        <v>1</v>
      </c>
      <c r="F1018" s="9" t="n">
        <f aca="false">C1018*E1018</f>
        <v>1</v>
      </c>
      <c r="G1018" s="9" t="n">
        <f aca="false">IF(AND(C1018=1,ISNUMBER(D1018)),1,0)*E1018</f>
        <v>0</v>
      </c>
      <c r="H1018" s="9" t="n">
        <f aca="false">IF(AND(G1018=1,D1018&gt;=Scenario!$B$24),1,0)</f>
        <v>0</v>
      </c>
    </row>
    <row r="1019" customFormat="false" ht="15" hidden="false" customHeight="false" outlineLevel="0" collapsed="false">
      <c r="A1019" s="6" t="s">
        <v>9949</v>
      </c>
      <c r="B1019" s="6" t="s">
        <v>3959</v>
      </c>
      <c r="C1019" s="6" t="n">
        <v>1</v>
      </c>
      <c r="E1019" s="9" t="n">
        <f aca="false">INDEX(Tickets!$O$2:$O$3818,MATCH(B1019,Tickets!$A$2:$A$3818,0))</f>
        <v>1</v>
      </c>
      <c r="F1019" s="9" t="n">
        <f aca="false">C1019*E1019</f>
        <v>1</v>
      </c>
      <c r="G1019" s="9" t="n">
        <f aca="false">IF(AND(C1019=1,ISNUMBER(D1019)),1,0)*E1019</f>
        <v>0</v>
      </c>
      <c r="H1019" s="9" t="n">
        <f aca="false">IF(AND(G1019=1,D1019&gt;=Scenario!$B$24),1,0)</f>
        <v>0</v>
      </c>
    </row>
    <row r="1020" customFormat="false" ht="15" hidden="false" customHeight="false" outlineLevel="0" collapsed="false">
      <c r="A1020" s="6" t="s">
        <v>9950</v>
      </c>
      <c r="B1020" s="6" t="s">
        <v>3961</v>
      </c>
      <c r="C1020" s="6" t="n">
        <v>1</v>
      </c>
      <c r="E1020" s="9" t="n">
        <f aca="false">INDEX(Tickets!$O$2:$O$3818,MATCH(B1020,Tickets!$A$2:$A$3818,0))</f>
        <v>1</v>
      </c>
      <c r="F1020" s="9" t="n">
        <f aca="false">C1020*E1020</f>
        <v>1</v>
      </c>
      <c r="G1020" s="9" t="n">
        <f aca="false">IF(AND(C1020=1,ISNUMBER(D1020)),1,0)*E1020</f>
        <v>0</v>
      </c>
      <c r="H1020" s="9" t="n">
        <f aca="false">IF(AND(G1020=1,D1020&gt;=Scenario!$B$24),1,0)</f>
        <v>0</v>
      </c>
    </row>
    <row r="1021" customFormat="false" ht="15" hidden="false" customHeight="false" outlineLevel="0" collapsed="false">
      <c r="A1021" s="6" t="s">
        <v>9951</v>
      </c>
      <c r="B1021" s="6" t="s">
        <v>3963</v>
      </c>
      <c r="C1021" s="6" t="n">
        <v>1</v>
      </c>
      <c r="D1021" s="6" t="n">
        <v>4</v>
      </c>
      <c r="E1021" s="9" t="n">
        <f aca="false">INDEX(Tickets!$O$2:$O$3818,MATCH(B1021,Tickets!$A$2:$A$3818,0))</f>
        <v>1</v>
      </c>
      <c r="F1021" s="9" t="n">
        <f aca="false">C1021*E1021</f>
        <v>1</v>
      </c>
      <c r="G1021" s="9" t="n">
        <f aca="false">IF(AND(C1021=1,ISNUMBER(D1021)),1,0)*E1021</f>
        <v>1</v>
      </c>
      <c r="H1021" s="9" t="n">
        <f aca="false">IF(AND(G1021=1,D1021&gt;=Scenario!$B$24),1,0)</f>
        <v>1</v>
      </c>
    </row>
    <row r="1022" customFormat="false" ht="15" hidden="false" customHeight="false" outlineLevel="0" collapsed="false">
      <c r="A1022" s="6" t="s">
        <v>9952</v>
      </c>
      <c r="B1022" s="6" t="s">
        <v>3965</v>
      </c>
      <c r="C1022" s="6" t="n">
        <v>1</v>
      </c>
      <c r="E1022" s="9" t="n">
        <f aca="false">INDEX(Tickets!$O$2:$O$3818,MATCH(B1022,Tickets!$A$2:$A$3818,0))</f>
        <v>1</v>
      </c>
      <c r="F1022" s="9" t="n">
        <f aca="false">C1022*E1022</f>
        <v>1</v>
      </c>
      <c r="G1022" s="9" t="n">
        <f aca="false">IF(AND(C1022=1,ISNUMBER(D1022)),1,0)*E1022</f>
        <v>0</v>
      </c>
      <c r="H1022" s="9" t="n">
        <f aca="false">IF(AND(G1022=1,D1022&gt;=Scenario!$B$24),1,0)</f>
        <v>0</v>
      </c>
    </row>
    <row r="1023" customFormat="false" ht="15" hidden="false" customHeight="false" outlineLevel="0" collapsed="false">
      <c r="A1023" s="6" t="s">
        <v>9953</v>
      </c>
      <c r="B1023" s="6" t="s">
        <v>3967</v>
      </c>
      <c r="C1023" s="6" t="n">
        <v>1</v>
      </c>
      <c r="E1023" s="9" t="n">
        <f aca="false">INDEX(Tickets!$O$2:$O$3818,MATCH(B1023,Tickets!$A$2:$A$3818,0))</f>
        <v>1</v>
      </c>
      <c r="F1023" s="9" t="n">
        <f aca="false">C1023*E1023</f>
        <v>1</v>
      </c>
      <c r="G1023" s="9" t="n">
        <f aca="false">IF(AND(C1023=1,ISNUMBER(D1023)),1,0)*E1023</f>
        <v>0</v>
      </c>
      <c r="H1023" s="9" t="n">
        <f aca="false">IF(AND(G1023=1,D1023&gt;=Scenario!$B$24),1,0)</f>
        <v>0</v>
      </c>
    </row>
    <row r="1024" customFormat="false" ht="15" hidden="false" customHeight="false" outlineLevel="0" collapsed="false">
      <c r="A1024" s="6" t="s">
        <v>9954</v>
      </c>
      <c r="B1024" s="6" t="s">
        <v>3971</v>
      </c>
      <c r="C1024" s="6" t="n">
        <v>1</v>
      </c>
      <c r="E1024" s="9" t="n">
        <f aca="false">INDEX(Tickets!$O$2:$O$3818,MATCH(B1024,Tickets!$A$2:$A$3818,0))</f>
        <v>1</v>
      </c>
      <c r="F1024" s="9" t="n">
        <f aca="false">C1024*E1024</f>
        <v>1</v>
      </c>
      <c r="G1024" s="9" t="n">
        <f aca="false">IF(AND(C1024=1,ISNUMBER(D1024)),1,0)*E1024</f>
        <v>0</v>
      </c>
      <c r="H1024" s="9" t="n">
        <f aca="false">IF(AND(G1024=1,D1024&gt;=Scenario!$B$24),1,0)</f>
        <v>0</v>
      </c>
    </row>
    <row r="1025" customFormat="false" ht="15" hidden="false" customHeight="false" outlineLevel="0" collapsed="false">
      <c r="A1025" s="6" t="s">
        <v>9955</v>
      </c>
      <c r="B1025" s="6" t="s">
        <v>3973</v>
      </c>
      <c r="C1025" s="6" t="n">
        <v>1</v>
      </c>
      <c r="E1025" s="9" t="n">
        <f aca="false">INDEX(Tickets!$O$2:$O$3818,MATCH(B1025,Tickets!$A$2:$A$3818,0))</f>
        <v>1</v>
      </c>
      <c r="F1025" s="9" t="n">
        <f aca="false">C1025*E1025</f>
        <v>1</v>
      </c>
      <c r="G1025" s="9" t="n">
        <f aca="false">IF(AND(C1025=1,ISNUMBER(D1025)),1,0)*E1025</f>
        <v>0</v>
      </c>
      <c r="H1025" s="9" t="n">
        <f aca="false">IF(AND(G1025=1,D1025&gt;=Scenario!$B$24),1,0)</f>
        <v>0</v>
      </c>
    </row>
    <row r="1026" customFormat="false" ht="15" hidden="false" customHeight="false" outlineLevel="0" collapsed="false">
      <c r="A1026" s="6" t="s">
        <v>9956</v>
      </c>
      <c r="B1026" s="6" t="s">
        <v>3975</v>
      </c>
      <c r="C1026" s="6" t="n">
        <v>1</v>
      </c>
      <c r="D1026" s="6" t="n">
        <v>5</v>
      </c>
      <c r="E1026" s="9" t="n">
        <f aca="false">INDEX(Tickets!$O$2:$O$3818,MATCH(B1026,Tickets!$A$2:$A$3818,0))</f>
        <v>1</v>
      </c>
      <c r="F1026" s="9" t="n">
        <f aca="false">C1026*E1026</f>
        <v>1</v>
      </c>
      <c r="G1026" s="9" t="n">
        <f aca="false">IF(AND(C1026=1,ISNUMBER(D1026)),1,0)*E1026</f>
        <v>1</v>
      </c>
      <c r="H1026" s="9" t="n">
        <f aca="false">IF(AND(G1026=1,D1026&gt;=Scenario!$B$24),1,0)</f>
        <v>1</v>
      </c>
    </row>
    <row r="1027" customFormat="false" ht="15" hidden="false" customHeight="false" outlineLevel="0" collapsed="false">
      <c r="A1027" s="6" t="s">
        <v>9957</v>
      </c>
      <c r="B1027" s="6" t="s">
        <v>3977</v>
      </c>
      <c r="C1027" s="6" t="n">
        <v>1</v>
      </c>
      <c r="E1027" s="9" t="n">
        <f aca="false">INDEX(Tickets!$O$2:$O$3818,MATCH(B1027,Tickets!$A$2:$A$3818,0))</f>
        <v>1</v>
      </c>
      <c r="F1027" s="9" t="n">
        <f aca="false">C1027*E1027</f>
        <v>1</v>
      </c>
      <c r="G1027" s="9" t="n">
        <f aca="false">IF(AND(C1027=1,ISNUMBER(D1027)),1,0)*E1027</f>
        <v>0</v>
      </c>
      <c r="H1027" s="9" t="n">
        <f aca="false">IF(AND(G1027=1,D1027&gt;=Scenario!$B$24),1,0)</f>
        <v>0</v>
      </c>
    </row>
    <row r="1028" customFormat="false" ht="15" hidden="false" customHeight="false" outlineLevel="0" collapsed="false">
      <c r="A1028" s="6" t="s">
        <v>9958</v>
      </c>
      <c r="B1028" s="6" t="s">
        <v>3983</v>
      </c>
      <c r="C1028" s="6" t="n">
        <v>1</v>
      </c>
      <c r="E1028" s="9" t="n">
        <f aca="false">INDEX(Tickets!$O$2:$O$3818,MATCH(B1028,Tickets!$A$2:$A$3818,0))</f>
        <v>1</v>
      </c>
      <c r="F1028" s="9" t="n">
        <f aca="false">C1028*E1028</f>
        <v>1</v>
      </c>
      <c r="G1028" s="9" t="n">
        <f aca="false">IF(AND(C1028=1,ISNUMBER(D1028)),1,0)*E1028</f>
        <v>0</v>
      </c>
      <c r="H1028" s="9" t="n">
        <f aca="false">IF(AND(G1028=1,D1028&gt;=Scenario!$B$24),1,0)</f>
        <v>0</v>
      </c>
    </row>
    <row r="1029" customFormat="false" ht="15" hidden="false" customHeight="false" outlineLevel="0" collapsed="false">
      <c r="A1029" s="6" t="s">
        <v>9959</v>
      </c>
      <c r="B1029" s="6" t="s">
        <v>3987</v>
      </c>
      <c r="C1029" s="6" t="n">
        <v>1</v>
      </c>
      <c r="E1029" s="9" t="n">
        <f aca="false">INDEX(Tickets!$O$2:$O$3818,MATCH(B1029,Tickets!$A$2:$A$3818,0))</f>
        <v>1</v>
      </c>
      <c r="F1029" s="9" t="n">
        <f aca="false">C1029*E1029</f>
        <v>1</v>
      </c>
      <c r="G1029" s="9" t="n">
        <f aca="false">IF(AND(C1029=1,ISNUMBER(D1029)),1,0)*E1029</f>
        <v>0</v>
      </c>
      <c r="H1029" s="9" t="n">
        <f aca="false">IF(AND(G1029=1,D1029&gt;=Scenario!$B$24),1,0)</f>
        <v>0</v>
      </c>
    </row>
    <row r="1030" customFormat="false" ht="15" hidden="false" customHeight="false" outlineLevel="0" collapsed="false">
      <c r="A1030" s="6" t="s">
        <v>9960</v>
      </c>
      <c r="B1030" s="6" t="s">
        <v>3991</v>
      </c>
      <c r="C1030" s="6" t="n">
        <v>1</v>
      </c>
      <c r="D1030" s="6" t="n">
        <v>4</v>
      </c>
      <c r="E1030" s="9" t="n">
        <f aca="false">INDEX(Tickets!$O$2:$O$3818,MATCH(B1030,Tickets!$A$2:$A$3818,0))</f>
        <v>1</v>
      </c>
      <c r="F1030" s="9" t="n">
        <f aca="false">C1030*E1030</f>
        <v>1</v>
      </c>
      <c r="G1030" s="9" t="n">
        <f aca="false">IF(AND(C1030=1,ISNUMBER(D1030)),1,0)*E1030</f>
        <v>1</v>
      </c>
      <c r="H1030" s="9" t="n">
        <f aca="false">IF(AND(G1030=1,D1030&gt;=Scenario!$B$24),1,0)</f>
        <v>1</v>
      </c>
    </row>
    <row r="1031" customFormat="false" ht="15" hidden="false" customHeight="false" outlineLevel="0" collapsed="false">
      <c r="A1031" s="6" t="s">
        <v>9961</v>
      </c>
      <c r="B1031" s="6" t="s">
        <v>3993</v>
      </c>
      <c r="C1031" s="6" t="n">
        <v>1</v>
      </c>
      <c r="E1031" s="9" t="n">
        <f aca="false">INDEX(Tickets!$O$2:$O$3818,MATCH(B1031,Tickets!$A$2:$A$3818,0))</f>
        <v>1</v>
      </c>
      <c r="F1031" s="9" t="n">
        <f aca="false">C1031*E1031</f>
        <v>1</v>
      </c>
      <c r="G1031" s="9" t="n">
        <f aca="false">IF(AND(C1031=1,ISNUMBER(D1031)),1,0)*E1031</f>
        <v>0</v>
      </c>
      <c r="H1031" s="9" t="n">
        <f aca="false">IF(AND(G1031=1,D1031&gt;=Scenario!$B$24),1,0)</f>
        <v>0</v>
      </c>
    </row>
    <row r="1032" customFormat="false" ht="15" hidden="false" customHeight="false" outlineLevel="0" collapsed="false">
      <c r="A1032" s="6" t="s">
        <v>9962</v>
      </c>
      <c r="B1032" s="6" t="s">
        <v>3995</v>
      </c>
      <c r="C1032" s="6" t="n">
        <v>1</v>
      </c>
      <c r="E1032" s="9" t="n">
        <f aca="false">INDEX(Tickets!$O$2:$O$3818,MATCH(B1032,Tickets!$A$2:$A$3818,0))</f>
        <v>1</v>
      </c>
      <c r="F1032" s="9" t="n">
        <f aca="false">C1032*E1032</f>
        <v>1</v>
      </c>
      <c r="G1032" s="9" t="n">
        <f aca="false">IF(AND(C1032=1,ISNUMBER(D1032)),1,0)*E1032</f>
        <v>0</v>
      </c>
      <c r="H1032" s="9" t="n">
        <f aca="false">IF(AND(G1032=1,D1032&gt;=Scenario!$B$24),1,0)</f>
        <v>0</v>
      </c>
    </row>
    <row r="1033" customFormat="false" ht="15" hidden="false" customHeight="false" outlineLevel="0" collapsed="false">
      <c r="A1033" s="6" t="s">
        <v>9963</v>
      </c>
      <c r="B1033" s="6" t="s">
        <v>3999</v>
      </c>
      <c r="C1033" s="6" t="n">
        <v>1</v>
      </c>
      <c r="E1033" s="9" t="n">
        <f aca="false">INDEX(Tickets!$O$2:$O$3818,MATCH(B1033,Tickets!$A$2:$A$3818,0))</f>
        <v>1</v>
      </c>
      <c r="F1033" s="9" t="n">
        <f aca="false">C1033*E1033</f>
        <v>1</v>
      </c>
      <c r="G1033" s="9" t="n">
        <f aca="false">IF(AND(C1033=1,ISNUMBER(D1033)),1,0)*E1033</f>
        <v>0</v>
      </c>
      <c r="H1033" s="9" t="n">
        <f aca="false">IF(AND(G1033=1,D1033&gt;=Scenario!$B$24),1,0)</f>
        <v>0</v>
      </c>
    </row>
    <row r="1034" customFormat="false" ht="15" hidden="false" customHeight="false" outlineLevel="0" collapsed="false">
      <c r="A1034" s="6" t="s">
        <v>9964</v>
      </c>
      <c r="B1034" s="6" t="s">
        <v>4003</v>
      </c>
      <c r="C1034" s="6" t="n">
        <v>1</v>
      </c>
      <c r="E1034" s="9" t="n">
        <f aca="false">INDEX(Tickets!$O$2:$O$3818,MATCH(B1034,Tickets!$A$2:$A$3818,0))</f>
        <v>1</v>
      </c>
      <c r="F1034" s="9" t="n">
        <f aca="false">C1034*E1034</f>
        <v>1</v>
      </c>
      <c r="G1034" s="9" t="n">
        <f aca="false">IF(AND(C1034=1,ISNUMBER(D1034)),1,0)*E1034</f>
        <v>0</v>
      </c>
      <c r="H1034" s="9" t="n">
        <f aca="false">IF(AND(G1034=1,D1034&gt;=Scenario!$B$24),1,0)</f>
        <v>0</v>
      </c>
    </row>
    <row r="1035" customFormat="false" ht="15" hidden="false" customHeight="false" outlineLevel="0" collapsed="false">
      <c r="A1035" s="6" t="s">
        <v>9965</v>
      </c>
      <c r="B1035" s="6" t="s">
        <v>4005</v>
      </c>
      <c r="C1035" s="6" t="n">
        <v>1</v>
      </c>
      <c r="D1035" s="6" t="n">
        <v>5</v>
      </c>
      <c r="E1035" s="9" t="n">
        <f aca="false">INDEX(Tickets!$O$2:$O$3818,MATCH(B1035,Tickets!$A$2:$A$3818,0))</f>
        <v>1</v>
      </c>
      <c r="F1035" s="9" t="n">
        <f aca="false">C1035*E1035</f>
        <v>1</v>
      </c>
      <c r="G1035" s="9" t="n">
        <f aca="false">IF(AND(C1035=1,ISNUMBER(D1035)),1,0)*E1035</f>
        <v>1</v>
      </c>
      <c r="H1035" s="9" t="n">
        <f aca="false">IF(AND(G1035=1,D1035&gt;=Scenario!$B$24),1,0)</f>
        <v>1</v>
      </c>
    </row>
    <row r="1036" customFormat="false" ht="15" hidden="false" customHeight="false" outlineLevel="0" collapsed="false">
      <c r="A1036" s="6" t="s">
        <v>9966</v>
      </c>
      <c r="B1036" s="6" t="s">
        <v>4009</v>
      </c>
      <c r="C1036" s="6" t="n">
        <v>1</v>
      </c>
      <c r="D1036" s="6" t="n">
        <v>3</v>
      </c>
      <c r="E1036" s="9" t="n">
        <f aca="false">INDEX(Tickets!$O$2:$O$3818,MATCH(B1036,Tickets!$A$2:$A$3818,0))</f>
        <v>1</v>
      </c>
      <c r="F1036" s="9" t="n">
        <f aca="false">C1036*E1036</f>
        <v>1</v>
      </c>
      <c r="G1036" s="9" t="n">
        <f aca="false">IF(AND(C1036=1,ISNUMBER(D1036)),1,0)*E1036</f>
        <v>1</v>
      </c>
      <c r="H1036" s="9" t="n">
        <f aca="false">IF(AND(G1036=1,D1036&gt;=Scenario!$B$24),1,0)</f>
        <v>0</v>
      </c>
    </row>
    <row r="1037" customFormat="false" ht="15" hidden="false" customHeight="false" outlineLevel="0" collapsed="false">
      <c r="A1037" s="6" t="s">
        <v>9967</v>
      </c>
      <c r="B1037" s="6" t="s">
        <v>4013</v>
      </c>
      <c r="C1037" s="6" t="n">
        <v>1</v>
      </c>
      <c r="D1037" s="6" t="n">
        <v>4</v>
      </c>
      <c r="E1037" s="9" t="n">
        <f aca="false">INDEX(Tickets!$O$2:$O$3818,MATCH(B1037,Tickets!$A$2:$A$3818,0))</f>
        <v>1</v>
      </c>
      <c r="F1037" s="9" t="n">
        <f aca="false">C1037*E1037</f>
        <v>1</v>
      </c>
      <c r="G1037" s="9" t="n">
        <f aca="false">IF(AND(C1037=1,ISNUMBER(D1037)),1,0)*E1037</f>
        <v>1</v>
      </c>
      <c r="H1037" s="9" t="n">
        <f aca="false">IF(AND(G1037=1,D1037&gt;=Scenario!$B$24),1,0)</f>
        <v>1</v>
      </c>
    </row>
    <row r="1038" customFormat="false" ht="15" hidden="false" customHeight="false" outlineLevel="0" collapsed="false">
      <c r="A1038" s="6" t="s">
        <v>9968</v>
      </c>
      <c r="B1038" s="6" t="s">
        <v>4015</v>
      </c>
      <c r="C1038" s="6" t="n">
        <v>1</v>
      </c>
      <c r="E1038" s="9" t="n">
        <f aca="false">INDEX(Tickets!$O$2:$O$3818,MATCH(B1038,Tickets!$A$2:$A$3818,0))</f>
        <v>1</v>
      </c>
      <c r="F1038" s="9" t="n">
        <f aca="false">C1038*E1038</f>
        <v>1</v>
      </c>
      <c r="G1038" s="9" t="n">
        <f aca="false">IF(AND(C1038=1,ISNUMBER(D1038)),1,0)*E1038</f>
        <v>0</v>
      </c>
      <c r="H1038" s="9" t="n">
        <f aca="false">IF(AND(G1038=1,D1038&gt;=Scenario!$B$24),1,0)</f>
        <v>0</v>
      </c>
    </row>
    <row r="1039" customFormat="false" ht="15" hidden="false" customHeight="false" outlineLevel="0" collapsed="false">
      <c r="A1039" s="6" t="s">
        <v>9969</v>
      </c>
      <c r="B1039" s="6" t="s">
        <v>4019</v>
      </c>
      <c r="C1039" s="6" t="n">
        <v>1</v>
      </c>
      <c r="E1039" s="9" t="n">
        <f aca="false">INDEX(Tickets!$O$2:$O$3818,MATCH(B1039,Tickets!$A$2:$A$3818,0))</f>
        <v>1</v>
      </c>
      <c r="F1039" s="9" t="n">
        <f aca="false">C1039*E1039</f>
        <v>1</v>
      </c>
      <c r="G1039" s="9" t="n">
        <f aca="false">IF(AND(C1039=1,ISNUMBER(D1039)),1,0)*E1039</f>
        <v>0</v>
      </c>
      <c r="H1039" s="9" t="n">
        <f aca="false">IF(AND(G1039=1,D1039&gt;=Scenario!$B$24),1,0)</f>
        <v>0</v>
      </c>
    </row>
    <row r="1040" customFormat="false" ht="15" hidden="false" customHeight="false" outlineLevel="0" collapsed="false">
      <c r="A1040" s="6" t="s">
        <v>9970</v>
      </c>
      <c r="B1040" s="6" t="s">
        <v>4021</v>
      </c>
      <c r="C1040" s="6" t="n">
        <v>1</v>
      </c>
      <c r="D1040" s="6" t="n">
        <v>5</v>
      </c>
      <c r="E1040" s="9" t="n">
        <f aca="false">INDEX(Tickets!$O$2:$O$3818,MATCH(B1040,Tickets!$A$2:$A$3818,0))</f>
        <v>1</v>
      </c>
      <c r="F1040" s="9" t="n">
        <f aca="false">C1040*E1040</f>
        <v>1</v>
      </c>
      <c r="G1040" s="9" t="n">
        <f aca="false">IF(AND(C1040=1,ISNUMBER(D1040)),1,0)*E1040</f>
        <v>1</v>
      </c>
      <c r="H1040" s="9" t="n">
        <f aca="false">IF(AND(G1040=1,D1040&gt;=Scenario!$B$24),1,0)</f>
        <v>1</v>
      </c>
    </row>
    <row r="1041" customFormat="false" ht="15" hidden="false" customHeight="false" outlineLevel="0" collapsed="false">
      <c r="A1041" s="6" t="s">
        <v>9971</v>
      </c>
      <c r="B1041" s="6" t="s">
        <v>4031</v>
      </c>
      <c r="C1041" s="6" t="n">
        <v>1</v>
      </c>
      <c r="E1041" s="9" t="n">
        <f aca="false">INDEX(Tickets!$O$2:$O$3818,MATCH(B1041,Tickets!$A$2:$A$3818,0))</f>
        <v>1</v>
      </c>
      <c r="F1041" s="9" t="n">
        <f aca="false">C1041*E1041</f>
        <v>1</v>
      </c>
      <c r="G1041" s="9" t="n">
        <f aca="false">IF(AND(C1041=1,ISNUMBER(D1041)),1,0)*E1041</f>
        <v>0</v>
      </c>
      <c r="H1041" s="9" t="n">
        <f aca="false">IF(AND(G1041=1,D1041&gt;=Scenario!$B$24),1,0)</f>
        <v>0</v>
      </c>
    </row>
    <row r="1042" customFormat="false" ht="15" hidden="false" customHeight="false" outlineLevel="0" collapsed="false">
      <c r="A1042" s="6" t="s">
        <v>9972</v>
      </c>
      <c r="B1042" s="6" t="s">
        <v>4033</v>
      </c>
      <c r="C1042" s="6" t="n">
        <v>1</v>
      </c>
      <c r="D1042" s="6" t="n">
        <v>4</v>
      </c>
      <c r="E1042" s="9" t="n">
        <f aca="false">INDEX(Tickets!$O$2:$O$3818,MATCH(B1042,Tickets!$A$2:$A$3818,0))</f>
        <v>1</v>
      </c>
      <c r="F1042" s="9" t="n">
        <f aca="false">C1042*E1042</f>
        <v>1</v>
      </c>
      <c r="G1042" s="9" t="n">
        <f aca="false">IF(AND(C1042=1,ISNUMBER(D1042)),1,0)*E1042</f>
        <v>1</v>
      </c>
      <c r="H1042" s="9" t="n">
        <f aca="false">IF(AND(G1042=1,D1042&gt;=Scenario!$B$24),1,0)</f>
        <v>1</v>
      </c>
    </row>
    <row r="1043" customFormat="false" ht="15" hidden="false" customHeight="false" outlineLevel="0" collapsed="false">
      <c r="A1043" s="6" t="s">
        <v>9973</v>
      </c>
      <c r="B1043" s="6" t="s">
        <v>4035</v>
      </c>
      <c r="C1043" s="6" t="n">
        <v>1</v>
      </c>
      <c r="E1043" s="9" t="n">
        <f aca="false">INDEX(Tickets!$O$2:$O$3818,MATCH(B1043,Tickets!$A$2:$A$3818,0))</f>
        <v>1</v>
      </c>
      <c r="F1043" s="9" t="n">
        <f aca="false">C1043*E1043</f>
        <v>1</v>
      </c>
      <c r="G1043" s="9" t="n">
        <f aca="false">IF(AND(C1043=1,ISNUMBER(D1043)),1,0)*E1043</f>
        <v>0</v>
      </c>
      <c r="H1043" s="9" t="n">
        <f aca="false">IF(AND(G1043=1,D1043&gt;=Scenario!$B$24),1,0)</f>
        <v>0</v>
      </c>
    </row>
    <row r="1044" customFormat="false" ht="15" hidden="false" customHeight="false" outlineLevel="0" collapsed="false">
      <c r="A1044" s="6" t="s">
        <v>9974</v>
      </c>
      <c r="B1044" s="6" t="s">
        <v>4037</v>
      </c>
      <c r="C1044" s="6" t="n">
        <v>1</v>
      </c>
      <c r="D1044" s="6" t="n">
        <v>4</v>
      </c>
      <c r="E1044" s="9" t="n">
        <f aca="false">INDEX(Tickets!$O$2:$O$3818,MATCH(B1044,Tickets!$A$2:$A$3818,0))</f>
        <v>1</v>
      </c>
      <c r="F1044" s="9" t="n">
        <f aca="false">C1044*E1044</f>
        <v>1</v>
      </c>
      <c r="G1044" s="9" t="n">
        <f aca="false">IF(AND(C1044=1,ISNUMBER(D1044)),1,0)*E1044</f>
        <v>1</v>
      </c>
      <c r="H1044" s="9" t="n">
        <f aca="false">IF(AND(G1044=1,D1044&gt;=Scenario!$B$24),1,0)</f>
        <v>1</v>
      </c>
    </row>
    <row r="1045" customFormat="false" ht="15" hidden="false" customHeight="false" outlineLevel="0" collapsed="false">
      <c r="A1045" s="6" t="s">
        <v>9975</v>
      </c>
      <c r="B1045" s="6" t="s">
        <v>4039</v>
      </c>
      <c r="C1045" s="6" t="n">
        <v>1</v>
      </c>
      <c r="D1045" s="6" t="n">
        <v>5</v>
      </c>
      <c r="E1045" s="9" t="n">
        <f aca="false">INDEX(Tickets!$O$2:$O$3818,MATCH(B1045,Tickets!$A$2:$A$3818,0))</f>
        <v>1</v>
      </c>
      <c r="F1045" s="9" t="n">
        <f aca="false">C1045*E1045</f>
        <v>1</v>
      </c>
      <c r="G1045" s="9" t="n">
        <f aca="false">IF(AND(C1045=1,ISNUMBER(D1045)),1,0)*E1045</f>
        <v>1</v>
      </c>
      <c r="H1045" s="9" t="n">
        <f aca="false">IF(AND(G1045=1,D1045&gt;=Scenario!$B$24),1,0)</f>
        <v>1</v>
      </c>
    </row>
    <row r="1046" customFormat="false" ht="15" hidden="false" customHeight="false" outlineLevel="0" collapsed="false">
      <c r="A1046" s="6" t="s">
        <v>9976</v>
      </c>
      <c r="B1046" s="6" t="s">
        <v>4043</v>
      </c>
      <c r="C1046" s="6" t="n">
        <v>1</v>
      </c>
      <c r="D1046" s="6" t="n">
        <v>5</v>
      </c>
      <c r="E1046" s="9" t="n">
        <f aca="false">INDEX(Tickets!$O$2:$O$3818,MATCH(B1046,Tickets!$A$2:$A$3818,0))</f>
        <v>1</v>
      </c>
      <c r="F1046" s="9" t="n">
        <f aca="false">C1046*E1046</f>
        <v>1</v>
      </c>
      <c r="G1046" s="9" t="n">
        <f aca="false">IF(AND(C1046=1,ISNUMBER(D1046)),1,0)*E1046</f>
        <v>1</v>
      </c>
      <c r="H1046" s="9" t="n">
        <f aca="false">IF(AND(G1046=1,D1046&gt;=Scenario!$B$24),1,0)</f>
        <v>1</v>
      </c>
    </row>
    <row r="1047" customFormat="false" ht="15" hidden="false" customHeight="false" outlineLevel="0" collapsed="false">
      <c r="A1047" s="6" t="s">
        <v>9977</v>
      </c>
      <c r="B1047" s="6" t="s">
        <v>4045</v>
      </c>
      <c r="C1047" s="6" t="n">
        <v>1</v>
      </c>
      <c r="E1047" s="9" t="n">
        <f aca="false">INDEX(Tickets!$O$2:$O$3818,MATCH(B1047,Tickets!$A$2:$A$3818,0))</f>
        <v>1</v>
      </c>
      <c r="F1047" s="9" t="n">
        <f aca="false">C1047*E1047</f>
        <v>1</v>
      </c>
      <c r="G1047" s="9" t="n">
        <f aca="false">IF(AND(C1047=1,ISNUMBER(D1047)),1,0)*E1047</f>
        <v>0</v>
      </c>
      <c r="H1047" s="9" t="n">
        <f aca="false">IF(AND(G1047=1,D1047&gt;=Scenario!$B$24),1,0)</f>
        <v>0</v>
      </c>
    </row>
    <row r="1048" customFormat="false" ht="15" hidden="false" customHeight="false" outlineLevel="0" collapsed="false">
      <c r="A1048" s="6" t="s">
        <v>9978</v>
      </c>
      <c r="B1048" s="6" t="s">
        <v>4047</v>
      </c>
      <c r="C1048" s="6" t="n">
        <v>1</v>
      </c>
      <c r="D1048" s="6" t="n">
        <v>5</v>
      </c>
      <c r="E1048" s="9" t="n">
        <f aca="false">INDEX(Tickets!$O$2:$O$3818,MATCH(B1048,Tickets!$A$2:$A$3818,0))</f>
        <v>1</v>
      </c>
      <c r="F1048" s="9" t="n">
        <f aca="false">C1048*E1048</f>
        <v>1</v>
      </c>
      <c r="G1048" s="9" t="n">
        <f aca="false">IF(AND(C1048=1,ISNUMBER(D1048)),1,0)*E1048</f>
        <v>1</v>
      </c>
      <c r="H1048" s="9" t="n">
        <f aca="false">IF(AND(G1048=1,D1048&gt;=Scenario!$B$24),1,0)</f>
        <v>1</v>
      </c>
    </row>
    <row r="1049" customFormat="false" ht="15" hidden="false" customHeight="false" outlineLevel="0" collapsed="false">
      <c r="A1049" s="6" t="s">
        <v>9979</v>
      </c>
      <c r="B1049" s="6" t="s">
        <v>4049</v>
      </c>
      <c r="C1049" s="6" t="n">
        <v>1</v>
      </c>
      <c r="D1049" s="6" t="n">
        <v>4</v>
      </c>
      <c r="E1049" s="9" t="n">
        <f aca="false">INDEX(Tickets!$O$2:$O$3818,MATCH(B1049,Tickets!$A$2:$A$3818,0))</f>
        <v>1</v>
      </c>
      <c r="F1049" s="9" t="n">
        <f aca="false">C1049*E1049</f>
        <v>1</v>
      </c>
      <c r="G1049" s="9" t="n">
        <f aca="false">IF(AND(C1049=1,ISNUMBER(D1049)),1,0)*E1049</f>
        <v>1</v>
      </c>
      <c r="H1049" s="9" t="n">
        <f aca="false">IF(AND(G1049=1,D1049&gt;=Scenario!$B$24),1,0)</f>
        <v>1</v>
      </c>
    </row>
    <row r="1050" customFormat="false" ht="15" hidden="false" customHeight="false" outlineLevel="0" collapsed="false">
      <c r="A1050" s="6" t="s">
        <v>9980</v>
      </c>
      <c r="B1050" s="6" t="s">
        <v>4051</v>
      </c>
      <c r="C1050" s="6" t="n">
        <v>1</v>
      </c>
      <c r="D1050" s="6" t="n">
        <v>5</v>
      </c>
      <c r="E1050" s="9" t="n">
        <f aca="false">INDEX(Tickets!$O$2:$O$3818,MATCH(B1050,Tickets!$A$2:$A$3818,0))</f>
        <v>1</v>
      </c>
      <c r="F1050" s="9" t="n">
        <f aca="false">C1050*E1050</f>
        <v>1</v>
      </c>
      <c r="G1050" s="9" t="n">
        <f aca="false">IF(AND(C1050=1,ISNUMBER(D1050)),1,0)*E1050</f>
        <v>1</v>
      </c>
      <c r="H1050" s="9" t="n">
        <f aca="false">IF(AND(G1050=1,D1050&gt;=Scenario!$B$24),1,0)</f>
        <v>1</v>
      </c>
    </row>
    <row r="1051" customFormat="false" ht="15" hidden="false" customHeight="false" outlineLevel="0" collapsed="false">
      <c r="A1051" s="6" t="s">
        <v>9981</v>
      </c>
      <c r="B1051" s="6" t="s">
        <v>4053</v>
      </c>
      <c r="C1051" s="6" t="n">
        <v>1</v>
      </c>
      <c r="E1051" s="9" t="n">
        <f aca="false">INDEX(Tickets!$O$2:$O$3818,MATCH(B1051,Tickets!$A$2:$A$3818,0))</f>
        <v>1</v>
      </c>
      <c r="F1051" s="9" t="n">
        <f aca="false">C1051*E1051</f>
        <v>1</v>
      </c>
      <c r="G1051" s="9" t="n">
        <f aca="false">IF(AND(C1051=1,ISNUMBER(D1051)),1,0)*E1051</f>
        <v>0</v>
      </c>
      <c r="H1051" s="9" t="n">
        <f aca="false">IF(AND(G1051=1,D1051&gt;=Scenario!$B$24),1,0)</f>
        <v>0</v>
      </c>
    </row>
    <row r="1052" customFormat="false" ht="15" hidden="false" customHeight="false" outlineLevel="0" collapsed="false">
      <c r="A1052" s="6" t="s">
        <v>9982</v>
      </c>
      <c r="B1052" s="6" t="s">
        <v>4061</v>
      </c>
      <c r="C1052" s="6" t="n">
        <v>1</v>
      </c>
      <c r="E1052" s="9" t="n">
        <f aca="false">INDEX(Tickets!$O$2:$O$3818,MATCH(B1052,Tickets!$A$2:$A$3818,0))</f>
        <v>1</v>
      </c>
      <c r="F1052" s="9" t="n">
        <f aca="false">C1052*E1052</f>
        <v>1</v>
      </c>
      <c r="G1052" s="9" t="n">
        <f aca="false">IF(AND(C1052=1,ISNUMBER(D1052)),1,0)*E1052</f>
        <v>0</v>
      </c>
      <c r="H1052" s="9" t="n">
        <f aca="false">IF(AND(G1052=1,D1052&gt;=Scenario!$B$24),1,0)</f>
        <v>0</v>
      </c>
    </row>
    <row r="1053" customFormat="false" ht="15" hidden="false" customHeight="false" outlineLevel="0" collapsed="false">
      <c r="A1053" s="6" t="s">
        <v>9983</v>
      </c>
      <c r="B1053" s="6" t="s">
        <v>4065</v>
      </c>
      <c r="C1053" s="6" t="n">
        <v>1</v>
      </c>
      <c r="E1053" s="9" t="n">
        <f aca="false">INDEX(Tickets!$O$2:$O$3818,MATCH(B1053,Tickets!$A$2:$A$3818,0))</f>
        <v>1</v>
      </c>
      <c r="F1053" s="9" t="n">
        <f aca="false">C1053*E1053</f>
        <v>1</v>
      </c>
      <c r="G1053" s="9" t="n">
        <f aca="false">IF(AND(C1053=1,ISNUMBER(D1053)),1,0)*E1053</f>
        <v>0</v>
      </c>
      <c r="H1053" s="9" t="n">
        <f aca="false">IF(AND(G1053=1,D1053&gt;=Scenario!$B$24),1,0)</f>
        <v>0</v>
      </c>
    </row>
    <row r="1054" customFormat="false" ht="15" hidden="false" customHeight="false" outlineLevel="0" collapsed="false">
      <c r="A1054" s="6" t="s">
        <v>9984</v>
      </c>
      <c r="B1054" s="6" t="s">
        <v>4067</v>
      </c>
      <c r="C1054" s="6" t="n">
        <v>1</v>
      </c>
      <c r="D1054" s="6" t="n">
        <v>5</v>
      </c>
      <c r="E1054" s="9" t="n">
        <f aca="false">INDEX(Tickets!$O$2:$O$3818,MATCH(B1054,Tickets!$A$2:$A$3818,0))</f>
        <v>1</v>
      </c>
      <c r="F1054" s="9" t="n">
        <f aca="false">C1054*E1054</f>
        <v>1</v>
      </c>
      <c r="G1054" s="9" t="n">
        <f aca="false">IF(AND(C1054=1,ISNUMBER(D1054)),1,0)*E1054</f>
        <v>1</v>
      </c>
      <c r="H1054" s="9" t="n">
        <f aca="false">IF(AND(G1054=1,D1054&gt;=Scenario!$B$24),1,0)</f>
        <v>1</v>
      </c>
    </row>
    <row r="1055" customFormat="false" ht="15" hidden="false" customHeight="false" outlineLevel="0" collapsed="false">
      <c r="A1055" s="6" t="s">
        <v>9985</v>
      </c>
      <c r="B1055" s="6" t="s">
        <v>4073</v>
      </c>
      <c r="C1055" s="6" t="n">
        <v>1</v>
      </c>
      <c r="D1055" s="6" t="n">
        <v>5</v>
      </c>
      <c r="E1055" s="9" t="n">
        <f aca="false">INDEX(Tickets!$O$2:$O$3818,MATCH(B1055,Tickets!$A$2:$A$3818,0))</f>
        <v>1</v>
      </c>
      <c r="F1055" s="9" t="n">
        <f aca="false">C1055*E1055</f>
        <v>1</v>
      </c>
      <c r="G1055" s="9" t="n">
        <f aca="false">IF(AND(C1055=1,ISNUMBER(D1055)),1,0)*E1055</f>
        <v>1</v>
      </c>
      <c r="H1055" s="9" t="n">
        <f aca="false">IF(AND(G1055=1,D1055&gt;=Scenario!$B$24),1,0)</f>
        <v>1</v>
      </c>
    </row>
    <row r="1056" customFormat="false" ht="15" hidden="false" customHeight="false" outlineLevel="0" collapsed="false">
      <c r="A1056" s="6" t="s">
        <v>9986</v>
      </c>
      <c r="B1056" s="6" t="s">
        <v>4075</v>
      </c>
      <c r="C1056" s="6" t="n">
        <v>1</v>
      </c>
      <c r="E1056" s="9" t="n">
        <f aca="false">INDEX(Tickets!$O$2:$O$3818,MATCH(B1056,Tickets!$A$2:$A$3818,0))</f>
        <v>1</v>
      </c>
      <c r="F1056" s="9" t="n">
        <f aca="false">C1056*E1056</f>
        <v>1</v>
      </c>
      <c r="G1056" s="9" t="n">
        <f aca="false">IF(AND(C1056=1,ISNUMBER(D1056)),1,0)*E1056</f>
        <v>0</v>
      </c>
      <c r="H1056" s="9" t="n">
        <f aca="false">IF(AND(G1056=1,D1056&gt;=Scenario!$B$24),1,0)</f>
        <v>0</v>
      </c>
    </row>
    <row r="1057" customFormat="false" ht="15" hidden="false" customHeight="false" outlineLevel="0" collapsed="false">
      <c r="A1057" s="6" t="s">
        <v>9987</v>
      </c>
      <c r="B1057" s="6" t="s">
        <v>4079</v>
      </c>
      <c r="C1057" s="6" t="n">
        <v>1</v>
      </c>
      <c r="E1057" s="9" t="n">
        <f aca="false">INDEX(Tickets!$O$2:$O$3818,MATCH(B1057,Tickets!$A$2:$A$3818,0))</f>
        <v>1</v>
      </c>
      <c r="F1057" s="9" t="n">
        <f aca="false">C1057*E1057</f>
        <v>1</v>
      </c>
      <c r="G1057" s="9" t="n">
        <f aca="false">IF(AND(C1057=1,ISNUMBER(D1057)),1,0)*E1057</f>
        <v>0</v>
      </c>
      <c r="H1057" s="9" t="n">
        <f aca="false">IF(AND(G1057=1,D1057&gt;=Scenario!$B$24),1,0)</f>
        <v>0</v>
      </c>
    </row>
    <row r="1058" customFormat="false" ht="15" hidden="false" customHeight="false" outlineLevel="0" collapsed="false">
      <c r="A1058" s="6" t="s">
        <v>9988</v>
      </c>
      <c r="B1058" s="6" t="s">
        <v>4083</v>
      </c>
      <c r="C1058" s="6" t="n">
        <v>1</v>
      </c>
      <c r="E1058" s="9" t="n">
        <f aca="false">INDEX(Tickets!$O$2:$O$3818,MATCH(B1058,Tickets!$A$2:$A$3818,0))</f>
        <v>1</v>
      </c>
      <c r="F1058" s="9" t="n">
        <f aca="false">C1058*E1058</f>
        <v>1</v>
      </c>
      <c r="G1058" s="9" t="n">
        <f aca="false">IF(AND(C1058=1,ISNUMBER(D1058)),1,0)*E1058</f>
        <v>0</v>
      </c>
      <c r="H1058" s="9" t="n">
        <f aca="false">IF(AND(G1058=1,D1058&gt;=Scenario!$B$24),1,0)</f>
        <v>0</v>
      </c>
    </row>
    <row r="1059" customFormat="false" ht="15" hidden="false" customHeight="false" outlineLevel="0" collapsed="false">
      <c r="A1059" s="6" t="s">
        <v>9989</v>
      </c>
      <c r="B1059" s="6" t="s">
        <v>4085</v>
      </c>
      <c r="C1059" s="6" t="n">
        <v>1</v>
      </c>
      <c r="E1059" s="9" t="n">
        <f aca="false">INDEX(Tickets!$O$2:$O$3818,MATCH(B1059,Tickets!$A$2:$A$3818,0))</f>
        <v>1</v>
      </c>
      <c r="F1059" s="9" t="n">
        <f aca="false">C1059*E1059</f>
        <v>1</v>
      </c>
      <c r="G1059" s="9" t="n">
        <f aca="false">IF(AND(C1059=1,ISNUMBER(D1059)),1,0)*E1059</f>
        <v>0</v>
      </c>
      <c r="H1059" s="9" t="n">
        <f aca="false">IF(AND(G1059=1,D1059&gt;=Scenario!$B$24),1,0)</f>
        <v>0</v>
      </c>
    </row>
    <row r="1060" customFormat="false" ht="15" hidden="false" customHeight="false" outlineLevel="0" collapsed="false">
      <c r="A1060" s="6" t="s">
        <v>9990</v>
      </c>
      <c r="B1060" s="6" t="s">
        <v>4089</v>
      </c>
      <c r="C1060" s="6" t="n">
        <v>1</v>
      </c>
      <c r="D1060" s="6" t="n">
        <v>4</v>
      </c>
      <c r="E1060" s="9" t="n">
        <f aca="false">INDEX(Tickets!$O$2:$O$3818,MATCH(B1060,Tickets!$A$2:$A$3818,0))</f>
        <v>1</v>
      </c>
      <c r="F1060" s="9" t="n">
        <f aca="false">C1060*E1060</f>
        <v>1</v>
      </c>
      <c r="G1060" s="9" t="n">
        <f aca="false">IF(AND(C1060=1,ISNUMBER(D1060)),1,0)*E1060</f>
        <v>1</v>
      </c>
      <c r="H1060" s="9" t="n">
        <f aca="false">IF(AND(G1060=1,D1060&gt;=Scenario!$B$24),1,0)</f>
        <v>1</v>
      </c>
    </row>
    <row r="1061" customFormat="false" ht="15" hidden="false" customHeight="false" outlineLevel="0" collapsed="false">
      <c r="A1061" s="6" t="s">
        <v>9991</v>
      </c>
      <c r="B1061" s="6" t="s">
        <v>4091</v>
      </c>
      <c r="C1061" s="6" t="n">
        <v>1</v>
      </c>
      <c r="D1061" s="6" t="n">
        <v>4</v>
      </c>
      <c r="E1061" s="9" t="n">
        <f aca="false">INDEX(Tickets!$O$2:$O$3818,MATCH(B1061,Tickets!$A$2:$A$3818,0))</f>
        <v>1</v>
      </c>
      <c r="F1061" s="9" t="n">
        <f aca="false">C1061*E1061</f>
        <v>1</v>
      </c>
      <c r="G1061" s="9" t="n">
        <f aca="false">IF(AND(C1061=1,ISNUMBER(D1061)),1,0)*E1061</f>
        <v>1</v>
      </c>
      <c r="H1061" s="9" t="n">
        <f aca="false">IF(AND(G1061=1,D1061&gt;=Scenario!$B$24),1,0)</f>
        <v>1</v>
      </c>
    </row>
    <row r="1062" customFormat="false" ht="15" hidden="false" customHeight="false" outlineLevel="0" collapsed="false">
      <c r="A1062" s="6" t="s">
        <v>9992</v>
      </c>
      <c r="B1062" s="6" t="s">
        <v>4095</v>
      </c>
      <c r="C1062" s="6" t="n">
        <v>1</v>
      </c>
      <c r="E1062" s="9" t="n">
        <f aca="false">INDEX(Tickets!$O$2:$O$3818,MATCH(B1062,Tickets!$A$2:$A$3818,0))</f>
        <v>1</v>
      </c>
      <c r="F1062" s="9" t="n">
        <f aca="false">C1062*E1062</f>
        <v>1</v>
      </c>
      <c r="G1062" s="9" t="n">
        <f aca="false">IF(AND(C1062=1,ISNUMBER(D1062)),1,0)*E1062</f>
        <v>0</v>
      </c>
      <c r="H1062" s="9" t="n">
        <f aca="false">IF(AND(G1062=1,D1062&gt;=Scenario!$B$24),1,0)</f>
        <v>0</v>
      </c>
    </row>
    <row r="1063" customFormat="false" ht="15" hidden="false" customHeight="false" outlineLevel="0" collapsed="false">
      <c r="A1063" s="6" t="s">
        <v>9993</v>
      </c>
      <c r="B1063" s="6" t="s">
        <v>4099</v>
      </c>
      <c r="C1063" s="6" t="n">
        <v>1</v>
      </c>
      <c r="E1063" s="9" t="n">
        <f aca="false">INDEX(Tickets!$O$2:$O$3818,MATCH(B1063,Tickets!$A$2:$A$3818,0))</f>
        <v>1</v>
      </c>
      <c r="F1063" s="9" t="n">
        <f aca="false">C1063*E1063</f>
        <v>1</v>
      </c>
      <c r="G1063" s="9" t="n">
        <f aca="false">IF(AND(C1063=1,ISNUMBER(D1063)),1,0)*E1063</f>
        <v>0</v>
      </c>
      <c r="H1063" s="9" t="n">
        <f aca="false">IF(AND(G1063=1,D1063&gt;=Scenario!$B$24),1,0)</f>
        <v>0</v>
      </c>
    </row>
    <row r="1064" customFormat="false" ht="15" hidden="false" customHeight="false" outlineLevel="0" collapsed="false">
      <c r="A1064" s="6" t="s">
        <v>9994</v>
      </c>
      <c r="B1064" s="6" t="s">
        <v>4103</v>
      </c>
      <c r="C1064" s="6" t="n">
        <v>1</v>
      </c>
      <c r="E1064" s="9" t="n">
        <f aca="false">INDEX(Tickets!$O$2:$O$3818,MATCH(B1064,Tickets!$A$2:$A$3818,0))</f>
        <v>1</v>
      </c>
      <c r="F1064" s="9" t="n">
        <f aca="false">C1064*E1064</f>
        <v>1</v>
      </c>
      <c r="G1064" s="9" t="n">
        <f aca="false">IF(AND(C1064=1,ISNUMBER(D1064)),1,0)*E1064</f>
        <v>0</v>
      </c>
      <c r="H1064" s="9" t="n">
        <f aca="false">IF(AND(G1064=1,D1064&gt;=Scenario!$B$24),1,0)</f>
        <v>0</v>
      </c>
    </row>
    <row r="1065" customFormat="false" ht="15" hidden="false" customHeight="false" outlineLevel="0" collapsed="false">
      <c r="A1065" s="6" t="s">
        <v>9995</v>
      </c>
      <c r="B1065" s="6" t="s">
        <v>4111</v>
      </c>
      <c r="C1065" s="6" t="n">
        <v>1</v>
      </c>
      <c r="E1065" s="9" t="n">
        <f aca="false">INDEX(Tickets!$O$2:$O$3818,MATCH(B1065,Tickets!$A$2:$A$3818,0))</f>
        <v>1</v>
      </c>
      <c r="F1065" s="9" t="n">
        <f aca="false">C1065*E1065</f>
        <v>1</v>
      </c>
      <c r="G1065" s="9" t="n">
        <f aca="false">IF(AND(C1065=1,ISNUMBER(D1065)),1,0)*E1065</f>
        <v>0</v>
      </c>
      <c r="H1065" s="9" t="n">
        <f aca="false">IF(AND(G1065=1,D1065&gt;=Scenario!$B$24),1,0)</f>
        <v>0</v>
      </c>
    </row>
    <row r="1066" customFormat="false" ht="15" hidden="false" customHeight="false" outlineLevel="0" collapsed="false">
      <c r="A1066" s="6" t="s">
        <v>9996</v>
      </c>
      <c r="B1066" s="6" t="s">
        <v>4115</v>
      </c>
      <c r="C1066" s="6" t="n">
        <v>1</v>
      </c>
      <c r="D1066" s="6" t="n">
        <v>5</v>
      </c>
      <c r="E1066" s="9" t="n">
        <f aca="false">INDEX(Tickets!$O$2:$O$3818,MATCH(B1066,Tickets!$A$2:$A$3818,0))</f>
        <v>1</v>
      </c>
      <c r="F1066" s="9" t="n">
        <f aca="false">C1066*E1066</f>
        <v>1</v>
      </c>
      <c r="G1066" s="9" t="n">
        <f aca="false">IF(AND(C1066=1,ISNUMBER(D1066)),1,0)*E1066</f>
        <v>1</v>
      </c>
      <c r="H1066" s="9" t="n">
        <f aca="false">IF(AND(G1066=1,D1066&gt;=Scenario!$B$24),1,0)</f>
        <v>1</v>
      </c>
    </row>
    <row r="1067" customFormat="false" ht="15" hidden="false" customHeight="false" outlineLevel="0" collapsed="false">
      <c r="A1067" s="6" t="s">
        <v>9997</v>
      </c>
      <c r="B1067" s="6" t="s">
        <v>4117</v>
      </c>
      <c r="C1067" s="6" t="n">
        <v>1</v>
      </c>
      <c r="E1067" s="9" t="n">
        <f aca="false">INDEX(Tickets!$O$2:$O$3818,MATCH(B1067,Tickets!$A$2:$A$3818,0))</f>
        <v>1</v>
      </c>
      <c r="F1067" s="9" t="n">
        <f aca="false">C1067*E1067</f>
        <v>1</v>
      </c>
      <c r="G1067" s="9" t="n">
        <f aca="false">IF(AND(C1067=1,ISNUMBER(D1067)),1,0)*E1067</f>
        <v>0</v>
      </c>
      <c r="H1067" s="9" t="n">
        <f aca="false">IF(AND(G1067=1,D1067&gt;=Scenario!$B$24),1,0)</f>
        <v>0</v>
      </c>
    </row>
    <row r="1068" customFormat="false" ht="15" hidden="false" customHeight="false" outlineLevel="0" collapsed="false">
      <c r="A1068" s="6" t="s">
        <v>9998</v>
      </c>
      <c r="B1068" s="6" t="s">
        <v>4121</v>
      </c>
      <c r="C1068" s="6" t="n">
        <v>1</v>
      </c>
      <c r="E1068" s="9" t="n">
        <f aca="false">INDEX(Tickets!$O$2:$O$3818,MATCH(B1068,Tickets!$A$2:$A$3818,0))</f>
        <v>1</v>
      </c>
      <c r="F1068" s="9" t="n">
        <f aca="false">C1068*E1068</f>
        <v>1</v>
      </c>
      <c r="G1068" s="9" t="n">
        <f aca="false">IF(AND(C1068=1,ISNUMBER(D1068)),1,0)*E1068</f>
        <v>0</v>
      </c>
      <c r="H1068" s="9" t="n">
        <f aca="false">IF(AND(G1068=1,D1068&gt;=Scenario!$B$24),1,0)</f>
        <v>0</v>
      </c>
    </row>
    <row r="1069" customFormat="false" ht="15" hidden="false" customHeight="false" outlineLevel="0" collapsed="false">
      <c r="A1069" s="6" t="s">
        <v>9999</v>
      </c>
      <c r="B1069" s="6" t="s">
        <v>4123</v>
      </c>
      <c r="C1069" s="6" t="n">
        <v>1</v>
      </c>
      <c r="E1069" s="9" t="n">
        <f aca="false">INDEX(Tickets!$O$2:$O$3818,MATCH(B1069,Tickets!$A$2:$A$3818,0))</f>
        <v>1</v>
      </c>
      <c r="F1069" s="9" t="n">
        <f aca="false">C1069*E1069</f>
        <v>1</v>
      </c>
      <c r="G1069" s="9" t="n">
        <f aca="false">IF(AND(C1069=1,ISNUMBER(D1069)),1,0)*E1069</f>
        <v>0</v>
      </c>
      <c r="H1069" s="9" t="n">
        <f aca="false">IF(AND(G1069=1,D1069&gt;=Scenario!$B$24),1,0)</f>
        <v>0</v>
      </c>
    </row>
    <row r="1070" customFormat="false" ht="15" hidden="false" customHeight="false" outlineLevel="0" collapsed="false">
      <c r="A1070" s="6" t="s">
        <v>10000</v>
      </c>
      <c r="B1070" s="6" t="s">
        <v>4127</v>
      </c>
      <c r="C1070" s="6" t="n">
        <v>1</v>
      </c>
      <c r="D1070" s="6" t="n">
        <v>5</v>
      </c>
      <c r="E1070" s="9" t="n">
        <f aca="false">INDEX(Tickets!$O$2:$O$3818,MATCH(B1070,Tickets!$A$2:$A$3818,0))</f>
        <v>1</v>
      </c>
      <c r="F1070" s="9" t="n">
        <f aca="false">C1070*E1070</f>
        <v>1</v>
      </c>
      <c r="G1070" s="9" t="n">
        <f aca="false">IF(AND(C1070=1,ISNUMBER(D1070)),1,0)*E1070</f>
        <v>1</v>
      </c>
      <c r="H1070" s="9" t="n">
        <f aca="false">IF(AND(G1070=1,D1070&gt;=Scenario!$B$24),1,0)</f>
        <v>1</v>
      </c>
    </row>
    <row r="1071" customFormat="false" ht="15" hidden="false" customHeight="false" outlineLevel="0" collapsed="false">
      <c r="A1071" s="6" t="s">
        <v>10001</v>
      </c>
      <c r="B1071" s="6" t="s">
        <v>4131</v>
      </c>
      <c r="C1071" s="6" t="n">
        <v>1</v>
      </c>
      <c r="E1071" s="9" t="n">
        <f aca="false">INDEX(Tickets!$O$2:$O$3818,MATCH(B1071,Tickets!$A$2:$A$3818,0))</f>
        <v>1</v>
      </c>
      <c r="F1071" s="9" t="n">
        <f aca="false">C1071*E1071</f>
        <v>1</v>
      </c>
      <c r="G1071" s="9" t="n">
        <f aca="false">IF(AND(C1071=1,ISNUMBER(D1071)),1,0)*E1071</f>
        <v>0</v>
      </c>
      <c r="H1071" s="9" t="n">
        <f aca="false">IF(AND(G1071=1,D1071&gt;=Scenario!$B$24),1,0)</f>
        <v>0</v>
      </c>
    </row>
    <row r="1072" customFormat="false" ht="15" hidden="false" customHeight="false" outlineLevel="0" collapsed="false">
      <c r="A1072" s="6" t="s">
        <v>10002</v>
      </c>
      <c r="B1072" s="6" t="s">
        <v>4133</v>
      </c>
      <c r="C1072" s="6" t="n">
        <v>1</v>
      </c>
      <c r="E1072" s="9" t="n">
        <f aca="false">INDEX(Tickets!$O$2:$O$3818,MATCH(B1072,Tickets!$A$2:$A$3818,0))</f>
        <v>1</v>
      </c>
      <c r="F1072" s="9" t="n">
        <f aca="false">C1072*E1072</f>
        <v>1</v>
      </c>
      <c r="G1072" s="9" t="n">
        <f aca="false">IF(AND(C1072=1,ISNUMBER(D1072)),1,0)*E1072</f>
        <v>0</v>
      </c>
      <c r="H1072" s="9" t="n">
        <f aca="false">IF(AND(G1072=1,D1072&gt;=Scenario!$B$24),1,0)</f>
        <v>0</v>
      </c>
    </row>
    <row r="1073" customFormat="false" ht="15" hidden="false" customHeight="false" outlineLevel="0" collapsed="false">
      <c r="A1073" s="6" t="s">
        <v>10003</v>
      </c>
      <c r="B1073" s="6" t="s">
        <v>4135</v>
      </c>
      <c r="C1073" s="6" t="n">
        <v>1</v>
      </c>
      <c r="E1073" s="9" t="n">
        <f aca="false">INDEX(Tickets!$O$2:$O$3818,MATCH(B1073,Tickets!$A$2:$A$3818,0))</f>
        <v>1</v>
      </c>
      <c r="F1073" s="9" t="n">
        <f aca="false">C1073*E1073</f>
        <v>1</v>
      </c>
      <c r="G1073" s="9" t="n">
        <f aca="false">IF(AND(C1073=1,ISNUMBER(D1073)),1,0)*E1073</f>
        <v>0</v>
      </c>
      <c r="H1073" s="9" t="n">
        <f aca="false">IF(AND(G1073=1,D1073&gt;=Scenario!$B$24),1,0)</f>
        <v>0</v>
      </c>
    </row>
    <row r="1074" customFormat="false" ht="15" hidden="false" customHeight="false" outlineLevel="0" collapsed="false">
      <c r="A1074" s="6" t="s">
        <v>10004</v>
      </c>
      <c r="B1074" s="6" t="s">
        <v>4137</v>
      </c>
      <c r="C1074" s="6" t="n">
        <v>1</v>
      </c>
      <c r="D1074" s="6" t="n">
        <v>4</v>
      </c>
      <c r="E1074" s="9" t="n">
        <f aca="false">INDEX(Tickets!$O$2:$O$3818,MATCH(B1074,Tickets!$A$2:$A$3818,0))</f>
        <v>1</v>
      </c>
      <c r="F1074" s="9" t="n">
        <f aca="false">C1074*E1074</f>
        <v>1</v>
      </c>
      <c r="G1074" s="9" t="n">
        <f aca="false">IF(AND(C1074=1,ISNUMBER(D1074)),1,0)*E1074</f>
        <v>1</v>
      </c>
      <c r="H1074" s="9" t="n">
        <f aca="false">IF(AND(G1074=1,D1074&gt;=Scenario!$B$24),1,0)</f>
        <v>1</v>
      </c>
    </row>
    <row r="1075" customFormat="false" ht="15" hidden="false" customHeight="false" outlineLevel="0" collapsed="false">
      <c r="A1075" s="6" t="s">
        <v>10005</v>
      </c>
      <c r="B1075" s="6" t="s">
        <v>4139</v>
      </c>
      <c r="C1075" s="6" t="n">
        <v>1</v>
      </c>
      <c r="E1075" s="9" t="n">
        <f aca="false">INDEX(Tickets!$O$2:$O$3818,MATCH(B1075,Tickets!$A$2:$A$3818,0))</f>
        <v>1</v>
      </c>
      <c r="F1075" s="9" t="n">
        <f aca="false">C1075*E1075</f>
        <v>1</v>
      </c>
      <c r="G1075" s="9" t="n">
        <f aca="false">IF(AND(C1075=1,ISNUMBER(D1075)),1,0)*E1075</f>
        <v>0</v>
      </c>
      <c r="H1075" s="9" t="n">
        <f aca="false">IF(AND(G1075=1,D1075&gt;=Scenario!$B$24),1,0)</f>
        <v>0</v>
      </c>
    </row>
    <row r="1076" customFormat="false" ht="15" hidden="false" customHeight="false" outlineLevel="0" collapsed="false">
      <c r="A1076" s="6" t="s">
        <v>10006</v>
      </c>
      <c r="B1076" s="6" t="s">
        <v>4141</v>
      </c>
      <c r="C1076" s="6" t="n">
        <v>1</v>
      </c>
      <c r="D1076" s="6" t="n">
        <v>4</v>
      </c>
      <c r="E1076" s="9" t="n">
        <f aca="false">INDEX(Tickets!$O$2:$O$3818,MATCH(B1076,Tickets!$A$2:$A$3818,0))</f>
        <v>1</v>
      </c>
      <c r="F1076" s="9" t="n">
        <f aca="false">C1076*E1076</f>
        <v>1</v>
      </c>
      <c r="G1076" s="9" t="n">
        <f aca="false">IF(AND(C1076=1,ISNUMBER(D1076)),1,0)*E1076</f>
        <v>1</v>
      </c>
      <c r="H1076" s="9" t="n">
        <f aca="false">IF(AND(G1076=1,D1076&gt;=Scenario!$B$24),1,0)</f>
        <v>1</v>
      </c>
    </row>
    <row r="1077" customFormat="false" ht="15" hidden="false" customHeight="false" outlineLevel="0" collapsed="false">
      <c r="A1077" s="6" t="s">
        <v>10007</v>
      </c>
      <c r="B1077" s="6" t="s">
        <v>4143</v>
      </c>
      <c r="C1077" s="6" t="n">
        <v>1</v>
      </c>
      <c r="E1077" s="9" t="n">
        <f aca="false">INDEX(Tickets!$O$2:$O$3818,MATCH(B1077,Tickets!$A$2:$A$3818,0))</f>
        <v>1</v>
      </c>
      <c r="F1077" s="9" t="n">
        <f aca="false">C1077*E1077</f>
        <v>1</v>
      </c>
      <c r="G1077" s="9" t="n">
        <f aca="false">IF(AND(C1077=1,ISNUMBER(D1077)),1,0)*E1077</f>
        <v>0</v>
      </c>
      <c r="H1077" s="9" t="n">
        <f aca="false">IF(AND(G1077=1,D1077&gt;=Scenario!$B$24),1,0)</f>
        <v>0</v>
      </c>
    </row>
    <row r="1078" customFormat="false" ht="15" hidden="false" customHeight="false" outlineLevel="0" collapsed="false">
      <c r="A1078" s="6" t="s">
        <v>10008</v>
      </c>
      <c r="B1078" s="6" t="s">
        <v>4145</v>
      </c>
      <c r="C1078" s="6" t="n">
        <v>1</v>
      </c>
      <c r="E1078" s="9" t="n">
        <f aca="false">INDEX(Tickets!$O$2:$O$3818,MATCH(B1078,Tickets!$A$2:$A$3818,0))</f>
        <v>1</v>
      </c>
      <c r="F1078" s="9" t="n">
        <f aca="false">C1078*E1078</f>
        <v>1</v>
      </c>
      <c r="G1078" s="9" t="n">
        <f aca="false">IF(AND(C1078=1,ISNUMBER(D1078)),1,0)*E1078</f>
        <v>0</v>
      </c>
      <c r="H1078" s="9" t="n">
        <f aca="false">IF(AND(G1078=1,D1078&gt;=Scenario!$B$24),1,0)</f>
        <v>0</v>
      </c>
    </row>
    <row r="1079" customFormat="false" ht="15" hidden="false" customHeight="false" outlineLevel="0" collapsed="false">
      <c r="A1079" s="6" t="s">
        <v>10009</v>
      </c>
      <c r="B1079" s="6" t="s">
        <v>4149</v>
      </c>
      <c r="C1079" s="6" t="n">
        <v>1</v>
      </c>
      <c r="E1079" s="9" t="n">
        <f aca="false">INDEX(Tickets!$O$2:$O$3818,MATCH(B1079,Tickets!$A$2:$A$3818,0))</f>
        <v>1</v>
      </c>
      <c r="F1079" s="9" t="n">
        <f aca="false">C1079*E1079</f>
        <v>1</v>
      </c>
      <c r="G1079" s="9" t="n">
        <f aca="false">IF(AND(C1079=1,ISNUMBER(D1079)),1,0)*E1079</f>
        <v>0</v>
      </c>
      <c r="H1079" s="9" t="n">
        <f aca="false">IF(AND(G1079=1,D1079&gt;=Scenario!$B$24),1,0)</f>
        <v>0</v>
      </c>
    </row>
    <row r="1080" customFormat="false" ht="15" hidden="false" customHeight="false" outlineLevel="0" collapsed="false">
      <c r="A1080" s="6" t="s">
        <v>10010</v>
      </c>
      <c r="B1080" s="6" t="s">
        <v>4151</v>
      </c>
      <c r="C1080" s="6" t="n">
        <v>1</v>
      </c>
      <c r="E1080" s="9" t="n">
        <f aca="false">INDEX(Tickets!$O$2:$O$3818,MATCH(B1080,Tickets!$A$2:$A$3818,0))</f>
        <v>1</v>
      </c>
      <c r="F1080" s="9" t="n">
        <f aca="false">C1080*E1080</f>
        <v>1</v>
      </c>
      <c r="G1080" s="9" t="n">
        <f aca="false">IF(AND(C1080=1,ISNUMBER(D1080)),1,0)*E1080</f>
        <v>0</v>
      </c>
      <c r="H1080" s="9" t="n">
        <f aca="false">IF(AND(G1080=1,D1080&gt;=Scenario!$B$24),1,0)</f>
        <v>0</v>
      </c>
    </row>
    <row r="1081" customFormat="false" ht="15" hidden="false" customHeight="false" outlineLevel="0" collapsed="false">
      <c r="A1081" s="6" t="s">
        <v>10011</v>
      </c>
      <c r="B1081" s="6" t="s">
        <v>4153</v>
      </c>
      <c r="C1081" s="6" t="n">
        <v>1</v>
      </c>
      <c r="E1081" s="9" t="n">
        <f aca="false">INDEX(Tickets!$O$2:$O$3818,MATCH(B1081,Tickets!$A$2:$A$3818,0))</f>
        <v>1</v>
      </c>
      <c r="F1081" s="9" t="n">
        <f aca="false">C1081*E1081</f>
        <v>1</v>
      </c>
      <c r="G1081" s="9" t="n">
        <f aca="false">IF(AND(C1081=1,ISNUMBER(D1081)),1,0)*E1081</f>
        <v>0</v>
      </c>
      <c r="H1081" s="9" t="n">
        <f aca="false">IF(AND(G1081=1,D1081&gt;=Scenario!$B$24),1,0)</f>
        <v>0</v>
      </c>
    </row>
    <row r="1082" customFormat="false" ht="15" hidden="false" customHeight="false" outlineLevel="0" collapsed="false">
      <c r="A1082" s="6" t="s">
        <v>10012</v>
      </c>
      <c r="B1082" s="6" t="s">
        <v>4157</v>
      </c>
      <c r="C1082" s="6" t="n">
        <v>1</v>
      </c>
      <c r="E1082" s="9" t="n">
        <f aca="false">INDEX(Tickets!$O$2:$O$3818,MATCH(B1082,Tickets!$A$2:$A$3818,0))</f>
        <v>1</v>
      </c>
      <c r="F1082" s="9" t="n">
        <f aca="false">C1082*E1082</f>
        <v>1</v>
      </c>
      <c r="G1082" s="9" t="n">
        <f aca="false">IF(AND(C1082=1,ISNUMBER(D1082)),1,0)*E1082</f>
        <v>0</v>
      </c>
      <c r="H1082" s="9" t="n">
        <f aca="false">IF(AND(G1082=1,D1082&gt;=Scenario!$B$24),1,0)</f>
        <v>0</v>
      </c>
    </row>
    <row r="1083" customFormat="false" ht="15" hidden="false" customHeight="false" outlineLevel="0" collapsed="false">
      <c r="A1083" s="6" t="s">
        <v>10013</v>
      </c>
      <c r="B1083" s="6" t="s">
        <v>4159</v>
      </c>
      <c r="C1083" s="6" t="n">
        <v>1</v>
      </c>
      <c r="D1083" s="6" t="n">
        <v>4</v>
      </c>
      <c r="E1083" s="9" t="n">
        <f aca="false">INDEX(Tickets!$O$2:$O$3818,MATCH(B1083,Tickets!$A$2:$A$3818,0))</f>
        <v>1</v>
      </c>
      <c r="F1083" s="9" t="n">
        <f aca="false">C1083*E1083</f>
        <v>1</v>
      </c>
      <c r="G1083" s="9" t="n">
        <f aca="false">IF(AND(C1083=1,ISNUMBER(D1083)),1,0)*E1083</f>
        <v>1</v>
      </c>
      <c r="H1083" s="9" t="n">
        <f aca="false">IF(AND(G1083=1,D1083&gt;=Scenario!$B$24),1,0)</f>
        <v>1</v>
      </c>
    </row>
    <row r="1084" customFormat="false" ht="15" hidden="false" customHeight="false" outlineLevel="0" collapsed="false">
      <c r="A1084" s="6" t="s">
        <v>10014</v>
      </c>
      <c r="B1084" s="6" t="s">
        <v>4161</v>
      </c>
      <c r="C1084" s="6" t="n">
        <v>1</v>
      </c>
      <c r="D1084" s="6" t="n">
        <v>3</v>
      </c>
      <c r="E1084" s="9" t="n">
        <f aca="false">INDEX(Tickets!$O$2:$O$3818,MATCH(B1084,Tickets!$A$2:$A$3818,0))</f>
        <v>1</v>
      </c>
      <c r="F1084" s="9" t="n">
        <f aca="false">C1084*E1084</f>
        <v>1</v>
      </c>
      <c r="G1084" s="9" t="n">
        <f aca="false">IF(AND(C1084=1,ISNUMBER(D1084)),1,0)*E1084</f>
        <v>1</v>
      </c>
      <c r="H1084" s="9" t="n">
        <f aca="false">IF(AND(G1084=1,D1084&gt;=Scenario!$B$24),1,0)</f>
        <v>0</v>
      </c>
    </row>
    <row r="1085" customFormat="false" ht="15" hidden="false" customHeight="false" outlineLevel="0" collapsed="false">
      <c r="A1085" s="6" t="s">
        <v>10015</v>
      </c>
      <c r="B1085" s="6" t="s">
        <v>4165</v>
      </c>
      <c r="C1085" s="6" t="n">
        <v>1</v>
      </c>
      <c r="D1085" s="6" t="n">
        <v>4</v>
      </c>
      <c r="E1085" s="9" t="n">
        <f aca="false">INDEX(Tickets!$O$2:$O$3818,MATCH(B1085,Tickets!$A$2:$A$3818,0))</f>
        <v>1</v>
      </c>
      <c r="F1085" s="9" t="n">
        <f aca="false">C1085*E1085</f>
        <v>1</v>
      </c>
      <c r="G1085" s="9" t="n">
        <f aca="false">IF(AND(C1085=1,ISNUMBER(D1085)),1,0)*E1085</f>
        <v>1</v>
      </c>
      <c r="H1085" s="9" t="n">
        <f aca="false">IF(AND(G1085=1,D1085&gt;=Scenario!$B$24),1,0)</f>
        <v>1</v>
      </c>
    </row>
    <row r="1086" customFormat="false" ht="15" hidden="false" customHeight="false" outlineLevel="0" collapsed="false">
      <c r="A1086" s="6" t="s">
        <v>10016</v>
      </c>
      <c r="B1086" s="6" t="s">
        <v>4167</v>
      </c>
      <c r="C1086" s="6" t="n">
        <v>1</v>
      </c>
      <c r="E1086" s="9" t="n">
        <f aca="false">INDEX(Tickets!$O$2:$O$3818,MATCH(B1086,Tickets!$A$2:$A$3818,0))</f>
        <v>1</v>
      </c>
      <c r="F1086" s="9" t="n">
        <f aca="false">C1086*E1086</f>
        <v>1</v>
      </c>
      <c r="G1086" s="9" t="n">
        <f aca="false">IF(AND(C1086=1,ISNUMBER(D1086)),1,0)*E1086</f>
        <v>0</v>
      </c>
      <c r="H1086" s="9" t="n">
        <f aca="false">IF(AND(G1086=1,D1086&gt;=Scenario!$B$24),1,0)</f>
        <v>0</v>
      </c>
    </row>
    <row r="1087" customFormat="false" ht="15" hidden="false" customHeight="false" outlineLevel="0" collapsed="false">
      <c r="A1087" s="6" t="s">
        <v>10017</v>
      </c>
      <c r="B1087" s="6" t="s">
        <v>4169</v>
      </c>
      <c r="C1087" s="6" t="n">
        <v>1</v>
      </c>
      <c r="D1087" s="6" t="n">
        <v>5</v>
      </c>
      <c r="E1087" s="9" t="n">
        <f aca="false">INDEX(Tickets!$O$2:$O$3818,MATCH(B1087,Tickets!$A$2:$A$3818,0))</f>
        <v>1</v>
      </c>
      <c r="F1087" s="9" t="n">
        <f aca="false">C1087*E1087</f>
        <v>1</v>
      </c>
      <c r="G1087" s="9" t="n">
        <f aca="false">IF(AND(C1087=1,ISNUMBER(D1087)),1,0)*E1087</f>
        <v>1</v>
      </c>
      <c r="H1087" s="9" t="n">
        <f aca="false">IF(AND(G1087=1,D1087&gt;=Scenario!$B$24),1,0)</f>
        <v>1</v>
      </c>
    </row>
    <row r="1088" customFormat="false" ht="15" hidden="false" customHeight="false" outlineLevel="0" collapsed="false">
      <c r="A1088" s="6" t="s">
        <v>10018</v>
      </c>
      <c r="B1088" s="6" t="s">
        <v>4177</v>
      </c>
      <c r="C1088" s="6" t="n">
        <v>1</v>
      </c>
      <c r="E1088" s="9" t="n">
        <f aca="false">INDEX(Tickets!$O$2:$O$3818,MATCH(B1088,Tickets!$A$2:$A$3818,0))</f>
        <v>1</v>
      </c>
      <c r="F1088" s="9" t="n">
        <f aca="false">C1088*E1088</f>
        <v>1</v>
      </c>
      <c r="G1088" s="9" t="n">
        <f aca="false">IF(AND(C1088=1,ISNUMBER(D1088)),1,0)*E1088</f>
        <v>0</v>
      </c>
      <c r="H1088" s="9" t="n">
        <f aca="false">IF(AND(G1088=1,D1088&gt;=Scenario!$B$24),1,0)</f>
        <v>0</v>
      </c>
    </row>
    <row r="1089" customFormat="false" ht="15" hidden="false" customHeight="false" outlineLevel="0" collapsed="false">
      <c r="A1089" s="6" t="s">
        <v>10019</v>
      </c>
      <c r="B1089" s="6" t="s">
        <v>4179</v>
      </c>
      <c r="C1089" s="6" t="n">
        <v>1</v>
      </c>
      <c r="E1089" s="9" t="n">
        <f aca="false">INDEX(Tickets!$O$2:$O$3818,MATCH(B1089,Tickets!$A$2:$A$3818,0))</f>
        <v>1</v>
      </c>
      <c r="F1089" s="9" t="n">
        <f aca="false">C1089*E1089</f>
        <v>1</v>
      </c>
      <c r="G1089" s="9" t="n">
        <f aca="false">IF(AND(C1089=1,ISNUMBER(D1089)),1,0)*E1089</f>
        <v>0</v>
      </c>
      <c r="H1089" s="9" t="n">
        <f aca="false">IF(AND(G1089=1,D1089&gt;=Scenario!$B$24),1,0)</f>
        <v>0</v>
      </c>
    </row>
    <row r="1090" customFormat="false" ht="15" hidden="false" customHeight="false" outlineLevel="0" collapsed="false">
      <c r="A1090" s="6" t="s">
        <v>10020</v>
      </c>
      <c r="B1090" s="6" t="s">
        <v>4181</v>
      </c>
      <c r="C1090" s="6" t="n">
        <v>1</v>
      </c>
      <c r="E1090" s="9" t="n">
        <f aca="false">INDEX(Tickets!$O$2:$O$3818,MATCH(B1090,Tickets!$A$2:$A$3818,0))</f>
        <v>1</v>
      </c>
      <c r="F1090" s="9" t="n">
        <f aca="false">C1090*E1090</f>
        <v>1</v>
      </c>
      <c r="G1090" s="9" t="n">
        <f aca="false">IF(AND(C1090=1,ISNUMBER(D1090)),1,0)*E1090</f>
        <v>0</v>
      </c>
      <c r="H1090" s="9" t="n">
        <f aca="false">IF(AND(G1090=1,D1090&gt;=Scenario!$B$24),1,0)</f>
        <v>0</v>
      </c>
    </row>
    <row r="1091" customFormat="false" ht="15" hidden="false" customHeight="false" outlineLevel="0" collapsed="false">
      <c r="A1091" s="6" t="s">
        <v>10021</v>
      </c>
      <c r="B1091" s="6" t="s">
        <v>4183</v>
      </c>
      <c r="C1091" s="6" t="n">
        <v>1</v>
      </c>
      <c r="D1091" s="6" t="n">
        <v>4</v>
      </c>
      <c r="E1091" s="9" t="n">
        <f aca="false">INDEX(Tickets!$O$2:$O$3818,MATCH(B1091,Tickets!$A$2:$A$3818,0))</f>
        <v>1</v>
      </c>
      <c r="F1091" s="9" t="n">
        <f aca="false">C1091*E1091</f>
        <v>1</v>
      </c>
      <c r="G1091" s="9" t="n">
        <f aca="false">IF(AND(C1091=1,ISNUMBER(D1091)),1,0)*E1091</f>
        <v>1</v>
      </c>
      <c r="H1091" s="9" t="n">
        <f aca="false">IF(AND(G1091=1,D1091&gt;=Scenario!$B$24),1,0)</f>
        <v>1</v>
      </c>
    </row>
    <row r="1092" customFormat="false" ht="15" hidden="false" customHeight="false" outlineLevel="0" collapsed="false">
      <c r="A1092" s="6" t="s">
        <v>10022</v>
      </c>
      <c r="B1092" s="6" t="s">
        <v>4189</v>
      </c>
      <c r="C1092" s="6" t="n">
        <v>1</v>
      </c>
      <c r="E1092" s="9" t="n">
        <f aca="false">INDEX(Tickets!$O$2:$O$3818,MATCH(B1092,Tickets!$A$2:$A$3818,0))</f>
        <v>1</v>
      </c>
      <c r="F1092" s="9" t="n">
        <f aca="false">C1092*E1092</f>
        <v>1</v>
      </c>
      <c r="G1092" s="9" t="n">
        <f aca="false">IF(AND(C1092=1,ISNUMBER(D1092)),1,0)*E1092</f>
        <v>0</v>
      </c>
      <c r="H1092" s="9" t="n">
        <f aca="false">IF(AND(G1092=1,D1092&gt;=Scenario!$B$24),1,0)</f>
        <v>0</v>
      </c>
    </row>
    <row r="1093" customFormat="false" ht="15" hidden="false" customHeight="false" outlineLevel="0" collapsed="false">
      <c r="A1093" s="6" t="s">
        <v>10023</v>
      </c>
      <c r="B1093" s="6" t="s">
        <v>4191</v>
      </c>
      <c r="C1093" s="6" t="n">
        <v>1</v>
      </c>
      <c r="E1093" s="9" t="n">
        <f aca="false">INDEX(Tickets!$O$2:$O$3818,MATCH(B1093,Tickets!$A$2:$A$3818,0))</f>
        <v>1</v>
      </c>
      <c r="F1093" s="9" t="n">
        <f aca="false">C1093*E1093</f>
        <v>1</v>
      </c>
      <c r="G1093" s="9" t="n">
        <f aca="false">IF(AND(C1093=1,ISNUMBER(D1093)),1,0)*E1093</f>
        <v>0</v>
      </c>
      <c r="H1093" s="9" t="n">
        <f aca="false">IF(AND(G1093=1,D1093&gt;=Scenario!$B$24),1,0)</f>
        <v>0</v>
      </c>
    </row>
    <row r="1094" customFormat="false" ht="15" hidden="false" customHeight="false" outlineLevel="0" collapsed="false">
      <c r="A1094" s="6" t="s">
        <v>10024</v>
      </c>
      <c r="B1094" s="6" t="s">
        <v>4195</v>
      </c>
      <c r="C1094" s="6" t="n">
        <v>1</v>
      </c>
      <c r="D1094" s="6" t="n">
        <v>4</v>
      </c>
      <c r="E1094" s="9" t="n">
        <f aca="false">INDEX(Tickets!$O$2:$O$3818,MATCH(B1094,Tickets!$A$2:$A$3818,0))</f>
        <v>1</v>
      </c>
      <c r="F1094" s="9" t="n">
        <f aca="false">C1094*E1094</f>
        <v>1</v>
      </c>
      <c r="G1094" s="9" t="n">
        <f aca="false">IF(AND(C1094=1,ISNUMBER(D1094)),1,0)*E1094</f>
        <v>1</v>
      </c>
      <c r="H1094" s="9" t="n">
        <f aca="false">IF(AND(G1094=1,D1094&gt;=Scenario!$B$24),1,0)</f>
        <v>1</v>
      </c>
    </row>
    <row r="1095" customFormat="false" ht="15" hidden="false" customHeight="false" outlineLevel="0" collapsed="false">
      <c r="A1095" s="6" t="s">
        <v>10025</v>
      </c>
      <c r="B1095" s="6" t="s">
        <v>4197</v>
      </c>
      <c r="C1095" s="6" t="n">
        <v>1</v>
      </c>
      <c r="E1095" s="9" t="n">
        <f aca="false">INDEX(Tickets!$O$2:$O$3818,MATCH(B1095,Tickets!$A$2:$A$3818,0))</f>
        <v>1</v>
      </c>
      <c r="F1095" s="9" t="n">
        <f aca="false">C1095*E1095</f>
        <v>1</v>
      </c>
      <c r="G1095" s="9" t="n">
        <f aca="false">IF(AND(C1095=1,ISNUMBER(D1095)),1,0)*E1095</f>
        <v>0</v>
      </c>
      <c r="H1095" s="9" t="n">
        <f aca="false">IF(AND(G1095=1,D1095&gt;=Scenario!$B$24),1,0)</f>
        <v>0</v>
      </c>
    </row>
    <row r="1096" customFormat="false" ht="15" hidden="false" customHeight="false" outlineLevel="0" collapsed="false">
      <c r="A1096" s="6" t="s">
        <v>10026</v>
      </c>
      <c r="B1096" s="6" t="s">
        <v>4199</v>
      </c>
      <c r="C1096" s="6" t="n">
        <v>1</v>
      </c>
      <c r="E1096" s="9" t="n">
        <f aca="false">INDEX(Tickets!$O$2:$O$3818,MATCH(B1096,Tickets!$A$2:$A$3818,0))</f>
        <v>1</v>
      </c>
      <c r="F1096" s="9" t="n">
        <f aca="false">C1096*E1096</f>
        <v>1</v>
      </c>
      <c r="G1096" s="9" t="n">
        <f aca="false">IF(AND(C1096=1,ISNUMBER(D1096)),1,0)*E1096</f>
        <v>0</v>
      </c>
      <c r="H1096" s="9" t="n">
        <f aca="false">IF(AND(G1096=1,D1096&gt;=Scenario!$B$24),1,0)</f>
        <v>0</v>
      </c>
    </row>
    <row r="1097" customFormat="false" ht="15" hidden="false" customHeight="false" outlineLevel="0" collapsed="false">
      <c r="A1097" s="6" t="s">
        <v>10027</v>
      </c>
      <c r="B1097" s="6" t="s">
        <v>4205</v>
      </c>
      <c r="C1097" s="6" t="n">
        <v>1</v>
      </c>
      <c r="D1097" s="6" t="n">
        <v>4</v>
      </c>
      <c r="E1097" s="9" t="n">
        <f aca="false">INDEX(Tickets!$O$2:$O$3818,MATCH(B1097,Tickets!$A$2:$A$3818,0))</f>
        <v>1</v>
      </c>
      <c r="F1097" s="9" t="n">
        <f aca="false">C1097*E1097</f>
        <v>1</v>
      </c>
      <c r="G1097" s="9" t="n">
        <f aca="false">IF(AND(C1097=1,ISNUMBER(D1097)),1,0)*E1097</f>
        <v>1</v>
      </c>
      <c r="H1097" s="9" t="n">
        <f aca="false">IF(AND(G1097=1,D1097&gt;=Scenario!$B$24),1,0)</f>
        <v>1</v>
      </c>
    </row>
    <row r="1098" customFormat="false" ht="15" hidden="false" customHeight="false" outlineLevel="0" collapsed="false">
      <c r="A1098" s="6" t="s">
        <v>10028</v>
      </c>
      <c r="B1098" s="6" t="s">
        <v>4207</v>
      </c>
      <c r="C1098" s="6" t="n">
        <v>1</v>
      </c>
      <c r="E1098" s="9" t="n">
        <f aca="false">INDEX(Tickets!$O$2:$O$3818,MATCH(B1098,Tickets!$A$2:$A$3818,0))</f>
        <v>1</v>
      </c>
      <c r="F1098" s="9" t="n">
        <f aca="false">C1098*E1098</f>
        <v>1</v>
      </c>
      <c r="G1098" s="9" t="n">
        <f aca="false">IF(AND(C1098=1,ISNUMBER(D1098)),1,0)*E1098</f>
        <v>0</v>
      </c>
      <c r="H1098" s="9" t="n">
        <f aca="false">IF(AND(G1098=1,D1098&gt;=Scenario!$B$24),1,0)</f>
        <v>0</v>
      </c>
    </row>
    <row r="1099" customFormat="false" ht="15" hidden="false" customHeight="false" outlineLevel="0" collapsed="false">
      <c r="A1099" s="6" t="s">
        <v>10029</v>
      </c>
      <c r="B1099" s="6" t="s">
        <v>4211</v>
      </c>
      <c r="C1099" s="6" t="n">
        <v>1</v>
      </c>
      <c r="E1099" s="9" t="n">
        <f aca="false">INDEX(Tickets!$O$2:$O$3818,MATCH(B1099,Tickets!$A$2:$A$3818,0))</f>
        <v>1</v>
      </c>
      <c r="F1099" s="9" t="n">
        <f aca="false">C1099*E1099</f>
        <v>1</v>
      </c>
      <c r="G1099" s="9" t="n">
        <f aca="false">IF(AND(C1099=1,ISNUMBER(D1099)),1,0)*E1099</f>
        <v>0</v>
      </c>
      <c r="H1099" s="9" t="n">
        <f aca="false">IF(AND(G1099=1,D1099&gt;=Scenario!$B$24),1,0)</f>
        <v>0</v>
      </c>
    </row>
    <row r="1100" customFormat="false" ht="15" hidden="false" customHeight="false" outlineLevel="0" collapsed="false">
      <c r="A1100" s="6" t="s">
        <v>10030</v>
      </c>
      <c r="B1100" s="6" t="s">
        <v>4213</v>
      </c>
      <c r="C1100" s="6" t="n">
        <v>1</v>
      </c>
      <c r="E1100" s="9" t="n">
        <f aca="false">INDEX(Tickets!$O$2:$O$3818,MATCH(B1100,Tickets!$A$2:$A$3818,0))</f>
        <v>1</v>
      </c>
      <c r="F1100" s="9" t="n">
        <f aca="false">C1100*E1100</f>
        <v>1</v>
      </c>
      <c r="G1100" s="9" t="n">
        <f aca="false">IF(AND(C1100=1,ISNUMBER(D1100)),1,0)*E1100</f>
        <v>0</v>
      </c>
      <c r="H1100" s="9" t="n">
        <f aca="false">IF(AND(G1100=1,D1100&gt;=Scenario!$B$24),1,0)</f>
        <v>0</v>
      </c>
    </row>
    <row r="1101" customFormat="false" ht="15" hidden="false" customHeight="false" outlineLevel="0" collapsed="false">
      <c r="A1101" s="6" t="s">
        <v>10031</v>
      </c>
      <c r="B1101" s="6" t="s">
        <v>4217</v>
      </c>
      <c r="C1101" s="6" t="n">
        <v>1</v>
      </c>
      <c r="D1101" s="6" t="n">
        <v>4</v>
      </c>
      <c r="E1101" s="9" t="n">
        <f aca="false">INDEX(Tickets!$O$2:$O$3818,MATCH(B1101,Tickets!$A$2:$A$3818,0))</f>
        <v>1</v>
      </c>
      <c r="F1101" s="9" t="n">
        <f aca="false">C1101*E1101</f>
        <v>1</v>
      </c>
      <c r="G1101" s="9" t="n">
        <f aca="false">IF(AND(C1101=1,ISNUMBER(D1101)),1,0)*E1101</f>
        <v>1</v>
      </c>
      <c r="H1101" s="9" t="n">
        <f aca="false">IF(AND(G1101=1,D1101&gt;=Scenario!$B$24),1,0)</f>
        <v>1</v>
      </c>
    </row>
    <row r="1102" customFormat="false" ht="15" hidden="false" customHeight="false" outlineLevel="0" collapsed="false">
      <c r="A1102" s="6" t="s">
        <v>10032</v>
      </c>
      <c r="B1102" s="6" t="s">
        <v>4223</v>
      </c>
      <c r="C1102" s="6" t="n">
        <v>1</v>
      </c>
      <c r="E1102" s="9" t="n">
        <f aca="false">INDEX(Tickets!$O$2:$O$3818,MATCH(B1102,Tickets!$A$2:$A$3818,0))</f>
        <v>1</v>
      </c>
      <c r="F1102" s="9" t="n">
        <f aca="false">C1102*E1102</f>
        <v>1</v>
      </c>
      <c r="G1102" s="9" t="n">
        <f aca="false">IF(AND(C1102=1,ISNUMBER(D1102)),1,0)*E1102</f>
        <v>0</v>
      </c>
      <c r="H1102" s="9" t="n">
        <f aca="false">IF(AND(G1102=1,D1102&gt;=Scenario!$B$24),1,0)</f>
        <v>0</v>
      </c>
    </row>
    <row r="1103" customFormat="false" ht="15" hidden="false" customHeight="false" outlineLevel="0" collapsed="false">
      <c r="A1103" s="6" t="s">
        <v>10033</v>
      </c>
      <c r="B1103" s="6" t="s">
        <v>4225</v>
      </c>
      <c r="C1103" s="6" t="n">
        <v>1</v>
      </c>
      <c r="E1103" s="9" t="n">
        <f aca="false">INDEX(Tickets!$O$2:$O$3818,MATCH(B1103,Tickets!$A$2:$A$3818,0))</f>
        <v>1</v>
      </c>
      <c r="F1103" s="9" t="n">
        <f aca="false">C1103*E1103</f>
        <v>1</v>
      </c>
      <c r="G1103" s="9" t="n">
        <f aca="false">IF(AND(C1103=1,ISNUMBER(D1103)),1,0)*E1103</f>
        <v>0</v>
      </c>
      <c r="H1103" s="9" t="n">
        <f aca="false">IF(AND(G1103=1,D1103&gt;=Scenario!$B$24),1,0)</f>
        <v>0</v>
      </c>
    </row>
    <row r="1104" customFormat="false" ht="15" hidden="false" customHeight="false" outlineLevel="0" collapsed="false">
      <c r="A1104" s="6" t="s">
        <v>10034</v>
      </c>
      <c r="B1104" s="6" t="s">
        <v>4229</v>
      </c>
      <c r="C1104" s="6" t="n">
        <v>1</v>
      </c>
      <c r="E1104" s="9" t="n">
        <f aca="false">INDEX(Tickets!$O$2:$O$3818,MATCH(B1104,Tickets!$A$2:$A$3818,0))</f>
        <v>1</v>
      </c>
      <c r="F1104" s="9" t="n">
        <f aca="false">C1104*E1104</f>
        <v>1</v>
      </c>
      <c r="G1104" s="9" t="n">
        <f aca="false">IF(AND(C1104=1,ISNUMBER(D1104)),1,0)*E1104</f>
        <v>0</v>
      </c>
      <c r="H1104" s="9" t="n">
        <f aca="false">IF(AND(G1104=1,D1104&gt;=Scenario!$B$24),1,0)</f>
        <v>0</v>
      </c>
    </row>
    <row r="1105" customFormat="false" ht="15" hidden="false" customHeight="false" outlineLevel="0" collapsed="false">
      <c r="A1105" s="6" t="s">
        <v>10035</v>
      </c>
      <c r="B1105" s="6" t="s">
        <v>4231</v>
      </c>
      <c r="C1105" s="6" t="n">
        <v>1</v>
      </c>
      <c r="D1105" s="6" t="n">
        <v>5</v>
      </c>
      <c r="E1105" s="9" t="n">
        <f aca="false">INDEX(Tickets!$O$2:$O$3818,MATCH(B1105,Tickets!$A$2:$A$3818,0))</f>
        <v>1</v>
      </c>
      <c r="F1105" s="9" t="n">
        <f aca="false">C1105*E1105</f>
        <v>1</v>
      </c>
      <c r="G1105" s="9" t="n">
        <f aca="false">IF(AND(C1105=1,ISNUMBER(D1105)),1,0)*E1105</f>
        <v>1</v>
      </c>
      <c r="H1105" s="9" t="n">
        <f aca="false">IF(AND(G1105=1,D1105&gt;=Scenario!$B$24),1,0)</f>
        <v>1</v>
      </c>
    </row>
    <row r="1106" customFormat="false" ht="15" hidden="false" customHeight="false" outlineLevel="0" collapsed="false">
      <c r="A1106" s="6" t="s">
        <v>10036</v>
      </c>
      <c r="B1106" s="6" t="s">
        <v>4233</v>
      </c>
      <c r="C1106" s="6" t="n">
        <v>1</v>
      </c>
      <c r="E1106" s="9" t="n">
        <f aca="false">INDEX(Tickets!$O$2:$O$3818,MATCH(B1106,Tickets!$A$2:$A$3818,0))</f>
        <v>1</v>
      </c>
      <c r="F1106" s="9" t="n">
        <f aca="false">C1106*E1106</f>
        <v>1</v>
      </c>
      <c r="G1106" s="9" t="n">
        <f aca="false">IF(AND(C1106=1,ISNUMBER(D1106)),1,0)*E1106</f>
        <v>0</v>
      </c>
      <c r="H1106" s="9" t="n">
        <f aca="false">IF(AND(G1106=1,D1106&gt;=Scenario!$B$24),1,0)</f>
        <v>0</v>
      </c>
    </row>
    <row r="1107" customFormat="false" ht="15" hidden="false" customHeight="false" outlineLevel="0" collapsed="false">
      <c r="A1107" s="6" t="s">
        <v>10037</v>
      </c>
      <c r="B1107" s="6" t="s">
        <v>4237</v>
      </c>
      <c r="C1107" s="6" t="n">
        <v>1</v>
      </c>
      <c r="D1107" s="6" t="n">
        <v>5</v>
      </c>
      <c r="E1107" s="9" t="n">
        <f aca="false">INDEX(Tickets!$O$2:$O$3818,MATCH(B1107,Tickets!$A$2:$A$3818,0))</f>
        <v>1</v>
      </c>
      <c r="F1107" s="9" t="n">
        <f aca="false">C1107*E1107</f>
        <v>1</v>
      </c>
      <c r="G1107" s="9" t="n">
        <f aca="false">IF(AND(C1107=1,ISNUMBER(D1107)),1,0)*E1107</f>
        <v>1</v>
      </c>
      <c r="H1107" s="9" t="n">
        <f aca="false">IF(AND(G1107=1,D1107&gt;=Scenario!$B$24),1,0)</f>
        <v>1</v>
      </c>
    </row>
    <row r="1108" customFormat="false" ht="15" hidden="false" customHeight="false" outlineLevel="0" collapsed="false">
      <c r="A1108" s="6" t="s">
        <v>10038</v>
      </c>
      <c r="B1108" s="6" t="s">
        <v>4239</v>
      </c>
      <c r="C1108" s="6" t="n">
        <v>1</v>
      </c>
      <c r="D1108" s="6" t="n">
        <v>2</v>
      </c>
      <c r="E1108" s="9" t="n">
        <f aca="false">INDEX(Tickets!$O$2:$O$3818,MATCH(B1108,Tickets!$A$2:$A$3818,0))</f>
        <v>1</v>
      </c>
      <c r="F1108" s="9" t="n">
        <f aca="false">C1108*E1108</f>
        <v>1</v>
      </c>
      <c r="G1108" s="9" t="n">
        <f aca="false">IF(AND(C1108=1,ISNUMBER(D1108)),1,0)*E1108</f>
        <v>1</v>
      </c>
      <c r="H1108" s="9" t="n">
        <f aca="false">IF(AND(G1108=1,D1108&gt;=Scenario!$B$24),1,0)</f>
        <v>0</v>
      </c>
    </row>
    <row r="1109" customFormat="false" ht="15" hidden="false" customHeight="false" outlineLevel="0" collapsed="false">
      <c r="A1109" s="6" t="s">
        <v>10039</v>
      </c>
      <c r="B1109" s="6" t="s">
        <v>4241</v>
      </c>
      <c r="C1109" s="6" t="n">
        <v>1</v>
      </c>
      <c r="E1109" s="9" t="n">
        <f aca="false">INDEX(Tickets!$O$2:$O$3818,MATCH(B1109,Tickets!$A$2:$A$3818,0))</f>
        <v>1</v>
      </c>
      <c r="F1109" s="9" t="n">
        <f aca="false">C1109*E1109</f>
        <v>1</v>
      </c>
      <c r="G1109" s="9" t="n">
        <f aca="false">IF(AND(C1109=1,ISNUMBER(D1109)),1,0)*E1109</f>
        <v>0</v>
      </c>
      <c r="H1109" s="9" t="n">
        <f aca="false">IF(AND(G1109=1,D1109&gt;=Scenario!$B$24),1,0)</f>
        <v>0</v>
      </c>
    </row>
    <row r="1110" customFormat="false" ht="15" hidden="false" customHeight="false" outlineLevel="0" collapsed="false">
      <c r="A1110" s="6" t="s">
        <v>10040</v>
      </c>
      <c r="B1110" s="6" t="s">
        <v>4243</v>
      </c>
      <c r="C1110" s="6" t="n">
        <v>1</v>
      </c>
      <c r="D1110" s="6" t="n">
        <v>5</v>
      </c>
      <c r="E1110" s="9" t="n">
        <f aca="false">INDEX(Tickets!$O$2:$O$3818,MATCH(B1110,Tickets!$A$2:$A$3818,0))</f>
        <v>1</v>
      </c>
      <c r="F1110" s="9" t="n">
        <f aca="false">C1110*E1110</f>
        <v>1</v>
      </c>
      <c r="G1110" s="9" t="n">
        <f aca="false">IF(AND(C1110=1,ISNUMBER(D1110)),1,0)*E1110</f>
        <v>1</v>
      </c>
      <c r="H1110" s="9" t="n">
        <f aca="false">IF(AND(G1110=1,D1110&gt;=Scenario!$B$24),1,0)</f>
        <v>1</v>
      </c>
    </row>
    <row r="1111" customFormat="false" ht="15" hidden="false" customHeight="false" outlineLevel="0" collapsed="false">
      <c r="A1111" s="6" t="s">
        <v>10041</v>
      </c>
      <c r="B1111" s="6" t="s">
        <v>4247</v>
      </c>
      <c r="C1111" s="6" t="n">
        <v>1</v>
      </c>
      <c r="E1111" s="9" t="n">
        <f aca="false">INDEX(Tickets!$O$2:$O$3818,MATCH(B1111,Tickets!$A$2:$A$3818,0))</f>
        <v>1</v>
      </c>
      <c r="F1111" s="9" t="n">
        <f aca="false">C1111*E1111</f>
        <v>1</v>
      </c>
      <c r="G1111" s="9" t="n">
        <f aca="false">IF(AND(C1111=1,ISNUMBER(D1111)),1,0)*E1111</f>
        <v>0</v>
      </c>
      <c r="H1111" s="9" t="n">
        <f aca="false">IF(AND(G1111=1,D1111&gt;=Scenario!$B$24),1,0)</f>
        <v>0</v>
      </c>
    </row>
    <row r="1112" customFormat="false" ht="15" hidden="false" customHeight="false" outlineLevel="0" collapsed="false">
      <c r="A1112" s="6" t="s">
        <v>10042</v>
      </c>
      <c r="B1112" s="6" t="s">
        <v>4251</v>
      </c>
      <c r="C1112" s="6" t="n">
        <v>1</v>
      </c>
      <c r="D1112" s="6" t="n">
        <v>4</v>
      </c>
      <c r="E1112" s="9" t="n">
        <f aca="false">INDEX(Tickets!$O$2:$O$3818,MATCH(B1112,Tickets!$A$2:$A$3818,0))</f>
        <v>1</v>
      </c>
      <c r="F1112" s="9" t="n">
        <f aca="false">C1112*E1112</f>
        <v>1</v>
      </c>
      <c r="G1112" s="9" t="n">
        <f aca="false">IF(AND(C1112=1,ISNUMBER(D1112)),1,0)*E1112</f>
        <v>1</v>
      </c>
      <c r="H1112" s="9" t="n">
        <f aca="false">IF(AND(G1112=1,D1112&gt;=Scenario!$B$24),1,0)</f>
        <v>1</v>
      </c>
    </row>
    <row r="1113" customFormat="false" ht="15" hidden="false" customHeight="false" outlineLevel="0" collapsed="false">
      <c r="A1113" s="6" t="s">
        <v>10043</v>
      </c>
      <c r="B1113" s="6" t="s">
        <v>4253</v>
      </c>
      <c r="C1113" s="6" t="n">
        <v>1</v>
      </c>
      <c r="D1113" s="6" t="n">
        <v>3</v>
      </c>
      <c r="E1113" s="9" t="n">
        <f aca="false">INDEX(Tickets!$O$2:$O$3818,MATCH(B1113,Tickets!$A$2:$A$3818,0))</f>
        <v>1</v>
      </c>
      <c r="F1113" s="9" t="n">
        <f aca="false">C1113*E1113</f>
        <v>1</v>
      </c>
      <c r="G1113" s="9" t="n">
        <f aca="false">IF(AND(C1113=1,ISNUMBER(D1113)),1,0)*E1113</f>
        <v>1</v>
      </c>
      <c r="H1113" s="9" t="n">
        <f aca="false">IF(AND(G1113=1,D1113&gt;=Scenario!$B$24),1,0)</f>
        <v>0</v>
      </c>
    </row>
    <row r="1114" customFormat="false" ht="15" hidden="false" customHeight="false" outlineLevel="0" collapsed="false">
      <c r="A1114" s="6" t="s">
        <v>10044</v>
      </c>
      <c r="B1114" s="6" t="s">
        <v>4255</v>
      </c>
      <c r="C1114" s="6" t="n">
        <v>1</v>
      </c>
      <c r="E1114" s="9" t="n">
        <f aca="false">INDEX(Tickets!$O$2:$O$3818,MATCH(B1114,Tickets!$A$2:$A$3818,0))</f>
        <v>1</v>
      </c>
      <c r="F1114" s="9" t="n">
        <f aca="false">C1114*E1114</f>
        <v>1</v>
      </c>
      <c r="G1114" s="9" t="n">
        <f aca="false">IF(AND(C1114=1,ISNUMBER(D1114)),1,0)*E1114</f>
        <v>0</v>
      </c>
      <c r="H1114" s="9" t="n">
        <f aca="false">IF(AND(G1114=1,D1114&gt;=Scenario!$B$24),1,0)</f>
        <v>0</v>
      </c>
    </row>
    <row r="1115" customFormat="false" ht="15" hidden="false" customHeight="false" outlineLevel="0" collapsed="false">
      <c r="A1115" s="6" t="s">
        <v>10045</v>
      </c>
      <c r="B1115" s="6" t="s">
        <v>4257</v>
      </c>
      <c r="C1115" s="6" t="n">
        <v>1</v>
      </c>
      <c r="E1115" s="9" t="n">
        <f aca="false">INDEX(Tickets!$O$2:$O$3818,MATCH(B1115,Tickets!$A$2:$A$3818,0))</f>
        <v>1</v>
      </c>
      <c r="F1115" s="9" t="n">
        <f aca="false">C1115*E1115</f>
        <v>1</v>
      </c>
      <c r="G1115" s="9" t="n">
        <f aca="false">IF(AND(C1115=1,ISNUMBER(D1115)),1,0)*E1115</f>
        <v>0</v>
      </c>
      <c r="H1115" s="9" t="n">
        <f aca="false">IF(AND(G1115=1,D1115&gt;=Scenario!$B$24),1,0)</f>
        <v>0</v>
      </c>
    </row>
    <row r="1116" customFormat="false" ht="15" hidden="false" customHeight="false" outlineLevel="0" collapsed="false">
      <c r="A1116" s="6" t="s">
        <v>10046</v>
      </c>
      <c r="B1116" s="6" t="s">
        <v>4259</v>
      </c>
      <c r="C1116" s="6" t="n">
        <v>1</v>
      </c>
      <c r="E1116" s="9" t="n">
        <f aca="false">INDEX(Tickets!$O$2:$O$3818,MATCH(B1116,Tickets!$A$2:$A$3818,0))</f>
        <v>1</v>
      </c>
      <c r="F1116" s="9" t="n">
        <f aca="false">C1116*E1116</f>
        <v>1</v>
      </c>
      <c r="G1116" s="9" t="n">
        <f aca="false">IF(AND(C1116=1,ISNUMBER(D1116)),1,0)*E1116</f>
        <v>0</v>
      </c>
      <c r="H1116" s="9" t="n">
        <f aca="false">IF(AND(G1116=1,D1116&gt;=Scenario!$B$24),1,0)</f>
        <v>0</v>
      </c>
    </row>
    <row r="1117" customFormat="false" ht="15" hidden="false" customHeight="false" outlineLevel="0" collapsed="false">
      <c r="A1117" s="6" t="s">
        <v>10047</v>
      </c>
      <c r="B1117" s="6" t="s">
        <v>4261</v>
      </c>
      <c r="C1117" s="6" t="n">
        <v>1</v>
      </c>
      <c r="D1117" s="6" t="n">
        <v>4</v>
      </c>
      <c r="E1117" s="9" t="n">
        <f aca="false">INDEX(Tickets!$O$2:$O$3818,MATCH(B1117,Tickets!$A$2:$A$3818,0))</f>
        <v>1</v>
      </c>
      <c r="F1117" s="9" t="n">
        <f aca="false">C1117*E1117</f>
        <v>1</v>
      </c>
      <c r="G1117" s="9" t="n">
        <f aca="false">IF(AND(C1117=1,ISNUMBER(D1117)),1,0)*E1117</f>
        <v>1</v>
      </c>
      <c r="H1117" s="9" t="n">
        <f aca="false">IF(AND(G1117=1,D1117&gt;=Scenario!$B$24),1,0)</f>
        <v>1</v>
      </c>
    </row>
    <row r="1118" customFormat="false" ht="15" hidden="false" customHeight="false" outlineLevel="0" collapsed="false">
      <c r="A1118" s="6" t="s">
        <v>10048</v>
      </c>
      <c r="B1118" s="6" t="s">
        <v>4267</v>
      </c>
      <c r="C1118" s="6" t="n">
        <v>1</v>
      </c>
      <c r="E1118" s="9" t="n">
        <f aca="false">INDEX(Tickets!$O$2:$O$3818,MATCH(B1118,Tickets!$A$2:$A$3818,0))</f>
        <v>1</v>
      </c>
      <c r="F1118" s="9" t="n">
        <f aca="false">C1118*E1118</f>
        <v>1</v>
      </c>
      <c r="G1118" s="9" t="n">
        <f aca="false">IF(AND(C1118=1,ISNUMBER(D1118)),1,0)*E1118</f>
        <v>0</v>
      </c>
      <c r="H1118" s="9" t="n">
        <f aca="false">IF(AND(G1118=1,D1118&gt;=Scenario!$B$24),1,0)</f>
        <v>0</v>
      </c>
    </row>
    <row r="1119" customFormat="false" ht="15" hidden="false" customHeight="false" outlineLevel="0" collapsed="false">
      <c r="A1119" s="6" t="s">
        <v>10049</v>
      </c>
      <c r="B1119" s="6" t="s">
        <v>4271</v>
      </c>
      <c r="C1119" s="6" t="n">
        <v>1</v>
      </c>
      <c r="E1119" s="9" t="n">
        <f aca="false">INDEX(Tickets!$O$2:$O$3818,MATCH(B1119,Tickets!$A$2:$A$3818,0))</f>
        <v>1</v>
      </c>
      <c r="F1119" s="9" t="n">
        <f aca="false">C1119*E1119</f>
        <v>1</v>
      </c>
      <c r="G1119" s="9" t="n">
        <f aca="false">IF(AND(C1119=1,ISNUMBER(D1119)),1,0)*E1119</f>
        <v>0</v>
      </c>
      <c r="H1119" s="9" t="n">
        <f aca="false">IF(AND(G1119=1,D1119&gt;=Scenario!$B$24),1,0)</f>
        <v>0</v>
      </c>
    </row>
    <row r="1120" customFormat="false" ht="15" hidden="false" customHeight="false" outlineLevel="0" collapsed="false">
      <c r="A1120" s="6" t="s">
        <v>10050</v>
      </c>
      <c r="B1120" s="6" t="s">
        <v>4277</v>
      </c>
      <c r="C1120" s="6" t="n">
        <v>1</v>
      </c>
      <c r="D1120" s="6" t="n">
        <v>3</v>
      </c>
      <c r="E1120" s="9" t="n">
        <f aca="false">INDEX(Tickets!$O$2:$O$3818,MATCH(B1120,Tickets!$A$2:$A$3818,0))</f>
        <v>1</v>
      </c>
      <c r="F1120" s="9" t="n">
        <f aca="false">C1120*E1120</f>
        <v>1</v>
      </c>
      <c r="G1120" s="9" t="n">
        <f aca="false">IF(AND(C1120=1,ISNUMBER(D1120)),1,0)*E1120</f>
        <v>1</v>
      </c>
      <c r="H1120" s="9" t="n">
        <f aca="false">IF(AND(G1120=1,D1120&gt;=Scenario!$B$24),1,0)</f>
        <v>0</v>
      </c>
    </row>
    <row r="1121" customFormat="false" ht="15" hidden="false" customHeight="false" outlineLevel="0" collapsed="false">
      <c r="A1121" s="6" t="s">
        <v>10051</v>
      </c>
      <c r="B1121" s="6" t="s">
        <v>4279</v>
      </c>
      <c r="C1121" s="6" t="n">
        <v>1</v>
      </c>
      <c r="E1121" s="9" t="n">
        <f aca="false">INDEX(Tickets!$O$2:$O$3818,MATCH(B1121,Tickets!$A$2:$A$3818,0))</f>
        <v>1</v>
      </c>
      <c r="F1121" s="9" t="n">
        <f aca="false">C1121*E1121</f>
        <v>1</v>
      </c>
      <c r="G1121" s="9" t="n">
        <f aca="false">IF(AND(C1121=1,ISNUMBER(D1121)),1,0)*E1121</f>
        <v>0</v>
      </c>
      <c r="H1121" s="9" t="n">
        <f aca="false">IF(AND(G1121=1,D1121&gt;=Scenario!$B$24),1,0)</f>
        <v>0</v>
      </c>
    </row>
    <row r="1122" customFormat="false" ht="15" hidden="false" customHeight="false" outlineLevel="0" collapsed="false">
      <c r="A1122" s="6" t="s">
        <v>10052</v>
      </c>
      <c r="B1122" s="6" t="s">
        <v>4281</v>
      </c>
      <c r="C1122" s="6" t="n">
        <v>1</v>
      </c>
      <c r="E1122" s="9" t="n">
        <f aca="false">INDEX(Tickets!$O$2:$O$3818,MATCH(B1122,Tickets!$A$2:$A$3818,0))</f>
        <v>1</v>
      </c>
      <c r="F1122" s="9" t="n">
        <f aca="false">C1122*E1122</f>
        <v>1</v>
      </c>
      <c r="G1122" s="9" t="n">
        <f aca="false">IF(AND(C1122=1,ISNUMBER(D1122)),1,0)*E1122</f>
        <v>0</v>
      </c>
      <c r="H1122" s="9" t="n">
        <f aca="false">IF(AND(G1122=1,D1122&gt;=Scenario!$B$24),1,0)</f>
        <v>0</v>
      </c>
    </row>
    <row r="1123" customFormat="false" ht="15" hidden="false" customHeight="false" outlineLevel="0" collapsed="false">
      <c r="A1123" s="6" t="s">
        <v>10053</v>
      </c>
      <c r="B1123" s="6" t="s">
        <v>4291</v>
      </c>
      <c r="C1123" s="6" t="n">
        <v>1</v>
      </c>
      <c r="E1123" s="9" t="n">
        <f aca="false">INDEX(Tickets!$O$2:$O$3818,MATCH(B1123,Tickets!$A$2:$A$3818,0))</f>
        <v>1</v>
      </c>
      <c r="F1123" s="9" t="n">
        <f aca="false">C1123*E1123</f>
        <v>1</v>
      </c>
      <c r="G1123" s="9" t="n">
        <f aca="false">IF(AND(C1123=1,ISNUMBER(D1123)),1,0)*E1123</f>
        <v>0</v>
      </c>
      <c r="H1123" s="9" t="n">
        <f aca="false">IF(AND(G1123=1,D1123&gt;=Scenario!$B$24),1,0)</f>
        <v>0</v>
      </c>
    </row>
    <row r="1124" customFormat="false" ht="15" hidden="false" customHeight="false" outlineLevel="0" collapsed="false">
      <c r="A1124" s="6" t="s">
        <v>10054</v>
      </c>
      <c r="B1124" s="6" t="s">
        <v>4295</v>
      </c>
      <c r="C1124" s="6" t="n">
        <v>1</v>
      </c>
      <c r="E1124" s="9" t="n">
        <f aca="false">INDEX(Tickets!$O$2:$O$3818,MATCH(B1124,Tickets!$A$2:$A$3818,0))</f>
        <v>1</v>
      </c>
      <c r="F1124" s="9" t="n">
        <f aca="false">C1124*E1124</f>
        <v>1</v>
      </c>
      <c r="G1124" s="9" t="n">
        <f aca="false">IF(AND(C1124=1,ISNUMBER(D1124)),1,0)*E1124</f>
        <v>0</v>
      </c>
      <c r="H1124" s="9" t="n">
        <f aca="false">IF(AND(G1124=1,D1124&gt;=Scenario!$B$24),1,0)</f>
        <v>0</v>
      </c>
    </row>
    <row r="1125" customFormat="false" ht="15" hidden="false" customHeight="false" outlineLevel="0" collapsed="false">
      <c r="A1125" s="6" t="s">
        <v>10055</v>
      </c>
      <c r="B1125" s="6" t="s">
        <v>4299</v>
      </c>
      <c r="C1125" s="6" t="n">
        <v>1</v>
      </c>
      <c r="E1125" s="9" t="n">
        <f aca="false">INDEX(Tickets!$O$2:$O$3818,MATCH(B1125,Tickets!$A$2:$A$3818,0))</f>
        <v>1</v>
      </c>
      <c r="F1125" s="9" t="n">
        <f aca="false">C1125*E1125</f>
        <v>1</v>
      </c>
      <c r="G1125" s="9" t="n">
        <f aca="false">IF(AND(C1125=1,ISNUMBER(D1125)),1,0)*E1125</f>
        <v>0</v>
      </c>
      <c r="H1125" s="9" t="n">
        <f aca="false">IF(AND(G1125=1,D1125&gt;=Scenario!$B$24),1,0)</f>
        <v>0</v>
      </c>
    </row>
    <row r="1126" customFormat="false" ht="15" hidden="false" customHeight="false" outlineLevel="0" collapsed="false">
      <c r="A1126" s="6" t="s">
        <v>10056</v>
      </c>
      <c r="B1126" s="6" t="s">
        <v>4301</v>
      </c>
      <c r="C1126" s="6" t="n">
        <v>1</v>
      </c>
      <c r="E1126" s="9" t="n">
        <f aca="false">INDEX(Tickets!$O$2:$O$3818,MATCH(B1126,Tickets!$A$2:$A$3818,0))</f>
        <v>1</v>
      </c>
      <c r="F1126" s="9" t="n">
        <f aca="false">C1126*E1126</f>
        <v>1</v>
      </c>
      <c r="G1126" s="9" t="n">
        <f aca="false">IF(AND(C1126=1,ISNUMBER(D1126)),1,0)*E1126</f>
        <v>0</v>
      </c>
      <c r="H1126" s="9" t="n">
        <f aca="false">IF(AND(G1126=1,D1126&gt;=Scenario!$B$24),1,0)</f>
        <v>0</v>
      </c>
    </row>
    <row r="1127" customFormat="false" ht="15" hidden="false" customHeight="false" outlineLevel="0" collapsed="false">
      <c r="A1127" s="6" t="s">
        <v>10057</v>
      </c>
      <c r="B1127" s="6" t="s">
        <v>4303</v>
      </c>
      <c r="C1127" s="6" t="n">
        <v>1</v>
      </c>
      <c r="E1127" s="9" t="n">
        <f aca="false">INDEX(Tickets!$O$2:$O$3818,MATCH(B1127,Tickets!$A$2:$A$3818,0))</f>
        <v>1</v>
      </c>
      <c r="F1127" s="9" t="n">
        <f aca="false">C1127*E1127</f>
        <v>1</v>
      </c>
      <c r="G1127" s="9" t="n">
        <f aca="false">IF(AND(C1127=1,ISNUMBER(D1127)),1,0)*E1127</f>
        <v>0</v>
      </c>
      <c r="H1127" s="9" t="n">
        <f aca="false">IF(AND(G1127=1,D1127&gt;=Scenario!$B$24),1,0)</f>
        <v>0</v>
      </c>
    </row>
    <row r="1128" customFormat="false" ht="15" hidden="false" customHeight="false" outlineLevel="0" collapsed="false">
      <c r="A1128" s="6" t="s">
        <v>10058</v>
      </c>
      <c r="B1128" s="6" t="s">
        <v>4305</v>
      </c>
      <c r="C1128" s="6" t="n">
        <v>1</v>
      </c>
      <c r="E1128" s="9" t="n">
        <f aca="false">INDEX(Tickets!$O$2:$O$3818,MATCH(B1128,Tickets!$A$2:$A$3818,0))</f>
        <v>1</v>
      </c>
      <c r="F1128" s="9" t="n">
        <f aca="false">C1128*E1128</f>
        <v>1</v>
      </c>
      <c r="G1128" s="9" t="n">
        <f aca="false">IF(AND(C1128=1,ISNUMBER(D1128)),1,0)*E1128</f>
        <v>0</v>
      </c>
      <c r="H1128" s="9" t="n">
        <f aca="false">IF(AND(G1128=1,D1128&gt;=Scenario!$B$24),1,0)</f>
        <v>0</v>
      </c>
    </row>
    <row r="1129" customFormat="false" ht="15" hidden="false" customHeight="false" outlineLevel="0" collapsed="false">
      <c r="A1129" s="6" t="s">
        <v>10059</v>
      </c>
      <c r="B1129" s="6" t="s">
        <v>4313</v>
      </c>
      <c r="C1129" s="6" t="n">
        <v>1</v>
      </c>
      <c r="E1129" s="9" t="n">
        <f aca="false">INDEX(Tickets!$O$2:$O$3818,MATCH(B1129,Tickets!$A$2:$A$3818,0))</f>
        <v>1</v>
      </c>
      <c r="F1129" s="9" t="n">
        <f aca="false">C1129*E1129</f>
        <v>1</v>
      </c>
      <c r="G1129" s="9" t="n">
        <f aca="false">IF(AND(C1129=1,ISNUMBER(D1129)),1,0)*E1129</f>
        <v>0</v>
      </c>
      <c r="H1129" s="9" t="n">
        <f aca="false">IF(AND(G1129=1,D1129&gt;=Scenario!$B$24),1,0)</f>
        <v>0</v>
      </c>
    </row>
    <row r="1130" customFormat="false" ht="15" hidden="false" customHeight="false" outlineLevel="0" collapsed="false">
      <c r="A1130" s="6" t="s">
        <v>10060</v>
      </c>
      <c r="B1130" s="6" t="s">
        <v>4319</v>
      </c>
      <c r="C1130" s="6" t="n">
        <v>1</v>
      </c>
      <c r="E1130" s="9" t="n">
        <f aca="false">INDEX(Tickets!$O$2:$O$3818,MATCH(B1130,Tickets!$A$2:$A$3818,0))</f>
        <v>1</v>
      </c>
      <c r="F1130" s="9" t="n">
        <f aca="false">C1130*E1130</f>
        <v>1</v>
      </c>
      <c r="G1130" s="9" t="n">
        <f aca="false">IF(AND(C1130=1,ISNUMBER(D1130)),1,0)*E1130</f>
        <v>0</v>
      </c>
      <c r="H1130" s="9" t="n">
        <f aca="false">IF(AND(G1130=1,D1130&gt;=Scenario!$B$24),1,0)</f>
        <v>0</v>
      </c>
    </row>
    <row r="1131" customFormat="false" ht="15" hidden="false" customHeight="false" outlineLevel="0" collapsed="false">
      <c r="A1131" s="6" t="s">
        <v>10061</v>
      </c>
      <c r="B1131" s="6" t="s">
        <v>4323</v>
      </c>
      <c r="C1131" s="6" t="n">
        <v>1</v>
      </c>
      <c r="E1131" s="9" t="n">
        <f aca="false">INDEX(Tickets!$O$2:$O$3818,MATCH(B1131,Tickets!$A$2:$A$3818,0))</f>
        <v>1</v>
      </c>
      <c r="F1131" s="9" t="n">
        <f aca="false">C1131*E1131</f>
        <v>1</v>
      </c>
      <c r="G1131" s="9" t="n">
        <f aca="false">IF(AND(C1131=1,ISNUMBER(D1131)),1,0)*E1131</f>
        <v>0</v>
      </c>
      <c r="H1131" s="9" t="n">
        <f aca="false">IF(AND(G1131=1,D1131&gt;=Scenario!$B$24),1,0)</f>
        <v>0</v>
      </c>
    </row>
    <row r="1132" customFormat="false" ht="15" hidden="false" customHeight="false" outlineLevel="0" collapsed="false">
      <c r="A1132" s="6" t="s">
        <v>10062</v>
      </c>
      <c r="B1132" s="6" t="s">
        <v>4327</v>
      </c>
      <c r="C1132" s="6" t="n">
        <v>1</v>
      </c>
      <c r="E1132" s="9" t="n">
        <f aca="false">INDEX(Tickets!$O$2:$O$3818,MATCH(B1132,Tickets!$A$2:$A$3818,0))</f>
        <v>1</v>
      </c>
      <c r="F1132" s="9" t="n">
        <f aca="false">C1132*E1132</f>
        <v>1</v>
      </c>
      <c r="G1132" s="9" t="n">
        <f aca="false">IF(AND(C1132=1,ISNUMBER(D1132)),1,0)*E1132</f>
        <v>0</v>
      </c>
      <c r="H1132" s="9" t="n">
        <f aca="false">IF(AND(G1132=1,D1132&gt;=Scenario!$B$24),1,0)</f>
        <v>0</v>
      </c>
    </row>
    <row r="1133" customFormat="false" ht="15" hidden="false" customHeight="false" outlineLevel="0" collapsed="false">
      <c r="A1133" s="6" t="s">
        <v>10063</v>
      </c>
      <c r="B1133" s="6" t="s">
        <v>4329</v>
      </c>
      <c r="C1133" s="6" t="n">
        <v>1</v>
      </c>
      <c r="E1133" s="9" t="n">
        <f aca="false">INDEX(Tickets!$O$2:$O$3818,MATCH(B1133,Tickets!$A$2:$A$3818,0))</f>
        <v>1</v>
      </c>
      <c r="F1133" s="9" t="n">
        <f aca="false">C1133*E1133</f>
        <v>1</v>
      </c>
      <c r="G1133" s="9" t="n">
        <f aca="false">IF(AND(C1133=1,ISNUMBER(D1133)),1,0)*E1133</f>
        <v>0</v>
      </c>
      <c r="H1133" s="9" t="n">
        <f aca="false">IF(AND(G1133=1,D1133&gt;=Scenario!$B$24),1,0)</f>
        <v>0</v>
      </c>
    </row>
    <row r="1134" customFormat="false" ht="15" hidden="false" customHeight="false" outlineLevel="0" collapsed="false">
      <c r="A1134" s="6" t="s">
        <v>10064</v>
      </c>
      <c r="B1134" s="6" t="s">
        <v>4331</v>
      </c>
      <c r="C1134" s="6" t="n">
        <v>1</v>
      </c>
      <c r="D1134" s="6" t="n">
        <v>4</v>
      </c>
      <c r="E1134" s="9" t="n">
        <f aca="false">INDEX(Tickets!$O$2:$O$3818,MATCH(B1134,Tickets!$A$2:$A$3818,0))</f>
        <v>1</v>
      </c>
      <c r="F1134" s="9" t="n">
        <f aca="false">C1134*E1134</f>
        <v>1</v>
      </c>
      <c r="G1134" s="9" t="n">
        <f aca="false">IF(AND(C1134=1,ISNUMBER(D1134)),1,0)*E1134</f>
        <v>1</v>
      </c>
      <c r="H1134" s="9" t="n">
        <f aca="false">IF(AND(G1134=1,D1134&gt;=Scenario!$B$24),1,0)</f>
        <v>1</v>
      </c>
    </row>
    <row r="1135" customFormat="false" ht="15" hidden="false" customHeight="false" outlineLevel="0" collapsed="false">
      <c r="A1135" s="6" t="s">
        <v>10065</v>
      </c>
      <c r="B1135" s="6" t="s">
        <v>4335</v>
      </c>
      <c r="C1135" s="6" t="n">
        <v>1</v>
      </c>
      <c r="E1135" s="9" t="n">
        <f aca="false">INDEX(Tickets!$O$2:$O$3818,MATCH(B1135,Tickets!$A$2:$A$3818,0))</f>
        <v>1</v>
      </c>
      <c r="F1135" s="9" t="n">
        <f aca="false">C1135*E1135</f>
        <v>1</v>
      </c>
      <c r="G1135" s="9" t="n">
        <f aca="false">IF(AND(C1135=1,ISNUMBER(D1135)),1,0)*E1135</f>
        <v>0</v>
      </c>
      <c r="H1135" s="9" t="n">
        <f aca="false">IF(AND(G1135=1,D1135&gt;=Scenario!$B$24),1,0)</f>
        <v>0</v>
      </c>
    </row>
    <row r="1136" customFormat="false" ht="15" hidden="false" customHeight="false" outlineLevel="0" collapsed="false">
      <c r="A1136" s="6" t="s">
        <v>10066</v>
      </c>
      <c r="B1136" s="6" t="s">
        <v>4341</v>
      </c>
      <c r="C1136" s="6" t="n">
        <v>1</v>
      </c>
      <c r="E1136" s="9" t="n">
        <f aca="false">INDEX(Tickets!$O$2:$O$3818,MATCH(B1136,Tickets!$A$2:$A$3818,0))</f>
        <v>1</v>
      </c>
      <c r="F1136" s="9" t="n">
        <f aca="false">C1136*E1136</f>
        <v>1</v>
      </c>
      <c r="G1136" s="9" t="n">
        <f aca="false">IF(AND(C1136=1,ISNUMBER(D1136)),1,0)*E1136</f>
        <v>0</v>
      </c>
      <c r="H1136" s="9" t="n">
        <f aca="false">IF(AND(G1136=1,D1136&gt;=Scenario!$B$24),1,0)</f>
        <v>0</v>
      </c>
    </row>
    <row r="1137" customFormat="false" ht="15" hidden="false" customHeight="false" outlineLevel="0" collapsed="false">
      <c r="A1137" s="6" t="s">
        <v>10067</v>
      </c>
      <c r="B1137" s="6" t="s">
        <v>4347</v>
      </c>
      <c r="C1137" s="6" t="n">
        <v>1</v>
      </c>
      <c r="D1137" s="6" t="n">
        <v>3</v>
      </c>
      <c r="E1137" s="9" t="n">
        <f aca="false">INDEX(Tickets!$O$2:$O$3818,MATCH(B1137,Tickets!$A$2:$A$3818,0))</f>
        <v>1</v>
      </c>
      <c r="F1137" s="9" t="n">
        <f aca="false">C1137*E1137</f>
        <v>1</v>
      </c>
      <c r="G1137" s="9" t="n">
        <f aca="false">IF(AND(C1137=1,ISNUMBER(D1137)),1,0)*E1137</f>
        <v>1</v>
      </c>
      <c r="H1137" s="9" t="n">
        <f aca="false">IF(AND(G1137=1,D1137&gt;=Scenario!$B$24),1,0)</f>
        <v>0</v>
      </c>
    </row>
    <row r="1138" customFormat="false" ht="15" hidden="false" customHeight="false" outlineLevel="0" collapsed="false">
      <c r="A1138" s="6" t="s">
        <v>10068</v>
      </c>
      <c r="B1138" s="6" t="s">
        <v>4349</v>
      </c>
      <c r="C1138" s="6" t="n">
        <v>1</v>
      </c>
      <c r="D1138" s="6" t="n">
        <v>4</v>
      </c>
      <c r="E1138" s="9" t="n">
        <f aca="false">INDEX(Tickets!$O$2:$O$3818,MATCH(B1138,Tickets!$A$2:$A$3818,0))</f>
        <v>1</v>
      </c>
      <c r="F1138" s="9" t="n">
        <f aca="false">C1138*E1138</f>
        <v>1</v>
      </c>
      <c r="G1138" s="9" t="n">
        <f aca="false">IF(AND(C1138=1,ISNUMBER(D1138)),1,0)*E1138</f>
        <v>1</v>
      </c>
      <c r="H1138" s="9" t="n">
        <f aca="false">IF(AND(G1138=1,D1138&gt;=Scenario!$B$24),1,0)</f>
        <v>1</v>
      </c>
    </row>
    <row r="1139" customFormat="false" ht="15" hidden="false" customHeight="false" outlineLevel="0" collapsed="false">
      <c r="A1139" s="6" t="s">
        <v>10069</v>
      </c>
      <c r="B1139" s="6" t="s">
        <v>4351</v>
      </c>
      <c r="C1139" s="6" t="n">
        <v>1</v>
      </c>
      <c r="E1139" s="9" t="n">
        <f aca="false">INDEX(Tickets!$O$2:$O$3818,MATCH(B1139,Tickets!$A$2:$A$3818,0))</f>
        <v>1</v>
      </c>
      <c r="F1139" s="9" t="n">
        <f aca="false">C1139*E1139</f>
        <v>1</v>
      </c>
      <c r="G1139" s="9" t="n">
        <f aca="false">IF(AND(C1139=1,ISNUMBER(D1139)),1,0)*E1139</f>
        <v>0</v>
      </c>
      <c r="H1139" s="9" t="n">
        <f aca="false">IF(AND(G1139=1,D1139&gt;=Scenario!$B$24),1,0)</f>
        <v>0</v>
      </c>
    </row>
    <row r="1140" customFormat="false" ht="15" hidden="false" customHeight="false" outlineLevel="0" collapsed="false">
      <c r="A1140" s="6" t="s">
        <v>10070</v>
      </c>
      <c r="B1140" s="6" t="s">
        <v>4355</v>
      </c>
      <c r="C1140" s="6" t="n">
        <v>1</v>
      </c>
      <c r="E1140" s="9" t="n">
        <f aca="false">INDEX(Tickets!$O$2:$O$3818,MATCH(B1140,Tickets!$A$2:$A$3818,0))</f>
        <v>1</v>
      </c>
      <c r="F1140" s="9" t="n">
        <f aca="false">C1140*E1140</f>
        <v>1</v>
      </c>
      <c r="G1140" s="9" t="n">
        <f aca="false">IF(AND(C1140=1,ISNUMBER(D1140)),1,0)*E1140</f>
        <v>0</v>
      </c>
      <c r="H1140" s="9" t="n">
        <f aca="false">IF(AND(G1140=1,D1140&gt;=Scenario!$B$24),1,0)</f>
        <v>0</v>
      </c>
    </row>
    <row r="1141" customFormat="false" ht="15" hidden="false" customHeight="false" outlineLevel="0" collapsed="false">
      <c r="A1141" s="6" t="s">
        <v>10071</v>
      </c>
      <c r="B1141" s="6" t="s">
        <v>4357</v>
      </c>
      <c r="C1141" s="6" t="n">
        <v>1</v>
      </c>
      <c r="E1141" s="9" t="n">
        <f aca="false">INDEX(Tickets!$O$2:$O$3818,MATCH(B1141,Tickets!$A$2:$A$3818,0))</f>
        <v>1</v>
      </c>
      <c r="F1141" s="9" t="n">
        <f aca="false">C1141*E1141</f>
        <v>1</v>
      </c>
      <c r="G1141" s="9" t="n">
        <f aca="false">IF(AND(C1141=1,ISNUMBER(D1141)),1,0)*E1141</f>
        <v>0</v>
      </c>
      <c r="H1141" s="9" t="n">
        <f aca="false">IF(AND(G1141=1,D1141&gt;=Scenario!$B$24),1,0)</f>
        <v>0</v>
      </c>
    </row>
    <row r="1142" customFormat="false" ht="15" hidden="false" customHeight="false" outlineLevel="0" collapsed="false">
      <c r="A1142" s="6" t="s">
        <v>10072</v>
      </c>
      <c r="B1142" s="6" t="s">
        <v>4359</v>
      </c>
      <c r="C1142" s="6" t="n">
        <v>1</v>
      </c>
      <c r="E1142" s="9" t="n">
        <f aca="false">INDEX(Tickets!$O$2:$O$3818,MATCH(B1142,Tickets!$A$2:$A$3818,0))</f>
        <v>1</v>
      </c>
      <c r="F1142" s="9" t="n">
        <f aca="false">C1142*E1142</f>
        <v>1</v>
      </c>
      <c r="G1142" s="9" t="n">
        <f aca="false">IF(AND(C1142=1,ISNUMBER(D1142)),1,0)*E1142</f>
        <v>0</v>
      </c>
      <c r="H1142" s="9" t="n">
        <f aca="false">IF(AND(G1142=1,D1142&gt;=Scenario!$B$24),1,0)</f>
        <v>0</v>
      </c>
    </row>
    <row r="1143" customFormat="false" ht="15" hidden="false" customHeight="false" outlineLevel="0" collapsed="false">
      <c r="A1143" s="6" t="s">
        <v>10073</v>
      </c>
      <c r="B1143" s="6" t="s">
        <v>4361</v>
      </c>
      <c r="C1143" s="6" t="n">
        <v>1</v>
      </c>
      <c r="E1143" s="9" t="n">
        <f aca="false">INDEX(Tickets!$O$2:$O$3818,MATCH(B1143,Tickets!$A$2:$A$3818,0))</f>
        <v>1</v>
      </c>
      <c r="F1143" s="9" t="n">
        <f aca="false">C1143*E1143</f>
        <v>1</v>
      </c>
      <c r="G1143" s="9" t="n">
        <f aca="false">IF(AND(C1143=1,ISNUMBER(D1143)),1,0)*E1143</f>
        <v>0</v>
      </c>
      <c r="H1143" s="9" t="n">
        <f aca="false">IF(AND(G1143=1,D1143&gt;=Scenario!$B$24),1,0)</f>
        <v>0</v>
      </c>
    </row>
    <row r="1144" customFormat="false" ht="15" hidden="false" customHeight="false" outlineLevel="0" collapsed="false">
      <c r="A1144" s="6" t="s">
        <v>10074</v>
      </c>
      <c r="B1144" s="6" t="s">
        <v>4363</v>
      </c>
      <c r="C1144" s="6" t="n">
        <v>1</v>
      </c>
      <c r="D1144" s="6" t="n">
        <v>4</v>
      </c>
      <c r="E1144" s="9" t="n">
        <f aca="false">INDEX(Tickets!$O$2:$O$3818,MATCH(B1144,Tickets!$A$2:$A$3818,0))</f>
        <v>1</v>
      </c>
      <c r="F1144" s="9" t="n">
        <f aca="false">C1144*E1144</f>
        <v>1</v>
      </c>
      <c r="G1144" s="9" t="n">
        <f aca="false">IF(AND(C1144=1,ISNUMBER(D1144)),1,0)*E1144</f>
        <v>1</v>
      </c>
      <c r="H1144" s="9" t="n">
        <f aca="false">IF(AND(G1144=1,D1144&gt;=Scenario!$B$24),1,0)</f>
        <v>1</v>
      </c>
    </row>
    <row r="1145" customFormat="false" ht="15" hidden="false" customHeight="false" outlineLevel="0" collapsed="false">
      <c r="A1145" s="6" t="s">
        <v>10075</v>
      </c>
      <c r="B1145" s="6" t="s">
        <v>4365</v>
      </c>
      <c r="C1145" s="6" t="n">
        <v>1</v>
      </c>
      <c r="D1145" s="6" t="n">
        <v>4</v>
      </c>
      <c r="E1145" s="9" t="n">
        <f aca="false">INDEX(Tickets!$O$2:$O$3818,MATCH(B1145,Tickets!$A$2:$A$3818,0))</f>
        <v>1</v>
      </c>
      <c r="F1145" s="9" t="n">
        <f aca="false">C1145*E1145</f>
        <v>1</v>
      </c>
      <c r="G1145" s="9" t="n">
        <f aca="false">IF(AND(C1145=1,ISNUMBER(D1145)),1,0)*E1145</f>
        <v>1</v>
      </c>
      <c r="H1145" s="9" t="n">
        <f aca="false">IF(AND(G1145=1,D1145&gt;=Scenario!$B$24),1,0)</f>
        <v>1</v>
      </c>
    </row>
    <row r="1146" customFormat="false" ht="15" hidden="false" customHeight="false" outlineLevel="0" collapsed="false">
      <c r="A1146" s="6" t="s">
        <v>10076</v>
      </c>
      <c r="B1146" s="6" t="s">
        <v>4367</v>
      </c>
      <c r="C1146" s="6" t="n">
        <v>1</v>
      </c>
      <c r="D1146" s="6" t="n">
        <v>4</v>
      </c>
      <c r="E1146" s="9" t="n">
        <f aca="false">INDEX(Tickets!$O$2:$O$3818,MATCH(B1146,Tickets!$A$2:$A$3818,0))</f>
        <v>1</v>
      </c>
      <c r="F1146" s="9" t="n">
        <f aca="false">C1146*E1146</f>
        <v>1</v>
      </c>
      <c r="G1146" s="9" t="n">
        <f aca="false">IF(AND(C1146=1,ISNUMBER(D1146)),1,0)*E1146</f>
        <v>1</v>
      </c>
      <c r="H1146" s="9" t="n">
        <f aca="false">IF(AND(G1146=1,D1146&gt;=Scenario!$B$24),1,0)</f>
        <v>1</v>
      </c>
    </row>
    <row r="1147" customFormat="false" ht="15" hidden="false" customHeight="false" outlineLevel="0" collapsed="false">
      <c r="A1147" s="6" t="s">
        <v>10077</v>
      </c>
      <c r="B1147" s="6" t="s">
        <v>4373</v>
      </c>
      <c r="C1147" s="6" t="n">
        <v>1</v>
      </c>
      <c r="E1147" s="9" t="n">
        <f aca="false">INDEX(Tickets!$O$2:$O$3818,MATCH(B1147,Tickets!$A$2:$A$3818,0))</f>
        <v>1</v>
      </c>
      <c r="F1147" s="9" t="n">
        <f aca="false">C1147*E1147</f>
        <v>1</v>
      </c>
      <c r="G1147" s="9" t="n">
        <f aca="false">IF(AND(C1147=1,ISNUMBER(D1147)),1,0)*E1147</f>
        <v>0</v>
      </c>
      <c r="H1147" s="9" t="n">
        <f aca="false">IF(AND(G1147=1,D1147&gt;=Scenario!$B$24),1,0)</f>
        <v>0</v>
      </c>
    </row>
    <row r="1148" customFormat="false" ht="15" hidden="false" customHeight="false" outlineLevel="0" collapsed="false">
      <c r="A1148" s="6" t="s">
        <v>10078</v>
      </c>
      <c r="B1148" s="6" t="s">
        <v>4377</v>
      </c>
      <c r="C1148" s="6" t="n">
        <v>1</v>
      </c>
      <c r="E1148" s="9" t="n">
        <f aca="false">INDEX(Tickets!$O$2:$O$3818,MATCH(B1148,Tickets!$A$2:$A$3818,0))</f>
        <v>1</v>
      </c>
      <c r="F1148" s="9" t="n">
        <f aca="false">C1148*E1148</f>
        <v>1</v>
      </c>
      <c r="G1148" s="9" t="n">
        <f aca="false">IF(AND(C1148=1,ISNUMBER(D1148)),1,0)*E1148</f>
        <v>0</v>
      </c>
      <c r="H1148" s="9" t="n">
        <f aca="false">IF(AND(G1148=1,D1148&gt;=Scenario!$B$24),1,0)</f>
        <v>0</v>
      </c>
    </row>
    <row r="1149" customFormat="false" ht="15" hidden="false" customHeight="false" outlineLevel="0" collapsed="false">
      <c r="A1149" s="6" t="s">
        <v>10079</v>
      </c>
      <c r="B1149" s="6" t="s">
        <v>4385</v>
      </c>
      <c r="C1149" s="6" t="n">
        <v>1</v>
      </c>
      <c r="E1149" s="9" t="n">
        <f aca="false">INDEX(Tickets!$O$2:$O$3818,MATCH(B1149,Tickets!$A$2:$A$3818,0))</f>
        <v>1</v>
      </c>
      <c r="F1149" s="9" t="n">
        <f aca="false">C1149*E1149</f>
        <v>1</v>
      </c>
      <c r="G1149" s="9" t="n">
        <f aca="false">IF(AND(C1149=1,ISNUMBER(D1149)),1,0)*E1149</f>
        <v>0</v>
      </c>
      <c r="H1149" s="9" t="n">
        <f aca="false">IF(AND(G1149=1,D1149&gt;=Scenario!$B$24),1,0)</f>
        <v>0</v>
      </c>
    </row>
    <row r="1150" customFormat="false" ht="15" hidden="false" customHeight="false" outlineLevel="0" collapsed="false">
      <c r="A1150" s="6" t="s">
        <v>10080</v>
      </c>
      <c r="B1150" s="6" t="s">
        <v>4391</v>
      </c>
      <c r="C1150" s="6" t="n">
        <v>1</v>
      </c>
      <c r="E1150" s="9" t="n">
        <f aca="false">INDEX(Tickets!$O$2:$O$3818,MATCH(B1150,Tickets!$A$2:$A$3818,0))</f>
        <v>1</v>
      </c>
      <c r="F1150" s="9" t="n">
        <f aca="false">C1150*E1150</f>
        <v>1</v>
      </c>
      <c r="G1150" s="9" t="n">
        <f aca="false">IF(AND(C1150=1,ISNUMBER(D1150)),1,0)*E1150</f>
        <v>0</v>
      </c>
      <c r="H1150" s="9" t="n">
        <f aca="false">IF(AND(G1150=1,D1150&gt;=Scenario!$B$24),1,0)</f>
        <v>0</v>
      </c>
    </row>
    <row r="1151" customFormat="false" ht="15" hidden="false" customHeight="false" outlineLevel="0" collapsed="false">
      <c r="A1151" s="6" t="s">
        <v>10081</v>
      </c>
      <c r="B1151" s="6" t="s">
        <v>4393</v>
      </c>
      <c r="C1151" s="6" t="n">
        <v>1</v>
      </c>
      <c r="D1151" s="6" t="n">
        <v>4</v>
      </c>
      <c r="E1151" s="9" t="n">
        <f aca="false">INDEX(Tickets!$O$2:$O$3818,MATCH(B1151,Tickets!$A$2:$A$3818,0))</f>
        <v>1</v>
      </c>
      <c r="F1151" s="9" t="n">
        <f aca="false">C1151*E1151</f>
        <v>1</v>
      </c>
      <c r="G1151" s="9" t="n">
        <f aca="false">IF(AND(C1151=1,ISNUMBER(D1151)),1,0)*E1151</f>
        <v>1</v>
      </c>
      <c r="H1151" s="9" t="n">
        <f aca="false">IF(AND(G1151=1,D1151&gt;=Scenario!$B$24),1,0)</f>
        <v>1</v>
      </c>
    </row>
    <row r="1152" customFormat="false" ht="15" hidden="false" customHeight="false" outlineLevel="0" collapsed="false">
      <c r="A1152" s="6" t="s">
        <v>10082</v>
      </c>
      <c r="B1152" s="6" t="s">
        <v>4395</v>
      </c>
      <c r="C1152" s="6" t="n">
        <v>1</v>
      </c>
      <c r="D1152" s="6" t="n">
        <v>5</v>
      </c>
      <c r="E1152" s="9" t="n">
        <f aca="false">INDEX(Tickets!$O$2:$O$3818,MATCH(B1152,Tickets!$A$2:$A$3818,0))</f>
        <v>1</v>
      </c>
      <c r="F1152" s="9" t="n">
        <f aca="false">C1152*E1152</f>
        <v>1</v>
      </c>
      <c r="G1152" s="9" t="n">
        <f aca="false">IF(AND(C1152=1,ISNUMBER(D1152)),1,0)*E1152</f>
        <v>1</v>
      </c>
      <c r="H1152" s="9" t="n">
        <f aca="false">IF(AND(G1152=1,D1152&gt;=Scenario!$B$24),1,0)</f>
        <v>1</v>
      </c>
    </row>
    <row r="1153" customFormat="false" ht="15" hidden="false" customHeight="false" outlineLevel="0" collapsed="false">
      <c r="A1153" s="6" t="s">
        <v>10083</v>
      </c>
      <c r="B1153" s="6" t="s">
        <v>4397</v>
      </c>
      <c r="C1153" s="6" t="n">
        <v>1</v>
      </c>
      <c r="D1153" s="6" t="n">
        <v>3</v>
      </c>
      <c r="E1153" s="9" t="n">
        <f aca="false">INDEX(Tickets!$O$2:$O$3818,MATCH(B1153,Tickets!$A$2:$A$3818,0))</f>
        <v>1</v>
      </c>
      <c r="F1153" s="9" t="n">
        <f aca="false">C1153*E1153</f>
        <v>1</v>
      </c>
      <c r="G1153" s="9" t="n">
        <f aca="false">IF(AND(C1153=1,ISNUMBER(D1153)),1,0)*E1153</f>
        <v>1</v>
      </c>
      <c r="H1153" s="9" t="n">
        <f aca="false">IF(AND(G1153=1,D1153&gt;=Scenario!$B$24),1,0)</f>
        <v>0</v>
      </c>
    </row>
    <row r="1154" customFormat="false" ht="15" hidden="false" customHeight="false" outlineLevel="0" collapsed="false">
      <c r="A1154" s="6" t="s">
        <v>10084</v>
      </c>
      <c r="B1154" s="6" t="s">
        <v>4401</v>
      </c>
      <c r="C1154" s="6" t="n">
        <v>1</v>
      </c>
      <c r="E1154" s="9" t="n">
        <f aca="false">INDEX(Tickets!$O$2:$O$3818,MATCH(B1154,Tickets!$A$2:$A$3818,0))</f>
        <v>1</v>
      </c>
      <c r="F1154" s="9" t="n">
        <f aca="false">C1154*E1154</f>
        <v>1</v>
      </c>
      <c r="G1154" s="9" t="n">
        <f aca="false">IF(AND(C1154=1,ISNUMBER(D1154)),1,0)*E1154</f>
        <v>0</v>
      </c>
      <c r="H1154" s="9" t="n">
        <f aca="false">IF(AND(G1154=1,D1154&gt;=Scenario!$B$24),1,0)</f>
        <v>0</v>
      </c>
    </row>
    <row r="1155" customFormat="false" ht="15" hidden="false" customHeight="false" outlineLevel="0" collapsed="false">
      <c r="A1155" s="6" t="s">
        <v>10085</v>
      </c>
      <c r="B1155" s="6" t="s">
        <v>4407</v>
      </c>
      <c r="C1155" s="6" t="n">
        <v>1</v>
      </c>
      <c r="D1155" s="6" t="n">
        <v>4</v>
      </c>
      <c r="E1155" s="9" t="n">
        <f aca="false">INDEX(Tickets!$O$2:$O$3818,MATCH(B1155,Tickets!$A$2:$A$3818,0))</f>
        <v>1</v>
      </c>
      <c r="F1155" s="9" t="n">
        <f aca="false">C1155*E1155</f>
        <v>1</v>
      </c>
      <c r="G1155" s="9" t="n">
        <f aca="false">IF(AND(C1155=1,ISNUMBER(D1155)),1,0)*E1155</f>
        <v>1</v>
      </c>
      <c r="H1155" s="9" t="n">
        <f aca="false">IF(AND(G1155=1,D1155&gt;=Scenario!$B$24),1,0)</f>
        <v>1</v>
      </c>
    </row>
    <row r="1156" customFormat="false" ht="15" hidden="false" customHeight="false" outlineLevel="0" collapsed="false">
      <c r="A1156" s="6" t="s">
        <v>10086</v>
      </c>
      <c r="B1156" s="6" t="s">
        <v>4409</v>
      </c>
      <c r="C1156" s="6" t="n">
        <v>1</v>
      </c>
      <c r="E1156" s="9" t="n">
        <f aca="false">INDEX(Tickets!$O$2:$O$3818,MATCH(B1156,Tickets!$A$2:$A$3818,0))</f>
        <v>1</v>
      </c>
      <c r="F1156" s="9" t="n">
        <f aca="false">C1156*E1156</f>
        <v>1</v>
      </c>
      <c r="G1156" s="9" t="n">
        <f aca="false">IF(AND(C1156=1,ISNUMBER(D1156)),1,0)*E1156</f>
        <v>0</v>
      </c>
      <c r="H1156" s="9" t="n">
        <f aca="false">IF(AND(G1156=1,D1156&gt;=Scenario!$B$24),1,0)</f>
        <v>0</v>
      </c>
    </row>
    <row r="1157" customFormat="false" ht="15" hidden="false" customHeight="false" outlineLevel="0" collapsed="false">
      <c r="A1157" s="6" t="s">
        <v>10087</v>
      </c>
      <c r="B1157" s="6" t="s">
        <v>4413</v>
      </c>
      <c r="C1157" s="6" t="n">
        <v>1</v>
      </c>
      <c r="D1157" s="6" t="n">
        <v>5</v>
      </c>
      <c r="E1157" s="9" t="n">
        <f aca="false">INDEX(Tickets!$O$2:$O$3818,MATCH(B1157,Tickets!$A$2:$A$3818,0))</f>
        <v>1</v>
      </c>
      <c r="F1157" s="9" t="n">
        <f aca="false">C1157*E1157</f>
        <v>1</v>
      </c>
      <c r="G1157" s="9" t="n">
        <f aca="false">IF(AND(C1157=1,ISNUMBER(D1157)),1,0)*E1157</f>
        <v>1</v>
      </c>
      <c r="H1157" s="9" t="n">
        <f aca="false">IF(AND(G1157=1,D1157&gt;=Scenario!$B$24),1,0)</f>
        <v>1</v>
      </c>
    </row>
    <row r="1158" customFormat="false" ht="15" hidden="false" customHeight="false" outlineLevel="0" collapsed="false">
      <c r="A1158" s="6" t="s">
        <v>10088</v>
      </c>
      <c r="B1158" s="6" t="s">
        <v>4415</v>
      </c>
      <c r="C1158" s="6" t="n">
        <v>1</v>
      </c>
      <c r="D1158" s="6" t="n">
        <v>5</v>
      </c>
      <c r="E1158" s="9" t="n">
        <f aca="false">INDEX(Tickets!$O$2:$O$3818,MATCH(B1158,Tickets!$A$2:$A$3818,0))</f>
        <v>1</v>
      </c>
      <c r="F1158" s="9" t="n">
        <f aca="false">C1158*E1158</f>
        <v>1</v>
      </c>
      <c r="G1158" s="9" t="n">
        <f aca="false">IF(AND(C1158=1,ISNUMBER(D1158)),1,0)*E1158</f>
        <v>1</v>
      </c>
      <c r="H1158" s="9" t="n">
        <f aca="false">IF(AND(G1158=1,D1158&gt;=Scenario!$B$24),1,0)</f>
        <v>1</v>
      </c>
    </row>
    <row r="1159" customFormat="false" ht="15" hidden="false" customHeight="false" outlineLevel="0" collapsed="false">
      <c r="A1159" s="6" t="s">
        <v>10089</v>
      </c>
      <c r="B1159" s="6" t="s">
        <v>4417</v>
      </c>
      <c r="C1159" s="6" t="n">
        <v>1</v>
      </c>
      <c r="E1159" s="9" t="n">
        <f aca="false">INDEX(Tickets!$O$2:$O$3818,MATCH(B1159,Tickets!$A$2:$A$3818,0))</f>
        <v>1</v>
      </c>
      <c r="F1159" s="9" t="n">
        <f aca="false">C1159*E1159</f>
        <v>1</v>
      </c>
      <c r="G1159" s="9" t="n">
        <f aca="false">IF(AND(C1159=1,ISNUMBER(D1159)),1,0)*E1159</f>
        <v>0</v>
      </c>
      <c r="H1159" s="9" t="n">
        <f aca="false">IF(AND(G1159=1,D1159&gt;=Scenario!$B$24),1,0)</f>
        <v>0</v>
      </c>
    </row>
    <row r="1160" customFormat="false" ht="15" hidden="false" customHeight="false" outlineLevel="0" collapsed="false">
      <c r="A1160" s="6" t="s">
        <v>10090</v>
      </c>
      <c r="B1160" s="6" t="s">
        <v>4421</v>
      </c>
      <c r="C1160" s="6" t="n">
        <v>1</v>
      </c>
      <c r="E1160" s="9" t="n">
        <f aca="false">INDEX(Tickets!$O$2:$O$3818,MATCH(B1160,Tickets!$A$2:$A$3818,0))</f>
        <v>1</v>
      </c>
      <c r="F1160" s="9" t="n">
        <f aca="false">C1160*E1160</f>
        <v>1</v>
      </c>
      <c r="G1160" s="9" t="n">
        <f aca="false">IF(AND(C1160=1,ISNUMBER(D1160)),1,0)*E1160</f>
        <v>0</v>
      </c>
      <c r="H1160" s="9" t="n">
        <f aca="false">IF(AND(G1160=1,D1160&gt;=Scenario!$B$24),1,0)</f>
        <v>0</v>
      </c>
    </row>
    <row r="1161" customFormat="false" ht="15" hidden="false" customHeight="false" outlineLevel="0" collapsed="false">
      <c r="A1161" s="6" t="s">
        <v>10091</v>
      </c>
      <c r="B1161" s="6" t="s">
        <v>4425</v>
      </c>
      <c r="C1161" s="6" t="n">
        <v>1</v>
      </c>
      <c r="D1161" s="6" t="n">
        <v>5</v>
      </c>
      <c r="E1161" s="9" t="n">
        <f aca="false">INDEX(Tickets!$O$2:$O$3818,MATCH(B1161,Tickets!$A$2:$A$3818,0))</f>
        <v>1</v>
      </c>
      <c r="F1161" s="9" t="n">
        <f aca="false">C1161*E1161</f>
        <v>1</v>
      </c>
      <c r="G1161" s="9" t="n">
        <f aca="false">IF(AND(C1161=1,ISNUMBER(D1161)),1,0)*E1161</f>
        <v>1</v>
      </c>
      <c r="H1161" s="9" t="n">
        <f aca="false">IF(AND(G1161=1,D1161&gt;=Scenario!$B$24),1,0)</f>
        <v>1</v>
      </c>
    </row>
    <row r="1162" customFormat="false" ht="15" hidden="false" customHeight="false" outlineLevel="0" collapsed="false">
      <c r="A1162" s="6" t="s">
        <v>10092</v>
      </c>
      <c r="B1162" s="6" t="s">
        <v>4427</v>
      </c>
      <c r="C1162" s="6" t="n">
        <v>1</v>
      </c>
      <c r="D1162" s="6" t="n">
        <v>5</v>
      </c>
      <c r="E1162" s="9" t="n">
        <f aca="false">INDEX(Tickets!$O$2:$O$3818,MATCH(B1162,Tickets!$A$2:$A$3818,0))</f>
        <v>1</v>
      </c>
      <c r="F1162" s="9" t="n">
        <f aca="false">C1162*E1162</f>
        <v>1</v>
      </c>
      <c r="G1162" s="9" t="n">
        <f aca="false">IF(AND(C1162=1,ISNUMBER(D1162)),1,0)*E1162</f>
        <v>1</v>
      </c>
      <c r="H1162" s="9" t="n">
        <f aca="false">IF(AND(G1162=1,D1162&gt;=Scenario!$B$24),1,0)</f>
        <v>1</v>
      </c>
    </row>
    <row r="1163" customFormat="false" ht="15" hidden="false" customHeight="false" outlineLevel="0" collapsed="false">
      <c r="A1163" s="6" t="s">
        <v>10093</v>
      </c>
      <c r="B1163" s="6" t="s">
        <v>4429</v>
      </c>
      <c r="C1163" s="6" t="n">
        <v>1</v>
      </c>
      <c r="E1163" s="9" t="n">
        <f aca="false">INDEX(Tickets!$O$2:$O$3818,MATCH(B1163,Tickets!$A$2:$A$3818,0))</f>
        <v>1</v>
      </c>
      <c r="F1163" s="9" t="n">
        <f aca="false">C1163*E1163</f>
        <v>1</v>
      </c>
      <c r="G1163" s="9" t="n">
        <f aca="false">IF(AND(C1163=1,ISNUMBER(D1163)),1,0)*E1163</f>
        <v>0</v>
      </c>
      <c r="H1163" s="9" t="n">
        <f aca="false">IF(AND(G1163=1,D1163&gt;=Scenario!$B$24),1,0)</f>
        <v>0</v>
      </c>
    </row>
    <row r="1164" customFormat="false" ht="15" hidden="false" customHeight="false" outlineLevel="0" collapsed="false">
      <c r="A1164" s="6" t="s">
        <v>10094</v>
      </c>
      <c r="B1164" s="6" t="s">
        <v>4431</v>
      </c>
      <c r="C1164" s="6" t="n">
        <v>1</v>
      </c>
      <c r="D1164" s="6" t="n">
        <v>4</v>
      </c>
      <c r="E1164" s="9" t="n">
        <f aca="false">INDEX(Tickets!$O$2:$O$3818,MATCH(B1164,Tickets!$A$2:$A$3818,0))</f>
        <v>1</v>
      </c>
      <c r="F1164" s="9" t="n">
        <f aca="false">C1164*E1164</f>
        <v>1</v>
      </c>
      <c r="G1164" s="9" t="n">
        <f aca="false">IF(AND(C1164=1,ISNUMBER(D1164)),1,0)*E1164</f>
        <v>1</v>
      </c>
      <c r="H1164" s="9" t="n">
        <f aca="false">IF(AND(G1164=1,D1164&gt;=Scenario!$B$24),1,0)</f>
        <v>1</v>
      </c>
    </row>
    <row r="1165" customFormat="false" ht="15" hidden="false" customHeight="false" outlineLevel="0" collapsed="false">
      <c r="A1165" s="6" t="s">
        <v>10095</v>
      </c>
      <c r="B1165" s="6" t="s">
        <v>4433</v>
      </c>
      <c r="C1165" s="6" t="n">
        <v>1</v>
      </c>
      <c r="D1165" s="6" t="n">
        <v>4</v>
      </c>
      <c r="E1165" s="9" t="n">
        <f aca="false">INDEX(Tickets!$O$2:$O$3818,MATCH(B1165,Tickets!$A$2:$A$3818,0))</f>
        <v>1</v>
      </c>
      <c r="F1165" s="9" t="n">
        <f aca="false">C1165*E1165</f>
        <v>1</v>
      </c>
      <c r="G1165" s="9" t="n">
        <f aca="false">IF(AND(C1165=1,ISNUMBER(D1165)),1,0)*E1165</f>
        <v>1</v>
      </c>
      <c r="H1165" s="9" t="n">
        <f aca="false">IF(AND(G1165=1,D1165&gt;=Scenario!$B$24),1,0)</f>
        <v>1</v>
      </c>
    </row>
    <row r="1166" customFormat="false" ht="15" hidden="false" customHeight="false" outlineLevel="0" collapsed="false">
      <c r="A1166" s="6" t="s">
        <v>10096</v>
      </c>
      <c r="B1166" s="6" t="s">
        <v>4437</v>
      </c>
      <c r="C1166" s="6" t="n">
        <v>1</v>
      </c>
      <c r="D1166" s="6" t="n">
        <v>4</v>
      </c>
      <c r="E1166" s="9" t="n">
        <f aca="false">INDEX(Tickets!$O$2:$O$3818,MATCH(B1166,Tickets!$A$2:$A$3818,0))</f>
        <v>1</v>
      </c>
      <c r="F1166" s="9" t="n">
        <f aca="false">C1166*E1166</f>
        <v>1</v>
      </c>
      <c r="G1166" s="9" t="n">
        <f aca="false">IF(AND(C1166=1,ISNUMBER(D1166)),1,0)*E1166</f>
        <v>1</v>
      </c>
      <c r="H1166" s="9" t="n">
        <f aca="false">IF(AND(G1166=1,D1166&gt;=Scenario!$B$24),1,0)</f>
        <v>1</v>
      </c>
    </row>
    <row r="1167" customFormat="false" ht="15" hidden="false" customHeight="false" outlineLevel="0" collapsed="false">
      <c r="A1167" s="6" t="s">
        <v>10097</v>
      </c>
      <c r="B1167" s="6" t="s">
        <v>4443</v>
      </c>
      <c r="C1167" s="6" t="n">
        <v>1</v>
      </c>
      <c r="D1167" s="6" t="n">
        <v>5</v>
      </c>
      <c r="E1167" s="9" t="n">
        <f aca="false">INDEX(Tickets!$O$2:$O$3818,MATCH(B1167,Tickets!$A$2:$A$3818,0))</f>
        <v>1</v>
      </c>
      <c r="F1167" s="9" t="n">
        <f aca="false">C1167*E1167</f>
        <v>1</v>
      </c>
      <c r="G1167" s="9" t="n">
        <f aca="false">IF(AND(C1167=1,ISNUMBER(D1167)),1,0)*E1167</f>
        <v>1</v>
      </c>
      <c r="H1167" s="9" t="n">
        <f aca="false">IF(AND(G1167=1,D1167&gt;=Scenario!$B$24),1,0)</f>
        <v>1</v>
      </c>
    </row>
    <row r="1168" customFormat="false" ht="15" hidden="false" customHeight="false" outlineLevel="0" collapsed="false">
      <c r="A1168" s="6" t="s">
        <v>10098</v>
      </c>
      <c r="B1168" s="6" t="s">
        <v>4445</v>
      </c>
      <c r="C1168" s="6" t="n">
        <v>1</v>
      </c>
      <c r="D1168" s="6" t="n">
        <v>5</v>
      </c>
      <c r="E1168" s="9" t="n">
        <f aca="false">INDEX(Tickets!$O$2:$O$3818,MATCH(B1168,Tickets!$A$2:$A$3818,0))</f>
        <v>1</v>
      </c>
      <c r="F1168" s="9" t="n">
        <f aca="false">C1168*E1168</f>
        <v>1</v>
      </c>
      <c r="G1168" s="9" t="n">
        <f aca="false">IF(AND(C1168=1,ISNUMBER(D1168)),1,0)*E1168</f>
        <v>1</v>
      </c>
      <c r="H1168" s="9" t="n">
        <f aca="false">IF(AND(G1168=1,D1168&gt;=Scenario!$B$24),1,0)</f>
        <v>1</v>
      </c>
    </row>
    <row r="1169" customFormat="false" ht="15" hidden="false" customHeight="false" outlineLevel="0" collapsed="false">
      <c r="A1169" s="6" t="s">
        <v>10099</v>
      </c>
      <c r="B1169" s="6" t="s">
        <v>4451</v>
      </c>
      <c r="C1169" s="6" t="n">
        <v>1</v>
      </c>
      <c r="D1169" s="6" t="n">
        <v>5</v>
      </c>
      <c r="E1169" s="9" t="n">
        <f aca="false">INDEX(Tickets!$O$2:$O$3818,MATCH(B1169,Tickets!$A$2:$A$3818,0))</f>
        <v>1</v>
      </c>
      <c r="F1169" s="9" t="n">
        <f aca="false">C1169*E1169</f>
        <v>1</v>
      </c>
      <c r="G1169" s="9" t="n">
        <f aca="false">IF(AND(C1169=1,ISNUMBER(D1169)),1,0)*E1169</f>
        <v>1</v>
      </c>
      <c r="H1169" s="9" t="n">
        <f aca="false">IF(AND(G1169=1,D1169&gt;=Scenario!$B$24),1,0)</f>
        <v>1</v>
      </c>
    </row>
    <row r="1170" customFormat="false" ht="15" hidden="false" customHeight="false" outlineLevel="0" collapsed="false">
      <c r="A1170" s="6" t="s">
        <v>10100</v>
      </c>
      <c r="B1170" s="6" t="s">
        <v>4453</v>
      </c>
      <c r="C1170" s="6" t="n">
        <v>1</v>
      </c>
      <c r="E1170" s="9" t="n">
        <f aca="false">INDEX(Tickets!$O$2:$O$3818,MATCH(B1170,Tickets!$A$2:$A$3818,0))</f>
        <v>1</v>
      </c>
      <c r="F1170" s="9" t="n">
        <f aca="false">C1170*E1170</f>
        <v>1</v>
      </c>
      <c r="G1170" s="9" t="n">
        <f aca="false">IF(AND(C1170=1,ISNUMBER(D1170)),1,0)*E1170</f>
        <v>0</v>
      </c>
      <c r="H1170" s="9" t="n">
        <f aca="false">IF(AND(G1170=1,D1170&gt;=Scenario!$B$24),1,0)</f>
        <v>0</v>
      </c>
    </row>
    <row r="1171" customFormat="false" ht="15" hidden="false" customHeight="false" outlineLevel="0" collapsed="false">
      <c r="A1171" s="6" t="s">
        <v>10101</v>
      </c>
      <c r="B1171" s="6" t="s">
        <v>4455</v>
      </c>
      <c r="C1171" s="6" t="n">
        <v>1</v>
      </c>
      <c r="E1171" s="9" t="n">
        <f aca="false">INDEX(Tickets!$O$2:$O$3818,MATCH(B1171,Tickets!$A$2:$A$3818,0))</f>
        <v>1</v>
      </c>
      <c r="F1171" s="9" t="n">
        <f aca="false">C1171*E1171</f>
        <v>1</v>
      </c>
      <c r="G1171" s="9" t="n">
        <f aca="false">IF(AND(C1171=1,ISNUMBER(D1171)),1,0)*E1171</f>
        <v>0</v>
      </c>
      <c r="H1171" s="9" t="n">
        <f aca="false">IF(AND(G1171=1,D1171&gt;=Scenario!$B$24),1,0)</f>
        <v>0</v>
      </c>
    </row>
    <row r="1172" customFormat="false" ht="15" hidden="false" customHeight="false" outlineLevel="0" collapsed="false">
      <c r="A1172" s="6" t="s">
        <v>10102</v>
      </c>
      <c r="B1172" s="6" t="s">
        <v>4457</v>
      </c>
      <c r="C1172" s="6" t="n">
        <v>1</v>
      </c>
      <c r="E1172" s="9" t="n">
        <f aca="false">INDEX(Tickets!$O$2:$O$3818,MATCH(B1172,Tickets!$A$2:$A$3818,0))</f>
        <v>1</v>
      </c>
      <c r="F1172" s="9" t="n">
        <f aca="false">C1172*E1172</f>
        <v>1</v>
      </c>
      <c r="G1172" s="9" t="n">
        <f aca="false">IF(AND(C1172=1,ISNUMBER(D1172)),1,0)*E1172</f>
        <v>0</v>
      </c>
      <c r="H1172" s="9" t="n">
        <f aca="false">IF(AND(G1172=1,D1172&gt;=Scenario!$B$24),1,0)</f>
        <v>0</v>
      </c>
    </row>
    <row r="1173" customFormat="false" ht="15" hidden="false" customHeight="false" outlineLevel="0" collapsed="false">
      <c r="A1173" s="6" t="s">
        <v>10103</v>
      </c>
      <c r="B1173" s="6" t="s">
        <v>4465</v>
      </c>
      <c r="C1173" s="6" t="n">
        <v>1</v>
      </c>
      <c r="E1173" s="9" t="n">
        <f aca="false">INDEX(Tickets!$O$2:$O$3818,MATCH(B1173,Tickets!$A$2:$A$3818,0))</f>
        <v>1</v>
      </c>
      <c r="F1173" s="9" t="n">
        <f aca="false">C1173*E1173</f>
        <v>1</v>
      </c>
      <c r="G1173" s="9" t="n">
        <f aca="false">IF(AND(C1173=1,ISNUMBER(D1173)),1,0)*E1173</f>
        <v>0</v>
      </c>
      <c r="H1173" s="9" t="n">
        <f aca="false">IF(AND(G1173=1,D1173&gt;=Scenario!$B$24),1,0)</f>
        <v>0</v>
      </c>
    </row>
    <row r="1174" customFormat="false" ht="15" hidden="false" customHeight="false" outlineLevel="0" collapsed="false">
      <c r="A1174" s="6" t="s">
        <v>10104</v>
      </c>
      <c r="B1174" s="6" t="s">
        <v>4471</v>
      </c>
      <c r="C1174" s="6" t="n">
        <v>1</v>
      </c>
      <c r="E1174" s="9" t="n">
        <f aca="false">INDEX(Tickets!$O$2:$O$3818,MATCH(B1174,Tickets!$A$2:$A$3818,0))</f>
        <v>1</v>
      </c>
      <c r="F1174" s="9" t="n">
        <f aca="false">C1174*E1174</f>
        <v>1</v>
      </c>
      <c r="G1174" s="9" t="n">
        <f aca="false">IF(AND(C1174=1,ISNUMBER(D1174)),1,0)*E1174</f>
        <v>0</v>
      </c>
      <c r="H1174" s="9" t="n">
        <f aca="false">IF(AND(G1174=1,D1174&gt;=Scenario!$B$24),1,0)</f>
        <v>0</v>
      </c>
    </row>
    <row r="1175" customFormat="false" ht="15" hidden="false" customHeight="false" outlineLevel="0" collapsed="false">
      <c r="A1175" s="6" t="s">
        <v>10105</v>
      </c>
      <c r="B1175" s="6" t="s">
        <v>4473</v>
      </c>
      <c r="C1175" s="6" t="n">
        <v>1</v>
      </c>
      <c r="E1175" s="9" t="n">
        <f aca="false">INDEX(Tickets!$O$2:$O$3818,MATCH(B1175,Tickets!$A$2:$A$3818,0))</f>
        <v>1</v>
      </c>
      <c r="F1175" s="9" t="n">
        <f aca="false">C1175*E1175</f>
        <v>1</v>
      </c>
      <c r="G1175" s="9" t="n">
        <f aca="false">IF(AND(C1175=1,ISNUMBER(D1175)),1,0)*E1175</f>
        <v>0</v>
      </c>
      <c r="H1175" s="9" t="n">
        <f aca="false">IF(AND(G1175=1,D1175&gt;=Scenario!$B$24),1,0)</f>
        <v>0</v>
      </c>
    </row>
    <row r="1176" customFormat="false" ht="15" hidden="false" customHeight="false" outlineLevel="0" collapsed="false">
      <c r="A1176" s="6" t="s">
        <v>10106</v>
      </c>
      <c r="B1176" s="6" t="s">
        <v>4477</v>
      </c>
      <c r="C1176" s="6" t="n">
        <v>1</v>
      </c>
      <c r="D1176" s="6" t="n">
        <v>5</v>
      </c>
      <c r="E1176" s="9" t="n">
        <f aca="false">INDEX(Tickets!$O$2:$O$3818,MATCH(B1176,Tickets!$A$2:$A$3818,0))</f>
        <v>1</v>
      </c>
      <c r="F1176" s="9" t="n">
        <f aca="false">C1176*E1176</f>
        <v>1</v>
      </c>
      <c r="G1176" s="9" t="n">
        <f aca="false">IF(AND(C1176=1,ISNUMBER(D1176)),1,0)*E1176</f>
        <v>1</v>
      </c>
      <c r="H1176" s="9" t="n">
        <f aca="false">IF(AND(G1176=1,D1176&gt;=Scenario!$B$24),1,0)</f>
        <v>1</v>
      </c>
    </row>
    <row r="1177" customFormat="false" ht="15" hidden="false" customHeight="false" outlineLevel="0" collapsed="false">
      <c r="A1177" s="6" t="s">
        <v>10107</v>
      </c>
      <c r="B1177" s="6" t="s">
        <v>4479</v>
      </c>
      <c r="C1177" s="6" t="n">
        <v>1</v>
      </c>
      <c r="E1177" s="9" t="n">
        <f aca="false">INDEX(Tickets!$O$2:$O$3818,MATCH(B1177,Tickets!$A$2:$A$3818,0))</f>
        <v>1</v>
      </c>
      <c r="F1177" s="9" t="n">
        <f aca="false">C1177*E1177</f>
        <v>1</v>
      </c>
      <c r="G1177" s="9" t="n">
        <f aca="false">IF(AND(C1177=1,ISNUMBER(D1177)),1,0)*E1177</f>
        <v>0</v>
      </c>
      <c r="H1177" s="9" t="n">
        <f aca="false">IF(AND(G1177=1,D1177&gt;=Scenario!$B$24),1,0)</f>
        <v>0</v>
      </c>
    </row>
    <row r="1178" customFormat="false" ht="15" hidden="false" customHeight="false" outlineLevel="0" collapsed="false">
      <c r="A1178" s="6" t="s">
        <v>10108</v>
      </c>
      <c r="B1178" s="6" t="s">
        <v>4483</v>
      </c>
      <c r="C1178" s="6" t="n">
        <v>1</v>
      </c>
      <c r="E1178" s="9" t="n">
        <f aca="false">INDEX(Tickets!$O$2:$O$3818,MATCH(B1178,Tickets!$A$2:$A$3818,0))</f>
        <v>1</v>
      </c>
      <c r="F1178" s="9" t="n">
        <f aca="false">C1178*E1178</f>
        <v>1</v>
      </c>
      <c r="G1178" s="9" t="n">
        <f aca="false">IF(AND(C1178=1,ISNUMBER(D1178)),1,0)*E1178</f>
        <v>0</v>
      </c>
      <c r="H1178" s="9" t="n">
        <f aca="false">IF(AND(G1178=1,D1178&gt;=Scenario!$B$24),1,0)</f>
        <v>0</v>
      </c>
    </row>
    <row r="1179" customFormat="false" ht="15" hidden="false" customHeight="false" outlineLevel="0" collapsed="false">
      <c r="A1179" s="6" t="s">
        <v>10109</v>
      </c>
      <c r="B1179" s="6" t="s">
        <v>4493</v>
      </c>
      <c r="C1179" s="6" t="n">
        <v>1</v>
      </c>
      <c r="D1179" s="6" t="n">
        <v>4</v>
      </c>
      <c r="E1179" s="9" t="n">
        <f aca="false">INDEX(Tickets!$O$2:$O$3818,MATCH(B1179,Tickets!$A$2:$A$3818,0))</f>
        <v>1</v>
      </c>
      <c r="F1179" s="9" t="n">
        <f aca="false">C1179*E1179</f>
        <v>1</v>
      </c>
      <c r="G1179" s="9" t="n">
        <f aca="false">IF(AND(C1179=1,ISNUMBER(D1179)),1,0)*E1179</f>
        <v>1</v>
      </c>
      <c r="H1179" s="9" t="n">
        <f aca="false">IF(AND(G1179=1,D1179&gt;=Scenario!$B$24),1,0)</f>
        <v>1</v>
      </c>
    </row>
    <row r="1180" customFormat="false" ht="15" hidden="false" customHeight="false" outlineLevel="0" collapsed="false">
      <c r="A1180" s="6" t="s">
        <v>10110</v>
      </c>
      <c r="B1180" s="6" t="s">
        <v>4495</v>
      </c>
      <c r="C1180" s="6" t="n">
        <v>1</v>
      </c>
      <c r="D1180" s="6" t="n">
        <v>5</v>
      </c>
      <c r="E1180" s="9" t="n">
        <f aca="false">INDEX(Tickets!$O$2:$O$3818,MATCH(B1180,Tickets!$A$2:$A$3818,0))</f>
        <v>1</v>
      </c>
      <c r="F1180" s="9" t="n">
        <f aca="false">C1180*E1180</f>
        <v>1</v>
      </c>
      <c r="G1180" s="9" t="n">
        <f aca="false">IF(AND(C1180=1,ISNUMBER(D1180)),1,0)*E1180</f>
        <v>1</v>
      </c>
      <c r="H1180" s="9" t="n">
        <f aca="false">IF(AND(G1180=1,D1180&gt;=Scenario!$B$24),1,0)</f>
        <v>1</v>
      </c>
    </row>
    <row r="1181" customFormat="false" ht="15" hidden="false" customHeight="false" outlineLevel="0" collapsed="false">
      <c r="A1181" s="6" t="s">
        <v>10111</v>
      </c>
      <c r="B1181" s="6" t="s">
        <v>4497</v>
      </c>
      <c r="C1181" s="6" t="n">
        <v>1</v>
      </c>
      <c r="E1181" s="9" t="n">
        <f aca="false">INDEX(Tickets!$O$2:$O$3818,MATCH(B1181,Tickets!$A$2:$A$3818,0))</f>
        <v>1</v>
      </c>
      <c r="F1181" s="9" t="n">
        <f aca="false">C1181*E1181</f>
        <v>1</v>
      </c>
      <c r="G1181" s="9" t="n">
        <f aca="false">IF(AND(C1181=1,ISNUMBER(D1181)),1,0)*E1181</f>
        <v>0</v>
      </c>
      <c r="H1181" s="9" t="n">
        <f aca="false">IF(AND(G1181=1,D1181&gt;=Scenario!$B$24),1,0)</f>
        <v>0</v>
      </c>
    </row>
    <row r="1182" customFormat="false" ht="15" hidden="false" customHeight="false" outlineLevel="0" collapsed="false">
      <c r="A1182" s="6" t="s">
        <v>10112</v>
      </c>
      <c r="B1182" s="6" t="s">
        <v>4501</v>
      </c>
      <c r="C1182" s="6" t="n">
        <v>1</v>
      </c>
      <c r="D1182" s="6" t="n">
        <v>4</v>
      </c>
      <c r="E1182" s="9" t="n">
        <f aca="false">INDEX(Tickets!$O$2:$O$3818,MATCH(B1182,Tickets!$A$2:$A$3818,0))</f>
        <v>1</v>
      </c>
      <c r="F1182" s="9" t="n">
        <f aca="false">C1182*E1182</f>
        <v>1</v>
      </c>
      <c r="G1182" s="9" t="n">
        <f aca="false">IF(AND(C1182=1,ISNUMBER(D1182)),1,0)*E1182</f>
        <v>1</v>
      </c>
      <c r="H1182" s="9" t="n">
        <f aca="false">IF(AND(G1182=1,D1182&gt;=Scenario!$B$24),1,0)</f>
        <v>1</v>
      </c>
    </row>
    <row r="1183" customFormat="false" ht="15" hidden="false" customHeight="false" outlineLevel="0" collapsed="false">
      <c r="A1183" s="6" t="s">
        <v>10113</v>
      </c>
      <c r="B1183" s="6" t="s">
        <v>4503</v>
      </c>
      <c r="C1183" s="6" t="n">
        <v>1</v>
      </c>
      <c r="E1183" s="9" t="n">
        <f aca="false">INDEX(Tickets!$O$2:$O$3818,MATCH(B1183,Tickets!$A$2:$A$3818,0))</f>
        <v>1</v>
      </c>
      <c r="F1183" s="9" t="n">
        <f aca="false">C1183*E1183</f>
        <v>1</v>
      </c>
      <c r="G1183" s="9" t="n">
        <f aca="false">IF(AND(C1183=1,ISNUMBER(D1183)),1,0)*E1183</f>
        <v>0</v>
      </c>
      <c r="H1183" s="9" t="n">
        <f aca="false">IF(AND(G1183=1,D1183&gt;=Scenario!$B$24),1,0)</f>
        <v>0</v>
      </c>
    </row>
    <row r="1184" customFormat="false" ht="15" hidden="false" customHeight="false" outlineLevel="0" collapsed="false">
      <c r="A1184" s="6" t="s">
        <v>10114</v>
      </c>
      <c r="B1184" s="6" t="s">
        <v>4505</v>
      </c>
      <c r="C1184" s="6" t="n">
        <v>1</v>
      </c>
      <c r="D1184" s="6" t="n">
        <v>5</v>
      </c>
      <c r="E1184" s="9" t="n">
        <f aca="false">INDEX(Tickets!$O$2:$O$3818,MATCH(B1184,Tickets!$A$2:$A$3818,0))</f>
        <v>1</v>
      </c>
      <c r="F1184" s="9" t="n">
        <f aca="false">C1184*E1184</f>
        <v>1</v>
      </c>
      <c r="G1184" s="9" t="n">
        <f aca="false">IF(AND(C1184=1,ISNUMBER(D1184)),1,0)*E1184</f>
        <v>1</v>
      </c>
      <c r="H1184" s="9" t="n">
        <f aca="false">IF(AND(G1184=1,D1184&gt;=Scenario!$B$24),1,0)</f>
        <v>1</v>
      </c>
    </row>
    <row r="1185" customFormat="false" ht="15" hidden="false" customHeight="false" outlineLevel="0" collapsed="false">
      <c r="A1185" s="6" t="s">
        <v>10115</v>
      </c>
      <c r="B1185" s="6" t="s">
        <v>4509</v>
      </c>
      <c r="C1185" s="6" t="n">
        <v>1</v>
      </c>
      <c r="D1185" s="6" t="n">
        <v>5</v>
      </c>
      <c r="E1185" s="9" t="n">
        <f aca="false">INDEX(Tickets!$O$2:$O$3818,MATCH(B1185,Tickets!$A$2:$A$3818,0))</f>
        <v>1</v>
      </c>
      <c r="F1185" s="9" t="n">
        <f aca="false">C1185*E1185</f>
        <v>1</v>
      </c>
      <c r="G1185" s="9" t="n">
        <f aca="false">IF(AND(C1185=1,ISNUMBER(D1185)),1,0)*E1185</f>
        <v>1</v>
      </c>
      <c r="H1185" s="9" t="n">
        <f aca="false">IF(AND(G1185=1,D1185&gt;=Scenario!$B$24),1,0)</f>
        <v>1</v>
      </c>
    </row>
    <row r="1186" customFormat="false" ht="15" hidden="false" customHeight="false" outlineLevel="0" collapsed="false">
      <c r="A1186" s="6" t="s">
        <v>10116</v>
      </c>
      <c r="B1186" s="6" t="s">
        <v>4515</v>
      </c>
      <c r="C1186" s="6" t="n">
        <v>1</v>
      </c>
      <c r="E1186" s="9" t="n">
        <f aca="false">INDEX(Tickets!$O$2:$O$3818,MATCH(B1186,Tickets!$A$2:$A$3818,0))</f>
        <v>1</v>
      </c>
      <c r="F1186" s="9" t="n">
        <f aca="false">C1186*E1186</f>
        <v>1</v>
      </c>
      <c r="G1186" s="9" t="n">
        <f aca="false">IF(AND(C1186=1,ISNUMBER(D1186)),1,0)*E1186</f>
        <v>0</v>
      </c>
      <c r="H1186" s="9" t="n">
        <f aca="false">IF(AND(G1186=1,D1186&gt;=Scenario!$B$24),1,0)</f>
        <v>0</v>
      </c>
    </row>
    <row r="1187" customFormat="false" ht="15" hidden="false" customHeight="false" outlineLevel="0" collapsed="false">
      <c r="A1187" s="6" t="s">
        <v>10117</v>
      </c>
      <c r="B1187" s="6" t="s">
        <v>4519</v>
      </c>
      <c r="C1187" s="6" t="n">
        <v>1</v>
      </c>
      <c r="E1187" s="9" t="n">
        <f aca="false">INDEX(Tickets!$O$2:$O$3818,MATCH(B1187,Tickets!$A$2:$A$3818,0))</f>
        <v>1</v>
      </c>
      <c r="F1187" s="9" t="n">
        <f aca="false">C1187*E1187</f>
        <v>1</v>
      </c>
      <c r="G1187" s="9" t="n">
        <f aca="false">IF(AND(C1187=1,ISNUMBER(D1187)),1,0)*E1187</f>
        <v>0</v>
      </c>
      <c r="H1187" s="9" t="n">
        <f aca="false">IF(AND(G1187=1,D1187&gt;=Scenario!$B$24),1,0)</f>
        <v>0</v>
      </c>
    </row>
    <row r="1188" customFormat="false" ht="15" hidden="false" customHeight="false" outlineLevel="0" collapsed="false">
      <c r="A1188" s="6" t="s">
        <v>10118</v>
      </c>
      <c r="B1188" s="6" t="s">
        <v>4521</v>
      </c>
      <c r="C1188" s="6" t="n">
        <v>1</v>
      </c>
      <c r="E1188" s="9" t="n">
        <f aca="false">INDEX(Tickets!$O$2:$O$3818,MATCH(B1188,Tickets!$A$2:$A$3818,0))</f>
        <v>1</v>
      </c>
      <c r="F1188" s="9" t="n">
        <f aca="false">C1188*E1188</f>
        <v>1</v>
      </c>
      <c r="G1188" s="9" t="n">
        <f aca="false">IF(AND(C1188=1,ISNUMBER(D1188)),1,0)*E1188</f>
        <v>0</v>
      </c>
      <c r="H1188" s="9" t="n">
        <f aca="false">IF(AND(G1188=1,D1188&gt;=Scenario!$B$24),1,0)</f>
        <v>0</v>
      </c>
    </row>
    <row r="1189" customFormat="false" ht="15" hidden="false" customHeight="false" outlineLevel="0" collapsed="false">
      <c r="A1189" s="6" t="s">
        <v>10119</v>
      </c>
      <c r="B1189" s="6" t="s">
        <v>4527</v>
      </c>
      <c r="C1189" s="6" t="n">
        <v>1</v>
      </c>
      <c r="D1189" s="6" t="n">
        <v>4</v>
      </c>
      <c r="E1189" s="9" t="n">
        <f aca="false">INDEX(Tickets!$O$2:$O$3818,MATCH(B1189,Tickets!$A$2:$A$3818,0))</f>
        <v>1</v>
      </c>
      <c r="F1189" s="9" t="n">
        <f aca="false">C1189*E1189</f>
        <v>1</v>
      </c>
      <c r="G1189" s="9" t="n">
        <f aca="false">IF(AND(C1189=1,ISNUMBER(D1189)),1,0)*E1189</f>
        <v>1</v>
      </c>
      <c r="H1189" s="9" t="n">
        <f aca="false">IF(AND(G1189=1,D1189&gt;=Scenario!$B$24),1,0)</f>
        <v>1</v>
      </c>
    </row>
    <row r="1190" customFormat="false" ht="15" hidden="false" customHeight="false" outlineLevel="0" collapsed="false">
      <c r="A1190" s="6" t="s">
        <v>10120</v>
      </c>
      <c r="B1190" s="6" t="s">
        <v>4529</v>
      </c>
      <c r="C1190" s="6" t="n">
        <v>1</v>
      </c>
      <c r="E1190" s="9" t="n">
        <f aca="false">INDEX(Tickets!$O$2:$O$3818,MATCH(B1190,Tickets!$A$2:$A$3818,0))</f>
        <v>1</v>
      </c>
      <c r="F1190" s="9" t="n">
        <f aca="false">C1190*E1190</f>
        <v>1</v>
      </c>
      <c r="G1190" s="9" t="n">
        <f aca="false">IF(AND(C1190=1,ISNUMBER(D1190)),1,0)*E1190</f>
        <v>0</v>
      </c>
      <c r="H1190" s="9" t="n">
        <f aca="false">IF(AND(G1190=1,D1190&gt;=Scenario!$B$24),1,0)</f>
        <v>0</v>
      </c>
    </row>
    <row r="1191" customFormat="false" ht="15" hidden="false" customHeight="false" outlineLevel="0" collapsed="false">
      <c r="A1191" s="6" t="s">
        <v>10121</v>
      </c>
      <c r="B1191" s="6" t="s">
        <v>4531</v>
      </c>
      <c r="C1191" s="6" t="n">
        <v>1</v>
      </c>
      <c r="E1191" s="9" t="n">
        <f aca="false">INDEX(Tickets!$O$2:$O$3818,MATCH(B1191,Tickets!$A$2:$A$3818,0))</f>
        <v>1</v>
      </c>
      <c r="F1191" s="9" t="n">
        <f aca="false">C1191*E1191</f>
        <v>1</v>
      </c>
      <c r="G1191" s="9" t="n">
        <f aca="false">IF(AND(C1191=1,ISNUMBER(D1191)),1,0)*E1191</f>
        <v>0</v>
      </c>
      <c r="H1191" s="9" t="n">
        <f aca="false">IF(AND(G1191=1,D1191&gt;=Scenario!$B$24),1,0)</f>
        <v>0</v>
      </c>
    </row>
    <row r="1192" customFormat="false" ht="15" hidden="false" customHeight="false" outlineLevel="0" collapsed="false">
      <c r="A1192" s="6" t="s">
        <v>10122</v>
      </c>
      <c r="B1192" s="6" t="s">
        <v>4533</v>
      </c>
      <c r="C1192" s="6" t="n">
        <v>1</v>
      </c>
      <c r="E1192" s="9" t="n">
        <f aca="false">INDEX(Tickets!$O$2:$O$3818,MATCH(B1192,Tickets!$A$2:$A$3818,0))</f>
        <v>1</v>
      </c>
      <c r="F1192" s="9" t="n">
        <f aca="false">C1192*E1192</f>
        <v>1</v>
      </c>
      <c r="G1192" s="9" t="n">
        <f aca="false">IF(AND(C1192=1,ISNUMBER(D1192)),1,0)*E1192</f>
        <v>0</v>
      </c>
      <c r="H1192" s="9" t="n">
        <f aca="false">IF(AND(G1192=1,D1192&gt;=Scenario!$B$24),1,0)</f>
        <v>0</v>
      </c>
    </row>
    <row r="1193" customFormat="false" ht="15" hidden="false" customHeight="false" outlineLevel="0" collapsed="false">
      <c r="A1193" s="6" t="s">
        <v>10123</v>
      </c>
      <c r="B1193" s="6" t="s">
        <v>4543</v>
      </c>
      <c r="C1193" s="6" t="n">
        <v>1</v>
      </c>
      <c r="E1193" s="9" t="n">
        <f aca="false">INDEX(Tickets!$O$2:$O$3818,MATCH(B1193,Tickets!$A$2:$A$3818,0))</f>
        <v>1</v>
      </c>
      <c r="F1193" s="9" t="n">
        <f aca="false">C1193*E1193</f>
        <v>1</v>
      </c>
      <c r="G1193" s="9" t="n">
        <f aca="false">IF(AND(C1193=1,ISNUMBER(D1193)),1,0)*E1193</f>
        <v>0</v>
      </c>
      <c r="H1193" s="9" t="n">
        <f aca="false">IF(AND(G1193=1,D1193&gt;=Scenario!$B$24),1,0)</f>
        <v>0</v>
      </c>
    </row>
    <row r="1194" customFormat="false" ht="15" hidden="false" customHeight="false" outlineLevel="0" collapsed="false">
      <c r="A1194" s="6" t="s">
        <v>10124</v>
      </c>
      <c r="B1194" s="6" t="s">
        <v>4545</v>
      </c>
      <c r="C1194" s="6" t="n">
        <v>1</v>
      </c>
      <c r="D1194" s="6" t="n">
        <v>5</v>
      </c>
      <c r="E1194" s="9" t="n">
        <f aca="false">INDEX(Tickets!$O$2:$O$3818,MATCH(B1194,Tickets!$A$2:$A$3818,0))</f>
        <v>1</v>
      </c>
      <c r="F1194" s="9" t="n">
        <f aca="false">C1194*E1194</f>
        <v>1</v>
      </c>
      <c r="G1194" s="9" t="n">
        <f aca="false">IF(AND(C1194=1,ISNUMBER(D1194)),1,0)*E1194</f>
        <v>1</v>
      </c>
      <c r="H1194" s="9" t="n">
        <f aca="false">IF(AND(G1194=1,D1194&gt;=Scenario!$B$24),1,0)</f>
        <v>1</v>
      </c>
    </row>
    <row r="1195" customFormat="false" ht="15" hidden="false" customHeight="false" outlineLevel="0" collapsed="false">
      <c r="A1195" s="6" t="s">
        <v>10125</v>
      </c>
      <c r="B1195" s="6" t="s">
        <v>4547</v>
      </c>
      <c r="C1195" s="6" t="n">
        <v>1</v>
      </c>
      <c r="D1195" s="6" t="n">
        <v>4</v>
      </c>
      <c r="E1195" s="9" t="n">
        <f aca="false">INDEX(Tickets!$O$2:$O$3818,MATCH(B1195,Tickets!$A$2:$A$3818,0))</f>
        <v>1</v>
      </c>
      <c r="F1195" s="9" t="n">
        <f aca="false">C1195*E1195</f>
        <v>1</v>
      </c>
      <c r="G1195" s="9" t="n">
        <f aca="false">IF(AND(C1195=1,ISNUMBER(D1195)),1,0)*E1195</f>
        <v>1</v>
      </c>
      <c r="H1195" s="9" t="n">
        <f aca="false">IF(AND(G1195=1,D1195&gt;=Scenario!$B$24),1,0)</f>
        <v>1</v>
      </c>
    </row>
    <row r="1196" customFormat="false" ht="15" hidden="false" customHeight="false" outlineLevel="0" collapsed="false">
      <c r="A1196" s="6" t="s">
        <v>10126</v>
      </c>
      <c r="B1196" s="6" t="s">
        <v>4549</v>
      </c>
      <c r="C1196" s="6" t="n">
        <v>1</v>
      </c>
      <c r="E1196" s="9" t="n">
        <f aca="false">INDEX(Tickets!$O$2:$O$3818,MATCH(B1196,Tickets!$A$2:$A$3818,0))</f>
        <v>1</v>
      </c>
      <c r="F1196" s="9" t="n">
        <f aca="false">C1196*E1196</f>
        <v>1</v>
      </c>
      <c r="G1196" s="9" t="n">
        <f aca="false">IF(AND(C1196=1,ISNUMBER(D1196)),1,0)*E1196</f>
        <v>0</v>
      </c>
      <c r="H1196" s="9" t="n">
        <f aca="false">IF(AND(G1196=1,D1196&gt;=Scenario!$B$24),1,0)</f>
        <v>0</v>
      </c>
    </row>
    <row r="1197" customFormat="false" ht="15" hidden="false" customHeight="false" outlineLevel="0" collapsed="false">
      <c r="A1197" s="6" t="s">
        <v>10127</v>
      </c>
      <c r="B1197" s="6" t="s">
        <v>4553</v>
      </c>
      <c r="C1197" s="6" t="n">
        <v>1</v>
      </c>
      <c r="D1197" s="6" t="n">
        <v>5</v>
      </c>
      <c r="E1197" s="9" t="n">
        <f aca="false">INDEX(Tickets!$O$2:$O$3818,MATCH(B1197,Tickets!$A$2:$A$3818,0))</f>
        <v>1</v>
      </c>
      <c r="F1197" s="9" t="n">
        <f aca="false">C1197*E1197</f>
        <v>1</v>
      </c>
      <c r="G1197" s="9" t="n">
        <f aca="false">IF(AND(C1197=1,ISNUMBER(D1197)),1,0)*E1197</f>
        <v>1</v>
      </c>
      <c r="H1197" s="9" t="n">
        <f aca="false">IF(AND(G1197=1,D1197&gt;=Scenario!$B$24),1,0)</f>
        <v>1</v>
      </c>
    </row>
    <row r="1198" customFormat="false" ht="15" hidden="false" customHeight="false" outlineLevel="0" collapsed="false">
      <c r="A1198" s="6" t="s">
        <v>10128</v>
      </c>
      <c r="B1198" s="6" t="s">
        <v>4555</v>
      </c>
      <c r="C1198" s="6" t="n">
        <v>1</v>
      </c>
      <c r="D1198" s="6" t="n">
        <v>5</v>
      </c>
      <c r="E1198" s="9" t="n">
        <f aca="false">INDEX(Tickets!$O$2:$O$3818,MATCH(B1198,Tickets!$A$2:$A$3818,0))</f>
        <v>1</v>
      </c>
      <c r="F1198" s="9" t="n">
        <f aca="false">C1198*E1198</f>
        <v>1</v>
      </c>
      <c r="G1198" s="9" t="n">
        <f aca="false">IF(AND(C1198=1,ISNUMBER(D1198)),1,0)*E1198</f>
        <v>1</v>
      </c>
      <c r="H1198" s="9" t="n">
        <f aca="false">IF(AND(G1198=1,D1198&gt;=Scenario!$B$24),1,0)</f>
        <v>1</v>
      </c>
    </row>
    <row r="1199" customFormat="false" ht="15" hidden="false" customHeight="false" outlineLevel="0" collapsed="false">
      <c r="A1199" s="6" t="s">
        <v>10129</v>
      </c>
      <c r="B1199" s="6" t="s">
        <v>4559</v>
      </c>
      <c r="C1199" s="6" t="n">
        <v>1</v>
      </c>
      <c r="E1199" s="9" t="n">
        <f aca="false">INDEX(Tickets!$O$2:$O$3818,MATCH(B1199,Tickets!$A$2:$A$3818,0))</f>
        <v>1</v>
      </c>
      <c r="F1199" s="9" t="n">
        <f aca="false">C1199*E1199</f>
        <v>1</v>
      </c>
      <c r="G1199" s="9" t="n">
        <f aca="false">IF(AND(C1199=1,ISNUMBER(D1199)),1,0)*E1199</f>
        <v>0</v>
      </c>
      <c r="H1199" s="9" t="n">
        <f aca="false">IF(AND(G1199=1,D1199&gt;=Scenario!$B$24),1,0)</f>
        <v>0</v>
      </c>
    </row>
    <row r="1200" customFormat="false" ht="15" hidden="false" customHeight="false" outlineLevel="0" collapsed="false">
      <c r="A1200" s="6" t="s">
        <v>10130</v>
      </c>
      <c r="B1200" s="6" t="s">
        <v>4561</v>
      </c>
      <c r="C1200" s="6" t="n">
        <v>1</v>
      </c>
      <c r="E1200" s="9" t="n">
        <f aca="false">INDEX(Tickets!$O$2:$O$3818,MATCH(B1200,Tickets!$A$2:$A$3818,0))</f>
        <v>1</v>
      </c>
      <c r="F1200" s="9" t="n">
        <f aca="false">C1200*E1200</f>
        <v>1</v>
      </c>
      <c r="G1200" s="9" t="n">
        <f aca="false">IF(AND(C1200=1,ISNUMBER(D1200)),1,0)*E1200</f>
        <v>0</v>
      </c>
      <c r="H1200" s="9" t="n">
        <f aca="false">IF(AND(G1200=1,D1200&gt;=Scenario!$B$24),1,0)</f>
        <v>0</v>
      </c>
    </row>
    <row r="1201" customFormat="false" ht="15" hidden="false" customHeight="false" outlineLevel="0" collapsed="false">
      <c r="A1201" s="6" t="s">
        <v>10131</v>
      </c>
      <c r="B1201" s="6" t="s">
        <v>4567</v>
      </c>
      <c r="C1201" s="6" t="n">
        <v>1</v>
      </c>
      <c r="E1201" s="9" t="n">
        <f aca="false">INDEX(Tickets!$O$2:$O$3818,MATCH(B1201,Tickets!$A$2:$A$3818,0))</f>
        <v>1</v>
      </c>
      <c r="F1201" s="9" t="n">
        <f aca="false">C1201*E1201</f>
        <v>1</v>
      </c>
      <c r="G1201" s="9" t="n">
        <f aca="false">IF(AND(C1201=1,ISNUMBER(D1201)),1,0)*E1201</f>
        <v>0</v>
      </c>
      <c r="H1201" s="9" t="n">
        <f aca="false">IF(AND(G1201=1,D1201&gt;=Scenario!$B$24),1,0)</f>
        <v>0</v>
      </c>
    </row>
    <row r="1202" customFormat="false" ht="15" hidden="false" customHeight="false" outlineLevel="0" collapsed="false">
      <c r="A1202" s="6" t="s">
        <v>10132</v>
      </c>
      <c r="B1202" s="6" t="s">
        <v>4569</v>
      </c>
      <c r="C1202" s="6" t="n">
        <v>1</v>
      </c>
      <c r="E1202" s="9" t="n">
        <f aca="false">INDEX(Tickets!$O$2:$O$3818,MATCH(B1202,Tickets!$A$2:$A$3818,0))</f>
        <v>1</v>
      </c>
      <c r="F1202" s="9" t="n">
        <f aca="false">C1202*E1202</f>
        <v>1</v>
      </c>
      <c r="G1202" s="9" t="n">
        <f aca="false">IF(AND(C1202=1,ISNUMBER(D1202)),1,0)*E1202</f>
        <v>0</v>
      </c>
      <c r="H1202" s="9" t="n">
        <f aca="false">IF(AND(G1202=1,D1202&gt;=Scenario!$B$24),1,0)</f>
        <v>0</v>
      </c>
    </row>
    <row r="1203" customFormat="false" ht="15" hidden="false" customHeight="false" outlineLevel="0" collapsed="false">
      <c r="A1203" s="6" t="s">
        <v>10133</v>
      </c>
      <c r="B1203" s="6" t="s">
        <v>4573</v>
      </c>
      <c r="C1203" s="6" t="n">
        <v>1</v>
      </c>
      <c r="D1203" s="6" t="n">
        <v>4</v>
      </c>
      <c r="E1203" s="9" t="n">
        <f aca="false">INDEX(Tickets!$O$2:$O$3818,MATCH(B1203,Tickets!$A$2:$A$3818,0))</f>
        <v>1</v>
      </c>
      <c r="F1203" s="9" t="n">
        <f aca="false">C1203*E1203</f>
        <v>1</v>
      </c>
      <c r="G1203" s="9" t="n">
        <f aca="false">IF(AND(C1203=1,ISNUMBER(D1203)),1,0)*E1203</f>
        <v>1</v>
      </c>
      <c r="H1203" s="9" t="n">
        <f aca="false">IF(AND(G1203=1,D1203&gt;=Scenario!$B$24),1,0)</f>
        <v>1</v>
      </c>
    </row>
    <row r="1204" customFormat="false" ht="15" hidden="false" customHeight="false" outlineLevel="0" collapsed="false">
      <c r="A1204" s="6" t="s">
        <v>10134</v>
      </c>
      <c r="B1204" s="6" t="s">
        <v>4577</v>
      </c>
      <c r="C1204" s="6" t="n">
        <v>1</v>
      </c>
      <c r="E1204" s="9" t="n">
        <f aca="false">INDEX(Tickets!$O$2:$O$3818,MATCH(B1204,Tickets!$A$2:$A$3818,0))</f>
        <v>1</v>
      </c>
      <c r="F1204" s="9" t="n">
        <f aca="false">C1204*E1204</f>
        <v>1</v>
      </c>
      <c r="G1204" s="9" t="n">
        <f aca="false">IF(AND(C1204=1,ISNUMBER(D1204)),1,0)*E1204</f>
        <v>0</v>
      </c>
      <c r="H1204" s="9" t="n">
        <f aca="false">IF(AND(G1204=1,D1204&gt;=Scenario!$B$24),1,0)</f>
        <v>0</v>
      </c>
    </row>
    <row r="1205" customFormat="false" ht="15" hidden="false" customHeight="false" outlineLevel="0" collapsed="false">
      <c r="A1205" s="6" t="s">
        <v>10135</v>
      </c>
      <c r="B1205" s="6" t="s">
        <v>4579</v>
      </c>
      <c r="C1205" s="6" t="n">
        <v>1</v>
      </c>
      <c r="D1205" s="6" t="n">
        <v>5</v>
      </c>
      <c r="E1205" s="9" t="n">
        <f aca="false">INDEX(Tickets!$O$2:$O$3818,MATCH(B1205,Tickets!$A$2:$A$3818,0))</f>
        <v>1</v>
      </c>
      <c r="F1205" s="9" t="n">
        <f aca="false">C1205*E1205</f>
        <v>1</v>
      </c>
      <c r="G1205" s="9" t="n">
        <f aca="false">IF(AND(C1205=1,ISNUMBER(D1205)),1,0)*E1205</f>
        <v>1</v>
      </c>
      <c r="H1205" s="9" t="n">
        <f aca="false">IF(AND(G1205=1,D1205&gt;=Scenario!$B$24),1,0)</f>
        <v>1</v>
      </c>
    </row>
    <row r="1206" customFormat="false" ht="15" hidden="false" customHeight="false" outlineLevel="0" collapsed="false">
      <c r="A1206" s="6" t="s">
        <v>10136</v>
      </c>
      <c r="B1206" s="6" t="s">
        <v>4581</v>
      </c>
      <c r="C1206" s="6" t="n">
        <v>1</v>
      </c>
      <c r="D1206" s="6" t="n">
        <v>5</v>
      </c>
      <c r="E1206" s="9" t="n">
        <f aca="false">INDEX(Tickets!$O$2:$O$3818,MATCH(B1206,Tickets!$A$2:$A$3818,0))</f>
        <v>1</v>
      </c>
      <c r="F1206" s="9" t="n">
        <f aca="false">C1206*E1206</f>
        <v>1</v>
      </c>
      <c r="G1206" s="9" t="n">
        <f aca="false">IF(AND(C1206=1,ISNUMBER(D1206)),1,0)*E1206</f>
        <v>1</v>
      </c>
      <c r="H1206" s="9" t="n">
        <f aca="false">IF(AND(G1206=1,D1206&gt;=Scenario!$B$24),1,0)</f>
        <v>1</v>
      </c>
    </row>
    <row r="1207" customFormat="false" ht="15" hidden="false" customHeight="false" outlineLevel="0" collapsed="false">
      <c r="A1207" s="6" t="s">
        <v>10137</v>
      </c>
      <c r="B1207" s="6" t="s">
        <v>4587</v>
      </c>
      <c r="C1207" s="6" t="n">
        <v>1</v>
      </c>
      <c r="D1207" s="6" t="n">
        <v>4</v>
      </c>
      <c r="E1207" s="9" t="n">
        <f aca="false">INDEX(Tickets!$O$2:$O$3818,MATCH(B1207,Tickets!$A$2:$A$3818,0))</f>
        <v>1</v>
      </c>
      <c r="F1207" s="9" t="n">
        <f aca="false">C1207*E1207</f>
        <v>1</v>
      </c>
      <c r="G1207" s="9" t="n">
        <f aca="false">IF(AND(C1207=1,ISNUMBER(D1207)),1,0)*E1207</f>
        <v>1</v>
      </c>
      <c r="H1207" s="9" t="n">
        <f aca="false">IF(AND(G1207=1,D1207&gt;=Scenario!$B$24),1,0)</f>
        <v>1</v>
      </c>
    </row>
    <row r="1208" customFormat="false" ht="15" hidden="false" customHeight="false" outlineLevel="0" collapsed="false">
      <c r="A1208" s="6" t="s">
        <v>10138</v>
      </c>
      <c r="B1208" s="6" t="s">
        <v>4589</v>
      </c>
      <c r="C1208" s="6" t="n">
        <v>1</v>
      </c>
      <c r="D1208" s="6" t="n">
        <v>4</v>
      </c>
      <c r="E1208" s="9" t="n">
        <f aca="false">INDEX(Tickets!$O$2:$O$3818,MATCH(B1208,Tickets!$A$2:$A$3818,0))</f>
        <v>1</v>
      </c>
      <c r="F1208" s="9" t="n">
        <f aca="false">C1208*E1208</f>
        <v>1</v>
      </c>
      <c r="G1208" s="9" t="n">
        <f aca="false">IF(AND(C1208=1,ISNUMBER(D1208)),1,0)*E1208</f>
        <v>1</v>
      </c>
      <c r="H1208" s="9" t="n">
        <f aca="false">IF(AND(G1208=1,D1208&gt;=Scenario!$B$24),1,0)</f>
        <v>1</v>
      </c>
    </row>
    <row r="1209" customFormat="false" ht="15" hidden="false" customHeight="false" outlineLevel="0" collapsed="false">
      <c r="A1209" s="6" t="s">
        <v>10139</v>
      </c>
      <c r="B1209" s="6" t="s">
        <v>4593</v>
      </c>
      <c r="C1209" s="6" t="n">
        <v>1</v>
      </c>
      <c r="E1209" s="9" t="n">
        <f aca="false">INDEX(Tickets!$O$2:$O$3818,MATCH(B1209,Tickets!$A$2:$A$3818,0))</f>
        <v>1</v>
      </c>
      <c r="F1209" s="9" t="n">
        <f aca="false">C1209*E1209</f>
        <v>1</v>
      </c>
      <c r="G1209" s="9" t="n">
        <f aca="false">IF(AND(C1209=1,ISNUMBER(D1209)),1,0)*E1209</f>
        <v>0</v>
      </c>
      <c r="H1209" s="9" t="n">
        <f aca="false">IF(AND(G1209=1,D1209&gt;=Scenario!$B$24),1,0)</f>
        <v>0</v>
      </c>
    </row>
    <row r="1210" customFormat="false" ht="15" hidden="false" customHeight="false" outlineLevel="0" collapsed="false">
      <c r="A1210" s="6" t="s">
        <v>10140</v>
      </c>
      <c r="B1210" s="6" t="s">
        <v>4597</v>
      </c>
      <c r="C1210" s="6" t="n">
        <v>1</v>
      </c>
      <c r="D1210" s="6" t="n">
        <v>3</v>
      </c>
      <c r="E1210" s="9" t="n">
        <f aca="false">INDEX(Tickets!$O$2:$O$3818,MATCH(B1210,Tickets!$A$2:$A$3818,0))</f>
        <v>1</v>
      </c>
      <c r="F1210" s="9" t="n">
        <f aca="false">C1210*E1210</f>
        <v>1</v>
      </c>
      <c r="G1210" s="9" t="n">
        <f aca="false">IF(AND(C1210=1,ISNUMBER(D1210)),1,0)*E1210</f>
        <v>1</v>
      </c>
      <c r="H1210" s="9" t="n">
        <f aca="false">IF(AND(G1210=1,D1210&gt;=Scenario!$B$24),1,0)</f>
        <v>0</v>
      </c>
    </row>
    <row r="1211" customFormat="false" ht="15" hidden="false" customHeight="false" outlineLevel="0" collapsed="false">
      <c r="A1211" s="6" t="s">
        <v>10141</v>
      </c>
      <c r="B1211" s="6" t="s">
        <v>4599</v>
      </c>
      <c r="C1211" s="6" t="n">
        <v>1</v>
      </c>
      <c r="D1211" s="6" t="n">
        <v>4</v>
      </c>
      <c r="E1211" s="9" t="n">
        <f aca="false">INDEX(Tickets!$O$2:$O$3818,MATCH(B1211,Tickets!$A$2:$A$3818,0))</f>
        <v>1</v>
      </c>
      <c r="F1211" s="9" t="n">
        <f aca="false">C1211*E1211</f>
        <v>1</v>
      </c>
      <c r="G1211" s="9" t="n">
        <f aca="false">IF(AND(C1211=1,ISNUMBER(D1211)),1,0)*E1211</f>
        <v>1</v>
      </c>
      <c r="H1211" s="9" t="n">
        <f aca="false">IF(AND(G1211=1,D1211&gt;=Scenario!$B$24),1,0)</f>
        <v>1</v>
      </c>
    </row>
    <row r="1212" customFormat="false" ht="15" hidden="false" customHeight="false" outlineLevel="0" collapsed="false">
      <c r="A1212" s="6" t="s">
        <v>10142</v>
      </c>
      <c r="B1212" s="6" t="s">
        <v>4609</v>
      </c>
      <c r="C1212" s="6" t="n">
        <v>1</v>
      </c>
      <c r="D1212" s="6" t="n">
        <v>2</v>
      </c>
      <c r="E1212" s="9" t="n">
        <f aca="false">INDEX(Tickets!$O$2:$O$3818,MATCH(B1212,Tickets!$A$2:$A$3818,0))</f>
        <v>1</v>
      </c>
      <c r="F1212" s="9" t="n">
        <f aca="false">C1212*E1212</f>
        <v>1</v>
      </c>
      <c r="G1212" s="9" t="n">
        <f aca="false">IF(AND(C1212=1,ISNUMBER(D1212)),1,0)*E1212</f>
        <v>1</v>
      </c>
      <c r="H1212" s="9" t="n">
        <f aca="false">IF(AND(G1212=1,D1212&gt;=Scenario!$B$24),1,0)</f>
        <v>0</v>
      </c>
    </row>
    <row r="1213" customFormat="false" ht="15" hidden="false" customHeight="false" outlineLevel="0" collapsed="false">
      <c r="A1213" s="6" t="s">
        <v>10143</v>
      </c>
      <c r="B1213" s="6" t="s">
        <v>4611</v>
      </c>
      <c r="C1213" s="6" t="n">
        <v>1</v>
      </c>
      <c r="E1213" s="9" t="n">
        <f aca="false">INDEX(Tickets!$O$2:$O$3818,MATCH(B1213,Tickets!$A$2:$A$3818,0))</f>
        <v>1</v>
      </c>
      <c r="F1213" s="9" t="n">
        <f aca="false">C1213*E1213</f>
        <v>1</v>
      </c>
      <c r="G1213" s="9" t="n">
        <f aca="false">IF(AND(C1213=1,ISNUMBER(D1213)),1,0)*E1213</f>
        <v>0</v>
      </c>
      <c r="H1213" s="9" t="n">
        <f aca="false">IF(AND(G1213=1,D1213&gt;=Scenario!$B$24),1,0)</f>
        <v>0</v>
      </c>
    </row>
    <row r="1214" customFormat="false" ht="15" hidden="false" customHeight="false" outlineLevel="0" collapsed="false">
      <c r="A1214" s="6" t="s">
        <v>10144</v>
      </c>
      <c r="B1214" s="6" t="s">
        <v>4613</v>
      </c>
      <c r="C1214" s="6" t="n">
        <v>1</v>
      </c>
      <c r="E1214" s="9" t="n">
        <f aca="false">INDEX(Tickets!$O$2:$O$3818,MATCH(B1214,Tickets!$A$2:$A$3818,0))</f>
        <v>1</v>
      </c>
      <c r="F1214" s="9" t="n">
        <f aca="false">C1214*E1214</f>
        <v>1</v>
      </c>
      <c r="G1214" s="9" t="n">
        <f aca="false">IF(AND(C1214=1,ISNUMBER(D1214)),1,0)*E1214</f>
        <v>0</v>
      </c>
      <c r="H1214" s="9" t="n">
        <f aca="false">IF(AND(G1214=1,D1214&gt;=Scenario!$B$24),1,0)</f>
        <v>0</v>
      </c>
    </row>
    <row r="1215" customFormat="false" ht="15" hidden="false" customHeight="false" outlineLevel="0" collapsed="false">
      <c r="A1215" s="6" t="s">
        <v>10145</v>
      </c>
      <c r="B1215" s="6" t="s">
        <v>4625</v>
      </c>
      <c r="C1215" s="6" t="n">
        <v>1</v>
      </c>
      <c r="D1215" s="6" t="n">
        <v>4</v>
      </c>
      <c r="E1215" s="9" t="n">
        <f aca="false">INDEX(Tickets!$O$2:$O$3818,MATCH(B1215,Tickets!$A$2:$A$3818,0))</f>
        <v>1</v>
      </c>
      <c r="F1215" s="9" t="n">
        <f aca="false">C1215*E1215</f>
        <v>1</v>
      </c>
      <c r="G1215" s="9" t="n">
        <f aca="false">IF(AND(C1215=1,ISNUMBER(D1215)),1,0)*E1215</f>
        <v>1</v>
      </c>
      <c r="H1215" s="9" t="n">
        <f aca="false">IF(AND(G1215=1,D1215&gt;=Scenario!$B$24),1,0)</f>
        <v>1</v>
      </c>
    </row>
    <row r="1216" customFormat="false" ht="15" hidden="false" customHeight="false" outlineLevel="0" collapsed="false">
      <c r="A1216" s="6" t="s">
        <v>10146</v>
      </c>
      <c r="B1216" s="6" t="s">
        <v>4627</v>
      </c>
      <c r="C1216" s="6" t="n">
        <v>1</v>
      </c>
      <c r="E1216" s="9" t="n">
        <f aca="false">INDEX(Tickets!$O$2:$O$3818,MATCH(B1216,Tickets!$A$2:$A$3818,0))</f>
        <v>1</v>
      </c>
      <c r="F1216" s="9" t="n">
        <f aca="false">C1216*E1216</f>
        <v>1</v>
      </c>
      <c r="G1216" s="9" t="n">
        <f aca="false">IF(AND(C1216=1,ISNUMBER(D1216)),1,0)*E1216</f>
        <v>0</v>
      </c>
      <c r="H1216" s="9" t="n">
        <f aca="false">IF(AND(G1216=1,D1216&gt;=Scenario!$B$24),1,0)</f>
        <v>0</v>
      </c>
    </row>
    <row r="1217" customFormat="false" ht="15" hidden="false" customHeight="false" outlineLevel="0" collapsed="false">
      <c r="A1217" s="6" t="s">
        <v>10147</v>
      </c>
      <c r="B1217" s="6" t="s">
        <v>4629</v>
      </c>
      <c r="C1217" s="6" t="n">
        <v>1</v>
      </c>
      <c r="E1217" s="9" t="n">
        <f aca="false">INDEX(Tickets!$O$2:$O$3818,MATCH(B1217,Tickets!$A$2:$A$3818,0))</f>
        <v>1</v>
      </c>
      <c r="F1217" s="9" t="n">
        <f aca="false">C1217*E1217</f>
        <v>1</v>
      </c>
      <c r="G1217" s="9" t="n">
        <f aca="false">IF(AND(C1217=1,ISNUMBER(D1217)),1,0)*E1217</f>
        <v>0</v>
      </c>
      <c r="H1217" s="9" t="n">
        <f aca="false">IF(AND(G1217=1,D1217&gt;=Scenario!$B$24),1,0)</f>
        <v>0</v>
      </c>
    </row>
    <row r="1218" customFormat="false" ht="15" hidden="false" customHeight="false" outlineLevel="0" collapsed="false">
      <c r="A1218" s="6" t="s">
        <v>10148</v>
      </c>
      <c r="B1218" s="6" t="s">
        <v>4631</v>
      </c>
      <c r="C1218" s="6" t="n">
        <v>1</v>
      </c>
      <c r="E1218" s="9" t="n">
        <f aca="false">INDEX(Tickets!$O$2:$O$3818,MATCH(B1218,Tickets!$A$2:$A$3818,0))</f>
        <v>1</v>
      </c>
      <c r="F1218" s="9" t="n">
        <f aca="false">C1218*E1218</f>
        <v>1</v>
      </c>
      <c r="G1218" s="9" t="n">
        <f aca="false">IF(AND(C1218=1,ISNUMBER(D1218)),1,0)*E1218</f>
        <v>0</v>
      </c>
      <c r="H1218" s="9" t="n">
        <f aca="false">IF(AND(G1218=1,D1218&gt;=Scenario!$B$24),1,0)</f>
        <v>0</v>
      </c>
    </row>
    <row r="1219" customFormat="false" ht="15" hidden="false" customHeight="false" outlineLevel="0" collapsed="false">
      <c r="A1219" s="6" t="s">
        <v>10149</v>
      </c>
      <c r="B1219" s="6" t="s">
        <v>4635</v>
      </c>
      <c r="C1219" s="6" t="n">
        <v>1</v>
      </c>
      <c r="D1219" s="6" t="n">
        <v>5</v>
      </c>
      <c r="E1219" s="9" t="n">
        <f aca="false">INDEX(Tickets!$O$2:$O$3818,MATCH(B1219,Tickets!$A$2:$A$3818,0))</f>
        <v>1</v>
      </c>
      <c r="F1219" s="9" t="n">
        <f aca="false">C1219*E1219</f>
        <v>1</v>
      </c>
      <c r="G1219" s="9" t="n">
        <f aca="false">IF(AND(C1219=1,ISNUMBER(D1219)),1,0)*E1219</f>
        <v>1</v>
      </c>
      <c r="H1219" s="9" t="n">
        <f aca="false">IF(AND(G1219=1,D1219&gt;=Scenario!$B$24),1,0)</f>
        <v>1</v>
      </c>
    </row>
    <row r="1220" customFormat="false" ht="15" hidden="false" customHeight="false" outlineLevel="0" collapsed="false">
      <c r="A1220" s="6" t="s">
        <v>10150</v>
      </c>
      <c r="B1220" s="6" t="s">
        <v>4637</v>
      </c>
      <c r="C1220" s="6" t="n">
        <v>1</v>
      </c>
      <c r="E1220" s="9" t="n">
        <f aca="false">INDEX(Tickets!$O$2:$O$3818,MATCH(B1220,Tickets!$A$2:$A$3818,0))</f>
        <v>1</v>
      </c>
      <c r="F1220" s="9" t="n">
        <f aca="false">C1220*E1220</f>
        <v>1</v>
      </c>
      <c r="G1220" s="9" t="n">
        <f aca="false">IF(AND(C1220=1,ISNUMBER(D1220)),1,0)*E1220</f>
        <v>0</v>
      </c>
      <c r="H1220" s="9" t="n">
        <f aca="false">IF(AND(G1220=1,D1220&gt;=Scenario!$B$24),1,0)</f>
        <v>0</v>
      </c>
    </row>
    <row r="1221" customFormat="false" ht="15" hidden="false" customHeight="false" outlineLevel="0" collapsed="false">
      <c r="A1221" s="6" t="s">
        <v>10151</v>
      </c>
      <c r="B1221" s="6" t="s">
        <v>4643</v>
      </c>
      <c r="C1221" s="6" t="n">
        <v>1</v>
      </c>
      <c r="D1221" s="6" t="n">
        <v>5</v>
      </c>
      <c r="E1221" s="9" t="n">
        <f aca="false">INDEX(Tickets!$O$2:$O$3818,MATCH(B1221,Tickets!$A$2:$A$3818,0))</f>
        <v>1</v>
      </c>
      <c r="F1221" s="9" t="n">
        <f aca="false">C1221*E1221</f>
        <v>1</v>
      </c>
      <c r="G1221" s="9" t="n">
        <f aca="false">IF(AND(C1221=1,ISNUMBER(D1221)),1,0)*E1221</f>
        <v>1</v>
      </c>
      <c r="H1221" s="9" t="n">
        <f aca="false">IF(AND(G1221=1,D1221&gt;=Scenario!$B$24),1,0)</f>
        <v>1</v>
      </c>
    </row>
    <row r="1222" customFormat="false" ht="15" hidden="false" customHeight="false" outlineLevel="0" collapsed="false">
      <c r="A1222" s="6" t="s">
        <v>10152</v>
      </c>
      <c r="B1222" s="6" t="s">
        <v>4645</v>
      </c>
      <c r="C1222" s="6" t="n">
        <v>1</v>
      </c>
      <c r="E1222" s="9" t="n">
        <f aca="false">INDEX(Tickets!$O$2:$O$3818,MATCH(B1222,Tickets!$A$2:$A$3818,0))</f>
        <v>1</v>
      </c>
      <c r="F1222" s="9" t="n">
        <f aca="false">C1222*E1222</f>
        <v>1</v>
      </c>
      <c r="G1222" s="9" t="n">
        <f aca="false">IF(AND(C1222=1,ISNUMBER(D1222)),1,0)*E1222</f>
        <v>0</v>
      </c>
      <c r="H1222" s="9" t="n">
        <f aca="false">IF(AND(G1222=1,D1222&gt;=Scenario!$B$24),1,0)</f>
        <v>0</v>
      </c>
    </row>
    <row r="1223" customFormat="false" ht="15" hidden="false" customHeight="false" outlineLevel="0" collapsed="false">
      <c r="A1223" s="6" t="s">
        <v>10153</v>
      </c>
      <c r="B1223" s="6" t="s">
        <v>4651</v>
      </c>
      <c r="C1223" s="6" t="n">
        <v>1</v>
      </c>
      <c r="E1223" s="9" t="n">
        <f aca="false">INDEX(Tickets!$O$2:$O$3818,MATCH(B1223,Tickets!$A$2:$A$3818,0))</f>
        <v>1</v>
      </c>
      <c r="F1223" s="9" t="n">
        <f aca="false">C1223*E1223</f>
        <v>1</v>
      </c>
      <c r="G1223" s="9" t="n">
        <f aca="false">IF(AND(C1223=1,ISNUMBER(D1223)),1,0)*E1223</f>
        <v>0</v>
      </c>
      <c r="H1223" s="9" t="n">
        <f aca="false">IF(AND(G1223=1,D1223&gt;=Scenario!$B$24),1,0)</f>
        <v>0</v>
      </c>
    </row>
    <row r="1224" customFormat="false" ht="15" hidden="false" customHeight="false" outlineLevel="0" collapsed="false">
      <c r="A1224" s="6" t="s">
        <v>10154</v>
      </c>
      <c r="B1224" s="6" t="s">
        <v>4655</v>
      </c>
      <c r="C1224" s="6" t="n">
        <v>1</v>
      </c>
      <c r="D1224" s="6" t="n">
        <v>4</v>
      </c>
      <c r="E1224" s="9" t="n">
        <f aca="false">INDEX(Tickets!$O$2:$O$3818,MATCH(B1224,Tickets!$A$2:$A$3818,0))</f>
        <v>1</v>
      </c>
      <c r="F1224" s="9" t="n">
        <f aca="false">C1224*E1224</f>
        <v>1</v>
      </c>
      <c r="G1224" s="9" t="n">
        <f aca="false">IF(AND(C1224=1,ISNUMBER(D1224)),1,0)*E1224</f>
        <v>1</v>
      </c>
      <c r="H1224" s="9" t="n">
        <f aca="false">IF(AND(G1224=1,D1224&gt;=Scenario!$B$24),1,0)</f>
        <v>1</v>
      </c>
    </row>
    <row r="1225" customFormat="false" ht="15" hidden="false" customHeight="false" outlineLevel="0" collapsed="false">
      <c r="A1225" s="6" t="s">
        <v>10155</v>
      </c>
      <c r="B1225" s="6" t="s">
        <v>4659</v>
      </c>
      <c r="C1225" s="6" t="n">
        <v>1</v>
      </c>
      <c r="D1225" s="6" t="n">
        <v>2</v>
      </c>
      <c r="E1225" s="9" t="n">
        <f aca="false">INDEX(Tickets!$O$2:$O$3818,MATCH(B1225,Tickets!$A$2:$A$3818,0))</f>
        <v>1</v>
      </c>
      <c r="F1225" s="9" t="n">
        <f aca="false">C1225*E1225</f>
        <v>1</v>
      </c>
      <c r="G1225" s="9" t="n">
        <f aca="false">IF(AND(C1225=1,ISNUMBER(D1225)),1,0)*E1225</f>
        <v>1</v>
      </c>
      <c r="H1225" s="9" t="n">
        <f aca="false">IF(AND(G1225=1,D1225&gt;=Scenario!$B$24),1,0)</f>
        <v>0</v>
      </c>
    </row>
    <row r="1226" customFormat="false" ht="15" hidden="false" customHeight="false" outlineLevel="0" collapsed="false">
      <c r="A1226" s="6" t="s">
        <v>10156</v>
      </c>
      <c r="B1226" s="6" t="s">
        <v>4661</v>
      </c>
      <c r="C1226" s="6" t="n">
        <v>1</v>
      </c>
      <c r="E1226" s="9" t="n">
        <f aca="false">INDEX(Tickets!$O$2:$O$3818,MATCH(B1226,Tickets!$A$2:$A$3818,0))</f>
        <v>1</v>
      </c>
      <c r="F1226" s="9" t="n">
        <f aca="false">C1226*E1226</f>
        <v>1</v>
      </c>
      <c r="G1226" s="9" t="n">
        <f aca="false">IF(AND(C1226=1,ISNUMBER(D1226)),1,0)*E1226</f>
        <v>0</v>
      </c>
      <c r="H1226" s="9" t="n">
        <f aca="false">IF(AND(G1226=1,D1226&gt;=Scenario!$B$24),1,0)</f>
        <v>0</v>
      </c>
    </row>
    <row r="1227" customFormat="false" ht="15" hidden="false" customHeight="false" outlineLevel="0" collapsed="false">
      <c r="A1227" s="6" t="s">
        <v>10157</v>
      </c>
      <c r="B1227" s="6" t="s">
        <v>4665</v>
      </c>
      <c r="C1227" s="6" t="n">
        <v>1</v>
      </c>
      <c r="E1227" s="9" t="n">
        <f aca="false">INDEX(Tickets!$O$2:$O$3818,MATCH(B1227,Tickets!$A$2:$A$3818,0))</f>
        <v>1</v>
      </c>
      <c r="F1227" s="9" t="n">
        <f aca="false">C1227*E1227</f>
        <v>1</v>
      </c>
      <c r="G1227" s="9" t="n">
        <f aca="false">IF(AND(C1227=1,ISNUMBER(D1227)),1,0)*E1227</f>
        <v>0</v>
      </c>
      <c r="H1227" s="9" t="n">
        <f aca="false">IF(AND(G1227=1,D1227&gt;=Scenario!$B$24),1,0)</f>
        <v>0</v>
      </c>
    </row>
    <row r="1228" customFormat="false" ht="15" hidden="false" customHeight="false" outlineLevel="0" collapsed="false">
      <c r="A1228" s="6" t="s">
        <v>10158</v>
      </c>
      <c r="B1228" s="6" t="s">
        <v>4667</v>
      </c>
      <c r="C1228" s="6" t="n">
        <v>1</v>
      </c>
      <c r="E1228" s="9" t="n">
        <f aca="false">INDEX(Tickets!$O$2:$O$3818,MATCH(B1228,Tickets!$A$2:$A$3818,0))</f>
        <v>1</v>
      </c>
      <c r="F1228" s="9" t="n">
        <f aca="false">C1228*E1228</f>
        <v>1</v>
      </c>
      <c r="G1228" s="9" t="n">
        <f aca="false">IF(AND(C1228=1,ISNUMBER(D1228)),1,0)*E1228</f>
        <v>0</v>
      </c>
      <c r="H1228" s="9" t="n">
        <f aca="false">IF(AND(G1228=1,D1228&gt;=Scenario!$B$24),1,0)</f>
        <v>0</v>
      </c>
    </row>
    <row r="1229" customFormat="false" ht="15" hidden="false" customHeight="false" outlineLevel="0" collapsed="false">
      <c r="A1229" s="6" t="s">
        <v>10159</v>
      </c>
      <c r="B1229" s="6" t="s">
        <v>4671</v>
      </c>
      <c r="C1229" s="6" t="n">
        <v>1</v>
      </c>
      <c r="E1229" s="9" t="n">
        <f aca="false">INDEX(Tickets!$O$2:$O$3818,MATCH(B1229,Tickets!$A$2:$A$3818,0))</f>
        <v>1</v>
      </c>
      <c r="F1229" s="9" t="n">
        <f aca="false">C1229*E1229</f>
        <v>1</v>
      </c>
      <c r="G1229" s="9" t="n">
        <f aca="false">IF(AND(C1229=1,ISNUMBER(D1229)),1,0)*E1229</f>
        <v>0</v>
      </c>
      <c r="H1229" s="9" t="n">
        <f aca="false">IF(AND(G1229=1,D1229&gt;=Scenario!$B$24),1,0)</f>
        <v>0</v>
      </c>
    </row>
    <row r="1230" customFormat="false" ht="15" hidden="false" customHeight="false" outlineLevel="0" collapsed="false">
      <c r="A1230" s="6" t="s">
        <v>10160</v>
      </c>
      <c r="B1230" s="6" t="s">
        <v>4673</v>
      </c>
      <c r="C1230" s="6" t="n">
        <v>1</v>
      </c>
      <c r="E1230" s="9" t="n">
        <f aca="false">INDEX(Tickets!$O$2:$O$3818,MATCH(B1230,Tickets!$A$2:$A$3818,0))</f>
        <v>1</v>
      </c>
      <c r="F1230" s="9" t="n">
        <f aca="false">C1230*E1230</f>
        <v>1</v>
      </c>
      <c r="G1230" s="9" t="n">
        <f aca="false">IF(AND(C1230=1,ISNUMBER(D1230)),1,0)*E1230</f>
        <v>0</v>
      </c>
      <c r="H1230" s="9" t="n">
        <f aca="false">IF(AND(G1230=1,D1230&gt;=Scenario!$B$24),1,0)</f>
        <v>0</v>
      </c>
    </row>
    <row r="1231" customFormat="false" ht="15" hidden="false" customHeight="false" outlineLevel="0" collapsed="false">
      <c r="A1231" s="6" t="s">
        <v>10161</v>
      </c>
      <c r="B1231" s="6" t="s">
        <v>4675</v>
      </c>
      <c r="C1231" s="6" t="n">
        <v>1</v>
      </c>
      <c r="E1231" s="9" t="n">
        <f aca="false">INDEX(Tickets!$O$2:$O$3818,MATCH(B1231,Tickets!$A$2:$A$3818,0))</f>
        <v>1</v>
      </c>
      <c r="F1231" s="9" t="n">
        <f aca="false">C1231*E1231</f>
        <v>1</v>
      </c>
      <c r="G1231" s="9" t="n">
        <f aca="false">IF(AND(C1231=1,ISNUMBER(D1231)),1,0)*E1231</f>
        <v>0</v>
      </c>
      <c r="H1231" s="9" t="n">
        <f aca="false">IF(AND(G1231=1,D1231&gt;=Scenario!$B$24),1,0)</f>
        <v>0</v>
      </c>
    </row>
    <row r="1232" customFormat="false" ht="15" hidden="false" customHeight="false" outlineLevel="0" collapsed="false">
      <c r="A1232" s="6" t="s">
        <v>10162</v>
      </c>
      <c r="B1232" s="6" t="s">
        <v>4677</v>
      </c>
      <c r="C1232" s="6" t="n">
        <v>1</v>
      </c>
      <c r="D1232" s="6" t="n">
        <v>4</v>
      </c>
      <c r="E1232" s="9" t="n">
        <f aca="false">INDEX(Tickets!$O$2:$O$3818,MATCH(B1232,Tickets!$A$2:$A$3818,0))</f>
        <v>1</v>
      </c>
      <c r="F1232" s="9" t="n">
        <f aca="false">C1232*E1232</f>
        <v>1</v>
      </c>
      <c r="G1232" s="9" t="n">
        <f aca="false">IF(AND(C1232=1,ISNUMBER(D1232)),1,0)*E1232</f>
        <v>1</v>
      </c>
      <c r="H1232" s="9" t="n">
        <f aca="false">IF(AND(G1232=1,D1232&gt;=Scenario!$B$24),1,0)</f>
        <v>1</v>
      </c>
    </row>
    <row r="1233" customFormat="false" ht="15" hidden="false" customHeight="false" outlineLevel="0" collapsed="false">
      <c r="A1233" s="6" t="s">
        <v>10163</v>
      </c>
      <c r="B1233" s="6" t="s">
        <v>4681</v>
      </c>
      <c r="C1233" s="6" t="n">
        <v>1</v>
      </c>
      <c r="E1233" s="9" t="n">
        <f aca="false">INDEX(Tickets!$O$2:$O$3818,MATCH(B1233,Tickets!$A$2:$A$3818,0))</f>
        <v>1</v>
      </c>
      <c r="F1233" s="9" t="n">
        <f aca="false">C1233*E1233</f>
        <v>1</v>
      </c>
      <c r="G1233" s="9" t="n">
        <f aca="false">IF(AND(C1233=1,ISNUMBER(D1233)),1,0)*E1233</f>
        <v>0</v>
      </c>
      <c r="H1233" s="9" t="n">
        <f aca="false">IF(AND(G1233=1,D1233&gt;=Scenario!$B$24),1,0)</f>
        <v>0</v>
      </c>
    </row>
    <row r="1234" customFormat="false" ht="15" hidden="false" customHeight="false" outlineLevel="0" collapsed="false">
      <c r="A1234" s="6" t="s">
        <v>10164</v>
      </c>
      <c r="B1234" s="6" t="s">
        <v>4687</v>
      </c>
      <c r="C1234" s="6" t="n">
        <v>1</v>
      </c>
      <c r="D1234" s="6" t="n">
        <v>5</v>
      </c>
      <c r="E1234" s="9" t="n">
        <f aca="false">INDEX(Tickets!$O$2:$O$3818,MATCH(B1234,Tickets!$A$2:$A$3818,0))</f>
        <v>1</v>
      </c>
      <c r="F1234" s="9" t="n">
        <f aca="false">C1234*E1234</f>
        <v>1</v>
      </c>
      <c r="G1234" s="9" t="n">
        <f aca="false">IF(AND(C1234=1,ISNUMBER(D1234)),1,0)*E1234</f>
        <v>1</v>
      </c>
      <c r="H1234" s="9" t="n">
        <f aca="false">IF(AND(G1234=1,D1234&gt;=Scenario!$B$24),1,0)</f>
        <v>1</v>
      </c>
    </row>
    <row r="1235" customFormat="false" ht="15" hidden="false" customHeight="false" outlineLevel="0" collapsed="false">
      <c r="A1235" s="6" t="s">
        <v>10165</v>
      </c>
      <c r="B1235" s="6" t="s">
        <v>4693</v>
      </c>
      <c r="C1235" s="6" t="n">
        <v>1</v>
      </c>
      <c r="E1235" s="9" t="n">
        <f aca="false">INDEX(Tickets!$O$2:$O$3818,MATCH(B1235,Tickets!$A$2:$A$3818,0))</f>
        <v>1</v>
      </c>
      <c r="F1235" s="9" t="n">
        <f aca="false">C1235*E1235</f>
        <v>1</v>
      </c>
      <c r="G1235" s="9" t="n">
        <f aca="false">IF(AND(C1235=1,ISNUMBER(D1235)),1,0)*E1235</f>
        <v>0</v>
      </c>
      <c r="H1235" s="9" t="n">
        <f aca="false">IF(AND(G1235=1,D1235&gt;=Scenario!$B$24),1,0)</f>
        <v>0</v>
      </c>
    </row>
    <row r="1236" customFormat="false" ht="15" hidden="false" customHeight="false" outlineLevel="0" collapsed="false">
      <c r="A1236" s="6" t="s">
        <v>10166</v>
      </c>
      <c r="B1236" s="6" t="s">
        <v>4695</v>
      </c>
      <c r="C1236" s="6" t="n">
        <v>1</v>
      </c>
      <c r="E1236" s="9" t="n">
        <f aca="false">INDEX(Tickets!$O$2:$O$3818,MATCH(B1236,Tickets!$A$2:$A$3818,0))</f>
        <v>1</v>
      </c>
      <c r="F1236" s="9" t="n">
        <f aca="false">C1236*E1236</f>
        <v>1</v>
      </c>
      <c r="G1236" s="9" t="n">
        <f aca="false">IF(AND(C1236=1,ISNUMBER(D1236)),1,0)*E1236</f>
        <v>0</v>
      </c>
      <c r="H1236" s="9" t="n">
        <f aca="false">IF(AND(G1236=1,D1236&gt;=Scenario!$B$24),1,0)</f>
        <v>0</v>
      </c>
    </row>
    <row r="1237" customFormat="false" ht="15" hidden="false" customHeight="false" outlineLevel="0" collapsed="false">
      <c r="A1237" s="6" t="s">
        <v>10167</v>
      </c>
      <c r="B1237" s="6" t="s">
        <v>4701</v>
      </c>
      <c r="C1237" s="6" t="n">
        <v>1</v>
      </c>
      <c r="E1237" s="9" t="n">
        <f aca="false">INDEX(Tickets!$O$2:$O$3818,MATCH(B1237,Tickets!$A$2:$A$3818,0))</f>
        <v>1</v>
      </c>
      <c r="F1237" s="9" t="n">
        <f aca="false">C1237*E1237</f>
        <v>1</v>
      </c>
      <c r="G1237" s="9" t="n">
        <f aca="false">IF(AND(C1237=1,ISNUMBER(D1237)),1,0)*E1237</f>
        <v>0</v>
      </c>
      <c r="H1237" s="9" t="n">
        <f aca="false">IF(AND(G1237=1,D1237&gt;=Scenario!$B$24),1,0)</f>
        <v>0</v>
      </c>
    </row>
    <row r="1238" customFormat="false" ht="15" hidden="false" customHeight="false" outlineLevel="0" collapsed="false">
      <c r="A1238" s="6" t="s">
        <v>10168</v>
      </c>
      <c r="B1238" s="6" t="s">
        <v>4705</v>
      </c>
      <c r="C1238" s="6" t="n">
        <v>1</v>
      </c>
      <c r="E1238" s="9" t="n">
        <f aca="false">INDEX(Tickets!$O$2:$O$3818,MATCH(B1238,Tickets!$A$2:$A$3818,0))</f>
        <v>1</v>
      </c>
      <c r="F1238" s="9" t="n">
        <f aca="false">C1238*E1238</f>
        <v>1</v>
      </c>
      <c r="G1238" s="9" t="n">
        <f aca="false">IF(AND(C1238=1,ISNUMBER(D1238)),1,0)*E1238</f>
        <v>0</v>
      </c>
      <c r="H1238" s="9" t="n">
        <f aca="false">IF(AND(G1238=1,D1238&gt;=Scenario!$B$24),1,0)</f>
        <v>0</v>
      </c>
    </row>
    <row r="1239" customFormat="false" ht="15" hidden="false" customHeight="false" outlineLevel="0" collapsed="false">
      <c r="A1239" s="6" t="s">
        <v>10169</v>
      </c>
      <c r="B1239" s="6" t="s">
        <v>4707</v>
      </c>
      <c r="C1239" s="6" t="n">
        <v>1</v>
      </c>
      <c r="D1239" s="6" t="n">
        <v>5</v>
      </c>
      <c r="E1239" s="9" t="n">
        <f aca="false">INDEX(Tickets!$O$2:$O$3818,MATCH(B1239,Tickets!$A$2:$A$3818,0))</f>
        <v>1</v>
      </c>
      <c r="F1239" s="9" t="n">
        <f aca="false">C1239*E1239</f>
        <v>1</v>
      </c>
      <c r="G1239" s="9" t="n">
        <f aca="false">IF(AND(C1239=1,ISNUMBER(D1239)),1,0)*E1239</f>
        <v>1</v>
      </c>
      <c r="H1239" s="9" t="n">
        <f aca="false">IF(AND(G1239=1,D1239&gt;=Scenario!$B$24),1,0)</f>
        <v>1</v>
      </c>
    </row>
    <row r="1240" customFormat="false" ht="15" hidden="false" customHeight="false" outlineLevel="0" collapsed="false">
      <c r="A1240" s="6" t="s">
        <v>10170</v>
      </c>
      <c r="B1240" s="6" t="s">
        <v>4711</v>
      </c>
      <c r="C1240" s="6" t="n">
        <v>1</v>
      </c>
      <c r="E1240" s="9" t="n">
        <f aca="false">INDEX(Tickets!$O$2:$O$3818,MATCH(B1240,Tickets!$A$2:$A$3818,0))</f>
        <v>1</v>
      </c>
      <c r="F1240" s="9" t="n">
        <f aca="false">C1240*E1240</f>
        <v>1</v>
      </c>
      <c r="G1240" s="9" t="n">
        <f aca="false">IF(AND(C1240=1,ISNUMBER(D1240)),1,0)*E1240</f>
        <v>0</v>
      </c>
      <c r="H1240" s="9" t="n">
        <f aca="false">IF(AND(G1240=1,D1240&gt;=Scenario!$B$24),1,0)</f>
        <v>0</v>
      </c>
    </row>
    <row r="1241" customFormat="false" ht="15" hidden="false" customHeight="false" outlineLevel="0" collapsed="false">
      <c r="A1241" s="6" t="s">
        <v>10171</v>
      </c>
      <c r="B1241" s="6" t="s">
        <v>4713</v>
      </c>
      <c r="C1241" s="6" t="n">
        <v>1</v>
      </c>
      <c r="E1241" s="9" t="n">
        <f aca="false">INDEX(Tickets!$O$2:$O$3818,MATCH(B1241,Tickets!$A$2:$A$3818,0))</f>
        <v>1</v>
      </c>
      <c r="F1241" s="9" t="n">
        <f aca="false">C1241*E1241</f>
        <v>1</v>
      </c>
      <c r="G1241" s="9" t="n">
        <f aca="false">IF(AND(C1241=1,ISNUMBER(D1241)),1,0)*E1241</f>
        <v>0</v>
      </c>
      <c r="H1241" s="9" t="n">
        <f aca="false">IF(AND(G1241=1,D1241&gt;=Scenario!$B$24),1,0)</f>
        <v>0</v>
      </c>
    </row>
    <row r="1242" customFormat="false" ht="15" hidden="false" customHeight="false" outlineLevel="0" collapsed="false">
      <c r="A1242" s="6" t="s">
        <v>10172</v>
      </c>
      <c r="B1242" s="6" t="s">
        <v>4719</v>
      </c>
      <c r="C1242" s="6" t="n">
        <v>1</v>
      </c>
      <c r="D1242" s="6" t="n">
        <v>5</v>
      </c>
      <c r="E1242" s="9" t="n">
        <f aca="false">INDEX(Tickets!$O$2:$O$3818,MATCH(B1242,Tickets!$A$2:$A$3818,0))</f>
        <v>1</v>
      </c>
      <c r="F1242" s="9" t="n">
        <f aca="false">C1242*E1242</f>
        <v>1</v>
      </c>
      <c r="G1242" s="9" t="n">
        <f aca="false">IF(AND(C1242=1,ISNUMBER(D1242)),1,0)*E1242</f>
        <v>1</v>
      </c>
      <c r="H1242" s="9" t="n">
        <f aca="false">IF(AND(G1242=1,D1242&gt;=Scenario!$B$24),1,0)</f>
        <v>1</v>
      </c>
    </row>
    <row r="1243" customFormat="false" ht="15" hidden="false" customHeight="false" outlineLevel="0" collapsed="false">
      <c r="A1243" s="6" t="s">
        <v>10173</v>
      </c>
      <c r="B1243" s="6" t="s">
        <v>4721</v>
      </c>
      <c r="C1243" s="6" t="n">
        <v>1</v>
      </c>
      <c r="E1243" s="9" t="n">
        <f aca="false">INDEX(Tickets!$O$2:$O$3818,MATCH(B1243,Tickets!$A$2:$A$3818,0))</f>
        <v>1</v>
      </c>
      <c r="F1243" s="9" t="n">
        <f aca="false">C1243*E1243</f>
        <v>1</v>
      </c>
      <c r="G1243" s="9" t="n">
        <f aca="false">IF(AND(C1243=1,ISNUMBER(D1243)),1,0)*E1243</f>
        <v>0</v>
      </c>
      <c r="H1243" s="9" t="n">
        <f aca="false">IF(AND(G1243=1,D1243&gt;=Scenario!$B$24),1,0)</f>
        <v>0</v>
      </c>
    </row>
    <row r="1244" customFormat="false" ht="15" hidden="false" customHeight="false" outlineLevel="0" collapsed="false">
      <c r="A1244" s="6" t="s">
        <v>10174</v>
      </c>
      <c r="B1244" s="6" t="s">
        <v>4723</v>
      </c>
      <c r="C1244" s="6" t="n">
        <v>1</v>
      </c>
      <c r="E1244" s="9" t="n">
        <f aca="false">INDEX(Tickets!$O$2:$O$3818,MATCH(B1244,Tickets!$A$2:$A$3818,0))</f>
        <v>1</v>
      </c>
      <c r="F1244" s="9" t="n">
        <f aca="false">C1244*E1244</f>
        <v>1</v>
      </c>
      <c r="G1244" s="9" t="n">
        <f aca="false">IF(AND(C1244=1,ISNUMBER(D1244)),1,0)*E1244</f>
        <v>0</v>
      </c>
      <c r="H1244" s="9" t="n">
        <f aca="false">IF(AND(G1244=1,D1244&gt;=Scenario!$B$24),1,0)</f>
        <v>0</v>
      </c>
    </row>
    <row r="1245" customFormat="false" ht="15" hidden="false" customHeight="false" outlineLevel="0" collapsed="false">
      <c r="A1245" s="6" t="s">
        <v>10175</v>
      </c>
      <c r="B1245" s="6" t="s">
        <v>4727</v>
      </c>
      <c r="C1245" s="6" t="n">
        <v>1</v>
      </c>
      <c r="E1245" s="9" t="n">
        <f aca="false">INDEX(Tickets!$O$2:$O$3818,MATCH(B1245,Tickets!$A$2:$A$3818,0))</f>
        <v>1</v>
      </c>
      <c r="F1245" s="9" t="n">
        <f aca="false">C1245*E1245</f>
        <v>1</v>
      </c>
      <c r="G1245" s="9" t="n">
        <f aca="false">IF(AND(C1245=1,ISNUMBER(D1245)),1,0)*E1245</f>
        <v>0</v>
      </c>
      <c r="H1245" s="9" t="n">
        <f aca="false">IF(AND(G1245=1,D1245&gt;=Scenario!$B$24),1,0)</f>
        <v>0</v>
      </c>
    </row>
    <row r="1246" customFormat="false" ht="15" hidden="false" customHeight="false" outlineLevel="0" collapsed="false">
      <c r="A1246" s="6" t="s">
        <v>10176</v>
      </c>
      <c r="B1246" s="6" t="s">
        <v>4731</v>
      </c>
      <c r="C1246" s="6" t="n">
        <v>1</v>
      </c>
      <c r="D1246" s="6" t="n">
        <v>4</v>
      </c>
      <c r="E1246" s="9" t="n">
        <f aca="false">INDEX(Tickets!$O$2:$O$3818,MATCH(B1246,Tickets!$A$2:$A$3818,0))</f>
        <v>1</v>
      </c>
      <c r="F1246" s="9" t="n">
        <f aca="false">C1246*E1246</f>
        <v>1</v>
      </c>
      <c r="G1246" s="9" t="n">
        <f aca="false">IF(AND(C1246=1,ISNUMBER(D1246)),1,0)*E1246</f>
        <v>1</v>
      </c>
      <c r="H1246" s="9" t="n">
        <f aca="false">IF(AND(G1246=1,D1246&gt;=Scenario!$B$24),1,0)</f>
        <v>1</v>
      </c>
    </row>
    <row r="1247" customFormat="false" ht="15" hidden="false" customHeight="false" outlineLevel="0" collapsed="false">
      <c r="A1247" s="6" t="s">
        <v>10177</v>
      </c>
      <c r="B1247" s="6" t="s">
        <v>4733</v>
      </c>
      <c r="C1247" s="6" t="n">
        <v>1</v>
      </c>
      <c r="E1247" s="9" t="n">
        <f aca="false">INDEX(Tickets!$O$2:$O$3818,MATCH(B1247,Tickets!$A$2:$A$3818,0))</f>
        <v>1</v>
      </c>
      <c r="F1247" s="9" t="n">
        <f aca="false">C1247*E1247</f>
        <v>1</v>
      </c>
      <c r="G1247" s="9" t="n">
        <f aca="false">IF(AND(C1247=1,ISNUMBER(D1247)),1,0)*E1247</f>
        <v>0</v>
      </c>
      <c r="H1247" s="9" t="n">
        <f aca="false">IF(AND(G1247=1,D1247&gt;=Scenario!$B$24),1,0)</f>
        <v>0</v>
      </c>
    </row>
    <row r="1248" customFormat="false" ht="15" hidden="false" customHeight="false" outlineLevel="0" collapsed="false">
      <c r="A1248" s="6" t="s">
        <v>10178</v>
      </c>
      <c r="B1248" s="6" t="s">
        <v>4737</v>
      </c>
      <c r="C1248" s="6" t="n">
        <v>1</v>
      </c>
      <c r="E1248" s="9" t="n">
        <f aca="false">INDEX(Tickets!$O$2:$O$3818,MATCH(B1248,Tickets!$A$2:$A$3818,0))</f>
        <v>1</v>
      </c>
      <c r="F1248" s="9" t="n">
        <f aca="false">C1248*E1248</f>
        <v>1</v>
      </c>
      <c r="G1248" s="9" t="n">
        <f aca="false">IF(AND(C1248=1,ISNUMBER(D1248)),1,0)*E1248</f>
        <v>0</v>
      </c>
      <c r="H1248" s="9" t="n">
        <f aca="false">IF(AND(G1248=1,D1248&gt;=Scenario!$B$24),1,0)</f>
        <v>0</v>
      </c>
    </row>
    <row r="1249" customFormat="false" ht="15" hidden="false" customHeight="false" outlineLevel="0" collapsed="false">
      <c r="A1249" s="6" t="s">
        <v>10179</v>
      </c>
      <c r="B1249" s="6" t="s">
        <v>4743</v>
      </c>
      <c r="C1249" s="6" t="n">
        <v>1</v>
      </c>
      <c r="E1249" s="9" t="n">
        <f aca="false">INDEX(Tickets!$O$2:$O$3818,MATCH(B1249,Tickets!$A$2:$A$3818,0))</f>
        <v>1</v>
      </c>
      <c r="F1249" s="9" t="n">
        <f aca="false">C1249*E1249</f>
        <v>1</v>
      </c>
      <c r="G1249" s="9" t="n">
        <f aca="false">IF(AND(C1249=1,ISNUMBER(D1249)),1,0)*E1249</f>
        <v>0</v>
      </c>
      <c r="H1249" s="9" t="n">
        <f aca="false">IF(AND(G1249=1,D1249&gt;=Scenario!$B$24),1,0)</f>
        <v>0</v>
      </c>
    </row>
    <row r="1250" customFormat="false" ht="15" hidden="false" customHeight="false" outlineLevel="0" collapsed="false">
      <c r="A1250" s="6" t="s">
        <v>10180</v>
      </c>
      <c r="B1250" s="6" t="s">
        <v>4745</v>
      </c>
      <c r="C1250" s="6" t="n">
        <v>1</v>
      </c>
      <c r="D1250" s="6" t="n">
        <v>5</v>
      </c>
      <c r="E1250" s="9" t="n">
        <f aca="false">INDEX(Tickets!$O$2:$O$3818,MATCH(B1250,Tickets!$A$2:$A$3818,0))</f>
        <v>1</v>
      </c>
      <c r="F1250" s="9" t="n">
        <f aca="false">C1250*E1250</f>
        <v>1</v>
      </c>
      <c r="G1250" s="9" t="n">
        <f aca="false">IF(AND(C1250=1,ISNUMBER(D1250)),1,0)*E1250</f>
        <v>1</v>
      </c>
      <c r="H1250" s="9" t="n">
        <f aca="false">IF(AND(G1250=1,D1250&gt;=Scenario!$B$24),1,0)</f>
        <v>1</v>
      </c>
    </row>
    <row r="1251" customFormat="false" ht="15" hidden="false" customHeight="false" outlineLevel="0" collapsed="false">
      <c r="A1251" s="6" t="s">
        <v>10181</v>
      </c>
      <c r="B1251" s="6" t="s">
        <v>4749</v>
      </c>
      <c r="C1251" s="6" t="n">
        <v>1</v>
      </c>
      <c r="E1251" s="9" t="n">
        <f aca="false">INDEX(Tickets!$O$2:$O$3818,MATCH(B1251,Tickets!$A$2:$A$3818,0))</f>
        <v>1</v>
      </c>
      <c r="F1251" s="9" t="n">
        <f aca="false">C1251*E1251</f>
        <v>1</v>
      </c>
      <c r="G1251" s="9" t="n">
        <f aca="false">IF(AND(C1251=1,ISNUMBER(D1251)),1,0)*E1251</f>
        <v>0</v>
      </c>
      <c r="H1251" s="9" t="n">
        <f aca="false">IF(AND(G1251=1,D1251&gt;=Scenario!$B$24),1,0)</f>
        <v>0</v>
      </c>
    </row>
    <row r="1252" customFormat="false" ht="15" hidden="false" customHeight="false" outlineLevel="0" collapsed="false">
      <c r="A1252" s="6" t="s">
        <v>10182</v>
      </c>
      <c r="B1252" s="6" t="s">
        <v>4751</v>
      </c>
      <c r="C1252" s="6" t="n">
        <v>1</v>
      </c>
      <c r="E1252" s="9" t="n">
        <f aca="false">INDEX(Tickets!$O$2:$O$3818,MATCH(B1252,Tickets!$A$2:$A$3818,0))</f>
        <v>1</v>
      </c>
      <c r="F1252" s="9" t="n">
        <f aca="false">C1252*E1252</f>
        <v>1</v>
      </c>
      <c r="G1252" s="9" t="n">
        <f aca="false">IF(AND(C1252=1,ISNUMBER(D1252)),1,0)*E1252</f>
        <v>0</v>
      </c>
      <c r="H1252" s="9" t="n">
        <f aca="false">IF(AND(G1252=1,D1252&gt;=Scenario!$B$24),1,0)</f>
        <v>0</v>
      </c>
    </row>
    <row r="1253" customFormat="false" ht="15" hidden="false" customHeight="false" outlineLevel="0" collapsed="false">
      <c r="A1253" s="6" t="s">
        <v>10183</v>
      </c>
      <c r="B1253" s="6" t="s">
        <v>4757</v>
      </c>
      <c r="C1253" s="6" t="n">
        <v>1</v>
      </c>
      <c r="E1253" s="9" t="n">
        <f aca="false">INDEX(Tickets!$O$2:$O$3818,MATCH(B1253,Tickets!$A$2:$A$3818,0))</f>
        <v>1</v>
      </c>
      <c r="F1253" s="9" t="n">
        <f aca="false">C1253*E1253</f>
        <v>1</v>
      </c>
      <c r="G1253" s="9" t="n">
        <f aca="false">IF(AND(C1253=1,ISNUMBER(D1253)),1,0)*E1253</f>
        <v>0</v>
      </c>
      <c r="H1253" s="9" t="n">
        <f aca="false">IF(AND(G1253=1,D1253&gt;=Scenario!$B$24),1,0)</f>
        <v>0</v>
      </c>
    </row>
    <row r="1254" customFormat="false" ht="15" hidden="false" customHeight="false" outlineLevel="0" collapsed="false">
      <c r="A1254" s="6" t="s">
        <v>10184</v>
      </c>
      <c r="B1254" s="6" t="s">
        <v>4759</v>
      </c>
      <c r="C1254" s="6" t="n">
        <v>1</v>
      </c>
      <c r="D1254" s="6" t="n">
        <v>3</v>
      </c>
      <c r="E1254" s="9" t="n">
        <f aca="false">INDEX(Tickets!$O$2:$O$3818,MATCH(B1254,Tickets!$A$2:$A$3818,0))</f>
        <v>1</v>
      </c>
      <c r="F1254" s="9" t="n">
        <f aca="false">C1254*E1254</f>
        <v>1</v>
      </c>
      <c r="G1254" s="9" t="n">
        <f aca="false">IF(AND(C1254=1,ISNUMBER(D1254)),1,0)*E1254</f>
        <v>1</v>
      </c>
      <c r="H1254" s="9" t="n">
        <f aca="false">IF(AND(G1254=1,D1254&gt;=Scenario!$B$24),1,0)</f>
        <v>0</v>
      </c>
    </row>
    <row r="1255" customFormat="false" ht="15" hidden="false" customHeight="false" outlineLevel="0" collapsed="false">
      <c r="A1255" s="6" t="s">
        <v>10185</v>
      </c>
      <c r="B1255" s="6" t="s">
        <v>4765</v>
      </c>
      <c r="C1255" s="6" t="n">
        <v>1</v>
      </c>
      <c r="E1255" s="9" t="n">
        <f aca="false">INDEX(Tickets!$O$2:$O$3818,MATCH(B1255,Tickets!$A$2:$A$3818,0))</f>
        <v>1</v>
      </c>
      <c r="F1255" s="9" t="n">
        <f aca="false">C1255*E1255</f>
        <v>1</v>
      </c>
      <c r="G1255" s="9" t="n">
        <f aca="false">IF(AND(C1255=1,ISNUMBER(D1255)),1,0)*E1255</f>
        <v>0</v>
      </c>
      <c r="H1255" s="9" t="n">
        <f aca="false">IF(AND(G1255=1,D1255&gt;=Scenario!$B$24),1,0)</f>
        <v>0</v>
      </c>
    </row>
    <row r="1256" customFormat="false" ht="15" hidden="false" customHeight="false" outlineLevel="0" collapsed="false">
      <c r="A1256" s="6" t="s">
        <v>10186</v>
      </c>
      <c r="B1256" s="6" t="s">
        <v>4767</v>
      </c>
      <c r="C1256" s="6" t="n">
        <v>1</v>
      </c>
      <c r="E1256" s="9" t="n">
        <f aca="false">INDEX(Tickets!$O$2:$O$3818,MATCH(B1256,Tickets!$A$2:$A$3818,0))</f>
        <v>1</v>
      </c>
      <c r="F1256" s="9" t="n">
        <f aca="false">C1256*E1256</f>
        <v>1</v>
      </c>
      <c r="G1256" s="9" t="n">
        <f aca="false">IF(AND(C1256=1,ISNUMBER(D1256)),1,0)*E1256</f>
        <v>0</v>
      </c>
      <c r="H1256" s="9" t="n">
        <f aca="false">IF(AND(G1256=1,D1256&gt;=Scenario!$B$24),1,0)</f>
        <v>0</v>
      </c>
    </row>
    <row r="1257" customFormat="false" ht="15" hidden="false" customHeight="false" outlineLevel="0" collapsed="false">
      <c r="A1257" s="6" t="s">
        <v>10187</v>
      </c>
      <c r="B1257" s="6" t="s">
        <v>4769</v>
      </c>
      <c r="C1257" s="6" t="n">
        <v>1</v>
      </c>
      <c r="E1257" s="9" t="n">
        <f aca="false">INDEX(Tickets!$O$2:$O$3818,MATCH(B1257,Tickets!$A$2:$A$3818,0))</f>
        <v>1</v>
      </c>
      <c r="F1257" s="9" t="n">
        <f aca="false">C1257*E1257</f>
        <v>1</v>
      </c>
      <c r="G1257" s="9" t="n">
        <f aca="false">IF(AND(C1257=1,ISNUMBER(D1257)),1,0)*E1257</f>
        <v>0</v>
      </c>
      <c r="H1257" s="9" t="n">
        <f aca="false">IF(AND(G1257=1,D1257&gt;=Scenario!$B$24),1,0)</f>
        <v>0</v>
      </c>
    </row>
    <row r="1258" customFormat="false" ht="15" hidden="false" customHeight="false" outlineLevel="0" collapsed="false">
      <c r="A1258" s="6" t="s">
        <v>10188</v>
      </c>
      <c r="B1258" s="6" t="s">
        <v>4771</v>
      </c>
      <c r="C1258" s="6" t="n">
        <v>1</v>
      </c>
      <c r="D1258" s="6" t="n">
        <v>5</v>
      </c>
      <c r="E1258" s="9" t="n">
        <f aca="false">INDEX(Tickets!$O$2:$O$3818,MATCH(B1258,Tickets!$A$2:$A$3818,0))</f>
        <v>1</v>
      </c>
      <c r="F1258" s="9" t="n">
        <f aca="false">C1258*E1258</f>
        <v>1</v>
      </c>
      <c r="G1258" s="9" t="n">
        <f aca="false">IF(AND(C1258=1,ISNUMBER(D1258)),1,0)*E1258</f>
        <v>1</v>
      </c>
      <c r="H1258" s="9" t="n">
        <f aca="false">IF(AND(G1258=1,D1258&gt;=Scenario!$B$24),1,0)</f>
        <v>1</v>
      </c>
    </row>
    <row r="1259" customFormat="false" ht="15" hidden="false" customHeight="false" outlineLevel="0" collapsed="false">
      <c r="A1259" s="6" t="s">
        <v>10189</v>
      </c>
      <c r="B1259" s="6" t="s">
        <v>4777</v>
      </c>
      <c r="C1259" s="6" t="n">
        <v>1</v>
      </c>
      <c r="D1259" s="6" t="n">
        <v>4</v>
      </c>
      <c r="E1259" s="9" t="n">
        <f aca="false">INDEX(Tickets!$O$2:$O$3818,MATCH(B1259,Tickets!$A$2:$A$3818,0))</f>
        <v>1</v>
      </c>
      <c r="F1259" s="9" t="n">
        <f aca="false">C1259*E1259</f>
        <v>1</v>
      </c>
      <c r="G1259" s="9" t="n">
        <f aca="false">IF(AND(C1259=1,ISNUMBER(D1259)),1,0)*E1259</f>
        <v>1</v>
      </c>
      <c r="H1259" s="9" t="n">
        <f aca="false">IF(AND(G1259=1,D1259&gt;=Scenario!$B$24),1,0)</f>
        <v>1</v>
      </c>
    </row>
    <row r="1260" customFormat="false" ht="15" hidden="false" customHeight="false" outlineLevel="0" collapsed="false">
      <c r="A1260" s="6" t="s">
        <v>10190</v>
      </c>
      <c r="B1260" s="6" t="s">
        <v>4779</v>
      </c>
      <c r="C1260" s="6" t="n">
        <v>1</v>
      </c>
      <c r="E1260" s="9" t="n">
        <f aca="false">INDEX(Tickets!$O$2:$O$3818,MATCH(B1260,Tickets!$A$2:$A$3818,0))</f>
        <v>1</v>
      </c>
      <c r="F1260" s="9" t="n">
        <f aca="false">C1260*E1260</f>
        <v>1</v>
      </c>
      <c r="G1260" s="9" t="n">
        <f aca="false">IF(AND(C1260=1,ISNUMBER(D1260)),1,0)*E1260</f>
        <v>0</v>
      </c>
      <c r="H1260" s="9" t="n">
        <f aca="false">IF(AND(G1260=1,D1260&gt;=Scenario!$B$24),1,0)</f>
        <v>0</v>
      </c>
    </row>
    <row r="1261" customFormat="false" ht="15" hidden="false" customHeight="false" outlineLevel="0" collapsed="false">
      <c r="A1261" s="6" t="s">
        <v>10191</v>
      </c>
      <c r="B1261" s="6" t="s">
        <v>4785</v>
      </c>
      <c r="C1261" s="6" t="n">
        <v>1</v>
      </c>
      <c r="E1261" s="9" t="n">
        <f aca="false">INDEX(Tickets!$O$2:$O$3818,MATCH(B1261,Tickets!$A$2:$A$3818,0))</f>
        <v>1</v>
      </c>
      <c r="F1261" s="9" t="n">
        <f aca="false">C1261*E1261</f>
        <v>1</v>
      </c>
      <c r="G1261" s="9" t="n">
        <f aca="false">IF(AND(C1261=1,ISNUMBER(D1261)),1,0)*E1261</f>
        <v>0</v>
      </c>
      <c r="H1261" s="9" t="n">
        <f aca="false">IF(AND(G1261=1,D1261&gt;=Scenario!$B$24),1,0)</f>
        <v>0</v>
      </c>
    </row>
    <row r="1262" customFormat="false" ht="15" hidden="false" customHeight="false" outlineLevel="0" collapsed="false">
      <c r="A1262" s="6" t="s">
        <v>10192</v>
      </c>
      <c r="B1262" s="6" t="s">
        <v>4787</v>
      </c>
      <c r="C1262" s="6" t="n">
        <v>1</v>
      </c>
      <c r="E1262" s="9" t="n">
        <f aca="false">INDEX(Tickets!$O$2:$O$3818,MATCH(B1262,Tickets!$A$2:$A$3818,0))</f>
        <v>1</v>
      </c>
      <c r="F1262" s="9" t="n">
        <f aca="false">C1262*E1262</f>
        <v>1</v>
      </c>
      <c r="G1262" s="9" t="n">
        <f aca="false">IF(AND(C1262=1,ISNUMBER(D1262)),1,0)*E1262</f>
        <v>0</v>
      </c>
      <c r="H1262" s="9" t="n">
        <f aca="false">IF(AND(G1262=1,D1262&gt;=Scenario!$B$24),1,0)</f>
        <v>0</v>
      </c>
    </row>
    <row r="1263" customFormat="false" ht="15" hidden="false" customHeight="false" outlineLevel="0" collapsed="false">
      <c r="A1263" s="6" t="s">
        <v>10193</v>
      </c>
      <c r="B1263" s="6" t="s">
        <v>4789</v>
      </c>
      <c r="C1263" s="6" t="n">
        <v>1</v>
      </c>
      <c r="E1263" s="9" t="n">
        <f aca="false">INDEX(Tickets!$O$2:$O$3818,MATCH(B1263,Tickets!$A$2:$A$3818,0))</f>
        <v>1</v>
      </c>
      <c r="F1263" s="9" t="n">
        <f aca="false">C1263*E1263</f>
        <v>1</v>
      </c>
      <c r="G1263" s="9" t="n">
        <f aca="false">IF(AND(C1263=1,ISNUMBER(D1263)),1,0)*E1263</f>
        <v>0</v>
      </c>
      <c r="H1263" s="9" t="n">
        <f aca="false">IF(AND(G1263=1,D1263&gt;=Scenario!$B$24),1,0)</f>
        <v>0</v>
      </c>
    </row>
    <row r="1264" customFormat="false" ht="15" hidden="false" customHeight="false" outlineLevel="0" collapsed="false">
      <c r="A1264" s="6" t="s">
        <v>10194</v>
      </c>
      <c r="B1264" s="6" t="s">
        <v>4791</v>
      </c>
      <c r="C1264" s="6" t="n">
        <v>1</v>
      </c>
      <c r="D1264" s="6" t="n">
        <v>4</v>
      </c>
      <c r="E1264" s="9" t="n">
        <f aca="false">INDEX(Tickets!$O$2:$O$3818,MATCH(B1264,Tickets!$A$2:$A$3818,0))</f>
        <v>1</v>
      </c>
      <c r="F1264" s="9" t="n">
        <f aca="false">C1264*E1264</f>
        <v>1</v>
      </c>
      <c r="G1264" s="9" t="n">
        <f aca="false">IF(AND(C1264=1,ISNUMBER(D1264)),1,0)*E1264</f>
        <v>1</v>
      </c>
      <c r="H1264" s="9" t="n">
        <f aca="false">IF(AND(G1264=1,D1264&gt;=Scenario!$B$24),1,0)</f>
        <v>1</v>
      </c>
    </row>
    <row r="1265" customFormat="false" ht="15" hidden="false" customHeight="false" outlineLevel="0" collapsed="false">
      <c r="A1265" s="6" t="s">
        <v>10195</v>
      </c>
      <c r="B1265" s="6" t="s">
        <v>4799</v>
      </c>
      <c r="C1265" s="6" t="n">
        <v>1</v>
      </c>
      <c r="E1265" s="9" t="n">
        <f aca="false">INDEX(Tickets!$O$2:$O$3818,MATCH(B1265,Tickets!$A$2:$A$3818,0))</f>
        <v>1</v>
      </c>
      <c r="F1265" s="9" t="n">
        <f aca="false">C1265*E1265</f>
        <v>1</v>
      </c>
      <c r="G1265" s="9" t="n">
        <f aca="false">IF(AND(C1265=1,ISNUMBER(D1265)),1,0)*E1265</f>
        <v>0</v>
      </c>
      <c r="H1265" s="9" t="n">
        <f aca="false">IF(AND(G1265=1,D1265&gt;=Scenario!$B$24),1,0)</f>
        <v>0</v>
      </c>
    </row>
    <row r="1266" customFormat="false" ht="15" hidden="false" customHeight="false" outlineLevel="0" collapsed="false">
      <c r="A1266" s="6" t="s">
        <v>10196</v>
      </c>
      <c r="B1266" s="6" t="s">
        <v>4801</v>
      </c>
      <c r="C1266" s="6" t="n">
        <v>1</v>
      </c>
      <c r="E1266" s="9" t="n">
        <f aca="false">INDEX(Tickets!$O$2:$O$3818,MATCH(B1266,Tickets!$A$2:$A$3818,0))</f>
        <v>1</v>
      </c>
      <c r="F1266" s="9" t="n">
        <f aca="false">C1266*E1266</f>
        <v>1</v>
      </c>
      <c r="G1266" s="9" t="n">
        <f aca="false">IF(AND(C1266=1,ISNUMBER(D1266)),1,0)*E1266</f>
        <v>0</v>
      </c>
      <c r="H1266" s="9" t="n">
        <f aca="false">IF(AND(G1266=1,D1266&gt;=Scenario!$B$24),1,0)</f>
        <v>0</v>
      </c>
    </row>
    <row r="1267" customFormat="false" ht="15" hidden="false" customHeight="false" outlineLevel="0" collapsed="false">
      <c r="A1267" s="6" t="s">
        <v>10197</v>
      </c>
      <c r="B1267" s="6" t="s">
        <v>4805</v>
      </c>
      <c r="C1267" s="6" t="n">
        <v>1</v>
      </c>
      <c r="D1267" s="6" t="n">
        <v>3</v>
      </c>
      <c r="E1267" s="9" t="n">
        <f aca="false">INDEX(Tickets!$O$2:$O$3818,MATCH(B1267,Tickets!$A$2:$A$3818,0))</f>
        <v>1</v>
      </c>
      <c r="F1267" s="9" t="n">
        <f aca="false">C1267*E1267</f>
        <v>1</v>
      </c>
      <c r="G1267" s="9" t="n">
        <f aca="false">IF(AND(C1267=1,ISNUMBER(D1267)),1,0)*E1267</f>
        <v>1</v>
      </c>
      <c r="H1267" s="9" t="n">
        <f aca="false">IF(AND(G1267=1,D1267&gt;=Scenario!$B$24),1,0)</f>
        <v>0</v>
      </c>
    </row>
    <row r="1268" customFormat="false" ht="15" hidden="false" customHeight="false" outlineLevel="0" collapsed="false">
      <c r="A1268" s="6" t="s">
        <v>10198</v>
      </c>
      <c r="B1268" s="6" t="s">
        <v>4807</v>
      </c>
      <c r="C1268" s="6" t="n">
        <v>1</v>
      </c>
      <c r="E1268" s="9" t="n">
        <f aca="false">INDEX(Tickets!$O$2:$O$3818,MATCH(B1268,Tickets!$A$2:$A$3818,0))</f>
        <v>1</v>
      </c>
      <c r="F1268" s="9" t="n">
        <f aca="false">C1268*E1268</f>
        <v>1</v>
      </c>
      <c r="G1268" s="9" t="n">
        <f aca="false">IF(AND(C1268=1,ISNUMBER(D1268)),1,0)*E1268</f>
        <v>0</v>
      </c>
      <c r="H1268" s="9" t="n">
        <f aca="false">IF(AND(G1268=1,D1268&gt;=Scenario!$B$24),1,0)</f>
        <v>0</v>
      </c>
    </row>
    <row r="1269" customFormat="false" ht="15" hidden="false" customHeight="false" outlineLevel="0" collapsed="false">
      <c r="A1269" s="6" t="s">
        <v>10199</v>
      </c>
      <c r="B1269" s="6" t="s">
        <v>4811</v>
      </c>
      <c r="C1269" s="6" t="n">
        <v>1</v>
      </c>
      <c r="E1269" s="9" t="n">
        <f aca="false">INDEX(Tickets!$O$2:$O$3818,MATCH(B1269,Tickets!$A$2:$A$3818,0))</f>
        <v>1</v>
      </c>
      <c r="F1269" s="9" t="n">
        <f aca="false">C1269*E1269</f>
        <v>1</v>
      </c>
      <c r="G1269" s="9" t="n">
        <f aca="false">IF(AND(C1269=1,ISNUMBER(D1269)),1,0)*E1269</f>
        <v>0</v>
      </c>
      <c r="H1269" s="9" t="n">
        <f aca="false">IF(AND(G1269=1,D1269&gt;=Scenario!$B$24),1,0)</f>
        <v>0</v>
      </c>
    </row>
    <row r="1270" customFormat="false" ht="15" hidden="false" customHeight="false" outlineLevel="0" collapsed="false">
      <c r="A1270" s="6" t="s">
        <v>10200</v>
      </c>
      <c r="B1270" s="6" t="s">
        <v>4817</v>
      </c>
      <c r="C1270" s="6" t="n">
        <v>1</v>
      </c>
      <c r="E1270" s="9" t="n">
        <f aca="false">INDEX(Tickets!$O$2:$O$3818,MATCH(B1270,Tickets!$A$2:$A$3818,0))</f>
        <v>1</v>
      </c>
      <c r="F1270" s="9" t="n">
        <f aca="false">C1270*E1270</f>
        <v>1</v>
      </c>
      <c r="G1270" s="9" t="n">
        <f aca="false">IF(AND(C1270=1,ISNUMBER(D1270)),1,0)*E1270</f>
        <v>0</v>
      </c>
      <c r="H1270" s="9" t="n">
        <f aca="false">IF(AND(G1270=1,D1270&gt;=Scenario!$B$24),1,0)</f>
        <v>0</v>
      </c>
    </row>
    <row r="1271" customFormat="false" ht="15" hidden="false" customHeight="false" outlineLevel="0" collapsed="false">
      <c r="A1271" s="6" t="s">
        <v>10201</v>
      </c>
      <c r="B1271" s="6" t="s">
        <v>4819</v>
      </c>
      <c r="C1271" s="6" t="n">
        <v>1</v>
      </c>
      <c r="D1271" s="6" t="n">
        <v>4</v>
      </c>
      <c r="E1271" s="9" t="n">
        <f aca="false">INDEX(Tickets!$O$2:$O$3818,MATCH(B1271,Tickets!$A$2:$A$3818,0))</f>
        <v>1</v>
      </c>
      <c r="F1271" s="9" t="n">
        <f aca="false">C1271*E1271</f>
        <v>1</v>
      </c>
      <c r="G1271" s="9" t="n">
        <f aca="false">IF(AND(C1271=1,ISNUMBER(D1271)),1,0)*E1271</f>
        <v>1</v>
      </c>
      <c r="H1271" s="9" t="n">
        <f aca="false">IF(AND(G1271=1,D1271&gt;=Scenario!$B$24),1,0)</f>
        <v>1</v>
      </c>
    </row>
    <row r="1272" customFormat="false" ht="15" hidden="false" customHeight="false" outlineLevel="0" collapsed="false">
      <c r="A1272" s="6" t="s">
        <v>10202</v>
      </c>
      <c r="B1272" s="6" t="s">
        <v>4821</v>
      </c>
      <c r="C1272" s="6" t="n">
        <v>1</v>
      </c>
      <c r="E1272" s="9" t="n">
        <f aca="false">INDEX(Tickets!$O$2:$O$3818,MATCH(B1272,Tickets!$A$2:$A$3818,0))</f>
        <v>1</v>
      </c>
      <c r="F1272" s="9" t="n">
        <f aca="false">C1272*E1272</f>
        <v>1</v>
      </c>
      <c r="G1272" s="9" t="n">
        <f aca="false">IF(AND(C1272=1,ISNUMBER(D1272)),1,0)*E1272</f>
        <v>0</v>
      </c>
      <c r="H1272" s="9" t="n">
        <f aca="false">IF(AND(G1272=1,D1272&gt;=Scenario!$B$24),1,0)</f>
        <v>0</v>
      </c>
    </row>
    <row r="1273" customFormat="false" ht="15" hidden="false" customHeight="false" outlineLevel="0" collapsed="false">
      <c r="A1273" s="6" t="s">
        <v>10203</v>
      </c>
      <c r="B1273" s="6" t="s">
        <v>4827</v>
      </c>
      <c r="C1273" s="6" t="n">
        <v>1</v>
      </c>
      <c r="E1273" s="9" t="n">
        <f aca="false">INDEX(Tickets!$O$2:$O$3818,MATCH(B1273,Tickets!$A$2:$A$3818,0))</f>
        <v>1</v>
      </c>
      <c r="F1273" s="9" t="n">
        <f aca="false">C1273*E1273</f>
        <v>1</v>
      </c>
      <c r="G1273" s="9" t="n">
        <f aca="false">IF(AND(C1273=1,ISNUMBER(D1273)),1,0)*E1273</f>
        <v>0</v>
      </c>
      <c r="H1273" s="9" t="n">
        <f aca="false">IF(AND(G1273=1,D1273&gt;=Scenario!$B$24),1,0)</f>
        <v>0</v>
      </c>
    </row>
    <row r="1274" customFormat="false" ht="15" hidden="false" customHeight="false" outlineLevel="0" collapsed="false">
      <c r="A1274" s="6" t="s">
        <v>10204</v>
      </c>
      <c r="B1274" s="6" t="s">
        <v>4829</v>
      </c>
      <c r="C1274" s="6" t="n">
        <v>1</v>
      </c>
      <c r="E1274" s="9" t="n">
        <f aca="false">INDEX(Tickets!$O$2:$O$3818,MATCH(B1274,Tickets!$A$2:$A$3818,0))</f>
        <v>1</v>
      </c>
      <c r="F1274" s="9" t="n">
        <f aca="false">C1274*E1274</f>
        <v>1</v>
      </c>
      <c r="G1274" s="9" t="n">
        <f aca="false">IF(AND(C1274=1,ISNUMBER(D1274)),1,0)*E1274</f>
        <v>0</v>
      </c>
      <c r="H1274" s="9" t="n">
        <f aca="false">IF(AND(G1274=1,D1274&gt;=Scenario!$B$24),1,0)</f>
        <v>0</v>
      </c>
    </row>
    <row r="1275" customFormat="false" ht="15" hidden="false" customHeight="false" outlineLevel="0" collapsed="false">
      <c r="A1275" s="6" t="s">
        <v>10205</v>
      </c>
      <c r="B1275" s="6" t="s">
        <v>4831</v>
      </c>
      <c r="C1275" s="6" t="n">
        <v>1</v>
      </c>
      <c r="D1275" s="6" t="n">
        <v>5</v>
      </c>
      <c r="E1275" s="9" t="n">
        <f aca="false">INDEX(Tickets!$O$2:$O$3818,MATCH(B1275,Tickets!$A$2:$A$3818,0))</f>
        <v>1</v>
      </c>
      <c r="F1275" s="9" t="n">
        <f aca="false">C1275*E1275</f>
        <v>1</v>
      </c>
      <c r="G1275" s="9" t="n">
        <f aca="false">IF(AND(C1275=1,ISNUMBER(D1275)),1,0)*E1275</f>
        <v>1</v>
      </c>
      <c r="H1275" s="9" t="n">
        <f aca="false">IF(AND(G1275=1,D1275&gt;=Scenario!$B$24),1,0)</f>
        <v>1</v>
      </c>
    </row>
    <row r="1276" customFormat="false" ht="15" hidden="false" customHeight="false" outlineLevel="0" collapsed="false">
      <c r="A1276" s="6" t="s">
        <v>10206</v>
      </c>
      <c r="B1276" s="6" t="s">
        <v>4835</v>
      </c>
      <c r="C1276" s="6" t="n">
        <v>1</v>
      </c>
      <c r="D1276" s="6" t="n">
        <v>5</v>
      </c>
      <c r="E1276" s="9" t="n">
        <f aca="false">INDEX(Tickets!$O$2:$O$3818,MATCH(B1276,Tickets!$A$2:$A$3818,0))</f>
        <v>1</v>
      </c>
      <c r="F1276" s="9" t="n">
        <f aca="false">C1276*E1276</f>
        <v>1</v>
      </c>
      <c r="G1276" s="9" t="n">
        <f aca="false">IF(AND(C1276=1,ISNUMBER(D1276)),1,0)*E1276</f>
        <v>1</v>
      </c>
      <c r="H1276" s="9" t="n">
        <f aca="false">IF(AND(G1276=1,D1276&gt;=Scenario!$B$24),1,0)</f>
        <v>1</v>
      </c>
    </row>
    <row r="1277" customFormat="false" ht="15" hidden="false" customHeight="false" outlineLevel="0" collapsed="false">
      <c r="A1277" s="6" t="s">
        <v>10207</v>
      </c>
      <c r="B1277" s="6" t="s">
        <v>4837</v>
      </c>
      <c r="C1277" s="6" t="n">
        <v>1</v>
      </c>
      <c r="E1277" s="9" t="n">
        <f aca="false">INDEX(Tickets!$O$2:$O$3818,MATCH(B1277,Tickets!$A$2:$A$3818,0))</f>
        <v>1</v>
      </c>
      <c r="F1277" s="9" t="n">
        <f aca="false">C1277*E1277</f>
        <v>1</v>
      </c>
      <c r="G1277" s="9" t="n">
        <f aca="false">IF(AND(C1277=1,ISNUMBER(D1277)),1,0)*E1277</f>
        <v>0</v>
      </c>
      <c r="H1277" s="9" t="n">
        <f aca="false">IF(AND(G1277=1,D1277&gt;=Scenario!$B$24),1,0)</f>
        <v>0</v>
      </c>
    </row>
    <row r="1278" customFormat="false" ht="15" hidden="false" customHeight="false" outlineLevel="0" collapsed="false">
      <c r="A1278" s="6" t="s">
        <v>10208</v>
      </c>
      <c r="B1278" s="6" t="s">
        <v>4841</v>
      </c>
      <c r="C1278" s="6" t="n">
        <v>1</v>
      </c>
      <c r="E1278" s="9" t="n">
        <f aca="false">INDEX(Tickets!$O$2:$O$3818,MATCH(B1278,Tickets!$A$2:$A$3818,0))</f>
        <v>1</v>
      </c>
      <c r="F1278" s="9" t="n">
        <f aca="false">C1278*E1278</f>
        <v>1</v>
      </c>
      <c r="G1278" s="9" t="n">
        <f aca="false">IF(AND(C1278=1,ISNUMBER(D1278)),1,0)*E1278</f>
        <v>0</v>
      </c>
      <c r="H1278" s="9" t="n">
        <f aca="false">IF(AND(G1278=1,D1278&gt;=Scenario!$B$24),1,0)</f>
        <v>0</v>
      </c>
    </row>
    <row r="1279" customFormat="false" ht="15" hidden="false" customHeight="false" outlineLevel="0" collapsed="false">
      <c r="A1279" s="6" t="s">
        <v>10209</v>
      </c>
      <c r="B1279" s="6" t="s">
        <v>4845</v>
      </c>
      <c r="C1279" s="6" t="n">
        <v>1</v>
      </c>
      <c r="E1279" s="9" t="n">
        <f aca="false">INDEX(Tickets!$O$2:$O$3818,MATCH(B1279,Tickets!$A$2:$A$3818,0))</f>
        <v>1</v>
      </c>
      <c r="F1279" s="9" t="n">
        <f aca="false">C1279*E1279</f>
        <v>1</v>
      </c>
      <c r="G1279" s="9" t="n">
        <f aca="false">IF(AND(C1279=1,ISNUMBER(D1279)),1,0)*E1279</f>
        <v>0</v>
      </c>
      <c r="H1279" s="9" t="n">
        <f aca="false">IF(AND(G1279=1,D1279&gt;=Scenario!$B$24),1,0)</f>
        <v>0</v>
      </c>
    </row>
    <row r="1280" customFormat="false" ht="15" hidden="false" customHeight="false" outlineLevel="0" collapsed="false">
      <c r="A1280" s="6" t="s">
        <v>10210</v>
      </c>
      <c r="B1280" s="6" t="s">
        <v>4847</v>
      </c>
      <c r="C1280" s="6" t="n">
        <v>1</v>
      </c>
      <c r="E1280" s="9" t="n">
        <f aca="false">INDEX(Tickets!$O$2:$O$3818,MATCH(B1280,Tickets!$A$2:$A$3818,0))</f>
        <v>1</v>
      </c>
      <c r="F1280" s="9" t="n">
        <f aca="false">C1280*E1280</f>
        <v>1</v>
      </c>
      <c r="G1280" s="9" t="n">
        <f aca="false">IF(AND(C1280=1,ISNUMBER(D1280)),1,0)*E1280</f>
        <v>0</v>
      </c>
      <c r="H1280" s="9" t="n">
        <f aca="false">IF(AND(G1280=1,D1280&gt;=Scenario!$B$24),1,0)</f>
        <v>0</v>
      </c>
    </row>
    <row r="1281" customFormat="false" ht="15" hidden="false" customHeight="false" outlineLevel="0" collapsed="false">
      <c r="A1281" s="6" t="s">
        <v>10211</v>
      </c>
      <c r="B1281" s="6" t="s">
        <v>4849</v>
      </c>
      <c r="C1281" s="6" t="n">
        <v>1</v>
      </c>
      <c r="D1281" s="6" t="n">
        <v>5</v>
      </c>
      <c r="E1281" s="9" t="n">
        <f aca="false">INDEX(Tickets!$O$2:$O$3818,MATCH(B1281,Tickets!$A$2:$A$3818,0))</f>
        <v>1</v>
      </c>
      <c r="F1281" s="9" t="n">
        <f aca="false">C1281*E1281</f>
        <v>1</v>
      </c>
      <c r="G1281" s="9" t="n">
        <f aca="false">IF(AND(C1281=1,ISNUMBER(D1281)),1,0)*E1281</f>
        <v>1</v>
      </c>
      <c r="H1281" s="9" t="n">
        <f aca="false">IF(AND(G1281=1,D1281&gt;=Scenario!$B$24),1,0)</f>
        <v>1</v>
      </c>
    </row>
    <row r="1282" customFormat="false" ht="15" hidden="false" customHeight="false" outlineLevel="0" collapsed="false">
      <c r="A1282" s="6" t="s">
        <v>10212</v>
      </c>
      <c r="B1282" s="6" t="s">
        <v>4851</v>
      </c>
      <c r="C1282" s="6" t="n">
        <v>1</v>
      </c>
      <c r="E1282" s="9" t="n">
        <f aca="false">INDEX(Tickets!$O$2:$O$3818,MATCH(B1282,Tickets!$A$2:$A$3818,0))</f>
        <v>1</v>
      </c>
      <c r="F1282" s="9" t="n">
        <f aca="false">C1282*E1282</f>
        <v>1</v>
      </c>
      <c r="G1282" s="9" t="n">
        <f aca="false">IF(AND(C1282=1,ISNUMBER(D1282)),1,0)*E1282</f>
        <v>0</v>
      </c>
      <c r="H1282" s="9" t="n">
        <f aca="false">IF(AND(G1282=1,D1282&gt;=Scenario!$B$24),1,0)</f>
        <v>0</v>
      </c>
    </row>
    <row r="1283" customFormat="false" ht="15" hidden="false" customHeight="false" outlineLevel="0" collapsed="false">
      <c r="A1283" s="6" t="s">
        <v>10213</v>
      </c>
      <c r="B1283" s="6" t="s">
        <v>4855</v>
      </c>
      <c r="C1283" s="6" t="n">
        <v>1</v>
      </c>
      <c r="D1283" s="6" t="n">
        <v>5</v>
      </c>
      <c r="E1283" s="9" t="n">
        <f aca="false">INDEX(Tickets!$O$2:$O$3818,MATCH(B1283,Tickets!$A$2:$A$3818,0))</f>
        <v>1</v>
      </c>
      <c r="F1283" s="9" t="n">
        <f aca="false">C1283*E1283</f>
        <v>1</v>
      </c>
      <c r="G1283" s="9" t="n">
        <f aca="false">IF(AND(C1283=1,ISNUMBER(D1283)),1,0)*E1283</f>
        <v>1</v>
      </c>
      <c r="H1283" s="9" t="n">
        <f aca="false">IF(AND(G1283=1,D1283&gt;=Scenario!$B$24),1,0)</f>
        <v>1</v>
      </c>
    </row>
    <row r="1284" customFormat="false" ht="15" hidden="false" customHeight="false" outlineLevel="0" collapsed="false">
      <c r="A1284" s="6" t="s">
        <v>10214</v>
      </c>
      <c r="B1284" s="6" t="s">
        <v>4863</v>
      </c>
      <c r="C1284" s="6" t="n">
        <v>1</v>
      </c>
      <c r="D1284" s="6" t="n">
        <v>5</v>
      </c>
      <c r="E1284" s="9" t="n">
        <f aca="false">INDEX(Tickets!$O$2:$O$3818,MATCH(B1284,Tickets!$A$2:$A$3818,0))</f>
        <v>1</v>
      </c>
      <c r="F1284" s="9" t="n">
        <f aca="false">C1284*E1284</f>
        <v>1</v>
      </c>
      <c r="G1284" s="9" t="n">
        <f aca="false">IF(AND(C1284=1,ISNUMBER(D1284)),1,0)*E1284</f>
        <v>1</v>
      </c>
      <c r="H1284" s="9" t="n">
        <f aca="false">IF(AND(G1284=1,D1284&gt;=Scenario!$B$24),1,0)</f>
        <v>1</v>
      </c>
    </row>
    <row r="1285" customFormat="false" ht="15" hidden="false" customHeight="false" outlineLevel="0" collapsed="false">
      <c r="A1285" s="6" t="s">
        <v>10215</v>
      </c>
      <c r="B1285" s="6" t="s">
        <v>4867</v>
      </c>
      <c r="C1285" s="6" t="n">
        <v>1</v>
      </c>
      <c r="D1285" s="6" t="n">
        <v>4</v>
      </c>
      <c r="E1285" s="9" t="n">
        <f aca="false">INDEX(Tickets!$O$2:$O$3818,MATCH(B1285,Tickets!$A$2:$A$3818,0))</f>
        <v>1</v>
      </c>
      <c r="F1285" s="9" t="n">
        <f aca="false">C1285*E1285</f>
        <v>1</v>
      </c>
      <c r="G1285" s="9" t="n">
        <f aca="false">IF(AND(C1285=1,ISNUMBER(D1285)),1,0)*E1285</f>
        <v>1</v>
      </c>
      <c r="H1285" s="9" t="n">
        <f aca="false">IF(AND(G1285=1,D1285&gt;=Scenario!$B$24),1,0)</f>
        <v>1</v>
      </c>
    </row>
    <row r="1286" customFormat="false" ht="15" hidden="false" customHeight="false" outlineLevel="0" collapsed="false">
      <c r="A1286" s="6" t="s">
        <v>10216</v>
      </c>
      <c r="B1286" s="6" t="s">
        <v>4873</v>
      </c>
      <c r="C1286" s="6" t="n">
        <v>1</v>
      </c>
      <c r="E1286" s="9" t="n">
        <f aca="false">INDEX(Tickets!$O$2:$O$3818,MATCH(B1286,Tickets!$A$2:$A$3818,0))</f>
        <v>1</v>
      </c>
      <c r="F1286" s="9" t="n">
        <f aca="false">C1286*E1286</f>
        <v>1</v>
      </c>
      <c r="G1286" s="9" t="n">
        <f aca="false">IF(AND(C1286=1,ISNUMBER(D1286)),1,0)*E1286</f>
        <v>0</v>
      </c>
      <c r="H1286" s="9" t="n">
        <f aca="false">IF(AND(G1286=1,D1286&gt;=Scenario!$B$24),1,0)</f>
        <v>0</v>
      </c>
    </row>
    <row r="1287" customFormat="false" ht="15" hidden="false" customHeight="false" outlineLevel="0" collapsed="false">
      <c r="A1287" s="6" t="s">
        <v>10217</v>
      </c>
      <c r="B1287" s="6" t="s">
        <v>4877</v>
      </c>
      <c r="C1287" s="6" t="n">
        <v>1</v>
      </c>
      <c r="E1287" s="9" t="n">
        <f aca="false">INDEX(Tickets!$O$2:$O$3818,MATCH(B1287,Tickets!$A$2:$A$3818,0))</f>
        <v>1</v>
      </c>
      <c r="F1287" s="9" t="n">
        <f aca="false">C1287*E1287</f>
        <v>1</v>
      </c>
      <c r="G1287" s="9" t="n">
        <f aca="false">IF(AND(C1287=1,ISNUMBER(D1287)),1,0)*E1287</f>
        <v>0</v>
      </c>
      <c r="H1287" s="9" t="n">
        <f aca="false">IF(AND(G1287=1,D1287&gt;=Scenario!$B$24),1,0)</f>
        <v>0</v>
      </c>
    </row>
    <row r="1288" customFormat="false" ht="15" hidden="false" customHeight="false" outlineLevel="0" collapsed="false">
      <c r="A1288" s="6" t="s">
        <v>10218</v>
      </c>
      <c r="B1288" s="6" t="s">
        <v>4879</v>
      </c>
      <c r="C1288" s="6" t="n">
        <v>1</v>
      </c>
      <c r="E1288" s="9" t="n">
        <f aca="false">INDEX(Tickets!$O$2:$O$3818,MATCH(B1288,Tickets!$A$2:$A$3818,0))</f>
        <v>1</v>
      </c>
      <c r="F1288" s="9" t="n">
        <f aca="false">C1288*E1288</f>
        <v>1</v>
      </c>
      <c r="G1288" s="9" t="n">
        <f aca="false">IF(AND(C1288=1,ISNUMBER(D1288)),1,0)*E1288</f>
        <v>0</v>
      </c>
      <c r="H1288" s="9" t="n">
        <f aca="false">IF(AND(G1288=1,D1288&gt;=Scenario!$B$24),1,0)</f>
        <v>0</v>
      </c>
    </row>
    <row r="1289" customFormat="false" ht="15" hidden="false" customHeight="false" outlineLevel="0" collapsed="false">
      <c r="A1289" s="6" t="s">
        <v>10219</v>
      </c>
      <c r="B1289" s="6" t="s">
        <v>4881</v>
      </c>
      <c r="C1289" s="6" t="n">
        <v>1</v>
      </c>
      <c r="E1289" s="9" t="n">
        <f aca="false">INDEX(Tickets!$O$2:$O$3818,MATCH(B1289,Tickets!$A$2:$A$3818,0))</f>
        <v>1</v>
      </c>
      <c r="F1289" s="9" t="n">
        <f aca="false">C1289*E1289</f>
        <v>1</v>
      </c>
      <c r="G1289" s="9" t="n">
        <f aca="false">IF(AND(C1289=1,ISNUMBER(D1289)),1,0)*E1289</f>
        <v>0</v>
      </c>
      <c r="H1289" s="9" t="n">
        <f aca="false">IF(AND(G1289=1,D1289&gt;=Scenario!$B$24),1,0)</f>
        <v>0</v>
      </c>
    </row>
    <row r="1290" customFormat="false" ht="15" hidden="false" customHeight="false" outlineLevel="0" collapsed="false">
      <c r="A1290" s="6" t="s">
        <v>10220</v>
      </c>
      <c r="B1290" s="6" t="s">
        <v>4883</v>
      </c>
      <c r="C1290" s="6" t="n">
        <v>1</v>
      </c>
      <c r="D1290" s="6" t="n">
        <v>4</v>
      </c>
      <c r="E1290" s="9" t="n">
        <f aca="false">INDEX(Tickets!$O$2:$O$3818,MATCH(B1290,Tickets!$A$2:$A$3818,0))</f>
        <v>1</v>
      </c>
      <c r="F1290" s="9" t="n">
        <f aca="false">C1290*E1290</f>
        <v>1</v>
      </c>
      <c r="G1290" s="9" t="n">
        <f aca="false">IF(AND(C1290=1,ISNUMBER(D1290)),1,0)*E1290</f>
        <v>1</v>
      </c>
      <c r="H1290" s="9" t="n">
        <f aca="false">IF(AND(G1290=1,D1290&gt;=Scenario!$B$24),1,0)</f>
        <v>1</v>
      </c>
    </row>
    <row r="1291" customFormat="false" ht="15" hidden="false" customHeight="false" outlineLevel="0" collapsed="false">
      <c r="A1291" s="6" t="s">
        <v>10221</v>
      </c>
      <c r="B1291" s="6" t="s">
        <v>4885</v>
      </c>
      <c r="C1291" s="6" t="n">
        <v>1</v>
      </c>
      <c r="E1291" s="9" t="n">
        <f aca="false">INDEX(Tickets!$O$2:$O$3818,MATCH(B1291,Tickets!$A$2:$A$3818,0))</f>
        <v>1</v>
      </c>
      <c r="F1291" s="9" t="n">
        <f aca="false">C1291*E1291</f>
        <v>1</v>
      </c>
      <c r="G1291" s="9" t="n">
        <f aca="false">IF(AND(C1291=1,ISNUMBER(D1291)),1,0)*E1291</f>
        <v>0</v>
      </c>
      <c r="H1291" s="9" t="n">
        <f aca="false">IF(AND(G1291=1,D1291&gt;=Scenario!$B$24),1,0)</f>
        <v>0</v>
      </c>
    </row>
    <row r="1292" customFormat="false" ht="15" hidden="false" customHeight="false" outlineLevel="0" collapsed="false">
      <c r="A1292" s="6" t="s">
        <v>10222</v>
      </c>
      <c r="B1292" s="6" t="s">
        <v>4889</v>
      </c>
      <c r="C1292" s="6" t="n">
        <v>1</v>
      </c>
      <c r="D1292" s="6" t="n">
        <v>5</v>
      </c>
      <c r="E1292" s="9" t="n">
        <f aca="false">INDEX(Tickets!$O$2:$O$3818,MATCH(B1292,Tickets!$A$2:$A$3818,0))</f>
        <v>1</v>
      </c>
      <c r="F1292" s="9" t="n">
        <f aca="false">C1292*E1292</f>
        <v>1</v>
      </c>
      <c r="G1292" s="9" t="n">
        <f aca="false">IF(AND(C1292=1,ISNUMBER(D1292)),1,0)*E1292</f>
        <v>1</v>
      </c>
      <c r="H1292" s="9" t="n">
        <f aca="false">IF(AND(G1292=1,D1292&gt;=Scenario!$B$24),1,0)</f>
        <v>1</v>
      </c>
    </row>
    <row r="1293" customFormat="false" ht="15" hidden="false" customHeight="false" outlineLevel="0" collapsed="false">
      <c r="A1293" s="6" t="s">
        <v>10223</v>
      </c>
      <c r="B1293" s="6" t="s">
        <v>4891</v>
      </c>
      <c r="C1293" s="6" t="n">
        <v>1</v>
      </c>
      <c r="D1293" s="6" t="n">
        <v>5</v>
      </c>
      <c r="E1293" s="9" t="n">
        <f aca="false">INDEX(Tickets!$O$2:$O$3818,MATCH(B1293,Tickets!$A$2:$A$3818,0))</f>
        <v>1</v>
      </c>
      <c r="F1293" s="9" t="n">
        <f aca="false">C1293*E1293</f>
        <v>1</v>
      </c>
      <c r="G1293" s="9" t="n">
        <f aca="false">IF(AND(C1293=1,ISNUMBER(D1293)),1,0)*E1293</f>
        <v>1</v>
      </c>
      <c r="H1293" s="9" t="n">
        <f aca="false">IF(AND(G1293=1,D1293&gt;=Scenario!$B$24),1,0)</f>
        <v>1</v>
      </c>
    </row>
    <row r="1294" customFormat="false" ht="15" hidden="false" customHeight="false" outlineLevel="0" collapsed="false">
      <c r="A1294" s="6" t="s">
        <v>10224</v>
      </c>
      <c r="B1294" s="6" t="s">
        <v>4893</v>
      </c>
      <c r="C1294" s="6" t="n">
        <v>1</v>
      </c>
      <c r="E1294" s="9" t="n">
        <f aca="false">INDEX(Tickets!$O$2:$O$3818,MATCH(B1294,Tickets!$A$2:$A$3818,0))</f>
        <v>1</v>
      </c>
      <c r="F1294" s="9" t="n">
        <f aca="false">C1294*E1294</f>
        <v>1</v>
      </c>
      <c r="G1294" s="9" t="n">
        <f aca="false">IF(AND(C1294=1,ISNUMBER(D1294)),1,0)*E1294</f>
        <v>0</v>
      </c>
      <c r="H1294" s="9" t="n">
        <f aca="false">IF(AND(G1294=1,D1294&gt;=Scenario!$B$24),1,0)</f>
        <v>0</v>
      </c>
    </row>
    <row r="1295" customFormat="false" ht="15" hidden="false" customHeight="false" outlineLevel="0" collapsed="false">
      <c r="A1295" s="6" t="s">
        <v>10225</v>
      </c>
      <c r="B1295" s="6" t="s">
        <v>4895</v>
      </c>
      <c r="C1295" s="6" t="n">
        <v>1</v>
      </c>
      <c r="D1295" s="6" t="n">
        <v>5</v>
      </c>
      <c r="E1295" s="9" t="n">
        <f aca="false">INDEX(Tickets!$O$2:$O$3818,MATCH(B1295,Tickets!$A$2:$A$3818,0))</f>
        <v>1</v>
      </c>
      <c r="F1295" s="9" t="n">
        <f aca="false">C1295*E1295</f>
        <v>1</v>
      </c>
      <c r="G1295" s="9" t="n">
        <f aca="false">IF(AND(C1295=1,ISNUMBER(D1295)),1,0)*E1295</f>
        <v>1</v>
      </c>
      <c r="H1295" s="9" t="n">
        <f aca="false">IF(AND(G1295=1,D1295&gt;=Scenario!$B$24),1,0)</f>
        <v>1</v>
      </c>
    </row>
    <row r="1296" customFormat="false" ht="15" hidden="false" customHeight="false" outlineLevel="0" collapsed="false">
      <c r="A1296" s="6" t="s">
        <v>10226</v>
      </c>
      <c r="B1296" s="6" t="s">
        <v>4897</v>
      </c>
      <c r="C1296" s="6" t="n">
        <v>1</v>
      </c>
      <c r="D1296" s="6" t="n">
        <v>5</v>
      </c>
      <c r="E1296" s="9" t="n">
        <f aca="false">INDEX(Tickets!$O$2:$O$3818,MATCH(B1296,Tickets!$A$2:$A$3818,0))</f>
        <v>1</v>
      </c>
      <c r="F1296" s="9" t="n">
        <f aca="false">C1296*E1296</f>
        <v>1</v>
      </c>
      <c r="G1296" s="9" t="n">
        <f aca="false">IF(AND(C1296=1,ISNUMBER(D1296)),1,0)*E1296</f>
        <v>1</v>
      </c>
      <c r="H1296" s="9" t="n">
        <f aca="false">IF(AND(G1296=1,D1296&gt;=Scenario!$B$24),1,0)</f>
        <v>1</v>
      </c>
    </row>
    <row r="1297" customFormat="false" ht="15" hidden="false" customHeight="false" outlineLevel="0" collapsed="false">
      <c r="A1297" s="6" t="s">
        <v>10227</v>
      </c>
      <c r="B1297" s="6" t="s">
        <v>4901</v>
      </c>
      <c r="C1297" s="6" t="n">
        <v>1</v>
      </c>
      <c r="E1297" s="9" t="n">
        <f aca="false">INDEX(Tickets!$O$2:$O$3818,MATCH(B1297,Tickets!$A$2:$A$3818,0))</f>
        <v>1</v>
      </c>
      <c r="F1297" s="9" t="n">
        <f aca="false">C1297*E1297</f>
        <v>1</v>
      </c>
      <c r="G1297" s="9" t="n">
        <f aca="false">IF(AND(C1297=1,ISNUMBER(D1297)),1,0)*E1297</f>
        <v>0</v>
      </c>
      <c r="H1297" s="9" t="n">
        <f aca="false">IF(AND(G1297=1,D1297&gt;=Scenario!$B$24),1,0)</f>
        <v>0</v>
      </c>
    </row>
    <row r="1298" customFormat="false" ht="15" hidden="false" customHeight="false" outlineLevel="0" collapsed="false">
      <c r="A1298" s="6" t="s">
        <v>10228</v>
      </c>
      <c r="B1298" s="6" t="s">
        <v>4903</v>
      </c>
      <c r="C1298" s="6" t="n">
        <v>1</v>
      </c>
      <c r="E1298" s="9" t="n">
        <f aca="false">INDEX(Tickets!$O$2:$O$3818,MATCH(B1298,Tickets!$A$2:$A$3818,0))</f>
        <v>1</v>
      </c>
      <c r="F1298" s="9" t="n">
        <f aca="false">C1298*E1298</f>
        <v>1</v>
      </c>
      <c r="G1298" s="9" t="n">
        <f aca="false">IF(AND(C1298=1,ISNUMBER(D1298)),1,0)*E1298</f>
        <v>0</v>
      </c>
      <c r="H1298" s="9" t="n">
        <f aca="false">IF(AND(G1298=1,D1298&gt;=Scenario!$B$24),1,0)</f>
        <v>0</v>
      </c>
    </row>
    <row r="1299" customFormat="false" ht="15" hidden="false" customHeight="false" outlineLevel="0" collapsed="false">
      <c r="A1299" s="6" t="s">
        <v>10229</v>
      </c>
      <c r="B1299" s="6" t="s">
        <v>4907</v>
      </c>
      <c r="C1299" s="6" t="n">
        <v>1</v>
      </c>
      <c r="E1299" s="9" t="n">
        <f aca="false">INDEX(Tickets!$O$2:$O$3818,MATCH(B1299,Tickets!$A$2:$A$3818,0))</f>
        <v>1</v>
      </c>
      <c r="F1299" s="9" t="n">
        <f aca="false">C1299*E1299</f>
        <v>1</v>
      </c>
      <c r="G1299" s="9" t="n">
        <f aca="false">IF(AND(C1299=1,ISNUMBER(D1299)),1,0)*E1299</f>
        <v>0</v>
      </c>
      <c r="H1299" s="9" t="n">
        <f aca="false">IF(AND(G1299=1,D1299&gt;=Scenario!$B$24),1,0)</f>
        <v>0</v>
      </c>
    </row>
    <row r="1300" customFormat="false" ht="15" hidden="false" customHeight="false" outlineLevel="0" collapsed="false">
      <c r="A1300" s="6" t="s">
        <v>10230</v>
      </c>
      <c r="B1300" s="6" t="s">
        <v>4909</v>
      </c>
      <c r="C1300" s="6" t="n">
        <v>1</v>
      </c>
      <c r="D1300" s="6" t="n">
        <v>4</v>
      </c>
      <c r="E1300" s="9" t="n">
        <f aca="false">INDEX(Tickets!$O$2:$O$3818,MATCH(B1300,Tickets!$A$2:$A$3818,0))</f>
        <v>1</v>
      </c>
      <c r="F1300" s="9" t="n">
        <f aca="false">C1300*E1300</f>
        <v>1</v>
      </c>
      <c r="G1300" s="9" t="n">
        <f aca="false">IF(AND(C1300=1,ISNUMBER(D1300)),1,0)*E1300</f>
        <v>1</v>
      </c>
      <c r="H1300" s="9" t="n">
        <f aca="false">IF(AND(G1300=1,D1300&gt;=Scenario!$B$24),1,0)</f>
        <v>1</v>
      </c>
    </row>
    <row r="1301" customFormat="false" ht="15" hidden="false" customHeight="false" outlineLevel="0" collapsed="false">
      <c r="A1301" s="6" t="s">
        <v>10231</v>
      </c>
      <c r="B1301" s="6" t="s">
        <v>4911</v>
      </c>
      <c r="C1301" s="6" t="n">
        <v>1</v>
      </c>
      <c r="E1301" s="9" t="n">
        <f aca="false">INDEX(Tickets!$O$2:$O$3818,MATCH(B1301,Tickets!$A$2:$A$3818,0))</f>
        <v>1</v>
      </c>
      <c r="F1301" s="9" t="n">
        <f aca="false">C1301*E1301</f>
        <v>1</v>
      </c>
      <c r="G1301" s="9" t="n">
        <f aca="false">IF(AND(C1301=1,ISNUMBER(D1301)),1,0)*E1301</f>
        <v>0</v>
      </c>
      <c r="H1301" s="9" t="n">
        <f aca="false">IF(AND(G1301=1,D1301&gt;=Scenario!$B$24),1,0)</f>
        <v>0</v>
      </c>
    </row>
    <row r="1302" customFormat="false" ht="15" hidden="false" customHeight="false" outlineLevel="0" collapsed="false">
      <c r="A1302" s="6" t="s">
        <v>10232</v>
      </c>
      <c r="B1302" s="6" t="s">
        <v>4917</v>
      </c>
      <c r="C1302" s="6" t="n">
        <v>1</v>
      </c>
      <c r="E1302" s="9" t="n">
        <f aca="false">INDEX(Tickets!$O$2:$O$3818,MATCH(B1302,Tickets!$A$2:$A$3818,0))</f>
        <v>1</v>
      </c>
      <c r="F1302" s="9" t="n">
        <f aca="false">C1302*E1302</f>
        <v>1</v>
      </c>
      <c r="G1302" s="9" t="n">
        <f aca="false">IF(AND(C1302=1,ISNUMBER(D1302)),1,0)*E1302</f>
        <v>0</v>
      </c>
      <c r="H1302" s="9" t="n">
        <f aca="false">IF(AND(G1302=1,D1302&gt;=Scenario!$B$24),1,0)</f>
        <v>0</v>
      </c>
    </row>
    <row r="1303" customFormat="false" ht="15" hidden="false" customHeight="false" outlineLevel="0" collapsed="false">
      <c r="A1303" s="6" t="s">
        <v>10233</v>
      </c>
      <c r="B1303" s="6" t="s">
        <v>4919</v>
      </c>
      <c r="C1303" s="6" t="n">
        <v>1</v>
      </c>
      <c r="D1303" s="6" t="n">
        <v>3</v>
      </c>
      <c r="E1303" s="9" t="n">
        <f aca="false">INDEX(Tickets!$O$2:$O$3818,MATCH(B1303,Tickets!$A$2:$A$3818,0))</f>
        <v>1</v>
      </c>
      <c r="F1303" s="9" t="n">
        <f aca="false">C1303*E1303</f>
        <v>1</v>
      </c>
      <c r="G1303" s="9" t="n">
        <f aca="false">IF(AND(C1303=1,ISNUMBER(D1303)),1,0)*E1303</f>
        <v>1</v>
      </c>
      <c r="H1303" s="9" t="n">
        <f aca="false">IF(AND(G1303=1,D1303&gt;=Scenario!$B$24),1,0)</f>
        <v>0</v>
      </c>
    </row>
    <row r="1304" customFormat="false" ht="15" hidden="false" customHeight="false" outlineLevel="0" collapsed="false">
      <c r="A1304" s="6" t="s">
        <v>10234</v>
      </c>
      <c r="B1304" s="6" t="s">
        <v>4921</v>
      </c>
      <c r="C1304" s="6" t="n">
        <v>1</v>
      </c>
      <c r="E1304" s="9" t="n">
        <f aca="false">INDEX(Tickets!$O$2:$O$3818,MATCH(B1304,Tickets!$A$2:$A$3818,0))</f>
        <v>1</v>
      </c>
      <c r="F1304" s="9" t="n">
        <f aca="false">C1304*E1304</f>
        <v>1</v>
      </c>
      <c r="G1304" s="9" t="n">
        <f aca="false">IF(AND(C1304=1,ISNUMBER(D1304)),1,0)*E1304</f>
        <v>0</v>
      </c>
      <c r="H1304" s="9" t="n">
        <f aca="false">IF(AND(G1304=1,D1304&gt;=Scenario!$B$24),1,0)</f>
        <v>0</v>
      </c>
    </row>
    <row r="1305" customFormat="false" ht="15" hidden="false" customHeight="false" outlineLevel="0" collapsed="false">
      <c r="A1305" s="6" t="s">
        <v>10235</v>
      </c>
      <c r="B1305" s="6" t="s">
        <v>4925</v>
      </c>
      <c r="C1305" s="6" t="n">
        <v>1</v>
      </c>
      <c r="E1305" s="9" t="n">
        <f aca="false">INDEX(Tickets!$O$2:$O$3818,MATCH(B1305,Tickets!$A$2:$A$3818,0))</f>
        <v>1</v>
      </c>
      <c r="F1305" s="9" t="n">
        <f aca="false">C1305*E1305</f>
        <v>1</v>
      </c>
      <c r="G1305" s="9" t="n">
        <f aca="false">IF(AND(C1305=1,ISNUMBER(D1305)),1,0)*E1305</f>
        <v>0</v>
      </c>
      <c r="H1305" s="9" t="n">
        <f aca="false">IF(AND(G1305=1,D1305&gt;=Scenario!$B$24),1,0)</f>
        <v>0</v>
      </c>
    </row>
    <row r="1306" customFormat="false" ht="15" hidden="false" customHeight="false" outlineLevel="0" collapsed="false">
      <c r="A1306" s="6" t="s">
        <v>10236</v>
      </c>
      <c r="B1306" s="6" t="s">
        <v>4927</v>
      </c>
      <c r="C1306" s="6" t="n">
        <v>1</v>
      </c>
      <c r="E1306" s="9" t="n">
        <f aca="false">INDEX(Tickets!$O$2:$O$3818,MATCH(B1306,Tickets!$A$2:$A$3818,0))</f>
        <v>1</v>
      </c>
      <c r="F1306" s="9" t="n">
        <f aca="false">C1306*E1306</f>
        <v>1</v>
      </c>
      <c r="G1306" s="9" t="n">
        <f aca="false">IF(AND(C1306=1,ISNUMBER(D1306)),1,0)*E1306</f>
        <v>0</v>
      </c>
      <c r="H1306" s="9" t="n">
        <f aca="false">IF(AND(G1306=1,D1306&gt;=Scenario!$B$24),1,0)</f>
        <v>0</v>
      </c>
    </row>
    <row r="1307" customFormat="false" ht="15" hidden="false" customHeight="false" outlineLevel="0" collapsed="false">
      <c r="A1307" s="6" t="s">
        <v>10237</v>
      </c>
      <c r="B1307" s="6" t="s">
        <v>4931</v>
      </c>
      <c r="C1307" s="6" t="n">
        <v>1</v>
      </c>
      <c r="D1307" s="6" t="n">
        <v>4</v>
      </c>
      <c r="E1307" s="9" t="n">
        <f aca="false">INDEX(Tickets!$O$2:$O$3818,MATCH(B1307,Tickets!$A$2:$A$3818,0))</f>
        <v>1</v>
      </c>
      <c r="F1307" s="9" t="n">
        <f aca="false">C1307*E1307</f>
        <v>1</v>
      </c>
      <c r="G1307" s="9" t="n">
        <f aca="false">IF(AND(C1307=1,ISNUMBER(D1307)),1,0)*E1307</f>
        <v>1</v>
      </c>
      <c r="H1307" s="9" t="n">
        <f aca="false">IF(AND(G1307=1,D1307&gt;=Scenario!$B$24),1,0)</f>
        <v>1</v>
      </c>
    </row>
    <row r="1308" customFormat="false" ht="15" hidden="false" customHeight="false" outlineLevel="0" collapsed="false">
      <c r="A1308" s="6" t="s">
        <v>10238</v>
      </c>
      <c r="B1308" s="6" t="s">
        <v>4933</v>
      </c>
      <c r="C1308" s="6" t="n">
        <v>1</v>
      </c>
      <c r="E1308" s="9" t="n">
        <f aca="false">INDEX(Tickets!$O$2:$O$3818,MATCH(B1308,Tickets!$A$2:$A$3818,0))</f>
        <v>1</v>
      </c>
      <c r="F1308" s="9" t="n">
        <f aca="false">C1308*E1308</f>
        <v>1</v>
      </c>
      <c r="G1308" s="9" t="n">
        <f aca="false">IF(AND(C1308=1,ISNUMBER(D1308)),1,0)*E1308</f>
        <v>0</v>
      </c>
      <c r="H1308" s="9" t="n">
        <f aca="false">IF(AND(G1308=1,D1308&gt;=Scenario!$B$24),1,0)</f>
        <v>0</v>
      </c>
    </row>
    <row r="1309" customFormat="false" ht="15" hidden="false" customHeight="false" outlineLevel="0" collapsed="false">
      <c r="A1309" s="6" t="s">
        <v>10239</v>
      </c>
      <c r="B1309" s="6" t="s">
        <v>4935</v>
      </c>
      <c r="C1309" s="6" t="n">
        <v>1</v>
      </c>
      <c r="E1309" s="9" t="n">
        <f aca="false">INDEX(Tickets!$O$2:$O$3818,MATCH(B1309,Tickets!$A$2:$A$3818,0))</f>
        <v>1</v>
      </c>
      <c r="F1309" s="9" t="n">
        <f aca="false">C1309*E1309</f>
        <v>1</v>
      </c>
      <c r="G1309" s="9" t="n">
        <f aca="false">IF(AND(C1309=1,ISNUMBER(D1309)),1,0)*E1309</f>
        <v>0</v>
      </c>
      <c r="H1309" s="9" t="n">
        <f aca="false">IF(AND(G1309=1,D1309&gt;=Scenario!$B$24),1,0)</f>
        <v>0</v>
      </c>
    </row>
    <row r="1310" customFormat="false" ht="15" hidden="false" customHeight="false" outlineLevel="0" collapsed="false">
      <c r="A1310" s="6" t="s">
        <v>10240</v>
      </c>
      <c r="B1310" s="6" t="s">
        <v>4937</v>
      </c>
      <c r="C1310" s="6" t="n">
        <v>1</v>
      </c>
      <c r="D1310" s="6" t="n">
        <v>3</v>
      </c>
      <c r="E1310" s="9" t="n">
        <f aca="false">INDEX(Tickets!$O$2:$O$3818,MATCH(B1310,Tickets!$A$2:$A$3818,0))</f>
        <v>1</v>
      </c>
      <c r="F1310" s="9" t="n">
        <f aca="false">C1310*E1310</f>
        <v>1</v>
      </c>
      <c r="G1310" s="9" t="n">
        <f aca="false">IF(AND(C1310=1,ISNUMBER(D1310)),1,0)*E1310</f>
        <v>1</v>
      </c>
      <c r="H1310" s="9" t="n">
        <f aca="false">IF(AND(G1310=1,D1310&gt;=Scenario!$B$24),1,0)</f>
        <v>0</v>
      </c>
    </row>
    <row r="1311" customFormat="false" ht="15" hidden="false" customHeight="false" outlineLevel="0" collapsed="false">
      <c r="A1311" s="6" t="s">
        <v>10241</v>
      </c>
      <c r="B1311" s="6" t="s">
        <v>4939</v>
      </c>
      <c r="C1311" s="6" t="n">
        <v>1</v>
      </c>
      <c r="E1311" s="9" t="n">
        <f aca="false">INDEX(Tickets!$O$2:$O$3818,MATCH(B1311,Tickets!$A$2:$A$3818,0))</f>
        <v>1</v>
      </c>
      <c r="F1311" s="9" t="n">
        <f aca="false">C1311*E1311</f>
        <v>1</v>
      </c>
      <c r="G1311" s="9" t="n">
        <f aca="false">IF(AND(C1311=1,ISNUMBER(D1311)),1,0)*E1311</f>
        <v>0</v>
      </c>
      <c r="H1311" s="9" t="n">
        <f aca="false">IF(AND(G1311=1,D1311&gt;=Scenario!$B$24),1,0)</f>
        <v>0</v>
      </c>
    </row>
    <row r="1312" customFormat="false" ht="15" hidden="false" customHeight="false" outlineLevel="0" collapsed="false">
      <c r="A1312" s="6" t="s">
        <v>10242</v>
      </c>
      <c r="B1312" s="6" t="s">
        <v>4941</v>
      </c>
      <c r="C1312" s="6" t="n">
        <v>1</v>
      </c>
      <c r="E1312" s="9" t="n">
        <f aca="false">INDEX(Tickets!$O$2:$O$3818,MATCH(B1312,Tickets!$A$2:$A$3818,0))</f>
        <v>1</v>
      </c>
      <c r="F1312" s="9" t="n">
        <f aca="false">C1312*E1312</f>
        <v>1</v>
      </c>
      <c r="G1312" s="9" t="n">
        <f aca="false">IF(AND(C1312=1,ISNUMBER(D1312)),1,0)*E1312</f>
        <v>0</v>
      </c>
      <c r="H1312" s="9" t="n">
        <f aca="false">IF(AND(G1312=1,D1312&gt;=Scenario!$B$24),1,0)</f>
        <v>0</v>
      </c>
    </row>
    <row r="1313" customFormat="false" ht="15" hidden="false" customHeight="false" outlineLevel="0" collapsed="false">
      <c r="A1313" s="6" t="s">
        <v>10243</v>
      </c>
      <c r="B1313" s="6" t="s">
        <v>4943</v>
      </c>
      <c r="C1313" s="6" t="n">
        <v>1</v>
      </c>
      <c r="E1313" s="9" t="n">
        <f aca="false">INDEX(Tickets!$O$2:$O$3818,MATCH(B1313,Tickets!$A$2:$A$3818,0))</f>
        <v>1</v>
      </c>
      <c r="F1313" s="9" t="n">
        <f aca="false">C1313*E1313</f>
        <v>1</v>
      </c>
      <c r="G1313" s="9" t="n">
        <f aca="false">IF(AND(C1313=1,ISNUMBER(D1313)),1,0)*E1313</f>
        <v>0</v>
      </c>
      <c r="H1313" s="9" t="n">
        <f aca="false">IF(AND(G1313=1,D1313&gt;=Scenario!$B$24),1,0)</f>
        <v>0</v>
      </c>
    </row>
    <row r="1314" customFormat="false" ht="15" hidden="false" customHeight="false" outlineLevel="0" collapsed="false">
      <c r="A1314" s="6" t="s">
        <v>10244</v>
      </c>
      <c r="B1314" s="6" t="s">
        <v>4945</v>
      </c>
      <c r="C1314" s="6" t="n">
        <v>1</v>
      </c>
      <c r="E1314" s="9" t="n">
        <f aca="false">INDEX(Tickets!$O$2:$O$3818,MATCH(B1314,Tickets!$A$2:$A$3818,0))</f>
        <v>1</v>
      </c>
      <c r="F1314" s="9" t="n">
        <f aca="false">C1314*E1314</f>
        <v>1</v>
      </c>
      <c r="G1314" s="9" t="n">
        <f aca="false">IF(AND(C1314=1,ISNUMBER(D1314)),1,0)*E1314</f>
        <v>0</v>
      </c>
      <c r="H1314" s="9" t="n">
        <f aca="false">IF(AND(G1314=1,D1314&gt;=Scenario!$B$24),1,0)</f>
        <v>0</v>
      </c>
    </row>
    <row r="1315" customFormat="false" ht="15" hidden="false" customHeight="false" outlineLevel="0" collapsed="false">
      <c r="A1315" s="6" t="s">
        <v>10245</v>
      </c>
      <c r="B1315" s="6" t="s">
        <v>4947</v>
      </c>
      <c r="C1315" s="6" t="n">
        <v>1</v>
      </c>
      <c r="D1315" s="6" t="n">
        <v>5</v>
      </c>
      <c r="E1315" s="9" t="n">
        <f aca="false">INDEX(Tickets!$O$2:$O$3818,MATCH(B1315,Tickets!$A$2:$A$3818,0))</f>
        <v>1</v>
      </c>
      <c r="F1315" s="9" t="n">
        <f aca="false">C1315*E1315</f>
        <v>1</v>
      </c>
      <c r="G1315" s="9" t="n">
        <f aca="false">IF(AND(C1315=1,ISNUMBER(D1315)),1,0)*E1315</f>
        <v>1</v>
      </c>
      <c r="H1315" s="9" t="n">
        <f aca="false">IF(AND(G1315=1,D1315&gt;=Scenario!$B$24),1,0)</f>
        <v>1</v>
      </c>
    </row>
    <row r="1316" customFormat="false" ht="15" hidden="false" customHeight="false" outlineLevel="0" collapsed="false">
      <c r="A1316" s="6" t="s">
        <v>10246</v>
      </c>
      <c r="B1316" s="6" t="s">
        <v>4953</v>
      </c>
      <c r="C1316" s="6" t="n">
        <v>1</v>
      </c>
      <c r="E1316" s="9" t="n">
        <f aca="false">INDEX(Tickets!$O$2:$O$3818,MATCH(B1316,Tickets!$A$2:$A$3818,0))</f>
        <v>1</v>
      </c>
      <c r="F1316" s="9" t="n">
        <f aca="false">C1316*E1316</f>
        <v>1</v>
      </c>
      <c r="G1316" s="9" t="n">
        <f aca="false">IF(AND(C1316=1,ISNUMBER(D1316)),1,0)*E1316</f>
        <v>0</v>
      </c>
      <c r="H1316" s="9" t="n">
        <f aca="false">IF(AND(G1316=1,D1316&gt;=Scenario!$B$24),1,0)</f>
        <v>0</v>
      </c>
    </row>
    <row r="1317" customFormat="false" ht="15" hidden="false" customHeight="false" outlineLevel="0" collapsed="false">
      <c r="A1317" s="6" t="s">
        <v>10247</v>
      </c>
      <c r="B1317" s="6" t="s">
        <v>4955</v>
      </c>
      <c r="C1317" s="6" t="n">
        <v>1</v>
      </c>
      <c r="E1317" s="9" t="n">
        <f aca="false">INDEX(Tickets!$O$2:$O$3818,MATCH(B1317,Tickets!$A$2:$A$3818,0))</f>
        <v>1</v>
      </c>
      <c r="F1317" s="9" t="n">
        <f aca="false">C1317*E1317</f>
        <v>1</v>
      </c>
      <c r="G1317" s="9" t="n">
        <f aca="false">IF(AND(C1317=1,ISNUMBER(D1317)),1,0)*E1317</f>
        <v>0</v>
      </c>
      <c r="H1317" s="9" t="n">
        <f aca="false">IF(AND(G1317=1,D1317&gt;=Scenario!$B$24),1,0)</f>
        <v>0</v>
      </c>
    </row>
    <row r="1318" customFormat="false" ht="15" hidden="false" customHeight="false" outlineLevel="0" collapsed="false">
      <c r="A1318" s="6" t="s">
        <v>10248</v>
      </c>
      <c r="B1318" s="6" t="s">
        <v>4957</v>
      </c>
      <c r="C1318" s="6" t="n">
        <v>1</v>
      </c>
      <c r="E1318" s="9" t="n">
        <f aca="false">INDEX(Tickets!$O$2:$O$3818,MATCH(B1318,Tickets!$A$2:$A$3818,0))</f>
        <v>1</v>
      </c>
      <c r="F1318" s="9" t="n">
        <f aca="false">C1318*E1318</f>
        <v>1</v>
      </c>
      <c r="G1318" s="9" t="n">
        <f aca="false">IF(AND(C1318=1,ISNUMBER(D1318)),1,0)*E1318</f>
        <v>0</v>
      </c>
      <c r="H1318" s="9" t="n">
        <f aca="false">IF(AND(G1318=1,D1318&gt;=Scenario!$B$24),1,0)</f>
        <v>0</v>
      </c>
    </row>
    <row r="1319" customFormat="false" ht="15" hidden="false" customHeight="false" outlineLevel="0" collapsed="false">
      <c r="A1319" s="6" t="s">
        <v>10249</v>
      </c>
      <c r="B1319" s="6" t="s">
        <v>4959</v>
      </c>
      <c r="C1319" s="6" t="n">
        <v>1</v>
      </c>
      <c r="D1319" s="6" t="n">
        <v>5</v>
      </c>
      <c r="E1319" s="9" t="n">
        <f aca="false">INDEX(Tickets!$O$2:$O$3818,MATCH(B1319,Tickets!$A$2:$A$3818,0))</f>
        <v>1</v>
      </c>
      <c r="F1319" s="9" t="n">
        <f aca="false">C1319*E1319</f>
        <v>1</v>
      </c>
      <c r="G1319" s="9" t="n">
        <f aca="false">IF(AND(C1319=1,ISNUMBER(D1319)),1,0)*E1319</f>
        <v>1</v>
      </c>
      <c r="H1319" s="9" t="n">
        <f aca="false">IF(AND(G1319=1,D1319&gt;=Scenario!$B$24),1,0)</f>
        <v>1</v>
      </c>
    </row>
    <row r="1320" customFormat="false" ht="15" hidden="false" customHeight="false" outlineLevel="0" collapsed="false">
      <c r="A1320" s="6" t="s">
        <v>10250</v>
      </c>
      <c r="B1320" s="6" t="s">
        <v>4961</v>
      </c>
      <c r="C1320" s="6" t="n">
        <v>1</v>
      </c>
      <c r="D1320" s="6" t="n">
        <v>5</v>
      </c>
      <c r="E1320" s="9" t="n">
        <f aca="false">INDEX(Tickets!$O$2:$O$3818,MATCH(B1320,Tickets!$A$2:$A$3818,0))</f>
        <v>1</v>
      </c>
      <c r="F1320" s="9" t="n">
        <f aca="false">C1320*E1320</f>
        <v>1</v>
      </c>
      <c r="G1320" s="9" t="n">
        <f aca="false">IF(AND(C1320=1,ISNUMBER(D1320)),1,0)*E1320</f>
        <v>1</v>
      </c>
      <c r="H1320" s="9" t="n">
        <f aca="false">IF(AND(G1320=1,D1320&gt;=Scenario!$B$24),1,0)</f>
        <v>1</v>
      </c>
    </row>
    <row r="1321" customFormat="false" ht="15" hidden="false" customHeight="false" outlineLevel="0" collapsed="false">
      <c r="A1321" s="6" t="s">
        <v>10251</v>
      </c>
      <c r="B1321" s="6" t="s">
        <v>4967</v>
      </c>
      <c r="C1321" s="6" t="n">
        <v>1</v>
      </c>
      <c r="D1321" s="6" t="n">
        <v>4</v>
      </c>
      <c r="E1321" s="9" t="n">
        <f aca="false">INDEX(Tickets!$O$2:$O$3818,MATCH(B1321,Tickets!$A$2:$A$3818,0))</f>
        <v>1</v>
      </c>
      <c r="F1321" s="9" t="n">
        <f aca="false">C1321*E1321</f>
        <v>1</v>
      </c>
      <c r="G1321" s="9" t="n">
        <f aca="false">IF(AND(C1321=1,ISNUMBER(D1321)),1,0)*E1321</f>
        <v>1</v>
      </c>
      <c r="H1321" s="9" t="n">
        <f aca="false">IF(AND(G1321=1,D1321&gt;=Scenario!$B$24),1,0)</f>
        <v>1</v>
      </c>
    </row>
    <row r="1322" customFormat="false" ht="15" hidden="false" customHeight="false" outlineLevel="0" collapsed="false">
      <c r="A1322" s="6" t="s">
        <v>10252</v>
      </c>
      <c r="B1322" s="6" t="s">
        <v>4969</v>
      </c>
      <c r="C1322" s="6" t="n">
        <v>1</v>
      </c>
      <c r="E1322" s="9" t="n">
        <f aca="false">INDEX(Tickets!$O$2:$O$3818,MATCH(B1322,Tickets!$A$2:$A$3818,0))</f>
        <v>1</v>
      </c>
      <c r="F1322" s="9" t="n">
        <f aca="false">C1322*E1322</f>
        <v>1</v>
      </c>
      <c r="G1322" s="9" t="n">
        <f aca="false">IF(AND(C1322=1,ISNUMBER(D1322)),1,0)*E1322</f>
        <v>0</v>
      </c>
      <c r="H1322" s="9" t="n">
        <f aca="false">IF(AND(G1322=1,D1322&gt;=Scenario!$B$24),1,0)</f>
        <v>0</v>
      </c>
    </row>
    <row r="1323" customFormat="false" ht="15" hidden="false" customHeight="false" outlineLevel="0" collapsed="false">
      <c r="A1323" s="6" t="s">
        <v>10253</v>
      </c>
      <c r="B1323" s="6" t="s">
        <v>4971</v>
      </c>
      <c r="C1323" s="6" t="n">
        <v>1</v>
      </c>
      <c r="E1323" s="9" t="n">
        <f aca="false">INDEX(Tickets!$O$2:$O$3818,MATCH(B1323,Tickets!$A$2:$A$3818,0))</f>
        <v>1</v>
      </c>
      <c r="F1323" s="9" t="n">
        <f aca="false">C1323*E1323</f>
        <v>1</v>
      </c>
      <c r="G1323" s="9" t="n">
        <f aca="false">IF(AND(C1323=1,ISNUMBER(D1323)),1,0)*E1323</f>
        <v>0</v>
      </c>
      <c r="H1323" s="9" t="n">
        <f aca="false">IF(AND(G1323=1,D1323&gt;=Scenario!$B$24),1,0)</f>
        <v>0</v>
      </c>
    </row>
    <row r="1324" customFormat="false" ht="15" hidden="false" customHeight="false" outlineLevel="0" collapsed="false">
      <c r="A1324" s="6" t="s">
        <v>10254</v>
      </c>
      <c r="B1324" s="6" t="s">
        <v>4973</v>
      </c>
      <c r="C1324" s="6" t="n">
        <v>1</v>
      </c>
      <c r="D1324" s="6" t="n">
        <v>4</v>
      </c>
      <c r="E1324" s="9" t="n">
        <f aca="false">INDEX(Tickets!$O$2:$O$3818,MATCH(B1324,Tickets!$A$2:$A$3818,0))</f>
        <v>1</v>
      </c>
      <c r="F1324" s="9" t="n">
        <f aca="false">C1324*E1324</f>
        <v>1</v>
      </c>
      <c r="G1324" s="9" t="n">
        <f aca="false">IF(AND(C1324=1,ISNUMBER(D1324)),1,0)*E1324</f>
        <v>1</v>
      </c>
      <c r="H1324" s="9" t="n">
        <f aca="false">IF(AND(G1324=1,D1324&gt;=Scenario!$B$24),1,0)</f>
        <v>1</v>
      </c>
    </row>
    <row r="1325" customFormat="false" ht="15" hidden="false" customHeight="false" outlineLevel="0" collapsed="false">
      <c r="A1325" s="6" t="s">
        <v>10255</v>
      </c>
      <c r="B1325" s="6" t="s">
        <v>4979</v>
      </c>
      <c r="C1325" s="6" t="n">
        <v>1</v>
      </c>
      <c r="E1325" s="9" t="n">
        <f aca="false">INDEX(Tickets!$O$2:$O$3818,MATCH(B1325,Tickets!$A$2:$A$3818,0))</f>
        <v>1</v>
      </c>
      <c r="F1325" s="9" t="n">
        <f aca="false">C1325*E1325</f>
        <v>1</v>
      </c>
      <c r="G1325" s="9" t="n">
        <f aca="false">IF(AND(C1325=1,ISNUMBER(D1325)),1,0)*E1325</f>
        <v>0</v>
      </c>
      <c r="H1325" s="9" t="n">
        <f aca="false">IF(AND(G1325=1,D1325&gt;=Scenario!$B$24),1,0)</f>
        <v>0</v>
      </c>
    </row>
    <row r="1326" customFormat="false" ht="15" hidden="false" customHeight="false" outlineLevel="0" collapsed="false">
      <c r="A1326" s="6" t="s">
        <v>10256</v>
      </c>
      <c r="B1326" s="6" t="s">
        <v>4983</v>
      </c>
      <c r="C1326" s="6" t="n">
        <v>1</v>
      </c>
      <c r="E1326" s="9" t="n">
        <f aca="false">INDEX(Tickets!$O$2:$O$3818,MATCH(B1326,Tickets!$A$2:$A$3818,0))</f>
        <v>1</v>
      </c>
      <c r="F1326" s="9" t="n">
        <f aca="false">C1326*E1326</f>
        <v>1</v>
      </c>
      <c r="G1326" s="9" t="n">
        <f aca="false">IF(AND(C1326=1,ISNUMBER(D1326)),1,0)*E1326</f>
        <v>0</v>
      </c>
      <c r="H1326" s="9" t="n">
        <f aca="false">IF(AND(G1326=1,D1326&gt;=Scenario!$B$24),1,0)</f>
        <v>0</v>
      </c>
    </row>
    <row r="1327" customFormat="false" ht="15" hidden="false" customHeight="false" outlineLevel="0" collapsed="false">
      <c r="A1327" s="6" t="s">
        <v>10257</v>
      </c>
      <c r="B1327" s="6" t="s">
        <v>4985</v>
      </c>
      <c r="C1327" s="6" t="n">
        <v>1</v>
      </c>
      <c r="E1327" s="9" t="n">
        <f aca="false">INDEX(Tickets!$O$2:$O$3818,MATCH(B1327,Tickets!$A$2:$A$3818,0))</f>
        <v>1</v>
      </c>
      <c r="F1327" s="9" t="n">
        <f aca="false">C1327*E1327</f>
        <v>1</v>
      </c>
      <c r="G1327" s="9" t="n">
        <f aca="false">IF(AND(C1327=1,ISNUMBER(D1327)),1,0)*E1327</f>
        <v>0</v>
      </c>
      <c r="H1327" s="9" t="n">
        <f aca="false">IF(AND(G1327=1,D1327&gt;=Scenario!$B$24),1,0)</f>
        <v>0</v>
      </c>
    </row>
    <row r="1328" customFormat="false" ht="15" hidden="false" customHeight="false" outlineLevel="0" collapsed="false">
      <c r="A1328" s="6" t="s">
        <v>10258</v>
      </c>
      <c r="B1328" s="6" t="s">
        <v>4989</v>
      </c>
      <c r="C1328" s="6" t="n">
        <v>1</v>
      </c>
      <c r="E1328" s="9" t="n">
        <f aca="false">INDEX(Tickets!$O$2:$O$3818,MATCH(B1328,Tickets!$A$2:$A$3818,0))</f>
        <v>1</v>
      </c>
      <c r="F1328" s="9" t="n">
        <f aca="false">C1328*E1328</f>
        <v>1</v>
      </c>
      <c r="G1328" s="9" t="n">
        <f aca="false">IF(AND(C1328=1,ISNUMBER(D1328)),1,0)*E1328</f>
        <v>0</v>
      </c>
      <c r="H1328" s="9" t="n">
        <f aca="false">IF(AND(G1328=1,D1328&gt;=Scenario!$B$24),1,0)</f>
        <v>0</v>
      </c>
    </row>
    <row r="1329" customFormat="false" ht="15" hidden="false" customHeight="false" outlineLevel="0" collapsed="false">
      <c r="A1329" s="6" t="s">
        <v>10259</v>
      </c>
      <c r="B1329" s="6" t="s">
        <v>4993</v>
      </c>
      <c r="C1329" s="6" t="n">
        <v>1</v>
      </c>
      <c r="D1329" s="6" t="n">
        <v>4</v>
      </c>
      <c r="E1329" s="9" t="n">
        <f aca="false">INDEX(Tickets!$O$2:$O$3818,MATCH(B1329,Tickets!$A$2:$A$3818,0))</f>
        <v>1</v>
      </c>
      <c r="F1329" s="9" t="n">
        <f aca="false">C1329*E1329</f>
        <v>1</v>
      </c>
      <c r="G1329" s="9" t="n">
        <f aca="false">IF(AND(C1329=1,ISNUMBER(D1329)),1,0)*E1329</f>
        <v>1</v>
      </c>
      <c r="H1329" s="9" t="n">
        <f aca="false">IF(AND(G1329=1,D1329&gt;=Scenario!$B$24),1,0)</f>
        <v>1</v>
      </c>
    </row>
    <row r="1330" customFormat="false" ht="15" hidden="false" customHeight="false" outlineLevel="0" collapsed="false">
      <c r="A1330" s="6" t="s">
        <v>10260</v>
      </c>
      <c r="B1330" s="6" t="s">
        <v>4995</v>
      </c>
      <c r="C1330" s="6" t="n">
        <v>1</v>
      </c>
      <c r="D1330" s="6" t="n">
        <v>3</v>
      </c>
      <c r="E1330" s="9" t="n">
        <f aca="false">INDEX(Tickets!$O$2:$O$3818,MATCH(B1330,Tickets!$A$2:$A$3818,0))</f>
        <v>1</v>
      </c>
      <c r="F1330" s="9" t="n">
        <f aca="false">C1330*E1330</f>
        <v>1</v>
      </c>
      <c r="G1330" s="9" t="n">
        <f aca="false">IF(AND(C1330=1,ISNUMBER(D1330)),1,0)*E1330</f>
        <v>1</v>
      </c>
      <c r="H1330" s="9" t="n">
        <f aca="false">IF(AND(G1330=1,D1330&gt;=Scenario!$B$24),1,0)</f>
        <v>0</v>
      </c>
    </row>
    <row r="1331" customFormat="false" ht="15" hidden="false" customHeight="false" outlineLevel="0" collapsed="false">
      <c r="A1331" s="6" t="s">
        <v>10261</v>
      </c>
      <c r="B1331" s="6" t="s">
        <v>4997</v>
      </c>
      <c r="C1331" s="6" t="n">
        <v>1</v>
      </c>
      <c r="E1331" s="9" t="n">
        <f aca="false">INDEX(Tickets!$O$2:$O$3818,MATCH(B1331,Tickets!$A$2:$A$3818,0))</f>
        <v>1</v>
      </c>
      <c r="F1331" s="9" t="n">
        <f aca="false">C1331*E1331</f>
        <v>1</v>
      </c>
      <c r="G1331" s="9" t="n">
        <f aca="false">IF(AND(C1331=1,ISNUMBER(D1331)),1,0)*E1331</f>
        <v>0</v>
      </c>
      <c r="H1331" s="9" t="n">
        <f aca="false">IF(AND(G1331=1,D1331&gt;=Scenario!$B$24),1,0)</f>
        <v>0</v>
      </c>
    </row>
    <row r="1332" customFormat="false" ht="15" hidden="false" customHeight="false" outlineLevel="0" collapsed="false">
      <c r="A1332" s="6" t="s">
        <v>10262</v>
      </c>
      <c r="B1332" s="6" t="s">
        <v>4999</v>
      </c>
      <c r="C1332" s="6" t="n">
        <v>1</v>
      </c>
      <c r="D1332" s="6" t="n">
        <v>4</v>
      </c>
      <c r="E1332" s="9" t="n">
        <f aca="false">INDEX(Tickets!$O$2:$O$3818,MATCH(B1332,Tickets!$A$2:$A$3818,0))</f>
        <v>1</v>
      </c>
      <c r="F1332" s="9" t="n">
        <f aca="false">C1332*E1332</f>
        <v>1</v>
      </c>
      <c r="G1332" s="9" t="n">
        <f aca="false">IF(AND(C1332=1,ISNUMBER(D1332)),1,0)*E1332</f>
        <v>1</v>
      </c>
      <c r="H1332" s="9" t="n">
        <f aca="false">IF(AND(G1332=1,D1332&gt;=Scenario!$B$24),1,0)</f>
        <v>1</v>
      </c>
    </row>
    <row r="1333" customFormat="false" ht="15" hidden="false" customHeight="false" outlineLevel="0" collapsed="false">
      <c r="A1333" s="6" t="s">
        <v>10263</v>
      </c>
      <c r="B1333" s="6" t="s">
        <v>5001</v>
      </c>
      <c r="C1333" s="6" t="n">
        <v>1</v>
      </c>
      <c r="E1333" s="9" t="n">
        <f aca="false">INDEX(Tickets!$O$2:$O$3818,MATCH(B1333,Tickets!$A$2:$A$3818,0))</f>
        <v>1</v>
      </c>
      <c r="F1333" s="9" t="n">
        <f aca="false">C1333*E1333</f>
        <v>1</v>
      </c>
      <c r="G1333" s="9" t="n">
        <f aca="false">IF(AND(C1333=1,ISNUMBER(D1333)),1,0)*E1333</f>
        <v>0</v>
      </c>
      <c r="H1333" s="9" t="n">
        <f aca="false">IF(AND(G1333=1,D1333&gt;=Scenario!$B$24),1,0)</f>
        <v>0</v>
      </c>
    </row>
    <row r="1334" customFormat="false" ht="15" hidden="false" customHeight="false" outlineLevel="0" collapsed="false">
      <c r="A1334" s="6" t="s">
        <v>10264</v>
      </c>
      <c r="B1334" s="6" t="s">
        <v>5003</v>
      </c>
      <c r="C1334" s="6" t="n">
        <v>1</v>
      </c>
      <c r="E1334" s="9" t="n">
        <f aca="false">INDEX(Tickets!$O$2:$O$3818,MATCH(B1334,Tickets!$A$2:$A$3818,0))</f>
        <v>1</v>
      </c>
      <c r="F1334" s="9" t="n">
        <f aca="false">C1334*E1334</f>
        <v>1</v>
      </c>
      <c r="G1334" s="9" t="n">
        <f aca="false">IF(AND(C1334=1,ISNUMBER(D1334)),1,0)*E1334</f>
        <v>0</v>
      </c>
      <c r="H1334" s="9" t="n">
        <f aca="false">IF(AND(G1334=1,D1334&gt;=Scenario!$B$24),1,0)</f>
        <v>0</v>
      </c>
    </row>
    <row r="1335" customFormat="false" ht="15" hidden="false" customHeight="false" outlineLevel="0" collapsed="false">
      <c r="A1335" s="6" t="s">
        <v>10265</v>
      </c>
      <c r="B1335" s="6" t="s">
        <v>5005</v>
      </c>
      <c r="C1335" s="6" t="n">
        <v>1</v>
      </c>
      <c r="D1335" s="6" t="n">
        <v>4</v>
      </c>
      <c r="E1335" s="9" t="n">
        <f aca="false">INDEX(Tickets!$O$2:$O$3818,MATCH(B1335,Tickets!$A$2:$A$3818,0))</f>
        <v>1</v>
      </c>
      <c r="F1335" s="9" t="n">
        <f aca="false">C1335*E1335</f>
        <v>1</v>
      </c>
      <c r="G1335" s="9" t="n">
        <f aca="false">IF(AND(C1335=1,ISNUMBER(D1335)),1,0)*E1335</f>
        <v>1</v>
      </c>
      <c r="H1335" s="9" t="n">
        <f aca="false">IF(AND(G1335=1,D1335&gt;=Scenario!$B$24),1,0)</f>
        <v>1</v>
      </c>
    </row>
    <row r="1336" customFormat="false" ht="15" hidden="false" customHeight="false" outlineLevel="0" collapsed="false">
      <c r="A1336" s="6" t="s">
        <v>10266</v>
      </c>
      <c r="B1336" s="6" t="s">
        <v>5009</v>
      </c>
      <c r="C1336" s="6" t="n">
        <v>1</v>
      </c>
      <c r="E1336" s="9" t="n">
        <f aca="false">INDEX(Tickets!$O$2:$O$3818,MATCH(B1336,Tickets!$A$2:$A$3818,0))</f>
        <v>1</v>
      </c>
      <c r="F1336" s="9" t="n">
        <f aca="false">C1336*E1336</f>
        <v>1</v>
      </c>
      <c r="G1336" s="9" t="n">
        <f aca="false">IF(AND(C1336=1,ISNUMBER(D1336)),1,0)*E1336</f>
        <v>0</v>
      </c>
      <c r="H1336" s="9" t="n">
        <f aca="false">IF(AND(G1336=1,D1336&gt;=Scenario!$B$24),1,0)</f>
        <v>0</v>
      </c>
    </row>
    <row r="1337" customFormat="false" ht="15" hidden="false" customHeight="false" outlineLevel="0" collapsed="false">
      <c r="A1337" s="6" t="s">
        <v>10267</v>
      </c>
      <c r="B1337" s="6" t="s">
        <v>5013</v>
      </c>
      <c r="C1337" s="6" t="n">
        <v>1</v>
      </c>
      <c r="D1337" s="6" t="n">
        <v>3</v>
      </c>
      <c r="E1337" s="9" t="n">
        <f aca="false">INDEX(Tickets!$O$2:$O$3818,MATCH(B1337,Tickets!$A$2:$A$3818,0))</f>
        <v>1</v>
      </c>
      <c r="F1337" s="9" t="n">
        <f aca="false">C1337*E1337</f>
        <v>1</v>
      </c>
      <c r="G1337" s="9" t="n">
        <f aca="false">IF(AND(C1337=1,ISNUMBER(D1337)),1,0)*E1337</f>
        <v>1</v>
      </c>
      <c r="H1337" s="9" t="n">
        <f aca="false">IF(AND(G1337=1,D1337&gt;=Scenario!$B$24),1,0)</f>
        <v>0</v>
      </c>
    </row>
    <row r="1338" customFormat="false" ht="15" hidden="false" customHeight="false" outlineLevel="0" collapsed="false">
      <c r="A1338" s="6" t="s">
        <v>10268</v>
      </c>
      <c r="B1338" s="6" t="s">
        <v>5019</v>
      </c>
      <c r="C1338" s="6" t="n">
        <v>1</v>
      </c>
      <c r="E1338" s="9" t="n">
        <f aca="false">INDEX(Tickets!$O$2:$O$3818,MATCH(B1338,Tickets!$A$2:$A$3818,0))</f>
        <v>1</v>
      </c>
      <c r="F1338" s="9" t="n">
        <f aca="false">C1338*E1338</f>
        <v>1</v>
      </c>
      <c r="G1338" s="9" t="n">
        <f aca="false">IF(AND(C1338=1,ISNUMBER(D1338)),1,0)*E1338</f>
        <v>0</v>
      </c>
      <c r="H1338" s="9" t="n">
        <f aca="false">IF(AND(G1338=1,D1338&gt;=Scenario!$B$24),1,0)</f>
        <v>0</v>
      </c>
    </row>
    <row r="1339" customFormat="false" ht="15" hidden="false" customHeight="false" outlineLevel="0" collapsed="false">
      <c r="A1339" s="6" t="s">
        <v>10269</v>
      </c>
      <c r="B1339" s="6" t="s">
        <v>5021</v>
      </c>
      <c r="C1339" s="6" t="n">
        <v>1</v>
      </c>
      <c r="D1339" s="6" t="n">
        <v>2</v>
      </c>
      <c r="E1339" s="9" t="n">
        <f aca="false">INDEX(Tickets!$O$2:$O$3818,MATCH(B1339,Tickets!$A$2:$A$3818,0))</f>
        <v>1</v>
      </c>
      <c r="F1339" s="9" t="n">
        <f aca="false">C1339*E1339</f>
        <v>1</v>
      </c>
      <c r="G1339" s="9" t="n">
        <f aca="false">IF(AND(C1339=1,ISNUMBER(D1339)),1,0)*E1339</f>
        <v>1</v>
      </c>
      <c r="H1339" s="9" t="n">
        <f aca="false">IF(AND(G1339=1,D1339&gt;=Scenario!$B$24),1,0)</f>
        <v>0</v>
      </c>
    </row>
    <row r="1340" customFormat="false" ht="15" hidden="false" customHeight="false" outlineLevel="0" collapsed="false">
      <c r="A1340" s="6" t="s">
        <v>10270</v>
      </c>
      <c r="B1340" s="6" t="s">
        <v>5023</v>
      </c>
      <c r="C1340" s="6" t="n">
        <v>1</v>
      </c>
      <c r="E1340" s="9" t="n">
        <f aca="false">INDEX(Tickets!$O$2:$O$3818,MATCH(B1340,Tickets!$A$2:$A$3818,0))</f>
        <v>1</v>
      </c>
      <c r="F1340" s="9" t="n">
        <f aca="false">C1340*E1340</f>
        <v>1</v>
      </c>
      <c r="G1340" s="9" t="n">
        <f aca="false">IF(AND(C1340=1,ISNUMBER(D1340)),1,0)*E1340</f>
        <v>0</v>
      </c>
      <c r="H1340" s="9" t="n">
        <f aca="false">IF(AND(G1340=1,D1340&gt;=Scenario!$B$24),1,0)</f>
        <v>0</v>
      </c>
    </row>
    <row r="1341" customFormat="false" ht="15" hidden="false" customHeight="false" outlineLevel="0" collapsed="false">
      <c r="A1341" s="6" t="s">
        <v>10271</v>
      </c>
      <c r="B1341" s="6" t="s">
        <v>5025</v>
      </c>
      <c r="C1341" s="6" t="n">
        <v>1</v>
      </c>
      <c r="E1341" s="9" t="n">
        <f aca="false">INDEX(Tickets!$O$2:$O$3818,MATCH(B1341,Tickets!$A$2:$A$3818,0))</f>
        <v>1</v>
      </c>
      <c r="F1341" s="9" t="n">
        <f aca="false">C1341*E1341</f>
        <v>1</v>
      </c>
      <c r="G1341" s="9" t="n">
        <f aca="false">IF(AND(C1341=1,ISNUMBER(D1341)),1,0)*E1341</f>
        <v>0</v>
      </c>
      <c r="H1341" s="9" t="n">
        <f aca="false">IF(AND(G1341=1,D1341&gt;=Scenario!$B$24),1,0)</f>
        <v>0</v>
      </c>
    </row>
    <row r="1342" customFormat="false" ht="15" hidden="false" customHeight="false" outlineLevel="0" collapsed="false">
      <c r="A1342" s="6" t="s">
        <v>10272</v>
      </c>
      <c r="B1342" s="6" t="s">
        <v>5027</v>
      </c>
      <c r="C1342" s="6" t="n">
        <v>1</v>
      </c>
      <c r="E1342" s="9" t="n">
        <f aca="false">INDEX(Tickets!$O$2:$O$3818,MATCH(B1342,Tickets!$A$2:$A$3818,0))</f>
        <v>1</v>
      </c>
      <c r="F1342" s="9" t="n">
        <f aca="false">C1342*E1342</f>
        <v>1</v>
      </c>
      <c r="G1342" s="9" t="n">
        <f aca="false">IF(AND(C1342=1,ISNUMBER(D1342)),1,0)*E1342</f>
        <v>0</v>
      </c>
      <c r="H1342" s="9" t="n">
        <f aca="false">IF(AND(G1342=1,D1342&gt;=Scenario!$B$24),1,0)</f>
        <v>0</v>
      </c>
    </row>
    <row r="1343" customFormat="false" ht="15" hidden="false" customHeight="false" outlineLevel="0" collapsed="false">
      <c r="A1343" s="6" t="s">
        <v>10273</v>
      </c>
      <c r="B1343" s="6" t="s">
        <v>5029</v>
      </c>
      <c r="C1343" s="6" t="n">
        <v>1</v>
      </c>
      <c r="D1343" s="6" t="n">
        <v>4</v>
      </c>
      <c r="E1343" s="9" t="n">
        <f aca="false">INDEX(Tickets!$O$2:$O$3818,MATCH(B1343,Tickets!$A$2:$A$3818,0))</f>
        <v>1</v>
      </c>
      <c r="F1343" s="9" t="n">
        <f aca="false">C1343*E1343</f>
        <v>1</v>
      </c>
      <c r="G1343" s="9" t="n">
        <f aca="false">IF(AND(C1343=1,ISNUMBER(D1343)),1,0)*E1343</f>
        <v>1</v>
      </c>
      <c r="H1343" s="9" t="n">
        <f aca="false">IF(AND(G1343=1,D1343&gt;=Scenario!$B$24),1,0)</f>
        <v>1</v>
      </c>
    </row>
    <row r="1344" customFormat="false" ht="15" hidden="false" customHeight="false" outlineLevel="0" collapsed="false">
      <c r="A1344" s="6" t="s">
        <v>10274</v>
      </c>
      <c r="B1344" s="6" t="s">
        <v>5031</v>
      </c>
      <c r="C1344" s="6" t="n">
        <v>1</v>
      </c>
      <c r="E1344" s="9" t="n">
        <f aca="false">INDEX(Tickets!$O$2:$O$3818,MATCH(B1344,Tickets!$A$2:$A$3818,0))</f>
        <v>1</v>
      </c>
      <c r="F1344" s="9" t="n">
        <f aca="false">C1344*E1344</f>
        <v>1</v>
      </c>
      <c r="G1344" s="9" t="n">
        <f aca="false">IF(AND(C1344=1,ISNUMBER(D1344)),1,0)*E1344</f>
        <v>0</v>
      </c>
      <c r="H1344" s="9" t="n">
        <f aca="false">IF(AND(G1344=1,D1344&gt;=Scenario!$B$24),1,0)</f>
        <v>0</v>
      </c>
    </row>
    <row r="1345" customFormat="false" ht="15" hidden="false" customHeight="false" outlineLevel="0" collapsed="false">
      <c r="A1345" s="6" t="s">
        <v>10275</v>
      </c>
      <c r="B1345" s="6" t="s">
        <v>5035</v>
      </c>
      <c r="C1345" s="6" t="n">
        <v>1</v>
      </c>
      <c r="E1345" s="9" t="n">
        <f aca="false">INDEX(Tickets!$O$2:$O$3818,MATCH(B1345,Tickets!$A$2:$A$3818,0))</f>
        <v>1</v>
      </c>
      <c r="F1345" s="9" t="n">
        <f aca="false">C1345*E1345</f>
        <v>1</v>
      </c>
      <c r="G1345" s="9" t="n">
        <f aca="false">IF(AND(C1345=1,ISNUMBER(D1345)),1,0)*E1345</f>
        <v>0</v>
      </c>
      <c r="H1345" s="9" t="n">
        <f aca="false">IF(AND(G1345=1,D1345&gt;=Scenario!$B$24),1,0)</f>
        <v>0</v>
      </c>
    </row>
    <row r="1346" customFormat="false" ht="15" hidden="false" customHeight="false" outlineLevel="0" collapsed="false">
      <c r="A1346" s="6" t="s">
        <v>10276</v>
      </c>
      <c r="B1346" s="6" t="s">
        <v>5037</v>
      </c>
      <c r="C1346" s="6" t="n">
        <v>1</v>
      </c>
      <c r="D1346" s="6" t="n">
        <v>5</v>
      </c>
      <c r="E1346" s="9" t="n">
        <f aca="false">INDEX(Tickets!$O$2:$O$3818,MATCH(B1346,Tickets!$A$2:$A$3818,0))</f>
        <v>1</v>
      </c>
      <c r="F1346" s="9" t="n">
        <f aca="false">C1346*E1346</f>
        <v>1</v>
      </c>
      <c r="G1346" s="9" t="n">
        <f aca="false">IF(AND(C1346=1,ISNUMBER(D1346)),1,0)*E1346</f>
        <v>1</v>
      </c>
      <c r="H1346" s="9" t="n">
        <f aca="false">IF(AND(G1346=1,D1346&gt;=Scenario!$B$24),1,0)</f>
        <v>1</v>
      </c>
    </row>
    <row r="1347" customFormat="false" ht="15" hidden="false" customHeight="false" outlineLevel="0" collapsed="false">
      <c r="A1347" s="6" t="s">
        <v>10277</v>
      </c>
      <c r="B1347" s="6" t="s">
        <v>5041</v>
      </c>
      <c r="C1347" s="6" t="n">
        <v>1</v>
      </c>
      <c r="D1347" s="6" t="n">
        <v>4</v>
      </c>
      <c r="E1347" s="9" t="n">
        <f aca="false">INDEX(Tickets!$O$2:$O$3818,MATCH(B1347,Tickets!$A$2:$A$3818,0))</f>
        <v>1</v>
      </c>
      <c r="F1347" s="9" t="n">
        <f aca="false">C1347*E1347</f>
        <v>1</v>
      </c>
      <c r="G1347" s="9" t="n">
        <f aca="false">IF(AND(C1347=1,ISNUMBER(D1347)),1,0)*E1347</f>
        <v>1</v>
      </c>
      <c r="H1347" s="9" t="n">
        <f aca="false">IF(AND(G1347=1,D1347&gt;=Scenario!$B$24),1,0)</f>
        <v>1</v>
      </c>
    </row>
    <row r="1348" customFormat="false" ht="15" hidden="false" customHeight="false" outlineLevel="0" collapsed="false">
      <c r="A1348" s="6" t="s">
        <v>10278</v>
      </c>
      <c r="B1348" s="6" t="s">
        <v>5043</v>
      </c>
      <c r="C1348" s="6" t="n">
        <v>1</v>
      </c>
      <c r="E1348" s="9" t="n">
        <f aca="false">INDEX(Tickets!$O$2:$O$3818,MATCH(B1348,Tickets!$A$2:$A$3818,0))</f>
        <v>1</v>
      </c>
      <c r="F1348" s="9" t="n">
        <f aca="false">C1348*E1348</f>
        <v>1</v>
      </c>
      <c r="G1348" s="9" t="n">
        <f aca="false">IF(AND(C1348=1,ISNUMBER(D1348)),1,0)*E1348</f>
        <v>0</v>
      </c>
      <c r="H1348" s="9" t="n">
        <f aca="false">IF(AND(G1348=1,D1348&gt;=Scenario!$B$24),1,0)</f>
        <v>0</v>
      </c>
    </row>
    <row r="1349" customFormat="false" ht="15" hidden="false" customHeight="false" outlineLevel="0" collapsed="false">
      <c r="A1349" s="6" t="s">
        <v>10279</v>
      </c>
      <c r="B1349" s="6" t="s">
        <v>5045</v>
      </c>
      <c r="C1349" s="6" t="n">
        <v>1</v>
      </c>
      <c r="E1349" s="9" t="n">
        <f aca="false">INDEX(Tickets!$O$2:$O$3818,MATCH(B1349,Tickets!$A$2:$A$3818,0))</f>
        <v>1</v>
      </c>
      <c r="F1349" s="9" t="n">
        <f aca="false">C1349*E1349</f>
        <v>1</v>
      </c>
      <c r="G1349" s="9" t="n">
        <f aca="false">IF(AND(C1349=1,ISNUMBER(D1349)),1,0)*E1349</f>
        <v>0</v>
      </c>
      <c r="H1349" s="9" t="n">
        <f aca="false">IF(AND(G1349=1,D1349&gt;=Scenario!$B$24),1,0)</f>
        <v>0</v>
      </c>
    </row>
    <row r="1350" customFormat="false" ht="15" hidden="false" customHeight="false" outlineLevel="0" collapsed="false">
      <c r="A1350" s="6" t="s">
        <v>10280</v>
      </c>
      <c r="B1350" s="6" t="s">
        <v>5047</v>
      </c>
      <c r="C1350" s="6" t="n">
        <v>1</v>
      </c>
      <c r="E1350" s="9" t="n">
        <f aca="false">INDEX(Tickets!$O$2:$O$3818,MATCH(B1350,Tickets!$A$2:$A$3818,0))</f>
        <v>1</v>
      </c>
      <c r="F1350" s="9" t="n">
        <f aca="false">C1350*E1350</f>
        <v>1</v>
      </c>
      <c r="G1350" s="9" t="n">
        <f aca="false">IF(AND(C1350=1,ISNUMBER(D1350)),1,0)*E1350</f>
        <v>0</v>
      </c>
      <c r="H1350" s="9" t="n">
        <f aca="false">IF(AND(G1350=1,D1350&gt;=Scenario!$B$24),1,0)</f>
        <v>0</v>
      </c>
    </row>
    <row r="1351" customFormat="false" ht="15" hidden="false" customHeight="false" outlineLevel="0" collapsed="false">
      <c r="A1351" s="6" t="s">
        <v>10281</v>
      </c>
      <c r="B1351" s="6" t="s">
        <v>5051</v>
      </c>
      <c r="C1351" s="6" t="n">
        <v>1</v>
      </c>
      <c r="D1351" s="6" t="n">
        <v>4</v>
      </c>
      <c r="E1351" s="9" t="n">
        <f aca="false">INDEX(Tickets!$O$2:$O$3818,MATCH(B1351,Tickets!$A$2:$A$3818,0))</f>
        <v>1</v>
      </c>
      <c r="F1351" s="9" t="n">
        <f aca="false">C1351*E1351</f>
        <v>1</v>
      </c>
      <c r="G1351" s="9" t="n">
        <f aca="false">IF(AND(C1351=1,ISNUMBER(D1351)),1,0)*E1351</f>
        <v>1</v>
      </c>
      <c r="H1351" s="9" t="n">
        <f aca="false">IF(AND(G1351=1,D1351&gt;=Scenario!$B$24),1,0)</f>
        <v>1</v>
      </c>
    </row>
    <row r="1352" customFormat="false" ht="15" hidden="false" customHeight="false" outlineLevel="0" collapsed="false">
      <c r="A1352" s="6" t="s">
        <v>10282</v>
      </c>
      <c r="B1352" s="6" t="s">
        <v>5053</v>
      </c>
      <c r="C1352" s="6" t="n">
        <v>1</v>
      </c>
      <c r="D1352" s="6" t="n">
        <v>4</v>
      </c>
      <c r="E1352" s="9" t="n">
        <f aca="false">INDEX(Tickets!$O$2:$O$3818,MATCH(B1352,Tickets!$A$2:$A$3818,0))</f>
        <v>1</v>
      </c>
      <c r="F1352" s="9" t="n">
        <f aca="false">C1352*E1352</f>
        <v>1</v>
      </c>
      <c r="G1352" s="9" t="n">
        <f aca="false">IF(AND(C1352=1,ISNUMBER(D1352)),1,0)*E1352</f>
        <v>1</v>
      </c>
      <c r="H1352" s="9" t="n">
        <f aca="false">IF(AND(G1352=1,D1352&gt;=Scenario!$B$24),1,0)</f>
        <v>1</v>
      </c>
    </row>
    <row r="1353" customFormat="false" ht="15" hidden="false" customHeight="false" outlineLevel="0" collapsed="false">
      <c r="A1353" s="6" t="s">
        <v>10283</v>
      </c>
      <c r="B1353" s="6" t="s">
        <v>5061</v>
      </c>
      <c r="C1353" s="6" t="n">
        <v>1</v>
      </c>
      <c r="E1353" s="9" t="n">
        <f aca="false">INDEX(Tickets!$O$2:$O$3818,MATCH(B1353,Tickets!$A$2:$A$3818,0))</f>
        <v>1</v>
      </c>
      <c r="F1353" s="9" t="n">
        <f aca="false">C1353*E1353</f>
        <v>1</v>
      </c>
      <c r="G1353" s="9" t="n">
        <f aca="false">IF(AND(C1353=1,ISNUMBER(D1353)),1,0)*E1353</f>
        <v>0</v>
      </c>
      <c r="H1353" s="9" t="n">
        <f aca="false">IF(AND(G1353=1,D1353&gt;=Scenario!$B$24),1,0)</f>
        <v>0</v>
      </c>
    </row>
    <row r="1354" customFormat="false" ht="15" hidden="false" customHeight="false" outlineLevel="0" collapsed="false">
      <c r="A1354" s="6" t="s">
        <v>10284</v>
      </c>
      <c r="B1354" s="6" t="s">
        <v>5063</v>
      </c>
      <c r="C1354" s="6" t="n">
        <v>1</v>
      </c>
      <c r="D1354" s="6" t="n">
        <v>4</v>
      </c>
      <c r="E1354" s="9" t="n">
        <f aca="false">INDEX(Tickets!$O$2:$O$3818,MATCH(B1354,Tickets!$A$2:$A$3818,0))</f>
        <v>1</v>
      </c>
      <c r="F1354" s="9" t="n">
        <f aca="false">C1354*E1354</f>
        <v>1</v>
      </c>
      <c r="G1354" s="9" t="n">
        <f aca="false">IF(AND(C1354=1,ISNUMBER(D1354)),1,0)*E1354</f>
        <v>1</v>
      </c>
      <c r="H1354" s="9" t="n">
        <f aca="false">IF(AND(G1354=1,D1354&gt;=Scenario!$B$24),1,0)</f>
        <v>1</v>
      </c>
    </row>
    <row r="1355" customFormat="false" ht="15" hidden="false" customHeight="false" outlineLevel="0" collapsed="false">
      <c r="A1355" s="6" t="s">
        <v>10285</v>
      </c>
      <c r="B1355" s="6" t="s">
        <v>5067</v>
      </c>
      <c r="C1355" s="6" t="n">
        <v>1</v>
      </c>
      <c r="D1355" s="6" t="n">
        <v>3</v>
      </c>
      <c r="E1355" s="9" t="n">
        <f aca="false">INDEX(Tickets!$O$2:$O$3818,MATCH(B1355,Tickets!$A$2:$A$3818,0))</f>
        <v>1</v>
      </c>
      <c r="F1355" s="9" t="n">
        <f aca="false">C1355*E1355</f>
        <v>1</v>
      </c>
      <c r="G1355" s="9" t="n">
        <f aca="false">IF(AND(C1355=1,ISNUMBER(D1355)),1,0)*E1355</f>
        <v>1</v>
      </c>
      <c r="H1355" s="9" t="n">
        <f aca="false">IF(AND(G1355=1,D1355&gt;=Scenario!$B$24),1,0)</f>
        <v>0</v>
      </c>
    </row>
    <row r="1356" customFormat="false" ht="15" hidden="false" customHeight="false" outlineLevel="0" collapsed="false">
      <c r="A1356" s="6" t="s">
        <v>10286</v>
      </c>
      <c r="B1356" s="6" t="s">
        <v>5069</v>
      </c>
      <c r="C1356" s="6" t="n">
        <v>1</v>
      </c>
      <c r="E1356" s="9" t="n">
        <f aca="false">INDEX(Tickets!$O$2:$O$3818,MATCH(B1356,Tickets!$A$2:$A$3818,0))</f>
        <v>1</v>
      </c>
      <c r="F1356" s="9" t="n">
        <f aca="false">C1356*E1356</f>
        <v>1</v>
      </c>
      <c r="G1356" s="9" t="n">
        <f aca="false">IF(AND(C1356=1,ISNUMBER(D1356)),1,0)*E1356</f>
        <v>0</v>
      </c>
      <c r="H1356" s="9" t="n">
        <f aca="false">IF(AND(G1356=1,D1356&gt;=Scenario!$B$24),1,0)</f>
        <v>0</v>
      </c>
    </row>
    <row r="1357" customFormat="false" ht="15" hidden="false" customHeight="false" outlineLevel="0" collapsed="false">
      <c r="A1357" s="6" t="s">
        <v>10287</v>
      </c>
      <c r="B1357" s="6" t="s">
        <v>5073</v>
      </c>
      <c r="C1357" s="6" t="n">
        <v>1</v>
      </c>
      <c r="E1357" s="9" t="n">
        <f aca="false">INDEX(Tickets!$O$2:$O$3818,MATCH(B1357,Tickets!$A$2:$A$3818,0))</f>
        <v>1</v>
      </c>
      <c r="F1357" s="9" t="n">
        <f aca="false">C1357*E1357</f>
        <v>1</v>
      </c>
      <c r="G1357" s="9" t="n">
        <f aca="false">IF(AND(C1357=1,ISNUMBER(D1357)),1,0)*E1357</f>
        <v>0</v>
      </c>
      <c r="H1357" s="9" t="n">
        <f aca="false">IF(AND(G1357=1,D1357&gt;=Scenario!$B$24),1,0)</f>
        <v>0</v>
      </c>
    </row>
    <row r="1358" customFormat="false" ht="15" hidden="false" customHeight="false" outlineLevel="0" collapsed="false">
      <c r="A1358" s="6" t="s">
        <v>10288</v>
      </c>
      <c r="B1358" s="6" t="s">
        <v>5081</v>
      </c>
      <c r="C1358" s="6" t="n">
        <v>1</v>
      </c>
      <c r="E1358" s="9" t="n">
        <f aca="false">INDEX(Tickets!$O$2:$O$3818,MATCH(B1358,Tickets!$A$2:$A$3818,0))</f>
        <v>1</v>
      </c>
      <c r="F1358" s="9" t="n">
        <f aca="false">C1358*E1358</f>
        <v>1</v>
      </c>
      <c r="G1358" s="9" t="n">
        <f aca="false">IF(AND(C1358=1,ISNUMBER(D1358)),1,0)*E1358</f>
        <v>0</v>
      </c>
      <c r="H1358" s="9" t="n">
        <f aca="false">IF(AND(G1358=1,D1358&gt;=Scenario!$B$24),1,0)</f>
        <v>0</v>
      </c>
    </row>
    <row r="1359" customFormat="false" ht="15" hidden="false" customHeight="false" outlineLevel="0" collapsed="false">
      <c r="A1359" s="6" t="s">
        <v>10289</v>
      </c>
      <c r="B1359" s="6" t="s">
        <v>5083</v>
      </c>
      <c r="C1359" s="6" t="n">
        <v>1</v>
      </c>
      <c r="E1359" s="9" t="n">
        <f aca="false">INDEX(Tickets!$O$2:$O$3818,MATCH(B1359,Tickets!$A$2:$A$3818,0))</f>
        <v>1</v>
      </c>
      <c r="F1359" s="9" t="n">
        <f aca="false">C1359*E1359</f>
        <v>1</v>
      </c>
      <c r="G1359" s="9" t="n">
        <f aca="false">IF(AND(C1359=1,ISNUMBER(D1359)),1,0)*E1359</f>
        <v>0</v>
      </c>
      <c r="H1359" s="9" t="n">
        <f aca="false">IF(AND(G1359=1,D1359&gt;=Scenario!$B$24),1,0)</f>
        <v>0</v>
      </c>
    </row>
    <row r="1360" customFormat="false" ht="15" hidden="false" customHeight="false" outlineLevel="0" collapsed="false">
      <c r="A1360" s="6" t="s">
        <v>10290</v>
      </c>
      <c r="B1360" s="6" t="s">
        <v>5087</v>
      </c>
      <c r="C1360" s="6" t="n">
        <v>1</v>
      </c>
      <c r="D1360" s="6" t="n">
        <v>4</v>
      </c>
      <c r="E1360" s="9" t="n">
        <f aca="false">INDEX(Tickets!$O$2:$O$3818,MATCH(B1360,Tickets!$A$2:$A$3818,0))</f>
        <v>1</v>
      </c>
      <c r="F1360" s="9" t="n">
        <f aca="false">C1360*E1360</f>
        <v>1</v>
      </c>
      <c r="G1360" s="9" t="n">
        <f aca="false">IF(AND(C1360=1,ISNUMBER(D1360)),1,0)*E1360</f>
        <v>1</v>
      </c>
      <c r="H1360" s="9" t="n">
        <f aca="false">IF(AND(G1360=1,D1360&gt;=Scenario!$B$24),1,0)</f>
        <v>1</v>
      </c>
    </row>
    <row r="1361" customFormat="false" ht="15" hidden="false" customHeight="false" outlineLevel="0" collapsed="false">
      <c r="A1361" s="6" t="s">
        <v>10291</v>
      </c>
      <c r="B1361" s="6" t="s">
        <v>5095</v>
      </c>
      <c r="C1361" s="6" t="n">
        <v>1</v>
      </c>
      <c r="D1361" s="6" t="n">
        <v>5</v>
      </c>
      <c r="E1361" s="9" t="n">
        <f aca="false">INDEX(Tickets!$O$2:$O$3818,MATCH(B1361,Tickets!$A$2:$A$3818,0))</f>
        <v>1</v>
      </c>
      <c r="F1361" s="9" t="n">
        <f aca="false">C1361*E1361</f>
        <v>1</v>
      </c>
      <c r="G1361" s="9" t="n">
        <f aca="false">IF(AND(C1361=1,ISNUMBER(D1361)),1,0)*E1361</f>
        <v>1</v>
      </c>
      <c r="H1361" s="9" t="n">
        <f aca="false">IF(AND(G1361=1,D1361&gt;=Scenario!$B$24),1,0)</f>
        <v>1</v>
      </c>
    </row>
    <row r="1362" customFormat="false" ht="15" hidden="false" customHeight="false" outlineLevel="0" collapsed="false">
      <c r="A1362" s="6" t="s">
        <v>10292</v>
      </c>
      <c r="B1362" s="6" t="s">
        <v>5099</v>
      </c>
      <c r="C1362" s="6" t="n">
        <v>1</v>
      </c>
      <c r="D1362" s="6" t="n">
        <v>4</v>
      </c>
      <c r="E1362" s="9" t="n">
        <f aca="false">INDEX(Tickets!$O$2:$O$3818,MATCH(B1362,Tickets!$A$2:$A$3818,0))</f>
        <v>1</v>
      </c>
      <c r="F1362" s="9" t="n">
        <f aca="false">C1362*E1362</f>
        <v>1</v>
      </c>
      <c r="G1362" s="9" t="n">
        <f aca="false">IF(AND(C1362=1,ISNUMBER(D1362)),1,0)*E1362</f>
        <v>1</v>
      </c>
      <c r="H1362" s="9" t="n">
        <f aca="false">IF(AND(G1362=1,D1362&gt;=Scenario!$B$24),1,0)</f>
        <v>1</v>
      </c>
    </row>
    <row r="1363" customFormat="false" ht="15" hidden="false" customHeight="false" outlineLevel="0" collapsed="false">
      <c r="A1363" s="6" t="s">
        <v>10293</v>
      </c>
      <c r="B1363" s="6" t="s">
        <v>5105</v>
      </c>
      <c r="C1363" s="6" t="n">
        <v>1</v>
      </c>
      <c r="E1363" s="9" t="n">
        <f aca="false">INDEX(Tickets!$O$2:$O$3818,MATCH(B1363,Tickets!$A$2:$A$3818,0))</f>
        <v>1</v>
      </c>
      <c r="F1363" s="9" t="n">
        <f aca="false">C1363*E1363</f>
        <v>1</v>
      </c>
      <c r="G1363" s="9" t="n">
        <f aca="false">IF(AND(C1363=1,ISNUMBER(D1363)),1,0)*E1363</f>
        <v>0</v>
      </c>
      <c r="H1363" s="9" t="n">
        <f aca="false">IF(AND(G1363=1,D1363&gt;=Scenario!$B$24),1,0)</f>
        <v>0</v>
      </c>
    </row>
    <row r="1364" customFormat="false" ht="15" hidden="false" customHeight="false" outlineLevel="0" collapsed="false">
      <c r="A1364" s="6" t="s">
        <v>10294</v>
      </c>
      <c r="B1364" s="6" t="s">
        <v>5109</v>
      </c>
      <c r="C1364" s="6" t="n">
        <v>1</v>
      </c>
      <c r="E1364" s="9" t="n">
        <f aca="false">INDEX(Tickets!$O$2:$O$3818,MATCH(B1364,Tickets!$A$2:$A$3818,0))</f>
        <v>1</v>
      </c>
      <c r="F1364" s="9" t="n">
        <f aca="false">C1364*E1364</f>
        <v>1</v>
      </c>
      <c r="G1364" s="9" t="n">
        <f aca="false">IF(AND(C1364=1,ISNUMBER(D1364)),1,0)*E1364</f>
        <v>0</v>
      </c>
      <c r="H1364" s="9" t="n">
        <f aca="false">IF(AND(G1364=1,D1364&gt;=Scenario!$B$24),1,0)</f>
        <v>0</v>
      </c>
    </row>
    <row r="1365" customFormat="false" ht="15" hidden="false" customHeight="false" outlineLevel="0" collapsed="false">
      <c r="A1365" s="6" t="s">
        <v>10295</v>
      </c>
      <c r="B1365" s="6" t="s">
        <v>5117</v>
      </c>
      <c r="C1365" s="6" t="n">
        <v>1</v>
      </c>
      <c r="E1365" s="9" t="n">
        <f aca="false">INDEX(Tickets!$O$2:$O$3818,MATCH(B1365,Tickets!$A$2:$A$3818,0))</f>
        <v>1</v>
      </c>
      <c r="F1365" s="9" t="n">
        <f aca="false">C1365*E1365</f>
        <v>1</v>
      </c>
      <c r="G1365" s="9" t="n">
        <f aca="false">IF(AND(C1365=1,ISNUMBER(D1365)),1,0)*E1365</f>
        <v>0</v>
      </c>
      <c r="H1365" s="9" t="n">
        <f aca="false">IF(AND(G1365=1,D1365&gt;=Scenario!$B$24),1,0)</f>
        <v>0</v>
      </c>
    </row>
    <row r="1366" customFormat="false" ht="15" hidden="false" customHeight="false" outlineLevel="0" collapsed="false">
      <c r="A1366" s="6" t="s">
        <v>10296</v>
      </c>
      <c r="B1366" s="6" t="s">
        <v>5119</v>
      </c>
      <c r="C1366" s="6" t="n">
        <v>1</v>
      </c>
      <c r="D1366" s="6" t="n">
        <v>5</v>
      </c>
      <c r="E1366" s="9" t="n">
        <f aca="false">INDEX(Tickets!$O$2:$O$3818,MATCH(B1366,Tickets!$A$2:$A$3818,0))</f>
        <v>1</v>
      </c>
      <c r="F1366" s="9" t="n">
        <f aca="false">C1366*E1366</f>
        <v>1</v>
      </c>
      <c r="G1366" s="9" t="n">
        <f aca="false">IF(AND(C1366=1,ISNUMBER(D1366)),1,0)*E1366</f>
        <v>1</v>
      </c>
      <c r="H1366" s="9" t="n">
        <f aca="false">IF(AND(G1366=1,D1366&gt;=Scenario!$B$24),1,0)</f>
        <v>1</v>
      </c>
    </row>
    <row r="1367" customFormat="false" ht="15" hidden="false" customHeight="false" outlineLevel="0" collapsed="false">
      <c r="A1367" s="6" t="s">
        <v>10297</v>
      </c>
      <c r="B1367" s="6" t="s">
        <v>5121</v>
      </c>
      <c r="C1367" s="6" t="n">
        <v>1</v>
      </c>
      <c r="E1367" s="9" t="n">
        <f aca="false">INDEX(Tickets!$O$2:$O$3818,MATCH(B1367,Tickets!$A$2:$A$3818,0))</f>
        <v>1</v>
      </c>
      <c r="F1367" s="9" t="n">
        <f aca="false">C1367*E1367</f>
        <v>1</v>
      </c>
      <c r="G1367" s="9" t="n">
        <f aca="false">IF(AND(C1367=1,ISNUMBER(D1367)),1,0)*E1367</f>
        <v>0</v>
      </c>
      <c r="H1367" s="9" t="n">
        <f aca="false">IF(AND(G1367=1,D1367&gt;=Scenario!$B$24),1,0)</f>
        <v>0</v>
      </c>
    </row>
    <row r="1368" customFormat="false" ht="15" hidden="false" customHeight="false" outlineLevel="0" collapsed="false">
      <c r="A1368" s="6" t="s">
        <v>10298</v>
      </c>
      <c r="B1368" s="6" t="s">
        <v>5123</v>
      </c>
      <c r="C1368" s="6" t="n">
        <v>1</v>
      </c>
      <c r="E1368" s="9" t="n">
        <f aca="false">INDEX(Tickets!$O$2:$O$3818,MATCH(B1368,Tickets!$A$2:$A$3818,0))</f>
        <v>1</v>
      </c>
      <c r="F1368" s="9" t="n">
        <f aca="false">C1368*E1368</f>
        <v>1</v>
      </c>
      <c r="G1368" s="9" t="n">
        <f aca="false">IF(AND(C1368=1,ISNUMBER(D1368)),1,0)*E1368</f>
        <v>0</v>
      </c>
      <c r="H1368" s="9" t="n">
        <f aca="false">IF(AND(G1368=1,D1368&gt;=Scenario!$B$24),1,0)</f>
        <v>0</v>
      </c>
    </row>
    <row r="1369" customFormat="false" ht="15" hidden="false" customHeight="false" outlineLevel="0" collapsed="false">
      <c r="A1369" s="6" t="s">
        <v>10299</v>
      </c>
      <c r="B1369" s="6" t="s">
        <v>5125</v>
      </c>
      <c r="C1369" s="6" t="n">
        <v>1</v>
      </c>
      <c r="E1369" s="9" t="n">
        <f aca="false">INDEX(Tickets!$O$2:$O$3818,MATCH(B1369,Tickets!$A$2:$A$3818,0))</f>
        <v>1</v>
      </c>
      <c r="F1369" s="9" t="n">
        <f aca="false">C1369*E1369</f>
        <v>1</v>
      </c>
      <c r="G1369" s="9" t="n">
        <f aca="false">IF(AND(C1369=1,ISNUMBER(D1369)),1,0)*E1369</f>
        <v>0</v>
      </c>
      <c r="H1369" s="9" t="n">
        <f aca="false">IF(AND(G1369=1,D1369&gt;=Scenario!$B$24),1,0)</f>
        <v>0</v>
      </c>
    </row>
    <row r="1370" customFormat="false" ht="15" hidden="false" customHeight="false" outlineLevel="0" collapsed="false">
      <c r="A1370" s="6" t="s">
        <v>10300</v>
      </c>
      <c r="B1370" s="6" t="s">
        <v>5135</v>
      </c>
      <c r="C1370" s="6" t="n">
        <v>1</v>
      </c>
      <c r="E1370" s="9" t="n">
        <f aca="false">INDEX(Tickets!$O$2:$O$3818,MATCH(B1370,Tickets!$A$2:$A$3818,0))</f>
        <v>1</v>
      </c>
      <c r="F1370" s="9" t="n">
        <f aca="false">C1370*E1370</f>
        <v>1</v>
      </c>
      <c r="G1370" s="9" t="n">
        <f aca="false">IF(AND(C1370=1,ISNUMBER(D1370)),1,0)*E1370</f>
        <v>0</v>
      </c>
      <c r="H1370" s="9" t="n">
        <f aca="false">IF(AND(G1370=1,D1370&gt;=Scenario!$B$24),1,0)</f>
        <v>0</v>
      </c>
    </row>
    <row r="1371" customFormat="false" ht="15" hidden="false" customHeight="false" outlineLevel="0" collapsed="false">
      <c r="A1371" s="6" t="s">
        <v>10301</v>
      </c>
      <c r="B1371" s="6" t="s">
        <v>5137</v>
      </c>
      <c r="C1371" s="6" t="n">
        <v>1</v>
      </c>
      <c r="E1371" s="9" t="n">
        <f aca="false">INDEX(Tickets!$O$2:$O$3818,MATCH(B1371,Tickets!$A$2:$A$3818,0))</f>
        <v>1</v>
      </c>
      <c r="F1371" s="9" t="n">
        <f aca="false">C1371*E1371</f>
        <v>1</v>
      </c>
      <c r="G1371" s="9" t="n">
        <f aca="false">IF(AND(C1371=1,ISNUMBER(D1371)),1,0)*E1371</f>
        <v>0</v>
      </c>
      <c r="H1371" s="9" t="n">
        <f aca="false">IF(AND(G1371=1,D1371&gt;=Scenario!$B$24),1,0)</f>
        <v>0</v>
      </c>
    </row>
    <row r="1372" customFormat="false" ht="15" hidden="false" customHeight="false" outlineLevel="0" collapsed="false">
      <c r="A1372" s="6" t="s">
        <v>10302</v>
      </c>
      <c r="B1372" s="6" t="s">
        <v>5141</v>
      </c>
      <c r="C1372" s="6" t="n">
        <v>1</v>
      </c>
      <c r="D1372" s="6" t="n">
        <v>3</v>
      </c>
      <c r="E1372" s="9" t="n">
        <f aca="false">INDEX(Tickets!$O$2:$O$3818,MATCH(B1372,Tickets!$A$2:$A$3818,0))</f>
        <v>1</v>
      </c>
      <c r="F1372" s="9" t="n">
        <f aca="false">C1372*E1372</f>
        <v>1</v>
      </c>
      <c r="G1372" s="9" t="n">
        <f aca="false">IF(AND(C1372=1,ISNUMBER(D1372)),1,0)*E1372</f>
        <v>1</v>
      </c>
      <c r="H1372" s="9" t="n">
        <f aca="false">IF(AND(G1372=1,D1372&gt;=Scenario!$B$24),1,0)</f>
        <v>0</v>
      </c>
    </row>
    <row r="1373" customFormat="false" ht="15" hidden="false" customHeight="false" outlineLevel="0" collapsed="false">
      <c r="A1373" s="6" t="s">
        <v>10303</v>
      </c>
      <c r="B1373" s="6" t="s">
        <v>5145</v>
      </c>
      <c r="C1373" s="6" t="n">
        <v>1</v>
      </c>
      <c r="E1373" s="9" t="n">
        <f aca="false">INDEX(Tickets!$O$2:$O$3818,MATCH(B1373,Tickets!$A$2:$A$3818,0))</f>
        <v>1</v>
      </c>
      <c r="F1373" s="9" t="n">
        <f aca="false">C1373*E1373</f>
        <v>1</v>
      </c>
      <c r="G1373" s="9" t="n">
        <f aca="false">IF(AND(C1373=1,ISNUMBER(D1373)),1,0)*E1373</f>
        <v>0</v>
      </c>
      <c r="H1373" s="9" t="n">
        <f aca="false">IF(AND(G1373=1,D1373&gt;=Scenario!$B$24),1,0)</f>
        <v>0</v>
      </c>
    </row>
    <row r="1374" customFormat="false" ht="15" hidden="false" customHeight="false" outlineLevel="0" collapsed="false">
      <c r="A1374" s="6" t="s">
        <v>10304</v>
      </c>
      <c r="B1374" s="6" t="s">
        <v>5151</v>
      </c>
      <c r="C1374" s="6" t="n">
        <v>1</v>
      </c>
      <c r="E1374" s="9" t="n">
        <f aca="false">INDEX(Tickets!$O$2:$O$3818,MATCH(B1374,Tickets!$A$2:$A$3818,0))</f>
        <v>1</v>
      </c>
      <c r="F1374" s="9" t="n">
        <f aca="false">C1374*E1374</f>
        <v>1</v>
      </c>
      <c r="G1374" s="9" t="n">
        <f aca="false">IF(AND(C1374=1,ISNUMBER(D1374)),1,0)*E1374</f>
        <v>0</v>
      </c>
      <c r="H1374" s="9" t="n">
        <f aca="false">IF(AND(G1374=1,D1374&gt;=Scenario!$B$24),1,0)</f>
        <v>0</v>
      </c>
    </row>
    <row r="1375" customFormat="false" ht="15" hidden="false" customHeight="false" outlineLevel="0" collapsed="false">
      <c r="A1375" s="6" t="s">
        <v>10305</v>
      </c>
      <c r="B1375" s="6" t="s">
        <v>5153</v>
      </c>
      <c r="C1375" s="6" t="n">
        <v>1</v>
      </c>
      <c r="D1375" s="6" t="n">
        <v>3</v>
      </c>
      <c r="E1375" s="9" t="n">
        <f aca="false">INDEX(Tickets!$O$2:$O$3818,MATCH(B1375,Tickets!$A$2:$A$3818,0))</f>
        <v>1</v>
      </c>
      <c r="F1375" s="9" t="n">
        <f aca="false">C1375*E1375</f>
        <v>1</v>
      </c>
      <c r="G1375" s="9" t="n">
        <f aca="false">IF(AND(C1375=1,ISNUMBER(D1375)),1,0)*E1375</f>
        <v>1</v>
      </c>
      <c r="H1375" s="9" t="n">
        <f aca="false">IF(AND(G1375=1,D1375&gt;=Scenario!$B$24),1,0)</f>
        <v>0</v>
      </c>
    </row>
    <row r="1376" customFormat="false" ht="15" hidden="false" customHeight="false" outlineLevel="0" collapsed="false">
      <c r="A1376" s="6" t="s">
        <v>10306</v>
      </c>
      <c r="B1376" s="6" t="s">
        <v>5155</v>
      </c>
      <c r="C1376" s="6" t="n">
        <v>1</v>
      </c>
      <c r="E1376" s="9" t="n">
        <f aca="false">INDEX(Tickets!$O$2:$O$3818,MATCH(B1376,Tickets!$A$2:$A$3818,0))</f>
        <v>1</v>
      </c>
      <c r="F1376" s="9" t="n">
        <f aca="false">C1376*E1376</f>
        <v>1</v>
      </c>
      <c r="G1376" s="9" t="n">
        <f aca="false">IF(AND(C1376=1,ISNUMBER(D1376)),1,0)*E1376</f>
        <v>0</v>
      </c>
      <c r="H1376" s="9" t="n">
        <f aca="false">IF(AND(G1376=1,D1376&gt;=Scenario!$B$24),1,0)</f>
        <v>0</v>
      </c>
    </row>
    <row r="1377" customFormat="false" ht="15" hidden="false" customHeight="false" outlineLevel="0" collapsed="false">
      <c r="A1377" s="6" t="s">
        <v>10307</v>
      </c>
      <c r="B1377" s="6" t="s">
        <v>5157</v>
      </c>
      <c r="C1377" s="6" t="n">
        <v>1</v>
      </c>
      <c r="E1377" s="9" t="n">
        <f aca="false">INDEX(Tickets!$O$2:$O$3818,MATCH(B1377,Tickets!$A$2:$A$3818,0))</f>
        <v>1</v>
      </c>
      <c r="F1377" s="9" t="n">
        <f aca="false">C1377*E1377</f>
        <v>1</v>
      </c>
      <c r="G1377" s="9" t="n">
        <f aca="false">IF(AND(C1377=1,ISNUMBER(D1377)),1,0)*E1377</f>
        <v>0</v>
      </c>
      <c r="H1377" s="9" t="n">
        <f aca="false">IF(AND(G1377=1,D1377&gt;=Scenario!$B$24),1,0)</f>
        <v>0</v>
      </c>
    </row>
    <row r="1378" customFormat="false" ht="15" hidden="false" customHeight="false" outlineLevel="0" collapsed="false">
      <c r="A1378" s="6" t="s">
        <v>10308</v>
      </c>
      <c r="B1378" s="6" t="s">
        <v>5159</v>
      </c>
      <c r="C1378" s="6" t="n">
        <v>1</v>
      </c>
      <c r="E1378" s="9" t="n">
        <f aca="false">INDEX(Tickets!$O$2:$O$3818,MATCH(B1378,Tickets!$A$2:$A$3818,0))</f>
        <v>1</v>
      </c>
      <c r="F1378" s="9" t="n">
        <f aca="false">C1378*E1378</f>
        <v>1</v>
      </c>
      <c r="G1378" s="9" t="n">
        <f aca="false">IF(AND(C1378=1,ISNUMBER(D1378)),1,0)*E1378</f>
        <v>0</v>
      </c>
      <c r="H1378" s="9" t="n">
        <f aca="false">IF(AND(G1378=1,D1378&gt;=Scenario!$B$24),1,0)</f>
        <v>0</v>
      </c>
    </row>
    <row r="1379" customFormat="false" ht="15" hidden="false" customHeight="false" outlineLevel="0" collapsed="false">
      <c r="A1379" s="6" t="s">
        <v>10309</v>
      </c>
      <c r="B1379" s="6" t="s">
        <v>5161</v>
      </c>
      <c r="C1379" s="6" t="n">
        <v>1</v>
      </c>
      <c r="D1379" s="6" t="n">
        <v>5</v>
      </c>
      <c r="E1379" s="9" t="n">
        <f aca="false">INDEX(Tickets!$O$2:$O$3818,MATCH(B1379,Tickets!$A$2:$A$3818,0))</f>
        <v>1</v>
      </c>
      <c r="F1379" s="9" t="n">
        <f aca="false">C1379*E1379</f>
        <v>1</v>
      </c>
      <c r="G1379" s="9" t="n">
        <f aca="false">IF(AND(C1379=1,ISNUMBER(D1379)),1,0)*E1379</f>
        <v>1</v>
      </c>
      <c r="H1379" s="9" t="n">
        <f aca="false">IF(AND(G1379=1,D1379&gt;=Scenario!$B$24),1,0)</f>
        <v>1</v>
      </c>
    </row>
    <row r="1380" customFormat="false" ht="15" hidden="false" customHeight="false" outlineLevel="0" collapsed="false">
      <c r="A1380" s="6" t="s">
        <v>10310</v>
      </c>
      <c r="B1380" s="6" t="s">
        <v>5163</v>
      </c>
      <c r="C1380" s="6" t="n">
        <v>1</v>
      </c>
      <c r="E1380" s="9" t="n">
        <f aca="false">INDEX(Tickets!$O$2:$O$3818,MATCH(B1380,Tickets!$A$2:$A$3818,0))</f>
        <v>1</v>
      </c>
      <c r="F1380" s="9" t="n">
        <f aca="false">C1380*E1380</f>
        <v>1</v>
      </c>
      <c r="G1380" s="9" t="n">
        <f aca="false">IF(AND(C1380=1,ISNUMBER(D1380)),1,0)*E1380</f>
        <v>0</v>
      </c>
      <c r="H1380" s="9" t="n">
        <f aca="false">IF(AND(G1380=1,D1380&gt;=Scenario!$B$24),1,0)</f>
        <v>0</v>
      </c>
    </row>
    <row r="1381" customFormat="false" ht="15" hidden="false" customHeight="false" outlineLevel="0" collapsed="false">
      <c r="A1381" s="6" t="s">
        <v>10311</v>
      </c>
      <c r="B1381" s="6" t="s">
        <v>5165</v>
      </c>
      <c r="C1381" s="6" t="n">
        <v>1</v>
      </c>
      <c r="E1381" s="9" t="n">
        <f aca="false">INDEX(Tickets!$O$2:$O$3818,MATCH(B1381,Tickets!$A$2:$A$3818,0))</f>
        <v>1</v>
      </c>
      <c r="F1381" s="9" t="n">
        <f aca="false">C1381*E1381</f>
        <v>1</v>
      </c>
      <c r="G1381" s="9" t="n">
        <f aca="false">IF(AND(C1381=1,ISNUMBER(D1381)),1,0)*E1381</f>
        <v>0</v>
      </c>
      <c r="H1381" s="9" t="n">
        <f aca="false">IF(AND(G1381=1,D1381&gt;=Scenario!$B$24),1,0)</f>
        <v>0</v>
      </c>
    </row>
    <row r="1382" customFormat="false" ht="15" hidden="false" customHeight="false" outlineLevel="0" collapsed="false">
      <c r="A1382" s="6" t="s">
        <v>10312</v>
      </c>
      <c r="B1382" s="6" t="s">
        <v>5169</v>
      </c>
      <c r="C1382" s="6" t="n">
        <v>1</v>
      </c>
      <c r="E1382" s="9" t="n">
        <f aca="false">INDEX(Tickets!$O$2:$O$3818,MATCH(B1382,Tickets!$A$2:$A$3818,0))</f>
        <v>1</v>
      </c>
      <c r="F1382" s="9" t="n">
        <f aca="false">C1382*E1382</f>
        <v>1</v>
      </c>
      <c r="G1382" s="9" t="n">
        <f aca="false">IF(AND(C1382=1,ISNUMBER(D1382)),1,0)*E1382</f>
        <v>0</v>
      </c>
      <c r="H1382" s="9" t="n">
        <f aca="false">IF(AND(G1382=1,D1382&gt;=Scenario!$B$24),1,0)</f>
        <v>0</v>
      </c>
    </row>
    <row r="1383" customFormat="false" ht="15" hidden="false" customHeight="false" outlineLevel="0" collapsed="false">
      <c r="A1383" s="6" t="s">
        <v>10313</v>
      </c>
      <c r="B1383" s="6" t="s">
        <v>5171</v>
      </c>
      <c r="C1383" s="6" t="n">
        <v>1</v>
      </c>
      <c r="E1383" s="9" t="n">
        <f aca="false">INDEX(Tickets!$O$2:$O$3818,MATCH(B1383,Tickets!$A$2:$A$3818,0))</f>
        <v>1</v>
      </c>
      <c r="F1383" s="9" t="n">
        <f aca="false">C1383*E1383</f>
        <v>1</v>
      </c>
      <c r="G1383" s="9" t="n">
        <f aca="false">IF(AND(C1383=1,ISNUMBER(D1383)),1,0)*E1383</f>
        <v>0</v>
      </c>
      <c r="H1383" s="9" t="n">
        <f aca="false">IF(AND(G1383=1,D1383&gt;=Scenario!$B$24),1,0)</f>
        <v>0</v>
      </c>
    </row>
    <row r="1384" customFormat="false" ht="15" hidden="false" customHeight="false" outlineLevel="0" collapsed="false">
      <c r="A1384" s="6" t="s">
        <v>10314</v>
      </c>
      <c r="B1384" s="6" t="s">
        <v>5173</v>
      </c>
      <c r="C1384" s="6" t="n">
        <v>1</v>
      </c>
      <c r="E1384" s="9" t="n">
        <f aca="false">INDEX(Tickets!$O$2:$O$3818,MATCH(B1384,Tickets!$A$2:$A$3818,0))</f>
        <v>1</v>
      </c>
      <c r="F1384" s="9" t="n">
        <f aca="false">C1384*E1384</f>
        <v>1</v>
      </c>
      <c r="G1384" s="9" t="n">
        <f aca="false">IF(AND(C1384=1,ISNUMBER(D1384)),1,0)*E1384</f>
        <v>0</v>
      </c>
      <c r="H1384" s="9" t="n">
        <f aca="false">IF(AND(G1384=1,D1384&gt;=Scenario!$B$24),1,0)</f>
        <v>0</v>
      </c>
    </row>
    <row r="1385" customFormat="false" ht="15" hidden="false" customHeight="false" outlineLevel="0" collapsed="false">
      <c r="A1385" s="6" t="s">
        <v>10315</v>
      </c>
      <c r="B1385" s="6" t="s">
        <v>5177</v>
      </c>
      <c r="C1385" s="6" t="n">
        <v>1</v>
      </c>
      <c r="E1385" s="9" t="n">
        <f aca="false">INDEX(Tickets!$O$2:$O$3818,MATCH(B1385,Tickets!$A$2:$A$3818,0))</f>
        <v>1</v>
      </c>
      <c r="F1385" s="9" t="n">
        <f aca="false">C1385*E1385</f>
        <v>1</v>
      </c>
      <c r="G1385" s="9" t="n">
        <f aca="false">IF(AND(C1385=1,ISNUMBER(D1385)),1,0)*E1385</f>
        <v>0</v>
      </c>
      <c r="H1385" s="9" t="n">
        <f aca="false">IF(AND(G1385=1,D1385&gt;=Scenario!$B$24),1,0)</f>
        <v>0</v>
      </c>
    </row>
    <row r="1386" customFormat="false" ht="15" hidden="false" customHeight="false" outlineLevel="0" collapsed="false">
      <c r="A1386" s="6" t="s">
        <v>10316</v>
      </c>
      <c r="B1386" s="6" t="s">
        <v>5179</v>
      </c>
      <c r="C1386" s="6" t="n">
        <v>1</v>
      </c>
      <c r="D1386" s="6" t="n">
        <v>3</v>
      </c>
      <c r="E1386" s="9" t="n">
        <f aca="false">INDEX(Tickets!$O$2:$O$3818,MATCH(B1386,Tickets!$A$2:$A$3818,0))</f>
        <v>1</v>
      </c>
      <c r="F1386" s="9" t="n">
        <f aca="false">C1386*E1386</f>
        <v>1</v>
      </c>
      <c r="G1386" s="9" t="n">
        <f aca="false">IF(AND(C1386=1,ISNUMBER(D1386)),1,0)*E1386</f>
        <v>1</v>
      </c>
      <c r="H1386" s="9" t="n">
        <f aca="false">IF(AND(G1386=1,D1386&gt;=Scenario!$B$24),1,0)</f>
        <v>0</v>
      </c>
    </row>
    <row r="1387" customFormat="false" ht="15" hidden="false" customHeight="false" outlineLevel="0" collapsed="false">
      <c r="A1387" s="6" t="s">
        <v>10317</v>
      </c>
      <c r="B1387" s="6" t="s">
        <v>5181</v>
      </c>
      <c r="C1387" s="6" t="n">
        <v>1</v>
      </c>
      <c r="D1387" s="6" t="n">
        <v>5</v>
      </c>
      <c r="E1387" s="9" t="n">
        <f aca="false">INDEX(Tickets!$O$2:$O$3818,MATCH(B1387,Tickets!$A$2:$A$3818,0))</f>
        <v>1</v>
      </c>
      <c r="F1387" s="9" t="n">
        <f aca="false">C1387*E1387</f>
        <v>1</v>
      </c>
      <c r="G1387" s="9" t="n">
        <f aca="false">IF(AND(C1387=1,ISNUMBER(D1387)),1,0)*E1387</f>
        <v>1</v>
      </c>
      <c r="H1387" s="9" t="n">
        <f aca="false">IF(AND(G1387=1,D1387&gt;=Scenario!$B$24),1,0)</f>
        <v>1</v>
      </c>
    </row>
    <row r="1388" customFormat="false" ht="15" hidden="false" customHeight="false" outlineLevel="0" collapsed="false">
      <c r="A1388" s="6" t="s">
        <v>10318</v>
      </c>
      <c r="B1388" s="6" t="s">
        <v>5185</v>
      </c>
      <c r="C1388" s="6" t="n">
        <v>1</v>
      </c>
      <c r="E1388" s="9" t="n">
        <f aca="false">INDEX(Tickets!$O$2:$O$3818,MATCH(B1388,Tickets!$A$2:$A$3818,0))</f>
        <v>1</v>
      </c>
      <c r="F1388" s="9" t="n">
        <f aca="false">C1388*E1388</f>
        <v>1</v>
      </c>
      <c r="G1388" s="9" t="n">
        <f aca="false">IF(AND(C1388=1,ISNUMBER(D1388)),1,0)*E1388</f>
        <v>0</v>
      </c>
      <c r="H1388" s="9" t="n">
        <f aca="false">IF(AND(G1388=1,D1388&gt;=Scenario!$B$24),1,0)</f>
        <v>0</v>
      </c>
    </row>
    <row r="1389" customFormat="false" ht="15" hidden="false" customHeight="false" outlineLevel="0" collapsed="false">
      <c r="A1389" s="6" t="s">
        <v>10319</v>
      </c>
      <c r="B1389" s="6" t="s">
        <v>5187</v>
      </c>
      <c r="C1389" s="6" t="n">
        <v>1</v>
      </c>
      <c r="D1389" s="6" t="n">
        <v>3</v>
      </c>
      <c r="E1389" s="9" t="n">
        <f aca="false">INDEX(Tickets!$O$2:$O$3818,MATCH(B1389,Tickets!$A$2:$A$3818,0))</f>
        <v>1</v>
      </c>
      <c r="F1389" s="9" t="n">
        <f aca="false">C1389*E1389</f>
        <v>1</v>
      </c>
      <c r="G1389" s="9" t="n">
        <f aca="false">IF(AND(C1389=1,ISNUMBER(D1389)),1,0)*E1389</f>
        <v>1</v>
      </c>
      <c r="H1389" s="9" t="n">
        <f aca="false">IF(AND(G1389=1,D1389&gt;=Scenario!$B$24),1,0)</f>
        <v>0</v>
      </c>
    </row>
    <row r="1390" customFormat="false" ht="15" hidden="false" customHeight="false" outlineLevel="0" collapsed="false">
      <c r="A1390" s="6" t="s">
        <v>10320</v>
      </c>
      <c r="B1390" s="6" t="s">
        <v>5193</v>
      </c>
      <c r="C1390" s="6" t="n">
        <v>1</v>
      </c>
      <c r="E1390" s="9" t="n">
        <f aca="false">INDEX(Tickets!$O$2:$O$3818,MATCH(B1390,Tickets!$A$2:$A$3818,0))</f>
        <v>1</v>
      </c>
      <c r="F1390" s="9" t="n">
        <f aca="false">C1390*E1390</f>
        <v>1</v>
      </c>
      <c r="G1390" s="9" t="n">
        <f aca="false">IF(AND(C1390=1,ISNUMBER(D1390)),1,0)*E1390</f>
        <v>0</v>
      </c>
      <c r="H1390" s="9" t="n">
        <f aca="false">IF(AND(G1390=1,D1390&gt;=Scenario!$B$24),1,0)</f>
        <v>0</v>
      </c>
    </row>
    <row r="1391" customFormat="false" ht="15" hidden="false" customHeight="false" outlineLevel="0" collapsed="false">
      <c r="A1391" s="6" t="s">
        <v>10321</v>
      </c>
      <c r="B1391" s="6" t="s">
        <v>5195</v>
      </c>
      <c r="C1391" s="6" t="n">
        <v>1</v>
      </c>
      <c r="E1391" s="9" t="n">
        <f aca="false">INDEX(Tickets!$O$2:$O$3818,MATCH(B1391,Tickets!$A$2:$A$3818,0))</f>
        <v>1</v>
      </c>
      <c r="F1391" s="9" t="n">
        <f aca="false">C1391*E1391</f>
        <v>1</v>
      </c>
      <c r="G1391" s="9" t="n">
        <f aca="false">IF(AND(C1391=1,ISNUMBER(D1391)),1,0)*E1391</f>
        <v>0</v>
      </c>
      <c r="H1391" s="9" t="n">
        <f aca="false">IF(AND(G1391=1,D1391&gt;=Scenario!$B$24),1,0)</f>
        <v>0</v>
      </c>
    </row>
    <row r="1392" customFormat="false" ht="15" hidden="false" customHeight="false" outlineLevel="0" collapsed="false">
      <c r="A1392" s="6" t="s">
        <v>10322</v>
      </c>
      <c r="B1392" s="6" t="s">
        <v>5197</v>
      </c>
      <c r="C1392" s="6" t="n">
        <v>1</v>
      </c>
      <c r="D1392" s="6" t="n">
        <v>4</v>
      </c>
      <c r="E1392" s="9" t="n">
        <f aca="false">INDEX(Tickets!$O$2:$O$3818,MATCH(B1392,Tickets!$A$2:$A$3818,0))</f>
        <v>1</v>
      </c>
      <c r="F1392" s="9" t="n">
        <f aca="false">C1392*E1392</f>
        <v>1</v>
      </c>
      <c r="G1392" s="9" t="n">
        <f aca="false">IF(AND(C1392=1,ISNUMBER(D1392)),1,0)*E1392</f>
        <v>1</v>
      </c>
      <c r="H1392" s="9" t="n">
        <f aca="false">IF(AND(G1392=1,D1392&gt;=Scenario!$B$24),1,0)</f>
        <v>1</v>
      </c>
    </row>
    <row r="1393" customFormat="false" ht="15" hidden="false" customHeight="false" outlineLevel="0" collapsed="false">
      <c r="A1393" s="6" t="s">
        <v>10323</v>
      </c>
      <c r="B1393" s="6" t="s">
        <v>5199</v>
      </c>
      <c r="C1393" s="6" t="n">
        <v>1</v>
      </c>
      <c r="E1393" s="9" t="n">
        <f aca="false">INDEX(Tickets!$O$2:$O$3818,MATCH(B1393,Tickets!$A$2:$A$3818,0))</f>
        <v>1</v>
      </c>
      <c r="F1393" s="9" t="n">
        <f aca="false">C1393*E1393</f>
        <v>1</v>
      </c>
      <c r="G1393" s="9" t="n">
        <f aca="false">IF(AND(C1393=1,ISNUMBER(D1393)),1,0)*E1393</f>
        <v>0</v>
      </c>
      <c r="H1393" s="9" t="n">
        <f aca="false">IF(AND(G1393=1,D1393&gt;=Scenario!$B$24),1,0)</f>
        <v>0</v>
      </c>
    </row>
    <row r="1394" customFormat="false" ht="15" hidden="false" customHeight="false" outlineLevel="0" collapsed="false">
      <c r="A1394" s="6" t="s">
        <v>10324</v>
      </c>
      <c r="B1394" s="6" t="s">
        <v>5201</v>
      </c>
      <c r="C1394" s="6" t="n">
        <v>1</v>
      </c>
      <c r="E1394" s="9" t="n">
        <f aca="false">INDEX(Tickets!$O$2:$O$3818,MATCH(B1394,Tickets!$A$2:$A$3818,0))</f>
        <v>1</v>
      </c>
      <c r="F1394" s="9" t="n">
        <f aca="false">C1394*E1394</f>
        <v>1</v>
      </c>
      <c r="G1394" s="9" t="n">
        <f aca="false">IF(AND(C1394=1,ISNUMBER(D1394)),1,0)*E1394</f>
        <v>0</v>
      </c>
      <c r="H1394" s="9" t="n">
        <f aca="false">IF(AND(G1394=1,D1394&gt;=Scenario!$B$24),1,0)</f>
        <v>0</v>
      </c>
    </row>
    <row r="1395" customFormat="false" ht="15" hidden="false" customHeight="false" outlineLevel="0" collapsed="false">
      <c r="A1395" s="6" t="s">
        <v>10325</v>
      </c>
      <c r="B1395" s="6" t="s">
        <v>5207</v>
      </c>
      <c r="C1395" s="6" t="n">
        <v>1</v>
      </c>
      <c r="E1395" s="9" t="n">
        <f aca="false">INDEX(Tickets!$O$2:$O$3818,MATCH(B1395,Tickets!$A$2:$A$3818,0))</f>
        <v>1</v>
      </c>
      <c r="F1395" s="9" t="n">
        <f aca="false">C1395*E1395</f>
        <v>1</v>
      </c>
      <c r="G1395" s="9" t="n">
        <f aca="false">IF(AND(C1395=1,ISNUMBER(D1395)),1,0)*E1395</f>
        <v>0</v>
      </c>
      <c r="H1395" s="9" t="n">
        <f aca="false">IF(AND(G1395=1,D1395&gt;=Scenario!$B$24),1,0)</f>
        <v>0</v>
      </c>
    </row>
    <row r="1396" customFormat="false" ht="15" hidden="false" customHeight="false" outlineLevel="0" collapsed="false">
      <c r="A1396" s="6" t="s">
        <v>10326</v>
      </c>
      <c r="B1396" s="6" t="s">
        <v>5211</v>
      </c>
      <c r="C1396" s="6" t="n">
        <v>1</v>
      </c>
      <c r="E1396" s="9" t="n">
        <f aca="false">INDEX(Tickets!$O$2:$O$3818,MATCH(B1396,Tickets!$A$2:$A$3818,0))</f>
        <v>1</v>
      </c>
      <c r="F1396" s="9" t="n">
        <f aca="false">C1396*E1396</f>
        <v>1</v>
      </c>
      <c r="G1396" s="9" t="n">
        <f aca="false">IF(AND(C1396=1,ISNUMBER(D1396)),1,0)*E1396</f>
        <v>0</v>
      </c>
      <c r="H1396" s="9" t="n">
        <f aca="false">IF(AND(G1396=1,D1396&gt;=Scenario!$B$24),1,0)</f>
        <v>0</v>
      </c>
    </row>
    <row r="1397" customFormat="false" ht="15" hidden="false" customHeight="false" outlineLevel="0" collapsed="false">
      <c r="A1397" s="6" t="s">
        <v>10327</v>
      </c>
      <c r="B1397" s="6" t="s">
        <v>5213</v>
      </c>
      <c r="C1397" s="6" t="n">
        <v>1</v>
      </c>
      <c r="E1397" s="9" t="n">
        <f aca="false">INDEX(Tickets!$O$2:$O$3818,MATCH(B1397,Tickets!$A$2:$A$3818,0))</f>
        <v>1</v>
      </c>
      <c r="F1397" s="9" t="n">
        <f aca="false">C1397*E1397</f>
        <v>1</v>
      </c>
      <c r="G1397" s="9" t="n">
        <f aca="false">IF(AND(C1397=1,ISNUMBER(D1397)),1,0)*E1397</f>
        <v>0</v>
      </c>
      <c r="H1397" s="9" t="n">
        <f aca="false">IF(AND(G1397=1,D1397&gt;=Scenario!$B$24),1,0)</f>
        <v>0</v>
      </c>
    </row>
    <row r="1398" customFormat="false" ht="15" hidden="false" customHeight="false" outlineLevel="0" collapsed="false">
      <c r="A1398" s="6" t="s">
        <v>10328</v>
      </c>
      <c r="B1398" s="6" t="s">
        <v>5215</v>
      </c>
      <c r="C1398" s="6" t="n">
        <v>1</v>
      </c>
      <c r="E1398" s="9" t="n">
        <f aca="false">INDEX(Tickets!$O$2:$O$3818,MATCH(B1398,Tickets!$A$2:$A$3818,0))</f>
        <v>1</v>
      </c>
      <c r="F1398" s="9" t="n">
        <f aca="false">C1398*E1398</f>
        <v>1</v>
      </c>
      <c r="G1398" s="9" t="n">
        <f aca="false">IF(AND(C1398=1,ISNUMBER(D1398)),1,0)*E1398</f>
        <v>0</v>
      </c>
      <c r="H1398" s="9" t="n">
        <f aca="false">IF(AND(G1398=1,D1398&gt;=Scenario!$B$24),1,0)</f>
        <v>0</v>
      </c>
    </row>
    <row r="1399" customFormat="false" ht="15" hidden="false" customHeight="false" outlineLevel="0" collapsed="false">
      <c r="A1399" s="6" t="s">
        <v>10329</v>
      </c>
      <c r="B1399" s="6" t="s">
        <v>5219</v>
      </c>
      <c r="C1399" s="6" t="n">
        <v>1</v>
      </c>
      <c r="D1399" s="6" t="n">
        <v>4</v>
      </c>
      <c r="E1399" s="9" t="n">
        <f aca="false">INDEX(Tickets!$O$2:$O$3818,MATCH(B1399,Tickets!$A$2:$A$3818,0))</f>
        <v>1</v>
      </c>
      <c r="F1399" s="9" t="n">
        <f aca="false">C1399*E1399</f>
        <v>1</v>
      </c>
      <c r="G1399" s="9" t="n">
        <f aca="false">IF(AND(C1399=1,ISNUMBER(D1399)),1,0)*E1399</f>
        <v>1</v>
      </c>
      <c r="H1399" s="9" t="n">
        <f aca="false">IF(AND(G1399=1,D1399&gt;=Scenario!$B$24),1,0)</f>
        <v>1</v>
      </c>
    </row>
    <row r="1400" customFormat="false" ht="15" hidden="false" customHeight="false" outlineLevel="0" collapsed="false">
      <c r="A1400" s="6" t="s">
        <v>10330</v>
      </c>
      <c r="B1400" s="6" t="s">
        <v>5227</v>
      </c>
      <c r="C1400" s="6" t="n">
        <v>1</v>
      </c>
      <c r="E1400" s="9" t="n">
        <f aca="false">INDEX(Tickets!$O$2:$O$3818,MATCH(B1400,Tickets!$A$2:$A$3818,0))</f>
        <v>1</v>
      </c>
      <c r="F1400" s="9" t="n">
        <f aca="false">C1400*E1400</f>
        <v>1</v>
      </c>
      <c r="G1400" s="9" t="n">
        <f aca="false">IF(AND(C1400=1,ISNUMBER(D1400)),1,0)*E1400</f>
        <v>0</v>
      </c>
      <c r="H1400" s="9" t="n">
        <f aca="false">IF(AND(G1400=1,D1400&gt;=Scenario!$B$24),1,0)</f>
        <v>0</v>
      </c>
    </row>
    <row r="1401" customFormat="false" ht="15" hidden="false" customHeight="false" outlineLevel="0" collapsed="false">
      <c r="A1401" s="6" t="s">
        <v>10331</v>
      </c>
      <c r="B1401" s="6" t="s">
        <v>5235</v>
      </c>
      <c r="C1401" s="6" t="n">
        <v>1</v>
      </c>
      <c r="E1401" s="9" t="n">
        <f aca="false">INDEX(Tickets!$O$2:$O$3818,MATCH(B1401,Tickets!$A$2:$A$3818,0))</f>
        <v>1</v>
      </c>
      <c r="F1401" s="9" t="n">
        <f aca="false">C1401*E1401</f>
        <v>1</v>
      </c>
      <c r="G1401" s="9" t="n">
        <f aca="false">IF(AND(C1401=1,ISNUMBER(D1401)),1,0)*E1401</f>
        <v>0</v>
      </c>
      <c r="H1401" s="9" t="n">
        <f aca="false">IF(AND(G1401=1,D1401&gt;=Scenario!$B$24),1,0)</f>
        <v>0</v>
      </c>
    </row>
    <row r="1402" customFormat="false" ht="15" hidden="false" customHeight="false" outlineLevel="0" collapsed="false">
      <c r="A1402" s="6" t="s">
        <v>10332</v>
      </c>
      <c r="B1402" s="6" t="s">
        <v>5237</v>
      </c>
      <c r="C1402" s="6" t="n">
        <v>1</v>
      </c>
      <c r="E1402" s="9" t="n">
        <f aca="false">INDEX(Tickets!$O$2:$O$3818,MATCH(B1402,Tickets!$A$2:$A$3818,0))</f>
        <v>1</v>
      </c>
      <c r="F1402" s="9" t="n">
        <f aca="false">C1402*E1402</f>
        <v>1</v>
      </c>
      <c r="G1402" s="9" t="n">
        <f aca="false">IF(AND(C1402=1,ISNUMBER(D1402)),1,0)*E1402</f>
        <v>0</v>
      </c>
      <c r="H1402" s="9" t="n">
        <f aca="false">IF(AND(G1402=1,D1402&gt;=Scenario!$B$24),1,0)</f>
        <v>0</v>
      </c>
    </row>
    <row r="1403" customFormat="false" ht="15" hidden="false" customHeight="false" outlineLevel="0" collapsed="false">
      <c r="A1403" s="6" t="s">
        <v>10333</v>
      </c>
      <c r="B1403" s="6" t="s">
        <v>5239</v>
      </c>
      <c r="C1403" s="6" t="n">
        <v>1</v>
      </c>
      <c r="E1403" s="9" t="n">
        <f aca="false">INDEX(Tickets!$O$2:$O$3818,MATCH(B1403,Tickets!$A$2:$A$3818,0))</f>
        <v>1</v>
      </c>
      <c r="F1403" s="9" t="n">
        <f aca="false">C1403*E1403</f>
        <v>1</v>
      </c>
      <c r="G1403" s="9" t="n">
        <f aca="false">IF(AND(C1403=1,ISNUMBER(D1403)),1,0)*E1403</f>
        <v>0</v>
      </c>
      <c r="H1403" s="9" t="n">
        <f aca="false">IF(AND(G1403=1,D1403&gt;=Scenario!$B$24),1,0)</f>
        <v>0</v>
      </c>
    </row>
    <row r="1404" customFormat="false" ht="15" hidden="false" customHeight="false" outlineLevel="0" collapsed="false">
      <c r="A1404" s="6" t="s">
        <v>10334</v>
      </c>
      <c r="B1404" s="6" t="s">
        <v>5241</v>
      </c>
      <c r="C1404" s="6" t="n">
        <v>1</v>
      </c>
      <c r="D1404" s="6" t="n">
        <v>5</v>
      </c>
      <c r="E1404" s="9" t="n">
        <f aca="false">INDEX(Tickets!$O$2:$O$3818,MATCH(B1404,Tickets!$A$2:$A$3818,0))</f>
        <v>1</v>
      </c>
      <c r="F1404" s="9" t="n">
        <f aca="false">C1404*E1404</f>
        <v>1</v>
      </c>
      <c r="G1404" s="9" t="n">
        <f aca="false">IF(AND(C1404=1,ISNUMBER(D1404)),1,0)*E1404</f>
        <v>1</v>
      </c>
      <c r="H1404" s="9" t="n">
        <f aca="false">IF(AND(G1404=1,D1404&gt;=Scenario!$B$24),1,0)</f>
        <v>1</v>
      </c>
    </row>
    <row r="1405" customFormat="false" ht="15" hidden="false" customHeight="false" outlineLevel="0" collapsed="false">
      <c r="A1405" s="6" t="s">
        <v>10335</v>
      </c>
      <c r="B1405" s="6" t="s">
        <v>5243</v>
      </c>
      <c r="C1405" s="6" t="n">
        <v>1</v>
      </c>
      <c r="E1405" s="9" t="n">
        <f aca="false">INDEX(Tickets!$O$2:$O$3818,MATCH(B1405,Tickets!$A$2:$A$3818,0))</f>
        <v>1</v>
      </c>
      <c r="F1405" s="9" t="n">
        <f aca="false">C1405*E1405</f>
        <v>1</v>
      </c>
      <c r="G1405" s="9" t="n">
        <f aca="false">IF(AND(C1405=1,ISNUMBER(D1405)),1,0)*E1405</f>
        <v>0</v>
      </c>
      <c r="H1405" s="9" t="n">
        <f aca="false">IF(AND(G1405=1,D1405&gt;=Scenario!$B$24),1,0)</f>
        <v>0</v>
      </c>
    </row>
    <row r="1406" customFormat="false" ht="15" hidden="false" customHeight="false" outlineLevel="0" collapsed="false">
      <c r="A1406" s="6" t="s">
        <v>10336</v>
      </c>
      <c r="B1406" s="6" t="s">
        <v>5245</v>
      </c>
      <c r="C1406" s="6" t="n">
        <v>1</v>
      </c>
      <c r="D1406" s="6" t="n">
        <v>4</v>
      </c>
      <c r="E1406" s="9" t="n">
        <f aca="false">INDEX(Tickets!$O$2:$O$3818,MATCH(B1406,Tickets!$A$2:$A$3818,0))</f>
        <v>1</v>
      </c>
      <c r="F1406" s="9" t="n">
        <f aca="false">C1406*E1406</f>
        <v>1</v>
      </c>
      <c r="G1406" s="9" t="n">
        <f aca="false">IF(AND(C1406=1,ISNUMBER(D1406)),1,0)*E1406</f>
        <v>1</v>
      </c>
      <c r="H1406" s="9" t="n">
        <f aca="false">IF(AND(G1406=1,D1406&gt;=Scenario!$B$24),1,0)</f>
        <v>1</v>
      </c>
    </row>
    <row r="1407" customFormat="false" ht="15" hidden="false" customHeight="false" outlineLevel="0" collapsed="false">
      <c r="A1407" s="6" t="s">
        <v>10337</v>
      </c>
      <c r="B1407" s="6" t="s">
        <v>5247</v>
      </c>
      <c r="C1407" s="6" t="n">
        <v>1</v>
      </c>
      <c r="D1407" s="6" t="n">
        <v>3</v>
      </c>
      <c r="E1407" s="9" t="n">
        <f aca="false">INDEX(Tickets!$O$2:$O$3818,MATCH(B1407,Tickets!$A$2:$A$3818,0))</f>
        <v>1</v>
      </c>
      <c r="F1407" s="9" t="n">
        <f aca="false">C1407*E1407</f>
        <v>1</v>
      </c>
      <c r="G1407" s="9" t="n">
        <f aca="false">IF(AND(C1407=1,ISNUMBER(D1407)),1,0)*E1407</f>
        <v>1</v>
      </c>
      <c r="H1407" s="9" t="n">
        <f aca="false">IF(AND(G1407=1,D1407&gt;=Scenario!$B$24),1,0)</f>
        <v>0</v>
      </c>
    </row>
    <row r="1408" customFormat="false" ht="15" hidden="false" customHeight="false" outlineLevel="0" collapsed="false">
      <c r="A1408" s="6" t="s">
        <v>10338</v>
      </c>
      <c r="B1408" s="6" t="s">
        <v>5249</v>
      </c>
      <c r="C1408" s="6" t="n">
        <v>1</v>
      </c>
      <c r="E1408" s="9" t="n">
        <f aca="false">INDEX(Tickets!$O$2:$O$3818,MATCH(B1408,Tickets!$A$2:$A$3818,0))</f>
        <v>1</v>
      </c>
      <c r="F1408" s="9" t="n">
        <f aca="false">C1408*E1408</f>
        <v>1</v>
      </c>
      <c r="G1408" s="9" t="n">
        <f aca="false">IF(AND(C1408=1,ISNUMBER(D1408)),1,0)*E1408</f>
        <v>0</v>
      </c>
      <c r="H1408" s="9" t="n">
        <f aca="false">IF(AND(G1408=1,D1408&gt;=Scenario!$B$24),1,0)</f>
        <v>0</v>
      </c>
    </row>
    <row r="1409" customFormat="false" ht="15" hidden="false" customHeight="false" outlineLevel="0" collapsed="false">
      <c r="A1409" s="6" t="s">
        <v>10339</v>
      </c>
      <c r="B1409" s="6" t="s">
        <v>5257</v>
      </c>
      <c r="C1409" s="6" t="n">
        <v>1</v>
      </c>
      <c r="D1409" s="6" t="n">
        <v>5</v>
      </c>
      <c r="E1409" s="9" t="n">
        <f aca="false">INDEX(Tickets!$O$2:$O$3818,MATCH(B1409,Tickets!$A$2:$A$3818,0))</f>
        <v>1</v>
      </c>
      <c r="F1409" s="9" t="n">
        <f aca="false">C1409*E1409</f>
        <v>1</v>
      </c>
      <c r="G1409" s="9" t="n">
        <f aca="false">IF(AND(C1409=1,ISNUMBER(D1409)),1,0)*E1409</f>
        <v>1</v>
      </c>
      <c r="H1409" s="9" t="n">
        <f aca="false">IF(AND(G1409=1,D1409&gt;=Scenario!$B$24),1,0)</f>
        <v>1</v>
      </c>
    </row>
    <row r="1410" customFormat="false" ht="15" hidden="false" customHeight="false" outlineLevel="0" collapsed="false">
      <c r="A1410" s="6" t="s">
        <v>10340</v>
      </c>
      <c r="B1410" s="6" t="s">
        <v>5263</v>
      </c>
      <c r="C1410" s="6" t="n">
        <v>1</v>
      </c>
      <c r="D1410" s="6" t="n">
        <v>5</v>
      </c>
      <c r="E1410" s="9" t="n">
        <f aca="false">INDEX(Tickets!$O$2:$O$3818,MATCH(B1410,Tickets!$A$2:$A$3818,0))</f>
        <v>1</v>
      </c>
      <c r="F1410" s="9" t="n">
        <f aca="false">C1410*E1410</f>
        <v>1</v>
      </c>
      <c r="G1410" s="9" t="n">
        <f aca="false">IF(AND(C1410=1,ISNUMBER(D1410)),1,0)*E1410</f>
        <v>1</v>
      </c>
      <c r="H1410" s="9" t="n">
        <f aca="false">IF(AND(G1410=1,D1410&gt;=Scenario!$B$24),1,0)</f>
        <v>1</v>
      </c>
    </row>
    <row r="1411" customFormat="false" ht="15" hidden="false" customHeight="false" outlineLevel="0" collapsed="false">
      <c r="A1411" s="6" t="s">
        <v>10341</v>
      </c>
      <c r="B1411" s="6" t="s">
        <v>5265</v>
      </c>
      <c r="C1411" s="6" t="n">
        <v>1</v>
      </c>
      <c r="D1411" s="6" t="n">
        <v>4</v>
      </c>
      <c r="E1411" s="9" t="n">
        <f aca="false">INDEX(Tickets!$O$2:$O$3818,MATCH(B1411,Tickets!$A$2:$A$3818,0))</f>
        <v>1</v>
      </c>
      <c r="F1411" s="9" t="n">
        <f aca="false">C1411*E1411</f>
        <v>1</v>
      </c>
      <c r="G1411" s="9" t="n">
        <f aca="false">IF(AND(C1411=1,ISNUMBER(D1411)),1,0)*E1411</f>
        <v>1</v>
      </c>
      <c r="H1411" s="9" t="n">
        <f aca="false">IF(AND(G1411=1,D1411&gt;=Scenario!$B$24),1,0)</f>
        <v>1</v>
      </c>
    </row>
    <row r="1412" customFormat="false" ht="15" hidden="false" customHeight="false" outlineLevel="0" collapsed="false">
      <c r="A1412" s="6" t="s">
        <v>10342</v>
      </c>
      <c r="B1412" s="6" t="s">
        <v>5279</v>
      </c>
      <c r="C1412" s="6" t="n">
        <v>1</v>
      </c>
      <c r="E1412" s="9" t="n">
        <f aca="false">INDEX(Tickets!$O$2:$O$3818,MATCH(B1412,Tickets!$A$2:$A$3818,0))</f>
        <v>1</v>
      </c>
      <c r="F1412" s="9" t="n">
        <f aca="false">C1412*E1412</f>
        <v>1</v>
      </c>
      <c r="G1412" s="9" t="n">
        <f aca="false">IF(AND(C1412=1,ISNUMBER(D1412)),1,0)*E1412</f>
        <v>0</v>
      </c>
      <c r="H1412" s="9" t="n">
        <f aca="false">IF(AND(G1412=1,D1412&gt;=Scenario!$B$24),1,0)</f>
        <v>0</v>
      </c>
    </row>
    <row r="1413" customFormat="false" ht="15" hidden="false" customHeight="false" outlineLevel="0" collapsed="false">
      <c r="A1413" s="6" t="s">
        <v>10343</v>
      </c>
      <c r="B1413" s="6" t="s">
        <v>5281</v>
      </c>
      <c r="C1413" s="6" t="n">
        <v>1</v>
      </c>
      <c r="E1413" s="9" t="n">
        <f aca="false">INDEX(Tickets!$O$2:$O$3818,MATCH(B1413,Tickets!$A$2:$A$3818,0))</f>
        <v>1</v>
      </c>
      <c r="F1413" s="9" t="n">
        <f aca="false">C1413*E1413</f>
        <v>1</v>
      </c>
      <c r="G1413" s="9" t="n">
        <f aca="false">IF(AND(C1413=1,ISNUMBER(D1413)),1,0)*E1413</f>
        <v>0</v>
      </c>
      <c r="H1413" s="9" t="n">
        <f aca="false">IF(AND(G1413=1,D1413&gt;=Scenario!$B$24),1,0)</f>
        <v>0</v>
      </c>
    </row>
    <row r="1414" customFormat="false" ht="15" hidden="false" customHeight="false" outlineLevel="0" collapsed="false">
      <c r="A1414" s="6" t="s">
        <v>10344</v>
      </c>
      <c r="B1414" s="6" t="s">
        <v>5283</v>
      </c>
      <c r="C1414" s="6" t="n">
        <v>1</v>
      </c>
      <c r="E1414" s="9" t="n">
        <f aca="false">INDEX(Tickets!$O$2:$O$3818,MATCH(B1414,Tickets!$A$2:$A$3818,0))</f>
        <v>1</v>
      </c>
      <c r="F1414" s="9" t="n">
        <f aca="false">C1414*E1414</f>
        <v>1</v>
      </c>
      <c r="G1414" s="9" t="n">
        <f aca="false">IF(AND(C1414=1,ISNUMBER(D1414)),1,0)*E1414</f>
        <v>0</v>
      </c>
      <c r="H1414" s="9" t="n">
        <f aca="false">IF(AND(G1414=1,D1414&gt;=Scenario!$B$24),1,0)</f>
        <v>0</v>
      </c>
    </row>
    <row r="1415" customFormat="false" ht="15" hidden="false" customHeight="false" outlineLevel="0" collapsed="false">
      <c r="A1415" s="6" t="s">
        <v>10345</v>
      </c>
      <c r="B1415" s="6" t="s">
        <v>5289</v>
      </c>
      <c r="C1415" s="6" t="n">
        <v>1</v>
      </c>
      <c r="D1415" s="6" t="n">
        <v>3</v>
      </c>
      <c r="E1415" s="9" t="n">
        <f aca="false">INDEX(Tickets!$O$2:$O$3818,MATCH(B1415,Tickets!$A$2:$A$3818,0))</f>
        <v>1</v>
      </c>
      <c r="F1415" s="9" t="n">
        <f aca="false">C1415*E1415</f>
        <v>1</v>
      </c>
      <c r="G1415" s="9" t="n">
        <f aca="false">IF(AND(C1415=1,ISNUMBER(D1415)),1,0)*E1415</f>
        <v>1</v>
      </c>
      <c r="H1415" s="9" t="n">
        <f aca="false">IF(AND(G1415=1,D1415&gt;=Scenario!$B$24),1,0)</f>
        <v>0</v>
      </c>
    </row>
    <row r="1416" customFormat="false" ht="15" hidden="false" customHeight="false" outlineLevel="0" collapsed="false">
      <c r="A1416" s="6" t="s">
        <v>10346</v>
      </c>
      <c r="B1416" s="6" t="s">
        <v>5291</v>
      </c>
      <c r="C1416" s="6" t="n">
        <v>1</v>
      </c>
      <c r="E1416" s="9" t="n">
        <f aca="false">INDEX(Tickets!$O$2:$O$3818,MATCH(B1416,Tickets!$A$2:$A$3818,0))</f>
        <v>1</v>
      </c>
      <c r="F1416" s="9" t="n">
        <f aca="false">C1416*E1416</f>
        <v>1</v>
      </c>
      <c r="G1416" s="9" t="n">
        <f aca="false">IF(AND(C1416=1,ISNUMBER(D1416)),1,0)*E1416</f>
        <v>0</v>
      </c>
      <c r="H1416" s="9" t="n">
        <f aca="false">IF(AND(G1416=1,D1416&gt;=Scenario!$B$24),1,0)</f>
        <v>0</v>
      </c>
    </row>
    <row r="1417" customFormat="false" ht="15" hidden="false" customHeight="false" outlineLevel="0" collapsed="false">
      <c r="A1417" s="6" t="s">
        <v>10347</v>
      </c>
      <c r="B1417" s="6" t="s">
        <v>5293</v>
      </c>
      <c r="C1417" s="6" t="n">
        <v>1</v>
      </c>
      <c r="D1417" s="6" t="n">
        <v>4</v>
      </c>
      <c r="E1417" s="9" t="n">
        <f aca="false">INDEX(Tickets!$O$2:$O$3818,MATCH(B1417,Tickets!$A$2:$A$3818,0))</f>
        <v>1</v>
      </c>
      <c r="F1417" s="9" t="n">
        <f aca="false">C1417*E1417</f>
        <v>1</v>
      </c>
      <c r="G1417" s="9" t="n">
        <f aca="false">IF(AND(C1417=1,ISNUMBER(D1417)),1,0)*E1417</f>
        <v>1</v>
      </c>
      <c r="H1417" s="9" t="n">
        <f aca="false">IF(AND(G1417=1,D1417&gt;=Scenario!$B$24),1,0)</f>
        <v>1</v>
      </c>
    </row>
    <row r="1418" customFormat="false" ht="15" hidden="false" customHeight="false" outlineLevel="0" collapsed="false">
      <c r="A1418" s="6" t="s">
        <v>10348</v>
      </c>
      <c r="B1418" s="6" t="s">
        <v>5295</v>
      </c>
      <c r="C1418" s="6" t="n">
        <v>1</v>
      </c>
      <c r="E1418" s="9" t="n">
        <f aca="false">INDEX(Tickets!$O$2:$O$3818,MATCH(B1418,Tickets!$A$2:$A$3818,0))</f>
        <v>1</v>
      </c>
      <c r="F1418" s="9" t="n">
        <f aca="false">C1418*E1418</f>
        <v>1</v>
      </c>
      <c r="G1418" s="9" t="n">
        <f aca="false">IF(AND(C1418=1,ISNUMBER(D1418)),1,0)*E1418</f>
        <v>0</v>
      </c>
      <c r="H1418" s="9" t="n">
        <f aca="false">IF(AND(G1418=1,D1418&gt;=Scenario!$B$24),1,0)</f>
        <v>0</v>
      </c>
    </row>
    <row r="1419" customFormat="false" ht="15" hidden="false" customHeight="false" outlineLevel="0" collapsed="false">
      <c r="A1419" s="6" t="s">
        <v>10349</v>
      </c>
      <c r="B1419" s="6" t="s">
        <v>5299</v>
      </c>
      <c r="C1419" s="6" t="n">
        <v>1</v>
      </c>
      <c r="E1419" s="9" t="n">
        <f aca="false">INDEX(Tickets!$O$2:$O$3818,MATCH(B1419,Tickets!$A$2:$A$3818,0))</f>
        <v>1</v>
      </c>
      <c r="F1419" s="9" t="n">
        <f aca="false">C1419*E1419</f>
        <v>1</v>
      </c>
      <c r="G1419" s="9" t="n">
        <f aca="false">IF(AND(C1419=1,ISNUMBER(D1419)),1,0)*E1419</f>
        <v>0</v>
      </c>
      <c r="H1419" s="9" t="n">
        <f aca="false">IF(AND(G1419=1,D1419&gt;=Scenario!$B$24),1,0)</f>
        <v>0</v>
      </c>
    </row>
    <row r="1420" customFormat="false" ht="15" hidden="false" customHeight="false" outlineLevel="0" collapsed="false">
      <c r="A1420" s="6" t="s">
        <v>10350</v>
      </c>
      <c r="B1420" s="6" t="s">
        <v>5301</v>
      </c>
      <c r="C1420" s="6" t="n">
        <v>1</v>
      </c>
      <c r="E1420" s="9" t="n">
        <f aca="false">INDEX(Tickets!$O$2:$O$3818,MATCH(B1420,Tickets!$A$2:$A$3818,0))</f>
        <v>1</v>
      </c>
      <c r="F1420" s="9" t="n">
        <f aca="false">C1420*E1420</f>
        <v>1</v>
      </c>
      <c r="G1420" s="9" t="n">
        <f aca="false">IF(AND(C1420=1,ISNUMBER(D1420)),1,0)*E1420</f>
        <v>0</v>
      </c>
      <c r="H1420" s="9" t="n">
        <f aca="false">IF(AND(G1420=1,D1420&gt;=Scenario!$B$24),1,0)</f>
        <v>0</v>
      </c>
    </row>
    <row r="1421" customFormat="false" ht="15" hidden="false" customHeight="false" outlineLevel="0" collapsed="false">
      <c r="A1421" s="6" t="s">
        <v>10351</v>
      </c>
      <c r="B1421" s="6" t="s">
        <v>5305</v>
      </c>
      <c r="C1421" s="6" t="n">
        <v>1</v>
      </c>
      <c r="E1421" s="9" t="n">
        <f aca="false">INDEX(Tickets!$O$2:$O$3818,MATCH(B1421,Tickets!$A$2:$A$3818,0))</f>
        <v>1</v>
      </c>
      <c r="F1421" s="9" t="n">
        <f aca="false">C1421*E1421</f>
        <v>1</v>
      </c>
      <c r="G1421" s="9" t="n">
        <f aca="false">IF(AND(C1421=1,ISNUMBER(D1421)),1,0)*E1421</f>
        <v>0</v>
      </c>
      <c r="H1421" s="9" t="n">
        <f aca="false">IF(AND(G1421=1,D1421&gt;=Scenario!$B$24),1,0)</f>
        <v>0</v>
      </c>
    </row>
    <row r="1422" customFormat="false" ht="15" hidden="false" customHeight="false" outlineLevel="0" collapsed="false">
      <c r="A1422" s="6" t="s">
        <v>10352</v>
      </c>
      <c r="B1422" s="6" t="s">
        <v>5311</v>
      </c>
      <c r="C1422" s="6" t="n">
        <v>1</v>
      </c>
      <c r="E1422" s="9" t="n">
        <f aca="false">INDEX(Tickets!$O$2:$O$3818,MATCH(B1422,Tickets!$A$2:$A$3818,0))</f>
        <v>1</v>
      </c>
      <c r="F1422" s="9" t="n">
        <f aca="false">C1422*E1422</f>
        <v>1</v>
      </c>
      <c r="G1422" s="9" t="n">
        <f aca="false">IF(AND(C1422=1,ISNUMBER(D1422)),1,0)*E1422</f>
        <v>0</v>
      </c>
      <c r="H1422" s="9" t="n">
        <f aca="false">IF(AND(G1422=1,D1422&gt;=Scenario!$B$24),1,0)</f>
        <v>0</v>
      </c>
    </row>
    <row r="1423" customFormat="false" ht="15" hidden="false" customHeight="false" outlineLevel="0" collapsed="false">
      <c r="A1423" s="6" t="s">
        <v>10353</v>
      </c>
      <c r="B1423" s="6" t="s">
        <v>5315</v>
      </c>
      <c r="C1423" s="6" t="n">
        <v>1</v>
      </c>
      <c r="D1423" s="6" t="n">
        <v>4</v>
      </c>
      <c r="E1423" s="9" t="n">
        <f aca="false">INDEX(Tickets!$O$2:$O$3818,MATCH(B1423,Tickets!$A$2:$A$3818,0))</f>
        <v>1</v>
      </c>
      <c r="F1423" s="9" t="n">
        <f aca="false">C1423*E1423</f>
        <v>1</v>
      </c>
      <c r="G1423" s="9" t="n">
        <f aca="false">IF(AND(C1423=1,ISNUMBER(D1423)),1,0)*E1423</f>
        <v>1</v>
      </c>
      <c r="H1423" s="9" t="n">
        <f aca="false">IF(AND(G1423=1,D1423&gt;=Scenario!$B$24),1,0)</f>
        <v>1</v>
      </c>
    </row>
    <row r="1424" customFormat="false" ht="15" hidden="false" customHeight="false" outlineLevel="0" collapsed="false">
      <c r="A1424" s="6" t="s">
        <v>10354</v>
      </c>
      <c r="B1424" s="6" t="s">
        <v>5317</v>
      </c>
      <c r="C1424" s="6" t="n">
        <v>1</v>
      </c>
      <c r="D1424" s="6" t="n">
        <v>4</v>
      </c>
      <c r="E1424" s="9" t="n">
        <f aca="false">INDEX(Tickets!$O$2:$O$3818,MATCH(B1424,Tickets!$A$2:$A$3818,0))</f>
        <v>1</v>
      </c>
      <c r="F1424" s="9" t="n">
        <f aca="false">C1424*E1424</f>
        <v>1</v>
      </c>
      <c r="G1424" s="9" t="n">
        <f aca="false">IF(AND(C1424=1,ISNUMBER(D1424)),1,0)*E1424</f>
        <v>1</v>
      </c>
      <c r="H1424" s="9" t="n">
        <f aca="false">IF(AND(G1424=1,D1424&gt;=Scenario!$B$24),1,0)</f>
        <v>1</v>
      </c>
    </row>
    <row r="1425" customFormat="false" ht="15" hidden="false" customHeight="false" outlineLevel="0" collapsed="false">
      <c r="A1425" s="6" t="s">
        <v>10355</v>
      </c>
      <c r="B1425" s="6" t="s">
        <v>5319</v>
      </c>
      <c r="C1425" s="6" t="n">
        <v>1</v>
      </c>
      <c r="D1425" s="6" t="n">
        <v>4</v>
      </c>
      <c r="E1425" s="9" t="n">
        <f aca="false">INDEX(Tickets!$O$2:$O$3818,MATCH(B1425,Tickets!$A$2:$A$3818,0))</f>
        <v>1</v>
      </c>
      <c r="F1425" s="9" t="n">
        <f aca="false">C1425*E1425</f>
        <v>1</v>
      </c>
      <c r="G1425" s="9" t="n">
        <f aca="false">IF(AND(C1425=1,ISNUMBER(D1425)),1,0)*E1425</f>
        <v>1</v>
      </c>
      <c r="H1425" s="9" t="n">
        <f aca="false">IF(AND(G1425=1,D1425&gt;=Scenario!$B$24),1,0)</f>
        <v>1</v>
      </c>
    </row>
    <row r="1426" customFormat="false" ht="15" hidden="false" customHeight="false" outlineLevel="0" collapsed="false">
      <c r="A1426" s="6" t="s">
        <v>10356</v>
      </c>
      <c r="B1426" s="6" t="s">
        <v>5321</v>
      </c>
      <c r="C1426" s="6" t="n">
        <v>1</v>
      </c>
      <c r="D1426" s="6" t="n">
        <v>5</v>
      </c>
      <c r="E1426" s="9" t="n">
        <f aca="false">INDEX(Tickets!$O$2:$O$3818,MATCH(B1426,Tickets!$A$2:$A$3818,0))</f>
        <v>1</v>
      </c>
      <c r="F1426" s="9" t="n">
        <f aca="false">C1426*E1426</f>
        <v>1</v>
      </c>
      <c r="G1426" s="9" t="n">
        <f aca="false">IF(AND(C1426=1,ISNUMBER(D1426)),1,0)*E1426</f>
        <v>1</v>
      </c>
      <c r="H1426" s="9" t="n">
        <f aca="false">IF(AND(G1426=1,D1426&gt;=Scenario!$B$24),1,0)</f>
        <v>1</v>
      </c>
    </row>
    <row r="1427" customFormat="false" ht="15" hidden="false" customHeight="false" outlineLevel="0" collapsed="false">
      <c r="A1427" s="6" t="s">
        <v>10357</v>
      </c>
      <c r="B1427" s="6" t="s">
        <v>5323</v>
      </c>
      <c r="C1427" s="6" t="n">
        <v>1</v>
      </c>
      <c r="E1427" s="9" t="n">
        <f aca="false">INDEX(Tickets!$O$2:$O$3818,MATCH(B1427,Tickets!$A$2:$A$3818,0))</f>
        <v>1</v>
      </c>
      <c r="F1427" s="9" t="n">
        <f aca="false">C1427*E1427</f>
        <v>1</v>
      </c>
      <c r="G1427" s="9" t="n">
        <f aca="false">IF(AND(C1427=1,ISNUMBER(D1427)),1,0)*E1427</f>
        <v>0</v>
      </c>
      <c r="H1427" s="9" t="n">
        <f aca="false">IF(AND(G1427=1,D1427&gt;=Scenario!$B$24),1,0)</f>
        <v>0</v>
      </c>
    </row>
    <row r="1428" customFormat="false" ht="15" hidden="false" customHeight="false" outlineLevel="0" collapsed="false">
      <c r="A1428" s="6" t="s">
        <v>10358</v>
      </c>
      <c r="B1428" s="6" t="s">
        <v>5333</v>
      </c>
      <c r="C1428" s="6" t="n">
        <v>1</v>
      </c>
      <c r="E1428" s="9" t="n">
        <f aca="false">INDEX(Tickets!$O$2:$O$3818,MATCH(B1428,Tickets!$A$2:$A$3818,0))</f>
        <v>1</v>
      </c>
      <c r="F1428" s="9" t="n">
        <f aca="false">C1428*E1428</f>
        <v>1</v>
      </c>
      <c r="G1428" s="9" t="n">
        <f aca="false">IF(AND(C1428=1,ISNUMBER(D1428)),1,0)*E1428</f>
        <v>0</v>
      </c>
      <c r="H1428" s="9" t="n">
        <f aca="false">IF(AND(G1428=1,D1428&gt;=Scenario!$B$24),1,0)</f>
        <v>0</v>
      </c>
    </row>
    <row r="1429" customFormat="false" ht="15" hidden="false" customHeight="false" outlineLevel="0" collapsed="false">
      <c r="A1429" s="6" t="s">
        <v>10359</v>
      </c>
      <c r="B1429" s="6" t="s">
        <v>5337</v>
      </c>
      <c r="C1429" s="6" t="n">
        <v>1</v>
      </c>
      <c r="D1429" s="6" t="n">
        <v>4</v>
      </c>
      <c r="E1429" s="9" t="n">
        <f aca="false">INDEX(Tickets!$O$2:$O$3818,MATCH(B1429,Tickets!$A$2:$A$3818,0))</f>
        <v>1</v>
      </c>
      <c r="F1429" s="9" t="n">
        <f aca="false">C1429*E1429</f>
        <v>1</v>
      </c>
      <c r="G1429" s="9" t="n">
        <f aca="false">IF(AND(C1429=1,ISNUMBER(D1429)),1,0)*E1429</f>
        <v>1</v>
      </c>
      <c r="H1429" s="9" t="n">
        <f aca="false">IF(AND(G1429=1,D1429&gt;=Scenario!$B$24),1,0)</f>
        <v>1</v>
      </c>
    </row>
    <row r="1430" customFormat="false" ht="15" hidden="false" customHeight="false" outlineLevel="0" collapsed="false">
      <c r="A1430" s="6" t="s">
        <v>10360</v>
      </c>
      <c r="B1430" s="6" t="s">
        <v>5341</v>
      </c>
      <c r="C1430" s="6" t="n">
        <v>1</v>
      </c>
      <c r="E1430" s="9" t="n">
        <f aca="false">INDEX(Tickets!$O$2:$O$3818,MATCH(B1430,Tickets!$A$2:$A$3818,0))</f>
        <v>1</v>
      </c>
      <c r="F1430" s="9" t="n">
        <f aca="false">C1430*E1430</f>
        <v>1</v>
      </c>
      <c r="G1430" s="9" t="n">
        <f aca="false">IF(AND(C1430=1,ISNUMBER(D1430)),1,0)*E1430</f>
        <v>0</v>
      </c>
      <c r="H1430" s="9" t="n">
        <f aca="false">IF(AND(G1430=1,D1430&gt;=Scenario!$B$24),1,0)</f>
        <v>0</v>
      </c>
    </row>
    <row r="1431" customFormat="false" ht="15" hidden="false" customHeight="false" outlineLevel="0" collapsed="false">
      <c r="A1431" s="6" t="s">
        <v>10361</v>
      </c>
      <c r="B1431" s="6" t="s">
        <v>5343</v>
      </c>
      <c r="C1431" s="6" t="n">
        <v>1</v>
      </c>
      <c r="D1431" s="6" t="n">
        <v>4</v>
      </c>
      <c r="E1431" s="9" t="n">
        <f aca="false">INDEX(Tickets!$O$2:$O$3818,MATCH(B1431,Tickets!$A$2:$A$3818,0))</f>
        <v>1</v>
      </c>
      <c r="F1431" s="9" t="n">
        <f aca="false">C1431*E1431</f>
        <v>1</v>
      </c>
      <c r="G1431" s="9" t="n">
        <f aca="false">IF(AND(C1431=1,ISNUMBER(D1431)),1,0)*E1431</f>
        <v>1</v>
      </c>
      <c r="H1431" s="9" t="n">
        <f aca="false">IF(AND(G1431=1,D1431&gt;=Scenario!$B$24),1,0)</f>
        <v>1</v>
      </c>
    </row>
    <row r="1432" customFormat="false" ht="15" hidden="false" customHeight="false" outlineLevel="0" collapsed="false">
      <c r="A1432" s="6" t="s">
        <v>10362</v>
      </c>
      <c r="B1432" s="6" t="s">
        <v>5345</v>
      </c>
      <c r="C1432" s="6" t="n">
        <v>1</v>
      </c>
      <c r="E1432" s="9" t="n">
        <f aca="false">INDEX(Tickets!$O$2:$O$3818,MATCH(B1432,Tickets!$A$2:$A$3818,0))</f>
        <v>1</v>
      </c>
      <c r="F1432" s="9" t="n">
        <f aca="false">C1432*E1432</f>
        <v>1</v>
      </c>
      <c r="G1432" s="9" t="n">
        <f aca="false">IF(AND(C1432=1,ISNUMBER(D1432)),1,0)*E1432</f>
        <v>0</v>
      </c>
      <c r="H1432" s="9" t="n">
        <f aca="false">IF(AND(G1432=1,D1432&gt;=Scenario!$B$24),1,0)</f>
        <v>0</v>
      </c>
    </row>
    <row r="1433" customFormat="false" ht="15" hidden="false" customHeight="false" outlineLevel="0" collapsed="false">
      <c r="A1433" s="6" t="s">
        <v>10363</v>
      </c>
      <c r="B1433" s="6" t="s">
        <v>5347</v>
      </c>
      <c r="C1433" s="6" t="n">
        <v>1</v>
      </c>
      <c r="E1433" s="9" t="n">
        <f aca="false">INDEX(Tickets!$O$2:$O$3818,MATCH(B1433,Tickets!$A$2:$A$3818,0))</f>
        <v>1</v>
      </c>
      <c r="F1433" s="9" t="n">
        <f aca="false">C1433*E1433</f>
        <v>1</v>
      </c>
      <c r="G1433" s="9" t="n">
        <f aca="false">IF(AND(C1433=1,ISNUMBER(D1433)),1,0)*E1433</f>
        <v>0</v>
      </c>
      <c r="H1433" s="9" t="n">
        <f aca="false">IF(AND(G1433=1,D1433&gt;=Scenario!$B$24),1,0)</f>
        <v>0</v>
      </c>
    </row>
    <row r="1434" customFormat="false" ht="15" hidden="false" customHeight="false" outlineLevel="0" collapsed="false">
      <c r="A1434" s="6" t="s">
        <v>10364</v>
      </c>
      <c r="B1434" s="6" t="s">
        <v>5349</v>
      </c>
      <c r="C1434" s="6" t="n">
        <v>1</v>
      </c>
      <c r="E1434" s="9" t="n">
        <f aca="false">INDEX(Tickets!$O$2:$O$3818,MATCH(B1434,Tickets!$A$2:$A$3818,0))</f>
        <v>1</v>
      </c>
      <c r="F1434" s="9" t="n">
        <f aca="false">C1434*E1434</f>
        <v>1</v>
      </c>
      <c r="G1434" s="9" t="n">
        <f aca="false">IF(AND(C1434=1,ISNUMBER(D1434)),1,0)*E1434</f>
        <v>0</v>
      </c>
      <c r="H1434" s="9" t="n">
        <f aca="false">IF(AND(G1434=1,D1434&gt;=Scenario!$B$24),1,0)</f>
        <v>0</v>
      </c>
    </row>
    <row r="1435" customFormat="false" ht="15" hidden="false" customHeight="false" outlineLevel="0" collapsed="false">
      <c r="A1435" s="6" t="s">
        <v>10365</v>
      </c>
      <c r="B1435" s="6" t="s">
        <v>5353</v>
      </c>
      <c r="C1435" s="6" t="n">
        <v>1</v>
      </c>
      <c r="E1435" s="9" t="n">
        <f aca="false">INDEX(Tickets!$O$2:$O$3818,MATCH(B1435,Tickets!$A$2:$A$3818,0))</f>
        <v>1</v>
      </c>
      <c r="F1435" s="9" t="n">
        <f aca="false">C1435*E1435</f>
        <v>1</v>
      </c>
      <c r="G1435" s="9" t="n">
        <f aca="false">IF(AND(C1435=1,ISNUMBER(D1435)),1,0)*E1435</f>
        <v>0</v>
      </c>
      <c r="H1435" s="9" t="n">
        <f aca="false">IF(AND(G1435=1,D1435&gt;=Scenario!$B$24),1,0)</f>
        <v>0</v>
      </c>
    </row>
    <row r="1436" customFormat="false" ht="15" hidden="false" customHeight="false" outlineLevel="0" collapsed="false">
      <c r="A1436" s="6" t="s">
        <v>10366</v>
      </c>
      <c r="B1436" s="6" t="s">
        <v>5355</v>
      </c>
      <c r="C1436" s="6" t="n">
        <v>1</v>
      </c>
      <c r="E1436" s="9" t="n">
        <f aca="false">INDEX(Tickets!$O$2:$O$3818,MATCH(B1436,Tickets!$A$2:$A$3818,0))</f>
        <v>1</v>
      </c>
      <c r="F1436" s="9" t="n">
        <f aca="false">C1436*E1436</f>
        <v>1</v>
      </c>
      <c r="G1436" s="9" t="n">
        <f aca="false">IF(AND(C1436=1,ISNUMBER(D1436)),1,0)*E1436</f>
        <v>0</v>
      </c>
      <c r="H1436" s="9" t="n">
        <f aca="false">IF(AND(G1436=1,D1436&gt;=Scenario!$B$24),1,0)</f>
        <v>0</v>
      </c>
    </row>
    <row r="1437" customFormat="false" ht="15" hidden="false" customHeight="false" outlineLevel="0" collapsed="false">
      <c r="A1437" s="6" t="s">
        <v>10367</v>
      </c>
      <c r="B1437" s="6" t="s">
        <v>5357</v>
      </c>
      <c r="C1437" s="6" t="n">
        <v>1</v>
      </c>
      <c r="D1437" s="6" t="n">
        <v>5</v>
      </c>
      <c r="E1437" s="9" t="n">
        <f aca="false">INDEX(Tickets!$O$2:$O$3818,MATCH(B1437,Tickets!$A$2:$A$3818,0))</f>
        <v>1</v>
      </c>
      <c r="F1437" s="9" t="n">
        <f aca="false">C1437*E1437</f>
        <v>1</v>
      </c>
      <c r="G1437" s="9" t="n">
        <f aca="false">IF(AND(C1437=1,ISNUMBER(D1437)),1,0)*E1437</f>
        <v>1</v>
      </c>
      <c r="H1437" s="9" t="n">
        <f aca="false">IF(AND(G1437=1,D1437&gt;=Scenario!$B$24),1,0)</f>
        <v>1</v>
      </c>
    </row>
    <row r="1438" customFormat="false" ht="15" hidden="false" customHeight="false" outlineLevel="0" collapsed="false">
      <c r="A1438" s="6" t="s">
        <v>10368</v>
      </c>
      <c r="B1438" s="6" t="s">
        <v>5359</v>
      </c>
      <c r="C1438" s="6" t="n">
        <v>1</v>
      </c>
      <c r="E1438" s="9" t="n">
        <f aca="false">INDEX(Tickets!$O$2:$O$3818,MATCH(B1438,Tickets!$A$2:$A$3818,0))</f>
        <v>1</v>
      </c>
      <c r="F1438" s="9" t="n">
        <f aca="false">C1438*E1438</f>
        <v>1</v>
      </c>
      <c r="G1438" s="9" t="n">
        <f aca="false">IF(AND(C1438=1,ISNUMBER(D1438)),1,0)*E1438</f>
        <v>0</v>
      </c>
      <c r="H1438" s="9" t="n">
        <f aca="false">IF(AND(G1438=1,D1438&gt;=Scenario!$B$24),1,0)</f>
        <v>0</v>
      </c>
    </row>
    <row r="1439" customFormat="false" ht="15" hidden="false" customHeight="false" outlineLevel="0" collapsed="false">
      <c r="A1439" s="6" t="s">
        <v>10369</v>
      </c>
      <c r="B1439" s="6" t="s">
        <v>5361</v>
      </c>
      <c r="C1439" s="6" t="n">
        <v>1</v>
      </c>
      <c r="D1439" s="6" t="n">
        <v>4</v>
      </c>
      <c r="E1439" s="9" t="n">
        <f aca="false">INDEX(Tickets!$O$2:$O$3818,MATCH(B1439,Tickets!$A$2:$A$3818,0))</f>
        <v>1</v>
      </c>
      <c r="F1439" s="9" t="n">
        <f aca="false">C1439*E1439</f>
        <v>1</v>
      </c>
      <c r="G1439" s="9" t="n">
        <f aca="false">IF(AND(C1439=1,ISNUMBER(D1439)),1,0)*E1439</f>
        <v>1</v>
      </c>
      <c r="H1439" s="9" t="n">
        <f aca="false">IF(AND(G1439=1,D1439&gt;=Scenario!$B$24),1,0)</f>
        <v>1</v>
      </c>
    </row>
    <row r="1440" customFormat="false" ht="15" hidden="false" customHeight="false" outlineLevel="0" collapsed="false">
      <c r="A1440" s="6" t="s">
        <v>10370</v>
      </c>
      <c r="B1440" s="6" t="s">
        <v>5363</v>
      </c>
      <c r="C1440" s="6" t="n">
        <v>1</v>
      </c>
      <c r="E1440" s="9" t="n">
        <f aca="false">INDEX(Tickets!$O$2:$O$3818,MATCH(B1440,Tickets!$A$2:$A$3818,0))</f>
        <v>1</v>
      </c>
      <c r="F1440" s="9" t="n">
        <f aca="false">C1440*E1440</f>
        <v>1</v>
      </c>
      <c r="G1440" s="9" t="n">
        <f aca="false">IF(AND(C1440=1,ISNUMBER(D1440)),1,0)*E1440</f>
        <v>0</v>
      </c>
      <c r="H1440" s="9" t="n">
        <f aca="false">IF(AND(G1440=1,D1440&gt;=Scenario!$B$24),1,0)</f>
        <v>0</v>
      </c>
    </row>
    <row r="1441" customFormat="false" ht="15" hidden="false" customHeight="false" outlineLevel="0" collapsed="false">
      <c r="A1441" s="6" t="s">
        <v>10371</v>
      </c>
      <c r="B1441" s="6" t="s">
        <v>5373</v>
      </c>
      <c r="C1441" s="6" t="n">
        <v>1</v>
      </c>
      <c r="E1441" s="9" t="n">
        <f aca="false">INDEX(Tickets!$O$2:$O$3818,MATCH(B1441,Tickets!$A$2:$A$3818,0))</f>
        <v>1</v>
      </c>
      <c r="F1441" s="9" t="n">
        <f aca="false">C1441*E1441</f>
        <v>1</v>
      </c>
      <c r="G1441" s="9" t="n">
        <f aca="false">IF(AND(C1441=1,ISNUMBER(D1441)),1,0)*E1441</f>
        <v>0</v>
      </c>
      <c r="H1441" s="9" t="n">
        <f aca="false">IF(AND(G1441=1,D1441&gt;=Scenario!$B$24),1,0)</f>
        <v>0</v>
      </c>
    </row>
    <row r="1442" customFormat="false" ht="15" hidden="false" customHeight="false" outlineLevel="0" collapsed="false">
      <c r="A1442" s="6" t="s">
        <v>10372</v>
      </c>
      <c r="B1442" s="6" t="s">
        <v>5377</v>
      </c>
      <c r="C1442" s="6" t="n">
        <v>1</v>
      </c>
      <c r="D1442" s="6" t="n">
        <v>5</v>
      </c>
      <c r="E1442" s="9" t="n">
        <f aca="false">INDEX(Tickets!$O$2:$O$3818,MATCH(B1442,Tickets!$A$2:$A$3818,0))</f>
        <v>1</v>
      </c>
      <c r="F1442" s="9" t="n">
        <f aca="false">C1442*E1442</f>
        <v>1</v>
      </c>
      <c r="G1442" s="9" t="n">
        <f aca="false">IF(AND(C1442=1,ISNUMBER(D1442)),1,0)*E1442</f>
        <v>1</v>
      </c>
      <c r="H1442" s="9" t="n">
        <f aca="false">IF(AND(G1442=1,D1442&gt;=Scenario!$B$24),1,0)</f>
        <v>1</v>
      </c>
    </row>
    <row r="1443" customFormat="false" ht="15" hidden="false" customHeight="false" outlineLevel="0" collapsed="false">
      <c r="A1443" s="6" t="s">
        <v>10373</v>
      </c>
      <c r="B1443" s="6" t="s">
        <v>5379</v>
      </c>
      <c r="C1443" s="6" t="n">
        <v>1</v>
      </c>
      <c r="E1443" s="9" t="n">
        <f aca="false">INDEX(Tickets!$O$2:$O$3818,MATCH(B1443,Tickets!$A$2:$A$3818,0))</f>
        <v>1</v>
      </c>
      <c r="F1443" s="9" t="n">
        <f aca="false">C1443*E1443</f>
        <v>1</v>
      </c>
      <c r="G1443" s="9" t="n">
        <f aca="false">IF(AND(C1443=1,ISNUMBER(D1443)),1,0)*E1443</f>
        <v>0</v>
      </c>
      <c r="H1443" s="9" t="n">
        <f aca="false">IF(AND(G1443=1,D1443&gt;=Scenario!$B$24),1,0)</f>
        <v>0</v>
      </c>
    </row>
    <row r="1444" customFormat="false" ht="15" hidden="false" customHeight="false" outlineLevel="0" collapsed="false">
      <c r="A1444" s="6" t="s">
        <v>10374</v>
      </c>
      <c r="B1444" s="6" t="s">
        <v>5383</v>
      </c>
      <c r="C1444" s="6" t="n">
        <v>1</v>
      </c>
      <c r="E1444" s="9" t="n">
        <f aca="false">INDEX(Tickets!$O$2:$O$3818,MATCH(B1444,Tickets!$A$2:$A$3818,0))</f>
        <v>1</v>
      </c>
      <c r="F1444" s="9" t="n">
        <f aca="false">C1444*E1444</f>
        <v>1</v>
      </c>
      <c r="G1444" s="9" t="n">
        <f aca="false">IF(AND(C1444=1,ISNUMBER(D1444)),1,0)*E1444</f>
        <v>0</v>
      </c>
      <c r="H1444" s="9" t="n">
        <f aca="false">IF(AND(G1444=1,D1444&gt;=Scenario!$B$24),1,0)</f>
        <v>0</v>
      </c>
    </row>
    <row r="1445" customFormat="false" ht="15" hidden="false" customHeight="false" outlineLevel="0" collapsed="false">
      <c r="A1445" s="6" t="s">
        <v>10375</v>
      </c>
      <c r="B1445" s="6" t="s">
        <v>5387</v>
      </c>
      <c r="C1445" s="6" t="n">
        <v>1</v>
      </c>
      <c r="E1445" s="9" t="n">
        <f aca="false">INDEX(Tickets!$O$2:$O$3818,MATCH(B1445,Tickets!$A$2:$A$3818,0))</f>
        <v>1</v>
      </c>
      <c r="F1445" s="9" t="n">
        <f aca="false">C1445*E1445</f>
        <v>1</v>
      </c>
      <c r="G1445" s="9" t="n">
        <f aca="false">IF(AND(C1445=1,ISNUMBER(D1445)),1,0)*E1445</f>
        <v>0</v>
      </c>
      <c r="H1445" s="9" t="n">
        <f aca="false">IF(AND(G1445=1,D1445&gt;=Scenario!$B$24),1,0)</f>
        <v>0</v>
      </c>
    </row>
    <row r="1446" customFormat="false" ht="15" hidden="false" customHeight="false" outlineLevel="0" collapsed="false">
      <c r="A1446" s="6" t="s">
        <v>10376</v>
      </c>
      <c r="B1446" s="6" t="s">
        <v>5393</v>
      </c>
      <c r="C1446" s="6" t="n">
        <v>1</v>
      </c>
      <c r="E1446" s="9" t="n">
        <f aca="false">INDEX(Tickets!$O$2:$O$3818,MATCH(B1446,Tickets!$A$2:$A$3818,0))</f>
        <v>1</v>
      </c>
      <c r="F1446" s="9" t="n">
        <f aca="false">C1446*E1446</f>
        <v>1</v>
      </c>
      <c r="G1446" s="9" t="n">
        <f aca="false">IF(AND(C1446=1,ISNUMBER(D1446)),1,0)*E1446</f>
        <v>0</v>
      </c>
      <c r="H1446" s="9" t="n">
        <f aca="false">IF(AND(G1446=1,D1446&gt;=Scenario!$B$24),1,0)</f>
        <v>0</v>
      </c>
    </row>
    <row r="1447" customFormat="false" ht="15" hidden="false" customHeight="false" outlineLevel="0" collapsed="false">
      <c r="A1447" s="6" t="s">
        <v>10377</v>
      </c>
      <c r="B1447" s="6" t="s">
        <v>5395</v>
      </c>
      <c r="C1447" s="6" t="n">
        <v>1</v>
      </c>
      <c r="E1447" s="9" t="n">
        <f aca="false">INDEX(Tickets!$O$2:$O$3818,MATCH(B1447,Tickets!$A$2:$A$3818,0))</f>
        <v>1</v>
      </c>
      <c r="F1447" s="9" t="n">
        <f aca="false">C1447*E1447</f>
        <v>1</v>
      </c>
      <c r="G1447" s="9" t="n">
        <f aca="false">IF(AND(C1447=1,ISNUMBER(D1447)),1,0)*E1447</f>
        <v>0</v>
      </c>
      <c r="H1447" s="9" t="n">
        <f aca="false">IF(AND(G1447=1,D1447&gt;=Scenario!$B$24),1,0)</f>
        <v>0</v>
      </c>
    </row>
    <row r="1448" customFormat="false" ht="15" hidden="false" customHeight="false" outlineLevel="0" collapsed="false">
      <c r="A1448" s="6" t="s">
        <v>10378</v>
      </c>
      <c r="B1448" s="6" t="s">
        <v>5397</v>
      </c>
      <c r="C1448" s="6" t="n">
        <v>1</v>
      </c>
      <c r="E1448" s="9" t="n">
        <f aca="false">INDEX(Tickets!$O$2:$O$3818,MATCH(B1448,Tickets!$A$2:$A$3818,0))</f>
        <v>1</v>
      </c>
      <c r="F1448" s="9" t="n">
        <f aca="false">C1448*E1448</f>
        <v>1</v>
      </c>
      <c r="G1448" s="9" t="n">
        <f aca="false">IF(AND(C1448=1,ISNUMBER(D1448)),1,0)*E1448</f>
        <v>0</v>
      </c>
      <c r="H1448" s="9" t="n">
        <f aca="false">IF(AND(G1448=1,D1448&gt;=Scenario!$B$24),1,0)</f>
        <v>0</v>
      </c>
    </row>
    <row r="1449" customFormat="false" ht="15" hidden="false" customHeight="false" outlineLevel="0" collapsed="false">
      <c r="A1449" s="6" t="s">
        <v>10379</v>
      </c>
      <c r="B1449" s="6" t="s">
        <v>5399</v>
      </c>
      <c r="C1449" s="6" t="n">
        <v>1</v>
      </c>
      <c r="E1449" s="9" t="n">
        <f aca="false">INDEX(Tickets!$O$2:$O$3818,MATCH(B1449,Tickets!$A$2:$A$3818,0))</f>
        <v>1</v>
      </c>
      <c r="F1449" s="9" t="n">
        <f aca="false">C1449*E1449</f>
        <v>1</v>
      </c>
      <c r="G1449" s="9" t="n">
        <f aca="false">IF(AND(C1449=1,ISNUMBER(D1449)),1,0)*E1449</f>
        <v>0</v>
      </c>
      <c r="H1449" s="9" t="n">
        <f aca="false">IF(AND(G1449=1,D1449&gt;=Scenario!$B$24),1,0)</f>
        <v>0</v>
      </c>
    </row>
    <row r="1450" customFormat="false" ht="15" hidden="false" customHeight="false" outlineLevel="0" collapsed="false">
      <c r="A1450" s="6" t="s">
        <v>10380</v>
      </c>
      <c r="B1450" s="6" t="s">
        <v>5401</v>
      </c>
      <c r="C1450" s="6" t="n">
        <v>1</v>
      </c>
      <c r="D1450" s="6" t="n">
        <v>5</v>
      </c>
      <c r="E1450" s="9" t="n">
        <f aca="false">INDEX(Tickets!$O$2:$O$3818,MATCH(B1450,Tickets!$A$2:$A$3818,0))</f>
        <v>1</v>
      </c>
      <c r="F1450" s="9" t="n">
        <f aca="false">C1450*E1450</f>
        <v>1</v>
      </c>
      <c r="G1450" s="9" t="n">
        <f aca="false">IF(AND(C1450=1,ISNUMBER(D1450)),1,0)*E1450</f>
        <v>1</v>
      </c>
      <c r="H1450" s="9" t="n">
        <f aca="false">IF(AND(G1450=1,D1450&gt;=Scenario!$B$24),1,0)</f>
        <v>1</v>
      </c>
    </row>
    <row r="1451" customFormat="false" ht="15" hidden="false" customHeight="false" outlineLevel="0" collapsed="false">
      <c r="A1451" s="6" t="s">
        <v>10381</v>
      </c>
      <c r="B1451" s="6" t="s">
        <v>5403</v>
      </c>
      <c r="C1451" s="6" t="n">
        <v>1</v>
      </c>
      <c r="E1451" s="9" t="n">
        <f aca="false">INDEX(Tickets!$O$2:$O$3818,MATCH(B1451,Tickets!$A$2:$A$3818,0))</f>
        <v>1</v>
      </c>
      <c r="F1451" s="9" t="n">
        <f aca="false">C1451*E1451</f>
        <v>1</v>
      </c>
      <c r="G1451" s="9" t="n">
        <f aca="false">IF(AND(C1451=1,ISNUMBER(D1451)),1,0)*E1451</f>
        <v>0</v>
      </c>
      <c r="H1451" s="9" t="n">
        <f aca="false">IF(AND(G1451=1,D1451&gt;=Scenario!$B$24),1,0)</f>
        <v>0</v>
      </c>
    </row>
    <row r="1452" customFormat="false" ht="15" hidden="false" customHeight="false" outlineLevel="0" collapsed="false">
      <c r="A1452" s="6" t="s">
        <v>10382</v>
      </c>
      <c r="B1452" s="6" t="s">
        <v>5407</v>
      </c>
      <c r="C1452" s="6" t="n">
        <v>1</v>
      </c>
      <c r="E1452" s="9" t="n">
        <f aca="false">INDEX(Tickets!$O$2:$O$3818,MATCH(B1452,Tickets!$A$2:$A$3818,0))</f>
        <v>1</v>
      </c>
      <c r="F1452" s="9" t="n">
        <f aca="false">C1452*E1452</f>
        <v>1</v>
      </c>
      <c r="G1452" s="9" t="n">
        <f aca="false">IF(AND(C1452=1,ISNUMBER(D1452)),1,0)*E1452</f>
        <v>0</v>
      </c>
      <c r="H1452" s="9" t="n">
        <f aca="false">IF(AND(G1452=1,D1452&gt;=Scenario!$B$24),1,0)</f>
        <v>0</v>
      </c>
    </row>
    <row r="1453" customFormat="false" ht="15" hidden="false" customHeight="false" outlineLevel="0" collapsed="false">
      <c r="A1453" s="6" t="s">
        <v>10383</v>
      </c>
      <c r="B1453" s="6" t="s">
        <v>5415</v>
      </c>
      <c r="C1453" s="6" t="n">
        <v>1</v>
      </c>
      <c r="E1453" s="9" t="n">
        <f aca="false">INDEX(Tickets!$O$2:$O$3818,MATCH(B1453,Tickets!$A$2:$A$3818,0))</f>
        <v>1</v>
      </c>
      <c r="F1453" s="9" t="n">
        <f aca="false">C1453*E1453</f>
        <v>1</v>
      </c>
      <c r="G1453" s="9" t="n">
        <f aca="false">IF(AND(C1453=1,ISNUMBER(D1453)),1,0)*E1453</f>
        <v>0</v>
      </c>
      <c r="H1453" s="9" t="n">
        <f aca="false">IF(AND(G1453=1,D1453&gt;=Scenario!$B$24),1,0)</f>
        <v>0</v>
      </c>
    </row>
    <row r="1454" customFormat="false" ht="15" hidden="false" customHeight="false" outlineLevel="0" collapsed="false">
      <c r="A1454" s="6" t="s">
        <v>10384</v>
      </c>
      <c r="B1454" s="6" t="s">
        <v>5417</v>
      </c>
      <c r="C1454" s="6" t="n">
        <v>1</v>
      </c>
      <c r="E1454" s="9" t="n">
        <f aca="false">INDEX(Tickets!$O$2:$O$3818,MATCH(B1454,Tickets!$A$2:$A$3818,0))</f>
        <v>1</v>
      </c>
      <c r="F1454" s="9" t="n">
        <f aca="false">C1454*E1454</f>
        <v>1</v>
      </c>
      <c r="G1454" s="9" t="n">
        <f aca="false">IF(AND(C1454=1,ISNUMBER(D1454)),1,0)*E1454</f>
        <v>0</v>
      </c>
      <c r="H1454" s="9" t="n">
        <f aca="false">IF(AND(G1454=1,D1454&gt;=Scenario!$B$24),1,0)</f>
        <v>0</v>
      </c>
    </row>
    <row r="1455" customFormat="false" ht="15" hidden="false" customHeight="false" outlineLevel="0" collapsed="false">
      <c r="A1455" s="6" t="s">
        <v>10385</v>
      </c>
      <c r="B1455" s="6" t="s">
        <v>5419</v>
      </c>
      <c r="C1455" s="6" t="n">
        <v>1</v>
      </c>
      <c r="D1455" s="6" t="n">
        <v>3</v>
      </c>
      <c r="E1455" s="9" t="n">
        <f aca="false">INDEX(Tickets!$O$2:$O$3818,MATCH(B1455,Tickets!$A$2:$A$3818,0))</f>
        <v>1</v>
      </c>
      <c r="F1455" s="9" t="n">
        <f aca="false">C1455*E1455</f>
        <v>1</v>
      </c>
      <c r="G1455" s="9" t="n">
        <f aca="false">IF(AND(C1455=1,ISNUMBER(D1455)),1,0)*E1455</f>
        <v>1</v>
      </c>
      <c r="H1455" s="9" t="n">
        <f aca="false">IF(AND(G1455=1,D1455&gt;=Scenario!$B$24),1,0)</f>
        <v>0</v>
      </c>
    </row>
    <row r="1456" customFormat="false" ht="15" hidden="false" customHeight="false" outlineLevel="0" collapsed="false">
      <c r="A1456" s="6" t="s">
        <v>10386</v>
      </c>
      <c r="B1456" s="6" t="s">
        <v>5429</v>
      </c>
      <c r="C1456" s="6" t="n">
        <v>1</v>
      </c>
      <c r="E1456" s="9" t="n">
        <f aca="false">INDEX(Tickets!$O$2:$O$3818,MATCH(B1456,Tickets!$A$2:$A$3818,0))</f>
        <v>1</v>
      </c>
      <c r="F1456" s="9" t="n">
        <f aca="false">C1456*E1456</f>
        <v>1</v>
      </c>
      <c r="G1456" s="9" t="n">
        <f aca="false">IF(AND(C1456=1,ISNUMBER(D1456)),1,0)*E1456</f>
        <v>0</v>
      </c>
      <c r="H1456" s="9" t="n">
        <f aca="false">IF(AND(G1456=1,D1456&gt;=Scenario!$B$24),1,0)</f>
        <v>0</v>
      </c>
    </row>
    <row r="1457" customFormat="false" ht="15" hidden="false" customHeight="false" outlineLevel="0" collapsed="false">
      <c r="A1457" s="6" t="s">
        <v>10387</v>
      </c>
      <c r="B1457" s="6" t="s">
        <v>5435</v>
      </c>
      <c r="C1457" s="6" t="n">
        <v>1</v>
      </c>
      <c r="D1457" s="6" t="n">
        <v>4</v>
      </c>
      <c r="E1457" s="9" t="n">
        <f aca="false">INDEX(Tickets!$O$2:$O$3818,MATCH(B1457,Tickets!$A$2:$A$3818,0))</f>
        <v>1</v>
      </c>
      <c r="F1457" s="9" t="n">
        <f aca="false">C1457*E1457</f>
        <v>1</v>
      </c>
      <c r="G1457" s="9" t="n">
        <f aca="false">IF(AND(C1457=1,ISNUMBER(D1457)),1,0)*E1457</f>
        <v>1</v>
      </c>
      <c r="H1457" s="9" t="n">
        <f aca="false">IF(AND(G1457=1,D1457&gt;=Scenario!$B$24),1,0)</f>
        <v>1</v>
      </c>
    </row>
    <row r="1458" customFormat="false" ht="15" hidden="false" customHeight="false" outlineLevel="0" collapsed="false">
      <c r="A1458" s="6" t="s">
        <v>10388</v>
      </c>
      <c r="B1458" s="6" t="s">
        <v>5441</v>
      </c>
      <c r="C1458" s="6" t="n">
        <v>1</v>
      </c>
      <c r="E1458" s="9" t="n">
        <f aca="false">INDEX(Tickets!$O$2:$O$3818,MATCH(B1458,Tickets!$A$2:$A$3818,0))</f>
        <v>1</v>
      </c>
      <c r="F1458" s="9" t="n">
        <f aca="false">C1458*E1458</f>
        <v>1</v>
      </c>
      <c r="G1458" s="9" t="n">
        <f aca="false">IF(AND(C1458=1,ISNUMBER(D1458)),1,0)*E1458</f>
        <v>0</v>
      </c>
      <c r="H1458" s="9" t="n">
        <f aca="false">IF(AND(G1458=1,D1458&gt;=Scenario!$B$24),1,0)</f>
        <v>0</v>
      </c>
    </row>
    <row r="1459" customFormat="false" ht="15" hidden="false" customHeight="false" outlineLevel="0" collapsed="false">
      <c r="A1459" s="6" t="s">
        <v>10389</v>
      </c>
      <c r="B1459" s="6" t="s">
        <v>5445</v>
      </c>
      <c r="C1459" s="6" t="n">
        <v>1</v>
      </c>
      <c r="D1459" s="6" t="n">
        <v>4</v>
      </c>
      <c r="E1459" s="9" t="n">
        <f aca="false">INDEX(Tickets!$O$2:$O$3818,MATCH(B1459,Tickets!$A$2:$A$3818,0))</f>
        <v>1</v>
      </c>
      <c r="F1459" s="9" t="n">
        <f aca="false">C1459*E1459</f>
        <v>1</v>
      </c>
      <c r="G1459" s="9" t="n">
        <f aca="false">IF(AND(C1459=1,ISNUMBER(D1459)),1,0)*E1459</f>
        <v>1</v>
      </c>
      <c r="H1459" s="9" t="n">
        <f aca="false">IF(AND(G1459=1,D1459&gt;=Scenario!$B$24),1,0)</f>
        <v>1</v>
      </c>
    </row>
    <row r="1460" customFormat="false" ht="15" hidden="false" customHeight="false" outlineLevel="0" collapsed="false">
      <c r="A1460" s="6" t="s">
        <v>10390</v>
      </c>
      <c r="B1460" s="6" t="s">
        <v>5449</v>
      </c>
      <c r="C1460" s="6" t="n">
        <v>1</v>
      </c>
      <c r="E1460" s="9" t="n">
        <f aca="false">INDEX(Tickets!$O$2:$O$3818,MATCH(B1460,Tickets!$A$2:$A$3818,0))</f>
        <v>1</v>
      </c>
      <c r="F1460" s="9" t="n">
        <f aca="false">C1460*E1460</f>
        <v>1</v>
      </c>
      <c r="G1460" s="9" t="n">
        <f aca="false">IF(AND(C1460=1,ISNUMBER(D1460)),1,0)*E1460</f>
        <v>0</v>
      </c>
      <c r="H1460" s="9" t="n">
        <f aca="false">IF(AND(G1460=1,D1460&gt;=Scenario!$B$24),1,0)</f>
        <v>0</v>
      </c>
    </row>
    <row r="1461" customFormat="false" ht="15" hidden="false" customHeight="false" outlineLevel="0" collapsed="false">
      <c r="A1461" s="6" t="s">
        <v>10391</v>
      </c>
      <c r="B1461" s="6" t="s">
        <v>5453</v>
      </c>
      <c r="C1461" s="6" t="n">
        <v>1</v>
      </c>
      <c r="E1461" s="9" t="n">
        <f aca="false">INDEX(Tickets!$O$2:$O$3818,MATCH(B1461,Tickets!$A$2:$A$3818,0))</f>
        <v>1</v>
      </c>
      <c r="F1461" s="9" t="n">
        <f aca="false">C1461*E1461</f>
        <v>1</v>
      </c>
      <c r="G1461" s="9" t="n">
        <f aca="false">IF(AND(C1461=1,ISNUMBER(D1461)),1,0)*E1461</f>
        <v>0</v>
      </c>
      <c r="H1461" s="9" t="n">
        <f aca="false">IF(AND(G1461=1,D1461&gt;=Scenario!$B$24),1,0)</f>
        <v>0</v>
      </c>
    </row>
    <row r="1462" customFormat="false" ht="15" hidden="false" customHeight="false" outlineLevel="0" collapsed="false">
      <c r="A1462" s="6" t="s">
        <v>10392</v>
      </c>
      <c r="B1462" s="6" t="s">
        <v>5455</v>
      </c>
      <c r="C1462" s="6" t="n">
        <v>1</v>
      </c>
      <c r="D1462" s="6" t="n">
        <v>4</v>
      </c>
      <c r="E1462" s="9" t="n">
        <f aca="false">INDEX(Tickets!$O$2:$O$3818,MATCH(B1462,Tickets!$A$2:$A$3818,0))</f>
        <v>1</v>
      </c>
      <c r="F1462" s="9" t="n">
        <f aca="false">C1462*E1462</f>
        <v>1</v>
      </c>
      <c r="G1462" s="9" t="n">
        <f aca="false">IF(AND(C1462=1,ISNUMBER(D1462)),1,0)*E1462</f>
        <v>1</v>
      </c>
      <c r="H1462" s="9" t="n">
        <f aca="false">IF(AND(G1462=1,D1462&gt;=Scenario!$B$24),1,0)</f>
        <v>1</v>
      </c>
    </row>
    <row r="1463" customFormat="false" ht="15" hidden="false" customHeight="false" outlineLevel="0" collapsed="false">
      <c r="A1463" s="6" t="s">
        <v>10393</v>
      </c>
      <c r="B1463" s="6" t="s">
        <v>5459</v>
      </c>
      <c r="C1463" s="6" t="n">
        <v>1</v>
      </c>
      <c r="D1463" s="6" t="n">
        <v>5</v>
      </c>
      <c r="E1463" s="9" t="n">
        <f aca="false">INDEX(Tickets!$O$2:$O$3818,MATCH(B1463,Tickets!$A$2:$A$3818,0))</f>
        <v>1</v>
      </c>
      <c r="F1463" s="9" t="n">
        <f aca="false">C1463*E1463</f>
        <v>1</v>
      </c>
      <c r="G1463" s="9" t="n">
        <f aca="false">IF(AND(C1463=1,ISNUMBER(D1463)),1,0)*E1463</f>
        <v>1</v>
      </c>
      <c r="H1463" s="9" t="n">
        <f aca="false">IF(AND(G1463=1,D1463&gt;=Scenario!$B$24),1,0)</f>
        <v>1</v>
      </c>
    </row>
    <row r="1464" customFormat="false" ht="15" hidden="false" customHeight="false" outlineLevel="0" collapsed="false">
      <c r="A1464" s="6" t="s">
        <v>10394</v>
      </c>
      <c r="B1464" s="6" t="s">
        <v>5463</v>
      </c>
      <c r="C1464" s="6" t="n">
        <v>1</v>
      </c>
      <c r="E1464" s="9" t="n">
        <f aca="false">INDEX(Tickets!$O$2:$O$3818,MATCH(B1464,Tickets!$A$2:$A$3818,0))</f>
        <v>1</v>
      </c>
      <c r="F1464" s="9" t="n">
        <f aca="false">C1464*E1464</f>
        <v>1</v>
      </c>
      <c r="G1464" s="9" t="n">
        <f aca="false">IF(AND(C1464=1,ISNUMBER(D1464)),1,0)*E1464</f>
        <v>0</v>
      </c>
      <c r="H1464" s="9" t="n">
        <f aca="false">IF(AND(G1464=1,D1464&gt;=Scenario!$B$24),1,0)</f>
        <v>0</v>
      </c>
    </row>
    <row r="1465" customFormat="false" ht="15" hidden="false" customHeight="false" outlineLevel="0" collapsed="false">
      <c r="A1465" s="6" t="s">
        <v>10395</v>
      </c>
      <c r="B1465" s="6" t="s">
        <v>5465</v>
      </c>
      <c r="C1465" s="6" t="n">
        <v>1</v>
      </c>
      <c r="E1465" s="9" t="n">
        <f aca="false">INDEX(Tickets!$O$2:$O$3818,MATCH(B1465,Tickets!$A$2:$A$3818,0))</f>
        <v>1</v>
      </c>
      <c r="F1465" s="9" t="n">
        <f aca="false">C1465*E1465</f>
        <v>1</v>
      </c>
      <c r="G1465" s="9" t="n">
        <f aca="false">IF(AND(C1465=1,ISNUMBER(D1465)),1,0)*E1465</f>
        <v>0</v>
      </c>
      <c r="H1465" s="9" t="n">
        <f aca="false">IF(AND(G1465=1,D1465&gt;=Scenario!$B$24),1,0)</f>
        <v>0</v>
      </c>
    </row>
    <row r="1466" customFormat="false" ht="15" hidden="false" customHeight="false" outlineLevel="0" collapsed="false">
      <c r="A1466" s="6" t="s">
        <v>10396</v>
      </c>
      <c r="B1466" s="6" t="s">
        <v>5467</v>
      </c>
      <c r="C1466" s="6" t="n">
        <v>1</v>
      </c>
      <c r="D1466" s="6" t="n">
        <v>4</v>
      </c>
      <c r="E1466" s="9" t="n">
        <f aca="false">INDEX(Tickets!$O$2:$O$3818,MATCH(B1466,Tickets!$A$2:$A$3818,0))</f>
        <v>1</v>
      </c>
      <c r="F1466" s="9" t="n">
        <f aca="false">C1466*E1466</f>
        <v>1</v>
      </c>
      <c r="G1466" s="9" t="n">
        <f aca="false">IF(AND(C1466=1,ISNUMBER(D1466)),1,0)*E1466</f>
        <v>1</v>
      </c>
      <c r="H1466" s="9" t="n">
        <f aca="false">IF(AND(G1466=1,D1466&gt;=Scenario!$B$24),1,0)</f>
        <v>1</v>
      </c>
    </row>
    <row r="1467" customFormat="false" ht="15" hidden="false" customHeight="false" outlineLevel="0" collapsed="false">
      <c r="A1467" s="6" t="s">
        <v>10397</v>
      </c>
      <c r="B1467" s="6" t="s">
        <v>5469</v>
      </c>
      <c r="C1467" s="6" t="n">
        <v>1</v>
      </c>
      <c r="E1467" s="9" t="n">
        <f aca="false">INDEX(Tickets!$O$2:$O$3818,MATCH(B1467,Tickets!$A$2:$A$3818,0))</f>
        <v>1</v>
      </c>
      <c r="F1467" s="9" t="n">
        <f aca="false">C1467*E1467</f>
        <v>1</v>
      </c>
      <c r="G1467" s="9" t="n">
        <f aca="false">IF(AND(C1467=1,ISNUMBER(D1467)),1,0)*E1467</f>
        <v>0</v>
      </c>
      <c r="H1467" s="9" t="n">
        <f aca="false">IF(AND(G1467=1,D1467&gt;=Scenario!$B$24),1,0)</f>
        <v>0</v>
      </c>
    </row>
    <row r="1468" customFormat="false" ht="15" hidden="false" customHeight="false" outlineLevel="0" collapsed="false">
      <c r="A1468" s="6" t="s">
        <v>10398</v>
      </c>
      <c r="B1468" s="6" t="s">
        <v>5471</v>
      </c>
      <c r="C1468" s="6" t="n">
        <v>1</v>
      </c>
      <c r="E1468" s="9" t="n">
        <f aca="false">INDEX(Tickets!$O$2:$O$3818,MATCH(B1468,Tickets!$A$2:$A$3818,0))</f>
        <v>1</v>
      </c>
      <c r="F1468" s="9" t="n">
        <f aca="false">C1468*E1468</f>
        <v>1</v>
      </c>
      <c r="G1468" s="9" t="n">
        <f aca="false">IF(AND(C1468=1,ISNUMBER(D1468)),1,0)*E1468</f>
        <v>0</v>
      </c>
      <c r="H1468" s="9" t="n">
        <f aca="false">IF(AND(G1468=1,D1468&gt;=Scenario!$B$24),1,0)</f>
        <v>0</v>
      </c>
    </row>
    <row r="1469" customFormat="false" ht="15" hidden="false" customHeight="false" outlineLevel="0" collapsed="false">
      <c r="A1469" s="6" t="s">
        <v>10399</v>
      </c>
      <c r="B1469" s="6" t="s">
        <v>5475</v>
      </c>
      <c r="C1469" s="6" t="n">
        <v>1</v>
      </c>
      <c r="D1469" s="6" t="n">
        <v>5</v>
      </c>
      <c r="E1469" s="9" t="n">
        <f aca="false">INDEX(Tickets!$O$2:$O$3818,MATCH(B1469,Tickets!$A$2:$A$3818,0))</f>
        <v>1</v>
      </c>
      <c r="F1469" s="9" t="n">
        <f aca="false">C1469*E1469</f>
        <v>1</v>
      </c>
      <c r="G1469" s="9" t="n">
        <f aca="false">IF(AND(C1469=1,ISNUMBER(D1469)),1,0)*E1469</f>
        <v>1</v>
      </c>
      <c r="H1469" s="9" t="n">
        <f aca="false">IF(AND(G1469=1,D1469&gt;=Scenario!$B$24),1,0)</f>
        <v>1</v>
      </c>
    </row>
    <row r="1470" customFormat="false" ht="15" hidden="false" customHeight="false" outlineLevel="0" collapsed="false">
      <c r="A1470" s="6" t="s">
        <v>10400</v>
      </c>
      <c r="B1470" s="6" t="s">
        <v>5477</v>
      </c>
      <c r="C1470" s="6" t="n">
        <v>1</v>
      </c>
      <c r="E1470" s="9" t="n">
        <f aca="false">INDEX(Tickets!$O$2:$O$3818,MATCH(B1470,Tickets!$A$2:$A$3818,0))</f>
        <v>1</v>
      </c>
      <c r="F1470" s="9" t="n">
        <f aca="false">C1470*E1470</f>
        <v>1</v>
      </c>
      <c r="G1470" s="9" t="n">
        <f aca="false">IF(AND(C1470=1,ISNUMBER(D1470)),1,0)*E1470</f>
        <v>0</v>
      </c>
      <c r="H1470" s="9" t="n">
        <f aca="false">IF(AND(G1470=1,D1470&gt;=Scenario!$B$24),1,0)</f>
        <v>0</v>
      </c>
    </row>
    <row r="1471" customFormat="false" ht="15" hidden="false" customHeight="false" outlineLevel="0" collapsed="false">
      <c r="A1471" s="6" t="s">
        <v>10401</v>
      </c>
      <c r="B1471" s="6" t="s">
        <v>5479</v>
      </c>
      <c r="C1471" s="6" t="n">
        <v>1</v>
      </c>
      <c r="D1471" s="6" t="n">
        <v>5</v>
      </c>
      <c r="E1471" s="9" t="n">
        <f aca="false">INDEX(Tickets!$O$2:$O$3818,MATCH(B1471,Tickets!$A$2:$A$3818,0))</f>
        <v>1</v>
      </c>
      <c r="F1471" s="9" t="n">
        <f aca="false">C1471*E1471</f>
        <v>1</v>
      </c>
      <c r="G1471" s="9" t="n">
        <f aca="false">IF(AND(C1471=1,ISNUMBER(D1471)),1,0)*E1471</f>
        <v>1</v>
      </c>
      <c r="H1471" s="9" t="n">
        <f aca="false">IF(AND(G1471=1,D1471&gt;=Scenario!$B$24),1,0)</f>
        <v>1</v>
      </c>
    </row>
    <row r="1472" customFormat="false" ht="15" hidden="false" customHeight="false" outlineLevel="0" collapsed="false">
      <c r="A1472" s="6" t="s">
        <v>10402</v>
      </c>
      <c r="B1472" s="6" t="s">
        <v>5481</v>
      </c>
      <c r="C1472" s="6" t="n">
        <v>1</v>
      </c>
      <c r="E1472" s="9" t="n">
        <f aca="false">INDEX(Tickets!$O$2:$O$3818,MATCH(B1472,Tickets!$A$2:$A$3818,0))</f>
        <v>1</v>
      </c>
      <c r="F1472" s="9" t="n">
        <f aca="false">C1472*E1472</f>
        <v>1</v>
      </c>
      <c r="G1472" s="9" t="n">
        <f aca="false">IF(AND(C1472=1,ISNUMBER(D1472)),1,0)*E1472</f>
        <v>0</v>
      </c>
      <c r="H1472" s="9" t="n">
        <f aca="false">IF(AND(G1472=1,D1472&gt;=Scenario!$B$24),1,0)</f>
        <v>0</v>
      </c>
    </row>
    <row r="1473" customFormat="false" ht="15" hidden="false" customHeight="false" outlineLevel="0" collapsed="false">
      <c r="A1473" s="6" t="s">
        <v>10403</v>
      </c>
      <c r="B1473" s="6" t="s">
        <v>5483</v>
      </c>
      <c r="C1473" s="6" t="n">
        <v>1</v>
      </c>
      <c r="E1473" s="9" t="n">
        <f aca="false">INDEX(Tickets!$O$2:$O$3818,MATCH(B1473,Tickets!$A$2:$A$3818,0))</f>
        <v>1</v>
      </c>
      <c r="F1473" s="9" t="n">
        <f aca="false">C1473*E1473</f>
        <v>1</v>
      </c>
      <c r="G1473" s="9" t="n">
        <f aca="false">IF(AND(C1473=1,ISNUMBER(D1473)),1,0)*E1473</f>
        <v>0</v>
      </c>
      <c r="H1473" s="9" t="n">
        <f aca="false">IF(AND(G1473=1,D1473&gt;=Scenario!$B$24),1,0)</f>
        <v>0</v>
      </c>
    </row>
    <row r="1474" customFormat="false" ht="15" hidden="false" customHeight="false" outlineLevel="0" collapsed="false">
      <c r="A1474" s="6" t="s">
        <v>10404</v>
      </c>
      <c r="B1474" s="6" t="s">
        <v>5487</v>
      </c>
      <c r="C1474" s="6" t="n">
        <v>1</v>
      </c>
      <c r="D1474" s="6" t="n">
        <v>3</v>
      </c>
      <c r="E1474" s="9" t="n">
        <f aca="false">INDEX(Tickets!$O$2:$O$3818,MATCH(B1474,Tickets!$A$2:$A$3818,0))</f>
        <v>1</v>
      </c>
      <c r="F1474" s="9" t="n">
        <f aca="false">C1474*E1474</f>
        <v>1</v>
      </c>
      <c r="G1474" s="9" t="n">
        <f aca="false">IF(AND(C1474=1,ISNUMBER(D1474)),1,0)*E1474</f>
        <v>1</v>
      </c>
      <c r="H1474" s="9" t="n">
        <f aca="false">IF(AND(G1474=1,D1474&gt;=Scenario!$B$24),1,0)</f>
        <v>0</v>
      </c>
    </row>
    <row r="1475" customFormat="false" ht="15" hidden="false" customHeight="false" outlineLevel="0" collapsed="false">
      <c r="A1475" s="6" t="s">
        <v>10405</v>
      </c>
      <c r="B1475" s="6" t="s">
        <v>5503</v>
      </c>
      <c r="C1475" s="6" t="n">
        <v>1</v>
      </c>
      <c r="E1475" s="9" t="n">
        <f aca="false">INDEX(Tickets!$O$2:$O$3818,MATCH(B1475,Tickets!$A$2:$A$3818,0))</f>
        <v>1</v>
      </c>
      <c r="F1475" s="9" t="n">
        <f aca="false">C1475*E1475</f>
        <v>1</v>
      </c>
      <c r="G1475" s="9" t="n">
        <f aca="false">IF(AND(C1475=1,ISNUMBER(D1475)),1,0)*E1475</f>
        <v>0</v>
      </c>
      <c r="H1475" s="9" t="n">
        <f aca="false">IF(AND(G1475=1,D1475&gt;=Scenario!$B$24),1,0)</f>
        <v>0</v>
      </c>
    </row>
    <row r="1476" customFormat="false" ht="15" hidden="false" customHeight="false" outlineLevel="0" collapsed="false">
      <c r="A1476" s="6" t="s">
        <v>10406</v>
      </c>
      <c r="B1476" s="6" t="s">
        <v>5505</v>
      </c>
      <c r="C1476" s="6" t="n">
        <v>1</v>
      </c>
      <c r="D1476" s="6" t="n">
        <v>5</v>
      </c>
      <c r="E1476" s="9" t="n">
        <f aca="false">INDEX(Tickets!$O$2:$O$3818,MATCH(B1476,Tickets!$A$2:$A$3818,0))</f>
        <v>1</v>
      </c>
      <c r="F1476" s="9" t="n">
        <f aca="false">C1476*E1476</f>
        <v>1</v>
      </c>
      <c r="G1476" s="9" t="n">
        <f aca="false">IF(AND(C1476=1,ISNUMBER(D1476)),1,0)*E1476</f>
        <v>1</v>
      </c>
      <c r="H1476" s="9" t="n">
        <f aca="false">IF(AND(G1476=1,D1476&gt;=Scenario!$B$24),1,0)</f>
        <v>1</v>
      </c>
    </row>
    <row r="1477" customFormat="false" ht="15" hidden="false" customHeight="false" outlineLevel="0" collapsed="false">
      <c r="A1477" s="6" t="s">
        <v>10407</v>
      </c>
      <c r="B1477" s="6" t="s">
        <v>5507</v>
      </c>
      <c r="C1477" s="6" t="n">
        <v>1</v>
      </c>
      <c r="E1477" s="9" t="n">
        <f aca="false">INDEX(Tickets!$O$2:$O$3818,MATCH(B1477,Tickets!$A$2:$A$3818,0))</f>
        <v>1</v>
      </c>
      <c r="F1477" s="9" t="n">
        <f aca="false">C1477*E1477</f>
        <v>1</v>
      </c>
      <c r="G1477" s="9" t="n">
        <f aca="false">IF(AND(C1477=1,ISNUMBER(D1477)),1,0)*E1477</f>
        <v>0</v>
      </c>
      <c r="H1477" s="9" t="n">
        <f aca="false">IF(AND(G1477=1,D1477&gt;=Scenario!$B$24),1,0)</f>
        <v>0</v>
      </c>
    </row>
    <row r="1478" customFormat="false" ht="15" hidden="false" customHeight="false" outlineLevel="0" collapsed="false">
      <c r="A1478" s="6" t="s">
        <v>10408</v>
      </c>
      <c r="B1478" s="6" t="s">
        <v>5511</v>
      </c>
      <c r="C1478" s="6" t="n">
        <v>1</v>
      </c>
      <c r="E1478" s="9" t="n">
        <f aca="false">INDEX(Tickets!$O$2:$O$3818,MATCH(B1478,Tickets!$A$2:$A$3818,0))</f>
        <v>1</v>
      </c>
      <c r="F1478" s="9" t="n">
        <f aca="false">C1478*E1478</f>
        <v>1</v>
      </c>
      <c r="G1478" s="9" t="n">
        <f aca="false">IF(AND(C1478=1,ISNUMBER(D1478)),1,0)*E1478</f>
        <v>0</v>
      </c>
      <c r="H1478" s="9" t="n">
        <f aca="false">IF(AND(G1478=1,D1478&gt;=Scenario!$B$24),1,0)</f>
        <v>0</v>
      </c>
    </row>
    <row r="1479" customFormat="false" ht="15" hidden="false" customHeight="false" outlineLevel="0" collapsed="false">
      <c r="A1479" s="6" t="s">
        <v>10409</v>
      </c>
      <c r="B1479" s="6" t="s">
        <v>5513</v>
      </c>
      <c r="C1479" s="6" t="n">
        <v>1</v>
      </c>
      <c r="D1479" s="6" t="n">
        <v>4</v>
      </c>
      <c r="E1479" s="9" t="n">
        <f aca="false">INDEX(Tickets!$O$2:$O$3818,MATCH(B1479,Tickets!$A$2:$A$3818,0))</f>
        <v>1</v>
      </c>
      <c r="F1479" s="9" t="n">
        <f aca="false">C1479*E1479</f>
        <v>1</v>
      </c>
      <c r="G1479" s="9" t="n">
        <f aca="false">IF(AND(C1479=1,ISNUMBER(D1479)),1,0)*E1479</f>
        <v>1</v>
      </c>
      <c r="H1479" s="9" t="n">
        <f aca="false">IF(AND(G1479=1,D1479&gt;=Scenario!$B$24),1,0)</f>
        <v>1</v>
      </c>
    </row>
    <row r="1480" customFormat="false" ht="15" hidden="false" customHeight="false" outlineLevel="0" collapsed="false">
      <c r="A1480" s="6" t="s">
        <v>10410</v>
      </c>
      <c r="B1480" s="6" t="s">
        <v>5515</v>
      </c>
      <c r="C1480" s="6" t="n">
        <v>1</v>
      </c>
      <c r="E1480" s="9" t="n">
        <f aca="false">INDEX(Tickets!$O$2:$O$3818,MATCH(B1480,Tickets!$A$2:$A$3818,0))</f>
        <v>1</v>
      </c>
      <c r="F1480" s="9" t="n">
        <f aca="false">C1480*E1480</f>
        <v>1</v>
      </c>
      <c r="G1480" s="9" t="n">
        <f aca="false">IF(AND(C1480=1,ISNUMBER(D1480)),1,0)*E1480</f>
        <v>0</v>
      </c>
      <c r="H1480" s="9" t="n">
        <f aca="false">IF(AND(G1480=1,D1480&gt;=Scenario!$B$24),1,0)</f>
        <v>0</v>
      </c>
    </row>
    <row r="1481" customFormat="false" ht="15" hidden="false" customHeight="false" outlineLevel="0" collapsed="false">
      <c r="A1481" s="6" t="s">
        <v>10411</v>
      </c>
      <c r="B1481" s="6" t="s">
        <v>5519</v>
      </c>
      <c r="C1481" s="6" t="n">
        <v>1</v>
      </c>
      <c r="E1481" s="9" t="n">
        <f aca="false">INDEX(Tickets!$O$2:$O$3818,MATCH(B1481,Tickets!$A$2:$A$3818,0))</f>
        <v>1</v>
      </c>
      <c r="F1481" s="9" t="n">
        <f aca="false">C1481*E1481</f>
        <v>1</v>
      </c>
      <c r="G1481" s="9" t="n">
        <f aca="false">IF(AND(C1481=1,ISNUMBER(D1481)),1,0)*E1481</f>
        <v>0</v>
      </c>
      <c r="H1481" s="9" t="n">
        <f aca="false">IF(AND(G1481=1,D1481&gt;=Scenario!$B$24),1,0)</f>
        <v>0</v>
      </c>
    </row>
    <row r="1482" customFormat="false" ht="15" hidden="false" customHeight="false" outlineLevel="0" collapsed="false">
      <c r="A1482" s="6" t="s">
        <v>10412</v>
      </c>
      <c r="B1482" s="6" t="s">
        <v>5523</v>
      </c>
      <c r="C1482" s="6" t="n">
        <v>1</v>
      </c>
      <c r="E1482" s="9" t="n">
        <f aca="false">INDEX(Tickets!$O$2:$O$3818,MATCH(B1482,Tickets!$A$2:$A$3818,0))</f>
        <v>1</v>
      </c>
      <c r="F1482" s="9" t="n">
        <f aca="false">C1482*E1482</f>
        <v>1</v>
      </c>
      <c r="G1482" s="9" t="n">
        <f aca="false">IF(AND(C1482=1,ISNUMBER(D1482)),1,0)*E1482</f>
        <v>0</v>
      </c>
      <c r="H1482" s="9" t="n">
        <f aca="false">IF(AND(G1482=1,D1482&gt;=Scenario!$B$24),1,0)</f>
        <v>0</v>
      </c>
    </row>
    <row r="1483" customFormat="false" ht="15" hidden="false" customHeight="false" outlineLevel="0" collapsed="false">
      <c r="A1483" s="6" t="s">
        <v>10413</v>
      </c>
      <c r="B1483" s="6" t="s">
        <v>5525</v>
      </c>
      <c r="C1483" s="6" t="n">
        <v>1</v>
      </c>
      <c r="D1483" s="6" t="n">
        <v>5</v>
      </c>
      <c r="E1483" s="9" t="n">
        <f aca="false">INDEX(Tickets!$O$2:$O$3818,MATCH(B1483,Tickets!$A$2:$A$3818,0))</f>
        <v>1</v>
      </c>
      <c r="F1483" s="9" t="n">
        <f aca="false">C1483*E1483</f>
        <v>1</v>
      </c>
      <c r="G1483" s="9" t="n">
        <f aca="false">IF(AND(C1483=1,ISNUMBER(D1483)),1,0)*E1483</f>
        <v>1</v>
      </c>
      <c r="H1483" s="9" t="n">
        <f aca="false">IF(AND(G1483=1,D1483&gt;=Scenario!$B$24),1,0)</f>
        <v>1</v>
      </c>
    </row>
    <row r="1484" customFormat="false" ht="15" hidden="false" customHeight="false" outlineLevel="0" collapsed="false">
      <c r="A1484" s="6" t="s">
        <v>10414</v>
      </c>
      <c r="B1484" s="6" t="s">
        <v>5531</v>
      </c>
      <c r="C1484" s="6" t="n">
        <v>1</v>
      </c>
      <c r="D1484" s="6" t="n">
        <v>4</v>
      </c>
      <c r="E1484" s="9" t="n">
        <f aca="false">INDEX(Tickets!$O$2:$O$3818,MATCH(B1484,Tickets!$A$2:$A$3818,0))</f>
        <v>1</v>
      </c>
      <c r="F1484" s="9" t="n">
        <f aca="false">C1484*E1484</f>
        <v>1</v>
      </c>
      <c r="G1484" s="9" t="n">
        <f aca="false">IF(AND(C1484=1,ISNUMBER(D1484)),1,0)*E1484</f>
        <v>1</v>
      </c>
      <c r="H1484" s="9" t="n">
        <f aca="false">IF(AND(G1484=1,D1484&gt;=Scenario!$B$24),1,0)</f>
        <v>1</v>
      </c>
    </row>
    <row r="1485" customFormat="false" ht="15" hidden="false" customHeight="false" outlineLevel="0" collapsed="false">
      <c r="A1485" s="6" t="s">
        <v>10415</v>
      </c>
      <c r="B1485" s="6" t="s">
        <v>5533</v>
      </c>
      <c r="C1485" s="6" t="n">
        <v>1</v>
      </c>
      <c r="E1485" s="9" t="n">
        <f aca="false">INDEX(Tickets!$O$2:$O$3818,MATCH(B1485,Tickets!$A$2:$A$3818,0))</f>
        <v>1</v>
      </c>
      <c r="F1485" s="9" t="n">
        <f aca="false">C1485*E1485</f>
        <v>1</v>
      </c>
      <c r="G1485" s="9" t="n">
        <f aca="false">IF(AND(C1485=1,ISNUMBER(D1485)),1,0)*E1485</f>
        <v>0</v>
      </c>
      <c r="H1485" s="9" t="n">
        <f aca="false">IF(AND(G1485=1,D1485&gt;=Scenario!$B$24),1,0)</f>
        <v>0</v>
      </c>
    </row>
    <row r="1486" customFormat="false" ht="15" hidden="false" customHeight="false" outlineLevel="0" collapsed="false">
      <c r="A1486" s="6" t="s">
        <v>10416</v>
      </c>
      <c r="B1486" s="6" t="s">
        <v>5537</v>
      </c>
      <c r="C1486" s="6" t="n">
        <v>1</v>
      </c>
      <c r="D1486" s="6" t="n">
        <v>4</v>
      </c>
      <c r="E1486" s="9" t="n">
        <f aca="false">INDEX(Tickets!$O$2:$O$3818,MATCH(B1486,Tickets!$A$2:$A$3818,0))</f>
        <v>1</v>
      </c>
      <c r="F1486" s="9" t="n">
        <f aca="false">C1486*E1486</f>
        <v>1</v>
      </c>
      <c r="G1486" s="9" t="n">
        <f aca="false">IF(AND(C1486=1,ISNUMBER(D1486)),1,0)*E1486</f>
        <v>1</v>
      </c>
      <c r="H1486" s="9" t="n">
        <f aca="false">IF(AND(G1486=1,D1486&gt;=Scenario!$B$24),1,0)</f>
        <v>1</v>
      </c>
    </row>
    <row r="1487" customFormat="false" ht="15" hidden="false" customHeight="false" outlineLevel="0" collapsed="false">
      <c r="A1487" s="6" t="s">
        <v>10417</v>
      </c>
      <c r="B1487" s="6" t="s">
        <v>5543</v>
      </c>
      <c r="C1487" s="6" t="n">
        <v>1</v>
      </c>
      <c r="D1487" s="6" t="n">
        <v>5</v>
      </c>
      <c r="E1487" s="9" t="n">
        <f aca="false">INDEX(Tickets!$O$2:$O$3818,MATCH(B1487,Tickets!$A$2:$A$3818,0))</f>
        <v>1</v>
      </c>
      <c r="F1487" s="9" t="n">
        <f aca="false">C1487*E1487</f>
        <v>1</v>
      </c>
      <c r="G1487" s="9" t="n">
        <f aca="false">IF(AND(C1487=1,ISNUMBER(D1487)),1,0)*E1487</f>
        <v>1</v>
      </c>
      <c r="H1487" s="9" t="n">
        <f aca="false">IF(AND(G1487=1,D1487&gt;=Scenario!$B$24),1,0)</f>
        <v>1</v>
      </c>
    </row>
    <row r="1488" customFormat="false" ht="15" hidden="false" customHeight="false" outlineLevel="0" collapsed="false">
      <c r="A1488" s="6" t="s">
        <v>10418</v>
      </c>
      <c r="B1488" s="6" t="s">
        <v>5545</v>
      </c>
      <c r="C1488" s="6" t="n">
        <v>1</v>
      </c>
      <c r="D1488" s="6" t="n">
        <v>5</v>
      </c>
      <c r="E1488" s="9" t="n">
        <f aca="false">INDEX(Tickets!$O$2:$O$3818,MATCH(B1488,Tickets!$A$2:$A$3818,0))</f>
        <v>1</v>
      </c>
      <c r="F1488" s="9" t="n">
        <f aca="false">C1488*E1488</f>
        <v>1</v>
      </c>
      <c r="G1488" s="9" t="n">
        <f aca="false">IF(AND(C1488=1,ISNUMBER(D1488)),1,0)*E1488</f>
        <v>1</v>
      </c>
      <c r="H1488" s="9" t="n">
        <f aca="false">IF(AND(G1488=1,D1488&gt;=Scenario!$B$24),1,0)</f>
        <v>1</v>
      </c>
    </row>
    <row r="1489" customFormat="false" ht="15" hidden="false" customHeight="false" outlineLevel="0" collapsed="false">
      <c r="A1489" s="6" t="s">
        <v>10419</v>
      </c>
      <c r="B1489" s="6" t="s">
        <v>5547</v>
      </c>
      <c r="C1489" s="6" t="n">
        <v>1</v>
      </c>
      <c r="E1489" s="9" t="n">
        <f aca="false">INDEX(Tickets!$O$2:$O$3818,MATCH(B1489,Tickets!$A$2:$A$3818,0))</f>
        <v>1</v>
      </c>
      <c r="F1489" s="9" t="n">
        <f aca="false">C1489*E1489</f>
        <v>1</v>
      </c>
      <c r="G1489" s="9" t="n">
        <f aca="false">IF(AND(C1489=1,ISNUMBER(D1489)),1,0)*E1489</f>
        <v>0</v>
      </c>
      <c r="H1489" s="9" t="n">
        <f aca="false">IF(AND(G1489=1,D1489&gt;=Scenario!$B$24),1,0)</f>
        <v>0</v>
      </c>
    </row>
    <row r="1490" customFormat="false" ht="15" hidden="false" customHeight="false" outlineLevel="0" collapsed="false">
      <c r="A1490" s="6" t="s">
        <v>10420</v>
      </c>
      <c r="B1490" s="6" t="s">
        <v>5549</v>
      </c>
      <c r="C1490" s="6" t="n">
        <v>1</v>
      </c>
      <c r="E1490" s="9" t="n">
        <f aca="false">INDEX(Tickets!$O$2:$O$3818,MATCH(B1490,Tickets!$A$2:$A$3818,0))</f>
        <v>1</v>
      </c>
      <c r="F1490" s="9" t="n">
        <f aca="false">C1490*E1490</f>
        <v>1</v>
      </c>
      <c r="G1490" s="9" t="n">
        <f aca="false">IF(AND(C1490=1,ISNUMBER(D1490)),1,0)*E1490</f>
        <v>0</v>
      </c>
      <c r="H1490" s="9" t="n">
        <f aca="false">IF(AND(G1490=1,D1490&gt;=Scenario!$B$24),1,0)</f>
        <v>0</v>
      </c>
    </row>
    <row r="1491" customFormat="false" ht="15" hidden="false" customHeight="false" outlineLevel="0" collapsed="false">
      <c r="A1491" s="6" t="s">
        <v>10421</v>
      </c>
      <c r="B1491" s="6" t="s">
        <v>5553</v>
      </c>
      <c r="C1491" s="6" t="n">
        <v>1</v>
      </c>
      <c r="D1491" s="6" t="n">
        <v>3</v>
      </c>
      <c r="E1491" s="9" t="n">
        <f aca="false">INDEX(Tickets!$O$2:$O$3818,MATCH(B1491,Tickets!$A$2:$A$3818,0))</f>
        <v>1</v>
      </c>
      <c r="F1491" s="9" t="n">
        <f aca="false">C1491*E1491</f>
        <v>1</v>
      </c>
      <c r="G1491" s="9" t="n">
        <f aca="false">IF(AND(C1491=1,ISNUMBER(D1491)),1,0)*E1491</f>
        <v>1</v>
      </c>
      <c r="H1491" s="9" t="n">
        <f aca="false">IF(AND(G1491=1,D1491&gt;=Scenario!$B$24),1,0)</f>
        <v>0</v>
      </c>
    </row>
    <row r="1492" customFormat="false" ht="15" hidden="false" customHeight="false" outlineLevel="0" collapsed="false">
      <c r="A1492" s="6" t="s">
        <v>10422</v>
      </c>
      <c r="B1492" s="6" t="s">
        <v>5559</v>
      </c>
      <c r="C1492" s="6" t="n">
        <v>1</v>
      </c>
      <c r="D1492" s="6" t="n">
        <v>4</v>
      </c>
      <c r="E1492" s="9" t="n">
        <f aca="false">INDEX(Tickets!$O$2:$O$3818,MATCH(B1492,Tickets!$A$2:$A$3818,0))</f>
        <v>1</v>
      </c>
      <c r="F1492" s="9" t="n">
        <f aca="false">C1492*E1492</f>
        <v>1</v>
      </c>
      <c r="G1492" s="9" t="n">
        <f aca="false">IF(AND(C1492=1,ISNUMBER(D1492)),1,0)*E1492</f>
        <v>1</v>
      </c>
      <c r="H1492" s="9" t="n">
        <f aca="false">IF(AND(G1492=1,D1492&gt;=Scenario!$B$24),1,0)</f>
        <v>1</v>
      </c>
    </row>
    <row r="1493" customFormat="false" ht="15" hidden="false" customHeight="false" outlineLevel="0" collapsed="false">
      <c r="A1493" s="6" t="s">
        <v>10423</v>
      </c>
      <c r="B1493" s="6" t="s">
        <v>5561</v>
      </c>
      <c r="C1493" s="6" t="n">
        <v>1</v>
      </c>
      <c r="E1493" s="9" t="n">
        <f aca="false">INDEX(Tickets!$O$2:$O$3818,MATCH(B1493,Tickets!$A$2:$A$3818,0))</f>
        <v>1</v>
      </c>
      <c r="F1493" s="9" t="n">
        <f aca="false">C1493*E1493</f>
        <v>1</v>
      </c>
      <c r="G1493" s="9" t="n">
        <f aca="false">IF(AND(C1493=1,ISNUMBER(D1493)),1,0)*E1493</f>
        <v>0</v>
      </c>
      <c r="H1493" s="9" t="n">
        <f aca="false">IF(AND(G1493=1,D1493&gt;=Scenario!$B$24),1,0)</f>
        <v>0</v>
      </c>
    </row>
    <row r="1494" customFormat="false" ht="15" hidden="false" customHeight="false" outlineLevel="0" collapsed="false">
      <c r="A1494" s="6" t="s">
        <v>10424</v>
      </c>
      <c r="B1494" s="6" t="s">
        <v>5565</v>
      </c>
      <c r="C1494" s="6" t="n">
        <v>1</v>
      </c>
      <c r="D1494" s="6" t="n">
        <v>5</v>
      </c>
      <c r="E1494" s="9" t="n">
        <f aca="false">INDEX(Tickets!$O$2:$O$3818,MATCH(B1494,Tickets!$A$2:$A$3818,0))</f>
        <v>1</v>
      </c>
      <c r="F1494" s="9" t="n">
        <f aca="false">C1494*E1494</f>
        <v>1</v>
      </c>
      <c r="G1494" s="9" t="n">
        <f aca="false">IF(AND(C1494=1,ISNUMBER(D1494)),1,0)*E1494</f>
        <v>1</v>
      </c>
      <c r="H1494" s="9" t="n">
        <f aca="false">IF(AND(G1494=1,D1494&gt;=Scenario!$B$24),1,0)</f>
        <v>1</v>
      </c>
    </row>
    <row r="1495" customFormat="false" ht="15" hidden="false" customHeight="false" outlineLevel="0" collapsed="false">
      <c r="A1495" s="6" t="s">
        <v>10425</v>
      </c>
      <c r="B1495" s="6" t="s">
        <v>5567</v>
      </c>
      <c r="C1495" s="6" t="n">
        <v>1</v>
      </c>
      <c r="D1495" s="6" t="n">
        <v>4</v>
      </c>
      <c r="E1495" s="9" t="n">
        <f aca="false">INDEX(Tickets!$O$2:$O$3818,MATCH(B1495,Tickets!$A$2:$A$3818,0))</f>
        <v>1</v>
      </c>
      <c r="F1495" s="9" t="n">
        <f aca="false">C1495*E1495</f>
        <v>1</v>
      </c>
      <c r="G1495" s="9" t="n">
        <f aca="false">IF(AND(C1495=1,ISNUMBER(D1495)),1,0)*E1495</f>
        <v>1</v>
      </c>
      <c r="H1495" s="9" t="n">
        <f aca="false">IF(AND(G1495=1,D1495&gt;=Scenario!$B$24),1,0)</f>
        <v>1</v>
      </c>
    </row>
    <row r="1496" customFormat="false" ht="15" hidden="false" customHeight="false" outlineLevel="0" collapsed="false">
      <c r="A1496" s="6" t="s">
        <v>10426</v>
      </c>
      <c r="B1496" s="6" t="s">
        <v>5569</v>
      </c>
      <c r="C1496" s="6" t="n">
        <v>1</v>
      </c>
      <c r="E1496" s="9" t="n">
        <f aca="false">INDEX(Tickets!$O$2:$O$3818,MATCH(B1496,Tickets!$A$2:$A$3818,0))</f>
        <v>1</v>
      </c>
      <c r="F1496" s="9" t="n">
        <f aca="false">C1496*E1496</f>
        <v>1</v>
      </c>
      <c r="G1496" s="9" t="n">
        <f aca="false">IF(AND(C1496=1,ISNUMBER(D1496)),1,0)*E1496</f>
        <v>0</v>
      </c>
      <c r="H1496" s="9" t="n">
        <f aca="false">IF(AND(G1496=1,D1496&gt;=Scenario!$B$24),1,0)</f>
        <v>0</v>
      </c>
    </row>
    <row r="1497" customFormat="false" ht="15" hidden="false" customHeight="false" outlineLevel="0" collapsed="false">
      <c r="A1497" s="6" t="s">
        <v>10427</v>
      </c>
      <c r="B1497" s="6" t="s">
        <v>5575</v>
      </c>
      <c r="C1497" s="6" t="n">
        <v>1</v>
      </c>
      <c r="D1497" s="6" t="n">
        <v>5</v>
      </c>
      <c r="E1497" s="9" t="n">
        <f aca="false">INDEX(Tickets!$O$2:$O$3818,MATCH(B1497,Tickets!$A$2:$A$3818,0))</f>
        <v>1</v>
      </c>
      <c r="F1497" s="9" t="n">
        <f aca="false">C1497*E1497</f>
        <v>1</v>
      </c>
      <c r="G1497" s="9" t="n">
        <f aca="false">IF(AND(C1497=1,ISNUMBER(D1497)),1,0)*E1497</f>
        <v>1</v>
      </c>
      <c r="H1497" s="9" t="n">
        <f aca="false">IF(AND(G1497=1,D1497&gt;=Scenario!$B$24),1,0)</f>
        <v>1</v>
      </c>
    </row>
    <row r="1498" customFormat="false" ht="15" hidden="false" customHeight="false" outlineLevel="0" collapsed="false">
      <c r="A1498" s="6" t="s">
        <v>10428</v>
      </c>
      <c r="B1498" s="6" t="s">
        <v>5577</v>
      </c>
      <c r="C1498" s="6" t="n">
        <v>1</v>
      </c>
      <c r="E1498" s="9" t="n">
        <f aca="false">INDEX(Tickets!$O$2:$O$3818,MATCH(B1498,Tickets!$A$2:$A$3818,0))</f>
        <v>1</v>
      </c>
      <c r="F1498" s="9" t="n">
        <f aca="false">C1498*E1498</f>
        <v>1</v>
      </c>
      <c r="G1498" s="9" t="n">
        <f aca="false">IF(AND(C1498=1,ISNUMBER(D1498)),1,0)*E1498</f>
        <v>0</v>
      </c>
      <c r="H1498" s="9" t="n">
        <f aca="false">IF(AND(G1498=1,D1498&gt;=Scenario!$B$24),1,0)</f>
        <v>0</v>
      </c>
    </row>
    <row r="1499" customFormat="false" ht="15" hidden="false" customHeight="false" outlineLevel="0" collapsed="false">
      <c r="A1499" s="6" t="s">
        <v>10429</v>
      </c>
      <c r="B1499" s="6" t="s">
        <v>5579</v>
      </c>
      <c r="C1499" s="6" t="n">
        <v>1</v>
      </c>
      <c r="E1499" s="9" t="n">
        <f aca="false">INDEX(Tickets!$O$2:$O$3818,MATCH(B1499,Tickets!$A$2:$A$3818,0))</f>
        <v>1</v>
      </c>
      <c r="F1499" s="9" t="n">
        <f aca="false">C1499*E1499</f>
        <v>1</v>
      </c>
      <c r="G1499" s="9" t="n">
        <f aca="false">IF(AND(C1499=1,ISNUMBER(D1499)),1,0)*E1499</f>
        <v>0</v>
      </c>
      <c r="H1499" s="9" t="n">
        <f aca="false">IF(AND(G1499=1,D1499&gt;=Scenario!$B$24),1,0)</f>
        <v>0</v>
      </c>
    </row>
    <row r="1500" customFormat="false" ht="15" hidden="false" customHeight="false" outlineLevel="0" collapsed="false">
      <c r="A1500" s="6" t="s">
        <v>10430</v>
      </c>
      <c r="B1500" s="6" t="s">
        <v>5581</v>
      </c>
      <c r="C1500" s="6" t="n">
        <v>1</v>
      </c>
      <c r="E1500" s="9" t="n">
        <f aca="false">INDEX(Tickets!$O$2:$O$3818,MATCH(B1500,Tickets!$A$2:$A$3818,0))</f>
        <v>1</v>
      </c>
      <c r="F1500" s="9" t="n">
        <f aca="false">C1500*E1500</f>
        <v>1</v>
      </c>
      <c r="G1500" s="9" t="n">
        <f aca="false">IF(AND(C1500=1,ISNUMBER(D1500)),1,0)*E1500</f>
        <v>0</v>
      </c>
      <c r="H1500" s="9" t="n">
        <f aca="false">IF(AND(G1500=1,D1500&gt;=Scenario!$B$24),1,0)</f>
        <v>0</v>
      </c>
    </row>
    <row r="1501" customFormat="false" ht="15" hidden="false" customHeight="false" outlineLevel="0" collapsed="false">
      <c r="A1501" s="6" t="s">
        <v>10431</v>
      </c>
      <c r="B1501" s="6" t="s">
        <v>5585</v>
      </c>
      <c r="C1501" s="6" t="n">
        <v>1</v>
      </c>
      <c r="E1501" s="9" t="n">
        <f aca="false">INDEX(Tickets!$O$2:$O$3818,MATCH(B1501,Tickets!$A$2:$A$3818,0))</f>
        <v>1</v>
      </c>
      <c r="F1501" s="9" t="n">
        <f aca="false">C1501*E1501</f>
        <v>1</v>
      </c>
      <c r="G1501" s="9" t="n">
        <f aca="false">IF(AND(C1501=1,ISNUMBER(D1501)),1,0)*E1501</f>
        <v>0</v>
      </c>
      <c r="H1501" s="9" t="n">
        <f aca="false">IF(AND(G1501=1,D1501&gt;=Scenario!$B$24),1,0)</f>
        <v>0</v>
      </c>
    </row>
    <row r="1502" customFormat="false" ht="15" hidden="false" customHeight="false" outlineLevel="0" collapsed="false">
      <c r="A1502" s="6" t="s">
        <v>10432</v>
      </c>
      <c r="B1502" s="6" t="s">
        <v>5597</v>
      </c>
      <c r="C1502" s="6" t="n">
        <v>1</v>
      </c>
      <c r="E1502" s="9" t="n">
        <f aca="false">INDEX(Tickets!$O$2:$O$3818,MATCH(B1502,Tickets!$A$2:$A$3818,0))</f>
        <v>1</v>
      </c>
      <c r="F1502" s="9" t="n">
        <f aca="false">C1502*E1502</f>
        <v>1</v>
      </c>
      <c r="G1502" s="9" t="n">
        <f aca="false">IF(AND(C1502=1,ISNUMBER(D1502)),1,0)*E1502</f>
        <v>0</v>
      </c>
      <c r="H1502" s="9" t="n">
        <f aca="false">IF(AND(G1502=1,D1502&gt;=Scenario!$B$24),1,0)</f>
        <v>0</v>
      </c>
    </row>
    <row r="1503" customFormat="false" ht="15" hidden="false" customHeight="false" outlineLevel="0" collapsed="false">
      <c r="A1503" s="6" t="s">
        <v>10433</v>
      </c>
      <c r="B1503" s="6" t="s">
        <v>5599</v>
      </c>
      <c r="C1503" s="6" t="n">
        <v>1</v>
      </c>
      <c r="E1503" s="9" t="n">
        <f aca="false">INDEX(Tickets!$O$2:$O$3818,MATCH(B1503,Tickets!$A$2:$A$3818,0))</f>
        <v>1</v>
      </c>
      <c r="F1503" s="9" t="n">
        <f aca="false">C1503*E1503</f>
        <v>1</v>
      </c>
      <c r="G1503" s="9" t="n">
        <f aca="false">IF(AND(C1503=1,ISNUMBER(D1503)),1,0)*E1503</f>
        <v>0</v>
      </c>
      <c r="H1503" s="9" t="n">
        <f aca="false">IF(AND(G1503=1,D1503&gt;=Scenario!$B$24),1,0)</f>
        <v>0</v>
      </c>
    </row>
    <row r="1504" customFormat="false" ht="15" hidden="false" customHeight="false" outlineLevel="0" collapsed="false">
      <c r="A1504" s="6" t="s">
        <v>10434</v>
      </c>
      <c r="B1504" s="6" t="s">
        <v>5601</v>
      </c>
      <c r="C1504" s="6" t="n">
        <v>1</v>
      </c>
      <c r="E1504" s="9" t="n">
        <f aca="false">INDEX(Tickets!$O$2:$O$3818,MATCH(B1504,Tickets!$A$2:$A$3818,0))</f>
        <v>1</v>
      </c>
      <c r="F1504" s="9" t="n">
        <f aca="false">C1504*E1504</f>
        <v>1</v>
      </c>
      <c r="G1504" s="9" t="n">
        <f aca="false">IF(AND(C1504=1,ISNUMBER(D1504)),1,0)*E1504</f>
        <v>0</v>
      </c>
      <c r="H1504" s="9" t="n">
        <f aca="false">IF(AND(G1504=1,D1504&gt;=Scenario!$B$24),1,0)</f>
        <v>0</v>
      </c>
    </row>
    <row r="1505" customFormat="false" ht="15" hidden="false" customHeight="false" outlineLevel="0" collapsed="false">
      <c r="A1505" s="6" t="s">
        <v>10435</v>
      </c>
      <c r="B1505" s="6" t="s">
        <v>5603</v>
      </c>
      <c r="C1505" s="6" t="n">
        <v>1</v>
      </c>
      <c r="E1505" s="9" t="n">
        <f aca="false">INDEX(Tickets!$O$2:$O$3818,MATCH(B1505,Tickets!$A$2:$A$3818,0))</f>
        <v>1</v>
      </c>
      <c r="F1505" s="9" t="n">
        <f aca="false">C1505*E1505</f>
        <v>1</v>
      </c>
      <c r="G1505" s="9" t="n">
        <f aca="false">IF(AND(C1505=1,ISNUMBER(D1505)),1,0)*E1505</f>
        <v>0</v>
      </c>
      <c r="H1505" s="9" t="n">
        <f aca="false">IF(AND(G1505=1,D1505&gt;=Scenario!$B$24),1,0)</f>
        <v>0</v>
      </c>
    </row>
    <row r="1506" customFormat="false" ht="15" hidden="false" customHeight="false" outlineLevel="0" collapsed="false">
      <c r="A1506" s="6" t="s">
        <v>10436</v>
      </c>
      <c r="B1506" s="6" t="s">
        <v>5609</v>
      </c>
      <c r="C1506" s="6" t="n">
        <v>1</v>
      </c>
      <c r="E1506" s="9" t="n">
        <f aca="false">INDEX(Tickets!$O$2:$O$3818,MATCH(B1506,Tickets!$A$2:$A$3818,0))</f>
        <v>1</v>
      </c>
      <c r="F1506" s="9" t="n">
        <f aca="false">C1506*E1506</f>
        <v>1</v>
      </c>
      <c r="G1506" s="9" t="n">
        <f aca="false">IF(AND(C1506=1,ISNUMBER(D1506)),1,0)*E1506</f>
        <v>0</v>
      </c>
      <c r="H1506" s="9" t="n">
        <f aca="false">IF(AND(G1506=1,D1506&gt;=Scenario!$B$24),1,0)</f>
        <v>0</v>
      </c>
    </row>
    <row r="1507" customFormat="false" ht="15" hidden="false" customHeight="false" outlineLevel="0" collapsed="false">
      <c r="A1507" s="6" t="s">
        <v>10437</v>
      </c>
      <c r="B1507" s="6" t="s">
        <v>5611</v>
      </c>
      <c r="C1507" s="6" t="n">
        <v>1</v>
      </c>
      <c r="D1507" s="6" t="n">
        <v>4</v>
      </c>
      <c r="E1507" s="9" t="n">
        <f aca="false">INDEX(Tickets!$O$2:$O$3818,MATCH(B1507,Tickets!$A$2:$A$3818,0))</f>
        <v>1</v>
      </c>
      <c r="F1507" s="9" t="n">
        <f aca="false">C1507*E1507</f>
        <v>1</v>
      </c>
      <c r="G1507" s="9" t="n">
        <f aca="false">IF(AND(C1507=1,ISNUMBER(D1507)),1,0)*E1507</f>
        <v>1</v>
      </c>
      <c r="H1507" s="9" t="n">
        <f aca="false">IF(AND(G1507=1,D1507&gt;=Scenario!$B$24),1,0)</f>
        <v>1</v>
      </c>
    </row>
    <row r="1508" customFormat="false" ht="15" hidden="false" customHeight="false" outlineLevel="0" collapsed="false">
      <c r="A1508" s="6" t="s">
        <v>10438</v>
      </c>
      <c r="B1508" s="6" t="s">
        <v>5615</v>
      </c>
      <c r="C1508" s="6" t="n">
        <v>1</v>
      </c>
      <c r="D1508" s="6" t="n">
        <v>4</v>
      </c>
      <c r="E1508" s="9" t="n">
        <f aca="false">INDEX(Tickets!$O$2:$O$3818,MATCH(B1508,Tickets!$A$2:$A$3818,0))</f>
        <v>1</v>
      </c>
      <c r="F1508" s="9" t="n">
        <f aca="false">C1508*E1508</f>
        <v>1</v>
      </c>
      <c r="G1508" s="9" t="n">
        <f aca="false">IF(AND(C1508=1,ISNUMBER(D1508)),1,0)*E1508</f>
        <v>1</v>
      </c>
      <c r="H1508" s="9" t="n">
        <f aca="false">IF(AND(G1508=1,D1508&gt;=Scenario!$B$24),1,0)</f>
        <v>1</v>
      </c>
    </row>
    <row r="1509" customFormat="false" ht="15" hidden="false" customHeight="false" outlineLevel="0" collapsed="false">
      <c r="A1509" s="6" t="s">
        <v>10439</v>
      </c>
      <c r="B1509" s="6" t="s">
        <v>5617</v>
      </c>
      <c r="C1509" s="6" t="n">
        <v>1</v>
      </c>
      <c r="D1509" s="6" t="n">
        <v>4</v>
      </c>
      <c r="E1509" s="9" t="n">
        <f aca="false">INDEX(Tickets!$O$2:$O$3818,MATCH(B1509,Tickets!$A$2:$A$3818,0))</f>
        <v>1</v>
      </c>
      <c r="F1509" s="9" t="n">
        <f aca="false">C1509*E1509</f>
        <v>1</v>
      </c>
      <c r="G1509" s="9" t="n">
        <f aca="false">IF(AND(C1509=1,ISNUMBER(D1509)),1,0)*E1509</f>
        <v>1</v>
      </c>
      <c r="H1509" s="9" t="n">
        <f aca="false">IF(AND(G1509=1,D1509&gt;=Scenario!$B$24),1,0)</f>
        <v>1</v>
      </c>
    </row>
    <row r="1510" customFormat="false" ht="15" hidden="false" customHeight="false" outlineLevel="0" collapsed="false">
      <c r="A1510" s="6" t="s">
        <v>10440</v>
      </c>
      <c r="B1510" s="6" t="s">
        <v>5623</v>
      </c>
      <c r="C1510" s="6" t="n">
        <v>1</v>
      </c>
      <c r="D1510" s="6" t="n">
        <v>5</v>
      </c>
      <c r="E1510" s="9" t="n">
        <f aca="false">INDEX(Tickets!$O$2:$O$3818,MATCH(B1510,Tickets!$A$2:$A$3818,0))</f>
        <v>1</v>
      </c>
      <c r="F1510" s="9" t="n">
        <f aca="false">C1510*E1510</f>
        <v>1</v>
      </c>
      <c r="G1510" s="9" t="n">
        <f aca="false">IF(AND(C1510=1,ISNUMBER(D1510)),1,0)*E1510</f>
        <v>1</v>
      </c>
      <c r="H1510" s="9" t="n">
        <f aca="false">IF(AND(G1510=1,D1510&gt;=Scenario!$B$24),1,0)</f>
        <v>1</v>
      </c>
    </row>
    <row r="1511" customFormat="false" ht="15" hidden="false" customHeight="false" outlineLevel="0" collapsed="false">
      <c r="A1511" s="6" t="s">
        <v>10441</v>
      </c>
      <c r="B1511" s="6" t="s">
        <v>5625</v>
      </c>
      <c r="C1511" s="6" t="n">
        <v>1</v>
      </c>
      <c r="D1511" s="6" t="n">
        <v>5</v>
      </c>
      <c r="E1511" s="9" t="n">
        <f aca="false">INDEX(Tickets!$O$2:$O$3818,MATCH(B1511,Tickets!$A$2:$A$3818,0))</f>
        <v>1</v>
      </c>
      <c r="F1511" s="9" t="n">
        <f aca="false">C1511*E1511</f>
        <v>1</v>
      </c>
      <c r="G1511" s="9" t="n">
        <f aca="false">IF(AND(C1511=1,ISNUMBER(D1511)),1,0)*E1511</f>
        <v>1</v>
      </c>
      <c r="H1511" s="9" t="n">
        <f aca="false">IF(AND(G1511=1,D1511&gt;=Scenario!$B$24),1,0)</f>
        <v>1</v>
      </c>
    </row>
    <row r="1512" customFormat="false" ht="15" hidden="false" customHeight="false" outlineLevel="0" collapsed="false">
      <c r="A1512" s="6" t="s">
        <v>10442</v>
      </c>
      <c r="B1512" s="6" t="s">
        <v>5629</v>
      </c>
      <c r="C1512" s="6" t="n">
        <v>1</v>
      </c>
      <c r="D1512" s="6" t="n">
        <v>5</v>
      </c>
      <c r="E1512" s="9" t="n">
        <f aca="false">INDEX(Tickets!$O$2:$O$3818,MATCH(B1512,Tickets!$A$2:$A$3818,0))</f>
        <v>1</v>
      </c>
      <c r="F1512" s="9" t="n">
        <f aca="false">C1512*E1512</f>
        <v>1</v>
      </c>
      <c r="G1512" s="9" t="n">
        <f aca="false">IF(AND(C1512=1,ISNUMBER(D1512)),1,0)*E1512</f>
        <v>1</v>
      </c>
      <c r="H1512" s="9" t="n">
        <f aca="false">IF(AND(G1512=1,D1512&gt;=Scenario!$B$24),1,0)</f>
        <v>1</v>
      </c>
    </row>
    <row r="1513" customFormat="false" ht="15" hidden="false" customHeight="false" outlineLevel="0" collapsed="false">
      <c r="A1513" s="6" t="s">
        <v>10443</v>
      </c>
      <c r="B1513" s="6" t="s">
        <v>5631</v>
      </c>
      <c r="C1513" s="6" t="n">
        <v>1</v>
      </c>
      <c r="D1513" s="6" t="n">
        <v>5</v>
      </c>
      <c r="E1513" s="9" t="n">
        <f aca="false">INDEX(Tickets!$O$2:$O$3818,MATCH(B1513,Tickets!$A$2:$A$3818,0))</f>
        <v>1</v>
      </c>
      <c r="F1513" s="9" t="n">
        <f aca="false">C1513*E1513</f>
        <v>1</v>
      </c>
      <c r="G1513" s="9" t="n">
        <f aca="false">IF(AND(C1513=1,ISNUMBER(D1513)),1,0)*E1513</f>
        <v>1</v>
      </c>
      <c r="H1513" s="9" t="n">
        <f aca="false">IF(AND(G1513=1,D1513&gt;=Scenario!$B$24),1,0)</f>
        <v>1</v>
      </c>
    </row>
    <row r="1514" customFormat="false" ht="15" hidden="false" customHeight="false" outlineLevel="0" collapsed="false">
      <c r="A1514" s="6" t="s">
        <v>10444</v>
      </c>
      <c r="B1514" s="6" t="s">
        <v>5637</v>
      </c>
      <c r="C1514" s="6" t="n">
        <v>1</v>
      </c>
      <c r="D1514" s="6" t="n">
        <v>5</v>
      </c>
      <c r="E1514" s="9" t="n">
        <f aca="false">INDEX(Tickets!$O$2:$O$3818,MATCH(B1514,Tickets!$A$2:$A$3818,0))</f>
        <v>1</v>
      </c>
      <c r="F1514" s="9" t="n">
        <f aca="false">C1514*E1514</f>
        <v>1</v>
      </c>
      <c r="G1514" s="9" t="n">
        <f aca="false">IF(AND(C1514=1,ISNUMBER(D1514)),1,0)*E1514</f>
        <v>1</v>
      </c>
      <c r="H1514" s="9" t="n">
        <f aca="false">IF(AND(G1514=1,D1514&gt;=Scenario!$B$24),1,0)</f>
        <v>1</v>
      </c>
    </row>
    <row r="1515" customFormat="false" ht="15" hidden="false" customHeight="false" outlineLevel="0" collapsed="false">
      <c r="A1515" s="6" t="s">
        <v>10445</v>
      </c>
      <c r="B1515" s="6" t="s">
        <v>5639</v>
      </c>
      <c r="C1515" s="6" t="n">
        <v>1</v>
      </c>
      <c r="E1515" s="9" t="n">
        <f aca="false">INDEX(Tickets!$O$2:$O$3818,MATCH(B1515,Tickets!$A$2:$A$3818,0))</f>
        <v>1</v>
      </c>
      <c r="F1515" s="9" t="n">
        <f aca="false">C1515*E1515</f>
        <v>1</v>
      </c>
      <c r="G1515" s="9" t="n">
        <f aca="false">IF(AND(C1515=1,ISNUMBER(D1515)),1,0)*E1515</f>
        <v>0</v>
      </c>
      <c r="H1515" s="9" t="n">
        <f aca="false">IF(AND(G1515=1,D1515&gt;=Scenario!$B$24),1,0)</f>
        <v>0</v>
      </c>
    </row>
    <row r="1516" customFormat="false" ht="15" hidden="false" customHeight="false" outlineLevel="0" collapsed="false">
      <c r="A1516" s="6" t="s">
        <v>10446</v>
      </c>
      <c r="B1516" s="6" t="s">
        <v>5641</v>
      </c>
      <c r="C1516" s="6" t="n">
        <v>1</v>
      </c>
      <c r="E1516" s="9" t="n">
        <f aca="false">INDEX(Tickets!$O$2:$O$3818,MATCH(B1516,Tickets!$A$2:$A$3818,0))</f>
        <v>1</v>
      </c>
      <c r="F1516" s="9" t="n">
        <f aca="false">C1516*E1516</f>
        <v>1</v>
      </c>
      <c r="G1516" s="9" t="n">
        <f aca="false">IF(AND(C1516=1,ISNUMBER(D1516)),1,0)*E1516</f>
        <v>0</v>
      </c>
      <c r="H1516" s="9" t="n">
        <f aca="false">IF(AND(G1516=1,D1516&gt;=Scenario!$B$24),1,0)</f>
        <v>0</v>
      </c>
    </row>
    <row r="1517" customFormat="false" ht="15" hidden="false" customHeight="false" outlineLevel="0" collapsed="false">
      <c r="A1517" s="6" t="s">
        <v>10447</v>
      </c>
      <c r="B1517" s="6" t="s">
        <v>5643</v>
      </c>
      <c r="C1517" s="6" t="n">
        <v>1</v>
      </c>
      <c r="E1517" s="9" t="n">
        <f aca="false">INDEX(Tickets!$O$2:$O$3818,MATCH(B1517,Tickets!$A$2:$A$3818,0))</f>
        <v>1</v>
      </c>
      <c r="F1517" s="9" t="n">
        <f aca="false">C1517*E1517</f>
        <v>1</v>
      </c>
      <c r="G1517" s="9" t="n">
        <f aca="false">IF(AND(C1517=1,ISNUMBER(D1517)),1,0)*E1517</f>
        <v>0</v>
      </c>
      <c r="H1517" s="9" t="n">
        <f aca="false">IF(AND(G1517=1,D1517&gt;=Scenario!$B$24),1,0)</f>
        <v>0</v>
      </c>
    </row>
    <row r="1518" customFormat="false" ht="15" hidden="false" customHeight="false" outlineLevel="0" collapsed="false">
      <c r="A1518" s="6" t="s">
        <v>10448</v>
      </c>
      <c r="B1518" s="6" t="s">
        <v>5655</v>
      </c>
      <c r="C1518" s="6" t="n">
        <v>1</v>
      </c>
      <c r="D1518" s="6" t="n">
        <v>5</v>
      </c>
      <c r="E1518" s="9" t="n">
        <f aca="false">INDEX(Tickets!$O$2:$O$3818,MATCH(B1518,Tickets!$A$2:$A$3818,0))</f>
        <v>1</v>
      </c>
      <c r="F1518" s="9" t="n">
        <f aca="false">C1518*E1518</f>
        <v>1</v>
      </c>
      <c r="G1518" s="9" t="n">
        <f aca="false">IF(AND(C1518=1,ISNUMBER(D1518)),1,0)*E1518</f>
        <v>1</v>
      </c>
      <c r="H1518" s="9" t="n">
        <f aca="false">IF(AND(G1518=1,D1518&gt;=Scenario!$B$24),1,0)</f>
        <v>1</v>
      </c>
    </row>
    <row r="1519" customFormat="false" ht="15" hidden="false" customHeight="false" outlineLevel="0" collapsed="false">
      <c r="A1519" s="6" t="s">
        <v>10449</v>
      </c>
      <c r="B1519" s="6" t="s">
        <v>5659</v>
      </c>
      <c r="C1519" s="6" t="n">
        <v>1</v>
      </c>
      <c r="E1519" s="9" t="n">
        <f aca="false">INDEX(Tickets!$O$2:$O$3818,MATCH(B1519,Tickets!$A$2:$A$3818,0))</f>
        <v>1</v>
      </c>
      <c r="F1519" s="9" t="n">
        <f aca="false">C1519*E1519</f>
        <v>1</v>
      </c>
      <c r="G1519" s="9" t="n">
        <f aca="false">IF(AND(C1519=1,ISNUMBER(D1519)),1,0)*E1519</f>
        <v>0</v>
      </c>
      <c r="H1519" s="9" t="n">
        <f aca="false">IF(AND(G1519=1,D1519&gt;=Scenario!$B$24),1,0)</f>
        <v>0</v>
      </c>
    </row>
    <row r="1520" customFormat="false" ht="15" hidden="false" customHeight="false" outlineLevel="0" collapsed="false">
      <c r="A1520" s="6" t="s">
        <v>10450</v>
      </c>
      <c r="B1520" s="6" t="s">
        <v>5665</v>
      </c>
      <c r="C1520" s="6" t="n">
        <v>1</v>
      </c>
      <c r="E1520" s="9" t="n">
        <f aca="false">INDEX(Tickets!$O$2:$O$3818,MATCH(B1520,Tickets!$A$2:$A$3818,0))</f>
        <v>1</v>
      </c>
      <c r="F1520" s="9" t="n">
        <f aca="false">C1520*E1520</f>
        <v>1</v>
      </c>
      <c r="G1520" s="9" t="n">
        <f aca="false">IF(AND(C1520=1,ISNUMBER(D1520)),1,0)*E1520</f>
        <v>0</v>
      </c>
      <c r="H1520" s="9" t="n">
        <f aca="false">IF(AND(G1520=1,D1520&gt;=Scenario!$B$24),1,0)</f>
        <v>0</v>
      </c>
    </row>
    <row r="1521" customFormat="false" ht="15" hidden="false" customHeight="false" outlineLevel="0" collapsed="false">
      <c r="A1521" s="6" t="s">
        <v>10451</v>
      </c>
      <c r="B1521" s="6" t="s">
        <v>5667</v>
      </c>
      <c r="C1521" s="6" t="n">
        <v>1</v>
      </c>
      <c r="D1521" s="6" t="n">
        <v>5</v>
      </c>
      <c r="E1521" s="9" t="n">
        <f aca="false">INDEX(Tickets!$O$2:$O$3818,MATCH(B1521,Tickets!$A$2:$A$3818,0))</f>
        <v>1</v>
      </c>
      <c r="F1521" s="9" t="n">
        <f aca="false">C1521*E1521</f>
        <v>1</v>
      </c>
      <c r="G1521" s="9" t="n">
        <f aca="false">IF(AND(C1521=1,ISNUMBER(D1521)),1,0)*E1521</f>
        <v>1</v>
      </c>
      <c r="H1521" s="9" t="n">
        <f aca="false">IF(AND(G1521=1,D1521&gt;=Scenario!$B$24),1,0)</f>
        <v>1</v>
      </c>
    </row>
    <row r="1522" customFormat="false" ht="15" hidden="false" customHeight="false" outlineLevel="0" collapsed="false">
      <c r="A1522" s="6" t="s">
        <v>10452</v>
      </c>
      <c r="B1522" s="6" t="s">
        <v>5671</v>
      </c>
      <c r="C1522" s="6" t="n">
        <v>1</v>
      </c>
      <c r="E1522" s="9" t="n">
        <f aca="false">INDEX(Tickets!$O$2:$O$3818,MATCH(B1522,Tickets!$A$2:$A$3818,0))</f>
        <v>1</v>
      </c>
      <c r="F1522" s="9" t="n">
        <f aca="false">C1522*E1522</f>
        <v>1</v>
      </c>
      <c r="G1522" s="9" t="n">
        <f aca="false">IF(AND(C1522=1,ISNUMBER(D1522)),1,0)*E1522</f>
        <v>0</v>
      </c>
      <c r="H1522" s="9" t="n">
        <f aca="false">IF(AND(G1522=1,D1522&gt;=Scenario!$B$24),1,0)</f>
        <v>0</v>
      </c>
    </row>
    <row r="1523" customFormat="false" ht="15" hidden="false" customHeight="false" outlineLevel="0" collapsed="false">
      <c r="A1523" s="6" t="s">
        <v>10453</v>
      </c>
      <c r="B1523" s="6" t="s">
        <v>5673</v>
      </c>
      <c r="C1523" s="6" t="n">
        <v>1</v>
      </c>
      <c r="D1523" s="6" t="n">
        <v>4</v>
      </c>
      <c r="E1523" s="9" t="n">
        <f aca="false">INDEX(Tickets!$O$2:$O$3818,MATCH(B1523,Tickets!$A$2:$A$3818,0))</f>
        <v>1</v>
      </c>
      <c r="F1523" s="9" t="n">
        <f aca="false">C1523*E1523</f>
        <v>1</v>
      </c>
      <c r="G1523" s="9" t="n">
        <f aca="false">IF(AND(C1523=1,ISNUMBER(D1523)),1,0)*E1523</f>
        <v>1</v>
      </c>
      <c r="H1523" s="9" t="n">
        <f aca="false">IF(AND(G1523=1,D1523&gt;=Scenario!$B$24),1,0)</f>
        <v>1</v>
      </c>
    </row>
    <row r="1524" customFormat="false" ht="15" hidden="false" customHeight="false" outlineLevel="0" collapsed="false">
      <c r="A1524" s="6" t="s">
        <v>10454</v>
      </c>
      <c r="B1524" s="6" t="s">
        <v>5683</v>
      </c>
      <c r="C1524" s="6" t="n">
        <v>1</v>
      </c>
      <c r="E1524" s="9" t="n">
        <f aca="false">INDEX(Tickets!$O$2:$O$3818,MATCH(B1524,Tickets!$A$2:$A$3818,0))</f>
        <v>1</v>
      </c>
      <c r="F1524" s="9" t="n">
        <f aca="false">C1524*E1524</f>
        <v>1</v>
      </c>
      <c r="G1524" s="9" t="n">
        <f aca="false">IF(AND(C1524=1,ISNUMBER(D1524)),1,0)*E1524</f>
        <v>0</v>
      </c>
      <c r="H1524" s="9" t="n">
        <f aca="false">IF(AND(G1524=1,D1524&gt;=Scenario!$B$24),1,0)</f>
        <v>0</v>
      </c>
    </row>
    <row r="1525" customFormat="false" ht="15" hidden="false" customHeight="false" outlineLevel="0" collapsed="false">
      <c r="A1525" s="6" t="s">
        <v>10455</v>
      </c>
      <c r="B1525" s="6" t="s">
        <v>5687</v>
      </c>
      <c r="C1525" s="6" t="n">
        <v>1</v>
      </c>
      <c r="E1525" s="9" t="n">
        <f aca="false">INDEX(Tickets!$O$2:$O$3818,MATCH(B1525,Tickets!$A$2:$A$3818,0))</f>
        <v>1</v>
      </c>
      <c r="F1525" s="9" t="n">
        <f aca="false">C1525*E1525</f>
        <v>1</v>
      </c>
      <c r="G1525" s="9" t="n">
        <f aca="false">IF(AND(C1525=1,ISNUMBER(D1525)),1,0)*E1525</f>
        <v>0</v>
      </c>
      <c r="H1525" s="9" t="n">
        <f aca="false">IF(AND(G1525=1,D1525&gt;=Scenario!$B$24),1,0)</f>
        <v>0</v>
      </c>
    </row>
    <row r="1526" customFormat="false" ht="15" hidden="false" customHeight="false" outlineLevel="0" collapsed="false">
      <c r="A1526" s="6" t="s">
        <v>10456</v>
      </c>
      <c r="B1526" s="6" t="s">
        <v>5691</v>
      </c>
      <c r="C1526" s="6" t="n">
        <v>1</v>
      </c>
      <c r="D1526" s="6" t="n">
        <v>5</v>
      </c>
      <c r="E1526" s="9" t="n">
        <f aca="false">INDEX(Tickets!$O$2:$O$3818,MATCH(B1526,Tickets!$A$2:$A$3818,0))</f>
        <v>1</v>
      </c>
      <c r="F1526" s="9" t="n">
        <f aca="false">C1526*E1526</f>
        <v>1</v>
      </c>
      <c r="G1526" s="9" t="n">
        <f aca="false">IF(AND(C1526=1,ISNUMBER(D1526)),1,0)*E1526</f>
        <v>1</v>
      </c>
      <c r="H1526" s="9" t="n">
        <f aca="false">IF(AND(G1526=1,D1526&gt;=Scenario!$B$24),1,0)</f>
        <v>1</v>
      </c>
    </row>
    <row r="1527" customFormat="false" ht="15" hidden="false" customHeight="false" outlineLevel="0" collapsed="false">
      <c r="A1527" s="6" t="s">
        <v>10457</v>
      </c>
      <c r="B1527" s="6" t="s">
        <v>5693</v>
      </c>
      <c r="C1527" s="6" t="n">
        <v>1</v>
      </c>
      <c r="E1527" s="9" t="n">
        <f aca="false">INDEX(Tickets!$O$2:$O$3818,MATCH(B1527,Tickets!$A$2:$A$3818,0))</f>
        <v>1</v>
      </c>
      <c r="F1527" s="9" t="n">
        <f aca="false">C1527*E1527</f>
        <v>1</v>
      </c>
      <c r="G1527" s="9" t="n">
        <f aca="false">IF(AND(C1527=1,ISNUMBER(D1527)),1,0)*E1527</f>
        <v>0</v>
      </c>
      <c r="H1527" s="9" t="n">
        <f aca="false">IF(AND(G1527=1,D1527&gt;=Scenario!$B$24),1,0)</f>
        <v>0</v>
      </c>
    </row>
    <row r="1528" customFormat="false" ht="15" hidden="false" customHeight="false" outlineLevel="0" collapsed="false">
      <c r="A1528" s="6" t="s">
        <v>10458</v>
      </c>
      <c r="B1528" s="6" t="s">
        <v>5695</v>
      </c>
      <c r="C1528" s="6" t="n">
        <v>1</v>
      </c>
      <c r="E1528" s="9" t="n">
        <f aca="false">INDEX(Tickets!$O$2:$O$3818,MATCH(B1528,Tickets!$A$2:$A$3818,0))</f>
        <v>1</v>
      </c>
      <c r="F1528" s="9" t="n">
        <f aca="false">C1528*E1528</f>
        <v>1</v>
      </c>
      <c r="G1528" s="9" t="n">
        <f aca="false">IF(AND(C1528=1,ISNUMBER(D1528)),1,0)*E1528</f>
        <v>0</v>
      </c>
      <c r="H1528" s="9" t="n">
        <f aca="false">IF(AND(G1528=1,D1528&gt;=Scenario!$B$24),1,0)</f>
        <v>0</v>
      </c>
    </row>
    <row r="1529" customFormat="false" ht="15" hidden="false" customHeight="false" outlineLevel="0" collapsed="false">
      <c r="A1529" s="6" t="s">
        <v>10459</v>
      </c>
      <c r="B1529" s="6" t="s">
        <v>5703</v>
      </c>
      <c r="C1529" s="6" t="n">
        <v>1</v>
      </c>
      <c r="D1529" s="6" t="n">
        <v>5</v>
      </c>
      <c r="E1529" s="9" t="n">
        <f aca="false">INDEX(Tickets!$O$2:$O$3818,MATCH(B1529,Tickets!$A$2:$A$3818,0))</f>
        <v>1</v>
      </c>
      <c r="F1529" s="9" t="n">
        <f aca="false">C1529*E1529</f>
        <v>1</v>
      </c>
      <c r="G1529" s="9" t="n">
        <f aca="false">IF(AND(C1529=1,ISNUMBER(D1529)),1,0)*E1529</f>
        <v>1</v>
      </c>
      <c r="H1529" s="9" t="n">
        <f aca="false">IF(AND(G1529=1,D1529&gt;=Scenario!$B$24),1,0)</f>
        <v>1</v>
      </c>
    </row>
    <row r="1530" customFormat="false" ht="15" hidden="false" customHeight="false" outlineLevel="0" collapsed="false">
      <c r="A1530" s="6" t="s">
        <v>10460</v>
      </c>
      <c r="B1530" s="6" t="s">
        <v>5705</v>
      </c>
      <c r="C1530" s="6" t="n">
        <v>1</v>
      </c>
      <c r="E1530" s="9" t="n">
        <f aca="false">INDEX(Tickets!$O$2:$O$3818,MATCH(B1530,Tickets!$A$2:$A$3818,0))</f>
        <v>1</v>
      </c>
      <c r="F1530" s="9" t="n">
        <f aca="false">C1530*E1530</f>
        <v>1</v>
      </c>
      <c r="G1530" s="9" t="n">
        <f aca="false">IF(AND(C1530=1,ISNUMBER(D1530)),1,0)*E1530</f>
        <v>0</v>
      </c>
      <c r="H1530" s="9" t="n">
        <f aca="false">IF(AND(G1530=1,D1530&gt;=Scenario!$B$24),1,0)</f>
        <v>0</v>
      </c>
    </row>
    <row r="1531" customFormat="false" ht="15" hidden="false" customHeight="false" outlineLevel="0" collapsed="false">
      <c r="A1531" s="6" t="s">
        <v>10461</v>
      </c>
      <c r="B1531" s="6" t="s">
        <v>5707</v>
      </c>
      <c r="C1531" s="6" t="n">
        <v>1</v>
      </c>
      <c r="D1531" s="6" t="n">
        <v>5</v>
      </c>
      <c r="E1531" s="9" t="n">
        <f aca="false">INDEX(Tickets!$O$2:$O$3818,MATCH(B1531,Tickets!$A$2:$A$3818,0))</f>
        <v>1</v>
      </c>
      <c r="F1531" s="9" t="n">
        <f aca="false">C1531*E1531</f>
        <v>1</v>
      </c>
      <c r="G1531" s="9" t="n">
        <f aca="false">IF(AND(C1531=1,ISNUMBER(D1531)),1,0)*E1531</f>
        <v>1</v>
      </c>
      <c r="H1531" s="9" t="n">
        <f aca="false">IF(AND(G1531=1,D1531&gt;=Scenario!$B$24),1,0)</f>
        <v>1</v>
      </c>
    </row>
    <row r="1532" customFormat="false" ht="15" hidden="false" customHeight="false" outlineLevel="0" collapsed="false">
      <c r="A1532" s="6" t="s">
        <v>10462</v>
      </c>
      <c r="B1532" s="6" t="s">
        <v>5709</v>
      </c>
      <c r="C1532" s="6" t="n">
        <v>1</v>
      </c>
      <c r="E1532" s="9" t="n">
        <f aca="false">INDEX(Tickets!$O$2:$O$3818,MATCH(B1532,Tickets!$A$2:$A$3818,0))</f>
        <v>1</v>
      </c>
      <c r="F1532" s="9" t="n">
        <f aca="false">C1532*E1532</f>
        <v>1</v>
      </c>
      <c r="G1532" s="9" t="n">
        <f aca="false">IF(AND(C1532=1,ISNUMBER(D1532)),1,0)*E1532</f>
        <v>0</v>
      </c>
      <c r="H1532" s="9" t="n">
        <f aca="false">IF(AND(G1532=1,D1532&gt;=Scenario!$B$24),1,0)</f>
        <v>0</v>
      </c>
    </row>
    <row r="1533" customFormat="false" ht="15" hidden="false" customHeight="false" outlineLevel="0" collapsed="false">
      <c r="A1533" s="6" t="s">
        <v>10463</v>
      </c>
      <c r="B1533" s="6" t="s">
        <v>5713</v>
      </c>
      <c r="C1533" s="6" t="n">
        <v>1</v>
      </c>
      <c r="D1533" s="6" t="n">
        <v>4</v>
      </c>
      <c r="E1533" s="9" t="n">
        <f aca="false">INDEX(Tickets!$O$2:$O$3818,MATCH(B1533,Tickets!$A$2:$A$3818,0))</f>
        <v>1</v>
      </c>
      <c r="F1533" s="9" t="n">
        <f aca="false">C1533*E1533</f>
        <v>1</v>
      </c>
      <c r="G1533" s="9" t="n">
        <f aca="false">IF(AND(C1533=1,ISNUMBER(D1533)),1,0)*E1533</f>
        <v>1</v>
      </c>
      <c r="H1533" s="9" t="n">
        <f aca="false">IF(AND(G1533=1,D1533&gt;=Scenario!$B$24),1,0)</f>
        <v>1</v>
      </c>
    </row>
    <row r="1534" customFormat="false" ht="15" hidden="false" customHeight="false" outlineLevel="0" collapsed="false">
      <c r="A1534" s="6" t="s">
        <v>10464</v>
      </c>
      <c r="B1534" s="6" t="s">
        <v>5715</v>
      </c>
      <c r="C1534" s="6" t="n">
        <v>1</v>
      </c>
      <c r="D1534" s="6" t="n">
        <v>4</v>
      </c>
      <c r="E1534" s="9" t="n">
        <f aca="false">INDEX(Tickets!$O$2:$O$3818,MATCH(B1534,Tickets!$A$2:$A$3818,0))</f>
        <v>1</v>
      </c>
      <c r="F1534" s="9" t="n">
        <f aca="false">C1534*E1534</f>
        <v>1</v>
      </c>
      <c r="G1534" s="9" t="n">
        <f aca="false">IF(AND(C1534=1,ISNUMBER(D1534)),1,0)*E1534</f>
        <v>1</v>
      </c>
      <c r="H1534" s="9" t="n">
        <f aca="false">IF(AND(G1534=1,D1534&gt;=Scenario!$B$24),1,0)</f>
        <v>1</v>
      </c>
    </row>
    <row r="1535" customFormat="false" ht="15" hidden="false" customHeight="false" outlineLevel="0" collapsed="false">
      <c r="A1535" s="6" t="s">
        <v>10465</v>
      </c>
      <c r="B1535" s="6" t="s">
        <v>5717</v>
      </c>
      <c r="C1535" s="6" t="n">
        <v>1</v>
      </c>
      <c r="E1535" s="9" t="n">
        <f aca="false">INDEX(Tickets!$O$2:$O$3818,MATCH(B1535,Tickets!$A$2:$A$3818,0))</f>
        <v>1</v>
      </c>
      <c r="F1535" s="9" t="n">
        <f aca="false">C1535*E1535</f>
        <v>1</v>
      </c>
      <c r="G1535" s="9" t="n">
        <f aca="false">IF(AND(C1535=1,ISNUMBER(D1535)),1,0)*E1535</f>
        <v>0</v>
      </c>
      <c r="H1535" s="9" t="n">
        <f aca="false">IF(AND(G1535=1,D1535&gt;=Scenario!$B$24),1,0)</f>
        <v>0</v>
      </c>
    </row>
    <row r="1536" customFormat="false" ht="15" hidden="false" customHeight="false" outlineLevel="0" collapsed="false">
      <c r="A1536" s="6" t="s">
        <v>10466</v>
      </c>
      <c r="B1536" s="6" t="s">
        <v>5719</v>
      </c>
      <c r="C1536" s="6" t="n">
        <v>1</v>
      </c>
      <c r="E1536" s="9" t="n">
        <f aca="false">INDEX(Tickets!$O$2:$O$3818,MATCH(B1536,Tickets!$A$2:$A$3818,0))</f>
        <v>1</v>
      </c>
      <c r="F1536" s="9" t="n">
        <f aca="false">C1536*E1536</f>
        <v>1</v>
      </c>
      <c r="G1536" s="9" t="n">
        <f aca="false">IF(AND(C1536=1,ISNUMBER(D1536)),1,0)*E1536</f>
        <v>0</v>
      </c>
      <c r="H1536" s="9" t="n">
        <f aca="false">IF(AND(G1536=1,D1536&gt;=Scenario!$B$24),1,0)</f>
        <v>0</v>
      </c>
    </row>
    <row r="1537" customFormat="false" ht="15" hidden="false" customHeight="false" outlineLevel="0" collapsed="false">
      <c r="A1537" s="6" t="s">
        <v>10467</v>
      </c>
      <c r="B1537" s="6" t="s">
        <v>5721</v>
      </c>
      <c r="C1537" s="6" t="n">
        <v>1</v>
      </c>
      <c r="D1537" s="6" t="n">
        <v>4</v>
      </c>
      <c r="E1537" s="9" t="n">
        <f aca="false">INDEX(Tickets!$O$2:$O$3818,MATCH(B1537,Tickets!$A$2:$A$3818,0))</f>
        <v>1</v>
      </c>
      <c r="F1537" s="9" t="n">
        <f aca="false">C1537*E1537</f>
        <v>1</v>
      </c>
      <c r="G1537" s="9" t="n">
        <f aca="false">IF(AND(C1537=1,ISNUMBER(D1537)),1,0)*E1537</f>
        <v>1</v>
      </c>
      <c r="H1537" s="9" t="n">
        <f aca="false">IF(AND(G1537=1,D1537&gt;=Scenario!$B$24),1,0)</f>
        <v>1</v>
      </c>
    </row>
    <row r="1538" customFormat="false" ht="15" hidden="false" customHeight="false" outlineLevel="0" collapsed="false">
      <c r="A1538" s="6" t="s">
        <v>10468</v>
      </c>
      <c r="B1538" s="6" t="s">
        <v>5723</v>
      </c>
      <c r="C1538" s="6" t="n">
        <v>1</v>
      </c>
      <c r="E1538" s="9" t="n">
        <f aca="false">INDEX(Tickets!$O$2:$O$3818,MATCH(B1538,Tickets!$A$2:$A$3818,0))</f>
        <v>1</v>
      </c>
      <c r="F1538" s="9" t="n">
        <f aca="false">C1538*E1538</f>
        <v>1</v>
      </c>
      <c r="G1538" s="9" t="n">
        <f aca="false">IF(AND(C1538=1,ISNUMBER(D1538)),1,0)*E1538</f>
        <v>0</v>
      </c>
      <c r="H1538" s="9" t="n">
        <f aca="false">IF(AND(G1538=1,D1538&gt;=Scenario!$B$24),1,0)</f>
        <v>0</v>
      </c>
    </row>
    <row r="1539" customFormat="false" ht="15" hidden="false" customHeight="false" outlineLevel="0" collapsed="false">
      <c r="A1539" s="6" t="s">
        <v>10469</v>
      </c>
      <c r="B1539" s="6" t="s">
        <v>5727</v>
      </c>
      <c r="C1539" s="6" t="n">
        <v>1</v>
      </c>
      <c r="E1539" s="9" t="n">
        <f aca="false">INDEX(Tickets!$O$2:$O$3818,MATCH(B1539,Tickets!$A$2:$A$3818,0))</f>
        <v>1</v>
      </c>
      <c r="F1539" s="9" t="n">
        <f aca="false">C1539*E1539</f>
        <v>1</v>
      </c>
      <c r="G1539" s="9" t="n">
        <f aca="false">IF(AND(C1539=1,ISNUMBER(D1539)),1,0)*E1539</f>
        <v>0</v>
      </c>
      <c r="H1539" s="9" t="n">
        <f aca="false">IF(AND(G1539=1,D1539&gt;=Scenario!$B$24),1,0)</f>
        <v>0</v>
      </c>
    </row>
    <row r="1540" customFormat="false" ht="15" hidden="false" customHeight="false" outlineLevel="0" collapsed="false">
      <c r="A1540" s="6" t="s">
        <v>10470</v>
      </c>
      <c r="B1540" s="6" t="s">
        <v>5731</v>
      </c>
      <c r="C1540" s="6" t="n">
        <v>1</v>
      </c>
      <c r="E1540" s="9" t="n">
        <f aca="false">INDEX(Tickets!$O$2:$O$3818,MATCH(B1540,Tickets!$A$2:$A$3818,0))</f>
        <v>1</v>
      </c>
      <c r="F1540" s="9" t="n">
        <f aca="false">C1540*E1540</f>
        <v>1</v>
      </c>
      <c r="G1540" s="9" t="n">
        <f aca="false">IF(AND(C1540=1,ISNUMBER(D1540)),1,0)*E1540</f>
        <v>0</v>
      </c>
      <c r="H1540" s="9" t="n">
        <f aca="false">IF(AND(G1540=1,D1540&gt;=Scenario!$B$24),1,0)</f>
        <v>0</v>
      </c>
    </row>
    <row r="1541" customFormat="false" ht="15" hidden="false" customHeight="false" outlineLevel="0" collapsed="false">
      <c r="A1541" s="6" t="s">
        <v>10471</v>
      </c>
      <c r="B1541" s="6" t="s">
        <v>5733</v>
      </c>
      <c r="C1541" s="6" t="n">
        <v>1</v>
      </c>
      <c r="E1541" s="9" t="n">
        <f aca="false">INDEX(Tickets!$O$2:$O$3818,MATCH(B1541,Tickets!$A$2:$A$3818,0))</f>
        <v>1</v>
      </c>
      <c r="F1541" s="9" t="n">
        <f aca="false">C1541*E1541</f>
        <v>1</v>
      </c>
      <c r="G1541" s="9" t="n">
        <f aca="false">IF(AND(C1541=1,ISNUMBER(D1541)),1,0)*E1541</f>
        <v>0</v>
      </c>
      <c r="H1541" s="9" t="n">
        <f aca="false">IF(AND(G1541=1,D1541&gt;=Scenario!$B$24),1,0)</f>
        <v>0</v>
      </c>
    </row>
    <row r="1542" customFormat="false" ht="15" hidden="false" customHeight="false" outlineLevel="0" collapsed="false">
      <c r="A1542" s="6" t="s">
        <v>10472</v>
      </c>
      <c r="B1542" s="6" t="s">
        <v>5735</v>
      </c>
      <c r="C1542" s="6" t="n">
        <v>1</v>
      </c>
      <c r="D1542" s="6" t="n">
        <v>5</v>
      </c>
      <c r="E1542" s="9" t="n">
        <f aca="false">INDEX(Tickets!$O$2:$O$3818,MATCH(B1542,Tickets!$A$2:$A$3818,0))</f>
        <v>1</v>
      </c>
      <c r="F1542" s="9" t="n">
        <f aca="false">C1542*E1542</f>
        <v>1</v>
      </c>
      <c r="G1542" s="9" t="n">
        <f aca="false">IF(AND(C1542=1,ISNUMBER(D1542)),1,0)*E1542</f>
        <v>1</v>
      </c>
      <c r="H1542" s="9" t="n">
        <f aca="false">IF(AND(G1542=1,D1542&gt;=Scenario!$B$24),1,0)</f>
        <v>1</v>
      </c>
    </row>
    <row r="1543" customFormat="false" ht="15" hidden="false" customHeight="false" outlineLevel="0" collapsed="false">
      <c r="A1543" s="6" t="s">
        <v>10473</v>
      </c>
      <c r="B1543" s="6" t="s">
        <v>5749</v>
      </c>
      <c r="C1543" s="6" t="n">
        <v>1</v>
      </c>
      <c r="E1543" s="9" t="n">
        <f aca="false">INDEX(Tickets!$O$2:$O$3818,MATCH(B1543,Tickets!$A$2:$A$3818,0))</f>
        <v>1</v>
      </c>
      <c r="F1543" s="9" t="n">
        <f aca="false">C1543*E1543</f>
        <v>1</v>
      </c>
      <c r="G1543" s="9" t="n">
        <f aca="false">IF(AND(C1543=1,ISNUMBER(D1543)),1,0)*E1543</f>
        <v>0</v>
      </c>
      <c r="H1543" s="9" t="n">
        <f aca="false">IF(AND(G1543=1,D1543&gt;=Scenario!$B$24),1,0)</f>
        <v>0</v>
      </c>
    </row>
    <row r="1544" customFormat="false" ht="15" hidden="false" customHeight="false" outlineLevel="0" collapsed="false">
      <c r="A1544" s="6" t="s">
        <v>10474</v>
      </c>
      <c r="B1544" s="6" t="s">
        <v>5753</v>
      </c>
      <c r="C1544" s="6" t="n">
        <v>1</v>
      </c>
      <c r="D1544" s="6" t="n">
        <v>4</v>
      </c>
      <c r="E1544" s="9" t="n">
        <f aca="false">INDEX(Tickets!$O$2:$O$3818,MATCH(B1544,Tickets!$A$2:$A$3818,0))</f>
        <v>1</v>
      </c>
      <c r="F1544" s="9" t="n">
        <f aca="false">C1544*E1544</f>
        <v>1</v>
      </c>
      <c r="G1544" s="9" t="n">
        <f aca="false">IF(AND(C1544=1,ISNUMBER(D1544)),1,0)*E1544</f>
        <v>1</v>
      </c>
      <c r="H1544" s="9" t="n">
        <f aca="false">IF(AND(G1544=1,D1544&gt;=Scenario!$B$24),1,0)</f>
        <v>1</v>
      </c>
    </row>
    <row r="1545" customFormat="false" ht="15" hidden="false" customHeight="false" outlineLevel="0" collapsed="false">
      <c r="A1545" s="6" t="s">
        <v>10475</v>
      </c>
      <c r="B1545" s="6" t="s">
        <v>5759</v>
      </c>
      <c r="C1545" s="6" t="n">
        <v>1</v>
      </c>
      <c r="E1545" s="9" t="n">
        <f aca="false">INDEX(Tickets!$O$2:$O$3818,MATCH(B1545,Tickets!$A$2:$A$3818,0))</f>
        <v>1</v>
      </c>
      <c r="F1545" s="9" t="n">
        <f aca="false">C1545*E1545</f>
        <v>1</v>
      </c>
      <c r="G1545" s="9" t="n">
        <f aca="false">IF(AND(C1545=1,ISNUMBER(D1545)),1,0)*E1545</f>
        <v>0</v>
      </c>
      <c r="H1545" s="9" t="n">
        <f aca="false">IF(AND(G1545=1,D1545&gt;=Scenario!$B$24),1,0)</f>
        <v>0</v>
      </c>
    </row>
    <row r="1546" customFormat="false" ht="15" hidden="false" customHeight="false" outlineLevel="0" collapsed="false">
      <c r="A1546" s="6" t="s">
        <v>10476</v>
      </c>
      <c r="B1546" s="6" t="s">
        <v>5763</v>
      </c>
      <c r="C1546" s="6" t="n">
        <v>1</v>
      </c>
      <c r="D1546" s="6" t="n">
        <v>5</v>
      </c>
      <c r="E1546" s="9" t="n">
        <f aca="false">INDEX(Tickets!$O$2:$O$3818,MATCH(B1546,Tickets!$A$2:$A$3818,0))</f>
        <v>1</v>
      </c>
      <c r="F1546" s="9" t="n">
        <f aca="false">C1546*E1546</f>
        <v>1</v>
      </c>
      <c r="G1546" s="9" t="n">
        <f aca="false">IF(AND(C1546=1,ISNUMBER(D1546)),1,0)*E1546</f>
        <v>1</v>
      </c>
      <c r="H1546" s="9" t="n">
        <f aca="false">IF(AND(G1546=1,D1546&gt;=Scenario!$B$24),1,0)</f>
        <v>1</v>
      </c>
    </row>
    <row r="1547" customFormat="false" ht="15" hidden="false" customHeight="false" outlineLevel="0" collapsed="false">
      <c r="A1547" s="6" t="s">
        <v>10477</v>
      </c>
      <c r="B1547" s="6" t="s">
        <v>5765</v>
      </c>
      <c r="C1547" s="6" t="n">
        <v>1</v>
      </c>
      <c r="E1547" s="9" t="n">
        <f aca="false">INDEX(Tickets!$O$2:$O$3818,MATCH(B1547,Tickets!$A$2:$A$3818,0))</f>
        <v>1</v>
      </c>
      <c r="F1547" s="9" t="n">
        <f aca="false">C1547*E1547</f>
        <v>1</v>
      </c>
      <c r="G1547" s="9" t="n">
        <f aca="false">IF(AND(C1547=1,ISNUMBER(D1547)),1,0)*E1547</f>
        <v>0</v>
      </c>
      <c r="H1547" s="9" t="n">
        <f aca="false">IF(AND(G1547=1,D1547&gt;=Scenario!$B$24),1,0)</f>
        <v>0</v>
      </c>
    </row>
    <row r="1548" customFormat="false" ht="15" hidden="false" customHeight="false" outlineLevel="0" collapsed="false">
      <c r="A1548" s="6" t="s">
        <v>10478</v>
      </c>
      <c r="B1548" s="6" t="s">
        <v>5767</v>
      </c>
      <c r="C1548" s="6" t="n">
        <v>1</v>
      </c>
      <c r="E1548" s="9" t="n">
        <f aca="false">INDEX(Tickets!$O$2:$O$3818,MATCH(B1548,Tickets!$A$2:$A$3818,0))</f>
        <v>1</v>
      </c>
      <c r="F1548" s="9" t="n">
        <f aca="false">C1548*E1548</f>
        <v>1</v>
      </c>
      <c r="G1548" s="9" t="n">
        <f aca="false">IF(AND(C1548=1,ISNUMBER(D1548)),1,0)*E1548</f>
        <v>0</v>
      </c>
      <c r="H1548" s="9" t="n">
        <f aca="false">IF(AND(G1548=1,D1548&gt;=Scenario!$B$24),1,0)</f>
        <v>0</v>
      </c>
    </row>
    <row r="1549" customFormat="false" ht="15" hidden="false" customHeight="false" outlineLevel="0" collapsed="false">
      <c r="A1549" s="6" t="s">
        <v>10479</v>
      </c>
      <c r="B1549" s="6" t="s">
        <v>5769</v>
      </c>
      <c r="C1549" s="6" t="n">
        <v>1</v>
      </c>
      <c r="D1549" s="6" t="n">
        <v>4</v>
      </c>
      <c r="E1549" s="9" t="n">
        <f aca="false">INDEX(Tickets!$O$2:$O$3818,MATCH(B1549,Tickets!$A$2:$A$3818,0))</f>
        <v>1</v>
      </c>
      <c r="F1549" s="9" t="n">
        <f aca="false">C1549*E1549</f>
        <v>1</v>
      </c>
      <c r="G1549" s="9" t="n">
        <f aca="false">IF(AND(C1549=1,ISNUMBER(D1549)),1,0)*E1549</f>
        <v>1</v>
      </c>
      <c r="H1549" s="9" t="n">
        <f aca="false">IF(AND(G1549=1,D1549&gt;=Scenario!$B$24),1,0)</f>
        <v>1</v>
      </c>
    </row>
    <row r="1550" customFormat="false" ht="15" hidden="false" customHeight="false" outlineLevel="0" collapsed="false">
      <c r="A1550" s="6" t="s">
        <v>10480</v>
      </c>
      <c r="B1550" s="6" t="s">
        <v>5773</v>
      </c>
      <c r="C1550" s="6" t="n">
        <v>1</v>
      </c>
      <c r="D1550" s="6" t="n">
        <v>4</v>
      </c>
      <c r="E1550" s="9" t="n">
        <f aca="false">INDEX(Tickets!$O$2:$O$3818,MATCH(B1550,Tickets!$A$2:$A$3818,0))</f>
        <v>1</v>
      </c>
      <c r="F1550" s="9" t="n">
        <f aca="false">C1550*E1550</f>
        <v>1</v>
      </c>
      <c r="G1550" s="9" t="n">
        <f aca="false">IF(AND(C1550=1,ISNUMBER(D1550)),1,0)*E1550</f>
        <v>1</v>
      </c>
      <c r="H1550" s="9" t="n">
        <f aca="false">IF(AND(G1550=1,D1550&gt;=Scenario!$B$24),1,0)</f>
        <v>1</v>
      </c>
    </row>
    <row r="1551" customFormat="false" ht="15" hidden="false" customHeight="false" outlineLevel="0" collapsed="false">
      <c r="A1551" s="6" t="s">
        <v>10481</v>
      </c>
      <c r="B1551" s="6" t="s">
        <v>5775</v>
      </c>
      <c r="C1551" s="6" t="n">
        <v>1</v>
      </c>
      <c r="E1551" s="9" t="n">
        <f aca="false">INDEX(Tickets!$O$2:$O$3818,MATCH(B1551,Tickets!$A$2:$A$3818,0))</f>
        <v>1</v>
      </c>
      <c r="F1551" s="9" t="n">
        <f aca="false">C1551*E1551</f>
        <v>1</v>
      </c>
      <c r="G1551" s="9" t="n">
        <f aca="false">IF(AND(C1551=1,ISNUMBER(D1551)),1,0)*E1551</f>
        <v>0</v>
      </c>
      <c r="H1551" s="9" t="n">
        <f aca="false">IF(AND(G1551=1,D1551&gt;=Scenario!$B$24),1,0)</f>
        <v>0</v>
      </c>
    </row>
    <row r="1552" customFormat="false" ht="15" hidden="false" customHeight="false" outlineLevel="0" collapsed="false">
      <c r="A1552" s="6" t="s">
        <v>10482</v>
      </c>
      <c r="B1552" s="6" t="s">
        <v>5779</v>
      </c>
      <c r="C1552" s="6" t="n">
        <v>1</v>
      </c>
      <c r="D1552" s="6" t="n">
        <v>5</v>
      </c>
      <c r="E1552" s="9" t="n">
        <f aca="false">INDEX(Tickets!$O$2:$O$3818,MATCH(B1552,Tickets!$A$2:$A$3818,0))</f>
        <v>1</v>
      </c>
      <c r="F1552" s="9" t="n">
        <f aca="false">C1552*E1552</f>
        <v>1</v>
      </c>
      <c r="G1552" s="9" t="n">
        <f aca="false">IF(AND(C1552=1,ISNUMBER(D1552)),1,0)*E1552</f>
        <v>1</v>
      </c>
      <c r="H1552" s="9" t="n">
        <f aca="false">IF(AND(G1552=1,D1552&gt;=Scenario!$B$24),1,0)</f>
        <v>1</v>
      </c>
    </row>
    <row r="1553" customFormat="false" ht="15" hidden="false" customHeight="false" outlineLevel="0" collapsed="false">
      <c r="A1553" s="6" t="s">
        <v>10483</v>
      </c>
      <c r="B1553" s="6" t="s">
        <v>5781</v>
      </c>
      <c r="C1553" s="6" t="n">
        <v>1</v>
      </c>
      <c r="D1553" s="6" t="n">
        <v>3</v>
      </c>
      <c r="E1553" s="9" t="n">
        <f aca="false">INDEX(Tickets!$O$2:$O$3818,MATCH(B1553,Tickets!$A$2:$A$3818,0))</f>
        <v>1</v>
      </c>
      <c r="F1553" s="9" t="n">
        <f aca="false">C1553*E1553</f>
        <v>1</v>
      </c>
      <c r="G1553" s="9" t="n">
        <f aca="false">IF(AND(C1553=1,ISNUMBER(D1553)),1,0)*E1553</f>
        <v>1</v>
      </c>
      <c r="H1553" s="9" t="n">
        <f aca="false">IF(AND(G1553=1,D1553&gt;=Scenario!$B$24),1,0)</f>
        <v>0</v>
      </c>
    </row>
    <row r="1554" customFormat="false" ht="15" hidden="false" customHeight="false" outlineLevel="0" collapsed="false">
      <c r="A1554" s="6" t="s">
        <v>10484</v>
      </c>
      <c r="B1554" s="6" t="s">
        <v>5783</v>
      </c>
      <c r="C1554" s="6" t="n">
        <v>1</v>
      </c>
      <c r="E1554" s="9" t="n">
        <f aca="false">INDEX(Tickets!$O$2:$O$3818,MATCH(B1554,Tickets!$A$2:$A$3818,0))</f>
        <v>1</v>
      </c>
      <c r="F1554" s="9" t="n">
        <f aca="false">C1554*E1554</f>
        <v>1</v>
      </c>
      <c r="G1554" s="9" t="n">
        <f aca="false">IF(AND(C1554=1,ISNUMBER(D1554)),1,0)*E1554</f>
        <v>0</v>
      </c>
      <c r="H1554" s="9" t="n">
        <f aca="false">IF(AND(G1554=1,D1554&gt;=Scenario!$B$24),1,0)</f>
        <v>0</v>
      </c>
    </row>
    <row r="1555" customFormat="false" ht="15" hidden="false" customHeight="false" outlineLevel="0" collapsed="false">
      <c r="A1555" s="6" t="s">
        <v>10485</v>
      </c>
      <c r="B1555" s="6" t="s">
        <v>5785</v>
      </c>
      <c r="C1555" s="6" t="n">
        <v>1</v>
      </c>
      <c r="D1555" s="6" t="n">
        <v>4</v>
      </c>
      <c r="E1555" s="9" t="n">
        <f aca="false">INDEX(Tickets!$O$2:$O$3818,MATCH(B1555,Tickets!$A$2:$A$3818,0))</f>
        <v>1</v>
      </c>
      <c r="F1555" s="9" t="n">
        <f aca="false">C1555*E1555</f>
        <v>1</v>
      </c>
      <c r="G1555" s="9" t="n">
        <f aca="false">IF(AND(C1555=1,ISNUMBER(D1555)),1,0)*E1555</f>
        <v>1</v>
      </c>
      <c r="H1555" s="9" t="n">
        <f aca="false">IF(AND(G1555=1,D1555&gt;=Scenario!$B$24),1,0)</f>
        <v>1</v>
      </c>
    </row>
    <row r="1556" customFormat="false" ht="15" hidden="false" customHeight="false" outlineLevel="0" collapsed="false">
      <c r="A1556" s="6" t="s">
        <v>10486</v>
      </c>
      <c r="B1556" s="6" t="s">
        <v>5787</v>
      </c>
      <c r="C1556" s="6" t="n">
        <v>1</v>
      </c>
      <c r="E1556" s="9" t="n">
        <f aca="false">INDEX(Tickets!$O$2:$O$3818,MATCH(B1556,Tickets!$A$2:$A$3818,0))</f>
        <v>1</v>
      </c>
      <c r="F1556" s="9" t="n">
        <f aca="false">C1556*E1556</f>
        <v>1</v>
      </c>
      <c r="G1556" s="9" t="n">
        <f aca="false">IF(AND(C1556=1,ISNUMBER(D1556)),1,0)*E1556</f>
        <v>0</v>
      </c>
      <c r="H1556" s="9" t="n">
        <f aca="false">IF(AND(G1556=1,D1556&gt;=Scenario!$B$24),1,0)</f>
        <v>0</v>
      </c>
    </row>
    <row r="1557" customFormat="false" ht="15" hidden="false" customHeight="false" outlineLevel="0" collapsed="false">
      <c r="A1557" s="6" t="s">
        <v>10487</v>
      </c>
      <c r="B1557" s="6" t="s">
        <v>5791</v>
      </c>
      <c r="C1557" s="6" t="n">
        <v>1</v>
      </c>
      <c r="E1557" s="9" t="n">
        <f aca="false">INDEX(Tickets!$O$2:$O$3818,MATCH(B1557,Tickets!$A$2:$A$3818,0))</f>
        <v>1</v>
      </c>
      <c r="F1557" s="9" t="n">
        <f aca="false">C1557*E1557</f>
        <v>1</v>
      </c>
      <c r="G1557" s="9" t="n">
        <f aca="false">IF(AND(C1557=1,ISNUMBER(D1557)),1,0)*E1557</f>
        <v>0</v>
      </c>
      <c r="H1557" s="9" t="n">
        <f aca="false">IF(AND(G1557=1,D1557&gt;=Scenario!$B$24),1,0)</f>
        <v>0</v>
      </c>
    </row>
    <row r="1558" customFormat="false" ht="15" hidden="false" customHeight="false" outlineLevel="0" collapsed="false">
      <c r="A1558" s="6" t="s">
        <v>10488</v>
      </c>
      <c r="B1558" s="6" t="s">
        <v>5797</v>
      </c>
      <c r="C1558" s="6" t="n">
        <v>1</v>
      </c>
      <c r="D1558" s="6" t="n">
        <v>4</v>
      </c>
      <c r="E1558" s="9" t="n">
        <f aca="false">INDEX(Tickets!$O$2:$O$3818,MATCH(B1558,Tickets!$A$2:$A$3818,0))</f>
        <v>1</v>
      </c>
      <c r="F1558" s="9" t="n">
        <f aca="false">C1558*E1558</f>
        <v>1</v>
      </c>
      <c r="G1558" s="9" t="n">
        <f aca="false">IF(AND(C1558=1,ISNUMBER(D1558)),1,0)*E1558</f>
        <v>1</v>
      </c>
      <c r="H1558" s="9" t="n">
        <f aca="false">IF(AND(G1558=1,D1558&gt;=Scenario!$B$24),1,0)</f>
        <v>1</v>
      </c>
    </row>
    <row r="1559" customFormat="false" ht="15" hidden="false" customHeight="false" outlineLevel="0" collapsed="false">
      <c r="A1559" s="6" t="s">
        <v>10489</v>
      </c>
      <c r="B1559" s="6" t="s">
        <v>5809</v>
      </c>
      <c r="C1559" s="6" t="n">
        <v>1</v>
      </c>
      <c r="E1559" s="9" t="n">
        <f aca="false">INDEX(Tickets!$O$2:$O$3818,MATCH(B1559,Tickets!$A$2:$A$3818,0))</f>
        <v>1</v>
      </c>
      <c r="F1559" s="9" t="n">
        <f aca="false">C1559*E1559</f>
        <v>1</v>
      </c>
      <c r="G1559" s="9" t="n">
        <f aca="false">IF(AND(C1559=1,ISNUMBER(D1559)),1,0)*E1559</f>
        <v>0</v>
      </c>
      <c r="H1559" s="9" t="n">
        <f aca="false">IF(AND(G1559=1,D1559&gt;=Scenario!$B$24),1,0)</f>
        <v>0</v>
      </c>
    </row>
    <row r="1560" customFormat="false" ht="15" hidden="false" customHeight="false" outlineLevel="0" collapsed="false">
      <c r="A1560" s="6" t="s">
        <v>10490</v>
      </c>
      <c r="B1560" s="6" t="s">
        <v>5813</v>
      </c>
      <c r="C1560" s="6" t="n">
        <v>1</v>
      </c>
      <c r="E1560" s="9" t="n">
        <f aca="false">INDEX(Tickets!$O$2:$O$3818,MATCH(B1560,Tickets!$A$2:$A$3818,0))</f>
        <v>1</v>
      </c>
      <c r="F1560" s="9" t="n">
        <f aca="false">C1560*E1560</f>
        <v>1</v>
      </c>
      <c r="G1560" s="9" t="n">
        <f aca="false">IF(AND(C1560=1,ISNUMBER(D1560)),1,0)*E1560</f>
        <v>0</v>
      </c>
      <c r="H1560" s="9" t="n">
        <f aca="false">IF(AND(G1560=1,D1560&gt;=Scenario!$B$24),1,0)</f>
        <v>0</v>
      </c>
    </row>
    <row r="1561" customFormat="false" ht="15" hidden="false" customHeight="false" outlineLevel="0" collapsed="false">
      <c r="A1561" s="6" t="s">
        <v>10491</v>
      </c>
      <c r="B1561" s="6" t="s">
        <v>5815</v>
      </c>
      <c r="C1561" s="6" t="n">
        <v>1</v>
      </c>
      <c r="E1561" s="9" t="n">
        <f aca="false">INDEX(Tickets!$O$2:$O$3818,MATCH(B1561,Tickets!$A$2:$A$3818,0))</f>
        <v>1</v>
      </c>
      <c r="F1561" s="9" t="n">
        <f aca="false">C1561*E1561</f>
        <v>1</v>
      </c>
      <c r="G1561" s="9" t="n">
        <f aca="false">IF(AND(C1561=1,ISNUMBER(D1561)),1,0)*E1561</f>
        <v>0</v>
      </c>
      <c r="H1561" s="9" t="n">
        <f aca="false">IF(AND(G1561=1,D1561&gt;=Scenario!$B$24),1,0)</f>
        <v>0</v>
      </c>
    </row>
    <row r="1562" customFormat="false" ht="15" hidden="false" customHeight="false" outlineLevel="0" collapsed="false">
      <c r="A1562" s="6" t="s">
        <v>10492</v>
      </c>
      <c r="B1562" s="6" t="s">
        <v>5821</v>
      </c>
      <c r="C1562" s="6" t="n">
        <v>1</v>
      </c>
      <c r="E1562" s="9" t="n">
        <f aca="false">INDEX(Tickets!$O$2:$O$3818,MATCH(B1562,Tickets!$A$2:$A$3818,0))</f>
        <v>1</v>
      </c>
      <c r="F1562" s="9" t="n">
        <f aca="false">C1562*E1562</f>
        <v>1</v>
      </c>
      <c r="G1562" s="9" t="n">
        <f aca="false">IF(AND(C1562=1,ISNUMBER(D1562)),1,0)*E1562</f>
        <v>0</v>
      </c>
      <c r="H1562" s="9" t="n">
        <f aca="false">IF(AND(G1562=1,D1562&gt;=Scenario!$B$24),1,0)</f>
        <v>0</v>
      </c>
    </row>
    <row r="1563" customFormat="false" ht="15" hidden="false" customHeight="false" outlineLevel="0" collapsed="false">
      <c r="A1563" s="6" t="s">
        <v>10493</v>
      </c>
      <c r="B1563" s="6" t="s">
        <v>5825</v>
      </c>
      <c r="C1563" s="6" t="n">
        <v>1</v>
      </c>
      <c r="D1563" s="6" t="n">
        <v>4</v>
      </c>
      <c r="E1563" s="9" t="n">
        <f aca="false">INDEX(Tickets!$O$2:$O$3818,MATCH(B1563,Tickets!$A$2:$A$3818,0))</f>
        <v>1</v>
      </c>
      <c r="F1563" s="9" t="n">
        <f aca="false">C1563*E1563</f>
        <v>1</v>
      </c>
      <c r="G1563" s="9" t="n">
        <f aca="false">IF(AND(C1563=1,ISNUMBER(D1563)),1,0)*E1563</f>
        <v>1</v>
      </c>
      <c r="H1563" s="9" t="n">
        <f aca="false">IF(AND(G1563=1,D1563&gt;=Scenario!$B$24),1,0)</f>
        <v>1</v>
      </c>
    </row>
    <row r="1564" customFormat="false" ht="15" hidden="false" customHeight="false" outlineLevel="0" collapsed="false">
      <c r="A1564" s="6" t="s">
        <v>10494</v>
      </c>
      <c r="B1564" s="6" t="s">
        <v>5829</v>
      </c>
      <c r="C1564" s="6" t="n">
        <v>1</v>
      </c>
      <c r="E1564" s="9" t="n">
        <f aca="false">INDEX(Tickets!$O$2:$O$3818,MATCH(B1564,Tickets!$A$2:$A$3818,0))</f>
        <v>1</v>
      </c>
      <c r="F1564" s="9" t="n">
        <f aca="false">C1564*E1564</f>
        <v>1</v>
      </c>
      <c r="G1564" s="9" t="n">
        <f aca="false">IF(AND(C1564=1,ISNUMBER(D1564)),1,0)*E1564</f>
        <v>0</v>
      </c>
      <c r="H1564" s="9" t="n">
        <f aca="false">IF(AND(G1564=1,D1564&gt;=Scenario!$B$24),1,0)</f>
        <v>0</v>
      </c>
    </row>
    <row r="1565" customFormat="false" ht="15" hidden="false" customHeight="false" outlineLevel="0" collapsed="false">
      <c r="A1565" s="6" t="s">
        <v>10495</v>
      </c>
      <c r="B1565" s="6" t="s">
        <v>5831</v>
      </c>
      <c r="C1565" s="6" t="n">
        <v>1</v>
      </c>
      <c r="D1565" s="6" t="n">
        <v>5</v>
      </c>
      <c r="E1565" s="9" t="n">
        <f aca="false">INDEX(Tickets!$O$2:$O$3818,MATCH(B1565,Tickets!$A$2:$A$3818,0))</f>
        <v>1</v>
      </c>
      <c r="F1565" s="9" t="n">
        <f aca="false">C1565*E1565</f>
        <v>1</v>
      </c>
      <c r="G1565" s="9" t="n">
        <f aca="false">IF(AND(C1565=1,ISNUMBER(D1565)),1,0)*E1565</f>
        <v>1</v>
      </c>
      <c r="H1565" s="9" t="n">
        <f aca="false">IF(AND(G1565=1,D1565&gt;=Scenario!$B$24),1,0)</f>
        <v>1</v>
      </c>
    </row>
    <row r="1566" customFormat="false" ht="15" hidden="false" customHeight="false" outlineLevel="0" collapsed="false">
      <c r="A1566" s="6" t="s">
        <v>10496</v>
      </c>
      <c r="B1566" s="6" t="s">
        <v>5833</v>
      </c>
      <c r="C1566" s="6" t="n">
        <v>1</v>
      </c>
      <c r="D1566" s="6" t="n">
        <v>4</v>
      </c>
      <c r="E1566" s="9" t="n">
        <f aca="false">INDEX(Tickets!$O$2:$O$3818,MATCH(B1566,Tickets!$A$2:$A$3818,0))</f>
        <v>1</v>
      </c>
      <c r="F1566" s="9" t="n">
        <f aca="false">C1566*E1566</f>
        <v>1</v>
      </c>
      <c r="G1566" s="9" t="n">
        <f aca="false">IF(AND(C1566=1,ISNUMBER(D1566)),1,0)*E1566</f>
        <v>1</v>
      </c>
      <c r="H1566" s="9" t="n">
        <f aca="false">IF(AND(G1566=1,D1566&gt;=Scenario!$B$24),1,0)</f>
        <v>1</v>
      </c>
    </row>
    <row r="1567" customFormat="false" ht="15" hidden="false" customHeight="false" outlineLevel="0" collapsed="false">
      <c r="A1567" s="6" t="s">
        <v>10497</v>
      </c>
      <c r="B1567" s="6" t="s">
        <v>5835</v>
      </c>
      <c r="C1567" s="6" t="n">
        <v>1</v>
      </c>
      <c r="D1567" s="6" t="n">
        <v>3</v>
      </c>
      <c r="E1567" s="9" t="n">
        <f aca="false">INDEX(Tickets!$O$2:$O$3818,MATCH(B1567,Tickets!$A$2:$A$3818,0))</f>
        <v>1</v>
      </c>
      <c r="F1567" s="9" t="n">
        <f aca="false">C1567*E1567</f>
        <v>1</v>
      </c>
      <c r="G1567" s="9" t="n">
        <f aca="false">IF(AND(C1567=1,ISNUMBER(D1567)),1,0)*E1567</f>
        <v>1</v>
      </c>
      <c r="H1567" s="9" t="n">
        <f aca="false">IF(AND(G1567=1,D1567&gt;=Scenario!$B$24),1,0)</f>
        <v>0</v>
      </c>
    </row>
    <row r="1568" customFormat="false" ht="15" hidden="false" customHeight="false" outlineLevel="0" collapsed="false">
      <c r="A1568" s="6" t="s">
        <v>10498</v>
      </c>
      <c r="B1568" s="6" t="s">
        <v>5837</v>
      </c>
      <c r="C1568" s="6" t="n">
        <v>1</v>
      </c>
      <c r="E1568" s="9" t="n">
        <f aca="false">INDEX(Tickets!$O$2:$O$3818,MATCH(B1568,Tickets!$A$2:$A$3818,0))</f>
        <v>1</v>
      </c>
      <c r="F1568" s="9" t="n">
        <f aca="false">C1568*E1568</f>
        <v>1</v>
      </c>
      <c r="G1568" s="9" t="n">
        <f aca="false">IF(AND(C1568=1,ISNUMBER(D1568)),1,0)*E1568</f>
        <v>0</v>
      </c>
      <c r="H1568" s="9" t="n">
        <f aca="false">IF(AND(G1568=1,D1568&gt;=Scenario!$B$24),1,0)</f>
        <v>0</v>
      </c>
    </row>
    <row r="1569" customFormat="false" ht="15" hidden="false" customHeight="false" outlineLevel="0" collapsed="false">
      <c r="A1569" s="6" t="s">
        <v>10499</v>
      </c>
      <c r="B1569" s="6" t="s">
        <v>5839</v>
      </c>
      <c r="C1569" s="6" t="n">
        <v>1</v>
      </c>
      <c r="E1569" s="9" t="n">
        <f aca="false">INDEX(Tickets!$O$2:$O$3818,MATCH(B1569,Tickets!$A$2:$A$3818,0))</f>
        <v>1</v>
      </c>
      <c r="F1569" s="9" t="n">
        <f aca="false">C1569*E1569</f>
        <v>1</v>
      </c>
      <c r="G1569" s="9" t="n">
        <f aca="false">IF(AND(C1569=1,ISNUMBER(D1569)),1,0)*E1569</f>
        <v>0</v>
      </c>
      <c r="H1569" s="9" t="n">
        <f aca="false">IF(AND(G1569=1,D1569&gt;=Scenario!$B$24),1,0)</f>
        <v>0</v>
      </c>
    </row>
    <row r="1570" customFormat="false" ht="15" hidden="false" customHeight="false" outlineLevel="0" collapsed="false">
      <c r="A1570" s="6" t="s">
        <v>10500</v>
      </c>
      <c r="B1570" s="6" t="s">
        <v>5845</v>
      </c>
      <c r="C1570" s="6" t="n">
        <v>1</v>
      </c>
      <c r="D1570" s="6" t="n">
        <v>5</v>
      </c>
      <c r="E1570" s="9" t="n">
        <f aca="false">INDEX(Tickets!$O$2:$O$3818,MATCH(B1570,Tickets!$A$2:$A$3818,0))</f>
        <v>1</v>
      </c>
      <c r="F1570" s="9" t="n">
        <f aca="false">C1570*E1570</f>
        <v>1</v>
      </c>
      <c r="G1570" s="9" t="n">
        <f aca="false">IF(AND(C1570=1,ISNUMBER(D1570)),1,0)*E1570</f>
        <v>1</v>
      </c>
      <c r="H1570" s="9" t="n">
        <f aca="false">IF(AND(G1570=1,D1570&gt;=Scenario!$B$24),1,0)</f>
        <v>1</v>
      </c>
    </row>
    <row r="1571" customFormat="false" ht="15" hidden="false" customHeight="false" outlineLevel="0" collapsed="false">
      <c r="A1571" s="6" t="s">
        <v>10501</v>
      </c>
      <c r="B1571" s="6" t="s">
        <v>5855</v>
      </c>
      <c r="C1571" s="6" t="n">
        <v>1</v>
      </c>
      <c r="D1571" s="6" t="n">
        <v>4</v>
      </c>
      <c r="E1571" s="9" t="n">
        <f aca="false">INDEX(Tickets!$O$2:$O$3818,MATCH(B1571,Tickets!$A$2:$A$3818,0))</f>
        <v>1</v>
      </c>
      <c r="F1571" s="9" t="n">
        <f aca="false">C1571*E1571</f>
        <v>1</v>
      </c>
      <c r="G1571" s="9" t="n">
        <f aca="false">IF(AND(C1571=1,ISNUMBER(D1571)),1,0)*E1571</f>
        <v>1</v>
      </c>
      <c r="H1571" s="9" t="n">
        <f aca="false">IF(AND(G1571=1,D1571&gt;=Scenario!$B$24),1,0)</f>
        <v>1</v>
      </c>
    </row>
    <row r="1572" customFormat="false" ht="15" hidden="false" customHeight="false" outlineLevel="0" collapsed="false">
      <c r="A1572" s="6" t="s">
        <v>10502</v>
      </c>
      <c r="B1572" s="6" t="s">
        <v>5861</v>
      </c>
      <c r="C1572" s="6" t="n">
        <v>1</v>
      </c>
      <c r="D1572" s="6" t="n">
        <v>4</v>
      </c>
      <c r="E1572" s="9" t="n">
        <f aca="false">INDEX(Tickets!$O$2:$O$3818,MATCH(B1572,Tickets!$A$2:$A$3818,0))</f>
        <v>1</v>
      </c>
      <c r="F1572" s="9" t="n">
        <f aca="false">C1572*E1572</f>
        <v>1</v>
      </c>
      <c r="G1572" s="9" t="n">
        <f aca="false">IF(AND(C1572=1,ISNUMBER(D1572)),1,0)*E1572</f>
        <v>1</v>
      </c>
      <c r="H1572" s="9" t="n">
        <f aca="false">IF(AND(G1572=1,D1572&gt;=Scenario!$B$24),1,0)</f>
        <v>1</v>
      </c>
    </row>
    <row r="1573" customFormat="false" ht="15" hidden="false" customHeight="false" outlineLevel="0" collapsed="false">
      <c r="A1573" s="6" t="s">
        <v>10503</v>
      </c>
      <c r="B1573" s="6" t="s">
        <v>5865</v>
      </c>
      <c r="C1573" s="6" t="n">
        <v>1</v>
      </c>
      <c r="E1573" s="9" t="n">
        <f aca="false">INDEX(Tickets!$O$2:$O$3818,MATCH(B1573,Tickets!$A$2:$A$3818,0))</f>
        <v>1</v>
      </c>
      <c r="F1573" s="9" t="n">
        <f aca="false">C1573*E1573</f>
        <v>1</v>
      </c>
      <c r="G1573" s="9" t="n">
        <f aca="false">IF(AND(C1573=1,ISNUMBER(D1573)),1,0)*E1573</f>
        <v>0</v>
      </c>
      <c r="H1573" s="9" t="n">
        <f aca="false">IF(AND(G1573=1,D1573&gt;=Scenario!$B$24),1,0)</f>
        <v>0</v>
      </c>
    </row>
    <row r="1574" customFormat="false" ht="15" hidden="false" customHeight="false" outlineLevel="0" collapsed="false">
      <c r="A1574" s="6" t="s">
        <v>10504</v>
      </c>
      <c r="B1574" s="6" t="s">
        <v>5869</v>
      </c>
      <c r="C1574" s="6" t="n">
        <v>1</v>
      </c>
      <c r="D1574" s="6" t="n">
        <v>4</v>
      </c>
      <c r="E1574" s="9" t="n">
        <f aca="false">INDEX(Tickets!$O$2:$O$3818,MATCH(B1574,Tickets!$A$2:$A$3818,0))</f>
        <v>1</v>
      </c>
      <c r="F1574" s="9" t="n">
        <f aca="false">C1574*E1574</f>
        <v>1</v>
      </c>
      <c r="G1574" s="9" t="n">
        <f aca="false">IF(AND(C1574=1,ISNUMBER(D1574)),1,0)*E1574</f>
        <v>1</v>
      </c>
      <c r="H1574" s="9" t="n">
        <f aca="false">IF(AND(G1574=1,D1574&gt;=Scenario!$B$24),1,0)</f>
        <v>1</v>
      </c>
    </row>
    <row r="1575" customFormat="false" ht="15" hidden="false" customHeight="false" outlineLevel="0" collapsed="false">
      <c r="A1575" s="6" t="s">
        <v>10505</v>
      </c>
      <c r="B1575" s="6" t="s">
        <v>5873</v>
      </c>
      <c r="C1575" s="6" t="n">
        <v>1</v>
      </c>
      <c r="E1575" s="9" t="n">
        <f aca="false">INDEX(Tickets!$O$2:$O$3818,MATCH(B1575,Tickets!$A$2:$A$3818,0))</f>
        <v>1</v>
      </c>
      <c r="F1575" s="9" t="n">
        <f aca="false">C1575*E1575</f>
        <v>1</v>
      </c>
      <c r="G1575" s="9" t="n">
        <f aca="false">IF(AND(C1575=1,ISNUMBER(D1575)),1,0)*E1575</f>
        <v>0</v>
      </c>
      <c r="H1575" s="9" t="n">
        <f aca="false">IF(AND(G1575=1,D1575&gt;=Scenario!$B$24),1,0)</f>
        <v>0</v>
      </c>
    </row>
    <row r="1576" customFormat="false" ht="15" hidden="false" customHeight="false" outlineLevel="0" collapsed="false">
      <c r="A1576" s="6" t="s">
        <v>10506</v>
      </c>
      <c r="B1576" s="6" t="s">
        <v>5881</v>
      </c>
      <c r="C1576" s="6" t="n">
        <v>1</v>
      </c>
      <c r="E1576" s="9" t="n">
        <f aca="false">INDEX(Tickets!$O$2:$O$3818,MATCH(B1576,Tickets!$A$2:$A$3818,0))</f>
        <v>1</v>
      </c>
      <c r="F1576" s="9" t="n">
        <f aca="false">C1576*E1576</f>
        <v>1</v>
      </c>
      <c r="G1576" s="9" t="n">
        <f aca="false">IF(AND(C1576=1,ISNUMBER(D1576)),1,0)*E1576</f>
        <v>0</v>
      </c>
      <c r="H1576" s="9" t="n">
        <f aca="false">IF(AND(G1576=1,D1576&gt;=Scenario!$B$24),1,0)</f>
        <v>0</v>
      </c>
    </row>
    <row r="1577" customFormat="false" ht="15" hidden="false" customHeight="false" outlineLevel="0" collapsed="false">
      <c r="A1577" s="6" t="s">
        <v>10507</v>
      </c>
      <c r="B1577" s="6" t="s">
        <v>5885</v>
      </c>
      <c r="C1577" s="6" t="n">
        <v>1</v>
      </c>
      <c r="E1577" s="9" t="n">
        <f aca="false">INDEX(Tickets!$O$2:$O$3818,MATCH(B1577,Tickets!$A$2:$A$3818,0))</f>
        <v>1</v>
      </c>
      <c r="F1577" s="9" t="n">
        <f aca="false">C1577*E1577</f>
        <v>1</v>
      </c>
      <c r="G1577" s="9" t="n">
        <f aca="false">IF(AND(C1577=1,ISNUMBER(D1577)),1,0)*E1577</f>
        <v>0</v>
      </c>
      <c r="H1577" s="9" t="n">
        <f aca="false">IF(AND(G1577=1,D1577&gt;=Scenario!$B$24),1,0)</f>
        <v>0</v>
      </c>
    </row>
    <row r="1578" customFormat="false" ht="15" hidden="false" customHeight="false" outlineLevel="0" collapsed="false">
      <c r="A1578" s="6" t="s">
        <v>10508</v>
      </c>
      <c r="B1578" s="6" t="s">
        <v>5889</v>
      </c>
      <c r="C1578" s="6" t="n">
        <v>1</v>
      </c>
      <c r="D1578" s="6" t="n">
        <v>4</v>
      </c>
      <c r="E1578" s="9" t="n">
        <f aca="false">INDEX(Tickets!$O$2:$O$3818,MATCH(B1578,Tickets!$A$2:$A$3818,0))</f>
        <v>1</v>
      </c>
      <c r="F1578" s="9" t="n">
        <f aca="false">C1578*E1578</f>
        <v>1</v>
      </c>
      <c r="G1578" s="9" t="n">
        <f aca="false">IF(AND(C1578=1,ISNUMBER(D1578)),1,0)*E1578</f>
        <v>1</v>
      </c>
      <c r="H1578" s="9" t="n">
        <f aca="false">IF(AND(G1578=1,D1578&gt;=Scenario!$B$24),1,0)</f>
        <v>1</v>
      </c>
    </row>
    <row r="1579" customFormat="false" ht="15" hidden="false" customHeight="false" outlineLevel="0" collapsed="false">
      <c r="A1579" s="6" t="s">
        <v>10509</v>
      </c>
      <c r="B1579" s="6" t="s">
        <v>5891</v>
      </c>
      <c r="C1579" s="6" t="n">
        <v>1</v>
      </c>
      <c r="D1579" s="6" t="n">
        <v>5</v>
      </c>
      <c r="E1579" s="9" t="n">
        <f aca="false">INDEX(Tickets!$O$2:$O$3818,MATCH(B1579,Tickets!$A$2:$A$3818,0))</f>
        <v>1</v>
      </c>
      <c r="F1579" s="9" t="n">
        <f aca="false">C1579*E1579</f>
        <v>1</v>
      </c>
      <c r="G1579" s="9" t="n">
        <f aca="false">IF(AND(C1579=1,ISNUMBER(D1579)),1,0)*E1579</f>
        <v>1</v>
      </c>
      <c r="H1579" s="9" t="n">
        <f aca="false">IF(AND(G1579=1,D1579&gt;=Scenario!$B$24),1,0)</f>
        <v>1</v>
      </c>
    </row>
    <row r="1580" customFormat="false" ht="15" hidden="false" customHeight="false" outlineLevel="0" collapsed="false">
      <c r="A1580" s="6" t="s">
        <v>10510</v>
      </c>
      <c r="B1580" s="6" t="s">
        <v>5893</v>
      </c>
      <c r="C1580" s="6" t="n">
        <v>1</v>
      </c>
      <c r="E1580" s="9" t="n">
        <f aca="false">INDEX(Tickets!$O$2:$O$3818,MATCH(B1580,Tickets!$A$2:$A$3818,0))</f>
        <v>1</v>
      </c>
      <c r="F1580" s="9" t="n">
        <f aca="false">C1580*E1580</f>
        <v>1</v>
      </c>
      <c r="G1580" s="9" t="n">
        <f aca="false">IF(AND(C1580=1,ISNUMBER(D1580)),1,0)*E1580</f>
        <v>0</v>
      </c>
      <c r="H1580" s="9" t="n">
        <f aca="false">IF(AND(G1580=1,D1580&gt;=Scenario!$B$24),1,0)</f>
        <v>0</v>
      </c>
    </row>
    <row r="1581" customFormat="false" ht="15" hidden="false" customHeight="false" outlineLevel="0" collapsed="false">
      <c r="A1581" s="6" t="s">
        <v>10511</v>
      </c>
      <c r="B1581" s="6" t="s">
        <v>5895</v>
      </c>
      <c r="C1581" s="6" t="n">
        <v>1</v>
      </c>
      <c r="E1581" s="9" t="n">
        <f aca="false">INDEX(Tickets!$O$2:$O$3818,MATCH(B1581,Tickets!$A$2:$A$3818,0))</f>
        <v>1</v>
      </c>
      <c r="F1581" s="9" t="n">
        <f aca="false">C1581*E1581</f>
        <v>1</v>
      </c>
      <c r="G1581" s="9" t="n">
        <f aca="false">IF(AND(C1581=1,ISNUMBER(D1581)),1,0)*E1581</f>
        <v>0</v>
      </c>
      <c r="H1581" s="9" t="n">
        <f aca="false">IF(AND(G1581=1,D1581&gt;=Scenario!$B$24),1,0)</f>
        <v>0</v>
      </c>
    </row>
    <row r="1582" customFormat="false" ht="15" hidden="false" customHeight="false" outlineLevel="0" collapsed="false">
      <c r="A1582" s="6" t="s">
        <v>10512</v>
      </c>
      <c r="B1582" s="6" t="s">
        <v>5899</v>
      </c>
      <c r="C1582" s="6" t="n">
        <v>1</v>
      </c>
      <c r="E1582" s="9" t="n">
        <f aca="false">INDEX(Tickets!$O$2:$O$3818,MATCH(B1582,Tickets!$A$2:$A$3818,0))</f>
        <v>1</v>
      </c>
      <c r="F1582" s="9" t="n">
        <f aca="false">C1582*E1582</f>
        <v>1</v>
      </c>
      <c r="G1582" s="9" t="n">
        <f aca="false">IF(AND(C1582=1,ISNUMBER(D1582)),1,0)*E1582</f>
        <v>0</v>
      </c>
      <c r="H1582" s="9" t="n">
        <f aca="false">IF(AND(G1582=1,D1582&gt;=Scenario!$B$24),1,0)</f>
        <v>0</v>
      </c>
    </row>
    <row r="1583" customFormat="false" ht="15" hidden="false" customHeight="false" outlineLevel="0" collapsed="false">
      <c r="A1583" s="6" t="s">
        <v>10513</v>
      </c>
      <c r="B1583" s="6" t="s">
        <v>5901</v>
      </c>
      <c r="C1583" s="6" t="n">
        <v>1</v>
      </c>
      <c r="D1583" s="6" t="n">
        <v>2</v>
      </c>
      <c r="E1583" s="9" t="n">
        <f aca="false">INDEX(Tickets!$O$2:$O$3818,MATCH(B1583,Tickets!$A$2:$A$3818,0))</f>
        <v>1</v>
      </c>
      <c r="F1583" s="9" t="n">
        <f aca="false">C1583*E1583</f>
        <v>1</v>
      </c>
      <c r="G1583" s="9" t="n">
        <f aca="false">IF(AND(C1583=1,ISNUMBER(D1583)),1,0)*E1583</f>
        <v>1</v>
      </c>
      <c r="H1583" s="9" t="n">
        <f aca="false">IF(AND(G1583=1,D1583&gt;=Scenario!$B$24),1,0)</f>
        <v>0</v>
      </c>
    </row>
    <row r="1584" customFormat="false" ht="15" hidden="false" customHeight="false" outlineLevel="0" collapsed="false">
      <c r="A1584" s="6" t="s">
        <v>10514</v>
      </c>
      <c r="B1584" s="6" t="s">
        <v>5903</v>
      </c>
      <c r="C1584" s="6" t="n">
        <v>1</v>
      </c>
      <c r="E1584" s="9" t="n">
        <f aca="false">INDEX(Tickets!$O$2:$O$3818,MATCH(B1584,Tickets!$A$2:$A$3818,0))</f>
        <v>1</v>
      </c>
      <c r="F1584" s="9" t="n">
        <f aca="false">C1584*E1584</f>
        <v>1</v>
      </c>
      <c r="G1584" s="9" t="n">
        <f aca="false">IF(AND(C1584=1,ISNUMBER(D1584)),1,0)*E1584</f>
        <v>0</v>
      </c>
      <c r="H1584" s="9" t="n">
        <f aca="false">IF(AND(G1584=1,D1584&gt;=Scenario!$B$24),1,0)</f>
        <v>0</v>
      </c>
    </row>
    <row r="1585" customFormat="false" ht="15" hidden="false" customHeight="false" outlineLevel="0" collapsed="false">
      <c r="A1585" s="6" t="s">
        <v>10515</v>
      </c>
      <c r="B1585" s="6" t="s">
        <v>5909</v>
      </c>
      <c r="C1585" s="6" t="n">
        <v>1</v>
      </c>
      <c r="E1585" s="9" t="n">
        <f aca="false">INDEX(Tickets!$O$2:$O$3818,MATCH(B1585,Tickets!$A$2:$A$3818,0))</f>
        <v>1</v>
      </c>
      <c r="F1585" s="9" t="n">
        <f aca="false">C1585*E1585</f>
        <v>1</v>
      </c>
      <c r="G1585" s="9" t="n">
        <f aca="false">IF(AND(C1585=1,ISNUMBER(D1585)),1,0)*E1585</f>
        <v>0</v>
      </c>
      <c r="H1585" s="9" t="n">
        <f aca="false">IF(AND(G1585=1,D1585&gt;=Scenario!$B$24),1,0)</f>
        <v>0</v>
      </c>
    </row>
    <row r="1586" customFormat="false" ht="15" hidden="false" customHeight="false" outlineLevel="0" collapsed="false">
      <c r="A1586" s="6" t="s">
        <v>10516</v>
      </c>
      <c r="B1586" s="6" t="s">
        <v>5917</v>
      </c>
      <c r="C1586" s="6" t="n">
        <v>1</v>
      </c>
      <c r="D1586" s="6" t="n">
        <v>3</v>
      </c>
      <c r="E1586" s="9" t="n">
        <f aca="false">INDEX(Tickets!$O$2:$O$3818,MATCH(B1586,Tickets!$A$2:$A$3818,0))</f>
        <v>1</v>
      </c>
      <c r="F1586" s="9" t="n">
        <f aca="false">C1586*E1586</f>
        <v>1</v>
      </c>
      <c r="G1586" s="9" t="n">
        <f aca="false">IF(AND(C1586=1,ISNUMBER(D1586)),1,0)*E1586</f>
        <v>1</v>
      </c>
      <c r="H1586" s="9" t="n">
        <f aca="false">IF(AND(G1586=1,D1586&gt;=Scenario!$B$24),1,0)</f>
        <v>0</v>
      </c>
    </row>
    <row r="1587" customFormat="false" ht="15" hidden="false" customHeight="false" outlineLevel="0" collapsed="false">
      <c r="A1587" s="6" t="s">
        <v>10517</v>
      </c>
      <c r="B1587" s="6" t="s">
        <v>5925</v>
      </c>
      <c r="C1587" s="6" t="n">
        <v>1</v>
      </c>
      <c r="E1587" s="9" t="n">
        <f aca="false">INDEX(Tickets!$O$2:$O$3818,MATCH(B1587,Tickets!$A$2:$A$3818,0))</f>
        <v>1</v>
      </c>
      <c r="F1587" s="9" t="n">
        <f aca="false">C1587*E1587</f>
        <v>1</v>
      </c>
      <c r="G1587" s="9" t="n">
        <f aca="false">IF(AND(C1587=1,ISNUMBER(D1587)),1,0)*E1587</f>
        <v>0</v>
      </c>
      <c r="H1587" s="9" t="n">
        <f aca="false">IF(AND(G1587=1,D1587&gt;=Scenario!$B$24),1,0)</f>
        <v>0</v>
      </c>
    </row>
    <row r="1588" customFormat="false" ht="15" hidden="false" customHeight="false" outlineLevel="0" collapsed="false">
      <c r="A1588" s="6" t="s">
        <v>10518</v>
      </c>
      <c r="B1588" s="6" t="s">
        <v>5929</v>
      </c>
      <c r="C1588" s="6" t="n">
        <v>1</v>
      </c>
      <c r="D1588" s="6" t="n">
        <v>5</v>
      </c>
      <c r="E1588" s="9" t="n">
        <f aca="false">INDEX(Tickets!$O$2:$O$3818,MATCH(B1588,Tickets!$A$2:$A$3818,0))</f>
        <v>1</v>
      </c>
      <c r="F1588" s="9" t="n">
        <f aca="false">C1588*E1588</f>
        <v>1</v>
      </c>
      <c r="G1588" s="9" t="n">
        <f aca="false">IF(AND(C1588=1,ISNUMBER(D1588)),1,0)*E1588</f>
        <v>1</v>
      </c>
      <c r="H1588" s="9" t="n">
        <f aca="false">IF(AND(G1588=1,D1588&gt;=Scenario!$B$24),1,0)</f>
        <v>1</v>
      </c>
    </row>
    <row r="1589" customFormat="false" ht="15" hidden="false" customHeight="false" outlineLevel="0" collapsed="false">
      <c r="A1589" s="6" t="s">
        <v>10519</v>
      </c>
      <c r="B1589" s="6" t="s">
        <v>5931</v>
      </c>
      <c r="C1589" s="6" t="n">
        <v>1</v>
      </c>
      <c r="E1589" s="9" t="n">
        <f aca="false">INDEX(Tickets!$O$2:$O$3818,MATCH(B1589,Tickets!$A$2:$A$3818,0))</f>
        <v>1</v>
      </c>
      <c r="F1589" s="9" t="n">
        <f aca="false">C1589*E1589</f>
        <v>1</v>
      </c>
      <c r="G1589" s="9" t="n">
        <f aca="false">IF(AND(C1589=1,ISNUMBER(D1589)),1,0)*E1589</f>
        <v>0</v>
      </c>
      <c r="H1589" s="9" t="n">
        <f aca="false">IF(AND(G1589=1,D1589&gt;=Scenario!$B$24),1,0)</f>
        <v>0</v>
      </c>
    </row>
    <row r="1590" customFormat="false" ht="15" hidden="false" customHeight="false" outlineLevel="0" collapsed="false">
      <c r="A1590" s="6" t="s">
        <v>10520</v>
      </c>
      <c r="B1590" s="6" t="s">
        <v>5933</v>
      </c>
      <c r="C1590" s="6" t="n">
        <v>1</v>
      </c>
      <c r="E1590" s="9" t="n">
        <f aca="false">INDEX(Tickets!$O$2:$O$3818,MATCH(B1590,Tickets!$A$2:$A$3818,0))</f>
        <v>1</v>
      </c>
      <c r="F1590" s="9" t="n">
        <f aca="false">C1590*E1590</f>
        <v>1</v>
      </c>
      <c r="G1590" s="9" t="n">
        <f aca="false">IF(AND(C1590=1,ISNUMBER(D1590)),1,0)*E1590</f>
        <v>0</v>
      </c>
      <c r="H1590" s="9" t="n">
        <f aca="false">IF(AND(G1590=1,D1590&gt;=Scenario!$B$24),1,0)</f>
        <v>0</v>
      </c>
    </row>
    <row r="1591" customFormat="false" ht="15" hidden="false" customHeight="false" outlineLevel="0" collapsed="false">
      <c r="A1591" s="6" t="s">
        <v>10521</v>
      </c>
      <c r="B1591" s="6" t="s">
        <v>5937</v>
      </c>
      <c r="C1591" s="6" t="n">
        <v>1</v>
      </c>
      <c r="D1591" s="6" t="n">
        <v>4</v>
      </c>
      <c r="E1591" s="9" t="n">
        <f aca="false">INDEX(Tickets!$O$2:$O$3818,MATCH(B1591,Tickets!$A$2:$A$3818,0))</f>
        <v>1</v>
      </c>
      <c r="F1591" s="9" t="n">
        <f aca="false">C1591*E1591</f>
        <v>1</v>
      </c>
      <c r="G1591" s="9" t="n">
        <f aca="false">IF(AND(C1591=1,ISNUMBER(D1591)),1,0)*E1591</f>
        <v>1</v>
      </c>
      <c r="H1591" s="9" t="n">
        <f aca="false">IF(AND(G1591=1,D1591&gt;=Scenario!$B$24),1,0)</f>
        <v>1</v>
      </c>
    </row>
    <row r="1592" customFormat="false" ht="15" hidden="false" customHeight="false" outlineLevel="0" collapsed="false">
      <c r="A1592" s="6" t="s">
        <v>10522</v>
      </c>
      <c r="B1592" s="6" t="s">
        <v>5939</v>
      </c>
      <c r="C1592" s="6" t="n">
        <v>1</v>
      </c>
      <c r="E1592" s="9" t="n">
        <f aca="false">INDEX(Tickets!$O$2:$O$3818,MATCH(B1592,Tickets!$A$2:$A$3818,0))</f>
        <v>1</v>
      </c>
      <c r="F1592" s="9" t="n">
        <f aca="false">C1592*E1592</f>
        <v>1</v>
      </c>
      <c r="G1592" s="9" t="n">
        <f aca="false">IF(AND(C1592=1,ISNUMBER(D1592)),1,0)*E1592</f>
        <v>0</v>
      </c>
      <c r="H1592" s="9" t="n">
        <f aca="false">IF(AND(G1592=1,D1592&gt;=Scenario!$B$24),1,0)</f>
        <v>0</v>
      </c>
    </row>
    <row r="1593" customFormat="false" ht="15" hidden="false" customHeight="false" outlineLevel="0" collapsed="false">
      <c r="A1593" s="6" t="s">
        <v>10523</v>
      </c>
      <c r="B1593" s="6" t="s">
        <v>5945</v>
      </c>
      <c r="C1593" s="6" t="n">
        <v>1</v>
      </c>
      <c r="E1593" s="9" t="n">
        <f aca="false">INDEX(Tickets!$O$2:$O$3818,MATCH(B1593,Tickets!$A$2:$A$3818,0))</f>
        <v>1</v>
      </c>
      <c r="F1593" s="9" t="n">
        <f aca="false">C1593*E1593</f>
        <v>1</v>
      </c>
      <c r="G1593" s="9" t="n">
        <f aca="false">IF(AND(C1593=1,ISNUMBER(D1593)),1,0)*E1593</f>
        <v>0</v>
      </c>
      <c r="H1593" s="9" t="n">
        <f aca="false">IF(AND(G1593=1,D1593&gt;=Scenario!$B$24),1,0)</f>
        <v>0</v>
      </c>
    </row>
    <row r="1594" customFormat="false" ht="15" hidden="false" customHeight="false" outlineLevel="0" collapsed="false">
      <c r="A1594" s="6" t="s">
        <v>10524</v>
      </c>
      <c r="B1594" s="6" t="s">
        <v>5947</v>
      </c>
      <c r="C1594" s="6" t="n">
        <v>1</v>
      </c>
      <c r="E1594" s="9" t="n">
        <f aca="false">INDEX(Tickets!$O$2:$O$3818,MATCH(B1594,Tickets!$A$2:$A$3818,0))</f>
        <v>1</v>
      </c>
      <c r="F1594" s="9" t="n">
        <f aca="false">C1594*E1594</f>
        <v>1</v>
      </c>
      <c r="G1594" s="9" t="n">
        <f aca="false">IF(AND(C1594=1,ISNUMBER(D1594)),1,0)*E1594</f>
        <v>0</v>
      </c>
      <c r="H1594" s="9" t="n">
        <f aca="false">IF(AND(G1594=1,D1594&gt;=Scenario!$B$24),1,0)</f>
        <v>0</v>
      </c>
    </row>
    <row r="1595" customFormat="false" ht="15" hidden="false" customHeight="false" outlineLevel="0" collapsed="false">
      <c r="A1595" s="6" t="s">
        <v>10525</v>
      </c>
      <c r="B1595" s="6" t="s">
        <v>5949</v>
      </c>
      <c r="C1595" s="6" t="n">
        <v>1</v>
      </c>
      <c r="E1595" s="9" t="n">
        <f aca="false">INDEX(Tickets!$O$2:$O$3818,MATCH(B1595,Tickets!$A$2:$A$3818,0))</f>
        <v>1</v>
      </c>
      <c r="F1595" s="9" t="n">
        <f aca="false">C1595*E1595</f>
        <v>1</v>
      </c>
      <c r="G1595" s="9" t="n">
        <f aca="false">IF(AND(C1595=1,ISNUMBER(D1595)),1,0)*E1595</f>
        <v>0</v>
      </c>
      <c r="H1595" s="9" t="n">
        <f aca="false">IF(AND(G1595=1,D1595&gt;=Scenario!$B$24),1,0)</f>
        <v>0</v>
      </c>
    </row>
    <row r="1596" customFormat="false" ht="15" hidden="false" customHeight="false" outlineLevel="0" collapsed="false">
      <c r="A1596" s="6" t="s">
        <v>10526</v>
      </c>
      <c r="B1596" s="6" t="s">
        <v>5951</v>
      </c>
      <c r="C1596" s="6" t="n">
        <v>1</v>
      </c>
      <c r="E1596" s="9" t="n">
        <f aca="false">INDEX(Tickets!$O$2:$O$3818,MATCH(B1596,Tickets!$A$2:$A$3818,0))</f>
        <v>1</v>
      </c>
      <c r="F1596" s="9" t="n">
        <f aca="false">C1596*E1596</f>
        <v>1</v>
      </c>
      <c r="G1596" s="9" t="n">
        <f aca="false">IF(AND(C1596=1,ISNUMBER(D1596)),1,0)*E1596</f>
        <v>0</v>
      </c>
      <c r="H1596" s="9" t="n">
        <f aca="false">IF(AND(G1596=1,D1596&gt;=Scenario!$B$24),1,0)</f>
        <v>0</v>
      </c>
    </row>
    <row r="1597" customFormat="false" ht="15" hidden="false" customHeight="false" outlineLevel="0" collapsed="false">
      <c r="A1597" s="6" t="s">
        <v>10527</v>
      </c>
      <c r="B1597" s="6" t="s">
        <v>5955</v>
      </c>
      <c r="C1597" s="6" t="n">
        <v>1</v>
      </c>
      <c r="E1597" s="9" t="n">
        <f aca="false">INDEX(Tickets!$O$2:$O$3818,MATCH(B1597,Tickets!$A$2:$A$3818,0))</f>
        <v>1</v>
      </c>
      <c r="F1597" s="9" t="n">
        <f aca="false">C1597*E1597</f>
        <v>1</v>
      </c>
      <c r="G1597" s="9" t="n">
        <f aca="false">IF(AND(C1597=1,ISNUMBER(D1597)),1,0)*E1597</f>
        <v>0</v>
      </c>
      <c r="H1597" s="9" t="n">
        <f aca="false">IF(AND(G1597=1,D1597&gt;=Scenario!$B$24),1,0)</f>
        <v>0</v>
      </c>
    </row>
    <row r="1598" customFormat="false" ht="15" hidden="false" customHeight="false" outlineLevel="0" collapsed="false">
      <c r="A1598" s="6" t="s">
        <v>10528</v>
      </c>
      <c r="B1598" s="6" t="s">
        <v>5959</v>
      </c>
      <c r="C1598" s="6" t="n">
        <v>1</v>
      </c>
      <c r="E1598" s="9" t="n">
        <f aca="false">INDEX(Tickets!$O$2:$O$3818,MATCH(B1598,Tickets!$A$2:$A$3818,0))</f>
        <v>1</v>
      </c>
      <c r="F1598" s="9" t="n">
        <f aca="false">C1598*E1598</f>
        <v>1</v>
      </c>
      <c r="G1598" s="9" t="n">
        <f aca="false">IF(AND(C1598=1,ISNUMBER(D1598)),1,0)*E1598</f>
        <v>0</v>
      </c>
      <c r="H1598" s="9" t="n">
        <f aca="false">IF(AND(G1598=1,D1598&gt;=Scenario!$B$24),1,0)</f>
        <v>0</v>
      </c>
    </row>
    <row r="1599" customFormat="false" ht="15" hidden="false" customHeight="false" outlineLevel="0" collapsed="false">
      <c r="A1599" s="6" t="s">
        <v>10529</v>
      </c>
      <c r="B1599" s="6" t="s">
        <v>5965</v>
      </c>
      <c r="C1599" s="6" t="n">
        <v>1</v>
      </c>
      <c r="E1599" s="9" t="n">
        <f aca="false">INDEX(Tickets!$O$2:$O$3818,MATCH(B1599,Tickets!$A$2:$A$3818,0))</f>
        <v>1</v>
      </c>
      <c r="F1599" s="9" t="n">
        <f aca="false">C1599*E1599</f>
        <v>1</v>
      </c>
      <c r="G1599" s="9" t="n">
        <f aca="false">IF(AND(C1599=1,ISNUMBER(D1599)),1,0)*E1599</f>
        <v>0</v>
      </c>
      <c r="H1599" s="9" t="n">
        <f aca="false">IF(AND(G1599=1,D1599&gt;=Scenario!$B$24),1,0)</f>
        <v>0</v>
      </c>
    </row>
    <row r="1600" customFormat="false" ht="15" hidden="false" customHeight="false" outlineLevel="0" collapsed="false">
      <c r="A1600" s="6" t="s">
        <v>10530</v>
      </c>
      <c r="B1600" s="6" t="s">
        <v>5975</v>
      </c>
      <c r="C1600" s="6" t="n">
        <v>1</v>
      </c>
      <c r="E1600" s="9" t="n">
        <f aca="false">INDEX(Tickets!$O$2:$O$3818,MATCH(B1600,Tickets!$A$2:$A$3818,0))</f>
        <v>1</v>
      </c>
      <c r="F1600" s="9" t="n">
        <f aca="false">C1600*E1600</f>
        <v>1</v>
      </c>
      <c r="G1600" s="9" t="n">
        <f aca="false">IF(AND(C1600=1,ISNUMBER(D1600)),1,0)*E1600</f>
        <v>0</v>
      </c>
      <c r="H1600" s="9" t="n">
        <f aca="false">IF(AND(G1600=1,D1600&gt;=Scenario!$B$24),1,0)</f>
        <v>0</v>
      </c>
    </row>
    <row r="1601" customFormat="false" ht="15" hidden="false" customHeight="false" outlineLevel="0" collapsed="false">
      <c r="A1601" s="6" t="s">
        <v>10531</v>
      </c>
      <c r="B1601" s="6" t="s">
        <v>5977</v>
      </c>
      <c r="C1601" s="6" t="n">
        <v>1</v>
      </c>
      <c r="D1601" s="6" t="n">
        <v>3</v>
      </c>
      <c r="E1601" s="9" t="n">
        <f aca="false">INDEX(Tickets!$O$2:$O$3818,MATCH(B1601,Tickets!$A$2:$A$3818,0))</f>
        <v>1</v>
      </c>
      <c r="F1601" s="9" t="n">
        <f aca="false">C1601*E1601</f>
        <v>1</v>
      </c>
      <c r="G1601" s="9" t="n">
        <f aca="false">IF(AND(C1601=1,ISNUMBER(D1601)),1,0)*E1601</f>
        <v>1</v>
      </c>
      <c r="H1601" s="9" t="n">
        <f aca="false">IF(AND(G1601=1,D1601&gt;=Scenario!$B$24),1,0)</f>
        <v>0</v>
      </c>
    </row>
    <row r="1602" customFormat="false" ht="15" hidden="false" customHeight="false" outlineLevel="0" collapsed="false">
      <c r="A1602" s="6" t="s">
        <v>10532</v>
      </c>
      <c r="B1602" s="6" t="s">
        <v>5979</v>
      </c>
      <c r="C1602" s="6" t="n">
        <v>1</v>
      </c>
      <c r="E1602" s="9" t="n">
        <f aca="false">INDEX(Tickets!$O$2:$O$3818,MATCH(B1602,Tickets!$A$2:$A$3818,0))</f>
        <v>1</v>
      </c>
      <c r="F1602" s="9" t="n">
        <f aca="false">C1602*E1602</f>
        <v>1</v>
      </c>
      <c r="G1602" s="9" t="n">
        <f aca="false">IF(AND(C1602=1,ISNUMBER(D1602)),1,0)*E1602</f>
        <v>0</v>
      </c>
      <c r="H1602" s="9" t="n">
        <f aca="false">IF(AND(G1602=1,D1602&gt;=Scenario!$B$24),1,0)</f>
        <v>0</v>
      </c>
    </row>
    <row r="1603" customFormat="false" ht="15" hidden="false" customHeight="false" outlineLevel="0" collapsed="false">
      <c r="A1603" s="6" t="s">
        <v>10533</v>
      </c>
      <c r="B1603" s="6" t="s">
        <v>5981</v>
      </c>
      <c r="C1603" s="6" t="n">
        <v>1</v>
      </c>
      <c r="D1603" s="6" t="n">
        <v>5</v>
      </c>
      <c r="E1603" s="9" t="n">
        <f aca="false">INDEX(Tickets!$O$2:$O$3818,MATCH(B1603,Tickets!$A$2:$A$3818,0))</f>
        <v>1</v>
      </c>
      <c r="F1603" s="9" t="n">
        <f aca="false">C1603*E1603</f>
        <v>1</v>
      </c>
      <c r="G1603" s="9" t="n">
        <f aca="false">IF(AND(C1603=1,ISNUMBER(D1603)),1,0)*E1603</f>
        <v>1</v>
      </c>
      <c r="H1603" s="9" t="n">
        <f aca="false">IF(AND(G1603=1,D1603&gt;=Scenario!$B$24),1,0)</f>
        <v>1</v>
      </c>
    </row>
    <row r="1604" customFormat="false" ht="15" hidden="false" customHeight="false" outlineLevel="0" collapsed="false">
      <c r="A1604" s="6" t="s">
        <v>10534</v>
      </c>
      <c r="B1604" s="6" t="s">
        <v>5985</v>
      </c>
      <c r="C1604" s="6" t="n">
        <v>1</v>
      </c>
      <c r="E1604" s="9" t="n">
        <f aca="false">INDEX(Tickets!$O$2:$O$3818,MATCH(B1604,Tickets!$A$2:$A$3818,0))</f>
        <v>1</v>
      </c>
      <c r="F1604" s="9" t="n">
        <f aca="false">C1604*E1604</f>
        <v>1</v>
      </c>
      <c r="G1604" s="9" t="n">
        <f aca="false">IF(AND(C1604=1,ISNUMBER(D1604)),1,0)*E1604</f>
        <v>0</v>
      </c>
      <c r="H1604" s="9" t="n">
        <f aca="false">IF(AND(G1604=1,D1604&gt;=Scenario!$B$24),1,0)</f>
        <v>0</v>
      </c>
    </row>
    <row r="1605" customFormat="false" ht="15" hidden="false" customHeight="false" outlineLevel="0" collapsed="false">
      <c r="A1605" s="6" t="s">
        <v>10535</v>
      </c>
      <c r="B1605" s="6" t="s">
        <v>5991</v>
      </c>
      <c r="C1605" s="6" t="n">
        <v>1</v>
      </c>
      <c r="E1605" s="9" t="n">
        <f aca="false">INDEX(Tickets!$O$2:$O$3818,MATCH(B1605,Tickets!$A$2:$A$3818,0))</f>
        <v>1</v>
      </c>
      <c r="F1605" s="9" t="n">
        <f aca="false">C1605*E1605</f>
        <v>1</v>
      </c>
      <c r="G1605" s="9" t="n">
        <f aca="false">IF(AND(C1605=1,ISNUMBER(D1605)),1,0)*E1605</f>
        <v>0</v>
      </c>
      <c r="H1605" s="9" t="n">
        <f aca="false">IF(AND(G1605=1,D1605&gt;=Scenario!$B$24),1,0)</f>
        <v>0</v>
      </c>
    </row>
    <row r="1606" customFormat="false" ht="15" hidden="false" customHeight="false" outlineLevel="0" collapsed="false">
      <c r="A1606" s="6" t="s">
        <v>10536</v>
      </c>
      <c r="B1606" s="6" t="s">
        <v>5995</v>
      </c>
      <c r="C1606" s="6" t="n">
        <v>1</v>
      </c>
      <c r="E1606" s="9" t="n">
        <f aca="false">INDEX(Tickets!$O$2:$O$3818,MATCH(B1606,Tickets!$A$2:$A$3818,0))</f>
        <v>1</v>
      </c>
      <c r="F1606" s="9" t="n">
        <f aca="false">C1606*E1606</f>
        <v>1</v>
      </c>
      <c r="G1606" s="9" t="n">
        <f aca="false">IF(AND(C1606=1,ISNUMBER(D1606)),1,0)*E1606</f>
        <v>0</v>
      </c>
      <c r="H1606" s="9" t="n">
        <f aca="false">IF(AND(G1606=1,D1606&gt;=Scenario!$B$24),1,0)</f>
        <v>0</v>
      </c>
    </row>
    <row r="1607" customFormat="false" ht="15" hidden="false" customHeight="false" outlineLevel="0" collapsed="false">
      <c r="A1607" s="6" t="s">
        <v>10537</v>
      </c>
      <c r="B1607" s="6" t="s">
        <v>5997</v>
      </c>
      <c r="C1607" s="6" t="n">
        <v>1</v>
      </c>
      <c r="D1607" s="6" t="n">
        <v>5</v>
      </c>
      <c r="E1607" s="9" t="n">
        <f aca="false">INDEX(Tickets!$O$2:$O$3818,MATCH(B1607,Tickets!$A$2:$A$3818,0))</f>
        <v>1</v>
      </c>
      <c r="F1607" s="9" t="n">
        <f aca="false">C1607*E1607</f>
        <v>1</v>
      </c>
      <c r="G1607" s="9" t="n">
        <f aca="false">IF(AND(C1607=1,ISNUMBER(D1607)),1,0)*E1607</f>
        <v>1</v>
      </c>
      <c r="H1607" s="9" t="n">
        <f aca="false">IF(AND(G1607=1,D1607&gt;=Scenario!$B$24),1,0)</f>
        <v>1</v>
      </c>
    </row>
    <row r="1608" customFormat="false" ht="15" hidden="false" customHeight="false" outlineLevel="0" collapsed="false">
      <c r="A1608" s="6" t="s">
        <v>10538</v>
      </c>
      <c r="B1608" s="6" t="s">
        <v>6001</v>
      </c>
      <c r="C1608" s="6" t="n">
        <v>1</v>
      </c>
      <c r="D1608" s="6" t="n">
        <v>4</v>
      </c>
      <c r="E1608" s="9" t="n">
        <f aca="false">INDEX(Tickets!$O$2:$O$3818,MATCH(B1608,Tickets!$A$2:$A$3818,0))</f>
        <v>1</v>
      </c>
      <c r="F1608" s="9" t="n">
        <f aca="false">C1608*E1608</f>
        <v>1</v>
      </c>
      <c r="G1608" s="9" t="n">
        <f aca="false">IF(AND(C1608=1,ISNUMBER(D1608)),1,0)*E1608</f>
        <v>1</v>
      </c>
      <c r="H1608" s="9" t="n">
        <f aca="false">IF(AND(G1608=1,D1608&gt;=Scenario!$B$24),1,0)</f>
        <v>1</v>
      </c>
    </row>
    <row r="1609" customFormat="false" ht="15" hidden="false" customHeight="false" outlineLevel="0" collapsed="false">
      <c r="A1609" s="6" t="s">
        <v>10539</v>
      </c>
      <c r="B1609" s="6" t="s">
        <v>6007</v>
      </c>
      <c r="C1609" s="6" t="n">
        <v>1</v>
      </c>
      <c r="E1609" s="9" t="n">
        <f aca="false">INDEX(Tickets!$O$2:$O$3818,MATCH(B1609,Tickets!$A$2:$A$3818,0))</f>
        <v>1</v>
      </c>
      <c r="F1609" s="9" t="n">
        <f aca="false">C1609*E1609</f>
        <v>1</v>
      </c>
      <c r="G1609" s="9" t="n">
        <f aca="false">IF(AND(C1609=1,ISNUMBER(D1609)),1,0)*E1609</f>
        <v>0</v>
      </c>
      <c r="H1609" s="9" t="n">
        <f aca="false">IF(AND(G1609=1,D1609&gt;=Scenario!$B$24),1,0)</f>
        <v>0</v>
      </c>
    </row>
    <row r="1610" customFormat="false" ht="15" hidden="false" customHeight="false" outlineLevel="0" collapsed="false">
      <c r="A1610" s="6" t="s">
        <v>10540</v>
      </c>
      <c r="B1610" s="6" t="s">
        <v>6009</v>
      </c>
      <c r="C1610" s="6" t="n">
        <v>1</v>
      </c>
      <c r="E1610" s="9" t="n">
        <f aca="false">INDEX(Tickets!$O$2:$O$3818,MATCH(B1610,Tickets!$A$2:$A$3818,0))</f>
        <v>1</v>
      </c>
      <c r="F1610" s="9" t="n">
        <f aca="false">C1610*E1610</f>
        <v>1</v>
      </c>
      <c r="G1610" s="9" t="n">
        <f aca="false">IF(AND(C1610=1,ISNUMBER(D1610)),1,0)*E1610</f>
        <v>0</v>
      </c>
      <c r="H1610" s="9" t="n">
        <f aca="false">IF(AND(G1610=1,D1610&gt;=Scenario!$B$24),1,0)</f>
        <v>0</v>
      </c>
    </row>
    <row r="1611" customFormat="false" ht="15" hidden="false" customHeight="false" outlineLevel="0" collapsed="false">
      <c r="A1611" s="6" t="s">
        <v>10541</v>
      </c>
      <c r="B1611" s="6" t="s">
        <v>6013</v>
      </c>
      <c r="C1611" s="6" t="n">
        <v>1</v>
      </c>
      <c r="E1611" s="9" t="n">
        <f aca="false">INDEX(Tickets!$O$2:$O$3818,MATCH(B1611,Tickets!$A$2:$A$3818,0))</f>
        <v>1</v>
      </c>
      <c r="F1611" s="9" t="n">
        <f aca="false">C1611*E1611</f>
        <v>1</v>
      </c>
      <c r="G1611" s="9" t="n">
        <f aca="false">IF(AND(C1611=1,ISNUMBER(D1611)),1,0)*E1611</f>
        <v>0</v>
      </c>
      <c r="H1611" s="9" t="n">
        <f aca="false">IF(AND(G1611=1,D1611&gt;=Scenario!$B$24),1,0)</f>
        <v>0</v>
      </c>
    </row>
    <row r="1612" customFormat="false" ht="15" hidden="false" customHeight="false" outlineLevel="0" collapsed="false">
      <c r="A1612" s="6" t="s">
        <v>10542</v>
      </c>
      <c r="B1612" s="6" t="s">
        <v>6019</v>
      </c>
      <c r="C1612" s="6" t="n">
        <v>1</v>
      </c>
      <c r="E1612" s="9" t="n">
        <f aca="false">INDEX(Tickets!$O$2:$O$3818,MATCH(B1612,Tickets!$A$2:$A$3818,0))</f>
        <v>1</v>
      </c>
      <c r="F1612" s="9" t="n">
        <f aca="false">C1612*E1612</f>
        <v>1</v>
      </c>
      <c r="G1612" s="9" t="n">
        <f aca="false">IF(AND(C1612=1,ISNUMBER(D1612)),1,0)*E1612</f>
        <v>0</v>
      </c>
      <c r="H1612" s="9" t="n">
        <f aca="false">IF(AND(G1612=1,D1612&gt;=Scenario!$B$24),1,0)</f>
        <v>0</v>
      </c>
    </row>
    <row r="1613" customFormat="false" ht="15" hidden="false" customHeight="false" outlineLevel="0" collapsed="false">
      <c r="A1613" s="6" t="s">
        <v>10543</v>
      </c>
      <c r="B1613" s="6" t="s">
        <v>6021</v>
      </c>
      <c r="C1613" s="6" t="n">
        <v>1</v>
      </c>
      <c r="E1613" s="9" t="n">
        <f aca="false">INDEX(Tickets!$O$2:$O$3818,MATCH(B1613,Tickets!$A$2:$A$3818,0))</f>
        <v>1</v>
      </c>
      <c r="F1613" s="9" t="n">
        <f aca="false">C1613*E1613</f>
        <v>1</v>
      </c>
      <c r="G1613" s="9" t="n">
        <f aca="false">IF(AND(C1613=1,ISNUMBER(D1613)),1,0)*E1613</f>
        <v>0</v>
      </c>
      <c r="H1613" s="9" t="n">
        <f aca="false">IF(AND(G1613=1,D1613&gt;=Scenario!$B$24),1,0)</f>
        <v>0</v>
      </c>
    </row>
    <row r="1614" customFormat="false" ht="15" hidden="false" customHeight="false" outlineLevel="0" collapsed="false">
      <c r="A1614" s="6" t="s">
        <v>10544</v>
      </c>
      <c r="B1614" s="6" t="s">
        <v>6023</v>
      </c>
      <c r="C1614" s="6" t="n">
        <v>1</v>
      </c>
      <c r="D1614" s="6" t="n">
        <v>4</v>
      </c>
      <c r="E1614" s="9" t="n">
        <f aca="false">INDEX(Tickets!$O$2:$O$3818,MATCH(B1614,Tickets!$A$2:$A$3818,0))</f>
        <v>1</v>
      </c>
      <c r="F1614" s="9" t="n">
        <f aca="false">C1614*E1614</f>
        <v>1</v>
      </c>
      <c r="G1614" s="9" t="n">
        <f aca="false">IF(AND(C1614=1,ISNUMBER(D1614)),1,0)*E1614</f>
        <v>1</v>
      </c>
      <c r="H1614" s="9" t="n">
        <f aca="false">IF(AND(G1614=1,D1614&gt;=Scenario!$B$24),1,0)</f>
        <v>1</v>
      </c>
    </row>
    <row r="1615" customFormat="false" ht="15" hidden="false" customHeight="false" outlineLevel="0" collapsed="false">
      <c r="A1615" s="6" t="s">
        <v>10545</v>
      </c>
      <c r="B1615" s="6" t="s">
        <v>6027</v>
      </c>
      <c r="C1615" s="6" t="n">
        <v>1</v>
      </c>
      <c r="D1615" s="6" t="n">
        <v>4</v>
      </c>
      <c r="E1615" s="9" t="n">
        <f aca="false">INDEX(Tickets!$O$2:$O$3818,MATCH(B1615,Tickets!$A$2:$A$3818,0))</f>
        <v>1</v>
      </c>
      <c r="F1615" s="9" t="n">
        <f aca="false">C1615*E1615</f>
        <v>1</v>
      </c>
      <c r="G1615" s="9" t="n">
        <f aca="false">IF(AND(C1615=1,ISNUMBER(D1615)),1,0)*E1615</f>
        <v>1</v>
      </c>
      <c r="H1615" s="9" t="n">
        <f aca="false">IF(AND(G1615=1,D1615&gt;=Scenario!$B$24),1,0)</f>
        <v>1</v>
      </c>
    </row>
    <row r="1616" customFormat="false" ht="15" hidden="false" customHeight="false" outlineLevel="0" collapsed="false">
      <c r="A1616" s="6" t="s">
        <v>10546</v>
      </c>
      <c r="B1616" s="6" t="s">
        <v>6029</v>
      </c>
      <c r="C1616" s="6" t="n">
        <v>1</v>
      </c>
      <c r="E1616" s="9" t="n">
        <f aca="false">INDEX(Tickets!$O$2:$O$3818,MATCH(B1616,Tickets!$A$2:$A$3818,0))</f>
        <v>1</v>
      </c>
      <c r="F1616" s="9" t="n">
        <f aca="false">C1616*E1616</f>
        <v>1</v>
      </c>
      <c r="G1616" s="9" t="n">
        <f aca="false">IF(AND(C1616=1,ISNUMBER(D1616)),1,0)*E1616</f>
        <v>0</v>
      </c>
      <c r="H1616" s="9" t="n">
        <f aca="false">IF(AND(G1616=1,D1616&gt;=Scenario!$B$24),1,0)</f>
        <v>0</v>
      </c>
    </row>
    <row r="1617" customFormat="false" ht="15" hidden="false" customHeight="false" outlineLevel="0" collapsed="false">
      <c r="A1617" s="6" t="s">
        <v>10547</v>
      </c>
      <c r="B1617" s="6" t="s">
        <v>6031</v>
      </c>
      <c r="C1617" s="6" t="n">
        <v>1</v>
      </c>
      <c r="D1617" s="6" t="n">
        <v>4</v>
      </c>
      <c r="E1617" s="9" t="n">
        <f aca="false">INDEX(Tickets!$O$2:$O$3818,MATCH(B1617,Tickets!$A$2:$A$3818,0))</f>
        <v>1</v>
      </c>
      <c r="F1617" s="9" t="n">
        <f aca="false">C1617*E1617</f>
        <v>1</v>
      </c>
      <c r="G1617" s="9" t="n">
        <f aca="false">IF(AND(C1617=1,ISNUMBER(D1617)),1,0)*E1617</f>
        <v>1</v>
      </c>
      <c r="H1617" s="9" t="n">
        <f aca="false">IF(AND(G1617=1,D1617&gt;=Scenario!$B$24),1,0)</f>
        <v>1</v>
      </c>
    </row>
    <row r="1618" customFormat="false" ht="15" hidden="false" customHeight="false" outlineLevel="0" collapsed="false">
      <c r="A1618" s="6" t="s">
        <v>10548</v>
      </c>
      <c r="B1618" s="6" t="s">
        <v>6035</v>
      </c>
      <c r="C1618" s="6" t="n">
        <v>1</v>
      </c>
      <c r="D1618" s="6" t="n">
        <v>5</v>
      </c>
      <c r="E1618" s="9" t="n">
        <f aca="false">INDEX(Tickets!$O$2:$O$3818,MATCH(B1618,Tickets!$A$2:$A$3818,0))</f>
        <v>1</v>
      </c>
      <c r="F1618" s="9" t="n">
        <f aca="false">C1618*E1618</f>
        <v>1</v>
      </c>
      <c r="G1618" s="9" t="n">
        <f aca="false">IF(AND(C1618=1,ISNUMBER(D1618)),1,0)*E1618</f>
        <v>1</v>
      </c>
      <c r="H1618" s="9" t="n">
        <f aca="false">IF(AND(G1618=1,D1618&gt;=Scenario!$B$24),1,0)</f>
        <v>1</v>
      </c>
    </row>
    <row r="1619" customFormat="false" ht="15" hidden="false" customHeight="false" outlineLevel="0" collapsed="false">
      <c r="A1619" s="6" t="s">
        <v>10549</v>
      </c>
      <c r="B1619" s="6" t="s">
        <v>6037</v>
      </c>
      <c r="C1619" s="6" t="n">
        <v>1</v>
      </c>
      <c r="E1619" s="9" t="n">
        <f aca="false">INDEX(Tickets!$O$2:$O$3818,MATCH(B1619,Tickets!$A$2:$A$3818,0))</f>
        <v>1</v>
      </c>
      <c r="F1619" s="9" t="n">
        <f aca="false">C1619*E1619</f>
        <v>1</v>
      </c>
      <c r="G1619" s="9" t="n">
        <f aca="false">IF(AND(C1619=1,ISNUMBER(D1619)),1,0)*E1619</f>
        <v>0</v>
      </c>
      <c r="H1619" s="9" t="n">
        <f aca="false">IF(AND(G1619=1,D1619&gt;=Scenario!$B$24),1,0)</f>
        <v>0</v>
      </c>
    </row>
    <row r="1620" customFormat="false" ht="15" hidden="false" customHeight="false" outlineLevel="0" collapsed="false">
      <c r="A1620" s="6" t="s">
        <v>10550</v>
      </c>
      <c r="B1620" s="6" t="s">
        <v>6039</v>
      </c>
      <c r="C1620" s="6" t="n">
        <v>1</v>
      </c>
      <c r="D1620" s="6" t="n">
        <v>4</v>
      </c>
      <c r="E1620" s="9" t="n">
        <f aca="false">INDEX(Tickets!$O$2:$O$3818,MATCH(B1620,Tickets!$A$2:$A$3818,0))</f>
        <v>1</v>
      </c>
      <c r="F1620" s="9" t="n">
        <f aca="false">C1620*E1620</f>
        <v>1</v>
      </c>
      <c r="G1620" s="9" t="n">
        <f aca="false">IF(AND(C1620=1,ISNUMBER(D1620)),1,0)*E1620</f>
        <v>1</v>
      </c>
      <c r="H1620" s="9" t="n">
        <f aca="false">IF(AND(G1620=1,D1620&gt;=Scenario!$B$24),1,0)</f>
        <v>1</v>
      </c>
    </row>
    <row r="1621" customFormat="false" ht="15" hidden="false" customHeight="false" outlineLevel="0" collapsed="false">
      <c r="A1621" s="6" t="s">
        <v>10551</v>
      </c>
      <c r="B1621" s="6" t="s">
        <v>6043</v>
      </c>
      <c r="C1621" s="6" t="n">
        <v>1</v>
      </c>
      <c r="E1621" s="9" t="n">
        <f aca="false">INDEX(Tickets!$O$2:$O$3818,MATCH(B1621,Tickets!$A$2:$A$3818,0))</f>
        <v>1</v>
      </c>
      <c r="F1621" s="9" t="n">
        <f aca="false">C1621*E1621</f>
        <v>1</v>
      </c>
      <c r="G1621" s="9" t="n">
        <f aca="false">IF(AND(C1621=1,ISNUMBER(D1621)),1,0)*E1621</f>
        <v>0</v>
      </c>
      <c r="H1621" s="9" t="n">
        <f aca="false">IF(AND(G1621=1,D1621&gt;=Scenario!$B$24),1,0)</f>
        <v>0</v>
      </c>
    </row>
    <row r="1622" customFormat="false" ht="15" hidden="false" customHeight="false" outlineLevel="0" collapsed="false">
      <c r="A1622" s="6" t="s">
        <v>10552</v>
      </c>
      <c r="B1622" s="6" t="s">
        <v>6045</v>
      </c>
      <c r="C1622" s="6" t="n">
        <v>1</v>
      </c>
      <c r="E1622" s="9" t="n">
        <f aca="false">INDEX(Tickets!$O$2:$O$3818,MATCH(B1622,Tickets!$A$2:$A$3818,0))</f>
        <v>1</v>
      </c>
      <c r="F1622" s="9" t="n">
        <f aca="false">C1622*E1622</f>
        <v>1</v>
      </c>
      <c r="G1622" s="9" t="n">
        <f aca="false">IF(AND(C1622=1,ISNUMBER(D1622)),1,0)*E1622</f>
        <v>0</v>
      </c>
      <c r="H1622" s="9" t="n">
        <f aca="false">IF(AND(G1622=1,D1622&gt;=Scenario!$B$24),1,0)</f>
        <v>0</v>
      </c>
    </row>
    <row r="1623" customFormat="false" ht="15" hidden="false" customHeight="false" outlineLevel="0" collapsed="false">
      <c r="A1623" s="6" t="s">
        <v>10553</v>
      </c>
      <c r="B1623" s="6" t="s">
        <v>6047</v>
      </c>
      <c r="C1623" s="6" t="n">
        <v>1</v>
      </c>
      <c r="D1623" s="6" t="n">
        <v>5</v>
      </c>
      <c r="E1623" s="9" t="n">
        <f aca="false">INDEX(Tickets!$O$2:$O$3818,MATCH(B1623,Tickets!$A$2:$A$3818,0))</f>
        <v>1</v>
      </c>
      <c r="F1623" s="9" t="n">
        <f aca="false">C1623*E1623</f>
        <v>1</v>
      </c>
      <c r="G1623" s="9" t="n">
        <f aca="false">IF(AND(C1623=1,ISNUMBER(D1623)),1,0)*E1623</f>
        <v>1</v>
      </c>
      <c r="H1623" s="9" t="n">
        <f aca="false">IF(AND(G1623=1,D1623&gt;=Scenario!$B$24),1,0)</f>
        <v>1</v>
      </c>
    </row>
    <row r="1624" customFormat="false" ht="15" hidden="false" customHeight="false" outlineLevel="0" collapsed="false">
      <c r="A1624" s="6" t="s">
        <v>10554</v>
      </c>
      <c r="B1624" s="6" t="s">
        <v>6049</v>
      </c>
      <c r="C1624" s="6" t="n">
        <v>1</v>
      </c>
      <c r="E1624" s="9" t="n">
        <f aca="false">INDEX(Tickets!$O$2:$O$3818,MATCH(B1624,Tickets!$A$2:$A$3818,0))</f>
        <v>1</v>
      </c>
      <c r="F1624" s="9" t="n">
        <f aca="false">C1624*E1624</f>
        <v>1</v>
      </c>
      <c r="G1624" s="9" t="n">
        <f aca="false">IF(AND(C1624=1,ISNUMBER(D1624)),1,0)*E1624</f>
        <v>0</v>
      </c>
      <c r="H1624" s="9" t="n">
        <f aca="false">IF(AND(G1624=1,D1624&gt;=Scenario!$B$24),1,0)</f>
        <v>0</v>
      </c>
    </row>
    <row r="1625" customFormat="false" ht="15" hidden="false" customHeight="false" outlineLevel="0" collapsed="false">
      <c r="A1625" s="6" t="s">
        <v>10555</v>
      </c>
      <c r="B1625" s="6" t="s">
        <v>6051</v>
      </c>
      <c r="C1625" s="6" t="n">
        <v>1</v>
      </c>
      <c r="E1625" s="9" t="n">
        <f aca="false">INDEX(Tickets!$O$2:$O$3818,MATCH(B1625,Tickets!$A$2:$A$3818,0))</f>
        <v>1</v>
      </c>
      <c r="F1625" s="9" t="n">
        <f aca="false">C1625*E1625</f>
        <v>1</v>
      </c>
      <c r="G1625" s="9" t="n">
        <f aca="false">IF(AND(C1625=1,ISNUMBER(D1625)),1,0)*E1625</f>
        <v>0</v>
      </c>
      <c r="H1625" s="9" t="n">
        <f aca="false">IF(AND(G1625=1,D1625&gt;=Scenario!$B$24),1,0)</f>
        <v>0</v>
      </c>
    </row>
    <row r="1626" customFormat="false" ht="15" hidden="false" customHeight="false" outlineLevel="0" collapsed="false">
      <c r="A1626" s="6" t="s">
        <v>10556</v>
      </c>
      <c r="B1626" s="6" t="s">
        <v>6061</v>
      </c>
      <c r="C1626" s="6" t="n">
        <v>1</v>
      </c>
      <c r="E1626" s="9" t="n">
        <f aca="false">INDEX(Tickets!$O$2:$O$3818,MATCH(B1626,Tickets!$A$2:$A$3818,0))</f>
        <v>1</v>
      </c>
      <c r="F1626" s="9" t="n">
        <f aca="false">C1626*E1626</f>
        <v>1</v>
      </c>
      <c r="G1626" s="9" t="n">
        <f aca="false">IF(AND(C1626=1,ISNUMBER(D1626)),1,0)*E1626</f>
        <v>0</v>
      </c>
      <c r="H1626" s="9" t="n">
        <f aca="false">IF(AND(G1626=1,D1626&gt;=Scenario!$B$24),1,0)</f>
        <v>0</v>
      </c>
    </row>
    <row r="1627" customFormat="false" ht="15" hidden="false" customHeight="false" outlineLevel="0" collapsed="false">
      <c r="A1627" s="6" t="s">
        <v>10557</v>
      </c>
      <c r="B1627" s="6" t="s">
        <v>6063</v>
      </c>
      <c r="C1627" s="6" t="n">
        <v>1</v>
      </c>
      <c r="D1627" s="6" t="n">
        <v>5</v>
      </c>
      <c r="E1627" s="9" t="n">
        <f aca="false">INDEX(Tickets!$O$2:$O$3818,MATCH(B1627,Tickets!$A$2:$A$3818,0))</f>
        <v>1</v>
      </c>
      <c r="F1627" s="9" t="n">
        <f aca="false">C1627*E1627</f>
        <v>1</v>
      </c>
      <c r="G1627" s="9" t="n">
        <f aca="false">IF(AND(C1627=1,ISNUMBER(D1627)),1,0)*E1627</f>
        <v>1</v>
      </c>
      <c r="H1627" s="9" t="n">
        <f aca="false">IF(AND(G1627=1,D1627&gt;=Scenario!$B$24),1,0)</f>
        <v>1</v>
      </c>
    </row>
    <row r="1628" customFormat="false" ht="15" hidden="false" customHeight="false" outlineLevel="0" collapsed="false">
      <c r="A1628" s="6" t="s">
        <v>10558</v>
      </c>
      <c r="B1628" s="6" t="s">
        <v>6067</v>
      </c>
      <c r="C1628" s="6" t="n">
        <v>1</v>
      </c>
      <c r="D1628" s="6" t="n">
        <v>3</v>
      </c>
      <c r="E1628" s="9" t="n">
        <f aca="false">INDEX(Tickets!$O$2:$O$3818,MATCH(B1628,Tickets!$A$2:$A$3818,0))</f>
        <v>1</v>
      </c>
      <c r="F1628" s="9" t="n">
        <f aca="false">C1628*E1628</f>
        <v>1</v>
      </c>
      <c r="G1628" s="9" t="n">
        <f aca="false">IF(AND(C1628=1,ISNUMBER(D1628)),1,0)*E1628</f>
        <v>1</v>
      </c>
      <c r="H1628" s="9" t="n">
        <f aca="false">IF(AND(G1628=1,D1628&gt;=Scenario!$B$24),1,0)</f>
        <v>0</v>
      </c>
    </row>
    <row r="1629" customFormat="false" ht="15" hidden="false" customHeight="false" outlineLevel="0" collapsed="false">
      <c r="A1629" s="6" t="s">
        <v>10559</v>
      </c>
      <c r="B1629" s="6" t="s">
        <v>6071</v>
      </c>
      <c r="C1629" s="6" t="n">
        <v>1</v>
      </c>
      <c r="D1629" s="6" t="n">
        <v>4</v>
      </c>
      <c r="E1629" s="9" t="n">
        <f aca="false">INDEX(Tickets!$O$2:$O$3818,MATCH(B1629,Tickets!$A$2:$A$3818,0))</f>
        <v>1</v>
      </c>
      <c r="F1629" s="9" t="n">
        <f aca="false">C1629*E1629</f>
        <v>1</v>
      </c>
      <c r="G1629" s="9" t="n">
        <f aca="false">IF(AND(C1629=1,ISNUMBER(D1629)),1,0)*E1629</f>
        <v>1</v>
      </c>
      <c r="H1629" s="9" t="n">
        <f aca="false">IF(AND(G1629=1,D1629&gt;=Scenario!$B$24),1,0)</f>
        <v>1</v>
      </c>
    </row>
    <row r="1630" customFormat="false" ht="15" hidden="false" customHeight="false" outlineLevel="0" collapsed="false">
      <c r="A1630" s="6" t="s">
        <v>10560</v>
      </c>
      <c r="B1630" s="6" t="s">
        <v>6073</v>
      </c>
      <c r="C1630" s="6" t="n">
        <v>1</v>
      </c>
      <c r="E1630" s="9" t="n">
        <f aca="false">INDEX(Tickets!$O$2:$O$3818,MATCH(B1630,Tickets!$A$2:$A$3818,0))</f>
        <v>1</v>
      </c>
      <c r="F1630" s="9" t="n">
        <f aca="false">C1630*E1630</f>
        <v>1</v>
      </c>
      <c r="G1630" s="9" t="n">
        <f aca="false">IF(AND(C1630=1,ISNUMBER(D1630)),1,0)*E1630</f>
        <v>0</v>
      </c>
      <c r="H1630" s="9" t="n">
        <f aca="false">IF(AND(G1630=1,D1630&gt;=Scenario!$B$24),1,0)</f>
        <v>0</v>
      </c>
    </row>
    <row r="1631" customFormat="false" ht="15" hidden="false" customHeight="false" outlineLevel="0" collapsed="false">
      <c r="A1631" s="6" t="s">
        <v>10561</v>
      </c>
      <c r="B1631" s="6" t="s">
        <v>6081</v>
      </c>
      <c r="C1631" s="6" t="n">
        <v>1</v>
      </c>
      <c r="E1631" s="9" t="n">
        <f aca="false">INDEX(Tickets!$O$2:$O$3818,MATCH(B1631,Tickets!$A$2:$A$3818,0))</f>
        <v>1</v>
      </c>
      <c r="F1631" s="9" t="n">
        <f aca="false">C1631*E1631</f>
        <v>1</v>
      </c>
      <c r="G1631" s="9" t="n">
        <f aca="false">IF(AND(C1631=1,ISNUMBER(D1631)),1,0)*E1631</f>
        <v>0</v>
      </c>
      <c r="H1631" s="9" t="n">
        <f aca="false">IF(AND(G1631=1,D1631&gt;=Scenario!$B$24),1,0)</f>
        <v>0</v>
      </c>
    </row>
    <row r="1632" customFormat="false" ht="15" hidden="false" customHeight="false" outlineLevel="0" collapsed="false">
      <c r="A1632" s="6" t="s">
        <v>10562</v>
      </c>
      <c r="B1632" s="6" t="s">
        <v>6083</v>
      </c>
      <c r="C1632" s="6" t="n">
        <v>1</v>
      </c>
      <c r="E1632" s="9" t="n">
        <f aca="false">INDEX(Tickets!$O$2:$O$3818,MATCH(B1632,Tickets!$A$2:$A$3818,0))</f>
        <v>1</v>
      </c>
      <c r="F1632" s="9" t="n">
        <f aca="false">C1632*E1632</f>
        <v>1</v>
      </c>
      <c r="G1632" s="9" t="n">
        <f aca="false">IF(AND(C1632=1,ISNUMBER(D1632)),1,0)*E1632</f>
        <v>0</v>
      </c>
      <c r="H1632" s="9" t="n">
        <f aca="false">IF(AND(G1632=1,D1632&gt;=Scenario!$B$24),1,0)</f>
        <v>0</v>
      </c>
    </row>
    <row r="1633" customFormat="false" ht="15" hidden="false" customHeight="false" outlineLevel="0" collapsed="false">
      <c r="A1633" s="6" t="s">
        <v>10563</v>
      </c>
      <c r="B1633" s="6" t="s">
        <v>6085</v>
      </c>
      <c r="C1633" s="6" t="n">
        <v>1</v>
      </c>
      <c r="E1633" s="9" t="n">
        <f aca="false">INDEX(Tickets!$O$2:$O$3818,MATCH(B1633,Tickets!$A$2:$A$3818,0))</f>
        <v>1</v>
      </c>
      <c r="F1633" s="9" t="n">
        <f aca="false">C1633*E1633</f>
        <v>1</v>
      </c>
      <c r="G1633" s="9" t="n">
        <f aca="false">IF(AND(C1633=1,ISNUMBER(D1633)),1,0)*E1633</f>
        <v>0</v>
      </c>
      <c r="H1633" s="9" t="n">
        <f aca="false">IF(AND(G1633=1,D1633&gt;=Scenario!$B$24),1,0)</f>
        <v>0</v>
      </c>
    </row>
    <row r="1634" customFormat="false" ht="15" hidden="false" customHeight="false" outlineLevel="0" collapsed="false">
      <c r="A1634" s="6" t="s">
        <v>10564</v>
      </c>
      <c r="B1634" s="6" t="s">
        <v>6091</v>
      </c>
      <c r="C1634" s="6" t="n">
        <v>1</v>
      </c>
      <c r="E1634" s="9" t="n">
        <f aca="false">INDEX(Tickets!$O$2:$O$3818,MATCH(B1634,Tickets!$A$2:$A$3818,0))</f>
        <v>1</v>
      </c>
      <c r="F1634" s="9" t="n">
        <f aca="false">C1634*E1634</f>
        <v>1</v>
      </c>
      <c r="G1634" s="9" t="n">
        <f aca="false">IF(AND(C1634=1,ISNUMBER(D1634)),1,0)*E1634</f>
        <v>0</v>
      </c>
      <c r="H1634" s="9" t="n">
        <f aca="false">IF(AND(G1634=1,D1634&gt;=Scenario!$B$24),1,0)</f>
        <v>0</v>
      </c>
    </row>
    <row r="1635" customFormat="false" ht="15" hidden="false" customHeight="false" outlineLevel="0" collapsed="false">
      <c r="A1635" s="6" t="s">
        <v>10565</v>
      </c>
      <c r="B1635" s="6" t="s">
        <v>6097</v>
      </c>
      <c r="C1635" s="6" t="n">
        <v>1</v>
      </c>
      <c r="E1635" s="9" t="n">
        <f aca="false">INDEX(Tickets!$O$2:$O$3818,MATCH(B1635,Tickets!$A$2:$A$3818,0))</f>
        <v>1</v>
      </c>
      <c r="F1635" s="9" t="n">
        <f aca="false">C1635*E1635</f>
        <v>1</v>
      </c>
      <c r="G1635" s="9" t="n">
        <f aca="false">IF(AND(C1635=1,ISNUMBER(D1635)),1,0)*E1635</f>
        <v>0</v>
      </c>
      <c r="H1635" s="9" t="n">
        <f aca="false">IF(AND(G1635=1,D1635&gt;=Scenario!$B$24),1,0)</f>
        <v>0</v>
      </c>
    </row>
    <row r="1636" customFormat="false" ht="15" hidden="false" customHeight="false" outlineLevel="0" collapsed="false">
      <c r="A1636" s="6" t="s">
        <v>10566</v>
      </c>
      <c r="B1636" s="6" t="s">
        <v>6103</v>
      </c>
      <c r="C1636" s="6" t="n">
        <v>1</v>
      </c>
      <c r="D1636" s="6" t="n">
        <v>5</v>
      </c>
      <c r="E1636" s="9" t="n">
        <f aca="false">INDEX(Tickets!$O$2:$O$3818,MATCH(B1636,Tickets!$A$2:$A$3818,0))</f>
        <v>1</v>
      </c>
      <c r="F1636" s="9" t="n">
        <f aca="false">C1636*E1636</f>
        <v>1</v>
      </c>
      <c r="G1636" s="9" t="n">
        <f aca="false">IF(AND(C1636=1,ISNUMBER(D1636)),1,0)*E1636</f>
        <v>1</v>
      </c>
      <c r="H1636" s="9" t="n">
        <f aca="false">IF(AND(G1636=1,D1636&gt;=Scenario!$B$24),1,0)</f>
        <v>1</v>
      </c>
    </row>
    <row r="1637" customFormat="false" ht="15" hidden="false" customHeight="false" outlineLevel="0" collapsed="false">
      <c r="A1637" s="6" t="s">
        <v>10567</v>
      </c>
      <c r="B1637" s="6" t="s">
        <v>6107</v>
      </c>
      <c r="C1637" s="6" t="n">
        <v>1</v>
      </c>
      <c r="E1637" s="9" t="n">
        <f aca="false">INDEX(Tickets!$O$2:$O$3818,MATCH(B1637,Tickets!$A$2:$A$3818,0))</f>
        <v>1</v>
      </c>
      <c r="F1637" s="9" t="n">
        <f aca="false">C1637*E1637</f>
        <v>1</v>
      </c>
      <c r="G1637" s="9" t="n">
        <f aca="false">IF(AND(C1637=1,ISNUMBER(D1637)),1,0)*E1637</f>
        <v>0</v>
      </c>
      <c r="H1637" s="9" t="n">
        <f aca="false">IF(AND(G1637=1,D1637&gt;=Scenario!$B$24),1,0)</f>
        <v>0</v>
      </c>
    </row>
    <row r="1638" customFormat="false" ht="15" hidden="false" customHeight="false" outlineLevel="0" collapsed="false">
      <c r="A1638" s="6" t="s">
        <v>10568</v>
      </c>
      <c r="B1638" s="6" t="s">
        <v>6109</v>
      </c>
      <c r="C1638" s="6" t="n">
        <v>1</v>
      </c>
      <c r="E1638" s="9" t="n">
        <f aca="false">INDEX(Tickets!$O$2:$O$3818,MATCH(B1638,Tickets!$A$2:$A$3818,0))</f>
        <v>1</v>
      </c>
      <c r="F1638" s="9" t="n">
        <f aca="false">C1638*E1638</f>
        <v>1</v>
      </c>
      <c r="G1638" s="9" t="n">
        <f aca="false">IF(AND(C1638=1,ISNUMBER(D1638)),1,0)*E1638</f>
        <v>0</v>
      </c>
      <c r="H1638" s="9" t="n">
        <f aca="false">IF(AND(G1638=1,D1638&gt;=Scenario!$B$24),1,0)</f>
        <v>0</v>
      </c>
    </row>
    <row r="1639" customFormat="false" ht="15" hidden="false" customHeight="false" outlineLevel="0" collapsed="false">
      <c r="A1639" s="6" t="s">
        <v>10569</v>
      </c>
      <c r="B1639" s="6" t="s">
        <v>6111</v>
      </c>
      <c r="C1639" s="6" t="n">
        <v>1</v>
      </c>
      <c r="D1639" s="6" t="n">
        <v>4</v>
      </c>
      <c r="E1639" s="9" t="n">
        <f aca="false">INDEX(Tickets!$O$2:$O$3818,MATCH(B1639,Tickets!$A$2:$A$3818,0))</f>
        <v>1</v>
      </c>
      <c r="F1639" s="9" t="n">
        <f aca="false">C1639*E1639</f>
        <v>1</v>
      </c>
      <c r="G1639" s="9" t="n">
        <f aca="false">IF(AND(C1639=1,ISNUMBER(D1639)),1,0)*E1639</f>
        <v>1</v>
      </c>
      <c r="H1639" s="9" t="n">
        <f aca="false">IF(AND(G1639=1,D1639&gt;=Scenario!$B$24),1,0)</f>
        <v>1</v>
      </c>
    </row>
    <row r="1640" customFormat="false" ht="15" hidden="false" customHeight="false" outlineLevel="0" collapsed="false">
      <c r="A1640" s="6" t="s">
        <v>10570</v>
      </c>
      <c r="B1640" s="6" t="s">
        <v>6115</v>
      </c>
      <c r="C1640" s="6" t="n">
        <v>1</v>
      </c>
      <c r="E1640" s="9" t="n">
        <f aca="false">INDEX(Tickets!$O$2:$O$3818,MATCH(B1640,Tickets!$A$2:$A$3818,0))</f>
        <v>1</v>
      </c>
      <c r="F1640" s="9" t="n">
        <f aca="false">C1640*E1640</f>
        <v>1</v>
      </c>
      <c r="G1640" s="9" t="n">
        <f aca="false">IF(AND(C1640=1,ISNUMBER(D1640)),1,0)*E1640</f>
        <v>0</v>
      </c>
      <c r="H1640" s="9" t="n">
        <f aca="false">IF(AND(G1640=1,D1640&gt;=Scenario!$B$24),1,0)</f>
        <v>0</v>
      </c>
    </row>
    <row r="1641" customFormat="false" ht="15" hidden="false" customHeight="false" outlineLevel="0" collapsed="false">
      <c r="A1641" s="6" t="s">
        <v>10571</v>
      </c>
      <c r="B1641" s="6" t="s">
        <v>6117</v>
      </c>
      <c r="C1641" s="6" t="n">
        <v>1</v>
      </c>
      <c r="E1641" s="9" t="n">
        <f aca="false">INDEX(Tickets!$O$2:$O$3818,MATCH(B1641,Tickets!$A$2:$A$3818,0))</f>
        <v>1</v>
      </c>
      <c r="F1641" s="9" t="n">
        <f aca="false">C1641*E1641</f>
        <v>1</v>
      </c>
      <c r="G1641" s="9" t="n">
        <f aca="false">IF(AND(C1641=1,ISNUMBER(D1641)),1,0)*E1641</f>
        <v>0</v>
      </c>
      <c r="H1641" s="9" t="n">
        <f aca="false">IF(AND(G1641=1,D1641&gt;=Scenario!$B$24),1,0)</f>
        <v>0</v>
      </c>
    </row>
    <row r="1642" customFormat="false" ht="15" hidden="false" customHeight="false" outlineLevel="0" collapsed="false">
      <c r="A1642" s="6" t="s">
        <v>10572</v>
      </c>
      <c r="B1642" s="6" t="s">
        <v>6123</v>
      </c>
      <c r="C1642" s="6" t="n">
        <v>1</v>
      </c>
      <c r="D1642" s="6" t="n">
        <v>4</v>
      </c>
      <c r="E1642" s="9" t="n">
        <f aca="false">INDEX(Tickets!$O$2:$O$3818,MATCH(B1642,Tickets!$A$2:$A$3818,0))</f>
        <v>1</v>
      </c>
      <c r="F1642" s="9" t="n">
        <f aca="false">C1642*E1642</f>
        <v>1</v>
      </c>
      <c r="G1642" s="9" t="n">
        <f aca="false">IF(AND(C1642=1,ISNUMBER(D1642)),1,0)*E1642</f>
        <v>1</v>
      </c>
      <c r="H1642" s="9" t="n">
        <f aca="false">IF(AND(G1642=1,D1642&gt;=Scenario!$B$24),1,0)</f>
        <v>1</v>
      </c>
    </row>
    <row r="1643" customFormat="false" ht="15" hidden="false" customHeight="false" outlineLevel="0" collapsed="false">
      <c r="A1643" s="6" t="s">
        <v>10573</v>
      </c>
      <c r="B1643" s="6" t="s">
        <v>6125</v>
      </c>
      <c r="C1643" s="6" t="n">
        <v>1</v>
      </c>
      <c r="D1643" s="6" t="n">
        <v>3</v>
      </c>
      <c r="E1643" s="9" t="n">
        <f aca="false">INDEX(Tickets!$O$2:$O$3818,MATCH(B1643,Tickets!$A$2:$A$3818,0))</f>
        <v>1</v>
      </c>
      <c r="F1643" s="9" t="n">
        <f aca="false">C1643*E1643</f>
        <v>1</v>
      </c>
      <c r="G1643" s="9" t="n">
        <f aca="false">IF(AND(C1643=1,ISNUMBER(D1643)),1,0)*E1643</f>
        <v>1</v>
      </c>
      <c r="H1643" s="9" t="n">
        <f aca="false">IF(AND(G1643=1,D1643&gt;=Scenario!$B$24),1,0)</f>
        <v>0</v>
      </c>
    </row>
    <row r="1644" customFormat="false" ht="15" hidden="false" customHeight="false" outlineLevel="0" collapsed="false">
      <c r="A1644" s="6" t="s">
        <v>10574</v>
      </c>
      <c r="B1644" s="6" t="s">
        <v>6127</v>
      </c>
      <c r="C1644" s="6" t="n">
        <v>1</v>
      </c>
      <c r="E1644" s="9" t="n">
        <f aca="false">INDEX(Tickets!$O$2:$O$3818,MATCH(B1644,Tickets!$A$2:$A$3818,0))</f>
        <v>1</v>
      </c>
      <c r="F1644" s="9" t="n">
        <f aca="false">C1644*E1644</f>
        <v>1</v>
      </c>
      <c r="G1644" s="9" t="n">
        <f aca="false">IF(AND(C1644=1,ISNUMBER(D1644)),1,0)*E1644</f>
        <v>0</v>
      </c>
      <c r="H1644" s="9" t="n">
        <f aca="false">IF(AND(G1644=1,D1644&gt;=Scenario!$B$24),1,0)</f>
        <v>0</v>
      </c>
    </row>
    <row r="1645" customFormat="false" ht="15" hidden="false" customHeight="false" outlineLevel="0" collapsed="false">
      <c r="A1645" s="6" t="s">
        <v>10575</v>
      </c>
      <c r="B1645" s="6" t="s">
        <v>6131</v>
      </c>
      <c r="C1645" s="6" t="n">
        <v>1</v>
      </c>
      <c r="E1645" s="9" t="n">
        <f aca="false">INDEX(Tickets!$O$2:$O$3818,MATCH(B1645,Tickets!$A$2:$A$3818,0))</f>
        <v>1</v>
      </c>
      <c r="F1645" s="9" t="n">
        <f aca="false">C1645*E1645</f>
        <v>1</v>
      </c>
      <c r="G1645" s="9" t="n">
        <f aca="false">IF(AND(C1645=1,ISNUMBER(D1645)),1,0)*E1645</f>
        <v>0</v>
      </c>
      <c r="H1645" s="9" t="n">
        <f aca="false">IF(AND(G1645=1,D1645&gt;=Scenario!$B$24),1,0)</f>
        <v>0</v>
      </c>
    </row>
    <row r="1646" customFormat="false" ht="15" hidden="false" customHeight="false" outlineLevel="0" collapsed="false">
      <c r="A1646" s="6" t="s">
        <v>10576</v>
      </c>
      <c r="B1646" s="6" t="s">
        <v>6139</v>
      </c>
      <c r="C1646" s="6" t="n">
        <v>1</v>
      </c>
      <c r="E1646" s="9" t="n">
        <f aca="false">INDEX(Tickets!$O$2:$O$3818,MATCH(B1646,Tickets!$A$2:$A$3818,0))</f>
        <v>1</v>
      </c>
      <c r="F1646" s="9" t="n">
        <f aca="false">C1646*E1646</f>
        <v>1</v>
      </c>
      <c r="G1646" s="9" t="n">
        <f aca="false">IF(AND(C1646=1,ISNUMBER(D1646)),1,0)*E1646</f>
        <v>0</v>
      </c>
      <c r="H1646" s="9" t="n">
        <f aca="false">IF(AND(G1646=1,D1646&gt;=Scenario!$B$24),1,0)</f>
        <v>0</v>
      </c>
    </row>
    <row r="1647" customFormat="false" ht="15" hidden="false" customHeight="false" outlineLevel="0" collapsed="false">
      <c r="A1647" s="6" t="s">
        <v>10577</v>
      </c>
      <c r="B1647" s="6" t="s">
        <v>6141</v>
      </c>
      <c r="C1647" s="6" t="n">
        <v>1</v>
      </c>
      <c r="D1647" s="6" t="n">
        <v>5</v>
      </c>
      <c r="E1647" s="9" t="n">
        <f aca="false">INDEX(Tickets!$O$2:$O$3818,MATCH(B1647,Tickets!$A$2:$A$3818,0))</f>
        <v>1</v>
      </c>
      <c r="F1647" s="9" t="n">
        <f aca="false">C1647*E1647</f>
        <v>1</v>
      </c>
      <c r="G1647" s="9" t="n">
        <f aca="false">IF(AND(C1647=1,ISNUMBER(D1647)),1,0)*E1647</f>
        <v>1</v>
      </c>
      <c r="H1647" s="9" t="n">
        <f aca="false">IF(AND(G1647=1,D1647&gt;=Scenario!$B$24),1,0)</f>
        <v>1</v>
      </c>
    </row>
    <row r="1648" customFormat="false" ht="15" hidden="false" customHeight="false" outlineLevel="0" collapsed="false">
      <c r="A1648" s="6" t="s">
        <v>10578</v>
      </c>
      <c r="B1648" s="6" t="s">
        <v>6143</v>
      </c>
      <c r="C1648" s="6" t="n">
        <v>1</v>
      </c>
      <c r="E1648" s="9" t="n">
        <f aca="false">INDEX(Tickets!$O$2:$O$3818,MATCH(B1648,Tickets!$A$2:$A$3818,0))</f>
        <v>1</v>
      </c>
      <c r="F1648" s="9" t="n">
        <f aca="false">C1648*E1648</f>
        <v>1</v>
      </c>
      <c r="G1648" s="9" t="n">
        <f aca="false">IF(AND(C1648=1,ISNUMBER(D1648)),1,0)*E1648</f>
        <v>0</v>
      </c>
      <c r="H1648" s="9" t="n">
        <f aca="false">IF(AND(G1648=1,D1648&gt;=Scenario!$B$24),1,0)</f>
        <v>0</v>
      </c>
    </row>
    <row r="1649" customFormat="false" ht="15" hidden="false" customHeight="false" outlineLevel="0" collapsed="false">
      <c r="A1649" s="6" t="s">
        <v>10579</v>
      </c>
      <c r="B1649" s="6" t="s">
        <v>6147</v>
      </c>
      <c r="C1649" s="6" t="n">
        <v>1</v>
      </c>
      <c r="E1649" s="9" t="n">
        <f aca="false">INDEX(Tickets!$O$2:$O$3818,MATCH(B1649,Tickets!$A$2:$A$3818,0))</f>
        <v>1</v>
      </c>
      <c r="F1649" s="9" t="n">
        <f aca="false">C1649*E1649</f>
        <v>1</v>
      </c>
      <c r="G1649" s="9" t="n">
        <f aca="false">IF(AND(C1649=1,ISNUMBER(D1649)),1,0)*E1649</f>
        <v>0</v>
      </c>
      <c r="H1649" s="9" t="n">
        <f aca="false">IF(AND(G1649=1,D1649&gt;=Scenario!$B$24),1,0)</f>
        <v>0</v>
      </c>
    </row>
    <row r="1650" customFormat="false" ht="15" hidden="false" customHeight="false" outlineLevel="0" collapsed="false">
      <c r="A1650" s="6" t="s">
        <v>10580</v>
      </c>
      <c r="B1650" s="6" t="s">
        <v>6151</v>
      </c>
      <c r="C1650" s="6" t="n">
        <v>1</v>
      </c>
      <c r="E1650" s="9" t="n">
        <f aca="false">INDEX(Tickets!$O$2:$O$3818,MATCH(B1650,Tickets!$A$2:$A$3818,0))</f>
        <v>1</v>
      </c>
      <c r="F1650" s="9" t="n">
        <f aca="false">C1650*E1650</f>
        <v>1</v>
      </c>
      <c r="G1650" s="9" t="n">
        <f aca="false">IF(AND(C1650=1,ISNUMBER(D1650)),1,0)*E1650</f>
        <v>0</v>
      </c>
      <c r="H1650" s="9" t="n">
        <f aca="false">IF(AND(G1650=1,D1650&gt;=Scenario!$B$24),1,0)</f>
        <v>0</v>
      </c>
    </row>
    <row r="1651" customFormat="false" ht="15" hidden="false" customHeight="false" outlineLevel="0" collapsed="false">
      <c r="A1651" s="6" t="s">
        <v>10581</v>
      </c>
      <c r="B1651" s="6" t="s">
        <v>6153</v>
      </c>
      <c r="C1651" s="6" t="n">
        <v>1</v>
      </c>
      <c r="D1651" s="6" t="n">
        <v>5</v>
      </c>
      <c r="E1651" s="9" t="n">
        <f aca="false">INDEX(Tickets!$O$2:$O$3818,MATCH(B1651,Tickets!$A$2:$A$3818,0))</f>
        <v>1</v>
      </c>
      <c r="F1651" s="9" t="n">
        <f aca="false">C1651*E1651</f>
        <v>1</v>
      </c>
      <c r="G1651" s="9" t="n">
        <f aca="false">IF(AND(C1651=1,ISNUMBER(D1651)),1,0)*E1651</f>
        <v>1</v>
      </c>
      <c r="H1651" s="9" t="n">
        <f aca="false">IF(AND(G1651=1,D1651&gt;=Scenario!$B$24),1,0)</f>
        <v>1</v>
      </c>
    </row>
    <row r="1652" customFormat="false" ht="15" hidden="false" customHeight="false" outlineLevel="0" collapsed="false">
      <c r="A1652" s="6" t="s">
        <v>10582</v>
      </c>
      <c r="B1652" s="6" t="s">
        <v>6155</v>
      </c>
      <c r="C1652" s="6" t="n">
        <v>1</v>
      </c>
      <c r="D1652" s="6" t="n">
        <v>5</v>
      </c>
      <c r="E1652" s="9" t="n">
        <f aca="false">INDEX(Tickets!$O$2:$O$3818,MATCH(B1652,Tickets!$A$2:$A$3818,0))</f>
        <v>1</v>
      </c>
      <c r="F1652" s="9" t="n">
        <f aca="false">C1652*E1652</f>
        <v>1</v>
      </c>
      <c r="G1652" s="9" t="n">
        <f aca="false">IF(AND(C1652=1,ISNUMBER(D1652)),1,0)*E1652</f>
        <v>1</v>
      </c>
      <c r="H1652" s="9" t="n">
        <f aca="false">IF(AND(G1652=1,D1652&gt;=Scenario!$B$24),1,0)</f>
        <v>1</v>
      </c>
    </row>
    <row r="1653" customFormat="false" ht="15" hidden="false" customHeight="false" outlineLevel="0" collapsed="false">
      <c r="A1653" s="6" t="s">
        <v>10583</v>
      </c>
      <c r="B1653" s="6" t="s">
        <v>6157</v>
      </c>
      <c r="C1653" s="6" t="n">
        <v>1</v>
      </c>
      <c r="E1653" s="9" t="n">
        <f aca="false">INDEX(Tickets!$O$2:$O$3818,MATCH(B1653,Tickets!$A$2:$A$3818,0))</f>
        <v>1</v>
      </c>
      <c r="F1653" s="9" t="n">
        <f aca="false">C1653*E1653</f>
        <v>1</v>
      </c>
      <c r="G1653" s="9" t="n">
        <f aca="false">IF(AND(C1653=1,ISNUMBER(D1653)),1,0)*E1653</f>
        <v>0</v>
      </c>
      <c r="H1653" s="9" t="n">
        <f aca="false">IF(AND(G1653=1,D1653&gt;=Scenario!$B$24),1,0)</f>
        <v>0</v>
      </c>
    </row>
    <row r="1654" customFormat="false" ht="15" hidden="false" customHeight="false" outlineLevel="0" collapsed="false">
      <c r="A1654" s="6" t="s">
        <v>10584</v>
      </c>
      <c r="B1654" s="6" t="s">
        <v>6159</v>
      </c>
      <c r="C1654" s="6" t="n">
        <v>1</v>
      </c>
      <c r="D1654" s="6" t="n">
        <v>4</v>
      </c>
      <c r="E1654" s="9" t="n">
        <f aca="false">INDEX(Tickets!$O$2:$O$3818,MATCH(B1654,Tickets!$A$2:$A$3818,0))</f>
        <v>1</v>
      </c>
      <c r="F1654" s="9" t="n">
        <f aca="false">C1654*E1654</f>
        <v>1</v>
      </c>
      <c r="G1654" s="9" t="n">
        <f aca="false">IF(AND(C1654=1,ISNUMBER(D1654)),1,0)*E1654</f>
        <v>1</v>
      </c>
      <c r="H1654" s="9" t="n">
        <f aca="false">IF(AND(G1654=1,D1654&gt;=Scenario!$B$24),1,0)</f>
        <v>1</v>
      </c>
    </row>
    <row r="1655" customFormat="false" ht="15" hidden="false" customHeight="false" outlineLevel="0" collapsed="false">
      <c r="A1655" s="6" t="s">
        <v>10585</v>
      </c>
      <c r="B1655" s="6" t="s">
        <v>6165</v>
      </c>
      <c r="C1655" s="6" t="n">
        <v>1</v>
      </c>
      <c r="E1655" s="9" t="n">
        <f aca="false">INDEX(Tickets!$O$2:$O$3818,MATCH(B1655,Tickets!$A$2:$A$3818,0))</f>
        <v>1</v>
      </c>
      <c r="F1655" s="9" t="n">
        <f aca="false">C1655*E1655</f>
        <v>1</v>
      </c>
      <c r="G1655" s="9" t="n">
        <f aca="false">IF(AND(C1655=1,ISNUMBER(D1655)),1,0)*E1655</f>
        <v>0</v>
      </c>
      <c r="H1655" s="9" t="n">
        <f aca="false">IF(AND(G1655=1,D1655&gt;=Scenario!$B$24),1,0)</f>
        <v>0</v>
      </c>
    </row>
    <row r="1656" customFormat="false" ht="15" hidden="false" customHeight="false" outlineLevel="0" collapsed="false">
      <c r="A1656" s="6" t="s">
        <v>10586</v>
      </c>
      <c r="B1656" s="6" t="s">
        <v>6167</v>
      </c>
      <c r="C1656" s="6" t="n">
        <v>1</v>
      </c>
      <c r="D1656" s="6" t="n">
        <v>5</v>
      </c>
      <c r="E1656" s="9" t="n">
        <f aca="false">INDEX(Tickets!$O$2:$O$3818,MATCH(B1656,Tickets!$A$2:$A$3818,0))</f>
        <v>1</v>
      </c>
      <c r="F1656" s="9" t="n">
        <f aca="false">C1656*E1656</f>
        <v>1</v>
      </c>
      <c r="G1656" s="9" t="n">
        <f aca="false">IF(AND(C1656=1,ISNUMBER(D1656)),1,0)*E1656</f>
        <v>1</v>
      </c>
      <c r="H1656" s="9" t="n">
        <f aca="false">IF(AND(G1656=1,D1656&gt;=Scenario!$B$24),1,0)</f>
        <v>1</v>
      </c>
    </row>
    <row r="1657" customFormat="false" ht="15" hidden="false" customHeight="false" outlineLevel="0" collapsed="false">
      <c r="A1657" s="6" t="s">
        <v>10587</v>
      </c>
      <c r="B1657" s="6" t="s">
        <v>6169</v>
      </c>
      <c r="C1657" s="6" t="n">
        <v>1</v>
      </c>
      <c r="E1657" s="9" t="n">
        <f aca="false">INDEX(Tickets!$O$2:$O$3818,MATCH(B1657,Tickets!$A$2:$A$3818,0))</f>
        <v>1</v>
      </c>
      <c r="F1657" s="9" t="n">
        <f aca="false">C1657*E1657</f>
        <v>1</v>
      </c>
      <c r="G1657" s="9" t="n">
        <f aca="false">IF(AND(C1657=1,ISNUMBER(D1657)),1,0)*E1657</f>
        <v>0</v>
      </c>
      <c r="H1657" s="9" t="n">
        <f aca="false">IF(AND(G1657=1,D1657&gt;=Scenario!$B$24),1,0)</f>
        <v>0</v>
      </c>
    </row>
    <row r="1658" customFormat="false" ht="15" hidden="false" customHeight="false" outlineLevel="0" collapsed="false">
      <c r="A1658" s="6" t="s">
        <v>10588</v>
      </c>
      <c r="B1658" s="6" t="s">
        <v>6173</v>
      </c>
      <c r="C1658" s="6" t="n">
        <v>1</v>
      </c>
      <c r="E1658" s="9" t="n">
        <f aca="false">INDEX(Tickets!$O$2:$O$3818,MATCH(B1658,Tickets!$A$2:$A$3818,0))</f>
        <v>1</v>
      </c>
      <c r="F1658" s="9" t="n">
        <f aca="false">C1658*E1658</f>
        <v>1</v>
      </c>
      <c r="G1658" s="9" t="n">
        <f aca="false">IF(AND(C1658=1,ISNUMBER(D1658)),1,0)*E1658</f>
        <v>0</v>
      </c>
      <c r="H1658" s="9" t="n">
        <f aca="false">IF(AND(G1658=1,D1658&gt;=Scenario!$B$24),1,0)</f>
        <v>0</v>
      </c>
    </row>
    <row r="1659" customFormat="false" ht="15" hidden="false" customHeight="false" outlineLevel="0" collapsed="false">
      <c r="A1659" s="6" t="s">
        <v>10589</v>
      </c>
      <c r="B1659" s="6" t="s">
        <v>6175</v>
      </c>
      <c r="C1659" s="6" t="n">
        <v>1</v>
      </c>
      <c r="E1659" s="9" t="n">
        <f aca="false">INDEX(Tickets!$O$2:$O$3818,MATCH(B1659,Tickets!$A$2:$A$3818,0))</f>
        <v>1</v>
      </c>
      <c r="F1659" s="9" t="n">
        <f aca="false">C1659*E1659</f>
        <v>1</v>
      </c>
      <c r="G1659" s="9" t="n">
        <f aca="false">IF(AND(C1659=1,ISNUMBER(D1659)),1,0)*E1659</f>
        <v>0</v>
      </c>
      <c r="H1659" s="9" t="n">
        <f aca="false">IF(AND(G1659=1,D1659&gt;=Scenario!$B$24),1,0)</f>
        <v>0</v>
      </c>
    </row>
    <row r="1660" customFormat="false" ht="15" hidden="false" customHeight="false" outlineLevel="0" collapsed="false">
      <c r="A1660" s="6" t="s">
        <v>10590</v>
      </c>
      <c r="B1660" s="6" t="s">
        <v>6179</v>
      </c>
      <c r="C1660" s="6" t="n">
        <v>1</v>
      </c>
      <c r="D1660" s="6" t="n">
        <v>4</v>
      </c>
      <c r="E1660" s="9" t="n">
        <f aca="false">INDEX(Tickets!$O$2:$O$3818,MATCH(B1660,Tickets!$A$2:$A$3818,0))</f>
        <v>1</v>
      </c>
      <c r="F1660" s="9" t="n">
        <f aca="false">C1660*E1660</f>
        <v>1</v>
      </c>
      <c r="G1660" s="9" t="n">
        <f aca="false">IF(AND(C1660=1,ISNUMBER(D1660)),1,0)*E1660</f>
        <v>1</v>
      </c>
      <c r="H1660" s="9" t="n">
        <f aca="false">IF(AND(G1660=1,D1660&gt;=Scenario!$B$24),1,0)</f>
        <v>1</v>
      </c>
    </row>
    <row r="1661" customFormat="false" ht="15" hidden="false" customHeight="false" outlineLevel="0" collapsed="false">
      <c r="A1661" s="6" t="s">
        <v>10591</v>
      </c>
      <c r="B1661" s="6" t="s">
        <v>6181</v>
      </c>
      <c r="C1661" s="6" t="n">
        <v>1</v>
      </c>
      <c r="E1661" s="9" t="n">
        <f aca="false">INDEX(Tickets!$O$2:$O$3818,MATCH(B1661,Tickets!$A$2:$A$3818,0))</f>
        <v>1</v>
      </c>
      <c r="F1661" s="9" t="n">
        <f aca="false">C1661*E1661</f>
        <v>1</v>
      </c>
      <c r="G1661" s="9" t="n">
        <f aca="false">IF(AND(C1661=1,ISNUMBER(D1661)),1,0)*E1661</f>
        <v>0</v>
      </c>
      <c r="H1661" s="9" t="n">
        <f aca="false">IF(AND(G1661=1,D1661&gt;=Scenario!$B$24),1,0)</f>
        <v>0</v>
      </c>
    </row>
    <row r="1662" customFormat="false" ht="15" hidden="false" customHeight="false" outlineLevel="0" collapsed="false">
      <c r="A1662" s="6" t="s">
        <v>10592</v>
      </c>
      <c r="B1662" s="6" t="s">
        <v>6183</v>
      </c>
      <c r="C1662" s="6" t="n">
        <v>1</v>
      </c>
      <c r="D1662" s="6" t="n">
        <v>4</v>
      </c>
      <c r="E1662" s="9" t="n">
        <f aca="false">INDEX(Tickets!$O$2:$O$3818,MATCH(B1662,Tickets!$A$2:$A$3818,0))</f>
        <v>1</v>
      </c>
      <c r="F1662" s="9" t="n">
        <f aca="false">C1662*E1662</f>
        <v>1</v>
      </c>
      <c r="G1662" s="9" t="n">
        <f aca="false">IF(AND(C1662=1,ISNUMBER(D1662)),1,0)*E1662</f>
        <v>1</v>
      </c>
      <c r="H1662" s="9" t="n">
        <f aca="false">IF(AND(G1662=1,D1662&gt;=Scenario!$B$24),1,0)</f>
        <v>1</v>
      </c>
    </row>
    <row r="1663" customFormat="false" ht="15" hidden="false" customHeight="false" outlineLevel="0" collapsed="false">
      <c r="A1663" s="6" t="s">
        <v>10593</v>
      </c>
      <c r="B1663" s="6" t="s">
        <v>6185</v>
      </c>
      <c r="C1663" s="6" t="n">
        <v>1</v>
      </c>
      <c r="E1663" s="9" t="n">
        <f aca="false">INDEX(Tickets!$O$2:$O$3818,MATCH(B1663,Tickets!$A$2:$A$3818,0))</f>
        <v>1</v>
      </c>
      <c r="F1663" s="9" t="n">
        <f aca="false">C1663*E1663</f>
        <v>1</v>
      </c>
      <c r="G1663" s="9" t="n">
        <f aca="false">IF(AND(C1663=1,ISNUMBER(D1663)),1,0)*E1663</f>
        <v>0</v>
      </c>
      <c r="H1663" s="9" t="n">
        <f aca="false">IF(AND(G1663=1,D1663&gt;=Scenario!$B$24),1,0)</f>
        <v>0</v>
      </c>
    </row>
    <row r="1664" customFormat="false" ht="15" hidden="false" customHeight="false" outlineLevel="0" collapsed="false">
      <c r="A1664" s="6" t="s">
        <v>10594</v>
      </c>
      <c r="B1664" s="6" t="s">
        <v>6189</v>
      </c>
      <c r="C1664" s="6" t="n">
        <v>1</v>
      </c>
      <c r="E1664" s="9" t="n">
        <f aca="false">INDEX(Tickets!$O$2:$O$3818,MATCH(B1664,Tickets!$A$2:$A$3818,0))</f>
        <v>1</v>
      </c>
      <c r="F1664" s="9" t="n">
        <f aca="false">C1664*E1664</f>
        <v>1</v>
      </c>
      <c r="G1664" s="9" t="n">
        <f aca="false">IF(AND(C1664=1,ISNUMBER(D1664)),1,0)*E1664</f>
        <v>0</v>
      </c>
      <c r="H1664" s="9" t="n">
        <f aca="false">IF(AND(G1664=1,D1664&gt;=Scenario!$B$24),1,0)</f>
        <v>0</v>
      </c>
    </row>
    <row r="1665" customFormat="false" ht="15" hidden="false" customHeight="false" outlineLevel="0" collapsed="false">
      <c r="A1665" s="6" t="s">
        <v>10595</v>
      </c>
      <c r="B1665" s="6" t="s">
        <v>6191</v>
      </c>
      <c r="C1665" s="6" t="n">
        <v>1</v>
      </c>
      <c r="D1665" s="6" t="n">
        <v>4</v>
      </c>
      <c r="E1665" s="9" t="n">
        <f aca="false">INDEX(Tickets!$O$2:$O$3818,MATCH(B1665,Tickets!$A$2:$A$3818,0))</f>
        <v>1</v>
      </c>
      <c r="F1665" s="9" t="n">
        <f aca="false">C1665*E1665</f>
        <v>1</v>
      </c>
      <c r="G1665" s="9" t="n">
        <f aca="false">IF(AND(C1665=1,ISNUMBER(D1665)),1,0)*E1665</f>
        <v>1</v>
      </c>
      <c r="H1665" s="9" t="n">
        <f aca="false">IF(AND(G1665=1,D1665&gt;=Scenario!$B$24),1,0)</f>
        <v>1</v>
      </c>
    </row>
    <row r="1666" customFormat="false" ht="15" hidden="false" customHeight="false" outlineLevel="0" collapsed="false">
      <c r="A1666" s="6" t="s">
        <v>10596</v>
      </c>
      <c r="B1666" s="6" t="s">
        <v>6193</v>
      </c>
      <c r="C1666" s="6" t="n">
        <v>1</v>
      </c>
      <c r="D1666" s="6" t="n">
        <v>5</v>
      </c>
      <c r="E1666" s="9" t="n">
        <f aca="false">INDEX(Tickets!$O$2:$O$3818,MATCH(B1666,Tickets!$A$2:$A$3818,0))</f>
        <v>1</v>
      </c>
      <c r="F1666" s="9" t="n">
        <f aca="false">C1666*E1666</f>
        <v>1</v>
      </c>
      <c r="G1666" s="9" t="n">
        <f aca="false">IF(AND(C1666=1,ISNUMBER(D1666)),1,0)*E1666</f>
        <v>1</v>
      </c>
      <c r="H1666" s="9" t="n">
        <f aca="false">IF(AND(G1666=1,D1666&gt;=Scenario!$B$24),1,0)</f>
        <v>1</v>
      </c>
    </row>
    <row r="1667" customFormat="false" ht="15" hidden="false" customHeight="false" outlineLevel="0" collapsed="false">
      <c r="A1667" s="6" t="s">
        <v>10597</v>
      </c>
      <c r="B1667" s="6" t="s">
        <v>6195</v>
      </c>
      <c r="C1667" s="6" t="n">
        <v>1</v>
      </c>
      <c r="E1667" s="9" t="n">
        <f aca="false">INDEX(Tickets!$O$2:$O$3818,MATCH(B1667,Tickets!$A$2:$A$3818,0))</f>
        <v>1</v>
      </c>
      <c r="F1667" s="9" t="n">
        <f aca="false">C1667*E1667</f>
        <v>1</v>
      </c>
      <c r="G1667" s="9" t="n">
        <f aca="false">IF(AND(C1667=1,ISNUMBER(D1667)),1,0)*E1667</f>
        <v>0</v>
      </c>
      <c r="H1667" s="9" t="n">
        <f aca="false">IF(AND(G1667=1,D1667&gt;=Scenario!$B$24),1,0)</f>
        <v>0</v>
      </c>
    </row>
    <row r="1668" customFormat="false" ht="15" hidden="false" customHeight="false" outlineLevel="0" collapsed="false">
      <c r="A1668" s="6" t="s">
        <v>10598</v>
      </c>
      <c r="B1668" s="6" t="s">
        <v>6197</v>
      </c>
      <c r="C1668" s="6" t="n">
        <v>1</v>
      </c>
      <c r="D1668" s="6" t="n">
        <v>4</v>
      </c>
      <c r="E1668" s="9" t="n">
        <f aca="false">INDEX(Tickets!$O$2:$O$3818,MATCH(B1668,Tickets!$A$2:$A$3818,0))</f>
        <v>1</v>
      </c>
      <c r="F1668" s="9" t="n">
        <f aca="false">C1668*E1668</f>
        <v>1</v>
      </c>
      <c r="G1668" s="9" t="n">
        <f aca="false">IF(AND(C1668=1,ISNUMBER(D1668)),1,0)*E1668</f>
        <v>1</v>
      </c>
      <c r="H1668" s="9" t="n">
        <f aca="false">IF(AND(G1668=1,D1668&gt;=Scenario!$B$24),1,0)</f>
        <v>1</v>
      </c>
    </row>
    <row r="1669" customFormat="false" ht="15" hidden="false" customHeight="false" outlineLevel="0" collapsed="false">
      <c r="A1669" s="6" t="s">
        <v>10599</v>
      </c>
      <c r="B1669" s="6" t="s">
        <v>6199</v>
      </c>
      <c r="C1669" s="6" t="n">
        <v>1</v>
      </c>
      <c r="D1669" s="6" t="n">
        <v>4</v>
      </c>
      <c r="E1669" s="9" t="n">
        <f aca="false">INDEX(Tickets!$O$2:$O$3818,MATCH(B1669,Tickets!$A$2:$A$3818,0))</f>
        <v>1</v>
      </c>
      <c r="F1669" s="9" t="n">
        <f aca="false">C1669*E1669</f>
        <v>1</v>
      </c>
      <c r="G1669" s="9" t="n">
        <f aca="false">IF(AND(C1669=1,ISNUMBER(D1669)),1,0)*E1669</f>
        <v>1</v>
      </c>
      <c r="H1669" s="9" t="n">
        <f aca="false">IF(AND(G1669=1,D1669&gt;=Scenario!$B$24),1,0)</f>
        <v>1</v>
      </c>
    </row>
    <row r="1670" customFormat="false" ht="15" hidden="false" customHeight="false" outlineLevel="0" collapsed="false">
      <c r="A1670" s="6" t="s">
        <v>10600</v>
      </c>
      <c r="B1670" s="6" t="s">
        <v>6201</v>
      </c>
      <c r="C1670" s="6" t="n">
        <v>1</v>
      </c>
      <c r="E1670" s="9" t="n">
        <f aca="false">INDEX(Tickets!$O$2:$O$3818,MATCH(B1670,Tickets!$A$2:$A$3818,0))</f>
        <v>1</v>
      </c>
      <c r="F1670" s="9" t="n">
        <f aca="false">C1670*E1670</f>
        <v>1</v>
      </c>
      <c r="G1670" s="9" t="n">
        <f aca="false">IF(AND(C1670=1,ISNUMBER(D1670)),1,0)*E1670</f>
        <v>0</v>
      </c>
      <c r="H1670" s="9" t="n">
        <f aca="false">IF(AND(G1670=1,D1670&gt;=Scenario!$B$24),1,0)</f>
        <v>0</v>
      </c>
    </row>
    <row r="1671" customFormat="false" ht="15" hidden="false" customHeight="false" outlineLevel="0" collapsed="false">
      <c r="A1671" s="6" t="s">
        <v>10601</v>
      </c>
      <c r="B1671" s="6" t="s">
        <v>6205</v>
      </c>
      <c r="C1671" s="6" t="n">
        <v>1</v>
      </c>
      <c r="E1671" s="9" t="n">
        <f aca="false">INDEX(Tickets!$O$2:$O$3818,MATCH(B1671,Tickets!$A$2:$A$3818,0))</f>
        <v>1</v>
      </c>
      <c r="F1671" s="9" t="n">
        <f aca="false">C1671*E1671</f>
        <v>1</v>
      </c>
      <c r="G1671" s="9" t="n">
        <f aca="false">IF(AND(C1671=1,ISNUMBER(D1671)),1,0)*E1671</f>
        <v>0</v>
      </c>
      <c r="H1671" s="9" t="n">
        <f aca="false">IF(AND(G1671=1,D1671&gt;=Scenario!$B$24),1,0)</f>
        <v>0</v>
      </c>
    </row>
    <row r="1672" customFormat="false" ht="15" hidden="false" customHeight="false" outlineLevel="0" collapsed="false">
      <c r="A1672" s="6" t="s">
        <v>10602</v>
      </c>
      <c r="B1672" s="6" t="s">
        <v>6209</v>
      </c>
      <c r="C1672" s="6" t="n">
        <v>1</v>
      </c>
      <c r="E1672" s="9" t="n">
        <f aca="false">INDEX(Tickets!$O$2:$O$3818,MATCH(B1672,Tickets!$A$2:$A$3818,0))</f>
        <v>1</v>
      </c>
      <c r="F1672" s="9" t="n">
        <f aca="false">C1672*E1672</f>
        <v>1</v>
      </c>
      <c r="G1672" s="9" t="n">
        <f aca="false">IF(AND(C1672=1,ISNUMBER(D1672)),1,0)*E1672</f>
        <v>0</v>
      </c>
      <c r="H1672" s="9" t="n">
        <f aca="false">IF(AND(G1672=1,D1672&gt;=Scenario!$B$24),1,0)</f>
        <v>0</v>
      </c>
    </row>
    <row r="1673" customFormat="false" ht="15" hidden="false" customHeight="false" outlineLevel="0" collapsed="false">
      <c r="A1673" s="6" t="s">
        <v>10603</v>
      </c>
      <c r="B1673" s="6" t="s">
        <v>6211</v>
      </c>
      <c r="C1673" s="6" t="n">
        <v>1</v>
      </c>
      <c r="E1673" s="9" t="n">
        <f aca="false">INDEX(Tickets!$O$2:$O$3818,MATCH(B1673,Tickets!$A$2:$A$3818,0))</f>
        <v>1</v>
      </c>
      <c r="F1673" s="9" t="n">
        <f aca="false">C1673*E1673</f>
        <v>1</v>
      </c>
      <c r="G1673" s="9" t="n">
        <f aca="false">IF(AND(C1673=1,ISNUMBER(D1673)),1,0)*E1673</f>
        <v>0</v>
      </c>
      <c r="H1673" s="9" t="n">
        <f aca="false">IF(AND(G1673=1,D1673&gt;=Scenario!$B$24),1,0)</f>
        <v>0</v>
      </c>
    </row>
    <row r="1674" customFormat="false" ht="15" hidden="false" customHeight="false" outlineLevel="0" collapsed="false">
      <c r="A1674" s="6" t="s">
        <v>10604</v>
      </c>
      <c r="B1674" s="6" t="s">
        <v>6217</v>
      </c>
      <c r="C1674" s="6" t="n">
        <v>1</v>
      </c>
      <c r="E1674" s="9" t="n">
        <f aca="false">INDEX(Tickets!$O$2:$O$3818,MATCH(B1674,Tickets!$A$2:$A$3818,0))</f>
        <v>1</v>
      </c>
      <c r="F1674" s="9" t="n">
        <f aca="false">C1674*E1674</f>
        <v>1</v>
      </c>
      <c r="G1674" s="9" t="n">
        <f aca="false">IF(AND(C1674=1,ISNUMBER(D1674)),1,0)*E1674</f>
        <v>0</v>
      </c>
      <c r="H1674" s="9" t="n">
        <f aca="false">IF(AND(G1674=1,D1674&gt;=Scenario!$B$24),1,0)</f>
        <v>0</v>
      </c>
    </row>
    <row r="1675" customFormat="false" ht="15" hidden="false" customHeight="false" outlineLevel="0" collapsed="false">
      <c r="A1675" s="6" t="s">
        <v>10605</v>
      </c>
      <c r="B1675" s="6" t="s">
        <v>6219</v>
      </c>
      <c r="C1675" s="6" t="n">
        <v>1</v>
      </c>
      <c r="E1675" s="9" t="n">
        <f aca="false">INDEX(Tickets!$O$2:$O$3818,MATCH(B1675,Tickets!$A$2:$A$3818,0))</f>
        <v>1</v>
      </c>
      <c r="F1675" s="9" t="n">
        <f aca="false">C1675*E1675</f>
        <v>1</v>
      </c>
      <c r="G1675" s="9" t="n">
        <f aca="false">IF(AND(C1675=1,ISNUMBER(D1675)),1,0)*E1675</f>
        <v>0</v>
      </c>
      <c r="H1675" s="9" t="n">
        <f aca="false">IF(AND(G1675=1,D1675&gt;=Scenario!$B$24),1,0)</f>
        <v>0</v>
      </c>
    </row>
    <row r="1676" customFormat="false" ht="15" hidden="false" customHeight="false" outlineLevel="0" collapsed="false">
      <c r="A1676" s="6" t="s">
        <v>10606</v>
      </c>
      <c r="B1676" s="6" t="s">
        <v>6221</v>
      </c>
      <c r="C1676" s="6" t="n">
        <v>1</v>
      </c>
      <c r="E1676" s="9" t="n">
        <f aca="false">INDEX(Tickets!$O$2:$O$3818,MATCH(B1676,Tickets!$A$2:$A$3818,0))</f>
        <v>1</v>
      </c>
      <c r="F1676" s="9" t="n">
        <f aca="false">C1676*E1676</f>
        <v>1</v>
      </c>
      <c r="G1676" s="9" t="n">
        <f aca="false">IF(AND(C1676=1,ISNUMBER(D1676)),1,0)*E1676</f>
        <v>0</v>
      </c>
      <c r="H1676" s="9" t="n">
        <f aca="false">IF(AND(G1676=1,D1676&gt;=Scenario!$B$24),1,0)</f>
        <v>0</v>
      </c>
    </row>
    <row r="1677" customFormat="false" ht="15" hidden="false" customHeight="false" outlineLevel="0" collapsed="false">
      <c r="A1677" s="6" t="s">
        <v>10607</v>
      </c>
      <c r="B1677" s="6" t="s">
        <v>6223</v>
      </c>
      <c r="C1677" s="6" t="n">
        <v>1</v>
      </c>
      <c r="E1677" s="9" t="n">
        <f aca="false">INDEX(Tickets!$O$2:$O$3818,MATCH(B1677,Tickets!$A$2:$A$3818,0))</f>
        <v>1</v>
      </c>
      <c r="F1677" s="9" t="n">
        <f aca="false">C1677*E1677</f>
        <v>1</v>
      </c>
      <c r="G1677" s="9" t="n">
        <f aca="false">IF(AND(C1677=1,ISNUMBER(D1677)),1,0)*E1677</f>
        <v>0</v>
      </c>
      <c r="H1677" s="9" t="n">
        <f aca="false">IF(AND(G1677=1,D1677&gt;=Scenario!$B$24),1,0)</f>
        <v>0</v>
      </c>
    </row>
    <row r="1678" customFormat="false" ht="15" hidden="false" customHeight="false" outlineLevel="0" collapsed="false">
      <c r="A1678" s="6" t="s">
        <v>10608</v>
      </c>
      <c r="B1678" s="6" t="s">
        <v>6225</v>
      </c>
      <c r="C1678" s="6" t="n">
        <v>1</v>
      </c>
      <c r="E1678" s="9" t="n">
        <f aca="false">INDEX(Tickets!$O$2:$O$3818,MATCH(B1678,Tickets!$A$2:$A$3818,0))</f>
        <v>1</v>
      </c>
      <c r="F1678" s="9" t="n">
        <f aca="false">C1678*E1678</f>
        <v>1</v>
      </c>
      <c r="G1678" s="9" t="n">
        <f aca="false">IF(AND(C1678=1,ISNUMBER(D1678)),1,0)*E1678</f>
        <v>0</v>
      </c>
      <c r="H1678" s="9" t="n">
        <f aca="false">IF(AND(G1678=1,D1678&gt;=Scenario!$B$24),1,0)</f>
        <v>0</v>
      </c>
    </row>
    <row r="1679" customFormat="false" ht="15" hidden="false" customHeight="false" outlineLevel="0" collapsed="false">
      <c r="A1679" s="6" t="s">
        <v>10609</v>
      </c>
      <c r="B1679" s="6" t="s">
        <v>6229</v>
      </c>
      <c r="C1679" s="6" t="n">
        <v>1</v>
      </c>
      <c r="E1679" s="9" t="n">
        <f aca="false">INDEX(Tickets!$O$2:$O$3818,MATCH(B1679,Tickets!$A$2:$A$3818,0))</f>
        <v>1</v>
      </c>
      <c r="F1679" s="9" t="n">
        <f aca="false">C1679*E1679</f>
        <v>1</v>
      </c>
      <c r="G1679" s="9" t="n">
        <f aca="false">IF(AND(C1679=1,ISNUMBER(D1679)),1,0)*E1679</f>
        <v>0</v>
      </c>
      <c r="H1679" s="9" t="n">
        <f aca="false">IF(AND(G1679=1,D1679&gt;=Scenario!$B$24),1,0)</f>
        <v>0</v>
      </c>
    </row>
    <row r="1680" customFormat="false" ht="15" hidden="false" customHeight="false" outlineLevel="0" collapsed="false">
      <c r="A1680" s="6" t="s">
        <v>10610</v>
      </c>
      <c r="B1680" s="6" t="s">
        <v>6231</v>
      </c>
      <c r="C1680" s="6" t="n">
        <v>1</v>
      </c>
      <c r="D1680" s="6" t="n">
        <v>4</v>
      </c>
      <c r="E1680" s="9" t="n">
        <f aca="false">INDEX(Tickets!$O$2:$O$3818,MATCH(B1680,Tickets!$A$2:$A$3818,0))</f>
        <v>1</v>
      </c>
      <c r="F1680" s="9" t="n">
        <f aca="false">C1680*E1680</f>
        <v>1</v>
      </c>
      <c r="G1680" s="9" t="n">
        <f aca="false">IF(AND(C1680=1,ISNUMBER(D1680)),1,0)*E1680</f>
        <v>1</v>
      </c>
      <c r="H1680" s="9" t="n">
        <f aca="false">IF(AND(G1680=1,D1680&gt;=Scenario!$B$24),1,0)</f>
        <v>1</v>
      </c>
    </row>
    <row r="1681" customFormat="false" ht="15" hidden="false" customHeight="false" outlineLevel="0" collapsed="false">
      <c r="A1681" s="6" t="s">
        <v>10611</v>
      </c>
      <c r="B1681" s="6" t="s">
        <v>6233</v>
      </c>
      <c r="C1681" s="6" t="n">
        <v>1</v>
      </c>
      <c r="E1681" s="9" t="n">
        <f aca="false">INDEX(Tickets!$O$2:$O$3818,MATCH(B1681,Tickets!$A$2:$A$3818,0))</f>
        <v>1</v>
      </c>
      <c r="F1681" s="9" t="n">
        <f aca="false">C1681*E1681</f>
        <v>1</v>
      </c>
      <c r="G1681" s="9" t="n">
        <f aca="false">IF(AND(C1681=1,ISNUMBER(D1681)),1,0)*E1681</f>
        <v>0</v>
      </c>
      <c r="H1681" s="9" t="n">
        <f aca="false">IF(AND(G1681=1,D1681&gt;=Scenario!$B$24),1,0)</f>
        <v>0</v>
      </c>
    </row>
    <row r="1682" customFormat="false" ht="15" hidden="false" customHeight="false" outlineLevel="0" collapsed="false">
      <c r="A1682" s="6" t="s">
        <v>10612</v>
      </c>
      <c r="B1682" s="6" t="s">
        <v>6235</v>
      </c>
      <c r="C1682" s="6" t="n">
        <v>1</v>
      </c>
      <c r="E1682" s="9" t="n">
        <f aca="false">INDEX(Tickets!$O$2:$O$3818,MATCH(B1682,Tickets!$A$2:$A$3818,0))</f>
        <v>1</v>
      </c>
      <c r="F1682" s="9" t="n">
        <f aca="false">C1682*E1682</f>
        <v>1</v>
      </c>
      <c r="G1682" s="9" t="n">
        <f aca="false">IF(AND(C1682=1,ISNUMBER(D1682)),1,0)*E1682</f>
        <v>0</v>
      </c>
      <c r="H1682" s="9" t="n">
        <f aca="false">IF(AND(G1682=1,D1682&gt;=Scenario!$B$24),1,0)</f>
        <v>0</v>
      </c>
    </row>
    <row r="1683" customFormat="false" ht="15" hidden="false" customHeight="false" outlineLevel="0" collapsed="false">
      <c r="A1683" s="6" t="s">
        <v>10613</v>
      </c>
      <c r="B1683" s="6" t="s">
        <v>6239</v>
      </c>
      <c r="C1683" s="6" t="n">
        <v>1</v>
      </c>
      <c r="D1683" s="6" t="n">
        <v>4</v>
      </c>
      <c r="E1683" s="9" t="n">
        <f aca="false">INDEX(Tickets!$O$2:$O$3818,MATCH(B1683,Tickets!$A$2:$A$3818,0))</f>
        <v>1</v>
      </c>
      <c r="F1683" s="9" t="n">
        <f aca="false">C1683*E1683</f>
        <v>1</v>
      </c>
      <c r="G1683" s="9" t="n">
        <f aca="false">IF(AND(C1683=1,ISNUMBER(D1683)),1,0)*E1683</f>
        <v>1</v>
      </c>
      <c r="H1683" s="9" t="n">
        <f aca="false">IF(AND(G1683=1,D1683&gt;=Scenario!$B$24),1,0)</f>
        <v>1</v>
      </c>
    </row>
    <row r="1684" customFormat="false" ht="15" hidden="false" customHeight="false" outlineLevel="0" collapsed="false">
      <c r="A1684" s="6" t="s">
        <v>10614</v>
      </c>
      <c r="B1684" s="6" t="s">
        <v>6241</v>
      </c>
      <c r="C1684" s="6" t="n">
        <v>1</v>
      </c>
      <c r="D1684" s="6" t="n">
        <v>4</v>
      </c>
      <c r="E1684" s="9" t="n">
        <f aca="false">INDEX(Tickets!$O$2:$O$3818,MATCH(B1684,Tickets!$A$2:$A$3818,0))</f>
        <v>1</v>
      </c>
      <c r="F1684" s="9" t="n">
        <f aca="false">C1684*E1684</f>
        <v>1</v>
      </c>
      <c r="G1684" s="9" t="n">
        <f aca="false">IF(AND(C1684=1,ISNUMBER(D1684)),1,0)*E1684</f>
        <v>1</v>
      </c>
      <c r="H1684" s="9" t="n">
        <f aca="false">IF(AND(G1684=1,D1684&gt;=Scenario!$B$24),1,0)</f>
        <v>1</v>
      </c>
    </row>
    <row r="1685" customFormat="false" ht="15" hidden="false" customHeight="false" outlineLevel="0" collapsed="false">
      <c r="A1685" s="6" t="s">
        <v>10615</v>
      </c>
      <c r="B1685" s="6" t="s">
        <v>6245</v>
      </c>
      <c r="C1685" s="6" t="n">
        <v>1</v>
      </c>
      <c r="E1685" s="9" t="n">
        <f aca="false">INDEX(Tickets!$O$2:$O$3818,MATCH(B1685,Tickets!$A$2:$A$3818,0))</f>
        <v>1</v>
      </c>
      <c r="F1685" s="9" t="n">
        <f aca="false">C1685*E1685</f>
        <v>1</v>
      </c>
      <c r="G1685" s="9" t="n">
        <f aca="false">IF(AND(C1685=1,ISNUMBER(D1685)),1,0)*E1685</f>
        <v>0</v>
      </c>
      <c r="H1685" s="9" t="n">
        <f aca="false">IF(AND(G1685=1,D1685&gt;=Scenario!$B$24),1,0)</f>
        <v>0</v>
      </c>
    </row>
    <row r="1686" customFormat="false" ht="15" hidden="false" customHeight="false" outlineLevel="0" collapsed="false">
      <c r="A1686" s="6" t="s">
        <v>10616</v>
      </c>
      <c r="B1686" s="6" t="s">
        <v>6247</v>
      </c>
      <c r="C1686" s="6" t="n">
        <v>1</v>
      </c>
      <c r="E1686" s="9" t="n">
        <f aca="false">INDEX(Tickets!$O$2:$O$3818,MATCH(B1686,Tickets!$A$2:$A$3818,0))</f>
        <v>1</v>
      </c>
      <c r="F1686" s="9" t="n">
        <f aca="false">C1686*E1686</f>
        <v>1</v>
      </c>
      <c r="G1686" s="9" t="n">
        <f aca="false">IF(AND(C1686=1,ISNUMBER(D1686)),1,0)*E1686</f>
        <v>0</v>
      </c>
      <c r="H1686" s="9" t="n">
        <f aca="false">IF(AND(G1686=1,D1686&gt;=Scenario!$B$24),1,0)</f>
        <v>0</v>
      </c>
    </row>
    <row r="1687" customFormat="false" ht="15" hidden="false" customHeight="false" outlineLevel="0" collapsed="false">
      <c r="A1687" s="6" t="s">
        <v>10617</v>
      </c>
      <c r="B1687" s="6" t="s">
        <v>6249</v>
      </c>
      <c r="C1687" s="6" t="n">
        <v>1</v>
      </c>
      <c r="D1687" s="6" t="n">
        <v>5</v>
      </c>
      <c r="E1687" s="9" t="n">
        <f aca="false">INDEX(Tickets!$O$2:$O$3818,MATCH(B1687,Tickets!$A$2:$A$3818,0))</f>
        <v>1</v>
      </c>
      <c r="F1687" s="9" t="n">
        <f aca="false">C1687*E1687</f>
        <v>1</v>
      </c>
      <c r="G1687" s="9" t="n">
        <f aca="false">IF(AND(C1687=1,ISNUMBER(D1687)),1,0)*E1687</f>
        <v>1</v>
      </c>
      <c r="H1687" s="9" t="n">
        <f aca="false">IF(AND(G1687=1,D1687&gt;=Scenario!$B$24),1,0)</f>
        <v>1</v>
      </c>
    </row>
    <row r="1688" customFormat="false" ht="15" hidden="false" customHeight="false" outlineLevel="0" collapsed="false">
      <c r="A1688" s="6" t="s">
        <v>10618</v>
      </c>
      <c r="B1688" s="6" t="s">
        <v>6251</v>
      </c>
      <c r="C1688" s="6" t="n">
        <v>1</v>
      </c>
      <c r="E1688" s="9" t="n">
        <f aca="false">INDEX(Tickets!$O$2:$O$3818,MATCH(B1688,Tickets!$A$2:$A$3818,0))</f>
        <v>1</v>
      </c>
      <c r="F1688" s="9" t="n">
        <f aca="false">C1688*E1688</f>
        <v>1</v>
      </c>
      <c r="G1688" s="9" t="n">
        <f aca="false">IF(AND(C1688=1,ISNUMBER(D1688)),1,0)*E1688</f>
        <v>0</v>
      </c>
      <c r="H1688" s="9" t="n">
        <f aca="false">IF(AND(G1688=1,D1688&gt;=Scenario!$B$24),1,0)</f>
        <v>0</v>
      </c>
    </row>
    <row r="1689" customFormat="false" ht="15" hidden="false" customHeight="false" outlineLevel="0" collapsed="false">
      <c r="A1689" s="6" t="s">
        <v>10619</v>
      </c>
      <c r="B1689" s="6" t="s">
        <v>6255</v>
      </c>
      <c r="C1689" s="6" t="n">
        <v>1</v>
      </c>
      <c r="D1689" s="6" t="n">
        <v>5</v>
      </c>
      <c r="E1689" s="9" t="n">
        <f aca="false">INDEX(Tickets!$O$2:$O$3818,MATCH(B1689,Tickets!$A$2:$A$3818,0))</f>
        <v>1</v>
      </c>
      <c r="F1689" s="9" t="n">
        <f aca="false">C1689*E1689</f>
        <v>1</v>
      </c>
      <c r="G1689" s="9" t="n">
        <f aca="false">IF(AND(C1689=1,ISNUMBER(D1689)),1,0)*E1689</f>
        <v>1</v>
      </c>
      <c r="H1689" s="9" t="n">
        <f aca="false">IF(AND(G1689=1,D1689&gt;=Scenario!$B$24),1,0)</f>
        <v>1</v>
      </c>
    </row>
    <row r="1690" customFormat="false" ht="15" hidden="false" customHeight="false" outlineLevel="0" collapsed="false">
      <c r="A1690" s="6" t="s">
        <v>10620</v>
      </c>
      <c r="B1690" s="6" t="s">
        <v>6261</v>
      </c>
      <c r="C1690" s="6" t="n">
        <v>1</v>
      </c>
      <c r="E1690" s="9" t="n">
        <f aca="false">INDEX(Tickets!$O$2:$O$3818,MATCH(B1690,Tickets!$A$2:$A$3818,0))</f>
        <v>1</v>
      </c>
      <c r="F1690" s="9" t="n">
        <f aca="false">C1690*E1690</f>
        <v>1</v>
      </c>
      <c r="G1690" s="9" t="n">
        <f aca="false">IF(AND(C1690=1,ISNUMBER(D1690)),1,0)*E1690</f>
        <v>0</v>
      </c>
      <c r="H1690" s="9" t="n">
        <f aca="false">IF(AND(G1690=1,D1690&gt;=Scenario!$B$24),1,0)</f>
        <v>0</v>
      </c>
    </row>
    <row r="1691" customFormat="false" ht="15" hidden="false" customHeight="false" outlineLevel="0" collapsed="false">
      <c r="A1691" s="6" t="s">
        <v>10621</v>
      </c>
      <c r="B1691" s="6" t="s">
        <v>6263</v>
      </c>
      <c r="C1691" s="6" t="n">
        <v>1</v>
      </c>
      <c r="D1691" s="6" t="n">
        <v>5</v>
      </c>
      <c r="E1691" s="9" t="n">
        <f aca="false">INDEX(Tickets!$O$2:$O$3818,MATCH(B1691,Tickets!$A$2:$A$3818,0))</f>
        <v>1</v>
      </c>
      <c r="F1691" s="9" t="n">
        <f aca="false">C1691*E1691</f>
        <v>1</v>
      </c>
      <c r="G1691" s="9" t="n">
        <f aca="false">IF(AND(C1691=1,ISNUMBER(D1691)),1,0)*E1691</f>
        <v>1</v>
      </c>
      <c r="H1691" s="9" t="n">
        <f aca="false">IF(AND(G1691=1,D1691&gt;=Scenario!$B$24),1,0)</f>
        <v>1</v>
      </c>
    </row>
    <row r="1692" customFormat="false" ht="15" hidden="false" customHeight="false" outlineLevel="0" collapsed="false">
      <c r="A1692" s="6" t="s">
        <v>10622</v>
      </c>
      <c r="B1692" s="6" t="s">
        <v>6265</v>
      </c>
      <c r="C1692" s="6" t="n">
        <v>1</v>
      </c>
      <c r="E1692" s="9" t="n">
        <f aca="false">INDEX(Tickets!$O$2:$O$3818,MATCH(B1692,Tickets!$A$2:$A$3818,0))</f>
        <v>1</v>
      </c>
      <c r="F1692" s="9" t="n">
        <f aca="false">C1692*E1692</f>
        <v>1</v>
      </c>
      <c r="G1692" s="9" t="n">
        <f aca="false">IF(AND(C1692=1,ISNUMBER(D1692)),1,0)*E1692</f>
        <v>0</v>
      </c>
      <c r="H1692" s="9" t="n">
        <f aca="false">IF(AND(G1692=1,D1692&gt;=Scenario!$B$24),1,0)</f>
        <v>0</v>
      </c>
    </row>
    <row r="1693" customFormat="false" ht="15" hidden="false" customHeight="false" outlineLevel="0" collapsed="false">
      <c r="A1693" s="6" t="s">
        <v>10623</v>
      </c>
      <c r="B1693" s="6" t="s">
        <v>6267</v>
      </c>
      <c r="C1693" s="6" t="n">
        <v>1</v>
      </c>
      <c r="D1693" s="6" t="n">
        <v>5</v>
      </c>
      <c r="E1693" s="9" t="n">
        <f aca="false">INDEX(Tickets!$O$2:$O$3818,MATCH(B1693,Tickets!$A$2:$A$3818,0))</f>
        <v>1</v>
      </c>
      <c r="F1693" s="9" t="n">
        <f aca="false">C1693*E1693</f>
        <v>1</v>
      </c>
      <c r="G1693" s="9" t="n">
        <f aca="false">IF(AND(C1693=1,ISNUMBER(D1693)),1,0)*E1693</f>
        <v>1</v>
      </c>
      <c r="H1693" s="9" t="n">
        <f aca="false">IF(AND(G1693=1,D1693&gt;=Scenario!$B$24),1,0)</f>
        <v>1</v>
      </c>
    </row>
    <row r="1694" customFormat="false" ht="15" hidden="false" customHeight="false" outlineLevel="0" collapsed="false">
      <c r="A1694" s="6" t="s">
        <v>10624</v>
      </c>
      <c r="B1694" s="6" t="s">
        <v>6269</v>
      </c>
      <c r="C1694" s="6" t="n">
        <v>1</v>
      </c>
      <c r="D1694" s="6" t="n">
        <v>4</v>
      </c>
      <c r="E1694" s="9" t="n">
        <f aca="false">INDEX(Tickets!$O$2:$O$3818,MATCH(B1694,Tickets!$A$2:$A$3818,0))</f>
        <v>1</v>
      </c>
      <c r="F1694" s="9" t="n">
        <f aca="false">C1694*E1694</f>
        <v>1</v>
      </c>
      <c r="G1694" s="9" t="n">
        <f aca="false">IF(AND(C1694=1,ISNUMBER(D1694)),1,0)*E1694</f>
        <v>1</v>
      </c>
      <c r="H1694" s="9" t="n">
        <f aca="false">IF(AND(G1694=1,D1694&gt;=Scenario!$B$24),1,0)</f>
        <v>1</v>
      </c>
    </row>
    <row r="1695" customFormat="false" ht="15" hidden="false" customHeight="false" outlineLevel="0" collapsed="false">
      <c r="A1695" s="6" t="s">
        <v>10625</v>
      </c>
      <c r="B1695" s="6" t="s">
        <v>6275</v>
      </c>
      <c r="C1695" s="6" t="n">
        <v>1</v>
      </c>
      <c r="E1695" s="9" t="n">
        <f aca="false">INDEX(Tickets!$O$2:$O$3818,MATCH(B1695,Tickets!$A$2:$A$3818,0))</f>
        <v>1</v>
      </c>
      <c r="F1695" s="9" t="n">
        <f aca="false">C1695*E1695</f>
        <v>1</v>
      </c>
      <c r="G1695" s="9" t="n">
        <f aca="false">IF(AND(C1695=1,ISNUMBER(D1695)),1,0)*E1695</f>
        <v>0</v>
      </c>
      <c r="H1695" s="9" t="n">
        <f aca="false">IF(AND(G1695=1,D1695&gt;=Scenario!$B$24),1,0)</f>
        <v>0</v>
      </c>
    </row>
    <row r="1696" customFormat="false" ht="15" hidden="false" customHeight="false" outlineLevel="0" collapsed="false">
      <c r="A1696" s="6" t="s">
        <v>10626</v>
      </c>
      <c r="B1696" s="6" t="s">
        <v>6277</v>
      </c>
      <c r="C1696" s="6" t="n">
        <v>1</v>
      </c>
      <c r="E1696" s="9" t="n">
        <f aca="false">INDEX(Tickets!$O$2:$O$3818,MATCH(B1696,Tickets!$A$2:$A$3818,0))</f>
        <v>1</v>
      </c>
      <c r="F1696" s="9" t="n">
        <f aca="false">C1696*E1696</f>
        <v>1</v>
      </c>
      <c r="G1696" s="9" t="n">
        <f aca="false">IF(AND(C1696=1,ISNUMBER(D1696)),1,0)*E1696</f>
        <v>0</v>
      </c>
      <c r="H1696" s="9" t="n">
        <f aca="false">IF(AND(G1696=1,D1696&gt;=Scenario!$B$24),1,0)</f>
        <v>0</v>
      </c>
    </row>
    <row r="1697" customFormat="false" ht="15" hidden="false" customHeight="false" outlineLevel="0" collapsed="false">
      <c r="A1697" s="6" t="s">
        <v>10627</v>
      </c>
      <c r="B1697" s="6" t="s">
        <v>6281</v>
      </c>
      <c r="C1697" s="6" t="n">
        <v>1</v>
      </c>
      <c r="E1697" s="9" t="n">
        <f aca="false">INDEX(Tickets!$O$2:$O$3818,MATCH(B1697,Tickets!$A$2:$A$3818,0))</f>
        <v>1</v>
      </c>
      <c r="F1697" s="9" t="n">
        <f aca="false">C1697*E1697</f>
        <v>1</v>
      </c>
      <c r="G1697" s="9" t="n">
        <f aca="false">IF(AND(C1697=1,ISNUMBER(D1697)),1,0)*E1697</f>
        <v>0</v>
      </c>
      <c r="H1697" s="9" t="n">
        <f aca="false">IF(AND(G1697=1,D1697&gt;=Scenario!$B$24),1,0)</f>
        <v>0</v>
      </c>
    </row>
    <row r="1698" customFormat="false" ht="15" hidden="false" customHeight="false" outlineLevel="0" collapsed="false">
      <c r="A1698" s="6" t="s">
        <v>10628</v>
      </c>
      <c r="B1698" s="6" t="s">
        <v>6289</v>
      </c>
      <c r="C1698" s="6" t="n">
        <v>1</v>
      </c>
      <c r="D1698" s="6" t="n">
        <v>4</v>
      </c>
      <c r="E1698" s="9" t="n">
        <f aca="false">INDEX(Tickets!$O$2:$O$3818,MATCH(B1698,Tickets!$A$2:$A$3818,0))</f>
        <v>1</v>
      </c>
      <c r="F1698" s="9" t="n">
        <f aca="false">C1698*E1698</f>
        <v>1</v>
      </c>
      <c r="G1698" s="9" t="n">
        <f aca="false">IF(AND(C1698=1,ISNUMBER(D1698)),1,0)*E1698</f>
        <v>1</v>
      </c>
      <c r="H1698" s="9" t="n">
        <f aca="false">IF(AND(G1698=1,D1698&gt;=Scenario!$B$24),1,0)</f>
        <v>1</v>
      </c>
    </row>
    <row r="1699" customFormat="false" ht="15" hidden="false" customHeight="false" outlineLevel="0" collapsed="false">
      <c r="A1699" s="6" t="s">
        <v>10629</v>
      </c>
      <c r="B1699" s="6" t="s">
        <v>6291</v>
      </c>
      <c r="C1699" s="6" t="n">
        <v>1</v>
      </c>
      <c r="D1699" s="6" t="n">
        <v>4</v>
      </c>
      <c r="E1699" s="9" t="n">
        <f aca="false">INDEX(Tickets!$O$2:$O$3818,MATCH(B1699,Tickets!$A$2:$A$3818,0))</f>
        <v>1</v>
      </c>
      <c r="F1699" s="9" t="n">
        <f aca="false">C1699*E1699</f>
        <v>1</v>
      </c>
      <c r="G1699" s="9" t="n">
        <f aca="false">IF(AND(C1699=1,ISNUMBER(D1699)),1,0)*E1699</f>
        <v>1</v>
      </c>
      <c r="H1699" s="9" t="n">
        <f aca="false">IF(AND(G1699=1,D1699&gt;=Scenario!$B$24),1,0)</f>
        <v>1</v>
      </c>
    </row>
    <row r="1700" customFormat="false" ht="15" hidden="false" customHeight="false" outlineLevel="0" collapsed="false">
      <c r="A1700" s="6" t="s">
        <v>10630</v>
      </c>
      <c r="B1700" s="6" t="s">
        <v>6295</v>
      </c>
      <c r="C1700" s="6" t="n">
        <v>1</v>
      </c>
      <c r="D1700" s="6" t="n">
        <v>5</v>
      </c>
      <c r="E1700" s="9" t="n">
        <f aca="false">INDEX(Tickets!$O$2:$O$3818,MATCH(B1700,Tickets!$A$2:$A$3818,0))</f>
        <v>1</v>
      </c>
      <c r="F1700" s="9" t="n">
        <f aca="false">C1700*E1700</f>
        <v>1</v>
      </c>
      <c r="G1700" s="9" t="n">
        <f aca="false">IF(AND(C1700=1,ISNUMBER(D1700)),1,0)*E1700</f>
        <v>1</v>
      </c>
      <c r="H1700" s="9" t="n">
        <f aca="false">IF(AND(G1700=1,D1700&gt;=Scenario!$B$24),1,0)</f>
        <v>1</v>
      </c>
    </row>
    <row r="1701" customFormat="false" ht="15" hidden="false" customHeight="false" outlineLevel="0" collapsed="false">
      <c r="A1701" s="6" t="s">
        <v>10631</v>
      </c>
      <c r="B1701" s="6" t="s">
        <v>6297</v>
      </c>
      <c r="C1701" s="6" t="n">
        <v>1</v>
      </c>
      <c r="E1701" s="9" t="n">
        <f aca="false">INDEX(Tickets!$O$2:$O$3818,MATCH(B1701,Tickets!$A$2:$A$3818,0))</f>
        <v>1</v>
      </c>
      <c r="F1701" s="9" t="n">
        <f aca="false">C1701*E1701</f>
        <v>1</v>
      </c>
      <c r="G1701" s="9" t="n">
        <f aca="false">IF(AND(C1701=1,ISNUMBER(D1701)),1,0)*E1701</f>
        <v>0</v>
      </c>
      <c r="H1701" s="9" t="n">
        <f aca="false">IF(AND(G1701=1,D1701&gt;=Scenario!$B$24),1,0)</f>
        <v>0</v>
      </c>
    </row>
    <row r="1702" customFormat="false" ht="15" hidden="false" customHeight="false" outlineLevel="0" collapsed="false">
      <c r="A1702" s="6" t="s">
        <v>10632</v>
      </c>
      <c r="B1702" s="6" t="s">
        <v>6305</v>
      </c>
      <c r="C1702" s="6" t="n">
        <v>1</v>
      </c>
      <c r="E1702" s="9" t="n">
        <f aca="false">INDEX(Tickets!$O$2:$O$3818,MATCH(B1702,Tickets!$A$2:$A$3818,0))</f>
        <v>1</v>
      </c>
      <c r="F1702" s="9" t="n">
        <f aca="false">C1702*E1702</f>
        <v>1</v>
      </c>
      <c r="G1702" s="9" t="n">
        <f aca="false">IF(AND(C1702=1,ISNUMBER(D1702)),1,0)*E1702</f>
        <v>0</v>
      </c>
      <c r="H1702" s="9" t="n">
        <f aca="false">IF(AND(G1702=1,D1702&gt;=Scenario!$B$24),1,0)</f>
        <v>0</v>
      </c>
    </row>
    <row r="1703" customFormat="false" ht="15" hidden="false" customHeight="false" outlineLevel="0" collapsed="false">
      <c r="A1703" s="6" t="s">
        <v>10633</v>
      </c>
      <c r="B1703" s="6" t="s">
        <v>6309</v>
      </c>
      <c r="C1703" s="6" t="n">
        <v>1</v>
      </c>
      <c r="D1703" s="6" t="n">
        <v>4</v>
      </c>
      <c r="E1703" s="9" t="n">
        <f aca="false">INDEX(Tickets!$O$2:$O$3818,MATCH(B1703,Tickets!$A$2:$A$3818,0))</f>
        <v>1</v>
      </c>
      <c r="F1703" s="9" t="n">
        <f aca="false">C1703*E1703</f>
        <v>1</v>
      </c>
      <c r="G1703" s="9" t="n">
        <f aca="false">IF(AND(C1703=1,ISNUMBER(D1703)),1,0)*E1703</f>
        <v>1</v>
      </c>
      <c r="H1703" s="9" t="n">
        <f aca="false">IF(AND(G1703=1,D1703&gt;=Scenario!$B$24),1,0)</f>
        <v>1</v>
      </c>
    </row>
    <row r="1704" customFormat="false" ht="15" hidden="false" customHeight="false" outlineLevel="0" collapsed="false">
      <c r="A1704" s="6" t="s">
        <v>10634</v>
      </c>
      <c r="B1704" s="6" t="s">
        <v>6313</v>
      </c>
      <c r="C1704" s="6" t="n">
        <v>1</v>
      </c>
      <c r="E1704" s="9" t="n">
        <f aca="false">INDEX(Tickets!$O$2:$O$3818,MATCH(B1704,Tickets!$A$2:$A$3818,0))</f>
        <v>1</v>
      </c>
      <c r="F1704" s="9" t="n">
        <f aca="false">C1704*E1704</f>
        <v>1</v>
      </c>
      <c r="G1704" s="9" t="n">
        <f aca="false">IF(AND(C1704=1,ISNUMBER(D1704)),1,0)*E1704</f>
        <v>0</v>
      </c>
      <c r="H1704" s="9" t="n">
        <f aca="false">IF(AND(G1704=1,D1704&gt;=Scenario!$B$24),1,0)</f>
        <v>0</v>
      </c>
    </row>
    <row r="1705" customFormat="false" ht="15" hidden="false" customHeight="false" outlineLevel="0" collapsed="false">
      <c r="A1705" s="6" t="s">
        <v>10635</v>
      </c>
      <c r="B1705" s="6" t="s">
        <v>6323</v>
      </c>
      <c r="C1705" s="6" t="n">
        <v>1</v>
      </c>
      <c r="E1705" s="9" t="n">
        <f aca="false">INDEX(Tickets!$O$2:$O$3818,MATCH(B1705,Tickets!$A$2:$A$3818,0))</f>
        <v>1</v>
      </c>
      <c r="F1705" s="9" t="n">
        <f aca="false">C1705*E1705</f>
        <v>1</v>
      </c>
      <c r="G1705" s="9" t="n">
        <f aca="false">IF(AND(C1705=1,ISNUMBER(D1705)),1,0)*E1705</f>
        <v>0</v>
      </c>
      <c r="H1705" s="9" t="n">
        <f aca="false">IF(AND(G1705=1,D1705&gt;=Scenario!$B$24),1,0)</f>
        <v>0</v>
      </c>
    </row>
    <row r="1706" customFormat="false" ht="15" hidden="false" customHeight="false" outlineLevel="0" collapsed="false">
      <c r="A1706" s="6" t="s">
        <v>10636</v>
      </c>
      <c r="B1706" s="6" t="s">
        <v>6327</v>
      </c>
      <c r="C1706" s="6" t="n">
        <v>1</v>
      </c>
      <c r="D1706" s="6" t="n">
        <v>4</v>
      </c>
      <c r="E1706" s="9" t="n">
        <f aca="false">INDEX(Tickets!$O$2:$O$3818,MATCH(B1706,Tickets!$A$2:$A$3818,0))</f>
        <v>1</v>
      </c>
      <c r="F1706" s="9" t="n">
        <f aca="false">C1706*E1706</f>
        <v>1</v>
      </c>
      <c r="G1706" s="9" t="n">
        <f aca="false">IF(AND(C1706=1,ISNUMBER(D1706)),1,0)*E1706</f>
        <v>1</v>
      </c>
      <c r="H1706" s="9" t="n">
        <f aca="false">IF(AND(G1706=1,D1706&gt;=Scenario!$B$24),1,0)</f>
        <v>1</v>
      </c>
    </row>
    <row r="1707" customFormat="false" ht="15" hidden="false" customHeight="false" outlineLevel="0" collapsed="false">
      <c r="A1707" s="6" t="s">
        <v>10637</v>
      </c>
      <c r="B1707" s="6" t="s">
        <v>6329</v>
      </c>
      <c r="C1707" s="6" t="n">
        <v>1</v>
      </c>
      <c r="D1707" s="6" t="n">
        <v>5</v>
      </c>
      <c r="E1707" s="9" t="n">
        <f aca="false">INDEX(Tickets!$O$2:$O$3818,MATCH(B1707,Tickets!$A$2:$A$3818,0))</f>
        <v>1</v>
      </c>
      <c r="F1707" s="9" t="n">
        <f aca="false">C1707*E1707</f>
        <v>1</v>
      </c>
      <c r="G1707" s="9" t="n">
        <f aca="false">IF(AND(C1707=1,ISNUMBER(D1707)),1,0)*E1707</f>
        <v>1</v>
      </c>
      <c r="H1707" s="9" t="n">
        <f aca="false">IF(AND(G1707=1,D1707&gt;=Scenario!$B$24),1,0)</f>
        <v>1</v>
      </c>
    </row>
    <row r="1708" customFormat="false" ht="15" hidden="false" customHeight="false" outlineLevel="0" collapsed="false">
      <c r="A1708" s="6" t="s">
        <v>10638</v>
      </c>
      <c r="B1708" s="6" t="s">
        <v>6337</v>
      </c>
      <c r="C1708" s="6" t="n">
        <v>1</v>
      </c>
      <c r="E1708" s="9" t="n">
        <f aca="false">INDEX(Tickets!$O$2:$O$3818,MATCH(B1708,Tickets!$A$2:$A$3818,0))</f>
        <v>1</v>
      </c>
      <c r="F1708" s="9" t="n">
        <f aca="false">C1708*E1708</f>
        <v>1</v>
      </c>
      <c r="G1708" s="9" t="n">
        <f aca="false">IF(AND(C1708=1,ISNUMBER(D1708)),1,0)*E1708</f>
        <v>0</v>
      </c>
      <c r="H1708" s="9" t="n">
        <f aca="false">IF(AND(G1708=1,D1708&gt;=Scenario!$B$24),1,0)</f>
        <v>0</v>
      </c>
    </row>
    <row r="1709" customFormat="false" ht="15" hidden="false" customHeight="false" outlineLevel="0" collapsed="false">
      <c r="A1709" s="6" t="s">
        <v>10639</v>
      </c>
      <c r="B1709" s="6" t="s">
        <v>6345</v>
      </c>
      <c r="C1709" s="6" t="n">
        <v>1</v>
      </c>
      <c r="E1709" s="9" t="n">
        <f aca="false">INDEX(Tickets!$O$2:$O$3818,MATCH(B1709,Tickets!$A$2:$A$3818,0))</f>
        <v>1</v>
      </c>
      <c r="F1709" s="9" t="n">
        <f aca="false">C1709*E1709</f>
        <v>1</v>
      </c>
      <c r="G1709" s="9" t="n">
        <f aca="false">IF(AND(C1709=1,ISNUMBER(D1709)),1,0)*E1709</f>
        <v>0</v>
      </c>
      <c r="H1709" s="9" t="n">
        <f aca="false">IF(AND(G1709=1,D1709&gt;=Scenario!$B$24),1,0)</f>
        <v>0</v>
      </c>
    </row>
    <row r="1710" customFormat="false" ht="15" hidden="false" customHeight="false" outlineLevel="0" collapsed="false">
      <c r="A1710" s="6" t="s">
        <v>10640</v>
      </c>
      <c r="B1710" s="6" t="s">
        <v>6349</v>
      </c>
      <c r="C1710" s="6" t="n">
        <v>1</v>
      </c>
      <c r="D1710" s="6" t="n">
        <v>4</v>
      </c>
      <c r="E1710" s="9" t="n">
        <f aca="false">INDEX(Tickets!$O$2:$O$3818,MATCH(B1710,Tickets!$A$2:$A$3818,0))</f>
        <v>1</v>
      </c>
      <c r="F1710" s="9" t="n">
        <f aca="false">C1710*E1710</f>
        <v>1</v>
      </c>
      <c r="G1710" s="9" t="n">
        <f aca="false">IF(AND(C1710=1,ISNUMBER(D1710)),1,0)*E1710</f>
        <v>1</v>
      </c>
      <c r="H1710" s="9" t="n">
        <f aca="false">IF(AND(G1710=1,D1710&gt;=Scenario!$B$24),1,0)</f>
        <v>1</v>
      </c>
    </row>
    <row r="1711" customFormat="false" ht="15" hidden="false" customHeight="false" outlineLevel="0" collapsed="false">
      <c r="A1711" s="6" t="s">
        <v>10641</v>
      </c>
      <c r="B1711" s="6" t="s">
        <v>6353</v>
      </c>
      <c r="C1711" s="6" t="n">
        <v>1</v>
      </c>
      <c r="D1711" s="6" t="n">
        <v>5</v>
      </c>
      <c r="E1711" s="9" t="n">
        <f aca="false">INDEX(Tickets!$O$2:$O$3818,MATCH(B1711,Tickets!$A$2:$A$3818,0))</f>
        <v>1</v>
      </c>
      <c r="F1711" s="9" t="n">
        <f aca="false">C1711*E1711</f>
        <v>1</v>
      </c>
      <c r="G1711" s="9" t="n">
        <f aca="false">IF(AND(C1711=1,ISNUMBER(D1711)),1,0)*E1711</f>
        <v>1</v>
      </c>
      <c r="H1711" s="9" t="n">
        <f aca="false">IF(AND(G1711=1,D1711&gt;=Scenario!$B$24),1,0)</f>
        <v>1</v>
      </c>
    </row>
    <row r="1712" customFormat="false" ht="15" hidden="false" customHeight="false" outlineLevel="0" collapsed="false">
      <c r="A1712" s="6" t="s">
        <v>10642</v>
      </c>
      <c r="B1712" s="6" t="s">
        <v>6357</v>
      </c>
      <c r="C1712" s="6" t="n">
        <v>1</v>
      </c>
      <c r="E1712" s="9" t="n">
        <f aca="false">INDEX(Tickets!$O$2:$O$3818,MATCH(B1712,Tickets!$A$2:$A$3818,0))</f>
        <v>1</v>
      </c>
      <c r="F1712" s="9" t="n">
        <f aca="false">C1712*E1712</f>
        <v>1</v>
      </c>
      <c r="G1712" s="9" t="n">
        <f aca="false">IF(AND(C1712=1,ISNUMBER(D1712)),1,0)*E1712</f>
        <v>0</v>
      </c>
      <c r="H1712" s="9" t="n">
        <f aca="false">IF(AND(G1712=1,D1712&gt;=Scenario!$B$24),1,0)</f>
        <v>0</v>
      </c>
    </row>
    <row r="1713" customFormat="false" ht="15" hidden="false" customHeight="false" outlineLevel="0" collapsed="false">
      <c r="A1713" s="6" t="s">
        <v>10643</v>
      </c>
      <c r="B1713" s="6" t="s">
        <v>6359</v>
      </c>
      <c r="C1713" s="6" t="n">
        <v>1</v>
      </c>
      <c r="D1713" s="6" t="n">
        <v>5</v>
      </c>
      <c r="E1713" s="9" t="n">
        <f aca="false">INDEX(Tickets!$O$2:$O$3818,MATCH(B1713,Tickets!$A$2:$A$3818,0))</f>
        <v>1</v>
      </c>
      <c r="F1713" s="9" t="n">
        <f aca="false">C1713*E1713</f>
        <v>1</v>
      </c>
      <c r="G1713" s="9" t="n">
        <f aca="false">IF(AND(C1713=1,ISNUMBER(D1713)),1,0)*E1713</f>
        <v>1</v>
      </c>
      <c r="H1713" s="9" t="n">
        <f aca="false">IF(AND(G1713=1,D1713&gt;=Scenario!$B$24),1,0)</f>
        <v>1</v>
      </c>
    </row>
    <row r="1714" customFormat="false" ht="15" hidden="false" customHeight="false" outlineLevel="0" collapsed="false">
      <c r="A1714" s="6" t="s">
        <v>10644</v>
      </c>
      <c r="B1714" s="6" t="s">
        <v>6361</v>
      </c>
      <c r="C1714" s="6" t="n">
        <v>1</v>
      </c>
      <c r="E1714" s="9" t="n">
        <f aca="false">INDEX(Tickets!$O$2:$O$3818,MATCH(B1714,Tickets!$A$2:$A$3818,0))</f>
        <v>1</v>
      </c>
      <c r="F1714" s="9" t="n">
        <f aca="false">C1714*E1714</f>
        <v>1</v>
      </c>
      <c r="G1714" s="9" t="n">
        <f aca="false">IF(AND(C1714=1,ISNUMBER(D1714)),1,0)*E1714</f>
        <v>0</v>
      </c>
      <c r="H1714" s="9" t="n">
        <f aca="false">IF(AND(G1714=1,D1714&gt;=Scenario!$B$24),1,0)</f>
        <v>0</v>
      </c>
    </row>
    <row r="1715" customFormat="false" ht="15" hidden="false" customHeight="false" outlineLevel="0" collapsed="false">
      <c r="A1715" s="6" t="s">
        <v>10645</v>
      </c>
      <c r="B1715" s="6" t="s">
        <v>6367</v>
      </c>
      <c r="C1715" s="6" t="n">
        <v>1</v>
      </c>
      <c r="E1715" s="9" t="n">
        <f aca="false">INDEX(Tickets!$O$2:$O$3818,MATCH(B1715,Tickets!$A$2:$A$3818,0))</f>
        <v>1</v>
      </c>
      <c r="F1715" s="9" t="n">
        <f aca="false">C1715*E1715</f>
        <v>1</v>
      </c>
      <c r="G1715" s="9" t="n">
        <f aca="false">IF(AND(C1715=1,ISNUMBER(D1715)),1,0)*E1715</f>
        <v>0</v>
      </c>
      <c r="H1715" s="9" t="n">
        <f aca="false">IF(AND(G1715=1,D1715&gt;=Scenario!$B$24),1,0)</f>
        <v>0</v>
      </c>
    </row>
    <row r="1716" customFormat="false" ht="15" hidden="false" customHeight="false" outlineLevel="0" collapsed="false">
      <c r="A1716" s="6" t="s">
        <v>10646</v>
      </c>
      <c r="B1716" s="6" t="s">
        <v>6373</v>
      </c>
      <c r="C1716" s="6" t="n">
        <v>1</v>
      </c>
      <c r="D1716" s="6" t="n">
        <v>4</v>
      </c>
      <c r="E1716" s="9" t="n">
        <f aca="false">INDEX(Tickets!$O$2:$O$3818,MATCH(B1716,Tickets!$A$2:$A$3818,0))</f>
        <v>1</v>
      </c>
      <c r="F1716" s="9" t="n">
        <f aca="false">C1716*E1716</f>
        <v>1</v>
      </c>
      <c r="G1716" s="9" t="n">
        <f aca="false">IF(AND(C1716=1,ISNUMBER(D1716)),1,0)*E1716</f>
        <v>1</v>
      </c>
      <c r="H1716" s="9" t="n">
        <f aca="false">IF(AND(G1716=1,D1716&gt;=Scenario!$B$24),1,0)</f>
        <v>1</v>
      </c>
    </row>
    <row r="1717" customFormat="false" ht="15" hidden="false" customHeight="false" outlineLevel="0" collapsed="false">
      <c r="A1717" s="6" t="s">
        <v>10647</v>
      </c>
      <c r="B1717" s="6" t="s">
        <v>6381</v>
      </c>
      <c r="C1717" s="6" t="n">
        <v>1</v>
      </c>
      <c r="E1717" s="9" t="n">
        <f aca="false">INDEX(Tickets!$O$2:$O$3818,MATCH(B1717,Tickets!$A$2:$A$3818,0))</f>
        <v>1</v>
      </c>
      <c r="F1717" s="9" t="n">
        <f aca="false">C1717*E1717</f>
        <v>1</v>
      </c>
      <c r="G1717" s="9" t="n">
        <f aca="false">IF(AND(C1717=1,ISNUMBER(D1717)),1,0)*E1717</f>
        <v>0</v>
      </c>
      <c r="H1717" s="9" t="n">
        <f aca="false">IF(AND(G1717=1,D1717&gt;=Scenario!$B$24),1,0)</f>
        <v>0</v>
      </c>
    </row>
    <row r="1718" customFormat="false" ht="15" hidden="false" customHeight="false" outlineLevel="0" collapsed="false">
      <c r="A1718" s="6" t="s">
        <v>10648</v>
      </c>
      <c r="B1718" s="6" t="s">
        <v>6383</v>
      </c>
      <c r="C1718" s="6" t="n">
        <v>1</v>
      </c>
      <c r="D1718" s="6" t="n">
        <v>5</v>
      </c>
      <c r="E1718" s="9" t="n">
        <f aca="false">INDEX(Tickets!$O$2:$O$3818,MATCH(B1718,Tickets!$A$2:$A$3818,0))</f>
        <v>1</v>
      </c>
      <c r="F1718" s="9" t="n">
        <f aca="false">C1718*E1718</f>
        <v>1</v>
      </c>
      <c r="G1718" s="9" t="n">
        <f aca="false">IF(AND(C1718=1,ISNUMBER(D1718)),1,0)*E1718</f>
        <v>1</v>
      </c>
      <c r="H1718" s="9" t="n">
        <f aca="false">IF(AND(G1718=1,D1718&gt;=Scenario!$B$24),1,0)</f>
        <v>1</v>
      </c>
    </row>
    <row r="1719" customFormat="false" ht="15" hidden="false" customHeight="false" outlineLevel="0" collapsed="false">
      <c r="A1719" s="6" t="s">
        <v>10649</v>
      </c>
      <c r="B1719" s="6" t="s">
        <v>6387</v>
      </c>
      <c r="C1719" s="6" t="n">
        <v>1</v>
      </c>
      <c r="E1719" s="9" t="n">
        <f aca="false">INDEX(Tickets!$O$2:$O$3818,MATCH(B1719,Tickets!$A$2:$A$3818,0))</f>
        <v>1</v>
      </c>
      <c r="F1719" s="9" t="n">
        <f aca="false">C1719*E1719</f>
        <v>1</v>
      </c>
      <c r="G1719" s="9" t="n">
        <f aca="false">IF(AND(C1719=1,ISNUMBER(D1719)),1,0)*E1719</f>
        <v>0</v>
      </c>
      <c r="H1719" s="9" t="n">
        <f aca="false">IF(AND(G1719=1,D1719&gt;=Scenario!$B$24),1,0)</f>
        <v>0</v>
      </c>
    </row>
    <row r="1720" customFormat="false" ht="15" hidden="false" customHeight="false" outlineLevel="0" collapsed="false">
      <c r="A1720" s="6" t="s">
        <v>10650</v>
      </c>
      <c r="B1720" s="6" t="s">
        <v>6391</v>
      </c>
      <c r="C1720" s="6" t="n">
        <v>1</v>
      </c>
      <c r="E1720" s="9" t="n">
        <f aca="false">INDEX(Tickets!$O$2:$O$3818,MATCH(B1720,Tickets!$A$2:$A$3818,0))</f>
        <v>1</v>
      </c>
      <c r="F1720" s="9" t="n">
        <f aca="false">C1720*E1720</f>
        <v>1</v>
      </c>
      <c r="G1720" s="9" t="n">
        <f aca="false">IF(AND(C1720=1,ISNUMBER(D1720)),1,0)*E1720</f>
        <v>0</v>
      </c>
      <c r="H1720" s="9" t="n">
        <f aca="false">IF(AND(G1720=1,D1720&gt;=Scenario!$B$24),1,0)</f>
        <v>0</v>
      </c>
    </row>
    <row r="1721" customFormat="false" ht="15" hidden="false" customHeight="false" outlineLevel="0" collapsed="false">
      <c r="A1721" s="6" t="s">
        <v>10651</v>
      </c>
      <c r="B1721" s="6" t="s">
        <v>6393</v>
      </c>
      <c r="C1721" s="6" t="n">
        <v>1</v>
      </c>
      <c r="E1721" s="9" t="n">
        <f aca="false">INDEX(Tickets!$O$2:$O$3818,MATCH(B1721,Tickets!$A$2:$A$3818,0))</f>
        <v>1</v>
      </c>
      <c r="F1721" s="9" t="n">
        <f aca="false">C1721*E1721</f>
        <v>1</v>
      </c>
      <c r="G1721" s="9" t="n">
        <f aca="false">IF(AND(C1721=1,ISNUMBER(D1721)),1,0)*E1721</f>
        <v>0</v>
      </c>
      <c r="H1721" s="9" t="n">
        <f aca="false">IF(AND(G1721=1,D1721&gt;=Scenario!$B$24),1,0)</f>
        <v>0</v>
      </c>
    </row>
    <row r="1722" customFormat="false" ht="15" hidden="false" customHeight="false" outlineLevel="0" collapsed="false">
      <c r="A1722" s="6" t="s">
        <v>10652</v>
      </c>
      <c r="B1722" s="6" t="s">
        <v>6395</v>
      </c>
      <c r="C1722" s="6" t="n">
        <v>1</v>
      </c>
      <c r="D1722" s="6" t="n">
        <v>4</v>
      </c>
      <c r="E1722" s="9" t="n">
        <f aca="false">INDEX(Tickets!$O$2:$O$3818,MATCH(B1722,Tickets!$A$2:$A$3818,0))</f>
        <v>1</v>
      </c>
      <c r="F1722" s="9" t="n">
        <f aca="false">C1722*E1722</f>
        <v>1</v>
      </c>
      <c r="G1722" s="9" t="n">
        <f aca="false">IF(AND(C1722=1,ISNUMBER(D1722)),1,0)*E1722</f>
        <v>1</v>
      </c>
      <c r="H1722" s="9" t="n">
        <f aca="false">IF(AND(G1722=1,D1722&gt;=Scenario!$B$24),1,0)</f>
        <v>1</v>
      </c>
    </row>
    <row r="1723" customFormat="false" ht="15" hidden="false" customHeight="false" outlineLevel="0" collapsed="false">
      <c r="A1723" s="6" t="s">
        <v>10653</v>
      </c>
      <c r="B1723" s="6" t="s">
        <v>6399</v>
      </c>
      <c r="C1723" s="6" t="n">
        <v>1</v>
      </c>
      <c r="D1723" s="6" t="n">
        <v>5</v>
      </c>
      <c r="E1723" s="9" t="n">
        <f aca="false">INDEX(Tickets!$O$2:$O$3818,MATCH(B1723,Tickets!$A$2:$A$3818,0))</f>
        <v>1</v>
      </c>
      <c r="F1723" s="9" t="n">
        <f aca="false">C1723*E1723</f>
        <v>1</v>
      </c>
      <c r="G1723" s="9" t="n">
        <f aca="false">IF(AND(C1723=1,ISNUMBER(D1723)),1,0)*E1723</f>
        <v>1</v>
      </c>
      <c r="H1723" s="9" t="n">
        <f aca="false">IF(AND(G1723=1,D1723&gt;=Scenario!$B$24),1,0)</f>
        <v>1</v>
      </c>
    </row>
    <row r="1724" customFormat="false" ht="15" hidden="false" customHeight="false" outlineLevel="0" collapsed="false">
      <c r="A1724" s="6" t="s">
        <v>10654</v>
      </c>
      <c r="B1724" s="6" t="s">
        <v>6401</v>
      </c>
      <c r="C1724" s="6" t="n">
        <v>1</v>
      </c>
      <c r="D1724" s="6" t="n">
        <v>5</v>
      </c>
      <c r="E1724" s="9" t="n">
        <f aca="false">INDEX(Tickets!$O$2:$O$3818,MATCH(B1724,Tickets!$A$2:$A$3818,0))</f>
        <v>1</v>
      </c>
      <c r="F1724" s="9" t="n">
        <f aca="false">C1724*E1724</f>
        <v>1</v>
      </c>
      <c r="G1724" s="9" t="n">
        <f aca="false">IF(AND(C1724=1,ISNUMBER(D1724)),1,0)*E1724</f>
        <v>1</v>
      </c>
      <c r="H1724" s="9" t="n">
        <f aca="false">IF(AND(G1724=1,D1724&gt;=Scenario!$B$24),1,0)</f>
        <v>1</v>
      </c>
    </row>
    <row r="1725" customFormat="false" ht="15" hidden="false" customHeight="false" outlineLevel="0" collapsed="false">
      <c r="A1725" s="6" t="s">
        <v>10655</v>
      </c>
      <c r="B1725" s="6" t="s">
        <v>6403</v>
      </c>
      <c r="C1725" s="6" t="n">
        <v>1</v>
      </c>
      <c r="E1725" s="9" t="n">
        <f aca="false">INDEX(Tickets!$O$2:$O$3818,MATCH(B1725,Tickets!$A$2:$A$3818,0))</f>
        <v>1</v>
      </c>
      <c r="F1725" s="9" t="n">
        <f aca="false">C1725*E1725</f>
        <v>1</v>
      </c>
      <c r="G1725" s="9" t="n">
        <f aca="false">IF(AND(C1725=1,ISNUMBER(D1725)),1,0)*E1725</f>
        <v>0</v>
      </c>
      <c r="H1725" s="9" t="n">
        <f aca="false">IF(AND(G1725=1,D1725&gt;=Scenario!$B$24),1,0)</f>
        <v>0</v>
      </c>
    </row>
    <row r="1726" customFormat="false" ht="15" hidden="false" customHeight="false" outlineLevel="0" collapsed="false">
      <c r="A1726" s="6" t="s">
        <v>10656</v>
      </c>
      <c r="B1726" s="6" t="s">
        <v>6409</v>
      </c>
      <c r="C1726" s="6" t="n">
        <v>1</v>
      </c>
      <c r="D1726" s="6" t="n">
        <v>4</v>
      </c>
      <c r="E1726" s="9" t="n">
        <f aca="false">INDEX(Tickets!$O$2:$O$3818,MATCH(B1726,Tickets!$A$2:$A$3818,0))</f>
        <v>1</v>
      </c>
      <c r="F1726" s="9" t="n">
        <f aca="false">C1726*E1726</f>
        <v>1</v>
      </c>
      <c r="G1726" s="9" t="n">
        <f aca="false">IF(AND(C1726=1,ISNUMBER(D1726)),1,0)*E1726</f>
        <v>1</v>
      </c>
      <c r="H1726" s="9" t="n">
        <f aca="false">IF(AND(G1726=1,D1726&gt;=Scenario!$B$24),1,0)</f>
        <v>1</v>
      </c>
    </row>
    <row r="1727" customFormat="false" ht="15" hidden="false" customHeight="false" outlineLevel="0" collapsed="false">
      <c r="A1727" s="6" t="s">
        <v>10657</v>
      </c>
      <c r="B1727" s="6" t="s">
        <v>6411</v>
      </c>
      <c r="C1727" s="6" t="n">
        <v>1</v>
      </c>
      <c r="E1727" s="9" t="n">
        <f aca="false">INDEX(Tickets!$O$2:$O$3818,MATCH(B1727,Tickets!$A$2:$A$3818,0))</f>
        <v>1</v>
      </c>
      <c r="F1727" s="9" t="n">
        <f aca="false">C1727*E1727</f>
        <v>1</v>
      </c>
      <c r="G1727" s="9" t="n">
        <f aca="false">IF(AND(C1727=1,ISNUMBER(D1727)),1,0)*E1727</f>
        <v>0</v>
      </c>
      <c r="H1727" s="9" t="n">
        <f aca="false">IF(AND(G1727=1,D1727&gt;=Scenario!$B$24),1,0)</f>
        <v>0</v>
      </c>
    </row>
    <row r="1728" customFormat="false" ht="15" hidden="false" customHeight="false" outlineLevel="0" collapsed="false">
      <c r="A1728" s="6" t="s">
        <v>10658</v>
      </c>
      <c r="B1728" s="6" t="s">
        <v>6415</v>
      </c>
      <c r="C1728" s="6" t="n">
        <v>1</v>
      </c>
      <c r="D1728" s="6" t="n">
        <v>3</v>
      </c>
      <c r="E1728" s="9" t="n">
        <f aca="false">INDEX(Tickets!$O$2:$O$3818,MATCH(B1728,Tickets!$A$2:$A$3818,0))</f>
        <v>1</v>
      </c>
      <c r="F1728" s="9" t="n">
        <f aca="false">C1728*E1728</f>
        <v>1</v>
      </c>
      <c r="G1728" s="9" t="n">
        <f aca="false">IF(AND(C1728=1,ISNUMBER(D1728)),1,0)*E1728</f>
        <v>1</v>
      </c>
      <c r="H1728" s="9" t="n">
        <f aca="false">IF(AND(G1728=1,D1728&gt;=Scenario!$B$24),1,0)</f>
        <v>0</v>
      </c>
    </row>
    <row r="1729" customFormat="false" ht="15" hidden="false" customHeight="false" outlineLevel="0" collapsed="false">
      <c r="A1729" s="6" t="s">
        <v>10659</v>
      </c>
      <c r="B1729" s="6" t="s">
        <v>6421</v>
      </c>
      <c r="C1729" s="6" t="n">
        <v>1</v>
      </c>
      <c r="E1729" s="9" t="n">
        <f aca="false">INDEX(Tickets!$O$2:$O$3818,MATCH(B1729,Tickets!$A$2:$A$3818,0))</f>
        <v>1</v>
      </c>
      <c r="F1729" s="9" t="n">
        <f aca="false">C1729*E1729</f>
        <v>1</v>
      </c>
      <c r="G1729" s="9" t="n">
        <f aca="false">IF(AND(C1729=1,ISNUMBER(D1729)),1,0)*E1729</f>
        <v>0</v>
      </c>
      <c r="H1729" s="9" t="n">
        <f aca="false">IF(AND(G1729=1,D1729&gt;=Scenario!$B$24),1,0)</f>
        <v>0</v>
      </c>
    </row>
    <row r="1730" customFormat="false" ht="15" hidden="false" customHeight="false" outlineLevel="0" collapsed="false">
      <c r="A1730" s="6" t="s">
        <v>10660</v>
      </c>
      <c r="B1730" s="6" t="s">
        <v>6423</v>
      </c>
      <c r="C1730" s="6" t="n">
        <v>1</v>
      </c>
      <c r="E1730" s="9" t="n">
        <f aca="false">INDEX(Tickets!$O$2:$O$3818,MATCH(B1730,Tickets!$A$2:$A$3818,0))</f>
        <v>1</v>
      </c>
      <c r="F1730" s="9" t="n">
        <f aca="false">C1730*E1730</f>
        <v>1</v>
      </c>
      <c r="G1730" s="9" t="n">
        <f aca="false">IF(AND(C1730=1,ISNUMBER(D1730)),1,0)*E1730</f>
        <v>0</v>
      </c>
      <c r="H1730" s="9" t="n">
        <f aca="false">IF(AND(G1730=1,D1730&gt;=Scenario!$B$24),1,0)</f>
        <v>0</v>
      </c>
    </row>
    <row r="1731" customFormat="false" ht="15" hidden="false" customHeight="false" outlineLevel="0" collapsed="false">
      <c r="A1731" s="6" t="s">
        <v>10661</v>
      </c>
      <c r="B1731" s="6" t="s">
        <v>6425</v>
      </c>
      <c r="C1731" s="6" t="n">
        <v>1</v>
      </c>
      <c r="E1731" s="9" t="n">
        <f aca="false">INDEX(Tickets!$O$2:$O$3818,MATCH(B1731,Tickets!$A$2:$A$3818,0))</f>
        <v>1</v>
      </c>
      <c r="F1731" s="9" t="n">
        <f aca="false">C1731*E1731</f>
        <v>1</v>
      </c>
      <c r="G1731" s="9" t="n">
        <f aca="false">IF(AND(C1731=1,ISNUMBER(D1731)),1,0)*E1731</f>
        <v>0</v>
      </c>
      <c r="H1731" s="9" t="n">
        <f aca="false">IF(AND(G1731=1,D1731&gt;=Scenario!$B$24),1,0)</f>
        <v>0</v>
      </c>
    </row>
    <row r="1732" customFormat="false" ht="15" hidden="false" customHeight="false" outlineLevel="0" collapsed="false">
      <c r="A1732" s="6" t="s">
        <v>10662</v>
      </c>
      <c r="B1732" s="6" t="s">
        <v>6427</v>
      </c>
      <c r="C1732" s="6" t="n">
        <v>1</v>
      </c>
      <c r="E1732" s="9" t="n">
        <f aca="false">INDEX(Tickets!$O$2:$O$3818,MATCH(B1732,Tickets!$A$2:$A$3818,0))</f>
        <v>1</v>
      </c>
      <c r="F1732" s="9" t="n">
        <f aca="false">C1732*E1732</f>
        <v>1</v>
      </c>
      <c r="G1732" s="9" t="n">
        <f aca="false">IF(AND(C1732=1,ISNUMBER(D1732)),1,0)*E1732</f>
        <v>0</v>
      </c>
      <c r="H1732" s="9" t="n">
        <f aca="false">IF(AND(G1732=1,D1732&gt;=Scenario!$B$24),1,0)</f>
        <v>0</v>
      </c>
    </row>
    <row r="1733" customFormat="false" ht="15" hidden="false" customHeight="false" outlineLevel="0" collapsed="false">
      <c r="A1733" s="6" t="s">
        <v>10663</v>
      </c>
      <c r="B1733" s="6" t="s">
        <v>6433</v>
      </c>
      <c r="C1733" s="6" t="n">
        <v>1</v>
      </c>
      <c r="E1733" s="9" t="n">
        <f aca="false">INDEX(Tickets!$O$2:$O$3818,MATCH(B1733,Tickets!$A$2:$A$3818,0))</f>
        <v>1</v>
      </c>
      <c r="F1733" s="9" t="n">
        <f aca="false">C1733*E1733</f>
        <v>1</v>
      </c>
      <c r="G1733" s="9" t="n">
        <f aca="false">IF(AND(C1733=1,ISNUMBER(D1733)),1,0)*E1733</f>
        <v>0</v>
      </c>
      <c r="H1733" s="9" t="n">
        <f aca="false">IF(AND(G1733=1,D1733&gt;=Scenario!$B$24),1,0)</f>
        <v>0</v>
      </c>
    </row>
    <row r="1734" customFormat="false" ht="15" hidden="false" customHeight="false" outlineLevel="0" collapsed="false">
      <c r="A1734" s="6" t="s">
        <v>10664</v>
      </c>
      <c r="B1734" s="6" t="s">
        <v>6435</v>
      </c>
      <c r="C1734" s="6" t="n">
        <v>1</v>
      </c>
      <c r="E1734" s="9" t="n">
        <f aca="false">INDEX(Tickets!$O$2:$O$3818,MATCH(B1734,Tickets!$A$2:$A$3818,0))</f>
        <v>1</v>
      </c>
      <c r="F1734" s="9" t="n">
        <f aca="false">C1734*E1734</f>
        <v>1</v>
      </c>
      <c r="G1734" s="9" t="n">
        <f aca="false">IF(AND(C1734=1,ISNUMBER(D1734)),1,0)*E1734</f>
        <v>0</v>
      </c>
      <c r="H1734" s="9" t="n">
        <f aca="false">IF(AND(G1734=1,D1734&gt;=Scenario!$B$24),1,0)</f>
        <v>0</v>
      </c>
    </row>
    <row r="1735" customFormat="false" ht="15" hidden="false" customHeight="false" outlineLevel="0" collapsed="false">
      <c r="A1735" s="6" t="s">
        <v>10665</v>
      </c>
      <c r="B1735" s="6" t="s">
        <v>6439</v>
      </c>
      <c r="C1735" s="6" t="n">
        <v>1</v>
      </c>
      <c r="E1735" s="9" t="n">
        <f aca="false">INDEX(Tickets!$O$2:$O$3818,MATCH(B1735,Tickets!$A$2:$A$3818,0))</f>
        <v>1</v>
      </c>
      <c r="F1735" s="9" t="n">
        <f aca="false">C1735*E1735</f>
        <v>1</v>
      </c>
      <c r="G1735" s="9" t="n">
        <f aca="false">IF(AND(C1735=1,ISNUMBER(D1735)),1,0)*E1735</f>
        <v>0</v>
      </c>
      <c r="H1735" s="9" t="n">
        <f aca="false">IF(AND(G1735=1,D1735&gt;=Scenario!$B$24),1,0)</f>
        <v>0</v>
      </c>
    </row>
    <row r="1736" customFormat="false" ht="15" hidden="false" customHeight="false" outlineLevel="0" collapsed="false">
      <c r="A1736" s="6" t="s">
        <v>10666</v>
      </c>
      <c r="B1736" s="6" t="s">
        <v>6445</v>
      </c>
      <c r="C1736" s="6" t="n">
        <v>1</v>
      </c>
      <c r="E1736" s="9" t="n">
        <f aca="false">INDEX(Tickets!$O$2:$O$3818,MATCH(B1736,Tickets!$A$2:$A$3818,0))</f>
        <v>1</v>
      </c>
      <c r="F1736" s="9" t="n">
        <f aca="false">C1736*E1736</f>
        <v>1</v>
      </c>
      <c r="G1736" s="9" t="n">
        <f aca="false">IF(AND(C1736=1,ISNUMBER(D1736)),1,0)*E1736</f>
        <v>0</v>
      </c>
      <c r="H1736" s="9" t="n">
        <f aca="false">IF(AND(G1736=1,D1736&gt;=Scenario!$B$24),1,0)</f>
        <v>0</v>
      </c>
    </row>
    <row r="1737" customFormat="false" ht="15" hidden="false" customHeight="false" outlineLevel="0" collapsed="false">
      <c r="A1737" s="6" t="s">
        <v>10667</v>
      </c>
      <c r="B1737" s="6" t="s">
        <v>6449</v>
      </c>
      <c r="C1737" s="6" t="n">
        <v>1</v>
      </c>
      <c r="E1737" s="9" t="n">
        <f aca="false">INDEX(Tickets!$O$2:$O$3818,MATCH(B1737,Tickets!$A$2:$A$3818,0))</f>
        <v>1</v>
      </c>
      <c r="F1737" s="9" t="n">
        <f aca="false">C1737*E1737</f>
        <v>1</v>
      </c>
      <c r="G1737" s="9" t="n">
        <f aca="false">IF(AND(C1737=1,ISNUMBER(D1737)),1,0)*E1737</f>
        <v>0</v>
      </c>
      <c r="H1737" s="9" t="n">
        <f aca="false">IF(AND(G1737=1,D1737&gt;=Scenario!$B$24),1,0)</f>
        <v>0</v>
      </c>
    </row>
    <row r="1738" customFormat="false" ht="15" hidden="false" customHeight="false" outlineLevel="0" collapsed="false">
      <c r="A1738" s="6" t="s">
        <v>10668</v>
      </c>
      <c r="B1738" s="6" t="s">
        <v>6453</v>
      </c>
      <c r="C1738" s="6" t="n">
        <v>1</v>
      </c>
      <c r="E1738" s="9" t="n">
        <f aca="false">INDEX(Tickets!$O$2:$O$3818,MATCH(B1738,Tickets!$A$2:$A$3818,0))</f>
        <v>1</v>
      </c>
      <c r="F1738" s="9" t="n">
        <f aca="false">C1738*E1738</f>
        <v>1</v>
      </c>
      <c r="G1738" s="9" t="n">
        <f aca="false">IF(AND(C1738=1,ISNUMBER(D1738)),1,0)*E1738</f>
        <v>0</v>
      </c>
      <c r="H1738" s="9" t="n">
        <f aca="false">IF(AND(G1738=1,D1738&gt;=Scenario!$B$24),1,0)</f>
        <v>0</v>
      </c>
    </row>
    <row r="1739" customFormat="false" ht="15" hidden="false" customHeight="false" outlineLevel="0" collapsed="false">
      <c r="A1739" s="6" t="s">
        <v>10669</v>
      </c>
      <c r="B1739" s="6" t="s">
        <v>6455</v>
      </c>
      <c r="C1739" s="6" t="n">
        <v>1</v>
      </c>
      <c r="D1739" s="6" t="n">
        <v>3</v>
      </c>
      <c r="E1739" s="9" t="n">
        <f aca="false">INDEX(Tickets!$O$2:$O$3818,MATCH(B1739,Tickets!$A$2:$A$3818,0))</f>
        <v>1</v>
      </c>
      <c r="F1739" s="9" t="n">
        <f aca="false">C1739*E1739</f>
        <v>1</v>
      </c>
      <c r="G1739" s="9" t="n">
        <f aca="false">IF(AND(C1739=1,ISNUMBER(D1739)),1,0)*E1739</f>
        <v>1</v>
      </c>
      <c r="H1739" s="9" t="n">
        <f aca="false">IF(AND(G1739=1,D1739&gt;=Scenario!$B$24),1,0)</f>
        <v>0</v>
      </c>
    </row>
    <row r="1740" customFormat="false" ht="15" hidden="false" customHeight="false" outlineLevel="0" collapsed="false">
      <c r="A1740" s="6" t="s">
        <v>10670</v>
      </c>
      <c r="B1740" s="6" t="s">
        <v>6461</v>
      </c>
      <c r="C1740" s="6" t="n">
        <v>1</v>
      </c>
      <c r="D1740" s="6" t="n">
        <v>5</v>
      </c>
      <c r="E1740" s="9" t="n">
        <f aca="false">INDEX(Tickets!$O$2:$O$3818,MATCH(B1740,Tickets!$A$2:$A$3818,0))</f>
        <v>1</v>
      </c>
      <c r="F1740" s="9" t="n">
        <f aca="false">C1740*E1740</f>
        <v>1</v>
      </c>
      <c r="G1740" s="9" t="n">
        <f aca="false">IF(AND(C1740=1,ISNUMBER(D1740)),1,0)*E1740</f>
        <v>1</v>
      </c>
      <c r="H1740" s="9" t="n">
        <f aca="false">IF(AND(G1740=1,D1740&gt;=Scenario!$B$24),1,0)</f>
        <v>1</v>
      </c>
    </row>
    <row r="1741" customFormat="false" ht="15" hidden="false" customHeight="false" outlineLevel="0" collapsed="false">
      <c r="A1741" s="6" t="s">
        <v>10671</v>
      </c>
      <c r="B1741" s="6" t="s">
        <v>6463</v>
      </c>
      <c r="C1741" s="6" t="n">
        <v>1</v>
      </c>
      <c r="E1741" s="9" t="n">
        <f aca="false">INDEX(Tickets!$O$2:$O$3818,MATCH(B1741,Tickets!$A$2:$A$3818,0))</f>
        <v>1</v>
      </c>
      <c r="F1741" s="9" t="n">
        <f aca="false">C1741*E1741</f>
        <v>1</v>
      </c>
      <c r="G1741" s="9" t="n">
        <f aca="false">IF(AND(C1741=1,ISNUMBER(D1741)),1,0)*E1741</f>
        <v>0</v>
      </c>
      <c r="H1741" s="9" t="n">
        <f aca="false">IF(AND(G1741=1,D1741&gt;=Scenario!$B$24),1,0)</f>
        <v>0</v>
      </c>
    </row>
    <row r="1742" customFormat="false" ht="15" hidden="false" customHeight="false" outlineLevel="0" collapsed="false">
      <c r="A1742" s="6" t="s">
        <v>10672</v>
      </c>
      <c r="B1742" s="6" t="s">
        <v>6465</v>
      </c>
      <c r="C1742" s="6" t="n">
        <v>1</v>
      </c>
      <c r="E1742" s="9" t="n">
        <f aca="false">INDEX(Tickets!$O$2:$O$3818,MATCH(B1742,Tickets!$A$2:$A$3818,0))</f>
        <v>1</v>
      </c>
      <c r="F1742" s="9" t="n">
        <f aca="false">C1742*E1742</f>
        <v>1</v>
      </c>
      <c r="G1742" s="9" t="n">
        <f aca="false">IF(AND(C1742=1,ISNUMBER(D1742)),1,0)*E1742</f>
        <v>0</v>
      </c>
      <c r="H1742" s="9" t="n">
        <f aca="false">IF(AND(G1742=1,D1742&gt;=Scenario!$B$24),1,0)</f>
        <v>0</v>
      </c>
    </row>
    <row r="1743" customFormat="false" ht="15" hidden="false" customHeight="false" outlineLevel="0" collapsed="false">
      <c r="A1743" s="6" t="s">
        <v>10673</v>
      </c>
      <c r="B1743" s="6" t="s">
        <v>6469</v>
      </c>
      <c r="C1743" s="6" t="n">
        <v>1</v>
      </c>
      <c r="D1743" s="6" t="n">
        <v>4</v>
      </c>
      <c r="E1743" s="9" t="n">
        <f aca="false">INDEX(Tickets!$O$2:$O$3818,MATCH(B1743,Tickets!$A$2:$A$3818,0))</f>
        <v>1</v>
      </c>
      <c r="F1743" s="9" t="n">
        <f aca="false">C1743*E1743</f>
        <v>1</v>
      </c>
      <c r="G1743" s="9" t="n">
        <f aca="false">IF(AND(C1743=1,ISNUMBER(D1743)),1,0)*E1743</f>
        <v>1</v>
      </c>
      <c r="H1743" s="9" t="n">
        <f aca="false">IF(AND(G1743=1,D1743&gt;=Scenario!$B$24),1,0)</f>
        <v>1</v>
      </c>
    </row>
    <row r="1744" customFormat="false" ht="15" hidden="false" customHeight="false" outlineLevel="0" collapsed="false">
      <c r="A1744" s="6" t="s">
        <v>10674</v>
      </c>
      <c r="B1744" s="6" t="s">
        <v>6475</v>
      </c>
      <c r="C1744" s="6" t="n">
        <v>1</v>
      </c>
      <c r="D1744" s="6" t="n">
        <v>3</v>
      </c>
      <c r="E1744" s="9" t="n">
        <f aca="false">INDEX(Tickets!$O$2:$O$3818,MATCH(B1744,Tickets!$A$2:$A$3818,0))</f>
        <v>1</v>
      </c>
      <c r="F1744" s="9" t="n">
        <f aca="false">C1744*E1744</f>
        <v>1</v>
      </c>
      <c r="G1744" s="9" t="n">
        <f aca="false">IF(AND(C1744=1,ISNUMBER(D1744)),1,0)*E1744</f>
        <v>1</v>
      </c>
      <c r="H1744" s="9" t="n">
        <f aca="false">IF(AND(G1744=1,D1744&gt;=Scenario!$B$24),1,0)</f>
        <v>0</v>
      </c>
    </row>
    <row r="1745" customFormat="false" ht="15" hidden="false" customHeight="false" outlineLevel="0" collapsed="false">
      <c r="A1745" s="6" t="s">
        <v>10675</v>
      </c>
      <c r="B1745" s="6" t="s">
        <v>6479</v>
      </c>
      <c r="C1745" s="6" t="n">
        <v>1</v>
      </c>
      <c r="E1745" s="9" t="n">
        <f aca="false">INDEX(Tickets!$O$2:$O$3818,MATCH(B1745,Tickets!$A$2:$A$3818,0))</f>
        <v>1</v>
      </c>
      <c r="F1745" s="9" t="n">
        <f aca="false">C1745*E1745</f>
        <v>1</v>
      </c>
      <c r="G1745" s="9" t="n">
        <f aca="false">IF(AND(C1745=1,ISNUMBER(D1745)),1,0)*E1745</f>
        <v>0</v>
      </c>
      <c r="H1745" s="9" t="n">
        <f aca="false">IF(AND(G1745=1,D1745&gt;=Scenario!$B$24),1,0)</f>
        <v>0</v>
      </c>
    </row>
    <row r="1746" customFormat="false" ht="15" hidden="false" customHeight="false" outlineLevel="0" collapsed="false">
      <c r="A1746" s="6" t="s">
        <v>10676</v>
      </c>
      <c r="B1746" s="6" t="s">
        <v>6491</v>
      </c>
      <c r="C1746" s="6" t="n">
        <v>1</v>
      </c>
      <c r="E1746" s="9" t="n">
        <f aca="false">INDEX(Tickets!$O$2:$O$3818,MATCH(B1746,Tickets!$A$2:$A$3818,0))</f>
        <v>1</v>
      </c>
      <c r="F1746" s="9" t="n">
        <f aca="false">C1746*E1746</f>
        <v>1</v>
      </c>
      <c r="G1746" s="9" t="n">
        <f aca="false">IF(AND(C1746=1,ISNUMBER(D1746)),1,0)*E1746</f>
        <v>0</v>
      </c>
      <c r="H1746" s="9" t="n">
        <f aca="false">IF(AND(G1746=1,D1746&gt;=Scenario!$B$24),1,0)</f>
        <v>0</v>
      </c>
    </row>
    <row r="1747" customFormat="false" ht="15" hidden="false" customHeight="false" outlineLevel="0" collapsed="false">
      <c r="A1747" s="6" t="s">
        <v>10677</v>
      </c>
      <c r="B1747" s="6" t="s">
        <v>6493</v>
      </c>
      <c r="C1747" s="6" t="n">
        <v>1</v>
      </c>
      <c r="E1747" s="9" t="n">
        <f aca="false">INDEX(Tickets!$O$2:$O$3818,MATCH(B1747,Tickets!$A$2:$A$3818,0))</f>
        <v>1</v>
      </c>
      <c r="F1747" s="9" t="n">
        <f aca="false">C1747*E1747</f>
        <v>1</v>
      </c>
      <c r="G1747" s="9" t="n">
        <f aca="false">IF(AND(C1747=1,ISNUMBER(D1747)),1,0)*E1747</f>
        <v>0</v>
      </c>
      <c r="H1747" s="9" t="n">
        <f aca="false">IF(AND(G1747=1,D1747&gt;=Scenario!$B$24),1,0)</f>
        <v>0</v>
      </c>
    </row>
    <row r="1748" customFormat="false" ht="15" hidden="false" customHeight="false" outlineLevel="0" collapsed="false">
      <c r="A1748" s="6" t="s">
        <v>10678</v>
      </c>
      <c r="B1748" s="6" t="s">
        <v>6499</v>
      </c>
      <c r="C1748" s="6" t="n">
        <v>1</v>
      </c>
      <c r="D1748" s="6" t="n">
        <v>4</v>
      </c>
      <c r="E1748" s="9" t="n">
        <f aca="false">INDEX(Tickets!$O$2:$O$3818,MATCH(B1748,Tickets!$A$2:$A$3818,0))</f>
        <v>1</v>
      </c>
      <c r="F1748" s="9" t="n">
        <f aca="false">C1748*E1748</f>
        <v>1</v>
      </c>
      <c r="G1748" s="9" t="n">
        <f aca="false">IF(AND(C1748=1,ISNUMBER(D1748)),1,0)*E1748</f>
        <v>1</v>
      </c>
      <c r="H1748" s="9" t="n">
        <f aca="false">IF(AND(G1748=1,D1748&gt;=Scenario!$B$24),1,0)</f>
        <v>1</v>
      </c>
    </row>
    <row r="1749" customFormat="false" ht="15" hidden="false" customHeight="false" outlineLevel="0" collapsed="false">
      <c r="A1749" s="6" t="s">
        <v>10679</v>
      </c>
      <c r="B1749" s="6" t="s">
        <v>6501</v>
      </c>
      <c r="C1749" s="6" t="n">
        <v>1</v>
      </c>
      <c r="E1749" s="9" t="n">
        <f aca="false">INDEX(Tickets!$O$2:$O$3818,MATCH(B1749,Tickets!$A$2:$A$3818,0))</f>
        <v>1</v>
      </c>
      <c r="F1749" s="9" t="n">
        <f aca="false">C1749*E1749</f>
        <v>1</v>
      </c>
      <c r="G1749" s="9" t="n">
        <f aca="false">IF(AND(C1749=1,ISNUMBER(D1749)),1,0)*E1749</f>
        <v>0</v>
      </c>
      <c r="H1749" s="9" t="n">
        <f aca="false">IF(AND(G1749=1,D1749&gt;=Scenario!$B$24),1,0)</f>
        <v>0</v>
      </c>
    </row>
    <row r="1750" customFormat="false" ht="15" hidden="false" customHeight="false" outlineLevel="0" collapsed="false">
      <c r="A1750" s="6" t="s">
        <v>10680</v>
      </c>
      <c r="B1750" s="6" t="s">
        <v>6505</v>
      </c>
      <c r="C1750" s="6" t="n">
        <v>1</v>
      </c>
      <c r="E1750" s="9" t="n">
        <f aca="false">INDEX(Tickets!$O$2:$O$3818,MATCH(B1750,Tickets!$A$2:$A$3818,0))</f>
        <v>1</v>
      </c>
      <c r="F1750" s="9" t="n">
        <f aca="false">C1750*E1750</f>
        <v>1</v>
      </c>
      <c r="G1750" s="9" t="n">
        <f aca="false">IF(AND(C1750=1,ISNUMBER(D1750)),1,0)*E1750</f>
        <v>0</v>
      </c>
      <c r="H1750" s="9" t="n">
        <f aca="false">IF(AND(G1750=1,D1750&gt;=Scenario!$B$24),1,0)</f>
        <v>0</v>
      </c>
    </row>
    <row r="1751" customFormat="false" ht="15" hidden="false" customHeight="false" outlineLevel="0" collapsed="false">
      <c r="A1751" s="6" t="s">
        <v>10681</v>
      </c>
      <c r="B1751" s="6" t="s">
        <v>6507</v>
      </c>
      <c r="C1751" s="6" t="n">
        <v>1</v>
      </c>
      <c r="D1751" s="6" t="n">
        <v>5</v>
      </c>
      <c r="E1751" s="9" t="n">
        <f aca="false">INDEX(Tickets!$O$2:$O$3818,MATCH(B1751,Tickets!$A$2:$A$3818,0))</f>
        <v>1</v>
      </c>
      <c r="F1751" s="9" t="n">
        <f aca="false">C1751*E1751</f>
        <v>1</v>
      </c>
      <c r="G1751" s="9" t="n">
        <f aca="false">IF(AND(C1751=1,ISNUMBER(D1751)),1,0)*E1751</f>
        <v>1</v>
      </c>
      <c r="H1751" s="9" t="n">
        <f aca="false">IF(AND(G1751=1,D1751&gt;=Scenario!$B$24),1,0)</f>
        <v>1</v>
      </c>
    </row>
    <row r="1752" customFormat="false" ht="15" hidden="false" customHeight="false" outlineLevel="0" collapsed="false">
      <c r="A1752" s="6" t="s">
        <v>10682</v>
      </c>
      <c r="B1752" s="6" t="s">
        <v>6509</v>
      </c>
      <c r="C1752" s="6" t="n">
        <v>1</v>
      </c>
      <c r="D1752" s="6" t="n">
        <v>5</v>
      </c>
      <c r="E1752" s="9" t="n">
        <f aca="false">INDEX(Tickets!$O$2:$O$3818,MATCH(B1752,Tickets!$A$2:$A$3818,0))</f>
        <v>1</v>
      </c>
      <c r="F1752" s="9" t="n">
        <f aca="false">C1752*E1752</f>
        <v>1</v>
      </c>
      <c r="G1752" s="9" t="n">
        <f aca="false">IF(AND(C1752=1,ISNUMBER(D1752)),1,0)*E1752</f>
        <v>1</v>
      </c>
      <c r="H1752" s="9" t="n">
        <f aca="false">IF(AND(G1752=1,D1752&gt;=Scenario!$B$24),1,0)</f>
        <v>1</v>
      </c>
    </row>
    <row r="1753" customFormat="false" ht="15" hidden="false" customHeight="false" outlineLevel="0" collapsed="false">
      <c r="A1753" s="6" t="s">
        <v>10683</v>
      </c>
      <c r="B1753" s="6" t="s">
        <v>6513</v>
      </c>
      <c r="C1753" s="6" t="n">
        <v>1</v>
      </c>
      <c r="D1753" s="6" t="n">
        <v>2</v>
      </c>
      <c r="E1753" s="9" t="n">
        <f aca="false">INDEX(Tickets!$O$2:$O$3818,MATCH(B1753,Tickets!$A$2:$A$3818,0))</f>
        <v>1</v>
      </c>
      <c r="F1753" s="9" t="n">
        <f aca="false">C1753*E1753</f>
        <v>1</v>
      </c>
      <c r="G1753" s="9" t="n">
        <f aca="false">IF(AND(C1753=1,ISNUMBER(D1753)),1,0)*E1753</f>
        <v>1</v>
      </c>
      <c r="H1753" s="9" t="n">
        <f aca="false">IF(AND(G1753=1,D1753&gt;=Scenario!$B$24),1,0)</f>
        <v>0</v>
      </c>
    </row>
    <row r="1754" customFormat="false" ht="15" hidden="false" customHeight="false" outlineLevel="0" collapsed="false">
      <c r="A1754" s="6" t="s">
        <v>10684</v>
      </c>
      <c r="B1754" s="6" t="s">
        <v>6515</v>
      </c>
      <c r="C1754" s="6" t="n">
        <v>1</v>
      </c>
      <c r="E1754" s="9" t="n">
        <f aca="false">INDEX(Tickets!$O$2:$O$3818,MATCH(B1754,Tickets!$A$2:$A$3818,0))</f>
        <v>1</v>
      </c>
      <c r="F1754" s="9" t="n">
        <f aca="false">C1754*E1754</f>
        <v>1</v>
      </c>
      <c r="G1754" s="9" t="n">
        <f aca="false">IF(AND(C1754=1,ISNUMBER(D1754)),1,0)*E1754</f>
        <v>0</v>
      </c>
      <c r="H1754" s="9" t="n">
        <f aca="false">IF(AND(G1754=1,D1754&gt;=Scenario!$B$24),1,0)</f>
        <v>0</v>
      </c>
    </row>
    <row r="1755" customFormat="false" ht="15" hidden="false" customHeight="false" outlineLevel="0" collapsed="false">
      <c r="A1755" s="6" t="s">
        <v>10685</v>
      </c>
      <c r="B1755" s="6" t="s">
        <v>6519</v>
      </c>
      <c r="C1755" s="6" t="n">
        <v>1</v>
      </c>
      <c r="E1755" s="9" t="n">
        <f aca="false">INDEX(Tickets!$O$2:$O$3818,MATCH(B1755,Tickets!$A$2:$A$3818,0))</f>
        <v>1</v>
      </c>
      <c r="F1755" s="9" t="n">
        <f aca="false">C1755*E1755</f>
        <v>1</v>
      </c>
      <c r="G1755" s="9" t="n">
        <f aca="false">IF(AND(C1755=1,ISNUMBER(D1755)),1,0)*E1755</f>
        <v>0</v>
      </c>
      <c r="H1755" s="9" t="n">
        <f aca="false">IF(AND(G1755=1,D1755&gt;=Scenario!$B$24),1,0)</f>
        <v>0</v>
      </c>
    </row>
    <row r="1756" customFormat="false" ht="15" hidden="false" customHeight="false" outlineLevel="0" collapsed="false">
      <c r="A1756" s="6" t="s">
        <v>10686</v>
      </c>
      <c r="B1756" s="6" t="s">
        <v>6521</v>
      </c>
      <c r="C1756" s="6" t="n">
        <v>1</v>
      </c>
      <c r="E1756" s="9" t="n">
        <f aca="false">INDEX(Tickets!$O$2:$O$3818,MATCH(B1756,Tickets!$A$2:$A$3818,0))</f>
        <v>1</v>
      </c>
      <c r="F1756" s="9" t="n">
        <f aca="false">C1756*E1756</f>
        <v>1</v>
      </c>
      <c r="G1756" s="9" t="n">
        <f aca="false">IF(AND(C1756=1,ISNUMBER(D1756)),1,0)*E1756</f>
        <v>0</v>
      </c>
      <c r="H1756" s="9" t="n">
        <f aca="false">IF(AND(G1756=1,D1756&gt;=Scenario!$B$24),1,0)</f>
        <v>0</v>
      </c>
    </row>
    <row r="1757" customFormat="false" ht="15" hidden="false" customHeight="false" outlineLevel="0" collapsed="false">
      <c r="A1757" s="6" t="s">
        <v>10687</v>
      </c>
      <c r="B1757" s="6" t="s">
        <v>6523</v>
      </c>
      <c r="C1757" s="6" t="n">
        <v>1</v>
      </c>
      <c r="E1757" s="9" t="n">
        <f aca="false">INDEX(Tickets!$O$2:$O$3818,MATCH(B1757,Tickets!$A$2:$A$3818,0))</f>
        <v>1</v>
      </c>
      <c r="F1757" s="9" t="n">
        <f aca="false">C1757*E1757</f>
        <v>1</v>
      </c>
      <c r="G1757" s="9" t="n">
        <f aca="false">IF(AND(C1757=1,ISNUMBER(D1757)),1,0)*E1757</f>
        <v>0</v>
      </c>
      <c r="H1757" s="9" t="n">
        <f aca="false">IF(AND(G1757=1,D1757&gt;=Scenario!$B$24),1,0)</f>
        <v>0</v>
      </c>
    </row>
    <row r="1758" customFormat="false" ht="15" hidden="false" customHeight="false" outlineLevel="0" collapsed="false">
      <c r="A1758" s="6" t="s">
        <v>10688</v>
      </c>
      <c r="B1758" s="6" t="s">
        <v>6527</v>
      </c>
      <c r="C1758" s="6" t="n">
        <v>1</v>
      </c>
      <c r="E1758" s="9" t="n">
        <f aca="false">INDEX(Tickets!$O$2:$O$3818,MATCH(B1758,Tickets!$A$2:$A$3818,0))</f>
        <v>1</v>
      </c>
      <c r="F1758" s="9" t="n">
        <f aca="false">C1758*E1758</f>
        <v>1</v>
      </c>
      <c r="G1758" s="9" t="n">
        <f aca="false">IF(AND(C1758=1,ISNUMBER(D1758)),1,0)*E1758</f>
        <v>0</v>
      </c>
      <c r="H1758" s="9" t="n">
        <f aca="false">IF(AND(G1758=1,D1758&gt;=Scenario!$B$24),1,0)</f>
        <v>0</v>
      </c>
    </row>
    <row r="1759" customFormat="false" ht="15" hidden="false" customHeight="false" outlineLevel="0" collapsed="false">
      <c r="A1759" s="6" t="s">
        <v>10689</v>
      </c>
      <c r="B1759" s="6" t="s">
        <v>6529</v>
      </c>
      <c r="C1759" s="6" t="n">
        <v>1</v>
      </c>
      <c r="D1759" s="6" t="n">
        <v>4</v>
      </c>
      <c r="E1759" s="9" t="n">
        <f aca="false">INDEX(Tickets!$O$2:$O$3818,MATCH(B1759,Tickets!$A$2:$A$3818,0))</f>
        <v>1</v>
      </c>
      <c r="F1759" s="9" t="n">
        <f aca="false">C1759*E1759</f>
        <v>1</v>
      </c>
      <c r="G1759" s="9" t="n">
        <f aca="false">IF(AND(C1759=1,ISNUMBER(D1759)),1,0)*E1759</f>
        <v>1</v>
      </c>
      <c r="H1759" s="9" t="n">
        <f aca="false">IF(AND(G1759=1,D1759&gt;=Scenario!$B$24),1,0)</f>
        <v>1</v>
      </c>
    </row>
    <row r="1760" customFormat="false" ht="15" hidden="false" customHeight="false" outlineLevel="0" collapsed="false">
      <c r="A1760" s="6" t="s">
        <v>10690</v>
      </c>
      <c r="B1760" s="6" t="s">
        <v>6531</v>
      </c>
      <c r="C1760" s="6" t="n">
        <v>1</v>
      </c>
      <c r="D1760" s="6" t="n">
        <v>4</v>
      </c>
      <c r="E1760" s="9" t="n">
        <f aca="false">INDEX(Tickets!$O$2:$O$3818,MATCH(B1760,Tickets!$A$2:$A$3818,0))</f>
        <v>1</v>
      </c>
      <c r="F1760" s="9" t="n">
        <f aca="false">C1760*E1760</f>
        <v>1</v>
      </c>
      <c r="G1760" s="9" t="n">
        <f aca="false">IF(AND(C1760=1,ISNUMBER(D1760)),1,0)*E1760</f>
        <v>1</v>
      </c>
      <c r="H1760" s="9" t="n">
        <f aca="false">IF(AND(G1760=1,D1760&gt;=Scenario!$B$24),1,0)</f>
        <v>1</v>
      </c>
    </row>
    <row r="1761" customFormat="false" ht="15" hidden="false" customHeight="false" outlineLevel="0" collapsed="false">
      <c r="A1761" s="6" t="s">
        <v>10691</v>
      </c>
      <c r="B1761" s="6" t="s">
        <v>6535</v>
      </c>
      <c r="C1761" s="6" t="n">
        <v>1</v>
      </c>
      <c r="D1761" s="6" t="n">
        <v>5</v>
      </c>
      <c r="E1761" s="9" t="n">
        <f aca="false">INDEX(Tickets!$O$2:$O$3818,MATCH(B1761,Tickets!$A$2:$A$3818,0))</f>
        <v>1</v>
      </c>
      <c r="F1761" s="9" t="n">
        <f aca="false">C1761*E1761</f>
        <v>1</v>
      </c>
      <c r="G1761" s="9" t="n">
        <f aca="false">IF(AND(C1761=1,ISNUMBER(D1761)),1,0)*E1761</f>
        <v>1</v>
      </c>
      <c r="H1761" s="9" t="n">
        <f aca="false">IF(AND(G1761=1,D1761&gt;=Scenario!$B$24),1,0)</f>
        <v>1</v>
      </c>
    </row>
    <row r="1762" customFormat="false" ht="15" hidden="false" customHeight="false" outlineLevel="0" collapsed="false">
      <c r="A1762" s="6" t="s">
        <v>10692</v>
      </c>
      <c r="B1762" s="6" t="s">
        <v>6547</v>
      </c>
      <c r="C1762" s="6" t="n">
        <v>1</v>
      </c>
      <c r="D1762" s="6" t="n">
        <v>5</v>
      </c>
      <c r="E1762" s="9" t="n">
        <f aca="false">INDEX(Tickets!$O$2:$O$3818,MATCH(B1762,Tickets!$A$2:$A$3818,0))</f>
        <v>1</v>
      </c>
      <c r="F1762" s="9" t="n">
        <f aca="false">C1762*E1762</f>
        <v>1</v>
      </c>
      <c r="G1762" s="9" t="n">
        <f aca="false">IF(AND(C1762=1,ISNUMBER(D1762)),1,0)*E1762</f>
        <v>1</v>
      </c>
      <c r="H1762" s="9" t="n">
        <f aca="false">IF(AND(G1762=1,D1762&gt;=Scenario!$B$24),1,0)</f>
        <v>1</v>
      </c>
    </row>
    <row r="1763" customFormat="false" ht="15" hidden="false" customHeight="false" outlineLevel="0" collapsed="false">
      <c r="A1763" s="6" t="s">
        <v>10693</v>
      </c>
      <c r="B1763" s="6" t="s">
        <v>6549</v>
      </c>
      <c r="C1763" s="6" t="n">
        <v>1</v>
      </c>
      <c r="E1763" s="9" t="n">
        <f aca="false">INDEX(Tickets!$O$2:$O$3818,MATCH(B1763,Tickets!$A$2:$A$3818,0))</f>
        <v>1</v>
      </c>
      <c r="F1763" s="9" t="n">
        <f aca="false">C1763*E1763</f>
        <v>1</v>
      </c>
      <c r="G1763" s="9" t="n">
        <f aca="false">IF(AND(C1763=1,ISNUMBER(D1763)),1,0)*E1763</f>
        <v>0</v>
      </c>
      <c r="H1763" s="9" t="n">
        <f aca="false">IF(AND(G1763=1,D1763&gt;=Scenario!$B$24),1,0)</f>
        <v>0</v>
      </c>
    </row>
    <row r="1764" customFormat="false" ht="15" hidden="false" customHeight="false" outlineLevel="0" collapsed="false">
      <c r="A1764" s="6" t="s">
        <v>10694</v>
      </c>
      <c r="B1764" s="6" t="s">
        <v>6551</v>
      </c>
      <c r="C1764" s="6" t="n">
        <v>1</v>
      </c>
      <c r="D1764" s="6" t="n">
        <v>5</v>
      </c>
      <c r="E1764" s="9" t="n">
        <f aca="false">INDEX(Tickets!$O$2:$O$3818,MATCH(B1764,Tickets!$A$2:$A$3818,0))</f>
        <v>1</v>
      </c>
      <c r="F1764" s="9" t="n">
        <f aca="false">C1764*E1764</f>
        <v>1</v>
      </c>
      <c r="G1764" s="9" t="n">
        <f aca="false">IF(AND(C1764=1,ISNUMBER(D1764)),1,0)*E1764</f>
        <v>1</v>
      </c>
      <c r="H1764" s="9" t="n">
        <f aca="false">IF(AND(G1764=1,D1764&gt;=Scenario!$B$24),1,0)</f>
        <v>1</v>
      </c>
    </row>
    <row r="1765" customFormat="false" ht="15" hidden="false" customHeight="false" outlineLevel="0" collapsed="false">
      <c r="A1765" s="6" t="s">
        <v>10695</v>
      </c>
      <c r="B1765" s="6" t="s">
        <v>6553</v>
      </c>
      <c r="C1765" s="6" t="n">
        <v>1</v>
      </c>
      <c r="E1765" s="9" t="n">
        <f aca="false">INDEX(Tickets!$O$2:$O$3818,MATCH(B1765,Tickets!$A$2:$A$3818,0))</f>
        <v>1</v>
      </c>
      <c r="F1765" s="9" t="n">
        <f aca="false">C1765*E1765</f>
        <v>1</v>
      </c>
      <c r="G1765" s="9" t="n">
        <f aca="false">IF(AND(C1765=1,ISNUMBER(D1765)),1,0)*E1765</f>
        <v>0</v>
      </c>
      <c r="H1765" s="9" t="n">
        <f aca="false">IF(AND(G1765=1,D1765&gt;=Scenario!$B$24),1,0)</f>
        <v>0</v>
      </c>
    </row>
    <row r="1766" customFormat="false" ht="15" hidden="false" customHeight="false" outlineLevel="0" collapsed="false">
      <c r="A1766" s="6" t="s">
        <v>10696</v>
      </c>
      <c r="B1766" s="6" t="s">
        <v>6555</v>
      </c>
      <c r="C1766" s="6" t="n">
        <v>1</v>
      </c>
      <c r="E1766" s="9" t="n">
        <f aca="false">INDEX(Tickets!$O$2:$O$3818,MATCH(B1766,Tickets!$A$2:$A$3818,0))</f>
        <v>1</v>
      </c>
      <c r="F1766" s="9" t="n">
        <f aca="false">C1766*E1766</f>
        <v>1</v>
      </c>
      <c r="G1766" s="9" t="n">
        <f aca="false">IF(AND(C1766=1,ISNUMBER(D1766)),1,0)*E1766</f>
        <v>0</v>
      </c>
      <c r="H1766" s="9" t="n">
        <f aca="false">IF(AND(G1766=1,D1766&gt;=Scenario!$B$24),1,0)</f>
        <v>0</v>
      </c>
    </row>
    <row r="1767" customFormat="false" ht="15" hidden="false" customHeight="false" outlineLevel="0" collapsed="false">
      <c r="A1767" s="6" t="s">
        <v>10697</v>
      </c>
      <c r="B1767" s="6" t="s">
        <v>6557</v>
      </c>
      <c r="C1767" s="6" t="n">
        <v>1</v>
      </c>
      <c r="E1767" s="9" t="n">
        <f aca="false">INDEX(Tickets!$O$2:$O$3818,MATCH(B1767,Tickets!$A$2:$A$3818,0))</f>
        <v>1</v>
      </c>
      <c r="F1767" s="9" t="n">
        <f aca="false">C1767*E1767</f>
        <v>1</v>
      </c>
      <c r="G1767" s="9" t="n">
        <f aca="false">IF(AND(C1767=1,ISNUMBER(D1767)),1,0)*E1767</f>
        <v>0</v>
      </c>
      <c r="H1767" s="9" t="n">
        <f aca="false">IF(AND(G1767=1,D1767&gt;=Scenario!$B$24),1,0)</f>
        <v>0</v>
      </c>
    </row>
    <row r="1768" customFormat="false" ht="15" hidden="false" customHeight="false" outlineLevel="0" collapsed="false">
      <c r="A1768" s="6" t="s">
        <v>10698</v>
      </c>
      <c r="B1768" s="6" t="s">
        <v>6565</v>
      </c>
      <c r="C1768" s="6" t="n">
        <v>1</v>
      </c>
      <c r="E1768" s="9" t="n">
        <f aca="false">INDEX(Tickets!$O$2:$O$3818,MATCH(B1768,Tickets!$A$2:$A$3818,0))</f>
        <v>1</v>
      </c>
      <c r="F1768" s="9" t="n">
        <f aca="false">C1768*E1768</f>
        <v>1</v>
      </c>
      <c r="G1768" s="9" t="n">
        <f aca="false">IF(AND(C1768=1,ISNUMBER(D1768)),1,0)*E1768</f>
        <v>0</v>
      </c>
      <c r="H1768" s="9" t="n">
        <f aca="false">IF(AND(G1768=1,D1768&gt;=Scenario!$B$24),1,0)</f>
        <v>0</v>
      </c>
    </row>
    <row r="1769" customFormat="false" ht="15" hidden="false" customHeight="false" outlineLevel="0" collapsed="false">
      <c r="A1769" s="6" t="s">
        <v>10699</v>
      </c>
      <c r="B1769" s="6" t="s">
        <v>6567</v>
      </c>
      <c r="C1769" s="6" t="n">
        <v>1</v>
      </c>
      <c r="E1769" s="9" t="n">
        <f aca="false">INDEX(Tickets!$O$2:$O$3818,MATCH(B1769,Tickets!$A$2:$A$3818,0))</f>
        <v>1</v>
      </c>
      <c r="F1769" s="9" t="n">
        <f aca="false">C1769*E1769</f>
        <v>1</v>
      </c>
      <c r="G1769" s="9" t="n">
        <f aca="false">IF(AND(C1769=1,ISNUMBER(D1769)),1,0)*E1769</f>
        <v>0</v>
      </c>
      <c r="H1769" s="9" t="n">
        <f aca="false">IF(AND(G1769=1,D1769&gt;=Scenario!$B$24),1,0)</f>
        <v>0</v>
      </c>
    </row>
    <row r="1770" customFormat="false" ht="15" hidden="false" customHeight="false" outlineLevel="0" collapsed="false">
      <c r="A1770" s="6" t="s">
        <v>10700</v>
      </c>
      <c r="B1770" s="6" t="s">
        <v>6583</v>
      </c>
      <c r="C1770" s="6" t="n">
        <v>1</v>
      </c>
      <c r="D1770" s="6" t="n">
        <v>4</v>
      </c>
      <c r="E1770" s="9" t="n">
        <f aca="false">INDEX(Tickets!$O$2:$O$3818,MATCH(B1770,Tickets!$A$2:$A$3818,0))</f>
        <v>1</v>
      </c>
      <c r="F1770" s="9" t="n">
        <f aca="false">C1770*E1770</f>
        <v>1</v>
      </c>
      <c r="G1770" s="9" t="n">
        <f aca="false">IF(AND(C1770=1,ISNUMBER(D1770)),1,0)*E1770</f>
        <v>1</v>
      </c>
      <c r="H1770" s="9" t="n">
        <f aca="false">IF(AND(G1770=1,D1770&gt;=Scenario!$B$24),1,0)</f>
        <v>1</v>
      </c>
    </row>
    <row r="1771" customFormat="false" ht="15" hidden="false" customHeight="false" outlineLevel="0" collapsed="false">
      <c r="A1771" s="6" t="s">
        <v>10701</v>
      </c>
      <c r="B1771" s="6" t="s">
        <v>6585</v>
      </c>
      <c r="C1771" s="6" t="n">
        <v>1</v>
      </c>
      <c r="D1771" s="6" t="n">
        <v>5</v>
      </c>
      <c r="E1771" s="9" t="n">
        <f aca="false">INDEX(Tickets!$O$2:$O$3818,MATCH(B1771,Tickets!$A$2:$A$3818,0))</f>
        <v>1</v>
      </c>
      <c r="F1771" s="9" t="n">
        <f aca="false">C1771*E1771</f>
        <v>1</v>
      </c>
      <c r="G1771" s="9" t="n">
        <f aca="false">IF(AND(C1771=1,ISNUMBER(D1771)),1,0)*E1771</f>
        <v>1</v>
      </c>
      <c r="H1771" s="9" t="n">
        <f aca="false">IF(AND(G1771=1,D1771&gt;=Scenario!$B$24),1,0)</f>
        <v>1</v>
      </c>
    </row>
    <row r="1772" customFormat="false" ht="15" hidden="false" customHeight="false" outlineLevel="0" collapsed="false">
      <c r="A1772" s="6" t="s">
        <v>10702</v>
      </c>
      <c r="B1772" s="6" t="s">
        <v>6589</v>
      </c>
      <c r="C1772" s="6" t="n">
        <v>1</v>
      </c>
      <c r="E1772" s="9" t="n">
        <f aca="false">INDEX(Tickets!$O$2:$O$3818,MATCH(B1772,Tickets!$A$2:$A$3818,0))</f>
        <v>1</v>
      </c>
      <c r="F1772" s="9" t="n">
        <f aca="false">C1772*E1772</f>
        <v>1</v>
      </c>
      <c r="G1772" s="9" t="n">
        <f aca="false">IF(AND(C1772=1,ISNUMBER(D1772)),1,0)*E1772</f>
        <v>0</v>
      </c>
      <c r="H1772" s="9" t="n">
        <f aca="false">IF(AND(G1772=1,D1772&gt;=Scenario!$B$24),1,0)</f>
        <v>0</v>
      </c>
    </row>
    <row r="1773" customFormat="false" ht="15" hidden="false" customHeight="false" outlineLevel="0" collapsed="false">
      <c r="A1773" s="6" t="s">
        <v>10703</v>
      </c>
      <c r="B1773" s="6" t="s">
        <v>6591</v>
      </c>
      <c r="C1773" s="6" t="n">
        <v>1</v>
      </c>
      <c r="D1773" s="6" t="n">
        <v>5</v>
      </c>
      <c r="E1773" s="9" t="n">
        <f aca="false">INDEX(Tickets!$O$2:$O$3818,MATCH(B1773,Tickets!$A$2:$A$3818,0))</f>
        <v>1</v>
      </c>
      <c r="F1773" s="9" t="n">
        <f aca="false">C1773*E1773</f>
        <v>1</v>
      </c>
      <c r="G1773" s="9" t="n">
        <f aca="false">IF(AND(C1773=1,ISNUMBER(D1773)),1,0)*E1773</f>
        <v>1</v>
      </c>
      <c r="H1773" s="9" t="n">
        <f aca="false">IF(AND(G1773=1,D1773&gt;=Scenario!$B$24),1,0)</f>
        <v>1</v>
      </c>
    </row>
    <row r="1774" customFormat="false" ht="15" hidden="false" customHeight="false" outlineLevel="0" collapsed="false">
      <c r="A1774" s="6" t="s">
        <v>10704</v>
      </c>
      <c r="B1774" s="6" t="s">
        <v>6593</v>
      </c>
      <c r="C1774" s="6" t="n">
        <v>1</v>
      </c>
      <c r="E1774" s="9" t="n">
        <f aca="false">INDEX(Tickets!$O$2:$O$3818,MATCH(B1774,Tickets!$A$2:$A$3818,0))</f>
        <v>1</v>
      </c>
      <c r="F1774" s="9" t="n">
        <f aca="false">C1774*E1774</f>
        <v>1</v>
      </c>
      <c r="G1774" s="9" t="n">
        <f aca="false">IF(AND(C1774=1,ISNUMBER(D1774)),1,0)*E1774</f>
        <v>0</v>
      </c>
      <c r="H1774" s="9" t="n">
        <f aca="false">IF(AND(G1774=1,D1774&gt;=Scenario!$B$24),1,0)</f>
        <v>0</v>
      </c>
    </row>
    <row r="1775" customFormat="false" ht="15" hidden="false" customHeight="false" outlineLevel="0" collapsed="false">
      <c r="A1775" s="6" t="s">
        <v>10705</v>
      </c>
      <c r="B1775" s="6" t="s">
        <v>6595</v>
      </c>
      <c r="C1775" s="6" t="n">
        <v>1</v>
      </c>
      <c r="D1775" s="6" t="n">
        <v>4</v>
      </c>
      <c r="E1775" s="9" t="n">
        <f aca="false">INDEX(Tickets!$O$2:$O$3818,MATCH(B1775,Tickets!$A$2:$A$3818,0))</f>
        <v>1</v>
      </c>
      <c r="F1775" s="9" t="n">
        <f aca="false">C1775*E1775</f>
        <v>1</v>
      </c>
      <c r="G1775" s="9" t="n">
        <f aca="false">IF(AND(C1775=1,ISNUMBER(D1775)),1,0)*E1775</f>
        <v>1</v>
      </c>
      <c r="H1775" s="9" t="n">
        <f aca="false">IF(AND(G1775=1,D1775&gt;=Scenario!$B$24),1,0)</f>
        <v>1</v>
      </c>
    </row>
    <row r="1776" customFormat="false" ht="15" hidden="false" customHeight="false" outlineLevel="0" collapsed="false">
      <c r="A1776" s="6" t="s">
        <v>10706</v>
      </c>
      <c r="B1776" s="6" t="s">
        <v>6599</v>
      </c>
      <c r="C1776" s="6" t="n">
        <v>1</v>
      </c>
      <c r="E1776" s="9" t="n">
        <f aca="false">INDEX(Tickets!$O$2:$O$3818,MATCH(B1776,Tickets!$A$2:$A$3818,0))</f>
        <v>1</v>
      </c>
      <c r="F1776" s="9" t="n">
        <f aca="false">C1776*E1776</f>
        <v>1</v>
      </c>
      <c r="G1776" s="9" t="n">
        <f aca="false">IF(AND(C1776=1,ISNUMBER(D1776)),1,0)*E1776</f>
        <v>0</v>
      </c>
      <c r="H1776" s="9" t="n">
        <f aca="false">IF(AND(G1776=1,D1776&gt;=Scenario!$B$24),1,0)</f>
        <v>0</v>
      </c>
    </row>
    <row r="1777" customFormat="false" ht="15" hidden="false" customHeight="false" outlineLevel="0" collapsed="false">
      <c r="A1777" s="6" t="s">
        <v>10707</v>
      </c>
      <c r="B1777" s="6" t="s">
        <v>6601</v>
      </c>
      <c r="C1777" s="6" t="n">
        <v>1</v>
      </c>
      <c r="D1777" s="6" t="n">
        <v>5</v>
      </c>
      <c r="E1777" s="9" t="n">
        <f aca="false">INDEX(Tickets!$O$2:$O$3818,MATCH(B1777,Tickets!$A$2:$A$3818,0))</f>
        <v>1</v>
      </c>
      <c r="F1777" s="9" t="n">
        <f aca="false">C1777*E1777</f>
        <v>1</v>
      </c>
      <c r="G1777" s="9" t="n">
        <f aca="false">IF(AND(C1777=1,ISNUMBER(D1777)),1,0)*E1777</f>
        <v>1</v>
      </c>
      <c r="H1777" s="9" t="n">
        <f aca="false">IF(AND(G1777=1,D1777&gt;=Scenario!$B$24),1,0)</f>
        <v>1</v>
      </c>
    </row>
    <row r="1778" customFormat="false" ht="15" hidden="false" customHeight="false" outlineLevel="0" collapsed="false">
      <c r="A1778" s="6" t="s">
        <v>10708</v>
      </c>
      <c r="B1778" s="6" t="s">
        <v>6609</v>
      </c>
      <c r="C1778" s="6" t="n">
        <v>1</v>
      </c>
      <c r="E1778" s="9" t="n">
        <f aca="false">INDEX(Tickets!$O$2:$O$3818,MATCH(B1778,Tickets!$A$2:$A$3818,0))</f>
        <v>1</v>
      </c>
      <c r="F1778" s="9" t="n">
        <f aca="false">C1778*E1778</f>
        <v>1</v>
      </c>
      <c r="G1778" s="9" t="n">
        <f aca="false">IF(AND(C1778=1,ISNUMBER(D1778)),1,0)*E1778</f>
        <v>0</v>
      </c>
      <c r="H1778" s="9" t="n">
        <f aca="false">IF(AND(G1778=1,D1778&gt;=Scenario!$B$24),1,0)</f>
        <v>0</v>
      </c>
    </row>
    <row r="1779" customFormat="false" ht="15" hidden="false" customHeight="false" outlineLevel="0" collapsed="false">
      <c r="A1779" s="6" t="s">
        <v>10709</v>
      </c>
      <c r="B1779" s="6" t="s">
        <v>6611</v>
      </c>
      <c r="C1779" s="6" t="n">
        <v>1</v>
      </c>
      <c r="E1779" s="9" t="n">
        <f aca="false">INDEX(Tickets!$O$2:$O$3818,MATCH(B1779,Tickets!$A$2:$A$3818,0))</f>
        <v>1</v>
      </c>
      <c r="F1779" s="9" t="n">
        <f aca="false">C1779*E1779</f>
        <v>1</v>
      </c>
      <c r="G1779" s="9" t="n">
        <f aca="false">IF(AND(C1779=1,ISNUMBER(D1779)),1,0)*E1779</f>
        <v>0</v>
      </c>
      <c r="H1779" s="9" t="n">
        <f aca="false">IF(AND(G1779=1,D1779&gt;=Scenario!$B$24),1,0)</f>
        <v>0</v>
      </c>
    </row>
    <row r="1780" customFormat="false" ht="15" hidden="false" customHeight="false" outlineLevel="0" collapsed="false">
      <c r="A1780" s="6" t="s">
        <v>10710</v>
      </c>
      <c r="B1780" s="6" t="s">
        <v>6613</v>
      </c>
      <c r="C1780" s="6" t="n">
        <v>1</v>
      </c>
      <c r="E1780" s="9" t="n">
        <f aca="false">INDEX(Tickets!$O$2:$O$3818,MATCH(B1780,Tickets!$A$2:$A$3818,0))</f>
        <v>1</v>
      </c>
      <c r="F1780" s="9" t="n">
        <f aca="false">C1780*E1780</f>
        <v>1</v>
      </c>
      <c r="G1780" s="9" t="n">
        <f aca="false">IF(AND(C1780=1,ISNUMBER(D1780)),1,0)*E1780</f>
        <v>0</v>
      </c>
      <c r="H1780" s="9" t="n">
        <f aca="false">IF(AND(G1780=1,D1780&gt;=Scenario!$B$24),1,0)</f>
        <v>0</v>
      </c>
    </row>
    <row r="1781" customFormat="false" ht="15" hidden="false" customHeight="false" outlineLevel="0" collapsed="false">
      <c r="A1781" s="6" t="s">
        <v>10711</v>
      </c>
      <c r="B1781" s="6" t="s">
        <v>6615</v>
      </c>
      <c r="C1781" s="6" t="n">
        <v>1</v>
      </c>
      <c r="E1781" s="9" t="n">
        <f aca="false">INDEX(Tickets!$O$2:$O$3818,MATCH(B1781,Tickets!$A$2:$A$3818,0))</f>
        <v>1</v>
      </c>
      <c r="F1781" s="9" t="n">
        <f aca="false">C1781*E1781</f>
        <v>1</v>
      </c>
      <c r="G1781" s="9" t="n">
        <f aca="false">IF(AND(C1781=1,ISNUMBER(D1781)),1,0)*E1781</f>
        <v>0</v>
      </c>
      <c r="H1781" s="9" t="n">
        <f aca="false">IF(AND(G1781=1,D1781&gt;=Scenario!$B$24),1,0)</f>
        <v>0</v>
      </c>
    </row>
    <row r="1782" customFormat="false" ht="15" hidden="false" customHeight="false" outlineLevel="0" collapsed="false">
      <c r="A1782" s="6" t="s">
        <v>10712</v>
      </c>
      <c r="B1782" s="6" t="s">
        <v>6617</v>
      </c>
      <c r="C1782" s="6" t="n">
        <v>1</v>
      </c>
      <c r="D1782" s="6" t="n">
        <v>4</v>
      </c>
      <c r="E1782" s="9" t="n">
        <f aca="false">INDEX(Tickets!$O$2:$O$3818,MATCH(B1782,Tickets!$A$2:$A$3818,0))</f>
        <v>1</v>
      </c>
      <c r="F1782" s="9" t="n">
        <f aca="false">C1782*E1782</f>
        <v>1</v>
      </c>
      <c r="G1782" s="9" t="n">
        <f aca="false">IF(AND(C1782=1,ISNUMBER(D1782)),1,0)*E1782</f>
        <v>1</v>
      </c>
      <c r="H1782" s="9" t="n">
        <f aca="false">IF(AND(G1782=1,D1782&gt;=Scenario!$B$24),1,0)</f>
        <v>1</v>
      </c>
    </row>
    <row r="1783" customFormat="false" ht="15" hidden="false" customHeight="false" outlineLevel="0" collapsed="false">
      <c r="A1783" s="6" t="s">
        <v>10713</v>
      </c>
      <c r="B1783" s="6" t="s">
        <v>6619</v>
      </c>
      <c r="C1783" s="6" t="n">
        <v>1</v>
      </c>
      <c r="E1783" s="9" t="n">
        <f aca="false">INDEX(Tickets!$O$2:$O$3818,MATCH(B1783,Tickets!$A$2:$A$3818,0))</f>
        <v>1</v>
      </c>
      <c r="F1783" s="9" t="n">
        <f aca="false">C1783*E1783</f>
        <v>1</v>
      </c>
      <c r="G1783" s="9" t="n">
        <f aca="false">IF(AND(C1783=1,ISNUMBER(D1783)),1,0)*E1783</f>
        <v>0</v>
      </c>
      <c r="H1783" s="9" t="n">
        <f aca="false">IF(AND(G1783=1,D1783&gt;=Scenario!$B$24),1,0)</f>
        <v>0</v>
      </c>
    </row>
    <row r="1784" customFormat="false" ht="15" hidden="false" customHeight="false" outlineLevel="0" collapsed="false">
      <c r="A1784" s="6" t="s">
        <v>10714</v>
      </c>
      <c r="B1784" s="6" t="s">
        <v>6621</v>
      </c>
      <c r="C1784" s="6" t="n">
        <v>1</v>
      </c>
      <c r="E1784" s="9" t="n">
        <f aca="false">INDEX(Tickets!$O$2:$O$3818,MATCH(B1784,Tickets!$A$2:$A$3818,0))</f>
        <v>1</v>
      </c>
      <c r="F1784" s="9" t="n">
        <f aca="false">C1784*E1784</f>
        <v>1</v>
      </c>
      <c r="G1784" s="9" t="n">
        <f aca="false">IF(AND(C1784=1,ISNUMBER(D1784)),1,0)*E1784</f>
        <v>0</v>
      </c>
      <c r="H1784" s="9" t="n">
        <f aca="false">IF(AND(G1784=1,D1784&gt;=Scenario!$B$24),1,0)</f>
        <v>0</v>
      </c>
    </row>
    <row r="1785" customFormat="false" ht="15" hidden="false" customHeight="false" outlineLevel="0" collapsed="false">
      <c r="A1785" s="6" t="s">
        <v>10715</v>
      </c>
      <c r="B1785" s="6" t="s">
        <v>6625</v>
      </c>
      <c r="C1785" s="6" t="n">
        <v>1</v>
      </c>
      <c r="D1785" s="6" t="n">
        <v>4</v>
      </c>
      <c r="E1785" s="9" t="n">
        <f aca="false">INDEX(Tickets!$O$2:$O$3818,MATCH(B1785,Tickets!$A$2:$A$3818,0))</f>
        <v>1</v>
      </c>
      <c r="F1785" s="9" t="n">
        <f aca="false">C1785*E1785</f>
        <v>1</v>
      </c>
      <c r="G1785" s="9" t="n">
        <f aca="false">IF(AND(C1785=1,ISNUMBER(D1785)),1,0)*E1785</f>
        <v>1</v>
      </c>
      <c r="H1785" s="9" t="n">
        <f aca="false">IF(AND(G1785=1,D1785&gt;=Scenario!$B$24),1,0)</f>
        <v>1</v>
      </c>
    </row>
    <row r="1786" customFormat="false" ht="15" hidden="false" customHeight="false" outlineLevel="0" collapsed="false">
      <c r="A1786" s="6" t="s">
        <v>10716</v>
      </c>
      <c r="B1786" s="6" t="s">
        <v>6629</v>
      </c>
      <c r="C1786" s="6" t="n">
        <v>1</v>
      </c>
      <c r="E1786" s="9" t="n">
        <f aca="false">INDEX(Tickets!$O$2:$O$3818,MATCH(B1786,Tickets!$A$2:$A$3818,0))</f>
        <v>1</v>
      </c>
      <c r="F1786" s="9" t="n">
        <f aca="false">C1786*E1786</f>
        <v>1</v>
      </c>
      <c r="G1786" s="9" t="n">
        <f aca="false">IF(AND(C1786=1,ISNUMBER(D1786)),1,0)*E1786</f>
        <v>0</v>
      </c>
      <c r="H1786" s="9" t="n">
        <f aca="false">IF(AND(G1786=1,D1786&gt;=Scenario!$B$24),1,0)</f>
        <v>0</v>
      </c>
    </row>
    <row r="1787" customFormat="false" ht="15" hidden="false" customHeight="false" outlineLevel="0" collapsed="false">
      <c r="A1787" s="6" t="s">
        <v>10717</v>
      </c>
      <c r="B1787" s="6" t="s">
        <v>6637</v>
      </c>
      <c r="C1787" s="6" t="n">
        <v>1</v>
      </c>
      <c r="E1787" s="9" t="n">
        <f aca="false">INDEX(Tickets!$O$2:$O$3818,MATCH(B1787,Tickets!$A$2:$A$3818,0))</f>
        <v>1</v>
      </c>
      <c r="F1787" s="9" t="n">
        <f aca="false">C1787*E1787</f>
        <v>1</v>
      </c>
      <c r="G1787" s="9" t="n">
        <f aca="false">IF(AND(C1787=1,ISNUMBER(D1787)),1,0)*E1787</f>
        <v>0</v>
      </c>
      <c r="H1787" s="9" t="n">
        <f aca="false">IF(AND(G1787=1,D1787&gt;=Scenario!$B$24),1,0)</f>
        <v>0</v>
      </c>
    </row>
    <row r="1788" customFormat="false" ht="15" hidden="false" customHeight="false" outlineLevel="0" collapsed="false">
      <c r="A1788" s="6" t="s">
        <v>10718</v>
      </c>
      <c r="B1788" s="6" t="s">
        <v>6639</v>
      </c>
      <c r="C1788" s="6" t="n">
        <v>1</v>
      </c>
      <c r="D1788" s="6" t="n">
        <v>5</v>
      </c>
      <c r="E1788" s="9" t="n">
        <f aca="false">INDEX(Tickets!$O$2:$O$3818,MATCH(B1788,Tickets!$A$2:$A$3818,0))</f>
        <v>1</v>
      </c>
      <c r="F1788" s="9" t="n">
        <f aca="false">C1788*E1788</f>
        <v>1</v>
      </c>
      <c r="G1788" s="9" t="n">
        <f aca="false">IF(AND(C1788=1,ISNUMBER(D1788)),1,0)*E1788</f>
        <v>1</v>
      </c>
      <c r="H1788" s="9" t="n">
        <f aca="false">IF(AND(G1788=1,D1788&gt;=Scenario!$B$24),1,0)</f>
        <v>1</v>
      </c>
    </row>
    <row r="1789" customFormat="false" ht="15" hidden="false" customHeight="false" outlineLevel="0" collapsed="false">
      <c r="A1789" s="6" t="s">
        <v>10719</v>
      </c>
      <c r="B1789" s="6" t="s">
        <v>6641</v>
      </c>
      <c r="C1789" s="6" t="n">
        <v>1</v>
      </c>
      <c r="E1789" s="9" t="n">
        <f aca="false">INDEX(Tickets!$O$2:$O$3818,MATCH(B1789,Tickets!$A$2:$A$3818,0))</f>
        <v>1</v>
      </c>
      <c r="F1789" s="9" t="n">
        <f aca="false">C1789*E1789</f>
        <v>1</v>
      </c>
      <c r="G1789" s="9" t="n">
        <f aca="false">IF(AND(C1789=1,ISNUMBER(D1789)),1,0)*E1789</f>
        <v>0</v>
      </c>
      <c r="H1789" s="9" t="n">
        <f aca="false">IF(AND(G1789=1,D1789&gt;=Scenario!$B$24),1,0)</f>
        <v>0</v>
      </c>
    </row>
    <row r="1790" customFormat="false" ht="15" hidden="false" customHeight="false" outlineLevel="0" collapsed="false">
      <c r="A1790" s="6" t="s">
        <v>10720</v>
      </c>
      <c r="B1790" s="6" t="s">
        <v>6649</v>
      </c>
      <c r="C1790" s="6" t="n">
        <v>1</v>
      </c>
      <c r="E1790" s="9" t="n">
        <f aca="false">INDEX(Tickets!$O$2:$O$3818,MATCH(B1790,Tickets!$A$2:$A$3818,0))</f>
        <v>1</v>
      </c>
      <c r="F1790" s="9" t="n">
        <f aca="false">C1790*E1790</f>
        <v>1</v>
      </c>
      <c r="G1790" s="9" t="n">
        <f aca="false">IF(AND(C1790=1,ISNUMBER(D1790)),1,0)*E1790</f>
        <v>0</v>
      </c>
      <c r="H1790" s="9" t="n">
        <f aca="false">IF(AND(G1790=1,D1790&gt;=Scenario!$B$24),1,0)</f>
        <v>0</v>
      </c>
    </row>
    <row r="1791" customFormat="false" ht="15" hidden="false" customHeight="false" outlineLevel="0" collapsed="false">
      <c r="A1791" s="6" t="s">
        <v>10721</v>
      </c>
      <c r="B1791" s="6" t="s">
        <v>6659</v>
      </c>
      <c r="C1791" s="6" t="n">
        <v>1</v>
      </c>
      <c r="E1791" s="9" t="n">
        <f aca="false">INDEX(Tickets!$O$2:$O$3818,MATCH(B1791,Tickets!$A$2:$A$3818,0))</f>
        <v>1</v>
      </c>
      <c r="F1791" s="9" t="n">
        <f aca="false">C1791*E1791</f>
        <v>1</v>
      </c>
      <c r="G1791" s="9" t="n">
        <f aca="false">IF(AND(C1791=1,ISNUMBER(D1791)),1,0)*E1791</f>
        <v>0</v>
      </c>
      <c r="H1791" s="9" t="n">
        <f aca="false">IF(AND(G1791=1,D1791&gt;=Scenario!$B$24),1,0)</f>
        <v>0</v>
      </c>
    </row>
    <row r="1792" customFormat="false" ht="15" hidden="false" customHeight="false" outlineLevel="0" collapsed="false">
      <c r="A1792" s="6" t="s">
        <v>10722</v>
      </c>
      <c r="B1792" s="6" t="s">
        <v>6661</v>
      </c>
      <c r="C1792" s="6" t="n">
        <v>1</v>
      </c>
      <c r="E1792" s="9" t="n">
        <f aca="false">INDEX(Tickets!$O$2:$O$3818,MATCH(B1792,Tickets!$A$2:$A$3818,0))</f>
        <v>1</v>
      </c>
      <c r="F1792" s="9" t="n">
        <f aca="false">C1792*E1792</f>
        <v>1</v>
      </c>
      <c r="G1792" s="9" t="n">
        <f aca="false">IF(AND(C1792=1,ISNUMBER(D1792)),1,0)*E1792</f>
        <v>0</v>
      </c>
      <c r="H1792" s="9" t="n">
        <f aca="false">IF(AND(G1792=1,D1792&gt;=Scenario!$B$24),1,0)</f>
        <v>0</v>
      </c>
    </row>
    <row r="1793" customFormat="false" ht="15" hidden="false" customHeight="false" outlineLevel="0" collapsed="false">
      <c r="A1793" s="6" t="s">
        <v>10723</v>
      </c>
      <c r="B1793" s="6" t="s">
        <v>6665</v>
      </c>
      <c r="C1793" s="6" t="n">
        <v>1</v>
      </c>
      <c r="D1793" s="6" t="n">
        <v>4</v>
      </c>
      <c r="E1793" s="9" t="n">
        <f aca="false">INDEX(Tickets!$O$2:$O$3818,MATCH(B1793,Tickets!$A$2:$A$3818,0))</f>
        <v>1</v>
      </c>
      <c r="F1793" s="9" t="n">
        <f aca="false">C1793*E1793</f>
        <v>1</v>
      </c>
      <c r="G1793" s="9" t="n">
        <f aca="false">IF(AND(C1793=1,ISNUMBER(D1793)),1,0)*E1793</f>
        <v>1</v>
      </c>
      <c r="H1793" s="9" t="n">
        <f aca="false">IF(AND(G1793=1,D1793&gt;=Scenario!$B$24),1,0)</f>
        <v>1</v>
      </c>
    </row>
    <row r="1794" customFormat="false" ht="15" hidden="false" customHeight="false" outlineLevel="0" collapsed="false">
      <c r="A1794" s="6" t="s">
        <v>10724</v>
      </c>
      <c r="B1794" s="6" t="s">
        <v>6667</v>
      </c>
      <c r="C1794" s="6" t="n">
        <v>1</v>
      </c>
      <c r="E1794" s="9" t="n">
        <f aca="false">INDEX(Tickets!$O$2:$O$3818,MATCH(B1794,Tickets!$A$2:$A$3818,0))</f>
        <v>1</v>
      </c>
      <c r="F1794" s="9" t="n">
        <f aca="false">C1794*E1794</f>
        <v>1</v>
      </c>
      <c r="G1794" s="9" t="n">
        <f aca="false">IF(AND(C1794=1,ISNUMBER(D1794)),1,0)*E1794</f>
        <v>0</v>
      </c>
      <c r="H1794" s="9" t="n">
        <f aca="false">IF(AND(G1794=1,D1794&gt;=Scenario!$B$24),1,0)</f>
        <v>0</v>
      </c>
    </row>
    <row r="1795" customFormat="false" ht="15" hidden="false" customHeight="false" outlineLevel="0" collapsed="false">
      <c r="A1795" s="6" t="s">
        <v>10725</v>
      </c>
      <c r="B1795" s="6" t="s">
        <v>6669</v>
      </c>
      <c r="C1795" s="6" t="n">
        <v>1</v>
      </c>
      <c r="E1795" s="9" t="n">
        <f aca="false">INDEX(Tickets!$O$2:$O$3818,MATCH(B1795,Tickets!$A$2:$A$3818,0))</f>
        <v>1</v>
      </c>
      <c r="F1795" s="9" t="n">
        <f aca="false">C1795*E1795</f>
        <v>1</v>
      </c>
      <c r="G1795" s="9" t="n">
        <f aca="false">IF(AND(C1795=1,ISNUMBER(D1795)),1,0)*E1795</f>
        <v>0</v>
      </c>
      <c r="H1795" s="9" t="n">
        <f aca="false">IF(AND(G1795=1,D1795&gt;=Scenario!$B$24),1,0)</f>
        <v>0</v>
      </c>
    </row>
    <row r="1796" customFormat="false" ht="15" hidden="false" customHeight="false" outlineLevel="0" collapsed="false">
      <c r="A1796" s="6" t="s">
        <v>10726</v>
      </c>
      <c r="B1796" s="6" t="s">
        <v>6675</v>
      </c>
      <c r="C1796" s="6" t="n">
        <v>1</v>
      </c>
      <c r="E1796" s="9" t="n">
        <f aca="false">INDEX(Tickets!$O$2:$O$3818,MATCH(B1796,Tickets!$A$2:$A$3818,0))</f>
        <v>1</v>
      </c>
      <c r="F1796" s="9" t="n">
        <f aca="false">C1796*E1796</f>
        <v>1</v>
      </c>
      <c r="G1796" s="9" t="n">
        <f aca="false">IF(AND(C1796=1,ISNUMBER(D1796)),1,0)*E1796</f>
        <v>0</v>
      </c>
      <c r="H1796" s="9" t="n">
        <f aca="false">IF(AND(G1796=1,D1796&gt;=Scenario!$B$24),1,0)</f>
        <v>0</v>
      </c>
    </row>
    <row r="1797" customFormat="false" ht="15" hidden="false" customHeight="false" outlineLevel="0" collapsed="false">
      <c r="A1797" s="6" t="s">
        <v>10727</v>
      </c>
      <c r="B1797" s="6" t="s">
        <v>6681</v>
      </c>
      <c r="C1797" s="6" t="n">
        <v>1</v>
      </c>
      <c r="E1797" s="9" t="n">
        <f aca="false">INDEX(Tickets!$O$2:$O$3818,MATCH(B1797,Tickets!$A$2:$A$3818,0))</f>
        <v>1</v>
      </c>
      <c r="F1797" s="9" t="n">
        <f aca="false">C1797*E1797</f>
        <v>1</v>
      </c>
      <c r="G1797" s="9" t="n">
        <f aca="false">IF(AND(C1797=1,ISNUMBER(D1797)),1,0)*E1797</f>
        <v>0</v>
      </c>
      <c r="H1797" s="9" t="n">
        <f aca="false">IF(AND(G1797=1,D1797&gt;=Scenario!$B$24),1,0)</f>
        <v>0</v>
      </c>
    </row>
    <row r="1798" customFormat="false" ht="15" hidden="false" customHeight="false" outlineLevel="0" collapsed="false">
      <c r="A1798" s="6" t="s">
        <v>10728</v>
      </c>
      <c r="B1798" s="6" t="s">
        <v>6683</v>
      </c>
      <c r="C1798" s="6" t="n">
        <v>1</v>
      </c>
      <c r="E1798" s="9" t="n">
        <f aca="false">INDEX(Tickets!$O$2:$O$3818,MATCH(B1798,Tickets!$A$2:$A$3818,0))</f>
        <v>1</v>
      </c>
      <c r="F1798" s="9" t="n">
        <f aca="false">C1798*E1798</f>
        <v>1</v>
      </c>
      <c r="G1798" s="9" t="n">
        <f aca="false">IF(AND(C1798=1,ISNUMBER(D1798)),1,0)*E1798</f>
        <v>0</v>
      </c>
      <c r="H1798" s="9" t="n">
        <f aca="false">IF(AND(G1798=1,D1798&gt;=Scenario!$B$24),1,0)</f>
        <v>0</v>
      </c>
    </row>
    <row r="1799" customFormat="false" ht="15" hidden="false" customHeight="false" outlineLevel="0" collapsed="false">
      <c r="A1799" s="6" t="s">
        <v>10729</v>
      </c>
      <c r="B1799" s="6" t="s">
        <v>6685</v>
      </c>
      <c r="C1799" s="6" t="n">
        <v>1</v>
      </c>
      <c r="D1799" s="6" t="n">
        <v>4</v>
      </c>
      <c r="E1799" s="9" t="n">
        <f aca="false">INDEX(Tickets!$O$2:$O$3818,MATCH(B1799,Tickets!$A$2:$A$3818,0))</f>
        <v>1</v>
      </c>
      <c r="F1799" s="9" t="n">
        <f aca="false">C1799*E1799</f>
        <v>1</v>
      </c>
      <c r="G1799" s="9" t="n">
        <f aca="false">IF(AND(C1799=1,ISNUMBER(D1799)),1,0)*E1799</f>
        <v>1</v>
      </c>
      <c r="H1799" s="9" t="n">
        <f aca="false">IF(AND(G1799=1,D1799&gt;=Scenario!$B$24),1,0)</f>
        <v>1</v>
      </c>
    </row>
    <row r="1800" customFormat="false" ht="15" hidden="false" customHeight="false" outlineLevel="0" collapsed="false">
      <c r="A1800" s="6" t="s">
        <v>10730</v>
      </c>
      <c r="B1800" s="6" t="s">
        <v>6691</v>
      </c>
      <c r="C1800" s="6" t="n">
        <v>1</v>
      </c>
      <c r="E1800" s="9" t="n">
        <f aca="false">INDEX(Tickets!$O$2:$O$3818,MATCH(B1800,Tickets!$A$2:$A$3818,0))</f>
        <v>1</v>
      </c>
      <c r="F1800" s="9" t="n">
        <f aca="false">C1800*E1800</f>
        <v>1</v>
      </c>
      <c r="G1800" s="9" t="n">
        <f aca="false">IF(AND(C1800=1,ISNUMBER(D1800)),1,0)*E1800</f>
        <v>0</v>
      </c>
      <c r="H1800" s="9" t="n">
        <f aca="false">IF(AND(G1800=1,D1800&gt;=Scenario!$B$24),1,0)</f>
        <v>0</v>
      </c>
    </row>
    <row r="1801" customFormat="false" ht="15" hidden="false" customHeight="false" outlineLevel="0" collapsed="false">
      <c r="A1801" s="6" t="s">
        <v>10731</v>
      </c>
      <c r="B1801" s="6" t="s">
        <v>6693</v>
      </c>
      <c r="C1801" s="6" t="n">
        <v>1</v>
      </c>
      <c r="E1801" s="9" t="n">
        <f aca="false">INDEX(Tickets!$O$2:$O$3818,MATCH(B1801,Tickets!$A$2:$A$3818,0))</f>
        <v>1</v>
      </c>
      <c r="F1801" s="9" t="n">
        <f aca="false">C1801*E1801</f>
        <v>1</v>
      </c>
      <c r="G1801" s="9" t="n">
        <f aca="false">IF(AND(C1801=1,ISNUMBER(D1801)),1,0)*E1801</f>
        <v>0</v>
      </c>
      <c r="H1801" s="9" t="n">
        <f aca="false">IF(AND(G1801=1,D1801&gt;=Scenario!$B$24),1,0)</f>
        <v>0</v>
      </c>
    </row>
    <row r="1802" customFormat="false" ht="15" hidden="false" customHeight="false" outlineLevel="0" collapsed="false">
      <c r="A1802" s="6" t="s">
        <v>10732</v>
      </c>
      <c r="B1802" s="6" t="s">
        <v>6695</v>
      </c>
      <c r="C1802" s="6" t="n">
        <v>1</v>
      </c>
      <c r="E1802" s="9" t="n">
        <f aca="false">INDEX(Tickets!$O$2:$O$3818,MATCH(B1802,Tickets!$A$2:$A$3818,0))</f>
        <v>1</v>
      </c>
      <c r="F1802" s="9" t="n">
        <f aca="false">C1802*E1802</f>
        <v>1</v>
      </c>
      <c r="G1802" s="9" t="n">
        <f aca="false">IF(AND(C1802=1,ISNUMBER(D1802)),1,0)*E1802</f>
        <v>0</v>
      </c>
      <c r="H1802" s="9" t="n">
        <f aca="false">IF(AND(G1802=1,D1802&gt;=Scenario!$B$24),1,0)</f>
        <v>0</v>
      </c>
    </row>
    <row r="1803" customFormat="false" ht="15" hidden="false" customHeight="false" outlineLevel="0" collapsed="false">
      <c r="A1803" s="6" t="s">
        <v>10733</v>
      </c>
      <c r="B1803" s="6" t="s">
        <v>6699</v>
      </c>
      <c r="C1803" s="6" t="n">
        <v>1</v>
      </c>
      <c r="E1803" s="9" t="n">
        <f aca="false">INDEX(Tickets!$O$2:$O$3818,MATCH(B1803,Tickets!$A$2:$A$3818,0))</f>
        <v>1</v>
      </c>
      <c r="F1803" s="9" t="n">
        <f aca="false">C1803*E1803</f>
        <v>1</v>
      </c>
      <c r="G1803" s="9" t="n">
        <f aca="false">IF(AND(C1803=1,ISNUMBER(D1803)),1,0)*E1803</f>
        <v>0</v>
      </c>
      <c r="H1803" s="9" t="n">
        <f aca="false">IF(AND(G1803=1,D1803&gt;=Scenario!$B$24),1,0)</f>
        <v>0</v>
      </c>
    </row>
    <row r="1804" customFormat="false" ht="15" hidden="false" customHeight="false" outlineLevel="0" collapsed="false">
      <c r="A1804" s="6" t="s">
        <v>10734</v>
      </c>
      <c r="B1804" s="6" t="s">
        <v>6703</v>
      </c>
      <c r="C1804" s="6" t="n">
        <v>1</v>
      </c>
      <c r="E1804" s="9" t="n">
        <f aca="false">INDEX(Tickets!$O$2:$O$3818,MATCH(B1804,Tickets!$A$2:$A$3818,0))</f>
        <v>1</v>
      </c>
      <c r="F1804" s="9" t="n">
        <f aca="false">C1804*E1804</f>
        <v>1</v>
      </c>
      <c r="G1804" s="9" t="n">
        <f aca="false">IF(AND(C1804=1,ISNUMBER(D1804)),1,0)*E1804</f>
        <v>0</v>
      </c>
      <c r="H1804" s="9" t="n">
        <f aca="false">IF(AND(G1804=1,D1804&gt;=Scenario!$B$24),1,0)</f>
        <v>0</v>
      </c>
    </row>
    <row r="1805" customFormat="false" ht="15" hidden="false" customHeight="false" outlineLevel="0" collapsed="false">
      <c r="A1805" s="6" t="s">
        <v>10735</v>
      </c>
      <c r="B1805" s="6" t="s">
        <v>6705</v>
      </c>
      <c r="C1805" s="6" t="n">
        <v>1</v>
      </c>
      <c r="D1805" s="6" t="n">
        <v>4</v>
      </c>
      <c r="E1805" s="9" t="n">
        <f aca="false">INDEX(Tickets!$O$2:$O$3818,MATCH(B1805,Tickets!$A$2:$A$3818,0))</f>
        <v>1</v>
      </c>
      <c r="F1805" s="9" t="n">
        <f aca="false">C1805*E1805</f>
        <v>1</v>
      </c>
      <c r="G1805" s="9" t="n">
        <f aca="false">IF(AND(C1805=1,ISNUMBER(D1805)),1,0)*E1805</f>
        <v>1</v>
      </c>
      <c r="H1805" s="9" t="n">
        <f aca="false">IF(AND(G1805=1,D1805&gt;=Scenario!$B$24),1,0)</f>
        <v>1</v>
      </c>
    </row>
    <row r="1806" customFormat="false" ht="15" hidden="false" customHeight="false" outlineLevel="0" collapsed="false">
      <c r="A1806" s="6" t="s">
        <v>10736</v>
      </c>
      <c r="B1806" s="6" t="s">
        <v>6711</v>
      </c>
      <c r="C1806" s="6" t="n">
        <v>1</v>
      </c>
      <c r="D1806" s="6" t="n">
        <v>3</v>
      </c>
      <c r="E1806" s="9" t="n">
        <f aca="false">INDEX(Tickets!$O$2:$O$3818,MATCH(B1806,Tickets!$A$2:$A$3818,0))</f>
        <v>1</v>
      </c>
      <c r="F1806" s="9" t="n">
        <f aca="false">C1806*E1806</f>
        <v>1</v>
      </c>
      <c r="G1806" s="9" t="n">
        <f aca="false">IF(AND(C1806=1,ISNUMBER(D1806)),1,0)*E1806</f>
        <v>1</v>
      </c>
      <c r="H1806" s="9" t="n">
        <f aca="false">IF(AND(G1806=1,D1806&gt;=Scenario!$B$24),1,0)</f>
        <v>0</v>
      </c>
    </row>
    <row r="1807" customFormat="false" ht="15" hidden="false" customHeight="false" outlineLevel="0" collapsed="false">
      <c r="A1807" s="6" t="s">
        <v>10737</v>
      </c>
      <c r="B1807" s="6" t="s">
        <v>6713</v>
      </c>
      <c r="C1807" s="6" t="n">
        <v>1</v>
      </c>
      <c r="E1807" s="9" t="n">
        <f aca="false">INDEX(Tickets!$O$2:$O$3818,MATCH(B1807,Tickets!$A$2:$A$3818,0))</f>
        <v>1</v>
      </c>
      <c r="F1807" s="9" t="n">
        <f aca="false">C1807*E1807</f>
        <v>1</v>
      </c>
      <c r="G1807" s="9" t="n">
        <f aca="false">IF(AND(C1807=1,ISNUMBER(D1807)),1,0)*E1807</f>
        <v>0</v>
      </c>
      <c r="H1807" s="9" t="n">
        <f aca="false">IF(AND(G1807=1,D1807&gt;=Scenario!$B$24),1,0)</f>
        <v>0</v>
      </c>
    </row>
    <row r="1808" customFormat="false" ht="15" hidden="false" customHeight="false" outlineLevel="0" collapsed="false">
      <c r="A1808" s="6" t="s">
        <v>10738</v>
      </c>
      <c r="B1808" s="6" t="s">
        <v>6715</v>
      </c>
      <c r="C1808" s="6" t="n">
        <v>1</v>
      </c>
      <c r="E1808" s="9" t="n">
        <f aca="false">INDEX(Tickets!$O$2:$O$3818,MATCH(B1808,Tickets!$A$2:$A$3818,0))</f>
        <v>1</v>
      </c>
      <c r="F1808" s="9" t="n">
        <f aca="false">C1808*E1808</f>
        <v>1</v>
      </c>
      <c r="G1808" s="9" t="n">
        <f aca="false">IF(AND(C1808=1,ISNUMBER(D1808)),1,0)*E1808</f>
        <v>0</v>
      </c>
      <c r="H1808" s="9" t="n">
        <f aca="false">IF(AND(G1808=1,D1808&gt;=Scenario!$B$24),1,0)</f>
        <v>0</v>
      </c>
    </row>
    <row r="1809" customFormat="false" ht="15" hidden="false" customHeight="false" outlineLevel="0" collapsed="false">
      <c r="A1809" s="6" t="s">
        <v>10739</v>
      </c>
      <c r="B1809" s="6" t="s">
        <v>6719</v>
      </c>
      <c r="C1809" s="6" t="n">
        <v>1</v>
      </c>
      <c r="E1809" s="9" t="n">
        <f aca="false">INDEX(Tickets!$O$2:$O$3818,MATCH(B1809,Tickets!$A$2:$A$3818,0))</f>
        <v>1</v>
      </c>
      <c r="F1809" s="9" t="n">
        <f aca="false">C1809*E1809</f>
        <v>1</v>
      </c>
      <c r="G1809" s="9" t="n">
        <f aca="false">IF(AND(C1809=1,ISNUMBER(D1809)),1,0)*E1809</f>
        <v>0</v>
      </c>
      <c r="H1809" s="9" t="n">
        <f aca="false">IF(AND(G1809=1,D1809&gt;=Scenario!$B$24),1,0)</f>
        <v>0</v>
      </c>
    </row>
    <row r="1810" customFormat="false" ht="15" hidden="false" customHeight="false" outlineLevel="0" collapsed="false">
      <c r="A1810" s="6" t="s">
        <v>10740</v>
      </c>
      <c r="B1810" s="6" t="s">
        <v>6725</v>
      </c>
      <c r="C1810" s="6" t="n">
        <v>1</v>
      </c>
      <c r="E1810" s="9" t="n">
        <f aca="false">INDEX(Tickets!$O$2:$O$3818,MATCH(B1810,Tickets!$A$2:$A$3818,0))</f>
        <v>1</v>
      </c>
      <c r="F1810" s="9" t="n">
        <f aca="false">C1810*E1810</f>
        <v>1</v>
      </c>
      <c r="G1810" s="9" t="n">
        <f aca="false">IF(AND(C1810=1,ISNUMBER(D1810)),1,0)*E1810</f>
        <v>0</v>
      </c>
      <c r="H1810" s="9" t="n">
        <f aca="false">IF(AND(G1810=1,D1810&gt;=Scenario!$B$24),1,0)</f>
        <v>0</v>
      </c>
    </row>
    <row r="1811" customFormat="false" ht="15" hidden="false" customHeight="false" outlineLevel="0" collapsed="false">
      <c r="A1811" s="6" t="s">
        <v>10741</v>
      </c>
      <c r="B1811" s="6" t="s">
        <v>6729</v>
      </c>
      <c r="C1811" s="6" t="n">
        <v>1</v>
      </c>
      <c r="E1811" s="9" t="n">
        <f aca="false">INDEX(Tickets!$O$2:$O$3818,MATCH(B1811,Tickets!$A$2:$A$3818,0))</f>
        <v>1</v>
      </c>
      <c r="F1811" s="9" t="n">
        <f aca="false">C1811*E1811</f>
        <v>1</v>
      </c>
      <c r="G1811" s="9" t="n">
        <f aca="false">IF(AND(C1811=1,ISNUMBER(D1811)),1,0)*E1811</f>
        <v>0</v>
      </c>
      <c r="H1811" s="9" t="n">
        <f aca="false">IF(AND(G1811=1,D1811&gt;=Scenario!$B$24),1,0)</f>
        <v>0</v>
      </c>
    </row>
    <row r="1812" customFormat="false" ht="15" hidden="false" customHeight="false" outlineLevel="0" collapsed="false">
      <c r="A1812" s="6" t="s">
        <v>10742</v>
      </c>
      <c r="B1812" s="6" t="s">
        <v>6731</v>
      </c>
      <c r="C1812" s="6" t="n">
        <v>1</v>
      </c>
      <c r="E1812" s="9" t="n">
        <f aca="false">INDEX(Tickets!$O$2:$O$3818,MATCH(B1812,Tickets!$A$2:$A$3818,0))</f>
        <v>1</v>
      </c>
      <c r="F1812" s="9" t="n">
        <f aca="false">C1812*E1812</f>
        <v>1</v>
      </c>
      <c r="G1812" s="9" t="n">
        <f aca="false">IF(AND(C1812=1,ISNUMBER(D1812)),1,0)*E1812</f>
        <v>0</v>
      </c>
      <c r="H1812" s="9" t="n">
        <f aca="false">IF(AND(G1812=1,D1812&gt;=Scenario!$B$24),1,0)</f>
        <v>0</v>
      </c>
    </row>
    <row r="1813" customFormat="false" ht="15" hidden="false" customHeight="false" outlineLevel="0" collapsed="false">
      <c r="A1813" s="6" t="s">
        <v>10743</v>
      </c>
      <c r="B1813" s="6" t="s">
        <v>6737</v>
      </c>
      <c r="C1813" s="6" t="n">
        <v>1</v>
      </c>
      <c r="E1813" s="9" t="n">
        <f aca="false">INDEX(Tickets!$O$2:$O$3818,MATCH(B1813,Tickets!$A$2:$A$3818,0))</f>
        <v>1</v>
      </c>
      <c r="F1813" s="9" t="n">
        <f aca="false">C1813*E1813</f>
        <v>1</v>
      </c>
      <c r="G1813" s="9" t="n">
        <f aca="false">IF(AND(C1813=1,ISNUMBER(D1813)),1,0)*E1813</f>
        <v>0</v>
      </c>
      <c r="H1813" s="9" t="n">
        <f aca="false">IF(AND(G1813=1,D1813&gt;=Scenario!$B$24),1,0)</f>
        <v>0</v>
      </c>
    </row>
    <row r="1814" customFormat="false" ht="15" hidden="false" customHeight="false" outlineLevel="0" collapsed="false">
      <c r="A1814" s="6" t="s">
        <v>10744</v>
      </c>
      <c r="B1814" s="6" t="s">
        <v>6741</v>
      </c>
      <c r="C1814" s="6" t="n">
        <v>1</v>
      </c>
      <c r="D1814" s="6" t="n">
        <v>4</v>
      </c>
      <c r="E1814" s="9" t="n">
        <f aca="false">INDEX(Tickets!$O$2:$O$3818,MATCH(B1814,Tickets!$A$2:$A$3818,0))</f>
        <v>1</v>
      </c>
      <c r="F1814" s="9" t="n">
        <f aca="false">C1814*E1814</f>
        <v>1</v>
      </c>
      <c r="G1814" s="9" t="n">
        <f aca="false">IF(AND(C1814=1,ISNUMBER(D1814)),1,0)*E1814</f>
        <v>1</v>
      </c>
      <c r="H1814" s="9" t="n">
        <f aca="false">IF(AND(G1814=1,D1814&gt;=Scenario!$B$24),1,0)</f>
        <v>1</v>
      </c>
    </row>
    <row r="1815" customFormat="false" ht="15" hidden="false" customHeight="false" outlineLevel="0" collapsed="false">
      <c r="A1815" s="6" t="s">
        <v>10745</v>
      </c>
      <c r="B1815" s="6" t="s">
        <v>6743</v>
      </c>
      <c r="C1815" s="6" t="n">
        <v>1</v>
      </c>
      <c r="E1815" s="9" t="n">
        <f aca="false">INDEX(Tickets!$O$2:$O$3818,MATCH(B1815,Tickets!$A$2:$A$3818,0))</f>
        <v>1</v>
      </c>
      <c r="F1815" s="9" t="n">
        <f aca="false">C1815*E1815</f>
        <v>1</v>
      </c>
      <c r="G1815" s="9" t="n">
        <f aca="false">IF(AND(C1815=1,ISNUMBER(D1815)),1,0)*E1815</f>
        <v>0</v>
      </c>
      <c r="H1815" s="9" t="n">
        <f aca="false">IF(AND(G1815=1,D1815&gt;=Scenario!$B$24),1,0)</f>
        <v>0</v>
      </c>
    </row>
    <row r="1816" customFormat="false" ht="15" hidden="false" customHeight="false" outlineLevel="0" collapsed="false">
      <c r="A1816" s="6" t="s">
        <v>10746</v>
      </c>
      <c r="B1816" s="6" t="s">
        <v>6745</v>
      </c>
      <c r="C1816" s="6" t="n">
        <v>1</v>
      </c>
      <c r="E1816" s="9" t="n">
        <f aca="false">INDEX(Tickets!$O$2:$O$3818,MATCH(B1816,Tickets!$A$2:$A$3818,0))</f>
        <v>1</v>
      </c>
      <c r="F1816" s="9" t="n">
        <f aca="false">C1816*E1816</f>
        <v>1</v>
      </c>
      <c r="G1816" s="9" t="n">
        <f aca="false">IF(AND(C1816=1,ISNUMBER(D1816)),1,0)*E1816</f>
        <v>0</v>
      </c>
      <c r="H1816" s="9" t="n">
        <f aca="false">IF(AND(G1816=1,D1816&gt;=Scenario!$B$24),1,0)</f>
        <v>0</v>
      </c>
    </row>
    <row r="1817" customFormat="false" ht="15" hidden="false" customHeight="false" outlineLevel="0" collapsed="false">
      <c r="A1817" s="6" t="s">
        <v>10747</v>
      </c>
      <c r="B1817" s="6" t="s">
        <v>6747</v>
      </c>
      <c r="C1817" s="6" t="n">
        <v>1</v>
      </c>
      <c r="E1817" s="9" t="n">
        <f aca="false">INDEX(Tickets!$O$2:$O$3818,MATCH(B1817,Tickets!$A$2:$A$3818,0))</f>
        <v>1</v>
      </c>
      <c r="F1817" s="9" t="n">
        <f aca="false">C1817*E1817</f>
        <v>1</v>
      </c>
      <c r="G1817" s="9" t="n">
        <f aca="false">IF(AND(C1817=1,ISNUMBER(D1817)),1,0)*E1817</f>
        <v>0</v>
      </c>
      <c r="H1817" s="9" t="n">
        <f aca="false">IF(AND(G1817=1,D1817&gt;=Scenario!$B$24),1,0)</f>
        <v>0</v>
      </c>
    </row>
    <row r="1818" customFormat="false" ht="15" hidden="false" customHeight="false" outlineLevel="0" collapsed="false">
      <c r="A1818" s="6" t="s">
        <v>10748</v>
      </c>
      <c r="B1818" s="6" t="s">
        <v>6755</v>
      </c>
      <c r="C1818" s="6" t="n">
        <v>1</v>
      </c>
      <c r="E1818" s="9" t="n">
        <f aca="false">INDEX(Tickets!$O$2:$O$3818,MATCH(B1818,Tickets!$A$2:$A$3818,0))</f>
        <v>1</v>
      </c>
      <c r="F1818" s="9" t="n">
        <f aca="false">C1818*E1818</f>
        <v>1</v>
      </c>
      <c r="G1818" s="9" t="n">
        <f aca="false">IF(AND(C1818=1,ISNUMBER(D1818)),1,0)*E1818</f>
        <v>0</v>
      </c>
      <c r="H1818" s="9" t="n">
        <f aca="false">IF(AND(G1818=1,D1818&gt;=Scenario!$B$24),1,0)</f>
        <v>0</v>
      </c>
    </row>
    <row r="1819" customFormat="false" ht="15" hidden="false" customHeight="false" outlineLevel="0" collapsed="false">
      <c r="A1819" s="6" t="s">
        <v>10749</v>
      </c>
      <c r="B1819" s="6" t="s">
        <v>6757</v>
      </c>
      <c r="C1819" s="6" t="n">
        <v>1</v>
      </c>
      <c r="E1819" s="9" t="n">
        <f aca="false">INDEX(Tickets!$O$2:$O$3818,MATCH(B1819,Tickets!$A$2:$A$3818,0))</f>
        <v>1</v>
      </c>
      <c r="F1819" s="9" t="n">
        <f aca="false">C1819*E1819</f>
        <v>1</v>
      </c>
      <c r="G1819" s="9" t="n">
        <f aca="false">IF(AND(C1819=1,ISNUMBER(D1819)),1,0)*E1819</f>
        <v>0</v>
      </c>
      <c r="H1819" s="9" t="n">
        <f aca="false">IF(AND(G1819=1,D1819&gt;=Scenario!$B$24),1,0)</f>
        <v>0</v>
      </c>
    </row>
    <row r="1820" customFormat="false" ht="15" hidden="false" customHeight="false" outlineLevel="0" collapsed="false">
      <c r="A1820" s="6" t="s">
        <v>10750</v>
      </c>
      <c r="B1820" s="6" t="s">
        <v>6767</v>
      </c>
      <c r="C1820" s="6" t="n">
        <v>1</v>
      </c>
      <c r="D1820" s="6" t="n">
        <v>5</v>
      </c>
      <c r="E1820" s="9" t="n">
        <f aca="false">INDEX(Tickets!$O$2:$O$3818,MATCH(B1820,Tickets!$A$2:$A$3818,0))</f>
        <v>1</v>
      </c>
      <c r="F1820" s="9" t="n">
        <f aca="false">C1820*E1820</f>
        <v>1</v>
      </c>
      <c r="G1820" s="9" t="n">
        <f aca="false">IF(AND(C1820=1,ISNUMBER(D1820)),1,0)*E1820</f>
        <v>1</v>
      </c>
      <c r="H1820" s="9" t="n">
        <f aca="false">IF(AND(G1820=1,D1820&gt;=Scenario!$B$24),1,0)</f>
        <v>1</v>
      </c>
    </row>
    <row r="1821" customFormat="false" ht="15" hidden="false" customHeight="false" outlineLevel="0" collapsed="false">
      <c r="A1821" s="6" t="s">
        <v>10751</v>
      </c>
      <c r="B1821" s="6" t="s">
        <v>6769</v>
      </c>
      <c r="C1821" s="6" t="n">
        <v>1</v>
      </c>
      <c r="D1821" s="6" t="n">
        <v>5</v>
      </c>
      <c r="E1821" s="9" t="n">
        <f aca="false">INDEX(Tickets!$O$2:$O$3818,MATCH(B1821,Tickets!$A$2:$A$3818,0))</f>
        <v>1</v>
      </c>
      <c r="F1821" s="9" t="n">
        <f aca="false">C1821*E1821</f>
        <v>1</v>
      </c>
      <c r="G1821" s="9" t="n">
        <f aca="false">IF(AND(C1821=1,ISNUMBER(D1821)),1,0)*E1821</f>
        <v>1</v>
      </c>
      <c r="H1821" s="9" t="n">
        <f aca="false">IF(AND(G1821=1,D1821&gt;=Scenario!$B$24),1,0)</f>
        <v>1</v>
      </c>
    </row>
    <row r="1822" customFormat="false" ht="15" hidden="false" customHeight="false" outlineLevel="0" collapsed="false">
      <c r="A1822" s="6" t="s">
        <v>10752</v>
      </c>
      <c r="B1822" s="6" t="s">
        <v>6771</v>
      </c>
      <c r="C1822" s="6" t="n">
        <v>1</v>
      </c>
      <c r="E1822" s="9" t="n">
        <f aca="false">INDEX(Tickets!$O$2:$O$3818,MATCH(B1822,Tickets!$A$2:$A$3818,0))</f>
        <v>1</v>
      </c>
      <c r="F1822" s="9" t="n">
        <f aca="false">C1822*E1822</f>
        <v>1</v>
      </c>
      <c r="G1822" s="9" t="n">
        <f aca="false">IF(AND(C1822=1,ISNUMBER(D1822)),1,0)*E1822</f>
        <v>0</v>
      </c>
      <c r="H1822" s="9" t="n">
        <f aca="false">IF(AND(G1822=1,D1822&gt;=Scenario!$B$24),1,0)</f>
        <v>0</v>
      </c>
    </row>
    <row r="1823" customFormat="false" ht="15" hidden="false" customHeight="false" outlineLevel="0" collapsed="false">
      <c r="A1823" s="6" t="s">
        <v>10753</v>
      </c>
      <c r="B1823" s="6" t="s">
        <v>6773</v>
      </c>
      <c r="C1823" s="6" t="n">
        <v>1</v>
      </c>
      <c r="D1823" s="6" t="n">
        <v>4</v>
      </c>
      <c r="E1823" s="9" t="n">
        <f aca="false">INDEX(Tickets!$O$2:$O$3818,MATCH(B1823,Tickets!$A$2:$A$3818,0))</f>
        <v>1</v>
      </c>
      <c r="F1823" s="9" t="n">
        <f aca="false">C1823*E1823</f>
        <v>1</v>
      </c>
      <c r="G1823" s="9" t="n">
        <f aca="false">IF(AND(C1823=1,ISNUMBER(D1823)),1,0)*E1823</f>
        <v>1</v>
      </c>
      <c r="H1823" s="9" t="n">
        <f aca="false">IF(AND(G1823=1,D1823&gt;=Scenario!$B$24),1,0)</f>
        <v>1</v>
      </c>
    </row>
    <row r="1824" customFormat="false" ht="15" hidden="false" customHeight="false" outlineLevel="0" collapsed="false">
      <c r="A1824" s="6" t="s">
        <v>10754</v>
      </c>
      <c r="B1824" s="6" t="s">
        <v>6775</v>
      </c>
      <c r="C1824" s="6" t="n">
        <v>1</v>
      </c>
      <c r="E1824" s="9" t="n">
        <f aca="false">INDEX(Tickets!$O$2:$O$3818,MATCH(B1824,Tickets!$A$2:$A$3818,0))</f>
        <v>1</v>
      </c>
      <c r="F1824" s="9" t="n">
        <f aca="false">C1824*E1824</f>
        <v>1</v>
      </c>
      <c r="G1824" s="9" t="n">
        <f aca="false">IF(AND(C1824=1,ISNUMBER(D1824)),1,0)*E1824</f>
        <v>0</v>
      </c>
      <c r="H1824" s="9" t="n">
        <f aca="false">IF(AND(G1824=1,D1824&gt;=Scenario!$B$24),1,0)</f>
        <v>0</v>
      </c>
    </row>
    <row r="1825" customFormat="false" ht="15" hidden="false" customHeight="false" outlineLevel="0" collapsed="false">
      <c r="A1825" s="6" t="s">
        <v>10755</v>
      </c>
      <c r="B1825" s="6" t="s">
        <v>6777</v>
      </c>
      <c r="C1825" s="6" t="n">
        <v>1</v>
      </c>
      <c r="D1825" s="6" t="n">
        <v>4</v>
      </c>
      <c r="E1825" s="9" t="n">
        <f aca="false">INDEX(Tickets!$O$2:$O$3818,MATCH(B1825,Tickets!$A$2:$A$3818,0))</f>
        <v>1</v>
      </c>
      <c r="F1825" s="9" t="n">
        <f aca="false">C1825*E1825</f>
        <v>1</v>
      </c>
      <c r="G1825" s="9" t="n">
        <f aca="false">IF(AND(C1825=1,ISNUMBER(D1825)),1,0)*E1825</f>
        <v>1</v>
      </c>
      <c r="H1825" s="9" t="n">
        <f aca="false">IF(AND(G1825=1,D1825&gt;=Scenario!$B$24),1,0)</f>
        <v>1</v>
      </c>
    </row>
    <row r="1826" customFormat="false" ht="15" hidden="false" customHeight="false" outlineLevel="0" collapsed="false">
      <c r="A1826" s="6" t="s">
        <v>10756</v>
      </c>
      <c r="B1826" s="6" t="s">
        <v>6787</v>
      </c>
      <c r="C1826" s="6" t="n">
        <v>1</v>
      </c>
      <c r="E1826" s="9" t="n">
        <f aca="false">INDEX(Tickets!$O$2:$O$3818,MATCH(B1826,Tickets!$A$2:$A$3818,0))</f>
        <v>1</v>
      </c>
      <c r="F1826" s="9" t="n">
        <f aca="false">C1826*E1826</f>
        <v>1</v>
      </c>
      <c r="G1826" s="9" t="n">
        <f aca="false">IF(AND(C1826=1,ISNUMBER(D1826)),1,0)*E1826</f>
        <v>0</v>
      </c>
      <c r="H1826" s="9" t="n">
        <f aca="false">IF(AND(G1826=1,D1826&gt;=Scenario!$B$24),1,0)</f>
        <v>0</v>
      </c>
    </row>
    <row r="1827" customFormat="false" ht="15" hidden="false" customHeight="false" outlineLevel="0" collapsed="false">
      <c r="A1827" s="6" t="s">
        <v>10757</v>
      </c>
      <c r="B1827" s="6" t="s">
        <v>6789</v>
      </c>
      <c r="C1827" s="6" t="n">
        <v>1</v>
      </c>
      <c r="E1827" s="9" t="n">
        <f aca="false">INDEX(Tickets!$O$2:$O$3818,MATCH(B1827,Tickets!$A$2:$A$3818,0))</f>
        <v>1</v>
      </c>
      <c r="F1827" s="9" t="n">
        <f aca="false">C1827*E1827</f>
        <v>1</v>
      </c>
      <c r="G1827" s="9" t="n">
        <f aca="false">IF(AND(C1827=1,ISNUMBER(D1827)),1,0)*E1827</f>
        <v>0</v>
      </c>
      <c r="H1827" s="9" t="n">
        <f aca="false">IF(AND(G1827=1,D1827&gt;=Scenario!$B$24),1,0)</f>
        <v>0</v>
      </c>
    </row>
    <row r="1828" customFormat="false" ht="15" hidden="false" customHeight="false" outlineLevel="0" collapsed="false">
      <c r="A1828" s="6" t="s">
        <v>10758</v>
      </c>
      <c r="B1828" s="6" t="s">
        <v>6791</v>
      </c>
      <c r="C1828" s="6" t="n">
        <v>1</v>
      </c>
      <c r="D1828" s="6" t="n">
        <v>4</v>
      </c>
      <c r="E1828" s="9" t="n">
        <f aca="false">INDEX(Tickets!$O$2:$O$3818,MATCH(B1828,Tickets!$A$2:$A$3818,0))</f>
        <v>1</v>
      </c>
      <c r="F1828" s="9" t="n">
        <f aca="false">C1828*E1828</f>
        <v>1</v>
      </c>
      <c r="G1828" s="9" t="n">
        <f aca="false">IF(AND(C1828=1,ISNUMBER(D1828)),1,0)*E1828</f>
        <v>1</v>
      </c>
      <c r="H1828" s="9" t="n">
        <f aca="false">IF(AND(G1828=1,D1828&gt;=Scenario!$B$24),1,0)</f>
        <v>1</v>
      </c>
    </row>
    <row r="1829" customFormat="false" ht="15" hidden="false" customHeight="false" outlineLevel="0" collapsed="false">
      <c r="A1829" s="6" t="s">
        <v>10759</v>
      </c>
      <c r="B1829" s="6" t="s">
        <v>6799</v>
      </c>
      <c r="C1829" s="6" t="n">
        <v>1</v>
      </c>
      <c r="E1829" s="9" t="n">
        <f aca="false">INDEX(Tickets!$O$2:$O$3818,MATCH(B1829,Tickets!$A$2:$A$3818,0))</f>
        <v>1</v>
      </c>
      <c r="F1829" s="9" t="n">
        <f aca="false">C1829*E1829</f>
        <v>1</v>
      </c>
      <c r="G1829" s="9" t="n">
        <f aca="false">IF(AND(C1829=1,ISNUMBER(D1829)),1,0)*E1829</f>
        <v>0</v>
      </c>
      <c r="H1829" s="9" t="n">
        <f aca="false">IF(AND(G1829=1,D1829&gt;=Scenario!$B$24),1,0)</f>
        <v>0</v>
      </c>
    </row>
    <row r="1830" customFormat="false" ht="15" hidden="false" customHeight="false" outlineLevel="0" collapsed="false">
      <c r="A1830" s="6" t="s">
        <v>10760</v>
      </c>
      <c r="B1830" s="6" t="s">
        <v>6801</v>
      </c>
      <c r="C1830" s="6" t="n">
        <v>1</v>
      </c>
      <c r="E1830" s="9" t="n">
        <f aca="false">INDEX(Tickets!$O$2:$O$3818,MATCH(B1830,Tickets!$A$2:$A$3818,0))</f>
        <v>1</v>
      </c>
      <c r="F1830" s="9" t="n">
        <f aca="false">C1830*E1830</f>
        <v>1</v>
      </c>
      <c r="G1830" s="9" t="n">
        <f aca="false">IF(AND(C1830=1,ISNUMBER(D1830)),1,0)*E1830</f>
        <v>0</v>
      </c>
      <c r="H1830" s="9" t="n">
        <f aca="false">IF(AND(G1830=1,D1830&gt;=Scenario!$B$24),1,0)</f>
        <v>0</v>
      </c>
    </row>
    <row r="1831" customFormat="false" ht="15" hidden="false" customHeight="false" outlineLevel="0" collapsed="false">
      <c r="A1831" s="6" t="s">
        <v>10761</v>
      </c>
      <c r="B1831" s="6" t="s">
        <v>6803</v>
      </c>
      <c r="C1831" s="6" t="n">
        <v>1</v>
      </c>
      <c r="E1831" s="9" t="n">
        <f aca="false">INDEX(Tickets!$O$2:$O$3818,MATCH(B1831,Tickets!$A$2:$A$3818,0))</f>
        <v>1</v>
      </c>
      <c r="F1831" s="9" t="n">
        <f aca="false">C1831*E1831</f>
        <v>1</v>
      </c>
      <c r="G1831" s="9" t="n">
        <f aca="false">IF(AND(C1831=1,ISNUMBER(D1831)),1,0)*E1831</f>
        <v>0</v>
      </c>
      <c r="H1831" s="9" t="n">
        <f aca="false">IF(AND(G1831=1,D1831&gt;=Scenario!$B$24),1,0)</f>
        <v>0</v>
      </c>
    </row>
    <row r="1832" customFormat="false" ht="15" hidden="false" customHeight="false" outlineLevel="0" collapsed="false">
      <c r="A1832" s="6" t="s">
        <v>10762</v>
      </c>
      <c r="B1832" s="6" t="s">
        <v>6809</v>
      </c>
      <c r="C1832" s="6" t="n">
        <v>1</v>
      </c>
      <c r="E1832" s="9" t="n">
        <f aca="false">INDEX(Tickets!$O$2:$O$3818,MATCH(B1832,Tickets!$A$2:$A$3818,0))</f>
        <v>1</v>
      </c>
      <c r="F1832" s="9" t="n">
        <f aca="false">C1832*E1832</f>
        <v>1</v>
      </c>
      <c r="G1832" s="9" t="n">
        <f aca="false">IF(AND(C1832=1,ISNUMBER(D1832)),1,0)*E1832</f>
        <v>0</v>
      </c>
      <c r="H1832" s="9" t="n">
        <f aca="false">IF(AND(G1832=1,D1832&gt;=Scenario!$B$24),1,0)</f>
        <v>0</v>
      </c>
    </row>
    <row r="1833" customFormat="false" ht="15" hidden="false" customHeight="false" outlineLevel="0" collapsed="false">
      <c r="A1833" s="6" t="s">
        <v>10763</v>
      </c>
      <c r="B1833" s="6" t="s">
        <v>6811</v>
      </c>
      <c r="C1833" s="6" t="n">
        <v>1</v>
      </c>
      <c r="E1833" s="9" t="n">
        <f aca="false">INDEX(Tickets!$O$2:$O$3818,MATCH(B1833,Tickets!$A$2:$A$3818,0))</f>
        <v>1</v>
      </c>
      <c r="F1833" s="9" t="n">
        <f aca="false">C1833*E1833</f>
        <v>1</v>
      </c>
      <c r="G1833" s="9" t="n">
        <f aca="false">IF(AND(C1833=1,ISNUMBER(D1833)),1,0)*E1833</f>
        <v>0</v>
      </c>
      <c r="H1833" s="9" t="n">
        <f aca="false">IF(AND(G1833=1,D1833&gt;=Scenario!$B$24),1,0)</f>
        <v>0</v>
      </c>
    </row>
    <row r="1834" customFormat="false" ht="15" hidden="false" customHeight="false" outlineLevel="0" collapsed="false">
      <c r="A1834" s="6" t="s">
        <v>10764</v>
      </c>
      <c r="B1834" s="6" t="s">
        <v>6813</v>
      </c>
      <c r="C1834" s="6" t="n">
        <v>1</v>
      </c>
      <c r="E1834" s="9" t="n">
        <f aca="false">INDEX(Tickets!$O$2:$O$3818,MATCH(B1834,Tickets!$A$2:$A$3818,0))</f>
        <v>1</v>
      </c>
      <c r="F1834" s="9" t="n">
        <f aca="false">C1834*E1834</f>
        <v>1</v>
      </c>
      <c r="G1834" s="9" t="n">
        <f aca="false">IF(AND(C1834=1,ISNUMBER(D1834)),1,0)*E1834</f>
        <v>0</v>
      </c>
      <c r="H1834" s="9" t="n">
        <f aca="false">IF(AND(G1834=1,D1834&gt;=Scenario!$B$24),1,0)</f>
        <v>0</v>
      </c>
    </row>
    <row r="1835" customFormat="false" ht="15" hidden="false" customHeight="false" outlineLevel="0" collapsed="false">
      <c r="A1835" s="6" t="s">
        <v>10765</v>
      </c>
      <c r="B1835" s="6" t="s">
        <v>6815</v>
      </c>
      <c r="C1835" s="6" t="n">
        <v>1</v>
      </c>
      <c r="E1835" s="9" t="n">
        <f aca="false">INDEX(Tickets!$O$2:$O$3818,MATCH(B1835,Tickets!$A$2:$A$3818,0))</f>
        <v>1</v>
      </c>
      <c r="F1835" s="9" t="n">
        <f aca="false">C1835*E1835</f>
        <v>1</v>
      </c>
      <c r="G1835" s="9" t="n">
        <f aca="false">IF(AND(C1835=1,ISNUMBER(D1835)),1,0)*E1835</f>
        <v>0</v>
      </c>
      <c r="H1835" s="9" t="n">
        <f aca="false">IF(AND(G1835=1,D1835&gt;=Scenario!$B$24),1,0)</f>
        <v>0</v>
      </c>
    </row>
    <row r="1836" customFormat="false" ht="15" hidden="false" customHeight="false" outlineLevel="0" collapsed="false">
      <c r="A1836" s="6" t="s">
        <v>10766</v>
      </c>
      <c r="B1836" s="6" t="s">
        <v>6817</v>
      </c>
      <c r="C1836" s="6" t="n">
        <v>1</v>
      </c>
      <c r="E1836" s="9" t="n">
        <f aca="false">INDEX(Tickets!$O$2:$O$3818,MATCH(B1836,Tickets!$A$2:$A$3818,0))</f>
        <v>1</v>
      </c>
      <c r="F1836" s="9" t="n">
        <f aca="false">C1836*E1836</f>
        <v>1</v>
      </c>
      <c r="G1836" s="9" t="n">
        <f aca="false">IF(AND(C1836=1,ISNUMBER(D1836)),1,0)*E1836</f>
        <v>0</v>
      </c>
      <c r="H1836" s="9" t="n">
        <f aca="false">IF(AND(G1836=1,D1836&gt;=Scenario!$B$24),1,0)</f>
        <v>0</v>
      </c>
    </row>
    <row r="1837" customFormat="false" ht="15" hidden="false" customHeight="false" outlineLevel="0" collapsed="false">
      <c r="A1837" s="6" t="s">
        <v>10767</v>
      </c>
      <c r="B1837" s="6" t="s">
        <v>6823</v>
      </c>
      <c r="C1837" s="6" t="n">
        <v>1</v>
      </c>
      <c r="D1837" s="6" t="n">
        <v>5</v>
      </c>
      <c r="E1837" s="9" t="n">
        <f aca="false">INDEX(Tickets!$O$2:$O$3818,MATCH(B1837,Tickets!$A$2:$A$3818,0))</f>
        <v>1</v>
      </c>
      <c r="F1837" s="9" t="n">
        <f aca="false">C1837*E1837</f>
        <v>1</v>
      </c>
      <c r="G1837" s="9" t="n">
        <f aca="false">IF(AND(C1837=1,ISNUMBER(D1837)),1,0)*E1837</f>
        <v>1</v>
      </c>
      <c r="H1837" s="9" t="n">
        <f aca="false">IF(AND(G1837=1,D1837&gt;=Scenario!$B$24),1,0)</f>
        <v>1</v>
      </c>
    </row>
    <row r="1838" customFormat="false" ht="15" hidden="false" customHeight="false" outlineLevel="0" collapsed="false">
      <c r="A1838" s="6" t="s">
        <v>10768</v>
      </c>
      <c r="B1838" s="6" t="s">
        <v>6825</v>
      </c>
      <c r="C1838" s="6" t="n">
        <v>1</v>
      </c>
      <c r="E1838" s="9" t="n">
        <f aca="false">INDEX(Tickets!$O$2:$O$3818,MATCH(B1838,Tickets!$A$2:$A$3818,0))</f>
        <v>1</v>
      </c>
      <c r="F1838" s="9" t="n">
        <f aca="false">C1838*E1838</f>
        <v>1</v>
      </c>
      <c r="G1838" s="9" t="n">
        <f aca="false">IF(AND(C1838=1,ISNUMBER(D1838)),1,0)*E1838</f>
        <v>0</v>
      </c>
      <c r="H1838" s="9" t="n">
        <f aca="false">IF(AND(G1838=1,D1838&gt;=Scenario!$B$24),1,0)</f>
        <v>0</v>
      </c>
    </row>
    <row r="1839" customFormat="false" ht="15" hidden="false" customHeight="false" outlineLevel="0" collapsed="false">
      <c r="A1839" s="6" t="s">
        <v>10769</v>
      </c>
      <c r="B1839" s="6" t="s">
        <v>6827</v>
      </c>
      <c r="C1839" s="6" t="n">
        <v>1</v>
      </c>
      <c r="E1839" s="9" t="n">
        <f aca="false">INDEX(Tickets!$O$2:$O$3818,MATCH(B1839,Tickets!$A$2:$A$3818,0))</f>
        <v>1</v>
      </c>
      <c r="F1839" s="9" t="n">
        <f aca="false">C1839*E1839</f>
        <v>1</v>
      </c>
      <c r="G1839" s="9" t="n">
        <f aca="false">IF(AND(C1839=1,ISNUMBER(D1839)),1,0)*E1839</f>
        <v>0</v>
      </c>
      <c r="H1839" s="9" t="n">
        <f aca="false">IF(AND(G1839=1,D1839&gt;=Scenario!$B$24),1,0)</f>
        <v>0</v>
      </c>
    </row>
    <row r="1840" customFormat="false" ht="15" hidden="false" customHeight="false" outlineLevel="0" collapsed="false">
      <c r="A1840" s="6" t="s">
        <v>10770</v>
      </c>
      <c r="B1840" s="6" t="s">
        <v>6835</v>
      </c>
      <c r="C1840" s="6" t="n">
        <v>1</v>
      </c>
      <c r="E1840" s="9" t="n">
        <f aca="false">INDEX(Tickets!$O$2:$O$3818,MATCH(B1840,Tickets!$A$2:$A$3818,0))</f>
        <v>1</v>
      </c>
      <c r="F1840" s="9" t="n">
        <f aca="false">C1840*E1840</f>
        <v>1</v>
      </c>
      <c r="G1840" s="9" t="n">
        <f aca="false">IF(AND(C1840=1,ISNUMBER(D1840)),1,0)*E1840</f>
        <v>0</v>
      </c>
      <c r="H1840" s="9" t="n">
        <f aca="false">IF(AND(G1840=1,D1840&gt;=Scenario!$B$24),1,0)</f>
        <v>0</v>
      </c>
    </row>
    <row r="1841" customFormat="false" ht="15" hidden="false" customHeight="false" outlineLevel="0" collapsed="false">
      <c r="A1841" s="6" t="s">
        <v>10771</v>
      </c>
      <c r="B1841" s="6" t="s">
        <v>6837</v>
      </c>
      <c r="C1841" s="6" t="n">
        <v>1</v>
      </c>
      <c r="E1841" s="9" t="n">
        <f aca="false">INDEX(Tickets!$O$2:$O$3818,MATCH(B1841,Tickets!$A$2:$A$3818,0))</f>
        <v>1</v>
      </c>
      <c r="F1841" s="9" t="n">
        <f aca="false">C1841*E1841</f>
        <v>1</v>
      </c>
      <c r="G1841" s="9" t="n">
        <f aca="false">IF(AND(C1841=1,ISNUMBER(D1841)),1,0)*E1841</f>
        <v>0</v>
      </c>
      <c r="H1841" s="9" t="n">
        <f aca="false">IF(AND(G1841=1,D1841&gt;=Scenario!$B$24),1,0)</f>
        <v>0</v>
      </c>
    </row>
    <row r="1842" customFormat="false" ht="15" hidden="false" customHeight="false" outlineLevel="0" collapsed="false">
      <c r="A1842" s="6" t="s">
        <v>10772</v>
      </c>
      <c r="B1842" s="6" t="s">
        <v>6839</v>
      </c>
      <c r="C1842" s="6" t="n">
        <v>1</v>
      </c>
      <c r="E1842" s="9" t="n">
        <f aca="false">INDEX(Tickets!$O$2:$O$3818,MATCH(B1842,Tickets!$A$2:$A$3818,0))</f>
        <v>1</v>
      </c>
      <c r="F1842" s="9" t="n">
        <f aca="false">C1842*E1842</f>
        <v>1</v>
      </c>
      <c r="G1842" s="9" t="n">
        <f aca="false">IF(AND(C1842=1,ISNUMBER(D1842)),1,0)*E1842</f>
        <v>0</v>
      </c>
      <c r="H1842" s="9" t="n">
        <f aca="false">IF(AND(G1842=1,D1842&gt;=Scenario!$B$24),1,0)</f>
        <v>0</v>
      </c>
    </row>
    <row r="1843" customFormat="false" ht="15" hidden="false" customHeight="false" outlineLevel="0" collapsed="false">
      <c r="A1843" s="6" t="s">
        <v>10773</v>
      </c>
      <c r="B1843" s="6" t="s">
        <v>6841</v>
      </c>
      <c r="C1843" s="6" t="n">
        <v>1</v>
      </c>
      <c r="D1843" s="6" t="n">
        <v>5</v>
      </c>
      <c r="E1843" s="9" t="n">
        <f aca="false">INDEX(Tickets!$O$2:$O$3818,MATCH(B1843,Tickets!$A$2:$A$3818,0))</f>
        <v>1</v>
      </c>
      <c r="F1843" s="9" t="n">
        <f aca="false">C1843*E1843</f>
        <v>1</v>
      </c>
      <c r="G1843" s="9" t="n">
        <f aca="false">IF(AND(C1843=1,ISNUMBER(D1843)),1,0)*E1843</f>
        <v>1</v>
      </c>
      <c r="H1843" s="9" t="n">
        <f aca="false">IF(AND(G1843=1,D1843&gt;=Scenario!$B$24),1,0)</f>
        <v>1</v>
      </c>
    </row>
    <row r="1844" customFormat="false" ht="15" hidden="false" customHeight="false" outlineLevel="0" collapsed="false">
      <c r="A1844" s="6" t="s">
        <v>10774</v>
      </c>
      <c r="B1844" s="6" t="s">
        <v>6843</v>
      </c>
      <c r="C1844" s="6" t="n">
        <v>1</v>
      </c>
      <c r="E1844" s="9" t="n">
        <f aca="false">INDEX(Tickets!$O$2:$O$3818,MATCH(B1844,Tickets!$A$2:$A$3818,0))</f>
        <v>1</v>
      </c>
      <c r="F1844" s="9" t="n">
        <f aca="false">C1844*E1844</f>
        <v>1</v>
      </c>
      <c r="G1844" s="9" t="n">
        <f aca="false">IF(AND(C1844=1,ISNUMBER(D1844)),1,0)*E1844</f>
        <v>0</v>
      </c>
      <c r="H1844" s="9" t="n">
        <f aca="false">IF(AND(G1844=1,D1844&gt;=Scenario!$B$24),1,0)</f>
        <v>0</v>
      </c>
    </row>
    <row r="1845" customFormat="false" ht="15" hidden="false" customHeight="false" outlineLevel="0" collapsed="false">
      <c r="A1845" s="6" t="s">
        <v>10775</v>
      </c>
      <c r="B1845" s="6" t="s">
        <v>6845</v>
      </c>
      <c r="C1845" s="6" t="n">
        <v>1</v>
      </c>
      <c r="E1845" s="9" t="n">
        <f aca="false">INDEX(Tickets!$O$2:$O$3818,MATCH(B1845,Tickets!$A$2:$A$3818,0))</f>
        <v>1</v>
      </c>
      <c r="F1845" s="9" t="n">
        <f aca="false">C1845*E1845</f>
        <v>1</v>
      </c>
      <c r="G1845" s="9" t="n">
        <f aca="false">IF(AND(C1845=1,ISNUMBER(D1845)),1,0)*E1845</f>
        <v>0</v>
      </c>
      <c r="H1845" s="9" t="n">
        <f aca="false">IF(AND(G1845=1,D1845&gt;=Scenario!$B$24),1,0)</f>
        <v>0</v>
      </c>
    </row>
    <row r="1846" customFormat="false" ht="15" hidden="false" customHeight="false" outlineLevel="0" collapsed="false">
      <c r="A1846" s="6" t="s">
        <v>10776</v>
      </c>
      <c r="B1846" s="6" t="s">
        <v>6852</v>
      </c>
      <c r="C1846" s="6" t="n">
        <v>1</v>
      </c>
      <c r="D1846" s="6" t="n">
        <v>4</v>
      </c>
      <c r="E1846" s="9" t="n">
        <f aca="false">INDEX(Tickets!$O$2:$O$3818,MATCH(B1846,Tickets!$A$2:$A$3818,0))</f>
        <v>1</v>
      </c>
      <c r="F1846" s="9" t="n">
        <f aca="false">C1846*E1846</f>
        <v>1</v>
      </c>
      <c r="G1846" s="9" t="n">
        <f aca="false">IF(AND(C1846=1,ISNUMBER(D1846)),1,0)*E1846</f>
        <v>1</v>
      </c>
      <c r="H1846" s="9" t="n">
        <f aca="false">IF(AND(G1846=1,D1846&gt;=Scenario!$B$24),1,0)</f>
        <v>1</v>
      </c>
    </row>
    <row r="1847" customFormat="false" ht="15" hidden="false" customHeight="false" outlineLevel="0" collapsed="false">
      <c r="A1847" s="6" t="s">
        <v>10777</v>
      </c>
      <c r="B1847" s="6" t="s">
        <v>6854</v>
      </c>
      <c r="C1847" s="6" t="n">
        <v>1</v>
      </c>
      <c r="D1847" s="6" t="n">
        <v>5</v>
      </c>
      <c r="E1847" s="9" t="n">
        <f aca="false">INDEX(Tickets!$O$2:$O$3818,MATCH(B1847,Tickets!$A$2:$A$3818,0))</f>
        <v>1</v>
      </c>
      <c r="F1847" s="9" t="n">
        <f aca="false">C1847*E1847</f>
        <v>1</v>
      </c>
      <c r="G1847" s="9" t="n">
        <f aca="false">IF(AND(C1847=1,ISNUMBER(D1847)),1,0)*E1847</f>
        <v>1</v>
      </c>
      <c r="H1847" s="9" t="n">
        <f aca="false">IF(AND(G1847=1,D1847&gt;=Scenario!$B$24),1,0)</f>
        <v>1</v>
      </c>
    </row>
    <row r="1848" customFormat="false" ht="15" hidden="false" customHeight="false" outlineLevel="0" collapsed="false">
      <c r="A1848" s="6" t="s">
        <v>10778</v>
      </c>
      <c r="B1848" s="6" t="s">
        <v>6856</v>
      </c>
      <c r="C1848" s="6" t="n">
        <v>1</v>
      </c>
      <c r="E1848" s="9" t="n">
        <f aca="false">INDEX(Tickets!$O$2:$O$3818,MATCH(B1848,Tickets!$A$2:$A$3818,0))</f>
        <v>1</v>
      </c>
      <c r="F1848" s="9" t="n">
        <f aca="false">C1848*E1848</f>
        <v>1</v>
      </c>
      <c r="G1848" s="9" t="n">
        <f aca="false">IF(AND(C1848=1,ISNUMBER(D1848)),1,0)*E1848</f>
        <v>0</v>
      </c>
      <c r="H1848" s="9" t="n">
        <f aca="false">IF(AND(G1848=1,D1848&gt;=Scenario!$B$24),1,0)</f>
        <v>0</v>
      </c>
    </row>
    <row r="1849" customFormat="false" ht="15" hidden="false" customHeight="false" outlineLevel="0" collapsed="false">
      <c r="A1849" s="6" t="s">
        <v>10779</v>
      </c>
      <c r="B1849" s="6" t="s">
        <v>6862</v>
      </c>
      <c r="C1849" s="6" t="n">
        <v>1</v>
      </c>
      <c r="E1849" s="9" t="n">
        <f aca="false">INDEX(Tickets!$O$2:$O$3818,MATCH(B1849,Tickets!$A$2:$A$3818,0))</f>
        <v>1</v>
      </c>
      <c r="F1849" s="9" t="n">
        <f aca="false">C1849*E1849</f>
        <v>1</v>
      </c>
      <c r="G1849" s="9" t="n">
        <f aca="false">IF(AND(C1849=1,ISNUMBER(D1849)),1,0)*E1849</f>
        <v>0</v>
      </c>
      <c r="H1849" s="9" t="n">
        <f aca="false">IF(AND(G1849=1,D1849&gt;=Scenario!$B$24),1,0)</f>
        <v>0</v>
      </c>
    </row>
    <row r="1850" customFormat="false" ht="15" hidden="false" customHeight="false" outlineLevel="0" collapsed="false">
      <c r="A1850" s="6" t="s">
        <v>10780</v>
      </c>
      <c r="B1850" s="6" t="s">
        <v>6866</v>
      </c>
      <c r="C1850" s="6" t="n">
        <v>1</v>
      </c>
      <c r="E1850" s="9" t="n">
        <f aca="false">INDEX(Tickets!$O$2:$O$3818,MATCH(B1850,Tickets!$A$2:$A$3818,0))</f>
        <v>1</v>
      </c>
      <c r="F1850" s="9" t="n">
        <f aca="false">C1850*E1850</f>
        <v>1</v>
      </c>
      <c r="G1850" s="9" t="n">
        <f aca="false">IF(AND(C1850=1,ISNUMBER(D1850)),1,0)*E1850</f>
        <v>0</v>
      </c>
      <c r="H1850" s="9" t="n">
        <f aca="false">IF(AND(G1850=1,D1850&gt;=Scenario!$B$24),1,0)</f>
        <v>0</v>
      </c>
    </row>
    <row r="1851" customFormat="false" ht="15" hidden="false" customHeight="false" outlineLevel="0" collapsed="false">
      <c r="A1851" s="6" t="s">
        <v>10781</v>
      </c>
      <c r="B1851" s="6" t="s">
        <v>6868</v>
      </c>
      <c r="C1851" s="6" t="n">
        <v>1</v>
      </c>
      <c r="E1851" s="9" t="n">
        <f aca="false">INDEX(Tickets!$O$2:$O$3818,MATCH(B1851,Tickets!$A$2:$A$3818,0))</f>
        <v>1</v>
      </c>
      <c r="F1851" s="9" t="n">
        <f aca="false">C1851*E1851</f>
        <v>1</v>
      </c>
      <c r="G1851" s="9" t="n">
        <f aca="false">IF(AND(C1851=1,ISNUMBER(D1851)),1,0)*E1851</f>
        <v>0</v>
      </c>
      <c r="H1851" s="9" t="n">
        <f aca="false">IF(AND(G1851=1,D1851&gt;=Scenario!$B$24),1,0)</f>
        <v>0</v>
      </c>
    </row>
    <row r="1852" customFormat="false" ht="15" hidden="false" customHeight="false" outlineLevel="0" collapsed="false">
      <c r="A1852" s="6" t="s">
        <v>10782</v>
      </c>
      <c r="B1852" s="6" t="s">
        <v>6872</v>
      </c>
      <c r="C1852" s="6" t="n">
        <v>1</v>
      </c>
      <c r="E1852" s="9" t="n">
        <f aca="false">INDEX(Tickets!$O$2:$O$3818,MATCH(B1852,Tickets!$A$2:$A$3818,0))</f>
        <v>1</v>
      </c>
      <c r="F1852" s="9" t="n">
        <f aca="false">C1852*E1852</f>
        <v>1</v>
      </c>
      <c r="G1852" s="9" t="n">
        <f aca="false">IF(AND(C1852=1,ISNUMBER(D1852)),1,0)*E1852</f>
        <v>0</v>
      </c>
      <c r="H1852" s="9" t="n">
        <f aca="false">IF(AND(G1852=1,D1852&gt;=Scenario!$B$24),1,0)</f>
        <v>0</v>
      </c>
    </row>
    <row r="1853" customFormat="false" ht="15" hidden="false" customHeight="false" outlineLevel="0" collapsed="false">
      <c r="A1853" s="6" t="s">
        <v>10783</v>
      </c>
      <c r="B1853" s="6" t="s">
        <v>6876</v>
      </c>
      <c r="C1853" s="6" t="n">
        <v>1</v>
      </c>
      <c r="E1853" s="9" t="n">
        <f aca="false">INDEX(Tickets!$O$2:$O$3818,MATCH(B1853,Tickets!$A$2:$A$3818,0))</f>
        <v>1</v>
      </c>
      <c r="F1853" s="9" t="n">
        <f aca="false">C1853*E1853</f>
        <v>1</v>
      </c>
      <c r="G1853" s="9" t="n">
        <f aca="false">IF(AND(C1853=1,ISNUMBER(D1853)),1,0)*E1853</f>
        <v>0</v>
      </c>
      <c r="H1853" s="9" t="n">
        <f aca="false">IF(AND(G1853=1,D1853&gt;=Scenario!$B$24),1,0)</f>
        <v>0</v>
      </c>
    </row>
    <row r="1854" customFormat="false" ht="15" hidden="false" customHeight="false" outlineLevel="0" collapsed="false">
      <c r="A1854" s="6" t="s">
        <v>10784</v>
      </c>
      <c r="B1854" s="6" t="s">
        <v>6878</v>
      </c>
      <c r="C1854" s="6" t="n">
        <v>1</v>
      </c>
      <c r="E1854" s="9" t="n">
        <f aca="false">INDEX(Tickets!$O$2:$O$3818,MATCH(B1854,Tickets!$A$2:$A$3818,0))</f>
        <v>1</v>
      </c>
      <c r="F1854" s="9" t="n">
        <f aca="false">C1854*E1854</f>
        <v>1</v>
      </c>
      <c r="G1854" s="9" t="n">
        <f aca="false">IF(AND(C1854=1,ISNUMBER(D1854)),1,0)*E1854</f>
        <v>0</v>
      </c>
      <c r="H1854" s="9" t="n">
        <f aca="false">IF(AND(G1854=1,D1854&gt;=Scenario!$B$24),1,0)</f>
        <v>0</v>
      </c>
    </row>
    <row r="1855" customFormat="false" ht="15" hidden="false" customHeight="false" outlineLevel="0" collapsed="false">
      <c r="A1855" s="6" t="s">
        <v>10785</v>
      </c>
      <c r="B1855" s="6" t="s">
        <v>6888</v>
      </c>
      <c r="C1855" s="6" t="n">
        <v>1</v>
      </c>
      <c r="D1855" s="6" t="n">
        <v>5</v>
      </c>
      <c r="E1855" s="9" t="n">
        <f aca="false">INDEX(Tickets!$O$2:$O$3818,MATCH(B1855,Tickets!$A$2:$A$3818,0))</f>
        <v>1</v>
      </c>
      <c r="F1855" s="9" t="n">
        <f aca="false">C1855*E1855</f>
        <v>1</v>
      </c>
      <c r="G1855" s="9" t="n">
        <f aca="false">IF(AND(C1855=1,ISNUMBER(D1855)),1,0)*E1855</f>
        <v>1</v>
      </c>
      <c r="H1855" s="9" t="n">
        <f aca="false">IF(AND(G1855=1,D1855&gt;=Scenario!$B$24),1,0)</f>
        <v>1</v>
      </c>
    </row>
    <row r="1856" customFormat="false" ht="15" hidden="false" customHeight="false" outlineLevel="0" collapsed="false">
      <c r="A1856" s="6" t="s">
        <v>10786</v>
      </c>
      <c r="B1856" s="6" t="s">
        <v>6890</v>
      </c>
      <c r="C1856" s="6" t="n">
        <v>1</v>
      </c>
      <c r="D1856" s="6" t="n">
        <v>5</v>
      </c>
      <c r="E1856" s="9" t="n">
        <f aca="false">INDEX(Tickets!$O$2:$O$3818,MATCH(B1856,Tickets!$A$2:$A$3818,0))</f>
        <v>1</v>
      </c>
      <c r="F1856" s="9" t="n">
        <f aca="false">C1856*E1856</f>
        <v>1</v>
      </c>
      <c r="G1856" s="9" t="n">
        <f aca="false">IF(AND(C1856=1,ISNUMBER(D1856)),1,0)*E1856</f>
        <v>1</v>
      </c>
      <c r="H1856" s="9" t="n">
        <f aca="false">IF(AND(G1856=1,D1856&gt;=Scenario!$B$24),1,0)</f>
        <v>1</v>
      </c>
    </row>
    <row r="1857" customFormat="false" ht="15" hidden="false" customHeight="false" outlineLevel="0" collapsed="false">
      <c r="A1857" s="6" t="s">
        <v>10787</v>
      </c>
      <c r="B1857" s="6" t="s">
        <v>6900</v>
      </c>
      <c r="C1857" s="6" t="n">
        <v>1</v>
      </c>
      <c r="D1857" s="6" t="n">
        <v>4</v>
      </c>
      <c r="E1857" s="9" t="n">
        <f aca="false">INDEX(Tickets!$O$2:$O$3818,MATCH(B1857,Tickets!$A$2:$A$3818,0))</f>
        <v>1</v>
      </c>
      <c r="F1857" s="9" t="n">
        <f aca="false">C1857*E1857</f>
        <v>1</v>
      </c>
      <c r="G1857" s="9" t="n">
        <f aca="false">IF(AND(C1857=1,ISNUMBER(D1857)),1,0)*E1857</f>
        <v>1</v>
      </c>
      <c r="H1857" s="9" t="n">
        <f aca="false">IF(AND(G1857=1,D1857&gt;=Scenario!$B$24),1,0)</f>
        <v>1</v>
      </c>
    </row>
    <row r="1858" customFormat="false" ht="15" hidden="false" customHeight="false" outlineLevel="0" collapsed="false">
      <c r="A1858" s="6" t="s">
        <v>10788</v>
      </c>
      <c r="B1858" s="6" t="s">
        <v>6902</v>
      </c>
      <c r="C1858" s="6" t="n">
        <v>1</v>
      </c>
      <c r="D1858" s="6" t="n">
        <v>3</v>
      </c>
      <c r="E1858" s="9" t="n">
        <f aca="false">INDEX(Tickets!$O$2:$O$3818,MATCH(B1858,Tickets!$A$2:$A$3818,0))</f>
        <v>1</v>
      </c>
      <c r="F1858" s="9" t="n">
        <f aca="false">C1858*E1858</f>
        <v>1</v>
      </c>
      <c r="G1858" s="9" t="n">
        <f aca="false">IF(AND(C1858=1,ISNUMBER(D1858)),1,0)*E1858</f>
        <v>1</v>
      </c>
      <c r="H1858" s="9" t="n">
        <f aca="false">IF(AND(G1858=1,D1858&gt;=Scenario!$B$24),1,0)</f>
        <v>0</v>
      </c>
    </row>
    <row r="1859" customFormat="false" ht="15" hidden="false" customHeight="false" outlineLevel="0" collapsed="false">
      <c r="A1859" s="6" t="s">
        <v>10789</v>
      </c>
      <c r="B1859" s="6" t="s">
        <v>6904</v>
      </c>
      <c r="C1859" s="6" t="n">
        <v>1</v>
      </c>
      <c r="E1859" s="9" t="n">
        <f aca="false">INDEX(Tickets!$O$2:$O$3818,MATCH(B1859,Tickets!$A$2:$A$3818,0))</f>
        <v>1</v>
      </c>
      <c r="F1859" s="9" t="n">
        <f aca="false">C1859*E1859</f>
        <v>1</v>
      </c>
      <c r="G1859" s="9" t="n">
        <f aca="false">IF(AND(C1859=1,ISNUMBER(D1859)),1,0)*E1859</f>
        <v>0</v>
      </c>
      <c r="H1859" s="9" t="n">
        <f aca="false">IF(AND(G1859=1,D1859&gt;=Scenario!$B$24),1,0)</f>
        <v>0</v>
      </c>
    </row>
    <row r="1860" customFormat="false" ht="15" hidden="false" customHeight="false" outlineLevel="0" collapsed="false">
      <c r="A1860" s="6" t="s">
        <v>10790</v>
      </c>
      <c r="B1860" s="6" t="s">
        <v>6908</v>
      </c>
      <c r="C1860" s="6" t="n">
        <v>1</v>
      </c>
      <c r="E1860" s="9" t="n">
        <f aca="false">INDEX(Tickets!$O$2:$O$3818,MATCH(B1860,Tickets!$A$2:$A$3818,0))</f>
        <v>1</v>
      </c>
      <c r="F1860" s="9" t="n">
        <f aca="false">C1860*E1860</f>
        <v>1</v>
      </c>
      <c r="G1860" s="9" t="n">
        <f aca="false">IF(AND(C1860=1,ISNUMBER(D1860)),1,0)*E1860</f>
        <v>0</v>
      </c>
      <c r="H1860" s="9" t="n">
        <f aca="false">IF(AND(G1860=1,D1860&gt;=Scenario!$B$24),1,0)</f>
        <v>0</v>
      </c>
    </row>
    <row r="1861" customFormat="false" ht="15" hidden="false" customHeight="false" outlineLevel="0" collapsed="false">
      <c r="A1861" s="6" t="s">
        <v>10791</v>
      </c>
      <c r="B1861" s="6" t="s">
        <v>6924</v>
      </c>
      <c r="C1861" s="6" t="n">
        <v>1</v>
      </c>
      <c r="E1861" s="9" t="n">
        <f aca="false">INDEX(Tickets!$O$2:$O$3818,MATCH(B1861,Tickets!$A$2:$A$3818,0))</f>
        <v>1</v>
      </c>
      <c r="F1861" s="9" t="n">
        <f aca="false">C1861*E1861</f>
        <v>1</v>
      </c>
      <c r="G1861" s="9" t="n">
        <f aca="false">IF(AND(C1861=1,ISNUMBER(D1861)),1,0)*E1861</f>
        <v>0</v>
      </c>
      <c r="H1861" s="9" t="n">
        <f aca="false">IF(AND(G1861=1,D1861&gt;=Scenario!$B$24),1,0)</f>
        <v>0</v>
      </c>
    </row>
    <row r="1862" customFormat="false" ht="15" hidden="false" customHeight="false" outlineLevel="0" collapsed="false">
      <c r="A1862" s="6" t="s">
        <v>10792</v>
      </c>
      <c r="B1862" s="6" t="s">
        <v>6928</v>
      </c>
      <c r="C1862" s="6" t="n">
        <v>1</v>
      </c>
      <c r="E1862" s="9" t="n">
        <f aca="false">INDEX(Tickets!$O$2:$O$3818,MATCH(B1862,Tickets!$A$2:$A$3818,0))</f>
        <v>1</v>
      </c>
      <c r="F1862" s="9" t="n">
        <f aca="false">C1862*E1862</f>
        <v>1</v>
      </c>
      <c r="G1862" s="9" t="n">
        <f aca="false">IF(AND(C1862=1,ISNUMBER(D1862)),1,0)*E1862</f>
        <v>0</v>
      </c>
      <c r="H1862" s="9" t="n">
        <f aca="false">IF(AND(G1862=1,D1862&gt;=Scenario!$B$24),1,0)</f>
        <v>0</v>
      </c>
    </row>
    <row r="1863" customFormat="false" ht="15" hidden="false" customHeight="false" outlineLevel="0" collapsed="false">
      <c r="A1863" s="6" t="s">
        <v>10793</v>
      </c>
      <c r="B1863" s="6" t="s">
        <v>6932</v>
      </c>
      <c r="C1863" s="6" t="n">
        <v>1</v>
      </c>
      <c r="D1863" s="6" t="n">
        <v>4</v>
      </c>
      <c r="E1863" s="9" t="n">
        <f aca="false">INDEX(Tickets!$O$2:$O$3818,MATCH(B1863,Tickets!$A$2:$A$3818,0))</f>
        <v>1</v>
      </c>
      <c r="F1863" s="9" t="n">
        <f aca="false">C1863*E1863</f>
        <v>1</v>
      </c>
      <c r="G1863" s="9" t="n">
        <f aca="false">IF(AND(C1863=1,ISNUMBER(D1863)),1,0)*E1863</f>
        <v>1</v>
      </c>
      <c r="H1863" s="9" t="n">
        <f aca="false">IF(AND(G1863=1,D1863&gt;=Scenario!$B$24),1,0)</f>
        <v>1</v>
      </c>
    </row>
    <row r="1864" customFormat="false" ht="15" hidden="false" customHeight="false" outlineLevel="0" collapsed="false">
      <c r="A1864" s="6" t="s">
        <v>10794</v>
      </c>
      <c r="B1864" s="6" t="s">
        <v>6936</v>
      </c>
      <c r="C1864" s="6" t="n">
        <v>1</v>
      </c>
      <c r="E1864" s="9" t="n">
        <f aca="false">INDEX(Tickets!$O$2:$O$3818,MATCH(B1864,Tickets!$A$2:$A$3818,0))</f>
        <v>1</v>
      </c>
      <c r="F1864" s="9" t="n">
        <f aca="false">C1864*E1864</f>
        <v>1</v>
      </c>
      <c r="G1864" s="9" t="n">
        <f aca="false">IF(AND(C1864=1,ISNUMBER(D1864)),1,0)*E1864</f>
        <v>0</v>
      </c>
      <c r="H1864" s="9" t="n">
        <f aca="false">IF(AND(G1864=1,D1864&gt;=Scenario!$B$24),1,0)</f>
        <v>0</v>
      </c>
    </row>
    <row r="1865" customFormat="false" ht="15" hidden="false" customHeight="false" outlineLevel="0" collapsed="false">
      <c r="A1865" s="6" t="s">
        <v>10795</v>
      </c>
      <c r="B1865" s="6" t="s">
        <v>6938</v>
      </c>
      <c r="C1865" s="6" t="n">
        <v>1</v>
      </c>
      <c r="E1865" s="9" t="n">
        <f aca="false">INDEX(Tickets!$O$2:$O$3818,MATCH(B1865,Tickets!$A$2:$A$3818,0))</f>
        <v>1</v>
      </c>
      <c r="F1865" s="9" t="n">
        <f aca="false">C1865*E1865</f>
        <v>1</v>
      </c>
      <c r="G1865" s="9" t="n">
        <f aca="false">IF(AND(C1865=1,ISNUMBER(D1865)),1,0)*E1865</f>
        <v>0</v>
      </c>
      <c r="H1865" s="9" t="n">
        <f aca="false">IF(AND(G1865=1,D1865&gt;=Scenario!$B$24),1,0)</f>
        <v>0</v>
      </c>
    </row>
    <row r="1866" customFormat="false" ht="15" hidden="false" customHeight="false" outlineLevel="0" collapsed="false">
      <c r="A1866" s="6" t="s">
        <v>10796</v>
      </c>
      <c r="B1866" s="6" t="s">
        <v>6940</v>
      </c>
      <c r="C1866" s="6" t="n">
        <v>1</v>
      </c>
      <c r="E1866" s="9" t="n">
        <f aca="false">INDEX(Tickets!$O$2:$O$3818,MATCH(B1866,Tickets!$A$2:$A$3818,0))</f>
        <v>1</v>
      </c>
      <c r="F1866" s="9" t="n">
        <f aca="false">C1866*E1866</f>
        <v>1</v>
      </c>
      <c r="G1866" s="9" t="n">
        <f aca="false">IF(AND(C1866=1,ISNUMBER(D1866)),1,0)*E1866</f>
        <v>0</v>
      </c>
      <c r="H1866" s="9" t="n">
        <f aca="false">IF(AND(G1866=1,D1866&gt;=Scenario!$B$24),1,0)</f>
        <v>0</v>
      </c>
    </row>
    <row r="1867" customFormat="false" ht="15" hidden="false" customHeight="false" outlineLevel="0" collapsed="false">
      <c r="A1867" s="6" t="s">
        <v>10797</v>
      </c>
      <c r="B1867" s="6" t="s">
        <v>6944</v>
      </c>
      <c r="C1867" s="6" t="n">
        <v>1</v>
      </c>
      <c r="E1867" s="9" t="n">
        <f aca="false">INDEX(Tickets!$O$2:$O$3818,MATCH(B1867,Tickets!$A$2:$A$3818,0))</f>
        <v>1</v>
      </c>
      <c r="F1867" s="9" t="n">
        <f aca="false">C1867*E1867</f>
        <v>1</v>
      </c>
      <c r="G1867" s="9" t="n">
        <f aca="false">IF(AND(C1867=1,ISNUMBER(D1867)),1,0)*E1867</f>
        <v>0</v>
      </c>
      <c r="H1867" s="9" t="n">
        <f aca="false">IF(AND(G1867=1,D1867&gt;=Scenario!$B$24),1,0)</f>
        <v>0</v>
      </c>
    </row>
    <row r="1868" customFormat="false" ht="15" hidden="false" customHeight="false" outlineLevel="0" collapsed="false">
      <c r="A1868" s="6" t="s">
        <v>10798</v>
      </c>
      <c r="B1868" s="6" t="s">
        <v>6946</v>
      </c>
      <c r="C1868" s="6" t="n">
        <v>1</v>
      </c>
      <c r="E1868" s="9" t="n">
        <f aca="false">INDEX(Tickets!$O$2:$O$3818,MATCH(B1868,Tickets!$A$2:$A$3818,0))</f>
        <v>1</v>
      </c>
      <c r="F1868" s="9" t="n">
        <f aca="false">C1868*E1868</f>
        <v>1</v>
      </c>
      <c r="G1868" s="9" t="n">
        <f aca="false">IF(AND(C1868=1,ISNUMBER(D1868)),1,0)*E1868</f>
        <v>0</v>
      </c>
      <c r="H1868" s="9" t="n">
        <f aca="false">IF(AND(G1868=1,D1868&gt;=Scenario!$B$24),1,0)</f>
        <v>0</v>
      </c>
    </row>
    <row r="1869" customFormat="false" ht="15" hidden="false" customHeight="false" outlineLevel="0" collapsed="false">
      <c r="A1869" s="6" t="s">
        <v>10799</v>
      </c>
      <c r="B1869" s="6" t="s">
        <v>6948</v>
      </c>
      <c r="C1869" s="6" t="n">
        <v>1</v>
      </c>
      <c r="D1869" s="6" t="n">
        <v>4</v>
      </c>
      <c r="E1869" s="9" t="n">
        <f aca="false">INDEX(Tickets!$O$2:$O$3818,MATCH(B1869,Tickets!$A$2:$A$3818,0))</f>
        <v>1</v>
      </c>
      <c r="F1869" s="9" t="n">
        <f aca="false">C1869*E1869</f>
        <v>1</v>
      </c>
      <c r="G1869" s="9" t="n">
        <f aca="false">IF(AND(C1869=1,ISNUMBER(D1869)),1,0)*E1869</f>
        <v>1</v>
      </c>
      <c r="H1869" s="9" t="n">
        <f aca="false">IF(AND(G1869=1,D1869&gt;=Scenario!$B$24),1,0)</f>
        <v>1</v>
      </c>
    </row>
    <row r="1870" customFormat="false" ht="15" hidden="false" customHeight="false" outlineLevel="0" collapsed="false">
      <c r="A1870" s="6" t="s">
        <v>10800</v>
      </c>
      <c r="B1870" s="6" t="s">
        <v>6952</v>
      </c>
      <c r="C1870" s="6" t="n">
        <v>1</v>
      </c>
      <c r="E1870" s="9" t="n">
        <f aca="false">INDEX(Tickets!$O$2:$O$3818,MATCH(B1870,Tickets!$A$2:$A$3818,0))</f>
        <v>1</v>
      </c>
      <c r="F1870" s="9" t="n">
        <f aca="false">C1870*E1870</f>
        <v>1</v>
      </c>
      <c r="G1870" s="9" t="n">
        <f aca="false">IF(AND(C1870=1,ISNUMBER(D1870)),1,0)*E1870</f>
        <v>0</v>
      </c>
      <c r="H1870" s="9" t="n">
        <f aca="false">IF(AND(G1870=1,D1870&gt;=Scenario!$B$24),1,0)</f>
        <v>0</v>
      </c>
    </row>
    <row r="1871" customFormat="false" ht="15" hidden="false" customHeight="false" outlineLevel="0" collapsed="false">
      <c r="A1871" s="6" t="s">
        <v>10801</v>
      </c>
      <c r="B1871" s="6" t="s">
        <v>6954</v>
      </c>
      <c r="C1871" s="6" t="n">
        <v>1</v>
      </c>
      <c r="E1871" s="9" t="n">
        <f aca="false">INDEX(Tickets!$O$2:$O$3818,MATCH(B1871,Tickets!$A$2:$A$3818,0))</f>
        <v>1</v>
      </c>
      <c r="F1871" s="9" t="n">
        <f aca="false">C1871*E1871</f>
        <v>1</v>
      </c>
      <c r="G1871" s="9" t="n">
        <f aca="false">IF(AND(C1871=1,ISNUMBER(D1871)),1,0)*E1871</f>
        <v>0</v>
      </c>
      <c r="H1871" s="9" t="n">
        <f aca="false">IF(AND(G1871=1,D1871&gt;=Scenario!$B$24),1,0)</f>
        <v>0</v>
      </c>
    </row>
    <row r="1872" customFormat="false" ht="15" hidden="false" customHeight="false" outlineLevel="0" collapsed="false">
      <c r="A1872" s="6" t="s">
        <v>10802</v>
      </c>
      <c r="B1872" s="6" t="s">
        <v>6956</v>
      </c>
      <c r="C1872" s="6" t="n">
        <v>1</v>
      </c>
      <c r="D1872" s="6" t="n">
        <v>4</v>
      </c>
      <c r="E1872" s="9" t="n">
        <f aca="false">INDEX(Tickets!$O$2:$O$3818,MATCH(B1872,Tickets!$A$2:$A$3818,0))</f>
        <v>1</v>
      </c>
      <c r="F1872" s="9" t="n">
        <f aca="false">C1872*E1872</f>
        <v>1</v>
      </c>
      <c r="G1872" s="9" t="n">
        <f aca="false">IF(AND(C1872=1,ISNUMBER(D1872)),1,0)*E1872</f>
        <v>1</v>
      </c>
      <c r="H1872" s="9" t="n">
        <f aca="false">IF(AND(G1872=1,D1872&gt;=Scenario!$B$24),1,0)</f>
        <v>1</v>
      </c>
    </row>
    <row r="1873" customFormat="false" ht="15" hidden="false" customHeight="false" outlineLevel="0" collapsed="false">
      <c r="A1873" s="6" t="s">
        <v>10803</v>
      </c>
      <c r="B1873" s="6" t="s">
        <v>6958</v>
      </c>
      <c r="C1873" s="6" t="n">
        <v>1</v>
      </c>
      <c r="E1873" s="9" t="n">
        <f aca="false">INDEX(Tickets!$O$2:$O$3818,MATCH(B1873,Tickets!$A$2:$A$3818,0))</f>
        <v>1</v>
      </c>
      <c r="F1873" s="9" t="n">
        <f aca="false">C1873*E1873</f>
        <v>1</v>
      </c>
      <c r="G1873" s="9" t="n">
        <f aca="false">IF(AND(C1873=1,ISNUMBER(D1873)),1,0)*E1873</f>
        <v>0</v>
      </c>
      <c r="H1873" s="9" t="n">
        <f aca="false">IF(AND(G1873=1,D1873&gt;=Scenario!$B$24),1,0)</f>
        <v>0</v>
      </c>
    </row>
    <row r="1874" customFormat="false" ht="15" hidden="false" customHeight="false" outlineLevel="0" collapsed="false">
      <c r="A1874" s="6" t="s">
        <v>10804</v>
      </c>
      <c r="B1874" s="6" t="s">
        <v>6962</v>
      </c>
      <c r="C1874" s="6" t="n">
        <v>1</v>
      </c>
      <c r="D1874" s="6" t="n">
        <v>5</v>
      </c>
      <c r="E1874" s="9" t="n">
        <f aca="false">INDEX(Tickets!$O$2:$O$3818,MATCH(B1874,Tickets!$A$2:$A$3818,0))</f>
        <v>1</v>
      </c>
      <c r="F1874" s="9" t="n">
        <f aca="false">C1874*E1874</f>
        <v>1</v>
      </c>
      <c r="G1874" s="9" t="n">
        <f aca="false">IF(AND(C1874=1,ISNUMBER(D1874)),1,0)*E1874</f>
        <v>1</v>
      </c>
      <c r="H1874" s="9" t="n">
        <f aca="false">IF(AND(G1874=1,D1874&gt;=Scenario!$B$24),1,0)</f>
        <v>1</v>
      </c>
    </row>
    <row r="1875" customFormat="false" ht="15" hidden="false" customHeight="false" outlineLevel="0" collapsed="false">
      <c r="A1875" s="6" t="s">
        <v>10805</v>
      </c>
      <c r="B1875" s="6" t="s">
        <v>6964</v>
      </c>
      <c r="C1875" s="6" t="n">
        <v>1</v>
      </c>
      <c r="D1875" s="6" t="n">
        <v>5</v>
      </c>
      <c r="E1875" s="9" t="n">
        <f aca="false">INDEX(Tickets!$O$2:$O$3818,MATCH(B1875,Tickets!$A$2:$A$3818,0))</f>
        <v>1</v>
      </c>
      <c r="F1875" s="9" t="n">
        <f aca="false">C1875*E1875</f>
        <v>1</v>
      </c>
      <c r="G1875" s="9" t="n">
        <f aca="false">IF(AND(C1875=1,ISNUMBER(D1875)),1,0)*E1875</f>
        <v>1</v>
      </c>
      <c r="H1875" s="9" t="n">
        <f aca="false">IF(AND(G1875=1,D1875&gt;=Scenario!$B$24),1,0)</f>
        <v>1</v>
      </c>
    </row>
    <row r="1876" customFormat="false" ht="15" hidden="false" customHeight="false" outlineLevel="0" collapsed="false">
      <c r="A1876" s="6" t="s">
        <v>10806</v>
      </c>
      <c r="B1876" s="6" t="s">
        <v>6970</v>
      </c>
      <c r="C1876" s="6" t="n">
        <v>1</v>
      </c>
      <c r="E1876" s="9" t="n">
        <f aca="false">INDEX(Tickets!$O$2:$O$3818,MATCH(B1876,Tickets!$A$2:$A$3818,0))</f>
        <v>1</v>
      </c>
      <c r="F1876" s="9" t="n">
        <f aca="false">C1876*E1876</f>
        <v>1</v>
      </c>
      <c r="G1876" s="9" t="n">
        <f aca="false">IF(AND(C1876=1,ISNUMBER(D1876)),1,0)*E1876</f>
        <v>0</v>
      </c>
      <c r="H1876" s="9" t="n">
        <f aca="false">IF(AND(G1876=1,D1876&gt;=Scenario!$B$24),1,0)</f>
        <v>0</v>
      </c>
    </row>
    <row r="1877" customFormat="false" ht="15" hidden="false" customHeight="false" outlineLevel="0" collapsed="false">
      <c r="A1877" s="6" t="s">
        <v>10807</v>
      </c>
      <c r="B1877" s="6" t="s">
        <v>6974</v>
      </c>
      <c r="C1877" s="6" t="n">
        <v>1</v>
      </c>
      <c r="E1877" s="9" t="n">
        <f aca="false">INDEX(Tickets!$O$2:$O$3818,MATCH(B1877,Tickets!$A$2:$A$3818,0))</f>
        <v>1</v>
      </c>
      <c r="F1877" s="9" t="n">
        <f aca="false">C1877*E1877</f>
        <v>1</v>
      </c>
      <c r="G1877" s="9" t="n">
        <f aca="false">IF(AND(C1877=1,ISNUMBER(D1877)),1,0)*E1877</f>
        <v>0</v>
      </c>
      <c r="H1877" s="9" t="n">
        <f aca="false">IF(AND(G1877=1,D1877&gt;=Scenario!$B$24),1,0)</f>
        <v>0</v>
      </c>
    </row>
    <row r="1878" customFormat="false" ht="15" hidden="false" customHeight="false" outlineLevel="0" collapsed="false">
      <c r="A1878" s="6" t="s">
        <v>10808</v>
      </c>
      <c r="B1878" s="6" t="s">
        <v>6976</v>
      </c>
      <c r="C1878" s="6" t="n">
        <v>1</v>
      </c>
      <c r="E1878" s="9" t="n">
        <f aca="false">INDEX(Tickets!$O$2:$O$3818,MATCH(B1878,Tickets!$A$2:$A$3818,0))</f>
        <v>1</v>
      </c>
      <c r="F1878" s="9" t="n">
        <f aca="false">C1878*E1878</f>
        <v>1</v>
      </c>
      <c r="G1878" s="9" t="n">
        <f aca="false">IF(AND(C1878=1,ISNUMBER(D1878)),1,0)*E1878</f>
        <v>0</v>
      </c>
      <c r="H1878" s="9" t="n">
        <f aca="false">IF(AND(G1878=1,D1878&gt;=Scenario!$B$24),1,0)</f>
        <v>0</v>
      </c>
    </row>
    <row r="1879" customFormat="false" ht="15" hidden="false" customHeight="false" outlineLevel="0" collapsed="false">
      <c r="A1879" s="6" t="s">
        <v>10809</v>
      </c>
      <c r="B1879" s="6" t="s">
        <v>6978</v>
      </c>
      <c r="C1879" s="6" t="n">
        <v>1</v>
      </c>
      <c r="E1879" s="9" t="n">
        <f aca="false">INDEX(Tickets!$O$2:$O$3818,MATCH(B1879,Tickets!$A$2:$A$3818,0))</f>
        <v>1</v>
      </c>
      <c r="F1879" s="9" t="n">
        <f aca="false">C1879*E1879</f>
        <v>1</v>
      </c>
      <c r="G1879" s="9" t="n">
        <f aca="false">IF(AND(C1879=1,ISNUMBER(D1879)),1,0)*E1879</f>
        <v>0</v>
      </c>
      <c r="H1879" s="9" t="n">
        <f aca="false">IF(AND(G1879=1,D1879&gt;=Scenario!$B$24),1,0)</f>
        <v>0</v>
      </c>
    </row>
    <row r="1880" customFormat="false" ht="15" hidden="false" customHeight="false" outlineLevel="0" collapsed="false">
      <c r="A1880" s="6" t="s">
        <v>10810</v>
      </c>
      <c r="B1880" s="6" t="s">
        <v>6980</v>
      </c>
      <c r="C1880" s="6" t="n">
        <v>1</v>
      </c>
      <c r="E1880" s="9" t="n">
        <f aca="false">INDEX(Tickets!$O$2:$O$3818,MATCH(B1880,Tickets!$A$2:$A$3818,0))</f>
        <v>1</v>
      </c>
      <c r="F1880" s="9" t="n">
        <f aca="false">C1880*E1880</f>
        <v>1</v>
      </c>
      <c r="G1880" s="9" t="n">
        <f aca="false">IF(AND(C1880=1,ISNUMBER(D1880)),1,0)*E1880</f>
        <v>0</v>
      </c>
      <c r="H1880" s="9" t="n">
        <f aca="false">IF(AND(G1880=1,D1880&gt;=Scenario!$B$24),1,0)</f>
        <v>0</v>
      </c>
    </row>
    <row r="1881" customFormat="false" ht="15" hidden="false" customHeight="false" outlineLevel="0" collapsed="false">
      <c r="A1881" s="6" t="s">
        <v>10811</v>
      </c>
      <c r="B1881" s="6" t="s">
        <v>6986</v>
      </c>
      <c r="C1881" s="6" t="n">
        <v>1</v>
      </c>
      <c r="D1881" s="6" t="n">
        <v>5</v>
      </c>
      <c r="E1881" s="9" t="n">
        <f aca="false">INDEX(Tickets!$O$2:$O$3818,MATCH(B1881,Tickets!$A$2:$A$3818,0))</f>
        <v>1</v>
      </c>
      <c r="F1881" s="9" t="n">
        <f aca="false">C1881*E1881</f>
        <v>1</v>
      </c>
      <c r="G1881" s="9" t="n">
        <f aca="false">IF(AND(C1881=1,ISNUMBER(D1881)),1,0)*E1881</f>
        <v>1</v>
      </c>
      <c r="H1881" s="9" t="n">
        <f aca="false">IF(AND(G1881=1,D1881&gt;=Scenario!$B$24),1,0)</f>
        <v>1</v>
      </c>
    </row>
    <row r="1882" customFormat="false" ht="15" hidden="false" customHeight="false" outlineLevel="0" collapsed="false">
      <c r="A1882" s="6" t="s">
        <v>10812</v>
      </c>
      <c r="B1882" s="6" t="s">
        <v>6990</v>
      </c>
      <c r="C1882" s="6" t="n">
        <v>1</v>
      </c>
      <c r="E1882" s="9" t="n">
        <f aca="false">INDEX(Tickets!$O$2:$O$3818,MATCH(B1882,Tickets!$A$2:$A$3818,0))</f>
        <v>1</v>
      </c>
      <c r="F1882" s="9" t="n">
        <f aca="false">C1882*E1882</f>
        <v>1</v>
      </c>
      <c r="G1882" s="9" t="n">
        <f aca="false">IF(AND(C1882=1,ISNUMBER(D1882)),1,0)*E1882</f>
        <v>0</v>
      </c>
      <c r="H1882" s="9" t="n">
        <f aca="false">IF(AND(G1882=1,D1882&gt;=Scenario!$B$24),1,0)</f>
        <v>0</v>
      </c>
    </row>
    <row r="1883" customFormat="false" ht="15" hidden="false" customHeight="false" outlineLevel="0" collapsed="false">
      <c r="A1883" s="6" t="s">
        <v>10813</v>
      </c>
      <c r="B1883" s="6" t="s">
        <v>6992</v>
      </c>
      <c r="C1883" s="6" t="n">
        <v>1</v>
      </c>
      <c r="E1883" s="9" t="n">
        <f aca="false">INDEX(Tickets!$O$2:$O$3818,MATCH(B1883,Tickets!$A$2:$A$3818,0))</f>
        <v>1</v>
      </c>
      <c r="F1883" s="9" t="n">
        <f aca="false">C1883*E1883</f>
        <v>1</v>
      </c>
      <c r="G1883" s="9" t="n">
        <f aca="false">IF(AND(C1883=1,ISNUMBER(D1883)),1,0)*E1883</f>
        <v>0</v>
      </c>
      <c r="H1883" s="9" t="n">
        <f aca="false">IF(AND(G1883=1,D1883&gt;=Scenario!$B$24),1,0)</f>
        <v>0</v>
      </c>
    </row>
    <row r="1884" customFormat="false" ht="15" hidden="false" customHeight="false" outlineLevel="0" collapsed="false">
      <c r="A1884" s="6" t="s">
        <v>10814</v>
      </c>
      <c r="B1884" s="6" t="s">
        <v>6994</v>
      </c>
      <c r="C1884" s="6" t="n">
        <v>1</v>
      </c>
      <c r="E1884" s="9" t="n">
        <f aca="false">INDEX(Tickets!$O$2:$O$3818,MATCH(B1884,Tickets!$A$2:$A$3818,0))</f>
        <v>1</v>
      </c>
      <c r="F1884" s="9" t="n">
        <f aca="false">C1884*E1884</f>
        <v>1</v>
      </c>
      <c r="G1884" s="9" t="n">
        <f aca="false">IF(AND(C1884=1,ISNUMBER(D1884)),1,0)*E1884</f>
        <v>0</v>
      </c>
      <c r="H1884" s="9" t="n">
        <f aca="false">IF(AND(G1884=1,D1884&gt;=Scenario!$B$24),1,0)</f>
        <v>0</v>
      </c>
    </row>
    <row r="1885" customFormat="false" ht="15" hidden="false" customHeight="false" outlineLevel="0" collapsed="false">
      <c r="A1885" s="6" t="s">
        <v>10815</v>
      </c>
      <c r="B1885" s="6" t="s">
        <v>6996</v>
      </c>
      <c r="C1885" s="6" t="n">
        <v>1</v>
      </c>
      <c r="D1885" s="6" t="n">
        <v>4</v>
      </c>
      <c r="E1885" s="9" t="n">
        <f aca="false">INDEX(Tickets!$O$2:$O$3818,MATCH(B1885,Tickets!$A$2:$A$3818,0))</f>
        <v>1</v>
      </c>
      <c r="F1885" s="9" t="n">
        <f aca="false">C1885*E1885</f>
        <v>1</v>
      </c>
      <c r="G1885" s="9" t="n">
        <f aca="false">IF(AND(C1885=1,ISNUMBER(D1885)),1,0)*E1885</f>
        <v>1</v>
      </c>
      <c r="H1885" s="9" t="n">
        <f aca="false">IF(AND(G1885=1,D1885&gt;=Scenario!$B$24),1,0)</f>
        <v>1</v>
      </c>
    </row>
    <row r="1886" customFormat="false" ht="15" hidden="false" customHeight="false" outlineLevel="0" collapsed="false">
      <c r="A1886" s="6" t="s">
        <v>10816</v>
      </c>
      <c r="B1886" s="6" t="s">
        <v>7002</v>
      </c>
      <c r="C1886" s="6" t="n">
        <v>1</v>
      </c>
      <c r="E1886" s="9" t="n">
        <f aca="false">INDEX(Tickets!$O$2:$O$3818,MATCH(B1886,Tickets!$A$2:$A$3818,0))</f>
        <v>1</v>
      </c>
      <c r="F1886" s="9" t="n">
        <f aca="false">C1886*E1886</f>
        <v>1</v>
      </c>
      <c r="G1886" s="9" t="n">
        <f aca="false">IF(AND(C1886=1,ISNUMBER(D1886)),1,0)*E1886</f>
        <v>0</v>
      </c>
      <c r="H1886" s="9" t="n">
        <f aca="false">IF(AND(G1886=1,D1886&gt;=Scenario!$B$24),1,0)</f>
        <v>0</v>
      </c>
    </row>
    <row r="1887" customFormat="false" ht="15" hidden="false" customHeight="false" outlineLevel="0" collapsed="false">
      <c r="A1887" s="6" t="s">
        <v>10817</v>
      </c>
      <c r="B1887" s="6" t="s">
        <v>7004</v>
      </c>
      <c r="C1887" s="6" t="n">
        <v>1</v>
      </c>
      <c r="E1887" s="9" t="n">
        <f aca="false">INDEX(Tickets!$O$2:$O$3818,MATCH(B1887,Tickets!$A$2:$A$3818,0))</f>
        <v>1</v>
      </c>
      <c r="F1887" s="9" t="n">
        <f aca="false">C1887*E1887</f>
        <v>1</v>
      </c>
      <c r="G1887" s="9" t="n">
        <f aca="false">IF(AND(C1887=1,ISNUMBER(D1887)),1,0)*E1887</f>
        <v>0</v>
      </c>
      <c r="H1887" s="9" t="n">
        <f aca="false">IF(AND(G1887=1,D1887&gt;=Scenario!$B$24),1,0)</f>
        <v>0</v>
      </c>
    </row>
    <row r="1888" customFormat="false" ht="15" hidden="false" customHeight="false" outlineLevel="0" collapsed="false">
      <c r="A1888" s="6" t="s">
        <v>10818</v>
      </c>
      <c r="B1888" s="6" t="s">
        <v>7008</v>
      </c>
      <c r="C1888" s="6" t="n">
        <v>1</v>
      </c>
      <c r="D1888" s="6" t="n">
        <v>4</v>
      </c>
      <c r="E1888" s="9" t="n">
        <f aca="false">INDEX(Tickets!$O$2:$O$3818,MATCH(B1888,Tickets!$A$2:$A$3818,0))</f>
        <v>1</v>
      </c>
      <c r="F1888" s="9" t="n">
        <f aca="false">C1888*E1888</f>
        <v>1</v>
      </c>
      <c r="G1888" s="9" t="n">
        <f aca="false">IF(AND(C1888=1,ISNUMBER(D1888)),1,0)*E1888</f>
        <v>1</v>
      </c>
      <c r="H1888" s="9" t="n">
        <f aca="false">IF(AND(G1888=1,D1888&gt;=Scenario!$B$24),1,0)</f>
        <v>1</v>
      </c>
    </row>
    <row r="1889" customFormat="false" ht="15" hidden="false" customHeight="false" outlineLevel="0" collapsed="false">
      <c r="A1889" s="6" t="s">
        <v>10819</v>
      </c>
      <c r="B1889" s="6" t="s">
        <v>7010</v>
      </c>
      <c r="C1889" s="6" t="n">
        <v>1</v>
      </c>
      <c r="E1889" s="9" t="n">
        <f aca="false">INDEX(Tickets!$O$2:$O$3818,MATCH(B1889,Tickets!$A$2:$A$3818,0))</f>
        <v>1</v>
      </c>
      <c r="F1889" s="9" t="n">
        <f aca="false">C1889*E1889</f>
        <v>1</v>
      </c>
      <c r="G1889" s="9" t="n">
        <f aca="false">IF(AND(C1889=1,ISNUMBER(D1889)),1,0)*E1889</f>
        <v>0</v>
      </c>
      <c r="H1889" s="9" t="n">
        <f aca="false">IF(AND(G1889=1,D1889&gt;=Scenario!$B$24),1,0)</f>
        <v>0</v>
      </c>
    </row>
    <row r="1890" customFormat="false" ht="15" hidden="false" customHeight="false" outlineLevel="0" collapsed="false">
      <c r="A1890" s="6" t="s">
        <v>10820</v>
      </c>
      <c r="B1890" s="6" t="s">
        <v>7018</v>
      </c>
      <c r="C1890" s="6" t="n">
        <v>1</v>
      </c>
      <c r="E1890" s="9" t="n">
        <f aca="false">INDEX(Tickets!$O$2:$O$3818,MATCH(B1890,Tickets!$A$2:$A$3818,0))</f>
        <v>1</v>
      </c>
      <c r="F1890" s="9" t="n">
        <f aca="false">C1890*E1890</f>
        <v>1</v>
      </c>
      <c r="G1890" s="9" t="n">
        <f aca="false">IF(AND(C1890=1,ISNUMBER(D1890)),1,0)*E1890</f>
        <v>0</v>
      </c>
      <c r="H1890" s="9" t="n">
        <f aca="false">IF(AND(G1890=1,D1890&gt;=Scenario!$B$24),1,0)</f>
        <v>0</v>
      </c>
    </row>
    <row r="1891" customFormat="false" ht="15" hidden="false" customHeight="false" outlineLevel="0" collapsed="false">
      <c r="A1891" s="6" t="s">
        <v>10821</v>
      </c>
      <c r="B1891" s="6" t="s">
        <v>7020</v>
      </c>
      <c r="C1891" s="6" t="n">
        <v>1</v>
      </c>
      <c r="E1891" s="9" t="n">
        <f aca="false">INDEX(Tickets!$O$2:$O$3818,MATCH(B1891,Tickets!$A$2:$A$3818,0))</f>
        <v>1</v>
      </c>
      <c r="F1891" s="9" t="n">
        <f aca="false">C1891*E1891</f>
        <v>1</v>
      </c>
      <c r="G1891" s="9" t="n">
        <f aca="false">IF(AND(C1891=1,ISNUMBER(D1891)),1,0)*E1891</f>
        <v>0</v>
      </c>
      <c r="H1891" s="9" t="n">
        <f aca="false">IF(AND(G1891=1,D1891&gt;=Scenario!$B$24),1,0)</f>
        <v>0</v>
      </c>
    </row>
    <row r="1892" customFormat="false" ht="15" hidden="false" customHeight="false" outlineLevel="0" collapsed="false">
      <c r="A1892" s="6" t="s">
        <v>10822</v>
      </c>
      <c r="B1892" s="6" t="s">
        <v>7024</v>
      </c>
      <c r="C1892" s="6" t="n">
        <v>1</v>
      </c>
      <c r="E1892" s="9" t="n">
        <f aca="false">INDEX(Tickets!$O$2:$O$3818,MATCH(B1892,Tickets!$A$2:$A$3818,0))</f>
        <v>1</v>
      </c>
      <c r="F1892" s="9" t="n">
        <f aca="false">C1892*E1892</f>
        <v>1</v>
      </c>
      <c r="G1892" s="9" t="n">
        <f aca="false">IF(AND(C1892=1,ISNUMBER(D1892)),1,0)*E1892</f>
        <v>0</v>
      </c>
      <c r="H1892" s="9" t="n">
        <f aca="false">IF(AND(G1892=1,D1892&gt;=Scenario!$B$24),1,0)</f>
        <v>0</v>
      </c>
    </row>
    <row r="1893" customFormat="false" ht="15" hidden="false" customHeight="false" outlineLevel="0" collapsed="false">
      <c r="A1893" s="6" t="s">
        <v>10823</v>
      </c>
      <c r="B1893" s="6" t="s">
        <v>7032</v>
      </c>
      <c r="C1893" s="6" t="n">
        <v>1</v>
      </c>
      <c r="E1893" s="9" t="n">
        <f aca="false">INDEX(Tickets!$O$2:$O$3818,MATCH(B1893,Tickets!$A$2:$A$3818,0))</f>
        <v>1</v>
      </c>
      <c r="F1893" s="9" t="n">
        <f aca="false">C1893*E1893</f>
        <v>1</v>
      </c>
      <c r="G1893" s="9" t="n">
        <f aca="false">IF(AND(C1893=1,ISNUMBER(D1893)),1,0)*E1893</f>
        <v>0</v>
      </c>
      <c r="H1893" s="9" t="n">
        <f aca="false">IF(AND(G1893=1,D1893&gt;=Scenario!$B$24),1,0)</f>
        <v>0</v>
      </c>
    </row>
    <row r="1894" customFormat="false" ht="15" hidden="false" customHeight="false" outlineLevel="0" collapsed="false">
      <c r="A1894" s="6" t="s">
        <v>10824</v>
      </c>
      <c r="B1894" s="6" t="s">
        <v>7036</v>
      </c>
      <c r="C1894" s="6" t="n">
        <v>1</v>
      </c>
      <c r="E1894" s="9" t="n">
        <f aca="false">INDEX(Tickets!$O$2:$O$3818,MATCH(B1894,Tickets!$A$2:$A$3818,0))</f>
        <v>1</v>
      </c>
      <c r="F1894" s="9" t="n">
        <f aca="false">C1894*E1894</f>
        <v>1</v>
      </c>
      <c r="G1894" s="9" t="n">
        <f aca="false">IF(AND(C1894=1,ISNUMBER(D1894)),1,0)*E1894</f>
        <v>0</v>
      </c>
      <c r="H1894" s="9" t="n">
        <f aca="false">IF(AND(G1894=1,D1894&gt;=Scenario!$B$24),1,0)</f>
        <v>0</v>
      </c>
    </row>
    <row r="1895" customFormat="false" ht="15" hidden="false" customHeight="false" outlineLevel="0" collapsed="false">
      <c r="A1895" s="6" t="s">
        <v>10825</v>
      </c>
      <c r="B1895" s="6" t="s">
        <v>7044</v>
      </c>
      <c r="C1895" s="6" t="n">
        <v>1</v>
      </c>
      <c r="D1895" s="6" t="n">
        <v>5</v>
      </c>
      <c r="E1895" s="9" t="n">
        <f aca="false">INDEX(Tickets!$O$2:$O$3818,MATCH(B1895,Tickets!$A$2:$A$3818,0))</f>
        <v>1</v>
      </c>
      <c r="F1895" s="9" t="n">
        <f aca="false">C1895*E1895</f>
        <v>1</v>
      </c>
      <c r="G1895" s="9" t="n">
        <f aca="false">IF(AND(C1895=1,ISNUMBER(D1895)),1,0)*E1895</f>
        <v>1</v>
      </c>
      <c r="H1895" s="9" t="n">
        <f aca="false">IF(AND(G1895=1,D1895&gt;=Scenario!$B$24),1,0)</f>
        <v>1</v>
      </c>
    </row>
    <row r="1896" customFormat="false" ht="15" hidden="false" customHeight="false" outlineLevel="0" collapsed="false">
      <c r="A1896" s="6" t="s">
        <v>10826</v>
      </c>
      <c r="B1896" s="6" t="s">
        <v>7046</v>
      </c>
      <c r="C1896" s="6" t="n">
        <v>1</v>
      </c>
      <c r="D1896" s="6" t="n">
        <v>5</v>
      </c>
      <c r="E1896" s="9" t="n">
        <f aca="false">INDEX(Tickets!$O$2:$O$3818,MATCH(B1896,Tickets!$A$2:$A$3818,0))</f>
        <v>1</v>
      </c>
      <c r="F1896" s="9" t="n">
        <f aca="false">C1896*E1896</f>
        <v>1</v>
      </c>
      <c r="G1896" s="9" t="n">
        <f aca="false">IF(AND(C1896=1,ISNUMBER(D1896)),1,0)*E1896</f>
        <v>1</v>
      </c>
      <c r="H1896" s="9" t="n">
        <f aca="false">IF(AND(G1896=1,D1896&gt;=Scenario!$B$24),1,0)</f>
        <v>1</v>
      </c>
    </row>
    <row r="1897" customFormat="false" ht="15" hidden="false" customHeight="false" outlineLevel="0" collapsed="false">
      <c r="A1897" s="6" t="s">
        <v>10827</v>
      </c>
      <c r="B1897" s="6" t="s">
        <v>7048</v>
      </c>
      <c r="C1897" s="6" t="n">
        <v>1</v>
      </c>
      <c r="D1897" s="6" t="n">
        <v>5</v>
      </c>
      <c r="E1897" s="9" t="n">
        <f aca="false">INDEX(Tickets!$O$2:$O$3818,MATCH(B1897,Tickets!$A$2:$A$3818,0))</f>
        <v>1</v>
      </c>
      <c r="F1897" s="9" t="n">
        <f aca="false">C1897*E1897</f>
        <v>1</v>
      </c>
      <c r="G1897" s="9" t="n">
        <f aca="false">IF(AND(C1897=1,ISNUMBER(D1897)),1,0)*E1897</f>
        <v>1</v>
      </c>
      <c r="H1897" s="9" t="n">
        <f aca="false">IF(AND(G1897=1,D1897&gt;=Scenario!$B$24),1,0)</f>
        <v>1</v>
      </c>
    </row>
    <row r="1898" customFormat="false" ht="15" hidden="false" customHeight="false" outlineLevel="0" collapsed="false">
      <c r="A1898" s="6" t="s">
        <v>10828</v>
      </c>
      <c r="B1898" s="6" t="s">
        <v>7054</v>
      </c>
      <c r="C1898" s="6" t="n">
        <v>1</v>
      </c>
      <c r="E1898" s="9" t="n">
        <f aca="false">INDEX(Tickets!$O$2:$O$3818,MATCH(B1898,Tickets!$A$2:$A$3818,0))</f>
        <v>1</v>
      </c>
      <c r="F1898" s="9" t="n">
        <f aca="false">C1898*E1898</f>
        <v>1</v>
      </c>
      <c r="G1898" s="9" t="n">
        <f aca="false">IF(AND(C1898=1,ISNUMBER(D1898)),1,0)*E1898</f>
        <v>0</v>
      </c>
      <c r="H1898" s="9" t="n">
        <f aca="false">IF(AND(G1898=1,D1898&gt;=Scenario!$B$24),1,0)</f>
        <v>0</v>
      </c>
    </row>
    <row r="1899" customFormat="false" ht="15" hidden="false" customHeight="false" outlineLevel="0" collapsed="false">
      <c r="A1899" s="6" t="s">
        <v>10829</v>
      </c>
      <c r="B1899" s="6" t="s">
        <v>7058</v>
      </c>
      <c r="C1899" s="6" t="n">
        <v>1</v>
      </c>
      <c r="E1899" s="9" t="n">
        <f aca="false">INDEX(Tickets!$O$2:$O$3818,MATCH(B1899,Tickets!$A$2:$A$3818,0))</f>
        <v>1</v>
      </c>
      <c r="F1899" s="9" t="n">
        <f aca="false">C1899*E1899</f>
        <v>1</v>
      </c>
      <c r="G1899" s="9" t="n">
        <f aca="false">IF(AND(C1899=1,ISNUMBER(D1899)),1,0)*E1899</f>
        <v>0</v>
      </c>
      <c r="H1899" s="9" t="n">
        <f aca="false">IF(AND(G1899=1,D1899&gt;=Scenario!$B$24),1,0)</f>
        <v>0</v>
      </c>
    </row>
    <row r="1900" customFormat="false" ht="15" hidden="false" customHeight="false" outlineLevel="0" collapsed="false">
      <c r="A1900" s="6" t="s">
        <v>10830</v>
      </c>
      <c r="B1900" s="6" t="s">
        <v>7060</v>
      </c>
      <c r="C1900" s="6" t="n">
        <v>1</v>
      </c>
      <c r="D1900" s="6" t="n">
        <v>5</v>
      </c>
      <c r="E1900" s="9" t="n">
        <f aca="false">INDEX(Tickets!$O$2:$O$3818,MATCH(B1900,Tickets!$A$2:$A$3818,0))</f>
        <v>1</v>
      </c>
      <c r="F1900" s="9" t="n">
        <f aca="false">C1900*E1900</f>
        <v>1</v>
      </c>
      <c r="G1900" s="9" t="n">
        <f aca="false">IF(AND(C1900=1,ISNUMBER(D1900)),1,0)*E1900</f>
        <v>1</v>
      </c>
      <c r="H1900" s="9" t="n">
        <f aca="false">IF(AND(G1900=1,D1900&gt;=Scenario!$B$24),1,0)</f>
        <v>1</v>
      </c>
    </row>
    <row r="1901" customFormat="false" ht="15" hidden="false" customHeight="false" outlineLevel="0" collapsed="false">
      <c r="A1901" s="6" t="s">
        <v>10831</v>
      </c>
      <c r="B1901" s="6" t="s">
        <v>7062</v>
      </c>
      <c r="C1901" s="6" t="n">
        <v>1</v>
      </c>
      <c r="E1901" s="9" t="n">
        <f aca="false">INDEX(Tickets!$O$2:$O$3818,MATCH(B1901,Tickets!$A$2:$A$3818,0))</f>
        <v>1</v>
      </c>
      <c r="F1901" s="9" t="n">
        <f aca="false">C1901*E1901</f>
        <v>1</v>
      </c>
      <c r="G1901" s="9" t="n">
        <f aca="false">IF(AND(C1901=1,ISNUMBER(D1901)),1,0)*E1901</f>
        <v>0</v>
      </c>
      <c r="H1901" s="9" t="n">
        <f aca="false">IF(AND(G1901=1,D1901&gt;=Scenario!$B$24),1,0)</f>
        <v>0</v>
      </c>
    </row>
    <row r="1902" customFormat="false" ht="15" hidden="false" customHeight="false" outlineLevel="0" collapsed="false">
      <c r="A1902" s="6" t="s">
        <v>10832</v>
      </c>
      <c r="B1902" s="6" t="s">
        <v>7066</v>
      </c>
      <c r="C1902" s="6" t="n">
        <v>1</v>
      </c>
      <c r="D1902" s="6" t="n">
        <v>4</v>
      </c>
      <c r="E1902" s="9" t="n">
        <f aca="false">INDEX(Tickets!$O$2:$O$3818,MATCH(B1902,Tickets!$A$2:$A$3818,0))</f>
        <v>1</v>
      </c>
      <c r="F1902" s="9" t="n">
        <f aca="false">C1902*E1902</f>
        <v>1</v>
      </c>
      <c r="G1902" s="9" t="n">
        <f aca="false">IF(AND(C1902=1,ISNUMBER(D1902)),1,0)*E1902</f>
        <v>1</v>
      </c>
      <c r="H1902" s="9" t="n">
        <f aca="false">IF(AND(G1902=1,D1902&gt;=Scenario!$B$24),1,0)</f>
        <v>1</v>
      </c>
    </row>
    <row r="1903" customFormat="false" ht="15" hidden="false" customHeight="false" outlineLevel="0" collapsed="false">
      <c r="A1903" s="6" t="s">
        <v>10833</v>
      </c>
      <c r="B1903" s="6" t="s">
        <v>7072</v>
      </c>
      <c r="C1903" s="6" t="n">
        <v>1</v>
      </c>
      <c r="E1903" s="9" t="n">
        <f aca="false">INDEX(Tickets!$O$2:$O$3818,MATCH(B1903,Tickets!$A$2:$A$3818,0))</f>
        <v>1</v>
      </c>
      <c r="F1903" s="9" t="n">
        <f aca="false">C1903*E1903</f>
        <v>1</v>
      </c>
      <c r="G1903" s="9" t="n">
        <f aca="false">IF(AND(C1903=1,ISNUMBER(D1903)),1,0)*E1903</f>
        <v>0</v>
      </c>
      <c r="H1903" s="9" t="n">
        <f aca="false">IF(AND(G1903=1,D1903&gt;=Scenario!$B$24),1,0)</f>
        <v>0</v>
      </c>
    </row>
    <row r="1904" customFormat="false" ht="15" hidden="false" customHeight="false" outlineLevel="0" collapsed="false">
      <c r="A1904" s="6" t="s">
        <v>10834</v>
      </c>
      <c r="B1904" s="6" t="s">
        <v>7076</v>
      </c>
      <c r="C1904" s="6" t="n">
        <v>1</v>
      </c>
      <c r="E1904" s="9" t="n">
        <f aca="false">INDEX(Tickets!$O$2:$O$3818,MATCH(B1904,Tickets!$A$2:$A$3818,0))</f>
        <v>1</v>
      </c>
      <c r="F1904" s="9" t="n">
        <f aca="false">C1904*E1904</f>
        <v>1</v>
      </c>
      <c r="G1904" s="9" t="n">
        <f aca="false">IF(AND(C1904=1,ISNUMBER(D1904)),1,0)*E1904</f>
        <v>0</v>
      </c>
      <c r="H1904" s="9" t="n">
        <f aca="false">IF(AND(G1904=1,D1904&gt;=Scenario!$B$24),1,0)</f>
        <v>0</v>
      </c>
    </row>
    <row r="1905" customFormat="false" ht="15" hidden="false" customHeight="false" outlineLevel="0" collapsed="false">
      <c r="A1905" s="6" t="s">
        <v>10835</v>
      </c>
      <c r="B1905" s="6" t="s">
        <v>7080</v>
      </c>
      <c r="C1905" s="6" t="n">
        <v>1</v>
      </c>
      <c r="E1905" s="9" t="n">
        <f aca="false">INDEX(Tickets!$O$2:$O$3818,MATCH(B1905,Tickets!$A$2:$A$3818,0))</f>
        <v>1</v>
      </c>
      <c r="F1905" s="9" t="n">
        <f aca="false">C1905*E1905</f>
        <v>1</v>
      </c>
      <c r="G1905" s="9" t="n">
        <f aca="false">IF(AND(C1905=1,ISNUMBER(D1905)),1,0)*E1905</f>
        <v>0</v>
      </c>
      <c r="H1905" s="9" t="n">
        <f aca="false">IF(AND(G1905=1,D1905&gt;=Scenario!$B$24),1,0)</f>
        <v>0</v>
      </c>
    </row>
    <row r="1906" customFormat="false" ht="15" hidden="false" customHeight="false" outlineLevel="0" collapsed="false">
      <c r="A1906" s="6" t="s">
        <v>10836</v>
      </c>
      <c r="B1906" s="6" t="s">
        <v>7084</v>
      </c>
      <c r="C1906" s="6" t="n">
        <v>1</v>
      </c>
      <c r="D1906" s="6" t="n">
        <v>5</v>
      </c>
      <c r="E1906" s="9" t="n">
        <f aca="false">INDEX(Tickets!$O$2:$O$3818,MATCH(B1906,Tickets!$A$2:$A$3818,0))</f>
        <v>1</v>
      </c>
      <c r="F1906" s="9" t="n">
        <f aca="false">C1906*E1906</f>
        <v>1</v>
      </c>
      <c r="G1906" s="9" t="n">
        <f aca="false">IF(AND(C1906=1,ISNUMBER(D1906)),1,0)*E1906</f>
        <v>1</v>
      </c>
      <c r="H1906" s="9" t="n">
        <f aca="false">IF(AND(G1906=1,D1906&gt;=Scenario!$B$24),1,0)</f>
        <v>1</v>
      </c>
    </row>
    <row r="1907" customFormat="false" ht="15" hidden="false" customHeight="false" outlineLevel="0" collapsed="false">
      <c r="A1907" s="6" t="s">
        <v>10837</v>
      </c>
      <c r="B1907" s="6" t="s">
        <v>7086</v>
      </c>
      <c r="C1907" s="6" t="n">
        <v>1</v>
      </c>
      <c r="E1907" s="9" t="n">
        <f aca="false">INDEX(Tickets!$O$2:$O$3818,MATCH(B1907,Tickets!$A$2:$A$3818,0))</f>
        <v>1</v>
      </c>
      <c r="F1907" s="9" t="n">
        <f aca="false">C1907*E1907</f>
        <v>1</v>
      </c>
      <c r="G1907" s="9" t="n">
        <f aca="false">IF(AND(C1907=1,ISNUMBER(D1907)),1,0)*E1907</f>
        <v>0</v>
      </c>
      <c r="H1907" s="9" t="n">
        <f aca="false">IF(AND(G1907=1,D1907&gt;=Scenario!$B$24),1,0)</f>
        <v>0</v>
      </c>
    </row>
    <row r="1908" customFormat="false" ht="15" hidden="false" customHeight="false" outlineLevel="0" collapsed="false">
      <c r="A1908" s="6" t="s">
        <v>10838</v>
      </c>
      <c r="B1908" s="6" t="s">
        <v>7088</v>
      </c>
      <c r="C1908" s="6" t="n">
        <v>1</v>
      </c>
      <c r="D1908" s="6" t="n">
        <v>4</v>
      </c>
      <c r="E1908" s="9" t="n">
        <f aca="false">INDEX(Tickets!$O$2:$O$3818,MATCH(B1908,Tickets!$A$2:$A$3818,0))</f>
        <v>1</v>
      </c>
      <c r="F1908" s="9" t="n">
        <f aca="false">C1908*E1908</f>
        <v>1</v>
      </c>
      <c r="G1908" s="9" t="n">
        <f aca="false">IF(AND(C1908=1,ISNUMBER(D1908)),1,0)*E1908</f>
        <v>1</v>
      </c>
      <c r="H1908" s="9" t="n">
        <f aca="false">IF(AND(G1908=1,D1908&gt;=Scenario!$B$24),1,0)</f>
        <v>1</v>
      </c>
    </row>
    <row r="1909" customFormat="false" ht="15" hidden="false" customHeight="false" outlineLevel="0" collapsed="false">
      <c r="A1909" s="6" t="s">
        <v>10839</v>
      </c>
      <c r="B1909" s="6" t="s">
        <v>7090</v>
      </c>
      <c r="C1909" s="6" t="n">
        <v>1</v>
      </c>
      <c r="E1909" s="9" t="n">
        <f aca="false">INDEX(Tickets!$O$2:$O$3818,MATCH(B1909,Tickets!$A$2:$A$3818,0))</f>
        <v>1</v>
      </c>
      <c r="F1909" s="9" t="n">
        <f aca="false">C1909*E1909</f>
        <v>1</v>
      </c>
      <c r="G1909" s="9" t="n">
        <f aca="false">IF(AND(C1909=1,ISNUMBER(D1909)),1,0)*E1909</f>
        <v>0</v>
      </c>
      <c r="H1909" s="9" t="n">
        <f aca="false">IF(AND(G1909=1,D1909&gt;=Scenario!$B$24),1,0)</f>
        <v>0</v>
      </c>
    </row>
    <row r="1910" customFormat="false" ht="15" hidden="false" customHeight="false" outlineLevel="0" collapsed="false">
      <c r="A1910" s="6" t="s">
        <v>10840</v>
      </c>
      <c r="B1910" s="6" t="s">
        <v>7092</v>
      </c>
      <c r="C1910" s="6" t="n">
        <v>1</v>
      </c>
      <c r="E1910" s="9" t="n">
        <f aca="false">INDEX(Tickets!$O$2:$O$3818,MATCH(B1910,Tickets!$A$2:$A$3818,0))</f>
        <v>1</v>
      </c>
      <c r="F1910" s="9" t="n">
        <f aca="false">C1910*E1910</f>
        <v>1</v>
      </c>
      <c r="G1910" s="9" t="n">
        <f aca="false">IF(AND(C1910=1,ISNUMBER(D1910)),1,0)*E1910</f>
        <v>0</v>
      </c>
      <c r="H1910" s="9" t="n">
        <f aca="false">IF(AND(G1910=1,D1910&gt;=Scenario!$B$24),1,0)</f>
        <v>0</v>
      </c>
    </row>
    <row r="1911" customFormat="false" ht="15" hidden="false" customHeight="false" outlineLevel="0" collapsed="false">
      <c r="A1911" s="6" t="s">
        <v>10841</v>
      </c>
      <c r="B1911" s="6" t="s">
        <v>7094</v>
      </c>
      <c r="C1911" s="6" t="n">
        <v>1</v>
      </c>
      <c r="D1911" s="6" t="n">
        <v>4</v>
      </c>
      <c r="E1911" s="9" t="n">
        <f aca="false">INDEX(Tickets!$O$2:$O$3818,MATCH(B1911,Tickets!$A$2:$A$3818,0))</f>
        <v>1</v>
      </c>
      <c r="F1911" s="9" t="n">
        <f aca="false">C1911*E1911</f>
        <v>1</v>
      </c>
      <c r="G1911" s="9" t="n">
        <f aca="false">IF(AND(C1911=1,ISNUMBER(D1911)),1,0)*E1911</f>
        <v>1</v>
      </c>
      <c r="H1911" s="9" t="n">
        <f aca="false">IF(AND(G1911=1,D1911&gt;=Scenario!$B$24),1,0)</f>
        <v>1</v>
      </c>
    </row>
    <row r="1912" customFormat="false" ht="15" hidden="false" customHeight="false" outlineLevel="0" collapsed="false">
      <c r="A1912" s="6" t="s">
        <v>10842</v>
      </c>
      <c r="B1912" s="6" t="s">
        <v>7096</v>
      </c>
      <c r="C1912" s="6" t="n">
        <v>1</v>
      </c>
      <c r="E1912" s="9" t="n">
        <f aca="false">INDEX(Tickets!$O$2:$O$3818,MATCH(B1912,Tickets!$A$2:$A$3818,0))</f>
        <v>1</v>
      </c>
      <c r="F1912" s="9" t="n">
        <f aca="false">C1912*E1912</f>
        <v>1</v>
      </c>
      <c r="G1912" s="9" t="n">
        <f aca="false">IF(AND(C1912=1,ISNUMBER(D1912)),1,0)*E1912</f>
        <v>0</v>
      </c>
      <c r="H1912" s="9" t="n">
        <f aca="false">IF(AND(G1912=1,D1912&gt;=Scenario!$B$24),1,0)</f>
        <v>0</v>
      </c>
    </row>
    <row r="1913" customFormat="false" ht="15" hidden="false" customHeight="false" outlineLevel="0" collapsed="false">
      <c r="A1913" s="6" t="s">
        <v>10843</v>
      </c>
      <c r="B1913" s="6" t="s">
        <v>7112</v>
      </c>
      <c r="C1913" s="6" t="n">
        <v>1</v>
      </c>
      <c r="E1913" s="9" t="n">
        <f aca="false">INDEX(Tickets!$O$2:$O$3818,MATCH(B1913,Tickets!$A$2:$A$3818,0))</f>
        <v>1</v>
      </c>
      <c r="F1913" s="9" t="n">
        <f aca="false">C1913*E1913</f>
        <v>1</v>
      </c>
      <c r="G1913" s="9" t="n">
        <f aca="false">IF(AND(C1913=1,ISNUMBER(D1913)),1,0)*E1913</f>
        <v>0</v>
      </c>
      <c r="H1913" s="9" t="n">
        <f aca="false">IF(AND(G1913=1,D1913&gt;=Scenario!$B$24),1,0)</f>
        <v>0</v>
      </c>
    </row>
    <row r="1914" customFormat="false" ht="15" hidden="false" customHeight="false" outlineLevel="0" collapsed="false">
      <c r="A1914" s="6" t="s">
        <v>10844</v>
      </c>
      <c r="B1914" s="6" t="s">
        <v>7114</v>
      </c>
      <c r="C1914" s="6" t="n">
        <v>1</v>
      </c>
      <c r="E1914" s="9" t="n">
        <f aca="false">INDEX(Tickets!$O$2:$O$3818,MATCH(B1914,Tickets!$A$2:$A$3818,0))</f>
        <v>1</v>
      </c>
      <c r="F1914" s="9" t="n">
        <f aca="false">C1914*E1914</f>
        <v>1</v>
      </c>
      <c r="G1914" s="9" t="n">
        <f aca="false">IF(AND(C1914=1,ISNUMBER(D1914)),1,0)*E1914</f>
        <v>0</v>
      </c>
      <c r="H1914" s="9" t="n">
        <f aca="false">IF(AND(G1914=1,D1914&gt;=Scenario!$B$24),1,0)</f>
        <v>0</v>
      </c>
    </row>
    <row r="1915" customFormat="false" ht="15" hidden="false" customHeight="false" outlineLevel="0" collapsed="false">
      <c r="A1915" s="6" t="s">
        <v>10845</v>
      </c>
      <c r="B1915" s="6" t="s">
        <v>7116</v>
      </c>
      <c r="C1915" s="6" t="n">
        <v>1</v>
      </c>
      <c r="D1915" s="6" t="n">
        <v>5</v>
      </c>
      <c r="E1915" s="9" t="n">
        <f aca="false">INDEX(Tickets!$O$2:$O$3818,MATCH(B1915,Tickets!$A$2:$A$3818,0))</f>
        <v>1</v>
      </c>
      <c r="F1915" s="9" t="n">
        <f aca="false">C1915*E1915</f>
        <v>1</v>
      </c>
      <c r="G1915" s="9" t="n">
        <f aca="false">IF(AND(C1915=1,ISNUMBER(D1915)),1,0)*E1915</f>
        <v>1</v>
      </c>
      <c r="H1915" s="9" t="n">
        <f aca="false">IF(AND(G1915=1,D1915&gt;=Scenario!$B$24),1,0)</f>
        <v>1</v>
      </c>
    </row>
    <row r="1916" customFormat="false" ht="15" hidden="false" customHeight="false" outlineLevel="0" collapsed="false">
      <c r="A1916" s="6" t="s">
        <v>10846</v>
      </c>
      <c r="B1916" s="6" t="s">
        <v>7118</v>
      </c>
      <c r="C1916" s="6" t="n">
        <v>1</v>
      </c>
      <c r="D1916" s="6" t="n">
        <v>3</v>
      </c>
      <c r="E1916" s="9" t="n">
        <f aca="false">INDEX(Tickets!$O$2:$O$3818,MATCH(B1916,Tickets!$A$2:$A$3818,0))</f>
        <v>1</v>
      </c>
      <c r="F1916" s="9" t="n">
        <f aca="false">C1916*E1916</f>
        <v>1</v>
      </c>
      <c r="G1916" s="9" t="n">
        <f aca="false">IF(AND(C1916=1,ISNUMBER(D1916)),1,0)*E1916</f>
        <v>1</v>
      </c>
      <c r="H1916" s="9" t="n">
        <f aca="false">IF(AND(G1916=1,D1916&gt;=Scenario!$B$24),1,0)</f>
        <v>0</v>
      </c>
    </row>
    <row r="1917" customFormat="false" ht="15" hidden="false" customHeight="false" outlineLevel="0" collapsed="false">
      <c r="A1917" s="6" t="s">
        <v>10847</v>
      </c>
      <c r="B1917" s="6" t="s">
        <v>7120</v>
      </c>
      <c r="C1917" s="6" t="n">
        <v>1</v>
      </c>
      <c r="D1917" s="6" t="n">
        <v>5</v>
      </c>
      <c r="E1917" s="9" t="n">
        <f aca="false">INDEX(Tickets!$O$2:$O$3818,MATCH(B1917,Tickets!$A$2:$A$3818,0))</f>
        <v>1</v>
      </c>
      <c r="F1917" s="9" t="n">
        <f aca="false">C1917*E1917</f>
        <v>1</v>
      </c>
      <c r="G1917" s="9" t="n">
        <f aca="false">IF(AND(C1917=1,ISNUMBER(D1917)),1,0)*E1917</f>
        <v>1</v>
      </c>
      <c r="H1917" s="9" t="n">
        <f aca="false">IF(AND(G1917=1,D1917&gt;=Scenario!$B$24),1,0)</f>
        <v>1</v>
      </c>
    </row>
    <row r="1918" customFormat="false" ht="15" hidden="false" customHeight="false" outlineLevel="0" collapsed="false">
      <c r="A1918" s="6" t="s">
        <v>10848</v>
      </c>
      <c r="B1918" s="6" t="s">
        <v>7122</v>
      </c>
      <c r="C1918" s="6" t="n">
        <v>1</v>
      </c>
      <c r="E1918" s="9" t="n">
        <f aca="false">INDEX(Tickets!$O$2:$O$3818,MATCH(B1918,Tickets!$A$2:$A$3818,0))</f>
        <v>1</v>
      </c>
      <c r="F1918" s="9" t="n">
        <f aca="false">C1918*E1918</f>
        <v>1</v>
      </c>
      <c r="G1918" s="9" t="n">
        <f aca="false">IF(AND(C1918=1,ISNUMBER(D1918)),1,0)*E1918</f>
        <v>0</v>
      </c>
      <c r="H1918" s="9" t="n">
        <f aca="false">IF(AND(G1918=1,D1918&gt;=Scenario!$B$24),1,0)</f>
        <v>0</v>
      </c>
    </row>
    <row r="1919" customFormat="false" ht="15" hidden="false" customHeight="false" outlineLevel="0" collapsed="false">
      <c r="A1919" s="6" t="s">
        <v>10849</v>
      </c>
      <c r="B1919" s="6" t="s">
        <v>7124</v>
      </c>
      <c r="C1919" s="6" t="n">
        <v>1</v>
      </c>
      <c r="E1919" s="9" t="n">
        <f aca="false">INDEX(Tickets!$O$2:$O$3818,MATCH(B1919,Tickets!$A$2:$A$3818,0))</f>
        <v>1</v>
      </c>
      <c r="F1919" s="9" t="n">
        <f aca="false">C1919*E1919</f>
        <v>1</v>
      </c>
      <c r="G1919" s="9" t="n">
        <f aca="false">IF(AND(C1919=1,ISNUMBER(D1919)),1,0)*E1919</f>
        <v>0</v>
      </c>
      <c r="H1919" s="9" t="n">
        <f aca="false">IF(AND(G1919=1,D1919&gt;=Scenario!$B$24),1,0)</f>
        <v>0</v>
      </c>
    </row>
    <row r="1920" customFormat="false" ht="15" hidden="false" customHeight="false" outlineLevel="0" collapsed="false">
      <c r="A1920" s="6" t="s">
        <v>10850</v>
      </c>
      <c r="B1920" s="6" t="s">
        <v>7126</v>
      </c>
      <c r="C1920" s="6" t="n">
        <v>1</v>
      </c>
      <c r="E1920" s="9" t="n">
        <f aca="false">INDEX(Tickets!$O$2:$O$3818,MATCH(B1920,Tickets!$A$2:$A$3818,0))</f>
        <v>1</v>
      </c>
      <c r="F1920" s="9" t="n">
        <f aca="false">C1920*E1920</f>
        <v>1</v>
      </c>
      <c r="G1920" s="9" t="n">
        <f aca="false">IF(AND(C1920=1,ISNUMBER(D1920)),1,0)*E1920</f>
        <v>0</v>
      </c>
      <c r="H1920" s="9" t="n">
        <f aca="false">IF(AND(G1920=1,D1920&gt;=Scenario!$B$24),1,0)</f>
        <v>0</v>
      </c>
    </row>
    <row r="1921" customFormat="false" ht="15" hidden="false" customHeight="false" outlineLevel="0" collapsed="false">
      <c r="A1921" s="6" t="s">
        <v>10851</v>
      </c>
      <c r="B1921" s="6" t="s">
        <v>7130</v>
      </c>
      <c r="C1921" s="6" t="n">
        <v>1</v>
      </c>
      <c r="E1921" s="9" t="n">
        <f aca="false">INDEX(Tickets!$O$2:$O$3818,MATCH(B1921,Tickets!$A$2:$A$3818,0))</f>
        <v>1</v>
      </c>
      <c r="F1921" s="9" t="n">
        <f aca="false">C1921*E1921</f>
        <v>1</v>
      </c>
      <c r="G1921" s="9" t="n">
        <f aca="false">IF(AND(C1921=1,ISNUMBER(D1921)),1,0)*E1921</f>
        <v>0</v>
      </c>
      <c r="H1921" s="9" t="n">
        <f aca="false">IF(AND(G1921=1,D1921&gt;=Scenario!$B$24),1,0)</f>
        <v>0</v>
      </c>
    </row>
    <row r="1922" customFormat="false" ht="15" hidden="false" customHeight="false" outlineLevel="0" collapsed="false">
      <c r="A1922" s="6" t="s">
        <v>10852</v>
      </c>
      <c r="B1922" s="6" t="s">
        <v>7132</v>
      </c>
      <c r="C1922" s="6" t="n">
        <v>1</v>
      </c>
      <c r="E1922" s="9" t="n">
        <f aca="false">INDEX(Tickets!$O$2:$O$3818,MATCH(B1922,Tickets!$A$2:$A$3818,0))</f>
        <v>1</v>
      </c>
      <c r="F1922" s="9" t="n">
        <f aca="false">C1922*E1922</f>
        <v>1</v>
      </c>
      <c r="G1922" s="9" t="n">
        <f aca="false">IF(AND(C1922=1,ISNUMBER(D1922)),1,0)*E1922</f>
        <v>0</v>
      </c>
      <c r="H1922" s="9" t="n">
        <f aca="false">IF(AND(G1922=1,D1922&gt;=Scenario!$B$24),1,0)</f>
        <v>0</v>
      </c>
    </row>
    <row r="1923" customFormat="false" ht="15" hidden="false" customHeight="false" outlineLevel="0" collapsed="false">
      <c r="A1923" s="6" t="s">
        <v>10853</v>
      </c>
      <c r="B1923" s="6" t="s">
        <v>7134</v>
      </c>
      <c r="C1923" s="6" t="n">
        <v>1</v>
      </c>
      <c r="E1923" s="9" t="n">
        <f aca="false">INDEX(Tickets!$O$2:$O$3818,MATCH(B1923,Tickets!$A$2:$A$3818,0))</f>
        <v>1</v>
      </c>
      <c r="F1923" s="9" t="n">
        <f aca="false">C1923*E1923</f>
        <v>1</v>
      </c>
      <c r="G1923" s="9" t="n">
        <f aca="false">IF(AND(C1923=1,ISNUMBER(D1923)),1,0)*E1923</f>
        <v>0</v>
      </c>
      <c r="H1923" s="9" t="n">
        <f aca="false">IF(AND(G1923=1,D1923&gt;=Scenario!$B$24),1,0)</f>
        <v>0</v>
      </c>
    </row>
    <row r="1924" customFormat="false" ht="15" hidden="false" customHeight="false" outlineLevel="0" collapsed="false">
      <c r="A1924" s="6" t="s">
        <v>10854</v>
      </c>
      <c r="B1924" s="6" t="s">
        <v>7136</v>
      </c>
      <c r="C1924" s="6" t="n">
        <v>1</v>
      </c>
      <c r="E1924" s="9" t="n">
        <f aca="false">INDEX(Tickets!$O$2:$O$3818,MATCH(B1924,Tickets!$A$2:$A$3818,0))</f>
        <v>1</v>
      </c>
      <c r="F1924" s="9" t="n">
        <f aca="false">C1924*E1924</f>
        <v>1</v>
      </c>
      <c r="G1924" s="9" t="n">
        <f aca="false">IF(AND(C1924=1,ISNUMBER(D1924)),1,0)*E1924</f>
        <v>0</v>
      </c>
      <c r="H1924" s="9" t="n">
        <f aca="false">IF(AND(G1924=1,D1924&gt;=Scenario!$B$24),1,0)</f>
        <v>0</v>
      </c>
    </row>
    <row r="1925" customFormat="false" ht="15" hidden="false" customHeight="false" outlineLevel="0" collapsed="false">
      <c r="A1925" s="6" t="s">
        <v>10855</v>
      </c>
      <c r="B1925" s="6" t="s">
        <v>7142</v>
      </c>
      <c r="C1925" s="6" t="n">
        <v>1</v>
      </c>
      <c r="E1925" s="9" t="n">
        <f aca="false">INDEX(Tickets!$O$2:$O$3818,MATCH(B1925,Tickets!$A$2:$A$3818,0))</f>
        <v>1</v>
      </c>
      <c r="F1925" s="9" t="n">
        <f aca="false">C1925*E1925</f>
        <v>1</v>
      </c>
      <c r="G1925" s="9" t="n">
        <f aca="false">IF(AND(C1925=1,ISNUMBER(D1925)),1,0)*E1925</f>
        <v>0</v>
      </c>
      <c r="H1925" s="9" t="n">
        <f aca="false">IF(AND(G1925=1,D1925&gt;=Scenario!$B$24),1,0)</f>
        <v>0</v>
      </c>
    </row>
    <row r="1926" customFormat="false" ht="15" hidden="false" customHeight="false" outlineLevel="0" collapsed="false">
      <c r="A1926" s="6" t="s">
        <v>10856</v>
      </c>
      <c r="B1926" s="6" t="s">
        <v>7144</v>
      </c>
      <c r="C1926" s="6" t="n">
        <v>1</v>
      </c>
      <c r="E1926" s="9" t="n">
        <f aca="false">INDEX(Tickets!$O$2:$O$3818,MATCH(B1926,Tickets!$A$2:$A$3818,0))</f>
        <v>1</v>
      </c>
      <c r="F1926" s="9" t="n">
        <f aca="false">C1926*E1926</f>
        <v>1</v>
      </c>
      <c r="G1926" s="9" t="n">
        <f aca="false">IF(AND(C1926=1,ISNUMBER(D1926)),1,0)*E1926</f>
        <v>0</v>
      </c>
      <c r="H1926" s="9" t="n">
        <f aca="false">IF(AND(G1926=1,D1926&gt;=Scenario!$B$24),1,0)</f>
        <v>0</v>
      </c>
    </row>
    <row r="1927" customFormat="false" ht="15" hidden="false" customHeight="false" outlineLevel="0" collapsed="false">
      <c r="A1927" s="6" t="s">
        <v>10857</v>
      </c>
      <c r="B1927" s="6" t="s">
        <v>7146</v>
      </c>
      <c r="C1927" s="6" t="n">
        <v>1</v>
      </c>
      <c r="E1927" s="9" t="n">
        <f aca="false">INDEX(Tickets!$O$2:$O$3818,MATCH(B1927,Tickets!$A$2:$A$3818,0))</f>
        <v>1</v>
      </c>
      <c r="F1927" s="9" t="n">
        <f aca="false">C1927*E1927</f>
        <v>1</v>
      </c>
      <c r="G1927" s="9" t="n">
        <f aca="false">IF(AND(C1927=1,ISNUMBER(D1927)),1,0)*E1927</f>
        <v>0</v>
      </c>
      <c r="H1927" s="9" t="n">
        <f aca="false">IF(AND(G1927=1,D1927&gt;=Scenario!$B$24),1,0)</f>
        <v>0</v>
      </c>
    </row>
    <row r="1928" customFormat="false" ht="15" hidden="false" customHeight="false" outlineLevel="0" collapsed="false">
      <c r="A1928" s="6" t="s">
        <v>10858</v>
      </c>
      <c r="B1928" s="6" t="s">
        <v>7150</v>
      </c>
      <c r="C1928" s="6" t="n">
        <v>1</v>
      </c>
      <c r="E1928" s="9" t="n">
        <f aca="false">INDEX(Tickets!$O$2:$O$3818,MATCH(B1928,Tickets!$A$2:$A$3818,0))</f>
        <v>1</v>
      </c>
      <c r="F1928" s="9" t="n">
        <f aca="false">C1928*E1928</f>
        <v>1</v>
      </c>
      <c r="G1928" s="9" t="n">
        <f aca="false">IF(AND(C1928=1,ISNUMBER(D1928)),1,0)*E1928</f>
        <v>0</v>
      </c>
      <c r="H1928" s="9" t="n">
        <f aca="false">IF(AND(G1928=1,D1928&gt;=Scenario!$B$24),1,0)</f>
        <v>0</v>
      </c>
    </row>
    <row r="1929" customFormat="false" ht="15" hidden="false" customHeight="false" outlineLevel="0" collapsed="false">
      <c r="A1929" s="6" t="s">
        <v>10859</v>
      </c>
      <c r="B1929" s="6" t="s">
        <v>7152</v>
      </c>
      <c r="C1929" s="6" t="n">
        <v>1</v>
      </c>
      <c r="D1929" s="6" t="n">
        <v>3</v>
      </c>
      <c r="E1929" s="9" t="n">
        <f aca="false">INDEX(Tickets!$O$2:$O$3818,MATCH(B1929,Tickets!$A$2:$A$3818,0))</f>
        <v>1</v>
      </c>
      <c r="F1929" s="9" t="n">
        <f aca="false">C1929*E1929</f>
        <v>1</v>
      </c>
      <c r="G1929" s="9" t="n">
        <f aca="false">IF(AND(C1929=1,ISNUMBER(D1929)),1,0)*E1929</f>
        <v>1</v>
      </c>
      <c r="H1929" s="9" t="n">
        <f aca="false">IF(AND(G1929=1,D1929&gt;=Scenario!$B$24),1,0)</f>
        <v>0</v>
      </c>
    </row>
    <row r="1930" customFormat="false" ht="15" hidden="false" customHeight="false" outlineLevel="0" collapsed="false">
      <c r="A1930" s="6" t="s">
        <v>10860</v>
      </c>
      <c r="B1930" s="6" t="s">
        <v>7154</v>
      </c>
      <c r="C1930" s="6" t="n">
        <v>1</v>
      </c>
      <c r="E1930" s="9" t="n">
        <f aca="false">INDEX(Tickets!$O$2:$O$3818,MATCH(B1930,Tickets!$A$2:$A$3818,0))</f>
        <v>1</v>
      </c>
      <c r="F1930" s="9" t="n">
        <f aca="false">C1930*E1930</f>
        <v>1</v>
      </c>
      <c r="G1930" s="9" t="n">
        <f aca="false">IF(AND(C1930=1,ISNUMBER(D1930)),1,0)*E1930</f>
        <v>0</v>
      </c>
      <c r="H1930" s="9" t="n">
        <f aca="false">IF(AND(G1930=1,D1930&gt;=Scenario!$B$24),1,0)</f>
        <v>0</v>
      </c>
    </row>
    <row r="1931" customFormat="false" ht="15" hidden="false" customHeight="false" outlineLevel="0" collapsed="false">
      <c r="A1931" s="6" t="s">
        <v>10861</v>
      </c>
      <c r="B1931" s="6" t="s">
        <v>7158</v>
      </c>
      <c r="C1931" s="6" t="n">
        <v>1</v>
      </c>
      <c r="D1931" s="6" t="n">
        <v>5</v>
      </c>
      <c r="E1931" s="9" t="n">
        <f aca="false">INDEX(Tickets!$O$2:$O$3818,MATCH(B1931,Tickets!$A$2:$A$3818,0))</f>
        <v>1</v>
      </c>
      <c r="F1931" s="9" t="n">
        <f aca="false">C1931*E1931</f>
        <v>1</v>
      </c>
      <c r="G1931" s="9" t="n">
        <f aca="false">IF(AND(C1931=1,ISNUMBER(D1931)),1,0)*E1931</f>
        <v>1</v>
      </c>
      <c r="H1931" s="9" t="n">
        <f aca="false">IF(AND(G1931=1,D1931&gt;=Scenario!$B$24),1,0)</f>
        <v>1</v>
      </c>
    </row>
    <row r="1932" customFormat="false" ht="15" hidden="false" customHeight="false" outlineLevel="0" collapsed="false">
      <c r="A1932" s="6" t="s">
        <v>10862</v>
      </c>
      <c r="B1932" s="6" t="s">
        <v>7160</v>
      </c>
      <c r="C1932" s="6" t="n">
        <v>1</v>
      </c>
      <c r="D1932" s="6" t="n">
        <v>4</v>
      </c>
      <c r="E1932" s="9" t="n">
        <f aca="false">INDEX(Tickets!$O$2:$O$3818,MATCH(B1932,Tickets!$A$2:$A$3818,0))</f>
        <v>1</v>
      </c>
      <c r="F1932" s="9" t="n">
        <f aca="false">C1932*E1932</f>
        <v>1</v>
      </c>
      <c r="G1932" s="9" t="n">
        <f aca="false">IF(AND(C1932=1,ISNUMBER(D1932)),1,0)*E1932</f>
        <v>1</v>
      </c>
      <c r="H1932" s="9" t="n">
        <f aca="false">IF(AND(G1932=1,D1932&gt;=Scenario!$B$24),1,0)</f>
        <v>1</v>
      </c>
    </row>
    <row r="1933" customFormat="false" ht="15" hidden="false" customHeight="false" outlineLevel="0" collapsed="false">
      <c r="A1933" s="6" t="s">
        <v>10863</v>
      </c>
      <c r="B1933" s="6" t="s">
        <v>7164</v>
      </c>
      <c r="C1933" s="6" t="n">
        <v>1</v>
      </c>
      <c r="E1933" s="9" t="n">
        <f aca="false">INDEX(Tickets!$O$2:$O$3818,MATCH(B1933,Tickets!$A$2:$A$3818,0))</f>
        <v>1</v>
      </c>
      <c r="F1933" s="9" t="n">
        <f aca="false">C1933*E1933</f>
        <v>1</v>
      </c>
      <c r="G1933" s="9" t="n">
        <f aca="false">IF(AND(C1933=1,ISNUMBER(D1933)),1,0)*E1933</f>
        <v>0</v>
      </c>
      <c r="H1933" s="9" t="n">
        <f aca="false">IF(AND(G1933=1,D1933&gt;=Scenario!$B$24),1,0)</f>
        <v>0</v>
      </c>
    </row>
    <row r="1934" customFormat="false" ht="15" hidden="false" customHeight="false" outlineLevel="0" collapsed="false">
      <c r="A1934" s="6" t="s">
        <v>10864</v>
      </c>
      <c r="B1934" s="6" t="s">
        <v>7166</v>
      </c>
      <c r="C1934" s="6" t="n">
        <v>1</v>
      </c>
      <c r="E1934" s="9" t="n">
        <f aca="false">INDEX(Tickets!$O$2:$O$3818,MATCH(B1934,Tickets!$A$2:$A$3818,0))</f>
        <v>1</v>
      </c>
      <c r="F1934" s="9" t="n">
        <f aca="false">C1934*E1934</f>
        <v>1</v>
      </c>
      <c r="G1934" s="9" t="n">
        <f aca="false">IF(AND(C1934=1,ISNUMBER(D1934)),1,0)*E1934</f>
        <v>0</v>
      </c>
      <c r="H1934" s="9" t="n">
        <f aca="false">IF(AND(G1934=1,D1934&gt;=Scenario!$B$24),1,0)</f>
        <v>0</v>
      </c>
    </row>
    <row r="1935" customFormat="false" ht="15" hidden="false" customHeight="false" outlineLevel="0" collapsed="false">
      <c r="A1935" s="6" t="s">
        <v>10865</v>
      </c>
      <c r="B1935" s="6" t="s">
        <v>7168</v>
      </c>
      <c r="C1935" s="6" t="n">
        <v>1</v>
      </c>
      <c r="E1935" s="9" t="n">
        <f aca="false">INDEX(Tickets!$O$2:$O$3818,MATCH(B1935,Tickets!$A$2:$A$3818,0))</f>
        <v>1</v>
      </c>
      <c r="F1935" s="9" t="n">
        <f aca="false">C1935*E1935</f>
        <v>1</v>
      </c>
      <c r="G1935" s="9" t="n">
        <f aca="false">IF(AND(C1935=1,ISNUMBER(D1935)),1,0)*E1935</f>
        <v>0</v>
      </c>
      <c r="H1935" s="9" t="n">
        <f aca="false">IF(AND(G1935=1,D1935&gt;=Scenario!$B$24),1,0)</f>
        <v>0</v>
      </c>
    </row>
    <row r="1936" customFormat="false" ht="15" hidden="false" customHeight="false" outlineLevel="0" collapsed="false">
      <c r="A1936" s="6" t="s">
        <v>10866</v>
      </c>
      <c r="B1936" s="6" t="s">
        <v>7174</v>
      </c>
      <c r="C1936" s="6" t="n">
        <v>1</v>
      </c>
      <c r="E1936" s="9" t="n">
        <f aca="false">INDEX(Tickets!$O$2:$O$3818,MATCH(B1936,Tickets!$A$2:$A$3818,0))</f>
        <v>1</v>
      </c>
      <c r="F1936" s="9" t="n">
        <f aca="false">C1936*E1936</f>
        <v>1</v>
      </c>
      <c r="G1936" s="9" t="n">
        <f aca="false">IF(AND(C1936=1,ISNUMBER(D1936)),1,0)*E1936</f>
        <v>0</v>
      </c>
      <c r="H1936" s="9" t="n">
        <f aca="false">IF(AND(G1936=1,D1936&gt;=Scenario!$B$24),1,0)</f>
        <v>0</v>
      </c>
    </row>
    <row r="1937" customFormat="false" ht="15" hidden="false" customHeight="false" outlineLevel="0" collapsed="false">
      <c r="A1937" s="6" t="s">
        <v>10867</v>
      </c>
      <c r="B1937" s="6" t="s">
        <v>7176</v>
      </c>
      <c r="C1937" s="6" t="n">
        <v>1</v>
      </c>
      <c r="D1937" s="6" t="n">
        <v>5</v>
      </c>
      <c r="E1937" s="9" t="n">
        <f aca="false">INDEX(Tickets!$O$2:$O$3818,MATCH(B1937,Tickets!$A$2:$A$3818,0))</f>
        <v>1</v>
      </c>
      <c r="F1937" s="9" t="n">
        <f aca="false">C1937*E1937</f>
        <v>1</v>
      </c>
      <c r="G1937" s="9" t="n">
        <f aca="false">IF(AND(C1937=1,ISNUMBER(D1937)),1,0)*E1937</f>
        <v>1</v>
      </c>
      <c r="H1937" s="9" t="n">
        <f aca="false">IF(AND(G1937=1,D1937&gt;=Scenario!$B$24),1,0)</f>
        <v>1</v>
      </c>
    </row>
    <row r="1938" customFormat="false" ht="15" hidden="false" customHeight="false" outlineLevel="0" collapsed="false">
      <c r="A1938" s="6" t="s">
        <v>10868</v>
      </c>
      <c r="B1938" s="6" t="s">
        <v>7190</v>
      </c>
      <c r="C1938" s="6" t="n">
        <v>1</v>
      </c>
      <c r="E1938" s="9" t="n">
        <f aca="false">INDEX(Tickets!$O$2:$O$3818,MATCH(B1938,Tickets!$A$2:$A$3818,0))</f>
        <v>1</v>
      </c>
      <c r="F1938" s="9" t="n">
        <f aca="false">C1938*E1938</f>
        <v>1</v>
      </c>
      <c r="G1938" s="9" t="n">
        <f aca="false">IF(AND(C1938=1,ISNUMBER(D1938)),1,0)*E1938</f>
        <v>0</v>
      </c>
      <c r="H1938" s="9" t="n">
        <f aca="false">IF(AND(G1938=1,D1938&gt;=Scenario!$B$24),1,0)</f>
        <v>0</v>
      </c>
    </row>
    <row r="1939" customFormat="false" ht="15" hidden="false" customHeight="false" outlineLevel="0" collapsed="false">
      <c r="A1939" s="6" t="s">
        <v>10869</v>
      </c>
      <c r="B1939" s="6" t="s">
        <v>7192</v>
      </c>
      <c r="C1939" s="6" t="n">
        <v>1</v>
      </c>
      <c r="E1939" s="9" t="n">
        <f aca="false">INDEX(Tickets!$O$2:$O$3818,MATCH(B1939,Tickets!$A$2:$A$3818,0))</f>
        <v>1</v>
      </c>
      <c r="F1939" s="9" t="n">
        <f aca="false">C1939*E1939</f>
        <v>1</v>
      </c>
      <c r="G1939" s="9" t="n">
        <f aca="false">IF(AND(C1939=1,ISNUMBER(D1939)),1,0)*E1939</f>
        <v>0</v>
      </c>
      <c r="H1939" s="9" t="n">
        <f aca="false">IF(AND(G1939=1,D1939&gt;=Scenario!$B$24),1,0)</f>
        <v>0</v>
      </c>
    </row>
    <row r="1940" customFormat="false" ht="15" hidden="false" customHeight="false" outlineLevel="0" collapsed="false">
      <c r="A1940" s="6" t="s">
        <v>10870</v>
      </c>
      <c r="B1940" s="6" t="s">
        <v>7198</v>
      </c>
      <c r="C1940" s="6" t="n">
        <v>1</v>
      </c>
      <c r="D1940" s="6" t="n">
        <v>4</v>
      </c>
      <c r="E1940" s="9" t="n">
        <f aca="false">INDEX(Tickets!$O$2:$O$3818,MATCH(B1940,Tickets!$A$2:$A$3818,0))</f>
        <v>1</v>
      </c>
      <c r="F1940" s="9" t="n">
        <f aca="false">C1940*E1940</f>
        <v>1</v>
      </c>
      <c r="G1940" s="9" t="n">
        <f aca="false">IF(AND(C1940=1,ISNUMBER(D1940)),1,0)*E1940</f>
        <v>1</v>
      </c>
      <c r="H1940" s="9" t="n">
        <f aca="false">IF(AND(G1940=1,D1940&gt;=Scenario!$B$24),1,0)</f>
        <v>1</v>
      </c>
    </row>
    <row r="1941" customFormat="false" ht="15" hidden="false" customHeight="false" outlineLevel="0" collapsed="false">
      <c r="A1941" s="6" t="s">
        <v>10871</v>
      </c>
      <c r="B1941" s="6" t="s">
        <v>7200</v>
      </c>
      <c r="C1941" s="6" t="n">
        <v>1</v>
      </c>
      <c r="E1941" s="9" t="n">
        <f aca="false">INDEX(Tickets!$O$2:$O$3818,MATCH(B1941,Tickets!$A$2:$A$3818,0))</f>
        <v>1</v>
      </c>
      <c r="F1941" s="9" t="n">
        <f aca="false">C1941*E1941</f>
        <v>1</v>
      </c>
      <c r="G1941" s="9" t="n">
        <f aca="false">IF(AND(C1941=1,ISNUMBER(D1941)),1,0)*E1941</f>
        <v>0</v>
      </c>
      <c r="H1941" s="9" t="n">
        <f aca="false">IF(AND(G1941=1,D1941&gt;=Scenario!$B$24),1,0)</f>
        <v>0</v>
      </c>
    </row>
    <row r="1942" customFormat="false" ht="15" hidden="false" customHeight="false" outlineLevel="0" collapsed="false">
      <c r="A1942" s="6" t="s">
        <v>10872</v>
      </c>
      <c r="B1942" s="6" t="s">
        <v>7202</v>
      </c>
      <c r="C1942" s="6" t="n">
        <v>1</v>
      </c>
      <c r="E1942" s="9" t="n">
        <f aca="false">INDEX(Tickets!$O$2:$O$3818,MATCH(B1942,Tickets!$A$2:$A$3818,0))</f>
        <v>1</v>
      </c>
      <c r="F1942" s="9" t="n">
        <f aca="false">C1942*E1942</f>
        <v>1</v>
      </c>
      <c r="G1942" s="9" t="n">
        <f aca="false">IF(AND(C1942=1,ISNUMBER(D1942)),1,0)*E1942</f>
        <v>0</v>
      </c>
      <c r="H1942" s="9" t="n">
        <f aca="false">IF(AND(G1942=1,D1942&gt;=Scenario!$B$24),1,0)</f>
        <v>0</v>
      </c>
    </row>
    <row r="1943" customFormat="false" ht="15" hidden="false" customHeight="false" outlineLevel="0" collapsed="false">
      <c r="A1943" s="6" t="s">
        <v>10873</v>
      </c>
      <c r="B1943" s="6" t="s">
        <v>7204</v>
      </c>
      <c r="C1943" s="6" t="n">
        <v>1</v>
      </c>
      <c r="E1943" s="9" t="n">
        <f aca="false">INDEX(Tickets!$O$2:$O$3818,MATCH(B1943,Tickets!$A$2:$A$3818,0))</f>
        <v>1</v>
      </c>
      <c r="F1943" s="9" t="n">
        <f aca="false">C1943*E1943</f>
        <v>1</v>
      </c>
      <c r="G1943" s="9" t="n">
        <f aca="false">IF(AND(C1943=1,ISNUMBER(D1943)),1,0)*E1943</f>
        <v>0</v>
      </c>
      <c r="H1943" s="9" t="n">
        <f aca="false">IF(AND(G1943=1,D1943&gt;=Scenario!$B$24),1,0)</f>
        <v>0</v>
      </c>
    </row>
    <row r="1944" customFormat="false" ht="15" hidden="false" customHeight="false" outlineLevel="0" collapsed="false">
      <c r="A1944" s="6" t="s">
        <v>10874</v>
      </c>
      <c r="B1944" s="6" t="s">
        <v>7208</v>
      </c>
      <c r="C1944" s="6" t="n">
        <v>1</v>
      </c>
      <c r="E1944" s="9" t="n">
        <f aca="false">INDEX(Tickets!$O$2:$O$3818,MATCH(B1944,Tickets!$A$2:$A$3818,0))</f>
        <v>1</v>
      </c>
      <c r="F1944" s="9" t="n">
        <f aca="false">C1944*E1944</f>
        <v>1</v>
      </c>
      <c r="G1944" s="9" t="n">
        <f aca="false">IF(AND(C1944=1,ISNUMBER(D1944)),1,0)*E1944</f>
        <v>0</v>
      </c>
      <c r="H1944" s="9" t="n">
        <f aca="false">IF(AND(G1944=1,D1944&gt;=Scenario!$B$24),1,0)</f>
        <v>0</v>
      </c>
    </row>
    <row r="1945" customFormat="false" ht="15" hidden="false" customHeight="false" outlineLevel="0" collapsed="false">
      <c r="A1945" s="6" t="s">
        <v>10875</v>
      </c>
      <c r="B1945" s="6" t="s">
        <v>7210</v>
      </c>
      <c r="C1945" s="6" t="n">
        <v>1</v>
      </c>
      <c r="E1945" s="9" t="n">
        <f aca="false">INDEX(Tickets!$O$2:$O$3818,MATCH(B1945,Tickets!$A$2:$A$3818,0))</f>
        <v>1</v>
      </c>
      <c r="F1945" s="9" t="n">
        <f aca="false">C1945*E1945</f>
        <v>1</v>
      </c>
      <c r="G1945" s="9" t="n">
        <f aca="false">IF(AND(C1945=1,ISNUMBER(D1945)),1,0)*E1945</f>
        <v>0</v>
      </c>
      <c r="H1945" s="9" t="n">
        <f aca="false">IF(AND(G1945=1,D1945&gt;=Scenario!$B$24),1,0)</f>
        <v>0</v>
      </c>
    </row>
    <row r="1946" customFormat="false" ht="15" hidden="false" customHeight="false" outlineLevel="0" collapsed="false">
      <c r="A1946" s="6" t="s">
        <v>10876</v>
      </c>
      <c r="B1946" s="6" t="s">
        <v>7212</v>
      </c>
      <c r="C1946" s="6" t="n">
        <v>1</v>
      </c>
      <c r="E1946" s="9" t="n">
        <f aca="false">INDEX(Tickets!$O$2:$O$3818,MATCH(B1946,Tickets!$A$2:$A$3818,0))</f>
        <v>1</v>
      </c>
      <c r="F1946" s="9" t="n">
        <f aca="false">C1946*E1946</f>
        <v>1</v>
      </c>
      <c r="G1946" s="9" t="n">
        <f aca="false">IF(AND(C1946=1,ISNUMBER(D1946)),1,0)*E1946</f>
        <v>0</v>
      </c>
      <c r="H1946" s="9" t="n">
        <f aca="false">IF(AND(G1946=1,D1946&gt;=Scenario!$B$24),1,0)</f>
        <v>0</v>
      </c>
    </row>
    <row r="1947" customFormat="false" ht="15" hidden="false" customHeight="false" outlineLevel="0" collapsed="false">
      <c r="A1947" s="6" t="s">
        <v>10877</v>
      </c>
      <c r="B1947" s="6" t="s">
        <v>7214</v>
      </c>
      <c r="C1947" s="6" t="n">
        <v>1</v>
      </c>
      <c r="D1947" s="6" t="n">
        <v>5</v>
      </c>
      <c r="E1947" s="9" t="n">
        <f aca="false">INDEX(Tickets!$O$2:$O$3818,MATCH(B1947,Tickets!$A$2:$A$3818,0))</f>
        <v>1</v>
      </c>
      <c r="F1947" s="9" t="n">
        <f aca="false">C1947*E1947</f>
        <v>1</v>
      </c>
      <c r="G1947" s="9" t="n">
        <f aca="false">IF(AND(C1947=1,ISNUMBER(D1947)),1,0)*E1947</f>
        <v>1</v>
      </c>
      <c r="H1947" s="9" t="n">
        <f aca="false">IF(AND(G1947=1,D1947&gt;=Scenario!$B$24),1,0)</f>
        <v>1</v>
      </c>
    </row>
    <row r="1948" customFormat="false" ht="15" hidden="false" customHeight="false" outlineLevel="0" collapsed="false">
      <c r="A1948" s="6" t="s">
        <v>10878</v>
      </c>
      <c r="B1948" s="6" t="s">
        <v>7216</v>
      </c>
      <c r="C1948" s="6" t="n">
        <v>1</v>
      </c>
      <c r="D1948" s="6" t="n">
        <v>4</v>
      </c>
      <c r="E1948" s="9" t="n">
        <f aca="false">INDEX(Tickets!$O$2:$O$3818,MATCH(B1948,Tickets!$A$2:$A$3818,0))</f>
        <v>1</v>
      </c>
      <c r="F1948" s="9" t="n">
        <f aca="false">C1948*E1948</f>
        <v>1</v>
      </c>
      <c r="G1948" s="9" t="n">
        <f aca="false">IF(AND(C1948=1,ISNUMBER(D1948)),1,0)*E1948</f>
        <v>1</v>
      </c>
      <c r="H1948" s="9" t="n">
        <f aca="false">IF(AND(G1948=1,D1948&gt;=Scenario!$B$24),1,0)</f>
        <v>1</v>
      </c>
    </row>
    <row r="1949" customFormat="false" ht="15" hidden="false" customHeight="false" outlineLevel="0" collapsed="false">
      <c r="A1949" s="6" t="s">
        <v>10879</v>
      </c>
      <c r="B1949" s="6" t="s">
        <v>7222</v>
      </c>
      <c r="C1949" s="6" t="n">
        <v>1</v>
      </c>
      <c r="D1949" s="6" t="n">
        <v>4</v>
      </c>
      <c r="E1949" s="9" t="n">
        <f aca="false">INDEX(Tickets!$O$2:$O$3818,MATCH(B1949,Tickets!$A$2:$A$3818,0))</f>
        <v>1</v>
      </c>
      <c r="F1949" s="9" t="n">
        <f aca="false">C1949*E1949</f>
        <v>1</v>
      </c>
      <c r="G1949" s="9" t="n">
        <f aca="false">IF(AND(C1949=1,ISNUMBER(D1949)),1,0)*E1949</f>
        <v>1</v>
      </c>
      <c r="H1949" s="9" t="n">
        <f aca="false">IF(AND(G1949=1,D1949&gt;=Scenario!$B$24),1,0)</f>
        <v>1</v>
      </c>
    </row>
    <row r="1950" customFormat="false" ht="15" hidden="false" customHeight="false" outlineLevel="0" collapsed="false">
      <c r="A1950" s="6" t="s">
        <v>10880</v>
      </c>
      <c r="B1950" s="6" t="s">
        <v>7226</v>
      </c>
      <c r="C1950" s="6" t="n">
        <v>1</v>
      </c>
      <c r="D1950" s="6" t="n">
        <v>5</v>
      </c>
      <c r="E1950" s="9" t="n">
        <f aca="false">INDEX(Tickets!$O$2:$O$3818,MATCH(B1950,Tickets!$A$2:$A$3818,0))</f>
        <v>1</v>
      </c>
      <c r="F1950" s="9" t="n">
        <f aca="false">C1950*E1950</f>
        <v>1</v>
      </c>
      <c r="G1950" s="9" t="n">
        <f aca="false">IF(AND(C1950=1,ISNUMBER(D1950)),1,0)*E1950</f>
        <v>1</v>
      </c>
      <c r="H1950" s="9" t="n">
        <f aca="false">IF(AND(G1950=1,D1950&gt;=Scenario!$B$24),1,0)</f>
        <v>1</v>
      </c>
    </row>
    <row r="1951" customFormat="false" ht="15" hidden="false" customHeight="false" outlineLevel="0" collapsed="false">
      <c r="A1951" s="6" t="s">
        <v>10881</v>
      </c>
      <c r="B1951" s="6" t="s">
        <v>7228</v>
      </c>
      <c r="C1951" s="6" t="n">
        <v>1</v>
      </c>
      <c r="E1951" s="9" t="n">
        <f aca="false">INDEX(Tickets!$O$2:$O$3818,MATCH(B1951,Tickets!$A$2:$A$3818,0))</f>
        <v>1</v>
      </c>
      <c r="F1951" s="9" t="n">
        <f aca="false">C1951*E1951</f>
        <v>1</v>
      </c>
      <c r="G1951" s="9" t="n">
        <f aca="false">IF(AND(C1951=1,ISNUMBER(D1951)),1,0)*E1951</f>
        <v>0</v>
      </c>
      <c r="H1951" s="9" t="n">
        <f aca="false">IF(AND(G1951=1,D1951&gt;=Scenario!$B$24),1,0)</f>
        <v>0</v>
      </c>
    </row>
    <row r="1952" customFormat="false" ht="15" hidden="false" customHeight="false" outlineLevel="0" collapsed="false">
      <c r="A1952" s="6" t="s">
        <v>10882</v>
      </c>
      <c r="B1952" s="6" t="s">
        <v>7236</v>
      </c>
      <c r="C1952" s="6" t="n">
        <v>1</v>
      </c>
      <c r="E1952" s="9" t="n">
        <f aca="false">INDEX(Tickets!$O$2:$O$3818,MATCH(B1952,Tickets!$A$2:$A$3818,0))</f>
        <v>1</v>
      </c>
      <c r="F1952" s="9" t="n">
        <f aca="false">C1952*E1952</f>
        <v>1</v>
      </c>
      <c r="G1952" s="9" t="n">
        <f aca="false">IF(AND(C1952=1,ISNUMBER(D1952)),1,0)*E1952</f>
        <v>0</v>
      </c>
      <c r="H1952" s="9" t="n">
        <f aca="false">IF(AND(G1952=1,D1952&gt;=Scenario!$B$24),1,0)</f>
        <v>0</v>
      </c>
    </row>
    <row r="1953" customFormat="false" ht="15" hidden="false" customHeight="false" outlineLevel="0" collapsed="false">
      <c r="A1953" s="6" t="s">
        <v>10883</v>
      </c>
      <c r="B1953" s="6" t="s">
        <v>7242</v>
      </c>
      <c r="C1953" s="6" t="n">
        <v>1</v>
      </c>
      <c r="E1953" s="9" t="n">
        <f aca="false">INDEX(Tickets!$O$2:$O$3818,MATCH(B1953,Tickets!$A$2:$A$3818,0))</f>
        <v>1</v>
      </c>
      <c r="F1953" s="9" t="n">
        <f aca="false">C1953*E1953</f>
        <v>1</v>
      </c>
      <c r="G1953" s="9" t="n">
        <f aca="false">IF(AND(C1953=1,ISNUMBER(D1953)),1,0)*E1953</f>
        <v>0</v>
      </c>
      <c r="H1953" s="9" t="n">
        <f aca="false">IF(AND(G1953=1,D1953&gt;=Scenario!$B$24),1,0)</f>
        <v>0</v>
      </c>
    </row>
    <row r="1954" customFormat="false" ht="15" hidden="false" customHeight="false" outlineLevel="0" collapsed="false">
      <c r="A1954" s="6" t="s">
        <v>10884</v>
      </c>
      <c r="B1954" s="6" t="s">
        <v>7244</v>
      </c>
      <c r="C1954" s="6" t="n">
        <v>1</v>
      </c>
      <c r="E1954" s="9" t="n">
        <f aca="false">INDEX(Tickets!$O$2:$O$3818,MATCH(B1954,Tickets!$A$2:$A$3818,0))</f>
        <v>1</v>
      </c>
      <c r="F1954" s="9" t="n">
        <f aca="false">C1954*E1954</f>
        <v>1</v>
      </c>
      <c r="G1954" s="9" t="n">
        <f aca="false">IF(AND(C1954=1,ISNUMBER(D1954)),1,0)*E1954</f>
        <v>0</v>
      </c>
      <c r="H1954" s="9" t="n">
        <f aca="false">IF(AND(G1954=1,D1954&gt;=Scenario!$B$24),1,0)</f>
        <v>0</v>
      </c>
    </row>
    <row r="1955" customFormat="false" ht="15" hidden="false" customHeight="false" outlineLevel="0" collapsed="false">
      <c r="A1955" s="6" t="s">
        <v>10885</v>
      </c>
      <c r="B1955" s="6" t="s">
        <v>7248</v>
      </c>
      <c r="C1955" s="6" t="n">
        <v>1</v>
      </c>
      <c r="D1955" s="6" t="n">
        <v>5</v>
      </c>
      <c r="E1955" s="9" t="n">
        <f aca="false">INDEX(Tickets!$O$2:$O$3818,MATCH(B1955,Tickets!$A$2:$A$3818,0))</f>
        <v>1</v>
      </c>
      <c r="F1955" s="9" t="n">
        <f aca="false">C1955*E1955</f>
        <v>1</v>
      </c>
      <c r="G1955" s="9" t="n">
        <f aca="false">IF(AND(C1955=1,ISNUMBER(D1955)),1,0)*E1955</f>
        <v>1</v>
      </c>
      <c r="H1955" s="9" t="n">
        <f aca="false">IF(AND(G1955=1,D1955&gt;=Scenario!$B$24),1,0)</f>
        <v>1</v>
      </c>
    </row>
    <row r="1956" customFormat="false" ht="15" hidden="false" customHeight="false" outlineLevel="0" collapsed="false">
      <c r="A1956" s="6" t="s">
        <v>10886</v>
      </c>
      <c r="B1956" s="6" t="s">
        <v>7250</v>
      </c>
      <c r="C1956" s="6" t="n">
        <v>1</v>
      </c>
      <c r="D1956" s="6" t="n">
        <v>4</v>
      </c>
      <c r="E1956" s="9" t="n">
        <f aca="false">INDEX(Tickets!$O$2:$O$3818,MATCH(B1956,Tickets!$A$2:$A$3818,0))</f>
        <v>1</v>
      </c>
      <c r="F1956" s="9" t="n">
        <f aca="false">C1956*E1956</f>
        <v>1</v>
      </c>
      <c r="G1956" s="9" t="n">
        <f aca="false">IF(AND(C1956=1,ISNUMBER(D1956)),1,0)*E1956</f>
        <v>1</v>
      </c>
      <c r="H1956" s="9" t="n">
        <f aca="false">IF(AND(G1956=1,D1956&gt;=Scenario!$B$24),1,0)</f>
        <v>1</v>
      </c>
    </row>
    <row r="1957" customFormat="false" ht="15" hidden="false" customHeight="false" outlineLevel="0" collapsed="false">
      <c r="A1957" s="6" t="s">
        <v>10887</v>
      </c>
      <c r="B1957" s="6" t="s">
        <v>7254</v>
      </c>
      <c r="C1957" s="6" t="n">
        <v>1</v>
      </c>
      <c r="E1957" s="9" t="n">
        <f aca="false">INDEX(Tickets!$O$2:$O$3818,MATCH(B1957,Tickets!$A$2:$A$3818,0))</f>
        <v>1</v>
      </c>
      <c r="F1957" s="9" t="n">
        <f aca="false">C1957*E1957</f>
        <v>1</v>
      </c>
      <c r="G1957" s="9" t="n">
        <f aca="false">IF(AND(C1957=1,ISNUMBER(D1957)),1,0)*E1957</f>
        <v>0</v>
      </c>
      <c r="H1957" s="9" t="n">
        <f aca="false">IF(AND(G1957=1,D1957&gt;=Scenario!$B$24),1,0)</f>
        <v>0</v>
      </c>
    </row>
    <row r="1958" customFormat="false" ht="15" hidden="false" customHeight="false" outlineLevel="0" collapsed="false">
      <c r="A1958" s="6" t="s">
        <v>10888</v>
      </c>
      <c r="B1958" s="6" t="s">
        <v>7262</v>
      </c>
      <c r="C1958" s="6" t="n">
        <v>1</v>
      </c>
      <c r="D1958" s="6" t="n">
        <v>5</v>
      </c>
      <c r="E1958" s="9" t="n">
        <f aca="false">INDEX(Tickets!$O$2:$O$3818,MATCH(B1958,Tickets!$A$2:$A$3818,0))</f>
        <v>1</v>
      </c>
      <c r="F1958" s="9" t="n">
        <f aca="false">C1958*E1958</f>
        <v>1</v>
      </c>
      <c r="G1958" s="9" t="n">
        <f aca="false">IF(AND(C1958=1,ISNUMBER(D1958)),1,0)*E1958</f>
        <v>1</v>
      </c>
      <c r="H1958" s="9" t="n">
        <f aca="false">IF(AND(G1958=1,D1958&gt;=Scenario!$B$24),1,0)</f>
        <v>1</v>
      </c>
    </row>
    <row r="1959" customFormat="false" ht="15" hidden="false" customHeight="false" outlineLevel="0" collapsed="false">
      <c r="A1959" s="6" t="s">
        <v>10889</v>
      </c>
      <c r="B1959" s="6" t="s">
        <v>7264</v>
      </c>
      <c r="C1959" s="6" t="n">
        <v>1</v>
      </c>
      <c r="E1959" s="9" t="n">
        <f aca="false">INDEX(Tickets!$O$2:$O$3818,MATCH(B1959,Tickets!$A$2:$A$3818,0))</f>
        <v>1</v>
      </c>
      <c r="F1959" s="9" t="n">
        <f aca="false">C1959*E1959</f>
        <v>1</v>
      </c>
      <c r="G1959" s="9" t="n">
        <f aca="false">IF(AND(C1959=1,ISNUMBER(D1959)),1,0)*E1959</f>
        <v>0</v>
      </c>
      <c r="H1959" s="9" t="n">
        <f aca="false">IF(AND(G1959=1,D1959&gt;=Scenario!$B$24),1,0)</f>
        <v>0</v>
      </c>
    </row>
    <row r="1960" customFormat="false" ht="15" hidden="false" customHeight="false" outlineLevel="0" collapsed="false">
      <c r="A1960" s="6" t="s">
        <v>10890</v>
      </c>
      <c r="B1960" s="6" t="s">
        <v>7270</v>
      </c>
      <c r="C1960" s="6" t="n">
        <v>1</v>
      </c>
      <c r="E1960" s="9" t="n">
        <f aca="false">INDEX(Tickets!$O$2:$O$3818,MATCH(B1960,Tickets!$A$2:$A$3818,0))</f>
        <v>1</v>
      </c>
      <c r="F1960" s="9" t="n">
        <f aca="false">C1960*E1960</f>
        <v>1</v>
      </c>
      <c r="G1960" s="9" t="n">
        <f aca="false">IF(AND(C1960=1,ISNUMBER(D1960)),1,0)*E1960</f>
        <v>0</v>
      </c>
      <c r="H1960" s="9" t="n">
        <f aca="false">IF(AND(G1960=1,D1960&gt;=Scenario!$B$24),1,0)</f>
        <v>0</v>
      </c>
    </row>
    <row r="1961" customFormat="false" ht="15" hidden="false" customHeight="false" outlineLevel="0" collapsed="false">
      <c r="A1961" s="6" t="s">
        <v>10891</v>
      </c>
      <c r="B1961" s="6" t="s">
        <v>7272</v>
      </c>
      <c r="C1961" s="6" t="n">
        <v>1</v>
      </c>
      <c r="E1961" s="9" t="n">
        <f aca="false">INDEX(Tickets!$O$2:$O$3818,MATCH(B1961,Tickets!$A$2:$A$3818,0))</f>
        <v>1</v>
      </c>
      <c r="F1961" s="9" t="n">
        <f aca="false">C1961*E1961</f>
        <v>1</v>
      </c>
      <c r="G1961" s="9" t="n">
        <f aca="false">IF(AND(C1961=1,ISNUMBER(D1961)),1,0)*E1961</f>
        <v>0</v>
      </c>
      <c r="H1961" s="9" t="n">
        <f aca="false">IF(AND(G1961=1,D1961&gt;=Scenario!$B$24),1,0)</f>
        <v>0</v>
      </c>
    </row>
    <row r="1962" customFormat="false" ht="15" hidden="false" customHeight="false" outlineLevel="0" collapsed="false">
      <c r="A1962" s="6" t="s">
        <v>10892</v>
      </c>
      <c r="B1962" s="6" t="s">
        <v>7274</v>
      </c>
      <c r="C1962" s="6" t="n">
        <v>1</v>
      </c>
      <c r="D1962" s="6" t="n">
        <v>5</v>
      </c>
      <c r="E1962" s="9" t="n">
        <f aca="false">INDEX(Tickets!$O$2:$O$3818,MATCH(B1962,Tickets!$A$2:$A$3818,0))</f>
        <v>1</v>
      </c>
      <c r="F1962" s="9" t="n">
        <f aca="false">C1962*E1962</f>
        <v>1</v>
      </c>
      <c r="G1962" s="9" t="n">
        <f aca="false">IF(AND(C1962=1,ISNUMBER(D1962)),1,0)*E1962</f>
        <v>1</v>
      </c>
      <c r="H1962" s="9" t="n">
        <f aca="false">IF(AND(G1962=1,D1962&gt;=Scenario!$B$24),1,0)</f>
        <v>1</v>
      </c>
    </row>
    <row r="1963" customFormat="false" ht="15" hidden="false" customHeight="false" outlineLevel="0" collapsed="false">
      <c r="A1963" s="6" t="s">
        <v>10893</v>
      </c>
      <c r="B1963" s="6" t="s">
        <v>7276</v>
      </c>
      <c r="C1963" s="6" t="n">
        <v>1</v>
      </c>
      <c r="E1963" s="9" t="n">
        <f aca="false">INDEX(Tickets!$O$2:$O$3818,MATCH(B1963,Tickets!$A$2:$A$3818,0))</f>
        <v>1</v>
      </c>
      <c r="F1963" s="9" t="n">
        <f aca="false">C1963*E1963</f>
        <v>1</v>
      </c>
      <c r="G1963" s="9" t="n">
        <f aca="false">IF(AND(C1963=1,ISNUMBER(D1963)),1,0)*E1963</f>
        <v>0</v>
      </c>
      <c r="H1963" s="9" t="n">
        <f aca="false">IF(AND(G1963=1,D1963&gt;=Scenario!$B$24),1,0)</f>
        <v>0</v>
      </c>
    </row>
    <row r="1964" customFormat="false" ht="15" hidden="false" customHeight="false" outlineLevel="0" collapsed="false">
      <c r="A1964" s="6" t="s">
        <v>10894</v>
      </c>
      <c r="B1964" s="6" t="s">
        <v>7278</v>
      </c>
      <c r="C1964" s="6" t="n">
        <v>1</v>
      </c>
      <c r="D1964" s="6" t="n">
        <v>3</v>
      </c>
      <c r="E1964" s="9" t="n">
        <f aca="false">INDEX(Tickets!$O$2:$O$3818,MATCH(B1964,Tickets!$A$2:$A$3818,0))</f>
        <v>1</v>
      </c>
      <c r="F1964" s="9" t="n">
        <f aca="false">C1964*E1964</f>
        <v>1</v>
      </c>
      <c r="G1964" s="9" t="n">
        <f aca="false">IF(AND(C1964=1,ISNUMBER(D1964)),1,0)*E1964</f>
        <v>1</v>
      </c>
      <c r="H1964" s="9" t="n">
        <f aca="false">IF(AND(G1964=1,D1964&gt;=Scenario!$B$24),1,0)</f>
        <v>0</v>
      </c>
    </row>
    <row r="1965" customFormat="false" ht="15" hidden="false" customHeight="false" outlineLevel="0" collapsed="false">
      <c r="A1965" s="6" t="s">
        <v>10895</v>
      </c>
      <c r="B1965" s="6" t="s">
        <v>7282</v>
      </c>
      <c r="C1965" s="6" t="n">
        <v>1</v>
      </c>
      <c r="D1965" s="6" t="n">
        <v>4</v>
      </c>
      <c r="E1965" s="9" t="n">
        <f aca="false">INDEX(Tickets!$O$2:$O$3818,MATCH(B1965,Tickets!$A$2:$A$3818,0))</f>
        <v>1</v>
      </c>
      <c r="F1965" s="9" t="n">
        <f aca="false">C1965*E1965</f>
        <v>1</v>
      </c>
      <c r="G1965" s="9" t="n">
        <f aca="false">IF(AND(C1965=1,ISNUMBER(D1965)),1,0)*E1965</f>
        <v>1</v>
      </c>
      <c r="H1965" s="9" t="n">
        <f aca="false">IF(AND(G1965=1,D1965&gt;=Scenario!$B$24),1,0)</f>
        <v>1</v>
      </c>
    </row>
    <row r="1966" customFormat="false" ht="15" hidden="false" customHeight="false" outlineLevel="0" collapsed="false">
      <c r="A1966" s="6" t="s">
        <v>10896</v>
      </c>
      <c r="B1966" s="6" t="s">
        <v>7284</v>
      </c>
      <c r="C1966" s="6" t="n">
        <v>1</v>
      </c>
      <c r="E1966" s="9" t="n">
        <f aca="false">INDEX(Tickets!$O$2:$O$3818,MATCH(B1966,Tickets!$A$2:$A$3818,0))</f>
        <v>1</v>
      </c>
      <c r="F1966" s="9" t="n">
        <f aca="false">C1966*E1966</f>
        <v>1</v>
      </c>
      <c r="G1966" s="9" t="n">
        <f aca="false">IF(AND(C1966=1,ISNUMBER(D1966)),1,0)*E1966</f>
        <v>0</v>
      </c>
      <c r="H1966" s="9" t="n">
        <f aca="false">IF(AND(G1966=1,D1966&gt;=Scenario!$B$24),1,0)</f>
        <v>0</v>
      </c>
    </row>
    <row r="1967" customFormat="false" ht="15" hidden="false" customHeight="false" outlineLevel="0" collapsed="false">
      <c r="A1967" s="6" t="s">
        <v>10897</v>
      </c>
      <c r="B1967" s="6" t="s">
        <v>7286</v>
      </c>
      <c r="C1967" s="6" t="n">
        <v>1</v>
      </c>
      <c r="D1967" s="6" t="n">
        <v>4</v>
      </c>
      <c r="E1967" s="9" t="n">
        <f aca="false">INDEX(Tickets!$O$2:$O$3818,MATCH(B1967,Tickets!$A$2:$A$3818,0))</f>
        <v>1</v>
      </c>
      <c r="F1967" s="9" t="n">
        <f aca="false">C1967*E1967</f>
        <v>1</v>
      </c>
      <c r="G1967" s="9" t="n">
        <f aca="false">IF(AND(C1967=1,ISNUMBER(D1967)),1,0)*E1967</f>
        <v>1</v>
      </c>
      <c r="H1967" s="9" t="n">
        <f aca="false">IF(AND(G1967=1,D1967&gt;=Scenario!$B$24),1,0)</f>
        <v>1</v>
      </c>
    </row>
    <row r="1968" customFormat="false" ht="15" hidden="false" customHeight="false" outlineLevel="0" collapsed="false">
      <c r="A1968" s="6" t="s">
        <v>10898</v>
      </c>
      <c r="B1968" s="6" t="s">
        <v>7290</v>
      </c>
      <c r="C1968" s="6" t="n">
        <v>1</v>
      </c>
      <c r="E1968" s="9" t="n">
        <f aca="false">INDEX(Tickets!$O$2:$O$3818,MATCH(B1968,Tickets!$A$2:$A$3818,0))</f>
        <v>1</v>
      </c>
      <c r="F1968" s="9" t="n">
        <f aca="false">C1968*E1968</f>
        <v>1</v>
      </c>
      <c r="G1968" s="9" t="n">
        <f aca="false">IF(AND(C1968=1,ISNUMBER(D1968)),1,0)*E1968</f>
        <v>0</v>
      </c>
      <c r="H1968" s="9" t="n">
        <f aca="false">IF(AND(G1968=1,D1968&gt;=Scenario!$B$24),1,0)</f>
        <v>0</v>
      </c>
    </row>
    <row r="1969" customFormat="false" ht="15" hidden="false" customHeight="false" outlineLevel="0" collapsed="false">
      <c r="A1969" s="6" t="s">
        <v>10899</v>
      </c>
      <c r="B1969" s="6" t="s">
        <v>7292</v>
      </c>
      <c r="C1969" s="6" t="n">
        <v>1</v>
      </c>
      <c r="E1969" s="9" t="n">
        <f aca="false">INDEX(Tickets!$O$2:$O$3818,MATCH(B1969,Tickets!$A$2:$A$3818,0))</f>
        <v>1</v>
      </c>
      <c r="F1969" s="9" t="n">
        <f aca="false">C1969*E1969</f>
        <v>1</v>
      </c>
      <c r="G1969" s="9" t="n">
        <f aca="false">IF(AND(C1969=1,ISNUMBER(D1969)),1,0)*E1969</f>
        <v>0</v>
      </c>
      <c r="H1969" s="9" t="n">
        <f aca="false">IF(AND(G1969=1,D1969&gt;=Scenario!$B$24),1,0)</f>
        <v>0</v>
      </c>
    </row>
    <row r="1970" customFormat="false" ht="15" hidden="false" customHeight="false" outlineLevel="0" collapsed="false">
      <c r="A1970" s="6" t="s">
        <v>10900</v>
      </c>
      <c r="B1970" s="6" t="s">
        <v>7294</v>
      </c>
      <c r="C1970" s="6" t="n">
        <v>1</v>
      </c>
      <c r="E1970" s="9" t="n">
        <f aca="false">INDEX(Tickets!$O$2:$O$3818,MATCH(B1970,Tickets!$A$2:$A$3818,0))</f>
        <v>1</v>
      </c>
      <c r="F1970" s="9" t="n">
        <f aca="false">C1970*E1970</f>
        <v>1</v>
      </c>
      <c r="G1970" s="9" t="n">
        <f aca="false">IF(AND(C1970=1,ISNUMBER(D1970)),1,0)*E1970</f>
        <v>0</v>
      </c>
      <c r="H1970" s="9" t="n">
        <f aca="false">IF(AND(G1970=1,D1970&gt;=Scenario!$B$24),1,0)</f>
        <v>0</v>
      </c>
    </row>
    <row r="1971" customFormat="false" ht="15" hidden="false" customHeight="false" outlineLevel="0" collapsed="false">
      <c r="A1971" s="6" t="s">
        <v>10901</v>
      </c>
      <c r="B1971" s="6" t="s">
        <v>7300</v>
      </c>
      <c r="C1971" s="6" t="n">
        <v>1</v>
      </c>
      <c r="E1971" s="9" t="n">
        <f aca="false">INDEX(Tickets!$O$2:$O$3818,MATCH(B1971,Tickets!$A$2:$A$3818,0))</f>
        <v>1</v>
      </c>
      <c r="F1971" s="9" t="n">
        <f aca="false">C1971*E1971</f>
        <v>1</v>
      </c>
      <c r="G1971" s="9" t="n">
        <f aca="false">IF(AND(C1971=1,ISNUMBER(D1971)),1,0)*E1971</f>
        <v>0</v>
      </c>
      <c r="H1971" s="9" t="n">
        <f aca="false">IF(AND(G1971=1,D1971&gt;=Scenario!$B$24),1,0)</f>
        <v>0</v>
      </c>
    </row>
    <row r="1972" customFormat="false" ht="15" hidden="false" customHeight="false" outlineLevel="0" collapsed="false">
      <c r="A1972" s="6" t="s">
        <v>10902</v>
      </c>
      <c r="B1972" s="6" t="s">
        <v>7302</v>
      </c>
      <c r="C1972" s="6" t="n">
        <v>1</v>
      </c>
      <c r="E1972" s="9" t="n">
        <f aca="false">INDEX(Tickets!$O$2:$O$3818,MATCH(B1972,Tickets!$A$2:$A$3818,0))</f>
        <v>1</v>
      </c>
      <c r="F1972" s="9" t="n">
        <f aca="false">C1972*E1972</f>
        <v>1</v>
      </c>
      <c r="G1972" s="9" t="n">
        <f aca="false">IF(AND(C1972=1,ISNUMBER(D1972)),1,0)*E1972</f>
        <v>0</v>
      </c>
      <c r="H1972" s="9" t="n">
        <f aca="false">IF(AND(G1972=1,D1972&gt;=Scenario!$B$24),1,0)</f>
        <v>0</v>
      </c>
    </row>
    <row r="1973" customFormat="false" ht="15" hidden="false" customHeight="false" outlineLevel="0" collapsed="false">
      <c r="A1973" s="6" t="s">
        <v>10903</v>
      </c>
      <c r="B1973" s="6" t="s">
        <v>7306</v>
      </c>
      <c r="C1973" s="6" t="n">
        <v>1</v>
      </c>
      <c r="E1973" s="9" t="n">
        <f aca="false">INDEX(Tickets!$O$2:$O$3818,MATCH(B1973,Tickets!$A$2:$A$3818,0))</f>
        <v>1</v>
      </c>
      <c r="F1973" s="9" t="n">
        <f aca="false">C1973*E1973</f>
        <v>1</v>
      </c>
      <c r="G1973" s="9" t="n">
        <f aca="false">IF(AND(C1973=1,ISNUMBER(D1973)),1,0)*E1973</f>
        <v>0</v>
      </c>
      <c r="H1973" s="9" t="n">
        <f aca="false">IF(AND(G1973=1,D1973&gt;=Scenario!$B$24),1,0)</f>
        <v>0</v>
      </c>
    </row>
    <row r="1974" customFormat="false" ht="15" hidden="false" customHeight="false" outlineLevel="0" collapsed="false">
      <c r="A1974" s="6" t="s">
        <v>10904</v>
      </c>
      <c r="B1974" s="6" t="s">
        <v>7310</v>
      </c>
      <c r="C1974" s="6" t="n">
        <v>1</v>
      </c>
      <c r="D1974" s="6" t="n">
        <v>4</v>
      </c>
      <c r="E1974" s="9" t="n">
        <f aca="false">INDEX(Tickets!$O$2:$O$3818,MATCH(B1974,Tickets!$A$2:$A$3818,0))</f>
        <v>1</v>
      </c>
      <c r="F1974" s="9" t="n">
        <f aca="false">C1974*E1974</f>
        <v>1</v>
      </c>
      <c r="G1974" s="9" t="n">
        <f aca="false">IF(AND(C1974=1,ISNUMBER(D1974)),1,0)*E1974</f>
        <v>1</v>
      </c>
      <c r="H1974" s="9" t="n">
        <f aca="false">IF(AND(G1974=1,D1974&gt;=Scenario!$B$24),1,0)</f>
        <v>1</v>
      </c>
    </row>
    <row r="1975" customFormat="false" ht="15" hidden="false" customHeight="false" outlineLevel="0" collapsed="false">
      <c r="A1975" s="6" t="s">
        <v>10905</v>
      </c>
      <c r="B1975" s="6" t="s">
        <v>7312</v>
      </c>
      <c r="C1975" s="6" t="n">
        <v>1</v>
      </c>
      <c r="E1975" s="9" t="n">
        <f aca="false">INDEX(Tickets!$O$2:$O$3818,MATCH(B1975,Tickets!$A$2:$A$3818,0))</f>
        <v>1</v>
      </c>
      <c r="F1975" s="9" t="n">
        <f aca="false">C1975*E1975</f>
        <v>1</v>
      </c>
      <c r="G1975" s="9" t="n">
        <f aca="false">IF(AND(C1975=1,ISNUMBER(D1975)),1,0)*E1975</f>
        <v>0</v>
      </c>
      <c r="H1975" s="9" t="n">
        <f aca="false">IF(AND(G1975=1,D1975&gt;=Scenario!$B$24),1,0)</f>
        <v>0</v>
      </c>
    </row>
    <row r="1976" customFormat="false" ht="15" hidden="false" customHeight="false" outlineLevel="0" collapsed="false">
      <c r="A1976" s="6" t="s">
        <v>10906</v>
      </c>
      <c r="B1976" s="6" t="s">
        <v>7314</v>
      </c>
      <c r="C1976" s="6" t="n">
        <v>1</v>
      </c>
      <c r="E1976" s="9" t="n">
        <f aca="false">INDEX(Tickets!$O$2:$O$3818,MATCH(B1976,Tickets!$A$2:$A$3818,0))</f>
        <v>1</v>
      </c>
      <c r="F1976" s="9" t="n">
        <f aca="false">C1976*E1976</f>
        <v>1</v>
      </c>
      <c r="G1976" s="9" t="n">
        <f aca="false">IF(AND(C1976=1,ISNUMBER(D1976)),1,0)*E1976</f>
        <v>0</v>
      </c>
      <c r="H1976" s="9" t="n">
        <f aca="false">IF(AND(G1976=1,D1976&gt;=Scenario!$B$24),1,0)</f>
        <v>0</v>
      </c>
    </row>
    <row r="1977" customFormat="false" ht="15" hidden="false" customHeight="false" outlineLevel="0" collapsed="false">
      <c r="A1977" s="6" t="s">
        <v>10907</v>
      </c>
      <c r="B1977" s="6" t="s">
        <v>7316</v>
      </c>
      <c r="C1977" s="6" t="n">
        <v>1</v>
      </c>
      <c r="D1977" s="6" t="n">
        <v>4</v>
      </c>
      <c r="E1977" s="9" t="n">
        <f aca="false">INDEX(Tickets!$O$2:$O$3818,MATCH(B1977,Tickets!$A$2:$A$3818,0))</f>
        <v>1</v>
      </c>
      <c r="F1977" s="9" t="n">
        <f aca="false">C1977*E1977</f>
        <v>1</v>
      </c>
      <c r="G1977" s="9" t="n">
        <f aca="false">IF(AND(C1977=1,ISNUMBER(D1977)),1,0)*E1977</f>
        <v>1</v>
      </c>
      <c r="H1977" s="9" t="n">
        <f aca="false">IF(AND(G1977=1,D1977&gt;=Scenario!$B$24),1,0)</f>
        <v>1</v>
      </c>
    </row>
    <row r="1978" customFormat="false" ht="15" hidden="false" customHeight="false" outlineLevel="0" collapsed="false">
      <c r="A1978" s="6" t="s">
        <v>10908</v>
      </c>
      <c r="B1978" s="6" t="s">
        <v>7320</v>
      </c>
      <c r="C1978" s="6" t="n">
        <v>1</v>
      </c>
      <c r="E1978" s="9" t="n">
        <f aca="false">INDEX(Tickets!$O$2:$O$3818,MATCH(B1978,Tickets!$A$2:$A$3818,0))</f>
        <v>1</v>
      </c>
      <c r="F1978" s="9" t="n">
        <f aca="false">C1978*E1978</f>
        <v>1</v>
      </c>
      <c r="G1978" s="9" t="n">
        <f aca="false">IF(AND(C1978=1,ISNUMBER(D1978)),1,0)*E1978</f>
        <v>0</v>
      </c>
      <c r="H1978" s="9" t="n">
        <f aca="false">IF(AND(G1978=1,D1978&gt;=Scenario!$B$24),1,0)</f>
        <v>0</v>
      </c>
    </row>
    <row r="1979" customFormat="false" ht="15" hidden="false" customHeight="false" outlineLevel="0" collapsed="false">
      <c r="A1979" s="6" t="s">
        <v>10909</v>
      </c>
      <c r="B1979" s="6" t="s">
        <v>7324</v>
      </c>
      <c r="C1979" s="6" t="n">
        <v>1</v>
      </c>
      <c r="D1979" s="6" t="n">
        <v>3</v>
      </c>
      <c r="E1979" s="9" t="n">
        <f aca="false">INDEX(Tickets!$O$2:$O$3818,MATCH(B1979,Tickets!$A$2:$A$3818,0))</f>
        <v>1</v>
      </c>
      <c r="F1979" s="9" t="n">
        <f aca="false">C1979*E1979</f>
        <v>1</v>
      </c>
      <c r="G1979" s="9" t="n">
        <f aca="false">IF(AND(C1979=1,ISNUMBER(D1979)),1,0)*E1979</f>
        <v>1</v>
      </c>
      <c r="H1979" s="9" t="n">
        <f aca="false">IF(AND(G1979=1,D1979&gt;=Scenario!$B$24),1,0)</f>
        <v>0</v>
      </c>
    </row>
    <row r="1980" customFormat="false" ht="15" hidden="false" customHeight="false" outlineLevel="0" collapsed="false">
      <c r="A1980" s="6" t="s">
        <v>10910</v>
      </c>
      <c r="B1980" s="6" t="s">
        <v>7326</v>
      </c>
      <c r="C1980" s="6" t="n">
        <v>1</v>
      </c>
      <c r="E1980" s="9" t="n">
        <f aca="false">INDEX(Tickets!$O$2:$O$3818,MATCH(B1980,Tickets!$A$2:$A$3818,0))</f>
        <v>1</v>
      </c>
      <c r="F1980" s="9" t="n">
        <f aca="false">C1980*E1980</f>
        <v>1</v>
      </c>
      <c r="G1980" s="9" t="n">
        <f aca="false">IF(AND(C1980=1,ISNUMBER(D1980)),1,0)*E1980</f>
        <v>0</v>
      </c>
      <c r="H1980" s="9" t="n">
        <f aca="false">IF(AND(G1980=1,D1980&gt;=Scenario!$B$24),1,0)</f>
        <v>0</v>
      </c>
    </row>
    <row r="1981" customFormat="false" ht="15" hidden="false" customHeight="false" outlineLevel="0" collapsed="false">
      <c r="A1981" s="6" t="s">
        <v>10911</v>
      </c>
      <c r="B1981" s="6" t="s">
        <v>7328</v>
      </c>
      <c r="C1981" s="6" t="n">
        <v>1</v>
      </c>
      <c r="D1981" s="6" t="n">
        <v>4</v>
      </c>
      <c r="E1981" s="9" t="n">
        <f aca="false">INDEX(Tickets!$O$2:$O$3818,MATCH(B1981,Tickets!$A$2:$A$3818,0))</f>
        <v>1</v>
      </c>
      <c r="F1981" s="9" t="n">
        <f aca="false">C1981*E1981</f>
        <v>1</v>
      </c>
      <c r="G1981" s="9" t="n">
        <f aca="false">IF(AND(C1981=1,ISNUMBER(D1981)),1,0)*E1981</f>
        <v>1</v>
      </c>
      <c r="H1981" s="9" t="n">
        <f aca="false">IF(AND(G1981=1,D1981&gt;=Scenario!$B$24),1,0)</f>
        <v>1</v>
      </c>
    </row>
    <row r="1982" customFormat="false" ht="15" hidden="false" customHeight="false" outlineLevel="0" collapsed="false">
      <c r="A1982" s="6" t="s">
        <v>10912</v>
      </c>
      <c r="B1982" s="6" t="s">
        <v>7330</v>
      </c>
      <c r="C1982" s="6" t="n">
        <v>1</v>
      </c>
      <c r="E1982" s="9" t="n">
        <f aca="false">INDEX(Tickets!$O$2:$O$3818,MATCH(B1982,Tickets!$A$2:$A$3818,0))</f>
        <v>1</v>
      </c>
      <c r="F1982" s="9" t="n">
        <f aca="false">C1982*E1982</f>
        <v>1</v>
      </c>
      <c r="G1982" s="9" t="n">
        <f aca="false">IF(AND(C1982=1,ISNUMBER(D1982)),1,0)*E1982</f>
        <v>0</v>
      </c>
      <c r="H1982" s="9" t="n">
        <f aca="false">IF(AND(G1982=1,D1982&gt;=Scenario!$B$24),1,0)</f>
        <v>0</v>
      </c>
    </row>
    <row r="1983" customFormat="false" ht="15" hidden="false" customHeight="false" outlineLevel="0" collapsed="false">
      <c r="A1983" s="6" t="s">
        <v>10913</v>
      </c>
      <c r="B1983" s="6" t="s">
        <v>7334</v>
      </c>
      <c r="C1983" s="6" t="n">
        <v>1</v>
      </c>
      <c r="D1983" s="6" t="n">
        <v>4</v>
      </c>
      <c r="E1983" s="9" t="n">
        <f aca="false">INDEX(Tickets!$O$2:$O$3818,MATCH(B1983,Tickets!$A$2:$A$3818,0))</f>
        <v>1</v>
      </c>
      <c r="F1983" s="9" t="n">
        <f aca="false">C1983*E1983</f>
        <v>1</v>
      </c>
      <c r="G1983" s="9" t="n">
        <f aca="false">IF(AND(C1983=1,ISNUMBER(D1983)),1,0)*E1983</f>
        <v>1</v>
      </c>
      <c r="H1983" s="9" t="n">
        <f aca="false">IF(AND(G1983=1,D1983&gt;=Scenario!$B$24),1,0)</f>
        <v>1</v>
      </c>
    </row>
    <row r="1984" customFormat="false" ht="15" hidden="false" customHeight="false" outlineLevel="0" collapsed="false">
      <c r="A1984" s="6" t="s">
        <v>10914</v>
      </c>
      <c r="B1984" s="6" t="s">
        <v>7336</v>
      </c>
      <c r="C1984" s="6" t="n">
        <v>1</v>
      </c>
      <c r="E1984" s="9" t="n">
        <f aca="false">INDEX(Tickets!$O$2:$O$3818,MATCH(B1984,Tickets!$A$2:$A$3818,0))</f>
        <v>1</v>
      </c>
      <c r="F1984" s="9" t="n">
        <f aca="false">C1984*E1984</f>
        <v>1</v>
      </c>
      <c r="G1984" s="9" t="n">
        <f aca="false">IF(AND(C1984=1,ISNUMBER(D1984)),1,0)*E1984</f>
        <v>0</v>
      </c>
      <c r="H1984" s="9" t="n">
        <f aca="false">IF(AND(G1984=1,D1984&gt;=Scenario!$B$24),1,0)</f>
        <v>0</v>
      </c>
    </row>
    <row r="1985" customFormat="false" ht="15" hidden="false" customHeight="false" outlineLevel="0" collapsed="false">
      <c r="A1985" s="6" t="s">
        <v>10915</v>
      </c>
      <c r="B1985" s="6" t="s">
        <v>7338</v>
      </c>
      <c r="C1985" s="6" t="n">
        <v>1</v>
      </c>
      <c r="E1985" s="9" t="n">
        <f aca="false">INDEX(Tickets!$O$2:$O$3818,MATCH(B1985,Tickets!$A$2:$A$3818,0))</f>
        <v>1</v>
      </c>
      <c r="F1985" s="9" t="n">
        <f aca="false">C1985*E1985</f>
        <v>1</v>
      </c>
      <c r="G1985" s="9" t="n">
        <f aca="false">IF(AND(C1985=1,ISNUMBER(D1985)),1,0)*E1985</f>
        <v>0</v>
      </c>
      <c r="H1985" s="9" t="n">
        <f aca="false">IF(AND(G1985=1,D1985&gt;=Scenario!$B$24),1,0)</f>
        <v>0</v>
      </c>
    </row>
    <row r="1986" customFormat="false" ht="15" hidden="false" customHeight="false" outlineLevel="0" collapsed="false">
      <c r="A1986" s="6" t="s">
        <v>10916</v>
      </c>
      <c r="B1986" s="6" t="s">
        <v>7340</v>
      </c>
      <c r="C1986" s="6" t="n">
        <v>1</v>
      </c>
      <c r="E1986" s="9" t="n">
        <f aca="false">INDEX(Tickets!$O$2:$O$3818,MATCH(B1986,Tickets!$A$2:$A$3818,0))</f>
        <v>1</v>
      </c>
      <c r="F1986" s="9" t="n">
        <f aca="false">C1986*E1986</f>
        <v>1</v>
      </c>
      <c r="G1986" s="9" t="n">
        <f aca="false">IF(AND(C1986=1,ISNUMBER(D1986)),1,0)*E1986</f>
        <v>0</v>
      </c>
      <c r="H1986" s="9" t="n">
        <f aca="false">IF(AND(G1986=1,D1986&gt;=Scenario!$B$24),1,0)</f>
        <v>0</v>
      </c>
    </row>
    <row r="1987" customFormat="false" ht="15" hidden="false" customHeight="false" outlineLevel="0" collapsed="false">
      <c r="A1987" s="6" t="s">
        <v>10917</v>
      </c>
      <c r="B1987" s="6" t="s">
        <v>7342</v>
      </c>
      <c r="C1987" s="6" t="n">
        <v>1</v>
      </c>
      <c r="D1987" s="6" t="n">
        <v>5</v>
      </c>
      <c r="E1987" s="9" t="n">
        <f aca="false">INDEX(Tickets!$O$2:$O$3818,MATCH(B1987,Tickets!$A$2:$A$3818,0))</f>
        <v>1</v>
      </c>
      <c r="F1987" s="9" t="n">
        <f aca="false">C1987*E1987</f>
        <v>1</v>
      </c>
      <c r="G1987" s="9" t="n">
        <f aca="false">IF(AND(C1987=1,ISNUMBER(D1987)),1,0)*E1987</f>
        <v>1</v>
      </c>
      <c r="H1987" s="9" t="n">
        <f aca="false">IF(AND(G1987=1,D1987&gt;=Scenario!$B$24),1,0)</f>
        <v>1</v>
      </c>
    </row>
    <row r="1988" customFormat="false" ht="15" hidden="false" customHeight="false" outlineLevel="0" collapsed="false">
      <c r="A1988" s="6" t="s">
        <v>10918</v>
      </c>
      <c r="B1988" s="6" t="s">
        <v>7346</v>
      </c>
      <c r="C1988" s="6" t="n">
        <v>1</v>
      </c>
      <c r="E1988" s="9" t="n">
        <f aca="false">INDEX(Tickets!$O$2:$O$3818,MATCH(B1988,Tickets!$A$2:$A$3818,0))</f>
        <v>1</v>
      </c>
      <c r="F1988" s="9" t="n">
        <f aca="false">C1988*E1988</f>
        <v>1</v>
      </c>
      <c r="G1988" s="9" t="n">
        <f aca="false">IF(AND(C1988=1,ISNUMBER(D1988)),1,0)*E1988</f>
        <v>0</v>
      </c>
      <c r="H1988" s="9" t="n">
        <f aca="false">IF(AND(G1988=1,D1988&gt;=Scenario!$B$24),1,0)</f>
        <v>0</v>
      </c>
    </row>
    <row r="1989" customFormat="false" ht="15" hidden="false" customHeight="false" outlineLevel="0" collapsed="false">
      <c r="A1989" s="6" t="s">
        <v>10919</v>
      </c>
      <c r="B1989" s="6" t="s">
        <v>7348</v>
      </c>
      <c r="C1989" s="6" t="n">
        <v>1</v>
      </c>
      <c r="E1989" s="9" t="n">
        <f aca="false">INDEX(Tickets!$O$2:$O$3818,MATCH(B1989,Tickets!$A$2:$A$3818,0))</f>
        <v>1</v>
      </c>
      <c r="F1989" s="9" t="n">
        <f aca="false">C1989*E1989</f>
        <v>1</v>
      </c>
      <c r="G1989" s="9" t="n">
        <f aca="false">IF(AND(C1989=1,ISNUMBER(D1989)),1,0)*E1989</f>
        <v>0</v>
      </c>
      <c r="H1989" s="9" t="n">
        <f aca="false">IF(AND(G1989=1,D1989&gt;=Scenario!$B$24),1,0)</f>
        <v>0</v>
      </c>
    </row>
    <row r="1990" customFormat="false" ht="15" hidden="false" customHeight="false" outlineLevel="0" collapsed="false">
      <c r="A1990" s="6" t="s">
        <v>10920</v>
      </c>
      <c r="B1990" s="6" t="s">
        <v>7350</v>
      </c>
      <c r="C1990" s="6" t="n">
        <v>1</v>
      </c>
      <c r="E1990" s="9" t="n">
        <f aca="false">INDEX(Tickets!$O$2:$O$3818,MATCH(B1990,Tickets!$A$2:$A$3818,0))</f>
        <v>1</v>
      </c>
      <c r="F1990" s="9" t="n">
        <f aca="false">C1990*E1990</f>
        <v>1</v>
      </c>
      <c r="G1990" s="9" t="n">
        <f aca="false">IF(AND(C1990=1,ISNUMBER(D1990)),1,0)*E1990</f>
        <v>0</v>
      </c>
      <c r="H1990" s="9" t="n">
        <f aca="false">IF(AND(G1990=1,D1990&gt;=Scenario!$B$24),1,0)</f>
        <v>0</v>
      </c>
    </row>
    <row r="1991" customFormat="false" ht="15" hidden="false" customHeight="false" outlineLevel="0" collapsed="false">
      <c r="A1991" s="6" t="s">
        <v>10921</v>
      </c>
      <c r="B1991" s="6" t="s">
        <v>7352</v>
      </c>
      <c r="C1991" s="6" t="n">
        <v>1</v>
      </c>
      <c r="E1991" s="9" t="n">
        <f aca="false">INDEX(Tickets!$O$2:$O$3818,MATCH(B1991,Tickets!$A$2:$A$3818,0))</f>
        <v>1</v>
      </c>
      <c r="F1991" s="9" t="n">
        <f aca="false">C1991*E1991</f>
        <v>1</v>
      </c>
      <c r="G1991" s="9" t="n">
        <f aca="false">IF(AND(C1991=1,ISNUMBER(D1991)),1,0)*E1991</f>
        <v>0</v>
      </c>
      <c r="H1991" s="9" t="n">
        <f aca="false">IF(AND(G1991=1,D1991&gt;=Scenario!$B$24),1,0)</f>
        <v>0</v>
      </c>
    </row>
    <row r="1992" customFormat="false" ht="15" hidden="false" customHeight="false" outlineLevel="0" collapsed="false">
      <c r="A1992" s="6" t="s">
        <v>10922</v>
      </c>
      <c r="B1992" s="6" t="s">
        <v>7356</v>
      </c>
      <c r="C1992" s="6" t="n">
        <v>1</v>
      </c>
      <c r="D1992" s="6" t="n">
        <v>3</v>
      </c>
      <c r="E1992" s="9" t="n">
        <f aca="false">INDEX(Tickets!$O$2:$O$3818,MATCH(B1992,Tickets!$A$2:$A$3818,0))</f>
        <v>1</v>
      </c>
      <c r="F1992" s="9" t="n">
        <f aca="false">C1992*E1992</f>
        <v>1</v>
      </c>
      <c r="G1992" s="9" t="n">
        <f aca="false">IF(AND(C1992=1,ISNUMBER(D1992)),1,0)*E1992</f>
        <v>1</v>
      </c>
      <c r="H1992" s="9" t="n">
        <f aca="false">IF(AND(G1992=1,D1992&gt;=Scenario!$B$24),1,0)</f>
        <v>0</v>
      </c>
    </row>
    <row r="1993" customFormat="false" ht="15" hidden="false" customHeight="false" outlineLevel="0" collapsed="false">
      <c r="A1993" s="6" t="s">
        <v>10923</v>
      </c>
      <c r="B1993" s="6" t="s">
        <v>7358</v>
      </c>
      <c r="C1993" s="6" t="n">
        <v>1</v>
      </c>
      <c r="D1993" s="6" t="n">
        <v>4</v>
      </c>
      <c r="E1993" s="9" t="n">
        <f aca="false">INDEX(Tickets!$O$2:$O$3818,MATCH(B1993,Tickets!$A$2:$A$3818,0))</f>
        <v>1</v>
      </c>
      <c r="F1993" s="9" t="n">
        <f aca="false">C1993*E1993</f>
        <v>1</v>
      </c>
      <c r="G1993" s="9" t="n">
        <f aca="false">IF(AND(C1993=1,ISNUMBER(D1993)),1,0)*E1993</f>
        <v>1</v>
      </c>
      <c r="H1993" s="9" t="n">
        <f aca="false">IF(AND(G1993=1,D1993&gt;=Scenario!$B$24),1,0)</f>
        <v>1</v>
      </c>
    </row>
    <row r="1994" customFormat="false" ht="15" hidden="false" customHeight="false" outlineLevel="0" collapsed="false">
      <c r="A1994" s="6" t="s">
        <v>10924</v>
      </c>
      <c r="B1994" s="6" t="s">
        <v>7362</v>
      </c>
      <c r="C1994" s="6" t="n">
        <v>1</v>
      </c>
      <c r="D1994" s="6" t="n">
        <v>4</v>
      </c>
      <c r="E1994" s="9" t="n">
        <f aca="false">INDEX(Tickets!$O$2:$O$3818,MATCH(B1994,Tickets!$A$2:$A$3818,0))</f>
        <v>1</v>
      </c>
      <c r="F1994" s="9" t="n">
        <f aca="false">C1994*E1994</f>
        <v>1</v>
      </c>
      <c r="G1994" s="9" t="n">
        <f aca="false">IF(AND(C1994=1,ISNUMBER(D1994)),1,0)*E1994</f>
        <v>1</v>
      </c>
      <c r="H1994" s="9" t="n">
        <f aca="false">IF(AND(G1994=1,D1994&gt;=Scenario!$B$24),1,0)</f>
        <v>1</v>
      </c>
    </row>
    <row r="1995" customFormat="false" ht="15" hidden="false" customHeight="false" outlineLevel="0" collapsed="false">
      <c r="A1995" s="6" t="s">
        <v>10925</v>
      </c>
      <c r="B1995" s="6" t="s">
        <v>7364</v>
      </c>
      <c r="C1995" s="6" t="n">
        <v>1</v>
      </c>
      <c r="D1995" s="6" t="n">
        <v>5</v>
      </c>
      <c r="E1995" s="9" t="n">
        <f aca="false">INDEX(Tickets!$O$2:$O$3818,MATCH(B1995,Tickets!$A$2:$A$3818,0))</f>
        <v>1</v>
      </c>
      <c r="F1995" s="9" t="n">
        <f aca="false">C1995*E1995</f>
        <v>1</v>
      </c>
      <c r="G1995" s="9" t="n">
        <f aca="false">IF(AND(C1995=1,ISNUMBER(D1995)),1,0)*E1995</f>
        <v>1</v>
      </c>
      <c r="H1995" s="9" t="n">
        <f aca="false">IF(AND(G1995=1,D1995&gt;=Scenario!$B$24),1,0)</f>
        <v>1</v>
      </c>
    </row>
    <row r="1996" customFormat="false" ht="15" hidden="false" customHeight="false" outlineLevel="0" collapsed="false">
      <c r="A1996" s="6" t="s">
        <v>10926</v>
      </c>
      <c r="B1996" s="6" t="s">
        <v>7366</v>
      </c>
      <c r="C1996" s="6" t="n">
        <v>1</v>
      </c>
      <c r="E1996" s="9" t="n">
        <f aca="false">INDEX(Tickets!$O$2:$O$3818,MATCH(B1996,Tickets!$A$2:$A$3818,0))</f>
        <v>1</v>
      </c>
      <c r="F1996" s="9" t="n">
        <f aca="false">C1996*E1996</f>
        <v>1</v>
      </c>
      <c r="G1996" s="9" t="n">
        <f aca="false">IF(AND(C1996=1,ISNUMBER(D1996)),1,0)*E1996</f>
        <v>0</v>
      </c>
      <c r="H1996" s="9" t="n">
        <f aca="false">IF(AND(G1996=1,D1996&gt;=Scenario!$B$24),1,0)</f>
        <v>0</v>
      </c>
    </row>
    <row r="1997" customFormat="false" ht="15" hidden="false" customHeight="false" outlineLevel="0" collapsed="false">
      <c r="A1997" s="6" t="s">
        <v>10927</v>
      </c>
      <c r="B1997" s="6" t="s">
        <v>7368</v>
      </c>
      <c r="C1997" s="6" t="n">
        <v>1</v>
      </c>
      <c r="D1997" s="6" t="n">
        <v>5</v>
      </c>
      <c r="E1997" s="9" t="n">
        <f aca="false">INDEX(Tickets!$O$2:$O$3818,MATCH(B1997,Tickets!$A$2:$A$3818,0))</f>
        <v>1</v>
      </c>
      <c r="F1997" s="9" t="n">
        <f aca="false">C1997*E1997</f>
        <v>1</v>
      </c>
      <c r="G1997" s="9" t="n">
        <f aca="false">IF(AND(C1997=1,ISNUMBER(D1997)),1,0)*E1997</f>
        <v>1</v>
      </c>
      <c r="H1997" s="9" t="n">
        <f aca="false">IF(AND(G1997=1,D1997&gt;=Scenario!$B$24),1,0)</f>
        <v>1</v>
      </c>
    </row>
    <row r="1998" customFormat="false" ht="15" hidden="false" customHeight="false" outlineLevel="0" collapsed="false">
      <c r="A1998" s="6" t="s">
        <v>10928</v>
      </c>
      <c r="B1998" s="6" t="s">
        <v>7372</v>
      </c>
      <c r="C1998" s="6" t="n">
        <v>1</v>
      </c>
      <c r="D1998" s="6" t="n">
        <v>3</v>
      </c>
      <c r="E1998" s="9" t="n">
        <f aca="false">INDEX(Tickets!$O$2:$O$3818,MATCH(B1998,Tickets!$A$2:$A$3818,0))</f>
        <v>1</v>
      </c>
      <c r="F1998" s="9" t="n">
        <f aca="false">C1998*E1998</f>
        <v>1</v>
      </c>
      <c r="G1998" s="9" t="n">
        <f aca="false">IF(AND(C1998=1,ISNUMBER(D1998)),1,0)*E1998</f>
        <v>1</v>
      </c>
      <c r="H1998" s="9" t="n">
        <f aca="false">IF(AND(G1998=1,D1998&gt;=Scenario!$B$24),1,0)</f>
        <v>0</v>
      </c>
    </row>
    <row r="1999" customFormat="false" ht="15" hidden="false" customHeight="false" outlineLevel="0" collapsed="false">
      <c r="A1999" s="6" t="s">
        <v>10929</v>
      </c>
      <c r="B1999" s="6" t="s">
        <v>7374</v>
      </c>
      <c r="C1999" s="6" t="n">
        <v>1</v>
      </c>
      <c r="D1999" s="6" t="n">
        <v>4</v>
      </c>
      <c r="E1999" s="9" t="n">
        <f aca="false">INDEX(Tickets!$O$2:$O$3818,MATCH(B1999,Tickets!$A$2:$A$3818,0))</f>
        <v>1</v>
      </c>
      <c r="F1999" s="9" t="n">
        <f aca="false">C1999*E1999</f>
        <v>1</v>
      </c>
      <c r="G1999" s="9" t="n">
        <f aca="false">IF(AND(C1999=1,ISNUMBER(D1999)),1,0)*E1999</f>
        <v>1</v>
      </c>
      <c r="H1999" s="9" t="n">
        <f aca="false">IF(AND(G1999=1,D1999&gt;=Scenario!$B$24),1,0)</f>
        <v>1</v>
      </c>
    </row>
    <row r="2000" customFormat="false" ht="15" hidden="false" customHeight="false" outlineLevel="0" collapsed="false">
      <c r="A2000" s="6" t="s">
        <v>10930</v>
      </c>
      <c r="B2000" s="6" t="s">
        <v>7380</v>
      </c>
      <c r="C2000" s="6" t="n">
        <v>1</v>
      </c>
      <c r="E2000" s="9" t="n">
        <f aca="false">INDEX(Tickets!$O$2:$O$3818,MATCH(B2000,Tickets!$A$2:$A$3818,0))</f>
        <v>1</v>
      </c>
      <c r="F2000" s="9" t="n">
        <f aca="false">C2000*E2000</f>
        <v>1</v>
      </c>
      <c r="G2000" s="9" t="n">
        <f aca="false">IF(AND(C2000=1,ISNUMBER(D2000)),1,0)*E2000</f>
        <v>0</v>
      </c>
      <c r="H2000" s="9" t="n">
        <f aca="false">IF(AND(G2000=1,D2000&gt;=Scenario!$B$24),1,0)</f>
        <v>0</v>
      </c>
    </row>
    <row r="2001" customFormat="false" ht="15" hidden="false" customHeight="false" outlineLevel="0" collapsed="false">
      <c r="A2001" s="6" t="s">
        <v>10931</v>
      </c>
      <c r="B2001" s="6" t="s">
        <v>7384</v>
      </c>
      <c r="C2001" s="6" t="n">
        <v>1</v>
      </c>
      <c r="E2001" s="9" t="n">
        <f aca="false">INDEX(Tickets!$O$2:$O$3818,MATCH(B2001,Tickets!$A$2:$A$3818,0))</f>
        <v>1</v>
      </c>
      <c r="F2001" s="9" t="n">
        <f aca="false">C2001*E2001</f>
        <v>1</v>
      </c>
      <c r="G2001" s="9" t="n">
        <f aca="false">IF(AND(C2001=1,ISNUMBER(D2001)),1,0)*E2001</f>
        <v>0</v>
      </c>
      <c r="H2001" s="9" t="n">
        <f aca="false">IF(AND(G2001=1,D2001&gt;=Scenario!$B$24),1,0)</f>
        <v>0</v>
      </c>
    </row>
    <row r="2002" customFormat="false" ht="15" hidden="false" customHeight="false" outlineLevel="0" collapsed="false">
      <c r="A2002" s="6" t="s">
        <v>10932</v>
      </c>
      <c r="B2002" s="6" t="s">
        <v>7386</v>
      </c>
      <c r="C2002" s="6" t="n">
        <v>1</v>
      </c>
      <c r="E2002" s="9" t="n">
        <f aca="false">INDEX(Tickets!$O$2:$O$3818,MATCH(B2002,Tickets!$A$2:$A$3818,0))</f>
        <v>1</v>
      </c>
      <c r="F2002" s="9" t="n">
        <f aca="false">C2002*E2002</f>
        <v>1</v>
      </c>
      <c r="G2002" s="9" t="n">
        <f aca="false">IF(AND(C2002=1,ISNUMBER(D2002)),1,0)*E2002</f>
        <v>0</v>
      </c>
      <c r="H2002" s="9" t="n">
        <f aca="false">IF(AND(G2002=1,D2002&gt;=Scenario!$B$24),1,0)</f>
        <v>0</v>
      </c>
    </row>
    <row r="2003" customFormat="false" ht="15" hidden="false" customHeight="false" outlineLevel="0" collapsed="false">
      <c r="A2003" s="6" t="s">
        <v>10933</v>
      </c>
      <c r="B2003" s="6" t="s">
        <v>7388</v>
      </c>
      <c r="C2003" s="6" t="n">
        <v>1</v>
      </c>
      <c r="D2003" s="6" t="n">
        <v>5</v>
      </c>
      <c r="E2003" s="9" t="n">
        <f aca="false">INDEX(Tickets!$O$2:$O$3818,MATCH(B2003,Tickets!$A$2:$A$3818,0))</f>
        <v>1</v>
      </c>
      <c r="F2003" s="9" t="n">
        <f aca="false">C2003*E2003</f>
        <v>1</v>
      </c>
      <c r="G2003" s="9" t="n">
        <f aca="false">IF(AND(C2003=1,ISNUMBER(D2003)),1,0)*E2003</f>
        <v>1</v>
      </c>
      <c r="H2003" s="9" t="n">
        <f aca="false">IF(AND(G2003=1,D2003&gt;=Scenario!$B$24),1,0)</f>
        <v>1</v>
      </c>
    </row>
    <row r="2004" customFormat="false" ht="15" hidden="false" customHeight="false" outlineLevel="0" collapsed="false">
      <c r="A2004" s="6" t="s">
        <v>10934</v>
      </c>
      <c r="B2004" s="6" t="s">
        <v>7390</v>
      </c>
      <c r="C2004" s="6" t="n">
        <v>1</v>
      </c>
      <c r="E2004" s="9" t="n">
        <f aca="false">INDEX(Tickets!$O$2:$O$3818,MATCH(B2004,Tickets!$A$2:$A$3818,0))</f>
        <v>1</v>
      </c>
      <c r="F2004" s="9" t="n">
        <f aca="false">C2004*E2004</f>
        <v>1</v>
      </c>
      <c r="G2004" s="9" t="n">
        <f aca="false">IF(AND(C2004=1,ISNUMBER(D2004)),1,0)*E2004</f>
        <v>0</v>
      </c>
      <c r="H2004" s="9" t="n">
        <f aca="false">IF(AND(G2004=1,D2004&gt;=Scenario!$B$24),1,0)</f>
        <v>0</v>
      </c>
    </row>
    <row r="2005" customFormat="false" ht="15" hidden="false" customHeight="false" outlineLevel="0" collapsed="false">
      <c r="A2005" s="6" t="s">
        <v>10935</v>
      </c>
      <c r="B2005" s="6" t="s">
        <v>7392</v>
      </c>
      <c r="C2005" s="6" t="n">
        <v>1</v>
      </c>
      <c r="D2005" s="6" t="n">
        <v>3</v>
      </c>
      <c r="E2005" s="9" t="n">
        <f aca="false">INDEX(Tickets!$O$2:$O$3818,MATCH(B2005,Tickets!$A$2:$A$3818,0))</f>
        <v>1</v>
      </c>
      <c r="F2005" s="9" t="n">
        <f aca="false">C2005*E2005</f>
        <v>1</v>
      </c>
      <c r="G2005" s="9" t="n">
        <f aca="false">IF(AND(C2005=1,ISNUMBER(D2005)),1,0)*E2005</f>
        <v>1</v>
      </c>
      <c r="H2005" s="9" t="n">
        <f aca="false">IF(AND(G2005=1,D2005&gt;=Scenario!$B$24),1,0)</f>
        <v>0</v>
      </c>
    </row>
    <row r="2006" customFormat="false" ht="15" hidden="false" customHeight="false" outlineLevel="0" collapsed="false">
      <c r="A2006" s="6" t="s">
        <v>10936</v>
      </c>
      <c r="B2006" s="6" t="s">
        <v>7394</v>
      </c>
      <c r="C2006" s="6" t="n">
        <v>1</v>
      </c>
      <c r="D2006" s="6" t="n">
        <v>4</v>
      </c>
      <c r="E2006" s="9" t="n">
        <f aca="false">INDEX(Tickets!$O$2:$O$3818,MATCH(B2006,Tickets!$A$2:$A$3818,0))</f>
        <v>1</v>
      </c>
      <c r="F2006" s="9" t="n">
        <f aca="false">C2006*E2006</f>
        <v>1</v>
      </c>
      <c r="G2006" s="9" t="n">
        <f aca="false">IF(AND(C2006=1,ISNUMBER(D2006)),1,0)*E2006</f>
        <v>1</v>
      </c>
      <c r="H2006" s="9" t="n">
        <f aca="false">IF(AND(G2006=1,D2006&gt;=Scenario!$B$24),1,0)</f>
        <v>1</v>
      </c>
    </row>
    <row r="2007" customFormat="false" ht="15" hidden="false" customHeight="false" outlineLevel="0" collapsed="false">
      <c r="A2007" s="6" t="s">
        <v>10937</v>
      </c>
      <c r="B2007" s="6" t="s">
        <v>7400</v>
      </c>
      <c r="C2007" s="6" t="n">
        <v>1</v>
      </c>
      <c r="E2007" s="9" t="n">
        <f aca="false">INDEX(Tickets!$O$2:$O$3818,MATCH(B2007,Tickets!$A$2:$A$3818,0))</f>
        <v>1</v>
      </c>
      <c r="F2007" s="9" t="n">
        <f aca="false">C2007*E2007</f>
        <v>1</v>
      </c>
      <c r="G2007" s="9" t="n">
        <f aca="false">IF(AND(C2007=1,ISNUMBER(D2007)),1,0)*E2007</f>
        <v>0</v>
      </c>
      <c r="H2007" s="9" t="n">
        <f aca="false">IF(AND(G2007=1,D2007&gt;=Scenario!$B$24),1,0)</f>
        <v>0</v>
      </c>
    </row>
    <row r="2008" customFormat="false" ht="15" hidden="false" customHeight="false" outlineLevel="0" collapsed="false">
      <c r="A2008" s="6" t="s">
        <v>10938</v>
      </c>
      <c r="B2008" s="6" t="s">
        <v>7402</v>
      </c>
      <c r="C2008" s="6" t="n">
        <v>1</v>
      </c>
      <c r="E2008" s="9" t="n">
        <f aca="false">INDEX(Tickets!$O$2:$O$3818,MATCH(B2008,Tickets!$A$2:$A$3818,0))</f>
        <v>1</v>
      </c>
      <c r="F2008" s="9" t="n">
        <f aca="false">C2008*E2008</f>
        <v>1</v>
      </c>
      <c r="G2008" s="9" t="n">
        <f aca="false">IF(AND(C2008=1,ISNUMBER(D2008)),1,0)*E2008</f>
        <v>0</v>
      </c>
      <c r="H2008" s="9" t="n">
        <f aca="false">IF(AND(G2008=1,D2008&gt;=Scenario!$B$24),1,0)</f>
        <v>0</v>
      </c>
    </row>
    <row r="2009" customFormat="false" ht="15" hidden="false" customHeight="false" outlineLevel="0" collapsed="false">
      <c r="A2009" s="6" t="s">
        <v>10939</v>
      </c>
      <c r="B2009" s="6" t="s">
        <v>7404</v>
      </c>
      <c r="C2009" s="6" t="n">
        <v>1</v>
      </c>
      <c r="E2009" s="9" t="n">
        <f aca="false">INDEX(Tickets!$O$2:$O$3818,MATCH(B2009,Tickets!$A$2:$A$3818,0))</f>
        <v>1</v>
      </c>
      <c r="F2009" s="9" t="n">
        <f aca="false">C2009*E2009</f>
        <v>1</v>
      </c>
      <c r="G2009" s="9" t="n">
        <f aca="false">IF(AND(C2009=1,ISNUMBER(D2009)),1,0)*E2009</f>
        <v>0</v>
      </c>
      <c r="H2009" s="9" t="n">
        <f aca="false">IF(AND(G2009=1,D2009&gt;=Scenario!$B$24),1,0)</f>
        <v>0</v>
      </c>
    </row>
    <row r="2010" customFormat="false" ht="15" hidden="false" customHeight="false" outlineLevel="0" collapsed="false">
      <c r="A2010" s="6" t="s">
        <v>10940</v>
      </c>
      <c r="B2010" s="6" t="s">
        <v>7410</v>
      </c>
      <c r="C2010" s="6" t="n">
        <v>1</v>
      </c>
      <c r="E2010" s="9" t="n">
        <f aca="false">INDEX(Tickets!$O$2:$O$3818,MATCH(B2010,Tickets!$A$2:$A$3818,0))</f>
        <v>1</v>
      </c>
      <c r="F2010" s="9" t="n">
        <f aca="false">C2010*E2010</f>
        <v>1</v>
      </c>
      <c r="G2010" s="9" t="n">
        <f aca="false">IF(AND(C2010=1,ISNUMBER(D2010)),1,0)*E2010</f>
        <v>0</v>
      </c>
      <c r="H2010" s="9" t="n">
        <f aca="false">IF(AND(G2010=1,D2010&gt;=Scenario!$B$24),1,0)</f>
        <v>0</v>
      </c>
    </row>
    <row r="2011" customFormat="false" ht="15" hidden="false" customHeight="false" outlineLevel="0" collapsed="false">
      <c r="A2011" s="6" t="s">
        <v>10941</v>
      </c>
      <c r="B2011" s="6" t="s">
        <v>7414</v>
      </c>
      <c r="C2011" s="6" t="n">
        <v>1</v>
      </c>
      <c r="E2011" s="9" t="n">
        <f aca="false">INDEX(Tickets!$O$2:$O$3818,MATCH(B2011,Tickets!$A$2:$A$3818,0))</f>
        <v>1</v>
      </c>
      <c r="F2011" s="9" t="n">
        <f aca="false">C2011*E2011</f>
        <v>1</v>
      </c>
      <c r="G2011" s="9" t="n">
        <f aca="false">IF(AND(C2011=1,ISNUMBER(D2011)),1,0)*E2011</f>
        <v>0</v>
      </c>
      <c r="H2011" s="9" t="n">
        <f aca="false">IF(AND(G2011=1,D2011&gt;=Scenario!$B$24),1,0)</f>
        <v>0</v>
      </c>
    </row>
    <row r="2012" customFormat="false" ht="15" hidden="false" customHeight="false" outlineLevel="0" collapsed="false">
      <c r="A2012" s="6" t="s">
        <v>10942</v>
      </c>
      <c r="B2012" s="6" t="s">
        <v>7416</v>
      </c>
      <c r="C2012" s="6" t="n">
        <v>1</v>
      </c>
      <c r="E2012" s="9" t="n">
        <f aca="false">INDEX(Tickets!$O$2:$O$3818,MATCH(B2012,Tickets!$A$2:$A$3818,0))</f>
        <v>1</v>
      </c>
      <c r="F2012" s="9" t="n">
        <f aca="false">C2012*E2012</f>
        <v>1</v>
      </c>
      <c r="G2012" s="9" t="n">
        <f aca="false">IF(AND(C2012=1,ISNUMBER(D2012)),1,0)*E2012</f>
        <v>0</v>
      </c>
      <c r="H2012" s="9" t="n">
        <f aca="false">IF(AND(G2012=1,D2012&gt;=Scenario!$B$24),1,0)</f>
        <v>0</v>
      </c>
    </row>
    <row r="2013" customFormat="false" ht="15" hidden="false" customHeight="false" outlineLevel="0" collapsed="false">
      <c r="A2013" s="6" t="s">
        <v>10943</v>
      </c>
      <c r="B2013" s="6" t="s">
        <v>7418</v>
      </c>
      <c r="C2013" s="6" t="n">
        <v>1</v>
      </c>
      <c r="E2013" s="9" t="n">
        <f aca="false">INDEX(Tickets!$O$2:$O$3818,MATCH(B2013,Tickets!$A$2:$A$3818,0))</f>
        <v>1</v>
      </c>
      <c r="F2013" s="9" t="n">
        <f aca="false">C2013*E2013</f>
        <v>1</v>
      </c>
      <c r="G2013" s="9" t="n">
        <f aca="false">IF(AND(C2013=1,ISNUMBER(D2013)),1,0)*E2013</f>
        <v>0</v>
      </c>
      <c r="H2013" s="9" t="n">
        <f aca="false">IF(AND(G2013=1,D2013&gt;=Scenario!$B$24),1,0)</f>
        <v>0</v>
      </c>
    </row>
    <row r="2014" customFormat="false" ht="15" hidden="false" customHeight="false" outlineLevel="0" collapsed="false">
      <c r="A2014" s="6" t="s">
        <v>10944</v>
      </c>
      <c r="B2014" s="6" t="s">
        <v>7420</v>
      </c>
      <c r="C2014" s="6" t="n">
        <v>1</v>
      </c>
      <c r="E2014" s="9" t="n">
        <f aca="false">INDEX(Tickets!$O$2:$O$3818,MATCH(B2014,Tickets!$A$2:$A$3818,0))</f>
        <v>1</v>
      </c>
      <c r="F2014" s="9" t="n">
        <f aca="false">C2014*E2014</f>
        <v>1</v>
      </c>
      <c r="G2014" s="9" t="n">
        <f aca="false">IF(AND(C2014=1,ISNUMBER(D2014)),1,0)*E2014</f>
        <v>0</v>
      </c>
      <c r="H2014" s="9" t="n">
        <f aca="false">IF(AND(G2014=1,D2014&gt;=Scenario!$B$24),1,0)</f>
        <v>0</v>
      </c>
    </row>
    <row r="2015" customFormat="false" ht="15" hidden="false" customHeight="false" outlineLevel="0" collapsed="false">
      <c r="A2015" s="6" t="s">
        <v>10945</v>
      </c>
      <c r="B2015" s="6" t="s">
        <v>7422</v>
      </c>
      <c r="C2015" s="6" t="n">
        <v>1</v>
      </c>
      <c r="E2015" s="9" t="n">
        <f aca="false">INDEX(Tickets!$O$2:$O$3818,MATCH(B2015,Tickets!$A$2:$A$3818,0))</f>
        <v>1</v>
      </c>
      <c r="F2015" s="9" t="n">
        <f aca="false">C2015*E2015</f>
        <v>1</v>
      </c>
      <c r="G2015" s="9" t="n">
        <f aca="false">IF(AND(C2015=1,ISNUMBER(D2015)),1,0)*E2015</f>
        <v>0</v>
      </c>
      <c r="H2015" s="9" t="n">
        <f aca="false">IF(AND(G2015=1,D2015&gt;=Scenario!$B$24),1,0)</f>
        <v>0</v>
      </c>
    </row>
    <row r="2016" customFormat="false" ht="15" hidden="false" customHeight="false" outlineLevel="0" collapsed="false">
      <c r="A2016" s="6" t="s">
        <v>10946</v>
      </c>
      <c r="B2016" s="6" t="s">
        <v>7424</v>
      </c>
      <c r="C2016" s="6" t="n">
        <v>1</v>
      </c>
      <c r="E2016" s="9" t="n">
        <f aca="false">INDEX(Tickets!$O$2:$O$3818,MATCH(B2016,Tickets!$A$2:$A$3818,0))</f>
        <v>1</v>
      </c>
      <c r="F2016" s="9" t="n">
        <f aca="false">C2016*E2016</f>
        <v>1</v>
      </c>
      <c r="G2016" s="9" t="n">
        <f aca="false">IF(AND(C2016=1,ISNUMBER(D2016)),1,0)*E2016</f>
        <v>0</v>
      </c>
      <c r="H2016" s="9" t="n">
        <f aca="false">IF(AND(G2016=1,D2016&gt;=Scenario!$B$24),1,0)</f>
        <v>0</v>
      </c>
    </row>
    <row r="2017" customFormat="false" ht="15" hidden="false" customHeight="false" outlineLevel="0" collapsed="false">
      <c r="A2017" s="6" t="s">
        <v>10947</v>
      </c>
      <c r="B2017" s="6" t="s">
        <v>7432</v>
      </c>
      <c r="C2017" s="6" t="n">
        <v>1</v>
      </c>
      <c r="E2017" s="9" t="n">
        <f aca="false">INDEX(Tickets!$O$2:$O$3818,MATCH(B2017,Tickets!$A$2:$A$3818,0))</f>
        <v>1</v>
      </c>
      <c r="F2017" s="9" t="n">
        <f aca="false">C2017*E2017</f>
        <v>1</v>
      </c>
      <c r="G2017" s="9" t="n">
        <f aca="false">IF(AND(C2017=1,ISNUMBER(D2017)),1,0)*E2017</f>
        <v>0</v>
      </c>
      <c r="H2017" s="9" t="n">
        <f aca="false">IF(AND(G2017=1,D2017&gt;=Scenario!$B$24),1,0)</f>
        <v>0</v>
      </c>
    </row>
    <row r="2018" customFormat="false" ht="15" hidden="false" customHeight="false" outlineLevel="0" collapsed="false">
      <c r="A2018" s="6" t="s">
        <v>10948</v>
      </c>
      <c r="B2018" s="6" t="s">
        <v>7434</v>
      </c>
      <c r="C2018" s="6" t="n">
        <v>1</v>
      </c>
      <c r="D2018" s="6" t="n">
        <v>1</v>
      </c>
      <c r="E2018" s="9" t="n">
        <f aca="false">INDEX(Tickets!$O$2:$O$3818,MATCH(B2018,Tickets!$A$2:$A$3818,0))</f>
        <v>1</v>
      </c>
      <c r="F2018" s="9" t="n">
        <f aca="false">C2018*E2018</f>
        <v>1</v>
      </c>
      <c r="G2018" s="9" t="n">
        <f aca="false">IF(AND(C2018=1,ISNUMBER(D2018)),1,0)*E2018</f>
        <v>1</v>
      </c>
      <c r="H2018" s="9" t="n">
        <f aca="false">IF(AND(G2018=1,D2018&gt;=Scenario!$B$24),1,0)</f>
        <v>0</v>
      </c>
    </row>
    <row r="2019" customFormat="false" ht="15" hidden="false" customHeight="false" outlineLevel="0" collapsed="false">
      <c r="A2019" s="6" t="s">
        <v>10949</v>
      </c>
      <c r="B2019" s="6" t="s">
        <v>7438</v>
      </c>
      <c r="C2019" s="6" t="n">
        <v>1</v>
      </c>
      <c r="E2019" s="9" t="n">
        <f aca="false">INDEX(Tickets!$O$2:$O$3818,MATCH(B2019,Tickets!$A$2:$A$3818,0))</f>
        <v>1</v>
      </c>
      <c r="F2019" s="9" t="n">
        <f aca="false">C2019*E2019</f>
        <v>1</v>
      </c>
      <c r="G2019" s="9" t="n">
        <f aca="false">IF(AND(C2019=1,ISNUMBER(D2019)),1,0)*E2019</f>
        <v>0</v>
      </c>
      <c r="H2019" s="9" t="n">
        <f aca="false">IF(AND(G2019=1,D2019&gt;=Scenario!$B$24),1,0)</f>
        <v>0</v>
      </c>
    </row>
    <row r="2020" customFormat="false" ht="15" hidden="false" customHeight="false" outlineLevel="0" collapsed="false">
      <c r="A2020" s="6" t="s">
        <v>10950</v>
      </c>
      <c r="B2020" s="6" t="s">
        <v>7442</v>
      </c>
      <c r="C2020" s="6" t="n">
        <v>1</v>
      </c>
      <c r="D2020" s="6" t="n">
        <v>5</v>
      </c>
      <c r="E2020" s="9" t="n">
        <f aca="false">INDEX(Tickets!$O$2:$O$3818,MATCH(B2020,Tickets!$A$2:$A$3818,0))</f>
        <v>1</v>
      </c>
      <c r="F2020" s="9" t="n">
        <f aca="false">C2020*E2020</f>
        <v>1</v>
      </c>
      <c r="G2020" s="9" t="n">
        <f aca="false">IF(AND(C2020=1,ISNUMBER(D2020)),1,0)*E2020</f>
        <v>1</v>
      </c>
      <c r="H2020" s="9" t="n">
        <f aca="false">IF(AND(G2020=1,D2020&gt;=Scenario!$B$24),1,0)</f>
        <v>1</v>
      </c>
    </row>
    <row r="2021" customFormat="false" ht="15" hidden="false" customHeight="false" outlineLevel="0" collapsed="false">
      <c r="A2021" s="6" t="s">
        <v>10951</v>
      </c>
      <c r="B2021" s="6" t="s">
        <v>7446</v>
      </c>
      <c r="C2021" s="6" t="n">
        <v>1</v>
      </c>
      <c r="E2021" s="9" t="n">
        <f aca="false">INDEX(Tickets!$O$2:$O$3818,MATCH(B2021,Tickets!$A$2:$A$3818,0))</f>
        <v>1</v>
      </c>
      <c r="F2021" s="9" t="n">
        <f aca="false">C2021*E2021</f>
        <v>1</v>
      </c>
      <c r="G2021" s="9" t="n">
        <f aca="false">IF(AND(C2021=1,ISNUMBER(D2021)),1,0)*E2021</f>
        <v>0</v>
      </c>
      <c r="H2021" s="9" t="n">
        <f aca="false">IF(AND(G2021=1,D2021&gt;=Scenario!$B$24),1,0)</f>
        <v>0</v>
      </c>
    </row>
    <row r="2022" customFormat="false" ht="15" hidden="false" customHeight="false" outlineLevel="0" collapsed="false">
      <c r="A2022" s="6" t="s">
        <v>10952</v>
      </c>
      <c r="B2022" s="6" t="s">
        <v>7448</v>
      </c>
      <c r="C2022" s="6" t="n">
        <v>1</v>
      </c>
      <c r="D2022" s="6" t="n">
        <v>4</v>
      </c>
      <c r="E2022" s="9" t="n">
        <f aca="false">INDEX(Tickets!$O$2:$O$3818,MATCH(B2022,Tickets!$A$2:$A$3818,0))</f>
        <v>1</v>
      </c>
      <c r="F2022" s="9" t="n">
        <f aca="false">C2022*E2022</f>
        <v>1</v>
      </c>
      <c r="G2022" s="9" t="n">
        <f aca="false">IF(AND(C2022=1,ISNUMBER(D2022)),1,0)*E2022</f>
        <v>1</v>
      </c>
      <c r="H2022" s="9" t="n">
        <f aca="false">IF(AND(G2022=1,D2022&gt;=Scenario!$B$24),1,0)</f>
        <v>1</v>
      </c>
    </row>
    <row r="2023" customFormat="false" ht="15" hidden="false" customHeight="false" outlineLevel="0" collapsed="false">
      <c r="A2023" s="6" t="s">
        <v>10953</v>
      </c>
      <c r="B2023" s="6" t="s">
        <v>7456</v>
      </c>
      <c r="C2023" s="6" t="n">
        <v>1</v>
      </c>
      <c r="D2023" s="6" t="n">
        <v>4</v>
      </c>
      <c r="E2023" s="9" t="n">
        <f aca="false">INDEX(Tickets!$O$2:$O$3818,MATCH(B2023,Tickets!$A$2:$A$3818,0))</f>
        <v>1</v>
      </c>
      <c r="F2023" s="9" t="n">
        <f aca="false">C2023*E2023</f>
        <v>1</v>
      </c>
      <c r="G2023" s="9" t="n">
        <f aca="false">IF(AND(C2023=1,ISNUMBER(D2023)),1,0)*E2023</f>
        <v>1</v>
      </c>
      <c r="H2023" s="9" t="n">
        <f aca="false">IF(AND(G2023=1,D2023&gt;=Scenario!$B$24),1,0)</f>
        <v>1</v>
      </c>
    </row>
    <row r="2024" customFormat="false" ht="15" hidden="false" customHeight="false" outlineLevel="0" collapsed="false">
      <c r="A2024" s="6" t="s">
        <v>10954</v>
      </c>
      <c r="B2024" s="6" t="s">
        <v>7460</v>
      </c>
      <c r="C2024" s="6" t="n">
        <v>1</v>
      </c>
      <c r="E2024" s="9" t="n">
        <f aca="false">INDEX(Tickets!$O$2:$O$3818,MATCH(B2024,Tickets!$A$2:$A$3818,0))</f>
        <v>1</v>
      </c>
      <c r="F2024" s="9" t="n">
        <f aca="false">C2024*E2024</f>
        <v>1</v>
      </c>
      <c r="G2024" s="9" t="n">
        <f aca="false">IF(AND(C2024=1,ISNUMBER(D2024)),1,0)*E2024</f>
        <v>0</v>
      </c>
      <c r="H2024" s="9" t="n">
        <f aca="false">IF(AND(G2024=1,D2024&gt;=Scenario!$B$24),1,0)</f>
        <v>0</v>
      </c>
    </row>
    <row r="2025" customFormat="false" ht="15" hidden="false" customHeight="false" outlineLevel="0" collapsed="false">
      <c r="A2025" s="6" t="s">
        <v>10955</v>
      </c>
      <c r="B2025" s="6" t="s">
        <v>7462</v>
      </c>
      <c r="C2025" s="6" t="n">
        <v>1</v>
      </c>
      <c r="D2025" s="6" t="n">
        <v>4</v>
      </c>
      <c r="E2025" s="9" t="n">
        <f aca="false">INDEX(Tickets!$O$2:$O$3818,MATCH(B2025,Tickets!$A$2:$A$3818,0))</f>
        <v>1</v>
      </c>
      <c r="F2025" s="9" t="n">
        <f aca="false">C2025*E2025</f>
        <v>1</v>
      </c>
      <c r="G2025" s="9" t="n">
        <f aca="false">IF(AND(C2025=1,ISNUMBER(D2025)),1,0)*E2025</f>
        <v>1</v>
      </c>
      <c r="H2025" s="9" t="n">
        <f aca="false">IF(AND(G2025=1,D2025&gt;=Scenario!$B$24),1,0)</f>
        <v>1</v>
      </c>
    </row>
    <row r="2026" customFormat="false" ht="15" hidden="false" customHeight="false" outlineLevel="0" collapsed="false">
      <c r="A2026" s="6" t="s">
        <v>10956</v>
      </c>
      <c r="B2026" s="6" t="s">
        <v>7466</v>
      </c>
      <c r="C2026" s="6" t="n">
        <v>1</v>
      </c>
      <c r="E2026" s="9" t="n">
        <f aca="false">INDEX(Tickets!$O$2:$O$3818,MATCH(B2026,Tickets!$A$2:$A$3818,0))</f>
        <v>1</v>
      </c>
      <c r="F2026" s="9" t="n">
        <f aca="false">C2026*E2026</f>
        <v>1</v>
      </c>
      <c r="G2026" s="9" t="n">
        <f aca="false">IF(AND(C2026=1,ISNUMBER(D2026)),1,0)*E2026</f>
        <v>0</v>
      </c>
      <c r="H2026" s="9" t="n">
        <f aca="false">IF(AND(G2026=1,D2026&gt;=Scenario!$B$24),1,0)</f>
        <v>0</v>
      </c>
    </row>
    <row r="2027" customFormat="false" ht="15" hidden="false" customHeight="false" outlineLevel="0" collapsed="false">
      <c r="A2027" s="6" t="s">
        <v>10957</v>
      </c>
      <c r="B2027" s="6" t="s">
        <v>7474</v>
      </c>
      <c r="C2027" s="6" t="n">
        <v>1</v>
      </c>
      <c r="E2027" s="9" t="n">
        <f aca="false">INDEX(Tickets!$O$2:$O$3818,MATCH(B2027,Tickets!$A$2:$A$3818,0))</f>
        <v>1</v>
      </c>
      <c r="F2027" s="9" t="n">
        <f aca="false">C2027*E2027</f>
        <v>1</v>
      </c>
      <c r="G2027" s="9" t="n">
        <f aca="false">IF(AND(C2027=1,ISNUMBER(D2027)),1,0)*E2027</f>
        <v>0</v>
      </c>
      <c r="H2027" s="9" t="n">
        <f aca="false">IF(AND(G2027=1,D2027&gt;=Scenario!$B$24),1,0)</f>
        <v>0</v>
      </c>
    </row>
    <row r="2028" customFormat="false" ht="15" hidden="false" customHeight="false" outlineLevel="0" collapsed="false">
      <c r="A2028" s="6" t="s">
        <v>10958</v>
      </c>
      <c r="B2028" s="6" t="s">
        <v>7478</v>
      </c>
      <c r="C2028" s="6" t="n">
        <v>1</v>
      </c>
      <c r="E2028" s="9" t="n">
        <f aca="false">INDEX(Tickets!$O$2:$O$3818,MATCH(B2028,Tickets!$A$2:$A$3818,0))</f>
        <v>1</v>
      </c>
      <c r="F2028" s="9" t="n">
        <f aca="false">C2028*E2028</f>
        <v>1</v>
      </c>
      <c r="G2028" s="9" t="n">
        <f aca="false">IF(AND(C2028=1,ISNUMBER(D2028)),1,0)*E2028</f>
        <v>0</v>
      </c>
      <c r="H2028" s="9" t="n">
        <f aca="false">IF(AND(G2028=1,D2028&gt;=Scenario!$B$24),1,0)</f>
        <v>0</v>
      </c>
    </row>
    <row r="2029" customFormat="false" ht="15" hidden="false" customHeight="false" outlineLevel="0" collapsed="false">
      <c r="A2029" s="6" t="s">
        <v>10959</v>
      </c>
      <c r="B2029" s="6" t="s">
        <v>7480</v>
      </c>
      <c r="C2029" s="6" t="n">
        <v>1</v>
      </c>
      <c r="E2029" s="9" t="n">
        <f aca="false">INDEX(Tickets!$O$2:$O$3818,MATCH(B2029,Tickets!$A$2:$A$3818,0))</f>
        <v>1</v>
      </c>
      <c r="F2029" s="9" t="n">
        <f aca="false">C2029*E2029</f>
        <v>1</v>
      </c>
      <c r="G2029" s="9" t="n">
        <f aca="false">IF(AND(C2029=1,ISNUMBER(D2029)),1,0)*E2029</f>
        <v>0</v>
      </c>
      <c r="H2029" s="9" t="n">
        <f aca="false">IF(AND(G2029=1,D2029&gt;=Scenario!$B$24),1,0)</f>
        <v>0</v>
      </c>
    </row>
    <row r="2030" customFormat="false" ht="15" hidden="false" customHeight="false" outlineLevel="0" collapsed="false">
      <c r="A2030" s="6" t="s">
        <v>10960</v>
      </c>
      <c r="B2030" s="6" t="s">
        <v>7482</v>
      </c>
      <c r="C2030" s="6" t="n">
        <v>1</v>
      </c>
      <c r="E2030" s="9" t="n">
        <f aca="false">INDEX(Tickets!$O$2:$O$3818,MATCH(B2030,Tickets!$A$2:$A$3818,0))</f>
        <v>1</v>
      </c>
      <c r="F2030" s="9" t="n">
        <f aca="false">C2030*E2030</f>
        <v>1</v>
      </c>
      <c r="G2030" s="9" t="n">
        <f aca="false">IF(AND(C2030=1,ISNUMBER(D2030)),1,0)*E2030</f>
        <v>0</v>
      </c>
      <c r="H2030" s="9" t="n">
        <f aca="false">IF(AND(G2030=1,D2030&gt;=Scenario!$B$24),1,0)</f>
        <v>0</v>
      </c>
    </row>
    <row r="2031" customFormat="false" ht="15" hidden="false" customHeight="false" outlineLevel="0" collapsed="false">
      <c r="A2031" s="6" t="s">
        <v>10961</v>
      </c>
      <c r="B2031" s="6" t="s">
        <v>7484</v>
      </c>
      <c r="C2031" s="6" t="n">
        <v>1</v>
      </c>
      <c r="D2031" s="6" t="n">
        <v>5</v>
      </c>
      <c r="E2031" s="9" t="n">
        <f aca="false">INDEX(Tickets!$O$2:$O$3818,MATCH(B2031,Tickets!$A$2:$A$3818,0))</f>
        <v>1</v>
      </c>
      <c r="F2031" s="9" t="n">
        <f aca="false">C2031*E2031</f>
        <v>1</v>
      </c>
      <c r="G2031" s="9" t="n">
        <f aca="false">IF(AND(C2031=1,ISNUMBER(D2031)),1,0)*E2031</f>
        <v>1</v>
      </c>
      <c r="H2031" s="9" t="n">
        <f aca="false">IF(AND(G2031=1,D2031&gt;=Scenario!$B$24),1,0)</f>
        <v>1</v>
      </c>
    </row>
    <row r="2032" customFormat="false" ht="15" hidden="false" customHeight="false" outlineLevel="0" collapsed="false">
      <c r="A2032" s="6" t="s">
        <v>10962</v>
      </c>
      <c r="B2032" s="6" t="s">
        <v>7490</v>
      </c>
      <c r="C2032" s="6" t="n">
        <v>1</v>
      </c>
      <c r="E2032" s="9" t="n">
        <f aca="false">INDEX(Tickets!$O$2:$O$3818,MATCH(B2032,Tickets!$A$2:$A$3818,0))</f>
        <v>1</v>
      </c>
      <c r="F2032" s="9" t="n">
        <f aca="false">C2032*E2032</f>
        <v>1</v>
      </c>
      <c r="G2032" s="9" t="n">
        <f aca="false">IF(AND(C2032=1,ISNUMBER(D2032)),1,0)*E2032</f>
        <v>0</v>
      </c>
      <c r="H2032" s="9" t="n">
        <f aca="false">IF(AND(G2032=1,D2032&gt;=Scenario!$B$24),1,0)</f>
        <v>0</v>
      </c>
    </row>
    <row r="2033" customFormat="false" ht="15" hidden="false" customHeight="false" outlineLevel="0" collapsed="false">
      <c r="A2033" s="6" t="s">
        <v>10963</v>
      </c>
      <c r="B2033" s="6" t="s">
        <v>7492</v>
      </c>
      <c r="C2033" s="6" t="n">
        <v>1</v>
      </c>
      <c r="E2033" s="9" t="n">
        <f aca="false">INDEX(Tickets!$O$2:$O$3818,MATCH(B2033,Tickets!$A$2:$A$3818,0))</f>
        <v>1</v>
      </c>
      <c r="F2033" s="9" t="n">
        <f aca="false">C2033*E2033</f>
        <v>1</v>
      </c>
      <c r="G2033" s="9" t="n">
        <f aca="false">IF(AND(C2033=1,ISNUMBER(D2033)),1,0)*E2033</f>
        <v>0</v>
      </c>
      <c r="H2033" s="9" t="n">
        <f aca="false">IF(AND(G2033=1,D2033&gt;=Scenario!$B$24),1,0)</f>
        <v>0</v>
      </c>
    </row>
    <row r="2034" customFormat="false" ht="15" hidden="false" customHeight="false" outlineLevel="0" collapsed="false">
      <c r="A2034" s="6" t="s">
        <v>10964</v>
      </c>
      <c r="B2034" s="6" t="s">
        <v>7494</v>
      </c>
      <c r="C2034" s="6" t="n">
        <v>1</v>
      </c>
      <c r="E2034" s="9" t="n">
        <f aca="false">INDEX(Tickets!$O$2:$O$3818,MATCH(B2034,Tickets!$A$2:$A$3818,0))</f>
        <v>1</v>
      </c>
      <c r="F2034" s="9" t="n">
        <f aca="false">C2034*E2034</f>
        <v>1</v>
      </c>
      <c r="G2034" s="9" t="n">
        <f aca="false">IF(AND(C2034=1,ISNUMBER(D2034)),1,0)*E2034</f>
        <v>0</v>
      </c>
      <c r="H2034" s="9" t="n">
        <f aca="false">IF(AND(G2034=1,D2034&gt;=Scenario!$B$24),1,0)</f>
        <v>0</v>
      </c>
    </row>
    <row r="2035" customFormat="false" ht="15" hidden="false" customHeight="false" outlineLevel="0" collapsed="false">
      <c r="A2035" s="6" t="s">
        <v>10965</v>
      </c>
      <c r="B2035" s="6" t="s">
        <v>7496</v>
      </c>
      <c r="C2035" s="6" t="n">
        <v>1</v>
      </c>
      <c r="E2035" s="9" t="n">
        <f aca="false">INDEX(Tickets!$O$2:$O$3818,MATCH(B2035,Tickets!$A$2:$A$3818,0))</f>
        <v>1</v>
      </c>
      <c r="F2035" s="9" t="n">
        <f aca="false">C2035*E2035</f>
        <v>1</v>
      </c>
      <c r="G2035" s="9" t="n">
        <f aca="false">IF(AND(C2035=1,ISNUMBER(D2035)),1,0)*E2035</f>
        <v>0</v>
      </c>
      <c r="H2035" s="9" t="n">
        <f aca="false">IF(AND(G2035=1,D2035&gt;=Scenario!$B$24),1,0)</f>
        <v>0</v>
      </c>
    </row>
    <row r="2036" customFormat="false" ht="15" hidden="false" customHeight="false" outlineLevel="0" collapsed="false">
      <c r="A2036" s="6" t="s">
        <v>10966</v>
      </c>
      <c r="B2036" s="6" t="s">
        <v>7498</v>
      </c>
      <c r="C2036" s="6" t="n">
        <v>1</v>
      </c>
      <c r="E2036" s="9" t="n">
        <f aca="false">INDEX(Tickets!$O$2:$O$3818,MATCH(B2036,Tickets!$A$2:$A$3818,0))</f>
        <v>1</v>
      </c>
      <c r="F2036" s="9" t="n">
        <f aca="false">C2036*E2036</f>
        <v>1</v>
      </c>
      <c r="G2036" s="9" t="n">
        <f aca="false">IF(AND(C2036=1,ISNUMBER(D2036)),1,0)*E2036</f>
        <v>0</v>
      </c>
      <c r="H2036" s="9" t="n">
        <f aca="false">IF(AND(G2036=1,D2036&gt;=Scenario!$B$24),1,0)</f>
        <v>0</v>
      </c>
    </row>
    <row r="2037" customFormat="false" ht="15" hidden="false" customHeight="false" outlineLevel="0" collapsed="false">
      <c r="A2037" s="6" t="s">
        <v>10967</v>
      </c>
      <c r="B2037" s="6" t="s">
        <v>7500</v>
      </c>
      <c r="C2037" s="6" t="n">
        <v>1</v>
      </c>
      <c r="D2037" s="6" t="n">
        <v>4</v>
      </c>
      <c r="E2037" s="9" t="n">
        <f aca="false">INDEX(Tickets!$O$2:$O$3818,MATCH(B2037,Tickets!$A$2:$A$3818,0))</f>
        <v>1</v>
      </c>
      <c r="F2037" s="9" t="n">
        <f aca="false">C2037*E2037</f>
        <v>1</v>
      </c>
      <c r="G2037" s="9" t="n">
        <f aca="false">IF(AND(C2037=1,ISNUMBER(D2037)),1,0)*E2037</f>
        <v>1</v>
      </c>
      <c r="H2037" s="9" t="n">
        <f aca="false">IF(AND(G2037=1,D2037&gt;=Scenario!$B$24),1,0)</f>
        <v>1</v>
      </c>
    </row>
    <row r="2038" customFormat="false" ht="15" hidden="false" customHeight="false" outlineLevel="0" collapsed="false">
      <c r="A2038" s="6" t="s">
        <v>10968</v>
      </c>
      <c r="B2038" s="6" t="s">
        <v>7508</v>
      </c>
      <c r="C2038" s="6" t="n">
        <v>1</v>
      </c>
      <c r="E2038" s="9" t="n">
        <f aca="false">INDEX(Tickets!$O$2:$O$3818,MATCH(B2038,Tickets!$A$2:$A$3818,0))</f>
        <v>1</v>
      </c>
      <c r="F2038" s="9" t="n">
        <f aca="false">C2038*E2038</f>
        <v>1</v>
      </c>
      <c r="G2038" s="9" t="n">
        <f aca="false">IF(AND(C2038=1,ISNUMBER(D2038)),1,0)*E2038</f>
        <v>0</v>
      </c>
      <c r="H2038" s="9" t="n">
        <f aca="false">IF(AND(G2038=1,D2038&gt;=Scenario!$B$24),1,0)</f>
        <v>0</v>
      </c>
    </row>
    <row r="2039" customFormat="false" ht="15" hidden="false" customHeight="false" outlineLevel="0" collapsed="false">
      <c r="A2039" s="6" t="s">
        <v>10969</v>
      </c>
      <c r="B2039" s="6" t="s">
        <v>7510</v>
      </c>
      <c r="C2039" s="6" t="n">
        <v>1</v>
      </c>
      <c r="D2039" s="6" t="n">
        <v>5</v>
      </c>
      <c r="E2039" s="9" t="n">
        <f aca="false">INDEX(Tickets!$O$2:$O$3818,MATCH(B2039,Tickets!$A$2:$A$3818,0))</f>
        <v>1</v>
      </c>
      <c r="F2039" s="9" t="n">
        <f aca="false">C2039*E2039</f>
        <v>1</v>
      </c>
      <c r="G2039" s="9" t="n">
        <f aca="false">IF(AND(C2039=1,ISNUMBER(D2039)),1,0)*E2039</f>
        <v>1</v>
      </c>
      <c r="H2039" s="9" t="n">
        <f aca="false">IF(AND(G2039=1,D2039&gt;=Scenario!$B$24),1,0)</f>
        <v>1</v>
      </c>
    </row>
    <row r="2040" customFormat="false" ht="15" hidden="false" customHeight="false" outlineLevel="0" collapsed="false">
      <c r="A2040" s="6" t="s">
        <v>10970</v>
      </c>
      <c r="B2040" s="6" t="s">
        <v>7514</v>
      </c>
      <c r="C2040" s="6" t="n">
        <v>1</v>
      </c>
      <c r="D2040" s="6" t="n">
        <v>4</v>
      </c>
      <c r="E2040" s="9" t="n">
        <f aca="false">INDEX(Tickets!$O$2:$O$3818,MATCH(B2040,Tickets!$A$2:$A$3818,0))</f>
        <v>1</v>
      </c>
      <c r="F2040" s="9" t="n">
        <f aca="false">C2040*E2040</f>
        <v>1</v>
      </c>
      <c r="G2040" s="9" t="n">
        <f aca="false">IF(AND(C2040=1,ISNUMBER(D2040)),1,0)*E2040</f>
        <v>1</v>
      </c>
      <c r="H2040" s="9" t="n">
        <f aca="false">IF(AND(G2040=1,D2040&gt;=Scenario!$B$24),1,0)</f>
        <v>1</v>
      </c>
    </row>
    <row r="2041" customFormat="false" ht="15" hidden="false" customHeight="false" outlineLevel="0" collapsed="false">
      <c r="A2041" s="6" t="s">
        <v>10971</v>
      </c>
      <c r="B2041" s="6" t="s">
        <v>7516</v>
      </c>
      <c r="C2041" s="6" t="n">
        <v>1</v>
      </c>
      <c r="D2041" s="6" t="n">
        <v>4</v>
      </c>
      <c r="E2041" s="9" t="n">
        <f aca="false">INDEX(Tickets!$O$2:$O$3818,MATCH(B2041,Tickets!$A$2:$A$3818,0))</f>
        <v>1</v>
      </c>
      <c r="F2041" s="9" t="n">
        <f aca="false">C2041*E2041</f>
        <v>1</v>
      </c>
      <c r="G2041" s="9" t="n">
        <f aca="false">IF(AND(C2041=1,ISNUMBER(D2041)),1,0)*E2041</f>
        <v>1</v>
      </c>
      <c r="H2041" s="9" t="n">
        <f aca="false">IF(AND(G2041=1,D2041&gt;=Scenario!$B$24),1,0)</f>
        <v>1</v>
      </c>
    </row>
    <row r="2042" customFormat="false" ht="15" hidden="false" customHeight="false" outlineLevel="0" collapsed="false">
      <c r="A2042" s="6" t="s">
        <v>10972</v>
      </c>
      <c r="B2042" s="6" t="s">
        <v>7518</v>
      </c>
      <c r="C2042" s="6" t="n">
        <v>1</v>
      </c>
      <c r="E2042" s="9" t="n">
        <f aca="false">INDEX(Tickets!$O$2:$O$3818,MATCH(B2042,Tickets!$A$2:$A$3818,0))</f>
        <v>1</v>
      </c>
      <c r="F2042" s="9" t="n">
        <f aca="false">C2042*E2042</f>
        <v>1</v>
      </c>
      <c r="G2042" s="9" t="n">
        <f aca="false">IF(AND(C2042=1,ISNUMBER(D2042)),1,0)*E2042</f>
        <v>0</v>
      </c>
      <c r="H2042" s="9" t="n">
        <f aca="false">IF(AND(G2042=1,D2042&gt;=Scenario!$B$24),1,0)</f>
        <v>0</v>
      </c>
    </row>
    <row r="2043" customFormat="false" ht="15" hidden="false" customHeight="false" outlineLevel="0" collapsed="false">
      <c r="A2043" s="6" t="s">
        <v>10973</v>
      </c>
      <c r="B2043" s="6" t="s">
        <v>7522</v>
      </c>
      <c r="C2043" s="6" t="n">
        <v>1</v>
      </c>
      <c r="E2043" s="9" t="n">
        <f aca="false">INDEX(Tickets!$O$2:$O$3818,MATCH(B2043,Tickets!$A$2:$A$3818,0))</f>
        <v>1</v>
      </c>
      <c r="F2043" s="9" t="n">
        <f aca="false">C2043*E2043</f>
        <v>1</v>
      </c>
      <c r="G2043" s="9" t="n">
        <f aca="false">IF(AND(C2043=1,ISNUMBER(D2043)),1,0)*E2043</f>
        <v>0</v>
      </c>
      <c r="H2043" s="9" t="n">
        <f aca="false">IF(AND(G2043=1,D2043&gt;=Scenario!$B$24),1,0)</f>
        <v>0</v>
      </c>
    </row>
    <row r="2044" customFormat="false" ht="15" hidden="false" customHeight="false" outlineLevel="0" collapsed="false">
      <c r="A2044" s="6" t="s">
        <v>10974</v>
      </c>
      <c r="B2044" s="6" t="s">
        <v>7524</v>
      </c>
      <c r="C2044" s="6" t="n">
        <v>1</v>
      </c>
      <c r="E2044" s="9" t="n">
        <f aca="false">INDEX(Tickets!$O$2:$O$3818,MATCH(B2044,Tickets!$A$2:$A$3818,0))</f>
        <v>1</v>
      </c>
      <c r="F2044" s="9" t="n">
        <f aca="false">C2044*E2044</f>
        <v>1</v>
      </c>
      <c r="G2044" s="9" t="n">
        <f aca="false">IF(AND(C2044=1,ISNUMBER(D2044)),1,0)*E2044</f>
        <v>0</v>
      </c>
      <c r="H2044" s="9" t="n">
        <f aca="false">IF(AND(G2044=1,D2044&gt;=Scenario!$B$24),1,0)</f>
        <v>0</v>
      </c>
    </row>
    <row r="2045" customFormat="false" ht="15" hidden="false" customHeight="false" outlineLevel="0" collapsed="false">
      <c r="A2045" s="6" t="s">
        <v>10975</v>
      </c>
      <c r="B2045" s="6" t="s">
        <v>7526</v>
      </c>
      <c r="C2045" s="6" t="n">
        <v>1</v>
      </c>
      <c r="E2045" s="9" t="n">
        <f aca="false">INDEX(Tickets!$O$2:$O$3818,MATCH(B2045,Tickets!$A$2:$A$3818,0))</f>
        <v>1</v>
      </c>
      <c r="F2045" s="9" t="n">
        <f aca="false">C2045*E2045</f>
        <v>1</v>
      </c>
      <c r="G2045" s="9" t="n">
        <f aca="false">IF(AND(C2045=1,ISNUMBER(D2045)),1,0)*E2045</f>
        <v>0</v>
      </c>
      <c r="H2045" s="9" t="n">
        <f aca="false">IF(AND(G2045=1,D2045&gt;=Scenario!$B$24),1,0)</f>
        <v>0</v>
      </c>
    </row>
    <row r="2046" customFormat="false" ht="15" hidden="false" customHeight="false" outlineLevel="0" collapsed="false">
      <c r="A2046" s="6" t="s">
        <v>10976</v>
      </c>
      <c r="B2046" s="6" t="s">
        <v>7528</v>
      </c>
      <c r="C2046" s="6" t="n">
        <v>1</v>
      </c>
      <c r="E2046" s="9" t="n">
        <f aca="false">INDEX(Tickets!$O$2:$O$3818,MATCH(B2046,Tickets!$A$2:$A$3818,0))</f>
        <v>1</v>
      </c>
      <c r="F2046" s="9" t="n">
        <f aca="false">C2046*E2046</f>
        <v>1</v>
      </c>
      <c r="G2046" s="9" t="n">
        <f aca="false">IF(AND(C2046=1,ISNUMBER(D2046)),1,0)*E2046</f>
        <v>0</v>
      </c>
      <c r="H2046" s="9" t="n">
        <f aca="false">IF(AND(G2046=1,D2046&gt;=Scenario!$B$24),1,0)</f>
        <v>0</v>
      </c>
    </row>
    <row r="2047" customFormat="false" ht="15" hidden="false" customHeight="false" outlineLevel="0" collapsed="false">
      <c r="A2047" s="6" t="s">
        <v>10977</v>
      </c>
      <c r="B2047" s="6" t="s">
        <v>7532</v>
      </c>
      <c r="C2047" s="6" t="n">
        <v>1</v>
      </c>
      <c r="E2047" s="9" t="n">
        <f aca="false">INDEX(Tickets!$O$2:$O$3818,MATCH(B2047,Tickets!$A$2:$A$3818,0))</f>
        <v>1</v>
      </c>
      <c r="F2047" s="9" t="n">
        <f aca="false">C2047*E2047</f>
        <v>1</v>
      </c>
      <c r="G2047" s="9" t="n">
        <f aca="false">IF(AND(C2047=1,ISNUMBER(D2047)),1,0)*E2047</f>
        <v>0</v>
      </c>
      <c r="H2047" s="9" t="n">
        <f aca="false">IF(AND(G2047=1,D2047&gt;=Scenario!$B$24),1,0)</f>
        <v>0</v>
      </c>
    </row>
    <row r="2048" customFormat="false" ht="15" hidden="false" customHeight="false" outlineLevel="0" collapsed="false">
      <c r="A2048" s="6" t="s">
        <v>10978</v>
      </c>
      <c r="B2048" s="6" t="s">
        <v>7536</v>
      </c>
      <c r="C2048" s="6" t="n">
        <v>1</v>
      </c>
      <c r="E2048" s="9" t="n">
        <f aca="false">INDEX(Tickets!$O$2:$O$3818,MATCH(B2048,Tickets!$A$2:$A$3818,0))</f>
        <v>1</v>
      </c>
      <c r="F2048" s="9" t="n">
        <f aca="false">C2048*E2048</f>
        <v>1</v>
      </c>
      <c r="G2048" s="9" t="n">
        <f aca="false">IF(AND(C2048=1,ISNUMBER(D2048)),1,0)*E2048</f>
        <v>0</v>
      </c>
      <c r="H2048" s="9" t="n">
        <f aca="false">IF(AND(G2048=1,D2048&gt;=Scenario!$B$24),1,0)</f>
        <v>0</v>
      </c>
    </row>
    <row r="2049" customFormat="false" ht="15" hidden="false" customHeight="false" outlineLevel="0" collapsed="false">
      <c r="A2049" s="6" t="s">
        <v>10979</v>
      </c>
      <c r="B2049" s="6" t="s">
        <v>7538</v>
      </c>
      <c r="C2049" s="6" t="n">
        <v>1</v>
      </c>
      <c r="D2049" s="6" t="n">
        <v>3</v>
      </c>
      <c r="E2049" s="9" t="n">
        <f aca="false">INDEX(Tickets!$O$2:$O$3818,MATCH(B2049,Tickets!$A$2:$A$3818,0))</f>
        <v>1</v>
      </c>
      <c r="F2049" s="9" t="n">
        <f aca="false">C2049*E2049</f>
        <v>1</v>
      </c>
      <c r="G2049" s="9" t="n">
        <f aca="false">IF(AND(C2049=1,ISNUMBER(D2049)),1,0)*E2049</f>
        <v>1</v>
      </c>
      <c r="H2049" s="9" t="n">
        <f aca="false">IF(AND(G2049=1,D2049&gt;=Scenario!$B$24),1,0)</f>
        <v>0</v>
      </c>
    </row>
    <row r="2050" customFormat="false" ht="15" hidden="false" customHeight="false" outlineLevel="0" collapsed="false">
      <c r="A2050" s="6" t="s">
        <v>10980</v>
      </c>
      <c r="B2050" s="6" t="s">
        <v>7540</v>
      </c>
      <c r="C2050" s="6" t="n">
        <v>1</v>
      </c>
      <c r="E2050" s="9" t="n">
        <f aca="false">INDEX(Tickets!$O$2:$O$3818,MATCH(B2050,Tickets!$A$2:$A$3818,0))</f>
        <v>1</v>
      </c>
      <c r="F2050" s="9" t="n">
        <f aca="false">C2050*E2050</f>
        <v>1</v>
      </c>
      <c r="G2050" s="9" t="n">
        <f aca="false">IF(AND(C2050=1,ISNUMBER(D2050)),1,0)*E2050</f>
        <v>0</v>
      </c>
      <c r="H2050" s="9" t="n">
        <f aca="false">IF(AND(G2050=1,D2050&gt;=Scenario!$B$24),1,0)</f>
        <v>0</v>
      </c>
    </row>
    <row r="2051" customFormat="false" ht="15" hidden="false" customHeight="false" outlineLevel="0" collapsed="false">
      <c r="A2051" s="6" t="s">
        <v>10981</v>
      </c>
      <c r="B2051" s="6" t="s">
        <v>7546</v>
      </c>
      <c r="C2051" s="6" t="n">
        <v>1</v>
      </c>
      <c r="E2051" s="9" t="n">
        <f aca="false">INDEX(Tickets!$O$2:$O$3818,MATCH(B2051,Tickets!$A$2:$A$3818,0))</f>
        <v>1</v>
      </c>
      <c r="F2051" s="9" t="n">
        <f aca="false">C2051*E2051</f>
        <v>1</v>
      </c>
      <c r="G2051" s="9" t="n">
        <f aca="false">IF(AND(C2051=1,ISNUMBER(D2051)),1,0)*E2051</f>
        <v>0</v>
      </c>
      <c r="H2051" s="9" t="n">
        <f aca="false">IF(AND(G2051=1,D2051&gt;=Scenario!$B$24),1,0)</f>
        <v>0</v>
      </c>
    </row>
    <row r="2052" customFormat="false" ht="15" hidden="false" customHeight="false" outlineLevel="0" collapsed="false">
      <c r="A2052" s="6" t="s">
        <v>10982</v>
      </c>
      <c r="B2052" s="6" t="s">
        <v>7550</v>
      </c>
      <c r="C2052" s="6" t="n">
        <v>1</v>
      </c>
      <c r="D2052" s="6" t="n">
        <v>5</v>
      </c>
      <c r="E2052" s="9" t="n">
        <f aca="false">INDEX(Tickets!$O$2:$O$3818,MATCH(B2052,Tickets!$A$2:$A$3818,0))</f>
        <v>1</v>
      </c>
      <c r="F2052" s="9" t="n">
        <f aca="false">C2052*E2052</f>
        <v>1</v>
      </c>
      <c r="G2052" s="9" t="n">
        <f aca="false">IF(AND(C2052=1,ISNUMBER(D2052)),1,0)*E2052</f>
        <v>1</v>
      </c>
      <c r="H2052" s="9" t="n">
        <f aca="false">IF(AND(G2052=1,D2052&gt;=Scenario!$B$24),1,0)</f>
        <v>1</v>
      </c>
    </row>
    <row r="2053" customFormat="false" ht="15" hidden="false" customHeight="false" outlineLevel="0" collapsed="false">
      <c r="A2053" s="6" t="s">
        <v>10983</v>
      </c>
      <c r="B2053" s="6" t="s">
        <v>7560</v>
      </c>
      <c r="C2053" s="6" t="n">
        <v>1</v>
      </c>
      <c r="D2053" s="6" t="n">
        <v>4</v>
      </c>
      <c r="E2053" s="9" t="n">
        <f aca="false">INDEX(Tickets!$O$2:$O$3818,MATCH(B2053,Tickets!$A$2:$A$3818,0))</f>
        <v>1</v>
      </c>
      <c r="F2053" s="9" t="n">
        <f aca="false">C2053*E2053</f>
        <v>1</v>
      </c>
      <c r="G2053" s="9" t="n">
        <f aca="false">IF(AND(C2053=1,ISNUMBER(D2053)),1,0)*E2053</f>
        <v>1</v>
      </c>
      <c r="H2053" s="9" t="n">
        <f aca="false">IF(AND(G2053=1,D2053&gt;=Scenario!$B$24),1,0)</f>
        <v>1</v>
      </c>
    </row>
    <row r="2054" customFormat="false" ht="15" hidden="false" customHeight="false" outlineLevel="0" collapsed="false">
      <c r="A2054" s="6" t="s">
        <v>10984</v>
      </c>
      <c r="B2054" s="6" t="s">
        <v>7562</v>
      </c>
      <c r="C2054" s="6" t="n">
        <v>1</v>
      </c>
      <c r="E2054" s="9" t="n">
        <f aca="false">INDEX(Tickets!$O$2:$O$3818,MATCH(B2054,Tickets!$A$2:$A$3818,0))</f>
        <v>1</v>
      </c>
      <c r="F2054" s="9" t="n">
        <f aca="false">C2054*E2054</f>
        <v>1</v>
      </c>
      <c r="G2054" s="9" t="n">
        <f aca="false">IF(AND(C2054=1,ISNUMBER(D2054)),1,0)*E2054</f>
        <v>0</v>
      </c>
      <c r="H2054" s="9" t="n">
        <f aca="false">IF(AND(G2054=1,D2054&gt;=Scenario!$B$24),1,0)</f>
        <v>0</v>
      </c>
    </row>
    <row r="2055" customFormat="false" ht="15" hidden="false" customHeight="false" outlineLevel="0" collapsed="false">
      <c r="A2055" s="6" t="s">
        <v>10985</v>
      </c>
      <c r="B2055" s="6" t="s">
        <v>7566</v>
      </c>
      <c r="C2055" s="6" t="n">
        <v>1</v>
      </c>
      <c r="E2055" s="9" t="n">
        <f aca="false">INDEX(Tickets!$O$2:$O$3818,MATCH(B2055,Tickets!$A$2:$A$3818,0))</f>
        <v>1</v>
      </c>
      <c r="F2055" s="9" t="n">
        <f aca="false">C2055*E2055</f>
        <v>1</v>
      </c>
      <c r="G2055" s="9" t="n">
        <f aca="false">IF(AND(C2055=1,ISNUMBER(D2055)),1,0)*E2055</f>
        <v>0</v>
      </c>
      <c r="H2055" s="9" t="n">
        <f aca="false">IF(AND(G2055=1,D2055&gt;=Scenario!$B$24),1,0)</f>
        <v>0</v>
      </c>
    </row>
    <row r="2056" customFormat="false" ht="15" hidden="false" customHeight="false" outlineLevel="0" collapsed="false">
      <c r="A2056" s="6" t="s">
        <v>10986</v>
      </c>
      <c r="B2056" s="6" t="s">
        <v>7574</v>
      </c>
      <c r="C2056" s="6" t="n">
        <v>1</v>
      </c>
      <c r="E2056" s="9" t="n">
        <f aca="false">INDEX(Tickets!$O$2:$O$3818,MATCH(B2056,Tickets!$A$2:$A$3818,0))</f>
        <v>1</v>
      </c>
      <c r="F2056" s="9" t="n">
        <f aca="false">C2056*E2056</f>
        <v>1</v>
      </c>
      <c r="G2056" s="9" t="n">
        <f aca="false">IF(AND(C2056=1,ISNUMBER(D2056)),1,0)*E2056</f>
        <v>0</v>
      </c>
      <c r="H2056" s="9" t="n">
        <f aca="false">IF(AND(G2056=1,D2056&gt;=Scenario!$B$24),1,0)</f>
        <v>0</v>
      </c>
    </row>
    <row r="2057" customFormat="false" ht="15" hidden="false" customHeight="false" outlineLevel="0" collapsed="false">
      <c r="A2057" s="6" t="s">
        <v>10987</v>
      </c>
      <c r="B2057" s="6" t="s">
        <v>7576</v>
      </c>
      <c r="C2057" s="6" t="n">
        <v>1</v>
      </c>
      <c r="E2057" s="9" t="n">
        <f aca="false">INDEX(Tickets!$O$2:$O$3818,MATCH(B2057,Tickets!$A$2:$A$3818,0))</f>
        <v>1</v>
      </c>
      <c r="F2057" s="9" t="n">
        <f aca="false">C2057*E2057</f>
        <v>1</v>
      </c>
      <c r="G2057" s="9" t="n">
        <f aca="false">IF(AND(C2057=1,ISNUMBER(D2057)),1,0)*E2057</f>
        <v>0</v>
      </c>
      <c r="H2057" s="9" t="n">
        <f aca="false">IF(AND(G2057=1,D2057&gt;=Scenario!$B$24),1,0)</f>
        <v>0</v>
      </c>
    </row>
    <row r="2058" customFormat="false" ht="15" hidden="false" customHeight="false" outlineLevel="0" collapsed="false">
      <c r="A2058" s="6" t="s">
        <v>10988</v>
      </c>
      <c r="B2058" s="6" t="s">
        <v>7578</v>
      </c>
      <c r="C2058" s="6" t="n">
        <v>1</v>
      </c>
      <c r="E2058" s="9" t="n">
        <f aca="false">INDEX(Tickets!$O$2:$O$3818,MATCH(B2058,Tickets!$A$2:$A$3818,0))</f>
        <v>1</v>
      </c>
      <c r="F2058" s="9" t="n">
        <f aca="false">C2058*E2058</f>
        <v>1</v>
      </c>
      <c r="G2058" s="9" t="n">
        <f aca="false">IF(AND(C2058=1,ISNUMBER(D2058)),1,0)*E2058</f>
        <v>0</v>
      </c>
      <c r="H2058" s="9" t="n">
        <f aca="false">IF(AND(G2058=1,D2058&gt;=Scenario!$B$24),1,0)</f>
        <v>0</v>
      </c>
    </row>
    <row r="2059" customFormat="false" ht="15" hidden="false" customHeight="false" outlineLevel="0" collapsed="false">
      <c r="A2059" s="6" t="s">
        <v>10989</v>
      </c>
      <c r="B2059" s="6" t="s">
        <v>7580</v>
      </c>
      <c r="C2059" s="6" t="n">
        <v>1</v>
      </c>
      <c r="E2059" s="9" t="n">
        <f aca="false">INDEX(Tickets!$O$2:$O$3818,MATCH(B2059,Tickets!$A$2:$A$3818,0))</f>
        <v>1</v>
      </c>
      <c r="F2059" s="9" t="n">
        <f aca="false">C2059*E2059</f>
        <v>1</v>
      </c>
      <c r="G2059" s="9" t="n">
        <f aca="false">IF(AND(C2059=1,ISNUMBER(D2059)),1,0)*E2059</f>
        <v>0</v>
      </c>
      <c r="H2059" s="9" t="n">
        <f aca="false">IF(AND(G2059=1,D2059&gt;=Scenario!$B$24),1,0)</f>
        <v>0</v>
      </c>
    </row>
    <row r="2060" customFormat="false" ht="15" hidden="false" customHeight="false" outlineLevel="0" collapsed="false">
      <c r="A2060" s="6" t="s">
        <v>10990</v>
      </c>
      <c r="B2060" s="6" t="s">
        <v>7588</v>
      </c>
      <c r="C2060" s="6" t="n">
        <v>1</v>
      </c>
      <c r="E2060" s="9" t="n">
        <f aca="false">INDEX(Tickets!$O$2:$O$3818,MATCH(B2060,Tickets!$A$2:$A$3818,0))</f>
        <v>1</v>
      </c>
      <c r="F2060" s="9" t="n">
        <f aca="false">C2060*E2060</f>
        <v>1</v>
      </c>
      <c r="G2060" s="9" t="n">
        <f aca="false">IF(AND(C2060=1,ISNUMBER(D2060)),1,0)*E2060</f>
        <v>0</v>
      </c>
      <c r="H2060" s="9" t="n">
        <f aca="false">IF(AND(G2060=1,D2060&gt;=Scenario!$B$24),1,0)</f>
        <v>0</v>
      </c>
    </row>
    <row r="2061" customFormat="false" ht="15" hidden="false" customHeight="false" outlineLevel="0" collapsed="false">
      <c r="A2061" s="6" t="s">
        <v>10991</v>
      </c>
      <c r="B2061" s="6" t="s">
        <v>7590</v>
      </c>
      <c r="C2061" s="6" t="n">
        <v>1</v>
      </c>
      <c r="E2061" s="9" t="n">
        <f aca="false">INDEX(Tickets!$O$2:$O$3818,MATCH(B2061,Tickets!$A$2:$A$3818,0))</f>
        <v>1</v>
      </c>
      <c r="F2061" s="9" t="n">
        <f aca="false">C2061*E2061</f>
        <v>1</v>
      </c>
      <c r="G2061" s="9" t="n">
        <f aca="false">IF(AND(C2061=1,ISNUMBER(D2061)),1,0)*E2061</f>
        <v>0</v>
      </c>
      <c r="H2061" s="9" t="n">
        <f aca="false">IF(AND(G2061=1,D2061&gt;=Scenario!$B$24),1,0)</f>
        <v>0</v>
      </c>
    </row>
    <row r="2062" customFormat="false" ht="15" hidden="false" customHeight="false" outlineLevel="0" collapsed="false">
      <c r="A2062" s="6" t="s">
        <v>10992</v>
      </c>
      <c r="B2062" s="6" t="s">
        <v>7594</v>
      </c>
      <c r="C2062" s="6" t="n">
        <v>1</v>
      </c>
      <c r="D2062" s="6" t="n">
        <v>3</v>
      </c>
      <c r="E2062" s="9" t="n">
        <f aca="false">INDEX(Tickets!$O$2:$O$3818,MATCH(B2062,Tickets!$A$2:$A$3818,0))</f>
        <v>1</v>
      </c>
      <c r="F2062" s="9" t="n">
        <f aca="false">C2062*E2062</f>
        <v>1</v>
      </c>
      <c r="G2062" s="9" t="n">
        <f aca="false">IF(AND(C2062=1,ISNUMBER(D2062)),1,0)*E2062</f>
        <v>1</v>
      </c>
      <c r="H2062" s="9" t="n">
        <f aca="false">IF(AND(G2062=1,D2062&gt;=Scenario!$B$24),1,0)</f>
        <v>0</v>
      </c>
    </row>
    <row r="2063" customFormat="false" ht="15" hidden="false" customHeight="false" outlineLevel="0" collapsed="false">
      <c r="A2063" s="6" t="s">
        <v>10993</v>
      </c>
      <c r="B2063" s="6" t="s">
        <v>7598</v>
      </c>
      <c r="C2063" s="6" t="n">
        <v>1</v>
      </c>
      <c r="E2063" s="9" t="n">
        <f aca="false">INDEX(Tickets!$O$2:$O$3818,MATCH(B2063,Tickets!$A$2:$A$3818,0))</f>
        <v>1</v>
      </c>
      <c r="F2063" s="9" t="n">
        <f aca="false">C2063*E2063</f>
        <v>1</v>
      </c>
      <c r="G2063" s="9" t="n">
        <f aca="false">IF(AND(C2063=1,ISNUMBER(D2063)),1,0)*E2063</f>
        <v>0</v>
      </c>
      <c r="H2063" s="9" t="n">
        <f aca="false">IF(AND(G2063=1,D2063&gt;=Scenario!$B$24),1,0)</f>
        <v>0</v>
      </c>
    </row>
    <row r="2064" customFormat="false" ht="15" hidden="false" customHeight="false" outlineLevel="0" collapsed="false">
      <c r="A2064" s="6" t="s">
        <v>10994</v>
      </c>
      <c r="B2064" s="6" t="s">
        <v>7602</v>
      </c>
      <c r="C2064" s="6" t="n">
        <v>1</v>
      </c>
      <c r="E2064" s="9" t="n">
        <f aca="false">INDEX(Tickets!$O$2:$O$3818,MATCH(B2064,Tickets!$A$2:$A$3818,0))</f>
        <v>1</v>
      </c>
      <c r="F2064" s="9" t="n">
        <f aca="false">C2064*E2064</f>
        <v>1</v>
      </c>
      <c r="G2064" s="9" t="n">
        <f aca="false">IF(AND(C2064=1,ISNUMBER(D2064)),1,0)*E2064</f>
        <v>0</v>
      </c>
      <c r="H2064" s="9" t="n">
        <f aca="false">IF(AND(G2064=1,D2064&gt;=Scenario!$B$24),1,0)</f>
        <v>0</v>
      </c>
    </row>
    <row r="2065" customFormat="false" ht="15" hidden="false" customHeight="false" outlineLevel="0" collapsed="false">
      <c r="A2065" s="6" t="s">
        <v>10995</v>
      </c>
      <c r="B2065" s="6" t="s">
        <v>7604</v>
      </c>
      <c r="C2065" s="6" t="n">
        <v>1</v>
      </c>
      <c r="E2065" s="9" t="n">
        <f aca="false">INDEX(Tickets!$O$2:$O$3818,MATCH(B2065,Tickets!$A$2:$A$3818,0))</f>
        <v>1</v>
      </c>
      <c r="F2065" s="9" t="n">
        <f aca="false">C2065*E2065</f>
        <v>1</v>
      </c>
      <c r="G2065" s="9" t="n">
        <f aca="false">IF(AND(C2065=1,ISNUMBER(D2065)),1,0)*E2065</f>
        <v>0</v>
      </c>
      <c r="H2065" s="9" t="n">
        <f aca="false">IF(AND(G2065=1,D2065&gt;=Scenario!$B$24),1,0)</f>
        <v>0</v>
      </c>
    </row>
    <row r="2066" customFormat="false" ht="15" hidden="false" customHeight="false" outlineLevel="0" collapsed="false">
      <c r="A2066" s="6" t="s">
        <v>10996</v>
      </c>
      <c r="B2066" s="6" t="s">
        <v>7606</v>
      </c>
      <c r="C2066" s="6" t="n">
        <v>1</v>
      </c>
      <c r="D2066" s="6" t="n">
        <v>3</v>
      </c>
      <c r="E2066" s="9" t="n">
        <f aca="false">INDEX(Tickets!$O$2:$O$3818,MATCH(B2066,Tickets!$A$2:$A$3818,0))</f>
        <v>1</v>
      </c>
      <c r="F2066" s="9" t="n">
        <f aca="false">C2066*E2066</f>
        <v>1</v>
      </c>
      <c r="G2066" s="9" t="n">
        <f aca="false">IF(AND(C2066=1,ISNUMBER(D2066)),1,0)*E2066</f>
        <v>1</v>
      </c>
      <c r="H2066" s="9" t="n">
        <f aca="false">IF(AND(G2066=1,D2066&gt;=Scenario!$B$24),1,0)</f>
        <v>0</v>
      </c>
    </row>
    <row r="2067" customFormat="false" ht="15" hidden="false" customHeight="false" outlineLevel="0" collapsed="false">
      <c r="A2067" s="6" t="s">
        <v>10997</v>
      </c>
      <c r="B2067" s="6" t="s">
        <v>7608</v>
      </c>
      <c r="C2067" s="6" t="n">
        <v>1</v>
      </c>
      <c r="E2067" s="9" t="n">
        <f aca="false">INDEX(Tickets!$O$2:$O$3818,MATCH(B2067,Tickets!$A$2:$A$3818,0))</f>
        <v>1</v>
      </c>
      <c r="F2067" s="9" t="n">
        <f aca="false">C2067*E2067</f>
        <v>1</v>
      </c>
      <c r="G2067" s="9" t="n">
        <f aca="false">IF(AND(C2067=1,ISNUMBER(D2067)),1,0)*E2067</f>
        <v>0</v>
      </c>
      <c r="H2067" s="9" t="n">
        <f aca="false">IF(AND(G2067=1,D2067&gt;=Scenario!$B$24),1,0)</f>
        <v>0</v>
      </c>
    </row>
    <row r="2068" customFormat="false" ht="15" hidden="false" customHeight="false" outlineLevel="0" collapsed="false">
      <c r="A2068" s="6" t="s">
        <v>10998</v>
      </c>
      <c r="B2068" s="6" t="s">
        <v>7610</v>
      </c>
      <c r="C2068" s="6" t="n">
        <v>1</v>
      </c>
      <c r="D2068" s="6" t="n">
        <v>3</v>
      </c>
      <c r="E2068" s="9" t="n">
        <f aca="false">INDEX(Tickets!$O$2:$O$3818,MATCH(B2068,Tickets!$A$2:$A$3818,0))</f>
        <v>1</v>
      </c>
      <c r="F2068" s="9" t="n">
        <f aca="false">C2068*E2068</f>
        <v>1</v>
      </c>
      <c r="G2068" s="9" t="n">
        <f aca="false">IF(AND(C2068=1,ISNUMBER(D2068)),1,0)*E2068</f>
        <v>1</v>
      </c>
      <c r="H2068" s="9" t="n">
        <f aca="false">IF(AND(G2068=1,D2068&gt;=Scenario!$B$24),1,0)</f>
        <v>0</v>
      </c>
    </row>
    <row r="2069" customFormat="false" ht="15" hidden="false" customHeight="false" outlineLevel="0" collapsed="false">
      <c r="A2069" s="6" t="s">
        <v>10999</v>
      </c>
      <c r="B2069" s="6" t="s">
        <v>7612</v>
      </c>
      <c r="C2069" s="6" t="n">
        <v>1</v>
      </c>
      <c r="E2069" s="9" t="n">
        <f aca="false">INDEX(Tickets!$O$2:$O$3818,MATCH(B2069,Tickets!$A$2:$A$3818,0))</f>
        <v>1</v>
      </c>
      <c r="F2069" s="9" t="n">
        <f aca="false">C2069*E2069</f>
        <v>1</v>
      </c>
      <c r="G2069" s="9" t="n">
        <f aca="false">IF(AND(C2069=1,ISNUMBER(D2069)),1,0)*E2069</f>
        <v>0</v>
      </c>
      <c r="H2069" s="9" t="n">
        <f aca="false">IF(AND(G2069=1,D2069&gt;=Scenario!$B$24),1,0)</f>
        <v>0</v>
      </c>
    </row>
    <row r="2070" customFormat="false" ht="15" hidden="false" customHeight="false" outlineLevel="0" collapsed="false">
      <c r="A2070" s="6" t="s">
        <v>11000</v>
      </c>
      <c r="B2070" s="6" t="s">
        <v>7614</v>
      </c>
      <c r="C2070" s="6" t="n">
        <v>1</v>
      </c>
      <c r="D2070" s="6" t="n">
        <v>5</v>
      </c>
      <c r="E2070" s="9" t="n">
        <f aca="false">INDEX(Tickets!$O$2:$O$3818,MATCH(B2070,Tickets!$A$2:$A$3818,0))</f>
        <v>1</v>
      </c>
      <c r="F2070" s="9" t="n">
        <f aca="false">C2070*E2070</f>
        <v>1</v>
      </c>
      <c r="G2070" s="9" t="n">
        <f aca="false">IF(AND(C2070=1,ISNUMBER(D2070)),1,0)*E2070</f>
        <v>1</v>
      </c>
      <c r="H2070" s="9" t="n">
        <f aca="false">IF(AND(G2070=1,D2070&gt;=Scenario!$B$24),1,0)</f>
        <v>1</v>
      </c>
    </row>
    <row r="2071" customFormat="false" ht="15" hidden="false" customHeight="false" outlineLevel="0" collapsed="false">
      <c r="A2071" s="6" t="s">
        <v>11001</v>
      </c>
      <c r="B2071" s="6" t="s">
        <v>7616</v>
      </c>
      <c r="C2071" s="6" t="n">
        <v>1</v>
      </c>
      <c r="E2071" s="9" t="n">
        <f aca="false">INDEX(Tickets!$O$2:$O$3818,MATCH(B2071,Tickets!$A$2:$A$3818,0))</f>
        <v>1</v>
      </c>
      <c r="F2071" s="9" t="n">
        <f aca="false">C2071*E2071</f>
        <v>1</v>
      </c>
      <c r="G2071" s="9" t="n">
        <f aca="false">IF(AND(C2071=1,ISNUMBER(D2071)),1,0)*E2071</f>
        <v>0</v>
      </c>
      <c r="H2071" s="9" t="n">
        <f aca="false">IF(AND(G2071=1,D2071&gt;=Scenario!$B$24),1,0)</f>
        <v>0</v>
      </c>
    </row>
    <row r="2072" customFormat="false" ht="15" hidden="false" customHeight="false" outlineLevel="0" collapsed="false">
      <c r="A2072" s="6" t="s">
        <v>11002</v>
      </c>
      <c r="B2072" s="6" t="s">
        <v>7618</v>
      </c>
      <c r="C2072" s="6" t="n">
        <v>1</v>
      </c>
      <c r="E2072" s="9" t="n">
        <f aca="false">INDEX(Tickets!$O$2:$O$3818,MATCH(B2072,Tickets!$A$2:$A$3818,0))</f>
        <v>1</v>
      </c>
      <c r="F2072" s="9" t="n">
        <f aca="false">C2072*E2072</f>
        <v>1</v>
      </c>
      <c r="G2072" s="9" t="n">
        <f aca="false">IF(AND(C2072=1,ISNUMBER(D2072)),1,0)*E2072</f>
        <v>0</v>
      </c>
      <c r="H2072" s="9" t="n">
        <f aca="false">IF(AND(G2072=1,D2072&gt;=Scenario!$B$24),1,0)</f>
        <v>0</v>
      </c>
    </row>
    <row r="2073" customFormat="false" ht="15" hidden="false" customHeight="false" outlineLevel="0" collapsed="false">
      <c r="A2073" s="6" t="s">
        <v>11003</v>
      </c>
      <c r="B2073" s="6" t="s">
        <v>7620</v>
      </c>
      <c r="C2073" s="6" t="n">
        <v>1</v>
      </c>
      <c r="E2073" s="9" t="n">
        <f aca="false">INDEX(Tickets!$O$2:$O$3818,MATCH(B2073,Tickets!$A$2:$A$3818,0))</f>
        <v>1</v>
      </c>
      <c r="F2073" s="9" t="n">
        <f aca="false">C2073*E2073</f>
        <v>1</v>
      </c>
      <c r="G2073" s="9" t="n">
        <f aca="false">IF(AND(C2073=1,ISNUMBER(D2073)),1,0)*E2073</f>
        <v>0</v>
      </c>
      <c r="H2073" s="9" t="n">
        <f aca="false">IF(AND(G2073=1,D2073&gt;=Scenario!$B$24),1,0)</f>
        <v>0</v>
      </c>
    </row>
    <row r="2074" customFormat="false" ht="15" hidden="false" customHeight="false" outlineLevel="0" collapsed="false">
      <c r="A2074" s="6" t="s">
        <v>11004</v>
      </c>
      <c r="B2074" s="6" t="s">
        <v>7624</v>
      </c>
      <c r="C2074" s="6" t="n">
        <v>1</v>
      </c>
      <c r="E2074" s="9" t="n">
        <f aca="false">INDEX(Tickets!$O$2:$O$3818,MATCH(B2074,Tickets!$A$2:$A$3818,0))</f>
        <v>1</v>
      </c>
      <c r="F2074" s="9" t="n">
        <f aca="false">C2074*E2074</f>
        <v>1</v>
      </c>
      <c r="G2074" s="9" t="n">
        <f aca="false">IF(AND(C2074=1,ISNUMBER(D2074)),1,0)*E2074</f>
        <v>0</v>
      </c>
      <c r="H2074" s="9" t="n">
        <f aca="false">IF(AND(G2074=1,D2074&gt;=Scenario!$B$24),1,0)</f>
        <v>0</v>
      </c>
    </row>
    <row r="2075" customFormat="false" ht="15" hidden="false" customHeight="false" outlineLevel="0" collapsed="false">
      <c r="A2075" s="6" t="s">
        <v>11005</v>
      </c>
      <c r="B2075" s="6" t="s">
        <v>7626</v>
      </c>
      <c r="C2075" s="6" t="n">
        <v>1</v>
      </c>
      <c r="E2075" s="9" t="n">
        <f aca="false">INDEX(Tickets!$O$2:$O$3818,MATCH(B2075,Tickets!$A$2:$A$3818,0))</f>
        <v>1</v>
      </c>
      <c r="F2075" s="9" t="n">
        <f aca="false">C2075*E2075</f>
        <v>1</v>
      </c>
      <c r="G2075" s="9" t="n">
        <f aca="false">IF(AND(C2075=1,ISNUMBER(D2075)),1,0)*E2075</f>
        <v>0</v>
      </c>
      <c r="H2075" s="9" t="n">
        <f aca="false">IF(AND(G2075=1,D2075&gt;=Scenario!$B$24),1,0)</f>
        <v>0</v>
      </c>
    </row>
    <row r="2076" customFormat="false" ht="15" hidden="false" customHeight="false" outlineLevel="0" collapsed="false">
      <c r="A2076" s="6" t="s">
        <v>11006</v>
      </c>
      <c r="B2076" s="6" t="s">
        <v>7628</v>
      </c>
      <c r="C2076" s="6" t="n">
        <v>1</v>
      </c>
      <c r="D2076" s="6" t="n">
        <v>4</v>
      </c>
      <c r="E2076" s="9" t="n">
        <f aca="false">INDEX(Tickets!$O$2:$O$3818,MATCH(B2076,Tickets!$A$2:$A$3818,0))</f>
        <v>1</v>
      </c>
      <c r="F2076" s="9" t="n">
        <f aca="false">C2076*E2076</f>
        <v>1</v>
      </c>
      <c r="G2076" s="9" t="n">
        <f aca="false">IF(AND(C2076=1,ISNUMBER(D2076)),1,0)*E2076</f>
        <v>1</v>
      </c>
      <c r="H2076" s="9" t="n">
        <f aca="false">IF(AND(G2076=1,D2076&gt;=Scenario!$B$24),1,0)</f>
        <v>1</v>
      </c>
    </row>
    <row r="2077" customFormat="false" ht="15" hidden="false" customHeight="false" outlineLevel="0" collapsed="false">
      <c r="A2077" s="6" t="s">
        <v>11007</v>
      </c>
      <c r="B2077" s="6" t="s">
        <v>7630</v>
      </c>
      <c r="C2077" s="6" t="n">
        <v>1</v>
      </c>
      <c r="E2077" s="9" t="n">
        <f aca="false">INDEX(Tickets!$O$2:$O$3818,MATCH(B2077,Tickets!$A$2:$A$3818,0))</f>
        <v>1</v>
      </c>
      <c r="F2077" s="9" t="n">
        <f aca="false">C2077*E2077</f>
        <v>1</v>
      </c>
      <c r="G2077" s="9" t="n">
        <f aca="false">IF(AND(C2077=1,ISNUMBER(D2077)),1,0)*E2077</f>
        <v>0</v>
      </c>
      <c r="H2077" s="9" t="n">
        <f aca="false">IF(AND(G2077=1,D2077&gt;=Scenario!$B$24),1,0)</f>
        <v>0</v>
      </c>
    </row>
    <row r="2078" customFormat="false" ht="15" hidden="false" customHeight="false" outlineLevel="0" collapsed="false">
      <c r="A2078" s="6" t="s">
        <v>11008</v>
      </c>
      <c r="B2078" s="6" t="s">
        <v>7638</v>
      </c>
      <c r="C2078" s="6" t="n">
        <v>1</v>
      </c>
      <c r="E2078" s="9" t="n">
        <f aca="false">INDEX(Tickets!$O$2:$O$3818,MATCH(B2078,Tickets!$A$2:$A$3818,0))</f>
        <v>1</v>
      </c>
      <c r="F2078" s="9" t="n">
        <f aca="false">C2078*E2078</f>
        <v>1</v>
      </c>
      <c r="G2078" s="9" t="n">
        <f aca="false">IF(AND(C2078=1,ISNUMBER(D2078)),1,0)*E2078</f>
        <v>0</v>
      </c>
      <c r="H2078" s="9" t="n">
        <f aca="false">IF(AND(G2078=1,D2078&gt;=Scenario!$B$24),1,0)</f>
        <v>0</v>
      </c>
    </row>
    <row r="2079" customFormat="false" ht="15" hidden="false" customHeight="false" outlineLevel="0" collapsed="false">
      <c r="A2079" s="6" t="s">
        <v>11009</v>
      </c>
      <c r="B2079" s="6" t="s">
        <v>7640</v>
      </c>
      <c r="C2079" s="6" t="n">
        <v>1</v>
      </c>
      <c r="D2079" s="6" t="n">
        <v>4</v>
      </c>
      <c r="E2079" s="9" t="n">
        <f aca="false">INDEX(Tickets!$O$2:$O$3818,MATCH(B2079,Tickets!$A$2:$A$3818,0))</f>
        <v>1</v>
      </c>
      <c r="F2079" s="9" t="n">
        <f aca="false">C2079*E2079</f>
        <v>1</v>
      </c>
      <c r="G2079" s="9" t="n">
        <f aca="false">IF(AND(C2079=1,ISNUMBER(D2079)),1,0)*E2079</f>
        <v>1</v>
      </c>
      <c r="H2079" s="9" t="n">
        <f aca="false">IF(AND(G2079=1,D2079&gt;=Scenario!$B$24),1,0)</f>
        <v>1</v>
      </c>
    </row>
    <row r="2080" customFormat="false" ht="15" hidden="false" customHeight="false" outlineLevel="0" collapsed="false">
      <c r="A2080" s="6" t="s">
        <v>11010</v>
      </c>
      <c r="B2080" s="6" t="s">
        <v>7648</v>
      </c>
      <c r="C2080" s="6" t="n">
        <v>1</v>
      </c>
      <c r="E2080" s="9" t="n">
        <f aca="false">INDEX(Tickets!$O$2:$O$3818,MATCH(B2080,Tickets!$A$2:$A$3818,0))</f>
        <v>1</v>
      </c>
      <c r="F2080" s="9" t="n">
        <f aca="false">C2080*E2080</f>
        <v>1</v>
      </c>
      <c r="G2080" s="9" t="n">
        <f aca="false">IF(AND(C2080=1,ISNUMBER(D2080)),1,0)*E2080</f>
        <v>0</v>
      </c>
      <c r="H2080" s="9" t="n">
        <f aca="false">IF(AND(G2080=1,D2080&gt;=Scenario!$B$24),1,0)</f>
        <v>0</v>
      </c>
    </row>
    <row r="2081" customFormat="false" ht="15" hidden="false" customHeight="false" outlineLevel="0" collapsed="false">
      <c r="A2081" s="6" t="s">
        <v>11011</v>
      </c>
      <c r="B2081" s="6" t="s">
        <v>7650</v>
      </c>
      <c r="C2081" s="6" t="n">
        <v>1</v>
      </c>
      <c r="E2081" s="9" t="n">
        <f aca="false">INDEX(Tickets!$O$2:$O$3818,MATCH(B2081,Tickets!$A$2:$A$3818,0))</f>
        <v>1</v>
      </c>
      <c r="F2081" s="9" t="n">
        <f aca="false">C2081*E2081</f>
        <v>1</v>
      </c>
      <c r="G2081" s="9" t="n">
        <f aca="false">IF(AND(C2081=1,ISNUMBER(D2081)),1,0)*E2081</f>
        <v>0</v>
      </c>
      <c r="H2081" s="9" t="n">
        <f aca="false">IF(AND(G2081=1,D2081&gt;=Scenario!$B$24),1,0)</f>
        <v>0</v>
      </c>
    </row>
    <row r="2082" customFormat="false" ht="15" hidden="false" customHeight="false" outlineLevel="0" collapsed="false">
      <c r="A2082" s="6" t="s">
        <v>11012</v>
      </c>
      <c r="B2082" s="6" t="s">
        <v>7652</v>
      </c>
      <c r="C2082" s="6" t="n">
        <v>1</v>
      </c>
      <c r="E2082" s="9" t="n">
        <f aca="false">INDEX(Tickets!$O$2:$O$3818,MATCH(B2082,Tickets!$A$2:$A$3818,0))</f>
        <v>1</v>
      </c>
      <c r="F2082" s="9" t="n">
        <f aca="false">C2082*E2082</f>
        <v>1</v>
      </c>
      <c r="G2082" s="9" t="n">
        <f aca="false">IF(AND(C2082=1,ISNUMBER(D2082)),1,0)*E2082</f>
        <v>0</v>
      </c>
      <c r="H2082" s="9" t="n">
        <f aca="false">IF(AND(G2082=1,D2082&gt;=Scenario!$B$24),1,0)</f>
        <v>0</v>
      </c>
    </row>
    <row r="2083" customFormat="false" ht="15" hidden="false" customHeight="false" outlineLevel="0" collapsed="false">
      <c r="A2083" s="6" t="s">
        <v>11013</v>
      </c>
      <c r="B2083" s="6" t="s">
        <v>7654</v>
      </c>
      <c r="C2083" s="6" t="n">
        <v>1</v>
      </c>
      <c r="E2083" s="9" t="n">
        <f aca="false">INDEX(Tickets!$O$2:$O$3818,MATCH(B2083,Tickets!$A$2:$A$3818,0))</f>
        <v>1</v>
      </c>
      <c r="F2083" s="9" t="n">
        <f aca="false">C2083*E2083</f>
        <v>1</v>
      </c>
      <c r="G2083" s="9" t="n">
        <f aca="false">IF(AND(C2083=1,ISNUMBER(D2083)),1,0)*E2083</f>
        <v>0</v>
      </c>
      <c r="H2083" s="9" t="n">
        <f aca="false">IF(AND(G2083=1,D2083&gt;=Scenario!$B$24),1,0)</f>
        <v>0</v>
      </c>
    </row>
    <row r="2084" customFormat="false" ht="15" hidden="false" customHeight="false" outlineLevel="0" collapsed="false">
      <c r="A2084" s="6" t="s">
        <v>11014</v>
      </c>
      <c r="B2084" s="6" t="s">
        <v>7656</v>
      </c>
      <c r="C2084" s="6" t="n">
        <v>1</v>
      </c>
      <c r="E2084" s="9" t="n">
        <f aca="false">INDEX(Tickets!$O$2:$O$3818,MATCH(B2084,Tickets!$A$2:$A$3818,0))</f>
        <v>1</v>
      </c>
      <c r="F2084" s="9" t="n">
        <f aca="false">C2084*E2084</f>
        <v>1</v>
      </c>
      <c r="G2084" s="9" t="n">
        <f aca="false">IF(AND(C2084=1,ISNUMBER(D2084)),1,0)*E2084</f>
        <v>0</v>
      </c>
      <c r="H2084" s="9" t="n">
        <f aca="false">IF(AND(G2084=1,D2084&gt;=Scenario!$B$24),1,0)</f>
        <v>0</v>
      </c>
    </row>
    <row r="2085" customFormat="false" ht="15" hidden="false" customHeight="false" outlineLevel="0" collapsed="false">
      <c r="A2085" s="6" t="s">
        <v>11015</v>
      </c>
      <c r="B2085" s="6" t="s">
        <v>7660</v>
      </c>
      <c r="C2085" s="6" t="n">
        <v>1</v>
      </c>
      <c r="E2085" s="9" t="n">
        <f aca="false">INDEX(Tickets!$O$2:$O$3818,MATCH(B2085,Tickets!$A$2:$A$3818,0))</f>
        <v>1</v>
      </c>
      <c r="F2085" s="9" t="n">
        <f aca="false">C2085*E2085</f>
        <v>1</v>
      </c>
      <c r="G2085" s="9" t="n">
        <f aca="false">IF(AND(C2085=1,ISNUMBER(D2085)),1,0)*E2085</f>
        <v>0</v>
      </c>
      <c r="H2085" s="9" t="n">
        <f aca="false">IF(AND(G2085=1,D2085&gt;=Scenario!$B$24),1,0)</f>
        <v>0</v>
      </c>
    </row>
    <row r="2086" customFormat="false" ht="15" hidden="false" customHeight="false" outlineLevel="0" collapsed="false">
      <c r="A2086" s="6" t="s">
        <v>11016</v>
      </c>
      <c r="B2086" s="6" t="s">
        <v>7662</v>
      </c>
      <c r="C2086" s="6" t="n">
        <v>1</v>
      </c>
      <c r="D2086" s="6" t="n">
        <v>5</v>
      </c>
      <c r="E2086" s="9" t="n">
        <f aca="false">INDEX(Tickets!$O$2:$O$3818,MATCH(B2086,Tickets!$A$2:$A$3818,0))</f>
        <v>1</v>
      </c>
      <c r="F2086" s="9" t="n">
        <f aca="false">C2086*E2086</f>
        <v>1</v>
      </c>
      <c r="G2086" s="9" t="n">
        <f aca="false">IF(AND(C2086=1,ISNUMBER(D2086)),1,0)*E2086</f>
        <v>1</v>
      </c>
      <c r="H2086" s="9" t="n">
        <f aca="false">IF(AND(G2086=1,D2086&gt;=Scenario!$B$24),1,0)</f>
        <v>1</v>
      </c>
    </row>
    <row r="2087" customFormat="false" ht="15" hidden="false" customHeight="false" outlineLevel="0" collapsed="false">
      <c r="A2087" s="6" t="s">
        <v>11017</v>
      </c>
      <c r="B2087" s="6" t="s">
        <v>7666</v>
      </c>
      <c r="C2087" s="6" t="n">
        <v>1</v>
      </c>
      <c r="E2087" s="9" t="n">
        <f aca="false">INDEX(Tickets!$O$2:$O$3818,MATCH(B2087,Tickets!$A$2:$A$3818,0))</f>
        <v>1</v>
      </c>
      <c r="F2087" s="9" t="n">
        <f aca="false">C2087*E2087</f>
        <v>1</v>
      </c>
      <c r="G2087" s="9" t="n">
        <f aca="false">IF(AND(C2087=1,ISNUMBER(D2087)),1,0)*E2087</f>
        <v>0</v>
      </c>
      <c r="H2087" s="9" t="n">
        <f aca="false">IF(AND(G2087=1,D2087&gt;=Scenario!$B$24),1,0)</f>
        <v>0</v>
      </c>
    </row>
    <row r="2088" customFormat="false" ht="15" hidden="false" customHeight="false" outlineLevel="0" collapsed="false">
      <c r="A2088" s="6" t="s">
        <v>11018</v>
      </c>
      <c r="B2088" s="6" t="s">
        <v>7668</v>
      </c>
      <c r="C2088" s="6" t="n">
        <v>1</v>
      </c>
      <c r="E2088" s="9" t="n">
        <f aca="false">INDEX(Tickets!$O$2:$O$3818,MATCH(B2088,Tickets!$A$2:$A$3818,0))</f>
        <v>1</v>
      </c>
      <c r="F2088" s="9" t="n">
        <f aca="false">C2088*E2088</f>
        <v>1</v>
      </c>
      <c r="G2088" s="9" t="n">
        <f aca="false">IF(AND(C2088=1,ISNUMBER(D2088)),1,0)*E2088</f>
        <v>0</v>
      </c>
      <c r="H2088" s="9" t="n">
        <f aca="false">IF(AND(G2088=1,D2088&gt;=Scenario!$B$24),1,0)</f>
        <v>0</v>
      </c>
    </row>
    <row r="2089" customFormat="false" ht="15" hidden="false" customHeight="false" outlineLevel="0" collapsed="false">
      <c r="A2089" s="6" t="s">
        <v>11019</v>
      </c>
      <c r="B2089" s="6" t="s">
        <v>7670</v>
      </c>
      <c r="C2089" s="6" t="n">
        <v>1</v>
      </c>
      <c r="D2089" s="6" t="n">
        <v>5</v>
      </c>
      <c r="E2089" s="9" t="n">
        <f aca="false">INDEX(Tickets!$O$2:$O$3818,MATCH(B2089,Tickets!$A$2:$A$3818,0))</f>
        <v>1</v>
      </c>
      <c r="F2089" s="9" t="n">
        <f aca="false">C2089*E2089</f>
        <v>1</v>
      </c>
      <c r="G2089" s="9" t="n">
        <f aca="false">IF(AND(C2089=1,ISNUMBER(D2089)),1,0)*E2089</f>
        <v>1</v>
      </c>
      <c r="H2089" s="9" t="n">
        <f aca="false">IF(AND(G2089=1,D2089&gt;=Scenario!$B$24),1,0)</f>
        <v>1</v>
      </c>
    </row>
    <row r="2090" customFormat="false" ht="15" hidden="false" customHeight="false" outlineLevel="0" collapsed="false">
      <c r="A2090" s="6" t="s">
        <v>11020</v>
      </c>
      <c r="B2090" s="6" t="s">
        <v>7672</v>
      </c>
      <c r="C2090" s="6" t="n">
        <v>1</v>
      </c>
      <c r="E2090" s="9" t="n">
        <f aca="false">INDEX(Tickets!$O$2:$O$3818,MATCH(B2090,Tickets!$A$2:$A$3818,0))</f>
        <v>1</v>
      </c>
      <c r="F2090" s="9" t="n">
        <f aca="false">C2090*E2090</f>
        <v>1</v>
      </c>
      <c r="G2090" s="9" t="n">
        <f aca="false">IF(AND(C2090=1,ISNUMBER(D2090)),1,0)*E2090</f>
        <v>0</v>
      </c>
      <c r="H2090" s="9" t="n">
        <f aca="false">IF(AND(G2090=1,D2090&gt;=Scenario!$B$24),1,0)</f>
        <v>0</v>
      </c>
    </row>
    <row r="2091" customFormat="false" ht="15" hidden="false" customHeight="false" outlineLevel="0" collapsed="false">
      <c r="A2091" s="6" t="s">
        <v>11021</v>
      </c>
      <c r="B2091" s="6" t="s">
        <v>7680</v>
      </c>
      <c r="C2091" s="6" t="n">
        <v>1</v>
      </c>
      <c r="E2091" s="9" t="n">
        <f aca="false">INDEX(Tickets!$O$2:$O$3818,MATCH(B2091,Tickets!$A$2:$A$3818,0))</f>
        <v>1</v>
      </c>
      <c r="F2091" s="9" t="n">
        <f aca="false">C2091*E2091</f>
        <v>1</v>
      </c>
      <c r="G2091" s="9" t="n">
        <f aca="false">IF(AND(C2091=1,ISNUMBER(D2091)),1,0)*E2091</f>
        <v>0</v>
      </c>
      <c r="H2091" s="9" t="n">
        <f aca="false">IF(AND(G2091=1,D2091&gt;=Scenario!$B$24),1,0)</f>
        <v>0</v>
      </c>
    </row>
    <row r="2092" customFormat="false" ht="15" hidden="false" customHeight="false" outlineLevel="0" collapsed="false">
      <c r="A2092" s="6" t="s">
        <v>11022</v>
      </c>
      <c r="B2092" s="6" t="s">
        <v>7684</v>
      </c>
      <c r="C2092" s="6" t="n">
        <v>1</v>
      </c>
      <c r="E2092" s="9" t="n">
        <f aca="false">INDEX(Tickets!$O$2:$O$3818,MATCH(B2092,Tickets!$A$2:$A$3818,0))</f>
        <v>1</v>
      </c>
      <c r="F2092" s="9" t="n">
        <f aca="false">C2092*E2092</f>
        <v>1</v>
      </c>
      <c r="G2092" s="9" t="n">
        <f aca="false">IF(AND(C2092=1,ISNUMBER(D2092)),1,0)*E2092</f>
        <v>0</v>
      </c>
      <c r="H2092" s="9" t="n">
        <f aca="false">IF(AND(G2092=1,D2092&gt;=Scenario!$B$24),1,0)</f>
        <v>0</v>
      </c>
    </row>
    <row r="2093" customFormat="false" ht="15" hidden="false" customHeight="false" outlineLevel="0" collapsed="false">
      <c r="A2093" s="6" t="s">
        <v>11023</v>
      </c>
      <c r="B2093" s="6" t="s">
        <v>7686</v>
      </c>
      <c r="C2093" s="6" t="n">
        <v>1</v>
      </c>
      <c r="E2093" s="9" t="n">
        <f aca="false">INDEX(Tickets!$O$2:$O$3818,MATCH(B2093,Tickets!$A$2:$A$3818,0))</f>
        <v>1</v>
      </c>
      <c r="F2093" s="9" t="n">
        <f aca="false">C2093*E2093</f>
        <v>1</v>
      </c>
      <c r="G2093" s="9" t="n">
        <f aca="false">IF(AND(C2093=1,ISNUMBER(D2093)),1,0)*E2093</f>
        <v>0</v>
      </c>
      <c r="H2093" s="9" t="n">
        <f aca="false">IF(AND(G2093=1,D2093&gt;=Scenario!$B$24),1,0)</f>
        <v>0</v>
      </c>
    </row>
    <row r="2094" customFormat="false" ht="15" hidden="false" customHeight="false" outlineLevel="0" collapsed="false">
      <c r="A2094" s="6" t="s">
        <v>11024</v>
      </c>
      <c r="B2094" s="6" t="s">
        <v>7690</v>
      </c>
      <c r="C2094" s="6" t="n">
        <v>1</v>
      </c>
      <c r="E2094" s="9" t="n">
        <f aca="false">INDEX(Tickets!$O$2:$O$3818,MATCH(B2094,Tickets!$A$2:$A$3818,0))</f>
        <v>1</v>
      </c>
      <c r="F2094" s="9" t="n">
        <f aca="false">C2094*E2094</f>
        <v>1</v>
      </c>
      <c r="G2094" s="9" t="n">
        <f aca="false">IF(AND(C2094=1,ISNUMBER(D2094)),1,0)*E2094</f>
        <v>0</v>
      </c>
      <c r="H2094" s="9" t="n">
        <f aca="false">IF(AND(G2094=1,D2094&gt;=Scenario!$B$24),1,0)</f>
        <v>0</v>
      </c>
    </row>
    <row r="2095" customFormat="false" ht="15" hidden="false" customHeight="false" outlineLevel="0" collapsed="false">
      <c r="A2095" s="6" t="s">
        <v>11025</v>
      </c>
      <c r="B2095" s="6" t="s">
        <v>7692</v>
      </c>
      <c r="C2095" s="6" t="n">
        <v>1</v>
      </c>
      <c r="D2095" s="6" t="n">
        <v>4</v>
      </c>
      <c r="E2095" s="9" t="n">
        <f aca="false">INDEX(Tickets!$O$2:$O$3818,MATCH(B2095,Tickets!$A$2:$A$3818,0))</f>
        <v>1</v>
      </c>
      <c r="F2095" s="9" t="n">
        <f aca="false">C2095*E2095</f>
        <v>1</v>
      </c>
      <c r="G2095" s="9" t="n">
        <f aca="false">IF(AND(C2095=1,ISNUMBER(D2095)),1,0)*E2095</f>
        <v>1</v>
      </c>
      <c r="H2095" s="9" t="n">
        <f aca="false">IF(AND(G2095=1,D2095&gt;=Scenario!$B$24),1,0)</f>
        <v>1</v>
      </c>
    </row>
    <row r="2096" customFormat="false" ht="15" hidden="false" customHeight="false" outlineLevel="0" collapsed="false">
      <c r="A2096" s="6" t="s">
        <v>11026</v>
      </c>
      <c r="B2096" s="6" t="s">
        <v>7694</v>
      </c>
      <c r="C2096" s="6" t="n">
        <v>1</v>
      </c>
      <c r="D2096" s="6" t="n">
        <v>3</v>
      </c>
      <c r="E2096" s="9" t="n">
        <f aca="false">INDEX(Tickets!$O$2:$O$3818,MATCH(B2096,Tickets!$A$2:$A$3818,0))</f>
        <v>1</v>
      </c>
      <c r="F2096" s="9" t="n">
        <f aca="false">C2096*E2096</f>
        <v>1</v>
      </c>
      <c r="G2096" s="9" t="n">
        <f aca="false">IF(AND(C2096=1,ISNUMBER(D2096)),1,0)*E2096</f>
        <v>1</v>
      </c>
      <c r="H2096" s="9" t="n">
        <f aca="false">IF(AND(G2096=1,D2096&gt;=Scenario!$B$24),1,0)</f>
        <v>0</v>
      </c>
    </row>
    <row r="2097" customFormat="false" ht="15" hidden="false" customHeight="false" outlineLevel="0" collapsed="false">
      <c r="A2097" s="6" t="s">
        <v>11027</v>
      </c>
      <c r="B2097" s="6" t="s">
        <v>7696</v>
      </c>
      <c r="C2097" s="6" t="n">
        <v>1</v>
      </c>
      <c r="E2097" s="9" t="n">
        <f aca="false">INDEX(Tickets!$O$2:$O$3818,MATCH(B2097,Tickets!$A$2:$A$3818,0))</f>
        <v>1</v>
      </c>
      <c r="F2097" s="9" t="n">
        <f aca="false">C2097*E2097</f>
        <v>1</v>
      </c>
      <c r="G2097" s="9" t="n">
        <f aca="false">IF(AND(C2097=1,ISNUMBER(D2097)),1,0)*E2097</f>
        <v>0</v>
      </c>
      <c r="H2097" s="9" t="n">
        <f aca="false">IF(AND(G2097=1,D2097&gt;=Scenario!$B$24),1,0)</f>
        <v>0</v>
      </c>
    </row>
    <row r="2098" customFormat="false" ht="15" hidden="false" customHeight="false" outlineLevel="0" collapsed="false">
      <c r="A2098" s="6" t="s">
        <v>11028</v>
      </c>
      <c r="B2098" s="6" t="s">
        <v>7698</v>
      </c>
      <c r="C2098" s="6" t="n">
        <v>1</v>
      </c>
      <c r="D2098" s="6" t="n">
        <v>3</v>
      </c>
      <c r="E2098" s="9" t="n">
        <f aca="false">INDEX(Tickets!$O$2:$O$3818,MATCH(B2098,Tickets!$A$2:$A$3818,0))</f>
        <v>1</v>
      </c>
      <c r="F2098" s="9" t="n">
        <f aca="false">C2098*E2098</f>
        <v>1</v>
      </c>
      <c r="G2098" s="9" t="n">
        <f aca="false">IF(AND(C2098=1,ISNUMBER(D2098)),1,0)*E2098</f>
        <v>1</v>
      </c>
      <c r="H2098" s="9" t="n">
        <f aca="false">IF(AND(G2098=1,D2098&gt;=Scenario!$B$24),1,0)</f>
        <v>0</v>
      </c>
    </row>
    <row r="2099" customFormat="false" ht="15" hidden="false" customHeight="false" outlineLevel="0" collapsed="false">
      <c r="A2099" s="6" t="s">
        <v>11029</v>
      </c>
      <c r="B2099" s="6" t="s">
        <v>7702</v>
      </c>
      <c r="C2099" s="6" t="n">
        <v>1</v>
      </c>
      <c r="D2099" s="6" t="n">
        <v>4</v>
      </c>
      <c r="E2099" s="9" t="n">
        <f aca="false">INDEX(Tickets!$O$2:$O$3818,MATCH(B2099,Tickets!$A$2:$A$3818,0))</f>
        <v>1</v>
      </c>
      <c r="F2099" s="9" t="n">
        <f aca="false">C2099*E2099</f>
        <v>1</v>
      </c>
      <c r="G2099" s="9" t="n">
        <f aca="false">IF(AND(C2099=1,ISNUMBER(D2099)),1,0)*E2099</f>
        <v>1</v>
      </c>
      <c r="H2099" s="9" t="n">
        <f aca="false">IF(AND(G2099=1,D2099&gt;=Scenario!$B$24),1,0)</f>
        <v>1</v>
      </c>
    </row>
    <row r="2100" customFormat="false" ht="15" hidden="false" customHeight="false" outlineLevel="0" collapsed="false">
      <c r="A2100" s="6" t="s">
        <v>11030</v>
      </c>
      <c r="B2100" s="6" t="s">
        <v>7706</v>
      </c>
      <c r="C2100" s="6" t="n">
        <v>1</v>
      </c>
      <c r="D2100" s="6" t="n">
        <v>5</v>
      </c>
      <c r="E2100" s="9" t="n">
        <f aca="false">INDEX(Tickets!$O$2:$O$3818,MATCH(B2100,Tickets!$A$2:$A$3818,0))</f>
        <v>1</v>
      </c>
      <c r="F2100" s="9" t="n">
        <f aca="false">C2100*E2100</f>
        <v>1</v>
      </c>
      <c r="G2100" s="9" t="n">
        <f aca="false">IF(AND(C2100=1,ISNUMBER(D2100)),1,0)*E2100</f>
        <v>1</v>
      </c>
      <c r="H2100" s="9" t="n">
        <f aca="false">IF(AND(G2100=1,D2100&gt;=Scenario!$B$24),1,0)</f>
        <v>1</v>
      </c>
    </row>
    <row r="2101" customFormat="false" ht="15" hidden="false" customHeight="false" outlineLevel="0" collapsed="false">
      <c r="A2101" s="6" t="s">
        <v>11031</v>
      </c>
      <c r="B2101" s="6" t="s">
        <v>7708</v>
      </c>
      <c r="C2101" s="6" t="n">
        <v>1</v>
      </c>
      <c r="E2101" s="9" t="n">
        <f aca="false">INDEX(Tickets!$O$2:$O$3818,MATCH(B2101,Tickets!$A$2:$A$3818,0))</f>
        <v>1</v>
      </c>
      <c r="F2101" s="9" t="n">
        <f aca="false">C2101*E2101</f>
        <v>1</v>
      </c>
      <c r="G2101" s="9" t="n">
        <f aca="false">IF(AND(C2101=1,ISNUMBER(D2101)),1,0)*E2101</f>
        <v>0</v>
      </c>
      <c r="H2101" s="9" t="n">
        <f aca="false">IF(AND(G2101=1,D2101&gt;=Scenario!$B$24),1,0)</f>
        <v>0</v>
      </c>
    </row>
    <row r="2102" customFormat="false" ht="15" hidden="false" customHeight="false" outlineLevel="0" collapsed="false">
      <c r="A2102" s="6" t="s">
        <v>11032</v>
      </c>
      <c r="B2102" s="6" t="s">
        <v>7710</v>
      </c>
      <c r="C2102" s="6" t="n">
        <v>1</v>
      </c>
      <c r="E2102" s="9" t="n">
        <f aca="false">INDEX(Tickets!$O$2:$O$3818,MATCH(B2102,Tickets!$A$2:$A$3818,0))</f>
        <v>1</v>
      </c>
      <c r="F2102" s="9" t="n">
        <f aca="false">C2102*E2102</f>
        <v>1</v>
      </c>
      <c r="G2102" s="9" t="n">
        <f aca="false">IF(AND(C2102=1,ISNUMBER(D2102)),1,0)*E2102</f>
        <v>0</v>
      </c>
      <c r="H2102" s="9" t="n">
        <f aca="false">IF(AND(G2102=1,D2102&gt;=Scenario!$B$24),1,0)</f>
        <v>0</v>
      </c>
    </row>
    <row r="2103" customFormat="false" ht="15" hidden="false" customHeight="false" outlineLevel="0" collapsed="false">
      <c r="A2103" s="6" t="s">
        <v>11033</v>
      </c>
      <c r="B2103" s="6" t="s">
        <v>7712</v>
      </c>
      <c r="C2103" s="6" t="n">
        <v>1</v>
      </c>
      <c r="E2103" s="9" t="n">
        <f aca="false">INDEX(Tickets!$O$2:$O$3818,MATCH(B2103,Tickets!$A$2:$A$3818,0))</f>
        <v>1</v>
      </c>
      <c r="F2103" s="9" t="n">
        <f aca="false">C2103*E2103</f>
        <v>1</v>
      </c>
      <c r="G2103" s="9" t="n">
        <f aca="false">IF(AND(C2103=1,ISNUMBER(D2103)),1,0)*E2103</f>
        <v>0</v>
      </c>
      <c r="H2103" s="9" t="n">
        <f aca="false">IF(AND(G2103=1,D2103&gt;=Scenario!$B$24),1,0)</f>
        <v>0</v>
      </c>
    </row>
    <row r="2104" customFormat="false" ht="15" hidden="false" customHeight="false" outlineLevel="0" collapsed="false">
      <c r="A2104" s="6" t="s">
        <v>11034</v>
      </c>
      <c r="B2104" s="6" t="s">
        <v>7714</v>
      </c>
      <c r="C2104" s="6" t="n">
        <v>1</v>
      </c>
      <c r="E2104" s="9" t="n">
        <f aca="false">INDEX(Tickets!$O$2:$O$3818,MATCH(B2104,Tickets!$A$2:$A$3818,0))</f>
        <v>1</v>
      </c>
      <c r="F2104" s="9" t="n">
        <f aca="false">C2104*E2104</f>
        <v>1</v>
      </c>
      <c r="G2104" s="9" t="n">
        <f aca="false">IF(AND(C2104=1,ISNUMBER(D2104)),1,0)*E2104</f>
        <v>0</v>
      </c>
      <c r="H2104" s="9" t="n">
        <f aca="false">IF(AND(G2104=1,D2104&gt;=Scenario!$B$24),1,0)</f>
        <v>0</v>
      </c>
    </row>
    <row r="2105" customFormat="false" ht="15" hidden="false" customHeight="false" outlineLevel="0" collapsed="false">
      <c r="A2105" s="6" t="s">
        <v>11035</v>
      </c>
      <c r="B2105" s="6" t="s">
        <v>7718</v>
      </c>
      <c r="C2105" s="6" t="n">
        <v>1</v>
      </c>
      <c r="E2105" s="9" t="n">
        <f aca="false">INDEX(Tickets!$O$2:$O$3818,MATCH(B2105,Tickets!$A$2:$A$3818,0))</f>
        <v>1</v>
      </c>
      <c r="F2105" s="9" t="n">
        <f aca="false">C2105*E2105</f>
        <v>1</v>
      </c>
      <c r="G2105" s="9" t="n">
        <f aca="false">IF(AND(C2105=1,ISNUMBER(D2105)),1,0)*E2105</f>
        <v>0</v>
      </c>
      <c r="H2105" s="9" t="n">
        <f aca="false">IF(AND(G2105=1,D2105&gt;=Scenario!$B$24),1,0)</f>
        <v>0</v>
      </c>
    </row>
    <row r="2106" customFormat="false" ht="15" hidden="false" customHeight="false" outlineLevel="0" collapsed="false">
      <c r="A2106" s="6" t="s">
        <v>11036</v>
      </c>
      <c r="B2106" s="6" t="s">
        <v>7720</v>
      </c>
      <c r="C2106" s="6" t="n">
        <v>1</v>
      </c>
      <c r="E2106" s="9" t="n">
        <f aca="false">INDEX(Tickets!$O$2:$O$3818,MATCH(B2106,Tickets!$A$2:$A$3818,0))</f>
        <v>1</v>
      </c>
      <c r="F2106" s="9" t="n">
        <f aca="false">C2106*E2106</f>
        <v>1</v>
      </c>
      <c r="G2106" s="9" t="n">
        <f aca="false">IF(AND(C2106=1,ISNUMBER(D2106)),1,0)*E2106</f>
        <v>0</v>
      </c>
      <c r="H2106" s="9" t="n">
        <f aca="false">IF(AND(G2106=1,D2106&gt;=Scenario!$B$24),1,0)</f>
        <v>0</v>
      </c>
    </row>
    <row r="2107" customFormat="false" ht="15" hidden="false" customHeight="false" outlineLevel="0" collapsed="false">
      <c r="A2107" s="6" t="s">
        <v>11037</v>
      </c>
      <c r="B2107" s="6" t="s">
        <v>7722</v>
      </c>
      <c r="C2107" s="6" t="n">
        <v>1</v>
      </c>
      <c r="E2107" s="9" t="n">
        <f aca="false">INDEX(Tickets!$O$2:$O$3818,MATCH(B2107,Tickets!$A$2:$A$3818,0))</f>
        <v>1</v>
      </c>
      <c r="F2107" s="9" t="n">
        <f aca="false">C2107*E2107</f>
        <v>1</v>
      </c>
      <c r="G2107" s="9" t="n">
        <f aca="false">IF(AND(C2107=1,ISNUMBER(D2107)),1,0)*E2107</f>
        <v>0</v>
      </c>
      <c r="H2107" s="9" t="n">
        <f aca="false">IF(AND(G2107=1,D2107&gt;=Scenario!$B$24),1,0)</f>
        <v>0</v>
      </c>
    </row>
    <row r="2108" customFormat="false" ht="15" hidden="false" customHeight="false" outlineLevel="0" collapsed="false">
      <c r="A2108" s="6" t="s">
        <v>11038</v>
      </c>
      <c r="B2108" s="6" t="s">
        <v>7726</v>
      </c>
      <c r="C2108" s="6" t="n">
        <v>1</v>
      </c>
      <c r="E2108" s="9" t="n">
        <f aca="false">INDEX(Tickets!$O$2:$O$3818,MATCH(B2108,Tickets!$A$2:$A$3818,0))</f>
        <v>1</v>
      </c>
      <c r="F2108" s="9" t="n">
        <f aca="false">C2108*E2108</f>
        <v>1</v>
      </c>
      <c r="G2108" s="9" t="n">
        <f aca="false">IF(AND(C2108=1,ISNUMBER(D2108)),1,0)*E2108</f>
        <v>0</v>
      </c>
      <c r="H2108" s="9" t="n">
        <f aca="false">IF(AND(G2108=1,D2108&gt;=Scenario!$B$24),1,0)</f>
        <v>0</v>
      </c>
    </row>
    <row r="2109" customFormat="false" ht="15" hidden="false" customHeight="false" outlineLevel="0" collapsed="false">
      <c r="A2109" s="6" t="s">
        <v>11039</v>
      </c>
      <c r="B2109" s="6" t="s">
        <v>7728</v>
      </c>
      <c r="C2109" s="6" t="n">
        <v>1</v>
      </c>
      <c r="E2109" s="9" t="n">
        <f aca="false">INDEX(Tickets!$O$2:$O$3818,MATCH(B2109,Tickets!$A$2:$A$3818,0))</f>
        <v>1</v>
      </c>
      <c r="F2109" s="9" t="n">
        <f aca="false">C2109*E2109</f>
        <v>1</v>
      </c>
      <c r="G2109" s="9" t="n">
        <f aca="false">IF(AND(C2109=1,ISNUMBER(D2109)),1,0)*E2109</f>
        <v>0</v>
      </c>
      <c r="H2109" s="9" t="n">
        <f aca="false">IF(AND(G2109=1,D2109&gt;=Scenario!$B$24),1,0)</f>
        <v>0</v>
      </c>
    </row>
    <row r="2110" customFormat="false" ht="15" hidden="false" customHeight="false" outlineLevel="0" collapsed="false">
      <c r="A2110" s="6" t="s">
        <v>11040</v>
      </c>
      <c r="B2110" s="6" t="s">
        <v>7730</v>
      </c>
      <c r="C2110" s="6" t="n">
        <v>1</v>
      </c>
      <c r="E2110" s="9" t="n">
        <f aca="false">INDEX(Tickets!$O$2:$O$3818,MATCH(B2110,Tickets!$A$2:$A$3818,0))</f>
        <v>1</v>
      </c>
      <c r="F2110" s="9" t="n">
        <f aca="false">C2110*E2110</f>
        <v>1</v>
      </c>
      <c r="G2110" s="9" t="n">
        <f aca="false">IF(AND(C2110=1,ISNUMBER(D2110)),1,0)*E2110</f>
        <v>0</v>
      </c>
      <c r="H2110" s="9" t="n">
        <f aca="false">IF(AND(G2110=1,D2110&gt;=Scenario!$B$24),1,0)</f>
        <v>0</v>
      </c>
    </row>
    <row r="2111" customFormat="false" ht="15" hidden="false" customHeight="false" outlineLevel="0" collapsed="false">
      <c r="A2111" s="6" t="s">
        <v>11041</v>
      </c>
      <c r="B2111" s="6" t="s">
        <v>7732</v>
      </c>
      <c r="C2111" s="6" t="n">
        <v>1</v>
      </c>
      <c r="E2111" s="9" t="n">
        <f aca="false">INDEX(Tickets!$O$2:$O$3818,MATCH(B2111,Tickets!$A$2:$A$3818,0))</f>
        <v>1</v>
      </c>
      <c r="F2111" s="9" t="n">
        <f aca="false">C2111*E2111</f>
        <v>1</v>
      </c>
      <c r="G2111" s="9" t="n">
        <f aca="false">IF(AND(C2111=1,ISNUMBER(D2111)),1,0)*E2111</f>
        <v>0</v>
      </c>
      <c r="H2111" s="9" t="n">
        <f aca="false">IF(AND(G2111=1,D2111&gt;=Scenario!$B$24),1,0)</f>
        <v>0</v>
      </c>
    </row>
    <row r="2112" customFormat="false" ht="15" hidden="false" customHeight="false" outlineLevel="0" collapsed="false">
      <c r="A2112" s="6" t="s">
        <v>11042</v>
      </c>
      <c r="B2112" s="6" t="s">
        <v>7734</v>
      </c>
      <c r="C2112" s="6" t="n">
        <v>1</v>
      </c>
      <c r="E2112" s="9" t="n">
        <f aca="false">INDEX(Tickets!$O$2:$O$3818,MATCH(B2112,Tickets!$A$2:$A$3818,0))</f>
        <v>1</v>
      </c>
      <c r="F2112" s="9" t="n">
        <f aca="false">C2112*E2112</f>
        <v>1</v>
      </c>
      <c r="G2112" s="9" t="n">
        <f aca="false">IF(AND(C2112=1,ISNUMBER(D2112)),1,0)*E2112</f>
        <v>0</v>
      </c>
      <c r="H2112" s="9" t="n">
        <f aca="false">IF(AND(G2112=1,D2112&gt;=Scenario!$B$24),1,0)</f>
        <v>0</v>
      </c>
    </row>
    <row r="2113" customFormat="false" ht="15" hidden="false" customHeight="false" outlineLevel="0" collapsed="false">
      <c r="A2113" s="6" t="s">
        <v>11043</v>
      </c>
      <c r="B2113" s="6" t="s">
        <v>7736</v>
      </c>
      <c r="C2113" s="6" t="n">
        <v>1</v>
      </c>
      <c r="E2113" s="9" t="n">
        <f aca="false">INDEX(Tickets!$O$2:$O$3818,MATCH(B2113,Tickets!$A$2:$A$3818,0))</f>
        <v>1</v>
      </c>
      <c r="F2113" s="9" t="n">
        <f aca="false">C2113*E2113</f>
        <v>1</v>
      </c>
      <c r="G2113" s="9" t="n">
        <f aca="false">IF(AND(C2113=1,ISNUMBER(D2113)),1,0)*E2113</f>
        <v>0</v>
      </c>
      <c r="H2113" s="9" t="n">
        <f aca="false">IF(AND(G2113=1,D2113&gt;=Scenario!$B$24),1,0)</f>
        <v>0</v>
      </c>
    </row>
    <row r="2114" customFormat="false" ht="15" hidden="false" customHeight="false" outlineLevel="0" collapsed="false">
      <c r="A2114" s="6" t="s">
        <v>11044</v>
      </c>
      <c r="B2114" s="6" t="s">
        <v>7738</v>
      </c>
      <c r="C2114" s="6" t="n">
        <v>1</v>
      </c>
      <c r="D2114" s="6" t="n">
        <v>5</v>
      </c>
      <c r="E2114" s="9" t="n">
        <f aca="false">INDEX(Tickets!$O$2:$O$3818,MATCH(B2114,Tickets!$A$2:$A$3818,0))</f>
        <v>1</v>
      </c>
      <c r="F2114" s="9" t="n">
        <f aca="false">C2114*E2114</f>
        <v>1</v>
      </c>
      <c r="G2114" s="9" t="n">
        <f aca="false">IF(AND(C2114=1,ISNUMBER(D2114)),1,0)*E2114</f>
        <v>1</v>
      </c>
      <c r="H2114" s="9" t="n">
        <f aca="false">IF(AND(G2114=1,D2114&gt;=Scenario!$B$24),1,0)</f>
        <v>1</v>
      </c>
    </row>
    <row r="2115" customFormat="false" ht="15" hidden="false" customHeight="false" outlineLevel="0" collapsed="false">
      <c r="A2115" s="6" t="s">
        <v>11045</v>
      </c>
      <c r="B2115" s="6" t="s">
        <v>7744</v>
      </c>
      <c r="C2115" s="6" t="n">
        <v>1</v>
      </c>
      <c r="E2115" s="9" t="n">
        <f aca="false">INDEX(Tickets!$O$2:$O$3818,MATCH(B2115,Tickets!$A$2:$A$3818,0))</f>
        <v>1</v>
      </c>
      <c r="F2115" s="9" t="n">
        <f aca="false">C2115*E2115</f>
        <v>1</v>
      </c>
      <c r="G2115" s="9" t="n">
        <f aca="false">IF(AND(C2115=1,ISNUMBER(D2115)),1,0)*E2115</f>
        <v>0</v>
      </c>
      <c r="H2115" s="9" t="n">
        <f aca="false">IF(AND(G2115=1,D2115&gt;=Scenario!$B$24),1,0)</f>
        <v>0</v>
      </c>
    </row>
    <row r="2116" customFormat="false" ht="15" hidden="false" customHeight="false" outlineLevel="0" collapsed="false">
      <c r="A2116" s="6" t="s">
        <v>11046</v>
      </c>
      <c r="B2116" s="6" t="s">
        <v>7750</v>
      </c>
      <c r="C2116" s="6" t="n">
        <v>1</v>
      </c>
      <c r="D2116" s="6" t="n">
        <v>3</v>
      </c>
      <c r="E2116" s="9" t="n">
        <f aca="false">INDEX(Tickets!$O$2:$O$3818,MATCH(B2116,Tickets!$A$2:$A$3818,0))</f>
        <v>1</v>
      </c>
      <c r="F2116" s="9" t="n">
        <f aca="false">C2116*E2116</f>
        <v>1</v>
      </c>
      <c r="G2116" s="9" t="n">
        <f aca="false">IF(AND(C2116=1,ISNUMBER(D2116)),1,0)*E2116</f>
        <v>1</v>
      </c>
      <c r="H2116" s="9" t="n">
        <f aca="false">IF(AND(G2116=1,D2116&gt;=Scenario!$B$24),1,0)</f>
        <v>0</v>
      </c>
    </row>
    <row r="2117" customFormat="false" ht="15" hidden="false" customHeight="false" outlineLevel="0" collapsed="false">
      <c r="A2117" s="6" t="s">
        <v>11047</v>
      </c>
      <c r="B2117" s="6" t="s">
        <v>7752</v>
      </c>
      <c r="C2117" s="6" t="n">
        <v>1</v>
      </c>
      <c r="D2117" s="6" t="n">
        <v>4</v>
      </c>
      <c r="E2117" s="9" t="n">
        <f aca="false">INDEX(Tickets!$O$2:$O$3818,MATCH(B2117,Tickets!$A$2:$A$3818,0))</f>
        <v>1</v>
      </c>
      <c r="F2117" s="9" t="n">
        <f aca="false">C2117*E2117</f>
        <v>1</v>
      </c>
      <c r="G2117" s="9" t="n">
        <f aca="false">IF(AND(C2117=1,ISNUMBER(D2117)),1,0)*E2117</f>
        <v>1</v>
      </c>
      <c r="H2117" s="9" t="n">
        <f aca="false">IF(AND(G2117=1,D2117&gt;=Scenario!$B$24),1,0)</f>
        <v>1</v>
      </c>
    </row>
    <row r="2118" customFormat="false" ht="15" hidden="false" customHeight="false" outlineLevel="0" collapsed="false">
      <c r="A2118" s="6" t="s">
        <v>11048</v>
      </c>
      <c r="B2118" s="6" t="s">
        <v>7756</v>
      </c>
      <c r="C2118" s="6" t="n">
        <v>1</v>
      </c>
      <c r="E2118" s="9" t="n">
        <f aca="false">INDEX(Tickets!$O$2:$O$3818,MATCH(B2118,Tickets!$A$2:$A$3818,0))</f>
        <v>1</v>
      </c>
      <c r="F2118" s="9" t="n">
        <f aca="false">C2118*E2118</f>
        <v>1</v>
      </c>
      <c r="G2118" s="9" t="n">
        <f aca="false">IF(AND(C2118=1,ISNUMBER(D2118)),1,0)*E2118</f>
        <v>0</v>
      </c>
      <c r="H2118" s="9" t="n">
        <f aca="false">IF(AND(G2118=1,D2118&gt;=Scenario!$B$24),1,0)</f>
        <v>0</v>
      </c>
    </row>
    <row r="2119" customFormat="false" ht="15" hidden="false" customHeight="false" outlineLevel="0" collapsed="false">
      <c r="A2119" s="6" t="s">
        <v>11049</v>
      </c>
      <c r="B2119" s="6" t="s">
        <v>7760</v>
      </c>
      <c r="C2119" s="6" t="n">
        <v>1</v>
      </c>
      <c r="D2119" s="6" t="n">
        <v>4</v>
      </c>
      <c r="E2119" s="9" t="n">
        <f aca="false">INDEX(Tickets!$O$2:$O$3818,MATCH(B2119,Tickets!$A$2:$A$3818,0))</f>
        <v>1</v>
      </c>
      <c r="F2119" s="9" t="n">
        <f aca="false">C2119*E2119</f>
        <v>1</v>
      </c>
      <c r="G2119" s="9" t="n">
        <f aca="false">IF(AND(C2119=1,ISNUMBER(D2119)),1,0)*E2119</f>
        <v>1</v>
      </c>
      <c r="H2119" s="9" t="n">
        <f aca="false">IF(AND(G2119=1,D2119&gt;=Scenario!$B$24),1,0)</f>
        <v>1</v>
      </c>
    </row>
    <row r="2120" customFormat="false" ht="15" hidden="false" customHeight="false" outlineLevel="0" collapsed="false">
      <c r="A2120" s="6" t="s">
        <v>11050</v>
      </c>
      <c r="B2120" s="6" t="s">
        <v>7766</v>
      </c>
      <c r="C2120" s="6" t="n">
        <v>1</v>
      </c>
      <c r="E2120" s="9" t="n">
        <f aca="false">INDEX(Tickets!$O$2:$O$3818,MATCH(B2120,Tickets!$A$2:$A$3818,0))</f>
        <v>1</v>
      </c>
      <c r="F2120" s="9" t="n">
        <f aca="false">C2120*E2120</f>
        <v>1</v>
      </c>
      <c r="G2120" s="9" t="n">
        <f aca="false">IF(AND(C2120=1,ISNUMBER(D2120)),1,0)*E2120</f>
        <v>0</v>
      </c>
      <c r="H2120" s="9" t="n">
        <f aca="false">IF(AND(G2120=1,D2120&gt;=Scenario!$B$24),1,0)</f>
        <v>0</v>
      </c>
    </row>
    <row r="2121" customFormat="false" ht="15" hidden="false" customHeight="false" outlineLevel="0" collapsed="false">
      <c r="A2121" s="6" t="s">
        <v>11051</v>
      </c>
      <c r="B2121" s="6" t="s">
        <v>7768</v>
      </c>
      <c r="C2121" s="6" t="n">
        <v>1</v>
      </c>
      <c r="D2121" s="6" t="n">
        <v>3</v>
      </c>
      <c r="E2121" s="9" t="n">
        <f aca="false">INDEX(Tickets!$O$2:$O$3818,MATCH(B2121,Tickets!$A$2:$A$3818,0))</f>
        <v>1</v>
      </c>
      <c r="F2121" s="9" t="n">
        <f aca="false">C2121*E2121</f>
        <v>1</v>
      </c>
      <c r="G2121" s="9" t="n">
        <f aca="false">IF(AND(C2121=1,ISNUMBER(D2121)),1,0)*E2121</f>
        <v>1</v>
      </c>
      <c r="H2121" s="9" t="n">
        <f aca="false">IF(AND(G2121=1,D2121&gt;=Scenario!$B$24),1,0)</f>
        <v>0</v>
      </c>
    </row>
    <row r="2122" customFormat="false" ht="15" hidden="false" customHeight="false" outlineLevel="0" collapsed="false">
      <c r="A2122" s="6" t="s">
        <v>11052</v>
      </c>
      <c r="B2122" s="6" t="s">
        <v>7774</v>
      </c>
      <c r="C2122" s="6" t="n">
        <v>1</v>
      </c>
      <c r="E2122" s="9" t="n">
        <f aca="false">INDEX(Tickets!$O$2:$O$3818,MATCH(B2122,Tickets!$A$2:$A$3818,0))</f>
        <v>1</v>
      </c>
      <c r="F2122" s="9" t="n">
        <f aca="false">C2122*E2122</f>
        <v>1</v>
      </c>
      <c r="G2122" s="9" t="n">
        <f aca="false">IF(AND(C2122=1,ISNUMBER(D2122)),1,0)*E2122</f>
        <v>0</v>
      </c>
      <c r="H2122" s="9" t="n">
        <f aca="false">IF(AND(G2122=1,D2122&gt;=Scenario!$B$24),1,0)</f>
        <v>0</v>
      </c>
    </row>
    <row r="2123" customFormat="false" ht="15" hidden="false" customHeight="false" outlineLevel="0" collapsed="false">
      <c r="A2123" s="6" t="s">
        <v>11053</v>
      </c>
      <c r="B2123" s="6" t="s">
        <v>7778</v>
      </c>
      <c r="C2123" s="6" t="n">
        <v>1</v>
      </c>
      <c r="D2123" s="6" t="n">
        <v>4</v>
      </c>
      <c r="E2123" s="9" t="n">
        <f aca="false">INDEX(Tickets!$O$2:$O$3818,MATCH(B2123,Tickets!$A$2:$A$3818,0))</f>
        <v>1</v>
      </c>
      <c r="F2123" s="9" t="n">
        <f aca="false">C2123*E2123</f>
        <v>1</v>
      </c>
      <c r="G2123" s="9" t="n">
        <f aca="false">IF(AND(C2123=1,ISNUMBER(D2123)),1,0)*E2123</f>
        <v>1</v>
      </c>
      <c r="H2123" s="9" t="n">
        <f aca="false">IF(AND(G2123=1,D2123&gt;=Scenario!$B$24),1,0)</f>
        <v>1</v>
      </c>
    </row>
    <row r="2124" customFormat="false" ht="15" hidden="false" customHeight="false" outlineLevel="0" collapsed="false">
      <c r="A2124" s="6" t="s">
        <v>11054</v>
      </c>
      <c r="B2124" s="6" t="s">
        <v>7782</v>
      </c>
      <c r="C2124" s="6" t="n">
        <v>1</v>
      </c>
      <c r="D2124" s="6" t="n">
        <v>5</v>
      </c>
      <c r="E2124" s="9" t="n">
        <f aca="false">INDEX(Tickets!$O$2:$O$3818,MATCH(B2124,Tickets!$A$2:$A$3818,0))</f>
        <v>1</v>
      </c>
      <c r="F2124" s="9" t="n">
        <f aca="false">C2124*E2124</f>
        <v>1</v>
      </c>
      <c r="G2124" s="9" t="n">
        <f aca="false">IF(AND(C2124=1,ISNUMBER(D2124)),1,0)*E2124</f>
        <v>1</v>
      </c>
      <c r="H2124" s="9" t="n">
        <f aca="false">IF(AND(G2124=1,D2124&gt;=Scenario!$B$24),1,0)</f>
        <v>1</v>
      </c>
    </row>
    <row r="2125" customFormat="false" ht="15" hidden="false" customHeight="false" outlineLevel="0" collapsed="false">
      <c r="A2125" s="6" t="s">
        <v>11055</v>
      </c>
      <c r="B2125" s="6" t="s">
        <v>7794</v>
      </c>
      <c r="C2125" s="6" t="n">
        <v>1</v>
      </c>
      <c r="D2125" s="6" t="n">
        <v>4</v>
      </c>
      <c r="E2125" s="9" t="n">
        <f aca="false">INDEX(Tickets!$O$2:$O$3818,MATCH(B2125,Tickets!$A$2:$A$3818,0))</f>
        <v>1</v>
      </c>
      <c r="F2125" s="9" t="n">
        <f aca="false">C2125*E2125</f>
        <v>1</v>
      </c>
      <c r="G2125" s="9" t="n">
        <f aca="false">IF(AND(C2125=1,ISNUMBER(D2125)),1,0)*E2125</f>
        <v>1</v>
      </c>
      <c r="H2125" s="9" t="n">
        <f aca="false">IF(AND(G2125=1,D2125&gt;=Scenario!$B$24),1,0)</f>
        <v>1</v>
      </c>
    </row>
    <row r="2126" customFormat="false" ht="15" hidden="false" customHeight="false" outlineLevel="0" collapsed="false">
      <c r="A2126" s="6" t="s">
        <v>11056</v>
      </c>
      <c r="B2126" s="6" t="s">
        <v>7798</v>
      </c>
      <c r="C2126" s="6" t="n">
        <v>1</v>
      </c>
      <c r="E2126" s="9" t="n">
        <f aca="false">INDEX(Tickets!$O$2:$O$3818,MATCH(B2126,Tickets!$A$2:$A$3818,0))</f>
        <v>1</v>
      </c>
      <c r="F2126" s="9" t="n">
        <f aca="false">C2126*E2126</f>
        <v>1</v>
      </c>
      <c r="G2126" s="9" t="n">
        <f aca="false">IF(AND(C2126=1,ISNUMBER(D2126)),1,0)*E2126</f>
        <v>0</v>
      </c>
      <c r="H2126" s="9" t="n">
        <f aca="false">IF(AND(G2126=1,D2126&gt;=Scenario!$B$24),1,0)</f>
        <v>0</v>
      </c>
    </row>
    <row r="2127" customFormat="false" ht="15" hidden="false" customHeight="false" outlineLevel="0" collapsed="false">
      <c r="A2127" s="6" t="s">
        <v>11057</v>
      </c>
      <c r="B2127" s="6" t="s">
        <v>7800</v>
      </c>
      <c r="C2127" s="6" t="n">
        <v>1</v>
      </c>
      <c r="D2127" s="6" t="n">
        <v>4</v>
      </c>
      <c r="E2127" s="9" t="n">
        <f aca="false">INDEX(Tickets!$O$2:$O$3818,MATCH(B2127,Tickets!$A$2:$A$3818,0))</f>
        <v>1</v>
      </c>
      <c r="F2127" s="9" t="n">
        <f aca="false">C2127*E2127</f>
        <v>1</v>
      </c>
      <c r="G2127" s="9" t="n">
        <f aca="false">IF(AND(C2127=1,ISNUMBER(D2127)),1,0)*E2127</f>
        <v>1</v>
      </c>
      <c r="H2127" s="9" t="n">
        <f aca="false">IF(AND(G2127=1,D2127&gt;=Scenario!$B$24),1,0)</f>
        <v>1</v>
      </c>
    </row>
    <row r="2128" customFormat="false" ht="15" hidden="false" customHeight="false" outlineLevel="0" collapsed="false">
      <c r="A2128" s="6" t="s">
        <v>11058</v>
      </c>
      <c r="B2128" s="6" t="s">
        <v>7806</v>
      </c>
      <c r="C2128" s="6" t="n">
        <v>1</v>
      </c>
      <c r="D2128" s="6" t="n">
        <v>3</v>
      </c>
      <c r="E2128" s="9" t="n">
        <f aca="false">INDEX(Tickets!$O$2:$O$3818,MATCH(B2128,Tickets!$A$2:$A$3818,0))</f>
        <v>1</v>
      </c>
      <c r="F2128" s="9" t="n">
        <f aca="false">C2128*E2128</f>
        <v>1</v>
      </c>
      <c r="G2128" s="9" t="n">
        <f aca="false">IF(AND(C2128=1,ISNUMBER(D2128)),1,0)*E2128</f>
        <v>1</v>
      </c>
      <c r="H2128" s="9" t="n">
        <f aca="false">IF(AND(G2128=1,D2128&gt;=Scenario!$B$24),1,0)</f>
        <v>0</v>
      </c>
    </row>
    <row r="2129" customFormat="false" ht="15" hidden="false" customHeight="false" outlineLevel="0" collapsed="false">
      <c r="A2129" s="6" t="s">
        <v>11059</v>
      </c>
      <c r="B2129" s="6" t="s">
        <v>7810</v>
      </c>
      <c r="C2129" s="6" t="n">
        <v>1</v>
      </c>
      <c r="E2129" s="9" t="n">
        <f aca="false">INDEX(Tickets!$O$2:$O$3818,MATCH(B2129,Tickets!$A$2:$A$3818,0))</f>
        <v>1</v>
      </c>
      <c r="F2129" s="9" t="n">
        <f aca="false">C2129*E2129</f>
        <v>1</v>
      </c>
      <c r="G2129" s="9" t="n">
        <f aca="false">IF(AND(C2129=1,ISNUMBER(D2129)),1,0)*E2129</f>
        <v>0</v>
      </c>
      <c r="H2129" s="9" t="n">
        <f aca="false">IF(AND(G2129=1,D2129&gt;=Scenario!$B$24),1,0)</f>
        <v>0</v>
      </c>
    </row>
    <row r="2130" customFormat="false" ht="15" hidden="false" customHeight="false" outlineLevel="0" collapsed="false">
      <c r="A2130" s="6" t="s">
        <v>11060</v>
      </c>
      <c r="B2130" s="6" t="s">
        <v>7812</v>
      </c>
      <c r="C2130" s="6" t="n">
        <v>1</v>
      </c>
      <c r="E2130" s="9" t="n">
        <f aca="false">INDEX(Tickets!$O$2:$O$3818,MATCH(B2130,Tickets!$A$2:$A$3818,0))</f>
        <v>1</v>
      </c>
      <c r="F2130" s="9" t="n">
        <f aca="false">C2130*E2130</f>
        <v>1</v>
      </c>
      <c r="G2130" s="9" t="n">
        <f aca="false">IF(AND(C2130=1,ISNUMBER(D2130)),1,0)*E2130</f>
        <v>0</v>
      </c>
      <c r="H2130" s="9" t="n">
        <f aca="false">IF(AND(G2130=1,D2130&gt;=Scenario!$B$24),1,0)</f>
        <v>0</v>
      </c>
    </row>
    <row r="2131" customFormat="false" ht="15" hidden="false" customHeight="false" outlineLevel="0" collapsed="false">
      <c r="A2131" s="6" t="s">
        <v>11061</v>
      </c>
      <c r="B2131" s="6" t="s">
        <v>7818</v>
      </c>
      <c r="C2131" s="6" t="n">
        <v>1</v>
      </c>
      <c r="D2131" s="6" t="n">
        <v>5</v>
      </c>
      <c r="E2131" s="9" t="n">
        <f aca="false">INDEX(Tickets!$O$2:$O$3818,MATCH(B2131,Tickets!$A$2:$A$3818,0))</f>
        <v>1</v>
      </c>
      <c r="F2131" s="9" t="n">
        <f aca="false">C2131*E2131</f>
        <v>1</v>
      </c>
      <c r="G2131" s="9" t="n">
        <f aca="false">IF(AND(C2131=1,ISNUMBER(D2131)),1,0)*E2131</f>
        <v>1</v>
      </c>
      <c r="H2131" s="9" t="n">
        <f aca="false">IF(AND(G2131=1,D2131&gt;=Scenario!$B$24),1,0)</f>
        <v>1</v>
      </c>
    </row>
    <row r="2132" customFormat="false" ht="15" hidden="false" customHeight="false" outlineLevel="0" collapsed="false">
      <c r="A2132" s="6" t="s">
        <v>11062</v>
      </c>
      <c r="B2132" s="6" t="s">
        <v>7822</v>
      </c>
      <c r="C2132" s="6" t="n">
        <v>1</v>
      </c>
      <c r="E2132" s="9" t="n">
        <f aca="false">INDEX(Tickets!$O$2:$O$3818,MATCH(B2132,Tickets!$A$2:$A$3818,0))</f>
        <v>1</v>
      </c>
      <c r="F2132" s="9" t="n">
        <f aca="false">C2132*E2132</f>
        <v>1</v>
      </c>
      <c r="G2132" s="9" t="n">
        <f aca="false">IF(AND(C2132=1,ISNUMBER(D2132)),1,0)*E2132</f>
        <v>0</v>
      </c>
      <c r="H2132" s="9" t="n">
        <f aca="false">IF(AND(G2132=1,D2132&gt;=Scenario!$B$24),1,0)</f>
        <v>0</v>
      </c>
    </row>
    <row r="2133" customFormat="false" ht="15" hidden="false" customHeight="false" outlineLevel="0" collapsed="false">
      <c r="A2133" s="6" t="s">
        <v>11063</v>
      </c>
      <c r="B2133" s="6" t="s">
        <v>7824</v>
      </c>
      <c r="C2133" s="6" t="n">
        <v>1</v>
      </c>
      <c r="E2133" s="9" t="n">
        <f aca="false">INDEX(Tickets!$O$2:$O$3818,MATCH(B2133,Tickets!$A$2:$A$3818,0))</f>
        <v>1</v>
      </c>
      <c r="F2133" s="9" t="n">
        <f aca="false">C2133*E2133</f>
        <v>1</v>
      </c>
      <c r="G2133" s="9" t="n">
        <f aca="false">IF(AND(C2133=1,ISNUMBER(D2133)),1,0)*E2133</f>
        <v>0</v>
      </c>
      <c r="H2133" s="9" t="n">
        <f aca="false">IF(AND(G2133=1,D2133&gt;=Scenario!$B$24),1,0)</f>
        <v>0</v>
      </c>
    </row>
    <row r="2134" customFormat="false" ht="15" hidden="false" customHeight="false" outlineLevel="0" collapsed="false">
      <c r="A2134" s="6" t="s">
        <v>11064</v>
      </c>
      <c r="B2134" s="6" t="s">
        <v>7826</v>
      </c>
      <c r="C2134" s="6" t="n">
        <v>1</v>
      </c>
      <c r="E2134" s="9" t="n">
        <f aca="false">INDEX(Tickets!$O$2:$O$3818,MATCH(B2134,Tickets!$A$2:$A$3818,0))</f>
        <v>1</v>
      </c>
      <c r="F2134" s="9" t="n">
        <f aca="false">C2134*E2134</f>
        <v>1</v>
      </c>
      <c r="G2134" s="9" t="n">
        <f aca="false">IF(AND(C2134=1,ISNUMBER(D2134)),1,0)*E2134</f>
        <v>0</v>
      </c>
      <c r="H2134" s="9" t="n">
        <f aca="false">IF(AND(G2134=1,D2134&gt;=Scenario!$B$24),1,0)</f>
        <v>0</v>
      </c>
    </row>
    <row r="2135" customFormat="false" ht="15" hidden="false" customHeight="false" outlineLevel="0" collapsed="false">
      <c r="A2135" s="6" t="s">
        <v>11065</v>
      </c>
      <c r="B2135" s="6" t="s">
        <v>7834</v>
      </c>
      <c r="C2135" s="6" t="n">
        <v>1</v>
      </c>
      <c r="E2135" s="9" t="n">
        <f aca="false">INDEX(Tickets!$O$2:$O$3818,MATCH(B2135,Tickets!$A$2:$A$3818,0))</f>
        <v>1</v>
      </c>
      <c r="F2135" s="9" t="n">
        <f aca="false">C2135*E2135</f>
        <v>1</v>
      </c>
      <c r="G2135" s="9" t="n">
        <f aca="false">IF(AND(C2135=1,ISNUMBER(D2135)),1,0)*E2135</f>
        <v>0</v>
      </c>
      <c r="H2135" s="9" t="n">
        <f aca="false">IF(AND(G2135=1,D2135&gt;=Scenario!$B$24),1,0)</f>
        <v>0</v>
      </c>
    </row>
    <row r="2136" customFormat="false" ht="15" hidden="false" customHeight="false" outlineLevel="0" collapsed="false">
      <c r="A2136" s="6" t="s">
        <v>11066</v>
      </c>
      <c r="B2136" s="6" t="s">
        <v>7836</v>
      </c>
      <c r="C2136" s="6" t="n">
        <v>1</v>
      </c>
      <c r="E2136" s="9" t="n">
        <f aca="false">INDEX(Tickets!$O$2:$O$3818,MATCH(B2136,Tickets!$A$2:$A$3818,0))</f>
        <v>1</v>
      </c>
      <c r="F2136" s="9" t="n">
        <f aca="false">C2136*E2136</f>
        <v>1</v>
      </c>
      <c r="G2136" s="9" t="n">
        <f aca="false">IF(AND(C2136=1,ISNUMBER(D2136)),1,0)*E2136</f>
        <v>0</v>
      </c>
      <c r="H2136" s="9" t="n">
        <f aca="false">IF(AND(G2136=1,D2136&gt;=Scenario!$B$24),1,0)</f>
        <v>0</v>
      </c>
    </row>
    <row r="2137" customFormat="false" ht="15" hidden="false" customHeight="false" outlineLevel="0" collapsed="false">
      <c r="A2137" s="6" t="s">
        <v>11067</v>
      </c>
      <c r="B2137" s="6" t="s">
        <v>7838</v>
      </c>
      <c r="C2137" s="6" t="n">
        <v>1</v>
      </c>
      <c r="E2137" s="9" t="n">
        <f aca="false">INDEX(Tickets!$O$2:$O$3818,MATCH(B2137,Tickets!$A$2:$A$3818,0))</f>
        <v>1</v>
      </c>
      <c r="F2137" s="9" t="n">
        <f aca="false">C2137*E2137</f>
        <v>1</v>
      </c>
      <c r="G2137" s="9" t="n">
        <f aca="false">IF(AND(C2137=1,ISNUMBER(D2137)),1,0)*E2137</f>
        <v>0</v>
      </c>
      <c r="H2137" s="9" t="n">
        <f aca="false">IF(AND(G2137=1,D2137&gt;=Scenario!$B$24),1,0)</f>
        <v>0</v>
      </c>
    </row>
    <row r="2138" customFormat="false" ht="15" hidden="false" customHeight="false" outlineLevel="0" collapsed="false">
      <c r="A2138" s="6" t="s">
        <v>11068</v>
      </c>
      <c r="B2138" s="6" t="s">
        <v>7840</v>
      </c>
      <c r="C2138" s="6" t="n">
        <v>1</v>
      </c>
      <c r="E2138" s="9" t="n">
        <f aca="false">INDEX(Tickets!$O$2:$O$3818,MATCH(B2138,Tickets!$A$2:$A$3818,0))</f>
        <v>1</v>
      </c>
      <c r="F2138" s="9" t="n">
        <f aca="false">C2138*E2138</f>
        <v>1</v>
      </c>
      <c r="G2138" s="9" t="n">
        <f aca="false">IF(AND(C2138=1,ISNUMBER(D2138)),1,0)*E2138</f>
        <v>0</v>
      </c>
      <c r="H2138" s="9" t="n">
        <f aca="false">IF(AND(G2138=1,D2138&gt;=Scenario!$B$24),1,0)</f>
        <v>0</v>
      </c>
    </row>
    <row r="2139" customFormat="false" ht="15" hidden="false" customHeight="false" outlineLevel="0" collapsed="false">
      <c r="A2139" s="6" t="s">
        <v>11069</v>
      </c>
      <c r="B2139" s="6" t="s">
        <v>7844</v>
      </c>
      <c r="C2139" s="6" t="n">
        <v>1</v>
      </c>
      <c r="E2139" s="9" t="n">
        <f aca="false">INDEX(Tickets!$O$2:$O$3818,MATCH(B2139,Tickets!$A$2:$A$3818,0))</f>
        <v>1</v>
      </c>
      <c r="F2139" s="9" t="n">
        <f aca="false">C2139*E2139</f>
        <v>1</v>
      </c>
      <c r="G2139" s="9" t="n">
        <f aca="false">IF(AND(C2139=1,ISNUMBER(D2139)),1,0)*E2139</f>
        <v>0</v>
      </c>
      <c r="H2139" s="9" t="n">
        <f aca="false">IF(AND(G2139=1,D2139&gt;=Scenario!$B$24),1,0)</f>
        <v>0</v>
      </c>
    </row>
    <row r="2140" customFormat="false" ht="15" hidden="false" customHeight="false" outlineLevel="0" collapsed="false">
      <c r="A2140" s="6" t="s">
        <v>11070</v>
      </c>
      <c r="B2140" s="6" t="s">
        <v>7848</v>
      </c>
      <c r="C2140" s="6" t="n">
        <v>1</v>
      </c>
      <c r="E2140" s="9" t="n">
        <f aca="false">INDEX(Tickets!$O$2:$O$3818,MATCH(B2140,Tickets!$A$2:$A$3818,0))</f>
        <v>1</v>
      </c>
      <c r="F2140" s="9" t="n">
        <f aca="false">C2140*E2140</f>
        <v>1</v>
      </c>
      <c r="G2140" s="9" t="n">
        <f aca="false">IF(AND(C2140=1,ISNUMBER(D2140)),1,0)*E2140</f>
        <v>0</v>
      </c>
      <c r="H2140" s="9" t="n">
        <f aca="false">IF(AND(G2140=1,D2140&gt;=Scenario!$B$24),1,0)</f>
        <v>0</v>
      </c>
    </row>
    <row r="2141" customFormat="false" ht="15" hidden="false" customHeight="false" outlineLevel="0" collapsed="false">
      <c r="A2141" s="6" t="s">
        <v>11071</v>
      </c>
      <c r="B2141" s="6" t="s">
        <v>7850</v>
      </c>
      <c r="C2141" s="6" t="n">
        <v>1</v>
      </c>
      <c r="E2141" s="9" t="n">
        <f aca="false">INDEX(Tickets!$O$2:$O$3818,MATCH(B2141,Tickets!$A$2:$A$3818,0))</f>
        <v>1</v>
      </c>
      <c r="F2141" s="9" t="n">
        <f aca="false">C2141*E2141</f>
        <v>1</v>
      </c>
      <c r="G2141" s="9" t="n">
        <f aca="false">IF(AND(C2141=1,ISNUMBER(D2141)),1,0)*E2141</f>
        <v>0</v>
      </c>
      <c r="H2141" s="9" t="n">
        <f aca="false">IF(AND(G2141=1,D2141&gt;=Scenario!$B$24),1,0)</f>
        <v>0</v>
      </c>
    </row>
    <row r="2142" customFormat="false" ht="15" hidden="false" customHeight="false" outlineLevel="0" collapsed="false">
      <c r="A2142" s="6" t="s">
        <v>11072</v>
      </c>
      <c r="B2142" s="6" t="s">
        <v>7854</v>
      </c>
      <c r="C2142" s="6" t="n">
        <v>1</v>
      </c>
      <c r="E2142" s="9" t="n">
        <f aca="false">INDEX(Tickets!$O$2:$O$3818,MATCH(B2142,Tickets!$A$2:$A$3818,0))</f>
        <v>1</v>
      </c>
      <c r="F2142" s="9" t="n">
        <f aca="false">C2142*E2142</f>
        <v>1</v>
      </c>
      <c r="G2142" s="9" t="n">
        <f aca="false">IF(AND(C2142=1,ISNUMBER(D2142)),1,0)*E2142</f>
        <v>0</v>
      </c>
      <c r="H2142" s="9" t="n">
        <f aca="false">IF(AND(G2142=1,D2142&gt;=Scenario!$B$24),1,0)</f>
        <v>0</v>
      </c>
    </row>
    <row r="2143" customFormat="false" ht="15" hidden="false" customHeight="false" outlineLevel="0" collapsed="false">
      <c r="A2143" s="6" t="s">
        <v>11073</v>
      </c>
      <c r="B2143" s="6" t="s">
        <v>7858</v>
      </c>
      <c r="C2143" s="6" t="n">
        <v>1</v>
      </c>
      <c r="E2143" s="9" t="n">
        <f aca="false">INDEX(Tickets!$O$2:$O$3818,MATCH(B2143,Tickets!$A$2:$A$3818,0))</f>
        <v>1</v>
      </c>
      <c r="F2143" s="9" t="n">
        <f aca="false">C2143*E2143</f>
        <v>1</v>
      </c>
      <c r="G2143" s="9" t="n">
        <f aca="false">IF(AND(C2143=1,ISNUMBER(D2143)),1,0)*E2143</f>
        <v>0</v>
      </c>
      <c r="H2143" s="9" t="n">
        <f aca="false">IF(AND(G2143=1,D2143&gt;=Scenario!$B$24),1,0)</f>
        <v>0</v>
      </c>
    </row>
    <row r="2144" customFormat="false" ht="15" hidden="false" customHeight="false" outlineLevel="0" collapsed="false">
      <c r="A2144" s="6" t="s">
        <v>11074</v>
      </c>
      <c r="B2144" s="6" t="s">
        <v>7860</v>
      </c>
      <c r="C2144" s="6" t="n">
        <v>1</v>
      </c>
      <c r="E2144" s="9" t="n">
        <f aca="false">INDEX(Tickets!$O$2:$O$3818,MATCH(B2144,Tickets!$A$2:$A$3818,0))</f>
        <v>1</v>
      </c>
      <c r="F2144" s="9" t="n">
        <f aca="false">C2144*E2144</f>
        <v>1</v>
      </c>
      <c r="G2144" s="9" t="n">
        <f aca="false">IF(AND(C2144=1,ISNUMBER(D2144)),1,0)*E2144</f>
        <v>0</v>
      </c>
      <c r="H2144" s="9" t="n">
        <f aca="false">IF(AND(G2144=1,D2144&gt;=Scenario!$B$24),1,0)</f>
        <v>0</v>
      </c>
    </row>
    <row r="2145" customFormat="false" ht="15" hidden="false" customHeight="false" outlineLevel="0" collapsed="false">
      <c r="A2145" s="6" t="s">
        <v>11075</v>
      </c>
      <c r="B2145" s="6" t="s">
        <v>7866</v>
      </c>
      <c r="C2145" s="6" t="n">
        <v>1</v>
      </c>
      <c r="E2145" s="9" t="n">
        <f aca="false">INDEX(Tickets!$O$2:$O$3818,MATCH(B2145,Tickets!$A$2:$A$3818,0))</f>
        <v>1</v>
      </c>
      <c r="F2145" s="9" t="n">
        <f aca="false">C2145*E2145</f>
        <v>1</v>
      </c>
      <c r="G2145" s="9" t="n">
        <f aca="false">IF(AND(C2145=1,ISNUMBER(D2145)),1,0)*E2145</f>
        <v>0</v>
      </c>
      <c r="H2145" s="9" t="n">
        <f aca="false">IF(AND(G2145=1,D2145&gt;=Scenario!$B$24),1,0)</f>
        <v>0</v>
      </c>
    </row>
    <row r="2146" customFormat="false" ht="15" hidden="false" customHeight="false" outlineLevel="0" collapsed="false">
      <c r="A2146" s="6" t="s">
        <v>11076</v>
      </c>
      <c r="B2146" s="6" t="s">
        <v>7868</v>
      </c>
      <c r="C2146" s="6" t="n">
        <v>1</v>
      </c>
      <c r="E2146" s="9" t="n">
        <f aca="false">INDEX(Tickets!$O$2:$O$3818,MATCH(B2146,Tickets!$A$2:$A$3818,0))</f>
        <v>1</v>
      </c>
      <c r="F2146" s="9" t="n">
        <f aca="false">C2146*E2146</f>
        <v>1</v>
      </c>
      <c r="G2146" s="9" t="n">
        <f aca="false">IF(AND(C2146=1,ISNUMBER(D2146)),1,0)*E2146</f>
        <v>0</v>
      </c>
      <c r="H2146" s="9" t="n">
        <f aca="false">IF(AND(G2146=1,D2146&gt;=Scenario!$B$24),1,0)</f>
        <v>0</v>
      </c>
    </row>
    <row r="2147" customFormat="false" ht="15" hidden="false" customHeight="false" outlineLevel="0" collapsed="false">
      <c r="A2147" s="6" t="s">
        <v>11077</v>
      </c>
      <c r="B2147" s="6" t="s">
        <v>7872</v>
      </c>
      <c r="C2147" s="6" t="n">
        <v>1</v>
      </c>
      <c r="E2147" s="9" t="n">
        <f aca="false">INDEX(Tickets!$O$2:$O$3818,MATCH(B2147,Tickets!$A$2:$A$3818,0))</f>
        <v>1</v>
      </c>
      <c r="F2147" s="9" t="n">
        <f aca="false">C2147*E2147</f>
        <v>1</v>
      </c>
      <c r="G2147" s="9" t="n">
        <f aca="false">IF(AND(C2147=1,ISNUMBER(D2147)),1,0)*E2147</f>
        <v>0</v>
      </c>
      <c r="H2147" s="9" t="n">
        <f aca="false">IF(AND(G2147=1,D2147&gt;=Scenario!$B$24),1,0)</f>
        <v>0</v>
      </c>
    </row>
    <row r="2148" customFormat="false" ht="15" hidden="false" customHeight="false" outlineLevel="0" collapsed="false">
      <c r="A2148" s="6" t="s">
        <v>11078</v>
      </c>
      <c r="B2148" s="6" t="s">
        <v>7876</v>
      </c>
      <c r="C2148" s="6" t="n">
        <v>1</v>
      </c>
      <c r="D2148" s="6" t="n">
        <v>3</v>
      </c>
      <c r="E2148" s="9" t="n">
        <f aca="false">INDEX(Tickets!$O$2:$O$3818,MATCH(B2148,Tickets!$A$2:$A$3818,0))</f>
        <v>1</v>
      </c>
      <c r="F2148" s="9" t="n">
        <f aca="false">C2148*E2148</f>
        <v>1</v>
      </c>
      <c r="G2148" s="9" t="n">
        <f aca="false">IF(AND(C2148=1,ISNUMBER(D2148)),1,0)*E2148</f>
        <v>1</v>
      </c>
      <c r="H2148" s="9" t="n">
        <f aca="false">IF(AND(G2148=1,D2148&gt;=Scenario!$B$24),1,0)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9" min="3" style="0" width="18"/>
  </cols>
  <sheetData>
    <row r="1" customFormat="false" ht="15" hidden="false" customHeight="false" outlineLevel="0" collapsed="false">
      <c r="A1" s="13" t="s">
        <v>11079</v>
      </c>
    </row>
    <row r="2" customFormat="false" ht="15" hidden="false" customHeight="false" outlineLevel="0" collapsed="false">
      <c r="A2" s="0" t="s">
        <v>11080</v>
      </c>
    </row>
    <row r="3" customFormat="false" ht="15" hidden="false" customHeight="false" outlineLevel="0" collapsed="false">
      <c r="A3" s="0" t="s">
        <v>11081</v>
      </c>
      <c r="B3" s="0" t="n">
        <v>185</v>
      </c>
      <c r="C3" s="0" t="n">
        <v>185</v>
      </c>
    </row>
    <row r="5" customFormat="false" ht="15" hidden="false" customHeight="false" outlineLevel="0" collapsed="false">
      <c r="A5" s="14" t="s">
        <v>11082</v>
      </c>
    </row>
    <row r="6" customFormat="false" ht="28.35" hidden="false" customHeight="false" outlineLevel="0" collapsed="false">
      <c r="A6" s="5" t="s">
        <v>11083</v>
      </c>
      <c r="B6" s="5" t="s">
        <v>11084</v>
      </c>
      <c r="C6" s="5" t="s">
        <v>162</v>
      </c>
      <c r="D6" s="5" t="s">
        <v>11085</v>
      </c>
      <c r="E6" s="5" t="s">
        <v>11086</v>
      </c>
      <c r="F6" s="5" t="s">
        <v>11087</v>
      </c>
      <c r="G6" s="5" t="s">
        <v>11088</v>
      </c>
      <c r="H6" s="5" t="s">
        <v>11089</v>
      </c>
    </row>
    <row r="7" customFormat="false" ht="15" hidden="false" customHeight="false" outlineLevel="0" collapsed="false">
      <c r="A7" s="0" t="s">
        <v>11090</v>
      </c>
      <c r="B7" s="0" t="s">
        <v>11091</v>
      </c>
      <c r="C7" s="0" t="n">
        <v>238</v>
      </c>
      <c r="D7" s="0" t="n">
        <v>144</v>
      </c>
      <c r="E7" s="0" t="n">
        <v>94</v>
      </c>
      <c r="F7" s="0" t="n">
        <v>179.5</v>
      </c>
      <c r="G7" s="0" t="n">
        <v>1.3259</v>
      </c>
      <c r="H7" s="0" t="n">
        <v>124</v>
      </c>
    </row>
    <row r="8" customFormat="false" ht="15" hidden="false" customHeight="false" outlineLevel="0" collapsed="false">
      <c r="A8" s="0" t="s">
        <v>11092</v>
      </c>
      <c r="B8" s="0" t="s">
        <v>11093</v>
      </c>
      <c r="C8" s="0" t="n">
        <v>183</v>
      </c>
      <c r="D8" s="0" t="n">
        <v>108</v>
      </c>
      <c r="E8" s="0" t="n">
        <v>75</v>
      </c>
      <c r="F8" s="0" t="n">
        <v>187.94</v>
      </c>
      <c r="G8" s="0" t="n">
        <v>0.9737</v>
      </c>
      <c r="H8" s="0" t="n">
        <v>124</v>
      </c>
    </row>
    <row r="9" customFormat="false" ht="15" hidden="false" customHeight="false" outlineLevel="0" collapsed="false">
      <c r="A9" s="0" t="s">
        <v>11094</v>
      </c>
      <c r="B9" s="0" t="s">
        <v>11095</v>
      </c>
      <c r="C9" s="0" t="n">
        <v>151</v>
      </c>
      <c r="D9" s="0" t="n">
        <v>98</v>
      </c>
      <c r="E9" s="0" t="n">
        <v>53</v>
      </c>
      <c r="F9" s="0" t="n">
        <v>157</v>
      </c>
      <c r="G9" s="0" t="n">
        <v>0.9618</v>
      </c>
      <c r="H9" s="0" t="n">
        <v>124</v>
      </c>
    </row>
    <row r="10" customFormat="false" ht="15" hidden="false" customHeight="false" outlineLevel="0" collapsed="false">
      <c r="A10" s="0" t="s">
        <v>11096</v>
      </c>
      <c r="B10" s="0" t="s">
        <v>11097</v>
      </c>
      <c r="C10" s="0" t="n">
        <v>139</v>
      </c>
      <c r="D10" s="0" t="n">
        <v>93</v>
      </c>
      <c r="E10" s="0" t="n">
        <v>46</v>
      </c>
      <c r="F10" s="0" t="n">
        <v>152.9</v>
      </c>
      <c r="G10" s="0" t="n">
        <v>0.9091</v>
      </c>
      <c r="H10" s="0" t="n">
        <v>124</v>
      </c>
    </row>
    <row r="11" customFormat="false" ht="15" hidden="false" customHeight="false" outlineLevel="0" collapsed="false">
      <c r="A11" s="0" t="s">
        <v>11098</v>
      </c>
      <c r="B11" s="0" t="s">
        <v>11099</v>
      </c>
      <c r="C11" s="0" t="n">
        <v>142</v>
      </c>
      <c r="D11" s="0" t="n">
        <v>88</v>
      </c>
      <c r="E11" s="0" t="n">
        <v>54</v>
      </c>
      <c r="F11" s="0" t="n">
        <v>157.5</v>
      </c>
      <c r="G11" s="0" t="n">
        <v>0.9016</v>
      </c>
      <c r="H11" s="0" t="n">
        <v>124</v>
      </c>
    </row>
    <row r="12" customFormat="false" ht="15" hidden="false" customHeight="false" outlineLevel="0" collapsed="false">
      <c r="A12" s="0" t="s">
        <v>11100</v>
      </c>
      <c r="B12" s="0" t="s">
        <v>11101</v>
      </c>
      <c r="C12" s="0" t="n">
        <v>129</v>
      </c>
      <c r="D12" s="0" t="n">
        <v>77</v>
      </c>
      <c r="E12" s="0" t="n">
        <v>52</v>
      </c>
      <c r="F12" s="0" t="n">
        <v>145.25</v>
      </c>
      <c r="G12" s="0" t="n">
        <v>0.8881</v>
      </c>
      <c r="H12" s="0" t="n">
        <v>124</v>
      </c>
    </row>
    <row r="13" customFormat="false" ht="15" hidden="false" customHeight="false" outlineLevel="0" collapsed="false">
      <c r="A13" s="0" t="s">
        <v>11102</v>
      </c>
      <c r="B13" s="0" t="s">
        <v>11103</v>
      </c>
      <c r="G13" s="0" t="n">
        <v>0.4292</v>
      </c>
      <c r="H13" s="0" t="n">
        <v>124</v>
      </c>
    </row>
    <row r="14" customFormat="false" ht="15" hidden="false" customHeight="false" outlineLevel="0" collapsed="false">
      <c r="A14" s="0" t="s">
        <v>11104</v>
      </c>
      <c r="B14" s="0" t="s">
        <v>11105</v>
      </c>
      <c r="C14" s="0" t="n">
        <v>0</v>
      </c>
      <c r="D14" s="0" t="n">
        <v>0</v>
      </c>
      <c r="E14" s="0" t="n">
        <v>0</v>
      </c>
      <c r="F14" s="0" t="n">
        <v>44.98</v>
      </c>
      <c r="G14" s="0" t="n">
        <v>0</v>
      </c>
      <c r="H14" s="0" t="n">
        <v>124</v>
      </c>
    </row>
    <row r="17" customFormat="false" ht="15" hidden="false" customHeight="false" outlineLevel="0" collapsed="false">
      <c r="A17" s="14" t="s">
        <v>11106</v>
      </c>
    </row>
    <row r="18" customFormat="false" ht="28.35" hidden="false" customHeight="false" outlineLevel="0" collapsed="false">
      <c r="A18" s="5" t="s">
        <v>11107</v>
      </c>
      <c r="B18" s="5" t="s">
        <v>39</v>
      </c>
      <c r="C18" s="5" t="s">
        <v>162</v>
      </c>
      <c r="D18" s="5" t="s">
        <v>11108</v>
      </c>
      <c r="E18" s="5" t="s">
        <v>11109</v>
      </c>
      <c r="F18" s="5" t="s">
        <v>11110</v>
      </c>
      <c r="G18" s="5" t="s">
        <v>11111</v>
      </c>
      <c r="H18" s="5" t="s">
        <v>11112</v>
      </c>
      <c r="I18" s="5" t="s">
        <v>11113</v>
      </c>
    </row>
    <row r="19" customFormat="false" ht="15" hidden="false" customHeight="false" outlineLevel="0" collapsed="false">
      <c r="A19" s="0" t="s">
        <v>170</v>
      </c>
      <c r="B19" s="0" t="s">
        <v>42</v>
      </c>
      <c r="C19" s="0" t="n">
        <v>45</v>
      </c>
      <c r="D19" s="0" t="n">
        <v>44</v>
      </c>
      <c r="E19" s="0" t="n">
        <v>9.1602</v>
      </c>
      <c r="F19" s="0" t="n">
        <v>26.5833</v>
      </c>
      <c r="G19" s="0" t="n">
        <v>44</v>
      </c>
      <c r="H19" s="0" t="n">
        <v>6.8803</v>
      </c>
      <c r="I19" s="0" t="n">
        <v>22.6</v>
      </c>
    </row>
    <row r="20" customFormat="false" ht="15" hidden="false" customHeight="false" outlineLevel="0" collapsed="false">
      <c r="A20" s="0" t="s">
        <v>170</v>
      </c>
      <c r="B20" s="0" t="s">
        <v>43</v>
      </c>
      <c r="C20" s="0" t="n">
        <v>431</v>
      </c>
      <c r="D20" s="0" t="n">
        <v>419</v>
      </c>
      <c r="E20" s="0" t="n">
        <v>21.724</v>
      </c>
      <c r="F20" s="0" t="n">
        <v>24.75</v>
      </c>
      <c r="G20" s="0" t="n">
        <v>419</v>
      </c>
      <c r="H20" s="0" t="n">
        <v>19.2497</v>
      </c>
      <c r="I20" s="0" t="n">
        <v>23.55</v>
      </c>
    </row>
    <row r="21" customFormat="false" ht="15" hidden="false" customHeight="false" outlineLevel="0" collapsed="false">
      <c r="A21" s="0" t="s">
        <v>170</v>
      </c>
      <c r="B21" s="0" t="s">
        <v>44</v>
      </c>
      <c r="C21" s="0" t="n">
        <v>846</v>
      </c>
      <c r="D21" s="0" t="n">
        <v>801</v>
      </c>
      <c r="E21" s="0" t="n">
        <v>18.0483</v>
      </c>
      <c r="F21" s="0" t="n">
        <v>41.0333</v>
      </c>
      <c r="G21" s="0" t="n">
        <v>801</v>
      </c>
      <c r="H21" s="0" t="n">
        <v>15.5235</v>
      </c>
      <c r="I21" s="0" t="n">
        <v>37.9833</v>
      </c>
    </row>
    <row r="22" customFormat="false" ht="15" hidden="false" customHeight="false" outlineLevel="0" collapsed="false">
      <c r="A22" s="0" t="s">
        <v>170</v>
      </c>
      <c r="B22" s="0" t="s">
        <v>11114</v>
      </c>
      <c r="C22" s="0" t="n">
        <v>1322</v>
      </c>
      <c r="D22" s="0" t="n">
        <v>1264</v>
      </c>
      <c r="E22" s="0" t="n">
        <v>18.9573</v>
      </c>
      <c r="F22" s="0" t="n">
        <v>34.6</v>
      </c>
      <c r="G22" s="0" t="n">
        <v>1264</v>
      </c>
      <c r="H22" s="0" t="n">
        <v>16.4578</v>
      </c>
      <c r="I22" s="0" t="n">
        <v>32.0833</v>
      </c>
    </row>
    <row r="23" customFormat="false" ht="15" hidden="false" customHeight="false" outlineLevel="0" collapsed="false">
      <c r="A23" s="0" t="s">
        <v>171</v>
      </c>
      <c r="B23" s="0" t="s">
        <v>42</v>
      </c>
      <c r="C23" s="0" t="n">
        <v>148</v>
      </c>
      <c r="D23" s="0" t="n">
        <v>142</v>
      </c>
      <c r="E23" s="0" t="n">
        <v>22.8731</v>
      </c>
      <c r="F23" s="0" t="n">
        <v>25.6</v>
      </c>
      <c r="G23" s="0" t="n">
        <v>142</v>
      </c>
      <c r="H23" s="0" t="n">
        <v>20.4291</v>
      </c>
      <c r="I23" s="0" t="n">
        <v>23.1167</v>
      </c>
    </row>
    <row r="24" customFormat="false" ht="15" hidden="false" customHeight="false" outlineLevel="0" collapsed="false">
      <c r="A24" s="0" t="s">
        <v>171</v>
      </c>
      <c r="B24" s="0" t="s">
        <v>43</v>
      </c>
      <c r="C24" s="0" t="n">
        <v>586</v>
      </c>
      <c r="D24" s="0" t="n">
        <v>545</v>
      </c>
      <c r="E24" s="0" t="n">
        <v>38.2414</v>
      </c>
      <c r="F24" s="0" t="n">
        <v>57.5833</v>
      </c>
      <c r="G24" s="0" t="n">
        <v>545</v>
      </c>
      <c r="H24" s="0" t="n">
        <v>35.7298</v>
      </c>
      <c r="I24" s="0" t="n">
        <v>55.6167</v>
      </c>
    </row>
    <row r="25" customFormat="false" ht="15" hidden="false" customHeight="false" outlineLevel="0" collapsed="false">
      <c r="A25" s="0" t="s">
        <v>171</v>
      </c>
      <c r="B25" s="0" t="s">
        <v>44</v>
      </c>
      <c r="C25" s="0" t="n">
        <v>809</v>
      </c>
      <c r="D25" s="0" t="n">
        <v>747</v>
      </c>
      <c r="E25" s="0" t="n">
        <v>51.9017</v>
      </c>
      <c r="F25" s="0" t="n">
        <v>87.1167</v>
      </c>
      <c r="G25" s="0" t="n">
        <v>747</v>
      </c>
      <c r="H25" s="0" t="n">
        <v>49.4389</v>
      </c>
      <c r="I25" s="0" t="n">
        <v>85.1333</v>
      </c>
    </row>
    <row r="26" customFormat="false" ht="15" hidden="false" customHeight="false" outlineLevel="0" collapsed="false">
      <c r="A26" s="0" t="s">
        <v>171</v>
      </c>
      <c r="B26" s="0" t="s">
        <v>11114</v>
      </c>
      <c r="C26" s="0" t="n">
        <v>1543</v>
      </c>
      <c r="D26" s="0" t="n">
        <v>1434</v>
      </c>
      <c r="E26" s="0" t="n">
        <v>43.8355</v>
      </c>
      <c r="F26" s="0" t="n">
        <v>68.45</v>
      </c>
      <c r="G26" s="0" t="n">
        <v>1434</v>
      </c>
      <c r="H26" s="0" t="n">
        <v>41.356</v>
      </c>
      <c r="I26" s="0" t="n">
        <v>66.2333</v>
      </c>
    </row>
    <row r="27" customFormat="false" ht="15" hidden="false" customHeight="false" outlineLevel="0" collapsed="false">
      <c r="A27" s="0" t="s">
        <v>172</v>
      </c>
      <c r="B27" s="0" t="s">
        <v>42</v>
      </c>
      <c r="C27" s="0" t="n">
        <v>43</v>
      </c>
      <c r="D27" s="0" t="n">
        <v>41</v>
      </c>
      <c r="E27" s="0" t="n">
        <v>12.426</v>
      </c>
      <c r="F27" s="0" t="n">
        <v>27.3</v>
      </c>
      <c r="G27" s="0" t="n">
        <v>41</v>
      </c>
      <c r="H27" s="0" t="n">
        <v>9.9244</v>
      </c>
      <c r="I27" s="0" t="n">
        <v>23.95</v>
      </c>
    </row>
    <row r="28" customFormat="false" ht="15" hidden="false" customHeight="false" outlineLevel="0" collapsed="false">
      <c r="A28" s="0" t="s">
        <v>172</v>
      </c>
      <c r="B28" s="0" t="s">
        <v>43</v>
      </c>
      <c r="C28" s="0" t="n">
        <v>370</v>
      </c>
      <c r="D28" s="0" t="n">
        <v>356</v>
      </c>
      <c r="E28" s="0" t="n">
        <v>14.6941</v>
      </c>
      <c r="F28" s="0" t="n">
        <v>29.7667</v>
      </c>
      <c r="G28" s="0" t="n">
        <v>356</v>
      </c>
      <c r="H28" s="0" t="n">
        <v>12.1977</v>
      </c>
      <c r="I28" s="0" t="n">
        <v>28.65</v>
      </c>
    </row>
    <row r="29" customFormat="false" ht="15" hidden="false" customHeight="false" outlineLevel="0" collapsed="false">
      <c r="A29" s="0" t="s">
        <v>172</v>
      </c>
      <c r="B29" s="0" t="s">
        <v>44</v>
      </c>
      <c r="C29" s="0" t="n">
        <v>539</v>
      </c>
      <c r="D29" s="0" t="n">
        <v>521</v>
      </c>
      <c r="E29" s="0" t="n">
        <v>16.7022</v>
      </c>
      <c r="F29" s="0" t="n">
        <v>24.5167</v>
      </c>
      <c r="G29" s="0" t="n">
        <v>521</v>
      </c>
      <c r="H29" s="0" t="n">
        <v>14.1611</v>
      </c>
      <c r="I29" s="0" t="n">
        <v>22.5167</v>
      </c>
    </row>
    <row r="30" customFormat="false" ht="15" hidden="false" customHeight="false" outlineLevel="0" collapsed="false">
      <c r="A30" s="0" t="s">
        <v>172</v>
      </c>
      <c r="B30" s="0" t="s">
        <v>11114</v>
      </c>
      <c r="C30" s="0" t="n">
        <v>952</v>
      </c>
      <c r="D30" s="0" t="n">
        <v>918</v>
      </c>
      <c r="E30" s="0" t="n">
        <v>15.7325</v>
      </c>
      <c r="F30" s="0" t="n">
        <v>26.75</v>
      </c>
      <c r="G30" s="0" t="n">
        <v>918</v>
      </c>
      <c r="H30" s="0" t="n">
        <v>13.2105</v>
      </c>
      <c r="I30" s="0" t="n">
        <v>23.6</v>
      </c>
    </row>
    <row r="31" customFormat="false" ht="15" hidden="false" customHeight="false" outlineLevel="0" collapsed="false">
      <c r="A31" s="0" t="s">
        <v>11114</v>
      </c>
      <c r="B31" s="0" t="s">
        <v>42</v>
      </c>
      <c r="C31" s="0" t="n">
        <v>236</v>
      </c>
      <c r="D31" s="0" t="n">
        <v>227</v>
      </c>
      <c r="E31" s="0" t="n">
        <v>18.3282</v>
      </c>
      <c r="F31" s="0" t="n">
        <v>26.9667</v>
      </c>
      <c r="G31" s="0" t="n">
        <v>227</v>
      </c>
      <c r="H31" s="0" t="n">
        <v>15.9056</v>
      </c>
      <c r="I31" s="0" t="n">
        <v>23.8833</v>
      </c>
    </row>
    <row r="32" customFormat="false" ht="15" hidden="false" customHeight="false" outlineLevel="0" collapsed="false">
      <c r="A32" s="0" t="s">
        <v>11114</v>
      </c>
      <c r="B32" s="0" t="s">
        <v>43</v>
      </c>
      <c r="C32" s="0" t="n">
        <v>1387</v>
      </c>
      <c r="D32" s="0" t="n">
        <v>1320</v>
      </c>
      <c r="E32" s="0" t="n">
        <v>26.6477</v>
      </c>
      <c r="F32" s="0" t="n">
        <v>37.6833</v>
      </c>
      <c r="G32" s="0" t="n">
        <v>1320</v>
      </c>
      <c r="H32" s="0" t="n">
        <v>24.1521</v>
      </c>
      <c r="I32" s="0" t="n">
        <v>35.4333</v>
      </c>
    </row>
    <row r="33" customFormat="false" ht="15" hidden="false" customHeight="false" outlineLevel="0" collapsed="false">
      <c r="A33" s="0" t="s">
        <v>11114</v>
      </c>
      <c r="B33" s="0" t="s">
        <v>44</v>
      </c>
      <c r="C33" s="0" t="n">
        <v>2194</v>
      </c>
      <c r="D33" s="0" t="n">
        <v>2069</v>
      </c>
      <c r="E33" s="0" t="n">
        <v>29.9319</v>
      </c>
      <c r="F33" s="0" t="n">
        <v>50.4833</v>
      </c>
      <c r="G33" s="0" t="n">
        <v>2069</v>
      </c>
      <c r="H33" s="0" t="n">
        <v>27.4254</v>
      </c>
      <c r="I33" s="0" t="n">
        <v>47.9833</v>
      </c>
    </row>
    <row r="34" customFormat="false" ht="15" hidden="false" customHeight="false" outlineLevel="0" collapsed="false">
      <c r="A34" s="0" t="s">
        <v>11114</v>
      </c>
      <c r="B34" s="0" t="s">
        <v>11114</v>
      </c>
      <c r="C34" s="0" t="n">
        <v>3817</v>
      </c>
      <c r="D34" s="0" t="n">
        <v>3616</v>
      </c>
      <c r="E34" s="0" t="n">
        <v>28.0046</v>
      </c>
      <c r="F34" s="0" t="n">
        <v>44.15</v>
      </c>
      <c r="G34" s="0" t="n">
        <v>3616</v>
      </c>
      <c r="H34" s="0" t="n">
        <v>25.5073</v>
      </c>
      <c r="I34" s="0" t="n">
        <v>41.5167</v>
      </c>
    </row>
    <row r="37" customFormat="false" ht="15" hidden="false" customHeight="false" outlineLevel="0" collapsed="false">
      <c r="A37" s="14" t="s">
        <v>11115</v>
      </c>
    </row>
    <row r="38" customFormat="false" ht="55.2" hidden="false" customHeight="false" outlineLevel="0" collapsed="false">
      <c r="A38" s="5" t="s">
        <v>11116</v>
      </c>
      <c r="B38" s="5" t="s">
        <v>39</v>
      </c>
      <c r="C38" s="5" t="s">
        <v>162</v>
      </c>
      <c r="D38" s="5" t="s">
        <v>11117</v>
      </c>
      <c r="E38" s="5" t="s">
        <v>11118</v>
      </c>
      <c r="F38" s="5" t="s">
        <v>11119</v>
      </c>
      <c r="G38" s="5" t="s">
        <v>11120</v>
      </c>
      <c r="H38" s="5" t="s">
        <v>11121</v>
      </c>
      <c r="I38" s="5" t="s">
        <v>11122</v>
      </c>
      <c r="J38" s="5" t="s">
        <v>11123</v>
      </c>
      <c r="K38" s="5" t="s">
        <v>11124</v>
      </c>
      <c r="L38" s="5" t="s">
        <v>11125</v>
      </c>
      <c r="M38" s="5" t="s">
        <v>11126</v>
      </c>
    </row>
    <row r="39" customFormat="false" ht="15" hidden="false" customHeight="false" outlineLevel="0" collapsed="false">
      <c r="A39" s="0" t="s">
        <v>23</v>
      </c>
      <c r="B39" s="0" t="s">
        <v>42</v>
      </c>
      <c r="C39" s="0" t="n">
        <v>236</v>
      </c>
      <c r="D39" s="0" t="n">
        <v>187</v>
      </c>
      <c r="E39" s="0" t="n">
        <v>227</v>
      </c>
      <c r="F39" s="0" t="n">
        <v>0.823789</v>
      </c>
      <c r="G39" s="0" t="n">
        <v>9</v>
      </c>
      <c r="H39" s="0" t="n">
        <v>0.792373</v>
      </c>
      <c r="I39" s="0" t="n">
        <v>187</v>
      </c>
      <c r="J39" s="0" t="n">
        <v>227</v>
      </c>
      <c r="K39" s="0" t="n">
        <v>0.823789</v>
      </c>
      <c r="L39" s="0" t="n">
        <v>40</v>
      </c>
      <c r="M39" s="0" t="n">
        <v>18</v>
      </c>
    </row>
    <row r="40" customFormat="false" ht="15" hidden="false" customHeight="false" outlineLevel="0" collapsed="false">
      <c r="A40" s="0" t="s">
        <v>23</v>
      </c>
      <c r="B40" s="0" t="s">
        <v>43</v>
      </c>
      <c r="C40" s="0" t="n">
        <v>1387</v>
      </c>
      <c r="D40" s="0" t="n">
        <v>1231</v>
      </c>
      <c r="E40" s="0" t="n">
        <v>1320</v>
      </c>
      <c r="F40" s="0" t="n">
        <v>0.932576</v>
      </c>
      <c r="G40" s="0" t="n">
        <v>67</v>
      </c>
      <c r="H40" s="0" t="n">
        <v>0.887527</v>
      </c>
      <c r="I40" s="0" t="n">
        <v>1276</v>
      </c>
      <c r="J40" s="0" t="n">
        <v>1315</v>
      </c>
      <c r="K40" s="0" t="n">
        <v>0.970342</v>
      </c>
      <c r="L40" s="0" t="n">
        <v>39</v>
      </c>
      <c r="M40" s="0" t="n">
        <v>36</v>
      </c>
    </row>
    <row r="41" customFormat="false" ht="15" hidden="false" customHeight="false" outlineLevel="0" collapsed="false">
      <c r="A41" s="0" t="s">
        <v>23</v>
      </c>
      <c r="B41" s="0" t="s">
        <v>44</v>
      </c>
      <c r="C41" s="0" t="n">
        <v>2194</v>
      </c>
      <c r="D41" s="0" t="n">
        <v>2019</v>
      </c>
      <c r="E41" s="0" t="n">
        <v>2069</v>
      </c>
      <c r="F41" s="0" t="n">
        <v>0.975834</v>
      </c>
      <c r="G41" s="0" t="n">
        <v>125</v>
      </c>
      <c r="H41" s="0" t="n">
        <v>0.920237</v>
      </c>
      <c r="I41" s="0" t="n">
        <v>2066</v>
      </c>
      <c r="J41" s="0" t="n">
        <v>2066</v>
      </c>
      <c r="K41" s="0" t="n">
        <v>1</v>
      </c>
      <c r="L41" s="0" t="n">
        <v>0</v>
      </c>
      <c r="M41" s="0" t="n">
        <v>0</v>
      </c>
    </row>
    <row r="42" customFormat="false" ht="15" hidden="false" customHeight="false" outlineLevel="0" collapsed="false">
      <c r="A42" s="0" t="s">
        <v>23</v>
      </c>
      <c r="B42" s="0" t="s">
        <v>11114</v>
      </c>
      <c r="C42" s="0" t="n">
        <v>3817</v>
      </c>
      <c r="D42" s="0" t="n">
        <v>3437</v>
      </c>
      <c r="E42" s="0" t="n">
        <v>3616</v>
      </c>
      <c r="F42" s="0" t="n">
        <v>0.950498</v>
      </c>
      <c r="G42" s="0" t="n">
        <v>201</v>
      </c>
      <c r="H42" s="0" t="n">
        <v>0.900445</v>
      </c>
      <c r="I42" s="0" t="n">
        <v>3529</v>
      </c>
      <c r="J42" s="0" t="n">
        <v>3608</v>
      </c>
      <c r="K42" s="0" t="n">
        <v>0.978104</v>
      </c>
      <c r="L42" s="0" t="n">
        <v>79</v>
      </c>
      <c r="M42" s="0" t="n">
        <v>54</v>
      </c>
    </row>
    <row r="43" customFormat="false" ht="15" hidden="false" customHeight="false" outlineLevel="0" collapsed="false">
      <c r="A43" s="0" t="s">
        <v>31</v>
      </c>
      <c r="B43" s="0" t="s">
        <v>42</v>
      </c>
      <c r="C43" s="0" t="n">
        <v>135</v>
      </c>
      <c r="D43" s="0" t="n">
        <v>108</v>
      </c>
      <c r="E43" s="0" t="n">
        <v>130</v>
      </c>
      <c r="F43" s="0" t="n">
        <v>0.830769</v>
      </c>
      <c r="G43" s="0" t="n">
        <v>5</v>
      </c>
      <c r="H43" s="0" t="n">
        <v>0.8</v>
      </c>
      <c r="I43" s="0" t="n">
        <v>110</v>
      </c>
      <c r="J43" s="0" t="n">
        <v>130</v>
      </c>
      <c r="K43" s="0" t="n">
        <v>0.846154</v>
      </c>
      <c r="L43" s="0" t="n">
        <v>20</v>
      </c>
      <c r="M43" s="0" t="n">
        <v>10</v>
      </c>
    </row>
    <row r="44" customFormat="false" ht="15" hidden="false" customHeight="false" outlineLevel="0" collapsed="false">
      <c r="A44" s="0" t="s">
        <v>31</v>
      </c>
      <c r="B44" s="0" t="s">
        <v>43</v>
      </c>
      <c r="C44" s="0" t="n">
        <v>859</v>
      </c>
      <c r="D44" s="0" t="n">
        <v>765</v>
      </c>
      <c r="E44" s="0" t="n">
        <v>817</v>
      </c>
      <c r="F44" s="0" t="n">
        <v>0.936353</v>
      </c>
      <c r="G44" s="0" t="n">
        <v>42</v>
      </c>
      <c r="H44" s="0" t="n">
        <v>0.89057</v>
      </c>
      <c r="I44" s="0" t="n">
        <v>791</v>
      </c>
      <c r="J44" s="0" t="n">
        <v>813</v>
      </c>
      <c r="K44" s="0" t="n">
        <v>0.97294</v>
      </c>
      <c r="L44" s="0" t="n">
        <v>22</v>
      </c>
      <c r="M44" s="0" t="n">
        <v>20</v>
      </c>
    </row>
    <row r="45" customFormat="false" ht="15" hidden="false" customHeight="false" outlineLevel="0" collapsed="false">
      <c r="A45" s="0" t="s">
        <v>31</v>
      </c>
      <c r="B45" s="0" t="s">
        <v>44</v>
      </c>
      <c r="C45" s="0" t="n">
        <v>1392</v>
      </c>
      <c r="D45" s="0" t="n">
        <v>1295</v>
      </c>
      <c r="E45" s="0" t="n">
        <v>1320</v>
      </c>
      <c r="F45" s="0" t="n">
        <v>0.981061</v>
      </c>
      <c r="G45" s="0" t="n">
        <v>72</v>
      </c>
      <c r="H45" s="0" t="n">
        <v>0.930316</v>
      </c>
      <c r="I45" s="0" t="n">
        <v>1317</v>
      </c>
      <c r="J45" s="0" t="n">
        <v>1317</v>
      </c>
      <c r="K45" s="0" t="n">
        <v>1</v>
      </c>
      <c r="L45" s="0" t="n">
        <v>0</v>
      </c>
      <c r="M45" s="0" t="n">
        <v>0</v>
      </c>
    </row>
    <row r="46" customFormat="false" ht="15" hidden="false" customHeight="false" outlineLevel="0" collapsed="false">
      <c r="A46" s="0" t="s">
        <v>31</v>
      </c>
      <c r="B46" s="0" t="s">
        <v>11114</v>
      </c>
      <c r="C46" s="0" t="n">
        <v>2386</v>
      </c>
      <c r="D46" s="0" t="n">
        <v>2168</v>
      </c>
      <c r="E46" s="0" t="n">
        <v>2267</v>
      </c>
      <c r="F46" s="0" t="n">
        <v>0.95633</v>
      </c>
      <c r="G46" s="0" t="n">
        <v>119</v>
      </c>
      <c r="H46" s="0" t="n">
        <v>0.908634</v>
      </c>
      <c r="I46" s="0" t="n">
        <v>2218</v>
      </c>
      <c r="J46" s="0" t="n">
        <v>2260</v>
      </c>
      <c r="K46" s="0" t="n">
        <v>0.981416</v>
      </c>
      <c r="L46" s="0" t="n">
        <v>42</v>
      </c>
      <c r="M46" s="0" t="n">
        <v>30</v>
      </c>
    </row>
    <row r="47" customFormat="false" ht="15" hidden="false" customHeight="false" outlineLevel="0" collapsed="false">
      <c r="A47" s="0" t="s">
        <v>33</v>
      </c>
      <c r="B47" s="0" t="s">
        <v>42</v>
      </c>
      <c r="C47" s="0" t="n">
        <v>101</v>
      </c>
      <c r="D47" s="0" t="n">
        <v>79</v>
      </c>
      <c r="E47" s="0" t="n">
        <v>97</v>
      </c>
      <c r="F47" s="0" t="n">
        <v>0.814433</v>
      </c>
      <c r="G47" s="0" t="n">
        <v>4</v>
      </c>
      <c r="H47" s="0" t="n">
        <v>0.782178</v>
      </c>
      <c r="I47" s="0" t="n">
        <v>77</v>
      </c>
      <c r="J47" s="0" t="n">
        <v>97</v>
      </c>
      <c r="K47" s="0" t="n">
        <v>0.793814</v>
      </c>
      <c r="L47" s="0" t="n">
        <v>20</v>
      </c>
      <c r="M47" s="0" t="n">
        <v>8</v>
      </c>
    </row>
    <row r="48" customFormat="false" ht="15" hidden="false" customHeight="false" outlineLevel="0" collapsed="false">
      <c r="A48" s="0" t="s">
        <v>33</v>
      </c>
      <c r="B48" s="0" t="s">
        <v>43</v>
      </c>
      <c r="C48" s="0" t="n">
        <v>528</v>
      </c>
      <c r="D48" s="0" t="n">
        <v>466</v>
      </c>
      <c r="E48" s="0" t="n">
        <v>503</v>
      </c>
      <c r="F48" s="0" t="n">
        <v>0.926441</v>
      </c>
      <c r="G48" s="0" t="n">
        <v>25</v>
      </c>
      <c r="H48" s="0" t="n">
        <v>0.882576</v>
      </c>
      <c r="I48" s="0" t="n">
        <v>485</v>
      </c>
      <c r="J48" s="0" t="n">
        <v>502</v>
      </c>
      <c r="K48" s="0" t="n">
        <v>0.966135</v>
      </c>
      <c r="L48" s="0" t="n">
        <v>17</v>
      </c>
      <c r="M48" s="0" t="n">
        <v>16</v>
      </c>
    </row>
    <row r="49" customFormat="false" ht="15" hidden="false" customHeight="false" outlineLevel="0" collapsed="false">
      <c r="A49" s="0" t="s">
        <v>33</v>
      </c>
      <c r="B49" s="0" t="s">
        <v>44</v>
      </c>
      <c r="C49" s="0" t="n">
        <v>802</v>
      </c>
      <c r="D49" s="0" t="n">
        <v>724</v>
      </c>
      <c r="E49" s="0" t="n">
        <v>749</v>
      </c>
      <c r="F49" s="0" t="n">
        <v>0.966622</v>
      </c>
      <c r="G49" s="0" t="n">
        <v>53</v>
      </c>
      <c r="H49" s="0" t="n">
        <v>0.902743</v>
      </c>
      <c r="I49" s="0" t="n">
        <v>749</v>
      </c>
      <c r="J49" s="0" t="n">
        <v>749</v>
      </c>
      <c r="K49" s="0" t="n">
        <v>1</v>
      </c>
      <c r="L49" s="0" t="n">
        <v>0</v>
      </c>
      <c r="M49" s="0" t="n">
        <v>0</v>
      </c>
    </row>
    <row r="50" customFormat="false" ht="15" hidden="false" customHeight="false" outlineLevel="0" collapsed="false">
      <c r="A50" s="0" t="s">
        <v>33</v>
      </c>
      <c r="B50" s="0" t="s">
        <v>11114</v>
      </c>
      <c r="C50" s="0" t="n">
        <v>1431</v>
      </c>
      <c r="D50" s="0" t="n">
        <v>1269</v>
      </c>
      <c r="E50" s="0" t="n">
        <v>1349</v>
      </c>
      <c r="F50" s="0" t="n">
        <v>0.940697</v>
      </c>
      <c r="G50" s="0" t="n">
        <v>82</v>
      </c>
      <c r="H50" s="0" t="n">
        <v>0.886792</v>
      </c>
      <c r="I50" s="0" t="n">
        <v>1311</v>
      </c>
      <c r="J50" s="0" t="n">
        <v>1348</v>
      </c>
      <c r="K50" s="0" t="n">
        <v>0.972552</v>
      </c>
      <c r="L50" s="0" t="n">
        <v>37</v>
      </c>
      <c r="M50" s="0" t="n">
        <v>24</v>
      </c>
    </row>
    <row r="53" customFormat="false" ht="15" hidden="false" customHeight="false" outlineLevel="0" collapsed="false">
      <c r="A53" s="14" t="s">
        <v>11127</v>
      </c>
    </row>
    <row r="54" customFormat="false" ht="28.35" hidden="false" customHeight="false" outlineLevel="0" collapsed="false">
      <c r="A54" s="5" t="s">
        <v>7880</v>
      </c>
      <c r="B54" s="5" t="s">
        <v>11128</v>
      </c>
      <c r="C54" s="5" t="s">
        <v>11129</v>
      </c>
      <c r="D54" s="5" t="s">
        <v>11130</v>
      </c>
      <c r="E54" s="5" t="s">
        <v>11131</v>
      </c>
      <c r="F54" s="5" t="s">
        <v>11132</v>
      </c>
      <c r="G54" s="5" t="s">
        <v>11133</v>
      </c>
      <c r="H54" s="5" t="s">
        <v>11134</v>
      </c>
      <c r="I54" s="5" t="s">
        <v>11135</v>
      </c>
      <c r="J54" s="5" t="s">
        <v>11136</v>
      </c>
    </row>
    <row r="55" customFormat="false" ht="15" hidden="false" customHeight="false" outlineLevel="0" collapsed="false">
      <c r="A55" s="0" t="s">
        <v>7883</v>
      </c>
      <c r="B55" s="0" t="s">
        <v>11137</v>
      </c>
      <c r="C55" s="0" t="s">
        <v>11138</v>
      </c>
      <c r="D55" s="0" t="n">
        <v>58</v>
      </c>
      <c r="E55" s="0" t="n">
        <v>26100</v>
      </c>
      <c r="F55" s="0" t="n">
        <v>1740</v>
      </c>
      <c r="G55" s="0" t="n">
        <v>1740</v>
      </c>
      <c r="H55" s="0" t="n">
        <v>350</v>
      </c>
      <c r="I55" s="0" t="n">
        <v>11912.65</v>
      </c>
      <c r="J55" s="0" t="n">
        <v>0.456423</v>
      </c>
    </row>
    <row r="56" customFormat="false" ht="15" hidden="false" customHeight="false" outlineLevel="0" collapsed="false">
      <c r="A56" s="0" t="s">
        <v>7884</v>
      </c>
      <c r="B56" s="0" t="s">
        <v>11137</v>
      </c>
      <c r="C56" s="0" t="s">
        <v>11138</v>
      </c>
      <c r="D56" s="0" t="n">
        <v>58</v>
      </c>
      <c r="E56" s="0" t="n">
        <v>26130</v>
      </c>
      <c r="F56" s="0" t="n">
        <v>1710</v>
      </c>
      <c r="G56" s="0" t="n">
        <v>1740</v>
      </c>
      <c r="H56" s="0" t="n">
        <v>366</v>
      </c>
      <c r="I56" s="0" t="n">
        <v>11568.5167</v>
      </c>
      <c r="J56" s="0" t="n">
        <v>0.442729</v>
      </c>
    </row>
    <row r="57" customFormat="false" ht="15" hidden="false" customHeight="false" outlineLevel="0" collapsed="false">
      <c r="A57" s="0" t="s">
        <v>7882</v>
      </c>
      <c r="B57" s="0" t="s">
        <v>11137</v>
      </c>
      <c r="C57" s="0" t="s">
        <v>11138</v>
      </c>
      <c r="D57" s="0" t="n">
        <v>58</v>
      </c>
      <c r="E57" s="0" t="n">
        <v>26100</v>
      </c>
      <c r="F57" s="0" t="n">
        <v>1740</v>
      </c>
      <c r="G57" s="0" t="n">
        <v>1740</v>
      </c>
      <c r="H57" s="0" t="n">
        <v>145</v>
      </c>
      <c r="I57" s="0" t="n">
        <v>6180.4333</v>
      </c>
      <c r="J57" s="0" t="n">
        <v>0.236798</v>
      </c>
    </row>
    <row r="58" customFormat="false" ht="15" hidden="false" customHeight="false" outlineLevel="0" collapsed="false">
      <c r="A58" s="0" t="s">
        <v>7898</v>
      </c>
      <c r="B58" s="0" t="s">
        <v>11137</v>
      </c>
      <c r="C58" s="0" t="s">
        <v>11138</v>
      </c>
      <c r="D58" s="0" t="n">
        <v>58</v>
      </c>
      <c r="E58" s="0" t="n">
        <v>26100</v>
      </c>
      <c r="F58" s="0" t="n">
        <v>1740</v>
      </c>
      <c r="G58" s="0" t="n">
        <v>1740</v>
      </c>
      <c r="H58" s="0" t="n">
        <v>341</v>
      </c>
      <c r="I58" s="0" t="n">
        <v>10039.7333</v>
      </c>
      <c r="J58" s="0" t="n">
        <v>0.384664</v>
      </c>
    </row>
    <row r="59" customFormat="false" ht="15" hidden="false" customHeight="false" outlineLevel="0" collapsed="false">
      <c r="A59" s="0" t="s">
        <v>7885</v>
      </c>
      <c r="B59" s="0" t="s">
        <v>11137</v>
      </c>
      <c r="C59" s="0" t="s">
        <v>11138</v>
      </c>
      <c r="D59" s="0" t="n">
        <v>58</v>
      </c>
      <c r="E59" s="0" t="n">
        <v>26100</v>
      </c>
      <c r="F59" s="0" t="n">
        <v>1740</v>
      </c>
      <c r="G59" s="0" t="n">
        <v>1740</v>
      </c>
      <c r="H59" s="0" t="n">
        <v>276</v>
      </c>
      <c r="I59" s="0" t="n">
        <v>12430.8</v>
      </c>
      <c r="J59" s="0" t="n">
        <v>0.476276</v>
      </c>
    </row>
    <row r="60" customFormat="false" ht="15" hidden="false" customHeight="false" outlineLevel="0" collapsed="false">
      <c r="A60" s="0" t="s">
        <v>7886</v>
      </c>
      <c r="B60" s="0" t="s">
        <v>11137</v>
      </c>
      <c r="C60" s="0" t="s">
        <v>11138</v>
      </c>
      <c r="D60" s="0" t="n">
        <v>58</v>
      </c>
      <c r="E60" s="0" t="n">
        <v>26100</v>
      </c>
      <c r="F60" s="0" t="n">
        <v>1740</v>
      </c>
      <c r="G60" s="0" t="n">
        <v>1740</v>
      </c>
      <c r="H60" s="0" t="n">
        <v>215</v>
      </c>
      <c r="I60" s="0" t="n">
        <v>10572.8667</v>
      </c>
      <c r="J60" s="0" t="n">
        <v>0.405091</v>
      </c>
    </row>
    <row r="61" customFormat="false" ht="15" hidden="false" customHeight="false" outlineLevel="0" collapsed="false">
      <c r="A61" s="0" t="s">
        <v>7888</v>
      </c>
      <c r="B61" s="0" t="s">
        <v>11137</v>
      </c>
      <c r="C61" s="0" t="s">
        <v>11139</v>
      </c>
      <c r="D61" s="0" t="n">
        <v>46</v>
      </c>
      <c r="E61" s="0" t="n">
        <v>15180</v>
      </c>
      <c r="F61" s="0" t="n">
        <v>1380</v>
      </c>
      <c r="G61" s="0" t="n">
        <v>1380</v>
      </c>
      <c r="H61" s="0" t="n">
        <v>101</v>
      </c>
      <c r="I61" s="0" t="n">
        <v>3146.9333</v>
      </c>
      <c r="J61" s="0" t="n">
        <v>0.207308</v>
      </c>
    </row>
    <row r="62" customFormat="false" ht="15" hidden="false" customHeight="false" outlineLevel="0" collapsed="false">
      <c r="A62" s="0" t="s">
        <v>7887</v>
      </c>
      <c r="B62" s="0" t="s">
        <v>11137</v>
      </c>
      <c r="C62" s="0" t="s">
        <v>11138</v>
      </c>
      <c r="D62" s="0" t="n">
        <v>58</v>
      </c>
      <c r="E62" s="0" t="n">
        <v>26130</v>
      </c>
      <c r="F62" s="0" t="n">
        <v>1710</v>
      </c>
      <c r="G62" s="0" t="n">
        <v>1740</v>
      </c>
      <c r="H62" s="0" t="n">
        <v>456</v>
      </c>
      <c r="I62" s="0" t="n">
        <v>16282.1333</v>
      </c>
      <c r="J62" s="0" t="n">
        <v>0.62312</v>
      </c>
    </row>
    <row r="63" customFormat="false" ht="15" hidden="false" customHeight="false" outlineLevel="0" collapsed="false">
      <c r="A63" s="0" t="s">
        <v>7889</v>
      </c>
      <c r="B63" s="0" t="s">
        <v>11137</v>
      </c>
      <c r="C63" s="0" t="s">
        <v>11138</v>
      </c>
      <c r="D63" s="0" t="n">
        <v>58</v>
      </c>
      <c r="E63" s="0" t="n">
        <v>26100</v>
      </c>
      <c r="F63" s="0" t="n">
        <v>1740</v>
      </c>
      <c r="G63" s="0" t="n">
        <v>1740</v>
      </c>
      <c r="H63" s="0" t="n">
        <v>251</v>
      </c>
      <c r="I63" s="0" t="n">
        <v>9520.6</v>
      </c>
      <c r="J63" s="0" t="n">
        <v>0.364774</v>
      </c>
    </row>
    <row r="64" customFormat="false" ht="15" hidden="false" customHeight="false" outlineLevel="0" collapsed="false">
      <c r="A64" s="0" t="s">
        <v>7891</v>
      </c>
      <c r="B64" s="0" t="s">
        <v>11140</v>
      </c>
      <c r="C64" s="0" t="s">
        <v>11138</v>
      </c>
      <c r="D64" s="0" t="n">
        <v>58</v>
      </c>
      <c r="E64" s="0" t="n">
        <v>26100</v>
      </c>
      <c r="F64" s="0" t="n">
        <v>1740</v>
      </c>
      <c r="G64" s="0" t="n">
        <v>1740</v>
      </c>
      <c r="H64" s="0" t="n">
        <v>375</v>
      </c>
      <c r="I64" s="0" t="n">
        <v>13374.65</v>
      </c>
      <c r="J64" s="0" t="n">
        <v>0.512439</v>
      </c>
    </row>
    <row r="65" customFormat="false" ht="15" hidden="false" customHeight="false" outlineLevel="0" collapsed="false">
      <c r="A65" s="0" t="s">
        <v>7890</v>
      </c>
      <c r="B65" s="0" t="s">
        <v>11140</v>
      </c>
      <c r="C65" s="0" t="s">
        <v>11138</v>
      </c>
      <c r="D65" s="0" t="n">
        <v>58</v>
      </c>
      <c r="E65" s="0" t="n">
        <v>26100</v>
      </c>
      <c r="F65" s="0" t="n">
        <v>1740</v>
      </c>
      <c r="G65" s="0" t="n">
        <v>1740</v>
      </c>
      <c r="H65" s="0" t="n">
        <v>403</v>
      </c>
      <c r="I65" s="0" t="n">
        <v>16586.9</v>
      </c>
      <c r="J65" s="0" t="n">
        <v>0.635513</v>
      </c>
    </row>
    <row r="66" customFormat="false" ht="15" hidden="false" customHeight="false" outlineLevel="0" collapsed="false">
      <c r="A66" s="0" t="s">
        <v>7892</v>
      </c>
      <c r="B66" s="0" t="s">
        <v>11140</v>
      </c>
      <c r="C66" s="0" t="s">
        <v>11138</v>
      </c>
      <c r="D66" s="0" t="n">
        <v>58</v>
      </c>
      <c r="E66" s="0" t="n">
        <v>26100</v>
      </c>
      <c r="F66" s="0" t="n">
        <v>1740</v>
      </c>
      <c r="G66" s="0" t="n">
        <v>1740</v>
      </c>
      <c r="H66" s="0" t="n">
        <v>364</v>
      </c>
      <c r="I66" s="0" t="n">
        <v>16949.5833</v>
      </c>
      <c r="J66" s="0" t="n">
        <v>0.649409</v>
      </c>
    </row>
    <row r="67" customFormat="false" ht="15" hidden="false" customHeight="false" outlineLevel="0" collapsed="false">
      <c r="A67" s="0" t="s">
        <v>7899</v>
      </c>
      <c r="B67" s="0" t="s">
        <v>11140</v>
      </c>
      <c r="C67" s="0" t="s">
        <v>11139</v>
      </c>
      <c r="D67" s="0" t="n">
        <v>46</v>
      </c>
      <c r="E67" s="0" t="n">
        <v>15180</v>
      </c>
      <c r="F67" s="0" t="n">
        <v>1380</v>
      </c>
      <c r="G67" s="0" t="n">
        <v>1380</v>
      </c>
      <c r="H67" s="0" t="n">
        <v>191</v>
      </c>
      <c r="I67" s="0" t="n">
        <v>4558.1833</v>
      </c>
      <c r="J67" s="0" t="n">
        <v>0.300276</v>
      </c>
    </row>
    <row r="68" customFormat="false" ht="15" hidden="false" customHeight="false" outlineLevel="0" collapsed="false">
      <c r="A68" s="0" t="s">
        <v>7893</v>
      </c>
      <c r="B68" s="0" t="s">
        <v>11140</v>
      </c>
      <c r="C68" s="0" t="s">
        <v>11138</v>
      </c>
      <c r="D68" s="0" t="n">
        <v>58</v>
      </c>
      <c r="E68" s="0" t="n">
        <v>26130</v>
      </c>
      <c r="F68" s="0" t="n">
        <v>1710</v>
      </c>
      <c r="G68" s="0" t="n">
        <v>1740</v>
      </c>
      <c r="H68" s="0" t="n">
        <v>292</v>
      </c>
      <c r="I68" s="0" t="n">
        <v>13323.45</v>
      </c>
      <c r="J68" s="0" t="n">
        <v>0.509891</v>
      </c>
    </row>
    <row r="69" customFormat="false" ht="15" hidden="false" customHeight="false" outlineLevel="0" collapsed="false">
      <c r="A69" s="0" t="s">
        <v>7895</v>
      </c>
      <c r="B69" s="0" t="s">
        <v>11140</v>
      </c>
      <c r="C69" s="0" t="s">
        <v>11138</v>
      </c>
      <c r="D69" s="0" t="n">
        <v>58</v>
      </c>
      <c r="E69" s="0" t="n">
        <v>26100</v>
      </c>
      <c r="F69" s="0" t="n">
        <v>1740</v>
      </c>
      <c r="G69" s="0" t="n">
        <v>1740</v>
      </c>
      <c r="H69" s="0" t="n">
        <v>280</v>
      </c>
      <c r="I69" s="0" t="n">
        <v>10684.1833</v>
      </c>
      <c r="J69" s="0" t="n">
        <v>0.409356</v>
      </c>
    </row>
    <row r="70" customFormat="false" ht="15" hidden="false" customHeight="false" outlineLevel="0" collapsed="false">
      <c r="A70" s="0" t="s">
        <v>7894</v>
      </c>
      <c r="B70" s="0" t="s">
        <v>11140</v>
      </c>
      <c r="C70" s="0" t="s">
        <v>11138</v>
      </c>
      <c r="D70" s="0" t="n">
        <v>58</v>
      </c>
      <c r="E70" s="0" t="n">
        <v>26100</v>
      </c>
      <c r="F70" s="0" t="n">
        <v>1740</v>
      </c>
      <c r="G70" s="0" t="n">
        <v>1740</v>
      </c>
      <c r="H70" s="0" t="n">
        <v>255</v>
      </c>
      <c r="I70" s="0" t="n">
        <v>7293.5833</v>
      </c>
      <c r="J70" s="0" t="n">
        <v>0.279448</v>
      </c>
    </row>
    <row r="71" customFormat="false" ht="15" hidden="false" customHeight="false" outlineLevel="0" collapsed="false">
      <c r="A71" s="0" t="s">
        <v>7896</v>
      </c>
      <c r="B71" s="0" t="s">
        <v>11140</v>
      </c>
      <c r="C71" s="0" t="s">
        <v>11141</v>
      </c>
      <c r="D71" s="0" t="n">
        <v>58</v>
      </c>
      <c r="E71" s="0" t="n">
        <v>25770</v>
      </c>
      <c r="F71" s="0" t="n">
        <v>1710</v>
      </c>
      <c r="G71" s="0" t="n">
        <v>1710</v>
      </c>
      <c r="H71" s="0" t="n">
        <v>149</v>
      </c>
      <c r="I71" s="0" t="n">
        <v>7336.8833</v>
      </c>
      <c r="J71" s="0" t="n">
        <v>0.284706</v>
      </c>
    </row>
    <row r="72" customFormat="false" ht="15" hidden="false" customHeight="false" outlineLevel="0" collapsed="false">
      <c r="A72" s="0" t="s">
        <v>7897</v>
      </c>
      <c r="B72" s="0" t="s">
        <v>11140</v>
      </c>
      <c r="C72" s="0" t="s">
        <v>11138</v>
      </c>
      <c r="D72" s="0" t="n">
        <v>58</v>
      </c>
      <c r="E72" s="0" t="n">
        <v>25830</v>
      </c>
      <c r="F72" s="0" t="n">
        <v>1710</v>
      </c>
      <c r="G72" s="0" t="n">
        <v>1710</v>
      </c>
      <c r="H72" s="0" t="n">
        <v>166</v>
      </c>
      <c r="I72" s="0" t="n">
        <v>8074.1833</v>
      </c>
      <c r="J72" s="0" t="n">
        <v>0.312589</v>
      </c>
    </row>
    <row r="73" customFormat="false" ht="15" hidden="false" customHeight="false" outlineLevel="0" collapsed="false">
      <c r="A73" s="0" t="s">
        <v>11114</v>
      </c>
      <c r="D73" s="0" t="n">
        <v>1020</v>
      </c>
      <c r="E73" s="0" t="n">
        <v>447450</v>
      </c>
      <c r="F73" s="0" t="n">
        <v>30450</v>
      </c>
      <c r="G73" s="0" t="n">
        <v>30540</v>
      </c>
      <c r="H73" s="0" t="n">
        <v>4976</v>
      </c>
      <c r="I73" s="0" t="n">
        <v>189836.2667</v>
      </c>
      <c r="J73" s="0" t="n">
        <v>0.424263</v>
      </c>
    </row>
    <row r="76" customFormat="false" ht="15" hidden="false" customHeight="false" outlineLevel="0" collapsed="false">
      <c r="A76" s="14" t="s">
        <v>11142</v>
      </c>
    </row>
    <row r="77" customFormat="false" ht="28.35" hidden="false" customHeight="false" outlineLevel="0" collapsed="false">
      <c r="A77" s="5" t="s">
        <v>11143</v>
      </c>
      <c r="B77" s="5" t="s">
        <v>11144</v>
      </c>
      <c r="C77" s="5" t="s">
        <v>11145</v>
      </c>
      <c r="D77" s="5" t="s">
        <v>11146</v>
      </c>
      <c r="E77" s="5" t="s">
        <v>11147</v>
      </c>
      <c r="F77" s="5" t="s">
        <v>11148</v>
      </c>
      <c r="G77" s="5" t="s">
        <v>11149</v>
      </c>
      <c r="H77" s="5" t="s">
        <v>11150</v>
      </c>
    </row>
    <row r="78" customFormat="false" ht="15" hidden="false" customHeight="false" outlineLevel="0" collapsed="false">
      <c r="A78" s="0" t="s">
        <v>11151</v>
      </c>
      <c r="B78" s="0" t="n">
        <v>3095</v>
      </c>
      <c r="C78" s="0" t="n">
        <v>85.8</v>
      </c>
      <c r="D78" s="0" t="n">
        <v>89.9202</v>
      </c>
      <c r="E78" s="0" t="n">
        <v>171.95</v>
      </c>
      <c r="F78" s="0" t="n">
        <v>26.2743</v>
      </c>
      <c r="G78" s="0" t="n">
        <v>50.7405</v>
      </c>
      <c r="H78" s="0" t="n">
        <v>0</v>
      </c>
    </row>
    <row r="79" customFormat="false" ht="15" hidden="false" customHeight="false" outlineLevel="0" collapsed="false">
      <c r="A79" s="0" t="s">
        <v>11152</v>
      </c>
      <c r="B79" s="0" t="n">
        <v>272</v>
      </c>
      <c r="C79" s="0" t="n">
        <v>7.5</v>
      </c>
      <c r="D79" s="0" t="n">
        <v>93.1684</v>
      </c>
      <c r="E79" s="0" t="n">
        <v>165.0667</v>
      </c>
      <c r="F79" s="0" t="n">
        <v>17.5408</v>
      </c>
      <c r="G79" s="0" t="n">
        <v>49.7816</v>
      </c>
      <c r="H79" s="0" t="n">
        <v>0</v>
      </c>
    </row>
    <row r="80" customFormat="false" ht="15" hidden="false" customHeight="false" outlineLevel="0" collapsed="false">
      <c r="A80" s="0" t="s">
        <v>11153</v>
      </c>
      <c r="B80" s="0" t="n">
        <v>222</v>
      </c>
      <c r="C80" s="0" t="n">
        <v>6.2</v>
      </c>
      <c r="D80" s="0" t="n">
        <v>1188.3935</v>
      </c>
      <c r="E80" s="0" t="n">
        <v>1887.4333</v>
      </c>
      <c r="F80" s="0" t="n">
        <v>26.957</v>
      </c>
      <c r="G80" s="0" t="n">
        <v>79.859</v>
      </c>
      <c r="H80" s="0" t="n">
        <v>932.8268</v>
      </c>
    </row>
    <row r="81" customFormat="false" ht="15" hidden="false" customHeight="false" outlineLevel="0" collapsed="false">
      <c r="A81" s="0" t="s">
        <v>11154</v>
      </c>
      <c r="B81" s="0" t="n">
        <v>19</v>
      </c>
      <c r="C81" s="0" t="n">
        <v>0.5</v>
      </c>
      <c r="D81" s="0" t="n">
        <v>1388.2053</v>
      </c>
      <c r="E81" s="0" t="n">
        <v>1933.6</v>
      </c>
      <c r="F81" s="0" t="n">
        <v>6.9904</v>
      </c>
      <c r="G81" s="0" t="n">
        <v>76.586</v>
      </c>
      <c r="H81" s="0" t="n">
        <v>1124.1509</v>
      </c>
    </row>
    <row r="82" customFormat="false" ht="15" hidden="false" customHeight="false" outlineLevel="0" collapsed="false">
      <c r="A82" s="0" t="s">
        <v>11114</v>
      </c>
      <c r="B82" s="0" t="n">
        <v>3608</v>
      </c>
      <c r="C82" s="0" t="n">
        <v>100</v>
      </c>
      <c r="D82" s="0" t="n">
        <v>164.5909</v>
      </c>
      <c r="E82" s="0" t="n">
        <v>294.5833</v>
      </c>
      <c r="F82" s="0" t="n">
        <v>25.5564</v>
      </c>
      <c r="G82" s="0" t="n">
        <v>52.596</v>
      </c>
      <c r="H82" s="0" t="n">
        <v>63.3166</v>
      </c>
    </row>
    <row r="85" customFormat="false" ht="15" hidden="false" customHeight="false" outlineLevel="0" collapsed="false">
      <c r="A85" s="14" t="s">
        <v>11155</v>
      </c>
    </row>
    <row r="86" customFormat="false" ht="41.75" hidden="false" customHeight="false" outlineLevel="0" collapsed="false">
      <c r="A86" s="5" t="s">
        <v>224</v>
      </c>
      <c r="B86" s="5" t="s">
        <v>11156</v>
      </c>
      <c r="C86" s="5" t="s">
        <v>162</v>
      </c>
      <c r="D86" s="5" t="s">
        <v>242</v>
      </c>
      <c r="E86" s="5" t="s">
        <v>135</v>
      </c>
      <c r="F86" s="5" t="s">
        <v>11157</v>
      </c>
      <c r="G86" s="5" t="s">
        <v>11158</v>
      </c>
      <c r="H86" s="5" t="s">
        <v>11159</v>
      </c>
      <c r="I86" s="5" t="s">
        <v>11160</v>
      </c>
      <c r="J86" s="5" t="s">
        <v>11161</v>
      </c>
    </row>
    <row r="87" customFormat="false" ht="15" hidden="false" customHeight="false" outlineLevel="0" collapsed="false">
      <c r="A87" s="0" t="s">
        <v>46</v>
      </c>
      <c r="B87" s="0" t="s">
        <v>11162</v>
      </c>
      <c r="C87" s="0" t="n">
        <v>1196</v>
      </c>
      <c r="D87" s="0" t="n">
        <v>138</v>
      </c>
      <c r="E87" s="0" t="n">
        <v>0.115385</v>
      </c>
      <c r="F87" s="0" t="n">
        <v>133</v>
      </c>
      <c r="G87" s="0" t="n">
        <v>5</v>
      </c>
      <c r="H87" s="0" t="n">
        <v>5</v>
      </c>
      <c r="I87" s="0" t="n">
        <v>18.8343</v>
      </c>
      <c r="J87" s="0" t="n">
        <v>42.4</v>
      </c>
    </row>
    <row r="88" customFormat="false" ht="15" hidden="false" customHeight="false" outlineLevel="0" collapsed="false">
      <c r="A88" s="0" t="s">
        <v>249</v>
      </c>
      <c r="B88" s="0" t="s">
        <v>11163</v>
      </c>
      <c r="C88" s="0" t="n">
        <v>1496</v>
      </c>
      <c r="D88" s="0" t="n">
        <v>0</v>
      </c>
      <c r="F88" s="0" t="n">
        <v>0</v>
      </c>
      <c r="G88" s="0" t="n">
        <v>0</v>
      </c>
      <c r="H88" s="0" t="n">
        <v>0</v>
      </c>
    </row>
    <row r="89" customFormat="false" ht="15" hidden="false" customHeight="false" outlineLevel="0" collapsed="false">
      <c r="A89" s="0" t="s">
        <v>47</v>
      </c>
      <c r="B89" s="0" t="s">
        <v>11162</v>
      </c>
      <c r="C89" s="0" t="n">
        <v>572</v>
      </c>
      <c r="D89" s="0" t="n">
        <v>71</v>
      </c>
      <c r="E89" s="0" t="n">
        <v>0.124126</v>
      </c>
      <c r="F89" s="0" t="n">
        <v>68</v>
      </c>
      <c r="G89" s="0" t="n">
        <v>3</v>
      </c>
      <c r="H89" s="0" t="n">
        <v>3</v>
      </c>
      <c r="I89" s="0" t="n">
        <v>12.4519</v>
      </c>
      <c r="J89" s="0" t="n">
        <v>29.8</v>
      </c>
    </row>
    <row r="90" customFormat="false" ht="15" hidden="false" customHeight="false" outlineLevel="0" collapsed="false">
      <c r="A90" s="0" t="s">
        <v>288</v>
      </c>
      <c r="B90" s="0" t="s">
        <v>11163</v>
      </c>
      <c r="C90" s="0" t="n">
        <v>553</v>
      </c>
      <c r="D90" s="0" t="n">
        <v>0</v>
      </c>
      <c r="F90" s="0" t="n">
        <v>0</v>
      </c>
      <c r="G90" s="0" t="n">
        <v>0</v>
      </c>
      <c r="H90" s="0" t="n">
        <v>0</v>
      </c>
    </row>
    <row r="91" customFormat="false" ht="15" hidden="false" customHeight="false" outlineLevel="0" collapsed="false">
      <c r="A91" s="0" t="s">
        <v>11164</v>
      </c>
      <c r="B91" s="0" t="s">
        <v>11162</v>
      </c>
      <c r="C91" s="0" t="n">
        <v>1768</v>
      </c>
      <c r="D91" s="0" t="n">
        <v>209</v>
      </c>
      <c r="E91" s="0" t="n">
        <v>0.118213</v>
      </c>
      <c r="F91" s="0" t="n">
        <v>201</v>
      </c>
      <c r="G91" s="0" t="n">
        <v>8</v>
      </c>
      <c r="H91" s="0" t="n">
        <v>8</v>
      </c>
      <c r="I91" s="0" t="n">
        <v>16.6661</v>
      </c>
      <c r="J91" s="0" t="n">
        <v>40.6</v>
      </c>
    </row>
    <row r="94" customFormat="false" ht="15" hidden="false" customHeight="false" outlineLevel="0" collapsed="false">
      <c r="A94" s="14" t="s">
        <v>11165</v>
      </c>
    </row>
    <row r="95" customFormat="false" ht="15" hidden="false" customHeight="false" outlineLevel="0" collapsed="false">
      <c r="A95" s="5" t="s">
        <v>11166</v>
      </c>
      <c r="B95" s="5" t="s">
        <v>11144</v>
      </c>
      <c r="C95" s="5" t="s">
        <v>8926</v>
      </c>
      <c r="D95" s="5" t="s">
        <v>11167</v>
      </c>
      <c r="E95" s="5" t="s">
        <v>11168</v>
      </c>
      <c r="F95" s="5" t="s">
        <v>11169</v>
      </c>
      <c r="G95" s="5" t="s">
        <v>11170</v>
      </c>
      <c r="H95" s="5" t="s">
        <v>136</v>
      </c>
    </row>
    <row r="96" customFormat="false" ht="15" hidden="false" customHeight="false" outlineLevel="0" collapsed="false">
      <c r="A96" s="0" t="s">
        <v>11171</v>
      </c>
      <c r="B96" s="0" t="n">
        <v>2923</v>
      </c>
      <c r="C96" s="0" t="n">
        <v>1745</v>
      </c>
      <c r="D96" s="0" t="n">
        <v>0.596989</v>
      </c>
      <c r="E96" s="0" t="n">
        <v>663</v>
      </c>
      <c r="F96" s="0" t="n">
        <v>0.379943</v>
      </c>
      <c r="G96" s="0" t="n">
        <v>585</v>
      </c>
      <c r="H96" s="0" t="n">
        <v>0.882353</v>
      </c>
    </row>
    <row r="97" customFormat="false" ht="15" hidden="false" customHeight="false" outlineLevel="0" collapsed="false">
      <c r="A97" s="0" t="s">
        <v>11172</v>
      </c>
      <c r="B97" s="0" t="n">
        <v>685</v>
      </c>
      <c r="C97" s="0" t="n">
        <v>402</v>
      </c>
      <c r="D97" s="0" t="n">
        <v>0.586861</v>
      </c>
      <c r="E97" s="0" t="n">
        <v>87</v>
      </c>
      <c r="F97" s="0" t="n">
        <v>0.216418</v>
      </c>
      <c r="G97" s="0" t="n">
        <v>63</v>
      </c>
      <c r="H97" s="0" t="n">
        <v>0.724138</v>
      </c>
    </row>
    <row r="98" customFormat="false" ht="15" hidden="false" customHeight="false" outlineLevel="0" collapsed="false">
      <c r="A98" s="0" t="s">
        <v>11114</v>
      </c>
      <c r="B98" s="0" t="n">
        <v>3608</v>
      </c>
      <c r="C98" s="0" t="n">
        <v>2147</v>
      </c>
      <c r="D98" s="0" t="n">
        <v>0.595067</v>
      </c>
      <c r="E98" s="0" t="n">
        <v>750</v>
      </c>
      <c r="F98" s="0" t="n">
        <v>0.349325</v>
      </c>
      <c r="G98" s="0" t="n">
        <v>648</v>
      </c>
      <c r="H98" s="0" t="n">
        <v>0.864</v>
      </c>
    </row>
    <row r="101" customFormat="false" ht="15" hidden="false" customHeight="false" outlineLevel="0" collapsed="false">
      <c r="A101" s="14" t="s">
        <v>11173</v>
      </c>
    </row>
    <row r="102" customFormat="false" ht="15" hidden="false" customHeight="false" outlineLevel="0" collapsed="false">
      <c r="A102" s="5" t="s">
        <v>11174</v>
      </c>
      <c r="B102" s="5" t="s">
        <v>11175</v>
      </c>
      <c r="C102" s="5" t="s">
        <v>11176</v>
      </c>
      <c r="D102" s="5" t="s">
        <v>11177</v>
      </c>
      <c r="E102" s="5" t="s">
        <v>11178</v>
      </c>
      <c r="F102" s="5" t="s">
        <v>11179</v>
      </c>
    </row>
    <row r="103" customFormat="false" ht="15" hidden="false" customHeight="false" outlineLevel="0" collapsed="false">
      <c r="A103" s="0" t="s">
        <v>61</v>
      </c>
      <c r="B103" s="0" t="s">
        <v>11180</v>
      </c>
      <c r="C103" s="0" t="s">
        <v>11181</v>
      </c>
      <c r="D103" s="0" t="n">
        <v>3</v>
      </c>
      <c r="E103" s="0" t="n">
        <v>3</v>
      </c>
      <c r="F103" s="0" t="s">
        <v>11182</v>
      </c>
    </row>
    <row r="104" customFormat="false" ht="15" hidden="false" customHeight="false" outlineLevel="0" collapsed="false">
      <c r="A104" s="0" t="s">
        <v>61</v>
      </c>
      <c r="B104" s="0" t="s">
        <v>11183</v>
      </c>
      <c r="C104" s="0" t="s">
        <v>11184</v>
      </c>
      <c r="D104" s="0" t="n">
        <v>3</v>
      </c>
      <c r="E104" s="0" t="n">
        <v>3</v>
      </c>
      <c r="F104" s="0" t="s">
        <v>11185</v>
      </c>
    </row>
    <row r="105" customFormat="false" ht="15" hidden="false" customHeight="false" outlineLevel="0" collapsed="false">
      <c r="A105" s="0" t="s">
        <v>61</v>
      </c>
      <c r="B105" s="0" t="s">
        <v>11186</v>
      </c>
      <c r="C105" s="0" t="s">
        <v>11187</v>
      </c>
      <c r="D105" s="0" t="n">
        <v>3</v>
      </c>
      <c r="E105" s="0" t="n">
        <v>3</v>
      </c>
      <c r="F105" s="0" t="s">
        <v>11188</v>
      </c>
    </row>
    <row r="106" customFormat="false" ht="15" hidden="false" customHeight="false" outlineLevel="0" collapsed="false">
      <c r="A106" s="0" t="s">
        <v>11189</v>
      </c>
      <c r="B106" s="0" t="s">
        <v>11190</v>
      </c>
      <c r="C106" s="0" t="s">
        <v>11191</v>
      </c>
      <c r="D106" s="0" t="n">
        <v>4</v>
      </c>
      <c r="E106" s="0" t="n">
        <v>4</v>
      </c>
      <c r="F106" s="0" t="s">
        <v>11192</v>
      </c>
    </row>
    <row r="107" customFormat="false" ht="15" hidden="false" customHeight="false" outlineLevel="0" collapsed="false">
      <c r="A107" s="0" t="s">
        <v>11189</v>
      </c>
      <c r="B107" s="0" t="s">
        <v>11193</v>
      </c>
      <c r="C107" s="0" t="s">
        <v>11194</v>
      </c>
      <c r="D107" s="0" t="n">
        <v>51</v>
      </c>
      <c r="E107" s="0" t="n">
        <v>51</v>
      </c>
      <c r="F107" s="0" t="s">
        <v>11195</v>
      </c>
    </row>
    <row r="108" customFormat="false" ht="15" hidden="false" customHeight="false" outlineLevel="0" collapsed="false">
      <c r="A108" s="0" t="s">
        <v>11196</v>
      </c>
      <c r="B108" s="0" t="s">
        <v>11193</v>
      </c>
      <c r="C108" s="0" t="s">
        <v>11194</v>
      </c>
      <c r="D108" s="0" t="n">
        <v>6</v>
      </c>
      <c r="E108" s="0" t="n">
        <v>6</v>
      </c>
      <c r="F108" s="0" t="s">
        <v>11197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2026-10-26T19:03:27Z</dcterms:created>
  <dc:creator>openpyxl</dc:creator>
  <dc:description/>
  <dc:language>en-US</dc:language>
  <cp:lastModifiedBy/>
  <dcterms:modified xsi:type="dcterms:W3CDTF">2026-10-26T19:03:29Z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